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cuments\"/>
    </mc:Choice>
  </mc:AlternateContent>
  <bookViews>
    <workbookView xWindow="0" yWindow="0" windowWidth="19200" windowHeight="9100" firstSheet="1" activeTab="1"/>
  </bookViews>
  <sheets>
    <sheet name="Raw Database" sheetId="1" r:id="rId1"/>
    <sheet name="Worksheet" sheetId="5" r:id="rId2"/>
    <sheet name="CALCULATION" sheetId="3" r:id="rId3"/>
    <sheet name="SUMMARY" sheetId="6" r:id="rId4"/>
    <sheet name="slicers and filter" sheetId="9" r:id="rId5"/>
    <sheet name="OVERVIEW DASHOARD" sheetId="7" r:id="rId6"/>
  </sheets>
  <definedNames>
    <definedName name="_xlnm._FilterDatabase" localSheetId="2" hidden="1">CALCULATION!$A$2:$B$3</definedName>
    <definedName name="_xlnm._FilterDatabase" localSheetId="0" hidden="1">'Raw Database'!$A$1:$T$3582</definedName>
    <definedName name="Slicer_Delivery_Status">#N/A</definedName>
    <definedName name="Slicer_Route">#N/A</definedName>
    <definedName name="Slicer_Transporter">#N/A</definedName>
    <definedName name="Slicer_Year">#N/A</definedName>
  </definedNames>
  <calcPr calcId="152511"/>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5" l="1"/>
  <c r="K2" i="5" s="1"/>
  <c r="J3" i="5"/>
  <c r="K3" i="5" s="1"/>
  <c r="J4" i="5"/>
  <c r="K4" i="5" s="1"/>
  <c r="J5" i="5"/>
  <c r="K5" i="5" s="1"/>
  <c r="J6" i="5"/>
  <c r="K6" i="5" s="1"/>
  <c r="J7" i="5"/>
  <c r="K7" i="5" s="1"/>
  <c r="J8" i="5"/>
  <c r="K8" i="5" s="1"/>
  <c r="J9" i="5"/>
  <c r="K9" i="5" s="1"/>
  <c r="J10" i="5"/>
  <c r="K10" i="5" s="1"/>
  <c r="J11" i="5"/>
  <c r="K11" i="5" s="1"/>
  <c r="J12" i="5"/>
  <c r="K12" i="5" s="1"/>
  <c r="J13" i="5"/>
  <c r="K13" i="5" s="1"/>
  <c r="J14" i="5"/>
  <c r="K14" i="5" s="1"/>
  <c r="J15" i="5"/>
  <c r="K15" i="5" s="1"/>
  <c r="J16" i="5"/>
  <c r="K16" i="5" s="1"/>
  <c r="J17" i="5"/>
  <c r="K17" i="5" s="1"/>
  <c r="J18" i="5"/>
  <c r="K18" i="5" s="1"/>
  <c r="J19" i="5"/>
  <c r="K19" i="5" s="1"/>
  <c r="J20" i="5"/>
  <c r="K20" i="5" s="1"/>
  <c r="J21" i="5"/>
  <c r="K21" i="5" s="1"/>
  <c r="J22" i="5"/>
  <c r="K22" i="5" s="1"/>
  <c r="J23" i="5"/>
  <c r="K23" i="5" s="1"/>
  <c r="J24" i="5"/>
  <c r="K24" i="5" s="1"/>
  <c r="J25" i="5"/>
  <c r="K25" i="5" s="1"/>
  <c r="J26" i="5"/>
  <c r="K26" i="5" s="1"/>
  <c r="J27" i="5"/>
  <c r="K27" i="5" s="1"/>
  <c r="J28" i="5"/>
  <c r="K28" i="5" s="1"/>
  <c r="J29" i="5"/>
  <c r="K29" i="5" s="1"/>
  <c r="J30" i="5"/>
  <c r="K30" i="5" s="1"/>
  <c r="J31" i="5"/>
  <c r="K31" i="5" s="1"/>
  <c r="J32" i="5"/>
  <c r="K32" i="5" s="1"/>
  <c r="J33" i="5"/>
  <c r="K33" i="5" s="1"/>
  <c r="J34" i="5"/>
  <c r="K34" i="5" s="1"/>
  <c r="J35" i="5"/>
  <c r="K35" i="5" s="1"/>
  <c r="J36" i="5"/>
  <c r="K36" i="5" s="1"/>
  <c r="J37" i="5"/>
  <c r="K37" i="5" s="1"/>
  <c r="J38" i="5"/>
  <c r="K38" i="5" s="1"/>
  <c r="J39" i="5"/>
  <c r="K39" i="5" s="1"/>
  <c r="J40" i="5"/>
  <c r="K40" i="5" s="1"/>
  <c r="J41" i="5"/>
  <c r="K41" i="5" s="1"/>
  <c r="J42" i="5"/>
  <c r="K42" i="5" s="1"/>
  <c r="J43" i="5"/>
  <c r="K43" i="5" s="1"/>
  <c r="J44" i="5"/>
  <c r="K44" i="5" s="1"/>
  <c r="J45" i="5"/>
  <c r="K45" i="5" s="1"/>
  <c r="J46" i="5"/>
  <c r="K46" i="5" s="1"/>
  <c r="J47" i="5"/>
  <c r="K47" i="5" s="1"/>
  <c r="J48" i="5"/>
  <c r="K48" i="5" s="1"/>
  <c r="J49" i="5"/>
  <c r="K49" i="5" s="1"/>
  <c r="J50" i="5"/>
  <c r="K50" i="5" s="1"/>
  <c r="J51" i="5"/>
  <c r="K51" i="5" s="1"/>
  <c r="J52" i="5"/>
  <c r="K52" i="5" s="1"/>
  <c r="J53" i="5"/>
  <c r="K53" i="5" s="1"/>
  <c r="J54" i="5"/>
  <c r="K54" i="5" s="1"/>
  <c r="J55" i="5"/>
  <c r="K55" i="5" s="1"/>
  <c r="J56" i="5"/>
  <c r="K56" i="5" s="1"/>
  <c r="J57" i="5"/>
  <c r="K57" i="5" s="1"/>
  <c r="J58" i="5"/>
  <c r="K58" i="5" s="1"/>
  <c r="J59" i="5"/>
  <c r="K59" i="5" s="1"/>
  <c r="J60" i="5"/>
  <c r="K60" i="5" s="1"/>
  <c r="J61" i="5"/>
  <c r="K61" i="5" s="1"/>
  <c r="J62" i="5"/>
  <c r="K62" i="5" s="1"/>
  <c r="J63" i="5"/>
  <c r="K63" i="5" s="1"/>
  <c r="J64" i="5"/>
  <c r="K64" i="5" s="1"/>
  <c r="J65" i="5"/>
  <c r="K65" i="5" s="1"/>
  <c r="J66" i="5"/>
  <c r="K66" i="5" s="1"/>
  <c r="J67" i="5"/>
  <c r="K67" i="5" s="1"/>
  <c r="J68" i="5"/>
  <c r="K68" i="5" s="1"/>
  <c r="J69" i="5"/>
  <c r="K69" i="5" s="1"/>
  <c r="J70" i="5"/>
  <c r="K70" i="5" s="1"/>
  <c r="J71" i="5"/>
  <c r="K71" i="5" s="1"/>
  <c r="J72" i="5"/>
  <c r="K72" i="5" s="1"/>
  <c r="J73" i="5"/>
  <c r="K73" i="5" s="1"/>
  <c r="J74" i="5"/>
  <c r="K74" i="5" s="1"/>
  <c r="J75" i="5"/>
  <c r="K75" i="5" s="1"/>
  <c r="J76" i="5"/>
  <c r="K76" i="5" s="1"/>
  <c r="J77" i="5"/>
  <c r="K77" i="5" s="1"/>
  <c r="J78" i="5"/>
  <c r="K78" i="5" s="1"/>
  <c r="J79" i="5"/>
  <c r="K79" i="5" s="1"/>
  <c r="J80" i="5"/>
  <c r="K80" i="5" s="1"/>
  <c r="J81" i="5"/>
  <c r="K81" i="5" s="1"/>
  <c r="J82" i="5"/>
  <c r="K82" i="5" s="1"/>
  <c r="J83" i="5"/>
  <c r="K83" i="5" s="1"/>
  <c r="J84" i="5"/>
  <c r="K84" i="5" s="1"/>
  <c r="J85" i="5"/>
  <c r="K85" i="5" s="1"/>
  <c r="J86" i="5"/>
  <c r="K86" i="5" s="1"/>
  <c r="J87" i="5"/>
  <c r="K87" i="5" s="1"/>
  <c r="J88" i="5"/>
  <c r="K88" i="5" s="1"/>
  <c r="J89" i="5"/>
  <c r="K89" i="5" s="1"/>
  <c r="J90" i="5"/>
  <c r="K90" i="5" s="1"/>
  <c r="J91" i="5"/>
  <c r="K91" i="5" s="1"/>
  <c r="J92" i="5"/>
  <c r="K92" i="5" s="1"/>
  <c r="J93" i="5"/>
  <c r="K93" i="5" s="1"/>
  <c r="J94" i="5"/>
  <c r="K94" i="5" s="1"/>
  <c r="J95" i="5"/>
  <c r="K95" i="5" s="1"/>
  <c r="J96" i="5"/>
  <c r="K96" i="5" s="1"/>
  <c r="J97" i="5"/>
  <c r="K97" i="5" s="1"/>
  <c r="J98" i="5"/>
  <c r="K98" i="5" s="1"/>
  <c r="J99" i="5"/>
  <c r="K99" i="5" s="1"/>
  <c r="J100" i="5"/>
  <c r="K100" i="5" s="1"/>
  <c r="J101" i="5"/>
  <c r="K101" i="5" s="1"/>
  <c r="J102" i="5"/>
  <c r="K102" i="5" s="1"/>
  <c r="J103" i="5"/>
  <c r="K103" i="5" s="1"/>
  <c r="J104" i="5"/>
  <c r="K104" i="5" s="1"/>
  <c r="J105" i="5"/>
  <c r="K105" i="5" s="1"/>
  <c r="J106" i="5"/>
  <c r="K106" i="5" s="1"/>
  <c r="J107" i="5"/>
  <c r="K107" i="5" s="1"/>
  <c r="J108" i="5"/>
  <c r="K108" i="5" s="1"/>
  <c r="J109" i="5"/>
  <c r="K109" i="5" s="1"/>
  <c r="J110" i="5"/>
  <c r="K110" i="5" s="1"/>
  <c r="J111" i="5"/>
  <c r="K111" i="5" s="1"/>
  <c r="J112" i="5"/>
  <c r="K112" i="5" s="1"/>
  <c r="J113" i="5"/>
  <c r="K113" i="5" s="1"/>
  <c r="J114" i="5"/>
  <c r="K114" i="5" s="1"/>
  <c r="J115" i="5"/>
  <c r="K115" i="5" s="1"/>
  <c r="J116" i="5"/>
  <c r="K116" i="5" s="1"/>
  <c r="J117" i="5"/>
  <c r="K117" i="5" s="1"/>
  <c r="J118" i="5"/>
  <c r="K118" i="5" s="1"/>
  <c r="J119" i="5"/>
  <c r="K119" i="5" s="1"/>
  <c r="J120" i="5"/>
  <c r="K120" i="5" s="1"/>
  <c r="J121" i="5"/>
  <c r="K121" i="5" s="1"/>
  <c r="J122" i="5"/>
  <c r="K122" i="5" s="1"/>
  <c r="J123" i="5"/>
  <c r="K123" i="5" s="1"/>
  <c r="J124" i="5"/>
  <c r="K124" i="5" s="1"/>
  <c r="J125" i="5"/>
  <c r="K125" i="5" s="1"/>
  <c r="J126" i="5"/>
  <c r="K126" i="5" s="1"/>
  <c r="J127" i="5"/>
  <c r="K127" i="5" s="1"/>
  <c r="J128" i="5"/>
  <c r="K128" i="5" s="1"/>
  <c r="J129" i="5"/>
  <c r="K129" i="5" s="1"/>
  <c r="J130" i="5"/>
  <c r="K130" i="5" s="1"/>
  <c r="J131" i="5"/>
  <c r="K131" i="5" s="1"/>
  <c r="J132" i="5"/>
  <c r="K132" i="5" s="1"/>
  <c r="J133" i="5"/>
  <c r="K133" i="5" s="1"/>
  <c r="J134" i="5"/>
  <c r="K134" i="5" s="1"/>
  <c r="J135" i="5"/>
  <c r="K135" i="5" s="1"/>
  <c r="J136" i="5"/>
  <c r="K136" i="5" s="1"/>
  <c r="J137" i="5"/>
  <c r="K137" i="5" s="1"/>
  <c r="J138" i="5"/>
  <c r="K138" i="5" s="1"/>
  <c r="J139" i="5"/>
  <c r="K139" i="5" s="1"/>
  <c r="J140" i="5"/>
  <c r="K140" i="5" s="1"/>
  <c r="J141" i="5"/>
  <c r="K141" i="5" s="1"/>
  <c r="J142" i="5"/>
  <c r="K142" i="5" s="1"/>
  <c r="J143" i="5"/>
  <c r="K143" i="5" s="1"/>
  <c r="J144" i="5"/>
  <c r="K144" i="5" s="1"/>
  <c r="J145" i="5"/>
  <c r="K145" i="5" s="1"/>
  <c r="J146" i="5"/>
  <c r="K146" i="5" s="1"/>
  <c r="J147" i="5"/>
  <c r="K147" i="5" s="1"/>
  <c r="J148" i="5"/>
  <c r="K148" i="5" s="1"/>
  <c r="J149" i="5"/>
  <c r="K149" i="5" s="1"/>
  <c r="J150" i="5"/>
  <c r="K150" i="5" s="1"/>
  <c r="J151" i="5"/>
  <c r="K151" i="5" s="1"/>
  <c r="J152" i="5"/>
  <c r="K152" i="5" s="1"/>
  <c r="J153" i="5"/>
  <c r="K153" i="5" s="1"/>
  <c r="J154" i="5"/>
  <c r="K154" i="5" s="1"/>
  <c r="J155" i="5"/>
  <c r="K155" i="5" s="1"/>
  <c r="J156" i="5"/>
  <c r="K156" i="5" s="1"/>
  <c r="J157" i="5"/>
  <c r="K157" i="5" s="1"/>
  <c r="J158" i="5"/>
  <c r="K158" i="5" s="1"/>
  <c r="J159" i="5"/>
  <c r="K159" i="5" s="1"/>
  <c r="J160" i="5"/>
  <c r="K160" i="5" s="1"/>
  <c r="J161" i="5"/>
  <c r="K161" i="5" s="1"/>
  <c r="J162" i="5"/>
  <c r="K162" i="5" s="1"/>
  <c r="J163" i="5"/>
  <c r="K163" i="5" s="1"/>
  <c r="J164" i="5"/>
  <c r="K164" i="5" s="1"/>
  <c r="J165" i="5"/>
  <c r="K165" i="5" s="1"/>
  <c r="J166" i="5"/>
  <c r="K166" i="5" s="1"/>
  <c r="J167" i="5"/>
  <c r="K167" i="5" s="1"/>
  <c r="J168" i="5"/>
  <c r="K168" i="5" s="1"/>
  <c r="J169" i="5"/>
  <c r="K169" i="5" s="1"/>
  <c r="J170" i="5"/>
  <c r="K170" i="5" s="1"/>
  <c r="J171" i="5"/>
  <c r="K171" i="5" s="1"/>
  <c r="J172" i="5"/>
  <c r="K172" i="5" s="1"/>
  <c r="J173" i="5"/>
  <c r="K173" i="5" s="1"/>
  <c r="J174" i="5"/>
  <c r="K174" i="5" s="1"/>
  <c r="J175" i="5"/>
  <c r="K175" i="5" s="1"/>
  <c r="J176" i="5"/>
  <c r="K176" i="5" s="1"/>
  <c r="J177" i="5"/>
  <c r="K177" i="5" s="1"/>
  <c r="J178" i="5"/>
  <c r="K178" i="5" s="1"/>
  <c r="J179" i="5"/>
  <c r="K179" i="5" s="1"/>
  <c r="J180" i="5"/>
  <c r="K180" i="5" s="1"/>
  <c r="J181" i="5"/>
  <c r="K181" i="5" s="1"/>
  <c r="J182" i="5"/>
  <c r="K182" i="5" s="1"/>
  <c r="J183" i="5"/>
  <c r="K183" i="5" s="1"/>
  <c r="J184" i="5"/>
  <c r="K184" i="5" s="1"/>
  <c r="J185" i="5"/>
  <c r="K185" i="5" s="1"/>
  <c r="J186" i="5"/>
  <c r="K186" i="5" s="1"/>
  <c r="J187" i="5"/>
  <c r="K187" i="5" s="1"/>
  <c r="J188" i="5"/>
  <c r="K188" i="5" s="1"/>
  <c r="J189" i="5"/>
  <c r="K189" i="5" s="1"/>
  <c r="J190" i="5"/>
  <c r="K190" i="5" s="1"/>
  <c r="J191" i="5"/>
  <c r="K191" i="5" s="1"/>
  <c r="J192" i="5"/>
  <c r="K192" i="5" s="1"/>
  <c r="J193" i="5"/>
  <c r="K193" i="5" s="1"/>
  <c r="J194" i="5"/>
  <c r="K194" i="5" s="1"/>
  <c r="J195" i="5"/>
  <c r="K195" i="5" s="1"/>
  <c r="J196" i="5"/>
  <c r="K196" i="5" s="1"/>
  <c r="J197" i="5"/>
  <c r="K197" i="5" s="1"/>
  <c r="J198" i="5"/>
  <c r="K198" i="5" s="1"/>
  <c r="J199" i="5"/>
  <c r="K199" i="5" s="1"/>
  <c r="J200" i="5"/>
  <c r="K200" i="5" s="1"/>
  <c r="J201" i="5"/>
  <c r="K201" i="5" s="1"/>
  <c r="J202" i="5"/>
  <c r="K202" i="5" s="1"/>
  <c r="J203" i="5"/>
  <c r="K203" i="5" s="1"/>
  <c r="J204" i="5"/>
  <c r="K204" i="5" s="1"/>
  <c r="J205" i="5"/>
  <c r="K205" i="5" s="1"/>
  <c r="J206" i="5"/>
  <c r="K206" i="5" s="1"/>
  <c r="J207" i="5"/>
  <c r="K207" i="5" s="1"/>
  <c r="J208" i="5"/>
  <c r="K208" i="5" s="1"/>
  <c r="J209" i="5"/>
  <c r="K209" i="5" s="1"/>
  <c r="J210" i="5"/>
  <c r="K210" i="5" s="1"/>
  <c r="J211" i="5"/>
  <c r="K211" i="5" s="1"/>
  <c r="J212" i="5"/>
  <c r="K212" i="5" s="1"/>
  <c r="J213" i="5"/>
  <c r="K213" i="5" s="1"/>
  <c r="J214" i="5"/>
  <c r="K214" i="5" s="1"/>
  <c r="J215" i="5"/>
  <c r="K215" i="5" s="1"/>
  <c r="J216" i="5"/>
  <c r="K216" i="5" s="1"/>
  <c r="J217" i="5"/>
  <c r="K217" i="5" s="1"/>
  <c r="J218" i="5"/>
  <c r="K218" i="5" s="1"/>
  <c r="J219" i="5"/>
  <c r="K219" i="5" s="1"/>
  <c r="J220" i="5"/>
  <c r="K220" i="5" s="1"/>
  <c r="J221" i="5"/>
  <c r="K221" i="5" s="1"/>
  <c r="J222" i="5"/>
  <c r="K222" i="5" s="1"/>
  <c r="J223" i="5"/>
  <c r="K223" i="5" s="1"/>
  <c r="J224" i="5"/>
  <c r="K224" i="5" s="1"/>
  <c r="J225" i="5"/>
  <c r="K225" i="5" s="1"/>
  <c r="J226" i="5"/>
  <c r="K226" i="5" s="1"/>
  <c r="J227" i="5"/>
  <c r="K227" i="5" s="1"/>
  <c r="J228" i="5"/>
  <c r="K228" i="5" s="1"/>
  <c r="J229" i="5"/>
  <c r="K229" i="5" s="1"/>
  <c r="J230" i="5"/>
  <c r="K230" i="5" s="1"/>
  <c r="J231" i="5"/>
  <c r="K231" i="5" s="1"/>
  <c r="J232" i="5"/>
  <c r="K232" i="5" s="1"/>
  <c r="J233" i="5"/>
  <c r="K233" i="5" s="1"/>
  <c r="J234" i="5"/>
  <c r="K234" i="5" s="1"/>
  <c r="J235" i="5"/>
  <c r="K235" i="5" s="1"/>
  <c r="J236" i="5"/>
  <c r="K236" i="5" s="1"/>
  <c r="J237" i="5"/>
  <c r="K237" i="5" s="1"/>
  <c r="J238" i="5"/>
  <c r="K238" i="5" s="1"/>
  <c r="J239" i="5"/>
  <c r="K239" i="5" s="1"/>
  <c r="J240" i="5"/>
  <c r="K240" i="5" s="1"/>
  <c r="J241" i="5"/>
  <c r="K241" i="5" s="1"/>
  <c r="J242" i="5"/>
  <c r="K242" i="5" s="1"/>
  <c r="J243" i="5"/>
  <c r="K243" i="5" s="1"/>
  <c r="J244" i="5"/>
  <c r="K244" i="5" s="1"/>
  <c r="J245" i="5"/>
  <c r="K245" i="5" s="1"/>
  <c r="J246" i="5"/>
  <c r="K246" i="5" s="1"/>
  <c r="J247" i="5"/>
  <c r="K247" i="5" s="1"/>
  <c r="J248" i="5"/>
  <c r="K248" i="5" s="1"/>
  <c r="J249" i="5"/>
  <c r="K249" i="5" s="1"/>
  <c r="J250" i="5"/>
  <c r="K250" i="5" s="1"/>
  <c r="J251" i="5"/>
  <c r="K251" i="5" s="1"/>
  <c r="J252" i="5"/>
  <c r="K252" i="5" s="1"/>
  <c r="J253" i="5"/>
  <c r="K253" i="5" s="1"/>
  <c r="J254" i="5"/>
  <c r="K254" i="5" s="1"/>
  <c r="J255" i="5"/>
  <c r="K255" i="5" s="1"/>
  <c r="J256" i="5"/>
  <c r="K256" i="5" s="1"/>
  <c r="J257" i="5"/>
  <c r="K257" i="5" s="1"/>
  <c r="J258" i="5"/>
  <c r="K258" i="5" s="1"/>
  <c r="J259" i="5"/>
  <c r="K259" i="5" s="1"/>
  <c r="J260" i="5"/>
  <c r="K260" i="5" s="1"/>
  <c r="J261" i="5"/>
  <c r="K261" i="5" s="1"/>
  <c r="J262" i="5"/>
  <c r="K262" i="5" s="1"/>
  <c r="J263" i="5"/>
  <c r="K263" i="5" s="1"/>
  <c r="J264" i="5"/>
  <c r="K264" i="5" s="1"/>
  <c r="J265" i="5"/>
  <c r="K265" i="5" s="1"/>
  <c r="J266" i="5"/>
  <c r="K266" i="5" s="1"/>
  <c r="J267" i="5"/>
  <c r="K267" i="5" s="1"/>
  <c r="J268" i="5"/>
  <c r="K268" i="5" s="1"/>
  <c r="J269" i="5"/>
  <c r="K269" i="5" s="1"/>
  <c r="J270" i="5"/>
  <c r="K270" i="5" s="1"/>
  <c r="J271" i="5"/>
  <c r="K271" i="5" s="1"/>
  <c r="J272" i="5"/>
  <c r="K272" i="5" s="1"/>
  <c r="J273" i="5"/>
  <c r="K273" i="5" s="1"/>
  <c r="J274" i="5"/>
  <c r="K274" i="5" s="1"/>
  <c r="J275" i="5"/>
  <c r="K275" i="5" s="1"/>
  <c r="J276" i="5"/>
  <c r="K276" i="5" s="1"/>
  <c r="J277" i="5"/>
  <c r="K277" i="5" s="1"/>
  <c r="J278" i="5"/>
  <c r="K278" i="5" s="1"/>
  <c r="J279" i="5"/>
  <c r="K279" i="5" s="1"/>
  <c r="J280" i="5"/>
  <c r="K280" i="5" s="1"/>
  <c r="J281" i="5"/>
  <c r="K281" i="5" s="1"/>
  <c r="J282" i="5"/>
  <c r="K282" i="5" s="1"/>
  <c r="J283" i="5"/>
  <c r="K283" i="5" s="1"/>
  <c r="J284" i="5"/>
  <c r="K284" i="5" s="1"/>
  <c r="J285" i="5"/>
  <c r="K285" i="5" s="1"/>
  <c r="J286" i="5"/>
  <c r="K286" i="5" s="1"/>
  <c r="J287" i="5"/>
  <c r="K287" i="5" s="1"/>
  <c r="J288" i="5"/>
  <c r="K288" i="5" s="1"/>
  <c r="J289" i="5"/>
  <c r="K289" i="5" s="1"/>
  <c r="J290" i="5"/>
  <c r="K290" i="5" s="1"/>
  <c r="J291" i="5"/>
  <c r="K291" i="5" s="1"/>
  <c r="J292" i="5"/>
  <c r="K292" i="5" s="1"/>
  <c r="J293" i="5"/>
  <c r="K293" i="5" s="1"/>
  <c r="J294" i="5"/>
  <c r="K294" i="5" s="1"/>
  <c r="J295" i="5"/>
  <c r="K295" i="5" s="1"/>
  <c r="J296" i="5"/>
  <c r="K296" i="5" s="1"/>
  <c r="J297" i="5"/>
  <c r="K297" i="5" s="1"/>
  <c r="J298" i="5"/>
  <c r="K298" i="5" s="1"/>
  <c r="J299" i="5"/>
  <c r="K299" i="5" s="1"/>
  <c r="J300" i="5"/>
  <c r="K300" i="5" s="1"/>
  <c r="J301" i="5"/>
  <c r="K301" i="5" s="1"/>
  <c r="J302" i="5"/>
  <c r="K302" i="5" s="1"/>
  <c r="J303" i="5"/>
  <c r="K303" i="5" s="1"/>
  <c r="J304" i="5"/>
  <c r="K304" i="5" s="1"/>
  <c r="J305" i="5"/>
  <c r="K305" i="5" s="1"/>
  <c r="J306" i="5"/>
  <c r="K306" i="5" s="1"/>
  <c r="J307" i="5"/>
  <c r="K307" i="5" s="1"/>
  <c r="J308" i="5"/>
  <c r="K308" i="5" s="1"/>
  <c r="J309" i="5"/>
  <c r="K309" i="5" s="1"/>
  <c r="J310" i="5"/>
  <c r="K310" i="5" s="1"/>
  <c r="J311" i="5"/>
  <c r="K311" i="5" s="1"/>
  <c r="J312" i="5"/>
  <c r="K312" i="5" s="1"/>
  <c r="J313" i="5"/>
  <c r="K313" i="5" s="1"/>
  <c r="J314" i="5"/>
  <c r="K314" i="5" s="1"/>
  <c r="J315" i="5"/>
  <c r="K315" i="5" s="1"/>
  <c r="J316" i="5"/>
  <c r="K316" i="5" s="1"/>
  <c r="J317" i="5"/>
  <c r="K317" i="5" s="1"/>
  <c r="J318" i="5"/>
  <c r="K318" i="5" s="1"/>
  <c r="J319" i="5"/>
  <c r="K319" i="5" s="1"/>
  <c r="J320" i="5"/>
  <c r="K320" i="5" s="1"/>
  <c r="J321" i="5"/>
  <c r="K321" i="5" s="1"/>
  <c r="J322" i="5"/>
  <c r="K322" i="5" s="1"/>
  <c r="J323" i="5"/>
  <c r="K323" i="5" s="1"/>
  <c r="J324" i="5"/>
  <c r="K324" i="5" s="1"/>
  <c r="J325" i="5"/>
  <c r="K325" i="5" s="1"/>
  <c r="J326" i="5"/>
  <c r="K326" i="5" s="1"/>
  <c r="J327" i="5"/>
  <c r="K327" i="5" s="1"/>
  <c r="J328" i="5"/>
  <c r="K328" i="5" s="1"/>
  <c r="J329" i="5"/>
  <c r="K329" i="5" s="1"/>
  <c r="J330" i="5"/>
  <c r="K330" i="5" s="1"/>
  <c r="J331" i="5"/>
  <c r="K331" i="5" s="1"/>
  <c r="J332" i="5"/>
  <c r="K332" i="5" s="1"/>
  <c r="J333" i="5"/>
  <c r="K333" i="5" s="1"/>
  <c r="J334" i="5"/>
  <c r="K334" i="5" s="1"/>
  <c r="J335" i="5"/>
  <c r="K335" i="5" s="1"/>
  <c r="J336" i="5"/>
  <c r="K336" i="5" s="1"/>
  <c r="J337" i="5"/>
  <c r="K337" i="5" s="1"/>
  <c r="J338" i="5"/>
  <c r="K338" i="5" s="1"/>
  <c r="J339" i="5"/>
  <c r="K339" i="5" s="1"/>
  <c r="J340" i="5"/>
  <c r="K340" i="5" s="1"/>
  <c r="J341" i="5"/>
  <c r="K341" i="5" s="1"/>
  <c r="J342" i="5"/>
  <c r="K342" i="5" s="1"/>
  <c r="J343" i="5"/>
  <c r="K343" i="5" s="1"/>
  <c r="J344" i="5"/>
  <c r="K344" i="5" s="1"/>
  <c r="J345" i="5"/>
  <c r="K345" i="5" s="1"/>
  <c r="J346" i="5"/>
  <c r="K346" i="5" s="1"/>
  <c r="J347" i="5"/>
  <c r="K347" i="5" s="1"/>
  <c r="J348" i="5"/>
  <c r="K348" i="5" s="1"/>
  <c r="J349" i="5"/>
  <c r="K349" i="5" s="1"/>
  <c r="J350" i="5"/>
  <c r="K350" i="5" s="1"/>
  <c r="J351" i="5"/>
  <c r="K351" i="5" s="1"/>
  <c r="J352" i="5"/>
  <c r="K352" i="5" s="1"/>
  <c r="J353" i="5"/>
  <c r="K353" i="5" s="1"/>
  <c r="J354" i="5"/>
  <c r="K354" i="5" s="1"/>
  <c r="J355" i="5"/>
  <c r="K355" i="5" s="1"/>
  <c r="J356" i="5"/>
  <c r="K356" i="5" s="1"/>
  <c r="J357" i="5"/>
  <c r="K357" i="5" s="1"/>
  <c r="J358" i="5"/>
  <c r="K358" i="5" s="1"/>
  <c r="J359" i="5"/>
  <c r="K359" i="5" s="1"/>
  <c r="J360" i="5"/>
  <c r="K360" i="5" s="1"/>
  <c r="J361" i="5"/>
  <c r="K361" i="5" s="1"/>
  <c r="J362" i="5"/>
  <c r="K362" i="5" s="1"/>
  <c r="J363" i="5"/>
  <c r="K363" i="5" s="1"/>
  <c r="J364" i="5"/>
  <c r="K364" i="5" s="1"/>
  <c r="J365" i="5"/>
  <c r="K365" i="5" s="1"/>
  <c r="J366" i="5"/>
  <c r="K366" i="5" s="1"/>
  <c r="J367" i="5"/>
  <c r="K367" i="5" s="1"/>
  <c r="J368" i="5"/>
  <c r="K368" i="5" s="1"/>
  <c r="J369" i="5"/>
  <c r="K369" i="5" s="1"/>
  <c r="J370" i="5"/>
  <c r="K370" i="5" s="1"/>
  <c r="J371" i="5"/>
  <c r="K371" i="5" s="1"/>
  <c r="J372" i="5"/>
  <c r="K372" i="5" s="1"/>
  <c r="J373" i="5"/>
  <c r="K373" i="5" s="1"/>
  <c r="J374" i="5"/>
  <c r="K374" i="5" s="1"/>
  <c r="J375" i="5"/>
  <c r="K375" i="5" s="1"/>
  <c r="J376" i="5"/>
  <c r="K376" i="5" s="1"/>
  <c r="J377" i="5"/>
  <c r="K377" i="5" s="1"/>
  <c r="J378" i="5"/>
  <c r="K378" i="5" s="1"/>
  <c r="J379" i="5"/>
  <c r="K379" i="5" s="1"/>
  <c r="J380" i="5"/>
  <c r="K380" i="5" s="1"/>
  <c r="J381" i="5"/>
  <c r="K381" i="5" s="1"/>
  <c r="J382" i="5"/>
  <c r="K382" i="5" s="1"/>
  <c r="J383" i="5"/>
  <c r="K383" i="5" s="1"/>
  <c r="J384" i="5"/>
  <c r="K384" i="5" s="1"/>
  <c r="J385" i="5"/>
  <c r="K385" i="5" s="1"/>
  <c r="J386" i="5"/>
  <c r="K386" i="5" s="1"/>
  <c r="J387" i="5"/>
  <c r="K387" i="5" s="1"/>
  <c r="J388" i="5"/>
  <c r="K388" i="5" s="1"/>
  <c r="J389" i="5"/>
  <c r="K389" i="5" s="1"/>
  <c r="J390" i="5"/>
  <c r="K390" i="5" s="1"/>
  <c r="J391" i="5"/>
  <c r="K391" i="5" s="1"/>
  <c r="J392" i="5"/>
  <c r="K392" i="5" s="1"/>
  <c r="J393" i="5"/>
  <c r="K393" i="5" s="1"/>
  <c r="J394" i="5"/>
  <c r="K394" i="5" s="1"/>
  <c r="J395" i="5"/>
  <c r="K395" i="5" s="1"/>
  <c r="J396" i="5"/>
  <c r="K396" i="5" s="1"/>
  <c r="J397" i="5"/>
  <c r="K397" i="5" s="1"/>
  <c r="J398" i="5"/>
  <c r="K398" i="5" s="1"/>
  <c r="J399" i="5"/>
  <c r="K399" i="5" s="1"/>
  <c r="J400" i="5"/>
  <c r="K400" i="5" s="1"/>
  <c r="J401" i="5"/>
  <c r="K401" i="5" s="1"/>
  <c r="J402" i="5"/>
  <c r="K402" i="5" s="1"/>
  <c r="J403" i="5"/>
  <c r="K403" i="5" s="1"/>
  <c r="J404" i="5"/>
  <c r="K404" i="5" s="1"/>
  <c r="J405" i="5"/>
  <c r="K405" i="5" s="1"/>
  <c r="J406" i="5"/>
  <c r="K406" i="5" s="1"/>
  <c r="J407" i="5"/>
  <c r="K407" i="5" s="1"/>
  <c r="J408" i="5"/>
  <c r="K408" i="5" s="1"/>
  <c r="J409" i="5"/>
  <c r="K409" i="5" s="1"/>
  <c r="J410" i="5"/>
  <c r="K410" i="5" s="1"/>
  <c r="J411" i="5"/>
  <c r="K411" i="5" s="1"/>
  <c r="J412" i="5"/>
  <c r="K412" i="5" s="1"/>
  <c r="J413" i="5"/>
  <c r="K413" i="5" s="1"/>
  <c r="J414" i="5"/>
  <c r="K414" i="5" s="1"/>
  <c r="J415" i="5"/>
  <c r="K415" i="5" s="1"/>
  <c r="J416" i="5"/>
  <c r="K416" i="5" s="1"/>
  <c r="J417" i="5"/>
  <c r="K417" i="5" s="1"/>
  <c r="J418" i="5"/>
  <c r="K418" i="5" s="1"/>
  <c r="J419" i="5"/>
  <c r="K419" i="5" s="1"/>
  <c r="J420" i="5"/>
  <c r="K420" i="5" s="1"/>
  <c r="J421" i="5"/>
  <c r="K421" i="5" s="1"/>
  <c r="J422" i="5"/>
  <c r="K422" i="5" s="1"/>
  <c r="J423" i="5"/>
  <c r="K423" i="5" s="1"/>
  <c r="J424" i="5"/>
  <c r="K424" i="5" s="1"/>
  <c r="J425" i="5"/>
  <c r="K425" i="5" s="1"/>
  <c r="J426" i="5"/>
  <c r="K426" i="5" s="1"/>
  <c r="J427" i="5"/>
  <c r="K427" i="5" s="1"/>
  <c r="J428" i="5"/>
  <c r="K428" i="5" s="1"/>
  <c r="J429" i="5"/>
  <c r="K429" i="5" s="1"/>
  <c r="J430" i="5"/>
  <c r="K430" i="5" s="1"/>
  <c r="J431" i="5"/>
  <c r="K431" i="5" s="1"/>
  <c r="J432" i="5"/>
  <c r="K432" i="5" s="1"/>
  <c r="J433" i="5"/>
  <c r="K433" i="5" s="1"/>
  <c r="J434" i="5"/>
  <c r="K434" i="5" s="1"/>
  <c r="J435" i="5"/>
  <c r="K435" i="5" s="1"/>
  <c r="J436" i="5"/>
  <c r="K436" i="5" s="1"/>
  <c r="J437" i="5"/>
  <c r="K437" i="5" s="1"/>
  <c r="J438" i="5"/>
  <c r="K438" i="5" s="1"/>
  <c r="J439" i="5"/>
  <c r="K439" i="5" s="1"/>
  <c r="J440" i="5"/>
  <c r="K440" i="5" s="1"/>
  <c r="J441" i="5"/>
  <c r="K441" i="5" s="1"/>
  <c r="J442" i="5"/>
  <c r="K442" i="5" s="1"/>
  <c r="J443" i="5"/>
  <c r="K443" i="5" s="1"/>
  <c r="J444" i="5"/>
  <c r="K444" i="5" s="1"/>
  <c r="J445" i="5"/>
  <c r="K445" i="5" s="1"/>
  <c r="J446" i="5"/>
  <c r="K446" i="5" s="1"/>
  <c r="J447" i="5"/>
  <c r="K447" i="5" s="1"/>
  <c r="J448" i="5"/>
  <c r="K448" i="5" s="1"/>
  <c r="J449" i="5"/>
  <c r="K449" i="5" s="1"/>
  <c r="J450" i="5"/>
  <c r="K450" i="5" s="1"/>
  <c r="J451" i="5"/>
  <c r="K451" i="5" s="1"/>
  <c r="J452" i="5"/>
  <c r="K452" i="5" s="1"/>
  <c r="J453" i="5"/>
  <c r="K453" i="5" s="1"/>
  <c r="J454" i="5"/>
  <c r="K454" i="5" s="1"/>
  <c r="J455" i="5"/>
  <c r="K455" i="5" s="1"/>
  <c r="J456" i="5"/>
  <c r="K456" i="5" s="1"/>
  <c r="J457" i="5"/>
  <c r="K457" i="5" s="1"/>
  <c r="J458" i="5"/>
  <c r="K458" i="5" s="1"/>
  <c r="J459" i="5"/>
  <c r="K459" i="5" s="1"/>
  <c r="J460" i="5"/>
  <c r="K460" i="5" s="1"/>
  <c r="J461" i="5"/>
  <c r="K461" i="5" s="1"/>
  <c r="J462" i="5"/>
  <c r="K462" i="5" s="1"/>
  <c r="J463" i="5"/>
  <c r="K463" i="5" s="1"/>
  <c r="J464" i="5"/>
  <c r="K464" i="5" s="1"/>
  <c r="J465" i="5"/>
  <c r="K465" i="5" s="1"/>
  <c r="J466" i="5"/>
  <c r="K466" i="5" s="1"/>
  <c r="J467" i="5"/>
  <c r="K467" i="5" s="1"/>
  <c r="J468" i="5"/>
  <c r="K468" i="5" s="1"/>
  <c r="J469" i="5"/>
  <c r="K469" i="5" s="1"/>
  <c r="J470" i="5"/>
  <c r="K470" i="5" s="1"/>
  <c r="J471" i="5"/>
  <c r="K471" i="5" s="1"/>
  <c r="J472" i="5"/>
  <c r="K472" i="5" s="1"/>
  <c r="J473" i="5"/>
  <c r="K473" i="5" s="1"/>
  <c r="J474" i="5"/>
  <c r="K474" i="5" s="1"/>
  <c r="J475" i="5"/>
  <c r="K475" i="5" s="1"/>
  <c r="J476" i="5"/>
  <c r="K476" i="5" s="1"/>
  <c r="J477" i="5"/>
  <c r="K477" i="5" s="1"/>
  <c r="J478" i="5"/>
  <c r="K478" i="5" s="1"/>
  <c r="J479" i="5"/>
  <c r="K479" i="5" s="1"/>
  <c r="J480" i="5"/>
  <c r="K480" i="5" s="1"/>
  <c r="J481" i="5"/>
  <c r="K481" i="5" s="1"/>
  <c r="J482" i="5"/>
  <c r="K482" i="5" s="1"/>
  <c r="J483" i="5"/>
  <c r="K483" i="5" s="1"/>
  <c r="J484" i="5"/>
  <c r="K484" i="5" s="1"/>
  <c r="J485" i="5"/>
  <c r="K485" i="5" s="1"/>
  <c r="J486" i="5"/>
  <c r="K486" i="5" s="1"/>
  <c r="J487" i="5"/>
  <c r="K487" i="5" s="1"/>
  <c r="J488" i="5"/>
  <c r="K488" i="5" s="1"/>
  <c r="J489" i="5"/>
  <c r="K489" i="5" s="1"/>
  <c r="J490" i="5"/>
  <c r="K490" i="5" s="1"/>
  <c r="J491" i="5"/>
  <c r="K491" i="5" s="1"/>
  <c r="J492" i="5"/>
  <c r="K492" i="5" s="1"/>
  <c r="J493" i="5"/>
  <c r="K493" i="5" s="1"/>
  <c r="J494" i="5"/>
  <c r="K494" i="5" s="1"/>
  <c r="J495" i="5"/>
  <c r="K495" i="5" s="1"/>
  <c r="J496" i="5"/>
  <c r="K496" i="5" s="1"/>
  <c r="J497" i="5"/>
  <c r="K497" i="5" s="1"/>
  <c r="J498" i="5"/>
  <c r="K498" i="5" s="1"/>
  <c r="J499" i="5"/>
  <c r="K499" i="5" s="1"/>
  <c r="J500" i="5"/>
  <c r="K500" i="5" s="1"/>
  <c r="J501" i="5"/>
  <c r="K501" i="5" s="1"/>
  <c r="J502" i="5"/>
  <c r="K502" i="5" s="1"/>
  <c r="J503" i="5"/>
  <c r="K503" i="5" s="1"/>
  <c r="J504" i="5"/>
  <c r="K504" i="5" s="1"/>
  <c r="J505" i="5"/>
  <c r="K505" i="5" s="1"/>
  <c r="J506" i="5"/>
  <c r="K506" i="5" s="1"/>
  <c r="J507" i="5"/>
  <c r="K507" i="5" s="1"/>
  <c r="J508" i="5"/>
  <c r="K508" i="5" s="1"/>
  <c r="J509" i="5"/>
  <c r="K509" i="5" s="1"/>
  <c r="J510" i="5"/>
  <c r="K510" i="5" s="1"/>
  <c r="J511" i="5"/>
  <c r="K511" i="5" s="1"/>
  <c r="J512" i="5"/>
  <c r="K512" i="5" s="1"/>
  <c r="J513" i="5"/>
  <c r="K513" i="5" s="1"/>
  <c r="J514" i="5"/>
  <c r="K514" i="5" s="1"/>
  <c r="J515" i="5"/>
  <c r="K515" i="5" s="1"/>
  <c r="J516" i="5"/>
  <c r="K516" i="5" s="1"/>
  <c r="J517" i="5"/>
  <c r="K517" i="5" s="1"/>
  <c r="J518" i="5"/>
  <c r="K518" i="5" s="1"/>
  <c r="J519" i="5"/>
  <c r="K519" i="5" s="1"/>
  <c r="J520" i="5"/>
  <c r="K520" i="5" s="1"/>
  <c r="J521" i="5"/>
  <c r="K521" i="5" s="1"/>
  <c r="J522" i="5"/>
  <c r="K522" i="5" s="1"/>
  <c r="J523" i="5"/>
  <c r="K523" i="5" s="1"/>
  <c r="J524" i="5"/>
  <c r="K524" i="5" s="1"/>
  <c r="J525" i="5"/>
  <c r="K525" i="5" s="1"/>
  <c r="J526" i="5"/>
  <c r="K526" i="5" s="1"/>
  <c r="J527" i="5"/>
  <c r="K527" i="5" s="1"/>
  <c r="J528" i="5"/>
  <c r="K528" i="5" s="1"/>
  <c r="J529" i="5"/>
  <c r="K529" i="5" s="1"/>
  <c r="J530" i="5"/>
  <c r="K530" i="5" s="1"/>
  <c r="J531" i="5"/>
  <c r="K531" i="5" s="1"/>
  <c r="J532" i="5"/>
  <c r="K532" i="5" s="1"/>
  <c r="J533" i="5"/>
  <c r="K533" i="5" s="1"/>
  <c r="J534" i="5"/>
  <c r="K534" i="5" s="1"/>
  <c r="J535" i="5"/>
  <c r="K535" i="5" s="1"/>
  <c r="J536" i="5"/>
  <c r="K536" i="5" s="1"/>
  <c r="J537" i="5"/>
  <c r="K537" i="5" s="1"/>
  <c r="J538" i="5"/>
  <c r="K538" i="5" s="1"/>
  <c r="J539" i="5"/>
  <c r="K539" i="5" s="1"/>
  <c r="J540" i="5"/>
  <c r="K540" i="5" s="1"/>
  <c r="J541" i="5"/>
  <c r="K541" i="5" s="1"/>
  <c r="J542" i="5"/>
  <c r="K542" i="5" s="1"/>
  <c r="J543" i="5"/>
  <c r="K543" i="5" s="1"/>
  <c r="J544" i="5"/>
  <c r="K544" i="5" s="1"/>
  <c r="J545" i="5"/>
  <c r="K545" i="5" s="1"/>
  <c r="J546" i="5"/>
  <c r="K546" i="5" s="1"/>
  <c r="J547" i="5"/>
  <c r="K547" i="5" s="1"/>
  <c r="J548" i="5"/>
  <c r="K548" i="5" s="1"/>
  <c r="J549" i="5"/>
  <c r="K549" i="5" s="1"/>
  <c r="J550" i="5"/>
  <c r="K550" i="5" s="1"/>
  <c r="J551" i="5"/>
  <c r="K551" i="5" s="1"/>
  <c r="J552" i="5"/>
  <c r="K552" i="5" s="1"/>
  <c r="J553" i="5"/>
  <c r="K553" i="5" s="1"/>
  <c r="J554" i="5"/>
  <c r="K554" i="5" s="1"/>
  <c r="J555" i="5"/>
  <c r="K555" i="5" s="1"/>
  <c r="J556" i="5"/>
  <c r="K556" i="5" s="1"/>
  <c r="J557" i="5"/>
  <c r="K557" i="5" s="1"/>
  <c r="J558" i="5"/>
  <c r="K558" i="5" s="1"/>
  <c r="J559" i="5"/>
  <c r="K559" i="5" s="1"/>
  <c r="J560" i="5"/>
  <c r="K560" i="5" s="1"/>
  <c r="J561" i="5"/>
  <c r="K561" i="5" s="1"/>
  <c r="J562" i="5"/>
  <c r="K562" i="5" s="1"/>
  <c r="J563" i="5"/>
  <c r="K563" i="5" s="1"/>
  <c r="J564" i="5"/>
  <c r="K564" i="5" s="1"/>
  <c r="J565" i="5"/>
  <c r="K565" i="5" s="1"/>
  <c r="J566" i="5"/>
  <c r="K566" i="5" s="1"/>
  <c r="J567" i="5"/>
  <c r="K567" i="5" s="1"/>
  <c r="J568" i="5"/>
  <c r="K568" i="5" s="1"/>
  <c r="J569" i="5"/>
  <c r="K569" i="5" s="1"/>
  <c r="J570" i="5"/>
  <c r="K570" i="5" s="1"/>
  <c r="J571" i="5"/>
  <c r="K571" i="5" s="1"/>
  <c r="J572" i="5"/>
  <c r="K572" i="5" s="1"/>
  <c r="J573" i="5"/>
  <c r="K573" i="5" s="1"/>
  <c r="J574" i="5"/>
  <c r="K574" i="5" s="1"/>
  <c r="J575" i="5"/>
  <c r="K575" i="5" s="1"/>
  <c r="J576" i="5"/>
  <c r="K576" i="5" s="1"/>
  <c r="J577" i="5"/>
  <c r="K577" i="5" s="1"/>
  <c r="J578" i="5"/>
  <c r="K578" i="5" s="1"/>
  <c r="J579" i="5"/>
  <c r="K579" i="5" s="1"/>
  <c r="J580" i="5"/>
  <c r="K580" i="5" s="1"/>
  <c r="J581" i="5"/>
  <c r="K581" i="5" s="1"/>
  <c r="J582" i="5"/>
  <c r="K582" i="5" s="1"/>
  <c r="J583" i="5"/>
  <c r="K583" i="5" s="1"/>
  <c r="J584" i="5"/>
  <c r="K584" i="5" s="1"/>
  <c r="J585" i="5"/>
  <c r="K585" i="5" s="1"/>
  <c r="J586" i="5"/>
  <c r="K586" i="5" s="1"/>
  <c r="J587" i="5"/>
  <c r="K587" i="5" s="1"/>
  <c r="J588" i="5"/>
  <c r="K588" i="5" s="1"/>
  <c r="J589" i="5"/>
  <c r="K589" i="5" s="1"/>
  <c r="J590" i="5"/>
  <c r="K590" i="5" s="1"/>
  <c r="J591" i="5"/>
  <c r="K591" i="5" s="1"/>
  <c r="J592" i="5"/>
  <c r="K592" i="5" s="1"/>
  <c r="J593" i="5"/>
  <c r="K593" i="5" s="1"/>
  <c r="J594" i="5"/>
  <c r="K594" i="5" s="1"/>
  <c r="J595" i="5"/>
  <c r="K595" i="5" s="1"/>
  <c r="J596" i="5"/>
  <c r="K596" i="5" s="1"/>
  <c r="J597" i="5"/>
  <c r="K597" i="5" s="1"/>
  <c r="J598" i="5"/>
  <c r="K598" i="5" s="1"/>
  <c r="J599" i="5"/>
  <c r="K599" i="5" s="1"/>
  <c r="J600" i="5"/>
  <c r="K600" i="5" s="1"/>
  <c r="J601" i="5"/>
  <c r="K601" i="5" s="1"/>
  <c r="J602" i="5"/>
  <c r="K602" i="5" s="1"/>
  <c r="J603" i="5"/>
  <c r="K603" i="5" s="1"/>
  <c r="J604" i="5"/>
  <c r="K604" i="5" s="1"/>
  <c r="J605" i="5"/>
  <c r="K605" i="5" s="1"/>
  <c r="J606" i="5"/>
  <c r="K606" i="5" s="1"/>
  <c r="J607" i="5"/>
  <c r="K607" i="5" s="1"/>
  <c r="J608" i="5"/>
  <c r="K608" i="5" s="1"/>
  <c r="J609" i="5"/>
  <c r="K609" i="5" s="1"/>
  <c r="J610" i="5"/>
  <c r="K610" i="5" s="1"/>
  <c r="J611" i="5"/>
  <c r="K611" i="5" s="1"/>
  <c r="J612" i="5"/>
  <c r="K612" i="5" s="1"/>
  <c r="J613" i="5"/>
  <c r="K613" i="5" s="1"/>
  <c r="J614" i="5"/>
  <c r="K614" i="5" s="1"/>
  <c r="J615" i="5"/>
  <c r="K615" i="5" s="1"/>
  <c r="J616" i="5"/>
  <c r="K616" i="5" s="1"/>
  <c r="J617" i="5"/>
  <c r="K617" i="5" s="1"/>
  <c r="J618" i="5"/>
  <c r="K618" i="5" s="1"/>
  <c r="J619" i="5"/>
  <c r="K619" i="5" s="1"/>
  <c r="J620" i="5"/>
  <c r="K620" i="5" s="1"/>
  <c r="J621" i="5"/>
  <c r="K621" i="5" s="1"/>
  <c r="J622" i="5"/>
  <c r="K622" i="5" s="1"/>
  <c r="J623" i="5"/>
  <c r="K623" i="5" s="1"/>
  <c r="J624" i="5"/>
  <c r="K624" i="5" s="1"/>
  <c r="J625" i="5"/>
  <c r="K625" i="5" s="1"/>
  <c r="J626" i="5"/>
  <c r="K626" i="5" s="1"/>
  <c r="J627" i="5"/>
  <c r="K627" i="5" s="1"/>
  <c r="J628" i="5"/>
  <c r="K628" i="5" s="1"/>
  <c r="J629" i="5"/>
  <c r="K629" i="5" s="1"/>
  <c r="J630" i="5"/>
  <c r="K630" i="5" s="1"/>
  <c r="J631" i="5"/>
  <c r="K631" i="5" s="1"/>
  <c r="J632" i="5"/>
  <c r="K632" i="5" s="1"/>
  <c r="J633" i="5"/>
  <c r="K633" i="5" s="1"/>
  <c r="J634" i="5"/>
  <c r="K634" i="5" s="1"/>
  <c r="J635" i="5"/>
  <c r="K635" i="5" s="1"/>
  <c r="J636" i="5"/>
  <c r="K636" i="5" s="1"/>
  <c r="J637" i="5"/>
  <c r="K637" i="5" s="1"/>
  <c r="J638" i="5"/>
  <c r="K638" i="5" s="1"/>
  <c r="J639" i="5"/>
  <c r="K639" i="5" s="1"/>
  <c r="J640" i="5"/>
  <c r="K640" i="5" s="1"/>
  <c r="J641" i="5"/>
  <c r="K641" i="5" s="1"/>
  <c r="J642" i="5"/>
  <c r="K642" i="5" s="1"/>
  <c r="J643" i="5"/>
  <c r="K643" i="5" s="1"/>
  <c r="J644" i="5"/>
  <c r="K644" i="5" s="1"/>
  <c r="J645" i="5"/>
  <c r="K645" i="5" s="1"/>
  <c r="J646" i="5"/>
  <c r="K646" i="5" s="1"/>
  <c r="J647" i="5"/>
  <c r="K647" i="5" s="1"/>
  <c r="J648" i="5"/>
  <c r="K648" i="5" s="1"/>
  <c r="J649" i="5"/>
  <c r="K649" i="5" s="1"/>
  <c r="J650" i="5"/>
  <c r="K650" i="5" s="1"/>
  <c r="J651" i="5"/>
  <c r="K651" i="5" s="1"/>
  <c r="J652" i="5"/>
  <c r="K652" i="5" s="1"/>
  <c r="J653" i="5"/>
  <c r="K653" i="5" s="1"/>
  <c r="J654" i="5"/>
  <c r="K654" i="5" s="1"/>
  <c r="J655" i="5"/>
  <c r="K655" i="5" s="1"/>
  <c r="J656" i="5"/>
  <c r="K656" i="5" s="1"/>
  <c r="J657" i="5"/>
  <c r="K657" i="5" s="1"/>
  <c r="J658" i="5"/>
  <c r="K658" i="5" s="1"/>
  <c r="J659" i="5"/>
  <c r="K659" i="5" s="1"/>
  <c r="J660" i="5"/>
  <c r="K660" i="5" s="1"/>
  <c r="J661" i="5"/>
  <c r="K661" i="5" s="1"/>
  <c r="J662" i="5"/>
  <c r="K662" i="5" s="1"/>
  <c r="J663" i="5"/>
  <c r="K663" i="5" s="1"/>
  <c r="J664" i="5"/>
  <c r="K664" i="5" s="1"/>
  <c r="J665" i="5"/>
  <c r="K665" i="5" s="1"/>
  <c r="J666" i="5"/>
  <c r="K666" i="5" s="1"/>
  <c r="J667" i="5"/>
  <c r="K667" i="5" s="1"/>
  <c r="J668" i="5"/>
  <c r="K668" i="5" s="1"/>
  <c r="J669" i="5"/>
  <c r="K669" i="5" s="1"/>
  <c r="J670" i="5"/>
  <c r="K670" i="5" s="1"/>
  <c r="J671" i="5"/>
  <c r="K671" i="5" s="1"/>
  <c r="J672" i="5"/>
  <c r="K672" i="5" s="1"/>
  <c r="J673" i="5"/>
  <c r="K673" i="5" s="1"/>
  <c r="J674" i="5"/>
  <c r="K674" i="5" s="1"/>
  <c r="J675" i="5"/>
  <c r="K675" i="5" s="1"/>
  <c r="J676" i="5"/>
  <c r="K676" i="5" s="1"/>
  <c r="J677" i="5"/>
  <c r="K677" i="5" s="1"/>
  <c r="J678" i="5"/>
  <c r="K678" i="5" s="1"/>
  <c r="J679" i="5"/>
  <c r="K679" i="5" s="1"/>
  <c r="J680" i="5"/>
  <c r="K680" i="5" s="1"/>
  <c r="J681" i="5"/>
  <c r="K681" i="5" s="1"/>
  <c r="J682" i="5"/>
  <c r="K682" i="5" s="1"/>
  <c r="J683" i="5"/>
  <c r="K683" i="5" s="1"/>
  <c r="J684" i="5"/>
  <c r="K684" i="5" s="1"/>
  <c r="J685" i="5"/>
  <c r="K685" i="5" s="1"/>
  <c r="J686" i="5"/>
  <c r="K686" i="5" s="1"/>
  <c r="J687" i="5"/>
  <c r="K687" i="5" s="1"/>
  <c r="J688" i="5"/>
  <c r="K688" i="5" s="1"/>
  <c r="J689" i="5"/>
  <c r="K689" i="5" s="1"/>
  <c r="J690" i="5"/>
  <c r="K690" i="5" s="1"/>
  <c r="J691" i="5"/>
  <c r="K691" i="5" s="1"/>
  <c r="J692" i="5"/>
  <c r="K692" i="5" s="1"/>
  <c r="J693" i="5"/>
  <c r="K693" i="5" s="1"/>
  <c r="J694" i="5"/>
  <c r="K694" i="5" s="1"/>
  <c r="J695" i="5"/>
  <c r="K695" i="5" s="1"/>
  <c r="J696" i="5"/>
  <c r="K696" i="5" s="1"/>
  <c r="J697" i="5"/>
  <c r="K697" i="5" s="1"/>
  <c r="J698" i="5"/>
  <c r="K698" i="5" s="1"/>
  <c r="J699" i="5"/>
  <c r="K699" i="5" s="1"/>
  <c r="J700" i="5"/>
  <c r="K700" i="5" s="1"/>
  <c r="J701" i="5"/>
  <c r="K701" i="5" s="1"/>
  <c r="J702" i="5"/>
  <c r="K702" i="5" s="1"/>
  <c r="J703" i="5"/>
  <c r="K703" i="5" s="1"/>
  <c r="J704" i="5"/>
  <c r="K704" i="5" s="1"/>
  <c r="J705" i="5"/>
  <c r="K705" i="5" s="1"/>
  <c r="J706" i="5"/>
  <c r="K706" i="5" s="1"/>
  <c r="J707" i="5"/>
  <c r="K707" i="5" s="1"/>
  <c r="J708" i="5"/>
  <c r="K708" i="5" s="1"/>
  <c r="J709" i="5"/>
  <c r="K709" i="5" s="1"/>
  <c r="J710" i="5"/>
  <c r="K710" i="5" s="1"/>
  <c r="J711" i="5"/>
  <c r="K711" i="5" s="1"/>
  <c r="J712" i="5"/>
  <c r="K712" i="5" s="1"/>
  <c r="J713" i="5"/>
  <c r="K713" i="5" s="1"/>
  <c r="J714" i="5"/>
  <c r="K714" i="5" s="1"/>
  <c r="J715" i="5"/>
  <c r="K715" i="5" s="1"/>
  <c r="J716" i="5"/>
  <c r="K716" i="5" s="1"/>
  <c r="J717" i="5"/>
  <c r="K717" i="5" s="1"/>
  <c r="J718" i="5"/>
  <c r="K718" i="5" s="1"/>
  <c r="J719" i="5"/>
  <c r="K719" i="5" s="1"/>
  <c r="J720" i="5"/>
  <c r="K720" i="5" s="1"/>
  <c r="J721" i="5"/>
  <c r="K721" i="5" s="1"/>
  <c r="J722" i="5"/>
  <c r="K722" i="5" s="1"/>
  <c r="J723" i="5"/>
  <c r="K723" i="5" s="1"/>
  <c r="J724" i="5"/>
  <c r="K724" i="5" s="1"/>
  <c r="J725" i="5"/>
  <c r="K725" i="5" s="1"/>
  <c r="J726" i="5"/>
  <c r="K726" i="5" s="1"/>
  <c r="J727" i="5"/>
  <c r="K727" i="5" s="1"/>
  <c r="J728" i="5"/>
  <c r="K728" i="5" s="1"/>
  <c r="J729" i="5"/>
  <c r="K729" i="5" s="1"/>
  <c r="J730" i="5"/>
  <c r="K730" i="5" s="1"/>
  <c r="J731" i="5"/>
  <c r="K731" i="5" s="1"/>
  <c r="J732" i="5"/>
  <c r="K732" i="5" s="1"/>
  <c r="J733" i="5"/>
  <c r="K733" i="5" s="1"/>
  <c r="J734" i="5"/>
  <c r="K734" i="5" s="1"/>
  <c r="J735" i="5"/>
  <c r="K735" i="5" s="1"/>
  <c r="J736" i="5"/>
  <c r="K736" i="5" s="1"/>
  <c r="J737" i="5"/>
  <c r="K737" i="5" s="1"/>
  <c r="J738" i="5"/>
  <c r="K738" i="5" s="1"/>
  <c r="J739" i="5"/>
  <c r="K739" i="5" s="1"/>
  <c r="J740" i="5"/>
  <c r="K740" i="5" s="1"/>
  <c r="J741" i="5"/>
  <c r="K741" i="5" s="1"/>
  <c r="J742" i="5"/>
  <c r="K742" i="5" s="1"/>
  <c r="J743" i="5"/>
  <c r="K743" i="5" s="1"/>
  <c r="J744" i="5"/>
  <c r="K744" i="5" s="1"/>
  <c r="J745" i="5"/>
  <c r="K745" i="5" s="1"/>
  <c r="J746" i="5"/>
  <c r="K746" i="5" s="1"/>
  <c r="J747" i="5"/>
  <c r="K747" i="5" s="1"/>
  <c r="J748" i="5"/>
  <c r="K748" i="5" s="1"/>
  <c r="J749" i="5"/>
  <c r="K749" i="5" s="1"/>
  <c r="J750" i="5"/>
  <c r="K750" i="5" s="1"/>
  <c r="J751" i="5"/>
  <c r="K751" i="5" s="1"/>
  <c r="J752" i="5"/>
  <c r="K752" i="5" s="1"/>
  <c r="J753" i="5"/>
  <c r="K753" i="5" s="1"/>
  <c r="J754" i="5"/>
  <c r="K754" i="5" s="1"/>
  <c r="J755" i="5"/>
  <c r="K755" i="5" s="1"/>
  <c r="J756" i="5"/>
  <c r="K756" i="5" s="1"/>
  <c r="J757" i="5"/>
  <c r="K757" i="5" s="1"/>
  <c r="J758" i="5"/>
  <c r="K758" i="5" s="1"/>
  <c r="J759" i="5"/>
  <c r="K759" i="5" s="1"/>
  <c r="J760" i="5"/>
  <c r="K760" i="5" s="1"/>
  <c r="J761" i="5"/>
  <c r="K761" i="5" s="1"/>
  <c r="J762" i="5"/>
  <c r="K762" i="5" s="1"/>
  <c r="J763" i="5"/>
  <c r="K763" i="5" s="1"/>
  <c r="J764" i="5"/>
  <c r="K764" i="5" s="1"/>
  <c r="J765" i="5"/>
  <c r="K765" i="5" s="1"/>
  <c r="J766" i="5"/>
  <c r="K766" i="5" s="1"/>
  <c r="J767" i="5"/>
  <c r="K767" i="5" s="1"/>
  <c r="J768" i="5"/>
  <c r="K768" i="5" s="1"/>
  <c r="J769" i="5"/>
  <c r="K769" i="5" s="1"/>
  <c r="J770" i="5"/>
  <c r="K770" i="5" s="1"/>
  <c r="J771" i="5"/>
  <c r="K771" i="5" s="1"/>
  <c r="J772" i="5"/>
  <c r="K772" i="5" s="1"/>
  <c r="J773" i="5"/>
  <c r="K773" i="5" s="1"/>
  <c r="J774" i="5"/>
  <c r="K774" i="5" s="1"/>
  <c r="J775" i="5"/>
  <c r="K775" i="5" s="1"/>
  <c r="J776" i="5"/>
  <c r="K776" i="5" s="1"/>
  <c r="J777" i="5"/>
  <c r="K777" i="5" s="1"/>
  <c r="J778" i="5"/>
  <c r="K778" i="5" s="1"/>
  <c r="J779" i="5"/>
  <c r="K779" i="5" s="1"/>
  <c r="J780" i="5"/>
  <c r="K780" i="5" s="1"/>
  <c r="J781" i="5"/>
  <c r="K781" i="5" s="1"/>
  <c r="J782" i="5"/>
  <c r="K782" i="5" s="1"/>
  <c r="J783" i="5"/>
  <c r="K783" i="5" s="1"/>
  <c r="J784" i="5"/>
  <c r="K784" i="5" s="1"/>
  <c r="J785" i="5"/>
  <c r="K785" i="5" s="1"/>
  <c r="J786" i="5"/>
  <c r="K786" i="5" s="1"/>
  <c r="J787" i="5"/>
  <c r="K787" i="5" s="1"/>
  <c r="J788" i="5"/>
  <c r="K788" i="5" s="1"/>
  <c r="J789" i="5"/>
  <c r="K789" i="5" s="1"/>
  <c r="J790" i="5"/>
  <c r="K790" i="5" s="1"/>
  <c r="J791" i="5"/>
  <c r="K791" i="5" s="1"/>
  <c r="J792" i="5"/>
  <c r="K792" i="5" s="1"/>
  <c r="J793" i="5"/>
  <c r="K793" i="5" s="1"/>
  <c r="J794" i="5"/>
  <c r="K794" i="5" s="1"/>
  <c r="J795" i="5"/>
  <c r="K795" i="5" s="1"/>
  <c r="J796" i="5"/>
  <c r="K796" i="5" s="1"/>
  <c r="J797" i="5"/>
  <c r="K797" i="5" s="1"/>
  <c r="J798" i="5"/>
  <c r="K798" i="5" s="1"/>
  <c r="J799" i="5"/>
  <c r="K799" i="5" s="1"/>
  <c r="J800" i="5"/>
  <c r="K800" i="5" s="1"/>
  <c r="J801" i="5"/>
  <c r="K801" i="5" s="1"/>
  <c r="J802" i="5"/>
  <c r="K802" i="5" s="1"/>
  <c r="J803" i="5"/>
  <c r="K803" i="5" s="1"/>
  <c r="J804" i="5"/>
  <c r="K804" i="5" s="1"/>
  <c r="J805" i="5"/>
  <c r="K805" i="5" s="1"/>
  <c r="J806" i="5"/>
  <c r="K806" i="5" s="1"/>
  <c r="J807" i="5"/>
  <c r="K807" i="5" s="1"/>
  <c r="J808" i="5"/>
  <c r="K808" i="5" s="1"/>
  <c r="J809" i="5"/>
  <c r="K809" i="5" s="1"/>
  <c r="J810" i="5"/>
  <c r="K810" i="5" s="1"/>
  <c r="J811" i="5"/>
  <c r="K811" i="5" s="1"/>
  <c r="J812" i="5"/>
  <c r="K812" i="5" s="1"/>
  <c r="J813" i="5"/>
  <c r="K813" i="5" s="1"/>
  <c r="J814" i="5"/>
  <c r="K814" i="5" s="1"/>
  <c r="J815" i="5"/>
  <c r="K815" i="5" s="1"/>
  <c r="J816" i="5"/>
  <c r="K816" i="5" s="1"/>
  <c r="J817" i="5"/>
  <c r="K817" i="5" s="1"/>
  <c r="J818" i="5"/>
  <c r="K818" i="5" s="1"/>
  <c r="J819" i="5"/>
  <c r="K819" i="5" s="1"/>
  <c r="J820" i="5"/>
  <c r="K820" i="5" s="1"/>
  <c r="J821" i="5"/>
  <c r="K821" i="5" s="1"/>
  <c r="J822" i="5"/>
  <c r="K822" i="5" s="1"/>
  <c r="J823" i="5"/>
  <c r="K823" i="5" s="1"/>
  <c r="J824" i="5"/>
  <c r="K824" i="5" s="1"/>
  <c r="J825" i="5"/>
  <c r="K825" i="5" s="1"/>
  <c r="J826" i="5"/>
  <c r="K826" i="5" s="1"/>
  <c r="J827" i="5"/>
  <c r="K827" i="5" s="1"/>
  <c r="J828" i="5"/>
  <c r="K828" i="5" s="1"/>
  <c r="J829" i="5"/>
  <c r="K829" i="5" s="1"/>
  <c r="J830" i="5"/>
  <c r="K830" i="5" s="1"/>
  <c r="J831" i="5"/>
  <c r="K831" i="5" s="1"/>
  <c r="J832" i="5"/>
  <c r="K832" i="5" s="1"/>
  <c r="J833" i="5"/>
  <c r="K833" i="5" s="1"/>
  <c r="J834" i="5"/>
  <c r="K834" i="5" s="1"/>
  <c r="J835" i="5"/>
  <c r="K835" i="5" s="1"/>
  <c r="J836" i="5"/>
  <c r="K836" i="5" s="1"/>
  <c r="J837" i="5"/>
  <c r="K837" i="5" s="1"/>
  <c r="J838" i="5"/>
  <c r="K838" i="5" s="1"/>
  <c r="J839" i="5"/>
  <c r="K839" i="5" s="1"/>
  <c r="J840" i="5"/>
  <c r="K840" i="5" s="1"/>
  <c r="J841" i="5"/>
  <c r="K841" i="5" s="1"/>
  <c r="J842" i="5"/>
  <c r="K842" i="5" s="1"/>
  <c r="J843" i="5"/>
  <c r="K843" i="5" s="1"/>
  <c r="J844" i="5"/>
  <c r="K844" i="5" s="1"/>
  <c r="J845" i="5"/>
  <c r="K845" i="5" s="1"/>
  <c r="J846" i="5"/>
  <c r="K846" i="5" s="1"/>
  <c r="J847" i="5"/>
  <c r="K847" i="5" s="1"/>
  <c r="J848" i="5"/>
  <c r="K848" i="5" s="1"/>
  <c r="J849" i="5"/>
  <c r="K849" i="5" s="1"/>
  <c r="J850" i="5"/>
  <c r="K850" i="5" s="1"/>
  <c r="J851" i="5"/>
  <c r="K851" i="5" s="1"/>
  <c r="J852" i="5"/>
  <c r="K852" i="5" s="1"/>
  <c r="J853" i="5"/>
  <c r="K853" i="5" s="1"/>
  <c r="J854" i="5"/>
  <c r="K854" i="5" s="1"/>
  <c r="J855" i="5"/>
  <c r="K855" i="5" s="1"/>
  <c r="J856" i="5"/>
  <c r="K856" i="5" s="1"/>
  <c r="J857" i="5"/>
  <c r="K857" i="5" s="1"/>
  <c r="J858" i="5"/>
  <c r="K858" i="5" s="1"/>
  <c r="J859" i="5"/>
  <c r="K859" i="5" s="1"/>
  <c r="J860" i="5"/>
  <c r="K860" i="5" s="1"/>
  <c r="J861" i="5"/>
  <c r="K861" i="5" s="1"/>
  <c r="J862" i="5"/>
  <c r="K862" i="5" s="1"/>
  <c r="J863" i="5"/>
  <c r="K863" i="5" s="1"/>
  <c r="J864" i="5"/>
  <c r="K864" i="5" s="1"/>
  <c r="J865" i="5"/>
  <c r="K865" i="5" s="1"/>
  <c r="J866" i="5"/>
  <c r="K866" i="5" s="1"/>
  <c r="J867" i="5"/>
  <c r="K867" i="5" s="1"/>
  <c r="J868" i="5"/>
  <c r="K868" i="5" s="1"/>
  <c r="J869" i="5"/>
  <c r="K869" i="5" s="1"/>
  <c r="J870" i="5"/>
  <c r="K870" i="5" s="1"/>
  <c r="J871" i="5"/>
  <c r="K871" i="5" s="1"/>
  <c r="J872" i="5"/>
  <c r="K872" i="5" s="1"/>
  <c r="J873" i="5"/>
  <c r="K873" i="5" s="1"/>
  <c r="J874" i="5"/>
  <c r="K874" i="5" s="1"/>
  <c r="J875" i="5"/>
  <c r="K875" i="5" s="1"/>
  <c r="J876" i="5"/>
  <c r="K876" i="5" s="1"/>
  <c r="J877" i="5"/>
  <c r="K877" i="5" s="1"/>
  <c r="J878" i="5"/>
  <c r="K878" i="5" s="1"/>
  <c r="J879" i="5"/>
  <c r="K879" i="5" s="1"/>
  <c r="J880" i="5"/>
  <c r="K880" i="5" s="1"/>
  <c r="J881" i="5"/>
  <c r="K881" i="5" s="1"/>
  <c r="J882" i="5"/>
  <c r="K882" i="5" s="1"/>
  <c r="J883" i="5"/>
  <c r="K883" i="5" s="1"/>
  <c r="J884" i="5"/>
  <c r="K884" i="5" s="1"/>
  <c r="J885" i="5"/>
  <c r="K885" i="5" s="1"/>
  <c r="J886" i="5"/>
  <c r="K886" i="5" s="1"/>
  <c r="J887" i="5"/>
  <c r="K887" i="5" s="1"/>
  <c r="J888" i="5"/>
  <c r="K888" i="5" s="1"/>
  <c r="J889" i="5"/>
  <c r="K889" i="5" s="1"/>
  <c r="J890" i="5"/>
  <c r="K890" i="5" s="1"/>
  <c r="J891" i="5"/>
  <c r="K891" i="5" s="1"/>
  <c r="J892" i="5"/>
  <c r="K892" i="5" s="1"/>
  <c r="J893" i="5"/>
  <c r="K893" i="5" s="1"/>
  <c r="J894" i="5"/>
  <c r="K894" i="5" s="1"/>
  <c r="J895" i="5"/>
  <c r="K895" i="5" s="1"/>
  <c r="J896" i="5"/>
  <c r="K896" i="5" s="1"/>
  <c r="J897" i="5"/>
  <c r="K897" i="5" s="1"/>
  <c r="J898" i="5"/>
  <c r="K898" i="5" s="1"/>
  <c r="J899" i="5"/>
  <c r="K899" i="5" s="1"/>
  <c r="J900" i="5"/>
  <c r="K900" i="5" s="1"/>
  <c r="J901" i="5"/>
  <c r="K901" i="5" s="1"/>
  <c r="J902" i="5"/>
  <c r="K902" i="5" s="1"/>
  <c r="J903" i="5"/>
  <c r="K903" i="5" s="1"/>
  <c r="J904" i="5"/>
  <c r="K904" i="5" s="1"/>
  <c r="J905" i="5"/>
  <c r="K905" i="5" s="1"/>
  <c r="J906" i="5"/>
  <c r="K906" i="5" s="1"/>
  <c r="J907" i="5"/>
  <c r="K907" i="5" s="1"/>
  <c r="J908" i="5"/>
  <c r="K908" i="5" s="1"/>
  <c r="J909" i="5"/>
  <c r="K909" i="5" s="1"/>
  <c r="J910" i="5"/>
  <c r="K910" i="5" s="1"/>
  <c r="J911" i="5"/>
  <c r="K911" i="5" s="1"/>
  <c r="J912" i="5"/>
  <c r="K912" i="5" s="1"/>
  <c r="J913" i="5"/>
  <c r="K913" i="5" s="1"/>
  <c r="J914" i="5"/>
  <c r="K914" i="5" s="1"/>
  <c r="J915" i="5"/>
  <c r="K915" i="5" s="1"/>
  <c r="J916" i="5"/>
  <c r="K916" i="5" s="1"/>
  <c r="J917" i="5"/>
  <c r="K917" i="5" s="1"/>
  <c r="J918" i="5"/>
  <c r="K918" i="5" s="1"/>
  <c r="J919" i="5"/>
  <c r="K919" i="5" s="1"/>
  <c r="J920" i="5"/>
  <c r="K920" i="5" s="1"/>
  <c r="J921" i="5"/>
  <c r="K921" i="5" s="1"/>
  <c r="J922" i="5"/>
  <c r="K922" i="5" s="1"/>
  <c r="J923" i="5"/>
  <c r="K923" i="5" s="1"/>
  <c r="J924" i="5"/>
  <c r="K924" i="5" s="1"/>
  <c r="J925" i="5"/>
  <c r="K925" i="5" s="1"/>
  <c r="J926" i="5"/>
  <c r="K926" i="5" s="1"/>
  <c r="J927" i="5"/>
  <c r="K927" i="5" s="1"/>
  <c r="J928" i="5"/>
  <c r="K928" i="5" s="1"/>
  <c r="J929" i="5"/>
  <c r="K929" i="5" s="1"/>
  <c r="J930" i="5"/>
  <c r="K930" i="5" s="1"/>
  <c r="J931" i="5"/>
  <c r="K931" i="5" s="1"/>
  <c r="J932" i="5"/>
  <c r="K932" i="5" s="1"/>
  <c r="J933" i="5"/>
  <c r="K933" i="5" s="1"/>
  <c r="J934" i="5"/>
  <c r="K934" i="5" s="1"/>
  <c r="J935" i="5"/>
  <c r="K935" i="5" s="1"/>
  <c r="J936" i="5"/>
  <c r="K936" i="5" s="1"/>
  <c r="J937" i="5"/>
  <c r="K937" i="5" s="1"/>
  <c r="J938" i="5"/>
  <c r="K938" i="5" s="1"/>
  <c r="J939" i="5"/>
  <c r="K939" i="5" s="1"/>
  <c r="J940" i="5"/>
  <c r="K940" i="5" s="1"/>
  <c r="J941" i="5"/>
  <c r="K941" i="5" s="1"/>
  <c r="J942" i="5"/>
  <c r="K942" i="5" s="1"/>
  <c r="J943" i="5"/>
  <c r="K943" i="5" s="1"/>
  <c r="J944" i="5"/>
  <c r="K944" i="5" s="1"/>
  <c r="J945" i="5"/>
  <c r="K945" i="5" s="1"/>
  <c r="J946" i="5"/>
  <c r="K946" i="5" s="1"/>
  <c r="J947" i="5"/>
  <c r="K947" i="5" s="1"/>
  <c r="J948" i="5"/>
  <c r="K948" i="5" s="1"/>
  <c r="J949" i="5"/>
  <c r="K949" i="5" s="1"/>
  <c r="J950" i="5"/>
  <c r="K950" i="5" s="1"/>
  <c r="J951" i="5"/>
  <c r="K951" i="5" s="1"/>
  <c r="J952" i="5"/>
  <c r="K952" i="5" s="1"/>
  <c r="J953" i="5"/>
  <c r="K953" i="5" s="1"/>
  <c r="J954" i="5"/>
  <c r="K954" i="5" s="1"/>
  <c r="J955" i="5"/>
  <c r="K955" i="5" s="1"/>
  <c r="J956" i="5"/>
  <c r="K956" i="5" s="1"/>
  <c r="J957" i="5"/>
  <c r="K957" i="5" s="1"/>
  <c r="J958" i="5"/>
  <c r="K958" i="5" s="1"/>
  <c r="J959" i="5"/>
  <c r="K959" i="5" s="1"/>
  <c r="J960" i="5"/>
  <c r="K960" i="5" s="1"/>
  <c r="J961" i="5"/>
  <c r="K961" i="5" s="1"/>
  <c r="J962" i="5"/>
  <c r="K962" i="5" s="1"/>
  <c r="J963" i="5"/>
  <c r="K963" i="5" s="1"/>
  <c r="J964" i="5"/>
  <c r="K964" i="5" s="1"/>
  <c r="J965" i="5"/>
  <c r="K965" i="5" s="1"/>
  <c r="J966" i="5"/>
  <c r="K966" i="5" s="1"/>
  <c r="J967" i="5"/>
  <c r="K967" i="5" s="1"/>
  <c r="J968" i="5"/>
  <c r="K968" i="5" s="1"/>
  <c r="J969" i="5"/>
  <c r="K969" i="5" s="1"/>
  <c r="J970" i="5"/>
  <c r="K970" i="5" s="1"/>
  <c r="J971" i="5"/>
  <c r="K971" i="5" s="1"/>
  <c r="J972" i="5"/>
  <c r="K972" i="5" s="1"/>
  <c r="J973" i="5"/>
  <c r="K973" i="5" s="1"/>
  <c r="J974" i="5"/>
  <c r="K974" i="5" s="1"/>
  <c r="J975" i="5"/>
  <c r="K975" i="5" s="1"/>
  <c r="J976" i="5"/>
  <c r="K976" i="5" s="1"/>
  <c r="J977" i="5"/>
  <c r="K977" i="5" s="1"/>
  <c r="J978" i="5"/>
  <c r="K978" i="5" s="1"/>
  <c r="J979" i="5"/>
  <c r="K979" i="5" s="1"/>
  <c r="J980" i="5"/>
  <c r="K980" i="5" s="1"/>
  <c r="J981" i="5"/>
  <c r="K981" i="5" s="1"/>
  <c r="J982" i="5"/>
  <c r="K982" i="5" s="1"/>
  <c r="J983" i="5"/>
  <c r="K983" i="5" s="1"/>
  <c r="J984" i="5"/>
  <c r="K984" i="5" s="1"/>
  <c r="J985" i="5"/>
  <c r="K985" i="5" s="1"/>
  <c r="J986" i="5"/>
  <c r="K986" i="5" s="1"/>
  <c r="J987" i="5"/>
  <c r="K987" i="5" s="1"/>
  <c r="J988" i="5"/>
  <c r="K988" i="5" s="1"/>
  <c r="J989" i="5"/>
  <c r="K989" i="5" s="1"/>
  <c r="J990" i="5"/>
  <c r="K990" i="5" s="1"/>
  <c r="J991" i="5"/>
  <c r="K991" i="5" s="1"/>
  <c r="J992" i="5"/>
  <c r="K992" i="5" s="1"/>
  <c r="J993" i="5"/>
  <c r="K993" i="5" s="1"/>
  <c r="J994" i="5"/>
  <c r="K994" i="5" s="1"/>
  <c r="J995" i="5"/>
  <c r="K995" i="5" s="1"/>
  <c r="J996" i="5"/>
  <c r="K996" i="5" s="1"/>
  <c r="J997" i="5"/>
  <c r="K997" i="5" s="1"/>
  <c r="J998" i="5"/>
  <c r="K998" i="5" s="1"/>
  <c r="J999" i="5"/>
  <c r="K999" i="5" s="1"/>
  <c r="J1000" i="5"/>
  <c r="K1000" i="5" s="1"/>
  <c r="J1001" i="5"/>
  <c r="K1001" i="5" s="1"/>
  <c r="J1002" i="5"/>
  <c r="K1002" i="5" s="1"/>
  <c r="J1003" i="5"/>
  <c r="K1003" i="5" s="1"/>
  <c r="J1004" i="5"/>
  <c r="K1004" i="5" s="1"/>
  <c r="J1005" i="5"/>
  <c r="K1005" i="5" s="1"/>
  <c r="J1006" i="5"/>
  <c r="K1006" i="5" s="1"/>
  <c r="J1007" i="5"/>
  <c r="K1007" i="5" s="1"/>
  <c r="J1008" i="5"/>
  <c r="K1008" i="5" s="1"/>
  <c r="J1009" i="5"/>
  <c r="K1009" i="5" s="1"/>
  <c r="J1010" i="5"/>
  <c r="K1010" i="5" s="1"/>
  <c r="J1011" i="5"/>
  <c r="K1011" i="5" s="1"/>
  <c r="J1012" i="5"/>
  <c r="K1012" i="5" s="1"/>
  <c r="J1013" i="5"/>
  <c r="K1013" i="5" s="1"/>
  <c r="J1014" i="5"/>
  <c r="K1014" i="5" s="1"/>
  <c r="J1015" i="5"/>
  <c r="K1015" i="5" s="1"/>
  <c r="J1016" i="5"/>
  <c r="K1016" i="5" s="1"/>
  <c r="J1017" i="5"/>
  <c r="K1017" i="5" s="1"/>
  <c r="J1018" i="5"/>
  <c r="K1018" i="5" s="1"/>
  <c r="J1019" i="5"/>
  <c r="K1019" i="5" s="1"/>
  <c r="J1020" i="5"/>
  <c r="K1020" i="5" s="1"/>
  <c r="J1021" i="5"/>
  <c r="K1021" i="5" s="1"/>
  <c r="J1022" i="5"/>
  <c r="K1022" i="5" s="1"/>
  <c r="J1023" i="5"/>
  <c r="K1023" i="5" s="1"/>
  <c r="J1024" i="5"/>
  <c r="K1024" i="5" s="1"/>
  <c r="J1025" i="5"/>
  <c r="K1025" i="5" s="1"/>
  <c r="J1026" i="5"/>
  <c r="K1026" i="5" s="1"/>
  <c r="J1027" i="5"/>
  <c r="K1027" i="5" s="1"/>
  <c r="J1028" i="5"/>
  <c r="K1028" i="5" s="1"/>
  <c r="J1029" i="5"/>
  <c r="K1029" i="5" s="1"/>
  <c r="J1030" i="5"/>
  <c r="K1030" i="5" s="1"/>
  <c r="J1031" i="5"/>
  <c r="K1031" i="5" s="1"/>
  <c r="J1032" i="5"/>
  <c r="K1032" i="5" s="1"/>
  <c r="J1033" i="5"/>
  <c r="K1033" i="5" s="1"/>
  <c r="J1034" i="5"/>
  <c r="K1034" i="5" s="1"/>
  <c r="J1035" i="5"/>
  <c r="K1035" i="5" s="1"/>
  <c r="J1036" i="5"/>
  <c r="K1036" i="5" s="1"/>
  <c r="J1037" i="5"/>
  <c r="K1037" i="5" s="1"/>
  <c r="J1038" i="5"/>
  <c r="K1038" i="5" s="1"/>
  <c r="J1039" i="5"/>
  <c r="K1039" i="5" s="1"/>
  <c r="J1040" i="5"/>
  <c r="K1040" i="5" s="1"/>
  <c r="J1041" i="5"/>
  <c r="K1041" i="5" s="1"/>
  <c r="J1042" i="5"/>
  <c r="K1042" i="5" s="1"/>
  <c r="J1043" i="5"/>
  <c r="K1043" i="5" s="1"/>
  <c r="J1044" i="5"/>
  <c r="K1044" i="5" s="1"/>
  <c r="J1045" i="5"/>
  <c r="K1045" i="5" s="1"/>
  <c r="J1046" i="5"/>
  <c r="K1046" i="5" s="1"/>
  <c r="J1047" i="5"/>
  <c r="K1047" i="5" s="1"/>
  <c r="J1048" i="5"/>
  <c r="K1048" i="5" s="1"/>
  <c r="J1049" i="5"/>
  <c r="K1049" i="5" s="1"/>
  <c r="J1050" i="5"/>
  <c r="K1050" i="5" s="1"/>
  <c r="J1051" i="5"/>
  <c r="K1051" i="5" s="1"/>
  <c r="J1052" i="5"/>
  <c r="K1052" i="5" s="1"/>
  <c r="J1053" i="5"/>
  <c r="K1053" i="5" s="1"/>
  <c r="J1054" i="5"/>
  <c r="K1054" i="5" s="1"/>
  <c r="J1055" i="5"/>
  <c r="K1055" i="5" s="1"/>
  <c r="J1056" i="5"/>
  <c r="K1056" i="5" s="1"/>
  <c r="J1057" i="5"/>
  <c r="K1057" i="5" s="1"/>
  <c r="J1058" i="5"/>
  <c r="K1058" i="5" s="1"/>
  <c r="J1059" i="5"/>
  <c r="K1059" i="5" s="1"/>
  <c r="J1060" i="5"/>
  <c r="K1060" i="5" s="1"/>
  <c r="J1061" i="5"/>
  <c r="K1061" i="5" s="1"/>
  <c r="J1062" i="5"/>
  <c r="K1062" i="5" s="1"/>
  <c r="J1063" i="5"/>
  <c r="K1063" i="5" s="1"/>
  <c r="J1064" i="5"/>
  <c r="K1064" i="5" s="1"/>
  <c r="J1065" i="5"/>
  <c r="K1065" i="5" s="1"/>
  <c r="J1066" i="5"/>
  <c r="K1066" i="5" s="1"/>
  <c r="J1067" i="5"/>
  <c r="K1067" i="5" s="1"/>
  <c r="J1068" i="5"/>
  <c r="K1068" i="5" s="1"/>
  <c r="J1069" i="5"/>
  <c r="K1069" i="5" s="1"/>
  <c r="J1070" i="5"/>
  <c r="K1070" i="5" s="1"/>
  <c r="J1071" i="5"/>
  <c r="K1071" i="5" s="1"/>
  <c r="J1072" i="5"/>
  <c r="K1072" i="5" s="1"/>
  <c r="J1073" i="5"/>
  <c r="K1073" i="5" s="1"/>
  <c r="J1074" i="5"/>
  <c r="K1074" i="5" s="1"/>
  <c r="J1075" i="5"/>
  <c r="K1075" i="5" s="1"/>
  <c r="J1076" i="5"/>
  <c r="K1076" i="5" s="1"/>
  <c r="J1077" i="5"/>
  <c r="K1077" i="5" s="1"/>
  <c r="J1078" i="5"/>
  <c r="K1078" i="5" s="1"/>
  <c r="J1079" i="5"/>
  <c r="K1079" i="5" s="1"/>
  <c r="J1080" i="5"/>
  <c r="K1080" i="5" s="1"/>
  <c r="J1081" i="5"/>
  <c r="K1081" i="5" s="1"/>
  <c r="J1082" i="5"/>
  <c r="K1082" i="5" s="1"/>
  <c r="J1083" i="5"/>
  <c r="K1083" i="5" s="1"/>
  <c r="J1084" i="5"/>
  <c r="K1084" i="5" s="1"/>
  <c r="J1085" i="5"/>
  <c r="K1085" i="5" s="1"/>
  <c r="J1086" i="5"/>
  <c r="K1086" i="5" s="1"/>
  <c r="J1087" i="5"/>
  <c r="K1087" i="5" s="1"/>
  <c r="J1088" i="5"/>
  <c r="K1088" i="5" s="1"/>
  <c r="J1089" i="5"/>
  <c r="K1089" i="5" s="1"/>
  <c r="J1090" i="5"/>
  <c r="K1090" i="5" s="1"/>
  <c r="J1091" i="5"/>
  <c r="K1091" i="5" s="1"/>
  <c r="J1092" i="5"/>
  <c r="K1092" i="5" s="1"/>
  <c r="J1093" i="5"/>
  <c r="K1093" i="5" s="1"/>
  <c r="J1094" i="5"/>
  <c r="K1094" i="5" s="1"/>
  <c r="J1095" i="5"/>
  <c r="K1095" i="5" s="1"/>
  <c r="J1096" i="5"/>
  <c r="K1096" i="5" s="1"/>
  <c r="J1097" i="5"/>
  <c r="K1097" i="5" s="1"/>
  <c r="J1098" i="5"/>
  <c r="K1098" i="5" s="1"/>
  <c r="J1099" i="5"/>
  <c r="K1099" i="5" s="1"/>
  <c r="J1100" i="5"/>
  <c r="K1100" i="5" s="1"/>
  <c r="J1101" i="5"/>
  <c r="K1101" i="5" s="1"/>
  <c r="J1102" i="5"/>
  <c r="K1102" i="5" s="1"/>
  <c r="J1103" i="5"/>
  <c r="K1103" i="5" s="1"/>
  <c r="J1104" i="5"/>
  <c r="K1104" i="5" s="1"/>
  <c r="J1105" i="5"/>
  <c r="K1105" i="5" s="1"/>
  <c r="J1106" i="5"/>
  <c r="K1106" i="5" s="1"/>
  <c r="J1107" i="5"/>
  <c r="K1107" i="5" s="1"/>
  <c r="J1108" i="5"/>
  <c r="K1108" i="5" s="1"/>
  <c r="J1109" i="5"/>
  <c r="K1109" i="5" s="1"/>
  <c r="J1110" i="5"/>
  <c r="K1110" i="5" s="1"/>
  <c r="J1111" i="5"/>
  <c r="K1111" i="5" s="1"/>
  <c r="J1112" i="5"/>
  <c r="K1112" i="5" s="1"/>
  <c r="J1113" i="5"/>
  <c r="K1113" i="5" s="1"/>
  <c r="J1114" i="5"/>
  <c r="K1114" i="5" s="1"/>
  <c r="J1115" i="5"/>
  <c r="K1115" i="5" s="1"/>
  <c r="J1116" i="5"/>
  <c r="K1116" i="5" s="1"/>
  <c r="J1117" i="5"/>
  <c r="K1117" i="5" s="1"/>
  <c r="J1118" i="5"/>
  <c r="K1118" i="5" s="1"/>
  <c r="J1119" i="5"/>
  <c r="K1119" i="5" s="1"/>
  <c r="J1120" i="5"/>
  <c r="K1120" i="5" s="1"/>
  <c r="J1121" i="5"/>
  <c r="K1121" i="5" s="1"/>
  <c r="J1122" i="5"/>
  <c r="K1122" i="5" s="1"/>
  <c r="J1123" i="5"/>
  <c r="K1123" i="5" s="1"/>
  <c r="J1124" i="5"/>
  <c r="K1124" i="5" s="1"/>
  <c r="J1125" i="5"/>
  <c r="K1125" i="5" s="1"/>
  <c r="J1126" i="5"/>
  <c r="K1126" i="5" s="1"/>
  <c r="J1127" i="5"/>
  <c r="K1127" i="5" s="1"/>
  <c r="J1128" i="5"/>
  <c r="K1128" i="5" s="1"/>
  <c r="J1129" i="5"/>
  <c r="K1129" i="5" s="1"/>
  <c r="J1130" i="5"/>
  <c r="K1130" i="5" s="1"/>
  <c r="J1131" i="5"/>
  <c r="K1131" i="5" s="1"/>
  <c r="J1132" i="5"/>
  <c r="K1132" i="5" s="1"/>
  <c r="J1133" i="5"/>
  <c r="K1133" i="5" s="1"/>
  <c r="J1134" i="5"/>
  <c r="K1134" i="5" s="1"/>
  <c r="J1135" i="5"/>
  <c r="K1135" i="5" s="1"/>
  <c r="J1136" i="5"/>
  <c r="K1136" i="5" s="1"/>
  <c r="J1137" i="5"/>
  <c r="K1137" i="5" s="1"/>
  <c r="J1138" i="5"/>
  <c r="K1138" i="5" s="1"/>
  <c r="J1139" i="5"/>
  <c r="K1139" i="5" s="1"/>
  <c r="J1140" i="5"/>
  <c r="K1140" i="5" s="1"/>
  <c r="J1141" i="5"/>
  <c r="K1141" i="5" s="1"/>
  <c r="J1142" i="5"/>
  <c r="K1142" i="5" s="1"/>
  <c r="J1143" i="5"/>
  <c r="K1143" i="5" s="1"/>
  <c r="J1144" i="5"/>
  <c r="K1144" i="5" s="1"/>
  <c r="J1145" i="5"/>
  <c r="K1145" i="5" s="1"/>
  <c r="J1146" i="5"/>
  <c r="K1146" i="5" s="1"/>
  <c r="J1147" i="5"/>
  <c r="K1147" i="5" s="1"/>
  <c r="J1148" i="5"/>
  <c r="K1148" i="5" s="1"/>
  <c r="J1149" i="5"/>
  <c r="K1149" i="5" s="1"/>
  <c r="J1150" i="5"/>
  <c r="K1150" i="5" s="1"/>
  <c r="J1151" i="5"/>
  <c r="K1151" i="5" s="1"/>
  <c r="J1152" i="5"/>
  <c r="K1152" i="5" s="1"/>
  <c r="J1153" i="5"/>
  <c r="K1153" i="5" s="1"/>
  <c r="J1154" i="5"/>
  <c r="K1154" i="5" s="1"/>
  <c r="J1155" i="5"/>
  <c r="K1155" i="5" s="1"/>
  <c r="J1156" i="5"/>
  <c r="K1156" i="5" s="1"/>
  <c r="J1157" i="5"/>
  <c r="K1157" i="5" s="1"/>
  <c r="J1158" i="5"/>
  <c r="K1158" i="5" s="1"/>
  <c r="J1159" i="5"/>
  <c r="K1159" i="5" s="1"/>
  <c r="J1160" i="5"/>
  <c r="K1160" i="5" s="1"/>
  <c r="J1161" i="5"/>
  <c r="K1161" i="5" s="1"/>
  <c r="J1162" i="5"/>
  <c r="K1162" i="5" s="1"/>
  <c r="J1163" i="5"/>
  <c r="K1163" i="5" s="1"/>
  <c r="J1164" i="5"/>
  <c r="K1164" i="5" s="1"/>
  <c r="J1165" i="5"/>
  <c r="K1165" i="5" s="1"/>
  <c r="J1166" i="5"/>
  <c r="K1166" i="5" s="1"/>
  <c r="J1167" i="5"/>
  <c r="K1167" i="5" s="1"/>
  <c r="J1168" i="5"/>
  <c r="K1168" i="5" s="1"/>
  <c r="J1169" i="5"/>
  <c r="K1169" i="5" s="1"/>
  <c r="J1170" i="5"/>
  <c r="K1170" i="5" s="1"/>
  <c r="J1171" i="5"/>
  <c r="K1171" i="5" s="1"/>
  <c r="J1172" i="5"/>
  <c r="K1172" i="5" s="1"/>
  <c r="J1173" i="5"/>
  <c r="K1173" i="5" s="1"/>
  <c r="J1174" i="5"/>
  <c r="K1174" i="5" s="1"/>
  <c r="J1175" i="5"/>
  <c r="K1175" i="5" s="1"/>
  <c r="J1176" i="5"/>
  <c r="K1176" i="5" s="1"/>
  <c r="J1177" i="5"/>
  <c r="K1177" i="5" s="1"/>
  <c r="J1178" i="5"/>
  <c r="K1178" i="5" s="1"/>
  <c r="J1179" i="5"/>
  <c r="K1179" i="5" s="1"/>
  <c r="J1180" i="5"/>
  <c r="K1180" i="5" s="1"/>
  <c r="J1181" i="5"/>
  <c r="K1181" i="5" s="1"/>
  <c r="J1182" i="5"/>
  <c r="K1182" i="5" s="1"/>
  <c r="J1183" i="5"/>
  <c r="K1183" i="5" s="1"/>
  <c r="J1184" i="5"/>
  <c r="K1184" i="5" s="1"/>
  <c r="J1185" i="5"/>
  <c r="K1185" i="5" s="1"/>
  <c r="J1186" i="5"/>
  <c r="K1186" i="5" s="1"/>
  <c r="J1187" i="5"/>
  <c r="K1187" i="5" s="1"/>
  <c r="J1188" i="5"/>
  <c r="K1188" i="5" s="1"/>
  <c r="J1189" i="5"/>
  <c r="K1189" i="5" s="1"/>
  <c r="J1190" i="5"/>
  <c r="K1190" i="5" s="1"/>
  <c r="J1191" i="5"/>
  <c r="K1191" i="5" s="1"/>
  <c r="J1192" i="5"/>
  <c r="K1192" i="5" s="1"/>
  <c r="J1193" i="5"/>
  <c r="K1193" i="5" s="1"/>
  <c r="J1194" i="5"/>
  <c r="K1194" i="5" s="1"/>
  <c r="J1195" i="5"/>
  <c r="K1195" i="5" s="1"/>
  <c r="J1196" i="5"/>
  <c r="K1196" i="5" s="1"/>
  <c r="J1197" i="5"/>
  <c r="K1197" i="5" s="1"/>
  <c r="J1198" i="5"/>
  <c r="K1198" i="5" s="1"/>
  <c r="J1199" i="5"/>
  <c r="K1199" i="5" s="1"/>
  <c r="J1200" i="5"/>
  <c r="K1200" i="5" s="1"/>
  <c r="J1201" i="5"/>
  <c r="K1201" i="5" s="1"/>
  <c r="J1202" i="5"/>
  <c r="K1202" i="5" s="1"/>
  <c r="J1203" i="5"/>
  <c r="K1203" i="5" s="1"/>
  <c r="J1204" i="5"/>
  <c r="K1204" i="5" s="1"/>
  <c r="J1205" i="5"/>
  <c r="K1205" i="5" s="1"/>
  <c r="J1206" i="5"/>
  <c r="K1206" i="5" s="1"/>
  <c r="J1207" i="5"/>
  <c r="K1207" i="5" s="1"/>
  <c r="J1208" i="5"/>
  <c r="K1208" i="5" s="1"/>
  <c r="J1209" i="5"/>
  <c r="K1209" i="5" s="1"/>
  <c r="J1210" i="5"/>
  <c r="K1210" i="5" s="1"/>
  <c r="J1211" i="5"/>
  <c r="K1211" i="5" s="1"/>
  <c r="J1212" i="5"/>
  <c r="K1212" i="5" s="1"/>
  <c r="J1213" i="5"/>
  <c r="K1213" i="5" s="1"/>
  <c r="J1214" i="5"/>
  <c r="K1214" i="5" s="1"/>
  <c r="J1215" i="5"/>
  <c r="K1215" i="5" s="1"/>
  <c r="J1216" i="5"/>
  <c r="K1216" i="5" s="1"/>
  <c r="J1217" i="5"/>
  <c r="K1217" i="5" s="1"/>
  <c r="J1218" i="5"/>
  <c r="K1218" i="5" s="1"/>
  <c r="J1219" i="5"/>
  <c r="K1219" i="5" s="1"/>
  <c r="J1220" i="5"/>
  <c r="K1220" i="5" s="1"/>
  <c r="J1221" i="5"/>
  <c r="K1221" i="5" s="1"/>
  <c r="J1222" i="5"/>
  <c r="K1222" i="5" s="1"/>
  <c r="J1223" i="5"/>
  <c r="K1223" i="5" s="1"/>
  <c r="J1224" i="5"/>
  <c r="K1224" i="5" s="1"/>
  <c r="J1225" i="5"/>
  <c r="K1225" i="5" s="1"/>
  <c r="J1226" i="5"/>
  <c r="K1226" i="5" s="1"/>
  <c r="J1227" i="5"/>
  <c r="K1227" i="5" s="1"/>
  <c r="J1228" i="5"/>
  <c r="K1228" i="5" s="1"/>
  <c r="J1229" i="5"/>
  <c r="K1229" i="5" s="1"/>
  <c r="J1230" i="5"/>
  <c r="K1230" i="5" s="1"/>
  <c r="J1231" i="5"/>
  <c r="K1231" i="5" s="1"/>
  <c r="J1232" i="5"/>
  <c r="K1232" i="5" s="1"/>
  <c r="J1233" i="5"/>
  <c r="K1233" i="5" s="1"/>
  <c r="J1234" i="5"/>
  <c r="K1234" i="5" s="1"/>
  <c r="J1235" i="5"/>
  <c r="K1235" i="5" s="1"/>
  <c r="J1236" i="5"/>
  <c r="K1236" i="5" s="1"/>
  <c r="J1237" i="5"/>
  <c r="K1237" i="5" s="1"/>
  <c r="J1238" i="5"/>
  <c r="K1238" i="5" s="1"/>
  <c r="J1239" i="5"/>
  <c r="K1239" i="5" s="1"/>
  <c r="J1240" i="5"/>
  <c r="K1240" i="5" s="1"/>
  <c r="J1241" i="5"/>
  <c r="K1241" i="5" s="1"/>
  <c r="J1242" i="5"/>
  <c r="K1242" i="5" s="1"/>
  <c r="J1243" i="5"/>
  <c r="K1243" i="5" s="1"/>
  <c r="J1244" i="5"/>
  <c r="K1244" i="5" s="1"/>
  <c r="J1245" i="5"/>
  <c r="K1245" i="5" s="1"/>
  <c r="J1246" i="5"/>
  <c r="K1246" i="5" s="1"/>
  <c r="J1247" i="5"/>
  <c r="K1247" i="5" s="1"/>
  <c r="J1248" i="5"/>
  <c r="K1248" i="5" s="1"/>
  <c r="J1249" i="5"/>
  <c r="K1249" i="5" s="1"/>
  <c r="J1250" i="5"/>
  <c r="K1250" i="5" s="1"/>
  <c r="J1251" i="5"/>
  <c r="K1251" i="5" s="1"/>
  <c r="J1252" i="5"/>
  <c r="K1252" i="5" s="1"/>
  <c r="J1253" i="5"/>
  <c r="K1253" i="5" s="1"/>
  <c r="J1254" i="5"/>
  <c r="K1254" i="5" s="1"/>
  <c r="J1255" i="5"/>
  <c r="K1255" i="5" s="1"/>
  <c r="J1256" i="5"/>
  <c r="K1256" i="5" s="1"/>
  <c r="J1257" i="5"/>
  <c r="K1257" i="5" s="1"/>
  <c r="J1258" i="5"/>
  <c r="K1258" i="5" s="1"/>
  <c r="J1259" i="5"/>
  <c r="K1259" i="5" s="1"/>
  <c r="J1260" i="5"/>
  <c r="K1260" i="5" s="1"/>
  <c r="J1261" i="5"/>
  <c r="K1261" i="5" s="1"/>
  <c r="J1262" i="5"/>
  <c r="K1262" i="5" s="1"/>
  <c r="J1263" i="5"/>
  <c r="K1263" i="5" s="1"/>
  <c r="J1264" i="5"/>
  <c r="K1264" i="5" s="1"/>
  <c r="J1265" i="5"/>
  <c r="K1265" i="5" s="1"/>
  <c r="J1266" i="5"/>
  <c r="K1266" i="5" s="1"/>
  <c r="J1267" i="5"/>
  <c r="K1267" i="5" s="1"/>
  <c r="J1268" i="5"/>
  <c r="K1268" i="5" s="1"/>
  <c r="J1269" i="5"/>
  <c r="K1269" i="5" s="1"/>
  <c r="J1270" i="5"/>
  <c r="K1270" i="5" s="1"/>
  <c r="J1271" i="5"/>
  <c r="K1271" i="5" s="1"/>
  <c r="J1272" i="5"/>
  <c r="K1272" i="5" s="1"/>
  <c r="J1273" i="5"/>
  <c r="K1273" i="5" s="1"/>
  <c r="J1274" i="5"/>
  <c r="K1274" i="5" s="1"/>
  <c r="J1275" i="5"/>
  <c r="K1275" i="5" s="1"/>
  <c r="J1276" i="5"/>
  <c r="K1276" i="5" s="1"/>
  <c r="J1277" i="5"/>
  <c r="K1277" i="5" s="1"/>
  <c r="J1278" i="5"/>
  <c r="K1278" i="5" s="1"/>
  <c r="J1279" i="5"/>
  <c r="K1279" i="5" s="1"/>
  <c r="J1280" i="5"/>
  <c r="K1280" i="5" s="1"/>
  <c r="J1281" i="5"/>
  <c r="K1281" i="5" s="1"/>
  <c r="J1282" i="5"/>
  <c r="K1282" i="5" s="1"/>
  <c r="J1283" i="5"/>
  <c r="K1283" i="5" s="1"/>
  <c r="J1284" i="5"/>
  <c r="K1284" i="5" s="1"/>
  <c r="J1285" i="5"/>
  <c r="K1285" i="5" s="1"/>
  <c r="J1286" i="5"/>
  <c r="K1286" i="5" s="1"/>
  <c r="J1287" i="5"/>
  <c r="K1287" i="5" s="1"/>
  <c r="J1288" i="5"/>
  <c r="K1288" i="5" s="1"/>
  <c r="J1289" i="5"/>
  <c r="K1289" i="5" s="1"/>
  <c r="J1290" i="5"/>
  <c r="K1290" i="5" s="1"/>
  <c r="J1291" i="5"/>
  <c r="K1291" i="5" s="1"/>
  <c r="J1292" i="5"/>
  <c r="K1292" i="5" s="1"/>
  <c r="J1293" i="5"/>
  <c r="K1293" i="5" s="1"/>
  <c r="J1294" i="5"/>
  <c r="K1294" i="5" s="1"/>
  <c r="J1295" i="5"/>
  <c r="K1295" i="5" s="1"/>
  <c r="J1296" i="5"/>
  <c r="K1296" i="5" s="1"/>
  <c r="J1297" i="5"/>
  <c r="K1297" i="5" s="1"/>
  <c r="J1298" i="5"/>
  <c r="K1298" i="5" s="1"/>
  <c r="J1299" i="5"/>
  <c r="K1299" i="5" s="1"/>
  <c r="J1300" i="5"/>
  <c r="K1300" i="5" s="1"/>
  <c r="J1301" i="5"/>
  <c r="K1301" i="5" s="1"/>
  <c r="J1302" i="5"/>
  <c r="K1302" i="5" s="1"/>
  <c r="J1303" i="5"/>
  <c r="K1303" i="5" s="1"/>
  <c r="J1304" i="5"/>
  <c r="K1304" i="5" s="1"/>
  <c r="J1305" i="5"/>
  <c r="K1305" i="5" s="1"/>
  <c r="J1306" i="5"/>
  <c r="K1306" i="5" s="1"/>
  <c r="J1307" i="5"/>
  <c r="K1307" i="5" s="1"/>
  <c r="J1308" i="5"/>
  <c r="K1308" i="5" s="1"/>
  <c r="J1309" i="5"/>
  <c r="K1309" i="5" s="1"/>
  <c r="J1310" i="5"/>
  <c r="K1310" i="5" s="1"/>
  <c r="J1311" i="5"/>
  <c r="K1311" i="5" s="1"/>
  <c r="J1312" i="5"/>
  <c r="K1312" i="5" s="1"/>
  <c r="J1313" i="5"/>
  <c r="K1313" i="5" s="1"/>
  <c r="J1314" i="5"/>
  <c r="K1314" i="5" s="1"/>
  <c r="J1315" i="5"/>
  <c r="K1315" i="5" s="1"/>
  <c r="J1316" i="5"/>
  <c r="K1316" i="5" s="1"/>
  <c r="J1317" i="5"/>
  <c r="K1317" i="5" s="1"/>
  <c r="J1318" i="5"/>
  <c r="K1318" i="5" s="1"/>
  <c r="J1319" i="5"/>
  <c r="K1319" i="5" s="1"/>
  <c r="J1320" i="5"/>
  <c r="K1320" i="5" s="1"/>
  <c r="J1321" i="5"/>
  <c r="K1321" i="5" s="1"/>
  <c r="J1322" i="5"/>
  <c r="K1322" i="5" s="1"/>
  <c r="J1323" i="5"/>
  <c r="K1323" i="5" s="1"/>
  <c r="J1324" i="5"/>
  <c r="K1324" i="5" s="1"/>
  <c r="J1325" i="5"/>
  <c r="K1325" i="5" s="1"/>
  <c r="J1326" i="5"/>
  <c r="K1326" i="5" s="1"/>
  <c r="J1327" i="5"/>
  <c r="K1327" i="5" s="1"/>
  <c r="J1328" i="5"/>
  <c r="K1328" i="5" s="1"/>
  <c r="J1329" i="5"/>
  <c r="K1329" i="5" s="1"/>
  <c r="J1330" i="5"/>
  <c r="K1330" i="5" s="1"/>
  <c r="J1331" i="5"/>
  <c r="K1331" i="5" s="1"/>
  <c r="J1332" i="5"/>
  <c r="K1332" i="5" s="1"/>
  <c r="J1333" i="5"/>
  <c r="K1333" i="5" s="1"/>
  <c r="J1334" i="5"/>
  <c r="K1334" i="5" s="1"/>
  <c r="J1335" i="5"/>
  <c r="K1335" i="5" s="1"/>
  <c r="J1336" i="5"/>
  <c r="K1336" i="5" s="1"/>
  <c r="J1337" i="5"/>
  <c r="K1337" i="5" s="1"/>
  <c r="J1338" i="5"/>
  <c r="K1338" i="5" s="1"/>
  <c r="J1339" i="5"/>
  <c r="K1339" i="5" s="1"/>
  <c r="J1340" i="5"/>
  <c r="K1340" i="5" s="1"/>
  <c r="J1341" i="5"/>
  <c r="K1341" i="5" s="1"/>
  <c r="J1342" i="5"/>
  <c r="K1342" i="5" s="1"/>
  <c r="J1343" i="5"/>
  <c r="K1343" i="5" s="1"/>
  <c r="J1344" i="5"/>
  <c r="K1344" i="5" s="1"/>
  <c r="J1345" i="5"/>
  <c r="K1345" i="5" s="1"/>
  <c r="J1346" i="5"/>
  <c r="K1346" i="5" s="1"/>
  <c r="J1347" i="5"/>
  <c r="K1347" i="5" s="1"/>
  <c r="J1348" i="5"/>
  <c r="K1348" i="5" s="1"/>
  <c r="J1349" i="5"/>
  <c r="K1349" i="5" s="1"/>
  <c r="J1350" i="5"/>
  <c r="K1350" i="5" s="1"/>
  <c r="J1351" i="5"/>
  <c r="K1351" i="5" s="1"/>
  <c r="J1352" i="5"/>
  <c r="K1352" i="5" s="1"/>
  <c r="J1353" i="5"/>
  <c r="K1353" i="5" s="1"/>
  <c r="J1354" i="5"/>
  <c r="K1354" i="5" s="1"/>
  <c r="J1355" i="5"/>
  <c r="K1355" i="5" s="1"/>
  <c r="J1356" i="5"/>
  <c r="K1356" i="5" s="1"/>
  <c r="J1357" i="5"/>
  <c r="K1357" i="5" s="1"/>
  <c r="J1358" i="5"/>
  <c r="K1358" i="5" s="1"/>
  <c r="J1359" i="5"/>
  <c r="K1359" i="5" s="1"/>
  <c r="J1360" i="5"/>
  <c r="K1360" i="5" s="1"/>
  <c r="J1361" i="5"/>
  <c r="K1361" i="5" s="1"/>
  <c r="J1362" i="5"/>
  <c r="K1362" i="5" s="1"/>
  <c r="J1363" i="5"/>
  <c r="K1363" i="5" s="1"/>
  <c r="J1364" i="5"/>
  <c r="K1364" i="5" s="1"/>
  <c r="J1365" i="5"/>
  <c r="K1365" i="5" s="1"/>
  <c r="J1366" i="5"/>
  <c r="K1366" i="5" s="1"/>
  <c r="J1367" i="5"/>
  <c r="K1367" i="5" s="1"/>
  <c r="J1368" i="5"/>
  <c r="K1368" i="5" s="1"/>
  <c r="J1369" i="5"/>
  <c r="K1369" i="5" s="1"/>
  <c r="J1370" i="5"/>
  <c r="K1370" i="5" s="1"/>
  <c r="J1371" i="5"/>
  <c r="K1371" i="5" s="1"/>
  <c r="J1372" i="5"/>
  <c r="K1372" i="5" s="1"/>
  <c r="J1373" i="5"/>
  <c r="K1373" i="5" s="1"/>
  <c r="J1374" i="5"/>
  <c r="K1374" i="5" s="1"/>
  <c r="J1375" i="5"/>
  <c r="K1375" i="5" s="1"/>
  <c r="J1376" i="5"/>
  <c r="K1376" i="5" s="1"/>
  <c r="J1377" i="5"/>
  <c r="K1377" i="5" s="1"/>
  <c r="J1378" i="5"/>
  <c r="K1378" i="5" s="1"/>
  <c r="J1379" i="5"/>
  <c r="K1379" i="5" s="1"/>
  <c r="J1380" i="5"/>
  <c r="K1380" i="5" s="1"/>
  <c r="J1381" i="5"/>
  <c r="K1381" i="5" s="1"/>
  <c r="J1382" i="5"/>
  <c r="K1382" i="5" s="1"/>
  <c r="J1383" i="5"/>
  <c r="K1383" i="5" s="1"/>
  <c r="J1384" i="5"/>
  <c r="K1384" i="5" s="1"/>
  <c r="J1385" i="5"/>
  <c r="K1385" i="5" s="1"/>
  <c r="J1386" i="5"/>
  <c r="K1386" i="5" s="1"/>
  <c r="J1387" i="5"/>
  <c r="K1387" i="5" s="1"/>
  <c r="J1388" i="5"/>
  <c r="K1388" i="5" s="1"/>
  <c r="J1389" i="5"/>
  <c r="K1389" i="5" s="1"/>
  <c r="J1390" i="5"/>
  <c r="K1390" i="5" s="1"/>
  <c r="J1391" i="5"/>
  <c r="K1391" i="5" s="1"/>
  <c r="J1392" i="5"/>
  <c r="K1392" i="5" s="1"/>
  <c r="J1393" i="5"/>
  <c r="K1393" i="5" s="1"/>
  <c r="J1394" i="5"/>
  <c r="K1394" i="5" s="1"/>
  <c r="J1395" i="5"/>
  <c r="K1395" i="5" s="1"/>
  <c r="J1396" i="5"/>
  <c r="K1396" i="5" s="1"/>
  <c r="J1397" i="5"/>
  <c r="K1397" i="5" s="1"/>
  <c r="J1398" i="5"/>
  <c r="K1398" i="5" s="1"/>
  <c r="J1399" i="5"/>
  <c r="K1399" i="5" s="1"/>
  <c r="J1400" i="5"/>
  <c r="K1400" i="5" s="1"/>
  <c r="J1401" i="5"/>
  <c r="K1401" i="5" s="1"/>
  <c r="J1402" i="5"/>
  <c r="K1402" i="5" s="1"/>
  <c r="J1403" i="5"/>
  <c r="K1403" i="5" s="1"/>
  <c r="J1404" i="5"/>
  <c r="K1404" i="5" s="1"/>
  <c r="J1405" i="5"/>
  <c r="K1405" i="5" s="1"/>
  <c r="J1406" i="5"/>
  <c r="K1406" i="5" s="1"/>
  <c r="J1407" i="5"/>
  <c r="K1407" i="5" s="1"/>
  <c r="J1408" i="5"/>
  <c r="K1408" i="5" s="1"/>
  <c r="J1409" i="5"/>
  <c r="K1409" i="5" s="1"/>
  <c r="J1410" i="5"/>
  <c r="K1410" i="5" s="1"/>
  <c r="J1411" i="5"/>
  <c r="K1411" i="5" s="1"/>
  <c r="J1412" i="5"/>
  <c r="K1412" i="5" s="1"/>
  <c r="J1413" i="5"/>
  <c r="K1413" i="5" s="1"/>
  <c r="J1414" i="5"/>
  <c r="K1414" i="5" s="1"/>
  <c r="J1415" i="5"/>
  <c r="K1415" i="5" s="1"/>
  <c r="J1416" i="5"/>
  <c r="K1416" i="5" s="1"/>
  <c r="J1417" i="5"/>
  <c r="K1417" i="5" s="1"/>
  <c r="J1418" i="5"/>
  <c r="K1418" i="5" s="1"/>
  <c r="J1419" i="5"/>
  <c r="K1419" i="5" s="1"/>
  <c r="J1420" i="5"/>
  <c r="K1420" i="5" s="1"/>
  <c r="J1421" i="5"/>
  <c r="K1421" i="5" s="1"/>
  <c r="J1422" i="5"/>
  <c r="K1422" i="5" s="1"/>
  <c r="J1423" i="5"/>
  <c r="K1423" i="5" s="1"/>
  <c r="J1424" i="5"/>
  <c r="K1424" i="5" s="1"/>
  <c r="J1425" i="5"/>
  <c r="K1425" i="5" s="1"/>
  <c r="J1426" i="5"/>
  <c r="K1426" i="5" s="1"/>
  <c r="J1427" i="5"/>
  <c r="K1427" i="5" s="1"/>
  <c r="J1428" i="5"/>
  <c r="K1428" i="5" s="1"/>
  <c r="J1429" i="5"/>
  <c r="K1429" i="5" s="1"/>
  <c r="J1430" i="5"/>
  <c r="K1430" i="5" s="1"/>
  <c r="J1431" i="5"/>
  <c r="K1431" i="5" s="1"/>
  <c r="J1432" i="5"/>
  <c r="K1432" i="5" s="1"/>
  <c r="J1433" i="5"/>
  <c r="K1433" i="5" s="1"/>
  <c r="J1434" i="5"/>
  <c r="K1434" i="5" s="1"/>
  <c r="J1435" i="5"/>
  <c r="K1435" i="5" s="1"/>
  <c r="J1436" i="5"/>
  <c r="K1436" i="5" s="1"/>
  <c r="J1437" i="5"/>
  <c r="K1437" i="5" s="1"/>
  <c r="J1438" i="5"/>
  <c r="K1438" i="5" s="1"/>
  <c r="J1439" i="5"/>
  <c r="K1439" i="5" s="1"/>
  <c r="J1440" i="5"/>
  <c r="K1440" i="5" s="1"/>
  <c r="J1441" i="5"/>
  <c r="K1441" i="5" s="1"/>
  <c r="J1442" i="5"/>
  <c r="K1442" i="5" s="1"/>
  <c r="J1443" i="5"/>
  <c r="K1443" i="5" s="1"/>
  <c r="J1444" i="5"/>
  <c r="K1444" i="5" s="1"/>
  <c r="J1445" i="5"/>
  <c r="K1445" i="5" s="1"/>
  <c r="J1446" i="5"/>
  <c r="K1446" i="5" s="1"/>
  <c r="J1447" i="5"/>
  <c r="K1447" i="5" s="1"/>
  <c r="J1448" i="5"/>
  <c r="K1448" i="5" s="1"/>
  <c r="J1449" i="5"/>
  <c r="K1449" i="5" s="1"/>
  <c r="J1450" i="5"/>
  <c r="K1450" i="5" s="1"/>
  <c r="J1451" i="5"/>
  <c r="K1451" i="5" s="1"/>
  <c r="J1452" i="5"/>
  <c r="K1452" i="5" s="1"/>
  <c r="J1453" i="5"/>
  <c r="K1453" i="5" s="1"/>
  <c r="J1454" i="5"/>
  <c r="K1454" i="5" s="1"/>
  <c r="J1455" i="5"/>
  <c r="K1455" i="5" s="1"/>
  <c r="J1456" i="5"/>
  <c r="K1456" i="5" s="1"/>
  <c r="J1457" i="5"/>
  <c r="K1457" i="5" s="1"/>
  <c r="J1458" i="5"/>
  <c r="K1458" i="5" s="1"/>
  <c r="J1459" i="5"/>
  <c r="K1459" i="5" s="1"/>
  <c r="J1460" i="5"/>
  <c r="K1460" i="5" s="1"/>
  <c r="J1461" i="5"/>
  <c r="K1461" i="5" s="1"/>
  <c r="J1462" i="5"/>
  <c r="K1462" i="5" s="1"/>
  <c r="J1463" i="5"/>
  <c r="K1463" i="5" s="1"/>
  <c r="J1464" i="5"/>
  <c r="K1464" i="5" s="1"/>
  <c r="J1465" i="5"/>
  <c r="K1465" i="5" s="1"/>
  <c r="J1466" i="5"/>
  <c r="K1466" i="5" s="1"/>
  <c r="J1467" i="5"/>
  <c r="K1467" i="5" s="1"/>
  <c r="J1468" i="5"/>
  <c r="K1468" i="5" s="1"/>
  <c r="J1469" i="5"/>
  <c r="K1469" i="5" s="1"/>
  <c r="J1470" i="5"/>
  <c r="K1470" i="5" s="1"/>
  <c r="J1471" i="5"/>
  <c r="K1471" i="5" s="1"/>
  <c r="J1472" i="5"/>
  <c r="K1472" i="5" s="1"/>
  <c r="J1473" i="5"/>
  <c r="K1473" i="5" s="1"/>
  <c r="J1474" i="5"/>
  <c r="K1474" i="5" s="1"/>
  <c r="J1475" i="5"/>
  <c r="K1475" i="5" s="1"/>
  <c r="J1476" i="5"/>
  <c r="K1476" i="5" s="1"/>
  <c r="J1477" i="5"/>
  <c r="K1477" i="5" s="1"/>
  <c r="J1478" i="5"/>
  <c r="K1478" i="5" s="1"/>
  <c r="J1479" i="5"/>
  <c r="K1479" i="5" s="1"/>
  <c r="J1480" i="5"/>
  <c r="K1480" i="5" s="1"/>
  <c r="J1481" i="5"/>
  <c r="K1481" i="5" s="1"/>
  <c r="J1482" i="5"/>
  <c r="K1482" i="5" s="1"/>
  <c r="J1483" i="5"/>
  <c r="K1483" i="5" s="1"/>
  <c r="J1484" i="5"/>
  <c r="K1484" i="5" s="1"/>
  <c r="J1485" i="5"/>
  <c r="K1485" i="5" s="1"/>
  <c r="J1486" i="5"/>
  <c r="K1486" i="5" s="1"/>
  <c r="J1487" i="5"/>
  <c r="K1487" i="5" s="1"/>
  <c r="J1488" i="5"/>
  <c r="K1488" i="5" s="1"/>
  <c r="J1489" i="5"/>
  <c r="K1489" i="5" s="1"/>
  <c r="J1490" i="5"/>
  <c r="K1490" i="5" s="1"/>
  <c r="J1491" i="5"/>
  <c r="K1491" i="5" s="1"/>
  <c r="J1492" i="5"/>
  <c r="K1492" i="5" s="1"/>
  <c r="J1493" i="5"/>
  <c r="K1493" i="5" s="1"/>
  <c r="J1494" i="5"/>
  <c r="K1494" i="5" s="1"/>
  <c r="J1495" i="5"/>
  <c r="K1495" i="5" s="1"/>
  <c r="J1496" i="5"/>
  <c r="K1496" i="5" s="1"/>
  <c r="J1497" i="5"/>
  <c r="K1497" i="5" s="1"/>
  <c r="J1498" i="5"/>
  <c r="K1498" i="5" s="1"/>
  <c r="J1499" i="5"/>
  <c r="K1499" i="5" s="1"/>
  <c r="J1500" i="5"/>
  <c r="K1500" i="5" s="1"/>
  <c r="J1501" i="5"/>
  <c r="K1501" i="5" s="1"/>
  <c r="J1502" i="5"/>
  <c r="K1502" i="5" s="1"/>
  <c r="J1503" i="5"/>
  <c r="K1503" i="5" s="1"/>
  <c r="J1504" i="5"/>
  <c r="K1504" i="5" s="1"/>
  <c r="J1505" i="5"/>
  <c r="K1505" i="5" s="1"/>
  <c r="J1506" i="5"/>
  <c r="K1506" i="5" s="1"/>
  <c r="J1507" i="5"/>
  <c r="K1507" i="5" s="1"/>
  <c r="J1508" i="5"/>
  <c r="K1508" i="5" s="1"/>
  <c r="J1509" i="5"/>
  <c r="K1509" i="5" s="1"/>
  <c r="J1510" i="5"/>
  <c r="K1510" i="5" s="1"/>
  <c r="J1511" i="5"/>
  <c r="K1511" i="5" s="1"/>
  <c r="J1512" i="5"/>
  <c r="K1512" i="5" s="1"/>
  <c r="J1513" i="5"/>
  <c r="K1513" i="5" s="1"/>
  <c r="J1514" i="5"/>
  <c r="K1514" i="5" s="1"/>
  <c r="J1515" i="5"/>
  <c r="K1515" i="5" s="1"/>
  <c r="J1516" i="5"/>
  <c r="K1516" i="5" s="1"/>
  <c r="J1517" i="5"/>
  <c r="K1517" i="5" s="1"/>
  <c r="J1518" i="5"/>
  <c r="K1518" i="5" s="1"/>
  <c r="J1519" i="5"/>
  <c r="K1519" i="5" s="1"/>
  <c r="J1520" i="5"/>
  <c r="K1520" i="5" s="1"/>
  <c r="J1521" i="5"/>
  <c r="K1521" i="5" s="1"/>
  <c r="J1522" i="5"/>
  <c r="K1522" i="5" s="1"/>
  <c r="J1523" i="5"/>
  <c r="K1523" i="5" s="1"/>
  <c r="J1524" i="5"/>
  <c r="K1524" i="5" s="1"/>
  <c r="J1525" i="5"/>
  <c r="K1525" i="5" s="1"/>
  <c r="J1526" i="5"/>
  <c r="K1526" i="5" s="1"/>
  <c r="J1527" i="5"/>
  <c r="K1527" i="5" s="1"/>
  <c r="J1528" i="5"/>
  <c r="K1528" i="5" s="1"/>
  <c r="J1529" i="5"/>
  <c r="K1529" i="5" s="1"/>
  <c r="J1530" i="5"/>
  <c r="K1530" i="5" s="1"/>
  <c r="J1531" i="5"/>
  <c r="K1531" i="5" s="1"/>
  <c r="J1532" i="5"/>
  <c r="K1532" i="5" s="1"/>
  <c r="J1533" i="5"/>
  <c r="K1533" i="5" s="1"/>
  <c r="J1534" i="5"/>
  <c r="K1534" i="5" s="1"/>
  <c r="J1535" i="5"/>
  <c r="K1535" i="5" s="1"/>
  <c r="J1536" i="5"/>
  <c r="K1536" i="5" s="1"/>
  <c r="J1537" i="5"/>
  <c r="K1537" i="5" s="1"/>
  <c r="J1538" i="5"/>
  <c r="K1538" i="5" s="1"/>
  <c r="J1539" i="5"/>
  <c r="K1539" i="5" s="1"/>
  <c r="J1540" i="5"/>
  <c r="K1540" i="5" s="1"/>
  <c r="J1541" i="5"/>
  <c r="K1541" i="5" s="1"/>
  <c r="J1542" i="5"/>
  <c r="K1542" i="5" s="1"/>
  <c r="J1543" i="5"/>
  <c r="K1543" i="5" s="1"/>
  <c r="J1544" i="5"/>
  <c r="K1544" i="5" s="1"/>
  <c r="J1545" i="5"/>
  <c r="K1545" i="5" s="1"/>
  <c r="J1546" i="5"/>
  <c r="K1546" i="5" s="1"/>
  <c r="J1547" i="5"/>
  <c r="K1547" i="5" s="1"/>
  <c r="J1548" i="5"/>
  <c r="K1548" i="5" s="1"/>
  <c r="J1549" i="5"/>
  <c r="K1549" i="5" s="1"/>
  <c r="J1550" i="5"/>
  <c r="K1550" i="5" s="1"/>
  <c r="J1551" i="5"/>
  <c r="K1551" i="5" s="1"/>
  <c r="J1552" i="5"/>
  <c r="K1552" i="5" s="1"/>
  <c r="J1553" i="5"/>
  <c r="K1553" i="5" s="1"/>
  <c r="J1554" i="5"/>
  <c r="K1554" i="5" s="1"/>
  <c r="J1555" i="5"/>
  <c r="K1555" i="5" s="1"/>
  <c r="J1556" i="5"/>
  <c r="K1556" i="5" s="1"/>
  <c r="J1557" i="5"/>
  <c r="K1557" i="5" s="1"/>
  <c r="J1558" i="5"/>
  <c r="K1558" i="5" s="1"/>
  <c r="J1559" i="5"/>
  <c r="K1559" i="5" s="1"/>
  <c r="J1560" i="5"/>
  <c r="K1560" i="5" s="1"/>
  <c r="J1561" i="5"/>
  <c r="K1561" i="5" s="1"/>
  <c r="J1562" i="5"/>
  <c r="K1562" i="5" s="1"/>
  <c r="J1563" i="5"/>
  <c r="K1563" i="5" s="1"/>
  <c r="J1564" i="5"/>
  <c r="K1564" i="5" s="1"/>
  <c r="J1565" i="5"/>
  <c r="K1565" i="5" s="1"/>
  <c r="J1566" i="5"/>
  <c r="K1566" i="5" s="1"/>
  <c r="J1567" i="5"/>
  <c r="K1567" i="5" s="1"/>
  <c r="J1568" i="5"/>
  <c r="K1568" i="5" s="1"/>
  <c r="J1569" i="5"/>
  <c r="K1569" i="5" s="1"/>
  <c r="J1570" i="5"/>
  <c r="K1570" i="5" s="1"/>
  <c r="J1571" i="5"/>
  <c r="K1571" i="5" s="1"/>
  <c r="J1572" i="5"/>
  <c r="K1572" i="5" s="1"/>
  <c r="J1573" i="5"/>
  <c r="K1573" i="5" s="1"/>
  <c r="J1574" i="5"/>
  <c r="K1574" i="5" s="1"/>
  <c r="J1575" i="5"/>
  <c r="K1575" i="5" s="1"/>
  <c r="J1576" i="5"/>
  <c r="K1576" i="5" s="1"/>
  <c r="J1577" i="5"/>
  <c r="K1577" i="5" s="1"/>
  <c r="J1578" i="5"/>
  <c r="K1578" i="5" s="1"/>
  <c r="J1579" i="5"/>
  <c r="K1579" i="5" s="1"/>
  <c r="J1580" i="5"/>
  <c r="K1580" i="5" s="1"/>
  <c r="J1581" i="5"/>
  <c r="K1581" i="5" s="1"/>
  <c r="J1582" i="5"/>
  <c r="K1582" i="5" s="1"/>
  <c r="J1583" i="5"/>
  <c r="K1583" i="5" s="1"/>
  <c r="J1584" i="5"/>
  <c r="K1584" i="5" s="1"/>
  <c r="J1585" i="5"/>
  <c r="K1585" i="5" s="1"/>
  <c r="J1586" i="5"/>
  <c r="K1586" i="5" s="1"/>
  <c r="J1587" i="5"/>
  <c r="K1587" i="5" s="1"/>
  <c r="J1588" i="5"/>
  <c r="K1588" i="5" s="1"/>
  <c r="J1589" i="5"/>
  <c r="K1589" i="5" s="1"/>
  <c r="J1590" i="5"/>
  <c r="K1590" i="5" s="1"/>
  <c r="J1591" i="5"/>
  <c r="K1591" i="5" s="1"/>
  <c r="J1592" i="5"/>
  <c r="K1592" i="5" s="1"/>
  <c r="J1593" i="5"/>
  <c r="K1593" i="5" s="1"/>
  <c r="J1594" i="5"/>
  <c r="K1594" i="5" s="1"/>
  <c r="J1595" i="5"/>
  <c r="K1595" i="5" s="1"/>
  <c r="J1596" i="5"/>
  <c r="K1596" i="5" s="1"/>
  <c r="J1597" i="5"/>
  <c r="K1597" i="5" s="1"/>
  <c r="J1598" i="5"/>
  <c r="K1598" i="5" s="1"/>
  <c r="J1599" i="5"/>
  <c r="K1599" i="5" s="1"/>
  <c r="J1600" i="5"/>
  <c r="K1600" i="5" s="1"/>
  <c r="J1601" i="5"/>
  <c r="K1601" i="5" s="1"/>
  <c r="J1602" i="5"/>
  <c r="K1602" i="5" s="1"/>
  <c r="J1603" i="5"/>
  <c r="K1603" i="5" s="1"/>
  <c r="J1604" i="5"/>
  <c r="K1604" i="5" s="1"/>
  <c r="J1605" i="5"/>
  <c r="K1605" i="5" s="1"/>
  <c r="J1606" i="5"/>
  <c r="K1606" i="5" s="1"/>
  <c r="J1607" i="5"/>
  <c r="K1607" i="5" s="1"/>
  <c r="J1608" i="5"/>
  <c r="K1608" i="5" s="1"/>
  <c r="J1609" i="5"/>
  <c r="K1609" i="5" s="1"/>
  <c r="J1610" i="5"/>
  <c r="K1610" i="5" s="1"/>
  <c r="J1611" i="5"/>
  <c r="K1611" i="5" s="1"/>
  <c r="J1612" i="5"/>
  <c r="K1612" i="5" s="1"/>
  <c r="J1613" i="5"/>
  <c r="K1613" i="5" s="1"/>
  <c r="J1614" i="5"/>
  <c r="K1614" i="5" s="1"/>
  <c r="J1615" i="5"/>
  <c r="K1615" i="5" s="1"/>
  <c r="J1616" i="5"/>
  <c r="K1616" i="5" s="1"/>
  <c r="J1617" i="5"/>
  <c r="K1617" i="5" s="1"/>
  <c r="J1618" i="5"/>
  <c r="K1618" i="5" s="1"/>
  <c r="J1619" i="5"/>
  <c r="K1619" i="5" s="1"/>
  <c r="J1620" i="5"/>
  <c r="K1620" i="5" s="1"/>
  <c r="J1621" i="5"/>
  <c r="K1621" i="5" s="1"/>
  <c r="J1622" i="5"/>
  <c r="K1622" i="5" s="1"/>
  <c r="J1623" i="5"/>
  <c r="K1623" i="5" s="1"/>
  <c r="J1624" i="5"/>
  <c r="K1624" i="5" s="1"/>
  <c r="J1625" i="5"/>
  <c r="K1625" i="5" s="1"/>
  <c r="J1626" i="5"/>
  <c r="K1626" i="5" s="1"/>
  <c r="J1627" i="5"/>
  <c r="K1627" i="5" s="1"/>
  <c r="J1628" i="5"/>
  <c r="K1628" i="5" s="1"/>
  <c r="J1629" i="5"/>
  <c r="K1629" i="5" s="1"/>
  <c r="J1630" i="5"/>
  <c r="K1630" i="5" s="1"/>
  <c r="J1631" i="5"/>
  <c r="K1631" i="5" s="1"/>
  <c r="J1632" i="5"/>
  <c r="K1632" i="5" s="1"/>
  <c r="J1633" i="5"/>
  <c r="K1633" i="5" s="1"/>
  <c r="J1634" i="5"/>
  <c r="K1634" i="5" s="1"/>
  <c r="J1635" i="5"/>
  <c r="K1635" i="5" s="1"/>
  <c r="J1636" i="5"/>
  <c r="K1636" i="5" s="1"/>
  <c r="J1637" i="5"/>
  <c r="K1637" i="5" s="1"/>
  <c r="J1638" i="5"/>
  <c r="K1638" i="5" s="1"/>
  <c r="J1639" i="5"/>
  <c r="K1639" i="5" s="1"/>
  <c r="J1640" i="5"/>
  <c r="K1640" i="5" s="1"/>
  <c r="J1641" i="5"/>
  <c r="K1641" i="5" s="1"/>
  <c r="J1642" i="5"/>
  <c r="K1642" i="5" s="1"/>
  <c r="J1643" i="5"/>
  <c r="K1643" i="5" s="1"/>
  <c r="J1644" i="5"/>
  <c r="K1644" i="5" s="1"/>
  <c r="J1645" i="5"/>
  <c r="K1645" i="5" s="1"/>
  <c r="J1646" i="5"/>
  <c r="K1646" i="5" s="1"/>
  <c r="J1647" i="5"/>
  <c r="K1647" i="5" s="1"/>
  <c r="J1648" i="5"/>
  <c r="K1648" i="5" s="1"/>
  <c r="J1649" i="5"/>
  <c r="K1649" i="5" s="1"/>
  <c r="J1650" i="5"/>
  <c r="K1650" i="5" s="1"/>
  <c r="J1651" i="5"/>
  <c r="K1651" i="5" s="1"/>
  <c r="J1652" i="5"/>
  <c r="K1652" i="5" s="1"/>
  <c r="J1653" i="5"/>
  <c r="K1653" i="5" s="1"/>
  <c r="J1654" i="5"/>
  <c r="K1654" i="5" s="1"/>
  <c r="J1655" i="5"/>
  <c r="K1655" i="5" s="1"/>
  <c r="J1656" i="5"/>
  <c r="K1656" i="5" s="1"/>
  <c r="J1657" i="5"/>
  <c r="K1657" i="5" s="1"/>
  <c r="J1658" i="5"/>
  <c r="K1658" i="5" s="1"/>
  <c r="J1659" i="5"/>
  <c r="K1659" i="5" s="1"/>
  <c r="J1660" i="5"/>
  <c r="K1660" i="5" s="1"/>
  <c r="J1661" i="5"/>
  <c r="K1661" i="5" s="1"/>
  <c r="J1662" i="5"/>
  <c r="K1662" i="5" s="1"/>
  <c r="J1663" i="5"/>
  <c r="K1663" i="5" s="1"/>
  <c r="J1664" i="5"/>
  <c r="K1664" i="5" s="1"/>
  <c r="J1665" i="5"/>
  <c r="K1665" i="5" s="1"/>
  <c r="J1666" i="5"/>
  <c r="K1666" i="5" s="1"/>
  <c r="J1667" i="5"/>
  <c r="K1667" i="5" s="1"/>
  <c r="J1668" i="5"/>
  <c r="K1668" i="5" s="1"/>
  <c r="J1669" i="5"/>
  <c r="K1669" i="5" s="1"/>
  <c r="J1670" i="5"/>
  <c r="K1670" i="5" s="1"/>
  <c r="J1671" i="5"/>
  <c r="K1671" i="5" s="1"/>
  <c r="J1672" i="5"/>
  <c r="K1672" i="5" s="1"/>
  <c r="J1673" i="5"/>
  <c r="K1673" i="5" s="1"/>
  <c r="J1674" i="5"/>
  <c r="K1674" i="5" s="1"/>
  <c r="J1675" i="5"/>
  <c r="K1675" i="5" s="1"/>
  <c r="J1676" i="5"/>
  <c r="K1676" i="5" s="1"/>
  <c r="J1677" i="5"/>
  <c r="K1677" i="5" s="1"/>
  <c r="J1678" i="5"/>
  <c r="K1678" i="5" s="1"/>
  <c r="J1679" i="5"/>
  <c r="K1679" i="5" s="1"/>
  <c r="J1680" i="5"/>
  <c r="K1680" i="5" s="1"/>
  <c r="J1681" i="5"/>
  <c r="K1681" i="5" s="1"/>
  <c r="J1682" i="5"/>
  <c r="K1682" i="5" s="1"/>
  <c r="J1683" i="5"/>
  <c r="K1683" i="5" s="1"/>
  <c r="J1684" i="5"/>
  <c r="K1684" i="5" s="1"/>
  <c r="J1685" i="5"/>
  <c r="K1685" i="5" s="1"/>
  <c r="J1686" i="5"/>
  <c r="K1686" i="5" s="1"/>
  <c r="J1687" i="5"/>
  <c r="K1687" i="5" s="1"/>
  <c r="J1688" i="5"/>
  <c r="K1688" i="5" s="1"/>
  <c r="J1689" i="5"/>
  <c r="K1689" i="5" s="1"/>
  <c r="J1690" i="5"/>
  <c r="K1690" i="5" s="1"/>
  <c r="J1691" i="5"/>
  <c r="K1691" i="5" s="1"/>
  <c r="J1692" i="5"/>
  <c r="K1692" i="5" s="1"/>
  <c r="J1693" i="5"/>
  <c r="K1693" i="5" s="1"/>
  <c r="J1694" i="5"/>
  <c r="K1694" i="5" s="1"/>
  <c r="J1695" i="5"/>
  <c r="K1695" i="5" s="1"/>
  <c r="J1696" i="5"/>
  <c r="K1696" i="5" s="1"/>
  <c r="J1697" i="5"/>
  <c r="K1697" i="5" s="1"/>
  <c r="J1698" i="5"/>
  <c r="K1698" i="5" s="1"/>
  <c r="J1699" i="5"/>
  <c r="K1699" i="5" s="1"/>
  <c r="J1700" i="5"/>
  <c r="K1700" i="5" s="1"/>
  <c r="J1701" i="5"/>
  <c r="K1701" i="5" s="1"/>
  <c r="J1702" i="5"/>
  <c r="K1702" i="5" s="1"/>
  <c r="J1703" i="5"/>
  <c r="K1703" i="5" s="1"/>
  <c r="J1704" i="5"/>
  <c r="K1704" i="5" s="1"/>
  <c r="J1705" i="5"/>
  <c r="K1705" i="5" s="1"/>
  <c r="J1706" i="5"/>
  <c r="K1706" i="5" s="1"/>
  <c r="J1707" i="5"/>
  <c r="K1707" i="5" s="1"/>
  <c r="J1708" i="5"/>
  <c r="K1708" i="5" s="1"/>
  <c r="J1709" i="5"/>
  <c r="K1709" i="5" s="1"/>
  <c r="J1710" i="5"/>
  <c r="K1710" i="5" s="1"/>
  <c r="J1711" i="5"/>
  <c r="K1711" i="5" s="1"/>
  <c r="J1712" i="5"/>
  <c r="K1712" i="5" s="1"/>
  <c r="J1713" i="5"/>
  <c r="K1713" i="5" s="1"/>
  <c r="J1714" i="5"/>
  <c r="K1714" i="5" s="1"/>
  <c r="J1715" i="5"/>
  <c r="K1715" i="5" s="1"/>
  <c r="J1716" i="5"/>
  <c r="K1716" i="5" s="1"/>
  <c r="J1717" i="5"/>
  <c r="K1717" i="5" s="1"/>
  <c r="J1718" i="5"/>
  <c r="K1718" i="5" s="1"/>
  <c r="J1719" i="5"/>
  <c r="K1719" i="5" s="1"/>
  <c r="J1720" i="5"/>
  <c r="K1720" i="5" s="1"/>
  <c r="J1721" i="5"/>
  <c r="K1721" i="5" s="1"/>
  <c r="J1722" i="5"/>
  <c r="K1722" i="5" s="1"/>
  <c r="J1723" i="5"/>
  <c r="K1723" i="5" s="1"/>
  <c r="J1724" i="5"/>
  <c r="K1724" i="5" s="1"/>
  <c r="J1725" i="5"/>
  <c r="K1725" i="5" s="1"/>
  <c r="J1726" i="5"/>
  <c r="K1726" i="5" s="1"/>
  <c r="J1727" i="5"/>
  <c r="K1727" i="5" s="1"/>
  <c r="J1728" i="5"/>
  <c r="K1728" i="5" s="1"/>
  <c r="J1729" i="5"/>
  <c r="K1729" i="5" s="1"/>
  <c r="J1730" i="5"/>
  <c r="K1730" i="5" s="1"/>
  <c r="J1731" i="5"/>
  <c r="K1731" i="5" s="1"/>
  <c r="J1732" i="5"/>
  <c r="K1732" i="5" s="1"/>
  <c r="J1733" i="5"/>
  <c r="K1733" i="5" s="1"/>
  <c r="J1734" i="5"/>
  <c r="K1734" i="5" s="1"/>
  <c r="J1735" i="5"/>
  <c r="K1735" i="5" s="1"/>
  <c r="J1736" i="5"/>
  <c r="K1736" i="5" s="1"/>
  <c r="J1737" i="5"/>
  <c r="K1737" i="5" s="1"/>
  <c r="J1738" i="5"/>
  <c r="K1738" i="5" s="1"/>
  <c r="J1739" i="5"/>
  <c r="K1739" i="5" s="1"/>
  <c r="J1740" i="5"/>
  <c r="K1740" i="5" s="1"/>
  <c r="J1741" i="5"/>
  <c r="K1741" i="5" s="1"/>
  <c r="J1742" i="5"/>
  <c r="K1742" i="5" s="1"/>
  <c r="J1743" i="5"/>
  <c r="K1743" i="5" s="1"/>
  <c r="J1744" i="5"/>
  <c r="K1744" i="5" s="1"/>
  <c r="J1745" i="5"/>
  <c r="K1745" i="5" s="1"/>
  <c r="J1746" i="5"/>
  <c r="K1746" i="5" s="1"/>
  <c r="J1747" i="5"/>
  <c r="K1747" i="5" s="1"/>
  <c r="J1748" i="5"/>
  <c r="K1748" i="5" s="1"/>
  <c r="J1749" i="5"/>
  <c r="K1749" i="5" s="1"/>
  <c r="J1750" i="5"/>
  <c r="K1750" i="5" s="1"/>
  <c r="J1751" i="5"/>
  <c r="K1751" i="5" s="1"/>
  <c r="J1752" i="5"/>
  <c r="K1752" i="5" s="1"/>
  <c r="J1753" i="5"/>
  <c r="K1753" i="5" s="1"/>
  <c r="J1754" i="5"/>
  <c r="K1754" i="5" s="1"/>
  <c r="J1755" i="5"/>
  <c r="K1755" i="5" s="1"/>
  <c r="J1756" i="5"/>
  <c r="K1756" i="5" s="1"/>
  <c r="J1757" i="5"/>
  <c r="K1757" i="5" s="1"/>
  <c r="J1758" i="5"/>
  <c r="K1758" i="5" s="1"/>
  <c r="J1759" i="5"/>
  <c r="K1759" i="5" s="1"/>
  <c r="J1760" i="5"/>
  <c r="K1760" i="5" s="1"/>
  <c r="J1761" i="5"/>
  <c r="K1761" i="5" s="1"/>
  <c r="J1762" i="5"/>
  <c r="K1762" i="5" s="1"/>
  <c r="J1763" i="5"/>
  <c r="K1763" i="5" s="1"/>
  <c r="J1764" i="5"/>
  <c r="K1764" i="5" s="1"/>
  <c r="J1765" i="5"/>
  <c r="K1765" i="5" s="1"/>
  <c r="J1766" i="5"/>
  <c r="K1766" i="5" s="1"/>
  <c r="J1767" i="5"/>
  <c r="K1767" i="5" s="1"/>
  <c r="J1768" i="5"/>
  <c r="K1768" i="5" s="1"/>
  <c r="J1769" i="5"/>
  <c r="K1769" i="5" s="1"/>
  <c r="J1770" i="5"/>
  <c r="K1770" i="5" s="1"/>
  <c r="J1771" i="5"/>
  <c r="K1771" i="5" s="1"/>
  <c r="J1772" i="5"/>
  <c r="K1772" i="5" s="1"/>
  <c r="J1773" i="5"/>
  <c r="K1773" i="5" s="1"/>
  <c r="J1774" i="5"/>
  <c r="K1774" i="5" s="1"/>
  <c r="J1775" i="5"/>
  <c r="K1775" i="5" s="1"/>
  <c r="J1776" i="5"/>
  <c r="K1776" i="5" s="1"/>
  <c r="J1777" i="5"/>
  <c r="K1777" i="5" s="1"/>
  <c r="J1778" i="5"/>
  <c r="K1778" i="5" s="1"/>
  <c r="J1779" i="5"/>
  <c r="K1779" i="5" s="1"/>
  <c r="J1780" i="5"/>
  <c r="K1780" i="5" s="1"/>
  <c r="J1781" i="5"/>
  <c r="K1781" i="5" s="1"/>
  <c r="J1782" i="5"/>
  <c r="K1782" i="5" s="1"/>
  <c r="J1783" i="5"/>
  <c r="K1783" i="5" s="1"/>
  <c r="J1784" i="5"/>
  <c r="K1784" i="5" s="1"/>
  <c r="J1785" i="5"/>
  <c r="K1785" i="5" s="1"/>
  <c r="J1786" i="5"/>
  <c r="K1786" i="5" s="1"/>
  <c r="J1787" i="5"/>
  <c r="K1787" i="5" s="1"/>
  <c r="J1788" i="5"/>
  <c r="K1788" i="5" s="1"/>
  <c r="J1789" i="5"/>
  <c r="K1789" i="5" s="1"/>
  <c r="J1790" i="5"/>
  <c r="K1790" i="5" s="1"/>
  <c r="J1791" i="5"/>
  <c r="K1791" i="5" s="1"/>
  <c r="J1792" i="5"/>
  <c r="K1792" i="5" s="1"/>
  <c r="J1793" i="5"/>
  <c r="K1793" i="5" s="1"/>
  <c r="J1794" i="5"/>
  <c r="K1794" i="5" s="1"/>
  <c r="J1795" i="5"/>
  <c r="K1795" i="5" s="1"/>
  <c r="J1796" i="5"/>
  <c r="K1796" i="5" s="1"/>
  <c r="J1797" i="5"/>
  <c r="K1797" i="5" s="1"/>
  <c r="J1798" i="5"/>
  <c r="K1798" i="5" s="1"/>
  <c r="J1799" i="5"/>
  <c r="K1799" i="5" s="1"/>
  <c r="J1800" i="5"/>
  <c r="K1800" i="5" s="1"/>
  <c r="J1801" i="5"/>
  <c r="K1801" i="5" s="1"/>
  <c r="J1802" i="5"/>
  <c r="K1802" i="5" s="1"/>
  <c r="J1803" i="5"/>
  <c r="K1803" i="5" s="1"/>
  <c r="J1804" i="5"/>
  <c r="K1804" i="5" s="1"/>
  <c r="J1805" i="5"/>
  <c r="K1805" i="5" s="1"/>
  <c r="J1806" i="5"/>
  <c r="K1806" i="5" s="1"/>
  <c r="J1807" i="5"/>
  <c r="K1807" i="5" s="1"/>
  <c r="J1808" i="5"/>
  <c r="K1808" i="5" s="1"/>
  <c r="J1809" i="5"/>
  <c r="K1809" i="5" s="1"/>
  <c r="J1810" i="5"/>
  <c r="K1810" i="5" s="1"/>
  <c r="J1811" i="5"/>
  <c r="K1811" i="5" s="1"/>
  <c r="J1812" i="5"/>
  <c r="K1812" i="5" s="1"/>
  <c r="J1813" i="5"/>
  <c r="K1813" i="5" s="1"/>
  <c r="J1814" i="5"/>
  <c r="K1814" i="5" s="1"/>
  <c r="J1815" i="5"/>
  <c r="K1815" i="5" s="1"/>
  <c r="J1816" i="5"/>
  <c r="K1816" i="5" s="1"/>
  <c r="J1817" i="5"/>
  <c r="K1817" i="5" s="1"/>
  <c r="J1818" i="5"/>
  <c r="K1818" i="5" s="1"/>
  <c r="J1819" i="5"/>
  <c r="K1819" i="5" s="1"/>
  <c r="J1820" i="5"/>
  <c r="K1820" i="5" s="1"/>
  <c r="J1821" i="5"/>
  <c r="K1821" i="5" s="1"/>
  <c r="J1822" i="5"/>
  <c r="K1822" i="5" s="1"/>
  <c r="J1823" i="5"/>
  <c r="K1823" i="5" s="1"/>
  <c r="J1824" i="5"/>
  <c r="K1824" i="5" s="1"/>
  <c r="J1825" i="5"/>
  <c r="K1825" i="5" s="1"/>
  <c r="J1826" i="5"/>
  <c r="K1826" i="5" s="1"/>
  <c r="J1827" i="5"/>
  <c r="K1827" i="5" s="1"/>
  <c r="J1828" i="5"/>
  <c r="K1828" i="5" s="1"/>
  <c r="J1829" i="5"/>
  <c r="K1829" i="5" s="1"/>
  <c r="J1830" i="5"/>
  <c r="K1830" i="5" s="1"/>
  <c r="J1831" i="5"/>
  <c r="K1831" i="5" s="1"/>
  <c r="J1832" i="5"/>
  <c r="K1832" i="5" s="1"/>
  <c r="J1833" i="5"/>
  <c r="K1833" i="5" s="1"/>
  <c r="J1834" i="5"/>
  <c r="K1834" i="5" s="1"/>
  <c r="J1835" i="5"/>
  <c r="K1835" i="5" s="1"/>
  <c r="J1836" i="5"/>
  <c r="K1836" i="5" s="1"/>
  <c r="J1837" i="5"/>
  <c r="K1837" i="5" s="1"/>
  <c r="J1838" i="5"/>
  <c r="K1838" i="5" s="1"/>
  <c r="J1839" i="5"/>
  <c r="K1839" i="5" s="1"/>
  <c r="J1840" i="5"/>
  <c r="K1840" i="5" s="1"/>
  <c r="J1841" i="5"/>
  <c r="K1841" i="5" s="1"/>
  <c r="J1842" i="5"/>
  <c r="K1842" i="5" s="1"/>
  <c r="J1843" i="5"/>
  <c r="K1843" i="5" s="1"/>
  <c r="J1844" i="5"/>
  <c r="K1844" i="5" s="1"/>
  <c r="J1845" i="5"/>
  <c r="K1845" i="5" s="1"/>
  <c r="J1846" i="5"/>
  <c r="K1846" i="5" s="1"/>
  <c r="J1847" i="5"/>
  <c r="K1847" i="5" s="1"/>
  <c r="J1848" i="5"/>
  <c r="K1848" i="5" s="1"/>
  <c r="J1849" i="5"/>
  <c r="K1849" i="5" s="1"/>
  <c r="J1850" i="5"/>
  <c r="K1850" i="5" s="1"/>
  <c r="J1851" i="5"/>
  <c r="K1851" i="5" s="1"/>
  <c r="J1852" i="5"/>
  <c r="K1852" i="5" s="1"/>
  <c r="J1853" i="5"/>
  <c r="K1853" i="5" s="1"/>
  <c r="J1854" i="5"/>
  <c r="K1854" i="5" s="1"/>
  <c r="J1855" i="5"/>
  <c r="K1855" i="5" s="1"/>
  <c r="J1856" i="5"/>
  <c r="K1856" i="5" s="1"/>
  <c r="J1857" i="5"/>
  <c r="K1857" i="5" s="1"/>
  <c r="J1858" i="5"/>
  <c r="K1858" i="5" s="1"/>
  <c r="J1859" i="5"/>
  <c r="K1859" i="5" s="1"/>
  <c r="J1860" i="5"/>
  <c r="K1860" i="5" s="1"/>
  <c r="J1861" i="5"/>
  <c r="K1861" i="5" s="1"/>
  <c r="J1862" i="5"/>
  <c r="K1862" i="5" s="1"/>
  <c r="J1863" i="5"/>
  <c r="K1863" i="5" s="1"/>
  <c r="J1864" i="5"/>
  <c r="K1864" i="5" s="1"/>
  <c r="J1865" i="5"/>
  <c r="K1865" i="5" s="1"/>
  <c r="J1866" i="5"/>
  <c r="K1866" i="5" s="1"/>
  <c r="J1867" i="5"/>
  <c r="K1867" i="5" s="1"/>
  <c r="J1868" i="5"/>
  <c r="K1868" i="5" s="1"/>
  <c r="J1869" i="5"/>
  <c r="K1869" i="5" s="1"/>
  <c r="J1870" i="5"/>
  <c r="K1870" i="5" s="1"/>
  <c r="J1871" i="5"/>
  <c r="K1871" i="5" s="1"/>
  <c r="J1872" i="5"/>
  <c r="K1872" i="5" s="1"/>
  <c r="J1873" i="5"/>
  <c r="K1873" i="5" s="1"/>
  <c r="J1874" i="5"/>
  <c r="K1874" i="5" s="1"/>
  <c r="J1875" i="5"/>
  <c r="K1875" i="5" s="1"/>
  <c r="J1876" i="5"/>
  <c r="K1876" i="5" s="1"/>
  <c r="J1877" i="5"/>
  <c r="K1877" i="5" s="1"/>
  <c r="J1878" i="5"/>
  <c r="K1878" i="5" s="1"/>
  <c r="J1879" i="5"/>
  <c r="K1879" i="5" s="1"/>
  <c r="J1880" i="5"/>
  <c r="K1880" i="5" s="1"/>
  <c r="J1881" i="5"/>
  <c r="K1881" i="5" s="1"/>
  <c r="J1882" i="5"/>
  <c r="K1882" i="5" s="1"/>
  <c r="J1883" i="5"/>
  <c r="K1883" i="5" s="1"/>
  <c r="J1884" i="5"/>
  <c r="K1884" i="5" s="1"/>
  <c r="J1885" i="5"/>
  <c r="K1885" i="5" s="1"/>
  <c r="J1886" i="5"/>
  <c r="K1886" i="5" s="1"/>
  <c r="J1887" i="5"/>
  <c r="K1887" i="5" s="1"/>
  <c r="J1888" i="5"/>
  <c r="K1888" i="5" s="1"/>
  <c r="J1889" i="5"/>
  <c r="K1889" i="5" s="1"/>
  <c r="J1890" i="5"/>
  <c r="K1890" i="5" s="1"/>
  <c r="J1891" i="5"/>
  <c r="K1891" i="5" s="1"/>
  <c r="J1892" i="5"/>
  <c r="K1892" i="5" s="1"/>
  <c r="J1893" i="5"/>
  <c r="K1893" i="5" s="1"/>
  <c r="J1894" i="5"/>
  <c r="K1894" i="5" s="1"/>
  <c r="J1895" i="5"/>
  <c r="K1895" i="5" s="1"/>
  <c r="J1896" i="5"/>
  <c r="K1896" i="5" s="1"/>
  <c r="J1897" i="5"/>
  <c r="K1897" i="5" s="1"/>
  <c r="J1898" i="5"/>
  <c r="K1898" i="5" s="1"/>
  <c r="J1899" i="5"/>
  <c r="K1899" i="5" s="1"/>
  <c r="J1900" i="5"/>
  <c r="K1900" i="5" s="1"/>
  <c r="J1901" i="5"/>
  <c r="K1901" i="5" s="1"/>
  <c r="J1902" i="5"/>
  <c r="K1902" i="5" s="1"/>
  <c r="J1903" i="5"/>
  <c r="K1903" i="5" s="1"/>
  <c r="J1904" i="5"/>
  <c r="K1904" i="5" s="1"/>
  <c r="J1905" i="5"/>
  <c r="K1905" i="5" s="1"/>
  <c r="J1906" i="5"/>
  <c r="K1906" i="5" s="1"/>
  <c r="J1907" i="5"/>
  <c r="K1907" i="5" s="1"/>
  <c r="J1908" i="5"/>
  <c r="K1908" i="5" s="1"/>
  <c r="J1909" i="5"/>
  <c r="K1909" i="5" s="1"/>
  <c r="J1910" i="5"/>
  <c r="K1910" i="5" s="1"/>
  <c r="J1911" i="5"/>
  <c r="K1911" i="5" s="1"/>
  <c r="J1912" i="5"/>
  <c r="K1912" i="5" s="1"/>
  <c r="J1913" i="5"/>
  <c r="K1913" i="5" s="1"/>
  <c r="J1914" i="5"/>
  <c r="K1914" i="5" s="1"/>
  <c r="J1915" i="5"/>
  <c r="K1915" i="5" s="1"/>
  <c r="J1916" i="5"/>
  <c r="K1916" i="5" s="1"/>
  <c r="J1917" i="5"/>
  <c r="K1917" i="5" s="1"/>
  <c r="J1918" i="5"/>
  <c r="K1918" i="5" s="1"/>
  <c r="J1919" i="5"/>
  <c r="K1919" i="5" s="1"/>
  <c r="J1920" i="5"/>
  <c r="K1920" i="5" s="1"/>
  <c r="J1921" i="5"/>
  <c r="K1921" i="5" s="1"/>
  <c r="J1922" i="5"/>
  <c r="K1922" i="5" s="1"/>
  <c r="J1923" i="5"/>
  <c r="K1923" i="5" s="1"/>
  <c r="J1924" i="5"/>
  <c r="K1924" i="5" s="1"/>
  <c r="J1925" i="5"/>
  <c r="K1925" i="5" s="1"/>
  <c r="J1926" i="5"/>
  <c r="K1926" i="5" s="1"/>
  <c r="J1927" i="5"/>
  <c r="K1927" i="5" s="1"/>
  <c r="J1928" i="5"/>
  <c r="K1928" i="5" s="1"/>
  <c r="J1929" i="5"/>
  <c r="K1929" i="5" s="1"/>
  <c r="J1930" i="5"/>
  <c r="K1930" i="5" s="1"/>
  <c r="J1931" i="5"/>
  <c r="K1931" i="5" s="1"/>
  <c r="J1932" i="5"/>
  <c r="K1932" i="5" s="1"/>
  <c r="J1933" i="5"/>
  <c r="K1933" i="5" s="1"/>
  <c r="J1934" i="5"/>
  <c r="K1934" i="5" s="1"/>
  <c r="J1935" i="5"/>
  <c r="K1935" i="5" s="1"/>
  <c r="J1936" i="5"/>
  <c r="K1936" i="5" s="1"/>
  <c r="J1937" i="5"/>
  <c r="K1937" i="5" s="1"/>
  <c r="J1938" i="5"/>
  <c r="K1938" i="5" s="1"/>
  <c r="J1939" i="5"/>
  <c r="K1939" i="5" s="1"/>
  <c r="J1940" i="5"/>
  <c r="K1940" i="5" s="1"/>
  <c r="J1941" i="5"/>
  <c r="K1941" i="5" s="1"/>
  <c r="J1942" i="5"/>
  <c r="K1942" i="5" s="1"/>
  <c r="J1943" i="5"/>
  <c r="K1943" i="5" s="1"/>
  <c r="J1944" i="5"/>
  <c r="K1944" i="5" s="1"/>
  <c r="J1945" i="5"/>
  <c r="K1945" i="5" s="1"/>
  <c r="J1946" i="5"/>
  <c r="K1946" i="5" s="1"/>
  <c r="J1947" i="5"/>
  <c r="K1947" i="5" s="1"/>
  <c r="J1948" i="5"/>
  <c r="K1948" i="5" s="1"/>
  <c r="J1949" i="5"/>
  <c r="K1949" i="5" s="1"/>
  <c r="J1950" i="5"/>
  <c r="K1950" i="5" s="1"/>
  <c r="J1951" i="5"/>
  <c r="K1951" i="5" s="1"/>
  <c r="J1952" i="5"/>
  <c r="K1952" i="5" s="1"/>
  <c r="J1953" i="5"/>
  <c r="K1953" i="5" s="1"/>
  <c r="J1954" i="5"/>
  <c r="K1954" i="5" s="1"/>
  <c r="J1955" i="5"/>
  <c r="K1955" i="5" s="1"/>
  <c r="J1956" i="5"/>
  <c r="K1956" i="5" s="1"/>
  <c r="J1957" i="5"/>
  <c r="K1957" i="5" s="1"/>
  <c r="J1958" i="5"/>
  <c r="K1958" i="5" s="1"/>
  <c r="J1959" i="5"/>
  <c r="K1959" i="5" s="1"/>
  <c r="J1960" i="5"/>
  <c r="K1960" i="5" s="1"/>
  <c r="J1961" i="5"/>
  <c r="K1961" i="5" s="1"/>
  <c r="J1962" i="5"/>
  <c r="K1962" i="5" s="1"/>
  <c r="J1963" i="5"/>
  <c r="K1963" i="5" s="1"/>
  <c r="J1964" i="5"/>
  <c r="K1964" i="5" s="1"/>
  <c r="J1965" i="5"/>
  <c r="K1965" i="5" s="1"/>
  <c r="J1966" i="5"/>
  <c r="K1966" i="5" s="1"/>
  <c r="J1967" i="5"/>
  <c r="K1967" i="5" s="1"/>
  <c r="J1968" i="5"/>
  <c r="K1968" i="5" s="1"/>
  <c r="J1969" i="5"/>
  <c r="K1969" i="5" s="1"/>
  <c r="J1970" i="5"/>
  <c r="K1970" i="5" s="1"/>
  <c r="J1971" i="5"/>
  <c r="K1971" i="5" s="1"/>
  <c r="J1972" i="5"/>
  <c r="K1972" i="5" s="1"/>
  <c r="J1973" i="5"/>
  <c r="K1973" i="5" s="1"/>
  <c r="J1974" i="5"/>
  <c r="K1974" i="5" s="1"/>
  <c r="J1975" i="5"/>
  <c r="K1975" i="5" s="1"/>
  <c r="J1976" i="5"/>
  <c r="K1976" i="5" s="1"/>
  <c r="J1977" i="5"/>
  <c r="K1977" i="5" s="1"/>
  <c r="J1978" i="5"/>
  <c r="K1978" i="5" s="1"/>
  <c r="J1979" i="5"/>
  <c r="K1979" i="5" s="1"/>
  <c r="J1980" i="5"/>
  <c r="K1980" i="5" s="1"/>
  <c r="J1981" i="5"/>
  <c r="K1981" i="5" s="1"/>
  <c r="J1982" i="5"/>
  <c r="K1982" i="5" s="1"/>
  <c r="J1983" i="5"/>
  <c r="K1983" i="5" s="1"/>
  <c r="J1984" i="5"/>
  <c r="K1984" i="5" s="1"/>
  <c r="J1985" i="5"/>
  <c r="K1985" i="5" s="1"/>
  <c r="J1986" i="5"/>
  <c r="K1986" i="5" s="1"/>
  <c r="J1987" i="5"/>
  <c r="K1987" i="5" s="1"/>
  <c r="J1988" i="5"/>
  <c r="K1988" i="5" s="1"/>
  <c r="J1989" i="5"/>
  <c r="K1989" i="5" s="1"/>
  <c r="J1990" i="5"/>
  <c r="K1990" i="5" s="1"/>
  <c r="J1991" i="5"/>
  <c r="K1991" i="5" s="1"/>
  <c r="J1992" i="5"/>
  <c r="K1992" i="5" s="1"/>
  <c r="J1993" i="5"/>
  <c r="K1993" i="5" s="1"/>
  <c r="J1994" i="5"/>
  <c r="K1994" i="5" s="1"/>
  <c r="J1995" i="5"/>
  <c r="K1995" i="5" s="1"/>
  <c r="J1996" i="5"/>
  <c r="K1996" i="5" s="1"/>
  <c r="J1997" i="5"/>
  <c r="K1997" i="5" s="1"/>
  <c r="J1998" i="5"/>
  <c r="K1998" i="5" s="1"/>
  <c r="J1999" i="5"/>
  <c r="K1999" i="5" s="1"/>
  <c r="J2000" i="5"/>
  <c r="K2000" i="5" s="1"/>
  <c r="J2001" i="5"/>
  <c r="K2001" i="5" s="1"/>
  <c r="J2002" i="5"/>
  <c r="K2002" i="5" s="1"/>
  <c r="J2003" i="5"/>
  <c r="K2003" i="5" s="1"/>
  <c r="J2004" i="5"/>
  <c r="K2004" i="5" s="1"/>
  <c r="J2005" i="5"/>
  <c r="K2005" i="5" s="1"/>
  <c r="J2006" i="5"/>
  <c r="K2006" i="5" s="1"/>
  <c r="J2007" i="5"/>
  <c r="K2007" i="5" s="1"/>
  <c r="J2008" i="5"/>
  <c r="K2008" i="5" s="1"/>
  <c r="J2009" i="5"/>
  <c r="K2009" i="5" s="1"/>
  <c r="J2010" i="5"/>
  <c r="K2010" i="5" s="1"/>
  <c r="J2011" i="5"/>
  <c r="K2011" i="5" s="1"/>
  <c r="J2012" i="5"/>
  <c r="K2012" i="5" s="1"/>
  <c r="J2013" i="5"/>
  <c r="K2013" i="5" s="1"/>
  <c r="J2014" i="5"/>
  <c r="K2014" i="5" s="1"/>
  <c r="J2015" i="5"/>
  <c r="K2015" i="5" s="1"/>
  <c r="J2016" i="5"/>
  <c r="K2016" i="5" s="1"/>
  <c r="J2017" i="5"/>
  <c r="K2017" i="5" s="1"/>
  <c r="J2018" i="5"/>
  <c r="K2018" i="5" s="1"/>
  <c r="J2019" i="5"/>
  <c r="K2019" i="5" s="1"/>
  <c r="J2020" i="5"/>
  <c r="K2020" i="5" s="1"/>
  <c r="J2021" i="5"/>
  <c r="K2021" i="5" s="1"/>
  <c r="J2022" i="5"/>
  <c r="K2022" i="5" s="1"/>
  <c r="J2023" i="5"/>
  <c r="K2023" i="5" s="1"/>
  <c r="J2024" i="5"/>
  <c r="K2024" i="5" s="1"/>
  <c r="J2025" i="5"/>
  <c r="K2025" i="5" s="1"/>
  <c r="J2026" i="5"/>
  <c r="K2026" i="5" s="1"/>
  <c r="J2027" i="5"/>
  <c r="K2027" i="5" s="1"/>
  <c r="J2028" i="5"/>
  <c r="K2028" i="5" s="1"/>
  <c r="J2029" i="5"/>
  <c r="K2029" i="5" s="1"/>
  <c r="J2030" i="5"/>
  <c r="K2030" i="5" s="1"/>
  <c r="J2031" i="5"/>
  <c r="K2031" i="5" s="1"/>
  <c r="J2032" i="5"/>
  <c r="K2032" i="5" s="1"/>
  <c r="J2033" i="5"/>
  <c r="K2033" i="5" s="1"/>
  <c r="J2034" i="5"/>
  <c r="K2034" i="5" s="1"/>
  <c r="J2035" i="5"/>
  <c r="K2035" i="5" s="1"/>
  <c r="J2036" i="5"/>
  <c r="K2036" i="5" s="1"/>
  <c r="J2037" i="5"/>
  <c r="K2037" i="5" s="1"/>
  <c r="J2038" i="5"/>
  <c r="K2038" i="5" s="1"/>
  <c r="J2039" i="5"/>
  <c r="K2039" i="5" s="1"/>
  <c r="J2040" i="5"/>
  <c r="K2040" i="5" s="1"/>
  <c r="J2041" i="5"/>
  <c r="K2041" i="5" s="1"/>
  <c r="J2042" i="5"/>
  <c r="K2042" i="5" s="1"/>
  <c r="J2043" i="5"/>
  <c r="K2043" i="5" s="1"/>
  <c r="J2044" i="5"/>
  <c r="K2044" i="5" s="1"/>
  <c r="J2045" i="5"/>
  <c r="K2045" i="5" s="1"/>
  <c r="J2046" i="5"/>
  <c r="K2046" i="5" s="1"/>
  <c r="J2047" i="5"/>
  <c r="K2047" i="5" s="1"/>
  <c r="J2048" i="5"/>
  <c r="K2048" i="5" s="1"/>
  <c r="J2049" i="5"/>
  <c r="K2049" i="5" s="1"/>
  <c r="J2050" i="5"/>
  <c r="K2050" i="5" s="1"/>
  <c r="J2051" i="5"/>
  <c r="K2051" i="5" s="1"/>
  <c r="J2052" i="5"/>
  <c r="K2052" i="5" s="1"/>
  <c r="J2053" i="5"/>
  <c r="K2053" i="5" s="1"/>
  <c r="J2054" i="5"/>
  <c r="K2054" i="5" s="1"/>
  <c r="J2055" i="5"/>
  <c r="K2055" i="5" s="1"/>
  <c r="J2056" i="5"/>
  <c r="K2056" i="5" s="1"/>
  <c r="J2057" i="5"/>
  <c r="K2057" i="5" s="1"/>
  <c r="J2058" i="5"/>
  <c r="K2058" i="5" s="1"/>
  <c r="J2059" i="5"/>
  <c r="K2059" i="5" s="1"/>
  <c r="J2060" i="5"/>
  <c r="K2060" i="5" s="1"/>
  <c r="J2061" i="5"/>
  <c r="K2061" i="5" s="1"/>
  <c r="J2062" i="5"/>
  <c r="K2062" i="5" s="1"/>
  <c r="J2063" i="5"/>
  <c r="K2063" i="5" s="1"/>
  <c r="J2064" i="5"/>
  <c r="K2064" i="5" s="1"/>
  <c r="J2065" i="5"/>
  <c r="K2065" i="5" s="1"/>
  <c r="J2066" i="5"/>
  <c r="K2066" i="5" s="1"/>
  <c r="J2067" i="5"/>
  <c r="K2067" i="5" s="1"/>
  <c r="J2068" i="5"/>
  <c r="K2068" i="5" s="1"/>
  <c r="J2069" i="5"/>
  <c r="K2069" i="5" s="1"/>
  <c r="J2070" i="5"/>
  <c r="K2070" i="5" s="1"/>
  <c r="J2071" i="5"/>
  <c r="K2071" i="5" s="1"/>
  <c r="J2072" i="5"/>
  <c r="K2072" i="5" s="1"/>
  <c r="J2073" i="5"/>
  <c r="K2073" i="5" s="1"/>
  <c r="J2074" i="5"/>
  <c r="K2074" i="5" s="1"/>
  <c r="J2075" i="5"/>
  <c r="K2075" i="5" s="1"/>
  <c r="J2076" i="5"/>
  <c r="K2076" i="5" s="1"/>
  <c r="J2077" i="5"/>
  <c r="K2077" i="5" s="1"/>
  <c r="J2078" i="5"/>
  <c r="K2078" i="5" s="1"/>
  <c r="J2079" i="5"/>
  <c r="K2079" i="5" s="1"/>
  <c r="J2080" i="5"/>
  <c r="K2080" i="5" s="1"/>
  <c r="J2081" i="5"/>
  <c r="K2081" i="5" s="1"/>
  <c r="J2082" i="5"/>
  <c r="K2082" i="5" s="1"/>
  <c r="J2083" i="5"/>
  <c r="K2083" i="5" s="1"/>
  <c r="J2084" i="5"/>
  <c r="K2084" i="5" s="1"/>
  <c r="J2085" i="5"/>
  <c r="K2085" i="5" s="1"/>
  <c r="J2086" i="5"/>
  <c r="K2086" i="5" s="1"/>
  <c r="J2087" i="5"/>
  <c r="K2087" i="5" s="1"/>
  <c r="J2088" i="5"/>
  <c r="K2088" i="5" s="1"/>
  <c r="J2089" i="5"/>
  <c r="K2089" i="5" s="1"/>
  <c r="J2090" i="5"/>
  <c r="K2090" i="5" s="1"/>
  <c r="J2091" i="5"/>
  <c r="K2091" i="5" s="1"/>
  <c r="J2092" i="5"/>
  <c r="K2092" i="5" s="1"/>
  <c r="J2093" i="5"/>
  <c r="K2093" i="5" s="1"/>
  <c r="J2094" i="5"/>
  <c r="K2094" i="5" s="1"/>
  <c r="J2095" i="5"/>
  <c r="K2095" i="5" s="1"/>
  <c r="J2096" i="5"/>
  <c r="K2096" i="5" s="1"/>
  <c r="J2097" i="5"/>
  <c r="K2097" i="5" s="1"/>
  <c r="J2098" i="5"/>
  <c r="K2098" i="5" s="1"/>
  <c r="J2099" i="5"/>
  <c r="K2099" i="5" s="1"/>
  <c r="J2100" i="5"/>
  <c r="K2100" i="5" s="1"/>
  <c r="J2101" i="5"/>
  <c r="K2101" i="5" s="1"/>
  <c r="J2102" i="5"/>
  <c r="K2102" i="5" s="1"/>
  <c r="J2103" i="5"/>
  <c r="K2103" i="5" s="1"/>
  <c r="J2104" i="5"/>
  <c r="K2104" i="5" s="1"/>
  <c r="J2105" i="5"/>
  <c r="K2105" i="5" s="1"/>
  <c r="J2106" i="5"/>
  <c r="K2106" i="5" s="1"/>
  <c r="J2107" i="5"/>
  <c r="K2107" i="5" s="1"/>
  <c r="J2108" i="5"/>
  <c r="K2108" i="5" s="1"/>
  <c r="J2109" i="5"/>
  <c r="K2109" i="5" s="1"/>
  <c r="J2110" i="5"/>
  <c r="K2110" i="5" s="1"/>
  <c r="J2111" i="5"/>
  <c r="K2111" i="5" s="1"/>
  <c r="J2112" i="5"/>
  <c r="K2112" i="5" s="1"/>
  <c r="J2113" i="5"/>
  <c r="K2113" i="5" s="1"/>
  <c r="J2114" i="5"/>
  <c r="K2114" i="5" s="1"/>
  <c r="J2115" i="5"/>
  <c r="K2115" i="5" s="1"/>
  <c r="J2116" i="5"/>
  <c r="K2116" i="5" s="1"/>
  <c r="J2117" i="5"/>
  <c r="K2117" i="5" s="1"/>
  <c r="J2118" i="5"/>
  <c r="K2118" i="5" s="1"/>
  <c r="J2119" i="5"/>
  <c r="K2119" i="5" s="1"/>
  <c r="J2120" i="5"/>
  <c r="K2120" i="5" s="1"/>
  <c r="J2121" i="5"/>
  <c r="K2121" i="5" s="1"/>
  <c r="J2122" i="5"/>
  <c r="K2122" i="5" s="1"/>
  <c r="J2123" i="5"/>
  <c r="K2123" i="5" s="1"/>
  <c r="J2124" i="5"/>
  <c r="K2124" i="5" s="1"/>
  <c r="J2125" i="5"/>
  <c r="K2125" i="5" s="1"/>
  <c r="J2126" i="5"/>
  <c r="K2126" i="5" s="1"/>
  <c r="J2127" i="5"/>
  <c r="K2127" i="5" s="1"/>
  <c r="J2128" i="5"/>
  <c r="K2128" i="5" s="1"/>
  <c r="J2129" i="5"/>
  <c r="K2129" i="5" s="1"/>
  <c r="J2130" i="5"/>
  <c r="K2130" i="5" s="1"/>
  <c r="J2131" i="5"/>
  <c r="K2131" i="5" s="1"/>
  <c r="J2132" i="5"/>
  <c r="K2132" i="5" s="1"/>
  <c r="J2133" i="5"/>
  <c r="K2133" i="5" s="1"/>
  <c r="J2134" i="5"/>
  <c r="K2134" i="5" s="1"/>
  <c r="J2135" i="5"/>
  <c r="K2135" i="5" s="1"/>
  <c r="J2136" i="5"/>
  <c r="K2136" i="5" s="1"/>
  <c r="J2137" i="5"/>
  <c r="K2137" i="5" s="1"/>
  <c r="J2138" i="5"/>
  <c r="K2138" i="5" s="1"/>
  <c r="J2139" i="5"/>
  <c r="K2139" i="5" s="1"/>
  <c r="J2140" i="5"/>
  <c r="K2140" i="5" s="1"/>
  <c r="J2141" i="5"/>
  <c r="K2141" i="5" s="1"/>
  <c r="J2142" i="5"/>
  <c r="K2142" i="5" s="1"/>
  <c r="J2143" i="5"/>
  <c r="K2143" i="5" s="1"/>
  <c r="J2144" i="5"/>
  <c r="K2144" i="5" s="1"/>
  <c r="J2145" i="5"/>
  <c r="K2145" i="5" s="1"/>
  <c r="J2146" i="5"/>
  <c r="K2146" i="5" s="1"/>
  <c r="J2147" i="5"/>
  <c r="K2147" i="5" s="1"/>
  <c r="J2148" i="5"/>
  <c r="K2148" i="5" s="1"/>
  <c r="J2149" i="5"/>
  <c r="K2149" i="5" s="1"/>
  <c r="J2150" i="5"/>
  <c r="K2150" i="5" s="1"/>
  <c r="J2151" i="5"/>
  <c r="K2151" i="5" s="1"/>
  <c r="J2152" i="5"/>
  <c r="K2152" i="5" s="1"/>
  <c r="J2153" i="5"/>
  <c r="K2153" i="5" s="1"/>
  <c r="J2154" i="5"/>
  <c r="K2154" i="5" s="1"/>
  <c r="J2155" i="5"/>
  <c r="K2155" i="5" s="1"/>
  <c r="J2156" i="5"/>
  <c r="K2156" i="5" s="1"/>
  <c r="J2157" i="5"/>
  <c r="K2157" i="5" s="1"/>
  <c r="J2158" i="5"/>
  <c r="K2158" i="5" s="1"/>
  <c r="J2159" i="5"/>
  <c r="K2159" i="5" s="1"/>
  <c r="J2160" i="5"/>
  <c r="K2160" i="5" s="1"/>
  <c r="J2161" i="5"/>
  <c r="K2161" i="5" s="1"/>
  <c r="J2162" i="5"/>
  <c r="K2162" i="5" s="1"/>
  <c r="J2163" i="5"/>
  <c r="K2163" i="5" s="1"/>
  <c r="J2164" i="5"/>
  <c r="K2164" i="5" s="1"/>
  <c r="J2165" i="5"/>
  <c r="K2165" i="5" s="1"/>
  <c r="J2166" i="5"/>
  <c r="K2166" i="5" s="1"/>
  <c r="J2167" i="5"/>
  <c r="K2167" i="5" s="1"/>
  <c r="J2168" i="5"/>
  <c r="K2168" i="5" s="1"/>
  <c r="J2169" i="5"/>
  <c r="K2169" i="5" s="1"/>
  <c r="J2170" i="5"/>
  <c r="K2170" i="5" s="1"/>
  <c r="J2171" i="5"/>
  <c r="K2171" i="5" s="1"/>
  <c r="J2172" i="5"/>
  <c r="K2172" i="5" s="1"/>
  <c r="J2173" i="5"/>
  <c r="K2173" i="5" s="1"/>
  <c r="J2174" i="5"/>
  <c r="K2174" i="5" s="1"/>
  <c r="J2175" i="5"/>
  <c r="K2175" i="5" s="1"/>
  <c r="J2176" i="5"/>
  <c r="K2176" i="5" s="1"/>
  <c r="J2177" i="5"/>
  <c r="K2177" i="5" s="1"/>
  <c r="J2178" i="5"/>
  <c r="K2178" i="5" s="1"/>
  <c r="J2179" i="5"/>
  <c r="K2179" i="5" s="1"/>
  <c r="J2180" i="5"/>
  <c r="K2180" i="5" s="1"/>
  <c r="J2181" i="5"/>
  <c r="K2181" i="5" s="1"/>
  <c r="J2182" i="5"/>
  <c r="K2182" i="5" s="1"/>
  <c r="J2183" i="5"/>
  <c r="K2183" i="5" s="1"/>
  <c r="J2184" i="5"/>
  <c r="K2184" i="5" s="1"/>
  <c r="J2185" i="5"/>
  <c r="K2185" i="5" s="1"/>
  <c r="J2186" i="5"/>
  <c r="K2186" i="5" s="1"/>
  <c r="J2187" i="5"/>
  <c r="K2187" i="5" s="1"/>
  <c r="J2188" i="5"/>
  <c r="K2188" i="5" s="1"/>
  <c r="J2189" i="5"/>
  <c r="K2189" i="5" s="1"/>
  <c r="J2190" i="5"/>
  <c r="K2190" i="5" s="1"/>
  <c r="J2191" i="5"/>
  <c r="K2191" i="5" s="1"/>
  <c r="J2192" i="5"/>
  <c r="K2192" i="5" s="1"/>
  <c r="J2193" i="5"/>
  <c r="K2193" i="5" s="1"/>
  <c r="J2194" i="5"/>
  <c r="K2194" i="5" s="1"/>
  <c r="J2195" i="5"/>
  <c r="K2195" i="5" s="1"/>
  <c r="J2196" i="5"/>
  <c r="K2196" i="5" s="1"/>
  <c r="J2197" i="5"/>
  <c r="K2197" i="5" s="1"/>
  <c r="J2198" i="5"/>
  <c r="K2198" i="5" s="1"/>
  <c r="J2199" i="5"/>
  <c r="K2199" i="5" s="1"/>
  <c r="J2200" i="5"/>
  <c r="K2200" i="5" s="1"/>
  <c r="J2201" i="5"/>
  <c r="K2201" i="5" s="1"/>
  <c r="J2202" i="5"/>
  <c r="K2202" i="5" s="1"/>
  <c r="J2203" i="5"/>
  <c r="K2203" i="5" s="1"/>
  <c r="J2204" i="5"/>
  <c r="K2204" i="5" s="1"/>
  <c r="J2205" i="5"/>
  <c r="K2205" i="5" s="1"/>
  <c r="J2206" i="5"/>
  <c r="K2206" i="5" s="1"/>
  <c r="J2207" i="5"/>
  <c r="K2207" i="5" s="1"/>
  <c r="J2208" i="5"/>
  <c r="K2208" i="5" s="1"/>
  <c r="J2209" i="5"/>
  <c r="K2209" i="5" s="1"/>
  <c r="J2210" i="5"/>
  <c r="K2210" i="5" s="1"/>
  <c r="J2211" i="5"/>
  <c r="K2211" i="5" s="1"/>
  <c r="J2212" i="5"/>
  <c r="K2212" i="5" s="1"/>
  <c r="J2213" i="5"/>
  <c r="K2213" i="5" s="1"/>
  <c r="J2214" i="5"/>
  <c r="K2214" i="5" s="1"/>
  <c r="J2215" i="5"/>
  <c r="K2215" i="5" s="1"/>
  <c r="J2216" i="5"/>
  <c r="K2216" i="5" s="1"/>
  <c r="J2217" i="5"/>
  <c r="K2217" i="5" s="1"/>
  <c r="J2218" i="5"/>
  <c r="K2218" i="5" s="1"/>
  <c r="J2219" i="5"/>
  <c r="K2219" i="5" s="1"/>
  <c r="J2220" i="5"/>
  <c r="K2220" i="5" s="1"/>
  <c r="J2221" i="5"/>
  <c r="K2221" i="5" s="1"/>
  <c r="J2222" i="5"/>
  <c r="K2222" i="5" s="1"/>
  <c r="J2223" i="5"/>
  <c r="K2223" i="5" s="1"/>
  <c r="J2224" i="5"/>
  <c r="K2224" i="5" s="1"/>
  <c r="J2225" i="5"/>
  <c r="K2225" i="5" s="1"/>
  <c r="J2226" i="5"/>
  <c r="K2226" i="5" s="1"/>
  <c r="J2227" i="5"/>
  <c r="K2227" i="5" s="1"/>
  <c r="J2228" i="5"/>
  <c r="K2228" i="5" s="1"/>
  <c r="J2229" i="5"/>
  <c r="K2229" i="5" s="1"/>
  <c r="J2230" i="5"/>
  <c r="K2230" i="5" s="1"/>
  <c r="J2231" i="5"/>
  <c r="K2231" i="5" s="1"/>
  <c r="J2232" i="5"/>
  <c r="K2232" i="5" s="1"/>
  <c r="J2233" i="5"/>
  <c r="K2233" i="5" s="1"/>
  <c r="J2234" i="5"/>
  <c r="K2234" i="5" s="1"/>
  <c r="J2235" i="5"/>
  <c r="K2235" i="5" s="1"/>
  <c r="J2236" i="5"/>
  <c r="K2236" i="5" s="1"/>
  <c r="J2237" i="5"/>
  <c r="K2237" i="5" s="1"/>
  <c r="J2238" i="5"/>
  <c r="K2238" i="5" s="1"/>
  <c r="J2239" i="5"/>
  <c r="K2239" i="5" s="1"/>
  <c r="J2240" i="5"/>
  <c r="K2240" i="5" s="1"/>
  <c r="J2241" i="5"/>
  <c r="K2241" i="5" s="1"/>
  <c r="J2242" i="5"/>
  <c r="K2242" i="5" s="1"/>
  <c r="J2243" i="5"/>
  <c r="K2243" i="5" s="1"/>
  <c r="J2244" i="5"/>
  <c r="K2244" i="5" s="1"/>
  <c r="J2245" i="5"/>
  <c r="K2245" i="5" s="1"/>
  <c r="J2246" i="5"/>
  <c r="K2246" i="5" s="1"/>
  <c r="J2247" i="5"/>
  <c r="K2247" i="5" s="1"/>
  <c r="J2248" i="5"/>
  <c r="K2248" i="5" s="1"/>
  <c r="J2249" i="5"/>
  <c r="K2249" i="5" s="1"/>
  <c r="J2250" i="5"/>
  <c r="K2250" i="5" s="1"/>
  <c r="J2251" i="5"/>
  <c r="K2251" i="5" s="1"/>
  <c r="J2252" i="5"/>
  <c r="K2252" i="5" s="1"/>
  <c r="J2253" i="5"/>
  <c r="K2253" i="5" s="1"/>
  <c r="J2254" i="5"/>
  <c r="K2254" i="5" s="1"/>
  <c r="J2255" i="5"/>
  <c r="K2255" i="5" s="1"/>
  <c r="J2256" i="5"/>
  <c r="K2256" i="5" s="1"/>
  <c r="J2257" i="5"/>
  <c r="K2257" i="5" s="1"/>
  <c r="J2258" i="5"/>
  <c r="K2258" i="5" s="1"/>
  <c r="J2259" i="5"/>
  <c r="K2259" i="5" s="1"/>
  <c r="J2260" i="5"/>
  <c r="K2260" i="5" s="1"/>
  <c r="J2261" i="5"/>
  <c r="K2261" i="5" s="1"/>
  <c r="J2262" i="5"/>
  <c r="K2262" i="5" s="1"/>
  <c r="J2263" i="5"/>
  <c r="K2263" i="5" s="1"/>
  <c r="J2264" i="5"/>
  <c r="K2264" i="5" s="1"/>
  <c r="J2265" i="5"/>
  <c r="K2265" i="5" s="1"/>
  <c r="J2266" i="5"/>
  <c r="K2266" i="5" s="1"/>
  <c r="J2267" i="5"/>
  <c r="K2267" i="5" s="1"/>
  <c r="J2268" i="5"/>
  <c r="K2268" i="5" s="1"/>
  <c r="J2269" i="5"/>
  <c r="K2269" i="5" s="1"/>
  <c r="J2270" i="5"/>
  <c r="K2270" i="5" s="1"/>
  <c r="J2271" i="5"/>
  <c r="K2271" i="5" s="1"/>
  <c r="J2272" i="5"/>
  <c r="K2272" i="5" s="1"/>
  <c r="J2273" i="5"/>
  <c r="K2273" i="5" s="1"/>
  <c r="J2274" i="5"/>
  <c r="K2274" i="5" s="1"/>
  <c r="J2275" i="5"/>
  <c r="K2275" i="5" s="1"/>
  <c r="J2276" i="5"/>
  <c r="K2276" i="5" s="1"/>
  <c r="J2277" i="5"/>
  <c r="K2277" i="5" s="1"/>
  <c r="J2278" i="5"/>
  <c r="K2278" i="5" s="1"/>
  <c r="J2279" i="5"/>
  <c r="K2279" i="5" s="1"/>
  <c r="J2280" i="5"/>
  <c r="K2280" i="5" s="1"/>
  <c r="J2281" i="5"/>
  <c r="K2281" i="5" s="1"/>
  <c r="J2282" i="5"/>
  <c r="K2282" i="5" s="1"/>
  <c r="J2283" i="5"/>
  <c r="K2283" i="5" s="1"/>
  <c r="J2284" i="5"/>
  <c r="K2284" i="5" s="1"/>
  <c r="J2285" i="5"/>
  <c r="K2285" i="5" s="1"/>
  <c r="J2286" i="5"/>
  <c r="K2286" i="5" s="1"/>
  <c r="J2287" i="5"/>
  <c r="K2287" i="5" s="1"/>
  <c r="J2288" i="5"/>
  <c r="K2288" i="5" s="1"/>
  <c r="J2289" i="5"/>
  <c r="K2289" i="5" s="1"/>
  <c r="J2290" i="5"/>
  <c r="K2290" i="5" s="1"/>
  <c r="J2291" i="5"/>
  <c r="K2291" i="5" s="1"/>
  <c r="J2292" i="5"/>
  <c r="K2292" i="5" s="1"/>
  <c r="J2293" i="5"/>
  <c r="K2293" i="5" s="1"/>
  <c r="J2294" i="5"/>
  <c r="K2294" i="5" s="1"/>
  <c r="J2295" i="5"/>
  <c r="K2295" i="5" s="1"/>
  <c r="J2296" i="5"/>
  <c r="K2296" i="5" s="1"/>
  <c r="J2297" i="5"/>
  <c r="K2297" i="5" s="1"/>
  <c r="J2298" i="5"/>
  <c r="K2298" i="5" s="1"/>
  <c r="J2299" i="5"/>
  <c r="K2299" i="5" s="1"/>
  <c r="J2300" i="5"/>
  <c r="K2300" i="5" s="1"/>
  <c r="J2301" i="5"/>
  <c r="K2301" i="5" s="1"/>
  <c r="J2302" i="5"/>
  <c r="K2302" i="5" s="1"/>
  <c r="J2303" i="5"/>
  <c r="K2303" i="5" s="1"/>
  <c r="J2304" i="5"/>
  <c r="K2304" i="5" s="1"/>
  <c r="J2305" i="5"/>
  <c r="K2305" i="5" s="1"/>
  <c r="J2306" i="5"/>
  <c r="K2306" i="5" s="1"/>
  <c r="J2307" i="5"/>
  <c r="K2307" i="5" s="1"/>
  <c r="J2308" i="5"/>
  <c r="K2308" i="5" s="1"/>
  <c r="J2309" i="5"/>
  <c r="K2309" i="5" s="1"/>
  <c r="J2310" i="5"/>
  <c r="K2310" i="5" s="1"/>
  <c r="J2311" i="5"/>
  <c r="K2311" i="5" s="1"/>
  <c r="J2312" i="5"/>
  <c r="K2312" i="5" s="1"/>
  <c r="J2313" i="5"/>
  <c r="K2313" i="5" s="1"/>
  <c r="J2314" i="5"/>
  <c r="K2314" i="5" s="1"/>
  <c r="J2315" i="5"/>
  <c r="K2315" i="5" s="1"/>
  <c r="J2316" i="5"/>
  <c r="K2316" i="5" s="1"/>
  <c r="J2317" i="5"/>
  <c r="K2317" i="5" s="1"/>
  <c r="J2318" i="5"/>
  <c r="K2318" i="5" s="1"/>
  <c r="J2319" i="5"/>
  <c r="K2319" i="5" s="1"/>
  <c r="J2320" i="5"/>
  <c r="K2320" i="5" s="1"/>
  <c r="J2321" i="5"/>
  <c r="K2321" i="5" s="1"/>
  <c r="J2322" i="5"/>
  <c r="K2322" i="5" s="1"/>
  <c r="J2323" i="5"/>
  <c r="K2323" i="5" s="1"/>
  <c r="J2324" i="5"/>
  <c r="K2324" i="5" s="1"/>
  <c r="J2325" i="5"/>
  <c r="K2325" i="5" s="1"/>
  <c r="J2326" i="5"/>
  <c r="K2326" i="5" s="1"/>
  <c r="J2327" i="5"/>
  <c r="K2327" i="5" s="1"/>
  <c r="J2328" i="5"/>
  <c r="K2328" i="5" s="1"/>
  <c r="J2329" i="5"/>
  <c r="K2329" i="5" s="1"/>
  <c r="J2330" i="5"/>
  <c r="K2330" i="5" s="1"/>
  <c r="J2331" i="5"/>
  <c r="K2331" i="5" s="1"/>
  <c r="J2332" i="5"/>
  <c r="K2332" i="5" s="1"/>
  <c r="J2333" i="5"/>
  <c r="K2333" i="5" s="1"/>
  <c r="J2334" i="5"/>
  <c r="K2334" i="5" s="1"/>
  <c r="J2335" i="5"/>
  <c r="K2335" i="5" s="1"/>
  <c r="J2336" i="5"/>
  <c r="K2336" i="5" s="1"/>
  <c r="J2337" i="5"/>
  <c r="K2337" i="5" s="1"/>
  <c r="J2338" i="5"/>
  <c r="K2338" i="5" s="1"/>
  <c r="J2339" i="5"/>
  <c r="K2339" i="5" s="1"/>
  <c r="J2340" i="5"/>
  <c r="K2340" i="5" s="1"/>
  <c r="J2341" i="5"/>
  <c r="K2341" i="5" s="1"/>
  <c r="J2342" i="5"/>
  <c r="K2342" i="5" s="1"/>
  <c r="J2343" i="5"/>
  <c r="K2343" i="5" s="1"/>
  <c r="J2344" i="5"/>
  <c r="K2344" i="5" s="1"/>
  <c r="J2345" i="5"/>
  <c r="K2345" i="5" s="1"/>
  <c r="J2346" i="5"/>
  <c r="K2346" i="5" s="1"/>
  <c r="J2347" i="5"/>
  <c r="K2347" i="5" s="1"/>
  <c r="J2348" i="5"/>
  <c r="K2348" i="5" s="1"/>
  <c r="J2349" i="5"/>
  <c r="K2349" i="5" s="1"/>
  <c r="J2350" i="5"/>
  <c r="K2350" i="5" s="1"/>
  <c r="J2351" i="5"/>
  <c r="K2351" i="5" s="1"/>
  <c r="J2352" i="5"/>
  <c r="K2352" i="5" s="1"/>
  <c r="J2353" i="5"/>
  <c r="K2353" i="5" s="1"/>
  <c r="J2354" i="5"/>
  <c r="K2354" i="5" s="1"/>
  <c r="J2355" i="5"/>
  <c r="K2355" i="5" s="1"/>
  <c r="J2356" i="5"/>
  <c r="K2356" i="5" s="1"/>
  <c r="J2357" i="5"/>
  <c r="K2357" i="5" s="1"/>
  <c r="J2358" i="5"/>
  <c r="K2358" i="5" s="1"/>
  <c r="J2359" i="5"/>
  <c r="K2359" i="5" s="1"/>
  <c r="J2360" i="5"/>
  <c r="K2360" i="5" s="1"/>
  <c r="J2361" i="5"/>
  <c r="K2361" i="5" s="1"/>
  <c r="J2362" i="5"/>
  <c r="K2362" i="5" s="1"/>
  <c r="J2363" i="5"/>
  <c r="K2363" i="5" s="1"/>
  <c r="J2364" i="5"/>
  <c r="K2364" i="5" s="1"/>
  <c r="J2365" i="5"/>
  <c r="K2365" i="5" s="1"/>
  <c r="J2366" i="5"/>
  <c r="K2366" i="5" s="1"/>
  <c r="J2367" i="5"/>
  <c r="K2367" i="5" s="1"/>
  <c r="J2368" i="5"/>
  <c r="K2368" i="5" s="1"/>
  <c r="J2369" i="5"/>
  <c r="K2369" i="5" s="1"/>
  <c r="J2370" i="5"/>
  <c r="K2370" i="5" s="1"/>
  <c r="J2371" i="5"/>
  <c r="K2371" i="5" s="1"/>
  <c r="J2372" i="5"/>
  <c r="K2372" i="5" s="1"/>
  <c r="J2373" i="5"/>
  <c r="K2373" i="5" s="1"/>
  <c r="J2374" i="5"/>
  <c r="K2374" i="5" s="1"/>
  <c r="J2375" i="5"/>
  <c r="K2375" i="5" s="1"/>
  <c r="J2376" i="5"/>
  <c r="K2376" i="5" s="1"/>
  <c r="J2377" i="5"/>
  <c r="K2377" i="5" s="1"/>
  <c r="J2378" i="5"/>
  <c r="K2378" i="5" s="1"/>
  <c r="J2379" i="5"/>
  <c r="K2379" i="5" s="1"/>
  <c r="J2380" i="5"/>
  <c r="K2380" i="5" s="1"/>
  <c r="J2381" i="5"/>
  <c r="K2381" i="5" s="1"/>
  <c r="J2382" i="5"/>
  <c r="K2382" i="5" s="1"/>
  <c r="J2383" i="5"/>
  <c r="K2383" i="5" s="1"/>
  <c r="J2384" i="5"/>
  <c r="K2384" i="5" s="1"/>
  <c r="J2385" i="5"/>
  <c r="K2385" i="5" s="1"/>
  <c r="J2386" i="5"/>
  <c r="K2386" i="5" s="1"/>
  <c r="J2387" i="5"/>
  <c r="K2387" i="5" s="1"/>
  <c r="J2388" i="5"/>
  <c r="K2388" i="5" s="1"/>
  <c r="J2389" i="5"/>
  <c r="K2389" i="5" s="1"/>
  <c r="J2390" i="5"/>
  <c r="K2390" i="5" s="1"/>
  <c r="J2391" i="5"/>
  <c r="K2391" i="5" s="1"/>
  <c r="J2392" i="5"/>
  <c r="K2392" i="5" s="1"/>
  <c r="J2393" i="5"/>
  <c r="K2393" i="5" s="1"/>
  <c r="J2394" i="5"/>
  <c r="K2394" i="5" s="1"/>
  <c r="J2395" i="5"/>
  <c r="K2395" i="5" s="1"/>
  <c r="J2396" i="5"/>
  <c r="K2396" i="5" s="1"/>
  <c r="J2397" i="5"/>
  <c r="K2397" i="5" s="1"/>
  <c r="J2398" i="5"/>
  <c r="K2398" i="5" s="1"/>
  <c r="J2399" i="5"/>
  <c r="K2399" i="5" s="1"/>
  <c r="J2400" i="5"/>
  <c r="K2400" i="5" s="1"/>
  <c r="J2401" i="5"/>
  <c r="K2401" i="5" s="1"/>
  <c r="J2402" i="5"/>
  <c r="K2402" i="5" s="1"/>
  <c r="J2403" i="5"/>
  <c r="K2403" i="5" s="1"/>
  <c r="J2404" i="5"/>
  <c r="K2404" i="5" s="1"/>
  <c r="J2405" i="5"/>
  <c r="K2405" i="5" s="1"/>
  <c r="J2406" i="5"/>
  <c r="K2406" i="5" s="1"/>
  <c r="J2407" i="5"/>
  <c r="K2407" i="5" s="1"/>
  <c r="J2408" i="5"/>
  <c r="K2408" i="5" s="1"/>
  <c r="J2409" i="5"/>
  <c r="K2409" i="5" s="1"/>
  <c r="J2410" i="5"/>
  <c r="K2410" i="5" s="1"/>
  <c r="J2411" i="5"/>
  <c r="K2411" i="5" s="1"/>
  <c r="J2412" i="5"/>
  <c r="K2412" i="5" s="1"/>
  <c r="J2413" i="5"/>
  <c r="K2413" i="5" s="1"/>
  <c r="J2414" i="5"/>
  <c r="K2414" i="5" s="1"/>
  <c r="J2415" i="5"/>
  <c r="K2415" i="5" s="1"/>
  <c r="J2416" i="5"/>
  <c r="K2416" i="5" s="1"/>
  <c r="J2417" i="5"/>
  <c r="K2417" i="5" s="1"/>
  <c r="J2418" i="5"/>
  <c r="K2418" i="5" s="1"/>
  <c r="J2419" i="5"/>
  <c r="K2419" i="5" s="1"/>
  <c r="J2420" i="5"/>
  <c r="K2420" i="5" s="1"/>
  <c r="J2421" i="5"/>
  <c r="K2421" i="5" s="1"/>
  <c r="J2422" i="5"/>
  <c r="K2422" i="5" s="1"/>
  <c r="J2423" i="5"/>
  <c r="K2423" i="5" s="1"/>
  <c r="J2424" i="5"/>
  <c r="K2424" i="5" s="1"/>
  <c r="J2425" i="5"/>
  <c r="K2425" i="5" s="1"/>
  <c r="J2426" i="5"/>
  <c r="K2426" i="5" s="1"/>
  <c r="J2427" i="5"/>
  <c r="K2427" i="5" s="1"/>
  <c r="J2428" i="5"/>
  <c r="K2428" i="5" s="1"/>
  <c r="J2429" i="5"/>
  <c r="K2429" i="5" s="1"/>
  <c r="J2430" i="5"/>
  <c r="K2430" i="5" s="1"/>
  <c r="J2431" i="5"/>
  <c r="K2431" i="5" s="1"/>
  <c r="J2432" i="5"/>
  <c r="K2432" i="5" s="1"/>
  <c r="J2433" i="5"/>
  <c r="K2433" i="5" s="1"/>
  <c r="J2434" i="5"/>
  <c r="K2434" i="5" s="1"/>
  <c r="J2435" i="5"/>
  <c r="K2435" i="5" s="1"/>
  <c r="J2436" i="5"/>
  <c r="K2436" i="5" s="1"/>
  <c r="J2437" i="5"/>
  <c r="K2437" i="5" s="1"/>
  <c r="J2438" i="5"/>
  <c r="K2438" i="5" s="1"/>
  <c r="J2439" i="5"/>
  <c r="K2439" i="5" s="1"/>
  <c r="J2440" i="5"/>
  <c r="K2440" i="5" s="1"/>
  <c r="J2441" i="5"/>
  <c r="K2441" i="5" s="1"/>
  <c r="J2442" i="5"/>
  <c r="K2442" i="5" s="1"/>
  <c r="J2443" i="5"/>
  <c r="K2443" i="5" s="1"/>
  <c r="J2444" i="5"/>
  <c r="K2444" i="5" s="1"/>
  <c r="J2445" i="5"/>
  <c r="K2445" i="5" s="1"/>
  <c r="J2446" i="5"/>
  <c r="K2446" i="5" s="1"/>
  <c r="J2447" i="5"/>
  <c r="K2447" i="5" s="1"/>
  <c r="J2448" i="5"/>
  <c r="K2448" i="5" s="1"/>
  <c r="J2449" i="5"/>
  <c r="K2449" i="5" s="1"/>
  <c r="J2450" i="5"/>
  <c r="K2450" i="5" s="1"/>
  <c r="J2451" i="5"/>
  <c r="K2451" i="5" s="1"/>
  <c r="J2452" i="5"/>
  <c r="K2452" i="5" s="1"/>
  <c r="J2453" i="5"/>
  <c r="K2453" i="5" s="1"/>
  <c r="J2454" i="5"/>
  <c r="K2454" i="5" s="1"/>
  <c r="J2455" i="5"/>
  <c r="K2455" i="5" s="1"/>
  <c r="J2456" i="5"/>
  <c r="K2456" i="5" s="1"/>
  <c r="J2457" i="5"/>
  <c r="K2457" i="5" s="1"/>
  <c r="J2458" i="5"/>
  <c r="K2458" i="5" s="1"/>
  <c r="J2459" i="5"/>
  <c r="K2459" i="5" s="1"/>
  <c r="J2460" i="5"/>
  <c r="K2460" i="5" s="1"/>
  <c r="J2461" i="5"/>
  <c r="K2461" i="5" s="1"/>
  <c r="J2462" i="5"/>
  <c r="K2462" i="5" s="1"/>
  <c r="J2463" i="5"/>
  <c r="K2463" i="5" s="1"/>
  <c r="J2464" i="5"/>
  <c r="K2464" i="5" s="1"/>
  <c r="J2465" i="5"/>
  <c r="K2465" i="5" s="1"/>
  <c r="J2466" i="5"/>
  <c r="K2466" i="5" s="1"/>
  <c r="J2467" i="5"/>
  <c r="K2467" i="5" s="1"/>
  <c r="J2468" i="5"/>
  <c r="K2468" i="5" s="1"/>
  <c r="J2469" i="5"/>
  <c r="K2469" i="5" s="1"/>
  <c r="J2470" i="5"/>
  <c r="K2470" i="5" s="1"/>
  <c r="J2471" i="5"/>
  <c r="K2471" i="5" s="1"/>
  <c r="J2472" i="5"/>
  <c r="K2472" i="5" s="1"/>
  <c r="J2473" i="5"/>
  <c r="K2473" i="5" s="1"/>
  <c r="J2474" i="5"/>
  <c r="K2474" i="5" s="1"/>
  <c r="J2475" i="5"/>
  <c r="K2475" i="5" s="1"/>
  <c r="J2476" i="5"/>
  <c r="K2476" i="5" s="1"/>
  <c r="J2477" i="5"/>
  <c r="K2477" i="5" s="1"/>
  <c r="J2478" i="5"/>
  <c r="K2478" i="5" s="1"/>
  <c r="J2479" i="5"/>
  <c r="K2479" i="5" s="1"/>
  <c r="J2480" i="5"/>
  <c r="K2480" i="5" s="1"/>
  <c r="J2481" i="5"/>
  <c r="K2481" i="5" s="1"/>
  <c r="J2482" i="5"/>
  <c r="K2482" i="5" s="1"/>
  <c r="J2483" i="5"/>
  <c r="K2483" i="5" s="1"/>
  <c r="J2484" i="5"/>
  <c r="K2484" i="5" s="1"/>
  <c r="J2485" i="5"/>
  <c r="K2485" i="5" s="1"/>
  <c r="J2486" i="5"/>
  <c r="K2486" i="5" s="1"/>
  <c r="J2487" i="5"/>
  <c r="K2487" i="5" s="1"/>
  <c r="J2488" i="5"/>
  <c r="K2488" i="5" s="1"/>
  <c r="J2489" i="5"/>
  <c r="K2489" i="5" s="1"/>
  <c r="J2490" i="5"/>
  <c r="K2490" i="5" s="1"/>
  <c r="J2491" i="5"/>
  <c r="K2491" i="5" s="1"/>
  <c r="J2492" i="5"/>
  <c r="K2492" i="5" s="1"/>
  <c r="J2493" i="5"/>
  <c r="K2493" i="5" s="1"/>
  <c r="J2494" i="5"/>
  <c r="K2494" i="5" s="1"/>
  <c r="J2495" i="5"/>
  <c r="K2495" i="5" s="1"/>
  <c r="J2496" i="5"/>
  <c r="K2496" i="5" s="1"/>
  <c r="J2497" i="5"/>
  <c r="K2497" i="5" s="1"/>
  <c r="J2498" i="5"/>
  <c r="K2498" i="5" s="1"/>
  <c r="J2499" i="5"/>
  <c r="K2499" i="5" s="1"/>
  <c r="J2500" i="5"/>
  <c r="K2500" i="5" s="1"/>
  <c r="J2501" i="5"/>
  <c r="K2501" i="5" s="1"/>
  <c r="J2502" i="5"/>
  <c r="K2502" i="5" s="1"/>
  <c r="J2503" i="5"/>
  <c r="K2503" i="5" s="1"/>
  <c r="J2504" i="5"/>
  <c r="K2504" i="5" s="1"/>
  <c r="J2505" i="5"/>
  <c r="K2505" i="5" s="1"/>
  <c r="J2506" i="5"/>
  <c r="K2506" i="5" s="1"/>
  <c r="J2507" i="5"/>
  <c r="K2507" i="5" s="1"/>
  <c r="J2508" i="5"/>
  <c r="K2508" i="5" s="1"/>
  <c r="J2509" i="5"/>
  <c r="K2509" i="5" s="1"/>
  <c r="J2510" i="5"/>
  <c r="K2510" i="5" s="1"/>
  <c r="J2511" i="5"/>
  <c r="K2511" i="5" s="1"/>
  <c r="J2512" i="5"/>
  <c r="K2512" i="5" s="1"/>
  <c r="J2513" i="5"/>
  <c r="K2513" i="5" s="1"/>
  <c r="J2514" i="5"/>
  <c r="K2514" i="5" s="1"/>
  <c r="J2515" i="5"/>
  <c r="K2515" i="5" s="1"/>
  <c r="J2516" i="5"/>
  <c r="K2516" i="5" s="1"/>
  <c r="J2517" i="5"/>
  <c r="K2517" i="5" s="1"/>
  <c r="J2518" i="5"/>
  <c r="K2518" i="5" s="1"/>
  <c r="J2519" i="5"/>
  <c r="K2519" i="5" s="1"/>
  <c r="J2520" i="5"/>
  <c r="K2520" i="5" s="1"/>
  <c r="J2521" i="5"/>
  <c r="K2521" i="5" s="1"/>
  <c r="J2522" i="5"/>
  <c r="K2522" i="5" s="1"/>
  <c r="J2523" i="5"/>
  <c r="K2523" i="5" s="1"/>
  <c r="J2524" i="5"/>
  <c r="K2524" i="5" s="1"/>
  <c r="J2525" i="5"/>
  <c r="K2525" i="5" s="1"/>
  <c r="J2526" i="5"/>
  <c r="K2526" i="5" s="1"/>
  <c r="J2527" i="5"/>
  <c r="K2527" i="5" s="1"/>
  <c r="J2528" i="5"/>
  <c r="K2528" i="5" s="1"/>
  <c r="J2529" i="5"/>
  <c r="K2529" i="5" s="1"/>
  <c r="J2530" i="5"/>
  <c r="K2530" i="5" s="1"/>
  <c r="J2531" i="5"/>
  <c r="K2531" i="5" s="1"/>
  <c r="J2532" i="5"/>
  <c r="K2532" i="5" s="1"/>
  <c r="J2533" i="5"/>
  <c r="K2533" i="5" s="1"/>
  <c r="J2534" i="5"/>
  <c r="K2534" i="5" s="1"/>
  <c r="J2535" i="5"/>
  <c r="K2535" i="5" s="1"/>
  <c r="J2536" i="5"/>
  <c r="K2536" i="5" s="1"/>
  <c r="J2537" i="5"/>
  <c r="K2537" i="5" s="1"/>
  <c r="J2538" i="5"/>
  <c r="K2538" i="5" s="1"/>
  <c r="J2539" i="5"/>
  <c r="K2539" i="5" s="1"/>
  <c r="J2540" i="5"/>
  <c r="K2540" i="5" s="1"/>
  <c r="J2541" i="5"/>
  <c r="K2541" i="5" s="1"/>
  <c r="J2542" i="5"/>
  <c r="K2542" i="5" s="1"/>
  <c r="J2543" i="5"/>
  <c r="K2543" i="5" s="1"/>
  <c r="J2544" i="5"/>
  <c r="K2544" i="5" s="1"/>
  <c r="J2545" i="5"/>
  <c r="K2545" i="5" s="1"/>
  <c r="J2546" i="5"/>
  <c r="K2546" i="5" s="1"/>
  <c r="J2547" i="5"/>
  <c r="K2547" i="5" s="1"/>
  <c r="J2548" i="5"/>
  <c r="K2548" i="5" s="1"/>
  <c r="J2549" i="5"/>
  <c r="K2549" i="5" s="1"/>
  <c r="J2550" i="5"/>
  <c r="K2550" i="5" s="1"/>
  <c r="J2551" i="5"/>
  <c r="K2551" i="5" s="1"/>
  <c r="J2552" i="5"/>
  <c r="K2552" i="5" s="1"/>
  <c r="J2553" i="5"/>
  <c r="K2553" i="5" s="1"/>
  <c r="J2554" i="5"/>
  <c r="K2554" i="5" s="1"/>
  <c r="J2555" i="5"/>
  <c r="K2555" i="5" s="1"/>
  <c r="J2556" i="5"/>
  <c r="K2556" i="5" s="1"/>
  <c r="J2557" i="5"/>
  <c r="K2557" i="5" s="1"/>
  <c r="J2558" i="5"/>
  <c r="K2558" i="5" s="1"/>
  <c r="J2559" i="5"/>
  <c r="K2559" i="5" s="1"/>
  <c r="J2560" i="5"/>
  <c r="K2560" i="5" s="1"/>
  <c r="J2561" i="5"/>
  <c r="K2561" i="5" s="1"/>
  <c r="J2562" i="5"/>
  <c r="K2562" i="5" s="1"/>
  <c r="J2563" i="5"/>
  <c r="K2563" i="5" s="1"/>
  <c r="J2564" i="5"/>
  <c r="K2564" i="5" s="1"/>
  <c r="J2565" i="5"/>
  <c r="K2565" i="5" s="1"/>
  <c r="J2566" i="5"/>
  <c r="K2566" i="5" s="1"/>
  <c r="J2567" i="5"/>
  <c r="K2567" i="5" s="1"/>
  <c r="J2568" i="5"/>
  <c r="K2568" i="5" s="1"/>
  <c r="J2569" i="5"/>
  <c r="K2569" i="5" s="1"/>
  <c r="J2570" i="5"/>
  <c r="K2570" i="5" s="1"/>
  <c r="J2571" i="5"/>
  <c r="K2571" i="5" s="1"/>
  <c r="J2572" i="5"/>
  <c r="K2572" i="5" s="1"/>
  <c r="J2573" i="5"/>
  <c r="K2573" i="5" s="1"/>
  <c r="J2574" i="5"/>
  <c r="K2574" i="5" s="1"/>
  <c r="J2575" i="5"/>
  <c r="K2575" i="5" s="1"/>
  <c r="J2576" i="5"/>
  <c r="K2576" i="5" s="1"/>
  <c r="J2577" i="5"/>
  <c r="K2577" i="5" s="1"/>
  <c r="J2578" i="5"/>
  <c r="K2578" i="5" s="1"/>
  <c r="J2579" i="5"/>
  <c r="K2579" i="5" s="1"/>
  <c r="J2580" i="5"/>
  <c r="K2580" i="5" s="1"/>
  <c r="J2581" i="5"/>
  <c r="K2581" i="5" s="1"/>
  <c r="J2582" i="5"/>
  <c r="K2582" i="5" s="1"/>
  <c r="J2583" i="5"/>
  <c r="K2583" i="5" s="1"/>
  <c r="J2584" i="5"/>
  <c r="K2584" i="5" s="1"/>
  <c r="J2585" i="5"/>
  <c r="K2585" i="5" s="1"/>
  <c r="J2586" i="5"/>
  <c r="K2586" i="5" s="1"/>
  <c r="J2587" i="5"/>
  <c r="K2587" i="5" s="1"/>
  <c r="J2588" i="5"/>
  <c r="K2588" i="5" s="1"/>
  <c r="J2589" i="5"/>
  <c r="K2589" i="5" s="1"/>
  <c r="J2590" i="5"/>
  <c r="K2590" i="5" s="1"/>
  <c r="J2591" i="5"/>
  <c r="K2591" i="5" s="1"/>
  <c r="J2592" i="5"/>
  <c r="K2592" i="5" s="1"/>
  <c r="J2593" i="5"/>
  <c r="K2593" i="5" s="1"/>
  <c r="J2594" i="5"/>
  <c r="K2594" i="5" s="1"/>
  <c r="J2595" i="5"/>
  <c r="K2595" i="5" s="1"/>
  <c r="J2596" i="5"/>
  <c r="K2596" i="5" s="1"/>
  <c r="J2597" i="5"/>
  <c r="K2597" i="5" s="1"/>
  <c r="J2598" i="5"/>
  <c r="K2598" i="5" s="1"/>
  <c r="J2599" i="5"/>
  <c r="K2599" i="5" s="1"/>
  <c r="J2600" i="5"/>
  <c r="K2600" i="5" s="1"/>
  <c r="J2601" i="5"/>
  <c r="K2601" i="5" s="1"/>
  <c r="J2602" i="5"/>
  <c r="K2602" i="5" s="1"/>
  <c r="J2603" i="5"/>
  <c r="K2603" i="5" s="1"/>
  <c r="J2604" i="5"/>
  <c r="K2604" i="5" s="1"/>
  <c r="J2605" i="5"/>
  <c r="K2605" i="5" s="1"/>
  <c r="J2606" i="5"/>
  <c r="K2606" i="5" s="1"/>
  <c r="J2607" i="5"/>
  <c r="K2607" i="5" s="1"/>
  <c r="J2608" i="5"/>
  <c r="K2608" i="5" s="1"/>
  <c r="J2609" i="5"/>
  <c r="K2609" i="5" s="1"/>
  <c r="J2610" i="5"/>
  <c r="K2610" i="5" s="1"/>
  <c r="J2611" i="5"/>
  <c r="K2611" i="5" s="1"/>
  <c r="J2612" i="5"/>
  <c r="K2612" i="5" s="1"/>
  <c r="J2613" i="5"/>
  <c r="K2613" i="5" s="1"/>
  <c r="J2614" i="5"/>
  <c r="K2614" i="5" s="1"/>
  <c r="J2615" i="5"/>
  <c r="K2615" i="5" s="1"/>
  <c r="J2616" i="5"/>
  <c r="K2616" i="5" s="1"/>
  <c r="J2617" i="5"/>
  <c r="K2617" i="5" s="1"/>
  <c r="J2618" i="5"/>
  <c r="K2618" i="5" s="1"/>
  <c r="J2619" i="5"/>
  <c r="K2619" i="5" s="1"/>
  <c r="J2620" i="5"/>
  <c r="K2620" i="5" s="1"/>
  <c r="J2621" i="5"/>
  <c r="K2621" i="5" s="1"/>
  <c r="J2622" i="5"/>
  <c r="K2622" i="5" s="1"/>
  <c r="J2623" i="5"/>
  <c r="K2623" i="5" s="1"/>
  <c r="J2624" i="5"/>
  <c r="K2624" i="5" s="1"/>
  <c r="J2625" i="5"/>
  <c r="K2625" i="5" s="1"/>
  <c r="J2626" i="5"/>
  <c r="K2626" i="5" s="1"/>
  <c r="J2627" i="5"/>
  <c r="K2627" i="5" s="1"/>
  <c r="J2628" i="5"/>
  <c r="K2628" i="5" s="1"/>
  <c r="J2629" i="5"/>
  <c r="K2629" i="5" s="1"/>
  <c r="J2630" i="5"/>
  <c r="K2630" i="5" s="1"/>
  <c r="J2631" i="5"/>
  <c r="K2631" i="5" s="1"/>
  <c r="J2632" i="5"/>
  <c r="K2632" i="5" s="1"/>
  <c r="J2633" i="5"/>
  <c r="K2633" i="5" s="1"/>
  <c r="J2634" i="5"/>
  <c r="K2634" i="5" s="1"/>
  <c r="J2635" i="5"/>
  <c r="K2635" i="5" s="1"/>
  <c r="J2636" i="5"/>
  <c r="K2636" i="5" s="1"/>
  <c r="J2637" i="5"/>
  <c r="K2637" i="5" s="1"/>
  <c r="J2638" i="5"/>
  <c r="K2638" i="5" s="1"/>
  <c r="J2639" i="5"/>
  <c r="K2639" i="5" s="1"/>
  <c r="J2640" i="5"/>
  <c r="K2640" i="5" s="1"/>
  <c r="J2641" i="5"/>
  <c r="K2641" i="5" s="1"/>
  <c r="J2642" i="5"/>
  <c r="K2642" i="5" s="1"/>
  <c r="J2643" i="5"/>
  <c r="K2643" i="5" s="1"/>
  <c r="J2644" i="5"/>
  <c r="K2644" i="5" s="1"/>
  <c r="J2645" i="5"/>
  <c r="K2645" i="5" s="1"/>
  <c r="J2646" i="5"/>
  <c r="K2646" i="5" s="1"/>
  <c r="J2647" i="5"/>
  <c r="K2647" i="5" s="1"/>
  <c r="J2648" i="5"/>
  <c r="K2648" i="5" s="1"/>
  <c r="J2649" i="5"/>
  <c r="K2649" i="5" s="1"/>
  <c r="J2650" i="5"/>
  <c r="K2650" i="5" s="1"/>
  <c r="J2651" i="5"/>
  <c r="K2651" i="5" s="1"/>
  <c r="J2652" i="5"/>
  <c r="K2652" i="5" s="1"/>
  <c r="J2653" i="5"/>
  <c r="K2653" i="5" s="1"/>
  <c r="J2654" i="5"/>
  <c r="K2654" i="5" s="1"/>
  <c r="J2655" i="5"/>
  <c r="K2655" i="5" s="1"/>
  <c r="J2656" i="5"/>
  <c r="K2656" i="5" s="1"/>
  <c r="J2657" i="5"/>
  <c r="K2657" i="5" s="1"/>
  <c r="J2658" i="5"/>
  <c r="K2658" i="5" s="1"/>
  <c r="J2659" i="5"/>
  <c r="K2659" i="5" s="1"/>
  <c r="J2660" i="5"/>
  <c r="K2660" i="5" s="1"/>
  <c r="J2661" i="5"/>
  <c r="K2661" i="5" s="1"/>
  <c r="J2662" i="5"/>
  <c r="K2662" i="5" s="1"/>
  <c r="J2663" i="5"/>
  <c r="K2663" i="5" s="1"/>
  <c r="J2664" i="5"/>
  <c r="K2664" i="5" s="1"/>
  <c r="J2665" i="5"/>
  <c r="K2665" i="5" s="1"/>
  <c r="J2666" i="5"/>
  <c r="K2666" i="5" s="1"/>
  <c r="J2667" i="5"/>
  <c r="K2667" i="5" s="1"/>
  <c r="J2668" i="5"/>
  <c r="K2668" i="5" s="1"/>
  <c r="J2669" i="5"/>
  <c r="K2669" i="5" s="1"/>
  <c r="J2670" i="5"/>
  <c r="K2670" i="5" s="1"/>
  <c r="J2671" i="5"/>
  <c r="K2671" i="5" s="1"/>
  <c r="J2672" i="5"/>
  <c r="K2672" i="5" s="1"/>
  <c r="J2673" i="5"/>
  <c r="K2673" i="5" s="1"/>
  <c r="J2674" i="5"/>
  <c r="K2674" i="5" s="1"/>
  <c r="J2675" i="5"/>
  <c r="K2675" i="5" s="1"/>
  <c r="J2676" i="5"/>
  <c r="K2676" i="5" s="1"/>
  <c r="J2677" i="5"/>
  <c r="K2677" i="5" s="1"/>
  <c r="J2678" i="5"/>
  <c r="K2678" i="5" s="1"/>
  <c r="J2679" i="5"/>
  <c r="K2679" i="5" s="1"/>
  <c r="J2680" i="5"/>
  <c r="K2680" i="5" s="1"/>
  <c r="J2681" i="5"/>
  <c r="K2681" i="5" s="1"/>
  <c r="J2682" i="5"/>
  <c r="K2682" i="5" s="1"/>
  <c r="J2683" i="5"/>
  <c r="K2683" i="5" s="1"/>
  <c r="J2684" i="5"/>
  <c r="K2684" i="5" s="1"/>
  <c r="J2685" i="5"/>
  <c r="K2685" i="5" s="1"/>
  <c r="J2686" i="5"/>
  <c r="K2686" i="5" s="1"/>
  <c r="J2687" i="5"/>
  <c r="K2687" i="5" s="1"/>
  <c r="J2688" i="5"/>
  <c r="K2688" i="5" s="1"/>
  <c r="J2689" i="5"/>
  <c r="K2689" i="5" s="1"/>
  <c r="J2690" i="5"/>
  <c r="K2690" i="5" s="1"/>
  <c r="J2691" i="5"/>
  <c r="K2691" i="5" s="1"/>
  <c r="J2692" i="5"/>
  <c r="K2692" i="5" s="1"/>
  <c r="J2693" i="5"/>
  <c r="K2693" i="5" s="1"/>
  <c r="J2694" i="5"/>
  <c r="K2694" i="5" s="1"/>
  <c r="J2695" i="5"/>
  <c r="K2695" i="5" s="1"/>
  <c r="J2696" i="5"/>
  <c r="K2696" i="5" s="1"/>
  <c r="J2697" i="5"/>
  <c r="K2697" i="5" s="1"/>
  <c r="J2698" i="5"/>
  <c r="K2698" i="5" s="1"/>
  <c r="J2699" i="5"/>
  <c r="K2699" i="5" s="1"/>
  <c r="J2700" i="5"/>
  <c r="K2700" i="5" s="1"/>
  <c r="J2701" i="5"/>
  <c r="K2701" i="5" s="1"/>
  <c r="J2702" i="5"/>
  <c r="K2702" i="5" s="1"/>
  <c r="J2703" i="5"/>
  <c r="K2703" i="5" s="1"/>
  <c r="J2704" i="5"/>
  <c r="K2704" i="5" s="1"/>
  <c r="J2705" i="5"/>
  <c r="K2705" i="5" s="1"/>
  <c r="J2706" i="5"/>
  <c r="K2706" i="5" s="1"/>
  <c r="J2707" i="5"/>
  <c r="K2707" i="5" s="1"/>
  <c r="J2708" i="5"/>
  <c r="K2708" i="5" s="1"/>
  <c r="J2709" i="5"/>
  <c r="K2709" i="5" s="1"/>
  <c r="J2710" i="5"/>
  <c r="K2710" i="5" s="1"/>
  <c r="J2711" i="5"/>
  <c r="K2711" i="5" s="1"/>
  <c r="J2712" i="5"/>
  <c r="K2712" i="5" s="1"/>
  <c r="J2713" i="5"/>
  <c r="K2713" i="5" s="1"/>
  <c r="J2714" i="5"/>
  <c r="K2714" i="5" s="1"/>
  <c r="J2715" i="5"/>
  <c r="K2715" i="5" s="1"/>
  <c r="J2716" i="5"/>
  <c r="K2716" i="5" s="1"/>
  <c r="J2717" i="5"/>
  <c r="K2717" i="5" s="1"/>
  <c r="J2718" i="5"/>
  <c r="K2718" i="5" s="1"/>
  <c r="J2719" i="5"/>
  <c r="K2719" i="5" s="1"/>
  <c r="J2720" i="5"/>
  <c r="K2720" i="5" s="1"/>
  <c r="J2721" i="5"/>
  <c r="K2721" i="5" s="1"/>
  <c r="J2722" i="5"/>
  <c r="K2722" i="5" s="1"/>
  <c r="J2723" i="5"/>
  <c r="K2723" i="5" s="1"/>
  <c r="J2724" i="5"/>
  <c r="K2724" i="5" s="1"/>
  <c r="J2725" i="5"/>
  <c r="K2725" i="5" s="1"/>
  <c r="J2726" i="5"/>
  <c r="K2726" i="5" s="1"/>
  <c r="J2727" i="5"/>
  <c r="K2727" i="5" s="1"/>
  <c r="J2728" i="5"/>
  <c r="K2728" i="5" s="1"/>
  <c r="J2729" i="5"/>
  <c r="K2729" i="5" s="1"/>
  <c r="J2730" i="5"/>
  <c r="K2730" i="5" s="1"/>
  <c r="J2731" i="5"/>
  <c r="K2731" i="5" s="1"/>
  <c r="J2732" i="5"/>
  <c r="K2732" i="5" s="1"/>
  <c r="J2733" i="5"/>
  <c r="K2733" i="5" s="1"/>
  <c r="J2734" i="5"/>
  <c r="K2734" i="5" s="1"/>
  <c r="J2735" i="5"/>
  <c r="K2735" i="5" s="1"/>
  <c r="J2736" i="5"/>
  <c r="K2736" i="5" s="1"/>
  <c r="J2737" i="5"/>
  <c r="K2737" i="5" s="1"/>
  <c r="J2738" i="5"/>
  <c r="K2738" i="5" s="1"/>
  <c r="J2739" i="5"/>
  <c r="K2739" i="5" s="1"/>
  <c r="J2740" i="5"/>
  <c r="K2740" i="5" s="1"/>
  <c r="J2741" i="5"/>
  <c r="K2741" i="5" s="1"/>
  <c r="J2742" i="5"/>
  <c r="K2742" i="5" s="1"/>
  <c r="J2743" i="5"/>
  <c r="K2743" i="5" s="1"/>
  <c r="J2744" i="5"/>
  <c r="K2744" i="5" s="1"/>
  <c r="J2745" i="5"/>
  <c r="K2745" i="5" s="1"/>
  <c r="J2746" i="5"/>
  <c r="K2746" i="5" s="1"/>
  <c r="J2747" i="5"/>
  <c r="K2747" i="5" s="1"/>
  <c r="J2748" i="5"/>
  <c r="K2748" i="5" s="1"/>
  <c r="J2749" i="5"/>
  <c r="K2749" i="5" s="1"/>
  <c r="J2750" i="5"/>
  <c r="K2750" i="5" s="1"/>
  <c r="J2751" i="5"/>
  <c r="K2751" i="5" s="1"/>
  <c r="J2752" i="5"/>
  <c r="K2752" i="5" s="1"/>
  <c r="J2753" i="5"/>
  <c r="K2753" i="5" s="1"/>
  <c r="J2754" i="5"/>
  <c r="K2754" i="5" s="1"/>
  <c r="J2755" i="5"/>
  <c r="K2755" i="5" s="1"/>
  <c r="J2756" i="5"/>
  <c r="K2756" i="5" s="1"/>
  <c r="J2757" i="5"/>
  <c r="K2757" i="5" s="1"/>
  <c r="J2758" i="5"/>
  <c r="K2758" i="5" s="1"/>
  <c r="J2759" i="5"/>
  <c r="K2759" i="5" s="1"/>
  <c r="J2760" i="5"/>
  <c r="K2760" i="5" s="1"/>
  <c r="J2761" i="5"/>
  <c r="K2761" i="5" s="1"/>
  <c r="J2762" i="5"/>
  <c r="K2762" i="5" s="1"/>
  <c r="J2763" i="5"/>
  <c r="K2763" i="5" s="1"/>
  <c r="J2764" i="5"/>
  <c r="K2764" i="5" s="1"/>
  <c r="J2765" i="5"/>
  <c r="K2765" i="5" s="1"/>
  <c r="J2766" i="5"/>
  <c r="K2766" i="5" s="1"/>
  <c r="J2767" i="5"/>
  <c r="K2767" i="5" s="1"/>
  <c r="J2768" i="5"/>
  <c r="K2768" i="5" s="1"/>
  <c r="J2769" i="5"/>
  <c r="K2769" i="5" s="1"/>
  <c r="J2770" i="5"/>
  <c r="K2770" i="5" s="1"/>
  <c r="J2771" i="5"/>
  <c r="K2771" i="5" s="1"/>
  <c r="J2772" i="5"/>
  <c r="K2772" i="5" s="1"/>
  <c r="J2773" i="5"/>
  <c r="K2773" i="5" s="1"/>
  <c r="J2774" i="5"/>
  <c r="K2774" i="5" s="1"/>
  <c r="J2775" i="5"/>
  <c r="K2775" i="5" s="1"/>
  <c r="J2776" i="5"/>
  <c r="K2776" i="5" s="1"/>
  <c r="J2777" i="5"/>
  <c r="K2777" i="5" s="1"/>
  <c r="J2778" i="5"/>
  <c r="K2778" i="5" s="1"/>
  <c r="J2779" i="5"/>
  <c r="K2779" i="5" s="1"/>
  <c r="J2780" i="5"/>
  <c r="K2780" i="5" s="1"/>
  <c r="J2781" i="5"/>
  <c r="K2781" i="5" s="1"/>
  <c r="J2782" i="5"/>
  <c r="K2782" i="5" s="1"/>
  <c r="J2783" i="5"/>
  <c r="K2783" i="5" s="1"/>
  <c r="J2784" i="5"/>
  <c r="K2784" i="5" s="1"/>
  <c r="J2785" i="5"/>
  <c r="K2785" i="5" s="1"/>
  <c r="J2786" i="5"/>
  <c r="K2786" i="5" s="1"/>
  <c r="J2787" i="5"/>
  <c r="K2787" i="5" s="1"/>
  <c r="J2788" i="5"/>
  <c r="K2788" i="5" s="1"/>
  <c r="J2789" i="5"/>
  <c r="K2789" i="5" s="1"/>
  <c r="J2790" i="5"/>
  <c r="K2790" i="5" s="1"/>
  <c r="J2791" i="5"/>
  <c r="K2791" i="5" s="1"/>
  <c r="J2792" i="5"/>
  <c r="K2792" i="5" s="1"/>
  <c r="J2793" i="5"/>
  <c r="K2793" i="5" s="1"/>
  <c r="J2794" i="5"/>
  <c r="K2794" i="5" s="1"/>
  <c r="J2795" i="5"/>
  <c r="K2795" i="5" s="1"/>
  <c r="J2796" i="5"/>
  <c r="K2796" i="5" s="1"/>
  <c r="J2797" i="5"/>
  <c r="K2797" i="5" s="1"/>
  <c r="J2798" i="5"/>
  <c r="K2798" i="5" s="1"/>
  <c r="J2799" i="5"/>
  <c r="K2799" i="5" s="1"/>
  <c r="J2800" i="5"/>
  <c r="K2800" i="5" s="1"/>
  <c r="J2801" i="5"/>
  <c r="K2801" i="5" s="1"/>
  <c r="J2802" i="5"/>
  <c r="K2802" i="5" s="1"/>
  <c r="J2803" i="5"/>
  <c r="K2803" i="5" s="1"/>
  <c r="J2804" i="5"/>
  <c r="K2804" i="5" s="1"/>
  <c r="J2805" i="5"/>
  <c r="K2805" i="5" s="1"/>
  <c r="J2806" i="5"/>
  <c r="K2806" i="5" s="1"/>
  <c r="J2807" i="5"/>
  <c r="K2807" i="5" s="1"/>
  <c r="J2808" i="5"/>
  <c r="K2808" i="5" s="1"/>
  <c r="J2809" i="5"/>
  <c r="K2809" i="5" s="1"/>
  <c r="J2810" i="5"/>
  <c r="K2810" i="5" s="1"/>
  <c r="J2811" i="5"/>
  <c r="K2811" i="5" s="1"/>
  <c r="J2812" i="5"/>
  <c r="K2812" i="5" s="1"/>
  <c r="J2813" i="5"/>
  <c r="K2813" i="5" s="1"/>
  <c r="J2814" i="5"/>
  <c r="K2814" i="5" s="1"/>
  <c r="J2815" i="5"/>
  <c r="K2815" i="5" s="1"/>
  <c r="J2816" i="5"/>
  <c r="K2816" i="5" s="1"/>
  <c r="J2817" i="5"/>
  <c r="K2817" i="5" s="1"/>
  <c r="J2818" i="5"/>
  <c r="K2818" i="5" s="1"/>
  <c r="J2819" i="5"/>
  <c r="K2819" i="5" s="1"/>
  <c r="J2820" i="5"/>
  <c r="K2820" i="5" s="1"/>
  <c r="J2821" i="5"/>
  <c r="K2821" i="5" s="1"/>
  <c r="J2822" i="5"/>
  <c r="K2822" i="5" s="1"/>
  <c r="J2823" i="5"/>
  <c r="K2823" i="5" s="1"/>
  <c r="J2824" i="5"/>
  <c r="K2824" i="5" s="1"/>
  <c r="J2825" i="5"/>
  <c r="K2825" i="5" s="1"/>
  <c r="J2826" i="5"/>
  <c r="K2826" i="5" s="1"/>
  <c r="J2827" i="5"/>
  <c r="K2827" i="5" s="1"/>
  <c r="J2828" i="5"/>
  <c r="K2828" i="5" s="1"/>
  <c r="J2829" i="5"/>
  <c r="K2829" i="5" s="1"/>
  <c r="J2830" i="5"/>
  <c r="K2830" i="5" s="1"/>
  <c r="J2831" i="5"/>
  <c r="K2831" i="5" s="1"/>
  <c r="J2832" i="5"/>
  <c r="K2832" i="5" s="1"/>
  <c r="J2833" i="5"/>
  <c r="K2833" i="5" s="1"/>
  <c r="J2834" i="5"/>
  <c r="K2834" i="5" s="1"/>
  <c r="J2835" i="5"/>
  <c r="K2835" i="5" s="1"/>
  <c r="J2836" i="5"/>
  <c r="K2836" i="5" s="1"/>
  <c r="J2837" i="5"/>
  <c r="K2837" i="5" s="1"/>
  <c r="J2838" i="5"/>
  <c r="K2838" i="5" s="1"/>
  <c r="J2839" i="5"/>
  <c r="K2839" i="5" s="1"/>
  <c r="J2840" i="5"/>
  <c r="K2840" i="5" s="1"/>
  <c r="J2841" i="5"/>
  <c r="K2841" i="5" s="1"/>
  <c r="J2842" i="5"/>
  <c r="K2842" i="5" s="1"/>
  <c r="J2843" i="5"/>
  <c r="K2843" i="5" s="1"/>
  <c r="J2844" i="5"/>
  <c r="K2844" i="5" s="1"/>
  <c r="J2845" i="5"/>
  <c r="K2845" i="5" s="1"/>
  <c r="J2846" i="5"/>
  <c r="K2846" i="5" s="1"/>
  <c r="J2847" i="5"/>
  <c r="K2847" i="5" s="1"/>
  <c r="J2848" i="5"/>
  <c r="K2848" i="5" s="1"/>
  <c r="J2849" i="5"/>
  <c r="K2849" i="5" s="1"/>
  <c r="J2850" i="5"/>
  <c r="K2850" i="5" s="1"/>
  <c r="J2851" i="5"/>
  <c r="K2851" i="5" s="1"/>
  <c r="J2852" i="5"/>
  <c r="K2852" i="5" s="1"/>
  <c r="J2853" i="5"/>
  <c r="K2853" i="5" s="1"/>
  <c r="J2854" i="5"/>
  <c r="K2854" i="5" s="1"/>
  <c r="J2855" i="5"/>
  <c r="K2855" i="5" s="1"/>
  <c r="J2856" i="5"/>
  <c r="K2856" i="5" s="1"/>
  <c r="J2857" i="5"/>
  <c r="K2857" i="5" s="1"/>
  <c r="J2858" i="5"/>
  <c r="K2858" i="5" s="1"/>
  <c r="J2859" i="5"/>
  <c r="K2859" i="5" s="1"/>
  <c r="J2860" i="5"/>
  <c r="K2860" i="5" s="1"/>
  <c r="J2861" i="5"/>
  <c r="K2861" i="5" s="1"/>
  <c r="J2862" i="5"/>
  <c r="K2862" i="5" s="1"/>
  <c r="J2863" i="5"/>
  <c r="K2863" i="5" s="1"/>
  <c r="J2864" i="5"/>
  <c r="K2864" i="5" s="1"/>
  <c r="J2865" i="5"/>
  <c r="K2865" i="5" s="1"/>
  <c r="J2866" i="5"/>
  <c r="K2866" i="5" s="1"/>
  <c r="J2867" i="5"/>
  <c r="K2867" i="5" s="1"/>
  <c r="J2868" i="5"/>
  <c r="K2868" i="5" s="1"/>
  <c r="J2869" i="5"/>
  <c r="K2869" i="5" s="1"/>
  <c r="J2870" i="5"/>
  <c r="K2870" i="5" s="1"/>
  <c r="J2871" i="5"/>
  <c r="K2871" i="5" s="1"/>
  <c r="J2872" i="5"/>
  <c r="K2872" i="5" s="1"/>
  <c r="J2873" i="5"/>
  <c r="K2873" i="5" s="1"/>
  <c r="J2874" i="5"/>
  <c r="K2874" i="5" s="1"/>
  <c r="J2875" i="5"/>
  <c r="K2875" i="5" s="1"/>
  <c r="J2876" i="5"/>
  <c r="K2876" i="5" s="1"/>
  <c r="J2877" i="5"/>
  <c r="K2877" i="5" s="1"/>
  <c r="J2878" i="5"/>
  <c r="K2878" i="5" s="1"/>
  <c r="J2879" i="5"/>
  <c r="K2879" i="5" s="1"/>
  <c r="J2880" i="5"/>
  <c r="K2880" i="5" s="1"/>
  <c r="J2881" i="5"/>
  <c r="K2881" i="5" s="1"/>
  <c r="J2882" i="5"/>
  <c r="K2882" i="5" s="1"/>
  <c r="J2883" i="5"/>
  <c r="K2883" i="5" s="1"/>
  <c r="J2884" i="5"/>
  <c r="K2884" i="5" s="1"/>
  <c r="J2885" i="5"/>
  <c r="K2885" i="5" s="1"/>
  <c r="J2886" i="5"/>
  <c r="K2886" i="5" s="1"/>
  <c r="J2887" i="5"/>
  <c r="K2887" i="5" s="1"/>
  <c r="J2888" i="5"/>
  <c r="K2888" i="5" s="1"/>
  <c r="J2889" i="5"/>
  <c r="K2889" i="5" s="1"/>
  <c r="J2890" i="5"/>
  <c r="K2890" i="5" s="1"/>
  <c r="J2891" i="5"/>
  <c r="K2891" i="5" s="1"/>
  <c r="J2892" i="5"/>
  <c r="K2892" i="5" s="1"/>
  <c r="J2893" i="5"/>
  <c r="K2893" i="5" s="1"/>
  <c r="J2894" i="5"/>
  <c r="K2894" i="5" s="1"/>
  <c r="J2895" i="5"/>
  <c r="K2895" i="5" s="1"/>
  <c r="J2896" i="5"/>
  <c r="K2896" i="5" s="1"/>
  <c r="J2897" i="5"/>
  <c r="K2897" i="5" s="1"/>
  <c r="J2898" i="5"/>
  <c r="K2898" i="5" s="1"/>
  <c r="J2899" i="5"/>
  <c r="K2899" i="5" s="1"/>
  <c r="J2900" i="5"/>
  <c r="K2900" i="5" s="1"/>
  <c r="J2901" i="5"/>
  <c r="K2901" i="5" s="1"/>
  <c r="J2902" i="5"/>
  <c r="K2902" i="5" s="1"/>
  <c r="J2903" i="5"/>
  <c r="K2903" i="5" s="1"/>
  <c r="J2904" i="5"/>
  <c r="K2904" i="5" s="1"/>
  <c r="J2905" i="5"/>
  <c r="K2905" i="5" s="1"/>
  <c r="J2906" i="5"/>
  <c r="K2906" i="5" s="1"/>
  <c r="J2907" i="5"/>
  <c r="K2907" i="5" s="1"/>
  <c r="J2908" i="5"/>
  <c r="K2908" i="5" s="1"/>
  <c r="J2909" i="5"/>
  <c r="K2909" i="5" s="1"/>
  <c r="J2910" i="5"/>
  <c r="K2910" i="5" s="1"/>
  <c r="J2911" i="5"/>
  <c r="K2911" i="5" s="1"/>
  <c r="J2912" i="5"/>
  <c r="K2912" i="5" s="1"/>
  <c r="J2913" i="5"/>
  <c r="K2913" i="5" s="1"/>
  <c r="J2914" i="5"/>
  <c r="K2914" i="5" s="1"/>
  <c r="J2915" i="5"/>
  <c r="K2915" i="5" s="1"/>
  <c r="J2916" i="5"/>
  <c r="K2916" i="5" s="1"/>
  <c r="J2917" i="5"/>
  <c r="K2917" i="5" s="1"/>
  <c r="J2918" i="5"/>
  <c r="K2918" i="5" s="1"/>
  <c r="J2919" i="5"/>
  <c r="K2919" i="5" s="1"/>
  <c r="J2920" i="5"/>
  <c r="K2920" i="5" s="1"/>
  <c r="J2921" i="5"/>
  <c r="K2921" i="5" s="1"/>
  <c r="J2922" i="5"/>
  <c r="K2922" i="5" s="1"/>
  <c r="J2923" i="5"/>
  <c r="K2923" i="5" s="1"/>
  <c r="J2924" i="5"/>
  <c r="K2924" i="5" s="1"/>
  <c r="J2925" i="5"/>
  <c r="K2925" i="5" s="1"/>
  <c r="J2926" i="5"/>
  <c r="K2926" i="5" s="1"/>
  <c r="J2927" i="5"/>
  <c r="K2927" i="5" s="1"/>
  <c r="J2928" i="5"/>
  <c r="K2928" i="5" s="1"/>
  <c r="J2929" i="5"/>
  <c r="K2929" i="5" s="1"/>
  <c r="J2930" i="5"/>
  <c r="K2930" i="5" s="1"/>
  <c r="J2931" i="5"/>
  <c r="K2931" i="5" s="1"/>
  <c r="J2932" i="5"/>
  <c r="K2932" i="5" s="1"/>
  <c r="J2933" i="5"/>
  <c r="K2933" i="5" s="1"/>
  <c r="J2934" i="5"/>
  <c r="K2934" i="5" s="1"/>
  <c r="J2935" i="5"/>
  <c r="K2935" i="5" s="1"/>
  <c r="J2936" i="5"/>
  <c r="K2936" i="5" s="1"/>
  <c r="J2937" i="5"/>
  <c r="K2937" i="5" s="1"/>
  <c r="J2938" i="5"/>
  <c r="K2938" i="5" s="1"/>
  <c r="J2939" i="5"/>
  <c r="K2939" i="5" s="1"/>
  <c r="J2940" i="5"/>
  <c r="K2940" i="5" s="1"/>
  <c r="J2941" i="5"/>
  <c r="K2941" i="5" s="1"/>
  <c r="J2942" i="5"/>
  <c r="K2942" i="5" s="1"/>
  <c r="J2943" i="5"/>
  <c r="K2943" i="5" s="1"/>
  <c r="J2944" i="5"/>
  <c r="K2944" i="5" s="1"/>
  <c r="J2945" i="5"/>
  <c r="K2945" i="5" s="1"/>
  <c r="J2946" i="5"/>
  <c r="K2946" i="5" s="1"/>
  <c r="J2947" i="5"/>
  <c r="K2947" i="5" s="1"/>
  <c r="J2948" i="5"/>
  <c r="K2948" i="5" s="1"/>
  <c r="J2949" i="5"/>
  <c r="K2949" i="5" s="1"/>
  <c r="J2950" i="5"/>
  <c r="K2950" i="5" s="1"/>
  <c r="J2951" i="5"/>
  <c r="K2951" i="5" s="1"/>
  <c r="J2952" i="5"/>
  <c r="K2952" i="5" s="1"/>
  <c r="J2953" i="5"/>
  <c r="K2953" i="5" s="1"/>
  <c r="J2954" i="5"/>
  <c r="K2954" i="5" s="1"/>
  <c r="J2955" i="5"/>
  <c r="K2955" i="5" s="1"/>
  <c r="J2956" i="5"/>
  <c r="K2956" i="5" s="1"/>
  <c r="J2957" i="5"/>
  <c r="K2957" i="5" s="1"/>
  <c r="J2958" i="5"/>
  <c r="K2958" i="5" s="1"/>
  <c r="J2959" i="5"/>
  <c r="K2959" i="5" s="1"/>
  <c r="J2960" i="5"/>
  <c r="K2960" i="5" s="1"/>
  <c r="J2961" i="5"/>
  <c r="K2961" i="5" s="1"/>
  <c r="J2962" i="5"/>
  <c r="K2962" i="5" s="1"/>
  <c r="J2963" i="5"/>
  <c r="K2963" i="5" s="1"/>
  <c r="J2964" i="5"/>
  <c r="K2964" i="5" s="1"/>
  <c r="J2965" i="5"/>
  <c r="K2965" i="5" s="1"/>
  <c r="J2966" i="5"/>
  <c r="K2966" i="5" s="1"/>
  <c r="J2967" i="5"/>
  <c r="K2967" i="5" s="1"/>
  <c r="J2968" i="5"/>
  <c r="K2968" i="5" s="1"/>
  <c r="J2969" i="5"/>
  <c r="K2969" i="5" s="1"/>
  <c r="J2970" i="5"/>
  <c r="K2970" i="5" s="1"/>
  <c r="J2971" i="5"/>
  <c r="K2971" i="5" s="1"/>
  <c r="J2972" i="5"/>
  <c r="K2972" i="5" s="1"/>
  <c r="J2973" i="5"/>
  <c r="K2973" i="5" s="1"/>
  <c r="J2974" i="5"/>
  <c r="K2974" i="5" s="1"/>
  <c r="J2975" i="5"/>
  <c r="K2975" i="5" s="1"/>
  <c r="J2976" i="5"/>
  <c r="K2976" i="5" s="1"/>
  <c r="J2977" i="5"/>
  <c r="K2977" i="5" s="1"/>
  <c r="J2978" i="5"/>
  <c r="K2978" i="5" s="1"/>
  <c r="J2979" i="5"/>
  <c r="K2979" i="5" s="1"/>
  <c r="J2980" i="5"/>
  <c r="K2980" i="5" s="1"/>
  <c r="J2981" i="5"/>
  <c r="K2981" i="5" s="1"/>
  <c r="J2982" i="5"/>
  <c r="K2982" i="5" s="1"/>
  <c r="J2983" i="5"/>
  <c r="K2983" i="5" s="1"/>
  <c r="J2984" i="5"/>
  <c r="K2984" i="5" s="1"/>
  <c r="J2985" i="5"/>
  <c r="K2985" i="5" s="1"/>
  <c r="J2986" i="5"/>
  <c r="K2986" i="5" s="1"/>
  <c r="J2987" i="5"/>
  <c r="K2987" i="5" s="1"/>
  <c r="J2988" i="5"/>
  <c r="K2988" i="5" s="1"/>
  <c r="J2989" i="5"/>
  <c r="K2989" i="5" s="1"/>
  <c r="J2990" i="5"/>
  <c r="K2990" i="5" s="1"/>
  <c r="J2991" i="5"/>
  <c r="K2991" i="5" s="1"/>
  <c r="J2992" i="5"/>
  <c r="K2992" i="5" s="1"/>
  <c r="J2993" i="5"/>
  <c r="K2993" i="5" s="1"/>
  <c r="J2994" i="5"/>
  <c r="K2994" i="5" s="1"/>
  <c r="J2995" i="5"/>
  <c r="K2995" i="5" s="1"/>
  <c r="J2996" i="5"/>
  <c r="K2996" i="5" s="1"/>
  <c r="J2997" i="5"/>
  <c r="K2997" i="5" s="1"/>
  <c r="J2998" i="5"/>
  <c r="K2998" i="5" s="1"/>
  <c r="J2999" i="5"/>
  <c r="K2999" i="5" s="1"/>
  <c r="J3000" i="5"/>
  <c r="K3000" i="5" s="1"/>
  <c r="J3001" i="5"/>
  <c r="K3001" i="5" s="1"/>
  <c r="J3002" i="5"/>
  <c r="K3002" i="5" s="1"/>
  <c r="J3003" i="5"/>
  <c r="K3003" i="5" s="1"/>
  <c r="J3004" i="5"/>
  <c r="K3004" i="5" s="1"/>
  <c r="J3005" i="5"/>
  <c r="K3005" i="5" s="1"/>
  <c r="J3006" i="5"/>
  <c r="K3006" i="5" s="1"/>
  <c r="J3007" i="5"/>
  <c r="K3007" i="5" s="1"/>
  <c r="J3008" i="5"/>
  <c r="K3008" i="5" s="1"/>
  <c r="J3009" i="5"/>
  <c r="K3009" i="5" s="1"/>
  <c r="J3010" i="5"/>
  <c r="K3010" i="5" s="1"/>
  <c r="J3011" i="5"/>
  <c r="K3011" i="5" s="1"/>
  <c r="J3012" i="5"/>
  <c r="K3012" i="5" s="1"/>
  <c r="J3013" i="5"/>
  <c r="K3013" i="5" s="1"/>
  <c r="J3014" i="5"/>
  <c r="K3014" i="5" s="1"/>
  <c r="J3015" i="5"/>
  <c r="K3015" i="5" s="1"/>
  <c r="J3016" i="5"/>
  <c r="K3016" i="5" s="1"/>
  <c r="J3017" i="5"/>
  <c r="K3017" i="5" s="1"/>
  <c r="J3018" i="5"/>
  <c r="K3018" i="5" s="1"/>
  <c r="J3019" i="5"/>
  <c r="K3019" i="5" s="1"/>
  <c r="J3020" i="5"/>
  <c r="K3020" i="5" s="1"/>
  <c r="J3021" i="5"/>
  <c r="K3021" i="5" s="1"/>
  <c r="J3022" i="5"/>
  <c r="K3022" i="5" s="1"/>
  <c r="J3023" i="5"/>
  <c r="K3023" i="5" s="1"/>
  <c r="J3024" i="5"/>
  <c r="K3024" i="5" s="1"/>
  <c r="J3025" i="5"/>
  <c r="K3025" i="5" s="1"/>
  <c r="J3026" i="5"/>
  <c r="K3026" i="5" s="1"/>
  <c r="J3027" i="5"/>
  <c r="K3027" i="5" s="1"/>
  <c r="J3028" i="5"/>
  <c r="K3028" i="5" s="1"/>
  <c r="J3029" i="5"/>
  <c r="K3029" i="5" s="1"/>
  <c r="J3030" i="5"/>
  <c r="K3030" i="5" s="1"/>
  <c r="J3031" i="5"/>
  <c r="K3031" i="5" s="1"/>
  <c r="J3032" i="5"/>
  <c r="K3032" i="5" s="1"/>
  <c r="J3033" i="5"/>
  <c r="K3033" i="5" s="1"/>
  <c r="J3034" i="5"/>
  <c r="K3034" i="5" s="1"/>
  <c r="J3035" i="5"/>
  <c r="K3035" i="5" s="1"/>
  <c r="J3036" i="5"/>
  <c r="K3036" i="5" s="1"/>
  <c r="J3037" i="5"/>
  <c r="K3037" i="5" s="1"/>
  <c r="J3038" i="5"/>
  <c r="K3038" i="5" s="1"/>
  <c r="J3039" i="5"/>
  <c r="K3039" i="5" s="1"/>
  <c r="J3040" i="5"/>
  <c r="K3040" i="5" s="1"/>
  <c r="J3041" i="5"/>
  <c r="K3041" i="5" s="1"/>
  <c r="J3042" i="5"/>
  <c r="K3042" i="5" s="1"/>
  <c r="J3043" i="5"/>
  <c r="K3043" i="5" s="1"/>
  <c r="J3044" i="5"/>
  <c r="K3044" i="5" s="1"/>
  <c r="J3045" i="5"/>
  <c r="K3045" i="5" s="1"/>
  <c r="J3046" i="5"/>
  <c r="K3046" i="5" s="1"/>
  <c r="J3047" i="5"/>
  <c r="K3047" i="5" s="1"/>
  <c r="J3048" i="5"/>
  <c r="K3048" i="5" s="1"/>
  <c r="J3049" i="5"/>
  <c r="K3049" i="5" s="1"/>
  <c r="J3050" i="5"/>
  <c r="K3050" i="5" s="1"/>
  <c r="J3051" i="5"/>
  <c r="K3051" i="5" s="1"/>
  <c r="J3052" i="5"/>
  <c r="K3052" i="5" s="1"/>
  <c r="J3053" i="5"/>
  <c r="K3053" i="5" s="1"/>
  <c r="J3054" i="5"/>
  <c r="K3054" i="5" s="1"/>
  <c r="J3055" i="5"/>
  <c r="K3055" i="5" s="1"/>
  <c r="J3056" i="5"/>
  <c r="K3056" i="5" s="1"/>
  <c r="J3057" i="5"/>
  <c r="K3057" i="5" s="1"/>
  <c r="J3058" i="5"/>
  <c r="K3058" i="5" s="1"/>
  <c r="J3059" i="5"/>
  <c r="K3059" i="5" s="1"/>
  <c r="J3060" i="5"/>
  <c r="K3060" i="5" s="1"/>
  <c r="J3061" i="5"/>
  <c r="K3061" i="5" s="1"/>
  <c r="J3062" i="5"/>
  <c r="K3062" i="5" s="1"/>
  <c r="J3063" i="5"/>
  <c r="K3063" i="5" s="1"/>
  <c r="J3064" i="5"/>
  <c r="K3064" i="5" s="1"/>
  <c r="J3065" i="5"/>
  <c r="K3065" i="5" s="1"/>
  <c r="J3066" i="5"/>
  <c r="K3066" i="5" s="1"/>
  <c r="J3067" i="5"/>
  <c r="K3067" i="5" s="1"/>
  <c r="J3068" i="5"/>
  <c r="K3068" i="5" s="1"/>
  <c r="J3069" i="5"/>
  <c r="K3069" i="5" s="1"/>
  <c r="J3070" i="5"/>
  <c r="K3070" i="5" s="1"/>
  <c r="J3071" i="5"/>
  <c r="K3071" i="5" s="1"/>
  <c r="J3072" i="5"/>
  <c r="K3072" i="5" s="1"/>
  <c r="J3073" i="5"/>
  <c r="K3073" i="5" s="1"/>
  <c r="J3074" i="5"/>
  <c r="K3074" i="5" s="1"/>
  <c r="J3075" i="5"/>
  <c r="K3075" i="5" s="1"/>
  <c r="J3076" i="5"/>
  <c r="K3076" i="5" s="1"/>
  <c r="J3077" i="5"/>
  <c r="K3077" i="5" s="1"/>
  <c r="J3078" i="5"/>
  <c r="K3078" i="5" s="1"/>
  <c r="J3079" i="5"/>
  <c r="K3079" i="5" s="1"/>
  <c r="J3080" i="5"/>
  <c r="K3080" i="5" s="1"/>
  <c r="J3081" i="5"/>
  <c r="K3081" i="5" s="1"/>
  <c r="J3082" i="5"/>
  <c r="K3082" i="5" s="1"/>
  <c r="J3083" i="5"/>
  <c r="K3083" i="5" s="1"/>
  <c r="J3084" i="5"/>
  <c r="K3084" i="5" s="1"/>
  <c r="J3085" i="5"/>
  <c r="K3085" i="5" s="1"/>
  <c r="J3086" i="5"/>
  <c r="K3086" i="5" s="1"/>
  <c r="J3087" i="5"/>
  <c r="K3087" i="5" s="1"/>
  <c r="J3088" i="5"/>
  <c r="K3088" i="5" s="1"/>
  <c r="J3089" i="5"/>
  <c r="K3089" i="5" s="1"/>
  <c r="J3090" i="5"/>
  <c r="K3090" i="5" s="1"/>
  <c r="J3091" i="5"/>
  <c r="K3091" i="5" s="1"/>
  <c r="J3092" i="5"/>
  <c r="K3092" i="5" s="1"/>
  <c r="J3093" i="5"/>
  <c r="K3093" i="5" s="1"/>
  <c r="J3094" i="5"/>
  <c r="K3094" i="5" s="1"/>
  <c r="J3095" i="5"/>
  <c r="K3095" i="5" s="1"/>
  <c r="J3096" i="5"/>
  <c r="K3096" i="5" s="1"/>
  <c r="J3097" i="5"/>
  <c r="K3097" i="5" s="1"/>
  <c r="J3098" i="5"/>
  <c r="K3098" i="5" s="1"/>
  <c r="J3099" i="5"/>
  <c r="K3099" i="5" s="1"/>
  <c r="J3100" i="5"/>
  <c r="K3100" i="5" s="1"/>
  <c r="J3101" i="5"/>
  <c r="K3101" i="5" s="1"/>
  <c r="J3102" i="5"/>
  <c r="K3102" i="5" s="1"/>
  <c r="J3103" i="5"/>
  <c r="K3103" i="5" s="1"/>
  <c r="J3104" i="5"/>
  <c r="K3104" i="5" s="1"/>
  <c r="J3105" i="5"/>
  <c r="K3105" i="5" s="1"/>
  <c r="J3106" i="5"/>
  <c r="K3106" i="5" s="1"/>
  <c r="J3107" i="5"/>
  <c r="K3107" i="5" s="1"/>
  <c r="J3108" i="5"/>
  <c r="K3108" i="5" s="1"/>
  <c r="J3109" i="5"/>
  <c r="K3109" i="5" s="1"/>
  <c r="J3110" i="5"/>
  <c r="K3110" i="5" s="1"/>
  <c r="J3111" i="5"/>
  <c r="K3111" i="5" s="1"/>
  <c r="J3112" i="5"/>
  <c r="K3112" i="5" s="1"/>
  <c r="J3113" i="5"/>
  <c r="K3113" i="5" s="1"/>
  <c r="J3114" i="5"/>
  <c r="K3114" i="5" s="1"/>
  <c r="J3115" i="5"/>
  <c r="K3115" i="5" s="1"/>
  <c r="J3116" i="5"/>
  <c r="K3116" i="5" s="1"/>
  <c r="J3117" i="5"/>
  <c r="K3117" i="5" s="1"/>
  <c r="J3118" i="5"/>
  <c r="K3118" i="5" s="1"/>
  <c r="J3119" i="5"/>
  <c r="K3119" i="5" s="1"/>
  <c r="J3120" i="5"/>
  <c r="K3120" i="5" s="1"/>
  <c r="J3121" i="5"/>
  <c r="K3121" i="5" s="1"/>
  <c r="J3122" i="5"/>
  <c r="K3122" i="5" s="1"/>
  <c r="J3123" i="5"/>
  <c r="K3123" i="5" s="1"/>
  <c r="J3124" i="5"/>
  <c r="K3124" i="5" s="1"/>
  <c r="J3125" i="5"/>
  <c r="K3125" i="5" s="1"/>
  <c r="J3126" i="5"/>
  <c r="K3126" i="5" s="1"/>
  <c r="J3127" i="5"/>
  <c r="K3127" i="5" s="1"/>
  <c r="J3128" i="5"/>
  <c r="K3128" i="5" s="1"/>
  <c r="J3129" i="5"/>
  <c r="K3129" i="5" s="1"/>
  <c r="J3130" i="5"/>
  <c r="K3130" i="5" s="1"/>
  <c r="J3131" i="5"/>
  <c r="K3131" i="5" s="1"/>
  <c r="J3132" i="5"/>
  <c r="K3132" i="5" s="1"/>
  <c r="J3133" i="5"/>
  <c r="K3133" i="5" s="1"/>
  <c r="J3134" i="5"/>
  <c r="K3134" i="5" s="1"/>
  <c r="J3135" i="5"/>
  <c r="K3135" i="5" s="1"/>
  <c r="J3136" i="5"/>
  <c r="K3136" i="5" s="1"/>
  <c r="J3137" i="5"/>
  <c r="K3137" i="5" s="1"/>
  <c r="J3138" i="5"/>
  <c r="K3138" i="5" s="1"/>
  <c r="J3139" i="5"/>
  <c r="K3139" i="5" s="1"/>
  <c r="J3140" i="5"/>
  <c r="K3140" i="5" s="1"/>
  <c r="J3141" i="5"/>
  <c r="K3141" i="5" s="1"/>
  <c r="J3142" i="5"/>
  <c r="K3142" i="5" s="1"/>
  <c r="J3143" i="5"/>
  <c r="K3143" i="5" s="1"/>
  <c r="J3144" i="5"/>
  <c r="K3144" i="5" s="1"/>
  <c r="J3145" i="5"/>
  <c r="K3145" i="5" s="1"/>
  <c r="J3146" i="5"/>
  <c r="K3146" i="5" s="1"/>
  <c r="J3147" i="5"/>
  <c r="K3147" i="5" s="1"/>
  <c r="J3148" i="5"/>
  <c r="K3148" i="5" s="1"/>
  <c r="J3149" i="5"/>
  <c r="K3149" i="5" s="1"/>
  <c r="J3150" i="5"/>
  <c r="K3150" i="5" s="1"/>
  <c r="J3151" i="5"/>
  <c r="K3151" i="5" s="1"/>
  <c r="J3152" i="5"/>
  <c r="K3152" i="5" s="1"/>
  <c r="J3153" i="5"/>
  <c r="K3153" i="5" s="1"/>
  <c r="J3154" i="5"/>
  <c r="K3154" i="5" s="1"/>
  <c r="J3155" i="5"/>
  <c r="K3155" i="5" s="1"/>
  <c r="J3156" i="5"/>
  <c r="K3156" i="5" s="1"/>
  <c r="J3157" i="5"/>
  <c r="K3157" i="5" s="1"/>
  <c r="J3158" i="5"/>
  <c r="K3158" i="5" s="1"/>
  <c r="J3159" i="5"/>
  <c r="K3159" i="5" s="1"/>
  <c r="J3160" i="5"/>
  <c r="K3160" i="5" s="1"/>
  <c r="J3161" i="5"/>
  <c r="K3161" i="5" s="1"/>
  <c r="J3162" i="5"/>
  <c r="K3162" i="5" s="1"/>
  <c r="J3163" i="5"/>
  <c r="K3163" i="5" s="1"/>
  <c r="J3164" i="5"/>
  <c r="K3164" i="5" s="1"/>
  <c r="J3165" i="5"/>
  <c r="K3165" i="5" s="1"/>
  <c r="J3166" i="5"/>
  <c r="K3166" i="5" s="1"/>
  <c r="J3167" i="5"/>
  <c r="K3167" i="5" s="1"/>
  <c r="J3168" i="5"/>
  <c r="K3168" i="5" s="1"/>
  <c r="J3169" i="5"/>
  <c r="K3169" i="5" s="1"/>
  <c r="J3170" i="5"/>
  <c r="K3170" i="5" s="1"/>
  <c r="J3171" i="5"/>
  <c r="K3171" i="5" s="1"/>
  <c r="J3172" i="5"/>
  <c r="K3172" i="5" s="1"/>
  <c r="J3173" i="5"/>
  <c r="K3173" i="5" s="1"/>
  <c r="J3174" i="5"/>
  <c r="K3174" i="5" s="1"/>
  <c r="J3175" i="5"/>
  <c r="K3175" i="5" s="1"/>
  <c r="J3176" i="5"/>
  <c r="K3176" i="5" s="1"/>
  <c r="J3177" i="5"/>
  <c r="K3177" i="5" s="1"/>
  <c r="J3178" i="5"/>
  <c r="K3178" i="5" s="1"/>
  <c r="J3179" i="5"/>
  <c r="K3179" i="5" s="1"/>
  <c r="J3180" i="5"/>
  <c r="K3180" i="5" s="1"/>
  <c r="J3181" i="5"/>
  <c r="K3181" i="5" s="1"/>
  <c r="J3182" i="5"/>
  <c r="K3182" i="5" s="1"/>
  <c r="J3183" i="5"/>
  <c r="K3183" i="5" s="1"/>
  <c r="J3184" i="5"/>
  <c r="K3184" i="5" s="1"/>
  <c r="J3185" i="5"/>
  <c r="K3185" i="5" s="1"/>
  <c r="J3186" i="5"/>
  <c r="K3186" i="5" s="1"/>
  <c r="J3187" i="5"/>
  <c r="K3187" i="5" s="1"/>
  <c r="J3188" i="5"/>
  <c r="K3188" i="5" s="1"/>
  <c r="J3189" i="5"/>
  <c r="K3189" i="5" s="1"/>
  <c r="J3190" i="5"/>
  <c r="K3190" i="5" s="1"/>
  <c r="J3191" i="5"/>
  <c r="K3191" i="5" s="1"/>
  <c r="J3192" i="5"/>
  <c r="K3192" i="5" s="1"/>
  <c r="J3193" i="5"/>
  <c r="K3193" i="5" s="1"/>
  <c r="J3194" i="5"/>
  <c r="K3194" i="5" s="1"/>
  <c r="J3195" i="5"/>
  <c r="K3195" i="5" s="1"/>
  <c r="J3196" i="5"/>
  <c r="K3196" i="5" s="1"/>
  <c r="J3197" i="5"/>
  <c r="K3197" i="5" s="1"/>
  <c r="J3198" i="5"/>
  <c r="K3198" i="5" s="1"/>
  <c r="J3199" i="5"/>
  <c r="K3199" i="5" s="1"/>
  <c r="J3200" i="5"/>
  <c r="K3200" i="5" s="1"/>
  <c r="J3201" i="5"/>
  <c r="K3201" i="5" s="1"/>
  <c r="J3202" i="5"/>
  <c r="K3202" i="5" s="1"/>
  <c r="J3203" i="5"/>
  <c r="K3203" i="5" s="1"/>
  <c r="J3204" i="5"/>
  <c r="K3204" i="5" s="1"/>
  <c r="J3205" i="5"/>
  <c r="K3205" i="5" s="1"/>
  <c r="J3206" i="5"/>
  <c r="K3206" i="5" s="1"/>
  <c r="J3207" i="5"/>
  <c r="K3207" i="5" s="1"/>
  <c r="J3208" i="5"/>
  <c r="K3208" i="5" s="1"/>
  <c r="J3209" i="5"/>
  <c r="K3209" i="5" s="1"/>
  <c r="J3210" i="5"/>
  <c r="K3210" i="5" s="1"/>
  <c r="J3211" i="5"/>
  <c r="K3211" i="5" s="1"/>
  <c r="J3212" i="5"/>
  <c r="K3212" i="5" s="1"/>
  <c r="J3213" i="5"/>
  <c r="K3213" i="5" s="1"/>
  <c r="J3214" i="5"/>
  <c r="K3214" i="5" s="1"/>
  <c r="J3215" i="5"/>
  <c r="K3215" i="5" s="1"/>
  <c r="J3216" i="5"/>
  <c r="K3216" i="5" s="1"/>
  <c r="J3217" i="5"/>
  <c r="K3217" i="5" s="1"/>
  <c r="J3218" i="5"/>
  <c r="K3218" i="5" s="1"/>
  <c r="J3219" i="5"/>
  <c r="K3219" i="5" s="1"/>
  <c r="J3220" i="5"/>
  <c r="K3220" i="5" s="1"/>
  <c r="J3221" i="5"/>
  <c r="K3221" i="5" s="1"/>
  <c r="J3222" i="5"/>
  <c r="K3222" i="5" s="1"/>
  <c r="J3223" i="5"/>
  <c r="K3223" i="5" s="1"/>
  <c r="J3224" i="5"/>
  <c r="K3224" i="5" s="1"/>
  <c r="J3225" i="5"/>
  <c r="K3225" i="5" s="1"/>
  <c r="J3226" i="5"/>
  <c r="K3226" i="5" s="1"/>
  <c r="J3227" i="5"/>
  <c r="K3227" i="5" s="1"/>
  <c r="J3228" i="5"/>
  <c r="K3228" i="5" s="1"/>
  <c r="J3229" i="5"/>
  <c r="K3229" i="5" s="1"/>
  <c r="J3230" i="5"/>
  <c r="K3230" i="5" s="1"/>
  <c r="J3231" i="5"/>
  <c r="K3231" i="5" s="1"/>
  <c r="J3232" i="5"/>
  <c r="K3232" i="5" s="1"/>
  <c r="J3233" i="5"/>
  <c r="K3233" i="5" s="1"/>
  <c r="J3234" i="5"/>
  <c r="K3234" i="5" s="1"/>
  <c r="J3235" i="5"/>
  <c r="K3235" i="5" s="1"/>
  <c r="J3236" i="5"/>
  <c r="K3236" i="5" s="1"/>
  <c r="J3237" i="5"/>
  <c r="K3237" i="5" s="1"/>
  <c r="J3238" i="5"/>
  <c r="K3238" i="5" s="1"/>
  <c r="J3239" i="5"/>
  <c r="K3239" i="5" s="1"/>
  <c r="J3240" i="5"/>
  <c r="K3240" i="5" s="1"/>
  <c r="J3241" i="5"/>
  <c r="K3241" i="5" s="1"/>
  <c r="J3242" i="5"/>
  <c r="K3242" i="5" s="1"/>
  <c r="J3243" i="5"/>
  <c r="K3243" i="5" s="1"/>
  <c r="J3244" i="5"/>
  <c r="K3244" i="5" s="1"/>
  <c r="J3245" i="5"/>
  <c r="K3245" i="5" s="1"/>
  <c r="J3246" i="5"/>
  <c r="K3246" i="5" s="1"/>
  <c r="J3247" i="5"/>
  <c r="K3247" i="5" s="1"/>
  <c r="J3248" i="5"/>
  <c r="K3248" i="5" s="1"/>
  <c r="J3249" i="5"/>
  <c r="K3249" i="5" s="1"/>
  <c r="J3250" i="5"/>
  <c r="K3250" i="5" s="1"/>
  <c r="J3251" i="5"/>
  <c r="K3251" i="5" s="1"/>
  <c r="J3252" i="5"/>
  <c r="K3252" i="5" s="1"/>
  <c r="J3253" i="5"/>
  <c r="K3253" i="5" s="1"/>
  <c r="J3254" i="5"/>
  <c r="K3254" i="5" s="1"/>
  <c r="J3255" i="5"/>
  <c r="K3255" i="5" s="1"/>
  <c r="J3256" i="5"/>
  <c r="K3256" i="5" s="1"/>
  <c r="J3257" i="5"/>
  <c r="K3257" i="5" s="1"/>
  <c r="J3258" i="5"/>
  <c r="K3258" i="5" s="1"/>
  <c r="J3259" i="5"/>
  <c r="K3259" i="5" s="1"/>
  <c r="J3260" i="5"/>
  <c r="K3260" i="5" s="1"/>
  <c r="J3261" i="5"/>
  <c r="K3261" i="5" s="1"/>
  <c r="J3262" i="5"/>
  <c r="K3262" i="5" s="1"/>
  <c r="J3263" i="5"/>
  <c r="K3263" i="5" s="1"/>
  <c r="J3264" i="5"/>
  <c r="K3264" i="5" s="1"/>
  <c r="J3265" i="5"/>
  <c r="K3265" i="5" s="1"/>
  <c r="J3266" i="5"/>
  <c r="K3266" i="5" s="1"/>
  <c r="J3267" i="5"/>
  <c r="K3267" i="5" s="1"/>
  <c r="J3268" i="5"/>
  <c r="K3268" i="5" s="1"/>
  <c r="J3269" i="5"/>
  <c r="K3269" i="5" s="1"/>
  <c r="J3270" i="5"/>
  <c r="K3270" i="5" s="1"/>
  <c r="J3271" i="5"/>
  <c r="K3271" i="5" s="1"/>
  <c r="J3272" i="5"/>
  <c r="K3272" i="5" s="1"/>
  <c r="J3273" i="5"/>
  <c r="K3273" i="5" s="1"/>
  <c r="J3274" i="5"/>
  <c r="K3274" i="5" s="1"/>
  <c r="J3275" i="5"/>
  <c r="K3275" i="5" s="1"/>
  <c r="J3276" i="5"/>
  <c r="K3276" i="5" s="1"/>
  <c r="J3277" i="5"/>
  <c r="K3277" i="5" s="1"/>
  <c r="J3278" i="5"/>
  <c r="K3278" i="5" s="1"/>
  <c r="J3279" i="5"/>
  <c r="K3279" i="5" s="1"/>
  <c r="J3280" i="5"/>
  <c r="K3280" i="5" s="1"/>
  <c r="J3281" i="5"/>
  <c r="K3281" i="5" s="1"/>
  <c r="J3282" i="5"/>
  <c r="K3282" i="5" s="1"/>
  <c r="J3283" i="5"/>
  <c r="K3283" i="5" s="1"/>
  <c r="J3284" i="5"/>
  <c r="K3284" i="5" s="1"/>
  <c r="J3285" i="5"/>
  <c r="K3285" i="5" s="1"/>
  <c r="J3286" i="5"/>
  <c r="K3286" i="5" s="1"/>
  <c r="J3287" i="5"/>
  <c r="K3287" i="5" s="1"/>
  <c r="J3288" i="5"/>
  <c r="K3288" i="5" s="1"/>
  <c r="J3289" i="5"/>
  <c r="K3289" i="5" s="1"/>
  <c r="J3290" i="5"/>
  <c r="K3290" i="5" s="1"/>
  <c r="J3291" i="5"/>
  <c r="K3291" i="5" s="1"/>
  <c r="J3292" i="5"/>
  <c r="K3292" i="5" s="1"/>
  <c r="J3293" i="5"/>
  <c r="K3293" i="5" s="1"/>
  <c r="J3294" i="5"/>
  <c r="K3294" i="5" s="1"/>
  <c r="J3295" i="5"/>
  <c r="K3295" i="5" s="1"/>
  <c r="J3296" i="5"/>
  <c r="K3296" i="5" s="1"/>
  <c r="J3297" i="5"/>
  <c r="K3297" i="5" s="1"/>
  <c r="J3298" i="5"/>
  <c r="K3298" i="5" s="1"/>
  <c r="J3299" i="5"/>
  <c r="K3299" i="5" s="1"/>
  <c r="J3300" i="5"/>
  <c r="K3300" i="5" s="1"/>
  <c r="J3301" i="5"/>
  <c r="K3301" i="5" s="1"/>
  <c r="J3302" i="5"/>
  <c r="K3302" i="5" s="1"/>
  <c r="J3303" i="5"/>
  <c r="K3303" i="5" s="1"/>
  <c r="J3304" i="5"/>
  <c r="K3304" i="5" s="1"/>
  <c r="J3305" i="5"/>
  <c r="K3305" i="5" s="1"/>
  <c r="J3306" i="5"/>
  <c r="K3306" i="5" s="1"/>
  <c r="J3307" i="5"/>
  <c r="K3307" i="5" s="1"/>
  <c r="J3308" i="5"/>
  <c r="K3308" i="5" s="1"/>
  <c r="J3309" i="5"/>
  <c r="K3309" i="5" s="1"/>
  <c r="J3310" i="5"/>
  <c r="K3310" i="5" s="1"/>
  <c r="J3311" i="5"/>
  <c r="K3311" i="5" s="1"/>
  <c r="J3312" i="5"/>
  <c r="K3312" i="5" s="1"/>
  <c r="J3313" i="5"/>
  <c r="K3313" i="5" s="1"/>
  <c r="J3314" i="5"/>
  <c r="K3314" i="5" s="1"/>
  <c r="J3315" i="5"/>
  <c r="K3315" i="5" s="1"/>
  <c r="J3316" i="5"/>
  <c r="K3316" i="5" s="1"/>
  <c r="J3317" i="5"/>
  <c r="K3317" i="5" s="1"/>
  <c r="J3318" i="5"/>
  <c r="K3318" i="5" s="1"/>
  <c r="J3319" i="5"/>
  <c r="K3319" i="5" s="1"/>
  <c r="J3320" i="5"/>
  <c r="K3320" i="5" s="1"/>
  <c r="J3321" i="5"/>
  <c r="K3321" i="5" s="1"/>
  <c r="J3322" i="5"/>
  <c r="K3322" i="5" s="1"/>
  <c r="J3323" i="5"/>
  <c r="K3323" i="5" s="1"/>
  <c r="J3324" i="5"/>
  <c r="K3324" i="5" s="1"/>
  <c r="J3325" i="5"/>
  <c r="K3325" i="5" s="1"/>
  <c r="J3326" i="5"/>
  <c r="K3326" i="5" s="1"/>
  <c r="J3327" i="5"/>
  <c r="K3327" i="5" s="1"/>
  <c r="J3328" i="5"/>
  <c r="K3328" i="5" s="1"/>
  <c r="J3329" i="5"/>
  <c r="K3329" i="5" s="1"/>
  <c r="J3330" i="5"/>
  <c r="K3330" i="5" s="1"/>
  <c r="J3331" i="5"/>
  <c r="K3331" i="5" s="1"/>
  <c r="J3332" i="5"/>
  <c r="K3332" i="5" s="1"/>
  <c r="J3333" i="5"/>
  <c r="K3333" i="5" s="1"/>
  <c r="J3334" i="5"/>
  <c r="K3334" i="5" s="1"/>
  <c r="J3335" i="5"/>
  <c r="K3335" i="5" s="1"/>
  <c r="J3336" i="5"/>
  <c r="K3336" i="5" s="1"/>
  <c r="J3337" i="5"/>
  <c r="K3337" i="5" s="1"/>
  <c r="J3338" i="5"/>
  <c r="K3338" i="5" s="1"/>
  <c r="J3339" i="5"/>
  <c r="K3339" i="5" s="1"/>
  <c r="J3340" i="5"/>
  <c r="K3340" i="5" s="1"/>
  <c r="J3341" i="5"/>
  <c r="K3341" i="5" s="1"/>
  <c r="J3342" i="5"/>
  <c r="K3342" i="5" s="1"/>
  <c r="J3343" i="5"/>
  <c r="K3343" i="5" s="1"/>
  <c r="J3344" i="5"/>
  <c r="K3344" i="5" s="1"/>
  <c r="J3345" i="5"/>
  <c r="K3345" i="5" s="1"/>
  <c r="J3346" i="5"/>
  <c r="K3346" i="5" s="1"/>
  <c r="J3347" i="5"/>
  <c r="K3347" i="5" s="1"/>
  <c r="J3348" i="5"/>
  <c r="K3348" i="5" s="1"/>
  <c r="J3349" i="5"/>
  <c r="K3349" i="5" s="1"/>
  <c r="J3350" i="5"/>
  <c r="K3350" i="5" s="1"/>
  <c r="J3351" i="5"/>
  <c r="K3351" i="5" s="1"/>
  <c r="J3352" i="5"/>
  <c r="K3352" i="5" s="1"/>
  <c r="J3353" i="5"/>
  <c r="K3353" i="5" s="1"/>
  <c r="J3354" i="5"/>
  <c r="K3354" i="5" s="1"/>
  <c r="J3355" i="5"/>
  <c r="K3355" i="5" s="1"/>
  <c r="J3356" i="5"/>
  <c r="K3356" i="5" s="1"/>
  <c r="J3357" i="5"/>
  <c r="K3357" i="5" s="1"/>
  <c r="J3358" i="5"/>
  <c r="K3358" i="5" s="1"/>
  <c r="J3359" i="5"/>
  <c r="K3359" i="5" s="1"/>
  <c r="J3360" i="5"/>
  <c r="K3360" i="5" s="1"/>
  <c r="J3361" i="5"/>
  <c r="K3361" i="5" s="1"/>
  <c r="J3362" i="5"/>
  <c r="K3362" i="5" s="1"/>
  <c r="J3363" i="5"/>
  <c r="K3363" i="5" s="1"/>
  <c r="J3364" i="5"/>
  <c r="K3364" i="5" s="1"/>
  <c r="J3365" i="5"/>
  <c r="K3365" i="5" s="1"/>
  <c r="J3366" i="5"/>
  <c r="K3366" i="5" s="1"/>
  <c r="J3367" i="5"/>
  <c r="K3367" i="5" s="1"/>
  <c r="J3368" i="5"/>
  <c r="K3368" i="5" s="1"/>
  <c r="J3369" i="5"/>
  <c r="K3369" i="5" s="1"/>
  <c r="J3370" i="5"/>
  <c r="K3370" i="5" s="1"/>
  <c r="J3371" i="5"/>
  <c r="K3371" i="5" s="1"/>
  <c r="J3372" i="5"/>
  <c r="K3372" i="5" s="1"/>
  <c r="J3373" i="5"/>
  <c r="K3373" i="5" s="1"/>
  <c r="J3374" i="5"/>
  <c r="K3374" i="5" s="1"/>
  <c r="J3375" i="5"/>
  <c r="K3375" i="5" s="1"/>
  <c r="J3376" i="5"/>
  <c r="K3376" i="5" s="1"/>
  <c r="J3377" i="5"/>
  <c r="K3377" i="5" s="1"/>
  <c r="J3378" i="5"/>
  <c r="K3378" i="5" s="1"/>
  <c r="J3379" i="5"/>
  <c r="K3379" i="5" s="1"/>
  <c r="J3380" i="5"/>
  <c r="K3380" i="5" s="1"/>
  <c r="J3381" i="5"/>
  <c r="K3381" i="5" s="1"/>
  <c r="J3382" i="5"/>
  <c r="K3382" i="5" s="1"/>
  <c r="J3383" i="5"/>
  <c r="K3383" i="5" s="1"/>
  <c r="J3384" i="5"/>
  <c r="K3384" i="5" s="1"/>
  <c r="J3385" i="5"/>
  <c r="K3385" i="5" s="1"/>
  <c r="J3386" i="5"/>
  <c r="K3386" i="5" s="1"/>
  <c r="J3387" i="5"/>
  <c r="K3387" i="5" s="1"/>
  <c r="J3388" i="5"/>
  <c r="K3388" i="5" s="1"/>
  <c r="J3389" i="5"/>
  <c r="K3389" i="5" s="1"/>
  <c r="J3390" i="5"/>
  <c r="K3390" i="5" s="1"/>
  <c r="J3391" i="5"/>
  <c r="K3391" i="5" s="1"/>
  <c r="J3392" i="5"/>
  <c r="K3392" i="5" s="1"/>
  <c r="J3393" i="5"/>
  <c r="K3393" i="5" s="1"/>
  <c r="J3394" i="5"/>
  <c r="K3394" i="5" s="1"/>
  <c r="J3395" i="5"/>
  <c r="K3395" i="5" s="1"/>
  <c r="J3396" i="5"/>
  <c r="K3396" i="5" s="1"/>
  <c r="J3397" i="5"/>
  <c r="K3397" i="5" s="1"/>
  <c r="J3398" i="5"/>
  <c r="K3398" i="5" s="1"/>
  <c r="J3399" i="5"/>
  <c r="K3399" i="5" s="1"/>
  <c r="J3400" i="5"/>
  <c r="K3400" i="5" s="1"/>
  <c r="J3401" i="5"/>
  <c r="K3401" i="5" s="1"/>
  <c r="J3402" i="5"/>
  <c r="K3402" i="5" s="1"/>
  <c r="J3403" i="5"/>
  <c r="K3403" i="5" s="1"/>
  <c r="J3404" i="5"/>
  <c r="K3404" i="5" s="1"/>
  <c r="J3405" i="5"/>
  <c r="K3405" i="5" s="1"/>
  <c r="J3406" i="5"/>
  <c r="K3406" i="5" s="1"/>
  <c r="J3407" i="5"/>
  <c r="K3407" i="5" s="1"/>
  <c r="J3408" i="5"/>
  <c r="K3408" i="5" s="1"/>
  <c r="J3409" i="5"/>
  <c r="K3409" i="5" s="1"/>
  <c r="J3410" i="5"/>
  <c r="K3410" i="5" s="1"/>
  <c r="J3411" i="5"/>
  <c r="K3411" i="5" s="1"/>
  <c r="J3412" i="5"/>
  <c r="K3412" i="5" s="1"/>
  <c r="J3413" i="5"/>
  <c r="K3413" i="5" s="1"/>
  <c r="J3414" i="5"/>
  <c r="K3414" i="5" s="1"/>
  <c r="J3415" i="5"/>
  <c r="K3415" i="5" s="1"/>
  <c r="J3416" i="5"/>
  <c r="K3416" i="5" s="1"/>
  <c r="J3417" i="5"/>
  <c r="K3417" i="5" s="1"/>
  <c r="J3418" i="5"/>
  <c r="K3418" i="5" s="1"/>
  <c r="J3419" i="5"/>
  <c r="K3419" i="5" s="1"/>
  <c r="J3420" i="5"/>
  <c r="K3420" i="5" s="1"/>
  <c r="J3421" i="5"/>
  <c r="K3421" i="5" s="1"/>
  <c r="J3422" i="5"/>
  <c r="K3422" i="5" s="1"/>
  <c r="J3423" i="5"/>
  <c r="K3423" i="5" s="1"/>
  <c r="J3424" i="5"/>
  <c r="K3424" i="5" s="1"/>
  <c r="J3425" i="5"/>
  <c r="K3425" i="5" s="1"/>
  <c r="J3426" i="5"/>
  <c r="K3426" i="5" s="1"/>
  <c r="J3427" i="5"/>
  <c r="K3427" i="5" s="1"/>
  <c r="J3428" i="5"/>
  <c r="K3428" i="5" s="1"/>
  <c r="J3429" i="5"/>
  <c r="K3429" i="5" s="1"/>
  <c r="J3430" i="5"/>
  <c r="K3430" i="5" s="1"/>
  <c r="J3431" i="5"/>
  <c r="K3431" i="5" s="1"/>
  <c r="J3432" i="5"/>
  <c r="K3432" i="5" s="1"/>
  <c r="J3433" i="5"/>
  <c r="K3433" i="5" s="1"/>
  <c r="J3434" i="5"/>
  <c r="K3434" i="5" s="1"/>
  <c r="J3435" i="5"/>
  <c r="K3435" i="5" s="1"/>
  <c r="J3436" i="5"/>
  <c r="K3436" i="5" s="1"/>
  <c r="J3437" i="5"/>
  <c r="K3437" i="5" s="1"/>
  <c r="J3438" i="5"/>
  <c r="K3438" i="5" s="1"/>
  <c r="J3439" i="5"/>
  <c r="K3439" i="5" s="1"/>
  <c r="J3440" i="5"/>
  <c r="K3440" i="5" s="1"/>
  <c r="J3441" i="5"/>
  <c r="K3441" i="5" s="1"/>
  <c r="J3442" i="5"/>
  <c r="K3442" i="5" s="1"/>
  <c r="J3443" i="5"/>
  <c r="K3443" i="5" s="1"/>
  <c r="J3444" i="5"/>
  <c r="K3444" i="5" s="1"/>
  <c r="J3445" i="5"/>
  <c r="K3445" i="5" s="1"/>
  <c r="J3446" i="5"/>
  <c r="K3446" i="5" s="1"/>
  <c r="J3447" i="5"/>
  <c r="K3447" i="5" s="1"/>
  <c r="J3448" i="5"/>
  <c r="K3448" i="5" s="1"/>
  <c r="J3449" i="5"/>
  <c r="K3449" i="5" s="1"/>
  <c r="J3450" i="5"/>
  <c r="K3450" i="5" s="1"/>
  <c r="J3451" i="5"/>
  <c r="K3451" i="5" s="1"/>
  <c r="J3452" i="5"/>
  <c r="K3452" i="5" s="1"/>
  <c r="J3453" i="5"/>
  <c r="K3453" i="5" s="1"/>
  <c r="J3454" i="5"/>
  <c r="K3454" i="5" s="1"/>
  <c r="J3455" i="5"/>
  <c r="K3455" i="5" s="1"/>
  <c r="J3456" i="5"/>
  <c r="K3456" i="5" s="1"/>
  <c r="J3457" i="5"/>
  <c r="K3457" i="5" s="1"/>
  <c r="J3458" i="5"/>
  <c r="K3458" i="5" s="1"/>
  <c r="J3459" i="5"/>
  <c r="K3459" i="5" s="1"/>
  <c r="J3460" i="5"/>
  <c r="K3460" i="5" s="1"/>
  <c r="J3461" i="5"/>
  <c r="K3461" i="5" s="1"/>
  <c r="J3462" i="5"/>
  <c r="K3462" i="5" s="1"/>
  <c r="J3463" i="5"/>
  <c r="K3463" i="5" s="1"/>
  <c r="J3464" i="5"/>
  <c r="K3464" i="5" s="1"/>
  <c r="J3465" i="5"/>
  <c r="K3465" i="5" s="1"/>
  <c r="J3466" i="5"/>
  <c r="K3466" i="5" s="1"/>
  <c r="J3467" i="5"/>
  <c r="K3467" i="5" s="1"/>
  <c r="J3468" i="5"/>
  <c r="K3468" i="5" s="1"/>
  <c r="J3469" i="5"/>
  <c r="K3469" i="5" s="1"/>
  <c r="J3470" i="5"/>
  <c r="K3470" i="5" s="1"/>
  <c r="J3471" i="5"/>
  <c r="K3471" i="5" s="1"/>
  <c r="J3472" i="5"/>
  <c r="K3472" i="5" s="1"/>
  <c r="J3473" i="5"/>
  <c r="K3473" i="5" s="1"/>
  <c r="J3474" i="5"/>
  <c r="K3474" i="5" s="1"/>
  <c r="J3475" i="5"/>
  <c r="K3475" i="5" s="1"/>
  <c r="J3476" i="5"/>
  <c r="K3476" i="5" s="1"/>
  <c r="J3477" i="5"/>
  <c r="K3477" i="5" s="1"/>
  <c r="J3478" i="5"/>
  <c r="K3478" i="5" s="1"/>
  <c r="J3479" i="5"/>
  <c r="K3479" i="5" s="1"/>
  <c r="J3480" i="5"/>
  <c r="K3480" i="5" s="1"/>
  <c r="J3481" i="5"/>
  <c r="K3481" i="5" s="1"/>
  <c r="J3482" i="5"/>
  <c r="K3482" i="5" s="1"/>
  <c r="J3483" i="5"/>
  <c r="K3483" i="5" s="1"/>
  <c r="J3484" i="5"/>
  <c r="K3484" i="5" s="1"/>
  <c r="J3485" i="5"/>
  <c r="K3485" i="5" s="1"/>
  <c r="J3486" i="5"/>
  <c r="K3486" i="5" s="1"/>
  <c r="J3487" i="5"/>
  <c r="K3487" i="5" s="1"/>
  <c r="J3488" i="5"/>
  <c r="K3488" i="5" s="1"/>
  <c r="J3489" i="5"/>
  <c r="K3489" i="5" s="1"/>
  <c r="J3490" i="5"/>
  <c r="K3490" i="5" s="1"/>
  <c r="J3491" i="5"/>
  <c r="K3491" i="5" s="1"/>
  <c r="J3492" i="5"/>
  <c r="K3492" i="5" s="1"/>
  <c r="J3493" i="5"/>
  <c r="K3493" i="5" s="1"/>
  <c r="J3494" i="5"/>
  <c r="K3494" i="5" s="1"/>
  <c r="J3495" i="5"/>
  <c r="K3495" i="5" s="1"/>
  <c r="J3496" i="5"/>
  <c r="K3496" i="5" s="1"/>
  <c r="J3497" i="5"/>
  <c r="K3497" i="5" s="1"/>
  <c r="J3498" i="5"/>
  <c r="K3498" i="5" s="1"/>
  <c r="J3499" i="5"/>
  <c r="K3499" i="5" s="1"/>
  <c r="J3500" i="5"/>
  <c r="K3500" i="5" s="1"/>
  <c r="J3501" i="5"/>
  <c r="K3501" i="5" s="1"/>
  <c r="J3502" i="5"/>
  <c r="K3502" i="5" s="1"/>
  <c r="J3503" i="5"/>
  <c r="K3503" i="5" s="1"/>
  <c r="J3504" i="5"/>
  <c r="K3504" i="5" s="1"/>
  <c r="J3505" i="5"/>
  <c r="K3505" i="5" s="1"/>
  <c r="J3506" i="5"/>
  <c r="K3506" i="5" s="1"/>
  <c r="J3507" i="5"/>
  <c r="K3507" i="5" s="1"/>
  <c r="J3508" i="5"/>
  <c r="K3508" i="5" s="1"/>
  <c r="J3509" i="5"/>
  <c r="K3509" i="5" s="1"/>
  <c r="J3510" i="5"/>
  <c r="K3510" i="5" s="1"/>
  <c r="J3511" i="5"/>
  <c r="K3511" i="5" s="1"/>
  <c r="J3512" i="5"/>
  <c r="K3512" i="5" s="1"/>
  <c r="J3513" i="5"/>
  <c r="K3513" i="5" s="1"/>
  <c r="J3514" i="5"/>
  <c r="K3514" i="5" s="1"/>
  <c r="J3515" i="5"/>
  <c r="K3515" i="5" s="1"/>
  <c r="J3516" i="5"/>
  <c r="K3516" i="5" s="1"/>
  <c r="J3517" i="5"/>
  <c r="K3517" i="5" s="1"/>
  <c r="J3518" i="5"/>
  <c r="K3518" i="5" s="1"/>
  <c r="J3519" i="5"/>
  <c r="K3519" i="5" s="1"/>
  <c r="J3520" i="5"/>
  <c r="K3520" i="5" s="1"/>
  <c r="J3521" i="5"/>
  <c r="K3521" i="5" s="1"/>
  <c r="J3522" i="5"/>
  <c r="K3522" i="5" s="1"/>
  <c r="J3523" i="5"/>
  <c r="K3523" i="5" s="1"/>
  <c r="J3524" i="5"/>
  <c r="K3524" i="5" s="1"/>
  <c r="J3525" i="5"/>
  <c r="K3525" i="5" s="1"/>
  <c r="J3526" i="5"/>
  <c r="K3526" i="5" s="1"/>
  <c r="J3527" i="5"/>
  <c r="K3527" i="5" s="1"/>
  <c r="J3528" i="5"/>
  <c r="K3528" i="5" s="1"/>
  <c r="J3529" i="5"/>
  <c r="K3529" i="5" s="1"/>
  <c r="J3530" i="5"/>
  <c r="K3530" i="5" s="1"/>
  <c r="J3531" i="5"/>
  <c r="K3531" i="5" s="1"/>
  <c r="J3532" i="5"/>
  <c r="K3532" i="5" s="1"/>
  <c r="J3533" i="5"/>
  <c r="K3533" i="5" s="1"/>
  <c r="J3534" i="5"/>
  <c r="K3534" i="5" s="1"/>
  <c r="J3535" i="5"/>
  <c r="K3535" i="5" s="1"/>
  <c r="J3536" i="5"/>
  <c r="K3536" i="5" s="1"/>
  <c r="J3537" i="5"/>
  <c r="K3537" i="5" s="1"/>
  <c r="J3538" i="5"/>
  <c r="K3538" i="5" s="1"/>
  <c r="J3539" i="5"/>
  <c r="K3539" i="5" s="1"/>
  <c r="J3540" i="5"/>
  <c r="K3540" i="5" s="1"/>
  <c r="J3541" i="5"/>
  <c r="K3541" i="5" s="1"/>
  <c r="J3542" i="5"/>
  <c r="K3542" i="5" s="1"/>
  <c r="J3543" i="5"/>
  <c r="K3543" i="5" s="1"/>
  <c r="J3544" i="5"/>
  <c r="K3544" i="5" s="1"/>
  <c r="J3545" i="5"/>
  <c r="K3545" i="5" s="1"/>
  <c r="J3546" i="5"/>
  <c r="K3546" i="5" s="1"/>
  <c r="J3547" i="5"/>
  <c r="K3547" i="5" s="1"/>
  <c r="J3548" i="5"/>
  <c r="K3548" i="5" s="1"/>
  <c r="J3549" i="5"/>
  <c r="K3549" i="5" s="1"/>
  <c r="J3550" i="5"/>
  <c r="K3550" i="5" s="1"/>
  <c r="J3551" i="5"/>
  <c r="K3551" i="5" s="1"/>
  <c r="J3552" i="5"/>
  <c r="K3552" i="5" s="1"/>
  <c r="J3553" i="5"/>
  <c r="K3553" i="5" s="1"/>
  <c r="J3554" i="5"/>
  <c r="K3554" i="5" s="1"/>
  <c r="J3555" i="5"/>
  <c r="K3555" i="5" s="1"/>
  <c r="J3556" i="5"/>
  <c r="K3556" i="5" s="1"/>
  <c r="J3557" i="5"/>
  <c r="K3557" i="5" s="1"/>
  <c r="J3558" i="5"/>
  <c r="K3558" i="5" s="1"/>
  <c r="J3559" i="5"/>
  <c r="K3559" i="5" s="1"/>
  <c r="J3560" i="5"/>
  <c r="K3560" i="5" s="1"/>
  <c r="J3561" i="5"/>
  <c r="K3561" i="5" s="1"/>
  <c r="J3562" i="5"/>
  <c r="K3562" i="5" s="1"/>
  <c r="J3563" i="5"/>
  <c r="K3563" i="5" s="1"/>
  <c r="J3564" i="5"/>
  <c r="K3564" i="5" s="1"/>
  <c r="J3565" i="5"/>
  <c r="K3565" i="5" s="1"/>
  <c r="J3566" i="5"/>
  <c r="K3566" i="5" s="1"/>
  <c r="J3567" i="5"/>
  <c r="K3567" i="5" s="1"/>
  <c r="J3568" i="5"/>
  <c r="K3568" i="5" s="1"/>
  <c r="J3569" i="5"/>
  <c r="K3569" i="5" s="1"/>
  <c r="J3570" i="5"/>
  <c r="K3570" i="5" s="1"/>
  <c r="J3571" i="5"/>
  <c r="K3571" i="5" s="1"/>
  <c r="J3572" i="5"/>
  <c r="K3572" i="5" s="1"/>
  <c r="J3573" i="5"/>
  <c r="K3573" i="5" s="1"/>
  <c r="J3574" i="5"/>
  <c r="K3574" i="5" s="1"/>
  <c r="J3575" i="5"/>
  <c r="K3575" i="5" s="1"/>
  <c r="J3576" i="5"/>
  <c r="K3576" i="5" s="1"/>
  <c r="J3577" i="5"/>
  <c r="K3577" i="5" s="1"/>
  <c r="J3578" i="5"/>
  <c r="K3578" i="5" s="1"/>
  <c r="J3579" i="5"/>
  <c r="K3579" i="5" s="1"/>
  <c r="J3580" i="5"/>
  <c r="K3580" i="5" s="1"/>
  <c r="J3581" i="5"/>
  <c r="K3581" i="5" s="1"/>
  <c r="J3582" i="5"/>
  <c r="K3582" i="5" s="1"/>
  <c r="A33" i="3" l="1"/>
  <c r="W4" i="5"/>
  <c r="B8" i="3" l="1"/>
  <c r="B7" i="3"/>
  <c r="B6" i="3"/>
  <c r="B5" i="3"/>
  <c r="B3" i="3"/>
  <c r="B4" i="3"/>
  <c r="AE2" i="5" l="1"/>
  <c r="AE3" i="5"/>
  <c r="AE4" i="5"/>
  <c r="AE5" i="5"/>
  <c r="AE6" i="5"/>
  <c r="AE7" i="5"/>
  <c r="AE8" i="5"/>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E250" i="5"/>
  <c r="AE251" i="5"/>
  <c r="AE252" i="5"/>
  <c r="AE253" i="5"/>
  <c r="AE254" i="5"/>
  <c r="AE255" i="5"/>
  <c r="AE256" i="5"/>
  <c r="AE257" i="5"/>
  <c r="AE258" i="5"/>
  <c r="AE259" i="5"/>
  <c r="AE260" i="5"/>
  <c r="AE261" i="5"/>
  <c r="AE262" i="5"/>
  <c r="AE263" i="5"/>
  <c r="AE264" i="5"/>
  <c r="AE265" i="5"/>
  <c r="AE266" i="5"/>
  <c r="AE267" i="5"/>
  <c r="AE268" i="5"/>
  <c r="AE269" i="5"/>
  <c r="AE270" i="5"/>
  <c r="AE271" i="5"/>
  <c r="AE272" i="5"/>
  <c r="AE273" i="5"/>
  <c r="AE274" i="5"/>
  <c r="AE275" i="5"/>
  <c r="AE276" i="5"/>
  <c r="AE277" i="5"/>
  <c r="AE278" i="5"/>
  <c r="AE279" i="5"/>
  <c r="AE280" i="5"/>
  <c r="AE281" i="5"/>
  <c r="AE282" i="5"/>
  <c r="AE283" i="5"/>
  <c r="AE284" i="5"/>
  <c r="AE285" i="5"/>
  <c r="AE286" i="5"/>
  <c r="AE287" i="5"/>
  <c r="AE288" i="5"/>
  <c r="AE289" i="5"/>
  <c r="AE290" i="5"/>
  <c r="AE291" i="5"/>
  <c r="AE292" i="5"/>
  <c r="AE293" i="5"/>
  <c r="AE294" i="5"/>
  <c r="AE295" i="5"/>
  <c r="AE296" i="5"/>
  <c r="AE297" i="5"/>
  <c r="AE298" i="5"/>
  <c r="AE299" i="5"/>
  <c r="AE300" i="5"/>
  <c r="AE301" i="5"/>
  <c r="AE302" i="5"/>
  <c r="AE303" i="5"/>
  <c r="AE304" i="5"/>
  <c r="AE305" i="5"/>
  <c r="AE306" i="5"/>
  <c r="AE307" i="5"/>
  <c r="AE308" i="5"/>
  <c r="AE309" i="5"/>
  <c r="AE310" i="5"/>
  <c r="AE311" i="5"/>
  <c r="AE312" i="5"/>
  <c r="AE313" i="5"/>
  <c r="AE314" i="5"/>
  <c r="AE315" i="5"/>
  <c r="AE316" i="5"/>
  <c r="AE317" i="5"/>
  <c r="AE318" i="5"/>
  <c r="AE319" i="5"/>
  <c r="AE320" i="5"/>
  <c r="AE321" i="5"/>
  <c r="AE322" i="5"/>
  <c r="AE323" i="5"/>
  <c r="AE324" i="5"/>
  <c r="AE325" i="5"/>
  <c r="AE326" i="5"/>
  <c r="AE327" i="5"/>
  <c r="AE328" i="5"/>
  <c r="AE329" i="5"/>
  <c r="AE330" i="5"/>
  <c r="AE331" i="5"/>
  <c r="AE332" i="5"/>
  <c r="AE333" i="5"/>
  <c r="AE334" i="5"/>
  <c r="AE335" i="5"/>
  <c r="AE336" i="5"/>
  <c r="AE337" i="5"/>
  <c r="AE338" i="5"/>
  <c r="AE339" i="5"/>
  <c r="AE340" i="5"/>
  <c r="AE341" i="5"/>
  <c r="AE342" i="5"/>
  <c r="AE343" i="5"/>
  <c r="AE344" i="5"/>
  <c r="AE345" i="5"/>
  <c r="AE346" i="5"/>
  <c r="AE347" i="5"/>
  <c r="AE348" i="5"/>
  <c r="AE349" i="5"/>
  <c r="AE350" i="5"/>
  <c r="AE351" i="5"/>
  <c r="AE352" i="5"/>
  <c r="AE353" i="5"/>
  <c r="AE354" i="5"/>
  <c r="AE355" i="5"/>
  <c r="AE356" i="5"/>
  <c r="AE357" i="5"/>
  <c r="AE358" i="5"/>
  <c r="AE359" i="5"/>
  <c r="AE360" i="5"/>
  <c r="AE361" i="5"/>
  <c r="AE362" i="5"/>
  <c r="AE363" i="5"/>
  <c r="AE364" i="5"/>
  <c r="AE365" i="5"/>
  <c r="AE366" i="5"/>
  <c r="AE367" i="5"/>
  <c r="AE368" i="5"/>
  <c r="AE369" i="5"/>
  <c r="AE370" i="5"/>
  <c r="AE371" i="5"/>
  <c r="AE372"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E418" i="5"/>
  <c r="AE419" i="5"/>
  <c r="AE420" i="5"/>
  <c r="AE421" i="5"/>
  <c r="AE422" i="5"/>
  <c r="AE423" i="5"/>
  <c r="AE424" i="5"/>
  <c r="AE425" i="5"/>
  <c r="AE426" i="5"/>
  <c r="AE427" i="5"/>
  <c r="AE428" i="5"/>
  <c r="AE429" i="5"/>
  <c r="AE430" i="5"/>
  <c r="AE431" i="5"/>
  <c r="AE432" i="5"/>
  <c r="AE433" i="5"/>
  <c r="AE434" i="5"/>
  <c r="AE435" i="5"/>
  <c r="AE436" i="5"/>
  <c r="AE437" i="5"/>
  <c r="AE438" i="5"/>
  <c r="AE439" i="5"/>
  <c r="AE440" i="5"/>
  <c r="AE441" i="5"/>
  <c r="AE442" i="5"/>
  <c r="AE443" i="5"/>
  <c r="AE444" i="5"/>
  <c r="AE445" i="5"/>
  <c r="AE446" i="5"/>
  <c r="AE447" i="5"/>
  <c r="AE448" i="5"/>
  <c r="AE449" i="5"/>
  <c r="AE450" i="5"/>
  <c r="AE451" i="5"/>
  <c r="AE452" i="5"/>
  <c r="AE453" i="5"/>
  <c r="AE454" i="5"/>
  <c r="AE455" i="5"/>
  <c r="AE456" i="5"/>
  <c r="AE457" i="5"/>
  <c r="AE458" i="5"/>
  <c r="AE459" i="5"/>
  <c r="AE460" i="5"/>
  <c r="AE461" i="5"/>
  <c r="AE462" i="5"/>
  <c r="AE463" i="5"/>
  <c r="AE464" i="5"/>
  <c r="AE465" i="5"/>
  <c r="AE466" i="5"/>
  <c r="AE467" i="5"/>
  <c r="AE468" i="5"/>
  <c r="AE469" i="5"/>
  <c r="AE470" i="5"/>
  <c r="AE471" i="5"/>
  <c r="AE472" i="5"/>
  <c r="AE473" i="5"/>
  <c r="AE474" i="5"/>
  <c r="AE475" i="5"/>
  <c r="AE476" i="5"/>
  <c r="AE477" i="5"/>
  <c r="AE478" i="5"/>
  <c r="AE479" i="5"/>
  <c r="AE480" i="5"/>
  <c r="AE481" i="5"/>
  <c r="AE482" i="5"/>
  <c r="AE483" i="5"/>
  <c r="AE484" i="5"/>
  <c r="AE485" i="5"/>
  <c r="AE486" i="5"/>
  <c r="AE487" i="5"/>
  <c r="AE488" i="5"/>
  <c r="AE489" i="5"/>
  <c r="AE490" i="5"/>
  <c r="AE491" i="5"/>
  <c r="AE492" i="5"/>
  <c r="AE493" i="5"/>
  <c r="AE494" i="5"/>
  <c r="AE495" i="5"/>
  <c r="AE496" i="5"/>
  <c r="AE497" i="5"/>
  <c r="AE498" i="5"/>
  <c r="AE499" i="5"/>
  <c r="AE500" i="5"/>
  <c r="AE501" i="5"/>
  <c r="AE502" i="5"/>
  <c r="AE503" i="5"/>
  <c r="AE504" i="5"/>
  <c r="AE505" i="5"/>
  <c r="AE506" i="5"/>
  <c r="AE507" i="5"/>
  <c r="AE508" i="5"/>
  <c r="AE509" i="5"/>
  <c r="AE510" i="5"/>
  <c r="AE511" i="5"/>
  <c r="AE512" i="5"/>
  <c r="AE513" i="5"/>
  <c r="AE514" i="5"/>
  <c r="AE515" i="5"/>
  <c r="AE516" i="5"/>
  <c r="AE517" i="5"/>
  <c r="AE518" i="5"/>
  <c r="AE519" i="5"/>
  <c r="AE520" i="5"/>
  <c r="AE521" i="5"/>
  <c r="AE522" i="5"/>
  <c r="AE523" i="5"/>
  <c r="AE524" i="5"/>
  <c r="AE525" i="5"/>
  <c r="AE526" i="5"/>
  <c r="AE527" i="5"/>
  <c r="AE528" i="5"/>
  <c r="AE529" i="5"/>
  <c r="AE530" i="5"/>
  <c r="AE531" i="5"/>
  <c r="AE532" i="5"/>
  <c r="AE533" i="5"/>
  <c r="AE534" i="5"/>
  <c r="AE535" i="5"/>
  <c r="AE536" i="5"/>
  <c r="AE537" i="5"/>
  <c r="AE538" i="5"/>
  <c r="AE539" i="5"/>
  <c r="AE540" i="5"/>
  <c r="AE541" i="5"/>
  <c r="AE542" i="5"/>
  <c r="AE543" i="5"/>
  <c r="AE544" i="5"/>
  <c r="AE545" i="5"/>
  <c r="AE546" i="5"/>
  <c r="AE547" i="5"/>
  <c r="AE548" i="5"/>
  <c r="AE549" i="5"/>
  <c r="AE550" i="5"/>
  <c r="AE551" i="5"/>
  <c r="AE552" i="5"/>
  <c r="AE553" i="5"/>
  <c r="AE554" i="5"/>
  <c r="AE555" i="5"/>
  <c r="AE556" i="5"/>
  <c r="AE557" i="5"/>
  <c r="AE558" i="5"/>
  <c r="AE559" i="5"/>
  <c r="AE560" i="5"/>
  <c r="AE561" i="5"/>
  <c r="AE562" i="5"/>
  <c r="AE563" i="5"/>
  <c r="AE564" i="5"/>
  <c r="AE565" i="5"/>
  <c r="AE566" i="5"/>
  <c r="AE567" i="5"/>
  <c r="AE568" i="5"/>
  <c r="AE569" i="5"/>
  <c r="AE570" i="5"/>
  <c r="AE571" i="5"/>
  <c r="AE572" i="5"/>
  <c r="AE573" i="5"/>
  <c r="AE574" i="5"/>
  <c r="AE575" i="5"/>
  <c r="AE576" i="5"/>
  <c r="AE577" i="5"/>
  <c r="AE578" i="5"/>
  <c r="AE579" i="5"/>
  <c r="AE580" i="5"/>
  <c r="AE581" i="5"/>
  <c r="AE582" i="5"/>
  <c r="AE583" i="5"/>
  <c r="AE584" i="5"/>
  <c r="AE585" i="5"/>
  <c r="AE586" i="5"/>
  <c r="AE587" i="5"/>
  <c r="AE588" i="5"/>
  <c r="AE589" i="5"/>
  <c r="AE590" i="5"/>
  <c r="AE591" i="5"/>
  <c r="AE592" i="5"/>
  <c r="AE593" i="5"/>
  <c r="AE594" i="5"/>
  <c r="AE595" i="5"/>
  <c r="AE596" i="5"/>
  <c r="AE597" i="5"/>
  <c r="AE598" i="5"/>
  <c r="AE599" i="5"/>
  <c r="AE600" i="5"/>
  <c r="AE601" i="5"/>
  <c r="AE602" i="5"/>
  <c r="AE603" i="5"/>
  <c r="AE604" i="5"/>
  <c r="AE605" i="5"/>
  <c r="AE606" i="5"/>
  <c r="AE607" i="5"/>
  <c r="AE608" i="5"/>
  <c r="AE609" i="5"/>
  <c r="AE610" i="5"/>
  <c r="AE611" i="5"/>
  <c r="AE612" i="5"/>
  <c r="AE613" i="5"/>
  <c r="AE614" i="5"/>
  <c r="AE615" i="5"/>
  <c r="AE616" i="5"/>
  <c r="AE617" i="5"/>
  <c r="AE618" i="5"/>
  <c r="AE619" i="5"/>
  <c r="AE620" i="5"/>
  <c r="AE621" i="5"/>
  <c r="AE622" i="5"/>
  <c r="AE623" i="5"/>
  <c r="AE624" i="5"/>
  <c r="AE625" i="5"/>
  <c r="AE626" i="5"/>
  <c r="AE627" i="5"/>
  <c r="AE628" i="5"/>
  <c r="AE629" i="5"/>
  <c r="AE630" i="5"/>
  <c r="AE631" i="5"/>
  <c r="AE632" i="5"/>
  <c r="AE633" i="5"/>
  <c r="AE634" i="5"/>
  <c r="AE635" i="5"/>
  <c r="AE636" i="5"/>
  <c r="AE637" i="5"/>
  <c r="AE638" i="5"/>
  <c r="AE639" i="5"/>
  <c r="AE640" i="5"/>
  <c r="AE641" i="5"/>
  <c r="AE642" i="5"/>
  <c r="AE643" i="5"/>
  <c r="AE644" i="5"/>
  <c r="AE645" i="5"/>
  <c r="AE646" i="5"/>
  <c r="AE647" i="5"/>
  <c r="AE648" i="5"/>
  <c r="AE649" i="5"/>
  <c r="AE650" i="5"/>
  <c r="AE651" i="5"/>
  <c r="AE652" i="5"/>
  <c r="AE653" i="5"/>
  <c r="AE654" i="5"/>
  <c r="AE655" i="5"/>
  <c r="AE656" i="5"/>
  <c r="AE657" i="5"/>
  <c r="AE658" i="5"/>
  <c r="AE659" i="5"/>
  <c r="AE660" i="5"/>
  <c r="AE661" i="5"/>
  <c r="AE662" i="5"/>
  <c r="AE663" i="5"/>
  <c r="AE664" i="5"/>
  <c r="AE665" i="5"/>
  <c r="AE666" i="5"/>
  <c r="AE667" i="5"/>
  <c r="AE668" i="5"/>
  <c r="AE669" i="5"/>
  <c r="AE670" i="5"/>
  <c r="AE671" i="5"/>
  <c r="AE672" i="5"/>
  <c r="AE673" i="5"/>
  <c r="AE674" i="5"/>
  <c r="AE675" i="5"/>
  <c r="AE676" i="5"/>
  <c r="AE677" i="5"/>
  <c r="AE678" i="5"/>
  <c r="AE679" i="5"/>
  <c r="AE680" i="5"/>
  <c r="AE681" i="5"/>
  <c r="AE682" i="5"/>
  <c r="AE683" i="5"/>
  <c r="AE684" i="5"/>
  <c r="AE685" i="5"/>
  <c r="AE686" i="5"/>
  <c r="AE687" i="5"/>
  <c r="AE688" i="5"/>
  <c r="AE689" i="5"/>
  <c r="AE690" i="5"/>
  <c r="AE691" i="5"/>
  <c r="AE692" i="5"/>
  <c r="AE693" i="5"/>
  <c r="AE694" i="5"/>
  <c r="AE695" i="5"/>
  <c r="AE696" i="5"/>
  <c r="AE697" i="5"/>
  <c r="AE698" i="5"/>
  <c r="AE699" i="5"/>
  <c r="AE700" i="5"/>
  <c r="AE701" i="5"/>
  <c r="AE702" i="5"/>
  <c r="AE703" i="5"/>
  <c r="AE704" i="5"/>
  <c r="AE705" i="5"/>
  <c r="AE706" i="5"/>
  <c r="AE707" i="5"/>
  <c r="AE708" i="5"/>
  <c r="AE709" i="5"/>
  <c r="AE710" i="5"/>
  <c r="AE711" i="5"/>
  <c r="AE712" i="5"/>
  <c r="AE713" i="5"/>
  <c r="AE714" i="5"/>
  <c r="AE715" i="5"/>
  <c r="AE716" i="5"/>
  <c r="AE717" i="5"/>
  <c r="AE718" i="5"/>
  <c r="AE719" i="5"/>
  <c r="AE720" i="5"/>
  <c r="AE721" i="5"/>
  <c r="AE722" i="5"/>
  <c r="AE723" i="5"/>
  <c r="AE724" i="5"/>
  <c r="AE725" i="5"/>
  <c r="AE726" i="5"/>
  <c r="AE727" i="5"/>
  <c r="AE728" i="5"/>
  <c r="AE729" i="5"/>
  <c r="AE730" i="5"/>
  <c r="AE731" i="5"/>
  <c r="AE732" i="5"/>
  <c r="AE733" i="5"/>
  <c r="AE734" i="5"/>
  <c r="AE735" i="5"/>
  <c r="AE736" i="5"/>
  <c r="AE737" i="5"/>
  <c r="AE738" i="5"/>
  <c r="AE739" i="5"/>
  <c r="AE740" i="5"/>
  <c r="AE741" i="5"/>
  <c r="AE742" i="5"/>
  <c r="AE743" i="5"/>
  <c r="AE744" i="5"/>
  <c r="AE745" i="5"/>
  <c r="AE746" i="5"/>
  <c r="AE747" i="5"/>
  <c r="AE748" i="5"/>
  <c r="AE749" i="5"/>
  <c r="AE750" i="5"/>
  <c r="AE751" i="5"/>
  <c r="AE752" i="5"/>
  <c r="AE753" i="5"/>
  <c r="AE754" i="5"/>
  <c r="AE755" i="5"/>
  <c r="AE756" i="5"/>
  <c r="AE757" i="5"/>
  <c r="AE758" i="5"/>
  <c r="AE759" i="5"/>
  <c r="AE760" i="5"/>
  <c r="AE761" i="5"/>
  <c r="AE762" i="5"/>
  <c r="AE763" i="5"/>
  <c r="AE764" i="5"/>
  <c r="AE765" i="5"/>
  <c r="AE766" i="5"/>
  <c r="AE767" i="5"/>
  <c r="AE768" i="5"/>
  <c r="AE769" i="5"/>
  <c r="AE770" i="5"/>
  <c r="AE771" i="5"/>
  <c r="AE772" i="5"/>
  <c r="AE773" i="5"/>
  <c r="AE774" i="5"/>
  <c r="AE775" i="5"/>
  <c r="AE776" i="5"/>
  <c r="AE777" i="5"/>
  <c r="AE778" i="5"/>
  <c r="AE779" i="5"/>
  <c r="AE780" i="5"/>
  <c r="AE781" i="5"/>
  <c r="AE782" i="5"/>
  <c r="AE783" i="5"/>
  <c r="AE784" i="5"/>
  <c r="AE785" i="5"/>
  <c r="AE786" i="5"/>
  <c r="AE787" i="5"/>
  <c r="AE788" i="5"/>
  <c r="AE789" i="5"/>
  <c r="AE790" i="5"/>
  <c r="AE791" i="5"/>
  <c r="AE792" i="5"/>
  <c r="AE793" i="5"/>
  <c r="AE794" i="5"/>
  <c r="AE795" i="5"/>
  <c r="AE796" i="5"/>
  <c r="AE797" i="5"/>
  <c r="AE798" i="5"/>
  <c r="AE799" i="5"/>
  <c r="AE800" i="5"/>
  <c r="AE801" i="5"/>
  <c r="AE802" i="5"/>
  <c r="AE803" i="5"/>
  <c r="AE804" i="5"/>
  <c r="AE805" i="5"/>
  <c r="AE806" i="5"/>
  <c r="AE807" i="5"/>
  <c r="AE808" i="5"/>
  <c r="AE809" i="5"/>
  <c r="AE810" i="5"/>
  <c r="AE811" i="5"/>
  <c r="AE812" i="5"/>
  <c r="AE813" i="5"/>
  <c r="AE814" i="5"/>
  <c r="AE815" i="5"/>
  <c r="AE816" i="5"/>
  <c r="AE817" i="5"/>
  <c r="AE818" i="5"/>
  <c r="AE819" i="5"/>
  <c r="AE820" i="5"/>
  <c r="AE821" i="5"/>
  <c r="AE822" i="5"/>
  <c r="AE823" i="5"/>
  <c r="AE824" i="5"/>
  <c r="AE825" i="5"/>
  <c r="AE826" i="5"/>
  <c r="AE827" i="5"/>
  <c r="AE828" i="5"/>
  <c r="AE829" i="5"/>
  <c r="AE830" i="5"/>
  <c r="AE831" i="5"/>
  <c r="AE832" i="5"/>
  <c r="AE833" i="5"/>
  <c r="AE834" i="5"/>
  <c r="AE835" i="5"/>
  <c r="AE836" i="5"/>
  <c r="AE837" i="5"/>
  <c r="AE838" i="5"/>
  <c r="AE839" i="5"/>
  <c r="AE840" i="5"/>
  <c r="AE841" i="5"/>
  <c r="AE842" i="5"/>
  <c r="AE843" i="5"/>
  <c r="AE844" i="5"/>
  <c r="AE845" i="5"/>
  <c r="AE846" i="5"/>
  <c r="AE847" i="5"/>
  <c r="AE848" i="5"/>
  <c r="AE849" i="5"/>
  <c r="AE850" i="5"/>
  <c r="AE851" i="5"/>
  <c r="AE852" i="5"/>
  <c r="AE853" i="5"/>
  <c r="AE854" i="5"/>
  <c r="AE855" i="5"/>
  <c r="AE856" i="5"/>
  <c r="AE857" i="5"/>
  <c r="AE858" i="5"/>
  <c r="AE859" i="5"/>
  <c r="AE860" i="5"/>
  <c r="AE861" i="5"/>
  <c r="AE862" i="5"/>
  <c r="AE863" i="5"/>
  <c r="AE864" i="5"/>
  <c r="AE865" i="5"/>
  <c r="AE866" i="5"/>
  <c r="AE867" i="5"/>
  <c r="AE868" i="5"/>
  <c r="AE869" i="5"/>
  <c r="AE870" i="5"/>
  <c r="AE871" i="5"/>
  <c r="AE872" i="5"/>
  <c r="AE873" i="5"/>
  <c r="AE874" i="5"/>
  <c r="AE875" i="5"/>
  <c r="AE876" i="5"/>
  <c r="AE877" i="5"/>
  <c r="AE878" i="5"/>
  <c r="AE879" i="5"/>
  <c r="AE880" i="5"/>
  <c r="AE881" i="5"/>
  <c r="AE882" i="5"/>
  <c r="AE883" i="5"/>
  <c r="AE884" i="5"/>
  <c r="AE885" i="5"/>
  <c r="AE886" i="5"/>
  <c r="AE887" i="5"/>
  <c r="AE888" i="5"/>
  <c r="AE889" i="5"/>
  <c r="AE890" i="5"/>
  <c r="AE891" i="5"/>
  <c r="AE892" i="5"/>
  <c r="AE893" i="5"/>
  <c r="AE894" i="5"/>
  <c r="AE895" i="5"/>
  <c r="AE896" i="5"/>
  <c r="AE897" i="5"/>
  <c r="AE898" i="5"/>
  <c r="AE899" i="5"/>
  <c r="AE900" i="5"/>
  <c r="AE901" i="5"/>
  <c r="AE902" i="5"/>
  <c r="AE903" i="5"/>
  <c r="AE904" i="5"/>
  <c r="AE905" i="5"/>
  <c r="AE906" i="5"/>
  <c r="AE907" i="5"/>
  <c r="AE908" i="5"/>
  <c r="AE909" i="5"/>
  <c r="AE910" i="5"/>
  <c r="AE911" i="5"/>
  <c r="AE912" i="5"/>
  <c r="AE913" i="5"/>
  <c r="AE914" i="5"/>
  <c r="AE915" i="5"/>
  <c r="AE916" i="5"/>
  <c r="AE917" i="5"/>
  <c r="AE918" i="5"/>
  <c r="AE919" i="5"/>
  <c r="AE920" i="5"/>
  <c r="AE921" i="5"/>
  <c r="AE922" i="5"/>
  <c r="AE923" i="5"/>
  <c r="AE924" i="5"/>
  <c r="AE925" i="5"/>
  <c r="AE926" i="5"/>
  <c r="AE927" i="5"/>
  <c r="AE928" i="5"/>
  <c r="AE929" i="5"/>
  <c r="AE930" i="5"/>
  <c r="AE931" i="5"/>
  <c r="AE932" i="5"/>
  <c r="AE933" i="5"/>
  <c r="AE934" i="5"/>
  <c r="AE935" i="5"/>
  <c r="AE936" i="5"/>
  <c r="AE937" i="5"/>
  <c r="AE938" i="5"/>
  <c r="AE939" i="5"/>
  <c r="AE940" i="5"/>
  <c r="AE941" i="5"/>
  <c r="AE942" i="5"/>
  <c r="AE943" i="5"/>
  <c r="AE944" i="5"/>
  <c r="AE945" i="5"/>
  <c r="AE946" i="5"/>
  <c r="AE947" i="5"/>
  <c r="AE948" i="5"/>
  <c r="AE949" i="5"/>
  <c r="AE950" i="5"/>
  <c r="AE951" i="5"/>
  <c r="AE952" i="5"/>
  <c r="AE953" i="5"/>
  <c r="AE954" i="5"/>
  <c r="AE955" i="5"/>
  <c r="AE956" i="5"/>
  <c r="AE957" i="5"/>
  <c r="AE958" i="5"/>
  <c r="AE959" i="5"/>
  <c r="AE960" i="5"/>
  <c r="AE961" i="5"/>
  <c r="AE962" i="5"/>
  <c r="AE963" i="5"/>
  <c r="AE964" i="5"/>
  <c r="AE965" i="5"/>
  <c r="AE966" i="5"/>
  <c r="AE967" i="5"/>
  <c r="AE968" i="5"/>
  <c r="AE969" i="5"/>
  <c r="AE970" i="5"/>
  <c r="AE971" i="5"/>
  <c r="AE972" i="5"/>
  <c r="AE973" i="5"/>
  <c r="AE974" i="5"/>
  <c r="AE975" i="5"/>
  <c r="AE976" i="5"/>
  <c r="AE977" i="5"/>
  <c r="AE978" i="5"/>
  <c r="AE979" i="5"/>
  <c r="AE980" i="5"/>
  <c r="AE981" i="5"/>
  <c r="AE982" i="5"/>
  <c r="AE983" i="5"/>
  <c r="AE984" i="5"/>
  <c r="AE985" i="5"/>
  <c r="AE986" i="5"/>
  <c r="AE987" i="5"/>
  <c r="AE988" i="5"/>
  <c r="AE989" i="5"/>
  <c r="AE990" i="5"/>
  <c r="AE991" i="5"/>
  <c r="AE992" i="5"/>
  <c r="AE993" i="5"/>
  <c r="AE994" i="5"/>
  <c r="AE995" i="5"/>
  <c r="AE996" i="5"/>
  <c r="AE997" i="5"/>
  <c r="AE998" i="5"/>
  <c r="AE999" i="5"/>
  <c r="AE1000" i="5"/>
  <c r="AE1001" i="5"/>
  <c r="AE1002" i="5"/>
  <c r="AE1003" i="5"/>
  <c r="AE1004" i="5"/>
  <c r="AE1005" i="5"/>
  <c r="AE1006" i="5"/>
  <c r="AE1007" i="5"/>
  <c r="AE1008" i="5"/>
  <c r="AE1009" i="5"/>
  <c r="AE1010" i="5"/>
  <c r="AE1011" i="5"/>
  <c r="AE1012" i="5"/>
  <c r="AE1013" i="5"/>
  <c r="AE1014" i="5"/>
  <c r="AE1015" i="5"/>
  <c r="AE1016" i="5"/>
  <c r="AE1017" i="5"/>
  <c r="AE1018" i="5"/>
  <c r="AE1019" i="5"/>
  <c r="AE1020" i="5"/>
  <c r="AE1021" i="5"/>
  <c r="AE1022" i="5"/>
  <c r="AE1023" i="5"/>
  <c r="AE1024" i="5"/>
  <c r="AE1025" i="5"/>
  <c r="AE1026" i="5"/>
  <c r="AE1027" i="5"/>
  <c r="AE1028" i="5"/>
  <c r="AE1029" i="5"/>
  <c r="AE1030" i="5"/>
  <c r="AE1031" i="5"/>
  <c r="AE1032" i="5"/>
  <c r="AE1033" i="5"/>
  <c r="AE1034" i="5"/>
  <c r="AE1035" i="5"/>
  <c r="AE1036" i="5"/>
  <c r="AE1037" i="5"/>
  <c r="AE1038" i="5"/>
  <c r="AE1039" i="5"/>
  <c r="AE1040" i="5"/>
  <c r="AE1041" i="5"/>
  <c r="AE1042" i="5"/>
  <c r="AE1043" i="5"/>
  <c r="AE1044" i="5"/>
  <c r="AE1045" i="5"/>
  <c r="AE1046" i="5"/>
  <c r="AE1047" i="5"/>
  <c r="AE1048" i="5"/>
  <c r="AE1049" i="5"/>
  <c r="AE1050" i="5"/>
  <c r="AE1051" i="5"/>
  <c r="AE1052" i="5"/>
  <c r="AE1053" i="5"/>
  <c r="AE1054" i="5"/>
  <c r="AE1055" i="5"/>
  <c r="AE1056" i="5"/>
  <c r="AE1057" i="5"/>
  <c r="AE1058" i="5"/>
  <c r="AE1059" i="5"/>
  <c r="AE1060" i="5"/>
  <c r="AE1061" i="5"/>
  <c r="AE1062" i="5"/>
  <c r="AE1063" i="5"/>
  <c r="AE1064" i="5"/>
  <c r="AE1065" i="5"/>
  <c r="AE1066" i="5"/>
  <c r="AE1067" i="5"/>
  <c r="AE1068" i="5"/>
  <c r="AE1069" i="5"/>
  <c r="AE1070" i="5"/>
  <c r="AE1071" i="5"/>
  <c r="AE1072" i="5"/>
  <c r="AE1073" i="5"/>
  <c r="AE1074" i="5"/>
  <c r="AE1075" i="5"/>
  <c r="AE1076" i="5"/>
  <c r="AE1077" i="5"/>
  <c r="AE1078" i="5"/>
  <c r="AE1079" i="5"/>
  <c r="AE1080" i="5"/>
  <c r="AE1081" i="5"/>
  <c r="AE1082" i="5"/>
  <c r="AE1083" i="5"/>
  <c r="AE1084" i="5"/>
  <c r="AE1085" i="5"/>
  <c r="AE1086" i="5"/>
  <c r="AE1087" i="5"/>
  <c r="AE1088" i="5"/>
  <c r="AE1089" i="5"/>
  <c r="AE1090" i="5"/>
  <c r="AE1091" i="5"/>
  <c r="AE1092" i="5"/>
  <c r="AE1093" i="5"/>
  <c r="AE1094" i="5"/>
  <c r="AE1095" i="5"/>
  <c r="AE1096" i="5"/>
  <c r="AE1097" i="5"/>
  <c r="AE1098" i="5"/>
  <c r="AE1099" i="5"/>
  <c r="AE1100" i="5"/>
  <c r="AE1101" i="5"/>
  <c r="AE1102" i="5"/>
  <c r="AE1103" i="5"/>
  <c r="AE1104" i="5"/>
  <c r="AE1105" i="5"/>
  <c r="AE1106" i="5"/>
  <c r="AE1107" i="5"/>
  <c r="AE1108" i="5"/>
  <c r="AE1109" i="5"/>
  <c r="AE1110" i="5"/>
  <c r="AE1111" i="5"/>
  <c r="AE1112" i="5"/>
  <c r="AE1113" i="5"/>
  <c r="AE1114" i="5"/>
  <c r="AE1115" i="5"/>
  <c r="AE1116" i="5"/>
  <c r="AE1117" i="5"/>
  <c r="AE1118" i="5"/>
  <c r="AE1119" i="5"/>
  <c r="AE1120" i="5"/>
  <c r="AE1121" i="5"/>
  <c r="AE1122" i="5"/>
  <c r="AE1123" i="5"/>
  <c r="AE1124" i="5"/>
  <c r="AE1125" i="5"/>
  <c r="AE1126" i="5"/>
  <c r="AE1127" i="5"/>
  <c r="AE1128" i="5"/>
  <c r="AE1129" i="5"/>
  <c r="AE1130" i="5"/>
  <c r="AE1131" i="5"/>
  <c r="AE1132" i="5"/>
  <c r="AE1133" i="5"/>
  <c r="AE1134" i="5"/>
  <c r="AE1135" i="5"/>
  <c r="AE1136" i="5"/>
  <c r="AE1137" i="5"/>
  <c r="AE1138" i="5"/>
  <c r="AE1139" i="5"/>
  <c r="AE1140" i="5"/>
  <c r="AE1141" i="5"/>
  <c r="AE1142" i="5"/>
  <c r="AE1143" i="5"/>
  <c r="AE1144" i="5"/>
  <c r="AE1145" i="5"/>
  <c r="AE1146" i="5"/>
  <c r="AE1147" i="5"/>
  <c r="AE1148" i="5"/>
  <c r="AE1149" i="5"/>
  <c r="AE1150" i="5"/>
  <c r="AE1151" i="5"/>
  <c r="AE1152" i="5"/>
  <c r="AE1153" i="5"/>
  <c r="AE1154" i="5"/>
  <c r="AE1155" i="5"/>
  <c r="AE1156" i="5"/>
  <c r="AE1157" i="5"/>
  <c r="AE1158" i="5"/>
  <c r="AE1159" i="5"/>
  <c r="AE1160" i="5"/>
  <c r="AE1161" i="5"/>
  <c r="AE1162" i="5"/>
  <c r="AE1163" i="5"/>
  <c r="AE1164" i="5"/>
  <c r="AE1165" i="5"/>
  <c r="AE1166" i="5"/>
  <c r="AE1167" i="5"/>
  <c r="AE1168" i="5"/>
  <c r="AE1169" i="5"/>
  <c r="AE1170" i="5"/>
  <c r="AE1171" i="5"/>
  <c r="AE1172" i="5"/>
  <c r="AE1173" i="5"/>
  <c r="AE1174" i="5"/>
  <c r="AE1175" i="5"/>
  <c r="AE1176" i="5"/>
  <c r="AE1177" i="5"/>
  <c r="AE1178" i="5"/>
  <c r="AE1179" i="5"/>
  <c r="AE1180" i="5"/>
  <c r="AE1181" i="5"/>
  <c r="AE1182" i="5"/>
  <c r="AE1183" i="5"/>
  <c r="AE1184" i="5"/>
  <c r="AE1185" i="5"/>
  <c r="AE1186" i="5"/>
  <c r="AE1187" i="5"/>
  <c r="AE1188" i="5"/>
  <c r="AE1189" i="5"/>
  <c r="AE1190" i="5"/>
  <c r="AE1191" i="5"/>
  <c r="AE1192" i="5"/>
  <c r="AE1193" i="5"/>
  <c r="AE1194" i="5"/>
  <c r="AE1195" i="5"/>
  <c r="AE1196" i="5"/>
  <c r="AE1197" i="5"/>
  <c r="AE1198" i="5"/>
  <c r="AE1199" i="5"/>
  <c r="AE1200" i="5"/>
  <c r="AE1201" i="5"/>
  <c r="AE1202" i="5"/>
  <c r="AE1203" i="5"/>
  <c r="AE1204" i="5"/>
  <c r="AE1205" i="5"/>
  <c r="AE1206" i="5"/>
  <c r="AE1207" i="5"/>
  <c r="AE1208" i="5"/>
  <c r="AE1209" i="5"/>
  <c r="AE1210" i="5"/>
  <c r="AE1211" i="5"/>
  <c r="AE1212" i="5"/>
  <c r="AE1213" i="5"/>
  <c r="AE1214" i="5"/>
  <c r="AE1215" i="5"/>
  <c r="AE1216" i="5"/>
  <c r="AE1217" i="5"/>
  <c r="AE1218" i="5"/>
  <c r="AE1219" i="5"/>
  <c r="AE1220" i="5"/>
  <c r="AE1221" i="5"/>
  <c r="AE1222" i="5"/>
  <c r="AE1223" i="5"/>
  <c r="AE1224" i="5"/>
  <c r="AE1225" i="5"/>
  <c r="AE1226" i="5"/>
  <c r="AE1227" i="5"/>
  <c r="AE1228" i="5"/>
  <c r="AE1229" i="5"/>
  <c r="AE1230" i="5"/>
  <c r="AE1231" i="5"/>
  <c r="AE1232" i="5"/>
  <c r="AE1233" i="5"/>
  <c r="AE1234" i="5"/>
  <c r="AE1235" i="5"/>
  <c r="AE1236" i="5"/>
  <c r="AE1237" i="5"/>
  <c r="AE1238" i="5"/>
  <c r="AE1239" i="5"/>
  <c r="AE1240" i="5"/>
  <c r="AE1241" i="5"/>
  <c r="AE1242" i="5"/>
  <c r="AE1243" i="5"/>
  <c r="AE1244" i="5"/>
  <c r="AE1245" i="5"/>
  <c r="AE1246" i="5"/>
  <c r="AE1247" i="5"/>
  <c r="AE1248" i="5"/>
  <c r="AE1249" i="5"/>
  <c r="AE1250" i="5"/>
  <c r="AE1251" i="5"/>
  <c r="AE1252" i="5"/>
  <c r="AE1253" i="5"/>
  <c r="AE1254" i="5"/>
  <c r="AE1255" i="5"/>
  <c r="AE1256" i="5"/>
  <c r="AE1257" i="5"/>
  <c r="AE1258" i="5"/>
  <c r="AE1259" i="5"/>
  <c r="AE1260" i="5"/>
  <c r="AE1261" i="5"/>
  <c r="AE1262" i="5"/>
  <c r="AE1263" i="5"/>
  <c r="AE1264" i="5"/>
  <c r="AE1265" i="5"/>
  <c r="AE1266" i="5"/>
  <c r="AE1267" i="5"/>
  <c r="AE1268" i="5"/>
  <c r="AE1269" i="5"/>
  <c r="AE1270" i="5"/>
  <c r="AE1271" i="5"/>
  <c r="AE1272" i="5"/>
  <c r="AE1273" i="5"/>
  <c r="AE1274" i="5"/>
  <c r="AE1275" i="5"/>
  <c r="AE1276" i="5"/>
  <c r="AE1277" i="5"/>
  <c r="AE1278" i="5"/>
  <c r="AE1279" i="5"/>
  <c r="AE1280" i="5"/>
  <c r="AE1281" i="5"/>
  <c r="AE1282" i="5"/>
  <c r="AE1283" i="5"/>
  <c r="AE1284" i="5"/>
  <c r="AE1285" i="5"/>
  <c r="AE1286" i="5"/>
  <c r="AE1287" i="5"/>
  <c r="AE1288" i="5"/>
  <c r="AE1289" i="5"/>
  <c r="AE1290" i="5"/>
  <c r="AE1291" i="5"/>
  <c r="AE1292" i="5"/>
  <c r="AE1293" i="5"/>
  <c r="AE1294" i="5"/>
  <c r="AE1295" i="5"/>
  <c r="AE1296" i="5"/>
  <c r="AE1297" i="5"/>
  <c r="AE1298" i="5"/>
  <c r="AE1299" i="5"/>
  <c r="AE1300" i="5"/>
  <c r="AE1301" i="5"/>
  <c r="AE1302" i="5"/>
  <c r="AE1303" i="5"/>
  <c r="AE1304" i="5"/>
  <c r="AE1305" i="5"/>
  <c r="AE1306" i="5"/>
  <c r="AE1307" i="5"/>
  <c r="AE1308" i="5"/>
  <c r="AE1309" i="5"/>
  <c r="AE1310" i="5"/>
  <c r="AE1311" i="5"/>
  <c r="AE1312" i="5"/>
  <c r="AE1313" i="5"/>
  <c r="AE1314" i="5"/>
  <c r="AE1315" i="5"/>
  <c r="AE1316" i="5"/>
  <c r="AE1317" i="5"/>
  <c r="AE1318" i="5"/>
  <c r="AE1319" i="5"/>
  <c r="AE1320" i="5"/>
  <c r="AE1321" i="5"/>
  <c r="AE1322" i="5"/>
  <c r="AE1323" i="5"/>
  <c r="AE1324" i="5"/>
  <c r="AE1325" i="5"/>
  <c r="AE1326" i="5"/>
  <c r="AE1327" i="5"/>
  <c r="AE1328" i="5"/>
  <c r="AE1329" i="5"/>
  <c r="AE1330" i="5"/>
  <c r="AE1331" i="5"/>
  <c r="AE1332" i="5"/>
  <c r="AE1333" i="5"/>
  <c r="AE1334" i="5"/>
  <c r="AE1335" i="5"/>
  <c r="AE1336" i="5"/>
  <c r="AE1337" i="5"/>
  <c r="AE1338" i="5"/>
  <c r="AE1339" i="5"/>
  <c r="AE1340" i="5"/>
  <c r="AE1341" i="5"/>
  <c r="AE1342" i="5"/>
  <c r="AE1343" i="5"/>
  <c r="AE1344" i="5"/>
  <c r="AE1345" i="5"/>
  <c r="AE1346" i="5"/>
  <c r="AE1347" i="5"/>
  <c r="AE1348" i="5"/>
  <c r="AE1349" i="5"/>
  <c r="AE1350" i="5"/>
  <c r="AE1351" i="5"/>
  <c r="AE1352" i="5"/>
  <c r="AE1353" i="5"/>
  <c r="AE1354" i="5"/>
  <c r="AE1355" i="5"/>
  <c r="AE1356" i="5"/>
  <c r="AE1357" i="5"/>
  <c r="AE1358" i="5"/>
  <c r="AE1359" i="5"/>
  <c r="AE1360" i="5"/>
  <c r="AE1361" i="5"/>
  <c r="AE1362" i="5"/>
  <c r="AE1363" i="5"/>
  <c r="AE1364" i="5"/>
  <c r="AE1365" i="5"/>
  <c r="AE1366" i="5"/>
  <c r="AE1367" i="5"/>
  <c r="AE1368" i="5"/>
  <c r="AE1369" i="5"/>
  <c r="AE1370" i="5"/>
  <c r="AE1371" i="5"/>
  <c r="AE1372" i="5"/>
  <c r="AE1373" i="5"/>
  <c r="AE1374" i="5"/>
  <c r="AE1375" i="5"/>
  <c r="AE1376" i="5"/>
  <c r="AE1377" i="5"/>
  <c r="AE1378" i="5"/>
  <c r="AE1379" i="5"/>
  <c r="AE1380" i="5"/>
  <c r="AE1381" i="5"/>
  <c r="AE1382" i="5"/>
  <c r="AE1383" i="5"/>
  <c r="AE1384" i="5"/>
  <c r="AE1385" i="5"/>
  <c r="AE1386" i="5"/>
  <c r="AE1387" i="5"/>
  <c r="AE1388" i="5"/>
  <c r="AE1389" i="5"/>
  <c r="AE1390" i="5"/>
  <c r="AE1391" i="5"/>
  <c r="AE1392" i="5"/>
  <c r="AE1393" i="5"/>
  <c r="AE1394" i="5"/>
  <c r="AE1395" i="5"/>
  <c r="AE1396" i="5"/>
  <c r="AE1397" i="5"/>
  <c r="AE1398" i="5"/>
  <c r="AE1399" i="5"/>
  <c r="AE1400" i="5"/>
  <c r="AE1401" i="5"/>
  <c r="AE1402" i="5"/>
  <c r="AE1403" i="5"/>
  <c r="AE1404" i="5"/>
  <c r="AE1405" i="5"/>
  <c r="AE1406" i="5"/>
  <c r="AE1407" i="5"/>
  <c r="AE1408" i="5"/>
  <c r="AE1409" i="5"/>
  <c r="AE1410" i="5"/>
  <c r="AE1411" i="5"/>
  <c r="AE1412" i="5"/>
  <c r="AE1413" i="5"/>
  <c r="AE1414" i="5"/>
  <c r="AE1415" i="5"/>
  <c r="AE1416" i="5"/>
  <c r="AE1417" i="5"/>
  <c r="AE1418" i="5"/>
  <c r="AE1419" i="5"/>
  <c r="AE1420" i="5"/>
  <c r="AE1421" i="5"/>
  <c r="AE1422" i="5"/>
  <c r="AE1423" i="5"/>
  <c r="AE1424" i="5"/>
  <c r="AE1425" i="5"/>
  <c r="AE1426" i="5"/>
  <c r="AE1427" i="5"/>
  <c r="AE1428" i="5"/>
  <c r="AE1429" i="5"/>
  <c r="AE1430" i="5"/>
  <c r="AE1431" i="5"/>
  <c r="AE1432" i="5"/>
  <c r="AE1433" i="5"/>
  <c r="AE1434" i="5"/>
  <c r="AE1435" i="5"/>
  <c r="AE1436" i="5"/>
  <c r="AE1437" i="5"/>
  <c r="AE1438" i="5"/>
  <c r="AE1439" i="5"/>
  <c r="AE1440" i="5"/>
  <c r="AE1441" i="5"/>
  <c r="AE1442" i="5"/>
  <c r="AE1443" i="5"/>
  <c r="AE1444" i="5"/>
  <c r="AE1445" i="5"/>
  <c r="AE1446" i="5"/>
  <c r="AE1447" i="5"/>
  <c r="AE1448" i="5"/>
  <c r="AE1449" i="5"/>
  <c r="AE1450" i="5"/>
  <c r="AE1451" i="5"/>
  <c r="AE1452" i="5"/>
  <c r="AE1453" i="5"/>
  <c r="AE1454" i="5"/>
  <c r="AE1455" i="5"/>
  <c r="AE1456" i="5"/>
  <c r="AE1457" i="5"/>
  <c r="AE1458" i="5"/>
  <c r="AE1459" i="5"/>
  <c r="AE1460" i="5"/>
  <c r="AE1461" i="5"/>
  <c r="AE1462" i="5"/>
  <c r="AE1463" i="5"/>
  <c r="AE1464" i="5"/>
  <c r="AE1465" i="5"/>
  <c r="AE1466" i="5"/>
  <c r="AE1467" i="5"/>
  <c r="AE1468" i="5"/>
  <c r="AE1469" i="5"/>
  <c r="AE1470" i="5"/>
  <c r="AE1471" i="5"/>
  <c r="AE1472" i="5"/>
  <c r="AE1473" i="5"/>
  <c r="AE1474" i="5"/>
  <c r="AE1475" i="5"/>
  <c r="AE1476" i="5"/>
  <c r="AE1477" i="5"/>
  <c r="AE1478" i="5"/>
  <c r="AE1479" i="5"/>
  <c r="AE1480" i="5"/>
  <c r="AE1481" i="5"/>
  <c r="AE1482" i="5"/>
  <c r="AE1483" i="5"/>
  <c r="AE1484" i="5"/>
  <c r="AE1485" i="5"/>
  <c r="AE1486" i="5"/>
  <c r="AE1487" i="5"/>
  <c r="AE1488" i="5"/>
  <c r="AE1489" i="5"/>
  <c r="AE1490" i="5"/>
  <c r="AE1491" i="5"/>
  <c r="AE1492" i="5"/>
  <c r="AE1493" i="5"/>
  <c r="AE1494" i="5"/>
  <c r="AE1495" i="5"/>
  <c r="AE1496" i="5"/>
  <c r="AE1497" i="5"/>
  <c r="AE1498" i="5"/>
  <c r="AE1499" i="5"/>
  <c r="AE1500" i="5"/>
  <c r="AE1501" i="5"/>
  <c r="AE1502" i="5"/>
  <c r="AE1503" i="5"/>
  <c r="AE1504" i="5"/>
  <c r="AE1505" i="5"/>
  <c r="AE1506" i="5"/>
  <c r="AE1507" i="5"/>
  <c r="AE1508" i="5"/>
  <c r="AE1509" i="5"/>
  <c r="AE1510" i="5"/>
  <c r="AE1511" i="5"/>
  <c r="AE1512" i="5"/>
  <c r="AE1513" i="5"/>
  <c r="AE1514" i="5"/>
  <c r="AE1515" i="5"/>
  <c r="AE1516" i="5"/>
  <c r="AE1517" i="5"/>
  <c r="AE1518" i="5"/>
  <c r="AE1519" i="5"/>
  <c r="AE1520" i="5"/>
  <c r="AE1521" i="5"/>
  <c r="AE1522" i="5"/>
  <c r="AE1523" i="5"/>
  <c r="AE1524" i="5"/>
  <c r="AE1525" i="5"/>
  <c r="AE1526" i="5"/>
  <c r="AE1527" i="5"/>
  <c r="AE1528" i="5"/>
  <c r="AE1529" i="5"/>
  <c r="AE1530" i="5"/>
  <c r="AE1531" i="5"/>
  <c r="AE1532" i="5"/>
  <c r="AE1533" i="5"/>
  <c r="AE1534" i="5"/>
  <c r="AE1535" i="5"/>
  <c r="AE1536" i="5"/>
  <c r="AE1537" i="5"/>
  <c r="AE1538" i="5"/>
  <c r="AE1539" i="5"/>
  <c r="AE1540" i="5"/>
  <c r="AE1541" i="5"/>
  <c r="AE1542" i="5"/>
  <c r="AE1543" i="5"/>
  <c r="AE1544" i="5"/>
  <c r="AE1545" i="5"/>
  <c r="AE1546" i="5"/>
  <c r="AE1547" i="5"/>
  <c r="AE1548" i="5"/>
  <c r="AE1549" i="5"/>
  <c r="AE1550" i="5"/>
  <c r="AE1551" i="5"/>
  <c r="AE1552" i="5"/>
  <c r="AE1553" i="5"/>
  <c r="AE1554" i="5"/>
  <c r="AE1555" i="5"/>
  <c r="AE1556" i="5"/>
  <c r="AE1557" i="5"/>
  <c r="AE1558" i="5"/>
  <c r="AE1559" i="5"/>
  <c r="AE1560" i="5"/>
  <c r="AE1561" i="5"/>
  <c r="AE1562" i="5"/>
  <c r="AE1563" i="5"/>
  <c r="AE1564" i="5"/>
  <c r="AE1565" i="5"/>
  <c r="AE1566" i="5"/>
  <c r="AE1567" i="5"/>
  <c r="AE1568" i="5"/>
  <c r="AE1569" i="5"/>
  <c r="AE1570" i="5"/>
  <c r="AE1571" i="5"/>
  <c r="AE1572" i="5"/>
  <c r="AE1573" i="5"/>
  <c r="AE1574" i="5"/>
  <c r="AE1575" i="5"/>
  <c r="AE1576" i="5"/>
  <c r="AE1577" i="5"/>
  <c r="AE1578" i="5"/>
  <c r="AE1579" i="5"/>
  <c r="AE1580" i="5"/>
  <c r="AE1581" i="5"/>
  <c r="AE1582" i="5"/>
  <c r="AE1583" i="5"/>
  <c r="AE1584" i="5"/>
  <c r="AE1585" i="5"/>
  <c r="AE1586" i="5"/>
  <c r="AE1587" i="5"/>
  <c r="AE1588" i="5"/>
  <c r="AE1589" i="5"/>
  <c r="AE1590" i="5"/>
  <c r="AE1591" i="5"/>
  <c r="AE1592" i="5"/>
  <c r="AE1593" i="5"/>
  <c r="AE1594" i="5"/>
  <c r="AE1595" i="5"/>
  <c r="AE1596" i="5"/>
  <c r="AE1597" i="5"/>
  <c r="AE1598" i="5"/>
  <c r="AE1599" i="5"/>
  <c r="AE1600" i="5"/>
  <c r="AE1601" i="5"/>
  <c r="AE1602" i="5"/>
  <c r="AE1603" i="5"/>
  <c r="AE1604" i="5"/>
  <c r="AE1605" i="5"/>
  <c r="AE1606" i="5"/>
  <c r="AE1607" i="5"/>
  <c r="AE1608" i="5"/>
  <c r="AE1609" i="5"/>
  <c r="AE1610" i="5"/>
  <c r="AE1611" i="5"/>
  <c r="AE1612" i="5"/>
  <c r="AE1613" i="5"/>
  <c r="AE1614" i="5"/>
  <c r="AE1615" i="5"/>
  <c r="AE1616" i="5"/>
  <c r="AE1617" i="5"/>
  <c r="AE1618" i="5"/>
  <c r="AE1619" i="5"/>
  <c r="AE1620" i="5"/>
  <c r="AE1621" i="5"/>
  <c r="AE1622" i="5"/>
  <c r="AE1623" i="5"/>
  <c r="AE1624" i="5"/>
  <c r="AE1625" i="5"/>
  <c r="AE1626" i="5"/>
  <c r="AE1627" i="5"/>
  <c r="AE1628" i="5"/>
  <c r="AE1629" i="5"/>
  <c r="AE1630" i="5"/>
  <c r="AE1631" i="5"/>
  <c r="AE1632" i="5"/>
  <c r="AE1633" i="5"/>
  <c r="AE1634" i="5"/>
  <c r="AE1635" i="5"/>
  <c r="AE1636" i="5"/>
  <c r="AE1637" i="5"/>
  <c r="AE1638" i="5"/>
  <c r="AE1639" i="5"/>
  <c r="AE1640" i="5"/>
  <c r="AE1641" i="5"/>
  <c r="AE1642" i="5"/>
  <c r="AE1643" i="5"/>
  <c r="AE1644" i="5"/>
  <c r="AE1645" i="5"/>
  <c r="AE1646" i="5"/>
  <c r="AE1647" i="5"/>
  <c r="AE1648" i="5"/>
  <c r="AE1649" i="5"/>
  <c r="AE1650" i="5"/>
  <c r="AE1651" i="5"/>
  <c r="AE1652" i="5"/>
  <c r="AE1653" i="5"/>
  <c r="AE1654" i="5"/>
  <c r="AE1655" i="5"/>
  <c r="AE1656" i="5"/>
  <c r="AE1657" i="5"/>
  <c r="AE1658" i="5"/>
  <c r="AE1659" i="5"/>
  <c r="AE1660" i="5"/>
  <c r="AE1661" i="5"/>
  <c r="AE1662" i="5"/>
  <c r="AE1663" i="5"/>
  <c r="AE1664" i="5"/>
  <c r="AE1665" i="5"/>
  <c r="AE1666" i="5"/>
  <c r="AE1667" i="5"/>
  <c r="AE1668" i="5"/>
  <c r="AE1669" i="5"/>
  <c r="AE1670" i="5"/>
  <c r="AE1671" i="5"/>
  <c r="AE1672" i="5"/>
  <c r="AE1673" i="5"/>
  <c r="AE1674" i="5"/>
  <c r="AE1675" i="5"/>
  <c r="AE1676" i="5"/>
  <c r="AE1677" i="5"/>
  <c r="AE1678" i="5"/>
  <c r="AE1679" i="5"/>
  <c r="AE1680" i="5"/>
  <c r="AE1681" i="5"/>
  <c r="AE1682" i="5"/>
  <c r="AE1683" i="5"/>
  <c r="AE1684" i="5"/>
  <c r="AE1685" i="5"/>
  <c r="AE1686" i="5"/>
  <c r="AE1687" i="5"/>
  <c r="AE1688" i="5"/>
  <c r="AE1689" i="5"/>
  <c r="AE1690" i="5"/>
  <c r="AE1691" i="5"/>
  <c r="AE1692" i="5"/>
  <c r="AE1693" i="5"/>
  <c r="AE1694" i="5"/>
  <c r="AE1695" i="5"/>
  <c r="AE1696" i="5"/>
  <c r="AE1697" i="5"/>
  <c r="AE1698" i="5"/>
  <c r="AE1699" i="5"/>
  <c r="AE1700" i="5"/>
  <c r="AE1701" i="5"/>
  <c r="AE1702" i="5"/>
  <c r="AE1703" i="5"/>
  <c r="AE1704" i="5"/>
  <c r="AE1705" i="5"/>
  <c r="AE1706" i="5"/>
  <c r="AE1707" i="5"/>
  <c r="AE1708" i="5"/>
  <c r="AE1709" i="5"/>
  <c r="AE1710" i="5"/>
  <c r="AE1711" i="5"/>
  <c r="AE1712" i="5"/>
  <c r="AE1713" i="5"/>
  <c r="AE1714" i="5"/>
  <c r="AE1715" i="5"/>
  <c r="AE1716" i="5"/>
  <c r="AE1717" i="5"/>
  <c r="AE1718" i="5"/>
  <c r="AE1719" i="5"/>
  <c r="AE1720" i="5"/>
  <c r="AE1721" i="5"/>
  <c r="AE1722" i="5"/>
  <c r="AE1723" i="5"/>
  <c r="AE1724" i="5"/>
  <c r="AE1725" i="5"/>
  <c r="AE1726" i="5"/>
  <c r="AE1727" i="5"/>
  <c r="AE1728" i="5"/>
  <c r="AE1729" i="5"/>
  <c r="AE1730" i="5"/>
  <c r="AE1731" i="5"/>
  <c r="AE1732" i="5"/>
  <c r="AE1733" i="5"/>
  <c r="AE1734" i="5"/>
  <c r="AE1735" i="5"/>
  <c r="AE1736" i="5"/>
  <c r="AE1737" i="5"/>
  <c r="AE1738" i="5"/>
  <c r="AE1739" i="5"/>
  <c r="AE1740" i="5"/>
  <c r="AE1741" i="5"/>
  <c r="AE1742" i="5"/>
  <c r="AE1743" i="5"/>
  <c r="AE1744" i="5"/>
  <c r="AE1745" i="5"/>
  <c r="AE1746" i="5"/>
  <c r="AE1747" i="5"/>
  <c r="AE1748" i="5"/>
  <c r="AE1749" i="5"/>
  <c r="AE1750" i="5"/>
  <c r="AE1751" i="5"/>
  <c r="AE1752" i="5"/>
  <c r="AE1753" i="5"/>
  <c r="AE1754" i="5"/>
  <c r="AE1755" i="5"/>
  <c r="AE1756" i="5"/>
  <c r="AE1757" i="5"/>
  <c r="AE1758" i="5"/>
  <c r="AE1759" i="5"/>
  <c r="AE1760" i="5"/>
  <c r="AE1761" i="5"/>
  <c r="AE1762" i="5"/>
  <c r="AE1763" i="5"/>
  <c r="AE1764" i="5"/>
  <c r="AE1765" i="5"/>
  <c r="AE1766" i="5"/>
  <c r="AE1767" i="5"/>
  <c r="AE1768" i="5"/>
  <c r="AE1769" i="5"/>
  <c r="AE1770" i="5"/>
  <c r="AE1771" i="5"/>
  <c r="AE1772" i="5"/>
  <c r="AE1773" i="5"/>
  <c r="AE1774" i="5"/>
  <c r="AE1775" i="5"/>
  <c r="AE1776" i="5"/>
  <c r="AE1777" i="5"/>
  <c r="AE1778" i="5"/>
  <c r="AE1779" i="5"/>
  <c r="AE1780" i="5"/>
  <c r="AE1781" i="5"/>
  <c r="AE1782" i="5"/>
  <c r="AE1783" i="5"/>
  <c r="AE1784" i="5"/>
  <c r="AE1785" i="5"/>
  <c r="AE1786" i="5"/>
  <c r="AE1787" i="5"/>
  <c r="AE1788" i="5"/>
  <c r="AE1789" i="5"/>
  <c r="AE1790" i="5"/>
  <c r="AE1791" i="5"/>
  <c r="AE1792" i="5"/>
  <c r="AE1793" i="5"/>
  <c r="AE1794" i="5"/>
  <c r="AE1795" i="5"/>
  <c r="AE1796" i="5"/>
  <c r="AE1797" i="5"/>
  <c r="AE1798" i="5"/>
  <c r="AE1799" i="5"/>
  <c r="AE1800" i="5"/>
  <c r="AE1801" i="5"/>
  <c r="AE1802" i="5"/>
  <c r="AE1803" i="5"/>
  <c r="AE1804" i="5"/>
  <c r="AE1805" i="5"/>
  <c r="AE1806" i="5"/>
  <c r="AE1807" i="5"/>
  <c r="AE1808" i="5"/>
  <c r="AE1809" i="5"/>
  <c r="AE1810" i="5"/>
  <c r="AE1811" i="5"/>
  <c r="AE1812" i="5"/>
  <c r="AE1813" i="5"/>
  <c r="AE1814" i="5"/>
  <c r="AE1815" i="5"/>
  <c r="AE1816" i="5"/>
  <c r="AE1817" i="5"/>
  <c r="AE1818" i="5"/>
  <c r="AE1819" i="5"/>
  <c r="AE1820" i="5"/>
  <c r="AE1821" i="5"/>
  <c r="AE1822" i="5"/>
  <c r="AE1823" i="5"/>
  <c r="AE1824" i="5"/>
  <c r="AE1825" i="5"/>
  <c r="AE1826" i="5"/>
  <c r="AE1827" i="5"/>
  <c r="AE1828" i="5"/>
  <c r="AE1829" i="5"/>
  <c r="AE1830" i="5"/>
  <c r="AE1831" i="5"/>
  <c r="AE1832" i="5"/>
  <c r="AE1833" i="5"/>
  <c r="AE1834" i="5"/>
  <c r="AE1835" i="5"/>
  <c r="AE1836" i="5"/>
  <c r="AE1837" i="5"/>
  <c r="AE1838" i="5"/>
  <c r="AE1839" i="5"/>
  <c r="AE1840" i="5"/>
  <c r="AE1841" i="5"/>
  <c r="AE1842" i="5"/>
  <c r="AE1843" i="5"/>
  <c r="AE1844" i="5"/>
  <c r="AE1845" i="5"/>
  <c r="AE1846" i="5"/>
  <c r="AE1847" i="5"/>
  <c r="AE1848" i="5"/>
  <c r="AE1849" i="5"/>
  <c r="AE1850" i="5"/>
  <c r="AE1851" i="5"/>
  <c r="AE1852" i="5"/>
  <c r="AE1853" i="5"/>
  <c r="AE1854" i="5"/>
  <c r="AE1855" i="5"/>
  <c r="AE1856" i="5"/>
  <c r="AE1857" i="5"/>
  <c r="AE1858" i="5"/>
  <c r="AE1859" i="5"/>
  <c r="AE1860" i="5"/>
  <c r="AE1861" i="5"/>
  <c r="AE1862" i="5"/>
  <c r="AE1863" i="5"/>
  <c r="AE1864" i="5"/>
  <c r="AE1865" i="5"/>
  <c r="AE1866" i="5"/>
  <c r="AE1867" i="5"/>
  <c r="AE1868" i="5"/>
  <c r="AE1869" i="5"/>
  <c r="AE1870" i="5"/>
  <c r="AE1871" i="5"/>
  <c r="AE1872" i="5"/>
  <c r="AE1873" i="5"/>
  <c r="AE1874" i="5"/>
  <c r="AE1875" i="5"/>
  <c r="AE1876" i="5"/>
  <c r="AE1877" i="5"/>
  <c r="AE1878" i="5"/>
  <c r="AE1879" i="5"/>
  <c r="AE1880" i="5"/>
  <c r="AE1881" i="5"/>
  <c r="AE1882" i="5"/>
  <c r="AE1883" i="5"/>
  <c r="AE1884" i="5"/>
  <c r="AE1885" i="5"/>
  <c r="AE1886" i="5"/>
  <c r="AE1887" i="5"/>
  <c r="AE1888" i="5"/>
  <c r="AE1889" i="5"/>
  <c r="AE1890" i="5"/>
  <c r="AE1891" i="5"/>
  <c r="AE1892" i="5"/>
  <c r="AE1893" i="5"/>
  <c r="AE1894" i="5"/>
  <c r="AE1895" i="5"/>
  <c r="AE1896" i="5"/>
  <c r="AE1897" i="5"/>
  <c r="AE1898" i="5"/>
  <c r="AE1899" i="5"/>
  <c r="AE1900" i="5"/>
  <c r="AE1901" i="5"/>
  <c r="AE1902" i="5"/>
  <c r="AE1903" i="5"/>
  <c r="AE1904" i="5"/>
  <c r="AE1905" i="5"/>
  <c r="AE1906" i="5"/>
  <c r="AE1907" i="5"/>
  <c r="AE1908" i="5"/>
  <c r="AE1909" i="5"/>
  <c r="AE1910" i="5"/>
  <c r="AE1911" i="5"/>
  <c r="AE1912" i="5"/>
  <c r="AE1913" i="5"/>
  <c r="AE1914" i="5"/>
  <c r="AE1915" i="5"/>
  <c r="AE1916" i="5"/>
  <c r="AE1917" i="5"/>
  <c r="AE1918" i="5"/>
  <c r="AE1919" i="5"/>
  <c r="AE1920" i="5"/>
  <c r="AE1921" i="5"/>
  <c r="AE1922" i="5"/>
  <c r="AE1923" i="5"/>
  <c r="AE1924" i="5"/>
  <c r="AE1925" i="5"/>
  <c r="AE1926" i="5"/>
  <c r="AE1927" i="5"/>
  <c r="AE1928" i="5"/>
  <c r="AE1929" i="5"/>
  <c r="AE1930" i="5"/>
  <c r="AE1931" i="5"/>
  <c r="AE1932" i="5"/>
  <c r="AE1933" i="5"/>
  <c r="AE1934" i="5"/>
  <c r="AE1935" i="5"/>
  <c r="AE1936" i="5"/>
  <c r="AE1937" i="5"/>
  <c r="AE1938" i="5"/>
  <c r="AE1939" i="5"/>
  <c r="AE1940" i="5"/>
  <c r="AE1941" i="5"/>
  <c r="AE1942" i="5"/>
  <c r="AE1943" i="5"/>
  <c r="AE1944" i="5"/>
  <c r="AE1945" i="5"/>
  <c r="AE1946" i="5"/>
  <c r="AE1947" i="5"/>
  <c r="AE1948" i="5"/>
  <c r="AE1949" i="5"/>
  <c r="AE1950" i="5"/>
  <c r="AE1951" i="5"/>
  <c r="AE1952" i="5"/>
  <c r="AE1953" i="5"/>
  <c r="AE1954" i="5"/>
  <c r="AE1955" i="5"/>
  <c r="AE1956" i="5"/>
  <c r="AE1957" i="5"/>
  <c r="AE1958" i="5"/>
  <c r="AE1959" i="5"/>
  <c r="AE1960" i="5"/>
  <c r="AE1961" i="5"/>
  <c r="AE1962" i="5"/>
  <c r="AE1963" i="5"/>
  <c r="AE1964" i="5"/>
  <c r="AE1965" i="5"/>
  <c r="AE1966" i="5"/>
  <c r="AE1967" i="5"/>
  <c r="AE1968" i="5"/>
  <c r="AE1969" i="5"/>
  <c r="AE1970" i="5"/>
  <c r="AE1971" i="5"/>
  <c r="AE1972" i="5"/>
  <c r="AE1973" i="5"/>
  <c r="AE1974" i="5"/>
  <c r="AE1975" i="5"/>
  <c r="AE1976" i="5"/>
  <c r="AE1977" i="5"/>
  <c r="AE1978" i="5"/>
  <c r="AE1979" i="5"/>
  <c r="AE1980" i="5"/>
  <c r="AE1981" i="5"/>
  <c r="AE1982" i="5"/>
  <c r="AE1983" i="5"/>
  <c r="AE1984" i="5"/>
  <c r="AE1985" i="5"/>
  <c r="AE1986" i="5"/>
  <c r="AE1987" i="5"/>
  <c r="AE1988" i="5"/>
  <c r="AE1989" i="5"/>
  <c r="AE1990" i="5"/>
  <c r="AE1991" i="5"/>
  <c r="AE1992" i="5"/>
  <c r="AE1993" i="5"/>
  <c r="AE1994" i="5"/>
  <c r="AE1995" i="5"/>
  <c r="AE1996" i="5"/>
  <c r="AE1997" i="5"/>
  <c r="AE1998" i="5"/>
  <c r="AE1999" i="5"/>
  <c r="AE2000" i="5"/>
  <c r="AE2001" i="5"/>
  <c r="AE2002" i="5"/>
  <c r="AE2003" i="5"/>
  <c r="AE2004" i="5"/>
  <c r="AE2005" i="5"/>
  <c r="AE2006" i="5"/>
  <c r="AE2007" i="5"/>
  <c r="AE2008" i="5"/>
  <c r="AE2009" i="5"/>
  <c r="AE2010" i="5"/>
  <c r="AE2011" i="5"/>
  <c r="AE2012" i="5"/>
  <c r="AE2013" i="5"/>
  <c r="AE2014" i="5"/>
  <c r="AE2015" i="5"/>
  <c r="AE2016" i="5"/>
  <c r="AE2017" i="5"/>
  <c r="AE2018" i="5"/>
  <c r="AE2019" i="5"/>
  <c r="AE2020" i="5"/>
  <c r="AE2021" i="5"/>
  <c r="AE2022" i="5"/>
  <c r="AE2023" i="5"/>
  <c r="AE2024" i="5"/>
  <c r="AE2025" i="5"/>
  <c r="AE2026" i="5"/>
  <c r="AE2027" i="5"/>
  <c r="AE2028" i="5"/>
  <c r="AE2029" i="5"/>
  <c r="AE2030" i="5"/>
  <c r="AE2031" i="5"/>
  <c r="AE2032" i="5"/>
  <c r="AE2033" i="5"/>
  <c r="AE2034" i="5"/>
  <c r="AE2035" i="5"/>
  <c r="AE2036" i="5"/>
  <c r="AE2037" i="5"/>
  <c r="AE2038" i="5"/>
  <c r="AE2039" i="5"/>
  <c r="AE2040" i="5"/>
  <c r="AE2041" i="5"/>
  <c r="AE2042" i="5"/>
  <c r="AE2043" i="5"/>
  <c r="AE2044" i="5"/>
  <c r="AE2045" i="5"/>
  <c r="AE2046" i="5"/>
  <c r="AE2047" i="5"/>
  <c r="AE2048" i="5"/>
  <c r="AE2049" i="5"/>
  <c r="AE2050" i="5"/>
  <c r="AE2051" i="5"/>
  <c r="AE2052" i="5"/>
  <c r="AE2053" i="5"/>
  <c r="AE2054" i="5"/>
  <c r="AE2055" i="5"/>
  <c r="AE2056" i="5"/>
  <c r="AE2057" i="5"/>
  <c r="AE2058" i="5"/>
  <c r="AE2059" i="5"/>
  <c r="AE2060" i="5"/>
  <c r="AE2061" i="5"/>
  <c r="AE2062" i="5"/>
  <c r="AE2063" i="5"/>
  <c r="AE2064" i="5"/>
  <c r="AE2065" i="5"/>
  <c r="AE2066" i="5"/>
  <c r="AE2067" i="5"/>
  <c r="AE2068" i="5"/>
  <c r="AE2069" i="5"/>
  <c r="AE2070" i="5"/>
  <c r="AE2071" i="5"/>
  <c r="AE2072" i="5"/>
  <c r="AE2073" i="5"/>
  <c r="AE2074" i="5"/>
  <c r="AE2075" i="5"/>
  <c r="AE2076" i="5"/>
  <c r="AE2077" i="5"/>
  <c r="AE2078" i="5"/>
  <c r="AE2079" i="5"/>
  <c r="AE2080" i="5"/>
  <c r="AE2081" i="5"/>
  <c r="AE2082" i="5"/>
  <c r="AE2083" i="5"/>
  <c r="AE2084" i="5"/>
  <c r="AE2085" i="5"/>
  <c r="AE2086" i="5"/>
  <c r="AE2087" i="5"/>
  <c r="AE2088" i="5"/>
  <c r="AE2089" i="5"/>
  <c r="AE2090" i="5"/>
  <c r="AE2091" i="5"/>
  <c r="AE2092" i="5"/>
  <c r="AE2093" i="5"/>
  <c r="AE2094" i="5"/>
  <c r="AE2095" i="5"/>
  <c r="AE2096" i="5"/>
  <c r="AE2097" i="5"/>
  <c r="AE2098" i="5"/>
  <c r="AE2099" i="5"/>
  <c r="AE2100" i="5"/>
  <c r="AE2101" i="5"/>
  <c r="AE2102" i="5"/>
  <c r="AE2103" i="5"/>
  <c r="AE2104" i="5"/>
  <c r="AE2105" i="5"/>
  <c r="AE2106" i="5"/>
  <c r="AE2107" i="5"/>
  <c r="AE2108" i="5"/>
  <c r="AE2109" i="5"/>
  <c r="AE2110" i="5"/>
  <c r="AE2111" i="5"/>
  <c r="AE2112" i="5"/>
  <c r="AE2113" i="5"/>
  <c r="AE2114" i="5"/>
  <c r="AE2115" i="5"/>
  <c r="AE2116" i="5"/>
  <c r="AE2117" i="5"/>
  <c r="AE2118" i="5"/>
  <c r="AE2119" i="5"/>
  <c r="AE2120" i="5"/>
  <c r="AE2121" i="5"/>
  <c r="AE2122" i="5"/>
  <c r="AE2123" i="5"/>
  <c r="AE2124" i="5"/>
  <c r="AE2125" i="5"/>
  <c r="AE2126" i="5"/>
  <c r="AE2127" i="5"/>
  <c r="AE2128" i="5"/>
  <c r="AE2129" i="5"/>
  <c r="AE2130" i="5"/>
  <c r="AE2131" i="5"/>
  <c r="AE2132" i="5"/>
  <c r="AE2133" i="5"/>
  <c r="AE2134" i="5"/>
  <c r="AE2135" i="5"/>
  <c r="AE2136" i="5"/>
  <c r="AE2137" i="5"/>
  <c r="AE2138" i="5"/>
  <c r="AE2139" i="5"/>
  <c r="AE2140" i="5"/>
  <c r="AE2141" i="5"/>
  <c r="AE2142" i="5"/>
  <c r="AE2143" i="5"/>
  <c r="AE2144" i="5"/>
  <c r="AE2145" i="5"/>
  <c r="AE2146" i="5"/>
  <c r="AE2147" i="5"/>
  <c r="AE2148" i="5"/>
  <c r="AE2149" i="5"/>
  <c r="AE2150" i="5"/>
  <c r="AE2151" i="5"/>
  <c r="AE2152" i="5"/>
  <c r="AE2153" i="5"/>
  <c r="AE2154" i="5"/>
  <c r="AE2155" i="5"/>
  <c r="AE2156" i="5"/>
  <c r="AE2157" i="5"/>
  <c r="AE2158" i="5"/>
  <c r="AE2159" i="5"/>
  <c r="AE2160" i="5"/>
  <c r="AE2161" i="5"/>
  <c r="AE2162" i="5"/>
  <c r="AE2163" i="5"/>
  <c r="AE2164" i="5"/>
  <c r="AE2165" i="5"/>
  <c r="AE2166" i="5"/>
  <c r="AE2167" i="5"/>
  <c r="AE2168" i="5"/>
  <c r="AE2169" i="5"/>
  <c r="AE2170" i="5"/>
  <c r="AE2171" i="5"/>
  <c r="AE2172" i="5"/>
  <c r="AE2173" i="5"/>
  <c r="AE2174" i="5"/>
  <c r="AE2175" i="5"/>
  <c r="AE2176" i="5"/>
  <c r="AE2177" i="5"/>
  <c r="AE2178" i="5"/>
  <c r="AE2179" i="5"/>
  <c r="AE2180" i="5"/>
  <c r="AE2181" i="5"/>
  <c r="AE2182" i="5"/>
  <c r="AE2183" i="5"/>
  <c r="AE2184" i="5"/>
  <c r="AE2185" i="5"/>
  <c r="AE2186" i="5"/>
  <c r="AE2187" i="5"/>
  <c r="AE2188" i="5"/>
  <c r="AE2189" i="5"/>
  <c r="AE2190" i="5"/>
  <c r="AE2191" i="5"/>
  <c r="AE2192" i="5"/>
  <c r="AE2193" i="5"/>
  <c r="AE2194" i="5"/>
  <c r="AE2195" i="5"/>
  <c r="AE2196" i="5"/>
  <c r="AE2197" i="5"/>
  <c r="AE2198" i="5"/>
  <c r="AE2199" i="5"/>
  <c r="AE2200" i="5"/>
  <c r="AE2201" i="5"/>
  <c r="AE2202" i="5"/>
  <c r="AE2203" i="5"/>
  <c r="AE2204" i="5"/>
  <c r="AE2205" i="5"/>
  <c r="AE2206" i="5"/>
  <c r="AE2207" i="5"/>
  <c r="AE2208" i="5"/>
  <c r="AE2209" i="5"/>
  <c r="AE2210" i="5"/>
  <c r="AE2211" i="5"/>
  <c r="AE2212" i="5"/>
  <c r="AE2213" i="5"/>
  <c r="AE2214" i="5"/>
  <c r="AE2215" i="5"/>
  <c r="AE2216" i="5"/>
  <c r="AE2217" i="5"/>
  <c r="AE2218" i="5"/>
  <c r="AE2219" i="5"/>
  <c r="AE2220" i="5"/>
  <c r="AE2221" i="5"/>
  <c r="AE2222" i="5"/>
  <c r="AE2223" i="5"/>
  <c r="AE2224" i="5"/>
  <c r="AE2225" i="5"/>
  <c r="AE2226" i="5"/>
  <c r="AE2227" i="5"/>
  <c r="AE2228" i="5"/>
  <c r="AE2229" i="5"/>
  <c r="AE2230" i="5"/>
  <c r="AE2231" i="5"/>
  <c r="AE2232" i="5"/>
  <c r="AE2233" i="5"/>
  <c r="AE2234" i="5"/>
  <c r="AE2235" i="5"/>
  <c r="AE2236" i="5"/>
  <c r="AE2237" i="5"/>
  <c r="AE2238" i="5"/>
  <c r="AE2239" i="5"/>
  <c r="AE2240" i="5"/>
  <c r="AE2241" i="5"/>
  <c r="AE2242" i="5"/>
  <c r="AE2243" i="5"/>
  <c r="AE2244" i="5"/>
  <c r="AE2245" i="5"/>
  <c r="AE2246" i="5"/>
  <c r="AE2247" i="5"/>
  <c r="AE2248" i="5"/>
  <c r="AE2249" i="5"/>
  <c r="AE2250" i="5"/>
  <c r="AE2251" i="5"/>
  <c r="AE2252" i="5"/>
  <c r="AE2253" i="5"/>
  <c r="AE2254" i="5"/>
  <c r="AE2255" i="5"/>
  <c r="AE2256" i="5"/>
  <c r="AE2257" i="5"/>
  <c r="AE2258" i="5"/>
  <c r="AE2259" i="5"/>
  <c r="AE2260" i="5"/>
  <c r="AE2261" i="5"/>
  <c r="AE2262" i="5"/>
  <c r="AE2263" i="5"/>
  <c r="AE2264" i="5"/>
  <c r="AE2265" i="5"/>
  <c r="AE2266" i="5"/>
  <c r="AE2267" i="5"/>
  <c r="AE2268" i="5"/>
  <c r="AE2269" i="5"/>
  <c r="AE2270" i="5"/>
  <c r="AE2271" i="5"/>
  <c r="AE2272" i="5"/>
  <c r="AE2273" i="5"/>
  <c r="AE2274" i="5"/>
  <c r="AE2275" i="5"/>
  <c r="AE2276" i="5"/>
  <c r="AE2277" i="5"/>
  <c r="AE2278" i="5"/>
  <c r="AE2279" i="5"/>
  <c r="AE2280" i="5"/>
  <c r="AE2281" i="5"/>
  <c r="AE2282" i="5"/>
  <c r="AE2283" i="5"/>
  <c r="AE2284" i="5"/>
  <c r="AE2285" i="5"/>
  <c r="AE2286" i="5"/>
  <c r="AE2287" i="5"/>
  <c r="AE2288" i="5"/>
  <c r="AE2289" i="5"/>
  <c r="AE2290" i="5"/>
  <c r="AE2291" i="5"/>
  <c r="AE2292" i="5"/>
  <c r="AE2293" i="5"/>
  <c r="AE2294" i="5"/>
  <c r="AE2295" i="5"/>
  <c r="AE2296" i="5"/>
  <c r="AE2297" i="5"/>
  <c r="AE2298" i="5"/>
  <c r="AE2299" i="5"/>
  <c r="AE2300" i="5"/>
  <c r="AE2301" i="5"/>
  <c r="AE2302" i="5"/>
  <c r="AE2303" i="5"/>
  <c r="AE2304" i="5"/>
  <c r="AE2305" i="5"/>
  <c r="AE2306" i="5"/>
  <c r="AE2307" i="5"/>
  <c r="AE2308" i="5"/>
  <c r="AE2309" i="5"/>
  <c r="AE2310" i="5"/>
  <c r="AE2311" i="5"/>
  <c r="AE2312" i="5"/>
  <c r="AE2313" i="5"/>
  <c r="AE2314" i="5"/>
  <c r="AE2315" i="5"/>
  <c r="AE2316" i="5"/>
  <c r="AE2317" i="5"/>
  <c r="AE2318" i="5"/>
  <c r="AE2319" i="5"/>
  <c r="AE2320" i="5"/>
  <c r="AE2321" i="5"/>
  <c r="AE2322" i="5"/>
  <c r="AE2323" i="5"/>
  <c r="AE2324" i="5"/>
  <c r="AE2325" i="5"/>
  <c r="AE2326" i="5"/>
  <c r="AE2327" i="5"/>
  <c r="AE2328" i="5"/>
  <c r="AE2329" i="5"/>
  <c r="AE2330" i="5"/>
  <c r="AE2331" i="5"/>
  <c r="AE2332" i="5"/>
  <c r="AE2333" i="5"/>
  <c r="AE2334" i="5"/>
  <c r="AE2335" i="5"/>
  <c r="AE2336" i="5"/>
  <c r="AE2337" i="5"/>
  <c r="AE2338" i="5"/>
  <c r="AE2339" i="5"/>
  <c r="AE2340" i="5"/>
  <c r="AE2341" i="5"/>
  <c r="AE2342" i="5"/>
  <c r="AE2343" i="5"/>
  <c r="AE2344" i="5"/>
  <c r="AE2345" i="5"/>
  <c r="AE2346" i="5"/>
  <c r="AE2347" i="5"/>
  <c r="AE2348" i="5"/>
  <c r="AE2349" i="5"/>
  <c r="AE2350" i="5"/>
  <c r="AE2351" i="5"/>
  <c r="AE2352" i="5"/>
  <c r="AE2353" i="5"/>
  <c r="AE2354" i="5"/>
  <c r="AE2355" i="5"/>
  <c r="AE2356" i="5"/>
  <c r="AE2357" i="5"/>
  <c r="AE2358" i="5"/>
  <c r="AE2359" i="5"/>
  <c r="AE2360" i="5"/>
  <c r="AE2361" i="5"/>
  <c r="AE2362" i="5"/>
  <c r="AE2363" i="5"/>
  <c r="AE2364" i="5"/>
  <c r="AE2365" i="5"/>
  <c r="AE2366" i="5"/>
  <c r="AE2367" i="5"/>
  <c r="AE2368" i="5"/>
  <c r="AE2369" i="5"/>
  <c r="AE2370" i="5"/>
  <c r="AE2371" i="5"/>
  <c r="AE2372" i="5"/>
  <c r="AE2373" i="5"/>
  <c r="AE2374" i="5"/>
  <c r="AE2375" i="5"/>
  <c r="AE2376" i="5"/>
  <c r="AE2377" i="5"/>
  <c r="AE2378" i="5"/>
  <c r="AE2379" i="5"/>
  <c r="AE2380" i="5"/>
  <c r="AE2381" i="5"/>
  <c r="AE2382" i="5"/>
  <c r="AE2383" i="5"/>
  <c r="AE2384" i="5"/>
  <c r="AE2385" i="5"/>
  <c r="AE2386" i="5"/>
  <c r="AE2387" i="5"/>
  <c r="AE2388" i="5"/>
  <c r="AE2389" i="5"/>
  <c r="AE2390" i="5"/>
  <c r="AE2391" i="5"/>
  <c r="AE2392" i="5"/>
  <c r="AE2393" i="5"/>
  <c r="AE2394" i="5"/>
  <c r="AE2395" i="5"/>
  <c r="AE2396" i="5"/>
  <c r="AE2397" i="5"/>
  <c r="AE2398" i="5"/>
  <c r="AE2399" i="5"/>
  <c r="AE2400" i="5"/>
  <c r="AE2401" i="5"/>
  <c r="AE2402" i="5"/>
  <c r="AE2403" i="5"/>
  <c r="AE2404" i="5"/>
  <c r="AE2405" i="5"/>
  <c r="AE2406" i="5"/>
  <c r="AE2407" i="5"/>
  <c r="AE2408" i="5"/>
  <c r="AE2409" i="5"/>
  <c r="AE2410" i="5"/>
  <c r="AE2411" i="5"/>
  <c r="AE2412" i="5"/>
  <c r="AE2413" i="5"/>
  <c r="AE2414" i="5"/>
  <c r="AE2415" i="5"/>
  <c r="AE2416" i="5"/>
  <c r="AE2417" i="5"/>
  <c r="AE2418" i="5"/>
  <c r="AE2419" i="5"/>
  <c r="AE2420" i="5"/>
  <c r="AE2421" i="5"/>
  <c r="AE2422" i="5"/>
  <c r="AE2423" i="5"/>
  <c r="AE2424" i="5"/>
  <c r="AE2425" i="5"/>
  <c r="AE2426" i="5"/>
  <c r="AE2427" i="5"/>
  <c r="AE2428" i="5"/>
  <c r="AE2429" i="5"/>
  <c r="AE2430" i="5"/>
  <c r="AE2431" i="5"/>
  <c r="AE2432" i="5"/>
  <c r="AE2433" i="5"/>
  <c r="AE2434" i="5"/>
  <c r="AE2435" i="5"/>
  <c r="AE2436" i="5"/>
  <c r="AE2437" i="5"/>
  <c r="AE2438" i="5"/>
  <c r="AE2439" i="5"/>
  <c r="AE2440" i="5"/>
  <c r="AE2441" i="5"/>
  <c r="AE2442" i="5"/>
  <c r="AE2443" i="5"/>
  <c r="AE2444" i="5"/>
  <c r="AE2445" i="5"/>
  <c r="AE2446" i="5"/>
  <c r="AE2447" i="5"/>
  <c r="AE2448" i="5"/>
  <c r="AE2449" i="5"/>
  <c r="AE2450" i="5"/>
  <c r="AE2451" i="5"/>
  <c r="AE2452" i="5"/>
  <c r="AE2453" i="5"/>
  <c r="AE2454" i="5"/>
  <c r="AE2455" i="5"/>
  <c r="AE2456" i="5"/>
  <c r="AE2457" i="5"/>
  <c r="AE2458" i="5"/>
  <c r="AE2459" i="5"/>
  <c r="AE2460" i="5"/>
  <c r="AE2461" i="5"/>
  <c r="AE2462" i="5"/>
  <c r="AE2463" i="5"/>
  <c r="AE2464" i="5"/>
  <c r="AE2465" i="5"/>
  <c r="AE2466" i="5"/>
  <c r="AE2467" i="5"/>
  <c r="AE2468" i="5"/>
  <c r="AE2469" i="5"/>
  <c r="AE2470" i="5"/>
  <c r="AE2471" i="5"/>
  <c r="AE2472" i="5"/>
  <c r="AE2473" i="5"/>
  <c r="AE2474" i="5"/>
  <c r="AE2475" i="5"/>
  <c r="AE2476" i="5"/>
  <c r="AE2477" i="5"/>
  <c r="AE2478" i="5"/>
  <c r="AE2479" i="5"/>
  <c r="AE2480" i="5"/>
  <c r="AE2481" i="5"/>
  <c r="AE2482" i="5"/>
  <c r="AE2483" i="5"/>
  <c r="AE2484" i="5"/>
  <c r="AE2485" i="5"/>
  <c r="AE2486" i="5"/>
  <c r="AE2487" i="5"/>
  <c r="AE2488" i="5"/>
  <c r="AE2489" i="5"/>
  <c r="AE2490" i="5"/>
  <c r="AE2491" i="5"/>
  <c r="AE2492" i="5"/>
  <c r="AE2493" i="5"/>
  <c r="AE2494" i="5"/>
  <c r="AE2495" i="5"/>
  <c r="AE2496" i="5"/>
  <c r="AE2497" i="5"/>
  <c r="AE2498" i="5"/>
  <c r="AE2499" i="5"/>
  <c r="AE2500" i="5"/>
  <c r="AE2501" i="5"/>
  <c r="AE2502" i="5"/>
  <c r="AE2503" i="5"/>
  <c r="AE2504" i="5"/>
  <c r="AE2505" i="5"/>
  <c r="AE2506" i="5"/>
  <c r="AE2507" i="5"/>
  <c r="AE2508" i="5"/>
  <c r="AE2509" i="5"/>
  <c r="AE2510" i="5"/>
  <c r="AE2511" i="5"/>
  <c r="AE2512" i="5"/>
  <c r="AE2513" i="5"/>
  <c r="AE2514" i="5"/>
  <c r="AE2515" i="5"/>
  <c r="AE2516" i="5"/>
  <c r="AE2517" i="5"/>
  <c r="AE2518" i="5"/>
  <c r="AE2519" i="5"/>
  <c r="AE2520" i="5"/>
  <c r="AE2521" i="5"/>
  <c r="AE2522" i="5"/>
  <c r="AE2523" i="5"/>
  <c r="AE2524" i="5"/>
  <c r="AE2525" i="5"/>
  <c r="AE2526" i="5"/>
  <c r="AE2527" i="5"/>
  <c r="AE2528" i="5"/>
  <c r="AE2529" i="5"/>
  <c r="AE2530" i="5"/>
  <c r="AE2531" i="5"/>
  <c r="AE2532" i="5"/>
  <c r="AE2533" i="5"/>
  <c r="AE2534" i="5"/>
  <c r="AE2535" i="5"/>
  <c r="AE2536" i="5"/>
  <c r="AE2537" i="5"/>
  <c r="AE2538" i="5"/>
  <c r="AE2539" i="5"/>
  <c r="AE2540" i="5"/>
  <c r="AE2541" i="5"/>
  <c r="AE2542" i="5"/>
  <c r="AE2543" i="5"/>
  <c r="AE2544" i="5"/>
  <c r="AE2545" i="5"/>
  <c r="AE2546" i="5"/>
  <c r="AE2547" i="5"/>
  <c r="AE2548" i="5"/>
  <c r="AE2549" i="5"/>
  <c r="AE2550" i="5"/>
  <c r="AE2551" i="5"/>
  <c r="AE2552" i="5"/>
  <c r="AE2553" i="5"/>
  <c r="AE2554" i="5"/>
  <c r="AE2555" i="5"/>
  <c r="AE2556" i="5"/>
  <c r="AE2557" i="5"/>
  <c r="AE2558" i="5"/>
  <c r="AE2559" i="5"/>
  <c r="AE2560" i="5"/>
  <c r="AE2561" i="5"/>
  <c r="AE2562" i="5"/>
  <c r="AE2563" i="5"/>
  <c r="AE2564" i="5"/>
  <c r="AE2565" i="5"/>
  <c r="AE2566" i="5"/>
  <c r="AE2567" i="5"/>
  <c r="AE2568" i="5"/>
  <c r="AE2569" i="5"/>
  <c r="AE2570" i="5"/>
  <c r="AE2571" i="5"/>
  <c r="AE2572" i="5"/>
  <c r="AE2573" i="5"/>
  <c r="AE2574" i="5"/>
  <c r="AE2575" i="5"/>
  <c r="AE2576" i="5"/>
  <c r="AE2577" i="5"/>
  <c r="AE2578" i="5"/>
  <c r="AE2579" i="5"/>
  <c r="AE2580" i="5"/>
  <c r="AE2581" i="5"/>
  <c r="AE2582" i="5"/>
  <c r="AE2583" i="5"/>
  <c r="AE2584" i="5"/>
  <c r="AE2585" i="5"/>
  <c r="AE2586" i="5"/>
  <c r="AE2587" i="5"/>
  <c r="AE2588" i="5"/>
  <c r="AE2589" i="5"/>
  <c r="AE2590" i="5"/>
  <c r="AE2591" i="5"/>
  <c r="AE2592" i="5"/>
  <c r="AE2593" i="5"/>
  <c r="AE2594" i="5"/>
  <c r="AE2595" i="5"/>
  <c r="AE2596" i="5"/>
  <c r="AE2597" i="5"/>
  <c r="AE2598" i="5"/>
  <c r="AE2599" i="5"/>
  <c r="AE2600" i="5"/>
  <c r="AE2601" i="5"/>
  <c r="AE2602" i="5"/>
  <c r="AE2603" i="5"/>
  <c r="AE2604" i="5"/>
  <c r="AE2605" i="5"/>
  <c r="AE2606" i="5"/>
  <c r="AE2607" i="5"/>
  <c r="AE2608" i="5"/>
  <c r="AE2609" i="5"/>
  <c r="AE2610" i="5"/>
  <c r="AE2611" i="5"/>
  <c r="AE2612" i="5"/>
  <c r="AE2613" i="5"/>
  <c r="AE2614" i="5"/>
  <c r="AE2615" i="5"/>
  <c r="AE2616" i="5"/>
  <c r="AE2617" i="5"/>
  <c r="AE2618" i="5"/>
  <c r="AE2619" i="5"/>
  <c r="AE2620" i="5"/>
  <c r="AE2621" i="5"/>
  <c r="AE2622" i="5"/>
  <c r="AE2623" i="5"/>
  <c r="AE2624" i="5"/>
  <c r="AE2625" i="5"/>
  <c r="AE2626" i="5"/>
  <c r="AE2627" i="5"/>
  <c r="AE2628" i="5"/>
  <c r="AE2629" i="5"/>
  <c r="AE2630" i="5"/>
  <c r="AE2631" i="5"/>
  <c r="AE2632" i="5"/>
  <c r="AE2633" i="5"/>
  <c r="AE2634" i="5"/>
  <c r="AE2635" i="5"/>
  <c r="AE2636" i="5"/>
  <c r="AE2637" i="5"/>
  <c r="AE2638" i="5"/>
  <c r="AE2639" i="5"/>
  <c r="AE2640" i="5"/>
  <c r="AE2641" i="5"/>
  <c r="AE2642" i="5"/>
  <c r="AE2643" i="5"/>
  <c r="AE2644" i="5"/>
  <c r="AE2645" i="5"/>
  <c r="AE2646" i="5"/>
  <c r="AE2647" i="5"/>
  <c r="AE2648" i="5"/>
  <c r="AE2649" i="5"/>
  <c r="AE2650" i="5"/>
  <c r="AE2651" i="5"/>
  <c r="AE2652" i="5"/>
  <c r="AE2653" i="5"/>
  <c r="AE2654" i="5"/>
  <c r="AE2655" i="5"/>
  <c r="AE2656" i="5"/>
  <c r="AE2657" i="5"/>
  <c r="AE2658" i="5"/>
  <c r="AE2659" i="5"/>
  <c r="AE2660" i="5"/>
  <c r="AE2661" i="5"/>
  <c r="AE2662" i="5"/>
  <c r="AE2663" i="5"/>
  <c r="AE2664" i="5"/>
  <c r="AE2665" i="5"/>
  <c r="AE2666" i="5"/>
  <c r="AE2667" i="5"/>
  <c r="AE2668" i="5"/>
  <c r="AE2669" i="5"/>
  <c r="AE2670" i="5"/>
  <c r="AE2671" i="5"/>
  <c r="AE2672" i="5"/>
  <c r="AE2673" i="5"/>
  <c r="AE2674" i="5"/>
  <c r="AE2675" i="5"/>
  <c r="AE2676" i="5"/>
  <c r="AE2677" i="5"/>
  <c r="AE2678" i="5"/>
  <c r="AE2679" i="5"/>
  <c r="AE2680" i="5"/>
  <c r="AE2681" i="5"/>
  <c r="AE2682" i="5"/>
  <c r="AE2683" i="5"/>
  <c r="AE2684" i="5"/>
  <c r="AE2685" i="5"/>
  <c r="AE2686" i="5"/>
  <c r="AE2687" i="5"/>
  <c r="AE2688" i="5"/>
  <c r="AE2689" i="5"/>
  <c r="AE2690" i="5"/>
  <c r="AE2691" i="5"/>
  <c r="AE2692" i="5"/>
  <c r="AE2693" i="5"/>
  <c r="AE2694" i="5"/>
  <c r="AE2695" i="5"/>
  <c r="AE2696" i="5"/>
  <c r="AE2697" i="5"/>
  <c r="AE2698" i="5"/>
  <c r="AE2699" i="5"/>
  <c r="AE2700" i="5"/>
  <c r="AE2701" i="5"/>
  <c r="AE2702" i="5"/>
  <c r="AE2703" i="5"/>
  <c r="AE2704" i="5"/>
  <c r="AE2705" i="5"/>
  <c r="AE2706" i="5"/>
  <c r="AE2707" i="5"/>
  <c r="AE2708" i="5"/>
  <c r="AE2709" i="5"/>
  <c r="AE2710" i="5"/>
  <c r="AE2711" i="5"/>
  <c r="AE2712" i="5"/>
  <c r="AE2713" i="5"/>
  <c r="AE2714" i="5"/>
  <c r="AE2715" i="5"/>
  <c r="AE2716" i="5"/>
  <c r="AE2717" i="5"/>
  <c r="AE2718" i="5"/>
  <c r="AE2719" i="5"/>
  <c r="AE2720" i="5"/>
  <c r="AE2721" i="5"/>
  <c r="AE2722" i="5"/>
  <c r="AE2723" i="5"/>
  <c r="AE2724" i="5"/>
  <c r="AE2725" i="5"/>
  <c r="AE2726" i="5"/>
  <c r="AE2727" i="5"/>
  <c r="AE2728" i="5"/>
  <c r="AE2729" i="5"/>
  <c r="AE2730" i="5"/>
  <c r="AE2731" i="5"/>
  <c r="AE2732" i="5"/>
  <c r="AE2733" i="5"/>
  <c r="AE2734" i="5"/>
  <c r="AE2735" i="5"/>
  <c r="AE2736" i="5"/>
  <c r="AE2737" i="5"/>
  <c r="AE2738" i="5"/>
  <c r="AE2739" i="5"/>
  <c r="AE2740" i="5"/>
  <c r="AE2741" i="5"/>
  <c r="AE2742" i="5"/>
  <c r="AE2743" i="5"/>
  <c r="AE2744" i="5"/>
  <c r="AE2745" i="5"/>
  <c r="AE2746" i="5"/>
  <c r="AE2747" i="5"/>
  <c r="AE2748" i="5"/>
  <c r="AE2749" i="5"/>
  <c r="AE2750" i="5"/>
  <c r="AE2751" i="5"/>
  <c r="AE2752" i="5"/>
  <c r="AE2753" i="5"/>
  <c r="AE2754" i="5"/>
  <c r="AE2755" i="5"/>
  <c r="AE2756" i="5"/>
  <c r="AE2757" i="5"/>
  <c r="AE2758" i="5"/>
  <c r="AE2759" i="5"/>
  <c r="AE2760" i="5"/>
  <c r="AE2761" i="5"/>
  <c r="AE2762" i="5"/>
  <c r="AE2763" i="5"/>
  <c r="AE2764" i="5"/>
  <c r="AE2765" i="5"/>
  <c r="AE2766" i="5"/>
  <c r="AE2767" i="5"/>
  <c r="AE2768" i="5"/>
  <c r="AE2769" i="5"/>
  <c r="AE2770" i="5"/>
  <c r="AE2771" i="5"/>
  <c r="AE2772" i="5"/>
  <c r="AE2773" i="5"/>
  <c r="AE2774" i="5"/>
  <c r="AE2775" i="5"/>
  <c r="AE2776" i="5"/>
  <c r="AE2777" i="5"/>
  <c r="AE2778" i="5"/>
  <c r="AE2779" i="5"/>
  <c r="AE2780" i="5"/>
  <c r="AE2781" i="5"/>
  <c r="AE2782" i="5"/>
  <c r="AE2783" i="5"/>
  <c r="AE2784" i="5"/>
  <c r="AE2785" i="5"/>
  <c r="AE2786" i="5"/>
  <c r="AE2787" i="5"/>
  <c r="AE2788" i="5"/>
  <c r="AE2789" i="5"/>
  <c r="AE2790" i="5"/>
  <c r="AE2791" i="5"/>
  <c r="AE2792" i="5"/>
  <c r="AE2793" i="5"/>
  <c r="AE2794" i="5"/>
  <c r="AE2795" i="5"/>
  <c r="AE2796" i="5"/>
  <c r="AE2797" i="5"/>
  <c r="AE2798" i="5"/>
  <c r="AE2799" i="5"/>
  <c r="AE2800" i="5"/>
  <c r="AE2801" i="5"/>
  <c r="AE2802" i="5"/>
  <c r="AE2803" i="5"/>
  <c r="AE2804" i="5"/>
  <c r="AE2805" i="5"/>
  <c r="AE2806" i="5"/>
  <c r="AE2807" i="5"/>
  <c r="AE2808" i="5"/>
  <c r="AE2809" i="5"/>
  <c r="AE2810" i="5"/>
  <c r="AE2811" i="5"/>
  <c r="AE2812" i="5"/>
  <c r="AE2813" i="5"/>
  <c r="AE2814" i="5"/>
  <c r="AE2815" i="5"/>
  <c r="AE2816" i="5"/>
  <c r="AE2817" i="5"/>
  <c r="AE2818" i="5"/>
  <c r="AE2819" i="5"/>
  <c r="AE2820" i="5"/>
  <c r="AE2821" i="5"/>
  <c r="AE2822" i="5"/>
  <c r="AE2823" i="5"/>
  <c r="AE2824" i="5"/>
  <c r="AE2825" i="5"/>
  <c r="AE2826" i="5"/>
  <c r="AE2827" i="5"/>
  <c r="AE2828" i="5"/>
  <c r="AE2829" i="5"/>
  <c r="AE2830" i="5"/>
  <c r="AE2831" i="5"/>
  <c r="AE2832" i="5"/>
  <c r="AE2833" i="5"/>
  <c r="AE2834" i="5"/>
  <c r="AE2835" i="5"/>
  <c r="AE2836" i="5"/>
  <c r="AE2837" i="5"/>
  <c r="AE2838" i="5"/>
  <c r="AE2839" i="5"/>
  <c r="AE2840" i="5"/>
  <c r="AE2841" i="5"/>
  <c r="AE2842" i="5"/>
  <c r="AE2843" i="5"/>
  <c r="AE2844" i="5"/>
  <c r="AE2845" i="5"/>
  <c r="AE2846" i="5"/>
  <c r="AE2847" i="5"/>
  <c r="AE2848" i="5"/>
  <c r="AE2849" i="5"/>
  <c r="AE2850" i="5"/>
  <c r="AE2851" i="5"/>
  <c r="AE2852" i="5"/>
  <c r="AE2853" i="5"/>
  <c r="AE2854" i="5"/>
  <c r="AE2855" i="5"/>
  <c r="AE2856" i="5"/>
  <c r="AE2857" i="5"/>
  <c r="AE2858" i="5"/>
  <c r="AE2859" i="5"/>
  <c r="AE2860" i="5"/>
  <c r="AE2861" i="5"/>
  <c r="AE2862" i="5"/>
  <c r="AE2863" i="5"/>
  <c r="AE2864" i="5"/>
  <c r="AE2865" i="5"/>
  <c r="AE2866" i="5"/>
  <c r="AE2867" i="5"/>
  <c r="AE2868" i="5"/>
  <c r="AE2869" i="5"/>
  <c r="AE2870" i="5"/>
  <c r="AE2871" i="5"/>
  <c r="AE2872" i="5"/>
  <c r="AE2873" i="5"/>
  <c r="AE2874" i="5"/>
  <c r="AE2875" i="5"/>
  <c r="AE2876" i="5"/>
  <c r="AE2877" i="5"/>
  <c r="AE2878" i="5"/>
  <c r="AE2879" i="5"/>
  <c r="AE2880" i="5"/>
  <c r="AE2881" i="5"/>
  <c r="AE2882" i="5"/>
  <c r="AE2883" i="5"/>
  <c r="AE2884" i="5"/>
  <c r="AE2885" i="5"/>
  <c r="AE2886" i="5"/>
  <c r="AE2887" i="5"/>
  <c r="AE2888" i="5"/>
  <c r="AE2889" i="5"/>
  <c r="AE2890" i="5"/>
  <c r="AE2891" i="5"/>
  <c r="AE2892" i="5"/>
  <c r="AE2893" i="5"/>
  <c r="AE2894" i="5"/>
  <c r="AE2895" i="5"/>
  <c r="AE2896" i="5"/>
  <c r="AE2897" i="5"/>
  <c r="AE2898" i="5"/>
  <c r="AE2899" i="5"/>
  <c r="AE2900" i="5"/>
  <c r="AE2901" i="5"/>
  <c r="AE2902" i="5"/>
  <c r="AE2903" i="5"/>
  <c r="AE2904" i="5"/>
  <c r="AE2905" i="5"/>
  <c r="AE2906" i="5"/>
  <c r="AE2907" i="5"/>
  <c r="AE2908" i="5"/>
  <c r="AE2909" i="5"/>
  <c r="AE2910" i="5"/>
  <c r="AE2911" i="5"/>
  <c r="AE2912" i="5"/>
  <c r="AE2913" i="5"/>
  <c r="AE2914" i="5"/>
  <c r="AE2915" i="5"/>
  <c r="AE2916" i="5"/>
  <c r="AE2917" i="5"/>
  <c r="AE2918" i="5"/>
  <c r="AE2919" i="5"/>
  <c r="AE2920" i="5"/>
  <c r="AE2921" i="5"/>
  <c r="AE2922" i="5"/>
  <c r="AE2923" i="5"/>
  <c r="AE2924" i="5"/>
  <c r="AE2925" i="5"/>
  <c r="AE2926" i="5"/>
  <c r="AE2927" i="5"/>
  <c r="AE2928" i="5"/>
  <c r="AE2929" i="5"/>
  <c r="AE2930" i="5"/>
  <c r="AE2931" i="5"/>
  <c r="AE2932" i="5"/>
  <c r="AE2933" i="5"/>
  <c r="AE2934" i="5"/>
  <c r="AE2935" i="5"/>
  <c r="AE2936" i="5"/>
  <c r="AE2937" i="5"/>
  <c r="AE2938" i="5"/>
  <c r="AE2939" i="5"/>
  <c r="AE2940" i="5"/>
  <c r="AE2941" i="5"/>
  <c r="AE2942" i="5"/>
  <c r="AE2943" i="5"/>
  <c r="AE2944" i="5"/>
  <c r="AE2945" i="5"/>
  <c r="AE2946" i="5"/>
  <c r="AE2947" i="5"/>
  <c r="AE2948" i="5"/>
  <c r="AE2949" i="5"/>
  <c r="AE2950" i="5"/>
  <c r="AE2951" i="5"/>
  <c r="AE2952" i="5"/>
  <c r="AE2953" i="5"/>
  <c r="AE2954" i="5"/>
  <c r="AE2955" i="5"/>
  <c r="AE2956" i="5"/>
  <c r="AE2957" i="5"/>
  <c r="AE2958" i="5"/>
  <c r="AE2959" i="5"/>
  <c r="AE2960" i="5"/>
  <c r="AE2961" i="5"/>
  <c r="AE2962" i="5"/>
  <c r="AE2963" i="5"/>
  <c r="AE2964" i="5"/>
  <c r="AE2965" i="5"/>
  <c r="AE2966" i="5"/>
  <c r="AE2967" i="5"/>
  <c r="AE2968" i="5"/>
  <c r="AE2969" i="5"/>
  <c r="AE2970" i="5"/>
  <c r="AE2971" i="5"/>
  <c r="AE2972" i="5"/>
  <c r="AE2973" i="5"/>
  <c r="AE2974" i="5"/>
  <c r="AE2975" i="5"/>
  <c r="AE2976" i="5"/>
  <c r="AE2977" i="5"/>
  <c r="AE2978" i="5"/>
  <c r="AE2979" i="5"/>
  <c r="AE2980" i="5"/>
  <c r="AE2981" i="5"/>
  <c r="AE2982" i="5"/>
  <c r="AE2983" i="5"/>
  <c r="AE2984" i="5"/>
  <c r="AE2985" i="5"/>
  <c r="AE2986" i="5"/>
  <c r="AE2987" i="5"/>
  <c r="AE2988" i="5"/>
  <c r="AE2989" i="5"/>
  <c r="AE2990" i="5"/>
  <c r="AE2991" i="5"/>
  <c r="AE2992" i="5"/>
  <c r="AE2993" i="5"/>
  <c r="AE2994" i="5"/>
  <c r="AE2995" i="5"/>
  <c r="AE2996" i="5"/>
  <c r="AE2997" i="5"/>
  <c r="AE2998" i="5"/>
  <c r="AE2999" i="5"/>
  <c r="AE3000" i="5"/>
  <c r="AE3001" i="5"/>
  <c r="AE3002" i="5"/>
  <c r="AE3003" i="5"/>
  <c r="AE3004" i="5"/>
  <c r="AE3005" i="5"/>
  <c r="AE3006" i="5"/>
  <c r="AE3007" i="5"/>
  <c r="AE3008" i="5"/>
  <c r="AE3009" i="5"/>
  <c r="AE3010" i="5"/>
  <c r="AE3011" i="5"/>
  <c r="AE3012" i="5"/>
  <c r="AE3013" i="5"/>
  <c r="AE3014" i="5"/>
  <c r="AE3015" i="5"/>
  <c r="AE3016" i="5"/>
  <c r="AE3017" i="5"/>
  <c r="AE3018" i="5"/>
  <c r="AE3019" i="5"/>
  <c r="AE3020" i="5"/>
  <c r="AE3021" i="5"/>
  <c r="AE3022" i="5"/>
  <c r="AE3023" i="5"/>
  <c r="AE3024" i="5"/>
  <c r="AE3025" i="5"/>
  <c r="AE3026" i="5"/>
  <c r="AE3027" i="5"/>
  <c r="AE3028" i="5"/>
  <c r="AE3029" i="5"/>
  <c r="AE3030" i="5"/>
  <c r="AE3031" i="5"/>
  <c r="AE3032" i="5"/>
  <c r="AE3033" i="5"/>
  <c r="AE3034" i="5"/>
  <c r="AE3035" i="5"/>
  <c r="AE3036" i="5"/>
  <c r="AE3037" i="5"/>
  <c r="AE3038" i="5"/>
  <c r="AE3039" i="5"/>
  <c r="AE3040" i="5"/>
  <c r="AE3041" i="5"/>
  <c r="AE3042" i="5"/>
  <c r="AE3043" i="5"/>
  <c r="AE3044" i="5"/>
  <c r="AE3045" i="5"/>
  <c r="AE3046" i="5"/>
  <c r="AE3047" i="5"/>
  <c r="AE3048" i="5"/>
  <c r="AE3049" i="5"/>
  <c r="AE3050" i="5"/>
  <c r="AE3051" i="5"/>
  <c r="AE3052" i="5"/>
  <c r="AE3053" i="5"/>
  <c r="AE3054" i="5"/>
  <c r="AE3055" i="5"/>
  <c r="AE3056" i="5"/>
  <c r="AE3057" i="5"/>
  <c r="AE3058" i="5"/>
  <c r="AE3059" i="5"/>
  <c r="AE3060" i="5"/>
  <c r="AE3061" i="5"/>
  <c r="AE3062" i="5"/>
  <c r="AE3063" i="5"/>
  <c r="AE3064" i="5"/>
  <c r="AE3065" i="5"/>
  <c r="AE3066" i="5"/>
  <c r="AE3067" i="5"/>
  <c r="AE3068" i="5"/>
  <c r="AE3069" i="5"/>
  <c r="AE3070" i="5"/>
  <c r="AE3071" i="5"/>
  <c r="AE3072" i="5"/>
  <c r="AE3073" i="5"/>
  <c r="AE3074" i="5"/>
  <c r="AE3075" i="5"/>
  <c r="AE3076" i="5"/>
  <c r="AE3077" i="5"/>
  <c r="AE3078" i="5"/>
  <c r="AE3079" i="5"/>
  <c r="AE3080" i="5"/>
  <c r="AE3081" i="5"/>
  <c r="AE3082" i="5"/>
  <c r="AE3083" i="5"/>
  <c r="AE3084" i="5"/>
  <c r="AE3085" i="5"/>
  <c r="AE3086" i="5"/>
  <c r="AE3087" i="5"/>
  <c r="AE3088" i="5"/>
  <c r="AE3089" i="5"/>
  <c r="AE3090" i="5"/>
  <c r="AE3091" i="5"/>
  <c r="AE3092" i="5"/>
  <c r="AE3093" i="5"/>
  <c r="AE3094" i="5"/>
  <c r="AE3095" i="5"/>
  <c r="AE3096" i="5"/>
  <c r="AE3097" i="5"/>
  <c r="AE3098" i="5"/>
  <c r="AE3099" i="5"/>
  <c r="AE3100" i="5"/>
  <c r="AE3101" i="5"/>
  <c r="AE3102" i="5"/>
  <c r="AE3103" i="5"/>
  <c r="AE3104" i="5"/>
  <c r="AE3105" i="5"/>
  <c r="AE3106" i="5"/>
  <c r="AE3107" i="5"/>
  <c r="AE3108" i="5"/>
  <c r="AE3109" i="5"/>
  <c r="AE3110" i="5"/>
  <c r="AE3111" i="5"/>
  <c r="AE3112" i="5"/>
  <c r="AE3113" i="5"/>
  <c r="AE3114" i="5"/>
  <c r="AE3115" i="5"/>
  <c r="AE3116" i="5"/>
  <c r="AE3117" i="5"/>
  <c r="AE3118" i="5"/>
  <c r="AE3119" i="5"/>
  <c r="AE3120" i="5"/>
  <c r="AE3121" i="5"/>
  <c r="AE3122" i="5"/>
  <c r="AE3123" i="5"/>
  <c r="AE3124" i="5"/>
  <c r="AE3125" i="5"/>
  <c r="AE3126" i="5"/>
  <c r="AE3127" i="5"/>
  <c r="AE3128" i="5"/>
  <c r="AE3129" i="5"/>
  <c r="AE3130" i="5"/>
  <c r="AE3131" i="5"/>
  <c r="AE3132" i="5"/>
  <c r="AE3133" i="5"/>
  <c r="AE3134" i="5"/>
  <c r="AE3135" i="5"/>
  <c r="AE3136" i="5"/>
  <c r="AE3137" i="5"/>
  <c r="AE3138" i="5"/>
  <c r="AE3139" i="5"/>
  <c r="AE3140" i="5"/>
  <c r="AE3141" i="5"/>
  <c r="AE3142" i="5"/>
  <c r="AE3143" i="5"/>
  <c r="AE3144" i="5"/>
  <c r="AE3145" i="5"/>
  <c r="AE3146" i="5"/>
  <c r="AE3147" i="5"/>
  <c r="AE3148" i="5"/>
  <c r="AE3149" i="5"/>
  <c r="AE3150" i="5"/>
  <c r="AE3151" i="5"/>
  <c r="AE3152" i="5"/>
  <c r="AE3153" i="5"/>
  <c r="AE3154" i="5"/>
  <c r="AE3155" i="5"/>
  <c r="AE3156" i="5"/>
  <c r="AE3157" i="5"/>
  <c r="AE3158" i="5"/>
  <c r="AE3159" i="5"/>
  <c r="AE3160" i="5"/>
  <c r="AE3161" i="5"/>
  <c r="AE3162" i="5"/>
  <c r="AE3163" i="5"/>
  <c r="AE3164" i="5"/>
  <c r="AE3165" i="5"/>
  <c r="AE3166" i="5"/>
  <c r="AE3167" i="5"/>
  <c r="AE3168" i="5"/>
  <c r="AE3169" i="5"/>
  <c r="AE3170" i="5"/>
  <c r="AE3171" i="5"/>
  <c r="AE3172" i="5"/>
  <c r="AE3173" i="5"/>
  <c r="AE3174" i="5"/>
  <c r="AE3175" i="5"/>
  <c r="AE3176" i="5"/>
  <c r="AE3177" i="5"/>
  <c r="AE3178" i="5"/>
  <c r="AE3179" i="5"/>
  <c r="AE3180" i="5"/>
  <c r="AE3181" i="5"/>
  <c r="AE3182" i="5"/>
  <c r="AE3183" i="5"/>
  <c r="AE3184" i="5"/>
  <c r="AE3185" i="5"/>
  <c r="AE3186" i="5"/>
  <c r="AE3187" i="5"/>
  <c r="AE3188" i="5"/>
  <c r="AE3189" i="5"/>
  <c r="AE3190" i="5"/>
  <c r="AE3191" i="5"/>
  <c r="AE3192" i="5"/>
  <c r="AE3193" i="5"/>
  <c r="AE3194" i="5"/>
  <c r="AE3195" i="5"/>
  <c r="AE3196" i="5"/>
  <c r="AE3197" i="5"/>
  <c r="AE3198" i="5"/>
  <c r="AE3199" i="5"/>
  <c r="AE3200" i="5"/>
  <c r="AE3201" i="5"/>
  <c r="AE3202" i="5"/>
  <c r="AE3203" i="5"/>
  <c r="AE3204" i="5"/>
  <c r="AE3205" i="5"/>
  <c r="AE3206" i="5"/>
  <c r="AE3207" i="5"/>
  <c r="AE3208" i="5"/>
  <c r="AE3209" i="5"/>
  <c r="AE3210" i="5"/>
  <c r="AE3211" i="5"/>
  <c r="AE3212" i="5"/>
  <c r="AE3213" i="5"/>
  <c r="AE3214" i="5"/>
  <c r="AE3215" i="5"/>
  <c r="AE3216" i="5"/>
  <c r="AE3217" i="5"/>
  <c r="AE3218" i="5"/>
  <c r="AE3219" i="5"/>
  <c r="AE3220" i="5"/>
  <c r="AE3221" i="5"/>
  <c r="AE3222" i="5"/>
  <c r="AE3223" i="5"/>
  <c r="AE3224" i="5"/>
  <c r="AE3225" i="5"/>
  <c r="AE3226" i="5"/>
  <c r="AE3227" i="5"/>
  <c r="AE3228" i="5"/>
  <c r="AE3229" i="5"/>
  <c r="AE3230" i="5"/>
  <c r="AE3231" i="5"/>
  <c r="AE3232" i="5"/>
  <c r="AE3233" i="5"/>
  <c r="AE3234" i="5"/>
  <c r="AE3235" i="5"/>
  <c r="AE3236" i="5"/>
  <c r="AE3237" i="5"/>
  <c r="AE3238" i="5"/>
  <c r="AE3239" i="5"/>
  <c r="AE3240" i="5"/>
  <c r="AE3241" i="5"/>
  <c r="AE3242" i="5"/>
  <c r="AE3243" i="5"/>
  <c r="AE3244" i="5"/>
  <c r="AE3245" i="5"/>
  <c r="AE3246" i="5"/>
  <c r="AE3247" i="5"/>
  <c r="AE3248" i="5"/>
  <c r="AE3249" i="5"/>
  <c r="AE3250" i="5"/>
  <c r="AE3251" i="5"/>
  <c r="AE3252" i="5"/>
  <c r="AE3253" i="5"/>
  <c r="AE3254" i="5"/>
  <c r="AE3255" i="5"/>
  <c r="AE3256" i="5"/>
  <c r="AE3257" i="5"/>
  <c r="AE3258" i="5"/>
  <c r="AE3259" i="5"/>
  <c r="AE3260" i="5"/>
  <c r="AE3261" i="5"/>
  <c r="AE3262" i="5"/>
  <c r="AE3263" i="5"/>
  <c r="AE3264" i="5"/>
  <c r="AE3265" i="5"/>
  <c r="AE3266" i="5"/>
  <c r="AE3267" i="5"/>
  <c r="AE3268" i="5"/>
  <c r="AE3269" i="5"/>
  <c r="AE3270" i="5"/>
  <c r="AE3271" i="5"/>
  <c r="AE3272" i="5"/>
  <c r="AE3273" i="5"/>
  <c r="AE3274" i="5"/>
  <c r="AE3275" i="5"/>
  <c r="AE3276" i="5"/>
  <c r="AE3277" i="5"/>
  <c r="AE3278" i="5"/>
  <c r="AE3279" i="5"/>
  <c r="AE3280" i="5"/>
  <c r="AE3281" i="5"/>
  <c r="AE3282" i="5"/>
  <c r="AE3283" i="5"/>
  <c r="AE3284" i="5"/>
  <c r="AE3285" i="5"/>
  <c r="AE3286" i="5"/>
  <c r="AE3287" i="5"/>
  <c r="AE3288" i="5"/>
  <c r="AE3289" i="5"/>
  <c r="AE3290" i="5"/>
  <c r="AE3291" i="5"/>
  <c r="AE3292" i="5"/>
  <c r="AE3293" i="5"/>
  <c r="AE3294" i="5"/>
  <c r="AE3295" i="5"/>
  <c r="AE3296" i="5"/>
  <c r="AE3297" i="5"/>
  <c r="AE3298" i="5"/>
  <c r="AE3299" i="5"/>
  <c r="AE3300" i="5"/>
  <c r="AE3301" i="5"/>
  <c r="AE3302" i="5"/>
  <c r="AE3303" i="5"/>
  <c r="AE3304" i="5"/>
  <c r="AE3305" i="5"/>
  <c r="AE3306" i="5"/>
  <c r="AE3307" i="5"/>
  <c r="AE3308" i="5"/>
  <c r="AE3309" i="5"/>
  <c r="AE3310" i="5"/>
  <c r="AE3311" i="5"/>
  <c r="AE3312" i="5"/>
  <c r="AE3313" i="5"/>
  <c r="AE3314" i="5"/>
  <c r="AE3315" i="5"/>
  <c r="AE3316" i="5"/>
  <c r="AE3317" i="5"/>
  <c r="AE3318" i="5"/>
  <c r="AE3319" i="5"/>
  <c r="AE3320" i="5"/>
  <c r="AE3321" i="5"/>
  <c r="AE3322" i="5"/>
  <c r="AE3323" i="5"/>
  <c r="AE3324" i="5"/>
  <c r="AE3325" i="5"/>
  <c r="AE3326" i="5"/>
  <c r="AE3327" i="5"/>
  <c r="AE3328" i="5"/>
  <c r="AE3329" i="5"/>
  <c r="AE3330" i="5"/>
  <c r="AE3331" i="5"/>
  <c r="AE3332" i="5"/>
  <c r="AE3333" i="5"/>
  <c r="AE3334" i="5"/>
  <c r="AE3335" i="5"/>
  <c r="AE3336" i="5"/>
  <c r="AE3337" i="5"/>
  <c r="AE3338" i="5"/>
  <c r="AE3339" i="5"/>
  <c r="AE3340" i="5"/>
  <c r="AE3341" i="5"/>
  <c r="AE3342" i="5"/>
  <c r="AE3343" i="5"/>
  <c r="AE3344" i="5"/>
  <c r="AE3345" i="5"/>
  <c r="AE3346" i="5"/>
  <c r="AE3347" i="5"/>
  <c r="AE3348" i="5"/>
  <c r="AE3349" i="5"/>
  <c r="AE3350" i="5"/>
  <c r="AE3351" i="5"/>
  <c r="AE3352" i="5"/>
  <c r="AE3353" i="5"/>
  <c r="AE3354" i="5"/>
  <c r="AE3355" i="5"/>
  <c r="AE3356" i="5"/>
  <c r="AE3357" i="5"/>
  <c r="AE3358" i="5"/>
  <c r="AE3359" i="5"/>
  <c r="AE3360" i="5"/>
  <c r="AE3361" i="5"/>
  <c r="AE3362" i="5"/>
  <c r="AE3363" i="5"/>
  <c r="AE3364" i="5"/>
  <c r="AE3365" i="5"/>
  <c r="AE3366" i="5"/>
  <c r="AE3367" i="5"/>
  <c r="AE3368" i="5"/>
  <c r="AE3369" i="5"/>
  <c r="AE3370" i="5"/>
  <c r="AE3371" i="5"/>
  <c r="AE3372" i="5"/>
  <c r="AE3373" i="5"/>
  <c r="AE3374" i="5"/>
  <c r="AE3375" i="5"/>
  <c r="AE3376" i="5"/>
  <c r="AE3377" i="5"/>
  <c r="AE3378" i="5"/>
  <c r="AE3379" i="5"/>
  <c r="AE3380" i="5"/>
  <c r="AE3381" i="5"/>
  <c r="AE3382" i="5"/>
  <c r="AE3383" i="5"/>
  <c r="AE3384" i="5"/>
  <c r="AE3385" i="5"/>
  <c r="AE3386" i="5"/>
  <c r="AE3387" i="5"/>
  <c r="AE3388" i="5"/>
  <c r="AE3389" i="5"/>
  <c r="AE3390" i="5"/>
  <c r="AE3391" i="5"/>
  <c r="AE3392" i="5"/>
  <c r="AE3393" i="5"/>
  <c r="AE3394" i="5"/>
  <c r="AE3395" i="5"/>
  <c r="AE3396" i="5"/>
  <c r="AE3397" i="5"/>
  <c r="AE3398" i="5"/>
  <c r="AE3399" i="5"/>
  <c r="AE3400" i="5"/>
  <c r="AE3401" i="5"/>
  <c r="AE3402" i="5"/>
  <c r="AE3403" i="5"/>
  <c r="AE3404" i="5"/>
  <c r="AE3405" i="5"/>
  <c r="AE3406" i="5"/>
  <c r="AE3407" i="5"/>
  <c r="AE3408" i="5"/>
  <c r="AE3409" i="5"/>
  <c r="AE3410" i="5"/>
  <c r="AE3411" i="5"/>
  <c r="AE3412" i="5"/>
  <c r="AE3413" i="5"/>
  <c r="AE3414" i="5"/>
  <c r="AE3415" i="5"/>
  <c r="AE3416" i="5"/>
  <c r="AE3417" i="5"/>
  <c r="AE3418" i="5"/>
  <c r="AE3419" i="5"/>
  <c r="AE3420" i="5"/>
  <c r="AE3421" i="5"/>
  <c r="AE3422" i="5"/>
  <c r="AE3423" i="5"/>
  <c r="AE3424" i="5"/>
  <c r="AE3425" i="5"/>
  <c r="AE3426" i="5"/>
  <c r="AE3427" i="5"/>
  <c r="AE3428" i="5"/>
  <c r="AE3429" i="5"/>
  <c r="AE3430" i="5"/>
  <c r="AE3431" i="5"/>
  <c r="AE3432" i="5"/>
  <c r="AE3433" i="5"/>
  <c r="AE3434" i="5"/>
  <c r="AE3435" i="5"/>
  <c r="AE3436" i="5"/>
  <c r="AE3437" i="5"/>
  <c r="AE3438" i="5"/>
  <c r="AE3439" i="5"/>
  <c r="AE3440" i="5"/>
  <c r="AE3441" i="5"/>
  <c r="AE3442" i="5"/>
  <c r="AE3443" i="5"/>
  <c r="AE3444" i="5"/>
  <c r="AE3445" i="5"/>
  <c r="AE3446" i="5"/>
  <c r="AE3447" i="5"/>
  <c r="AE3448" i="5"/>
  <c r="AE3449" i="5"/>
  <c r="AE3450" i="5"/>
  <c r="AE3451" i="5"/>
  <c r="AE3452" i="5"/>
  <c r="AE3453" i="5"/>
  <c r="AE3454" i="5"/>
  <c r="AE3455" i="5"/>
  <c r="AE3456" i="5"/>
  <c r="AE3457" i="5"/>
  <c r="AE3458" i="5"/>
  <c r="AE3459" i="5"/>
  <c r="AE3460" i="5"/>
  <c r="AE3461" i="5"/>
  <c r="AE3462" i="5"/>
  <c r="AE3463" i="5"/>
  <c r="AE3464" i="5"/>
  <c r="AE3465" i="5"/>
  <c r="AE3466" i="5"/>
  <c r="AE3467" i="5"/>
  <c r="AE3468" i="5"/>
  <c r="AE3469" i="5"/>
  <c r="AE3470" i="5"/>
  <c r="AE3471" i="5"/>
  <c r="AE3472" i="5"/>
  <c r="AE3473" i="5"/>
  <c r="AE3474" i="5"/>
  <c r="AE3475" i="5"/>
  <c r="AE3476" i="5"/>
  <c r="AE3477" i="5"/>
  <c r="AE3478" i="5"/>
  <c r="AE3479" i="5"/>
  <c r="AE3480" i="5"/>
  <c r="AE3481" i="5"/>
  <c r="AE3482" i="5"/>
  <c r="AE3483" i="5"/>
  <c r="AE3484" i="5"/>
  <c r="AE3485" i="5"/>
  <c r="AE3486" i="5"/>
  <c r="AE3487" i="5"/>
  <c r="AE3488" i="5"/>
  <c r="AE3489" i="5"/>
  <c r="AE3490" i="5"/>
  <c r="AE3491" i="5"/>
  <c r="AE3492" i="5"/>
  <c r="AE3493" i="5"/>
  <c r="AE3494" i="5"/>
  <c r="AE3495" i="5"/>
  <c r="AE3496" i="5"/>
  <c r="AE3497" i="5"/>
  <c r="AE3498" i="5"/>
  <c r="AE3499" i="5"/>
  <c r="AE3500" i="5"/>
  <c r="AE3501" i="5"/>
  <c r="AE3502" i="5"/>
  <c r="AE3503" i="5"/>
  <c r="AE3504" i="5"/>
  <c r="AE3505" i="5"/>
  <c r="AE3506" i="5"/>
  <c r="AE3507" i="5"/>
  <c r="AE3508" i="5"/>
  <c r="AE3509" i="5"/>
  <c r="AE3510" i="5"/>
  <c r="AE3511" i="5"/>
  <c r="AE3512" i="5"/>
  <c r="AE3513" i="5"/>
  <c r="AE3514" i="5"/>
  <c r="AE3515" i="5"/>
  <c r="AE3516" i="5"/>
  <c r="AE3517" i="5"/>
  <c r="AE3518" i="5"/>
  <c r="AE3519" i="5"/>
  <c r="AE3520" i="5"/>
  <c r="AE3521" i="5"/>
  <c r="AE3522" i="5"/>
  <c r="AE3523" i="5"/>
  <c r="AE3524" i="5"/>
  <c r="AE3525" i="5"/>
  <c r="AE3526" i="5"/>
  <c r="AE3527" i="5"/>
  <c r="AE3528" i="5"/>
  <c r="AE3529" i="5"/>
  <c r="AE3530" i="5"/>
  <c r="AE3531" i="5"/>
  <c r="AE3532" i="5"/>
  <c r="AE3533" i="5"/>
  <c r="AE3534" i="5"/>
  <c r="AE3535" i="5"/>
  <c r="AE3536" i="5"/>
  <c r="AE3537" i="5"/>
  <c r="AE3538" i="5"/>
  <c r="AE3539" i="5"/>
  <c r="AE3540" i="5"/>
  <c r="AE3541" i="5"/>
  <c r="AE3542" i="5"/>
  <c r="AE3543" i="5"/>
  <c r="AE3544" i="5"/>
  <c r="AE3545" i="5"/>
  <c r="AE3546" i="5"/>
  <c r="AE3547" i="5"/>
  <c r="AE3548" i="5"/>
  <c r="AE3549" i="5"/>
  <c r="AE3550" i="5"/>
  <c r="AE3551" i="5"/>
  <c r="AE3552" i="5"/>
  <c r="AE3553" i="5"/>
  <c r="AE3554" i="5"/>
  <c r="AE3555" i="5"/>
  <c r="AE3556" i="5"/>
  <c r="AE3557" i="5"/>
  <c r="AE3558" i="5"/>
  <c r="AE3559" i="5"/>
  <c r="AE3560" i="5"/>
  <c r="AE3561" i="5"/>
  <c r="AE3562" i="5"/>
  <c r="AE3563" i="5"/>
  <c r="AE3564" i="5"/>
  <c r="AE3565" i="5"/>
  <c r="AE3566" i="5"/>
  <c r="AE3567" i="5"/>
  <c r="AE3568" i="5"/>
  <c r="AE3569" i="5"/>
  <c r="AE3570" i="5"/>
  <c r="AE3571" i="5"/>
  <c r="AE3572" i="5"/>
  <c r="AE3573" i="5"/>
  <c r="AE3574" i="5"/>
  <c r="AE3575" i="5"/>
  <c r="AE3576" i="5"/>
  <c r="AE3577" i="5"/>
  <c r="AE3578" i="5"/>
  <c r="AE3579" i="5"/>
  <c r="AE3580" i="5"/>
  <c r="AE3581" i="5"/>
  <c r="AE3582" i="5"/>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A42" i="3" l="1"/>
  <c r="W1373" i="5"/>
  <c r="W595" i="5"/>
  <c r="W1890" i="5"/>
  <c r="W329" i="5"/>
  <c r="W1071" i="5"/>
  <c r="W764" i="5"/>
  <c r="W927" i="5"/>
  <c r="W1038" i="5"/>
  <c r="W208" i="5"/>
  <c r="W672" i="5"/>
  <c r="W2138" i="5"/>
  <c r="W211" i="5"/>
  <c r="W990" i="5"/>
  <c r="W1164" i="5"/>
  <c r="W303" i="5"/>
  <c r="W438" i="5"/>
  <c r="W454" i="5"/>
  <c r="W393" i="5"/>
  <c r="W914" i="5"/>
  <c r="W828" i="5"/>
  <c r="W559" i="5"/>
  <c r="W1421" i="5"/>
  <c r="W500" i="5"/>
  <c r="W1390" i="5"/>
  <c r="W2082" i="5"/>
  <c r="W982" i="5"/>
  <c r="W1831" i="5"/>
  <c r="W9" i="5"/>
  <c r="W819" i="5"/>
  <c r="W476" i="5"/>
  <c r="W1245" i="5"/>
  <c r="W1249" i="5"/>
  <c r="W1811" i="5"/>
  <c r="W391" i="5"/>
  <c r="W1001" i="5"/>
  <c r="W1340" i="5"/>
  <c r="W254" i="5"/>
  <c r="W781" i="5"/>
  <c r="W203" i="5"/>
  <c r="W218" i="5"/>
  <c r="W445" i="5"/>
  <c r="W295" i="5"/>
  <c r="W751" i="5"/>
  <c r="W748" i="5"/>
  <c r="W260" i="5"/>
  <c r="W1341" i="5"/>
  <c r="W8" i="5"/>
  <c r="W1583" i="5"/>
  <c r="W261" i="5"/>
  <c r="W468" i="5"/>
  <c r="W66" i="5"/>
  <c r="W1702" i="5"/>
  <c r="W1129" i="5"/>
  <c r="W818" i="5"/>
  <c r="W723" i="5"/>
  <c r="W363" i="5"/>
  <c r="W726" i="5"/>
  <c r="W652" i="5"/>
  <c r="W903" i="5"/>
  <c r="W570" i="5"/>
  <c r="W1484" i="5"/>
  <c r="W1558" i="5"/>
  <c r="W620" i="5"/>
  <c r="W610" i="5"/>
  <c r="W2274" i="5"/>
  <c r="W780" i="5"/>
  <c r="W606" i="5"/>
  <c r="W985" i="5"/>
  <c r="W1526" i="5"/>
  <c r="W718" i="5"/>
  <c r="W1689" i="5"/>
  <c r="W159" i="5"/>
  <c r="W613" i="5"/>
  <c r="W328" i="5"/>
  <c r="W887" i="5"/>
  <c r="W381" i="5"/>
  <c r="W524" i="5"/>
  <c r="W1238" i="5"/>
  <c r="W442" i="5"/>
  <c r="W68" i="5"/>
  <c r="W909" i="5"/>
  <c r="W1021" i="5"/>
  <c r="W358" i="5"/>
  <c r="W62" i="5"/>
  <c r="W503" i="5"/>
  <c r="W165" i="5"/>
  <c r="W444" i="5"/>
  <c r="W293" i="5"/>
  <c r="W1517" i="5"/>
  <c r="W258" i="5"/>
  <c r="W172" i="5"/>
  <c r="W894" i="5"/>
  <c r="W833" i="5"/>
  <c r="W339" i="5"/>
  <c r="W253" i="5"/>
  <c r="W1292" i="5"/>
  <c r="W501" i="5"/>
  <c r="W1094" i="5"/>
  <c r="W956" i="5"/>
  <c r="W630" i="5"/>
  <c r="W1549" i="5"/>
  <c r="W1020" i="5"/>
  <c r="W22" i="5"/>
  <c r="W1350" i="5"/>
  <c r="W417" i="5"/>
  <c r="W515" i="5"/>
  <c r="W69" i="5"/>
  <c r="W1223" i="5"/>
  <c r="W82" i="5"/>
  <c r="W621" i="5"/>
  <c r="W638" i="5"/>
  <c r="W665" i="5"/>
  <c r="W1505" i="5"/>
  <c r="W1769" i="5"/>
  <c r="W1695" i="5"/>
  <c r="W1084" i="5"/>
  <c r="W813" i="5"/>
  <c r="W1438" i="5"/>
  <c r="W240" i="5"/>
  <c r="W2338" i="5"/>
  <c r="W889" i="5"/>
  <c r="W130" i="5"/>
  <c r="W1054" i="5"/>
  <c r="W1193" i="5"/>
  <c r="W270" i="5"/>
  <c r="W1469" i="5"/>
  <c r="W147" i="5"/>
  <c r="W978" i="5"/>
  <c r="W455" i="5"/>
  <c r="W623" i="5"/>
  <c r="W1316" i="5"/>
  <c r="W132" i="5"/>
  <c r="W1734" i="5"/>
  <c r="W1221" i="5"/>
  <c r="W670" i="5"/>
  <c r="W1391" i="5"/>
  <c r="W619" i="5"/>
  <c r="W883" i="5"/>
  <c r="W1686" i="5"/>
  <c r="W601" i="5"/>
  <c r="W384" i="5"/>
  <c r="W149" i="5"/>
  <c r="W1125" i="5"/>
  <c r="W67" i="5"/>
  <c r="W114" i="5"/>
  <c r="W534" i="5"/>
  <c r="W152" i="5"/>
  <c r="W729" i="5"/>
  <c r="W482" i="5"/>
  <c r="W653" i="5"/>
  <c r="W1232" i="5"/>
  <c r="W594" i="5"/>
  <c r="W7" i="5"/>
  <c r="W11" i="5"/>
  <c r="W2547" i="5"/>
  <c r="W812" i="5"/>
  <c r="W739" i="5"/>
  <c r="W1405" i="5"/>
  <c r="W473" i="5"/>
  <c r="W893" i="5"/>
  <c r="W21" i="5"/>
  <c r="W145" i="5"/>
  <c r="W1182" i="5"/>
  <c r="W940" i="5"/>
  <c r="W323" i="5"/>
  <c r="W173" i="5"/>
  <c r="W355" i="5"/>
  <c r="W616" i="5"/>
  <c r="W521" i="5"/>
  <c r="W575" i="5"/>
  <c r="W1156" i="5"/>
  <c r="W634" i="5"/>
  <c r="W1036" i="5"/>
  <c r="W770" i="5"/>
  <c r="W684" i="5"/>
  <c r="W415" i="5"/>
  <c r="W1277" i="5"/>
  <c r="W809" i="5"/>
  <c r="W1519" i="5"/>
  <c r="W762" i="5"/>
  <c r="W838" i="5"/>
  <c r="W478" i="5"/>
  <c r="W1705" i="5"/>
  <c r="W730" i="5"/>
  <c r="W1230" i="5"/>
  <c r="W659" i="5"/>
  <c r="W1966" i="5"/>
  <c r="W674" i="5"/>
  <c r="W588" i="5"/>
  <c r="W319" i="5"/>
  <c r="W506" i="5"/>
  <c r="W989" i="5"/>
  <c r="W1494" i="5"/>
  <c r="W793" i="5"/>
  <c r="W1602" i="5"/>
  <c r="W330" i="5"/>
  <c r="W244" i="5"/>
  <c r="W966" i="5"/>
  <c r="W905" i="5"/>
  <c r="W411" i="5"/>
  <c r="W325" i="5"/>
  <c r="W577" i="5"/>
  <c r="W2146" i="5"/>
  <c r="W1694" i="5"/>
  <c r="W858" i="5"/>
  <c r="W315" i="5"/>
  <c r="W787" i="5"/>
  <c r="W63" i="5"/>
  <c r="W14" i="5"/>
  <c r="W879" i="5"/>
  <c r="W1111" i="5"/>
  <c r="W39" i="5"/>
  <c r="W1521" i="5"/>
  <c r="W475" i="5"/>
  <c r="W865" i="5"/>
  <c r="W209" i="5"/>
  <c r="W1344" i="5"/>
  <c r="W125" i="5"/>
  <c r="W546" i="5"/>
  <c r="W1760" i="5"/>
  <c r="W567" i="5"/>
  <c r="W160" i="5"/>
  <c r="W195" i="5"/>
  <c r="W477" i="5"/>
  <c r="W997" i="5"/>
  <c r="W2172" i="5"/>
  <c r="W752" i="5"/>
  <c r="W101" i="5"/>
  <c r="W136" i="5"/>
  <c r="W1246" i="5"/>
  <c r="W1712" i="5"/>
  <c r="W830" i="5"/>
  <c r="W845" i="5"/>
  <c r="W1101" i="5"/>
  <c r="W794" i="5"/>
  <c r="W6" i="5"/>
  <c r="W1676" i="5"/>
  <c r="W815" i="5"/>
  <c r="W309" i="5"/>
  <c r="W324" i="5"/>
  <c r="W1166" i="5"/>
  <c r="W520" i="5"/>
  <c r="W923" i="5"/>
  <c r="W837" i="5"/>
  <c r="W1280" i="5"/>
  <c r="W1597" i="5"/>
  <c r="W1263" i="5"/>
  <c r="W431" i="5"/>
  <c r="W988" i="5"/>
  <c r="W372" i="5"/>
  <c r="W427" i="5"/>
  <c r="W299" i="5"/>
  <c r="W213" i="5"/>
  <c r="W121" i="5"/>
  <c r="W131" i="5"/>
  <c r="W1548" i="5"/>
  <c r="W267" i="5"/>
  <c r="W181" i="5"/>
  <c r="W1220" i="5"/>
  <c r="W106" i="5"/>
  <c r="W341" i="5"/>
  <c r="W714" i="5"/>
  <c r="W354" i="5"/>
  <c r="W23" i="5"/>
  <c r="W782" i="5"/>
  <c r="W885" i="5"/>
  <c r="W735" i="5"/>
  <c r="W1806" i="5"/>
  <c r="W598" i="5"/>
  <c r="W537" i="5"/>
  <c r="W171" i="5"/>
  <c r="W85" i="5"/>
  <c r="W831" i="5"/>
  <c r="W3" i="5"/>
  <c r="W644" i="5"/>
  <c r="W1231" i="5"/>
  <c r="W464" i="5"/>
  <c r="W1056" i="5"/>
  <c r="W126" i="5"/>
  <c r="W204" i="5"/>
  <c r="W349" i="5"/>
  <c r="W707" i="5"/>
  <c r="W814" i="5"/>
  <c r="W1646" i="5"/>
  <c r="W834" i="5"/>
  <c r="W969" i="5"/>
  <c r="W479" i="5"/>
  <c r="W1758" i="5"/>
  <c r="W915" i="5"/>
  <c r="W1133" i="5"/>
  <c r="W1450" i="5"/>
  <c r="W398" i="5"/>
  <c r="W88" i="5"/>
  <c r="W347" i="5"/>
  <c r="W36" i="5"/>
  <c r="W589" i="5"/>
  <c r="W439" i="5"/>
  <c r="W518" i="5"/>
  <c r="W1006" i="5"/>
  <c r="W1721" i="5"/>
  <c r="W383" i="5"/>
  <c r="W1722" i="5"/>
  <c r="W118" i="5"/>
  <c r="W1499" i="5"/>
  <c r="W993" i="5"/>
  <c r="W829" i="5"/>
  <c r="W469" i="5"/>
  <c r="W340" i="5"/>
  <c r="W1046" i="5"/>
  <c r="W948" i="5"/>
  <c r="W774" i="5"/>
  <c r="W29" i="5"/>
  <c r="W528" i="5"/>
  <c r="W660" i="5"/>
  <c r="W1692" i="5"/>
  <c r="W1543" i="5"/>
  <c r="W544" i="5"/>
  <c r="W1388" i="5"/>
  <c r="W1524" i="5"/>
  <c r="W980" i="5"/>
  <c r="W1436" i="5"/>
  <c r="W413" i="5"/>
  <c r="W906" i="5"/>
  <c r="W550" i="5"/>
  <c r="W551" i="5"/>
  <c r="W951" i="5"/>
  <c r="W60" i="5"/>
  <c r="W1070" i="5"/>
  <c r="W1149" i="5"/>
  <c r="W470" i="5"/>
  <c r="W1319" i="5"/>
  <c r="W419" i="5"/>
  <c r="W571" i="5"/>
  <c r="W789" i="5"/>
  <c r="W639" i="5"/>
  <c r="W590" i="5"/>
  <c r="W1345" i="5"/>
  <c r="W753" i="5"/>
  <c r="W679" i="5"/>
  <c r="W1044" i="5"/>
  <c r="W188" i="5"/>
  <c r="W1198" i="5"/>
  <c r="W849" i="5"/>
  <c r="W1511" i="5"/>
  <c r="W189" i="5"/>
  <c r="W107" i="5"/>
  <c r="W1844" i="5"/>
  <c r="W1630" i="5"/>
  <c r="W1057" i="5"/>
  <c r="W771" i="5"/>
  <c r="W452" i="5"/>
  <c r="W711" i="5"/>
  <c r="W1045" i="5"/>
  <c r="W1412" i="5"/>
  <c r="W661" i="5"/>
  <c r="W1382" i="5"/>
  <c r="W410" i="5"/>
  <c r="W1801" i="5"/>
  <c r="W580" i="5"/>
  <c r="W406" i="5"/>
  <c r="W592" i="5"/>
  <c r="W740" i="5"/>
  <c r="W646" i="5"/>
  <c r="W526" i="5"/>
  <c r="W465" i="5"/>
  <c r="W986" i="5"/>
  <c r="W900" i="5"/>
  <c r="W631" i="5"/>
  <c r="W1493" i="5"/>
  <c r="W572" i="5"/>
  <c r="W1726" i="5"/>
  <c r="W635" i="5"/>
  <c r="W191" i="5"/>
  <c r="W224" i="5"/>
  <c r="W81" i="5"/>
  <c r="W157" i="5"/>
  <c r="W162" i="5"/>
  <c r="W76" i="5"/>
  <c r="W33" i="5"/>
  <c r="W668" i="5"/>
  <c r="W1381" i="5"/>
  <c r="W1321" i="5"/>
  <c r="W626" i="5"/>
  <c r="W843" i="5"/>
  <c r="W1062" i="5"/>
  <c r="W1258" i="5"/>
  <c r="W326" i="5"/>
  <c r="W981" i="5"/>
  <c r="W275" i="5"/>
  <c r="W418" i="5"/>
  <c r="W517" i="5"/>
  <c r="W367" i="5"/>
  <c r="W446" i="5"/>
  <c r="W1578" i="5"/>
  <c r="W1681" i="5"/>
  <c r="W183" i="5"/>
  <c r="W1324" i="5"/>
  <c r="W747" i="5"/>
  <c r="W2419" i="5"/>
  <c r="W481" i="5"/>
  <c r="W757" i="5"/>
  <c r="W269" i="5"/>
  <c r="W148" i="5"/>
  <c r="W937" i="5"/>
  <c r="W876" i="5"/>
  <c r="W702" i="5"/>
  <c r="W1323" i="5"/>
  <c r="W870" i="5"/>
  <c r="W51" i="5"/>
  <c r="W1743" i="5"/>
  <c r="W1207" i="5"/>
  <c r="W459" i="5"/>
  <c r="W214" i="5"/>
  <c r="W193" i="5"/>
  <c r="W1697" i="5"/>
  <c r="W628" i="5"/>
  <c r="W579" i="5"/>
  <c r="W164" i="5"/>
  <c r="W974" i="5"/>
  <c r="W600" i="5"/>
  <c r="W698" i="5"/>
  <c r="W100" i="5"/>
  <c r="W150" i="5"/>
  <c r="W1353" i="5"/>
  <c r="W167" i="5"/>
  <c r="W1409" i="5"/>
  <c r="W457" i="5"/>
  <c r="W97" i="5"/>
  <c r="W892" i="5"/>
  <c r="W847" i="5"/>
  <c r="W1485" i="5"/>
  <c r="W1468" i="5"/>
  <c r="W390" i="5"/>
  <c r="W533" i="5"/>
  <c r="W585" i="5"/>
  <c r="W210" i="5"/>
  <c r="W509" i="5"/>
  <c r="W1399" i="5"/>
  <c r="W450" i="5"/>
  <c r="W867" i="5"/>
  <c r="W310" i="5"/>
  <c r="W1053" i="5"/>
  <c r="W716" i="5"/>
  <c r="W1202" i="5"/>
  <c r="W24" i="5"/>
  <c r="W1770" i="5"/>
  <c r="W1311" i="5"/>
  <c r="W1443" i="5"/>
  <c r="W796" i="5"/>
  <c r="W2164" i="5"/>
  <c r="W1369" i="5"/>
  <c r="W356" i="5"/>
  <c r="W801" i="5"/>
  <c r="W1174" i="5"/>
  <c r="W890" i="5"/>
  <c r="W1072" i="5"/>
  <c r="W773" i="5"/>
  <c r="W1029" i="5"/>
  <c r="W722" i="5"/>
  <c r="W949" i="5"/>
  <c r="W552" i="5"/>
  <c r="W1192" i="5"/>
  <c r="W2160" i="5"/>
  <c r="W529" i="5"/>
  <c r="W1497" i="5"/>
  <c r="W964" i="5"/>
  <c r="W968" i="5"/>
  <c r="W1557" i="5"/>
  <c r="W1600" i="5"/>
  <c r="W462" i="5"/>
  <c r="W1430" i="5"/>
  <c r="W657" i="5"/>
  <c r="W282" i="5"/>
  <c r="W581" i="5"/>
  <c r="W1735" i="5"/>
  <c r="W522" i="5"/>
  <c r="W1509" i="5"/>
  <c r="W667" i="5"/>
  <c r="W882" i="5"/>
  <c r="W401" i="5"/>
  <c r="W821" i="5"/>
  <c r="W836" i="5"/>
  <c r="W73" i="5"/>
  <c r="W1110" i="5"/>
  <c r="W1014" i="5"/>
  <c r="W1003" i="5"/>
  <c r="W1496" i="5"/>
  <c r="W283" i="5"/>
  <c r="W96" i="5"/>
  <c r="W1128" i="5"/>
  <c r="W1540" i="5"/>
  <c r="W1005" i="5"/>
  <c r="W1510" i="5"/>
  <c r="W816" i="5"/>
  <c r="W532" i="5"/>
  <c r="W1000" i="5"/>
  <c r="W202" i="5"/>
  <c r="W1126" i="5"/>
  <c r="W351" i="5"/>
  <c r="W342" i="5"/>
  <c r="W1541" i="5"/>
  <c r="W219" i="5"/>
  <c r="W322" i="5"/>
  <c r="W645" i="5"/>
  <c r="W1083" i="5"/>
  <c r="W35" i="5"/>
  <c r="W873" i="5"/>
  <c r="W695" i="5"/>
  <c r="W1363" i="5"/>
  <c r="W332" i="5"/>
  <c r="W1739" i="5"/>
  <c r="W1293" i="5"/>
  <c r="W1567" i="5"/>
  <c r="W629" i="5"/>
  <c r="W805" i="5"/>
  <c r="W578" i="5"/>
  <c r="W1127" i="5"/>
  <c r="W1569" i="5"/>
  <c r="W862" i="5"/>
  <c r="W2263" i="5"/>
  <c r="W272" i="5"/>
  <c r="W1385" i="5"/>
  <c r="W2312" i="5"/>
  <c r="W44" i="5"/>
  <c r="W290" i="5"/>
  <c r="W705" i="5"/>
  <c r="W158" i="5"/>
  <c r="W216" i="5"/>
  <c r="W850" i="5"/>
  <c r="W451" i="5"/>
  <c r="W277" i="5"/>
  <c r="W127" i="5"/>
  <c r="W26" i="5"/>
  <c r="W102" i="5"/>
  <c r="W19" i="5"/>
  <c r="W187" i="5"/>
  <c r="W308" i="5"/>
  <c r="W875" i="5"/>
  <c r="W392" i="5"/>
  <c r="W609" i="5"/>
  <c r="W389" i="5"/>
  <c r="W1077" i="5"/>
  <c r="W266" i="5"/>
  <c r="W1429" i="5"/>
  <c r="W436" i="5"/>
  <c r="W262" i="5"/>
  <c r="W1533" i="5"/>
  <c r="W1830" i="5"/>
  <c r="W1775" i="5"/>
  <c r="W17" i="5"/>
  <c r="W960" i="5"/>
  <c r="W1108" i="5"/>
  <c r="W1148" i="5"/>
  <c r="W671" i="5"/>
  <c r="W1502" i="5"/>
  <c r="W180" i="5"/>
  <c r="W2402" i="5"/>
  <c r="W841" i="5"/>
  <c r="W779" i="5"/>
  <c r="W693" i="5"/>
  <c r="W1276" i="5"/>
  <c r="W827" i="5"/>
  <c r="W1750" i="5"/>
  <c r="W287" i="5"/>
  <c r="W866" i="5"/>
  <c r="W489" i="5"/>
  <c r="W155" i="5"/>
  <c r="W1772" i="5"/>
  <c r="W852" i="5"/>
  <c r="W2939" i="5"/>
  <c r="W2306" i="5"/>
  <c r="W1929" i="5"/>
  <c r="W376" i="5"/>
  <c r="W1514" i="5"/>
  <c r="W1980" i="5"/>
  <c r="W380" i="5"/>
  <c r="W486" i="5"/>
  <c r="W936" i="5"/>
  <c r="W832" i="5"/>
  <c r="W461" i="5"/>
  <c r="W1262" i="5"/>
  <c r="W338" i="5"/>
  <c r="W954" i="5"/>
  <c r="W508" i="5"/>
  <c r="W334" i="5"/>
  <c r="W16" i="5"/>
  <c r="W946" i="5"/>
  <c r="W574" i="5"/>
  <c r="W89" i="5"/>
  <c r="W1441" i="5"/>
  <c r="W1444" i="5"/>
  <c r="W1037" i="5"/>
  <c r="W1561" i="5"/>
  <c r="W525" i="5"/>
  <c r="W1117" i="5"/>
  <c r="W98" i="5"/>
  <c r="W1724" i="5"/>
  <c r="W335" i="5"/>
  <c r="W971" i="5"/>
  <c r="W1165" i="5"/>
  <c r="W1002" i="5"/>
  <c r="W206" i="5"/>
  <c r="W1177" i="5"/>
  <c r="W586" i="5"/>
  <c r="W402" i="5"/>
  <c r="W316" i="5"/>
  <c r="W47" i="5"/>
  <c r="W456" i="5"/>
  <c r="W483" i="5"/>
  <c r="W397" i="5"/>
  <c r="W649" i="5"/>
  <c r="W1747" i="5"/>
  <c r="W1766" i="5"/>
  <c r="W43" i="5"/>
  <c r="W627" i="5"/>
  <c r="W859" i="5"/>
  <c r="W608" i="5"/>
  <c r="W1313" i="5"/>
  <c r="W2937" i="5"/>
  <c r="W535" i="5"/>
  <c r="W1793" i="5"/>
  <c r="W1356" i="5"/>
  <c r="W973" i="5"/>
  <c r="W1822" i="5"/>
  <c r="W778" i="5"/>
  <c r="W1190" i="5"/>
  <c r="W77" i="5"/>
  <c r="W918" i="5"/>
  <c r="W1366" i="5"/>
  <c r="W732" i="5"/>
  <c r="W962" i="5"/>
  <c r="W2010" i="5"/>
  <c r="W236" i="5"/>
  <c r="W675" i="5"/>
  <c r="W897" i="5"/>
  <c r="W409" i="5"/>
  <c r="W317" i="5"/>
  <c r="W972" i="5"/>
  <c r="W194" i="5"/>
  <c r="W1357" i="5"/>
  <c r="W364" i="5"/>
  <c r="W190" i="5"/>
  <c r="W379" i="5"/>
  <c r="W573" i="5"/>
  <c r="W1703" i="5"/>
  <c r="W871" i="5"/>
  <c r="W511" i="5"/>
  <c r="W1255" i="5"/>
  <c r="W58" i="5"/>
  <c r="W935" i="5"/>
  <c r="W1461" i="5"/>
  <c r="W108" i="5"/>
  <c r="W1946" i="5"/>
  <c r="W769" i="5"/>
  <c r="W734" i="5"/>
  <c r="W728" i="5"/>
  <c r="W186" i="5"/>
  <c r="W42" i="5"/>
  <c r="W853" i="5"/>
  <c r="W1894" i="5"/>
  <c r="W666" i="5"/>
  <c r="W297" i="5"/>
  <c r="W83" i="5"/>
  <c r="W1762" i="5"/>
  <c r="W884" i="5"/>
  <c r="W12" i="5"/>
  <c r="W1477" i="5"/>
  <c r="W673" i="5"/>
  <c r="W965" i="5"/>
  <c r="W1205" i="5"/>
  <c r="W217" i="5"/>
  <c r="W1254" i="5"/>
  <c r="W1012" i="5"/>
  <c r="W280" i="5"/>
  <c r="W10" i="5"/>
  <c r="W555" i="5"/>
  <c r="W992" i="5"/>
  <c r="W593" i="5"/>
  <c r="W1049" i="5"/>
  <c r="W1684" i="5"/>
  <c r="W382" i="5"/>
  <c r="W321" i="5"/>
  <c r="W842" i="5"/>
  <c r="W756" i="5"/>
  <c r="W487" i="5"/>
  <c r="W1349" i="5"/>
  <c r="W428" i="5"/>
  <c r="W917" i="5"/>
  <c r="W1408" i="5"/>
  <c r="W910" i="5"/>
  <c r="W1375" i="5"/>
  <c r="W863" i="5"/>
  <c r="W930" i="5"/>
  <c r="W1302" i="5"/>
  <c r="W731" i="5"/>
  <c r="W1974" i="5"/>
  <c r="W2324" i="5"/>
  <c r="W2173" i="5"/>
  <c r="W84" i="5"/>
  <c r="W1107" i="5"/>
  <c r="W2071" i="5"/>
  <c r="W1898" i="5"/>
  <c r="W810" i="5"/>
  <c r="W199" i="5"/>
  <c r="W709" i="5"/>
  <c r="W223" i="5"/>
  <c r="W40" i="5"/>
  <c r="W1284" i="5"/>
  <c r="W1118" i="5"/>
  <c r="W1449" i="5"/>
  <c r="W245" i="5"/>
  <c r="W255" i="5"/>
  <c r="W1247" i="5"/>
  <c r="W1253" i="5"/>
  <c r="W1447" i="5"/>
  <c r="W1633" i="5"/>
  <c r="W1964" i="5"/>
  <c r="W952" i="5"/>
  <c r="W2114" i="5"/>
  <c r="W153" i="5"/>
  <c r="W371" i="5"/>
  <c r="W717" i="5"/>
  <c r="W274" i="5"/>
  <c r="W80" i="5"/>
  <c r="W1887" i="5"/>
  <c r="W276" i="5"/>
  <c r="W991" i="5"/>
  <c r="W259" i="5"/>
  <c r="W790" i="5"/>
  <c r="W231" i="5"/>
  <c r="W904" i="5"/>
  <c r="W453" i="5"/>
  <c r="W1310" i="5"/>
  <c r="W268" i="5"/>
  <c r="W1093" i="5"/>
  <c r="W134" i="5"/>
  <c r="W514" i="5"/>
  <c r="W494" i="5"/>
  <c r="W686" i="5"/>
  <c r="W57" i="5"/>
  <c r="W1212" i="5"/>
  <c r="W531" i="5"/>
  <c r="W700" i="5"/>
  <c r="W1383" i="5"/>
  <c r="W1706" i="5"/>
  <c r="W743" i="5"/>
  <c r="W913" i="5"/>
  <c r="W156" i="5"/>
  <c r="W13" i="5"/>
  <c r="W222" i="5"/>
  <c r="W141" i="5"/>
  <c r="W710" i="5"/>
  <c r="W1078" i="5"/>
  <c r="W298" i="5"/>
  <c r="W2074" i="5"/>
  <c r="W663" i="5"/>
  <c r="W2567" i="5"/>
  <c r="W902" i="5"/>
  <c r="W78" i="5"/>
  <c r="W385" i="5"/>
  <c r="W1413" i="5"/>
  <c r="W513" i="5"/>
  <c r="W115" i="5"/>
  <c r="W433" i="5"/>
  <c r="W987" i="5"/>
  <c r="W761" i="5"/>
  <c r="W899" i="5"/>
  <c r="W854" i="5"/>
  <c r="W807" i="5"/>
  <c r="W798" i="5"/>
  <c r="W612" i="5"/>
  <c r="W1305" i="5"/>
  <c r="W844" i="5"/>
  <c r="W953" i="5"/>
  <c r="W198" i="5"/>
  <c r="W75" i="5"/>
  <c r="W113" i="5"/>
  <c r="W472" i="5"/>
  <c r="W1687" i="5"/>
  <c r="W804" i="5"/>
  <c r="W553" i="5"/>
  <c r="W1080" i="5"/>
  <c r="W3010" i="5"/>
  <c r="W1845" i="5"/>
  <c r="W3219" i="5"/>
  <c r="W143" i="5"/>
  <c r="W2863" i="5"/>
  <c r="W2487" i="5"/>
  <c r="W41" i="5"/>
  <c r="W1671" i="5"/>
  <c r="W1577" i="5"/>
  <c r="W2223" i="5"/>
  <c r="W1376" i="5"/>
  <c r="W2049" i="5"/>
  <c r="W1042" i="5"/>
  <c r="W1351" i="5"/>
  <c r="W1188" i="5"/>
  <c r="W229" i="5"/>
  <c r="W3079" i="5"/>
  <c r="W2613" i="5"/>
  <c r="W2684" i="5"/>
  <c r="W2004" i="5"/>
  <c r="W696" i="5"/>
  <c r="W1838" i="5"/>
  <c r="W2364" i="5"/>
  <c r="W2216" i="5"/>
  <c r="W2026" i="5"/>
  <c r="W1820" i="5"/>
  <c r="W361" i="5"/>
  <c r="W238" i="5"/>
  <c r="W2472" i="5"/>
  <c r="W1175" i="5"/>
  <c r="W1562" i="5"/>
  <c r="W2352" i="5"/>
  <c r="W2361" i="5"/>
  <c r="W1317" i="5"/>
  <c r="W2959" i="5"/>
  <c r="W2378" i="5"/>
  <c r="W2706" i="5"/>
  <c r="W2958" i="5"/>
  <c r="W2236" i="5"/>
  <c r="W2313" i="5"/>
  <c r="W543" i="5"/>
  <c r="W1538" i="5"/>
  <c r="W1631" i="5"/>
  <c r="W1906" i="5"/>
  <c r="W87" i="5"/>
  <c r="W1033" i="5"/>
  <c r="W2444" i="5"/>
  <c r="W233" i="5"/>
  <c r="W2329" i="5"/>
  <c r="W1917" i="5"/>
  <c r="W1428" i="5"/>
  <c r="W545" i="5"/>
  <c r="W1236" i="5"/>
  <c r="W2388" i="5"/>
  <c r="W1274" i="5"/>
  <c r="W2469" i="5"/>
  <c r="W2386" i="5"/>
  <c r="W792" i="5"/>
  <c r="W2107" i="5"/>
  <c r="W1732" i="5"/>
  <c r="W2809" i="5"/>
  <c r="W539" i="5"/>
  <c r="W2355" i="5"/>
  <c r="W2056" i="5"/>
  <c r="W835" i="5"/>
  <c r="W1283" i="5"/>
  <c r="W694" i="5"/>
  <c r="W256" i="5"/>
  <c r="W2561" i="5"/>
  <c r="W2177" i="5"/>
  <c r="W3162" i="5"/>
  <c r="W1473" i="5"/>
  <c r="W1783" i="5"/>
  <c r="W1389" i="5"/>
  <c r="W232" i="5"/>
  <c r="W755" i="5"/>
  <c r="W2836" i="5"/>
  <c r="W2007" i="5"/>
  <c r="W414" i="5"/>
  <c r="W2227" i="5"/>
  <c r="W1433" i="5"/>
  <c r="W1427" i="5"/>
  <c r="W878" i="5"/>
  <c r="W1271" i="5"/>
  <c r="W2485" i="5"/>
  <c r="W2285" i="5"/>
  <c r="W249" i="5"/>
  <c r="W664" i="5"/>
  <c r="W677" i="5"/>
  <c r="W1639" i="5"/>
  <c r="W2929" i="5"/>
  <c r="W901" i="5"/>
  <c r="W5" i="5"/>
  <c r="W603" i="5"/>
  <c r="W772" i="5"/>
  <c r="W1455" i="5"/>
  <c r="W1109" i="5"/>
  <c r="W643" i="5"/>
  <c r="W1237" i="5"/>
  <c r="W658" i="5"/>
  <c r="W474" i="5"/>
  <c r="W683" i="5"/>
  <c r="W565" i="5"/>
  <c r="W976" i="5"/>
  <c r="W1200" i="5"/>
  <c r="W65" i="5"/>
  <c r="W387" i="5"/>
  <c r="W291" i="5"/>
  <c r="W235" i="5"/>
  <c r="W519" i="5"/>
  <c r="W637" i="5"/>
  <c r="W74" i="5"/>
  <c r="W1065" i="5"/>
  <c r="W1625" i="5"/>
  <c r="W958" i="5"/>
  <c r="W403" i="5"/>
  <c r="W137" i="5"/>
  <c r="W53" i="5"/>
  <c r="W2266" i="5"/>
  <c r="W1439" i="5"/>
  <c r="W491" i="5"/>
  <c r="W54" i="5"/>
  <c r="W228" i="5"/>
  <c r="W605" i="5"/>
  <c r="W1424" i="5"/>
  <c r="W1147" i="5"/>
  <c r="W2344" i="5"/>
  <c r="W2475" i="5"/>
  <c r="W185" i="5"/>
  <c r="W112" i="5"/>
  <c r="W1853" i="5"/>
  <c r="W3003" i="5"/>
  <c r="W3151" i="5"/>
  <c r="W1233" i="5"/>
  <c r="W2962" i="5"/>
  <c r="W70" i="5"/>
  <c r="W1346" i="5"/>
  <c r="W943" i="5"/>
  <c r="W1463" i="5"/>
  <c r="W2619" i="5"/>
  <c r="W2279" i="5"/>
  <c r="W507" i="5"/>
  <c r="W2499" i="5"/>
  <c r="W2707" i="5"/>
  <c r="W1060" i="5"/>
  <c r="W2890" i="5"/>
  <c r="W939" i="5"/>
  <c r="W1663" i="5"/>
  <c r="W2512" i="5"/>
  <c r="W2598" i="5"/>
  <c r="W3031" i="5"/>
  <c r="W760" i="5"/>
  <c r="W1670" i="5"/>
  <c r="W201" i="5"/>
  <c r="W1518" i="5"/>
  <c r="W1393" i="5"/>
  <c r="W237" i="5"/>
  <c r="W2129" i="5"/>
  <c r="W1601" i="5"/>
  <c r="W2145" i="5"/>
  <c r="W1210" i="5"/>
  <c r="W1325" i="5"/>
  <c r="W129" i="5"/>
  <c r="W3121" i="5"/>
  <c r="W1827" i="5"/>
  <c r="W1185" i="5"/>
  <c r="W2833" i="5"/>
  <c r="W1608" i="5"/>
  <c r="W15" i="5"/>
  <c r="W1219" i="5"/>
  <c r="W1209" i="5"/>
  <c r="W2044" i="5"/>
  <c r="W1983" i="5"/>
  <c r="W205" i="5"/>
  <c r="W2203" i="5"/>
  <c r="W1777" i="5"/>
  <c r="W1930" i="5"/>
  <c r="W1241" i="5"/>
  <c r="W1307" i="5"/>
  <c r="W1648" i="5"/>
  <c r="W1787" i="5"/>
  <c r="W2322" i="5"/>
  <c r="W424" i="5"/>
  <c r="W680" i="5"/>
  <c r="W1007" i="5"/>
  <c r="W1616" i="5"/>
  <c r="W1415" i="5"/>
  <c r="W1744" i="5"/>
  <c r="W1116" i="5"/>
  <c r="W2303" i="5"/>
  <c r="W1644" i="5"/>
  <c r="W530" i="5"/>
  <c r="W908" i="5"/>
  <c r="W527" i="5"/>
  <c r="W169" i="5"/>
  <c r="W50" i="5"/>
  <c r="W1234" i="5"/>
  <c r="W239" i="5"/>
  <c r="W1574" i="5"/>
  <c r="W851" i="5"/>
  <c r="W1191" i="5"/>
  <c r="W855" i="5"/>
  <c r="W1446" i="5"/>
  <c r="W642" i="5"/>
  <c r="W111" i="5"/>
  <c r="W281" i="5"/>
  <c r="W541" i="5"/>
  <c r="W678" i="5"/>
  <c r="W174" i="5"/>
  <c r="W556" i="5"/>
  <c r="W30" i="5"/>
  <c r="W1224" i="5"/>
  <c r="W823" i="5"/>
  <c r="W378" i="5"/>
  <c r="W138" i="5"/>
  <c r="W795" i="5"/>
  <c r="W523" i="5"/>
  <c r="W692" i="5"/>
  <c r="W701" i="5"/>
  <c r="W650" i="5"/>
  <c r="W1641" i="5"/>
  <c r="W1741" i="5"/>
  <c r="W607" i="5"/>
  <c r="W116" i="5"/>
  <c r="W777" i="5"/>
  <c r="W117" i="5"/>
  <c r="W2330" i="5"/>
  <c r="W975" i="5"/>
  <c r="W1145" i="5"/>
  <c r="W647" i="5"/>
  <c r="W749" i="5"/>
  <c r="W135" i="5"/>
  <c r="W1141" i="5"/>
  <c r="W2556" i="5"/>
  <c r="W1265" i="5"/>
  <c r="W2675" i="5"/>
  <c r="W2428" i="5"/>
  <c r="W2668" i="5"/>
  <c r="W754" i="5"/>
  <c r="W2530" i="5"/>
  <c r="W1696" i="5"/>
  <c r="W2345" i="5"/>
  <c r="W933" i="5"/>
  <c r="W2314" i="5"/>
  <c r="W2522" i="5"/>
  <c r="W1123" i="5"/>
  <c r="W1650" i="5"/>
  <c r="W182" i="5"/>
  <c r="W416" i="5"/>
  <c r="W1755" i="5"/>
  <c r="W750" i="5"/>
  <c r="W221" i="5"/>
  <c r="W947" i="5"/>
  <c r="W3118" i="5"/>
  <c r="W1243" i="5"/>
  <c r="W1713" i="5"/>
  <c r="W690" i="5"/>
  <c r="W3507" i="5"/>
  <c r="W1855" i="5"/>
  <c r="W264" i="5"/>
  <c r="W18" i="5"/>
  <c r="W1791" i="5"/>
  <c r="W1720" i="5"/>
  <c r="W2801" i="5"/>
  <c r="W1009" i="5"/>
  <c r="W2590" i="5"/>
  <c r="W2681" i="5"/>
  <c r="W1297" i="5"/>
  <c r="W1542" i="5"/>
  <c r="W1358" i="5"/>
  <c r="W179" i="5"/>
  <c r="W1950" i="5"/>
  <c r="W2497" i="5"/>
  <c r="W1067" i="5"/>
  <c r="W2151" i="5"/>
  <c r="W1823" i="5"/>
  <c r="W802" i="5"/>
  <c r="W1404" i="5"/>
  <c r="W1171" i="5"/>
  <c r="W3070" i="5"/>
  <c r="W1609" i="5"/>
  <c r="W1678" i="5"/>
  <c r="W1445" i="5"/>
  <c r="W1836" i="5"/>
  <c r="W492" i="5"/>
  <c r="W602" i="5"/>
  <c r="W776" i="5"/>
  <c r="W1301" i="5"/>
  <c r="W1675" i="5"/>
  <c r="W1669" i="5"/>
  <c r="W140" i="5"/>
  <c r="W2171" i="5"/>
  <c r="W1550" i="5"/>
  <c r="W1082" i="5"/>
  <c r="W2343" i="5"/>
  <c r="W2118" i="5"/>
  <c r="W273" i="5"/>
  <c r="W2348" i="5"/>
  <c r="W2165" i="5"/>
  <c r="W1657" i="5"/>
  <c r="W2156" i="5"/>
  <c r="W1888" i="5"/>
  <c r="W1235" i="5"/>
  <c r="W1215" i="5"/>
  <c r="W2966" i="5"/>
  <c r="W1893" i="5"/>
  <c r="W1711" i="5"/>
  <c r="W2127" i="5"/>
  <c r="W1582" i="5"/>
  <c r="W2136" i="5"/>
  <c r="W421" i="5"/>
  <c r="W207" i="5"/>
  <c r="W1251" i="5"/>
  <c r="W265" i="5"/>
  <c r="W1213" i="5"/>
  <c r="W301" i="5"/>
  <c r="W192" i="5"/>
  <c r="W252" i="5"/>
  <c r="W765" i="5"/>
  <c r="W359" i="5"/>
  <c r="W144" i="5"/>
  <c r="W688" i="5"/>
  <c r="W154" i="5"/>
  <c r="W945" i="5"/>
  <c r="W2122" i="5"/>
  <c r="W767" i="5"/>
  <c r="W738" i="5"/>
  <c r="W2459" i="5"/>
  <c r="W34" i="5"/>
  <c r="W1173" i="5"/>
  <c r="W95" i="5"/>
  <c r="W820" i="5"/>
  <c r="W318" i="5"/>
  <c r="W437" i="5"/>
  <c r="W109" i="5"/>
  <c r="W1660" i="5"/>
  <c r="W554" i="5"/>
  <c r="W786" i="5"/>
  <c r="W715" i="5"/>
  <c r="W957" i="5"/>
  <c r="W1846" i="5"/>
  <c r="W737" i="5"/>
  <c r="W1333" i="5"/>
  <c r="W1882" i="5"/>
  <c r="W2284" i="5"/>
  <c r="W1121" i="5"/>
  <c r="W151" i="5"/>
  <c r="W562" i="5"/>
  <c r="W920" i="5"/>
  <c r="W3000" i="5"/>
  <c r="W926" i="5"/>
  <c r="W699" i="5"/>
  <c r="W1652" i="5"/>
  <c r="W880" i="5"/>
  <c r="W243" i="5"/>
  <c r="W1312" i="5"/>
  <c r="W1417" i="5"/>
  <c r="W1197" i="5"/>
  <c r="W2346" i="5"/>
  <c r="W1849" i="5"/>
  <c r="W3069" i="5"/>
  <c r="W1572" i="5"/>
  <c r="W1336" i="5"/>
  <c r="W1971" i="5"/>
  <c r="W2111" i="5"/>
  <c r="W633" i="5"/>
  <c r="W2961" i="5"/>
  <c r="W1089" i="5"/>
  <c r="W2152" i="5"/>
  <c r="W369" i="5"/>
  <c r="W1807" i="5"/>
  <c r="W569" i="5"/>
  <c r="W1401" i="5"/>
  <c r="W1688" i="5"/>
  <c r="W3283" i="5"/>
  <c r="W1160" i="5"/>
  <c r="W1004" i="5"/>
  <c r="W651" i="5"/>
  <c r="W1024" i="5"/>
  <c r="W2250" i="5"/>
  <c r="W1628" i="5"/>
  <c r="W2335" i="5"/>
  <c r="W1654" i="5"/>
  <c r="W1387" i="5"/>
  <c r="W1295" i="5"/>
  <c r="W498" i="5"/>
  <c r="W430" i="5"/>
  <c r="W1103" i="5"/>
  <c r="W1452" i="5"/>
  <c r="W1397" i="5"/>
  <c r="W1539" i="5"/>
  <c r="W3095" i="5"/>
  <c r="W1961" i="5"/>
  <c r="W86" i="5"/>
  <c r="W2079" i="5"/>
  <c r="W447" i="5"/>
  <c r="W2865" i="5"/>
  <c r="W28" i="5"/>
  <c r="W1764" i="5"/>
  <c r="W1132" i="5"/>
  <c r="W93" i="5"/>
  <c r="W1606" i="5"/>
  <c r="W2431" i="5"/>
  <c r="W669" i="5"/>
  <c r="W247" i="5"/>
  <c r="W2100" i="5"/>
  <c r="W1167" i="5"/>
  <c r="W2897" i="5"/>
  <c r="W1378" i="5"/>
  <c r="W502" i="5"/>
  <c r="W2176" i="5"/>
  <c r="W1425" i="5"/>
  <c r="W2753" i="5"/>
  <c r="W1904" i="5"/>
  <c r="W458" i="5"/>
  <c r="W708" i="5"/>
  <c r="W1919" i="5"/>
  <c r="W1229" i="5"/>
  <c r="W2362" i="5"/>
  <c r="W2302" i="5"/>
  <c r="W294" i="5"/>
  <c r="W2183" i="5"/>
  <c r="W1727" i="5"/>
  <c r="W1525" i="5"/>
  <c r="W1797" i="5"/>
  <c r="W1100" i="5"/>
  <c r="W2240" i="5"/>
  <c r="W1143" i="5"/>
  <c r="W1334" i="5"/>
  <c r="W942" i="5"/>
  <c r="W1019" i="5"/>
  <c r="W242" i="5"/>
  <c r="W64" i="5"/>
  <c r="W2652" i="5"/>
  <c r="W72" i="5"/>
  <c r="W536" i="5"/>
  <c r="W336" i="5"/>
  <c r="W2255" i="5"/>
  <c r="W3379" i="5"/>
  <c r="W2102" i="5"/>
  <c r="W1596" i="5"/>
  <c r="W1048" i="5"/>
  <c r="W373" i="5"/>
  <c r="W2370" i="5"/>
  <c r="W1522" i="5"/>
  <c r="W706" i="5"/>
  <c r="W1294" i="5"/>
  <c r="W337" i="5"/>
  <c r="W1285" i="5"/>
  <c r="W493" i="5"/>
  <c r="W725" i="5"/>
  <c r="W625" i="5"/>
  <c r="W278" i="5"/>
  <c r="W587" i="5"/>
  <c r="W119" i="5"/>
  <c r="W721" i="5"/>
  <c r="W2" i="5"/>
  <c r="W225" i="5"/>
  <c r="W331" i="5"/>
  <c r="W1142" i="5"/>
  <c r="W542" i="5"/>
  <c r="W891" i="5"/>
  <c r="W895" i="5"/>
  <c r="W1365" i="5"/>
  <c r="W485" i="5"/>
  <c r="W353" i="5"/>
  <c r="W1183" i="5"/>
  <c r="W2034" i="5"/>
  <c r="W166" i="5"/>
  <c r="W911" i="5"/>
  <c r="W1492" i="5"/>
  <c r="W346" i="5"/>
  <c r="W495" i="5"/>
  <c r="W656" i="5"/>
  <c r="W466" i="5"/>
  <c r="W1895" i="5"/>
  <c r="W2270" i="5"/>
  <c r="W2412" i="5"/>
  <c r="W1987" i="5"/>
  <c r="W1790" i="5"/>
  <c r="W1921" i="5"/>
  <c r="W45" i="5"/>
  <c r="W1598" i="5"/>
  <c r="W640" i="5"/>
  <c r="W412" i="5"/>
  <c r="W2031" i="5"/>
  <c r="W1106" i="5"/>
  <c r="W2554" i="5"/>
  <c r="W288" i="5"/>
  <c r="W1225" i="5"/>
  <c r="W1862" i="5"/>
  <c r="W48" i="5"/>
  <c r="W2042" i="5"/>
  <c r="W2502" i="5"/>
  <c r="W2416" i="5"/>
  <c r="W2178" i="5"/>
  <c r="W2492" i="5"/>
  <c r="W872" i="5"/>
  <c r="W1986" i="5"/>
  <c r="W1061" i="5"/>
  <c r="W1104" i="5"/>
  <c r="W2964" i="5"/>
  <c r="W3026" i="5"/>
  <c r="W1794" i="5"/>
  <c r="W1374" i="5"/>
  <c r="W271" i="5"/>
  <c r="W31" i="5"/>
  <c r="W496" i="5"/>
  <c r="W1655" i="5"/>
  <c r="W941" i="5"/>
  <c r="W377" i="5"/>
  <c r="W1863" i="5"/>
  <c r="W1700" i="5"/>
  <c r="W2298" i="5"/>
  <c r="W1586" i="5"/>
  <c r="W2440" i="5"/>
  <c r="W1457" i="5"/>
  <c r="W3163" i="5"/>
  <c r="W808" i="5"/>
  <c r="W2260" i="5"/>
  <c r="W311" i="5"/>
  <c r="W2711" i="5"/>
  <c r="W2476" i="5"/>
  <c r="W3223" i="5"/>
  <c r="W2051" i="5"/>
  <c r="W1825" i="5"/>
  <c r="W2120" i="5"/>
  <c r="W624" i="5"/>
  <c r="W2196" i="5"/>
  <c r="W998" i="5"/>
  <c r="W2423" i="5"/>
  <c r="W2611" i="5"/>
  <c r="W3214" i="5"/>
  <c r="W2947" i="5"/>
  <c r="W2693" i="5"/>
  <c r="W1937" i="5"/>
  <c r="W305" i="5"/>
  <c r="W2376" i="5"/>
  <c r="W984" i="5"/>
  <c r="W2307" i="5"/>
  <c r="W1153" i="5"/>
  <c r="W886" i="5"/>
  <c r="W2291" i="5"/>
  <c r="W1545" i="5"/>
  <c r="W2054" i="5"/>
  <c r="W611" i="5"/>
  <c r="W1555" i="5"/>
  <c r="W1348" i="5"/>
  <c r="W1998" i="5"/>
  <c r="W1458" i="5"/>
  <c r="W1534" i="5"/>
  <c r="W2097" i="5"/>
  <c r="W1680" i="5"/>
  <c r="W3158" i="5"/>
  <c r="W2399" i="5"/>
  <c r="W1536" i="5"/>
  <c r="W1618" i="5"/>
  <c r="W1119" i="5"/>
  <c r="W2108" i="5"/>
  <c r="W1604" i="5"/>
  <c r="W1184" i="5"/>
  <c r="W343" i="5"/>
  <c r="W362" i="5"/>
  <c r="W766" i="5"/>
  <c r="W284" i="5"/>
  <c r="W423" i="5"/>
  <c r="W1503" i="5"/>
  <c r="W161" i="5"/>
  <c r="W2290" i="5"/>
  <c r="W3212" i="5"/>
  <c r="W1527" i="5"/>
  <c r="W1437" i="5"/>
  <c r="W2277" i="5"/>
  <c r="W2226" i="5"/>
  <c r="W1804" i="5"/>
  <c r="W2043" i="5"/>
  <c r="W443" i="5"/>
  <c r="W1636" i="5"/>
  <c r="W2205" i="5"/>
  <c r="W1624" i="5"/>
  <c r="W386" i="5"/>
  <c r="W1208" i="5"/>
  <c r="W1745" i="5"/>
  <c r="W2132" i="5"/>
  <c r="W697" i="5"/>
  <c r="W1552" i="5"/>
  <c r="W1900" i="5"/>
  <c r="W2627" i="5"/>
  <c r="W614" i="5"/>
  <c r="W1259" i="5"/>
  <c r="W2775" i="5"/>
  <c r="W1707" i="5"/>
  <c r="W618" i="5"/>
  <c r="W1729" i="5"/>
  <c r="W2495" i="5"/>
  <c r="W1594" i="5"/>
  <c r="W2272" i="5"/>
  <c r="W2900" i="5"/>
  <c r="W170" i="5"/>
  <c r="W1719" i="5"/>
  <c r="W561" i="5"/>
  <c r="W1322" i="5"/>
  <c r="W857" i="5"/>
  <c r="W2455" i="5"/>
  <c r="W1699" i="5"/>
  <c r="W1034" i="5"/>
  <c r="W2714" i="5"/>
  <c r="W2623" i="5"/>
  <c r="W1059" i="5"/>
  <c r="W2410" i="5"/>
  <c r="W128" i="5"/>
  <c r="W2115" i="5"/>
  <c r="W1186" i="5"/>
  <c r="W2184" i="5"/>
  <c r="W1420" i="5"/>
  <c r="W1821" i="5"/>
  <c r="W1501" i="5"/>
  <c r="W1585" i="5"/>
  <c r="W1290" i="5"/>
  <c r="W360" i="5"/>
  <c r="W576" i="5"/>
  <c r="W3041" i="5"/>
  <c r="W2369" i="5"/>
  <c r="W1925" i="5"/>
  <c r="W983" i="5"/>
  <c r="W1327" i="5"/>
  <c r="W2438" i="5"/>
  <c r="W2357" i="5"/>
  <c r="W1782" i="5"/>
  <c r="W2140" i="5"/>
  <c r="W2712" i="5"/>
  <c r="W2489" i="5"/>
  <c r="W1131" i="5"/>
  <c r="W1952" i="5"/>
  <c r="W1214" i="5"/>
  <c r="W681" i="5"/>
  <c r="W2130" i="5"/>
  <c r="W3435" i="5"/>
  <c r="S690" i="5"/>
  <c r="S741" i="5"/>
  <c r="S1721" i="5"/>
  <c r="W1915" i="5"/>
  <c r="W365" i="5"/>
  <c r="W1407" i="5"/>
  <c r="W791" i="5"/>
  <c r="W3024" i="5"/>
  <c r="W3278" i="5"/>
  <c r="W2858" i="5"/>
  <c r="W3063" i="5"/>
  <c r="W1767" i="5"/>
  <c r="W1614" i="5"/>
  <c r="W1058" i="5"/>
  <c r="W1740" i="5"/>
  <c r="S668" i="5"/>
  <c r="S711" i="5"/>
  <c r="S1471" i="5"/>
  <c r="W1015" i="5"/>
  <c r="W2786" i="5"/>
  <c r="W2899" i="5"/>
  <c r="S959" i="5"/>
  <c r="W2389" i="5"/>
  <c r="W704" i="5"/>
  <c r="W3484" i="5"/>
  <c r="W2597" i="5"/>
  <c r="W1815" i="5"/>
  <c r="W1666" i="5"/>
  <c r="S1153" i="5"/>
  <c r="W2867" i="5"/>
  <c r="S1200" i="5"/>
  <c r="S1400" i="5"/>
  <c r="S1806" i="5"/>
  <c r="W3376" i="5"/>
  <c r="W426" i="5"/>
  <c r="W2023" i="5"/>
  <c r="W432" i="5"/>
  <c r="W3166" i="5"/>
  <c r="W2457" i="5"/>
  <c r="W366" i="5"/>
  <c r="W1523" i="5"/>
  <c r="W3145" i="5"/>
  <c r="W1218" i="5"/>
  <c r="W1813" i="5"/>
  <c r="W1833" i="5"/>
  <c r="W1556" i="5"/>
  <c r="W676" i="5"/>
  <c r="W2394" i="5"/>
  <c r="W736" i="5"/>
  <c r="W994" i="5"/>
  <c r="W1222" i="5"/>
  <c r="W840" i="5"/>
  <c r="W1063" i="5"/>
  <c r="W912" i="5"/>
  <c r="W1664" i="5"/>
  <c r="W1733" i="5"/>
  <c r="W1027" i="5"/>
  <c r="W1180" i="5"/>
  <c r="W2166" i="5"/>
  <c r="W2452" i="5"/>
  <c r="W2036" i="5"/>
  <c r="W1923" i="5"/>
  <c r="W604" i="5"/>
  <c r="W3123" i="5"/>
  <c r="W2350" i="5"/>
  <c r="W1891" i="5"/>
  <c r="W2713" i="5"/>
  <c r="W1025" i="5"/>
  <c r="W2158" i="5"/>
  <c r="W3309" i="5"/>
  <c r="W2367" i="5"/>
  <c r="W302" i="5"/>
  <c r="W2586" i="5"/>
  <c r="W1043" i="5"/>
  <c r="W727" i="5"/>
  <c r="W2883" i="5"/>
  <c r="W2902" i="5"/>
  <c r="W2218" i="5"/>
  <c r="W90" i="5"/>
  <c r="W1068" i="5"/>
  <c r="W2766" i="5"/>
  <c r="W79" i="5"/>
  <c r="W856" i="5"/>
  <c r="W2463" i="5"/>
  <c r="W1960" i="5"/>
  <c r="W2331" i="5"/>
  <c r="W2215" i="5"/>
  <c r="W1456" i="5"/>
  <c r="W2016" i="5"/>
  <c r="W2354" i="5"/>
  <c r="W1717" i="5"/>
  <c r="W1786" i="5"/>
  <c r="W1451" i="5"/>
  <c r="W2540" i="5"/>
  <c r="W404" i="5"/>
  <c r="W1620" i="5"/>
  <c r="W741" i="5"/>
  <c r="W480" i="5"/>
  <c r="W2579" i="5"/>
  <c r="W2555" i="5"/>
  <c r="W1135" i="5"/>
  <c r="W2080" i="5"/>
  <c r="W448" i="5"/>
  <c r="W1150" i="5"/>
  <c r="W1649" i="5"/>
  <c r="W434" i="5"/>
  <c r="W2913" i="5"/>
  <c r="W1179" i="5"/>
  <c r="W2759" i="5"/>
  <c r="W449" i="5"/>
  <c r="W200" i="5"/>
  <c r="W1922" i="5"/>
  <c r="W2878" i="5"/>
  <c r="W1416" i="5"/>
  <c r="W2415" i="5"/>
  <c r="W2404" i="5"/>
  <c r="W2680" i="5"/>
  <c r="W2315" i="5"/>
  <c r="W1795" i="5"/>
  <c r="W2478" i="5"/>
  <c r="W2228" i="5"/>
  <c r="W1776" i="5"/>
  <c r="W3578" i="5"/>
  <c r="W3322" i="5"/>
  <c r="W3199" i="5"/>
  <c r="W662" i="5"/>
  <c r="W250" i="5"/>
  <c r="W1342" i="5"/>
  <c r="W2018" i="5"/>
  <c r="W617" i="5"/>
  <c r="W286" i="5"/>
  <c r="W394" i="5"/>
  <c r="W139" i="5"/>
  <c r="W105" i="5"/>
  <c r="W703" i="5"/>
  <c r="W2749" i="5"/>
  <c r="W2673" i="5"/>
  <c r="W938" i="5"/>
  <c r="W2119" i="5"/>
  <c r="W2624" i="5"/>
  <c r="W1423" i="5"/>
  <c r="W1498" i="5"/>
  <c r="W1916" i="5"/>
  <c r="W1810" i="5"/>
  <c r="W3571" i="5"/>
  <c r="W429" i="5"/>
  <c r="W467" i="5"/>
  <c r="W2186" i="5"/>
  <c r="W1124" i="5"/>
  <c r="W2161" i="5"/>
  <c r="W1781" i="5"/>
  <c r="W799" i="5"/>
  <c r="W1440" i="5"/>
  <c r="W1871" i="5"/>
  <c r="W1392" i="5"/>
  <c r="W2464" i="5"/>
  <c r="W1757" i="5"/>
  <c r="W874" i="5"/>
  <c r="W1136" i="5"/>
  <c r="W103" i="5"/>
  <c r="W1994" i="5"/>
  <c r="W1330" i="5"/>
  <c r="W1515" i="5"/>
  <c r="W1495" i="5"/>
  <c r="W2024" i="5"/>
  <c r="W1576" i="5"/>
  <c r="W3443" i="5"/>
  <c r="W582" i="5"/>
  <c r="W1802" i="5"/>
  <c r="W1064" i="5"/>
  <c r="W2292" i="5"/>
  <c r="W1901" i="5"/>
  <c r="W2828" i="5"/>
  <c r="W2690" i="5"/>
  <c r="W300" i="5"/>
  <c r="W2179" i="5"/>
  <c r="W1590" i="5"/>
  <c r="W1114" i="5"/>
  <c r="W2126" i="5"/>
  <c r="W2795" i="5"/>
  <c r="W38" i="5"/>
  <c r="W1814" i="5"/>
  <c r="W104" i="5"/>
  <c r="W2427" i="5"/>
  <c r="W888" i="5"/>
  <c r="W3057" i="5"/>
  <c r="W1282" i="5"/>
  <c r="W1751" i="5"/>
  <c r="W1564" i="5"/>
  <c r="W2169" i="5"/>
  <c r="W2032" i="5"/>
  <c r="W2280" i="5"/>
  <c r="W2305" i="5"/>
  <c r="W2209" i="5"/>
  <c r="W2716" i="5"/>
  <c r="W2128" i="5"/>
  <c r="W2660" i="5"/>
  <c r="W3091" i="5"/>
  <c r="W1969" i="5"/>
  <c r="W2868" i="5"/>
  <c r="W1306" i="5"/>
  <c r="W2979" i="5"/>
  <c r="W1716" i="5"/>
  <c r="W3517" i="5"/>
  <c r="S272" i="5"/>
  <c r="S71" i="5"/>
  <c r="W1771" i="5"/>
  <c r="W1201" i="5"/>
  <c r="W3331" i="5"/>
  <c r="W248" i="5"/>
  <c r="W2699" i="5"/>
  <c r="W2736" i="5"/>
  <c r="W1187" i="5"/>
  <c r="W2057" i="5"/>
  <c r="W1085" i="5"/>
  <c r="W2503" i="5"/>
  <c r="W1875" i="5"/>
  <c r="W251" i="5"/>
  <c r="W1870" i="5"/>
  <c r="S229" i="5"/>
  <c r="S1537" i="5"/>
  <c r="S1336" i="5"/>
  <c r="W1228" i="5"/>
  <c r="W1877" i="5"/>
  <c r="W3149" i="5"/>
  <c r="W2075" i="5"/>
  <c r="W3050" i="5"/>
  <c r="W3211" i="5"/>
  <c r="W3548" i="5"/>
  <c r="W2244" i="5"/>
  <c r="W950" i="5"/>
  <c r="W1728" i="5"/>
  <c r="W1022" i="5"/>
  <c r="W1897" i="5"/>
  <c r="S1230" i="5"/>
  <c r="W3137" i="5"/>
  <c r="S1394" i="5"/>
  <c r="W961" i="5"/>
  <c r="W2633" i="5"/>
  <c r="W848" i="5"/>
  <c r="W2195" i="5"/>
  <c r="W2895" i="5"/>
  <c r="W3075" i="5"/>
  <c r="W2954" i="5"/>
  <c r="W2167" i="5"/>
  <c r="W1889" i="5"/>
  <c r="W1912" i="5"/>
  <c r="W1248" i="5"/>
  <c r="W1091" i="5"/>
  <c r="W2924" i="5"/>
  <c r="W2909" i="5"/>
  <c r="W55" i="5"/>
  <c r="W963" i="5"/>
  <c r="W822" i="5"/>
  <c r="W1843" i="5"/>
  <c r="W1454" i="5"/>
  <c r="W313" i="5"/>
  <c r="W1199" i="5"/>
  <c r="W1261" i="5"/>
  <c r="W226" i="5"/>
  <c r="W1267" i="5"/>
  <c r="W1364" i="5"/>
  <c r="W1466" i="5"/>
  <c r="W2159" i="5"/>
  <c r="W122" i="5"/>
  <c r="W1161" i="5"/>
  <c r="W1798" i="5"/>
  <c r="W1565" i="5"/>
  <c r="W1947" i="5"/>
  <c r="W1756" i="5"/>
  <c r="W163" i="5"/>
  <c r="W636" i="5"/>
  <c r="W499" i="5"/>
  <c r="W1069" i="5"/>
  <c r="W1796" i="5"/>
  <c r="W2235" i="5"/>
  <c r="W25" i="5"/>
  <c r="W2135" i="5"/>
  <c r="W2062" i="5"/>
  <c r="W2886" i="5"/>
  <c r="W2035" i="5"/>
  <c r="W1528" i="5"/>
  <c r="W1326" i="5"/>
  <c r="W2248" i="5"/>
  <c r="W1279" i="5"/>
  <c r="W1566" i="5"/>
  <c r="W1575" i="5"/>
  <c r="W1834" i="5"/>
  <c r="W2764" i="5"/>
  <c r="W2573" i="5"/>
  <c r="W3094" i="5"/>
  <c r="W307" i="5"/>
  <c r="W1023" i="5"/>
  <c r="W1809" i="5"/>
  <c r="W655" i="5"/>
  <c r="W497" i="5"/>
  <c r="W2299" i="5"/>
  <c r="W1944" i="5"/>
  <c r="W1792" i="5"/>
  <c r="W538" i="5"/>
  <c r="W1645" i="5"/>
  <c r="W1970" i="5"/>
  <c r="W2545" i="5"/>
  <c r="W1097" i="5"/>
  <c r="W800" i="5"/>
  <c r="W1972" i="5"/>
  <c r="W2022" i="5"/>
  <c r="W425" i="5"/>
  <c r="W685" i="5"/>
  <c r="W2283" i="5"/>
  <c r="W1172" i="5"/>
  <c r="W2474" i="5"/>
  <c r="W3017" i="5"/>
  <c r="W3551" i="5"/>
  <c r="W2683" i="5"/>
  <c r="W1910" i="5"/>
  <c r="W1599" i="5"/>
  <c r="W2170" i="5"/>
  <c r="W2309" i="5"/>
  <c r="W2739" i="5"/>
  <c r="W2456" i="5"/>
  <c r="W1051" i="5"/>
  <c r="W2980" i="5"/>
  <c r="W2628" i="5"/>
  <c r="W1152" i="5"/>
  <c r="W3086" i="5"/>
  <c r="W2117" i="5"/>
  <c r="W1936" i="5"/>
  <c r="W2529" i="5"/>
  <c r="W2073" i="5"/>
  <c r="W3240" i="5"/>
  <c r="W408" i="5"/>
  <c r="W2606" i="5"/>
  <c r="W3138" i="5"/>
  <c r="W1098" i="5"/>
  <c r="W806" i="5"/>
  <c r="W2758" i="5"/>
  <c r="W3315" i="5"/>
  <c r="W2671" i="5"/>
  <c r="W1154" i="5"/>
  <c r="W2770" i="5"/>
  <c r="W1927" i="5"/>
  <c r="W3351" i="5"/>
  <c r="W2349" i="5"/>
  <c r="W2201" i="5"/>
  <c r="W2610" i="5"/>
  <c r="W375" i="5"/>
  <c r="W1588" i="5"/>
  <c r="W490" i="5"/>
  <c r="W2644" i="5"/>
  <c r="W1785" i="5"/>
  <c r="W2060" i="5"/>
  <c r="W1204" i="5"/>
  <c r="W3270" i="5"/>
  <c r="W1010" i="5"/>
  <c r="W2817" i="5"/>
  <c r="W1993" i="5"/>
  <c r="W2501" i="5"/>
  <c r="W1935" i="5"/>
  <c r="W2147" i="5"/>
  <c r="W2989" i="5"/>
  <c r="W3005" i="5"/>
  <c r="W1122" i="5"/>
  <c r="W368" i="5"/>
  <c r="W2468" i="5"/>
  <c r="W1448" i="5"/>
  <c r="W1828" i="5"/>
  <c r="W296" i="5"/>
  <c r="W3246" i="5"/>
  <c r="W123" i="5"/>
  <c r="W1640" i="5"/>
  <c r="W1041" i="5"/>
  <c r="W2150" i="5"/>
  <c r="W2336" i="5"/>
  <c r="W1146" i="5"/>
  <c r="S1870" i="5"/>
  <c r="W3377" i="5"/>
  <c r="W3042" i="5"/>
  <c r="W146" i="5"/>
  <c r="W846" i="5"/>
  <c r="W896" i="5"/>
  <c r="W388" i="5"/>
  <c r="W1612" i="5"/>
  <c r="W1907" i="5"/>
  <c r="W1092" i="5"/>
  <c r="W1532" i="5"/>
  <c r="W516" i="5"/>
  <c r="W2418" i="5"/>
  <c r="W505" i="5"/>
  <c r="W3065" i="5"/>
  <c r="W263" i="5"/>
  <c r="W168" i="5"/>
  <c r="W1530" i="5"/>
  <c r="W1829" i="5"/>
  <c r="W1482" i="5"/>
  <c r="W2587" i="5"/>
  <c r="W2337" i="5"/>
  <c r="W803" i="5"/>
  <c r="W3154" i="5"/>
  <c r="W758" i="5"/>
  <c r="W2229" i="5"/>
  <c r="W1779" i="5"/>
  <c r="W2045" i="5"/>
  <c r="W2327" i="5"/>
  <c r="W2143" i="5"/>
  <c r="W1162" i="5"/>
  <c r="W2593" i="5"/>
  <c r="W811" i="5"/>
  <c r="W2521" i="5"/>
  <c r="W1487" i="5"/>
  <c r="W1206" i="5"/>
  <c r="W1474" i="5"/>
  <c r="W1130" i="5"/>
  <c r="W1047" i="5"/>
  <c r="W2788" i="5"/>
  <c r="W2549" i="5"/>
  <c r="W549" i="5"/>
  <c r="W2242" i="5"/>
  <c r="W2086" i="5"/>
  <c r="W27" i="5"/>
  <c r="W2461" i="5"/>
  <c r="W1559" i="5"/>
  <c r="W1848" i="5"/>
  <c r="W1299" i="5"/>
  <c r="W2657" i="5"/>
  <c r="W2443" i="5"/>
  <c r="W227" i="5"/>
  <c r="W2296" i="5"/>
  <c r="W1465" i="5"/>
  <c r="W2857" i="5"/>
  <c r="W2047" i="5"/>
  <c r="W719" i="5"/>
  <c r="W583" i="5"/>
  <c r="W176" i="5"/>
  <c r="W2087" i="5"/>
  <c r="W1835" i="5"/>
  <c r="W3147" i="5"/>
  <c r="W374" i="5"/>
  <c r="W2319" i="5"/>
  <c r="W1240" i="5"/>
  <c r="W422" i="5"/>
  <c r="W3263" i="5"/>
  <c r="W1709" i="5"/>
  <c r="W2300" i="5"/>
  <c r="W2763" i="5"/>
  <c r="W2978" i="5"/>
  <c r="W1288" i="5"/>
  <c r="W3002" i="5"/>
  <c r="W2724" i="5"/>
  <c r="W2194" i="5"/>
  <c r="W3396" i="5"/>
  <c r="W1851" i="5"/>
  <c r="W1592" i="5"/>
  <c r="W2050" i="5"/>
  <c r="W1861" i="5"/>
  <c r="W2837" i="5"/>
  <c r="S669" i="5"/>
  <c r="S647" i="5"/>
  <c r="W1784" i="5"/>
  <c r="W1181" i="5"/>
  <c r="W1264" i="5"/>
  <c r="W2424" i="5"/>
  <c r="W3347" i="5"/>
  <c r="W3234" i="5"/>
  <c r="W1547" i="5"/>
  <c r="W350" i="5"/>
  <c r="W563" i="5"/>
  <c r="W547" i="5"/>
  <c r="W1018" i="5"/>
  <c r="W460" i="5"/>
  <c r="W257" i="5"/>
  <c r="W1759" i="5"/>
  <c r="W1055" i="5"/>
  <c r="W91" i="5"/>
  <c r="W2563" i="5"/>
  <c r="W2249" i="5"/>
  <c r="W1508" i="5"/>
  <c r="W2777" i="5"/>
  <c r="W1040" i="5"/>
  <c r="W2282" i="5"/>
  <c r="W1665" i="5"/>
  <c r="W1442" i="5"/>
  <c r="W1414" i="5"/>
  <c r="W279" i="5"/>
  <c r="W713" i="5"/>
  <c r="W1752" i="5"/>
  <c r="W2267" i="5"/>
  <c r="W230" i="5"/>
  <c r="W395" i="5"/>
  <c r="W2793" i="5"/>
  <c r="W1400" i="5"/>
  <c r="W1380" i="5"/>
  <c r="W1708" i="5"/>
  <c r="W1481" i="5"/>
  <c r="W2028" i="5"/>
  <c r="W1090" i="5"/>
  <c r="W1869" i="5"/>
  <c r="W1854" i="5"/>
  <c r="W1260" i="5"/>
  <c r="W175" i="5"/>
  <c r="W484" i="5"/>
  <c r="W1690" i="5"/>
  <c r="W2942" i="5"/>
  <c r="W916" i="5"/>
  <c r="W327" i="5"/>
  <c r="W320" i="5"/>
  <c r="W687" i="5"/>
  <c r="W304" i="5"/>
  <c r="W2873" i="5"/>
  <c r="W2030" i="5"/>
  <c r="W2441" i="5"/>
  <c r="W3343" i="5"/>
  <c r="W2198" i="5"/>
  <c r="W463" i="5"/>
  <c r="W2618" i="5"/>
  <c r="W1368" i="5"/>
  <c r="W1934" i="5"/>
  <c r="W1673" i="5"/>
  <c r="W1874" i="5"/>
  <c r="W1115" i="5"/>
  <c r="W1943" i="5"/>
  <c r="W2339" i="5"/>
  <c r="W215" i="5"/>
  <c r="W2276" i="5"/>
  <c r="W1074" i="5"/>
  <c r="W2061" i="5"/>
  <c r="W1914" i="5"/>
  <c r="W1095" i="5"/>
  <c r="W3259" i="5"/>
  <c r="W615" i="5"/>
  <c r="W1066" i="5"/>
  <c r="W1139" i="5"/>
  <c r="W3150" i="5"/>
  <c r="W2803" i="5"/>
  <c r="W2742" i="5"/>
  <c r="W1864" i="5"/>
  <c r="W1480" i="5"/>
  <c r="W3206" i="5"/>
  <c r="W1273" i="5"/>
  <c r="W2123" i="5"/>
  <c r="W2297" i="5"/>
  <c r="W3467" i="5"/>
  <c r="W3472" i="5"/>
  <c r="W3474" i="5"/>
  <c r="W3228" i="5"/>
  <c r="W1535" i="5"/>
  <c r="W1931" i="5"/>
  <c r="W1613" i="5"/>
  <c r="W2089" i="5"/>
  <c r="W825" i="5"/>
  <c r="W3220" i="5"/>
  <c r="W2287" i="5"/>
  <c r="W1396" i="5"/>
  <c r="W2039" i="5"/>
  <c r="W2834" i="5"/>
  <c r="W2845" i="5"/>
  <c r="W2374" i="5"/>
  <c r="W2806" i="5"/>
  <c r="W3311" i="5"/>
  <c r="W2949" i="5"/>
  <c r="W1818" i="5"/>
  <c r="W2340" i="5"/>
  <c r="W3207" i="5"/>
  <c r="W2445" i="5"/>
  <c r="W2317" i="5"/>
  <c r="W1773" i="5"/>
  <c r="W56" i="5"/>
  <c r="W2608" i="5"/>
  <c r="W2193" i="5"/>
  <c r="W2839" i="5"/>
  <c r="W2916" i="5"/>
  <c r="W2953" i="5"/>
  <c r="W2072" i="5"/>
  <c r="W1991" i="5"/>
  <c r="W2214" i="5"/>
  <c r="W3178" i="5"/>
  <c r="W142" i="5"/>
  <c r="W1028" i="5"/>
  <c r="W584" i="5"/>
  <c r="W370" i="5"/>
  <c r="W597" i="5"/>
  <c r="W1377" i="5"/>
  <c r="W1102" i="5"/>
  <c r="W733" i="5"/>
  <c r="W94" i="5"/>
  <c r="W1406" i="5"/>
  <c r="W934" i="5"/>
  <c r="W2435" i="5"/>
  <c r="W234" i="5"/>
  <c r="W2785" i="5"/>
  <c r="W2175" i="5"/>
  <c r="W1169" i="5"/>
  <c r="W2745" i="5"/>
  <c r="W2288" i="5"/>
  <c r="W1551" i="5"/>
  <c r="W2661" i="5"/>
  <c r="W2641" i="5"/>
  <c r="W1079" i="5"/>
  <c r="W1573" i="5"/>
  <c r="W49" i="5"/>
  <c r="W564" i="5"/>
  <c r="W1309" i="5"/>
  <c r="W2993" i="5"/>
  <c r="W2066" i="5"/>
  <c r="W2334" i="5"/>
  <c r="W1992" i="5"/>
  <c r="W1731" i="5"/>
  <c r="W3134" i="5"/>
  <c r="W2849" i="5"/>
  <c r="W921" i="5"/>
  <c r="W3267" i="5"/>
  <c r="W2163" i="5"/>
  <c r="W1270" i="5"/>
  <c r="W1880" i="5"/>
  <c r="W289" i="5"/>
  <c r="W1902" i="5"/>
  <c r="W1431" i="5"/>
  <c r="W292" i="5"/>
  <c r="W1203" i="5"/>
  <c r="W1879" i="5"/>
  <c r="W2204" i="5"/>
  <c r="W1710" i="5"/>
  <c r="W2650" i="5"/>
  <c r="W924" i="5"/>
  <c r="W2436" i="5"/>
  <c r="W1940" i="5"/>
  <c r="W2969" i="5"/>
  <c r="W2234" i="5"/>
  <c r="W2483" i="5"/>
  <c r="W1360" i="5"/>
  <c r="W1647" i="5"/>
  <c r="W689" i="5"/>
  <c r="W59" i="5"/>
  <c r="W3001" i="5"/>
  <c r="W2420" i="5"/>
  <c r="W2589" i="5"/>
  <c r="W1087" i="5"/>
  <c r="W1799" i="5"/>
  <c r="W2860" i="5"/>
  <c r="W2577" i="5"/>
  <c r="W3353" i="5"/>
  <c r="W1453" i="5"/>
  <c r="W2722" i="5"/>
  <c r="W2827" i="5"/>
  <c r="W2006" i="5"/>
  <c r="W1621" i="5"/>
  <c r="W1013" i="5"/>
  <c r="W2850" i="5"/>
  <c r="W2153" i="5"/>
  <c r="W3397" i="5"/>
  <c r="W1637" i="5"/>
  <c r="S882" i="5"/>
  <c r="W1581" i="5"/>
  <c r="W3529" i="5"/>
  <c r="S114" i="5"/>
  <c r="S165" i="5"/>
  <c r="S208" i="5"/>
  <c r="W599" i="5"/>
  <c r="W3262" i="5"/>
  <c r="W1603" i="5"/>
  <c r="S938" i="5"/>
  <c r="W1467" i="5"/>
  <c r="W1958" i="5"/>
  <c r="W1841" i="5"/>
  <c r="W2658" i="5"/>
  <c r="W1257" i="5"/>
  <c r="W2096" i="5"/>
  <c r="S903" i="5"/>
  <c r="W1434" i="5"/>
  <c r="S660" i="5"/>
  <c r="S135" i="5"/>
  <c r="S638" i="5"/>
  <c r="W1995" i="5"/>
  <c r="W1858" i="5"/>
  <c r="W2835" i="5"/>
  <c r="W3285" i="5"/>
  <c r="W1490" i="5"/>
  <c r="W568" i="5"/>
  <c r="W2796" i="5"/>
  <c r="W2099" i="5"/>
  <c r="W1817" i="5"/>
  <c r="W1611" i="5"/>
  <c r="W1999" i="5"/>
  <c r="W2640" i="5"/>
  <c r="W2085" i="5"/>
  <c r="S353" i="5"/>
  <c r="W3577" i="5"/>
  <c r="W1881" i="5"/>
  <c r="W1372" i="5"/>
  <c r="W1924" i="5"/>
  <c r="W2721" i="5"/>
  <c r="W2740" i="5"/>
  <c r="W2565" i="5"/>
  <c r="W3406" i="5"/>
  <c r="W1932" i="5"/>
  <c r="W784" i="5"/>
  <c r="W1803" i="5"/>
  <c r="W2488" i="5"/>
  <c r="W3501" i="5"/>
  <c r="W1163" i="5"/>
  <c r="W2189" i="5"/>
  <c r="W3176" i="5"/>
  <c r="W2351" i="5"/>
  <c r="W3284" i="5"/>
  <c r="W1476" i="5"/>
  <c r="W3106" i="5"/>
  <c r="W1506" i="5"/>
  <c r="W3287" i="5"/>
  <c r="W928" i="5"/>
  <c r="W196" i="5"/>
  <c r="W1419" i="5"/>
  <c r="W817" i="5"/>
  <c r="W3498" i="5"/>
  <c r="W2908" i="5"/>
  <c r="W1459" i="5"/>
  <c r="W2281" i="5"/>
  <c r="W1589" i="5"/>
  <c r="W2550" i="5"/>
  <c r="W3418" i="5"/>
  <c r="W2604" i="5"/>
  <c r="W3316" i="5"/>
  <c r="W2093" i="5"/>
  <c r="W1619" i="5"/>
  <c r="W1826" i="5"/>
  <c r="W2653" i="5"/>
  <c r="W3187" i="5"/>
  <c r="W2188" i="5"/>
  <c r="W2506" i="5"/>
  <c r="W2879" i="5"/>
  <c r="W2384" i="5"/>
  <c r="W3222" i="5"/>
  <c r="W3168" i="5"/>
  <c r="W3208" i="5"/>
  <c r="W3500" i="5"/>
  <c r="W2002" i="5"/>
  <c r="W2040" i="5"/>
  <c r="W2967" i="5"/>
  <c r="W3174" i="5"/>
  <c r="W3161" i="5"/>
  <c r="W512" i="5"/>
  <c r="W1955" i="5"/>
  <c r="W2439" i="5"/>
  <c r="W2202" i="5"/>
  <c r="W3115" i="5"/>
  <c r="W1749" i="5"/>
  <c r="W2829" i="5"/>
  <c r="S490" i="5"/>
  <c r="S980" i="5"/>
  <c r="S584" i="5"/>
  <c r="W3122" i="5"/>
  <c r="W399" i="5"/>
  <c r="W3129" i="5"/>
  <c r="W2769" i="5"/>
  <c r="W2068" i="5"/>
  <c r="W1723" i="5"/>
  <c r="W1138" i="5"/>
  <c r="W2027" i="5"/>
  <c r="W2142" i="5"/>
  <c r="W1140" i="5"/>
  <c r="W2703" i="5"/>
  <c r="W2148" i="5"/>
  <c r="W2631" i="5"/>
  <c r="W2566" i="5"/>
  <c r="W3312" i="5"/>
  <c r="W3191" i="5"/>
  <c r="W898" i="5"/>
  <c r="W540" i="5"/>
  <c r="W2181" i="5"/>
  <c r="W2537" i="5"/>
  <c r="W471" i="5"/>
  <c r="S123" i="5"/>
  <c r="W2960" i="5"/>
  <c r="S635" i="5"/>
  <c r="S455" i="5"/>
  <c r="S1486" i="5"/>
  <c r="W3203" i="5"/>
  <c r="S501" i="5"/>
  <c r="W2262" i="5"/>
  <c r="W3479" i="5"/>
  <c r="W2359" i="5"/>
  <c r="S2158" i="5"/>
  <c r="W3198" i="5"/>
  <c r="W3291" i="5"/>
  <c r="W826" i="5"/>
  <c r="S1475" i="5"/>
  <c r="W3111" i="5"/>
  <c r="W3327" i="5"/>
  <c r="W3417" i="5"/>
  <c r="W3289" i="5"/>
  <c r="W3190" i="5"/>
  <c r="W3509" i="5"/>
  <c r="S243" i="5"/>
  <c r="W3371" i="5"/>
  <c r="W3340" i="5"/>
  <c r="S1227" i="5"/>
  <c r="W3155" i="5"/>
  <c r="W2278" i="5"/>
  <c r="W2373" i="5"/>
  <c r="W1516" i="5"/>
  <c r="W3335" i="5"/>
  <c r="W2642" i="5"/>
  <c r="W2889" i="5"/>
  <c r="W3496" i="5"/>
  <c r="W2524" i="5"/>
  <c r="W1411" i="5"/>
  <c r="W3494" i="5"/>
  <c r="S221" i="5"/>
  <c r="S264" i="5"/>
  <c r="S443" i="5"/>
  <c r="S933" i="5"/>
  <c r="W3090" i="5"/>
  <c r="W3188" i="5"/>
  <c r="W2735" i="5"/>
  <c r="W3323" i="5"/>
  <c r="W907" i="5"/>
  <c r="W1911" i="5"/>
  <c r="W3402" i="5"/>
  <c r="W2757" i="5"/>
  <c r="S298" i="5"/>
  <c r="W2760" i="5"/>
  <c r="S810" i="5"/>
  <c r="W3144" i="5"/>
  <c r="S841" i="5"/>
  <c r="S1529" i="5"/>
  <c r="S464" i="5"/>
  <c r="S843" i="5"/>
  <c r="W1840" i="5"/>
  <c r="W1737" i="5"/>
  <c r="S60" i="5"/>
  <c r="W2595" i="5"/>
  <c r="W1155" i="5"/>
  <c r="W197" i="5"/>
  <c r="W566" i="5"/>
  <c r="W1563" i="5"/>
  <c r="W557" i="5"/>
  <c r="W345" i="5"/>
  <c r="W306" i="5"/>
  <c r="W220" i="5"/>
  <c r="W1475" i="5"/>
  <c r="W1768" i="5"/>
  <c r="W1967" i="5"/>
  <c r="W3328" i="5"/>
  <c r="W641" i="5"/>
  <c r="W2168" i="5"/>
  <c r="W37" i="5"/>
  <c r="W2430" i="5"/>
  <c r="W2174" i="5"/>
  <c r="W2447" i="5"/>
  <c r="W2694" i="5"/>
  <c r="W2903" i="5"/>
  <c r="W2892" i="5"/>
  <c r="W3483" i="5"/>
  <c r="W1470" i="5"/>
  <c r="W133" i="5"/>
  <c r="W2199" i="5"/>
  <c r="W759" i="5"/>
  <c r="W1850" i="5"/>
  <c r="W2448" i="5"/>
  <c r="S753" i="5"/>
  <c r="S400" i="5"/>
  <c r="W2294" i="5"/>
  <c r="W1908" i="5"/>
  <c r="W2323" i="5"/>
  <c r="W1286" i="5"/>
  <c r="W1478" i="5"/>
  <c r="W682" i="5"/>
  <c r="W3209" i="5"/>
  <c r="W2077" i="5"/>
  <c r="W1876" i="5"/>
  <c r="W996" i="5"/>
  <c r="W2632" i="5"/>
  <c r="W2015" i="5"/>
  <c r="W3215" i="5"/>
  <c r="W2692" i="5"/>
  <c r="W312" i="5"/>
  <c r="W3224" i="5"/>
  <c r="W2471" i="5"/>
  <c r="W1287" i="5"/>
  <c r="W2523" i="5"/>
  <c r="W1953" i="5"/>
  <c r="W3143" i="5"/>
  <c r="W977" i="5"/>
  <c r="W2830" i="5"/>
  <c r="W3019" i="5"/>
  <c r="W2477" i="5"/>
  <c r="W2646" i="5"/>
  <c r="W3053" i="5"/>
  <c r="W2771" i="5"/>
  <c r="W548" i="5"/>
  <c r="S72" i="5"/>
  <c r="W2930" i="5"/>
  <c r="S1411" i="5"/>
  <c r="W785" i="5"/>
  <c r="W1765" i="5"/>
  <c r="W2955" i="5"/>
  <c r="W3290" i="5"/>
  <c r="W2991" i="5"/>
  <c r="W2232" i="5"/>
  <c r="W3330" i="5"/>
  <c r="W2922" i="5"/>
  <c r="W2621" i="5"/>
  <c r="W2406" i="5"/>
  <c r="W1081" i="5"/>
  <c r="W2505" i="5"/>
  <c r="S1465" i="5"/>
  <c r="S1399" i="5"/>
  <c r="S609" i="5"/>
  <c r="S932" i="5"/>
  <c r="W2629" i="5"/>
  <c r="W2070" i="5"/>
  <c r="W1847" i="5"/>
  <c r="S251" i="5"/>
  <c r="S7" i="5"/>
  <c r="S1547" i="5"/>
  <c r="S519" i="5"/>
  <c r="S1540" i="5"/>
  <c r="S430" i="5"/>
  <c r="W3061" i="5"/>
  <c r="W3196" i="5"/>
  <c r="W3112" i="5"/>
  <c r="W2872" i="5"/>
  <c r="W3276" i="5"/>
  <c r="W2520" i="5"/>
  <c r="S894" i="5"/>
  <c r="W2718" i="5"/>
  <c r="W1471" i="5"/>
  <c r="W1304" i="5"/>
  <c r="W2832" i="5"/>
  <c r="S1272" i="5"/>
  <c r="W2637" i="5"/>
  <c r="S33" i="5"/>
  <c r="W1568" i="5"/>
  <c r="W2316" i="5"/>
  <c r="W3451" i="5"/>
  <c r="W2679" i="5"/>
  <c r="W2230" i="5"/>
  <c r="W2794" i="5"/>
  <c r="W3394" i="5"/>
  <c r="S29" i="5"/>
  <c r="W3446" i="5"/>
  <c r="W435" i="5"/>
  <c r="W1553" i="5"/>
  <c r="W2729" i="5"/>
  <c r="W2558" i="5"/>
  <c r="W3006" i="5"/>
  <c r="W3307" i="5"/>
  <c r="W1464" i="5"/>
  <c r="W2591" i="5"/>
  <c r="W3525" i="5"/>
  <c r="W2231" i="5"/>
  <c r="W2645" i="5"/>
  <c r="W3133" i="5"/>
  <c r="W2210" i="5"/>
  <c r="W1176" i="5"/>
  <c r="W1252" i="5"/>
  <c r="W1725" i="5"/>
  <c r="W2395" i="5"/>
  <c r="W1942" i="5"/>
  <c r="W1359" i="5"/>
  <c r="W2098" i="5"/>
  <c r="W2064" i="5"/>
  <c r="W1605" i="5"/>
  <c r="W763" i="5"/>
  <c r="W3251" i="5"/>
  <c r="W1170" i="5"/>
  <c r="W1298" i="5"/>
  <c r="S1712" i="5"/>
  <c r="W1761" i="5"/>
  <c r="W2470" i="5"/>
  <c r="W3461" i="5"/>
  <c r="W2891" i="5"/>
  <c r="W3272" i="5"/>
  <c r="W2465" i="5"/>
  <c r="W3082" i="5"/>
  <c r="S1209" i="5"/>
  <c r="W1928" i="5"/>
  <c r="W1867" i="5"/>
  <c r="W2053" i="5"/>
  <c r="W1398" i="5"/>
  <c r="W3547" i="5"/>
  <c r="W2649" i="5"/>
  <c r="W52" i="5"/>
  <c r="W1698" i="5"/>
  <c r="W2990" i="5"/>
  <c r="W691" i="5"/>
  <c r="W3025" i="5"/>
  <c r="W2842" i="5"/>
  <c r="W1949" i="5"/>
  <c r="W1948" i="5"/>
  <c r="W1194" i="5"/>
  <c r="W1978" i="5"/>
  <c r="W2536" i="5"/>
  <c r="W1239" i="5"/>
  <c r="W1075" i="5"/>
  <c r="S51" i="5"/>
  <c r="S1271" i="5"/>
  <c r="S665" i="5"/>
  <c r="W648" i="5"/>
  <c r="W775" i="5"/>
  <c r="W999" i="5"/>
  <c r="W788" i="5"/>
  <c r="W1352" i="5"/>
  <c r="W2882" i="5"/>
  <c r="W1824" i="5"/>
  <c r="W2020" i="5"/>
  <c r="W2823" i="5"/>
  <c r="W2052" i="5"/>
  <c r="W3279" i="5"/>
  <c r="W2342" i="5"/>
  <c r="W2486" i="5"/>
  <c r="W3462" i="5"/>
  <c r="W1693" i="5"/>
  <c r="W3213" i="5"/>
  <c r="W2411" i="5"/>
  <c r="W1337" i="5"/>
  <c r="W1211" i="5"/>
  <c r="W2112" i="5"/>
  <c r="W3056" i="5"/>
  <c r="S699" i="5"/>
  <c r="W3385" i="5"/>
  <c r="S412" i="5"/>
  <c r="S16" i="5"/>
  <c r="S604" i="5"/>
  <c r="W2211" i="5"/>
  <c r="W2783" i="5"/>
  <c r="W2583" i="5"/>
  <c r="W3341" i="5"/>
  <c r="W2605" i="5"/>
  <c r="S345" i="5"/>
  <c r="W1242" i="5"/>
  <c r="W1361" i="5"/>
  <c r="W1435" i="5"/>
  <c r="W3389" i="5"/>
  <c r="W3521" i="5"/>
  <c r="W3450" i="5"/>
  <c r="W2880" i="5"/>
  <c r="W3253" i="5"/>
  <c r="W3127" i="5"/>
  <c r="W2805" i="5"/>
  <c r="S840" i="5"/>
  <c r="W2538" i="5"/>
  <c r="S263" i="5"/>
  <c r="S393" i="5"/>
  <c r="W2862" i="5"/>
  <c r="W2904" i="5"/>
  <c r="W1159" i="5"/>
  <c r="W1158" i="5"/>
  <c r="W3175" i="5"/>
  <c r="W2998" i="5"/>
  <c r="W2723" i="5"/>
  <c r="W2500" i="5"/>
  <c r="W2948" i="5"/>
  <c r="W2381" i="5"/>
  <c r="W3361" i="5"/>
  <c r="S797" i="5"/>
  <c r="S1091" i="5"/>
  <c r="S220" i="5"/>
  <c r="S1528" i="5"/>
  <c r="W407" i="5"/>
  <c r="W3202" i="5"/>
  <c r="W3354" i="5"/>
  <c r="W1402" i="5"/>
  <c r="W2818" i="5"/>
  <c r="W3523" i="5"/>
  <c r="W3534" i="5"/>
  <c r="W3008" i="5"/>
  <c r="S874" i="5"/>
  <c r="W3439" i="5"/>
  <c r="W560" i="5"/>
  <c r="S170" i="5"/>
  <c r="S321" i="5"/>
  <c r="W3448" i="5"/>
  <c r="S137" i="5"/>
  <c r="W1112" i="5"/>
  <c r="W2876" i="5"/>
  <c r="W1859" i="5"/>
  <c r="S636" i="5"/>
  <c r="W1332" i="5"/>
  <c r="W654" i="5"/>
  <c r="W333" i="5"/>
  <c r="W2462" i="5"/>
  <c r="W1896" i="5"/>
  <c r="W1580" i="5"/>
  <c r="W2594" i="5"/>
  <c r="W1951" i="5"/>
  <c r="W1196" i="5"/>
  <c r="W1343" i="5"/>
  <c r="W1918" i="5"/>
  <c r="W2659" i="5"/>
  <c r="W2308" i="5"/>
  <c r="W2360" i="5"/>
  <c r="W1662" i="5"/>
  <c r="W2852" i="5"/>
  <c r="W1626" i="5"/>
  <c r="W3098" i="5"/>
  <c r="W2067" i="5"/>
  <c r="W2702" i="5"/>
  <c r="W824" i="5"/>
  <c r="W3064" i="5"/>
  <c r="W2733" i="5"/>
  <c r="W1244" i="5"/>
  <c r="W1189" i="5"/>
  <c r="W2392" i="5"/>
  <c r="W1632" i="5"/>
  <c r="W2931" i="5"/>
  <c r="W2025" i="5"/>
  <c r="S1541" i="5"/>
  <c r="W2197" i="5"/>
  <c r="W1714" i="5"/>
  <c r="W1300" i="5"/>
  <c r="W2853" i="5"/>
  <c r="W1328" i="5"/>
  <c r="W720" i="5"/>
  <c r="W1617" i="5"/>
  <c r="W1278" i="5"/>
  <c r="W622" i="5"/>
  <c r="W2754" i="5"/>
  <c r="W2261" i="5"/>
  <c r="W1736" i="5"/>
  <c r="W1504" i="5"/>
  <c r="W881" i="5"/>
  <c r="W3126" i="5"/>
  <c r="W2453" i="5"/>
  <c r="W32" i="5"/>
  <c r="W1968" i="5"/>
  <c r="W246" i="5"/>
  <c r="W2780" i="5"/>
  <c r="W2906" i="5"/>
  <c r="W2460" i="5"/>
  <c r="W2219" i="5"/>
  <c r="W2894" i="5"/>
  <c r="W1622" i="5"/>
  <c r="W2341" i="5"/>
  <c r="W92" i="5"/>
  <c r="W2003" i="5"/>
  <c r="W2511" i="5"/>
  <c r="W1281" i="5"/>
  <c r="S648" i="5"/>
  <c r="W2109" i="5"/>
  <c r="W919" i="5"/>
  <c r="W1137" i="5"/>
  <c r="W3046" i="5"/>
  <c r="W2774" i="5"/>
  <c r="W3332" i="5"/>
  <c r="W3329" i="5"/>
  <c r="W3381" i="5"/>
  <c r="W46" i="5"/>
  <c r="W944" i="5"/>
  <c r="W3420" i="5"/>
  <c r="W3565" i="5"/>
  <c r="W2810" i="5"/>
  <c r="S1463" i="5"/>
  <c r="S1027" i="5"/>
  <c r="S976" i="5"/>
  <c r="W2936" i="5"/>
  <c r="S145" i="5"/>
  <c r="W877" i="5"/>
  <c r="W2084" i="5"/>
  <c r="W2975" i="5"/>
  <c r="S50" i="5"/>
  <c r="S583" i="5"/>
  <c r="S915" i="5"/>
  <c r="S80" i="5"/>
  <c r="S721" i="5"/>
  <c r="S1419" i="5"/>
  <c r="W3218" i="5"/>
  <c r="W3528" i="5"/>
  <c r="W3244" i="5"/>
  <c r="W2581" i="5"/>
  <c r="W2041" i="5"/>
  <c r="W3518" i="5"/>
  <c r="S529" i="5"/>
  <c r="W1289" i="5"/>
  <c r="W488" i="5"/>
  <c r="W2686" i="5"/>
  <c r="W3401" i="5"/>
  <c r="S390" i="5"/>
  <c r="W2222" i="5"/>
  <c r="S1345" i="5"/>
  <c r="S92" i="5"/>
  <c r="W2580" i="5"/>
  <c r="W2885" i="5"/>
  <c r="W3104" i="5"/>
  <c r="W3035" i="5"/>
  <c r="W1629" i="5"/>
  <c r="W2665" i="5"/>
  <c r="S605" i="5"/>
  <c r="W3491" i="5"/>
  <c r="W2113" i="5"/>
  <c r="W3059" i="5"/>
  <c r="W1748" i="5"/>
  <c r="W352" i="5"/>
  <c r="W1488" i="5"/>
  <c r="S779" i="5"/>
  <c r="W1852" i="5"/>
  <c r="S1343" i="5"/>
  <c r="W2866" i="5"/>
  <c r="W2532" i="5"/>
  <c r="W3128" i="5"/>
  <c r="W3257" i="5"/>
  <c r="W348" i="5"/>
  <c r="W1151" i="5"/>
  <c r="W1753" i="5"/>
  <c r="W2207" i="5"/>
  <c r="W1513" i="5"/>
  <c r="W3153" i="5"/>
  <c r="W1979" i="5"/>
  <c r="W2571" i="5"/>
  <c r="W979" i="5"/>
  <c r="W768" i="5"/>
  <c r="W2046" i="5"/>
  <c r="W3033" i="5"/>
  <c r="W1584" i="5"/>
  <c r="W2008" i="5"/>
  <c r="W3177" i="5"/>
  <c r="W3271" i="5"/>
  <c r="W1157" i="5"/>
  <c r="W2968" i="5"/>
  <c r="W2301" i="5"/>
  <c r="S862" i="5"/>
  <c r="W2382" i="5"/>
  <c r="W2622" i="5"/>
  <c r="W2481" i="5"/>
  <c r="W3018" i="5"/>
  <c r="W1780" i="5"/>
  <c r="W2063" i="5"/>
  <c r="W2258" i="5"/>
  <c r="W3015" i="5"/>
  <c r="W1269" i="5"/>
  <c r="W1032" i="5"/>
  <c r="W1088" i="5"/>
  <c r="W1483" i="5"/>
  <c r="W929" i="5"/>
  <c r="W1905" i="5"/>
  <c r="W2473" i="5"/>
  <c r="W2293" i="5"/>
  <c r="W2911" i="5"/>
  <c r="W1963" i="5"/>
  <c r="W2496" i="5"/>
  <c r="W2663" i="5"/>
  <c r="W2643" i="5"/>
  <c r="W2134" i="5"/>
  <c r="S627" i="5"/>
  <c r="W3473" i="5"/>
  <c r="S1478" i="5"/>
  <c r="W970" i="5"/>
  <c r="W1959" i="5"/>
  <c r="W2220" i="5"/>
  <c r="W1076" i="5"/>
  <c r="W797" i="5"/>
  <c r="W2533" i="5"/>
  <c r="W1595" i="5"/>
  <c r="W2092" i="5"/>
  <c r="W1977" i="5"/>
  <c r="W2180" i="5"/>
  <c r="W2019" i="5"/>
  <c r="W2490" i="5"/>
  <c r="W3459" i="5"/>
  <c r="W3318" i="5"/>
  <c r="W3570" i="5"/>
  <c r="W3216" i="5"/>
  <c r="W2826" i="5"/>
  <c r="W3023" i="5"/>
  <c r="W2237" i="5"/>
  <c r="S541" i="5"/>
  <c r="W3538" i="5"/>
  <c r="S1038" i="5"/>
  <c r="S498" i="5"/>
  <c r="S1550" i="5"/>
  <c r="S592" i="5"/>
  <c r="W3387" i="5"/>
  <c r="W2393" i="5"/>
  <c r="W2081" i="5"/>
  <c r="W3489" i="5"/>
  <c r="W3136" i="5"/>
  <c r="W3368" i="5"/>
  <c r="S966" i="5"/>
  <c r="W1384" i="5"/>
  <c r="W1486" i="5"/>
  <c r="W712" i="5"/>
  <c r="W1394" i="5"/>
  <c r="W3088" i="5"/>
  <c r="S1057" i="5"/>
  <c r="W3532" i="5"/>
  <c r="W2585" i="5"/>
  <c r="W3553" i="5"/>
  <c r="S106" i="5"/>
  <c r="S1158" i="5"/>
  <c r="W3077" i="5"/>
  <c r="S941" i="5"/>
  <c r="S1934" i="5"/>
  <c r="S258" i="5"/>
  <c r="S1761" i="5"/>
  <c r="W3193" i="5"/>
  <c r="W2058" i="5"/>
  <c r="W2559" i="5"/>
  <c r="W2001" i="5"/>
  <c r="W2217" i="5"/>
  <c r="W3227" i="5"/>
  <c r="W1778" i="5"/>
  <c r="W2450" i="5"/>
  <c r="W1866" i="5"/>
  <c r="S127" i="5"/>
  <c r="S1473" i="5"/>
  <c r="S796" i="5"/>
  <c r="S865" i="5"/>
  <c r="W2970" i="5"/>
  <c r="S279" i="5"/>
  <c r="S154" i="5"/>
  <c r="S1730" i="5"/>
  <c r="W2634" i="5"/>
  <c r="W2326" i="5"/>
  <c r="S477" i="5"/>
  <c r="W2310" i="5"/>
  <c r="W1587" i="5"/>
  <c r="W3558" i="5"/>
  <c r="W3302" i="5"/>
  <c r="S746" i="5"/>
  <c r="S1392" i="5"/>
  <c r="W3117" i="5"/>
  <c r="S1358" i="5"/>
  <c r="S1741" i="5"/>
  <c r="W3254" i="5"/>
  <c r="S1544" i="5"/>
  <c r="W1217" i="5"/>
  <c r="W3275" i="5"/>
  <c r="W2674" i="5"/>
  <c r="W178" i="5"/>
  <c r="W1839" i="5"/>
  <c r="W2139" i="5"/>
  <c r="W1410" i="5"/>
  <c r="W1808" i="5"/>
  <c r="W2819" i="5"/>
  <c r="W3034" i="5"/>
  <c r="W2695" i="5"/>
  <c r="W2887" i="5"/>
  <c r="W1531" i="5"/>
  <c r="W2870" i="5"/>
  <c r="W99" i="5"/>
  <c r="W1816" i="5"/>
  <c r="W3236" i="5"/>
  <c r="W2654" i="5"/>
  <c r="W3195" i="5"/>
  <c r="W3038" i="5"/>
  <c r="W868" i="5"/>
  <c r="W2934" i="5"/>
  <c r="W2273" i="5"/>
  <c r="W1479" i="5"/>
  <c r="W2787" i="5"/>
  <c r="W3535" i="5"/>
  <c r="W2037" i="5"/>
  <c r="W2224" i="5"/>
  <c r="W1738" i="5"/>
  <c r="W2509" i="5"/>
  <c r="W3282" i="5"/>
  <c r="W3425" i="5"/>
  <c r="W1812" i="5"/>
  <c r="W1031" i="5"/>
  <c r="W405" i="5"/>
  <c r="W1610" i="5"/>
  <c r="W932" i="5"/>
  <c r="W2155" i="5"/>
  <c r="W2243" i="5"/>
  <c r="W396" i="5"/>
  <c r="W2254" i="5"/>
  <c r="W2429" i="5"/>
  <c r="W3514" i="5"/>
  <c r="W1763" i="5"/>
  <c r="W1291" i="5"/>
  <c r="W3071" i="5"/>
  <c r="W2192" i="5"/>
  <c r="W1371" i="5"/>
  <c r="W745" i="5"/>
  <c r="W2311" i="5"/>
  <c r="W2844" i="5"/>
  <c r="W2106" i="5"/>
  <c r="W1266" i="5"/>
  <c r="W3344" i="5"/>
  <c r="W2778" i="5"/>
  <c r="W1178" i="5"/>
  <c r="W3027" i="5"/>
  <c r="W241" i="5"/>
  <c r="S606" i="5"/>
  <c r="W861" i="5"/>
  <c r="W3296" i="5"/>
  <c r="S881" i="5"/>
  <c r="S1273" i="5"/>
  <c r="W2401" i="5"/>
  <c r="W3078" i="5"/>
  <c r="W3011" i="5"/>
  <c r="W3378" i="5"/>
  <c r="S1002" i="5"/>
  <c r="W1030" i="5"/>
  <c r="W1052" i="5"/>
  <c r="W1988" i="5"/>
  <c r="W1685" i="5"/>
  <c r="W3452" i="5"/>
  <c r="W3430" i="5"/>
  <c r="S20" i="5"/>
  <c r="S1328" i="5"/>
  <c r="S242" i="5"/>
  <c r="S1294" i="5"/>
  <c r="W2762" i="5"/>
  <c r="W1096" i="5"/>
  <c r="W2950" i="5"/>
  <c r="W1571" i="5"/>
  <c r="W1250" i="5"/>
  <c r="W2405" i="5"/>
  <c r="S144" i="5"/>
  <c r="S447" i="5"/>
  <c r="S656" i="5"/>
  <c r="S1720" i="5"/>
  <c r="W2076" i="5"/>
  <c r="W3009" i="5"/>
  <c r="S1231" i="5"/>
  <c r="W2893" i="5"/>
  <c r="S5" i="5"/>
  <c r="W3313" i="5"/>
  <c r="W3132" i="5"/>
  <c r="W2275" i="5"/>
  <c r="W2856" i="5"/>
  <c r="W959" i="5"/>
  <c r="W2811" i="5"/>
  <c r="S166" i="5"/>
  <c r="S1409" i="5"/>
  <c r="S1219" i="5"/>
  <c r="S686" i="5"/>
  <c r="W1544" i="5"/>
  <c r="W2241" i="5"/>
  <c r="W3093" i="5"/>
  <c r="W2943" i="5"/>
  <c r="W2390" i="5"/>
  <c r="W2734" i="5"/>
  <c r="W2974" i="5"/>
  <c r="S1593" i="5"/>
  <c r="W1318" i="5"/>
  <c r="W2539" i="5"/>
  <c r="W2256" i="5"/>
  <c r="W2574" i="5"/>
  <c r="S370" i="5"/>
  <c r="W2822" i="5"/>
  <c r="S379" i="5"/>
  <c r="W1926" i="5"/>
  <c r="W632" i="5"/>
  <c r="W2861" i="5"/>
  <c r="W3171" i="5"/>
  <c r="W1554" i="5"/>
  <c r="W1667" i="5"/>
  <c r="W2011" i="5"/>
  <c r="S691" i="5"/>
  <c r="S2126" i="5"/>
  <c r="W1073" i="5"/>
  <c r="W1985" i="5"/>
  <c r="W441" i="5"/>
  <c r="W922" i="5"/>
  <c r="W2697" i="5"/>
  <c r="W2945" i="5"/>
  <c r="W3089" i="5"/>
  <c r="W1268" i="5"/>
  <c r="W1489" i="5"/>
  <c r="W931" i="5"/>
  <c r="W2708" i="5"/>
  <c r="W2187" i="5"/>
  <c r="W2510" i="5"/>
  <c r="W1615" i="5"/>
  <c r="W2542" i="5"/>
  <c r="W1885" i="5"/>
  <c r="W2029" i="5"/>
  <c r="W124" i="5"/>
  <c r="W3189" i="5"/>
  <c r="W1113" i="5"/>
  <c r="W2767" i="5"/>
  <c r="W212" i="5"/>
  <c r="W2271" i="5"/>
  <c r="W285" i="5"/>
  <c r="W3156" i="5"/>
  <c r="W2748" i="5"/>
  <c r="W1903" i="5"/>
  <c r="W1857" i="5"/>
  <c r="S1207" i="5"/>
  <c r="S382" i="5"/>
  <c r="W2014" i="5"/>
  <c r="W1920" i="5"/>
  <c r="W1227" i="5"/>
  <c r="S340" i="5"/>
  <c r="S456" i="5"/>
  <c r="W2987" i="5"/>
  <c r="W2755" i="5"/>
  <c r="W2403" i="5"/>
  <c r="W2804" i="5"/>
  <c r="W2526" i="5"/>
  <c r="W1591" i="5"/>
  <c r="W2952" i="5"/>
  <c r="W2896" i="5"/>
  <c r="S357" i="5"/>
  <c r="W2408" i="5"/>
  <c r="W3419" i="5"/>
  <c r="W3036" i="5"/>
  <c r="S1087" i="5"/>
  <c r="W3183" i="5"/>
  <c r="W783" i="5"/>
  <c r="W3393" i="5"/>
  <c r="S654" i="5"/>
  <c r="W2871" i="5"/>
  <c r="W3058" i="5"/>
  <c r="W3225" i="5"/>
  <c r="W2121" i="5"/>
  <c r="W1315" i="5"/>
  <c r="W2917" i="5"/>
  <c r="W2609" i="5"/>
  <c r="W3358" i="5"/>
  <c r="W1677" i="5"/>
  <c r="S1264" i="5"/>
  <c r="S1539" i="5"/>
  <c r="S1556" i="5"/>
  <c r="W2398" i="5"/>
  <c r="W2985" i="5"/>
  <c r="W955" i="5"/>
  <c r="W3045" i="5"/>
  <c r="S409" i="5"/>
  <c r="W2717" i="5"/>
  <c r="S1350" i="5"/>
  <c r="W2864" i="5"/>
  <c r="W2238" i="5"/>
  <c r="S967" i="5"/>
  <c r="S1151" i="5"/>
  <c r="W3543" i="5"/>
  <c r="W3464" i="5"/>
  <c r="W3116" i="5"/>
  <c r="W3546" i="5"/>
  <c r="S171" i="5"/>
  <c r="W2149" i="5"/>
  <c r="S1166" i="5"/>
  <c r="W3336" i="5"/>
  <c r="S712" i="5"/>
  <c r="S405" i="5"/>
  <c r="S414" i="5"/>
  <c r="S1024" i="5"/>
  <c r="S454" i="5"/>
  <c r="S766" i="5"/>
  <c r="S879" i="5"/>
  <c r="S1308" i="5"/>
  <c r="S1380" i="5"/>
  <c r="S286" i="5"/>
  <c r="S1320" i="5"/>
  <c r="S772" i="5"/>
  <c r="S484" i="5"/>
  <c r="W2921" i="5"/>
  <c r="W3533" i="5"/>
  <c r="W3433" i="5"/>
  <c r="S869" i="5"/>
  <c r="S1816" i="5"/>
  <c r="S1740" i="5"/>
  <c r="S1815" i="5"/>
  <c r="W3180" i="5"/>
  <c r="S1838" i="5"/>
  <c r="S1825" i="5"/>
  <c r="S552" i="5"/>
  <c r="S1526" i="5"/>
  <c r="S211" i="5"/>
  <c r="S2130" i="5"/>
  <c r="S306" i="5"/>
  <c r="S1046" i="5"/>
  <c r="W357" i="5"/>
  <c r="W2466" i="5"/>
  <c r="S997" i="5"/>
  <c r="W3395" i="5"/>
  <c r="S1416" i="5"/>
  <c r="S531" i="5"/>
  <c r="S86" i="5"/>
  <c r="S763" i="5"/>
  <c r="S514" i="5"/>
  <c r="W2546" i="5"/>
  <c r="S32" i="5"/>
  <c r="W2105" i="5"/>
  <c r="S238" i="5"/>
  <c r="S362" i="5"/>
  <c r="W1691" i="5"/>
  <c r="W2133" i="5"/>
  <c r="W2982" i="5"/>
  <c r="W2915" i="5"/>
  <c r="W3317" i="5"/>
  <c r="S241" i="5"/>
  <c r="S54" i="5"/>
  <c r="W2422" i="5"/>
  <c r="S261" i="5"/>
  <c r="S142" i="5"/>
  <c r="S269" i="5"/>
  <c r="S1688" i="5"/>
  <c r="S1098" i="5"/>
  <c r="W1701" i="5"/>
  <c r="S634" i="5"/>
  <c r="S387" i="5"/>
  <c r="S371" i="5"/>
  <c r="W2055" i="5"/>
  <c r="W3066" i="5"/>
  <c r="W2190" i="5"/>
  <c r="S156" i="5"/>
  <c r="W1537" i="5"/>
  <c r="W2737" i="5"/>
  <c r="W2732" i="5"/>
  <c r="W2491" i="5"/>
  <c r="W1668" i="5"/>
  <c r="W1275" i="5"/>
  <c r="S101" i="5"/>
  <c r="W420" i="5"/>
  <c r="W2638" i="5"/>
  <c r="W3360" i="5"/>
  <c r="W1990" i="5"/>
  <c r="W2325" i="5"/>
  <c r="W1335" i="5"/>
  <c r="W3427" i="5"/>
  <c r="W2816" i="5"/>
  <c r="W2667" i="5"/>
  <c r="S614" i="5"/>
  <c r="W1016" i="5"/>
  <c r="S677" i="5"/>
  <c r="S1281" i="5"/>
  <c r="W3567" i="5"/>
  <c r="W3185" i="5"/>
  <c r="S1407" i="5"/>
  <c r="W2772" i="5"/>
  <c r="W2592" i="5"/>
  <c r="W1472" i="5"/>
  <c r="S1221" i="5"/>
  <c r="W3465" i="5"/>
  <c r="W1643" i="5"/>
  <c r="S468" i="5"/>
  <c r="W2144" i="5"/>
  <c r="W1638" i="5"/>
  <c r="W967" i="5"/>
  <c r="S276" i="5"/>
  <c r="S1584" i="5"/>
  <c r="S788" i="5"/>
  <c r="S1081" i="5"/>
  <c r="S577" i="5"/>
  <c r="S946" i="5"/>
  <c r="S421" i="5"/>
  <c r="W1938" i="5"/>
  <c r="W3295" i="5"/>
  <c r="W2843" i="5"/>
  <c r="W1789" i="5"/>
  <c r="S1131" i="5"/>
  <c r="W3072" i="5"/>
  <c r="W1679" i="5"/>
  <c r="W1933" i="5"/>
  <c r="S497" i="5"/>
  <c r="W400" i="5"/>
  <c r="W3541" i="5"/>
  <c r="W1884" i="5"/>
  <c r="W3326" i="5"/>
  <c r="W3436" i="5"/>
  <c r="W3281" i="5"/>
  <c r="W3556" i="5"/>
  <c r="S42" i="5"/>
  <c r="S1094" i="5"/>
  <c r="W3334" i="5"/>
  <c r="S775" i="5"/>
  <c r="W3566" i="5"/>
  <c r="W2988" i="5"/>
  <c r="W1704" i="5"/>
  <c r="W2687" i="5"/>
  <c r="W1883" i="5"/>
  <c r="S130" i="5"/>
  <c r="S1008" i="5"/>
  <c r="S254" i="5"/>
  <c r="S1284" i="5"/>
  <c r="S1728" i="5"/>
  <c r="S307" i="5"/>
  <c r="W1379" i="5"/>
  <c r="S784" i="5"/>
  <c r="S523" i="5"/>
  <c r="W3527" i="5"/>
  <c r="S249" i="5"/>
  <c r="S347" i="5"/>
  <c r="W2813" i="5"/>
  <c r="W2848" i="5"/>
  <c r="W2528" i="5"/>
  <c r="S1025" i="5"/>
  <c r="S151" i="5"/>
  <c r="S1259" i="5"/>
  <c r="S1686" i="5"/>
  <c r="W3544" i="5"/>
  <c r="S1832" i="5"/>
  <c r="S485" i="5"/>
  <c r="S11" i="5"/>
  <c r="W3564" i="5"/>
  <c r="S544" i="5"/>
  <c r="W2320" i="5"/>
  <c r="W344" i="5"/>
  <c r="S368" i="5"/>
  <c r="W3226" i="5"/>
  <c r="S234" i="5"/>
  <c r="W2855" i="5"/>
  <c r="S795" i="5"/>
  <c r="W1973" i="5"/>
  <c r="W2535" i="5"/>
  <c r="S386" i="5"/>
  <c r="S1054" i="5"/>
  <c r="S704" i="5"/>
  <c r="W2286" i="5"/>
  <c r="S363" i="5"/>
  <c r="S1070" i="5"/>
  <c r="S818" i="5"/>
  <c r="S1626" i="5"/>
  <c r="W3356" i="5"/>
  <c r="W2425" i="5"/>
  <c r="S707" i="5"/>
  <c r="W1432" i="5"/>
  <c r="W2570" i="5"/>
  <c r="W2972" i="5"/>
  <c r="W2971" i="5"/>
  <c r="W2875" i="5"/>
  <c r="W1682" i="5"/>
  <c r="W2157" i="5"/>
  <c r="W1956" i="5"/>
  <c r="W742" i="5"/>
  <c r="W1144" i="5"/>
  <c r="W1800" i="5"/>
  <c r="W1623" i="5"/>
  <c r="W2494" i="5"/>
  <c r="W2551" i="5"/>
  <c r="S562" i="5"/>
  <c r="S697" i="5"/>
  <c r="W1579" i="5"/>
  <c r="W3339" i="5"/>
  <c r="W3013" i="5"/>
  <c r="W1635" i="5"/>
  <c r="W3241" i="5"/>
  <c r="W1011" i="5"/>
  <c r="W2245" i="5"/>
  <c r="W2191" i="5"/>
  <c r="S110" i="5"/>
  <c r="W2814" i="5"/>
  <c r="W2800" i="5"/>
  <c r="W3342" i="5"/>
  <c r="W3492" i="5"/>
  <c r="S1606" i="5"/>
  <c r="W2838" i="5"/>
  <c r="W925" i="5"/>
  <c r="W3119" i="5"/>
  <c r="W3320" i="5"/>
  <c r="W2543" i="5"/>
  <c r="W3021" i="5"/>
  <c r="W2910" i="5"/>
  <c r="W2730" i="5"/>
  <c r="W2247" i="5"/>
  <c r="W2000" i="5"/>
  <c r="W3165" i="5"/>
  <c r="S532" i="5"/>
  <c r="S358" i="5"/>
  <c r="S754" i="5"/>
  <c r="S534" i="5"/>
  <c r="W596" i="5"/>
  <c r="W1570" i="5"/>
  <c r="W1774" i="5"/>
  <c r="W2983" i="5"/>
  <c r="S1414" i="5"/>
  <c r="W3054" i="5"/>
  <c r="S1079" i="5"/>
  <c r="W2997" i="5"/>
  <c r="W3441" i="5"/>
  <c r="S528" i="5"/>
  <c r="S1807" i="5"/>
  <c r="W2200" i="5"/>
  <c r="W1560" i="5"/>
  <c r="W2636" i="5"/>
  <c r="W3403" i="5"/>
  <c r="W3266" i="5"/>
  <c r="W2776" i="5"/>
  <c r="W2562" i="5"/>
  <c r="S508" i="5"/>
  <c r="W2791" i="5"/>
  <c r="S695" i="5"/>
  <c r="S1415" i="5"/>
  <c r="S1600" i="5"/>
  <c r="S923" i="5"/>
  <c r="S217" i="5"/>
  <c r="W3181" i="5"/>
  <c r="S1003" i="5"/>
  <c r="S1041" i="5"/>
  <c r="S1632" i="5"/>
  <c r="S274" i="5"/>
  <c r="S47" i="5"/>
  <c r="S45" i="5"/>
  <c r="W1314" i="5"/>
  <c r="W3580" i="5"/>
  <c r="W2379" i="5"/>
  <c r="S1102" i="5"/>
  <c r="W3399" i="5"/>
  <c r="S1244" i="5"/>
  <c r="S1678" i="5"/>
  <c r="W2941" i="5"/>
  <c r="S1477" i="5"/>
  <c r="S1566" i="5"/>
  <c r="S926" i="5"/>
  <c r="W3504" i="5"/>
  <c r="S948" i="5"/>
  <c r="S1582" i="5"/>
  <c r="S839" i="5"/>
  <c r="S81" i="5"/>
  <c r="S563" i="5"/>
  <c r="W2841" i="5"/>
  <c r="S1291" i="5"/>
  <c r="S1359" i="5"/>
  <c r="S791" i="5"/>
  <c r="S253" i="5"/>
  <c r="W3550" i="5"/>
  <c r="S250" i="5"/>
  <c r="S75" i="5"/>
  <c r="S783" i="5"/>
  <c r="S608" i="5"/>
  <c r="S1545" i="5"/>
  <c r="W2090" i="5"/>
  <c r="W2655" i="5"/>
  <c r="W2065" i="5"/>
  <c r="W1422" i="5"/>
  <c r="S1283" i="5"/>
  <c r="S1220" i="5"/>
  <c r="W2498" i="5"/>
  <c r="S681" i="5"/>
  <c r="S181" i="5"/>
  <c r="S62" i="5"/>
  <c r="S837" i="5"/>
  <c r="W2926" i="5"/>
  <c r="S1897" i="5"/>
  <c r="S593" i="5"/>
  <c r="S431" i="5"/>
  <c r="W1746" i="5"/>
  <c r="S2033" i="5"/>
  <c r="S164" i="5"/>
  <c r="W2912" i="5"/>
  <c r="W3131" i="5"/>
  <c r="W3409" i="5"/>
  <c r="W2480" i="5"/>
  <c r="W2615" i="5"/>
  <c r="W2564" i="5"/>
  <c r="W2432" i="5"/>
  <c r="W2094" i="5"/>
  <c r="W1819" i="5"/>
  <c r="W2705" i="5"/>
  <c r="W2995" i="5"/>
  <c r="S1163" i="5"/>
  <c r="W3074" i="5"/>
  <c r="W20" i="5"/>
  <c r="W2391" i="5"/>
  <c r="S511" i="5"/>
  <c r="W2602" i="5"/>
  <c r="W2268" i="5"/>
  <c r="W1742" i="5"/>
  <c r="W3350" i="5"/>
  <c r="W2914" i="5"/>
  <c r="S720" i="5"/>
  <c r="S1144" i="5"/>
  <c r="W2815" i="5"/>
  <c r="W1272" i="5"/>
  <c r="W2295" i="5"/>
  <c r="W1462" i="5"/>
  <c r="W2996" i="5"/>
  <c r="W2951" i="5"/>
  <c r="W3305" i="5"/>
  <c r="W2534" i="5"/>
  <c r="W3437" i="5"/>
  <c r="S1335" i="5"/>
  <c r="W1962" i="5"/>
  <c r="W2356" i="5"/>
  <c r="W2182" i="5"/>
  <c r="S852" i="5"/>
  <c r="W2720" i="5"/>
  <c r="S349" i="5"/>
  <c r="W2664" i="5"/>
  <c r="S1456" i="5"/>
  <c r="S507" i="5"/>
  <c r="S1014" i="5"/>
  <c r="W2691" i="5"/>
  <c r="W3374" i="5"/>
  <c r="W1339" i="5"/>
  <c r="W1878" i="5"/>
  <c r="S46" i="5"/>
  <c r="W1491" i="5"/>
  <c r="W1050" i="5"/>
  <c r="W2750" i="5"/>
  <c r="S626" i="5"/>
  <c r="W2252" i="5"/>
  <c r="W2507" i="5"/>
  <c r="W1872" i="5"/>
  <c r="W2869" i="5"/>
  <c r="W3413" i="5"/>
  <c r="W3268" i="5"/>
  <c r="W2992" i="5"/>
  <c r="S618" i="5"/>
  <c r="S350" i="5"/>
  <c r="W3120" i="5"/>
  <c r="S207" i="5"/>
  <c r="W2426" i="5"/>
  <c r="W1418" i="5"/>
  <c r="W3076" i="5"/>
  <c r="W2927" i="5"/>
  <c r="S1287" i="5"/>
  <c r="S719" i="5"/>
  <c r="S1326" i="5"/>
  <c r="S1375" i="5"/>
  <c r="S1315" i="5"/>
  <c r="S1289" i="5"/>
  <c r="W2131" i="5"/>
  <c r="W1661" i="5"/>
  <c r="S259" i="5"/>
  <c r="S300" i="5"/>
  <c r="S792" i="5"/>
  <c r="S1374" i="5"/>
  <c r="S124" i="5"/>
  <c r="W2884" i="5"/>
  <c r="W2918" i="5"/>
  <c r="S63" i="5"/>
  <c r="S629" i="5"/>
  <c r="W2251" i="5"/>
  <c r="S870" i="5"/>
  <c r="S1099" i="5"/>
  <c r="S1437" i="5"/>
  <c r="W2400" i="5"/>
  <c r="S762" i="5"/>
  <c r="S587" i="5"/>
  <c r="S280" i="5"/>
  <c r="S505" i="5"/>
  <c r="S1043" i="5"/>
  <c r="W2614" i="5"/>
  <c r="W2454" i="5"/>
  <c r="W2625" i="5"/>
  <c r="S285" i="5"/>
  <c r="S1998" i="5"/>
  <c r="S232" i="5"/>
  <c r="W3337" i="5"/>
  <c r="S66" i="5"/>
  <c r="W3539" i="5"/>
  <c r="W3486" i="5"/>
  <c r="S1135" i="5"/>
  <c r="S78" i="5"/>
  <c r="S85" i="5"/>
  <c r="S1624" i="5"/>
  <c r="S336" i="5"/>
  <c r="W1134" i="5"/>
  <c r="W3531" i="5"/>
  <c r="W1658" i="5"/>
  <c r="W746" i="5"/>
  <c r="W2751" i="5"/>
  <c r="W2162" i="5"/>
  <c r="W1395" i="5"/>
  <c r="W2013" i="5"/>
  <c r="S404" i="5"/>
  <c r="W3375" i="5"/>
  <c r="W1865" i="5"/>
  <c r="W3142" i="5"/>
  <c r="W1593" i="5"/>
  <c r="W1842" i="5"/>
  <c r="S728" i="5"/>
  <c r="W2451" i="5"/>
  <c r="W2515" i="5"/>
  <c r="W3299" i="5"/>
  <c r="W3097" i="5"/>
  <c r="S682" i="5"/>
  <c r="S1645" i="5"/>
  <c r="W1892" i="5"/>
  <c r="W1856" i="5"/>
  <c r="S703" i="5"/>
  <c r="W2347" i="5"/>
  <c r="W2698" i="5"/>
  <c r="W2434" i="5"/>
  <c r="S846" i="5"/>
  <c r="S1665" i="5"/>
  <c r="W3099" i="5"/>
  <c r="W2569" i="5"/>
  <c r="W2682" i="5"/>
  <c r="S916" i="5"/>
  <c r="W2548" i="5"/>
  <c r="S1051" i="5"/>
  <c r="W3579" i="5"/>
  <c r="W1008" i="5"/>
  <c r="W3355" i="5"/>
  <c r="W2541" i="5"/>
  <c r="W2938" i="5"/>
  <c r="W110" i="5"/>
  <c r="S93" i="5"/>
  <c r="S1401" i="5"/>
  <c r="S186" i="5"/>
  <c r="W1403" i="5"/>
  <c r="W184" i="5"/>
  <c r="W1653" i="5"/>
  <c r="W3146" i="5"/>
  <c r="W504" i="5"/>
  <c r="S1143" i="5"/>
  <c r="W3237" i="5"/>
  <c r="S822" i="5"/>
  <c r="S265" i="5"/>
  <c r="W3192" i="5"/>
  <c r="S441" i="5"/>
  <c r="S2070" i="5"/>
  <c r="W1965" i="5"/>
  <c r="S1032" i="5"/>
  <c r="W3260" i="5"/>
  <c r="S517" i="5"/>
  <c r="W2407" i="5"/>
  <c r="S912" i="5"/>
  <c r="W2781" i="5"/>
  <c r="W2688" i="5"/>
  <c r="S496" i="5"/>
  <c r="S1327" i="5"/>
  <c r="S1280" i="5"/>
  <c r="S1423" i="5"/>
  <c r="S1608" i="5"/>
  <c r="S1368" i="5"/>
  <c r="W3349" i="5"/>
  <c r="W864" i="5"/>
  <c r="S338" i="5"/>
  <c r="S1139" i="5"/>
  <c r="S871" i="5"/>
  <c r="S568" i="5"/>
  <c r="W591" i="5"/>
  <c r="W3575" i="5"/>
  <c r="W1370" i="5"/>
  <c r="S200" i="5"/>
  <c r="S1261" i="5"/>
  <c r="S1601" i="5"/>
  <c r="S806" i="5"/>
  <c r="W3298" i="5"/>
  <c r="W3445" i="5"/>
  <c r="S1181" i="5"/>
  <c r="W3497" i="5"/>
  <c r="S225" i="5"/>
  <c r="S359" i="5"/>
  <c r="S223" i="5"/>
  <c r="S1121" i="5"/>
  <c r="S867" i="5"/>
  <c r="W2898" i="5"/>
  <c r="W2517" i="5"/>
  <c r="S191" i="5"/>
  <c r="W2525" i="5"/>
  <c r="S905" i="5"/>
  <c r="W3004" i="5"/>
  <c r="S543" i="5"/>
  <c r="W3410" i="5"/>
  <c r="S826" i="5"/>
  <c r="S651" i="5"/>
  <c r="S344" i="5"/>
  <c r="S761" i="5"/>
  <c r="S1107" i="5"/>
  <c r="W3114" i="5"/>
  <c r="W3280" i="5"/>
  <c r="W3108" i="5"/>
  <c r="W1997" i="5"/>
  <c r="W3434" i="5"/>
  <c r="W2568" i="5"/>
  <c r="S2014" i="5"/>
  <c r="W2264" i="5"/>
  <c r="S757" i="5"/>
  <c r="S407" i="5"/>
  <c r="W3130" i="5"/>
  <c r="W3321" i="5"/>
  <c r="S816" i="5"/>
  <c r="W1683" i="5"/>
  <c r="S1839" i="5"/>
  <c r="W2612" i="5"/>
  <c r="S1305" i="5"/>
  <c r="S740" i="5"/>
  <c r="W3269" i="5"/>
  <c r="W3303" i="5"/>
  <c r="W2257" i="5"/>
  <c r="S733" i="5"/>
  <c r="S53" i="5"/>
  <c r="W1546" i="5"/>
  <c r="S805" i="5"/>
  <c r="W3049" i="5"/>
  <c r="W1168" i="5"/>
  <c r="W3542" i="5"/>
  <c r="W2747" i="5"/>
  <c r="W2504" i="5"/>
  <c r="W2825" i="5"/>
  <c r="W3481" i="5"/>
  <c r="W2017" i="5"/>
  <c r="W1086" i="5"/>
  <c r="W3314" i="5"/>
  <c r="S1542" i="5"/>
  <c r="W1886" i="5"/>
  <c r="S807" i="5"/>
  <c r="W3274" i="5"/>
  <c r="S1023" i="5"/>
  <c r="W3170" i="5"/>
  <c r="S174" i="5"/>
  <c r="W2409" i="5"/>
  <c r="W3324" i="5"/>
  <c r="W2383" i="5"/>
  <c r="S1208" i="5"/>
  <c r="W2599" i="5"/>
  <c r="W2685" i="5"/>
  <c r="W3067" i="5"/>
  <c r="W2446" i="5"/>
  <c r="W2600" i="5"/>
  <c r="W3522" i="5"/>
  <c r="S996" i="5"/>
  <c r="W2059" i="5"/>
  <c r="W2363" i="5"/>
  <c r="W1909" i="5"/>
  <c r="S413" i="5"/>
  <c r="W2321" i="5"/>
  <c r="S925" i="5"/>
  <c r="S1286" i="5"/>
  <c r="S1017" i="5"/>
  <c r="S284" i="5"/>
  <c r="S1159" i="5"/>
  <c r="W1308" i="5"/>
  <c r="S1013" i="5"/>
  <c r="W2414" i="5"/>
  <c r="W3380" i="5"/>
  <c r="W510" i="5"/>
  <c r="W1954" i="5"/>
  <c r="W1899" i="5"/>
  <c r="W3301" i="5"/>
  <c r="W2582" i="5"/>
  <c r="W2208" i="5"/>
  <c r="W3217" i="5"/>
  <c r="W2874" i="5"/>
  <c r="W2584" i="5"/>
  <c r="W2790" i="5"/>
  <c r="W558" i="5"/>
  <c r="W1651" i="5"/>
  <c r="S179" i="5"/>
  <c r="W2741" i="5"/>
  <c r="W3184" i="5"/>
  <c r="S84" i="5"/>
  <c r="W3014" i="5"/>
  <c r="W2513" i="5"/>
  <c r="W3092" i="5"/>
  <c r="W2656" i="5"/>
  <c r="W3557" i="5"/>
  <c r="S1295" i="5"/>
  <c r="S1055" i="5"/>
  <c r="S1128" i="5"/>
  <c r="S1443" i="5"/>
  <c r="S462" i="5"/>
  <c r="W2514" i="5"/>
  <c r="W3537" i="5"/>
  <c r="S36" i="5"/>
  <c r="S876" i="5"/>
  <c r="S1110" i="5"/>
  <c r="S1103" i="5"/>
  <c r="W1627" i="5"/>
  <c r="W3505" i="5"/>
  <c r="W2738" i="5"/>
  <c r="S185" i="5"/>
  <c r="S245" i="5"/>
  <c r="W3247" i="5"/>
  <c r="S1966" i="5"/>
  <c r="S1935" i="5"/>
  <c r="W1715" i="5"/>
  <c r="W2726" i="5"/>
  <c r="S323" i="5"/>
  <c r="S364" i="5"/>
  <c r="S856" i="5"/>
  <c r="S1438" i="5"/>
  <c r="S273" i="5"/>
  <c r="W2265" i="5"/>
  <c r="W2744" i="5"/>
  <c r="W3440" i="5"/>
  <c r="W3455" i="5"/>
  <c r="W2647" i="5"/>
  <c r="S1510" i="5"/>
  <c r="W3568" i="5"/>
  <c r="S383" i="5"/>
  <c r="W3581" i="5"/>
  <c r="W3277" i="5"/>
  <c r="S825" i="5"/>
  <c r="S423" i="5"/>
  <c r="S375" i="5"/>
  <c r="S1185" i="5"/>
  <c r="W177" i="5"/>
  <c r="W2923" i="5"/>
  <c r="W2575" i="5"/>
  <c r="W3408" i="5"/>
  <c r="W3364" i="5"/>
  <c r="W2888" i="5"/>
  <c r="S1198" i="5"/>
  <c r="W3574" i="5"/>
  <c r="S1700" i="5"/>
  <c r="S621" i="5"/>
  <c r="S271" i="5"/>
  <c r="S96" i="5"/>
  <c r="S1033" i="5"/>
  <c r="S494" i="5"/>
  <c r="W2578" i="5"/>
  <c r="W2141" i="5"/>
  <c r="S44" i="5"/>
  <c r="S603" i="5"/>
  <c r="W2919" i="5"/>
  <c r="S646" i="5"/>
  <c r="W3044" i="5"/>
  <c r="S639" i="5"/>
  <c r="W2332" i="5"/>
  <c r="W2458" i="5"/>
  <c r="S8" i="5"/>
  <c r="W1362" i="5"/>
  <c r="W3160" i="5"/>
  <c r="S1412" i="5"/>
  <c r="S1004" i="5"/>
  <c r="S554" i="5"/>
  <c r="S1052" i="5"/>
  <c r="W1347" i="5"/>
  <c r="W2253" i="5"/>
  <c r="W869" i="5"/>
  <c r="S520" i="5"/>
  <c r="W2375" i="5"/>
  <c r="W2069" i="5"/>
  <c r="W1507" i="5"/>
  <c r="S683" i="5"/>
  <c r="S1169" i="5"/>
  <c r="S914" i="5"/>
  <c r="W995" i="5"/>
  <c r="S1493" i="5"/>
  <c r="W2572" i="5"/>
  <c r="S935" i="5"/>
  <c r="W2365" i="5"/>
  <c r="S417" i="5"/>
  <c r="W3426" i="5"/>
  <c r="S1233" i="5"/>
  <c r="W2484" i="5"/>
  <c r="S113" i="5"/>
  <c r="W3562" i="5"/>
  <c r="W1982" i="5"/>
  <c r="S190" i="5"/>
  <c r="S1736" i="5"/>
  <c r="W3016" i="5"/>
  <c r="S466" i="5"/>
  <c r="W314" i="5"/>
  <c r="W3039" i="5"/>
  <c r="S1174" i="5"/>
  <c r="S1569" i="5"/>
  <c r="S1999" i="5"/>
  <c r="S1074" i="5"/>
  <c r="S1589" i="5"/>
  <c r="W3382" i="5"/>
  <c r="S834" i="5"/>
  <c r="S594" i="5"/>
  <c r="S352" i="5"/>
  <c r="S112" i="5"/>
  <c r="S1115" i="5"/>
  <c r="S558" i="5"/>
  <c r="W2603" i="5"/>
  <c r="W3186" i="5"/>
  <c r="S861" i="5"/>
  <c r="W2212" i="5"/>
  <c r="S670" i="5"/>
  <c r="W3454" i="5"/>
  <c r="W3503" i="5"/>
  <c r="S77" i="5"/>
  <c r="S192" i="5"/>
  <c r="S579" i="5"/>
  <c r="S866" i="5"/>
  <c r="S473" i="5"/>
  <c r="W3438" i="5"/>
  <c r="S1069" i="5"/>
  <c r="W2752" i="5"/>
  <c r="W2701" i="5"/>
  <c r="W2710" i="5"/>
  <c r="S58" i="5"/>
  <c r="S1497" i="5"/>
  <c r="S451" i="5"/>
  <c r="S172" i="5"/>
  <c r="S736" i="5"/>
  <c r="S1891" i="5"/>
  <c r="S2988" i="5"/>
  <c r="S1792" i="5"/>
  <c r="S116" i="5"/>
  <c r="S1141" i="5"/>
  <c r="S1722" i="5"/>
  <c r="S616" i="5"/>
  <c r="S3129" i="5"/>
  <c r="S957" i="5"/>
  <c r="S1562" i="5"/>
  <c r="S1053" i="5"/>
  <c r="S1274" i="5"/>
  <c r="S1028" i="5"/>
  <c r="S188" i="5"/>
  <c r="S1774" i="5"/>
  <c r="S1215" i="5"/>
  <c r="S1310" i="5"/>
  <c r="S1687" i="5"/>
  <c r="S2677" i="5"/>
  <c r="S1147" i="5"/>
  <c r="S1242" i="5"/>
  <c r="S1944" i="5"/>
  <c r="S365" i="5"/>
  <c r="S751" i="5"/>
  <c r="S663" i="5"/>
  <c r="S1790" i="5"/>
  <c r="S167" i="5"/>
  <c r="S1300" i="5"/>
  <c r="W2397" i="5"/>
  <c r="S1334" i="5"/>
  <c r="W2847" i="5"/>
  <c r="S195" i="5"/>
  <c r="W2977" i="5"/>
  <c r="S969" i="5"/>
  <c r="S1524" i="5"/>
  <c r="S394" i="5"/>
  <c r="S940" i="5"/>
  <c r="W3348" i="5"/>
  <c r="S335" i="5"/>
  <c r="S1304" i="5"/>
  <c r="S851" i="5"/>
  <c r="W3352" i="5"/>
  <c r="W2225" i="5"/>
  <c r="S452" i="5"/>
  <c r="S1708" i="5"/>
  <c r="S1203" i="5"/>
  <c r="S1140" i="5"/>
  <c r="S586" i="5"/>
  <c r="S150" i="5"/>
  <c r="W3300" i="5"/>
  <c r="S1309" i="5"/>
  <c r="S1889" i="5"/>
  <c r="W2746" i="5"/>
  <c r="S1801" i="5"/>
  <c r="W1296" i="5"/>
  <c r="S1413" i="5"/>
  <c r="S118" i="5"/>
  <c r="W1642" i="5"/>
  <c r="S920" i="5"/>
  <c r="W1329" i="5"/>
  <c r="W3422" i="5"/>
  <c r="W3398" i="5"/>
  <c r="S398" i="5"/>
  <c r="S1460" i="5"/>
  <c r="S17" i="5"/>
  <c r="W3100" i="5"/>
  <c r="S115" i="5"/>
  <c r="S499" i="5"/>
  <c r="S1011" i="5"/>
  <c r="W2560" i="5"/>
  <c r="W2038" i="5"/>
  <c r="W3080" i="5"/>
  <c r="W3404" i="5"/>
  <c r="S755" i="5"/>
  <c r="W3087" i="5"/>
  <c r="W2965" i="5"/>
  <c r="S1152" i="5"/>
  <c r="S962" i="5"/>
  <c r="W3113" i="5"/>
  <c r="S821" i="5"/>
  <c r="S1943" i="5"/>
  <c r="S983" i="5"/>
  <c r="W860" i="5"/>
  <c r="S1488" i="5"/>
  <c r="S183" i="5"/>
  <c r="S465" i="5"/>
  <c r="W2206" i="5"/>
  <c r="W1805" i="5"/>
  <c r="W3415" i="5"/>
  <c r="W1426" i="5"/>
  <c r="S535" i="5"/>
  <c r="S1297" i="5"/>
  <c r="S138" i="5"/>
  <c r="S27" i="5"/>
  <c r="W1939" i="5"/>
  <c r="W2944" i="5"/>
  <c r="S173" i="5"/>
  <c r="S2134" i="5"/>
  <c r="W3345" i="5"/>
  <c r="S854" i="5"/>
  <c r="S878" i="5"/>
  <c r="W2366" i="5"/>
  <c r="S1318" i="5"/>
  <c r="S292" i="5"/>
  <c r="S436" i="5"/>
  <c r="S1366" i="5"/>
  <c r="S549" i="5"/>
  <c r="S1942" i="5"/>
  <c r="W3470" i="5"/>
  <c r="W3012" i="5"/>
  <c r="S767" i="5"/>
  <c r="W3480" i="5"/>
  <c r="S313" i="5"/>
  <c r="S756" i="5"/>
  <c r="W3294" i="5"/>
  <c r="S2" i="5"/>
  <c r="S898" i="5"/>
  <c r="S658" i="5"/>
  <c r="S416" i="5"/>
  <c r="S176" i="5"/>
  <c r="S1179" i="5"/>
  <c r="S809" i="5"/>
  <c r="W3107" i="5"/>
  <c r="S244" i="5"/>
  <c r="W3030" i="5"/>
  <c r="S1223" i="5"/>
  <c r="W2233" i="5"/>
  <c r="S804" i="5"/>
  <c r="S270" i="5"/>
  <c r="S934" i="5"/>
  <c r="S513" i="5"/>
  <c r="W2104" i="5"/>
  <c r="S467" i="5"/>
  <c r="S2037" i="5"/>
  <c r="S3459" i="5"/>
  <c r="S2078" i="5"/>
  <c r="S3453" i="5"/>
  <c r="S1927" i="5"/>
  <c r="S1071" i="5"/>
  <c r="S845" i="5"/>
  <c r="S3517" i="5"/>
  <c r="S2188" i="5"/>
  <c r="S571" i="5"/>
  <c r="S325" i="5"/>
  <c r="S1657" i="5"/>
  <c r="S548" i="5"/>
  <c r="S384" i="5"/>
  <c r="W3319" i="5"/>
  <c r="W2519" i="5"/>
  <c r="S1241" i="5"/>
  <c r="S610" i="5"/>
  <c r="S2530" i="5"/>
  <c r="S787" i="5"/>
  <c r="S1263" i="5"/>
  <c r="S231" i="5"/>
  <c r="S6" i="5"/>
  <c r="S2118" i="5"/>
  <c r="S1785" i="5"/>
  <c r="W3232" i="5"/>
  <c r="S334" i="5"/>
  <c r="W3043" i="5"/>
  <c r="S1182" i="5"/>
  <c r="S1592" i="5"/>
  <c r="S1570" i="5"/>
  <c r="S1577" i="5"/>
  <c r="S1154" i="5"/>
  <c r="S1762" i="5"/>
  <c r="W1026" i="5"/>
  <c r="W1754" i="5"/>
  <c r="W2239" i="5"/>
  <c r="W2467" i="5"/>
  <c r="W2696" i="5"/>
  <c r="S391" i="5"/>
  <c r="W2508" i="5"/>
  <c r="S557" i="5"/>
  <c r="W3388" i="5"/>
  <c r="W3233" i="5"/>
  <c r="W3250" i="5"/>
  <c r="W2371" i="5"/>
  <c r="S993" i="5"/>
  <c r="S968" i="5"/>
  <c r="W3081" i="5"/>
  <c r="W2784" i="5"/>
  <c r="S257" i="5"/>
  <c r="S774" i="5"/>
  <c r="S1798" i="5"/>
  <c r="W2928" i="5"/>
  <c r="S1731" i="5"/>
  <c r="W1672" i="5"/>
  <c r="S744" i="5"/>
  <c r="S895" i="5"/>
  <c r="W3304" i="5"/>
  <c r="S949" i="5"/>
  <c r="W3478" i="5"/>
  <c r="W2516" i="5"/>
  <c r="W1913" i="5"/>
  <c r="S493" i="5"/>
  <c r="S700" i="5"/>
  <c r="S547" i="5"/>
  <c r="S315" i="5"/>
  <c r="W3221" i="5"/>
  <c r="S301" i="5"/>
  <c r="W3103" i="5"/>
  <c r="W3173" i="5"/>
  <c r="S252" i="5"/>
  <c r="S369" i="5"/>
  <c r="W2213" i="5"/>
  <c r="S2007" i="5"/>
  <c r="W1730" i="5"/>
  <c r="W1367" i="5"/>
  <c r="S395" i="5"/>
  <c r="S155" i="5"/>
  <c r="S928" i="5"/>
  <c r="S688" i="5"/>
  <c r="W1659" i="5"/>
  <c r="S1451" i="5"/>
  <c r="W2368" i="5"/>
  <c r="S319" i="5"/>
  <c r="W2110" i="5"/>
  <c r="W2630" i="5"/>
  <c r="S25" i="5"/>
  <c r="W3201" i="5"/>
  <c r="S288" i="5"/>
  <c r="S367" i="5"/>
  <c r="W3172" i="5"/>
  <c r="S877" i="5"/>
  <c r="S399" i="5"/>
  <c r="S1408" i="5"/>
  <c r="S1161" i="5"/>
  <c r="W1500" i="5"/>
  <c r="W1832" i="5"/>
  <c r="S1491" i="5"/>
  <c r="W2761" i="5"/>
  <c r="S702" i="5"/>
  <c r="S317" i="5"/>
  <c r="S808" i="5"/>
  <c r="S748" i="5"/>
  <c r="W3369" i="5"/>
  <c r="S2107" i="5"/>
  <c r="S1780" i="5"/>
  <c r="S868" i="5"/>
  <c r="S637" i="5"/>
  <c r="S1089" i="5"/>
  <c r="S1442" i="5"/>
  <c r="S591" i="5"/>
  <c r="S3193" i="5"/>
  <c r="S160" i="5"/>
  <c r="S1809" i="5"/>
  <c r="S1498" i="5"/>
  <c r="S2082" i="5"/>
  <c r="W3083" i="5"/>
  <c r="S69" i="5"/>
  <c r="S1225" i="5"/>
  <c r="S236" i="5"/>
  <c r="S1039" i="5"/>
  <c r="S3502" i="5"/>
  <c r="S625" i="5"/>
  <c r="S1571" i="5"/>
  <c r="S1285" i="5"/>
  <c r="S1679" i="5"/>
  <c r="S125" i="5"/>
  <c r="S1009" i="5"/>
  <c r="S2260" i="5"/>
  <c r="S1993" i="5"/>
  <c r="S3005" i="5"/>
  <c r="S2604" i="5"/>
  <c r="W3125" i="5"/>
  <c r="S1137" i="5"/>
  <c r="W3249" i="5"/>
  <c r="S48" i="5"/>
  <c r="W3110" i="5"/>
  <c r="S56" i="5"/>
  <c r="S1799" i="5"/>
  <c r="S546" i="5"/>
  <c r="W3508" i="5"/>
  <c r="S1247" i="5"/>
  <c r="W3466" i="5"/>
  <c r="S770" i="5"/>
  <c r="W2715" i="5"/>
  <c r="W2981" i="5"/>
  <c r="W3555" i="5"/>
  <c r="S1427" i="5"/>
  <c r="S1823" i="5"/>
  <c r="S1339" i="5"/>
  <c r="S897" i="5"/>
  <c r="S738" i="5"/>
  <c r="S440" i="5"/>
  <c r="S858" i="5"/>
  <c r="S445" i="5"/>
  <c r="S1953" i="5"/>
  <c r="W3463" i="5"/>
  <c r="S1945" i="5"/>
  <c r="S476" i="5"/>
  <c r="S126" i="5"/>
  <c r="S641" i="5"/>
  <c r="S706" i="5"/>
  <c r="W3469" i="5"/>
  <c r="W2088" i="5"/>
  <c r="W1981" i="5"/>
  <c r="W3169" i="5"/>
  <c r="S1337" i="5"/>
  <c r="W2358" i="5"/>
  <c r="W2101" i="5"/>
  <c r="S684" i="5"/>
  <c r="S989" i="5"/>
  <c r="S426" i="5"/>
  <c r="W3084" i="5"/>
  <c r="W2437" i="5"/>
  <c r="W3338" i="5"/>
  <c r="W2932" i="5"/>
  <c r="W3135" i="5"/>
  <c r="W3405" i="5"/>
  <c r="S1160" i="5"/>
  <c r="S1655" i="5"/>
  <c r="S727" i="5"/>
  <c r="W2552" i="5"/>
  <c r="W3460" i="5"/>
  <c r="W3372" i="5"/>
  <c r="S910" i="5"/>
  <c r="W3367" i="5"/>
  <c r="W3429" i="5"/>
  <c r="S424" i="5"/>
  <c r="S768" i="5"/>
  <c r="S49" i="5"/>
  <c r="W2544" i="5"/>
  <c r="S572" i="5"/>
  <c r="S182" i="5"/>
  <c r="S672" i="5"/>
  <c r="W2259" i="5"/>
  <c r="W2846" i="5"/>
  <c r="S380" i="5"/>
  <c r="W3068" i="5"/>
  <c r="S776" i="5"/>
  <c r="S749" i="5"/>
  <c r="S1879" i="5"/>
  <c r="W2994" i="5"/>
  <c r="S1902" i="5"/>
  <c r="S1871" i="5"/>
  <c r="W3197" i="5"/>
  <c r="S378" i="5"/>
  <c r="S143" i="5"/>
  <c r="S911" i="5"/>
  <c r="S678" i="5"/>
  <c r="S1673" i="5"/>
  <c r="S420" i="5"/>
  <c r="W1941" i="5"/>
  <c r="W744" i="5"/>
  <c r="W3200" i="5"/>
  <c r="W3526" i="5"/>
  <c r="S1390" i="5"/>
  <c r="W3205" i="5"/>
  <c r="W3456" i="5"/>
  <c r="S578" i="5"/>
  <c r="W3453" i="5"/>
  <c r="S956" i="5"/>
  <c r="S709" i="5"/>
  <c r="S1183" i="5"/>
  <c r="S1240" i="5"/>
  <c r="W3048" i="5"/>
  <c r="S1856" i="5"/>
  <c r="S37" i="5"/>
  <c r="W3515" i="5"/>
  <c r="S1352" i="5"/>
  <c r="S1903" i="5"/>
  <c r="S781" i="5"/>
  <c r="S1508" i="5"/>
  <c r="S1496" i="5"/>
  <c r="S1385" i="5"/>
  <c r="W2021" i="5"/>
  <c r="S418" i="5"/>
  <c r="S196" i="5"/>
  <c r="S747" i="5"/>
  <c r="S1204" i="5"/>
  <c r="W3457" i="5"/>
  <c r="S2080" i="5"/>
  <c r="S240" i="5"/>
  <c r="S120" i="5"/>
  <c r="S2412" i="5"/>
  <c r="S2805" i="5"/>
  <c r="W2840" i="5"/>
  <c r="S1543" i="5"/>
  <c r="S1363" i="5"/>
  <c r="S373" i="5"/>
  <c r="S318" i="5"/>
  <c r="S1826" i="5"/>
  <c r="S34" i="5"/>
  <c r="S1393" i="5"/>
  <c r="S2625" i="5"/>
  <c r="S1767" i="5"/>
  <c r="W3513" i="5"/>
  <c r="S1226" i="5"/>
  <c r="S140" i="5"/>
  <c r="S296" i="5"/>
  <c r="S1872" i="5"/>
  <c r="S1444" i="5"/>
  <c r="W3157" i="5"/>
  <c r="S1216" i="5"/>
  <c r="W3105" i="5"/>
  <c r="S817" i="5"/>
  <c r="S1389" i="5"/>
  <c r="S1431" i="5"/>
  <c r="S1114" i="5"/>
  <c r="S1324" i="5"/>
  <c r="W1039" i="5"/>
  <c r="S1323" i="5"/>
  <c r="S919" i="5"/>
  <c r="W1656" i="5"/>
  <c r="W3552" i="5"/>
  <c r="S643" i="5"/>
  <c r="S1962" i="5"/>
  <c r="W2289" i="5"/>
  <c r="S1194" i="5"/>
  <c r="S3119" i="5"/>
  <c r="S1641" i="5"/>
  <c r="S2726" i="5"/>
  <c r="S3389" i="5"/>
  <c r="S516" i="5"/>
  <c r="S734" i="5"/>
  <c r="S2032" i="5"/>
  <c r="S1430" i="5"/>
  <c r="S974" i="5"/>
  <c r="S988" i="5"/>
  <c r="S764" i="5"/>
  <c r="W3051" i="5"/>
  <c r="W1216" i="5"/>
  <c r="W1105" i="5"/>
  <c r="S59" i="5"/>
  <c r="W2482" i="5"/>
  <c r="W3239" i="5"/>
  <c r="W3432" i="5"/>
  <c r="W2091" i="5"/>
  <c r="W2956" i="5"/>
  <c r="W3179" i="5"/>
  <c r="S873" i="5"/>
  <c r="W1303" i="5"/>
  <c r="S73" i="5"/>
  <c r="S1422" i="5"/>
  <c r="W3536" i="5"/>
  <c r="W2782" i="5"/>
  <c r="W2901" i="5"/>
  <c r="S10" i="5"/>
  <c r="S432" i="5"/>
  <c r="W2380" i="5"/>
  <c r="W3560" i="5"/>
  <c r="S402" i="5"/>
  <c r="S1155" i="5"/>
  <c r="W2676" i="5"/>
  <c r="S917" i="5"/>
  <c r="S471" i="5"/>
  <c r="W2854" i="5"/>
  <c r="S1197" i="5"/>
  <c r="W1512" i="5"/>
  <c r="S133" i="5"/>
  <c r="S527" i="5"/>
  <c r="S886" i="5"/>
  <c r="W2824" i="5"/>
  <c r="W3392" i="5"/>
  <c r="W2639" i="5"/>
  <c r="S786" i="5"/>
  <c r="S2062" i="5"/>
  <c r="S828" i="5"/>
  <c r="S1080" i="5"/>
  <c r="S406" i="5"/>
  <c r="S1896" i="5"/>
  <c r="W3423" i="5"/>
  <c r="W3366" i="5"/>
  <c r="W3431" i="5"/>
  <c r="S453" i="5"/>
  <c r="S206" i="5"/>
  <c r="S929" i="5"/>
  <c r="S1752" i="5"/>
  <c r="S735" i="5"/>
  <c r="W2963" i="5"/>
  <c r="W2333" i="5"/>
  <c r="W3032" i="5"/>
  <c r="W3530" i="5"/>
  <c r="S1344" i="5"/>
  <c r="W3255" i="5"/>
  <c r="W2984" i="5"/>
  <c r="S888" i="5"/>
  <c r="S442" i="5"/>
  <c r="S333" i="5"/>
  <c r="S975" i="5"/>
  <c r="S1333" i="5"/>
  <c r="S1737" i="5"/>
  <c r="S328" i="5"/>
  <c r="W2648" i="5"/>
  <c r="W1674" i="5"/>
  <c r="W3096" i="5"/>
  <c r="S1096" i="5"/>
  <c r="W1355" i="5"/>
  <c r="S984" i="5"/>
  <c r="S309" i="5"/>
  <c r="S2541" i="5"/>
  <c r="S2761" i="5"/>
  <c r="S2035" i="5"/>
  <c r="S555" i="5"/>
  <c r="S927" i="5"/>
  <c r="S1332" i="5"/>
  <c r="S329" i="5"/>
  <c r="S1267" i="5"/>
  <c r="S2807" i="5"/>
  <c r="S2795" i="5"/>
  <c r="S857" i="5"/>
  <c r="S1615" i="5"/>
  <c r="S723" i="5"/>
  <c r="W3235" i="5"/>
  <c r="S162" i="5"/>
  <c r="S38" i="5"/>
  <c r="S1555" i="5"/>
  <c r="S673" i="5"/>
  <c r="S2549" i="5"/>
  <c r="S28" i="5"/>
  <c r="S1677" i="5"/>
  <c r="S1525" i="5"/>
  <c r="S1229" i="5"/>
  <c r="S277" i="5"/>
  <c r="S950" i="5"/>
  <c r="S1275" i="5"/>
  <c r="S1196" i="5"/>
  <c r="S2803" i="5"/>
  <c r="S2273" i="5"/>
  <c r="S1268" i="5"/>
  <c r="W1989" i="5"/>
  <c r="S1136" i="5"/>
  <c r="S556" i="5"/>
  <c r="W2973" i="5"/>
  <c r="S896" i="5"/>
  <c r="S356" i="5"/>
  <c r="S268" i="5"/>
  <c r="W3022" i="5"/>
  <c r="S2030" i="5"/>
  <c r="S773" i="5"/>
  <c r="S1920" i="5"/>
  <c r="W1975" i="5"/>
  <c r="S722" i="5"/>
  <c r="W3468" i="5"/>
  <c r="S1325" i="5"/>
  <c r="S2008" i="5"/>
  <c r="S1467" i="5"/>
  <c r="S479" i="5"/>
  <c r="S922" i="5"/>
  <c r="S1977" i="5"/>
  <c r="S355" i="5"/>
  <c r="S1429" i="5"/>
  <c r="S2017" i="5"/>
  <c r="S1612" i="5"/>
  <c r="S1173" i="5"/>
  <c r="S1217" i="5"/>
  <c r="W3252" i="5"/>
  <c r="S1664" i="5"/>
  <c r="S459" i="5"/>
  <c r="W2831" i="5"/>
  <c r="W1837" i="5"/>
  <c r="W2318" i="5"/>
  <c r="W1976" i="5"/>
  <c r="S902" i="5"/>
  <c r="W2125" i="5"/>
  <c r="W2651" i="5"/>
  <c r="W1226" i="5"/>
  <c r="S212" i="5"/>
  <c r="S860" i="5"/>
  <c r="W1195" i="5"/>
  <c r="W440" i="5"/>
  <c r="W724" i="5"/>
  <c r="W2012" i="5"/>
  <c r="S178" i="5"/>
  <c r="W3242" i="5"/>
  <c r="S295" i="5"/>
  <c r="S1764" i="5"/>
  <c r="S480" i="5"/>
  <c r="W3062" i="5"/>
  <c r="S1067" i="5"/>
  <c r="S450" i="5"/>
  <c r="S1745" i="5"/>
  <c r="W2553" i="5"/>
  <c r="W3576" i="5"/>
  <c r="W3297" i="5"/>
  <c r="S74" i="5"/>
  <c r="W2304" i="5"/>
  <c r="W2670" i="5"/>
  <c r="S1202" i="5"/>
  <c r="W1529" i="5"/>
  <c r="W2799" i="5"/>
  <c r="W3561" i="5"/>
  <c r="S1648" i="5"/>
  <c r="W3286" i="5"/>
  <c r="W3516" i="5"/>
  <c r="S293" i="5"/>
  <c r="S79" i="5"/>
  <c r="W2033" i="5"/>
  <c r="W3499" i="5"/>
  <c r="S1602" i="5"/>
  <c r="S1754" i="5"/>
  <c r="S1742" i="5"/>
  <c r="S954" i="5"/>
  <c r="S439" i="5"/>
  <c r="S472" i="5"/>
  <c r="S2041" i="5"/>
  <c r="S1235" i="5"/>
  <c r="S1118" i="5"/>
  <c r="W2221" i="5"/>
  <c r="W3308" i="5"/>
  <c r="S429" i="5"/>
  <c r="W3293" i="5"/>
  <c r="S1119" i="5"/>
  <c r="W3141" i="5"/>
  <c r="S314" i="5"/>
  <c r="S392" i="5"/>
  <c r="W2677" i="5"/>
  <c r="W3204" i="5"/>
  <c r="S39" i="5"/>
  <c r="S889" i="5"/>
  <c r="S262" i="5"/>
  <c r="S267" i="5"/>
  <c r="W3365" i="5"/>
  <c r="S1279" i="5"/>
  <c r="W3444" i="5"/>
  <c r="S1262" i="5"/>
  <c r="W3264" i="5"/>
  <c r="S1031" i="5"/>
  <c r="S1667" i="5"/>
  <c r="S1239" i="5"/>
  <c r="S811" i="5"/>
  <c r="W1320" i="5"/>
  <c r="S1909" i="5"/>
  <c r="S1248" i="5"/>
  <c r="S1862" i="5"/>
  <c r="S1006" i="5"/>
  <c r="S1709" i="5"/>
  <c r="S1841" i="5"/>
  <c r="S509" i="5"/>
  <c r="S1398" i="5"/>
  <c r="S2476" i="5"/>
  <c r="W839" i="5"/>
  <c r="S1814" i="5"/>
  <c r="W2957" i="5"/>
  <c r="W2620" i="5"/>
  <c r="W3007" i="5"/>
  <c r="W2601" i="5"/>
  <c r="S1890" i="5"/>
  <c r="W3563" i="5"/>
  <c r="S833" i="5"/>
  <c r="S2689" i="5"/>
  <c r="S2667" i="5"/>
  <c r="S650" i="5"/>
  <c r="S1628" i="5"/>
  <c r="S324" i="5"/>
  <c r="S1574" i="5"/>
  <c r="S1960" i="5"/>
  <c r="W3139" i="5"/>
  <c r="W3020" i="5"/>
  <c r="S1097" i="5"/>
  <c r="S108" i="5"/>
  <c r="S944" i="5"/>
  <c r="W2678" i="5"/>
  <c r="S545" i="5"/>
  <c r="W3540" i="5"/>
  <c r="S2101" i="5"/>
  <c r="W2689" i="5"/>
  <c r="S1034" i="5"/>
  <c r="S679" i="5"/>
  <c r="S674" i="5"/>
  <c r="W3475" i="5"/>
  <c r="S2266" i="5"/>
  <c r="S2026" i="5"/>
  <c r="S1859" i="5"/>
  <c r="S570" i="5"/>
  <c r="S3183" i="5"/>
  <c r="S2602" i="5"/>
  <c r="S2790" i="5"/>
  <c r="S2796" i="5"/>
  <c r="S692" i="5"/>
  <c r="S2852" i="5"/>
  <c r="S2096" i="5"/>
  <c r="S478" i="5"/>
  <c r="S1459" i="5"/>
  <c r="W2626" i="5"/>
  <c r="S645" i="5"/>
  <c r="S177" i="5"/>
  <c r="S812" i="5"/>
  <c r="W61" i="5"/>
  <c r="W3447" i="5"/>
  <c r="W3229" i="5"/>
  <c r="S1520" i="5"/>
  <c r="S1288" i="5"/>
  <c r="W2821" i="5"/>
  <c r="S506" i="5"/>
  <c r="S1464" i="5"/>
  <c r="S1710" i="5"/>
  <c r="S199" i="5"/>
  <c r="W2859" i="5"/>
  <c r="S698" i="5"/>
  <c r="S887" i="5"/>
  <c r="S880" i="5"/>
  <c r="S40" i="5"/>
  <c r="S1145" i="5"/>
  <c r="W2820" i="5"/>
  <c r="W2877" i="5"/>
  <c r="S1515" i="5"/>
  <c r="S1930" i="5"/>
  <c r="S2157" i="5"/>
  <c r="S463" i="5"/>
  <c r="S2613" i="5"/>
  <c r="S287" i="5"/>
  <c r="W3230" i="5"/>
  <c r="S161" i="5"/>
  <c r="S1150" i="5"/>
  <c r="W3333" i="5"/>
  <c r="S411" i="5"/>
  <c r="S730" i="5"/>
  <c r="S3055" i="5"/>
  <c r="S3044" i="5"/>
  <c r="W3449" i="5"/>
  <c r="S1191" i="5"/>
  <c r="W3357" i="5"/>
  <c r="S561" i="5"/>
  <c r="S718" i="5"/>
  <c r="S2031" i="5"/>
  <c r="S1845" i="5"/>
  <c r="S3247" i="5"/>
  <c r="S2344" i="5"/>
  <c r="S1342" i="5"/>
  <c r="S360" i="5"/>
  <c r="S1994" i="5"/>
  <c r="S1016" i="5"/>
  <c r="S1586" i="5"/>
  <c r="S2411" i="5"/>
  <c r="W2907" i="5"/>
  <c r="S14" i="5"/>
  <c r="S1361" i="5"/>
  <c r="S91" i="5"/>
  <c r="S1249" i="5"/>
  <c r="S1321" i="5"/>
  <c r="S449" i="5"/>
  <c r="W2531" i="5"/>
  <c r="S275" i="5"/>
  <c r="W2773" i="5"/>
  <c r="S2731" i="5"/>
  <c r="S1958" i="5"/>
  <c r="S1850" i="5"/>
  <c r="S1461" i="5"/>
  <c r="S574" i="5"/>
  <c r="S829" i="5"/>
  <c r="W2493" i="5"/>
  <c r="S664" i="5"/>
  <c r="W2672" i="5"/>
  <c r="S1296" i="5"/>
  <c r="S1707" i="5"/>
  <c r="S2859" i="5"/>
  <c r="S2128" i="5"/>
  <c r="S2018" i="5"/>
  <c r="S2022" i="5"/>
  <c r="S2562" i="5"/>
  <c r="S2619" i="5"/>
  <c r="S3134" i="5"/>
  <c r="S3341" i="5"/>
  <c r="S2784" i="5"/>
  <c r="S3360" i="5"/>
  <c r="S2362" i="5"/>
  <c r="S2321" i="5"/>
  <c r="S1029" i="5"/>
  <c r="S1474" i="5"/>
  <c r="S2357" i="5"/>
  <c r="S3201" i="5"/>
  <c r="S3383" i="5"/>
  <c r="S1817" i="5"/>
  <c r="S2390" i="5"/>
  <c r="V305" i="5"/>
  <c r="S2548" i="5"/>
  <c r="S3527" i="5"/>
  <c r="V74" i="5"/>
  <c r="S2979" i="5"/>
  <c r="V506" i="5"/>
  <c r="V1774" i="5"/>
  <c r="V818" i="5"/>
  <c r="S1005" i="5"/>
  <c r="S1517" i="5"/>
  <c r="S666" i="5"/>
  <c r="S640" i="5"/>
  <c r="S376" i="5"/>
  <c r="S799" i="5"/>
  <c r="W2704" i="5"/>
  <c r="S1698" i="5"/>
  <c r="S3265" i="5"/>
  <c r="S1405" i="5"/>
  <c r="S1619" i="5"/>
  <c r="W3152" i="5"/>
  <c r="S2752" i="5"/>
  <c r="S2762" i="5"/>
  <c r="S2729" i="5"/>
  <c r="S3085" i="5"/>
  <c r="S3244" i="5"/>
  <c r="S214" i="5"/>
  <c r="S2865" i="5"/>
  <c r="S2320" i="5"/>
  <c r="S2106" i="5"/>
  <c r="S1436" i="5"/>
  <c r="S2409" i="5"/>
  <c r="S2176" i="5"/>
  <c r="V2439" i="5"/>
  <c r="S2898" i="5"/>
  <c r="S3011" i="5"/>
  <c r="V1891" i="5"/>
  <c r="S2153" i="5"/>
  <c r="V244" i="5"/>
  <c r="V1296" i="5"/>
  <c r="S3297" i="5"/>
  <c r="S777" i="5"/>
  <c r="S1187" i="5"/>
  <c r="S836" i="5"/>
  <c r="S2769" i="5"/>
  <c r="S853" i="5"/>
  <c r="S1810" i="5"/>
  <c r="S827" i="5"/>
  <c r="S1611" i="5"/>
  <c r="S2370" i="5"/>
  <c r="W1120" i="5"/>
  <c r="W2387" i="5"/>
  <c r="S255" i="5"/>
  <c r="W3477" i="5"/>
  <c r="S1649" i="5"/>
  <c r="S1824" i="5"/>
  <c r="W3037" i="5"/>
  <c r="W2798" i="5"/>
  <c r="W2935" i="5"/>
  <c r="S1472" i="5"/>
  <c r="S1579" i="5"/>
  <c r="S260" i="5"/>
  <c r="S446" i="5"/>
  <c r="S1246" i="5"/>
  <c r="S322" i="5"/>
  <c r="S1617" i="5"/>
  <c r="W2078" i="5"/>
  <c r="S117" i="5"/>
  <c r="W3520" i="5"/>
  <c r="S1985" i="5"/>
  <c r="S737" i="5"/>
  <c r="S600" i="5"/>
  <c r="S1954" i="5"/>
  <c r="S1692" i="5"/>
  <c r="S1766" i="5"/>
  <c r="S750" i="5"/>
  <c r="S1056" i="5"/>
  <c r="S685" i="5"/>
  <c r="S1072" i="5"/>
  <c r="S1490" i="5"/>
  <c r="S2046" i="5"/>
  <c r="S2504" i="5"/>
  <c r="S1019" i="5"/>
  <c r="S2221" i="5"/>
  <c r="S24" i="5"/>
  <c r="S999" i="5"/>
  <c r="S953" i="5"/>
  <c r="S1821" i="5"/>
  <c r="S486" i="5"/>
  <c r="S2150" i="5"/>
  <c r="S1499" i="5"/>
  <c r="S2104" i="5"/>
  <c r="S930" i="5"/>
  <c r="S2049" i="5"/>
  <c r="S567" i="5"/>
  <c r="S1660" i="5"/>
  <c r="S2089" i="5"/>
  <c r="S800" i="5"/>
  <c r="S510" i="5"/>
  <c r="W2976" i="5"/>
  <c r="S965" i="5"/>
  <c r="S785" i="5"/>
  <c r="S1888" i="5"/>
  <c r="S3182" i="5"/>
  <c r="S3474" i="5"/>
  <c r="S281" i="5"/>
  <c r="S1511" i="5"/>
  <c r="S146" i="5"/>
  <c r="S2922" i="5"/>
  <c r="S3264" i="5"/>
  <c r="S2978" i="5"/>
  <c r="S2293" i="5"/>
  <c r="S617" i="5"/>
  <c r="S216" i="5"/>
  <c r="S1756" i="5"/>
  <c r="S2254" i="5"/>
  <c r="S1905" i="5"/>
  <c r="S1077" i="5"/>
  <c r="S1604" i="5"/>
  <c r="S2987" i="5"/>
  <c r="S2741" i="5"/>
  <c r="S2349" i="5"/>
  <c r="S2513" i="5"/>
  <c r="S2628" i="5"/>
  <c r="S3023" i="5"/>
  <c r="S3214" i="5"/>
  <c r="S351" i="5"/>
  <c r="S3155" i="5"/>
  <c r="S2228" i="5"/>
  <c r="S3001" i="5"/>
  <c r="S4" i="5"/>
  <c r="S2257" i="5"/>
  <c r="S2878" i="5"/>
  <c r="S3532" i="5"/>
  <c r="S3281" i="5"/>
  <c r="S2317" i="5"/>
  <c r="V507" i="5"/>
  <c r="V1137" i="5"/>
  <c r="S832" i="5"/>
  <c r="V1622" i="5"/>
  <c r="V405" i="5"/>
  <c r="S2045" i="5"/>
  <c r="S2718" i="5"/>
  <c r="V926" i="5"/>
  <c r="S3084" i="5"/>
  <c r="S197" i="5"/>
  <c r="S3234" i="5"/>
  <c r="S820" i="5"/>
  <c r="S2732" i="5"/>
  <c r="S1952" i="5"/>
  <c r="S1724" i="5"/>
  <c r="S633" i="5"/>
  <c r="S1753" i="5"/>
  <c r="S290" i="5"/>
  <c r="W1256" i="5"/>
  <c r="S3391" i="5"/>
  <c r="S972" i="5"/>
  <c r="S1440" i="5"/>
  <c r="S1376" i="5"/>
  <c r="S2627" i="5"/>
  <c r="S622" i="5"/>
  <c r="S3349" i="5"/>
  <c r="S3363" i="5"/>
  <c r="S2812" i="5"/>
  <c r="S3314" i="5"/>
  <c r="S3468" i="5"/>
  <c r="S2301" i="5"/>
  <c r="S3173" i="5"/>
  <c r="V253" i="5"/>
  <c r="V3558" i="5"/>
  <c r="S3014" i="5"/>
  <c r="S2574" i="5"/>
  <c r="V1539" i="5"/>
  <c r="V314" i="5"/>
  <c r="V1549" i="5"/>
  <c r="S157" i="5"/>
  <c r="S435" i="5"/>
  <c r="W1868" i="5"/>
  <c r="S1656" i="5"/>
  <c r="W3346" i="5"/>
  <c r="S1307" i="5"/>
  <c r="S1480" i="5"/>
  <c r="S87" i="5"/>
  <c r="S1457" i="5"/>
  <c r="S389" i="5"/>
  <c r="W2765" i="5"/>
  <c r="S551" i="5"/>
  <c r="W3524" i="5"/>
  <c r="S102" i="5"/>
  <c r="S3" i="5"/>
  <c r="S1299" i="5"/>
  <c r="S1030" i="5"/>
  <c r="S885" i="5"/>
  <c r="S739" i="5"/>
  <c r="S3065" i="5"/>
  <c r="S1701" i="5"/>
  <c r="W2812" i="5"/>
  <c r="S958" i="5"/>
  <c r="S461" i="5"/>
  <c r="S2867" i="5"/>
  <c r="S530" i="5"/>
  <c r="S218" i="5"/>
  <c r="W2385" i="5"/>
  <c r="W2940" i="5"/>
  <c r="S2165" i="5"/>
  <c r="S2192" i="5"/>
  <c r="S1791" i="5"/>
  <c r="S1968" i="5"/>
  <c r="S2038" i="5"/>
  <c r="S1822" i="5"/>
  <c r="S1238" i="5"/>
  <c r="W2635" i="5"/>
  <c r="S2177" i="5"/>
  <c r="S3566" i="5"/>
  <c r="W3261" i="5"/>
  <c r="S2410" i="5"/>
  <c r="S139" i="5"/>
  <c r="S9" i="5"/>
  <c r="S2182" i="5"/>
  <c r="S1446" i="5"/>
  <c r="S3491" i="5"/>
  <c r="S2475" i="5"/>
  <c r="W1520" i="5"/>
  <c r="S1312" i="5"/>
  <c r="W1996" i="5"/>
  <c r="S864" i="5"/>
  <c r="S302" i="5"/>
  <c r="S1489" i="5"/>
  <c r="S1369" i="5"/>
  <c r="W1984" i="5"/>
  <c r="S964" i="5"/>
  <c r="S291" i="5"/>
  <c r="W2925" i="5"/>
  <c r="S425" i="5"/>
  <c r="W2596" i="5"/>
  <c r="S457" i="5"/>
  <c r="S945" i="5"/>
  <c r="S104" i="5"/>
  <c r="S1176" i="5"/>
  <c r="S1981" i="5"/>
  <c r="S1578" i="5"/>
  <c r="S1597" i="5"/>
  <c r="S760" i="5"/>
  <c r="S790" i="5"/>
  <c r="S2105" i="5"/>
  <c r="W3148" i="5"/>
  <c r="S3143" i="5"/>
  <c r="S2406" i="5"/>
  <c r="S2486" i="5"/>
  <c r="S765" i="5"/>
  <c r="S2800" i="5"/>
  <c r="S1360" i="5"/>
  <c r="S1527" i="5"/>
  <c r="S1713" i="5"/>
  <c r="S2198" i="5"/>
  <c r="S3213" i="5"/>
  <c r="S1631" i="5"/>
  <c r="S3461" i="5"/>
  <c r="S2108" i="5"/>
  <c r="S3496" i="5"/>
  <c r="S3541" i="5"/>
  <c r="S3367" i="5"/>
  <c r="V1910" i="5"/>
  <c r="S3141" i="5"/>
  <c r="S3481" i="5"/>
  <c r="V1293" i="5"/>
  <c r="V2361" i="5"/>
  <c r="V644" i="5"/>
  <c r="V2096" i="5"/>
  <c r="V5" i="5"/>
  <c r="S1439" i="5"/>
  <c r="S3242" i="5"/>
  <c r="S1186" i="5"/>
  <c r="S3300" i="5"/>
  <c r="S278" i="5"/>
  <c r="S3197" i="5"/>
  <c r="S538" i="5"/>
  <c r="S1911" i="5"/>
  <c r="S1468" i="5"/>
  <c r="S1330" i="5"/>
  <c r="S3289" i="5"/>
  <c r="S1636" i="5"/>
  <c r="S2065" i="5"/>
  <c r="S2282" i="5"/>
  <c r="S2636" i="5"/>
  <c r="S1236" i="5"/>
  <c r="S3308" i="5"/>
  <c r="S3147" i="5"/>
  <c r="S2027" i="5"/>
  <c r="S3514" i="5"/>
  <c r="S294" i="5"/>
  <c r="S1519" i="5"/>
  <c r="V297" i="5"/>
  <c r="S2678" i="5"/>
  <c r="V159" i="5"/>
  <c r="V1430" i="5"/>
  <c r="V124" i="5"/>
  <c r="V1089" i="5"/>
  <c r="S2469" i="5"/>
  <c r="W3386" i="5"/>
  <c r="W2920" i="5"/>
  <c r="S613" i="5"/>
  <c r="W1945" i="5"/>
  <c r="S194" i="5"/>
  <c r="S215" i="5"/>
  <c r="S1548" i="5"/>
  <c r="W3310" i="5"/>
  <c r="S620" i="5"/>
  <c r="W2353" i="5"/>
  <c r="W2479" i="5"/>
  <c r="S201" i="5"/>
  <c r="S187" i="5"/>
  <c r="S580" i="5"/>
  <c r="S82" i="5"/>
  <c r="S1377" i="5"/>
  <c r="W3421" i="5"/>
  <c r="S1928" i="5"/>
  <c r="S1973" i="5"/>
  <c r="S1831" i="5"/>
  <c r="S2540" i="5"/>
  <c r="W2789" i="5"/>
  <c r="S1065" i="5"/>
  <c r="S299" i="5"/>
  <c r="S2024" i="5"/>
  <c r="S667" i="5"/>
  <c r="S921" i="5"/>
  <c r="S23" i="5"/>
  <c r="W3549" i="5"/>
  <c r="S1572" i="5"/>
  <c r="S3321" i="5"/>
  <c r="S1689" i="5"/>
  <c r="S1802" i="5"/>
  <c r="W1331" i="5"/>
  <c r="S1290" i="5"/>
  <c r="S560" i="5"/>
  <c r="S203" i="5"/>
  <c r="W2607" i="5"/>
  <c r="S995" i="5"/>
  <c r="S2094" i="5"/>
  <c r="S2054" i="5"/>
  <c r="S444" i="5"/>
  <c r="S652" i="5"/>
  <c r="S152" i="5"/>
  <c r="S377" i="5"/>
  <c r="W3482" i="5"/>
  <c r="S1874" i="5"/>
  <c r="W3256" i="5"/>
  <c r="S931" i="5"/>
  <c r="W3471" i="5"/>
  <c r="S487" i="5"/>
  <c r="S1878" i="5"/>
  <c r="S2346" i="5"/>
  <c r="S2124" i="5"/>
  <c r="S2464" i="5"/>
  <c r="S1697" i="5"/>
  <c r="S908" i="5"/>
  <c r="S2407" i="5"/>
  <c r="S2483" i="5"/>
  <c r="S525" i="5"/>
  <c r="S2539" i="5"/>
  <c r="S1514" i="5"/>
  <c r="S3261" i="5"/>
  <c r="S1668" i="5"/>
  <c r="S2289" i="5"/>
  <c r="S111" i="5"/>
  <c r="S1880" i="5"/>
  <c r="S22" i="5"/>
  <c r="S1726" i="5"/>
  <c r="S1404" i="5"/>
  <c r="S1476" i="5"/>
  <c r="S1447" i="5"/>
  <c r="S2136" i="5"/>
  <c r="S3076" i="5"/>
  <c r="S1614" i="5"/>
  <c r="S3019" i="5"/>
  <c r="S2210" i="5"/>
  <c r="S1068" i="5"/>
  <c r="S1781" i="5"/>
  <c r="S3385" i="5"/>
  <c r="S3086" i="5"/>
  <c r="S1646" i="5"/>
  <c r="S3334" i="5"/>
  <c r="S2413" i="5"/>
  <c r="S3512" i="5"/>
  <c r="V819" i="5"/>
  <c r="V214" i="5"/>
  <c r="S3557" i="5"/>
  <c r="V134" i="5"/>
  <c r="S2533" i="5"/>
  <c r="V285" i="5"/>
  <c r="S1125" i="5"/>
  <c r="S3110" i="5"/>
  <c r="V2083" i="5"/>
  <c r="S3148" i="5"/>
  <c r="S105" i="5"/>
  <c r="S1738" i="5"/>
  <c r="S67" i="5"/>
  <c r="S308" i="5"/>
  <c r="S588" i="5"/>
  <c r="S1214" i="5"/>
  <c r="S1078" i="5"/>
  <c r="S1434" i="5"/>
  <c r="S1535" i="5"/>
  <c r="S2225" i="5"/>
  <c r="S3455" i="5"/>
  <c r="S2806" i="5"/>
  <c r="S1113" i="5"/>
  <c r="S3209" i="5"/>
  <c r="S2691" i="5"/>
  <c r="S1865" i="5"/>
  <c r="S3413" i="5"/>
  <c r="S2777" i="5"/>
  <c r="S1912" i="5"/>
  <c r="S3522" i="5"/>
  <c r="S1410" i="5"/>
  <c r="S1020" i="5"/>
  <c r="S2455" i="5"/>
  <c r="V718" i="5"/>
  <c r="S2151" i="5"/>
  <c r="S2944" i="5"/>
  <c r="S2808" i="5"/>
  <c r="V1128" i="5"/>
  <c r="V452" i="5"/>
  <c r="S3336" i="5"/>
  <c r="S2739" i="5"/>
  <c r="V865" i="5"/>
  <c r="S1302" i="5"/>
  <c r="W2802" i="5"/>
  <c r="S1718" i="5"/>
  <c r="S2973" i="5"/>
  <c r="S422" i="5"/>
  <c r="S1949" i="5"/>
  <c r="W120" i="5"/>
  <c r="S1348" i="5"/>
  <c r="S3124" i="5"/>
  <c r="W71" i="5"/>
  <c r="W2999" i="5"/>
  <c r="S1560" i="5"/>
  <c r="W2792" i="5"/>
  <c r="W1354" i="5"/>
  <c r="S283" i="5"/>
  <c r="W3370" i="5"/>
  <c r="S847" i="5"/>
  <c r="W2946" i="5"/>
  <c r="W3569" i="5"/>
  <c r="S1142" i="5"/>
  <c r="W2557" i="5"/>
  <c r="S724" i="5"/>
  <c r="W3554" i="5"/>
  <c r="S855" i="5"/>
  <c r="W2124" i="5"/>
  <c r="S1311" i="5"/>
  <c r="S1391" i="5"/>
  <c r="S1904" i="5"/>
  <c r="S1564" i="5"/>
  <c r="S1347" i="5"/>
  <c r="S94" i="5"/>
  <c r="S1116" i="5"/>
  <c r="S3272" i="5"/>
  <c r="W2377" i="5"/>
  <c r="S327" i="5"/>
  <c r="S884" i="5"/>
  <c r="S1681" i="5"/>
  <c r="S131" i="5"/>
  <c r="S2204" i="5"/>
  <c r="S1751" i="5"/>
  <c r="S153" i="5"/>
  <c r="S1594" i="5"/>
  <c r="S2110" i="5"/>
  <c r="W3288" i="5"/>
  <c r="S569" i="5"/>
  <c r="S1663" i="5"/>
  <c r="W3424" i="5"/>
  <c r="S1193" i="5"/>
  <c r="S1211" i="5"/>
  <c r="S1162" i="5"/>
  <c r="S602" i="5"/>
  <c r="S158" i="5"/>
  <c r="S239" i="5"/>
  <c r="S289" i="5"/>
  <c r="S1961" i="5"/>
  <c r="S1090" i="5"/>
  <c r="S136" i="5"/>
  <c r="S97" i="5"/>
  <c r="W3194" i="5"/>
  <c r="S1048" i="5"/>
  <c r="S1557" i="5"/>
  <c r="S3054" i="5"/>
  <c r="W2905" i="5"/>
  <c r="S3072" i="5"/>
  <c r="S979" i="5"/>
  <c r="S1129" i="5"/>
  <c r="S2794" i="5"/>
  <c r="S2028" i="5"/>
  <c r="S2850" i="5"/>
  <c r="S2164" i="5"/>
  <c r="S3364" i="5"/>
  <c r="S2447" i="5"/>
  <c r="S408" i="5"/>
  <c r="S2669" i="5"/>
  <c r="S1138" i="5"/>
  <c r="S1951" i="5"/>
  <c r="S57" i="5"/>
  <c r="S907" i="5"/>
  <c r="S1811" i="5"/>
  <c r="S1076" i="5"/>
  <c r="S1424" i="5"/>
  <c r="S680" i="5"/>
  <c r="S3140" i="5"/>
  <c r="S2379" i="5"/>
  <c r="S3203" i="5"/>
  <c r="S3101" i="5"/>
  <c r="S1301" i="5"/>
  <c r="S3560" i="5"/>
  <c r="S3513" i="5"/>
  <c r="S696" i="5"/>
  <c r="S2005" i="5"/>
  <c r="S3398" i="5"/>
  <c r="S2693" i="5"/>
  <c r="S3371" i="5"/>
  <c r="S2896" i="5"/>
  <c r="V1252" i="5"/>
  <c r="V2052" i="5"/>
  <c r="V1172" i="5"/>
  <c r="S3437" i="5"/>
  <c r="V449" i="5"/>
  <c r="S1683" i="5"/>
  <c r="V767" i="5"/>
  <c r="S1703" i="5"/>
  <c r="W2700" i="5"/>
  <c r="W3231" i="5"/>
  <c r="S2474" i="5"/>
  <c r="S970" i="5"/>
  <c r="S1770" i="5"/>
  <c r="S752" i="5"/>
  <c r="S3310" i="5"/>
  <c r="S1254" i="5"/>
  <c r="S2534" i="5"/>
  <c r="S1868" i="5"/>
  <c r="S2299" i="5"/>
  <c r="S3519" i="5"/>
  <c r="S3050" i="5"/>
  <c r="S1777" i="5"/>
  <c r="S2093" i="5"/>
  <c r="S2755" i="5"/>
  <c r="S2757" i="5"/>
  <c r="S3477" i="5"/>
  <c r="S1450" i="5"/>
  <c r="S2480" i="5"/>
  <c r="W3383" i="5"/>
  <c r="W2421" i="5"/>
  <c r="W3159" i="5"/>
  <c r="W2808" i="5"/>
  <c r="S148" i="5"/>
  <c r="W3273" i="5"/>
  <c r="S1010" i="5"/>
  <c r="S1112" i="5"/>
  <c r="W1338" i="5"/>
  <c r="S1575" i="5"/>
  <c r="S18" i="5"/>
  <c r="S1313" i="5"/>
  <c r="S1729" i="5"/>
  <c r="W3582" i="5"/>
  <c r="S536" i="5"/>
  <c r="W3248" i="5"/>
  <c r="S1314" i="5"/>
  <c r="S1354" i="5"/>
  <c r="S1559" i="5"/>
  <c r="S1205" i="5"/>
  <c r="S1117" i="5"/>
  <c r="S937" i="5"/>
  <c r="S1699" i="5"/>
  <c r="S41" i="5"/>
  <c r="W2797" i="5"/>
  <c r="W2154" i="5"/>
  <c r="W2662" i="5"/>
  <c r="S1441" i="5"/>
  <c r="S1746" i="5"/>
  <c r="W2588" i="5"/>
  <c r="S2662" i="5"/>
  <c r="S198" i="5"/>
  <c r="S1546" i="5"/>
  <c r="W1460" i="5"/>
  <c r="S771" i="5"/>
  <c r="S385" i="5"/>
  <c r="S1779" i="5"/>
  <c r="W2328" i="5"/>
  <c r="S3016" i="5"/>
  <c r="S2259" i="5"/>
  <c r="S2547" i="5"/>
  <c r="S687" i="5"/>
  <c r="S169" i="5"/>
  <c r="S320" i="5"/>
  <c r="S1316" i="5"/>
  <c r="S2345" i="5"/>
  <c r="S2724" i="5"/>
  <c r="S612" i="5"/>
  <c r="S1536" i="5"/>
  <c r="S331" i="5"/>
  <c r="W2728" i="5"/>
  <c r="S1306" i="5"/>
  <c r="S1383" i="5"/>
  <c r="S219" i="5"/>
  <c r="W2709" i="5"/>
  <c r="W3414" i="5"/>
  <c r="S303" i="5"/>
  <c r="S1854" i="5"/>
  <c r="S1913" i="5"/>
  <c r="S1292" i="5"/>
  <c r="S1260" i="5"/>
  <c r="S653" i="5"/>
  <c r="W2083" i="5"/>
  <c r="S100" i="5"/>
  <c r="S2339" i="5"/>
  <c r="S1846" i="5"/>
  <c r="S2214" i="5"/>
  <c r="W3182" i="5"/>
  <c r="S2348" i="5"/>
  <c r="S1101" i="5"/>
  <c r="S2161" i="5"/>
  <c r="S2057" i="5"/>
  <c r="S2555" i="5"/>
  <c r="S2614" i="5"/>
  <c r="S3277" i="5"/>
  <c r="S3017" i="5"/>
  <c r="S3187" i="5"/>
  <c r="S310" i="5"/>
  <c r="S2236" i="5"/>
  <c r="S2364" i="5"/>
  <c r="S3456" i="5"/>
  <c r="S2860" i="5"/>
  <c r="S1084" i="5"/>
  <c r="S3319" i="5"/>
  <c r="S3083" i="5"/>
  <c r="S2318" i="5"/>
  <c r="V875" i="5"/>
  <c r="V1911" i="5"/>
  <c r="S3582" i="5"/>
  <c r="V1316" i="5"/>
  <c r="S470" i="5"/>
  <c r="S3228" i="5"/>
  <c r="V1419" i="5"/>
  <c r="S3366" i="5"/>
  <c r="S1355" i="5"/>
  <c r="W3407" i="5"/>
  <c r="S939" i="5"/>
  <c r="S3048" i="5"/>
  <c r="S1534" i="5"/>
  <c r="S1532" i="5"/>
  <c r="S1432" i="5"/>
  <c r="S1175" i="5"/>
  <c r="S2594" i="5"/>
  <c r="S2941" i="5"/>
  <c r="S2907" i="5"/>
  <c r="S3417" i="5"/>
  <c r="S3320" i="5"/>
  <c r="S1516" i="5"/>
  <c r="S2665" i="5"/>
  <c r="S2347" i="5"/>
  <c r="S2229" i="5"/>
  <c r="S3191" i="5"/>
  <c r="S2368" i="5"/>
  <c r="S1662" i="5"/>
  <c r="S3195" i="5"/>
  <c r="S1982" i="5"/>
  <c r="S2087" i="5"/>
  <c r="V1060" i="5"/>
  <c r="S3130" i="5"/>
  <c r="S3475" i="5"/>
  <c r="S2396" i="5"/>
  <c r="V553" i="5"/>
  <c r="S3266" i="5"/>
  <c r="V106" i="5"/>
  <c r="V2872" i="5"/>
  <c r="S3222" i="5"/>
  <c r="W1788" i="5"/>
  <c r="W1860" i="5"/>
  <c r="S1035" i="5"/>
  <c r="W1607" i="5"/>
  <c r="S831" i="5"/>
  <c r="S481" i="5"/>
  <c r="W2048" i="5"/>
  <c r="W3073" i="5"/>
  <c r="W2933" i="5"/>
  <c r="S1857" i="5"/>
  <c r="S582" i="5"/>
  <c r="S2986" i="5"/>
  <c r="S1763" i="5"/>
  <c r="S1351" i="5"/>
  <c r="S1199" i="5"/>
  <c r="S13" i="5"/>
  <c r="S1938" i="5"/>
  <c r="S1251" i="5"/>
  <c r="S1252" i="5"/>
  <c r="S2981" i="5"/>
  <c r="S2995" i="5"/>
  <c r="S3283" i="5"/>
  <c r="S2623" i="5"/>
  <c r="S3070" i="5"/>
  <c r="V333" i="5"/>
  <c r="S2633" i="5"/>
  <c r="W3245" i="5"/>
  <c r="S2882" i="5"/>
  <c r="S3564" i="5"/>
  <c r="S2890" i="5"/>
  <c r="S372" i="5"/>
  <c r="S1501" i="5"/>
  <c r="S2707" i="5"/>
  <c r="V516" i="5"/>
  <c r="S2827" i="5"/>
  <c r="W2756" i="5"/>
  <c r="S235" i="5"/>
  <c r="S2144" i="5"/>
  <c r="S2495" i="5"/>
  <c r="S3202" i="5"/>
  <c r="S2090" i="5"/>
  <c r="S3060" i="5"/>
  <c r="S2275" i="5"/>
  <c r="S725" i="5"/>
  <c r="S1428" i="5"/>
  <c r="S2091" i="5"/>
  <c r="S1894" i="5"/>
  <c r="S2832" i="5"/>
  <c r="S1469" i="5"/>
  <c r="S3080" i="5"/>
  <c r="S2286" i="5"/>
  <c r="S900" i="5"/>
  <c r="S1727" i="5"/>
  <c r="S2235" i="5"/>
  <c r="S2493" i="5"/>
  <c r="V61" i="5"/>
  <c r="S1445" i="5"/>
  <c r="V212" i="5"/>
  <c r="S2382" i="5"/>
  <c r="S3105" i="5"/>
  <c r="V1692" i="5"/>
  <c r="V1357" i="5"/>
  <c r="V1630" i="5"/>
  <c r="S1812" i="5"/>
  <c r="V1736" i="5"/>
  <c r="S1676" i="5"/>
  <c r="S1201" i="5"/>
  <c r="S794" i="5"/>
  <c r="S2419" i="5"/>
  <c r="S710" i="5"/>
  <c r="S1184" i="5"/>
  <c r="S326" i="5"/>
  <c r="S266" i="5"/>
  <c r="S3337" i="5"/>
  <c r="S3097" i="5"/>
  <c r="S2579" i="5"/>
  <c r="S3448" i="5"/>
  <c r="S2670" i="5"/>
  <c r="S3333" i="5"/>
  <c r="S3073" i="5"/>
  <c r="S3338" i="5"/>
  <c r="S1228" i="5"/>
  <c r="S3382" i="5"/>
  <c r="S3298" i="5"/>
  <c r="S2893" i="5"/>
  <c r="S2657" i="5"/>
  <c r="S3343" i="5"/>
  <c r="S1551" i="5"/>
  <c r="S2702" i="5"/>
  <c r="V1215" i="5"/>
  <c r="V688" i="5"/>
  <c r="V1153" i="5"/>
  <c r="V234" i="5"/>
  <c r="V1021" i="5"/>
  <c r="V157" i="5"/>
  <c r="S2380" i="5"/>
  <c r="W2727" i="5"/>
  <c r="W3428" i="5"/>
  <c r="S848" i="5"/>
  <c r="S1848" i="5"/>
  <c r="S1921" i="5"/>
  <c r="S2113" i="5"/>
  <c r="S43" i="5"/>
  <c r="S3032" i="5"/>
  <c r="S2992" i="5"/>
  <c r="S2185" i="5"/>
  <c r="S3221" i="5"/>
  <c r="S2947" i="5"/>
  <c r="S3027" i="5"/>
  <c r="S1992" i="5"/>
  <c r="S2160" i="5"/>
  <c r="S2294" i="5"/>
  <c r="S2211" i="5"/>
  <c r="S2815" i="5"/>
  <c r="S2498" i="5"/>
  <c r="S3263" i="5"/>
  <c r="S2751" i="5"/>
  <c r="S209" i="5"/>
  <c r="S2521" i="5"/>
  <c r="V1052" i="5"/>
  <c r="V1211" i="5"/>
  <c r="S2525" i="5"/>
  <c r="S2578" i="5"/>
  <c r="V255" i="5"/>
  <c r="S3089" i="5"/>
  <c r="S2833" i="5"/>
  <c r="V1610" i="5"/>
  <c r="V1246" i="5"/>
  <c r="S1558" i="5"/>
  <c r="S892" i="5"/>
  <c r="S596" i="5"/>
  <c r="S732" i="5"/>
  <c r="W3363" i="5"/>
  <c r="S1050" i="5"/>
  <c r="S1120" i="5"/>
  <c r="S565" i="5"/>
  <c r="S1134" i="5"/>
  <c r="S1898" i="5"/>
  <c r="S990" i="5"/>
  <c r="S1749" i="5"/>
  <c r="S955" i="5"/>
  <c r="S1329" i="5"/>
  <c r="S1224" i="5"/>
  <c r="S3118" i="5"/>
  <c r="S1402" i="5"/>
  <c r="S2788" i="5"/>
  <c r="S2248" i="5"/>
  <c r="S1425" i="5"/>
  <c r="S2564" i="5"/>
  <c r="S2924" i="5"/>
  <c r="S1126" i="5"/>
  <c r="W2731" i="5"/>
  <c r="V1236" i="5"/>
  <c r="V2170" i="5"/>
  <c r="S1507" i="5"/>
  <c r="S814" i="5"/>
  <c r="S2568" i="5"/>
  <c r="S2181" i="5"/>
  <c r="S2748" i="5"/>
  <c r="S21" i="5"/>
  <c r="V496" i="5"/>
  <c r="V764" i="5"/>
  <c r="V551" i="5"/>
  <c r="V948" i="5"/>
  <c r="S228" i="5"/>
  <c r="W3511" i="5"/>
  <c r="S2251" i="5"/>
  <c r="S1177" i="5"/>
  <c r="W2669" i="5"/>
  <c r="S906" i="5"/>
  <c r="S3165" i="5"/>
  <c r="S2785" i="5"/>
  <c r="S1983" i="5"/>
  <c r="S1851" i="5"/>
  <c r="S2115" i="5"/>
  <c r="S222" i="5"/>
  <c r="S2695" i="5"/>
  <c r="S2479" i="5"/>
  <c r="S1170" i="5"/>
  <c r="S1803" i="5"/>
  <c r="S3142" i="5"/>
  <c r="S2401" i="5"/>
  <c r="S2871" i="5"/>
  <c r="S2438" i="5"/>
  <c r="S1843" i="5"/>
  <c r="S3464" i="5"/>
  <c r="V202" i="5"/>
  <c r="V947" i="5"/>
  <c r="V144" i="5"/>
  <c r="V2315" i="5"/>
  <c r="V116" i="5"/>
  <c r="S2631" i="5"/>
  <c r="S3291" i="5"/>
  <c r="W3391" i="5"/>
  <c r="W3265" i="5"/>
  <c r="S2166" i="5"/>
  <c r="S2679" i="5"/>
  <c r="S256" i="5"/>
  <c r="S1587" i="5"/>
  <c r="S2300" i="5"/>
  <c r="S758" i="5"/>
  <c r="S573" i="5"/>
  <c r="S3472" i="5"/>
  <c r="S2009" i="5"/>
  <c r="S2746" i="5"/>
  <c r="S2620" i="5"/>
  <c r="S3260" i="5"/>
  <c r="S3206" i="5"/>
  <c r="S3515" i="5"/>
  <c r="S3136" i="5"/>
  <c r="S1643" i="5"/>
  <c r="S3271" i="5"/>
  <c r="S1364" i="5"/>
  <c r="S1485" i="5"/>
  <c r="S2870" i="5"/>
  <c r="S3518" i="5"/>
  <c r="S1058" i="5"/>
  <c r="V252" i="5"/>
  <c r="V1987" i="5"/>
  <c r="S3351" i="5"/>
  <c r="S3239" i="5"/>
  <c r="S2900" i="5"/>
  <c r="S311" i="5"/>
  <c r="V139" i="5"/>
  <c r="S3000" i="5"/>
  <c r="W2433" i="5"/>
  <c r="W3210" i="5"/>
  <c r="W3052" i="5"/>
  <c r="S844" i="5"/>
  <c r="S1513" i="5"/>
  <c r="S623" i="5"/>
  <c r="S1167" i="5"/>
  <c r="S971" i="5"/>
  <c r="W2417" i="5"/>
  <c r="S2430" i="5"/>
  <c r="S3180" i="5"/>
  <c r="S2951" i="5"/>
  <c r="S3312" i="5"/>
  <c r="S2127" i="5"/>
  <c r="S1452" i="5"/>
  <c r="S2190" i="5"/>
  <c r="S2365" i="5"/>
  <c r="S2817" i="5"/>
  <c r="S2272" i="5"/>
  <c r="S3161" i="5"/>
  <c r="S3480" i="5"/>
  <c r="S1723" i="5"/>
  <c r="S3122" i="5"/>
  <c r="S2608" i="5"/>
  <c r="S3253" i="5"/>
  <c r="S2195" i="5"/>
  <c r="S2460" i="5"/>
  <c r="V1608" i="5"/>
  <c r="S3164" i="5"/>
  <c r="V543" i="5"/>
  <c r="V2149" i="5"/>
  <c r="V426" i="5"/>
  <c r="S1222" i="5"/>
  <c r="W1957" i="5"/>
  <c r="S1483" i="5"/>
  <c r="W3476" i="5"/>
  <c r="S1581" i="5"/>
  <c r="S992" i="5"/>
  <c r="S1243" i="5"/>
  <c r="S2084" i="5"/>
  <c r="W2851" i="5"/>
  <c r="S2797" i="5"/>
  <c r="S2786" i="5"/>
  <c r="S631" i="5"/>
  <c r="S202" i="5"/>
  <c r="S689" i="5"/>
  <c r="S1750" i="5"/>
  <c r="S469" i="5"/>
  <c r="S2262" i="5"/>
  <c r="S713" i="5"/>
  <c r="S2550" i="5"/>
  <c r="S1984" i="5"/>
  <c r="S3236" i="5"/>
  <c r="S1642" i="5"/>
  <c r="S1397" i="5"/>
  <c r="S2950" i="5"/>
  <c r="S1603" i="5"/>
  <c r="S35" i="5"/>
  <c r="S3353" i="5"/>
  <c r="S2700" i="5"/>
  <c r="S2095" i="5"/>
  <c r="S1860" i="5"/>
  <c r="S942" i="5"/>
  <c r="V941" i="5"/>
  <c r="V884" i="5"/>
  <c r="V863" i="5"/>
  <c r="S978" i="5"/>
  <c r="S2168" i="5"/>
  <c r="S694" i="5"/>
  <c r="S1373" i="5"/>
  <c r="S1573" i="5"/>
  <c r="S628" i="5"/>
  <c r="S3229" i="5"/>
  <c r="S2937" i="5"/>
  <c r="S175" i="5"/>
  <c r="S1026" i="5"/>
  <c r="S2207" i="5"/>
  <c r="S2209" i="5"/>
  <c r="S2953" i="5"/>
  <c r="S1341" i="5"/>
  <c r="S3419" i="5"/>
  <c r="S2366" i="5"/>
  <c r="S3434" i="5"/>
  <c r="S1829" i="5"/>
  <c r="S2546" i="5"/>
  <c r="S2557" i="5"/>
  <c r="V104" i="5"/>
  <c r="S2518" i="5"/>
  <c r="V182" i="5"/>
  <c r="S2446" i="5"/>
  <c r="S2003" i="5"/>
  <c r="S2798" i="5"/>
  <c r="S2656" i="5"/>
  <c r="V2536" i="5"/>
  <c r="V721" i="5"/>
  <c r="W3559" i="5"/>
  <c r="S68" i="5"/>
  <c r="S1379" i="5"/>
  <c r="S1591" i="5"/>
  <c r="S1682" i="5"/>
  <c r="S607" i="5"/>
  <c r="S1095" i="5"/>
  <c r="S1331" i="5"/>
  <c r="S1765" i="5"/>
  <c r="S3288" i="5"/>
  <c r="S1941" i="5"/>
  <c r="S1858" i="5"/>
  <c r="S3488" i="5"/>
  <c r="S3190" i="5"/>
  <c r="S3397" i="5"/>
  <c r="S3091" i="5"/>
  <c r="S3504" i="5"/>
  <c r="S2418" i="5"/>
  <c r="S3482" i="5"/>
  <c r="S2946" i="5"/>
  <c r="S489" i="5"/>
  <c r="S3460" i="5"/>
  <c r="S3407" i="5"/>
  <c r="S2566" i="5"/>
  <c r="V1464" i="5"/>
  <c r="S1639" i="5"/>
  <c r="V816" i="5"/>
  <c r="V1847" i="5"/>
  <c r="S1634" i="5"/>
  <c r="V1119" i="5"/>
  <c r="V911" i="5"/>
  <c r="S2183" i="5"/>
  <c r="S109" i="5"/>
  <c r="W1718" i="5"/>
  <c r="W3258" i="5"/>
  <c r="S3120" i="5"/>
  <c r="W2666" i="5"/>
  <c r="S1638" i="5"/>
  <c r="S1834" i="5"/>
  <c r="S3246" i="5"/>
  <c r="S2497" i="5"/>
  <c r="S2611" i="5"/>
  <c r="S3285" i="5"/>
  <c r="S3524" i="5"/>
  <c r="S3210" i="5"/>
  <c r="S2291" i="5"/>
  <c r="S2247" i="5"/>
  <c r="S2535" i="5"/>
  <c r="S2296" i="5"/>
  <c r="S134" i="5"/>
  <c r="S2305" i="5"/>
  <c r="S3327" i="5"/>
  <c r="S1647" i="5"/>
  <c r="S1455" i="5"/>
  <c r="S2343" i="5"/>
  <c r="V1116" i="5"/>
  <c r="V2559" i="5"/>
  <c r="S2537" i="5"/>
  <c r="S2772" i="5"/>
  <c r="V2137" i="5"/>
  <c r="S2444" i="5"/>
  <c r="S2969" i="5"/>
  <c r="S2967" i="5"/>
  <c r="V871" i="5"/>
  <c r="S304" i="5"/>
  <c r="S1001" i="5"/>
  <c r="S1776" i="5"/>
  <c r="W3400" i="5"/>
  <c r="W3573" i="5"/>
  <c r="W3306" i="5"/>
  <c r="S403" i="5"/>
  <c r="S2141" i="5"/>
  <c r="S1696" i="5"/>
  <c r="W3029" i="5"/>
  <c r="W3055" i="5"/>
  <c r="W2116" i="5"/>
  <c r="S778" i="5"/>
  <c r="S2025" i="5"/>
  <c r="W3458" i="5"/>
  <c r="S2561" i="5"/>
  <c r="S2858" i="5"/>
  <c r="S3428" i="5"/>
  <c r="S2466" i="5"/>
  <c r="S2052" i="5"/>
  <c r="S3204" i="5"/>
  <c r="S1522" i="5"/>
  <c r="S2814" i="5"/>
  <c r="V443" i="5"/>
  <c r="V84" i="5"/>
  <c r="S2231" i="5"/>
  <c r="S1060" i="5"/>
  <c r="S1232" i="5"/>
  <c r="S3275" i="5"/>
  <c r="S2686" i="5"/>
  <c r="S2736" i="5"/>
  <c r="S1629" i="5"/>
  <c r="V1601" i="5"/>
  <c r="V1087" i="5"/>
  <c r="V344" i="5"/>
  <c r="V737" i="5"/>
  <c r="S316" i="5"/>
  <c r="S1840" i="5"/>
  <c r="S1847" i="5"/>
  <c r="S1650" i="5"/>
  <c r="S2122" i="5"/>
  <c r="W2372" i="5"/>
  <c r="S2768" i="5"/>
  <c r="S2331" i="5"/>
  <c r="S1690" i="5"/>
  <c r="S2019" i="5"/>
  <c r="S2174" i="5"/>
  <c r="S1256" i="5"/>
  <c r="S3040" i="5"/>
  <c r="S2735" i="5"/>
  <c r="S802" i="5"/>
  <c r="S2928" i="5"/>
  <c r="S1086" i="5"/>
  <c r="S2465" i="5"/>
  <c r="S2443" i="5"/>
  <c r="S2502" i="5"/>
  <c r="S2621" i="5"/>
  <c r="V679" i="5"/>
  <c r="S2626" i="5"/>
  <c r="V1011" i="5"/>
  <c r="V2108" i="5"/>
  <c r="S2957" i="5"/>
  <c r="V151" i="5"/>
  <c r="V2015" i="5"/>
  <c r="S2961" i="5"/>
  <c r="S1991" i="5"/>
  <c r="W3490" i="5"/>
  <c r="W3545" i="5"/>
  <c r="S119" i="5"/>
  <c r="W3411" i="5"/>
  <c r="S2042" i="5"/>
  <c r="S1588" i="5"/>
  <c r="S2149" i="5"/>
  <c r="S590" i="5"/>
  <c r="S819" i="5"/>
  <c r="S961" i="5"/>
  <c r="S2629" i="5"/>
  <c r="S2684" i="5"/>
  <c r="S3079" i="5"/>
  <c r="S3270" i="5"/>
  <c r="S1007" i="5"/>
  <c r="S3306" i="5"/>
  <c r="S2658" i="5"/>
  <c r="S3379" i="5"/>
  <c r="S1796" i="5"/>
  <c r="S3444" i="5"/>
  <c r="S2934" i="5"/>
  <c r="S2400" i="5"/>
  <c r="S1986" i="5"/>
  <c r="V973" i="5"/>
  <c r="S1715" i="5"/>
  <c r="S3144" i="5"/>
  <c r="V1514" i="5"/>
  <c r="S3538" i="5"/>
  <c r="S1531" i="5"/>
  <c r="V992" i="5"/>
  <c r="V1834" i="5"/>
  <c r="S599" i="5"/>
  <c r="S3064" i="5"/>
  <c r="S65" i="5"/>
  <c r="S632" i="5"/>
  <c r="S875" i="5"/>
  <c r="S3133" i="5"/>
  <c r="S952" i="5"/>
  <c r="S1521" i="5"/>
  <c r="S3114" i="5"/>
  <c r="S2494" i="5"/>
  <c r="S2905" i="5"/>
  <c r="S2137" i="5"/>
  <c r="S717" i="5"/>
  <c r="S2932" i="5"/>
  <c r="S2068" i="5"/>
  <c r="S2488" i="5"/>
  <c r="S2809" i="5"/>
  <c r="S3254" i="5"/>
  <c r="S2356" i="5"/>
  <c r="S3225" i="5"/>
  <c r="S1771" i="5"/>
  <c r="S1881" i="5"/>
  <c r="S1853" i="5"/>
  <c r="S3395" i="5"/>
  <c r="V2622" i="5"/>
  <c r="S2774" i="5"/>
  <c r="S3043" i="5"/>
  <c r="V2380" i="5"/>
  <c r="V306" i="5"/>
  <c r="V1541" i="5"/>
  <c r="V1806" i="5"/>
  <c r="V564" i="5"/>
  <c r="S1599" i="5"/>
  <c r="S1830" i="5"/>
  <c r="W1386" i="5"/>
  <c r="S348" i="5"/>
  <c r="S515" i="5"/>
  <c r="S615" i="5"/>
  <c r="S1974" i="5"/>
  <c r="S2753" i="5"/>
  <c r="S924" i="5"/>
  <c r="S644" i="5"/>
  <c r="S492" i="5"/>
  <c r="S121" i="5"/>
  <c r="S448" i="5"/>
  <c r="W3101" i="5"/>
  <c r="S1171" i="5"/>
  <c r="S339" i="5"/>
  <c r="S1168" i="5"/>
  <c r="W3085" i="5"/>
  <c r="W2442" i="5"/>
  <c r="S2001" i="5"/>
  <c r="S3150" i="5"/>
  <c r="S2378" i="5"/>
  <c r="S3462" i="5"/>
  <c r="S2954" i="5"/>
  <c r="S2771" i="5"/>
  <c r="S1133" i="5"/>
  <c r="S2891" i="5"/>
  <c r="S2142" i="5"/>
  <c r="S2288" i="5"/>
  <c r="S2821" i="5"/>
  <c r="S3427" i="5"/>
  <c r="V22" i="5"/>
  <c r="S1925" i="5"/>
  <c r="S2445" i="5"/>
  <c r="S1789" i="5"/>
  <c r="W2527" i="5"/>
  <c r="S366" i="5"/>
  <c r="S1319" i="5"/>
  <c r="S1580" i="5"/>
  <c r="S991" i="5"/>
  <c r="S1124" i="5"/>
  <c r="S1381" i="5"/>
  <c r="S2919" i="5"/>
  <c r="S3059" i="5"/>
  <c r="S2216" i="5"/>
  <c r="S2172" i="5"/>
  <c r="S2875" i="5"/>
  <c r="S2100" i="5"/>
  <c r="S2943" i="5"/>
  <c r="S3457" i="5"/>
  <c r="S2011" i="5"/>
  <c r="S3013" i="5"/>
  <c r="S798" i="5"/>
  <c r="S2436" i="5"/>
  <c r="S2507" i="5"/>
  <c r="S2930" i="5"/>
  <c r="S2622" i="5"/>
  <c r="S2079" i="5"/>
  <c r="S2326" i="5"/>
  <c r="V31" i="5"/>
  <c r="V2505" i="5"/>
  <c r="S2159" i="5"/>
  <c r="V1149" i="5"/>
  <c r="S3302" i="5"/>
  <c r="S1623" i="5"/>
  <c r="S103" i="5"/>
  <c r="S1946" i="5"/>
  <c r="S1479" i="5"/>
  <c r="S901" i="5"/>
  <c r="S1782" i="5"/>
  <c r="S943" i="5"/>
  <c r="S2178" i="5"/>
  <c r="S2369" i="5"/>
  <c r="S2694" i="5"/>
  <c r="S427" i="5"/>
  <c r="S2618" i="5"/>
  <c r="S189" i="5"/>
  <c r="S3132" i="5"/>
  <c r="S2285" i="5"/>
  <c r="S3184" i="5"/>
  <c r="S2704" i="5"/>
  <c r="S1282" i="5"/>
  <c r="S2556" i="5"/>
  <c r="S3490" i="5"/>
  <c r="S2804" i="5"/>
  <c r="S2538" i="5"/>
  <c r="S3390" i="5"/>
  <c r="S2386" i="5"/>
  <c r="S2431" i="5"/>
  <c r="V2066" i="5"/>
  <c r="S3237" i="5"/>
  <c r="S30" i="5"/>
  <c r="S3520" i="5"/>
  <c r="S3106" i="5"/>
  <c r="S2601" i="5"/>
  <c r="V276" i="5"/>
  <c r="S3174" i="5"/>
  <c r="S1435" i="5"/>
  <c r="W3488" i="5"/>
  <c r="S1164" i="5"/>
  <c r="S1855" i="5"/>
  <c r="S1775" i="5"/>
  <c r="W2095" i="5"/>
  <c r="S537" i="5"/>
  <c r="S985" i="5"/>
  <c r="S2499" i="5"/>
  <c r="S2908" i="5"/>
  <c r="S2999" i="5"/>
  <c r="S2675" i="5"/>
  <c r="S159" i="5"/>
  <c r="S3269" i="5"/>
  <c r="S2196" i="5"/>
  <c r="S483" i="5"/>
  <c r="S2940" i="5"/>
  <c r="S2311" i="5"/>
  <c r="S149" i="5"/>
  <c r="S3328" i="5"/>
  <c r="S1744" i="5"/>
  <c r="S2506" i="5"/>
  <c r="S2012" i="5"/>
  <c r="W2413" i="5"/>
  <c r="S3495" i="5"/>
  <c r="V1849" i="5"/>
  <c r="V132" i="5"/>
  <c r="V1515" i="5"/>
  <c r="V444" i="5"/>
  <c r="V1182" i="5"/>
  <c r="S504" i="5"/>
  <c r="V628" i="5"/>
  <c r="S597" i="5"/>
  <c r="S19" i="5"/>
  <c r="S581" i="5"/>
  <c r="S1481" i="5"/>
  <c r="W2005" i="5"/>
  <c r="S3562" i="5"/>
  <c r="S1969" i="5"/>
  <c r="S1494" i="5"/>
  <c r="S332" i="5"/>
  <c r="S883" i="5"/>
  <c r="S2598" i="5"/>
  <c r="S1063" i="5"/>
  <c r="W3362" i="5"/>
  <c r="S1387" i="5"/>
  <c r="W2768" i="5"/>
  <c r="S1122" i="5"/>
  <c r="S890" i="5"/>
  <c r="S2203" i="5"/>
  <c r="S1873" i="5"/>
  <c r="S2935" i="5"/>
  <c r="S2283" i="5"/>
  <c r="S2441" i="5"/>
  <c r="V1287" i="5"/>
  <c r="S2963" i="5"/>
  <c r="S1448" i="5"/>
  <c r="S2013" i="5"/>
  <c r="S1835" i="5"/>
  <c r="S1146" i="5"/>
  <c r="S3372" i="5"/>
  <c r="S1886" i="5"/>
  <c r="V43" i="5"/>
  <c r="S2787" i="5"/>
  <c r="V828" i="5"/>
  <c r="V2037" i="5"/>
  <c r="W2616" i="5"/>
  <c r="S1919" i="5"/>
  <c r="S2402" i="5"/>
  <c r="S88" i="5"/>
  <c r="S3280" i="5"/>
  <c r="S1293" i="5"/>
  <c r="S526" i="5"/>
  <c r="S419" i="5"/>
  <c r="S61" i="5"/>
  <c r="S1012" i="5"/>
  <c r="S1867" i="5"/>
  <c r="S1568" i="5"/>
  <c r="S2600" i="5"/>
  <c r="S2433" i="5"/>
  <c r="S2560" i="5"/>
  <c r="S2338" i="5"/>
  <c r="S2792" i="5"/>
  <c r="S1621" i="5"/>
  <c r="S2399" i="5"/>
  <c r="S2429" i="5"/>
  <c r="S474" i="5"/>
  <c r="V1110" i="5"/>
  <c r="V739" i="5"/>
  <c r="S2313" i="5"/>
  <c r="S3479" i="5"/>
  <c r="S2985" i="5"/>
  <c r="V359" i="5"/>
  <c r="S2819" i="5"/>
  <c r="V3112" i="5"/>
  <c r="V1672" i="5"/>
  <c r="S518" i="5"/>
  <c r="W3512" i="5"/>
  <c r="S1210" i="5"/>
  <c r="S132" i="5"/>
  <c r="S1895" i="5"/>
  <c r="S2314" i="5"/>
  <c r="S1680" i="5"/>
  <c r="S2023" i="5"/>
  <c r="S3273" i="5"/>
  <c r="S1613" i="5"/>
  <c r="S2515" i="5"/>
  <c r="S2175" i="5"/>
  <c r="S2606" i="5"/>
  <c r="S3131" i="5"/>
  <c r="S3009" i="5"/>
  <c r="S2933" i="5"/>
  <c r="S2120" i="5"/>
  <c r="S3318" i="5"/>
  <c r="S248" i="5"/>
  <c r="S2829" i="5"/>
  <c r="S1512" i="5"/>
  <c r="S3279" i="5"/>
  <c r="S1549" i="5"/>
  <c r="S1610" i="5"/>
  <c r="V1027" i="5"/>
  <c r="V526" i="5"/>
  <c r="V1083" i="5"/>
  <c r="V2720" i="5"/>
  <c r="V928" i="5"/>
  <c r="S3423" i="5"/>
  <c r="V80" i="5"/>
  <c r="S2587" i="5"/>
  <c r="S2058" i="5"/>
  <c r="S2569" i="5"/>
  <c r="S55" i="5"/>
  <c r="S2355" i="5"/>
  <c r="S1388" i="5"/>
  <c r="S2123" i="5"/>
  <c r="S2615" i="5"/>
  <c r="S1772" i="5"/>
  <c r="S2508" i="5"/>
  <c r="S2426" i="5"/>
  <c r="S2823" i="5"/>
  <c r="S2913" i="5"/>
  <c r="S1658" i="5"/>
  <c r="S2329" i="5"/>
  <c r="S2208" i="5"/>
  <c r="S2250" i="5"/>
  <c r="S2575" i="5"/>
  <c r="S2434" i="5"/>
  <c r="S2612" i="5"/>
  <c r="S2801" i="5"/>
  <c r="S3198" i="5"/>
  <c r="S2457" i="5"/>
  <c r="V14" i="5"/>
  <c r="V1584" i="5"/>
  <c r="V2085" i="5"/>
  <c r="S2514" i="5"/>
  <c r="S2849" i="5"/>
  <c r="V2282" i="5"/>
  <c r="S2958" i="5"/>
  <c r="S2103" i="5"/>
  <c r="S3205" i="5"/>
  <c r="S2641" i="5"/>
  <c r="S1633" i="5"/>
  <c r="W3164" i="5"/>
  <c r="S1190" i="5"/>
  <c r="W2986" i="5"/>
  <c r="S624" i="5"/>
  <c r="S1100" i="5"/>
  <c r="S3525" i="5"/>
  <c r="S553" i="5"/>
  <c r="S3010" i="5"/>
  <c r="V1074" i="5"/>
  <c r="S1866" i="5"/>
  <c r="S2360" i="5"/>
  <c r="S2076" i="5"/>
  <c r="S1372" i="5"/>
  <c r="S2610" i="5"/>
  <c r="S3078" i="5"/>
  <c r="S863" i="5"/>
  <c r="S1818" i="5"/>
  <c r="S1711" i="5"/>
  <c r="W2576" i="5"/>
  <c r="S913" i="5"/>
  <c r="S803" i="5"/>
  <c r="S1884" i="5"/>
  <c r="V939" i="5"/>
  <c r="S2889" i="5"/>
  <c r="S3403" i="5"/>
  <c r="S951" i="5"/>
  <c r="S533" i="5"/>
  <c r="W3416" i="5"/>
  <c r="S1706" i="5"/>
  <c r="S2393" i="5"/>
  <c r="S374" i="5"/>
  <c r="S1979" i="5"/>
  <c r="S539" i="5"/>
  <c r="S2854" i="5"/>
  <c r="S824" i="5"/>
  <c r="S3577" i="5"/>
  <c r="S3467" i="5"/>
  <c r="S2097" i="5"/>
  <c r="W2449" i="5"/>
  <c r="S2713" i="5"/>
  <c r="S3399" i="5"/>
  <c r="W2185" i="5"/>
  <c r="S3158" i="5"/>
  <c r="S2674" i="5"/>
  <c r="S3311" i="5"/>
  <c r="S3188" i="5"/>
  <c r="S1669" i="5"/>
  <c r="S3331" i="5"/>
  <c r="S1598" i="5"/>
  <c r="S3469" i="5"/>
  <c r="S1990" i="5"/>
  <c r="S3290" i="5"/>
  <c r="S726" i="5"/>
  <c r="S3022" i="5"/>
  <c r="S1605" i="5"/>
  <c r="V2548" i="5"/>
  <c r="V316" i="5"/>
  <c r="V39" i="5"/>
  <c r="S3088" i="5"/>
  <c r="V351" i="5"/>
  <c r="V25" i="5"/>
  <c r="V1822" i="5"/>
  <c r="W3412" i="5"/>
  <c r="S1849" i="5"/>
  <c r="S2666" i="5"/>
  <c r="S1340" i="5"/>
  <c r="S2721" i="5"/>
  <c r="S3006" i="5"/>
  <c r="V1157" i="5"/>
  <c r="S2874" i="5"/>
  <c r="S2754" i="5"/>
  <c r="V148" i="5"/>
  <c r="V1927" i="5"/>
  <c r="V189" i="5"/>
  <c r="S3057" i="5"/>
  <c r="S3128" i="5"/>
  <c r="S3415" i="5"/>
  <c r="V1678" i="5"/>
  <c r="V2181" i="5"/>
  <c r="V434" i="5"/>
  <c r="S769" i="5"/>
  <c r="V991" i="5"/>
  <c r="V1081" i="5"/>
  <c r="V2436" i="5"/>
  <c r="V238" i="5"/>
  <c r="V3089" i="5"/>
  <c r="R299" i="5"/>
  <c r="V3329" i="5"/>
  <c r="V1031" i="5"/>
  <c r="R262" i="5"/>
  <c r="V3036" i="5"/>
  <c r="V1230" i="5"/>
  <c r="V1025" i="5"/>
  <c r="V3482" i="5"/>
  <c r="S434" i="5"/>
  <c r="S2668" i="5"/>
  <c r="S2887" i="5"/>
  <c r="S2116" i="5"/>
  <c r="S330" i="5"/>
  <c r="S2501" i="5"/>
  <c r="V260" i="5"/>
  <c r="S3545" i="5"/>
  <c r="S2453" i="5"/>
  <c r="V701" i="5"/>
  <c r="V956" i="5"/>
  <c r="V1046" i="5"/>
  <c r="V232" i="5"/>
  <c r="S2573" i="5"/>
  <c r="S381" i="5"/>
  <c r="V1694" i="5"/>
  <c r="S2083" i="5"/>
  <c r="V479" i="5"/>
  <c r="S3492" i="5"/>
  <c r="V902" i="5"/>
  <c r="S3113" i="5"/>
  <c r="V2087" i="5"/>
  <c r="V1534" i="5"/>
  <c r="R741" i="5"/>
  <c r="V2747" i="5"/>
  <c r="V1248" i="5"/>
  <c r="S1674" i="5"/>
  <c r="V514" i="5"/>
  <c r="R855" i="5"/>
  <c r="V1578" i="5"/>
  <c r="S2423" i="5"/>
  <c r="R221" i="5"/>
  <c r="S122" i="5"/>
  <c r="S1367" i="5"/>
  <c r="S1180" i="5"/>
  <c r="S3511" i="5"/>
  <c r="S2747" i="5"/>
  <c r="S1552" i="5"/>
  <c r="S2661" i="5"/>
  <c r="S2952" i="5"/>
  <c r="V136" i="5"/>
  <c r="V485" i="5"/>
  <c r="S2492" i="5"/>
  <c r="S918" i="5"/>
  <c r="V744" i="5"/>
  <c r="V741" i="5"/>
  <c r="S1735" i="5"/>
  <c r="V1186" i="5"/>
  <c r="S3332" i="5"/>
  <c r="S1760" i="5"/>
  <c r="S2915" i="5"/>
  <c r="S601" i="5"/>
  <c r="S2184" i="5"/>
  <c r="S3465" i="5"/>
  <c r="S1585" i="5"/>
  <c r="S1929" i="5"/>
  <c r="S1250" i="5"/>
  <c r="V187" i="5"/>
  <c r="V1721" i="5"/>
  <c r="V1247" i="5"/>
  <c r="S2408" i="5"/>
  <c r="S2496" i="5"/>
  <c r="V1934" i="5"/>
  <c r="S3384" i="5"/>
  <c r="V743" i="5"/>
  <c r="V1091" i="5"/>
  <c r="S2125" i="5"/>
  <c r="S1940" i="5"/>
  <c r="S2781" i="5"/>
  <c r="V363" i="5"/>
  <c r="V931" i="5"/>
  <c r="V2123" i="5"/>
  <c r="V2854" i="5"/>
  <c r="S1049" i="5"/>
  <c r="S2069" i="5"/>
  <c r="S2895" i="5"/>
  <c r="S361" i="5"/>
  <c r="S2920" i="5"/>
  <c r="S2793" i="5"/>
  <c r="V555" i="5"/>
  <c r="V722" i="5"/>
  <c r="V205" i="5"/>
  <c r="V2033" i="5"/>
  <c r="S3178" i="5"/>
  <c r="S2315" i="5"/>
  <c r="V348" i="5"/>
  <c r="S2711" i="5"/>
  <c r="S1922" i="5"/>
  <c r="V2460" i="5"/>
  <c r="S2844" i="5"/>
  <c r="V215" i="5"/>
  <c r="V500" i="5"/>
  <c r="V184" i="5"/>
  <c r="V203" i="5"/>
  <c r="V3376" i="5"/>
  <c r="V2025" i="5"/>
  <c r="V2313" i="5"/>
  <c r="V1956" i="5"/>
  <c r="V152" i="5"/>
  <c r="V3029" i="5"/>
  <c r="V3111" i="5"/>
  <c r="V2524" i="5"/>
  <c r="V2456" i="5"/>
  <c r="V2491" i="5"/>
  <c r="R74" i="5"/>
  <c r="S99" i="5"/>
  <c r="S2194" i="5"/>
  <c r="S2485" i="5"/>
  <c r="S1073" i="5"/>
  <c r="S1906" i="5"/>
  <c r="S1947" i="5"/>
  <c r="V2041" i="5"/>
  <c r="V1250" i="5"/>
  <c r="V6" i="5"/>
  <c r="V2428" i="5"/>
  <c r="S433" i="5"/>
  <c r="V278" i="5"/>
  <c r="V1682" i="5"/>
  <c r="V1494" i="5"/>
  <c r="V690" i="5"/>
  <c r="V1728" i="5"/>
  <c r="S3435" i="5"/>
  <c r="S2372" i="5"/>
  <c r="S2529" i="5"/>
  <c r="S2119" i="5"/>
  <c r="V1428" i="5"/>
  <c r="V174" i="5"/>
  <c r="V1404" i="5"/>
  <c r="V603" i="5"/>
  <c r="S2590" i="5"/>
  <c r="V949" i="5"/>
  <c r="V974" i="5"/>
  <c r="V1841" i="5"/>
  <c r="V3421" i="5"/>
  <c r="V575" i="5"/>
  <c r="R530" i="5"/>
  <c r="V149" i="5"/>
  <c r="S2071" i="5"/>
  <c r="S1538" i="5"/>
  <c r="V978" i="5"/>
  <c r="V343" i="5"/>
  <c r="S2939" i="5"/>
  <c r="V2593" i="5"/>
  <c r="R289" i="5"/>
  <c r="V2690" i="5"/>
  <c r="V2107" i="5"/>
  <c r="V1620" i="5"/>
  <c r="V2514" i="5"/>
  <c r="V2048" i="5"/>
  <c r="V3038" i="5"/>
  <c r="S343" i="5"/>
  <c r="S1484" i="5"/>
  <c r="V663" i="5"/>
  <c r="V2461" i="5"/>
  <c r="S512" i="5"/>
  <c r="V133" i="5"/>
  <c r="S1694" i="5"/>
  <c r="V2561" i="5"/>
  <c r="V1713" i="5"/>
  <c r="V1206" i="5"/>
  <c r="V653" i="5"/>
  <c r="S575" i="5"/>
  <c r="S661" i="5"/>
  <c r="S1454" i="5"/>
  <c r="W3102" i="5"/>
  <c r="S649" i="5"/>
  <c r="S3217" i="5"/>
  <c r="S3069" i="5"/>
  <c r="S2840" i="5"/>
  <c r="V2697" i="5"/>
  <c r="S576" i="5"/>
  <c r="S1349" i="5"/>
  <c r="S2477" i="5"/>
  <c r="S2730" i="5"/>
  <c r="S2374" i="5"/>
  <c r="S3258" i="5"/>
  <c r="V561" i="5"/>
  <c r="S550" i="5"/>
  <c r="S1466" i="5"/>
  <c r="S3199" i="5"/>
  <c r="S2435" i="5"/>
  <c r="S3207" i="5"/>
  <c r="S3454" i="5"/>
  <c r="S3287" i="5"/>
  <c r="V1229" i="5"/>
  <c r="S2697" i="5"/>
  <c r="S1192" i="5"/>
  <c r="S3116" i="5"/>
  <c r="S1218" i="5"/>
  <c r="S2385" i="5"/>
  <c r="S2570" i="5"/>
  <c r="S2851" i="5"/>
  <c r="V1490" i="5"/>
  <c r="S1417" i="5"/>
  <c r="S1037" i="5"/>
  <c r="S559" i="5"/>
  <c r="S936" i="5"/>
  <c r="S128" i="5"/>
  <c r="S3344" i="5"/>
  <c r="S3411" i="5"/>
  <c r="S2926" i="5"/>
  <c r="S2982" i="5"/>
  <c r="S705" i="5"/>
  <c r="S1755" i="5"/>
  <c r="S2571" i="5"/>
  <c r="S2077" i="5"/>
  <c r="S3293" i="5"/>
  <c r="W2246" i="5"/>
  <c r="S3232" i="5"/>
  <c r="S1933" i="5"/>
  <c r="S1396" i="5"/>
  <c r="S2245" i="5"/>
  <c r="S2146" i="5"/>
  <c r="S2885" i="5"/>
  <c r="V1044" i="5"/>
  <c r="V1346" i="5"/>
  <c r="V175" i="5"/>
  <c r="S2580" i="5"/>
  <c r="V747" i="5"/>
  <c r="V545" i="5"/>
  <c r="S2392" i="5"/>
  <c r="S1420" i="5"/>
  <c r="V2155" i="5"/>
  <c r="S1644" i="5"/>
  <c r="S2201" i="5"/>
  <c r="S2233" i="5"/>
  <c r="S3345" i="5"/>
  <c r="S2692" i="5"/>
  <c r="S2072" i="5"/>
  <c r="V2776" i="5"/>
  <c r="W2779" i="5"/>
  <c r="V1631" i="5"/>
  <c r="V1453" i="5"/>
  <c r="S1085" i="5"/>
  <c r="S2055" i="5"/>
  <c r="V2465" i="5"/>
  <c r="S2783" i="5"/>
  <c r="V944" i="5"/>
  <c r="V2899" i="5"/>
  <c r="S2759" i="5"/>
  <c r="S1565" i="5"/>
  <c r="S1378" i="5"/>
  <c r="S3425" i="5"/>
  <c r="V1711" i="5"/>
  <c r="S3487" i="5"/>
  <c r="V1423" i="5"/>
  <c r="S1743" i="5"/>
  <c r="V2480" i="5"/>
  <c r="S2652" i="5"/>
  <c r="V1796" i="5"/>
  <c r="V2431" i="5"/>
  <c r="V2211" i="5"/>
  <c r="V1219" i="5"/>
  <c r="V2406" i="5"/>
  <c r="V3287" i="5"/>
  <c r="S1105" i="5"/>
  <c r="S2016" i="5"/>
  <c r="S2520" i="5"/>
  <c r="S2376" i="5"/>
  <c r="S2117" i="5"/>
  <c r="S2218" i="5"/>
  <c r="V1425" i="5"/>
  <c r="S1111" i="5"/>
  <c r="V51" i="5"/>
  <c r="V1701" i="5"/>
  <c r="S3145" i="5"/>
  <c r="S2255" i="5"/>
  <c r="V221" i="5"/>
  <c r="V582" i="5"/>
  <c r="V1019" i="5"/>
  <c r="V3282" i="5"/>
  <c r="S1523" i="5"/>
  <c r="S2864" i="5"/>
  <c r="S3037" i="5"/>
  <c r="S1800" i="5"/>
  <c r="V793" i="5"/>
  <c r="S1132" i="5"/>
  <c r="V2067" i="5"/>
  <c r="V1105" i="5"/>
  <c r="V3066" i="5"/>
  <c r="V979" i="5"/>
  <c r="V2759" i="5"/>
  <c r="V2494" i="5"/>
  <c r="V2330" i="5"/>
  <c r="S2838" i="5"/>
  <c r="V2302" i="5"/>
  <c r="R235" i="5"/>
  <c r="S813" i="5"/>
  <c r="S1482" i="5"/>
  <c r="S1828" i="5"/>
  <c r="S3426" i="5"/>
  <c r="S2742" i="5"/>
  <c r="S2367" i="5"/>
  <c r="S2577" i="5"/>
  <c r="V498" i="5"/>
  <c r="S3489" i="5"/>
  <c r="S3563" i="5"/>
  <c r="S2516" i="5"/>
  <c r="V563" i="5"/>
  <c r="V2501" i="5"/>
  <c r="S147" i="5"/>
  <c r="S2836" i="5"/>
  <c r="V860" i="5"/>
  <c r="V407" i="5"/>
  <c r="V1531" i="5"/>
  <c r="S3257" i="5"/>
  <c r="S1040" i="5"/>
  <c r="S2075" i="5"/>
  <c r="S98" i="5"/>
  <c r="S2387" i="5"/>
  <c r="S1630" i="5"/>
  <c r="V256" i="5"/>
  <c r="V1439" i="5"/>
  <c r="S1127" i="5"/>
  <c r="V288" i="5"/>
  <c r="V78" i="5"/>
  <c r="V1191" i="5"/>
  <c r="S1651" i="5"/>
  <c r="S2708" i="5"/>
  <c r="V1189" i="5"/>
  <c r="V988" i="5"/>
  <c r="V528" i="5"/>
  <c r="V251" i="5"/>
  <c r="V890" i="5"/>
  <c r="S3324" i="5"/>
  <c r="V1709" i="5"/>
  <c r="V2138" i="5"/>
  <c r="V896" i="5"/>
  <c r="S337" i="5"/>
  <c r="S1317" i="5"/>
  <c r="S1045" i="5"/>
  <c r="S1620" i="5"/>
  <c r="S3571" i="5"/>
  <c r="S1739" i="5"/>
  <c r="V326" i="5"/>
  <c r="V339" i="5"/>
  <c r="S3121" i="5"/>
  <c r="V2124" i="5"/>
  <c r="V1328" i="5"/>
  <c r="S3440" i="5"/>
  <c r="V768" i="5"/>
  <c r="V198" i="5"/>
  <c r="V1311" i="5"/>
  <c r="V2499" i="5"/>
  <c r="V388" i="5"/>
  <c r="S2363" i="5"/>
  <c r="S1917" i="5"/>
  <c r="S3485" i="5"/>
  <c r="V2153" i="5"/>
  <c r="S3075" i="5"/>
  <c r="V1555" i="5"/>
  <c r="V82" i="5"/>
  <c r="V3502" i="5"/>
  <c r="V686" i="5"/>
  <c r="V856" i="5"/>
  <c r="V1408" i="5"/>
  <c r="V2701" i="5"/>
  <c r="V530" i="5"/>
  <c r="V2924" i="5"/>
  <c r="V3209" i="5"/>
  <c r="S2334" i="5"/>
  <c r="S2322" i="5"/>
  <c r="S1322" i="5"/>
  <c r="S1395" i="5"/>
  <c r="S1987" i="5"/>
  <c r="S2837" i="5"/>
  <c r="S3445" i="5"/>
  <c r="S1786" i="5"/>
  <c r="S1978" i="5"/>
  <c r="V2098" i="5"/>
  <c r="S1932" i="5"/>
  <c r="S3211" i="5"/>
  <c r="V1893" i="5"/>
  <c r="S3015" i="5"/>
  <c r="V901" i="5"/>
  <c r="V338" i="5"/>
  <c r="V23" i="5"/>
  <c r="W2269" i="5"/>
  <c r="V1503" i="5"/>
  <c r="V755" i="5"/>
  <c r="S1964" i="5"/>
  <c r="V1295" i="5"/>
  <c r="V2540" i="5"/>
  <c r="V643" i="5"/>
  <c r="V558" i="5"/>
  <c r="V1732" i="5"/>
  <c r="V611" i="5"/>
  <c r="V1843" i="5"/>
  <c r="S2102" i="5"/>
  <c r="V1107" i="5"/>
  <c r="S3394" i="5"/>
  <c r="V2788" i="5"/>
  <c r="S2265" i="5"/>
  <c r="S2847" i="5"/>
  <c r="V1438" i="5"/>
  <c r="V2235" i="5"/>
  <c r="V1562" i="5"/>
  <c r="V1424" i="5"/>
  <c r="V2512" i="5"/>
  <c r="V347" i="5"/>
  <c r="V2779" i="5"/>
  <c r="V2464" i="5"/>
  <c r="V2768" i="5"/>
  <c r="V8" i="5"/>
  <c r="V1050" i="5"/>
  <c r="S1462" i="5"/>
  <c r="S3355" i="5"/>
  <c r="V1302" i="5"/>
  <c r="V128" i="5"/>
  <c r="S3368" i="5"/>
  <c r="S3380" i="5"/>
  <c r="V2341" i="5"/>
  <c r="R875" i="5"/>
  <c r="V1348" i="5"/>
  <c r="V1741" i="5"/>
  <c r="W3167" i="5"/>
  <c r="S1936" i="5"/>
  <c r="S2583" i="5"/>
  <c r="W1035" i="5"/>
  <c r="S282" i="5"/>
  <c r="V235" i="5"/>
  <c r="S226" i="5"/>
  <c r="S1386" i="5"/>
  <c r="S3361" i="5"/>
  <c r="S3442" i="5"/>
  <c r="S3162" i="5"/>
  <c r="S2295" i="5"/>
  <c r="S2543" i="5"/>
  <c r="S3149" i="5"/>
  <c r="S3429" i="5"/>
  <c r="V1393" i="5"/>
  <c r="S83" i="5"/>
  <c r="S1504" i="5"/>
  <c r="S2029" i="5"/>
  <c r="S2921" i="5"/>
  <c r="S3186" i="5"/>
  <c r="S2242" i="5"/>
  <c r="V993" i="5"/>
  <c r="V183" i="5"/>
  <c r="S1783" i="5"/>
  <c r="S3581" i="5"/>
  <c r="S2584" i="5"/>
  <c r="S2092" i="5"/>
  <c r="S64" i="5"/>
  <c r="V427" i="5"/>
  <c r="S2714" i="5"/>
  <c r="V2204" i="5"/>
  <c r="S428" i="5"/>
  <c r="S1356" i="5"/>
  <c r="S2663" i="5"/>
  <c r="S312" i="5"/>
  <c r="S630" i="5"/>
  <c r="S585" i="5"/>
  <c r="S26" i="5"/>
  <c r="S1748" i="5"/>
  <c r="S2047" i="5"/>
  <c r="W3373" i="5"/>
  <c r="S3052" i="5"/>
  <c r="S2738" i="5"/>
  <c r="S3322" i="5"/>
  <c r="S3252" i="5"/>
  <c r="S2491" i="5"/>
  <c r="S3499" i="5"/>
  <c r="S2813" i="5"/>
  <c r="S341" i="5"/>
  <c r="S745" i="5"/>
  <c r="S193" i="5"/>
  <c r="S2377" i="5"/>
  <c r="S2246" i="5"/>
  <c r="S2131" i="5"/>
  <c r="V274" i="5"/>
  <c r="S3386" i="5"/>
  <c r="V1037" i="5"/>
  <c r="V1330" i="5"/>
  <c r="V1349" i="5"/>
  <c r="V1992" i="5"/>
  <c r="V279" i="5"/>
  <c r="S676" i="5"/>
  <c r="S1000" i="5"/>
  <c r="S246" i="5"/>
  <c r="S3473" i="5"/>
  <c r="S2820" i="5"/>
  <c r="S2278" i="5"/>
  <c r="V2609" i="5"/>
  <c r="S2828" i="5"/>
  <c r="S1757" i="5"/>
  <c r="V1510" i="5"/>
  <c r="S3035" i="5"/>
  <c r="V557" i="5"/>
  <c r="V3395" i="5"/>
  <c r="S2307" i="5"/>
  <c r="S3500" i="5"/>
  <c r="S2458" i="5"/>
  <c r="S2653" i="5"/>
  <c r="V572" i="5"/>
  <c r="V874" i="5"/>
  <c r="V981" i="5"/>
  <c r="V2964" i="5"/>
  <c r="V2189" i="5"/>
  <c r="V1459" i="5"/>
  <c r="V3270" i="5"/>
  <c r="V15" i="5"/>
  <c r="V2777" i="5"/>
  <c r="V2671" i="5"/>
  <c r="V3079" i="5"/>
  <c r="V1856" i="5"/>
  <c r="V1195" i="5"/>
  <c r="V501" i="5"/>
  <c r="V3123" i="5"/>
  <c r="S346" i="5"/>
  <c r="S2404" i="5"/>
  <c r="S3154" i="5"/>
  <c r="S2855" i="5"/>
  <c r="S2261" i="5"/>
  <c r="S3004" i="5"/>
  <c r="V1574" i="5"/>
  <c r="S2269" i="5"/>
  <c r="S3276" i="5"/>
  <c r="V1372" i="5"/>
  <c r="S2290" i="5"/>
  <c r="S1797" i="5"/>
  <c r="V1079" i="5"/>
  <c r="S3223" i="5"/>
  <c r="S1675" i="5"/>
  <c r="S3038" i="5"/>
  <c r="V362" i="5"/>
  <c r="V1477" i="5"/>
  <c r="V919" i="5"/>
  <c r="V1800" i="5"/>
  <c r="V620" i="5"/>
  <c r="V2195" i="5"/>
  <c r="V2902" i="5"/>
  <c r="V3562" i="5"/>
  <c r="V2881" i="5"/>
  <c r="V685" i="5"/>
  <c r="S2671" i="5"/>
  <c r="V1809" i="5"/>
  <c r="V2194" i="5"/>
  <c r="V2364" i="5"/>
  <c r="V581" i="5"/>
  <c r="V2226" i="5"/>
  <c r="S1716" i="5"/>
  <c r="S76" i="5"/>
  <c r="S2722" i="5"/>
  <c r="S2421" i="5"/>
  <c r="S3352" i="5"/>
  <c r="S675" i="5"/>
  <c r="V608" i="5"/>
  <c r="V325" i="5"/>
  <c r="V1054" i="5"/>
  <c r="V2645" i="5"/>
  <c r="S2509" i="5"/>
  <c r="S2975" i="5"/>
  <c r="V2049" i="5"/>
  <c r="V661" i="5"/>
  <c r="V58" i="5"/>
  <c r="V817" i="5"/>
  <c r="S1948" i="5"/>
  <c r="S2333" i="5"/>
  <c r="S2271" i="5"/>
  <c r="S1092" i="5"/>
  <c r="S3168" i="5"/>
  <c r="S1567" i="5"/>
  <c r="S1245" i="5"/>
  <c r="S70" i="5"/>
  <c r="V2600" i="5"/>
  <c r="S1861" i="5"/>
  <c r="V1450" i="5"/>
  <c r="V1209" i="5"/>
  <c r="S2664" i="5"/>
  <c r="S2528" i="5"/>
  <c r="S3463" i="5"/>
  <c r="S3112" i="5"/>
  <c r="V1546" i="5"/>
  <c r="V1343" i="5"/>
  <c r="S2205" i="5"/>
  <c r="V796" i="5"/>
  <c r="S2845" i="5"/>
  <c r="V1214" i="5"/>
  <c r="V24" i="5"/>
  <c r="V470" i="5"/>
  <c r="V2287" i="5"/>
  <c r="S671" i="5"/>
  <c r="S1901" i="5"/>
  <c r="S1899" i="5"/>
  <c r="S2719" i="5"/>
  <c r="S2993" i="5"/>
  <c r="V2120" i="5"/>
  <c r="V1277" i="5"/>
  <c r="S2371" i="5"/>
  <c r="V406" i="5"/>
  <c r="V1080" i="5"/>
  <c r="S2073" i="5"/>
  <c r="S1693" i="5"/>
  <c r="V689" i="5"/>
  <c r="S3126" i="5"/>
  <c r="S3189" i="5"/>
  <c r="S2143" i="5"/>
  <c r="S3018" i="5"/>
  <c r="V855" i="5"/>
  <c r="V535" i="5"/>
  <c r="S2238" i="5"/>
  <c r="V1505" i="5"/>
  <c r="V282" i="5"/>
  <c r="V726" i="5"/>
  <c r="V3359" i="5"/>
  <c r="S3092" i="5"/>
  <c r="V1192" i="5"/>
  <c r="V3099" i="5"/>
  <c r="V309" i="5"/>
  <c r="V2177" i="5"/>
  <c r="V484" i="5"/>
  <c r="R1607" i="5"/>
  <c r="V1352" i="5"/>
  <c r="S2066" i="5"/>
  <c r="W3238" i="5"/>
  <c r="S1759" i="5"/>
  <c r="S3159" i="5"/>
  <c r="S3012" i="5"/>
  <c r="S2873" i="5"/>
  <c r="V233" i="5"/>
  <c r="S2728" i="5"/>
  <c r="V1232" i="5"/>
  <c r="V1995" i="5"/>
  <c r="S3185" i="5"/>
  <c r="V231" i="5"/>
  <c r="V1592" i="5"/>
  <c r="V1558" i="5"/>
  <c r="V980" i="5"/>
  <c r="V100" i="5"/>
  <c r="S3256" i="5"/>
  <c r="V634" i="5"/>
  <c r="S2206" i="5"/>
  <c r="V918" i="5"/>
  <c r="V1513" i="5"/>
  <c r="V1291" i="5"/>
  <c r="V1120" i="5"/>
  <c r="V1815" i="5"/>
  <c r="V1617" i="5"/>
  <c r="V2575" i="5"/>
  <c r="V2394" i="5"/>
  <c r="V3156" i="5"/>
  <c r="V2203" i="5"/>
  <c r="V1786" i="5"/>
  <c r="V3295" i="5"/>
  <c r="V1882" i="5"/>
  <c r="S3507" i="5"/>
  <c r="V1808" i="5"/>
  <c r="V1522" i="5"/>
  <c r="V3413" i="5"/>
  <c r="S2389" i="5"/>
  <c r="V1208" i="5"/>
  <c r="R308" i="5"/>
  <c r="S2403" i="5"/>
  <c r="R937" i="5"/>
  <c r="S2193" i="5"/>
  <c r="S2687" i="5"/>
  <c r="V1498" i="5"/>
  <c r="V3203" i="5"/>
  <c r="S859" i="5"/>
  <c r="S2428" i="5"/>
  <c r="V3184" i="5"/>
  <c r="S1971" i="5"/>
  <c r="S1265" i="5"/>
  <c r="V357" i="5"/>
  <c r="V93" i="5"/>
  <c r="V1360" i="5"/>
  <c r="V2276" i="5"/>
  <c r="S3348" i="5"/>
  <c r="V538" i="5"/>
  <c r="S521" i="5"/>
  <c r="S1553" i="5"/>
  <c r="S415" i="5"/>
  <c r="S2914" i="5"/>
  <c r="S3376" i="5"/>
  <c r="S2397" i="5"/>
  <c r="S2649" i="5"/>
  <c r="S3471" i="5"/>
  <c r="W1634" i="5"/>
  <c r="W3485" i="5"/>
  <c r="S1784" i="5"/>
  <c r="W2396" i="5"/>
  <c r="S2332" i="5"/>
  <c r="S3268" i="5"/>
  <c r="V1642" i="5"/>
  <c r="S891" i="5"/>
  <c r="S1959" i="5"/>
  <c r="S1988" i="5"/>
  <c r="S838" i="5"/>
  <c r="S3157" i="5"/>
  <c r="S2868" i="5"/>
  <c r="V627" i="5"/>
  <c r="V2655" i="5"/>
  <c r="S3430" i="5"/>
  <c r="S981" i="5"/>
  <c r="S458" i="5"/>
  <c r="S3139" i="5"/>
  <c r="S2284" i="5"/>
  <c r="S3576" i="5"/>
  <c r="S168" i="5"/>
  <c r="S2381" i="5"/>
  <c r="W3325" i="5"/>
  <c r="S731" i="5"/>
  <c r="S1950" i="5"/>
  <c r="S3325" i="5"/>
  <c r="S2034" i="5"/>
  <c r="W3359" i="5"/>
  <c r="S2899" i="5"/>
  <c r="S2256" i="5"/>
  <c r="S3446" i="5"/>
  <c r="S3408" i="5"/>
  <c r="S1257" i="5"/>
  <c r="S2021" i="5"/>
  <c r="S2699" i="5"/>
  <c r="S2701" i="5"/>
  <c r="S3421" i="5"/>
  <c r="S3151" i="5"/>
  <c r="S1980" i="5"/>
  <c r="S2822" i="5"/>
  <c r="S491" i="5"/>
  <c r="S1106" i="5"/>
  <c r="S342" i="5"/>
  <c r="S1487" i="5"/>
  <c r="V1392" i="5"/>
  <c r="S2526" i="5"/>
  <c r="V2154" i="5"/>
  <c r="S2489" i="5"/>
  <c r="V1223" i="5"/>
  <c r="S2303" i="5"/>
  <c r="S3107" i="5"/>
  <c r="V2591" i="5"/>
  <c r="S2234" i="5"/>
  <c r="S3108" i="5"/>
  <c r="S2468" i="5"/>
  <c r="S2942" i="5"/>
  <c r="S1018" i="5"/>
  <c r="S1303" i="5"/>
  <c r="S1842" i="5"/>
  <c r="S2706" i="5"/>
  <c r="V893" i="5"/>
  <c r="S3163" i="5"/>
  <c r="V1271" i="5"/>
  <c r="S1338" i="5"/>
  <c r="S3250" i="5"/>
  <c r="V384" i="5"/>
  <c r="V590" i="5"/>
  <c r="V216" i="5"/>
  <c r="S3030" i="5"/>
  <c r="S2572" i="5"/>
  <c r="S2276" i="5"/>
  <c r="S3286" i="5"/>
  <c r="W3060" i="5"/>
  <c r="V1931" i="5"/>
  <c r="V1218" i="5"/>
  <c r="V903" i="5"/>
  <c r="V3210" i="5"/>
  <c r="V1181" i="5"/>
  <c r="V587" i="5"/>
  <c r="V196" i="5"/>
  <c r="V2371" i="5"/>
  <c r="V1547" i="5"/>
  <c r="S2398" i="5"/>
  <c r="V438" i="5"/>
  <c r="R657" i="5"/>
  <c r="S95" i="5"/>
  <c r="S1813" i="5"/>
  <c r="S1595" i="5"/>
  <c r="S3224" i="5"/>
  <c r="S1418" i="5"/>
  <c r="S2778" i="5"/>
  <c r="V9" i="5"/>
  <c r="V350" i="5"/>
  <c r="V398" i="5"/>
  <c r="V2605" i="5"/>
  <c r="S2565" i="5"/>
  <c r="S2219" i="5"/>
  <c r="V247" i="5"/>
  <c r="V757" i="5"/>
  <c r="V1706" i="5"/>
  <c r="V671" i="5"/>
  <c r="S2350" i="5"/>
  <c r="S3556" i="5"/>
  <c r="S3544" i="5"/>
  <c r="S2312" i="5"/>
  <c r="S3572" i="5"/>
  <c r="V522" i="5"/>
  <c r="V1213" i="5"/>
  <c r="V2926" i="5"/>
  <c r="V617" i="5"/>
  <c r="V1384" i="5"/>
  <c r="S2680" i="5"/>
  <c r="V2954" i="5"/>
  <c r="V2958" i="5"/>
  <c r="V724" i="5"/>
  <c r="V2737" i="5"/>
  <c r="V1605" i="5"/>
  <c r="S297" i="5"/>
  <c r="S1885" i="5"/>
  <c r="S3056" i="5"/>
  <c r="S2705" i="5"/>
  <c r="S2927" i="5"/>
  <c r="S2901" i="5"/>
  <c r="V859" i="5"/>
  <c r="S2717" i="5"/>
  <c r="S1916" i="5"/>
  <c r="V1342" i="5"/>
  <c r="S3177" i="5"/>
  <c r="V223" i="5"/>
  <c r="V2414" i="5"/>
  <c r="S1346" i="5"/>
  <c r="V284" i="5"/>
  <c r="V340" i="5"/>
  <c r="V1383" i="5"/>
  <c r="S589" i="5"/>
  <c r="S1627" i="5"/>
  <c r="S524" i="5"/>
  <c r="S2743" i="5"/>
  <c r="S973" i="5"/>
  <c r="S2478" i="5"/>
  <c r="W2807" i="5"/>
  <c r="V1289" i="5"/>
  <c r="S2048" i="5"/>
  <c r="S2531" i="5"/>
  <c r="S3377" i="5"/>
  <c r="V1180" i="5"/>
  <c r="V3293" i="5"/>
  <c r="S2450" i="5"/>
  <c r="S3179" i="5"/>
  <c r="V497" i="5"/>
  <c r="V1375" i="5"/>
  <c r="S3484" i="5"/>
  <c r="V307" i="5"/>
  <c r="V141" i="5"/>
  <c r="S1596" i="5"/>
  <c r="V1282" i="5"/>
  <c r="V2297" i="5"/>
  <c r="S15" i="5"/>
  <c r="S1059" i="5"/>
  <c r="S2020" i="5"/>
  <c r="S2220" i="5"/>
  <c r="S994" i="5"/>
  <c r="S3093" i="5"/>
  <c r="V568" i="5"/>
  <c r="S3082" i="5"/>
  <c r="S2909" i="5"/>
  <c r="V1979" i="5"/>
  <c r="S3533" i="5"/>
  <c r="V1090" i="5"/>
  <c r="V839" i="5"/>
  <c r="S2592" i="5"/>
  <c r="V1300" i="5"/>
  <c r="V3257" i="5"/>
  <c r="S3042" i="5"/>
  <c r="V487" i="5"/>
  <c r="S2330" i="5"/>
  <c r="S2280" i="5"/>
  <c r="S3156" i="5"/>
  <c r="V2056" i="5"/>
  <c r="V712" i="5"/>
  <c r="V649" i="5"/>
  <c r="V1203" i="5"/>
  <c r="V1638" i="5"/>
  <c r="V2879" i="5"/>
  <c r="R315" i="5"/>
  <c r="V2493" i="5"/>
  <c r="S3031" i="5"/>
  <c r="V2452" i="5"/>
  <c r="R244" i="5"/>
  <c r="S540" i="5"/>
  <c r="S354" i="5"/>
  <c r="S1887" i="5"/>
  <c r="S3575" i="5"/>
  <c r="S2811" i="5"/>
  <c r="S2099" i="5"/>
  <c r="V1963" i="5"/>
  <c r="S3220" i="5"/>
  <c r="V168" i="5"/>
  <c r="S1148" i="5"/>
  <c r="S3436" i="5"/>
  <c r="W2518" i="5"/>
  <c r="V2020" i="5"/>
  <c r="S1819" i="5"/>
  <c r="S2835" i="5"/>
  <c r="V1519" i="5"/>
  <c r="S3339" i="5"/>
  <c r="V1085" i="5"/>
  <c r="S2673" i="5"/>
  <c r="S2968" i="5"/>
  <c r="V2009" i="5"/>
  <c r="V439" i="5"/>
  <c r="V2430" i="5"/>
  <c r="V848" i="5"/>
  <c r="V1947" i="5"/>
  <c r="V2377" i="5"/>
  <c r="S3536" i="5"/>
  <c r="V2519" i="5"/>
  <c r="S3192" i="5"/>
  <c r="S2853" i="5"/>
  <c r="V1047" i="5"/>
  <c r="V1045" i="5"/>
  <c r="S729" i="5"/>
  <c r="S2287" i="5"/>
  <c r="V158" i="5"/>
  <c r="S2304" i="5"/>
  <c r="V442" i="5"/>
  <c r="V1970" i="5"/>
  <c r="V2397" i="5"/>
  <c r="S3245" i="5"/>
  <c r="V986" i="5"/>
  <c r="V1135" i="5"/>
  <c r="R340" i="5"/>
  <c r="V1647" i="5"/>
  <c r="V2976" i="5"/>
  <c r="R189" i="5"/>
  <c r="S2044" i="5"/>
  <c r="S1426" i="5"/>
  <c r="V379" i="5"/>
  <c r="S714" i="5"/>
  <c r="S437" i="5"/>
  <c r="S1996" i="5"/>
  <c r="S1382" i="5"/>
  <c r="S2559" i="5"/>
  <c r="V69" i="5"/>
  <c r="S1717" i="5"/>
  <c r="V2028" i="5"/>
  <c r="S2760" i="5"/>
  <c r="S3439" i="5"/>
  <c r="S1237" i="5"/>
  <c r="S2267" i="5"/>
  <c r="S2427" i="5"/>
  <c r="V75" i="5"/>
  <c r="V400" i="5"/>
  <c r="S693" i="5"/>
  <c r="S1864" i="5"/>
  <c r="S2749" i="5"/>
  <c r="S2542" i="5"/>
  <c r="S1976" i="5"/>
  <c r="S3549" i="5"/>
  <c r="V1078" i="5"/>
  <c r="V646" i="5"/>
  <c r="S1518" i="5"/>
  <c r="S1470" i="5"/>
  <c r="S1015" i="5"/>
  <c r="S1975" i="5"/>
  <c r="S2308" i="5"/>
  <c r="S2138" i="5"/>
  <c r="V3527" i="5"/>
  <c r="S2894" i="5"/>
  <c r="S89" i="5"/>
  <c r="S1266" i="5"/>
  <c r="S1298" i="5"/>
  <c r="S542" i="5"/>
  <c r="S815" i="5"/>
  <c r="W2009" i="5"/>
  <c r="S2010" i="5"/>
  <c r="S1695" i="5"/>
  <c r="S3335" i="5"/>
  <c r="S3393" i="5"/>
  <c r="S1997" i="5"/>
  <c r="S1357" i="5"/>
  <c r="S2685" i="5"/>
  <c r="S2740" i="5"/>
  <c r="S3135" i="5"/>
  <c r="S3326" i="5"/>
  <c r="S204" i="5"/>
  <c r="S3405" i="5"/>
  <c r="S1492" i="5"/>
  <c r="S1892" i="5"/>
  <c r="S849" i="5"/>
  <c r="S1258" i="5"/>
  <c r="S2884" i="5"/>
  <c r="S3274" i="5"/>
  <c r="S1609" i="5"/>
  <c r="W3487" i="5"/>
  <c r="V267" i="5"/>
  <c r="S1672" i="5"/>
  <c r="S1900" i="5"/>
  <c r="V360" i="5"/>
  <c r="S2006" i="5"/>
  <c r="S3196" i="5"/>
  <c r="S2698" i="5"/>
  <c r="S3567" i="5"/>
  <c r="S823" i="5"/>
  <c r="V1502" i="5"/>
  <c r="W2103" i="5"/>
  <c r="S998" i="5"/>
  <c r="S1082" i="5"/>
  <c r="S2750" i="5"/>
  <c r="S2109" i="5"/>
  <c r="S3316" i="5"/>
  <c r="S2758" i="5"/>
  <c r="S2883" i="5"/>
  <c r="S3347" i="5"/>
  <c r="S2624" i="5"/>
  <c r="V1210" i="5"/>
  <c r="S1433" i="5"/>
  <c r="S1671" i="5"/>
  <c r="S2861" i="5"/>
  <c r="S227" i="5"/>
  <c r="V206" i="5"/>
  <c r="S3166" i="5"/>
  <c r="V26" i="5"/>
  <c r="V1636" i="5"/>
  <c r="V654" i="5"/>
  <c r="V2116" i="5"/>
  <c r="V1065" i="5"/>
  <c r="S2243" i="5"/>
  <c r="V3302" i="5"/>
  <c r="R285" i="5"/>
  <c r="S2638" i="5"/>
  <c r="R784" i="5"/>
  <c r="V820" i="5"/>
  <c r="V1338" i="5"/>
  <c r="S1277" i="5"/>
  <c r="W3572" i="5"/>
  <c r="S2463" i="5"/>
  <c r="V13" i="5"/>
  <c r="V1039" i="5"/>
  <c r="V1446" i="5"/>
  <c r="V885" i="5"/>
  <c r="V1879" i="5"/>
  <c r="S2745" i="5"/>
  <c r="S2424" i="5"/>
  <c r="S3531" i="5"/>
  <c r="R1278" i="5"/>
  <c r="V188" i="5"/>
  <c r="V2734" i="5"/>
  <c r="V250" i="5"/>
  <c r="S230" i="5"/>
  <c r="W3040" i="5"/>
  <c r="S2237" i="5"/>
  <c r="S1965" i="5"/>
  <c r="S3414" i="5"/>
  <c r="V2606" i="5"/>
  <c r="V2121" i="5"/>
  <c r="S2642" i="5"/>
  <c r="S3483" i="5"/>
  <c r="W3493" i="5"/>
  <c r="S1495" i="5"/>
  <c r="S3058" i="5"/>
  <c r="S2647" i="5"/>
  <c r="S2162" i="5"/>
  <c r="V371" i="5"/>
  <c r="V1839" i="5"/>
  <c r="V298" i="5"/>
  <c r="V1339" i="5"/>
  <c r="S2876" i="5"/>
  <c r="V1380" i="5"/>
  <c r="V2401" i="5"/>
  <c r="S759" i="5"/>
  <c r="S3535" i="5"/>
  <c r="S3068" i="5"/>
  <c r="S2148" i="5"/>
  <c r="V425" i="5"/>
  <c r="S1877" i="5"/>
  <c r="V491" i="5"/>
  <c r="S3096" i="5"/>
  <c r="S90" i="5"/>
  <c r="S2217" i="5"/>
  <c r="V1854" i="5"/>
  <c r="V1669" i="5"/>
  <c r="V166" i="5"/>
  <c r="V3315" i="5"/>
  <c r="V2244" i="5"/>
  <c r="V1876" i="5"/>
  <c r="S2074" i="5"/>
  <c r="S1503" i="5"/>
  <c r="S564" i="5"/>
  <c r="V281" i="5"/>
  <c r="V2525" i="5"/>
  <c r="S2551" i="5"/>
  <c r="S3526" i="5"/>
  <c r="V782" i="5"/>
  <c r="V1183" i="5"/>
  <c r="V115" i="5"/>
  <c r="V1070" i="5"/>
  <c r="V3151" i="5"/>
  <c r="S1908" i="5"/>
  <c r="R675" i="5"/>
  <c r="V3327" i="5"/>
  <c r="R318" i="5"/>
  <c r="V1530" i="5"/>
  <c r="V683" i="5"/>
  <c r="V806" i="5"/>
  <c r="S3098" i="5"/>
  <c r="V511" i="5"/>
  <c r="V1140" i="5"/>
  <c r="V3059" i="5"/>
  <c r="V630" i="5"/>
  <c r="V2267" i="5"/>
  <c r="V64" i="5"/>
  <c r="V3415" i="5"/>
  <c r="R847" i="5"/>
  <c r="R703" i="5"/>
  <c r="V1650" i="5"/>
  <c r="V118" i="5"/>
  <c r="R1104" i="5"/>
  <c r="V1881" i="5"/>
  <c r="V1750" i="5"/>
  <c r="V1400" i="5"/>
  <c r="S2274" i="5"/>
  <c r="V2172" i="5"/>
  <c r="S1607" i="5"/>
  <c r="S3127" i="5"/>
  <c r="V272" i="5"/>
  <c r="V2034" i="5"/>
  <c r="V1571" i="5"/>
  <c r="V2209" i="5"/>
  <c r="V2735" i="5"/>
  <c r="V2400" i="5"/>
  <c r="V976" i="5"/>
  <c r="V2805" i="5"/>
  <c r="V293" i="5"/>
  <c r="S1732" i="5"/>
  <c r="S3540" i="5"/>
  <c r="V808" i="5"/>
  <c r="V2546" i="5"/>
  <c r="V982" i="5"/>
  <c r="S2056" i="5"/>
  <c r="V1382" i="5"/>
  <c r="V2590" i="5"/>
  <c r="V678" i="5"/>
  <c r="V2434" i="5"/>
  <c r="R711" i="5"/>
  <c r="S3359" i="5"/>
  <c r="V1040" i="5"/>
  <c r="R271" i="5"/>
  <c r="R490" i="5"/>
  <c r="V1407" i="5"/>
  <c r="S2603" i="5"/>
  <c r="S2422" i="5"/>
  <c r="V275" i="5"/>
  <c r="V626" i="5"/>
  <c r="V378" i="5"/>
  <c r="V968" i="5"/>
  <c r="S2522" i="5"/>
  <c r="V2613" i="5"/>
  <c r="V32" i="5"/>
  <c r="V1487" i="5"/>
  <c r="V1536" i="5"/>
  <c r="V1801" i="5"/>
  <c r="S3317" i="5"/>
  <c r="V833" i="5"/>
  <c r="R1358" i="5"/>
  <c r="V2059" i="5"/>
  <c r="S2226" i="5"/>
  <c r="S2904" i="5"/>
  <c r="S3313" i="5"/>
  <c r="S2249" i="5"/>
  <c r="S1061" i="5"/>
  <c r="V2982" i="5"/>
  <c r="V3218" i="5"/>
  <c r="V1334" i="5"/>
  <c r="R19" i="5"/>
  <c r="V2053" i="5"/>
  <c r="V419" i="5"/>
  <c r="V801" i="5"/>
  <c r="V779" i="5"/>
  <c r="V748" i="5"/>
  <c r="V3189" i="5"/>
  <c r="V2254" i="5"/>
  <c r="V366" i="5"/>
  <c r="S842" i="5"/>
  <c r="S12" i="5"/>
  <c r="S1788" i="5"/>
  <c r="S1156" i="5"/>
  <c r="S3388" i="5"/>
  <c r="V1270" i="5"/>
  <c r="V2402" i="5"/>
  <c r="V2324" i="5"/>
  <c r="R684" i="5"/>
  <c r="V2307" i="5"/>
  <c r="R310" i="5"/>
  <c r="V3541" i="5"/>
  <c r="V805" i="5"/>
  <c r="V1307" i="5"/>
  <c r="V3385" i="5"/>
  <c r="V2129" i="5"/>
  <c r="S2391" i="5"/>
  <c r="V2780" i="5"/>
  <c r="V3046" i="5"/>
  <c r="S3400" i="5"/>
  <c r="V2001" i="5"/>
  <c r="V1691" i="5"/>
  <c r="V2705" i="5"/>
  <c r="V165" i="5"/>
  <c r="V3490" i="5"/>
  <c r="R730" i="5"/>
  <c r="V3186" i="5"/>
  <c r="V1828" i="5"/>
  <c r="R622" i="5"/>
  <c r="V2421" i="5"/>
  <c r="V1734" i="5"/>
  <c r="V2778" i="5"/>
  <c r="V2466" i="5"/>
  <c r="V1892" i="5"/>
  <c r="R2527" i="5"/>
  <c r="R2451" i="5"/>
  <c r="V2922" i="5"/>
  <c r="V3273" i="5"/>
  <c r="R3188" i="5"/>
  <c r="R3191" i="5"/>
  <c r="V3084" i="5"/>
  <c r="V1292" i="5"/>
  <c r="V3523" i="5"/>
  <c r="V1377" i="5"/>
  <c r="V3401" i="5"/>
  <c r="S1875" i="5"/>
  <c r="V315" i="5"/>
  <c r="V2741" i="5"/>
  <c r="V2338" i="5"/>
  <c r="V1745" i="5"/>
  <c r="V1967" i="5"/>
  <c r="V1204" i="5"/>
  <c r="S3295" i="5"/>
  <c r="V3182" i="5"/>
  <c r="V3256" i="5"/>
  <c r="V1022" i="5"/>
  <c r="R229" i="5"/>
  <c r="V2579" i="5"/>
  <c r="V2793" i="5"/>
  <c r="V3566" i="5"/>
  <c r="R1179" i="5"/>
  <c r="S3284" i="5"/>
  <c r="V1591" i="5"/>
  <c r="R654" i="5"/>
  <c r="V2182" i="5"/>
  <c r="V3400" i="5"/>
  <c r="R3226" i="5"/>
  <c r="R3168" i="5"/>
  <c r="V3403" i="5"/>
  <c r="R420" i="5"/>
  <c r="R3235" i="5"/>
  <c r="V3571" i="5"/>
  <c r="V286" i="5"/>
  <c r="V2612" i="5"/>
  <c r="R585" i="5"/>
  <c r="V2529" i="5"/>
  <c r="V2855" i="5"/>
  <c r="V2191" i="5"/>
  <c r="V906" i="5"/>
  <c r="V1742" i="5"/>
  <c r="R1799" i="5"/>
  <c r="V1729" i="5"/>
  <c r="V2887" i="5"/>
  <c r="V2851" i="5"/>
  <c r="V2256" i="5"/>
  <c r="V265" i="5"/>
  <c r="V969" i="5"/>
  <c r="V1329" i="5"/>
  <c r="V2723" i="5"/>
  <c r="R1614" i="5"/>
  <c r="R1323" i="5"/>
  <c r="V574" i="5"/>
  <c r="V3157" i="5"/>
  <c r="V2972" i="5"/>
  <c r="S3053" i="5"/>
  <c r="V857" i="5"/>
  <c r="R2452" i="5"/>
  <c r="R3565" i="5"/>
  <c r="V1389" i="5"/>
  <c r="V3526" i="5"/>
  <c r="R3276" i="5"/>
  <c r="V3241" i="5"/>
  <c r="V1779" i="5"/>
  <c r="V1466" i="5"/>
  <c r="R1102" i="5"/>
  <c r="S3412" i="5"/>
  <c r="V675" i="5"/>
  <c r="S2510" i="5"/>
  <c r="V2588" i="5"/>
  <c r="V2220" i="5"/>
  <c r="S904" i="5"/>
  <c r="S1195" i="5"/>
  <c r="S715" i="5"/>
  <c r="S743" i="5"/>
  <c r="S2439" i="5"/>
  <c r="V73" i="5"/>
  <c r="W3243" i="5"/>
  <c r="S3354" i="5"/>
  <c r="V781" i="5"/>
  <c r="S224" i="5"/>
  <c r="S2281" i="5"/>
  <c r="V1846" i="5"/>
  <c r="W3495" i="5"/>
  <c r="S3315" i="5"/>
  <c r="S3216" i="5"/>
  <c r="S3329" i="5"/>
  <c r="S2635" i="5"/>
  <c r="S3033" i="5"/>
  <c r="S2877" i="5"/>
  <c r="S3506" i="5"/>
  <c r="V1456" i="5"/>
  <c r="S2341" i="5"/>
  <c r="V2968" i="5"/>
  <c r="S3528" i="5"/>
  <c r="S2061" i="5"/>
  <c r="S619" i="5"/>
  <c r="S2863" i="5"/>
  <c r="S3539" i="5"/>
  <c r="S2857" i="5"/>
  <c r="V433" i="5"/>
  <c r="S3008" i="5"/>
  <c r="V1063" i="5"/>
  <c r="S3218" i="5"/>
  <c r="S3020" i="5"/>
  <c r="S3509" i="5"/>
  <c r="V723" i="5"/>
  <c r="R1015" i="5"/>
  <c r="V1125" i="5"/>
  <c r="V1457" i="5"/>
  <c r="V2883" i="5"/>
  <c r="W1099" i="5"/>
  <c r="S2064" i="5"/>
  <c r="S1907" i="5"/>
  <c r="S2156" i="5"/>
  <c r="V197" i="5"/>
  <c r="S2484" i="5"/>
  <c r="V1004" i="5"/>
  <c r="V2105" i="5"/>
  <c r="S2830" i="5"/>
  <c r="S3233" i="5"/>
  <c r="S3002" i="5"/>
  <c r="V1340" i="5"/>
  <c r="V2934" i="5"/>
  <c r="V1179" i="5"/>
  <c r="V2709" i="5"/>
  <c r="V1112" i="5"/>
  <c r="S2004" i="5"/>
  <c r="S2744" i="5"/>
  <c r="S1702" i="5"/>
  <c r="V925" i="5"/>
  <c r="S3580" i="5"/>
  <c r="S1123" i="5"/>
  <c r="V1850" i="5"/>
  <c r="S2589" i="5"/>
  <c r="V1285" i="5"/>
  <c r="S1670" i="5"/>
  <c r="S2187" i="5"/>
  <c r="S2984" i="5"/>
  <c r="V1341" i="5"/>
  <c r="V1975" i="5"/>
  <c r="V142" i="5"/>
  <c r="S2244" i="5"/>
  <c r="V1797" i="5"/>
  <c r="V1033" i="5"/>
  <c r="V954" i="5"/>
  <c r="V2317" i="5"/>
  <c r="V2542" i="5"/>
  <c r="S2215" i="5"/>
  <c r="S830" i="5"/>
  <c r="S2170" i="5"/>
  <c r="S1653" i="5"/>
  <c r="V1279" i="5"/>
  <c r="V186" i="5"/>
  <c r="V262" i="5"/>
  <c r="V2206" i="5"/>
  <c r="V381" i="5"/>
  <c r="V708" i="5"/>
  <c r="V2238" i="5"/>
  <c r="V418" i="5"/>
  <c r="V1481" i="5"/>
  <c r="V2689" i="5"/>
  <c r="V291" i="5"/>
  <c r="V837" i="5"/>
  <c r="S1370" i="5"/>
  <c r="S2173" i="5"/>
  <c r="S2359" i="5"/>
  <c r="S3422" i="5"/>
  <c r="V1978" i="5"/>
  <c r="V169" i="5"/>
  <c r="S2959" i="5"/>
  <c r="V642" i="5"/>
  <c r="S2487" i="5"/>
  <c r="V1023" i="5"/>
  <c r="S3292" i="5"/>
  <c r="V1818" i="5"/>
  <c r="V18" i="5"/>
  <c r="V3336" i="5"/>
  <c r="V732" i="5"/>
  <c r="S1088" i="5"/>
  <c r="S2417" i="5"/>
  <c r="S3115" i="5"/>
  <c r="V2806" i="5"/>
  <c r="V1707" i="5"/>
  <c r="V2549" i="5"/>
  <c r="V1465" i="5"/>
  <c r="S960" i="5"/>
  <c r="V1983" i="5"/>
  <c r="V1942" i="5"/>
  <c r="V2816" i="5"/>
  <c r="V2578" i="5"/>
  <c r="V2449" i="5"/>
  <c r="V2863" i="5"/>
  <c r="V1401" i="5"/>
  <c r="V932" i="5"/>
  <c r="V1790" i="5"/>
  <c r="V3325" i="5"/>
  <c r="V3238" i="5"/>
  <c r="V758" i="5"/>
  <c r="S598" i="5"/>
  <c r="S2324" i="5"/>
  <c r="S3051" i="5"/>
  <c r="S2712" i="5"/>
  <c r="S503" i="5"/>
  <c r="V3080" i="5"/>
  <c r="V3039" i="5"/>
  <c r="S2906" i="5"/>
  <c r="R666" i="5"/>
  <c r="V1283" i="5"/>
  <c r="R357" i="5"/>
  <c r="V1648" i="5"/>
  <c r="V81" i="5"/>
  <c r="S1502" i="5"/>
  <c r="S2414" i="5"/>
  <c r="V1770" i="5"/>
  <c r="S3470" i="5"/>
  <c r="S3476" i="5"/>
  <c r="V1867" i="5"/>
  <c r="V1896" i="5"/>
  <c r="V1799" i="5"/>
  <c r="V2163" i="5"/>
  <c r="S3392" i="5"/>
  <c r="V3192" i="5"/>
  <c r="S3550" i="5"/>
  <c r="V1781" i="5"/>
  <c r="V1551" i="5"/>
  <c r="V204" i="5"/>
  <c r="V1437" i="5"/>
  <c r="S1910" i="5"/>
  <c r="S2552" i="5"/>
  <c r="V851" i="5"/>
  <c r="S1685" i="5"/>
  <c r="V580" i="5"/>
  <c r="V544" i="5"/>
  <c r="V2775" i="5"/>
  <c r="V984" i="5"/>
  <c r="V3133" i="5"/>
  <c r="V1373" i="5"/>
  <c r="V765" i="5"/>
  <c r="V37" i="5"/>
  <c r="V2856" i="5"/>
  <c r="V592" i="5"/>
  <c r="V1749" i="5"/>
  <c r="V2058" i="5"/>
  <c r="S1561" i="5"/>
  <c r="S2230" i="5"/>
  <c r="V1974" i="5"/>
  <c r="S3090" i="5"/>
  <c r="V243" i="5"/>
  <c r="V494" i="5"/>
  <c r="V2435" i="5"/>
  <c r="S3548" i="5"/>
  <c r="S2171" i="5"/>
  <c r="V832" i="5"/>
  <c r="V1418" i="5"/>
  <c r="V889" i="5"/>
  <c r="V324" i="5"/>
  <c r="V2335" i="5"/>
  <c r="R383" i="5"/>
  <c r="V1657" i="5"/>
  <c r="V120" i="5"/>
  <c r="S2938" i="5"/>
  <c r="V108" i="5"/>
  <c r="S3226" i="5"/>
  <c r="V2973" i="5"/>
  <c r="S3420" i="5"/>
  <c r="V1936" i="5"/>
  <c r="V3320" i="5"/>
  <c r="V1852" i="5"/>
  <c r="V1929" i="5"/>
  <c r="V1299" i="5"/>
  <c r="S2654" i="5"/>
  <c r="S3171" i="5"/>
  <c r="V864" i="5"/>
  <c r="V800" i="5"/>
  <c r="S2965" i="5"/>
  <c r="V397" i="5"/>
  <c r="V3335" i="5"/>
  <c r="V2445" i="5"/>
  <c r="S1365" i="5"/>
  <c r="V2721" i="5"/>
  <c r="V2270" i="5"/>
  <c r="V2771" i="5"/>
  <c r="S3501" i="5"/>
  <c r="V1414" i="5"/>
  <c r="V1336" i="5"/>
  <c r="V3022" i="5"/>
  <c r="V1297" i="5"/>
  <c r="V3278" i="5"/>
  <c r="R1196" i="5"/>
  <c r="V803" i="5"/>
  <c r="V2042" i="5"/>
  <c r="R38" i="5"/>
  <c r="V1217" i="5"/>
  <c r="S522" i="5"/>
  <c r="S2152" i="5"/>
  <c r="S2886" i="5"/>
  <c r="S396" i="5"/>
  <c r="S2140" i="5"/>
  <c r="V1029" i="5"/>
  <c r="S1421" i="5"/>
  <c r="S2222" i="5"/>
  <c r="S401" i="5"/>
  <c r="W2725" i="5"/>
  <c r="W2617" i="5"/>
  <c r="V772" i="5"/>
  <c r="W3390" i="5"/>
  <c r="W3292" i="5"/>
  <c r="S2015" i="5"/>
  <c r="S3138" i="5"/>
  <c r="S2802" i="5"/>
  <c r="S2500" i="5"/>
  <c r="S3278" i="5"/>
  <c r="W3510" i="5"/>
  <c r="S1827" i="5"/>
  <c r="V955" i="5"/>
  <c r="S3304" i="5"/>
  <c r="V2656" i="5"/>
  <c r="S642" i="5"/>
  <c r="S1836" i="5"/>
  <c r="S659" i="5"/>
  <c r="S708" i="5"/>
  <c r="S1931" i="5"/>
  <c r="V938" i="5"/>
  <c r="S3074" i="5"/>
  <c r="S3170" i="5"/>
  <c r="S1747" i="5"/>
  <c r="V892" i="5"/>
  <c r="V2623" i="5"/>
  <c r="V711" i="5"/>
  <c r="V2563" i="5"/>
  <c r="V1257" i="5"/>
  <c r="V2745" i="5"/>
  <c r="V1659" i="5"/>
  <c r="S410" i="5"/>
  <c r="S2354" i="5"/>
  <c r="S1820" i="5"/>
  <c r="V619" i="5"/>
  <c r="S3109" i="5"/>
  <c r="V983" i="5"/>
  <c r="V1117" i="5"/>
  <c r="S1795" i="5"/>
  <c r="V380" i="5"/>
  <c r="V584" i="5"/>
  <c r="V922" i="5"/>
  <c r="V1873" i="5"/>
  <c r="R943" i="5"/>
  <c r="V2909" i="5"/>
  <c r="V320" i="5"/>
  <c r="V2555" i="5"/>
  <c r="S247" i="5"/>
  <c r="S2869" i="5"/>
  <c r="S141" i="5"/>
  <c r="S2597" i="5"/>
  <c r="V177" i="5"/>
  <c r="S2442" i="5"/>
  <c r="V1417" i="5"/>
  <c r="V698" i="5"/>
  <c r="S3251" i="5"/>
  <c r="S2129" i="5"/>
  <c r="S2169" i="5"/>
  <c r="S3438" i="5"/>
  <c r="V1403" i="5"/>
  <c r="V3201" i="5"/>
  <c r="S2839" i="5"/>
  <c r="V242" i="5"/>
  <c r="S2775" i="5"/>
  <c r="S1963" i="5"/>
  <c r="S3381" i="5"/>
  <c r="V1084" i="5"/>
  <c r="V3391" i="5"/>
  <c r="S780" i="5"/>
  <c r="S2191" i="5"/>
  <c r="V635" i="5"/>
  <c r="V1533" i="5"/>
  <c r="V1309" i="5"/>
  <c r="V787" i="5"/>
  <c r="S3071" i="5"/>
  <c r="V2079" i="5"/>
  <c r="V1281" i="5"/>
  <c r="V10" i="5"/>
  <c r="S1666" i="5"/>
  <c r="R425" i="5"/>
  <c r="S3494" i="5"/>
  <c r="V1748" i="5"/>
  <c r="S3565" i="5"/>
  <c r="S947" i="5"/>
  <c r="S977" i="5"/>
  <c r="S2683" i="5"/>
  <c r="V529" i="5"/>
  <c r="V618" i="5"/>
  <c r="S2929" i="5"/>
  <c r="V1953" i="5"/>
  <c r="S1234" i="5"/>
  <c r="S793" i="5"/>
  <c r="S1178" i="5"/>
  <c r="V1053" i="5"/>
  <c r="V2358" i="5"/>
  <c r="V1914" i="5"/>
  <c r="V475" i="5"/>
  <c r="V1237" i="5"/>
  <c r="V48" i="5"/>
  <c r="S1509" i="5"/>
  <c r="S2452" i="5"/>
  <c r="S1883" i="5"/>
  <c r="V240" i="5"/>
  <c r="V1674" i="5"/>
  <c r="V1651" i="5"/>
  <c r="S3282" i="5"/>
  <c r="S2200" i="5"/>
  <c r="S3406" i="5"/>
  <c r="V615" i="5"/>
  <c r="V1689" i="5"/>
  <c r="V2773" i="5"/>
  <c r="R811" i="5"/>
  <c r="V2409" i="5"/>
  <c r="V313" i="5"/>
  <c r="S3551" i="5"/>
  <c r="R725" i="5"/>
  <c r="V2250" i="5"/>
  <c r="S2133" i="5"/>
  <c r="V913" i="5"/>
  <c r="S3409" i="5"/>
  <c r="S909" i="5"/>
  <c r="S3546" i="5"/>
  <c r="V454" i="5"/>
  <c r="S2316" i="5"/>
  <c r="V199" i="5"/>
  <c r="V1783" i="5"/>
  <c r="V1637" i="5"/>
  <c r="V3140" i="5"/>
  <c r="V312" i="5"/>
  <c r="V1239" i="5"/>
  <c r="S3061" i="5"/>
  <c r="V1480" i="5"/>
  <c r="S1062" i="5"/>
  <c r="S1021" i="5"/>
  <c r="S2846" i="5"/>
  <c r="S2643" i="5"/>
  <c r="S2609" i="5"/>
  <c r="V114" i="5"/>
  <c r="V2513" i="5"/>
  <c r="S1652" i="5"/>
  <c r="V3578" i="5"/>
  <c r="V3449" i="5"/>
  <c r="V1925" i="5"/>
  <c r="V2708" i="5"/>
  <c r="S2292" i="5"/>
  <c r="V109" i="5"/>
  <c r="V3247" i="5"/>
  <c r="V441" i="5"/>
  <c r="S2263" i="5"/>
  <c r="V499" i="5"/>
  <c r="V266" i="5"/>
  <c r="S3568" i="5"/>
  <c r="V810" i="5"/>
  <c r="S2063" i="5"/>
  <c r="R336" i="5"/>
  <c r="S184" i="5"/>
  <c r="V1890" i="5"/>
  <c r="V966" i="5"/>
  <c r="V2882" i="5"/>
  <c r="V1158" i="5"/>
  <c r="V368" i="5"/>
  <c r="V1731" i="5"/>
  <c r="R211" i="5"/>
  <c r="S2227" i="5"/>
  <c r="S205" i="5"/>
  <c r="V1221" i="5"/>
  <c r="V462" i="5"/>
  <c r="V95" i="5"/>
  <c r="S1616" i="5"/>
  <c r="V924" i="5"/>
  <c r="R164" i="5"/>
  <c r="V1805" i="5"/>
  <c r="R793" i="5"/>
  <c r="V586" i="5"/>
  <c r="V541" i="5"/>
  <c r="V2893" i="5"/>
  <c r="S3443" i="5"/>
  <c r="R733" i="5"/>
  <c r="V1811" i="5"/>
  <c r="S3047" i="5"/>
  <c r="V1370" i="5"/>
  <c r="S3452" i="5"/>
  <c r="V1475" i="5"/>
  <c r="S1794" i="5"/>
  <c r="V2534" i="5"/>
  <c r="V1898" i="5"/>
  <c r="V2897" i="5"/>
  <c r="V1710" i="5"/>
  <c r="V989" i="5"/>
  <c r="V2819" i="5"/>
  <c r="V1391" i="5"/>
  <c r="V1071" i="5"/>
  <c r="V2912" i="5"/>
  <c r="V2948" i="5"/>
  <c r="V392" i="5"/>
  <c r="R225" i="5"/>
  <c r="S2655" i="5"/>
  <c r="V3569" i="5"/>
  <c r="R155" i="5"/>
  <c r="V1635" i="5"/>
  <c r="V2932" i="5"/>
  <c r="R149" i="5"/>
  <c r="R839" i="5"/>
  <c r="V1773" i="5"/>
  <c r="V1160" i="5"/>
  <c r="V3573" i="5"/>
  <c r="V802" i="5"/>
  <c r="V3082" i="5"/>
  <c r="R161" i="5"/>
  <c r="R3005" i="5"/>
  <c r="V2586" i="5"/>
  <c r="V588" i="5"/>
  <c r="R1128" i="5"/>
  <c r="V1123" i="5"/>
  <c r="R852" i="5"/>
  <c r="R160" i="5"/>
  <c r="R2224" i="5"/>
  <c r="R300" i="5"/>
  <c r="R1424" i="5"/>
  <c r="R1729" i="5"/>
  <c r="S2991" i="5"/>
  <c r="S1108" i="5"/>
  <c r="V2366" i="5"/>
  <c r="R403" i="5"/>
  <c r="R928" i="5"/>
  <c r="V1923" i="5"/>
  <c r="V1238" i="5"/>
  <c r="R90" i="5"/>
  <c r="V2135" i="5"/>
  <c r="R612" i="5"/>
  <c r="R327" i="5"/>
  <c r="V2750" i="5"/>
  <c r="S2163" i="5"/>
  <c r="R1142" i="5"/>
  <c r="V1171" i="5"/>
  <c r="V2848" i="5"/>
  <c r="V1644" i="5"/>
  <c r="V3035" i="5"/>
  <c r="V2295" i="5"/>
  <c r="V1684" i="5"/>
  <c r="V1753" i="5"/>
  <c r="R2043" i="5"/>
  <c r="V1972" i="5"/>
  <c r="V1758" i="5"/>
  <c r="R2024" i="5"/>
  <c r="R650" i="5"/>
  <c r="S500" i="5"/>
  <c r="S237" i="5"/>
  <c r="S3396" i="5"/>
  <c r="S1406" i="5"/>
  <c r="S3521" i="5"/>
  <c r="V1899" i="5"/>
  <c r="S2306" i="5"/>
  <c r="S1506" i="5"/>
  <c r="V3128" i="5"/>
  <c r="S1022" i="5"/>
  <c r="S3021" i="5"/>
  <c r="V831" i="5"/>
  <c r="S180" i="5"/>
  <c r="S1734" i="5"/>
  <c r="S1622" i="5"/>
  <c r="S1576" i="5"/>
  <c r="S2630" i="5"/>
  <c r="S3262" i="5"/>
  <c r="S963" i="5"/>
  <c r="S1533" i="5"/>
  <c r="S2834" i="5"/>
  <c r="V4" i="5"/>
  <c r="V436" i="5"/>
  <c r="V3087" i="5"/>
  <c r="S1967" i="5"/>
  <c r="S2212" i="5"/>
  <c r="S2358" i="5"/>
  <c r="V210" i="5"/>
  <c r="V881" i="5"/>
  <c r="V125" i="5"/>
  <c r="V3321" i="5"/>
  <c r="S3200" i="5"/>
  <c r="V370" i="5"/>
  <c r="V927" i="5"/>
  <c r="V710" i="5"/>
  <c r="V2035" i="5"/>
  <c r="S3451" i="5"/>
  <c r="V2923" i="5"/>
  <c r="V476" i="5"/>
  <c r="V2420" i="5"/>
  <c r="S107" i="5"/>
  <c r="S2111" i="5"/>
  <c r="S2490" i="5"/>
  <c r="S2595" i="5"/>
  <c r="V1744" i="5"/>
  <c r="V970" i="5"/>
  <c r="V97" i="5"/>
  <c r="S2902" i="5"/>
  <c r="V415" i="5"/>
  <c r="V774" i="5"/>
  <c r="S3569" i="5"/>
  <c r="V2572" i="5"/>
  <c r="V1184" i="5"/>
  <c r="V3417" i="5"/>
  <c r="V1381" i="5"/>
  <c r="V3146" i="5"/>
  <c r="S1719" i="5"/>
  <c r="S3449" i="5"/>
  <c r="S2310" i="5"/>
  <c r="V45" i="5"/>
  <c r="V1409" i="5"/>
  <c r="S2634" i="5"/>
  <c r="S3007" i="5"/>
  <c r="V453" i="5"/>
  <c r="S3424" i="5"/>
  <c r="S1206" i="5"/>
  <c r="S2994" i="5"/>
  <c r="S2997" i="5"/>
  <c r="S3431" i="5"/>
  <c r="V2649" i="5"/>
  <c r="S3547" i="5"/>
  <c r="S2335" i="5"/>
  <c r="V2314" i="5"/>
  <c r="S2461" i="5"/>
  <c r="V682" i="5"/>
  <c r="V1265" i="5"/>
  <c r="S850" i="5"/>
  <c r="S2776" i="5"/>
  <c r="S2197" i="5"/>
  <c r="V225" i="5"/>
  <c r="V59" i="5"/>
  <c r="S2911" i="5"/>
  <c r="V328" i="5"/>
  <c r="S3025" i="5"/>
  <c r="S2766" i="5"/>
  <c r="S2972" i="5"/>
  <c r="V66" i="5"/>
  <c r="V2210" i="5"/>
  <c r="V62" i="5"/>
  <c r="V2942" i="5"/>
  <c r="S3049" i="5"/>
  <c r="V2553" i="5"/>
  <c r="S1893" i="5"/>
  <c r="S2067" i="5"/>
  <c r="S3375" i="5"/>
  <c r="V665" i="5"/>
  <c r="V756" i="5"/>
  <c r="S2720" i="5"/>
  <c r="V2758" i="5"/>
  <c r="V50" i="5"/>
  <c r="V461" i="5"/>
  <c r="S1837" i="5"/>
  <c r="V1528" i="5"/>
  <c r="S3497" i="5"/>
  <c r="V3220" i="5"/>
  <c r="S2646" i="5"/>
  <c r="V733" i="5"/>
  <c r="V2437" i="5"/>
  <c r="S1255" i="5"/>
  <c r="V830" i="5"/>
  <c r="V1482" i="5"/>
  <c r="V2237" i="5"/>
  <c r="R199" i="5"/>
  <c r="V3474" i="5"/>
  <c r="V2911" i="5"/>
  <c r="S2998" i="5"/>
  <c r="V150" i="5"/>
  <c r="S2383" i="5"/>
  <c r="S3036" i="5"/>
  <c r="V691" i="5"/>
  <c r="V2246" i="5"/>
  <c r="V898" i="5"/>
  <c r="W3519" i="5"/>
  <c r="S3102" i="5"/>
  <c r="R756" i="5"/>
  <c r="V1583" i="5"/>
  <c r="V2296" i="5"/>
  <c r="V3568" i="5"/>
  <c r="S1500" i="5"/>
  <c r="S1253" i="5"/>
  <c r="S1869" i="5"/>
  <c r="S2155" i="5"/>
  <c r="V554" i="5"/>
  <c r="V1470" i="5"/>
  <c r="R31" i="5"/>
  <c r="V715" i="5"/>
  <c r="S3041" i="5"/>
  <c r="V785" i="5"/>
  <c r="V1371" i="5"/>
  <c r="V2792" i="5"/>
  <c r="V2446" i="5"/>
  <c r="S2983" i="5"/>
  <c r="V2265" i="5"/>
  <c r="S2132" i="5"/>
  <c r="S3493" i="5"/>
  <c r="V1013" i="5"/>
  <c r="S2425" i="5"/>
  <c r="V2966" i="5"/>
  <c r="V2653" i="5"/>
  <c r="V2618" i="5"/>
  <c r="V356" i="5"/>
  <c r="V3472" i="5"/>
  <c r="V2809" i="5"/>
  <c r="V1150" i="5"/>
  <c r="V2481" i="5"/>
  <c r="S3537" i="5"/>
  <c r="V1148" i="5"/>
  <c r="S1042" i="5"/>
  <c r="S3534" i="5"/>
  <c r="V70" i="5"/>
  <c r="V390" i="5"/>
  <c r="W3384" i="5"/>
  <c r="V1928" i="5"/>
  <c r="V3406" i="5"/>
  <c r="V2657" i="5"/>
  <c r="V2190" i="5"/>
  <c r="V998" i="5"/>
  <c r="V815" i="5"/>
  <c r="V694" i="5"/>
  <c r="V1960" i="5"/>
  <c r="V3069" i="5"/>
  <c r="V1278" i="5"/>
  <c r="V1488" i="5"/>
  <c r="S2918" i="5"/>
  <c r="V1127" i="5"/>
  <c r="V86" i="5"/>
  <c r="V1754" i="5"/>
  <c r="S2086" i="5"/>
  <c r="S2545" i="5"/>
  <c r="S1956" i="5"/>
  <c r="S2361" i="5"/>
  <c r="V940" i="5"/>
  <c r="V1543" i="5"/>
  <c r="V3023" i="5"/>
  <c r="S1915" i="5"/>
  <c r="S2240" i="5"/>
  <c r="R747" i="5"/>
  <c r="V1634" i="5"/>
  <c r="V2086" i="5"/>
  <c r="V2415" i="5"/>
  <c r="S2848" i="5"/>
  <c r="S3125" i="5"/>
  <c r="S1212" i="5"/>
  <c r="V2027" i="5"/>
  <c r="S3212" i="5"/>
  <c r="V1565" i="5"/>
  <c r="V2065" i="5"/>
  <c r="S2640" i="5"/>
  <c r="V2516" i="5"/>
  <c r="V1015" i="5"/>
  <c r="V91" i="5"/>
  <c r="V2847" i="5"/>
  <c r="V2870" i="5"/>
  <c r="V2166" i="5"/>
  <c r="V365" i="5"/>
  <c r="V531" i="5"/>
  <c r="V2967" i="5"/>
  <c r="V3339" i="5"/>
  <c r="V3143" i="5"/>
  <c r="V990" i="5"/>
  <c r="R180" i="5"/>
  <c r="V1999" i="5"/>
  <c r="V1820" i="5"/>
  <c r="V211" i="5"/>
  <c r="R767" i="5"/>
  <c r="V2396" i="5"/>
  <c r="R967" i="5"/>
  <c r="V2167" i="5"/>
  <c r="R596" i="5"/>
  <c r="R210" i="5"/>
  <c r="S488" i="5"/>
  <c r="S2482" i="5"/>
  <c r="V107" i="5"/>
  <c r="S2085" i="5"/>
  <c r="S3243" i="5"/>
  <c r="V3248" i="5"/>
  <c r="S3003" i="5"/>
  <c r="S835" i="5"/>
  <c r="S2558" i="5"/>
  <c r="S2563" i="5"/>
  <c r="S3552" i="5"/>
  <c r="S3169" i="5"/>
  <c r="W1017" i="5"/>
  <c r="S1384" i="5"/>
  <c r="S2990" i="5"/>
  <c r="S2593" i="5"/>
  <c r="S2676" i="5"/>
  <c r="S3402" i="5"/>
  <c r="S388" i="5"/>
  <c r="S2505" i="5"/>
  <c r="V987" i="5"/>
  <c r="V372" i="5"/>
  <c r="S2648" i="5"/>
  <c r="S2799" i="5"/>
  <c r="S789" i="5"/>
  <c r="S1149" i="5"/>
  <c r="V632" i="5"/>
  <c r="S3508" i="5"/>
  <c r="S2351" i="5"/>
  <c r="S1805" i="5"/>
  <c r="S1659" i="5"/>
  <c r="S1583" i="5"/>
  <c r="S3045" i="5"/>
  <c r="W2881" i="5"/>
  <c r="S2767" i="5"/>
  <c r="V55" i="5"/>
  <c r="S2616" i="5"/>
  <c r="S2764" i="5"/>
  <c r="V1010" i="5"/>
  <c r="V2268" i="5"/>
  <c r="V1133" i="5"/>
  <c r="S1047" i="5"/>
  <c r="S2373" i="5"/>
  <c r="V593" i="5"/>
  <c r="S3574" i="5"/>
  <c r="S2607" i="5"/>
  <c r="V1756" i="5"/>
  <c r="V2143" i="5"/>
  <c r="V1858" i="5"/>
  <c r="S2703" i="5"/>
  <c r="S2816" i="5"/>
  <c r="V2140" i="5"/>
  <c r="S3387" i="5"/>
  <c r="V1447" i="5"/>
  <c r="S2511" i="5"/>
  <c r="V1350" i="5"/>
  <c r="V1566" i="5"/>
  <c r="V2693" i="5"/>
  <c r="V424" i="5"/>
  <c r="S210" i="5"/>
  <c r="S611" i="5"/>
  <c r="S2519" i="5"/>
  <c r="V1227" i="5"/>
  <c r="V799" i="5"/>
  <c r="V807" i="5"/>
  <c r="V2889" i="5"/>
  <c r="V895" i="5"/>
  <c r="S2733" i="5"/>
  <c r="S2923" i="5"/>
  <c r="S2888" i="5"/>
  <c r="V1253" i="5"/>
  <c r="V1003" i="5"/>
  <c r="V1088" i="5"/>
  <c r="V3432" i="5"/>
  <c r="V1240" i="5"/>
  <c r="S1075" i="5"/>
  <c r="V1455" i="5"/>
  <c r="V3399" i="5"/>
  <c r="S2725" i="5"/>
  <c r="S3137" i="5"/>
  <c r="V1152" i="5"/>
  <c r="V596" i="5"/>
  <c r="V962" i="5"/>
  <c r="V2672" i="5"/>
  <c r="V2432" i="5"/>
  <c r="S2756" i="5"/>
  <c r="V2688" i="5"/>
  <c r="S2989" i="5"/>
  <c r="V3212" i="5"/>
  <c r="V1062" i="5"/>
  <c r="V1043" i="5"/>
  <c r="R100" i="5"/>
  <c r="V334" i="5"/>
  <c r="V1985" i="5"/>
  <c r="V2132" i="5"/>
  <c r="S3238" i="5"/>
  <c r="S2340" i="5"/>
  <c r="V1613" i="5"/>
  <c r="V1402" i="5"/>
  <c r="V1586" i="5"/>
  <c r="V226" i="5"/>
  <c r="V1243" i="5"/>
  <c r="V369" i="5"/>
  <c r="S3370" i="5"/>
  <c r="S3505" i="5"/>
  <c r="V1185" i="5"/>
  <c r="V3232" i="5"/>
  <c r="V2077" i="5"/>
  <c r="S2903" i="5"/>
  <c r="V825" i="5"/>
  <c r="V79" i="5"/>
  <c r="V2069" i="5"/>
  <c r="V2568" i="5"/>
  <c r="V1837" i="5"/>
  <c r="V1041" i="5"/>
  <c r="V3440" i="5"/>
  <c r="S986" i="5"/>
  <c r="S2599" i="5"/>
  <c r="V727" i="5"/>
  <c r="V3057" i="5"/>
  <c r="V2644" i="5"/>
  <c r="V2802" i="5"/>
  <c r="R108" i="5"/>
  <c r="V1176" i="5"/>
  <c r="S2040" i="5"/>
  <c r="S2976" i="5"/>
  <c r="S716" i="5"/>
  <c r="V846" i="5"/>
  <c r="R838" i="5"/>
  <c r="V1323" i="5"/>
  <c r="R2128" i="5"/>
  <c r="V2462" i="5"/>
  <c r="V915" i="5"/>
  <c r="V2931" i="5"/>
  <c r="R2659" i="5"/>
  <c r="V3090" i="5"/>
  <c r="V1952" i="5"/>
  <c r="R3437" i="5"/>
  <c r="V493" i="5"/>
  <c r="V1269" i="5"/>
  <c r="V2719" i="5"/>
  <c r="V3563" i="5"/>
  <c r="V2521" i="5"/>
  <c r="R869" i="5"/>
  <c r="S1104" i="5"/>
  <c r="V1763" i="5"/>
  <c r="V219" i="5"/>
  <c r="V1924" i="5"/>
  <c r="R540" i="5"/>
  <c r="S2966" i="5"/>
  <c r="R182" i="5"/>
  <c r="V1872" i="5"/>
  <c r="V1249" i="5"/>
  <c r="R1703" i="5"/>
  <c r="R975" i="5"/>
  <c r="V3489" i="5"/>
  <c r="V1998" i="5"/>
  <c r="R472" i="5"/>
  <c r="R2412" i="5"/>
  <c r="R2843" i="5"/>
  <c r="R405" i="5"/>
  <c r="R1053" i="5"/>
  <c r="R3202" i="5"/>
  <c r="V1452" i="5"/>
  <c r="R566" i="5"/>
  <c r="R465" i="5"/>
  <c r="V1008" i="5"/>
  <c r="V3002" i="5"/>
  <c r="V2393" i="5"/>
  <c r="V2900" i="5"/>
  <c r="V3109" i="5"/>
  <c r="V1824" i="5"/>
  <c r="V2663" i="5"/>
  <c r="R1735" i="5"/>
  <c r="V248" i="5"/>
  <c r="V1086" i="5"/>
  <c r="V2478" i="5"/>
  <c r="R119" i="5"/>
  <c r="V2666" i="5"/>
  <c r="R2964" i="5"/>
  <c r="V2533" i="5"/>
  <c r="V2535" i="5"/>
  <c r="R1557" i="5"/>
  <c r="R867" i="5"/>
  <c r="R1587" i="5"/>
  <c r="R437" i="5"/>
  <c r="V3173" i="5"/>
  <c r="V3547" i="5"/>
  <c r="V3249" i="5"/>
  <c r="V2935" i="5"/>
  <c r="V1908" i="5"/>
  <c r="R1578" i="5"/>
  <c r="V3328" i="5"/>
  <c r="V2261" i="5"/>
  <c r="V861" i="5"/>
  <c r="V2950" i="5"/>
  <c r="S3167" i="5"/>
  <c r="R10" i="5"/>
  <c r="R722" i="5"/>
  <c r="V2471" i="5"/>
  <c r="V971" i="5"/>
  <c r="R766" i="5"/>
  <c r="V1724" i="5"/>
  <c r="V1097" i="5"/>
  <c r="V399" i="5"/>
  <c r="V2262" i="5"/>
  <c r="R399" i="5"/>
  <c r="V3420" i="5"/>
  <c r="V2565" i="5"/>
  <c r="V2159" i="5"/>
  <c r="R481" i="5"/>
  <c r="V2770" i="5"/>
  <c r="V1155" i="5"/>
  <c r="V2128" i="5"/>
  <c r="V3086" i="5"/>
  <c r="V2258" i="5"/>
  <c r="V2300" i="5"/>
  <c r="V2453" i="5"/>
  <c r="R322" i="5"/>
  <c r="V3557" i="5"/>
  <c r="V3309" i="5"/>
  <c r="V719" i="5"/>
  <c r="V1833" i="5"/>
  <c r="S3553" i="5"/>
  <c r="V236" i="5"/>
  <c r="S2232" i="5"/>
  <c r="V625" i="5"/>
  <c r="S2970" i="5"/>
  <c r="V2495" i="5"/>
  <c r="V292" i="5"/>
  <c r="V2470" i="5"/>
  <c r="S2252" i="5"/>
  <c r="V933" i="5"/>
  <c r="V681" i="5"/>
  <c r="V2344" i="5"/>
  <c r="V481" i="5"/>
  <c r="V3540" i="5"/>
  <c r="R739" i="5"/>
  <c r="V2264" i="5"/>
  <c r="V2369" i="5"/>
  <c r="V1483" i="5"/>
  <c r="V1261" i="5"/>
  <c r="V3549" i="5"/>
  <c r="R1227" i="5"/>
  <c r="V2425" i="5"/>
  <c r="V3306" i="5"/>
  <c r="V2208" i="5"/>
  <c r="R854" i="5"/>
  <c r="V658" i="5"/>
  <c r="V1968" i="5"/>
  <c r="R265" i="5"/>
  <c r="R987" i="5"/>
  <c r="V2576" i="5"/>
  <c r="V1284" i="5"/>
  <c r="R1443" i="5"/>
  <c r="V2930" i="5"/>
  <c r="V1556" i="5"/>
  <c r="V1026" i="5"/>
  <c r="V19" i="5"/>
  <c r="V411" i="5"/>
  <c r="V2974" i="5"/>
  <c r="V3125" i="5"/>
  <c r="S2036" i="5"/>
  <c r="V942" i="5"/>
  <c r="V2710" i="5"/>
  <c r="V3114" i="5"/>
  <c r="V1136" i="5"/>
  <c r="S1371" i="5"/>
  <c r="S2186" i="5"/>
  <c r="W3028" i="5"/>
  <c r="S2523" i="5"/>
  <c r="V508" i="5"/>
  <c r="S3330" i="5"/>
  <c r="S2765" i="5"/>
  <c r="S2949" i="5"/>
  <c r="V1988" i="5"/>
  <c r="S1691" i="5"/>
  <c r="S2971" i="5"/>
  <c r="V641" i="5"/>
  <c r="V883" i="5"/>
  <c r="S2955" i="5"/>
  <c r="V2332" i="5"/>
  <c r="V2880" i="5"/>
  <c r="V1599" i="5"/>
  <c r="S1793" i="5"/>
  <c r="S2544" i="5"/>
  <c r="V2201" i="5"/>
  <c r="V517" i="5"/>
  <c r="S3416" i="5"/>
  <c r="V2359" i="5"/>
  <c r="V1324" i="5"/>
  <c r="V345" i="5"/>
  <c r="W3140" i="5"/>
  <c r="S213" i="5"/>
  <c r="V1677" i="5"/>
  <c r="S1109" i="5"/>
  <c r="S475" i="5"/>
  <c r="S3458" i="5"/>
  <c r="S3067" i="5"/>
  <c r="V2581" i="5"/>
  <c r="S3570" i="5"/>
  <c r="V1747" i="5"/>
  <c r="S2002" i="5"/>
  <c r="S2554" i="5"/>
  <c r="V798" i="5"/>
  <c r="V600" i="5"/>
  <c r="V423" i="5"/>
  <c r="V1030" i="5"/>
  <c r="V1492" i="5"/>
  <c r="V2010" i="5"/>
  <c r="S2081" i="5"/>
  <c r="S2576" i="5"/>
  <c r="V1973" i="5"/>
  <c r="S3530" i="5"/>
  <c r="V87" i="5"/>
  <c r="V894" i="5"/>
  <c r="V1917" i="5"/>
  <c r="V2239" i="5"/>
  <c r="S233" i="5"/>
  <c r="V692" i="5"/>
  <c r="V3" i="5"/>
  <c r="V1106" i="5"/>
  <c r="S3362" i="5"/>
  <c r="V2550" i="5"/>
  <c r="S3543" i="5"/>
  <c r="V1717" i="5"/>
  <c r="V1661" i="5"/>
  <c r="V2064" i="5"/>
  <c r="S1157" i="5"/>
  <c r="V1950" i="5"/>
  <c r="S3095" i="5"/>
  <c r="R1178" i="5"/>
  <c r="V2532" i="5"/>
  <c r="V3118" i="5"/>
  <c r="R99" i="5"/>
  <c r="V1467" i="5"/>
  <c r="V1321" i="5"/>
  <c r="V1838" i="5"/>
  <c r="V2878" i="5"/>
  <c r="V964" i="5"/>
  <c r="V230" i="5"/>
  <c r="V2724" i="5"/>
  <c r="V1572" i="5"/>
  <c r="S2297" i="5"/>
  <c r="V1476" i="5"/>
  <c r="V1139" i="5"/>
  <c r="S3103" i="5"/>
  <c r="V2399" i="5"/>
  <c r="V1776" i="5"/>
  <c r="S2897" i="5"/>
  <c r="V3009" i="5"/>
  <c r="V1469" i="5"/>
  <c r="V597" i="5"/>
  <c r="V2003" i="5"/>
  <c r="V1304" i="5"/>
  <c r="V2186" i="5"/>
  <c r="V1884" i="5"/>
  <c r="R578" i="5"/>
  <c r="V1212" i="5"/>
  <c r="S2916" i="5"/>
  <c r="S2841" i="5"/>
  <c r="V763" i="5"/>
  <c r="V2145" i="5"/>
  <c r="V746" i="5"/>
  <c r="V791" i="5"/>
  <c r="S305" i="5"/>
  <c r="R830" i="5"/>
  <c r="V2953" i="5"/>
  <c r="V2751" i="5"/>
  <c r="V2818" i="5"/>
  <c r="V1768" i="5"/>
  <c r="V3055" i="5"/>
  <c r="V2706" i="5"/>
  <c r="R2933" i="5"/>
  <c r="V2763" i="5"/>
  <c r="V1938" i="5"/>
  <c r="V2447" i="5"/>
  <c r="R672" i="5"/>
  <c r="R236" i="5"/>
  <c r="V2635" i="5"/>
  <c r="R1811" i="5"/>
  <c r="V463" i="5"/>
  <c r="V2570" i="5"/>
  <c r="V811" i="5"/>
  <c r="R1609" i="5"/>
  <c r="V1421" i="5"/>
  <c r="V2698" i="5"/>
  <c r="V917" i="5"/>
  <c r="V3246" i="5"/>
  <c r="S3117" i="5"/>
  <c r="V3231" i="5"/>
  <c r="V1525" i="5"/>
  <c r="V2652" i="5"/>
  <c r="V525" i="5"/>
  <c r="V2187" i="5"/>
  <c r="V957" i="5"/>
  <c r="R1011" i="5"/>
  <c r="V2012" i="5"/>
  <c r="V2947" i="5"/>
  <c r="V2850" i="5"/>
  <c r="V1568" i="5"/>
  <c r="R3311" i="5"/>
  <c r="V3240" i="5"/>
  <c r="R436" i="5"/>
  <c r="R3386" i="5"/>
  <c r="R270" i="5"/>
  <c r="V2457" i="5"/>
  <c r="V3580" i="5"/>
  <c r="R1130" i="5"/>
  <c r="V2801" i="5"/>
  <c r="R1023" i="5"/>
  <c r="S2473" i="5"/>
  <c r="V3229" i="5"/>
  <c r="V1930" i="5"/>
  <c r="S2842" i="5"/>
  <c r="V2321" i="5"/>
  <c r="V2862" i="5"/>
  <c r="V1526" i="5"/>
  <c r="V3344" i="5"/>
  <c r="R222" i="5"/>
  <c r="V783" i="5"/>
  <c r="V2522" i="5"/>
  <c r="R1492" i="5"/>
  <c r="V2907" i="5"/>
  <c r="R556" i="5"/>
  <c r="V2290" i="5"/>
  <c r="R851" i="5"/>
  <c r="V3333" i="5"/>
  <c r="V2165" i="5"/>
  <c r="V147" i="5"/>
  <c r="V492" i="5"/>
  <c r="R982" i="5"/>
  <c r="R1087" i="5"/>
  <c r="V3476" i="5"/>
  <c r="R1460" i="5"/>
  <c r="V1104" i="5"/>
  <c r="V609" i="5"/>
  <c r="V2405" i="5"/>
  <c r="V2557" i="5"/>
  <c r="V1361" i="5"/>
  <c r="V3103" i="5"/>
  <c r="R1579" i="5"/>
  <c r="S3104" i="5"/>
  <c r="S2936" i="5"/>
  <c r="V1623" i="5"/>
  <c r="V1038" i="5"/>
  <c r="V827" i="5"/>
  <c r="V2772" i="5"/>
  <c r="V3224" i="5"/>
  <c r="R417" i="5"/>
  <c r="R1789" i="5"/>
  <c r="R2509" i="5"/>
  <c r="V540" i="5"/>
  <c r="V1658" i="5"/>
  <c r="R569" i="5"/>
  <c r="V2288" i="5"/>
  <c r="V2963" i="5"/>
  <c r="R2406" i="5"/>
  <c r="V3471" i="5"/>
  <c r="V1646" i="5"/>
  <c r="V2173" i="5"/>
  <c r="V3458" i="5"/>
  <c r="R663" i="5"/>
  <c r="V111" i="5"/>
  <c r="V2961" i="5"/>
  <c r="R1021" i="5"/>
  <c r="V480" i="5"/>
  <c r="V2760" i="5"/>
  <c r="S3094" i="5"/>
  <c r="V2971" i="5"/>
  <c r="V2755" i="5"/>
  <c r="S2167" i="5"/>
  <c r="V1627" i="5"/>
  <c r="V153" i="5"/>
  <c r="V2841" i="5"/>
  <c r="V3077" i="5"/>
  <c r="V2134" i="5"/>
  <c r="S3410" i="5"/>
  <c r="V17" i="5"/>
  <c r="V2914" i="5"/>
  <c r="V594" i="5"/>
  <c r="V1585" i="5"/>
  <c r="V3142" i="5"/>
  <c r="R3243" i="5"/>
  <c r="V2791" i="5"/>
  <c r="V2002" i="5"/>
  <c r="R2486" i="5"/>
  <c r="V965" i="5"/>
  <c r="V1900" i="5"/>
  <c r="R862" i="5"/>
  <c r="R544" i="5"/>
  <c r="R255" i="5"/>
  <c r="V3281" i="5"/>
  <c r="R1000" i="5"/>
  <c r="R1793" i="5"/>
  <c r="V431" i="5"/>
  <c r="R1271" i="5"/>
  <c r="R2430" i="5"/>
  <c r="S662" i="5"/>
  <c r="S1458" i="5"/>
  <c r="S1926" i="5"/>
  <c r="S1563" i="5"/>
  <c r="V753" i="5"/>
  <c r="S2892" i="5"/>
  <c r="S3357" i="5"/>
  <c r="S2050" i="5"/>
  <c r="S1787" i="5"/>
  <c r="S1918" i="5"/>
  <c r="S3346" i="5"/>
  <c r="V349" i="5"/>
  <c r="S3301" i="5"/>
  <c r="V607" i="5"/>
  <c r="S2553" i="5"/>
  <c r="V878" i="5"/>
  <c r="V1093" i="5"/>
  <c r="S1353" i="5"/>
  <c r="S2931" i="5"/>
  <c r="V1313" i="5"/>
  <c r="S3307" i="5"/>
  <c r="V1575" i="5"/>
  <c r="V342" i="5"/>
  <c r="V289" i="5"/>
  <c r="V958" i="5"/>
  <c r="S2258" i="5"/>
  <c r="S2302" i="5"/>
  <c r="S438" i="5"/>
  <c r="V1913" i="5"/>
  <c r="W3442" i="5"/>
  <c r="S1714" i="5"/>
  <c r="V1005" i="5"/>
  <c r="V1577" i="5"/>
  <c r="S566" i="5"/>
  <c r="V2390" i="5"/>
  <c r="S460" i="5"/>
  <c r="S2437" i="5"/>
  <c r="V1984" i="5"/>
  <c r="S3299" i="5"/>
  <c r="V42" i="5"/>
  <c r="V1830" i="5"/>
  <c r="V705" i="5"/>
  <c r="V1737" i="5"/>
  <c r="S701" i="5"/>
  <c r="S2912" i="5"/>
  <c r="V2601" i="5"/>
  <c r="S1957" i="5"/>
  <c r="W2137" i="5"/>
  <c r="V1126" i="5"/>
  <c r="V1665" i="5"/>
  <c r="V1308" i="5"/>
  <c r="S2189" i="5"/>
  <c r="V123" i="5"/>
  <c r="V2589" i="5"/>
  <c r="V2017" i="5"/>
  <c r="V60" i="5"/>
  <c r="R163" i="5"/>
  <c r="V2308" i="5"/>
  <c r="V2014" i="5"/>
  <c r="R586" i="5"/>
  <c r="V1865" i="5"/>
  <c r="S2199" i="5"/>
  <c r="V287" i="5"/>
  <c r="V2024" i="5"/>
  <c r="V2054" i="5"/>
  <c r="V1435" i="5"/>
  <c r="S2467" i="5"/>
  <c r="V302" i="5"/>
  <c r="S1044" i="5"/>
  <c r="V383" i="5"/>
  <c r="V1535" i="5"/>
  <c r="V1496" i="5"/>
  <c r="V2306" i="5"/>
  <c r="V651" i="5"/>
  <c r="V469" i="5"/>
  <c r="S2279" i="5"/>
  <c r="V826" i="5"/>
  <c r="V2236" i="5"/>
  <c r="V2255" i="5"/>
  <c r="V1916" i="5"/>
  <c r="V2526" i="5"/>
  <c r="V1440" i="5"/>
  <c r="V3091" i="5"/>
  <c r="S1882" i="5"/>
  <c r="V112" i="5"/>
  <c r="S3523" i="5"/>
  <c r="V56" i="5"/>
  <c r="V220" i="5"/>
  <c r="V3509" i="5"/>
  <c r="V176" i="5"/>
  <c r="V3228" i="5"/>
  <c r="V1697" i="5"/>
  <c r="S3176" i="5"/>
  <c r="V891" i="5"/>
  <c r="V1802" i="5"/>
  <c r="V2040" i="5"/>
  <c r="V1871" i="5"/>
  <c r="V1704" i="5"/>
  <c r="S2512" i="5"/>
  <c r="V3357" i="5"/>
  <c r="R246" i="5"/>
  <c r="V2814" i="5"/>
  <c r="V1472" i="5"/>
  <c r="V2726" i="5"/>
  <c r="V2839" i="5"/>
  <c r="R7" i="5"/>
  <c r="R3057" i="5"/>
  <c r="V2885" i="5"/>
  <c r="V3160" i="5"/>
  <c r="V1266" i="5"/>
  <c r="R2775" i="5"/>
  <c r="R1287" i="5"/>
  <c r="V2506" i="5"/>
  <c r="R2811" i="5"/>
  <c r="V3012" i="5"/>
  <c r="R679" i="5"/>
  <c r="V908" i="5"/>
  <c r="R386" i="5"/>
  <c r="V1735" i="5"/>
  <c r="V1034" i="5"/>
  <c r="R611" i="5"/>
  <c r="V1169" i="5"/>
  <c r="V209" i="5"/>
  <c r="R297" i="5"/>
  <c r="S3358" i="5"/>
  <c r="S3081" i="5"/>
  <c r="V1859" i="5"/>
  <c r="V548" i="5"/>
  <c r="R874" i="5"/>
  <c r="R1767" i="5"/>
  <c r="V1816" i="5"/>
  <c r="V556" i="5"/>
  <c r="R1438" i="5"/>
  <c r="V3330" i="5"/>
  <c r="R3264" i="5"/>
  <c r="V2992" i="5"/>
  <c r="V1686" i="5"/>
  <c r="V3543" i="5"/>
  <c r="V2309" i="5"/>
  <c r="V578" i="5"/>
  <c r="R497" i="5"/>
  <c r="V591" i="5"/>
  <c r="R27" i="5"/>
  <c r="V1175" i="5"/>
  <c r="V2558" i="5"/>
  <c r="V2225" i="5"/>
  <c r="V566" i="5"/>
  <c r="S3498" i="5"/>
  <c r="V2871" i="5"/>
  <c r="V1671" i="5"/>
  <c r="V1268" i="5"/>
  <c r="R1222" i="5"/>
  <c r="V1379" i="5"/>
  <c r="V3296" i="5"/>
  <c r="R1040" i="5"/>
  <c r="R2762" i="5"/>
  <c r="V2125" i="5"/>
  <c r="R538" i="5"/>
  <c r="V2279" i="5"/>
  <c r="R850" i="5"/>
  <c r="R2011" i="5"/>
  <c r="V364" i="5"/>
  <c r="V3487" i="5"/>
  <c r="R745" i="5"/>
  <c r="V3115" i="5"/>
  <c r="V2043" i="5"/>
  <c r="V2530" i="5"/>
  <c r="R427" i="5"/>
  <c r="V2474" i="5"/>
  <c r="W2743" i="5"/>
  <c r="V466" i="5"/>
  <c r="V2888" i="5"/>
  <c r="V2484" i="5"/>
  <c r="V12" i="5"/>
  <c r="S2960" i="5"/>
  <c r="V2837" i="5"/>
  <c r="V3001" i="5"/>
  <c r="V2637" i="5"/>
  <c r="V1385" i="5"/>
  <c r="S2639" i="5"/>
  <c r="V1941" i="5"/>
  <c r="R416" i="5"/>
  <c r="R1555" i="5"/>
  <c r="V2331" i="5"/>
  <c r="R2614" i="5"/>
  <c r="V1444" i="5"/>
  <c r="V3453" i="5"/>
  <c r="R1197" i="5"/>
  <c r="R631" i="5"/>
  <c r="R25" i="5"/>
  <c r="V3223" i="5"/>
  <c r="R238" i="5"/>
  <c r="V3050" i="5"/>
  <c r="V2477" i="5"/>
  <c r="R671" i="5"/>
  <c r="R1433" i="5"/>
  <c r="V2665" i="5"/>
  <c r="R126" i="5"/>
  <c r="R2140" i="5"/>
  <c r="V40" i="5"/>
  <c r="V1258" i="5"/>
  <c r="S1970" i="5"/>
  <c r="V1803" i="5"/>
  <c r="V394" i="5"/>
  <c r="V1673" i="5"/>
  <c r="R147" i="5"/>
  <c r="V71" i="5"/>
  <c r="V2944" i="5"/>
  <c r="V2520" i="5"/>
  <c r="R831" i="5"/>
  <c r="V838" i="5"/>
  <c r="V137" i="5"/>
  <c r="V1506" i="5"/>
  <c r="V3423" i="5"/>
  <c r="V2739" i="5"/>
  <c r="R153" i="5"/>
  <c r="V2704" i="5"/>
  <c r="V2762" i="5"/>
  <c r="V1495" i="5"/>
  <c r="R2650" i="5"/>
  <c r="V3536" i="5"/>
  <c r="V201" i="5"/>
  <c r="R1640" i="5"/>
  <c r="R2152" i="5"/>
  <c r="V1782" i="5"/>
  <c r="V3565" i="5"/>
  <c r="R1581" i="5"/>
  <c r="V2503" i="5"/>
  <c r="R1079" i="5"/>
  <c r="V2272" i="5"/>
  <c r="R887" i="5"/>
  <c r="V795" i="5"/>
  <c r="V1337" i="5"/>
  <c r="V467" i="5"/>
  <c r="V2523" i="5"/>
  <c r="V1190" i="5"/>
  <c r="R620" i="5"/>
  <c r="R390" i="5"/>
  <c r="V474" i="5"/>
  <c r="S3578" i="5"/>
  <c r="R1150" i="5"/>
  <c r="V559" i="5"/>
  <c r="V2728" i="5"/>
  <c r="V1680" i="5"/>
  <c r="S2449" i="5"/>
  <c r="S1955" i="5"/>
  <c r="S2682" i="5"/>
  <c r="S2448" i="5"/>
  <c r="S801" i="5"/>
  <c r="S2342" i="5"/>
  <c r="S3215" i="5"/>
  <c r="V1310" i="5"/>
  <c r="V1413" i="5"/>
  <c r="S2596" i="5"/>
  <c r="V435" i="5"/>
  <c r="S3305" i="5"/>
  <c r="S3365" i="5"/>
  <c r="V734" i="5"/>
  <c r="V2006" i="5"/>
  <c r="S2696" i="5"/>
  <c r="V2320" i="5"/>
  <c r="S1989" i="5"/>
  <c r="S1530" i="5"/>
  <c r="V46" i="5"/>
  <c r="S2824" i="5"/>
  <c r="V1200" i="5"/>
  <c r="S1554" i="5"/>
  <c r="V1590" i="5"/>
  <c r="V714" i="5"/>
  <c r="W3506" i="5"/>
  <c r="S2956" i="5"/>
  <c r="V1875" i="5"/>
  <c r="V1977" i="5"/>
  <c r="S1505" i="5"/>
  <c r="S2224" i="5"/>
  <c r="V1864" i="5"/>
  <c r="S163" i="5"/>
  <c r="S1270" i="5"/>
  <c r="V521" i="5"/>
  <c r="S1640" i="5"/>
  <c r="S2145" i="5"/>
  <c r="V2949" i="5"/>
  <c r="V1255" i="5"/>
  <c r="V180" i="5"/>
  <c r="S2416" i="5"/>
  <c r="V1076" i="5"/>
  <c r="V1479" i="5"/>
  <c r="S1213" i="5"/>
  <c r="S1172" i="5"/>
  <c r="V576" i="5"/>
  <c r="V1108" i="5"/>
  <c r="S782" i="5"/>
  <c r="V532" i="5"/>
  <c r="V1720" i="5"/>
  <c r="V2219" i="5"/>
  <c r="S2253" i="5"/>
  <c r="V3027" i="5"/>
  <c r="V503" i="5"/>
  <c r="V1649" i="5"/>
  <c r="V735" i="5"/>
  <c r="V1994" i="5"/>
  <c r="V16" i="5"/>
  <c r="V83" i="5"/>
  <c r="V3067" i="5"/>
  <c r="V1355" i="5"/>
  <c r="S2881" i="5"/>
  <c r="V598" i="5"/>
  <c r="V1322" i="5"/>
  <c r="V1807" i="5"/>
  <c r="V2994" i="5"/>
  <c r="V2782" i="5"/>
  <c r="S1654" i="5"/>
  <c r="S2810" i="5"/>
  <c r="S2043" i="5"/>
  <c r="S3378" i="5"/>
  <c r="V773" i="5"/>
  <c r="V1130" i="5"/>
  <c r="S495" i="5"/>
  <c r="V135" i="5"/>
  <c r="S1704" i="5"/>
  <c r="S2715" i="5"/>
  <c r="V754" i="5"/>
  <c r="V1436" i="5"/>
  <c r="V1921" i="5"/>
  <c r="V2643" i="5"/>
  <c r="V489" i="5"/>
  <c r="V2929" i="5"/>
  <c r="S2336" i="5"/>
  <c r="S3046" i="5"/>
  <c r="W3109" i="5"/>
  <c r="V129" i="5"/>
  <c r="V1429" i="5"/>
  <c r="R774" i="5"/>
  <c r="V358" i="5"/>
  <c r="V1101" i="5"/>
  <c r="V1708" i="5"/>
  <c r="V1244" i="5"/>
  <c r="V662" i="5"/>
  <c r="S1188" i="5"/>
  <c r="V752" i="5"/>
  <c r="S3249" i="5"/>
  <c r="V2662" i="5"/>
  <c r="S3029" i="5"/>
  <c r="V2597" i="5"/>
  <c r="R293" i="5"/>
  <c r="S2617" i="5"/>
  <c r="R848" i="5"/>
  <c r="V1670" i="5"/>
  <c r="R748" i="5"/>
  <c r="V2016" i="5"/>
  <c r="V468" i="5"/>
  <c r="V1560" i="5"/>
  <c r="V1958" i="5"/>
  <c r="R734" i="5"/>
  <c r="R2258" i="5"/>
  <c r="V1057" i="5"/>
  <c r="R552" i="5"/>
  <c r="V2995" i="5"/>
  <c r="R776" i="5"/>
  <c r="V2418" i="5"/>
  <c r="R382" i="5"/>
  <c r="V2959" i="5"/>
  <c r="S3024" i="5"/>
  <c r="S3561" i="5"/>
  <c r="V1598" i="5"/>
  <c r="V1491" i="5"/>
  <c r="V294" i="5"/>
  <c r="V2269" i="5"/>
  <c r="S3558" i="5"/>
  <c r="V1420" i="5"/>
  <c r="V143" i="5"/>
  <c r="V3334" i="5"/>
  <c r="V2292" i="5"/>
  <c r="R2086" i="5"/>
  <c r="V3177" i="5"/>
  <c r="R1632" i="5"/>
  <c r="V408" i="5"/>
  <c r="V1273" i="5"/>
  <c r="R1728" i="5"/>
  <c r="V604" i="5"/>
  <c r="R419" i="5"/>
  <c r="R2105" i="5"/>
  <c r="V2227" i="5"/>
  <c r="V920" i="5"/>
  <c r="R1009" i="5"/>
  <c r="S2154" i="5"/>
  <c r="V1474" i="5"/>
  <c r="V300" i="5"/>
  <c r="V3307" i="5"/>
  <c r="V1294" i="5"/>
  <c r="V1723" i="5"/>
  <c r="V2785" i="5"/>
  <c r="V1426" i="5"/>
  <c r="V1245" i="5"/>
  <c r="V1832" i="5"/>
  <c r="V648" i="5"/>
  <c r="V2634" i="5"/>
  <c r="V3510" i="5"/>
  <c r="R1858" i="5"/>
  <c r="R2814" i="5"/>
  <c r="R364" i="5"/>
  <c r="R1169" i="5"/>
  <c r="V3181" i="5"/>
  <c r="R1800" i="5"/>
  <c r="R2638" i="5"/>
  <c r="V3227" i="5"/>
  <c r="V283" i="5"/>
  <c r="V1827" i="5"/>
  <c r="R47" i="5"/>
  <c r="V3284" i="5"/>
  <c r="R613" i="5"/>
  <c r="R1506" i="5"/>
  <c r="V1614" i="5"/>
  <c r="S2723" i="5"/>
  <c r="V1095" i="5"/>
  <c r="V1406" i="5"/>
  <c r="V2975" i="5"/>
  <c r="V3119" i="5"/>
  <c r="V2687" i="5"/>
  <c r="V1869" i="5"/>
  <c r="V1730" i="5"/>
  <c r="R659" i="5"/>
  <c r="V959" i="5"/>
  <c r="V2716" i="5"/>
  <c r="V2611" i="5"/>
  <c r="V2616" i="5"/>
  <c r="V2853" i="5"/>
  <c r="R36" i="5"/>
  <c r="R3452" i="5"/>
  <c r="V1980" i="5"/>
  <c r="R519" i="5"/>
  <c r="R1734" i="5"/>
  <c r="V3129" i="5"/>
  <c r="R79" i="5"/>
  <c r="R46" i="5"/>
  <c r="R1256" i="5"/>
  <c r="V3094" i="5"/>
  <c r="V822" i="5"/>
  <c r="R1313" i="5"/>
  <c r="R1717" i="5"/>
  <c r="R925" i="5"/>
  <c r="V610" i="5"/>
  <c r="V1862" i="5"/>
  <c r="R421" i="5"/>
  <c r="V2318" i="5"/>
  <c r="V2713" i="5"/>
  <c r="V2722" i="5"/>
  <c r="V674" i="5"/>
  <c r="V2374" i="5"/>
  <c r="R146" i="5"/>
  <c r="V3174" i="5"/>
  <c r="V1793" i="5"/>
  <c r="R157" i="5"/>
  <c r="R902" i="5"/>
  <c r="V1653" i="5"/>
  <c r="V605" i="5"/>
  <c r="V2515" i="5"/>
  <c r="V834" i="5"/>
  <c r="R959" i="5"/>
  <c r="R207" i="5"/>
  <c r="R476" i="5"/>
  <c r="V1222" i="5"/>
  <c r="R12" i="5"/>
  <c r="R1200" i="5"/>
  <c r="R291" i="5"/>
  <c r="V2387" i="5"/>
  <c r="V2442" i="5"/>
  <c r="R914" i="5"/>
  <c r="R1414" i="5"/>
  <c r="V709" i="5"/>
  <c r="V3484" i="5"/>
  <c r="S397" i="5"/>
  <c r="V1679" i="5"/>
  <c r="R1050" i="5"/>
  <c r="R1805" i="5"/>
  <c r="V2031" i="5"/>
  <c r="V2388" i="5"/>
  <c r="V1059" i="5"/>
  <c r="V700" i="5"/>
  <c r="V660" i="5"/>
  <c r="R602" i="5"/>
  <c r="V1395" i="5"/>
  <c r="V750" i="5"/>
  <c r="V2901" i="5"/>
  <c r="V3447" i="5"/>
  <c r="V1233" i="5"/>
  <c r="V2395" i="5"/>
  <c r="V2080" i="5"/>
  <c r="V717" i="5"/>
  <c r="S2337" i="5"/>
  <c r="S3559" i="5"/>
  <c r="V2596" i="5"/>
  <c r="R411" i="5"/>
  <c r="R769" i="5"/>
  <c r="V1550" i="5"/>
  <c r="R2711" i="5"/>
  <c r="V1082" i="5"/>
  <c r="V1460" i="5"/>
  <c r="R551" i="5"/>
  <c r="S2264" i="5"/>
  <c r="S31" i="5"/>
  <c r="S1637" i="5"/>
  <c r="S3063" i="5"/>
  <c r="S1773" i="5"/>
  <c r="S3510" i="5"/>
  <c r="S3227" i="5"/>
  <c r="V794" i="5"/>
  <c r="V1511" i="5"/>
  <c r="S742" i="5"/>
  <c r="V786" i="5"/>
  <c r="S1758" i="5"/>
  <c r="V1497" i="5"/>
  <c r="S3350" i="5"/>
  <c r="R450" i="5"/>
  <c r="R191" i="5"/>
  <c r="V1866" i="5"/>
  <c r="S1833" i="5"/>
  <c r="S3100" i="5"/>
  <c r="S1844" i="5"/>
  <c r="V1538" i="5"/>
  <c r="S2432" i="5"/>
  <c r="R694" i="5"/>
  <c r="V1705" i="5"/>
  <c r="V2632" i="5"/>
  <c r="S2791" i="5"/>
  <c r="S2395" i="5"/>
  <c r="S3433" i="5"/>
  <c r="V1621" i="5"/>
  <c r="S987" i="5"/>
  <c r="S2527" i="5"/>
  <c r="V2752" i="5"/>
  <c r="S2644" i="5"/>
  <c r="V570" i="5"/>
  <c r="S872" i="5"/>
  <c r="S3323" i="5"/>
  <c r="S2945" i="5"/>
  <c r="V1366" i="5"/>
  <c r="V145" i="5"/>
  <c r="V1264" i="5"/>
  <c r="V745" i="5"/>
  <c r="S3259" i="5"/>
  <c r="V254" i="5"/>
  <c r="S3503" i="5"/>
  <c r="V797" i="5"/>
  <c r="S2737" i="5"/>
  <c r="S1939" i="5"/>
  <c r="V1405" i="5"/>
  <c r="V2517" i="5"/>
  <c r="V3033" i="5"/>
  <c r="R531" i="5"/>
  <c r="S3077" i="5"/>
  <c r="V2340" i="5"/>
  <c r="V1860" i="5"/>
  <c r="S3401" i="5"/>
  <c r="S2139" i="5"/>
  <c r="V2695" i="5"/>
  <c r="V130" i="5"/>
  <c r="V1114" i="5"/>
  <c r="V173" i="5"/>
  <c r="S655" i="5"/>
  <c r="V2026" i="5"/>
  <c r="S3516" i="5"/>
  <c r="V1272" i="5"/>
  <c r="S2782" i="5"/>
  <c r="V2339" i="5"/>
  <c r="V2651" i="5"/>
  <c r="S2270" i="5"/>
  <c r="S2672" i="5"/>
  <c r="V862" i="5"/>
  <c r="R154" i="5"/>
  <c r="V3469" i="5"/>
  <c r="R1350" i="5"/>
  <c r="V1683" i="5"/>
  <c r="V850" i="5"/>
  <c r="S1661" i="5"/>
  <c r="V1374" i="5"/>
  <c r="S2114" i="5"/>
  <c r="V3064" i="5"/>
  <c r="V127" i="5"/>
  <c r="V2278" i="5"/>
  <c r="V2918" i="5"/>
  <c r="V601" i="5"/>
  <c r="S2000" i="5"/>
  <c r="S2179" i="5"/>
  <c r="V882" i="5"/>
  <c r="V3554" i="5"/>
  <c r="R797" i="5"/>
  <c r="V2502" i="5"/>
  <c r="V1604" i="5"/>
  <c r="V1602" i="5"/>
  <c r="S2605" i="5"/>
  <c r="S2879" i="5"/>
  <c r="S2962" i="5"/>
  <c r="V410" i="5"/>
  <c r="S3296" i="5"/>
  <c r="V1178" i="5"/>
  <c r="V1412" i="5"/>
  <c r="R884" i="5"/>
  <c r="V271" i="5"/>
  <c r="V1787" i="5"/>
  <c r="V2385" i="5"/>
  <c r="V2490" i="5"/>
  <c r="V374" i="5"/>
  <c r="S2440" i="5"/>
  <c r="R422" i="5"/>
  <c r="V1965" i="5"/>
  <c r="V1399" i="5"/>
  <c r="V2886" i="5"/>
  <c r="R2060" i="5"/>
  <c r="R1477" i="5"/>
  <c r="V3243" i="5"/>
  <c r="R2864" i="5"/>
  <c r="V2018" i="5"/>
  <c r="R105" i="5"/>
  <c r="V1094" i="5"/>
  <c r="V761" i="5"/>
  <c r="S129" i="5"/>
  <c r="V2367" i="5"/>
  <c r="V567" i="5"/>
  <c r="V3408" i="5"/>
  <c r="R652" i="5"/>
  <c r="V1051" i="5"/>
  <c r="V1141" i="5"/>
  <c r="V1290" i="5"/>
  <c r="V664" i="5"/>
  <c r="V2813" i="5"/>
  <c r="R921" i="5"/>
  <c r="R77" i="5"/>
  <c r="R1834" i="5"/>
  <c r="V916" i="5"/>
  <c r="V105" i="5"/>
  <c r="V3019" i="5"/>
  <c r="R1225" i="5"/>
  <c r="R3505" i="5"/>
  <c r="R218" i="5"/>
  <c r="R2320" i="5"/>
  <c r="R3450" i="5"/>
  <c r="V3481" i="5"/>
  <c r="V1154" i="5"/>
  <c r="R63" i="5"/>
  <c r="S3062" i="5"/>
  <c r="S1995" i="5"/>
  <c r="V110" i="5"/>
  <c r="R729" i="5"/>
  <c r="R571" i="5"/>
  <c r="V622" i="5"/>
  <c r="V261" i="5"/>
  <c r="R522" i="5"/>
  <c r="V1109" i="5"/>
  <c r="V2790" i="5"/>
  <c r="V1256" i="5"/>
  <c r="V296" i="5"/>
  <c r="V546" i="5"/>
  <c r="R2514" i="5"/>
  <c r="V1955" i="5"/>
  <c r="V2757" i="5"/>
  <c r="R1388" i="5"/>
  <c r="R1342" i="5"/>
  <c r="V2062" i="5"/>
  <c r="R2739" i="5"/>
  <c r="R167" i="5"/>
  <c r="S3241" i="5"/>
  <c r="V3034" i="5"/>
  <c r="R608" i="5"/>
  <c r="V2560" i="5"/>
  <c r="R980" i="5"/>
  <c r="R1611" i="5"/>
  <c r="V659" i="5"/>
  <c r="V2151" i="5"/>
  <c r="V1906" i="5"/>
  <c r="V2702" i="5"/>
  <c r="V1410" i="5"/>
  <c r="V3026" i="5"/>
  <c r="V2005" i="5"/>
  <c r="V457" i="5"/>
  <c r="V3410" i="5"/>
  <c r="R658" i="5"/>
  <c r="V1121" i="5"/>
  <c r="V1275" i="5"/>
  <c r="V1903" i="5"/>
  <c r="R341" i="5"/>
  <c r="R787" i="5"/>
  <c r="R35" i="5"/>
  <c r="V2981" i="5"/>
  <c r="R130" i="5"/>
  <c r="V2212" i="5"/>
  <c r="R333" i="5"/>
  <c r="V1018" i="5"/>
  <c r="S3309" i="5"/>
  <c r="V738" i="5"/>
  <c r="R915" i="5"/>
  <c r="R803" i="5"/>
  <c r="V1517" i="5"/>
  <c r="R834" i="5"/>
  <c r="S3194" i="5"/>
  <c r="V3577" i="5"/>
  <c r="V1587" i="5"/>
  <c r="R1161" i="5"/>
  <c r="V1845" i="5"/>
  <c r="V361" i="5"/>
  <c r="R172" i="5"/>
  <c r="R873" i="5"/>
  <c r="V327" i="5"/>
  <c r="V3134" i="5"/>
  <c r="V1347" i="5"/>
  <c r="V179" i="5"/>
  <c r="V1225" i="5"/>
  <c r="R171" i="5"/>
  <c r="V1042" i="5"/>
  <c r="V1612" i="5"/>
  <c r="V614" i="5"/>
  <c r="R775" i="5"/>
  <c r="V577" i="5"/>
  <c r="V2169" i="5"/>
  <c r="V113" i="5"/>
  <c r="V2861" i="5"/>
  <c r="V3166" i="5"/>
  <c r="V3271" i="5"/>
  <c r="R1396" i="5"/>
  <c r="V3040" i="5"/>
  <c r="V27" i="5"/>
  <c r="V3018" i="5"/>
  <c r="R577" i="5"/>
  <c r="V181" i="5"/>
  <c r="V1354" i="5"/>
  <c r="R377" i="5"/>
  <c r="V2050" i="5"/>
  <c r="V3175" i="5"/>
  <c r="R1269" i="5"/>
  <c r="R2348" i="5"/>
  <c r="V2084" i="5"/>
  <c r="R394" i="5"/>
  <c r="V2815" i="5"/>
  <c r="R822" i="5"/>
  <c r="V595" i="5"/>
  <c r="V2259" i="5"/>
  <c r="V3178" i="5"/>
  <c r="V459" i="5"/>
  <c r="V1933" i="5"/>
  <c r="S3373" i="5"/>
  <c r="V472" i="5"/>
  <c r="S2384" i="5"/>
  <c r="V417" i="5"/>
  <c r="S2039" i="5"/>
  <c r="V1897" i="5"/>
  <c r="V3225" i="5"/>
  <c r="V2860" i="5"/>
  <c r="R197" i="5"/>
  <c r="V336" i="5"/>
  <c r="V3473" i="5"/>
  <c r="R2025" i="5"/>
  <c r="V2217" i="5"/>
  <c r="V3338" i="5"/>
  <c r="R1369" i="5"/>
  <c r="V1545" i="5"/>
  <c r="S657" i="5"/>
  <c r="S3255" i="5"/>
  <c r="S3172" i="5"/>
  <c r="S1269" i="5"/>
  <c r="W1873" i="5"/>
  <c r="S595" i="5"/>
  <c r="V450" i="5"/>
  <c r="S1635" i="5"/>
  <c r="S3374" i="5"/>
  <c r="S3404" i="5"/>
  <c r="S2503" i="5"/>
  <c r="V2654" i="5"/>
  <c r="S3240" i="5"/>
  <c r="R281" i="5"/>
  <c r="V2229" i="5"/>
  <c r="V2482" i="5"/>
  <c r="S2202" i="5"/>
  <c r="S2843" i="5"/>
  <c r="S2826" i="5"/>
  <c r="V2580" i="5"/>
  <c r="S2481" i="5"/>
  <c r="V1685" i="5"/>
  <c r="V3355" i="5"/>
  <c r="R66" i="5"/>
  <c r="S3026" i="5"/>
  <c r="V1932" i="5"/>
  <c r="V270" i="5"/>
  <c r="V1463" i="5"/>
  <c r="S2925" i="5"/>
  <c r="V430" i="5"/>
  <c r="S3342" i="5"/>
  <c r="S2147" i="5"/>
  <c r="S893" i="5"/>
  <c r="V650" i="5"/>
  <c r="S1876" i="5"/>
  <c r="V3063" i="5"/>
  <c r="V680" i="5"/>
  <c r="S3034" i="5"/>
  <c r="S1923" i="5"/>
  <c r="V2756" i="5"/>
  <c r="V1681" i="5"/>
  <c r="V2416" i="5"/>
  <c r="S2536" i="5"/>
  <c r="S3175" i="5"/>
  <c r="S2135" i="5"/>
  <c r="V119" i="5"/>
  <c r="V1567" i="5"/>
  <c r="V437" i="5"/>
  <c r="V1628" i="5"/>
  <c r="V2" i="5"/>
  <c r="V2585" i="5"/>
  <c r="V2983" i="5"/>
  <c r="V1580" i="5"/>
  <c r="S1276" i="5"/>
  <c r="V900" i="5"/>
  <c r="V63" i="5"/>
  <c r="V1020" i="5"/>
  <c r="V1228" i="5"/>
  <c r="V3477" i="5"/>
  <c r="W2719" i="5"/>
  <c r="S3208" i="5"/>
  <c r="S2241" i="5"/>
  <c r="S2779" i="5"/>
  <c r="V2913" i="5"/>
  <c r="R539" i="5"/>
  <c r="V264" i="5"/>
  <c r="S2471" i="5"/>
  <c r="V171" i="5"/>
  <c r="S2268" i="5"/>
  <c r="V3546" i="5"/>
  <c r="R789" i="5"/>
  <c r="V1441" i="5"/>
  <c r="V1842" i="5"/>
  <c r="V2598" i="5"/>
  <c r="W3502" i="5"/>
  <c r="V1520" i="5"/>
  <c r="V490" i="5"/>
  <c r="R277" i="5"/>
  <c r="V318" i="5"/>
  <c r="V421" i="5"/>
  <c r="V1739" i="5"/>
  <c r="V395" i="5"/>
  <c r="S1705" i="5"/>
  <c r="S2388" i="5"/>
  <c r="V999" i="5"/>
  <c r="V213" i="5"/>
  <c r="V2817" i="5"/>
  <c r="V2078" i="5"/>
  <c r="V1387" i="5"/>
  <c r="V2730" i="5"/>
  <c r="S2872" i="5"/>
  <c r="V502" i="5"/>
  <c r="S2327" i="5"/>
  <c r="V951" i="5"/>
  <c r="S1618" i="5"/>
  <c r="V3172" i="5"/>
  <c r="V1880" i="5"/>
  <c r="V736" i="5"/>
  <c r="V695" i="5"/>
  <c r="V2979" i="5"/>
  <c r="V1202" i="5"/>
  <c r="V1151" i="5"/>
  <c r="V373" i="5"/>
  <c r="V870" i="5"/>
  <c r="R1027" i="5"/>
  <c r="V3483" i="5"/>
  <c r="V1840" i="5"/>
  <c r="V1940" i="5"/>
  <c r="R2483" i="5"/>
  <c r="R2660" i="5"/>
  <c r="V3297" i="5"/>
  <c r="R3234" i="5"/>
  <c r="V778" i="5"/>
  <c r="V1573" i="5"/>
  <c r="R791" i="5"/>
  <c r="R194" i="5"/>
  <c r="S2112" i="5"/>
  <c r="V1901" i="5"/>
  <c r="S2770" i="5"/>
  <c r="V1397" i="5"/>
  <c r="V311" i="5"/>
  <c r="V2781" i="5"/>
  <c r="V2835" i="5"/>
  <c r="S1852" i="5"/>
  <c r="V1888" i="5"/>
  <c r="V2874" i="5"/>
  <c r="V3310" i="5"/>
  <c r="R1846" i="5"/>
  <c r="R2563" i="5"/>
  <c r="V3503" i="5"/>
  <c r="R742" i="5"/>
  <c r="V3424" i="5"/>
  <c r="R2338" i="5"/>
  <c r="V2569" i="5"/>
  <c r="V355" i="5"/>
  <c r="V3024" i="5"/>
  <c r="R3439" i="5"/>
  <c r="V162" i="5"/>
  <c r="V2114" i="5"/>
  <c r="R114" i="5"/>
  <c r="S2451" i="5"/>
  <c r="V1948" i="5"/>
  <c r="V1131" i="5"/>
  <c r="R783" i="5"/>
  <c r="V391" i="5"/>
  <c r="V1096" i="5"/>
  <c r="S1725" i="5"/>
  <c r="V670" i="5"/>
  <c r="V914" i="5"/>
  <c r="S1036" i="5"/>
  <c r="V2951" i="5"/>
  <c r="V2349" i="5"/>
  <c r="V3478" i="5"/>
  <c r="R2836" i="5"/>
  <c r="V1298" i="5"/>
  <c r="R347" i="5"/>
  <c r="V1982" i="5"/>
  <c r="R2192" i="5"/>
  <c r="R85" i="5"/>
  <c r="V2171" i="5"/>
  <c r="S2582" i="5"/>
  <c r="R537" i="5"/>
  <c r="R870" i="5"/>
  <c r="V2205" i="5"/>
  <c r="V2345" i="5"/>
  <c r="R1514" i="5"/>
  <c r="V402" i="5"/>
  <c r="V3551" i="5"/>
  <c r="S2734" i="5"/>
  <c r="V2192" i="5"/>
  <c r="V2291" i="5"/>
  <c r="V749" i="5"/>
  <c r="R1191" i="5"/>
  <c r="S2581" i="5"/>
  <c r="V1332" i="5"/>
  <c r="V3159" i="5"/>
  <c r="S3028" i="5"/>
  <c r="V1098" i="5"/>
  <c r="S2415" i="5"/>
  <c r="R603" i="5"/>
  <c r="V3171" i="5"/>
  <c r="R786" i="5"/>
  <c r="R1936" i="5"/>
  <c r="V3221" i="5"/>
  <c r="V1894" i="5"/>
  <c r="V2030" i="5"/>
  <c r="R881" i="5"/>
  <c r="S3219" i="5"/>
  <c r="V3167" i="5"/>
  <c r="R2758" i="5"/>
  <c r="V2571" i="5"/>
  <c r="V246" i="5"/>
  <c r="V652" i="5"/>
  <c r="V2410" i="5"/>
  <c r="V1315" i="5"/>
  <c r="V2126" i="5"/>
  <c r="R832" i="5"/>
  <c r="R2068" i="5"/>
  <c r="V702" i="5"/>
  <c r="V3533" i="5"/>
  <c r="V2620" i="5"/>
  <c r="V2884" i="5"/>
  <c r="S2980" i="5"/>
  <c r="V645" i="5"/>
  <c r="V2483" i="5"/>
  <c r="S2213" i="5"/>
  <c r="V1920" i="5"/>
  <c r="V2628" i="5"/>
  <c r="V3195" i="5"/>
  <c r="S1684" i="5"/>
  <c r="V20" i="5"/>
  <c r="V2789" i="5"/>
  <c r="V2178" i="5"/>
  <c r="V1919" i="5"/>
  <c r="R3158" i="5"/>
  <c r="V2696" i="5"/>
  <c r="V2746" i="5"/>
  <c r="V2877" i="5"/>
  <c r="R1459" i="5"/>
  <c r="V354" i="5"/>
  <c r="V2455" i="5"/>
  <c r="R974" i="5"/>
  <c r="R1194" i="5"/>
  <c r="V2234" i="5"/>
  <c r="S1093" i="5"/>
  <c r="S3160" i="5"/>
  <c r="S982" i="5"/>
  <c r="S2637" i="5"/>
  <c r="S2088" i="5"/>
  <c r="S3153" i="5"/>
  <c r="S2059" i="5"/>
  <c r="S2690" i="5"/>
  <c r="S1733" i="5"/>
  <c r="S3554" i="5"/>
  <c r="V1032" i="5"/>
  <c r="V1174" i="5"/>
  <c r="V2677" i="5"/>
  <c r="V1072" i="5"/>
  <c r="R335" i="5"/>
  <c r="V1187" i="5"/>
  <c r="V2382" i="5"/>
  <c r="S2880" i="5"/>
  <c r="V923" i="5"/>
  <c r="S3418" i="5"/>
  <c r="V2681" i="5"/>
  <c r="V2090" i="5"/>
  <c r="V1326" i="5"/>
  <c r="V3262" i="5"/>
  <c r="V2956" i="5"/>
  <c r="S1769" i="5"/>
  <c r="V1813" i="5"/>
  <c r="S2319" i="5"/>
  <c r="V3135" i="5"/>
  <c r="V52" i="5"/>
  <c r="V849" i="5"/>
  <c r="S3087" i="5"/>
  <c r="S3146" i="5"/>
  <c r="S899" i="5"/>
  <c r="S2309" i="5"/>
  <c r="S2948" i="5"/>
  <c r="V471" i="5"/>
  <c r="S1778" i="5"/>
  <c r="V389" i="5"/>
  <c r="V585" i="5"/>
  <c r="V1351" i="5"/>
  <c r="V257" i="5"/>
  <c r="V2736" i="5"/>
  <c r="V310" i="5"/>
  <c r="V1652" i="5"/>
  <c r="S3099" i="5"/>
  <c r="S1189" i="5"/>
  <c r="V178" i="5"/>
  <c r="S2716" i="5"/>
  <c r="S2323" i="5"/>
  <c r="V386" i="5"/>
  <c r="V2673" i="5"/>
  <c r="V520" i="5"/>
  <c r="S2180" i="5"/>
  <c r="S2585" i="5"/>
  <c r="V1122" i="5"/>
  <c r="V330" i="5"/>
  <c r="S2862" i="5"/>
  <c r="V534" i="5"/>
  <c r="S2773" i="5"/>
  <c r="V103" i="5"/>
  <c r="S2459" i="5"/>
  <c r="S2456" i="5"/>
  <c r="S2632" i="5"/>
  <c r="S1064" i="5"/>
  <c r="S1924" i="5"/>
  <c r="V762" i="5"/>
  <c r="V1597" i="5"/>
  <c r="V3475" i="5"/>
  <c r="V1143" i="5"/>
  <c r="V2378" i="5"/>
  <c r="S2709" i="5"/>
  <c r="V636" i="5"/>
  <c r="V571" i="5"/>
  <c r="V1142" i="5"/>
  <c r="S2517" i="5"/>
  <c r="V2363" i="5"/>
  <c r="R676" i="5"/>
  <c r="V1991" i="5"/>
  <c r="S3267" i="5"/>
  <c r="V3312" i="5"/>
  <c r="V1398" i="5"/>
  <c r="V1319" i="5"/>
  <c r="V2895" i="5"/>
  <c r="V1017" i="5"/>
  <c r="V2510" i="5"/>
  <c r="V2980" i="5"/>
  <c r="V937" i="5"/>
  <c r="S2532" i="5"/>
  <c r="V269" i="5"/>
  <c r="S2645" i="5"/>
  <c r="R458" i="5"/>
  <c r="V2039" i="5"/>
  <c r="R1214" i="5"/>
  <c r="V1667" i="5"/>
  <c r="S1914" i="5"/>
  <c r="V2277" i="5"/>
  <c r="S2353" i="5"/>
  <c r="R853" i="5"/>
  <c r="S3231" i="5"/>
  <c r="V2136" i="5"/>
  <c r="R217" i="5"/>
  <c r="V1144" i="5"/>
  <c r="W3047" i="5"/>
  <c r="V3491" i="5"/>
  <c r="S3478" i="5"/>
  <c r="V47" i="5"/>
  <c r="S3294" i="5"/>
  <c r="S2917" i="5"/>
  <c r="V1138" i="5"/>
  <c r="S482" i="5"/>
  <c r="S1625" i="5"/>
  <c r="S2681" i="5"/>
  <c r="V41" i="5"/>
  <c r="V1718" i="5"/>
  <c r="V2531" i="5"/>
  <c r="S2866" i="5"/>
  <c r="V2642" i="5"/>
  <c r="V2152" i="5"/>
  <c r="S2470" i="5"/>
  <c r="S3369" i="5"/>
  <c r="W3124" i="5"/>
  <c r="R1182" i="5"/>
  <c r="V3047" i="5"/>
  <c r="S2567" i="5"/>
  <c r="V790" i="5"/>
  <c r="V2184" i="5"/>
  <c r="V49" i="5"/>
  <c r="V2582" i="5"/>
  <c r="V1504" i="5"/>
  <c r="V375" i="5"/>
  <c r="V3532" i="5"/>
  <c r="V2691" i="5"/>
  <c r="R508" i="5"/>
  <c r="V823" i="5"/>
  <c r="R150" i="5"/>
  <c r="V1912" i="5"/>
  <c r="R2591" i="5"/>
  <c r="V38" i="5"/>
  <c r="V3251" i="5"/>
  <c r="R2098" i="5"/>
  <c r="V3407" i="5"/>
  <c r="R1158" i="5"/>
  <c r="R871" i="5"/>
  <c r="V1618" i="5"/>
  <c r="V1055" i="5"/>
  <c r="V329" i="5"/>
  <c r="V3387" i="5"/>
  <c r="V869" i="5"/>
  <c r="R392" i="5"/>
  <c r="S1590" i="5"/>
  <c r="V518" i="5"/>
  <c r="V2233" i="5"/>
  <c r="S3466" i="5"/>
  <c r="V967" i="5"/>
  <c r="R903" i="5"/>
  <c r="V3374" i="5"/>
  <c r="V1766" i="5"/>
  <c r="V85" i="5"/>
  <c r="S1403" i="5"/>
  <c r="V458" i="5"/>
  <c r="R3179" i="5"/>
  <c r="V2248" i="5"/>
  <c r="V562" i="5"/>
  <c r="V3200" i="5"/>
  <c r="V301" i="5"/>
  <c r="V2444" i="5"/>
  <c r="V2554" i="5"/>
  <c r="V167" i="5"/>
  <c r="V3162" i="5"/>
  <c r="V1660" i="5"/>
  <c r="V2749" i="5"/>
  <c r="V3398" i="5"/>
  <c r="V2305" i="5"/>
  <c r="V1554" i="5"/>
  <c r="R1078" i="5"/>
  <c r="V1364" i="5"/>
  <c r="R2076" i="5"/>
  <c r="R801" i="5"/>
  <c r="R895" i="5"/>
  <c r="V1639" i="5"/>
  <c r="R683" i="5"/>
  <c r="V2175" i="5"/>
  <c r="V2057" i="5"/>
  <c r="V2667" i="5"/>
  <c r="R363" i="5"/>
  <c r="V858" i="5"/>
  <c r="S2420" i="5"/>
  <c r="V1161" i="5"/>
  <c r="V482" i="5"/>
  <c r="V332" i="5"/>
  <c r="V2729" i="5"/>
  <c r="V2873" i="5"/>
  <c r="V3041" i="5"/>
  <c r="V3165" i="5"/>
  <c r="V2242" i="5"/>
  <c r="R317" i="5"/>
  <c r="V3169" i="5"/>
  <c r="R2647" i="5"/>
  <c r="V1757" i="5"/>
  <c r="V2996" i="5"/>
  <c r="R1297" i="5"/>
  <c r="V740" i="5"/>
  <c r="V2294" i="5"/>
  <c r="R1378" i="5"/>
  <c r="R1245" i="5"/>
  <c r="V3137" i="5"/>
  <c r="V2604" i="5"/>
  <c r="R2808" i="5"/>
  <c r="V2249" i="5"/>
  <c r="V429" i="5"/>
  <c r="V1826" i="5"/>
  <c r="V2997" i="5"/>
  <c r="V3545" i="5"/>
  <c r="V403" i="5"/>
  <c r="V2289" i="5"/>
  <c r="V3053" i="5"/>
  <c r="V1432" i="5"/>
  <c r="V1485" i="5"/>
  <c r="V2910" i="5"/>
  <c r="V3419" i="5"/>
  <c r="V515" i="5"/>
  <c r="V1640" i="5"/>
  <c r="V1235" i="5"/>
  <c r="R909" i="5"/>
  <c r="R1662" i="5"/>
  <c r="R339" i="5"/>
  <c r="R2983" i="5"/>
  <c r="R82" i="5"/>
  <c r="R859" i="5"/>
  <c r="R1563" i="5"/>
  <c r="R2118" i="5"/>
  <c r="V3455" i="5"/>
  <c r="R545" i="5"/>
  <c r="R2663" i="5"/>
  <c r="R2828" i="5"/>
  <c r="V3276" i="5"/>
  <c r="V3418" i="5"/>
  <c r="R2907" i="5"/>
  <c r="V841" i="5"/>
  <c r="V3521" i="5"/>
  <c r="V836" i="5"/>
  <c r="V527" i="5"/>
  <c r="R469" i="5"/>
  <c r="V2682" i="5"/>
  <c r="V1147" i="5"/>
  <c r="V2674" i="5"/>
  <c r="R2932" i="5"/>
  <c r="V3096" i="5"/>
  <c r="V486" i="5"/>
  <c r="V2627" i="5"/>
  <c r="V2231" i="5"/>
  <c r="R646" i="5"/>
  <c r="R2959" i="5"/>
  <c r="R3534" i="5"/>
  <c r="R1894" i="5"/>
  <c r="V731" i="5"/>
  <c r="V2989" i="5"/>
  <c r="V2101" i="5"/>
  <c r="V2392" i="5"/>
  <c r="R768" i="5"/>
  <c r="V2071" i="5"/>
  <c r="V3152" i="5"/>
  <c r="V1595" i="5"/>
  <c r="R323" i="5"/>
  <c r="V1165" i="5"/>
  <c r="V1036" i="5"/>
  <c r="R972" i="5"/>
  <c r="R1615" i="5"/>
  <c r="R2524" i="5"/>
  <c r="V2260" i="5"/>
  <c r="R1719" i="5"/>
  <c r="R2252" i="5"/>
  <c r="V3332" i="5"/>
  <c r="R559" i="5"/>
  <c r="V2088" i="5"/>
  <c r="V2082" i="5"/>
  <c r="R2050" i="5"/>
  <c r="V579" i="5"/>
  <c r="V21" i="5"/>
  <c r="R3466" i="5"/>
  <c r="V3358" i="5"/>
  <c r="V2919" i="5"/>
  <c r="R1276" i="5"/>
  <c r="V1134" i="5"/>
  <c r="R283" i="5"/>
  <c r="V3098" i="5"/>
  <c r="V1971" i="5"/>
  <c r="V3120" i="5"/>
  <c r="V953" i="5"/>
  <c r="R1775" i="5"/>
  <c r="V185" i="5"/>
  <c r="V2176" i="5"/>
  <c r="V3233" i="5"/>
  <c r="V2298" i="5"/>
  <c r="R699" i="5"/>
  <c r="R2425" i="5"/>
  <c r="R91" i="5"/>
  <c r="V3348" i="5"/>
  <c r="R2007" i="5"/>
  <c r="R1824" i="5"/>
  <c r="V2362" i="5"/>
  <c r="R510" i="5"/>
  <c r="R2427" i="5"/>
  <c r="R2545" i="5"/>
  <c r="R1057" i="5"/>
  <c r="R1887" i="5"/>
  <c r="V3342" i="5"/>
  <c r="V1664" i="5"/>
  <c r="R582" i="5"/>
  <c r="R1385" i="5"/>
  <c r="R438" i="5"/>
  <c r="V2022" i="5"/>
  <c r="V3222" i="5"/>
  <c r="R60" i="5"/>
  <c r="R426" i="5"/>
  <c r="R825" i="5"/>
  <c r="R409" i="5"/>
  <c r="V3444" i="5"/>
  <c r="R1159" i="5"/>
  <c r="R1517" i="5"/>
  <c r="R52" i="5"/>
  <c r="V2794" i="5"/>
  <c r="V2357" i="5"/>
  <c r="V3300" i="5"/>
  <c r="V2584" i="5"/>
  <c r="V3443" i="5"/>
  <c r="V1262" i="5"/>
  <c r="R250" i="5"/>
  <c r="V1325" i="5"/>
  <c r="R1143" i="5"/>
  <c r="R2413" i="5"/>
  <c r="R3530" i="5"/>
  <c r="R228" i="5"/>
  <c r="V3000" i="5"/>
  <c r="R3515" i="5"/>
  <c r="V1624" i="5"/>
  <c r="V1951" i="5"/>
  <c r="R251" i="5"/>
  <c r="R2445" i="5"/>
  <c r="V3366" i="5"/>
  <c r="V3263" i="5"/>
  <c r="V3303" i="5"/>
  <c r="V730" i="5"/>
  <c r="V589" i="5"/>
  <c r="R1294" i="5"/>
  <c r="V3350" i="5"/>
  <c r="V2796" i="5"/>
  <c r="R2947" i="5"/>
  <c r="V1489" i="5"/>
  <c r="R275" i="5"/>
  <c r="R466" i="5"/>
  <c r="V1378" i="5"/>
  <c r="R2842" i="5"/>
  <c r="R487" i="5"/>
  <c r="R2206" i="5"/>
  <c r="R653" i="5"/>
  <c r="R1641" i="5"/>
  <c r="R824" i="5"/>
  <c r="V2122" i="5"/>
  <c r="V3006" i="5"/>
  <c r="V3110" i="5"/>
  <c r="R931" i="5"/>
  <c r="R343" i="5"/>
  <c r="R720" i="5"/>
  <c r="V1868" i="5"/>
  <c r="R898" i="5"/>
  <c r="R3443" i="5"/>
  <c r="V2139" i="5"/>
  <c r="V3253" i="5"/>
  <c r="R639" i="5"/>
  <c r="V2429" i="5"/>
  <c r="R1259" i="5"/>
  <c r="R2966" i="5"/>
  <c r="R3094" i="5"/>
  <c r="R3398" i="5"/>
  <c r="R2967" i="5"/>
  <c r="R1325" i="5"/>
  <c r="R785" i="5"/>
  <c r="R448" i="5"/>
  <c r="R1117" i="5"/>
  <c r="R2691" i="5"/>
  <c r="V560" i="5"/>
  <c r="V3081" i="5"/>
  <c r="R913" i="5"/>
  <c r="V720" i="5"/>
  <c r="R938" i="5"/>
  <c r="R790" i="5"/>
  <c r="R2576" i="5"/>
  <c r="R1643" i="5"/>
  <c r="V2928" i="5"/>
  <c r="R721" i="5"/>
  <c r="R1998" i="5"/>
  <c r="V2675" i="5"/>
  <c r="R754" i="5"/>
  <c r="R1664" i="5"/>
  <c r="R2725" i="5"/>
  <c r="R1049" i="5"/>
  <c r="S2591" i="5"/>
  <c r="S1165" i="5"/>
  <c r="S3441" i="5"/>
  <c r="V640" i="5"/>
  <c r="V854" i="5"/>
  <c r="V946" i="5"/>
  <c r="V1962" i="5"/>
  <c r="S1066" i="5"/>
  <c r="V170" i="5"/>
  <c r="V191" i="5"/>
  <c r="R2124" i="5"/>
  <c r="V3048" i="5"/>
  <c r="S3432" i="5"/>
  <c r="V2857" i="5"/>
  <c r="V2906" i="5"/>
  <c r="R1603" i="5"/>
  <c r="V277" i="5"/>
  <c r="V65" i="5"/>
  <c r="V3382" i="5"/>
  <c r="V524" i="5"/>
  <c r="V1028" i="5"/>
  <c r="R1233" i="5"/>
  <c r="V2917" i="5"/>
  <c r="V3555" i="5"/>
  <c r="V2274" i="5"/>
  <c r="R723" i="5"/>
  <c r="V258" i="5"/>
  <c r="R669" i="5"/>
  <c r="V2222" i="5"/>
  <c r="R233" i="5"/>
  <c r="V1915" i="5"/>
  <c r="V3537" i="5"/>
  <c r="V99" i="5"/>
  <c r="R966" i="5"/>
  <c r="V2063" i="5"/>
  <c r="V2528" i="5"/>
  <c r="V2074" i="5"/>
  <c r="V3397" i="5"/>
  <c r="V2999" i="5"/>
  <c r="R840" i="5"/>
  <c r="V88" i="5"/>
  <c r="S3111" i="5"/>
  <c r="V413" i="5"/>
  <c r="V1124" i="5"/>
  <c r="V28" i="5"/>
  <c r="V1600" i="5"/>
  <c r="V1778" i="5"/>
  <c r="V1851" i="5"/>
  <c r="V2812" i="5"/>
  <c r="V3434" i="5"/>
  <c r="R1695" i="5"/>
  <c r="V3511" i="5"/>
  <c r="R3026" i="5"/>
  <c r="R489" i="5"/>
  <c r="V1726" i="5"/>
  <c r="R1707" i="5"/>
  <c r="R326" i="5"/>
  <c r="R428" i="5"/>
  <c r="R1268" i="5"/>
  <c r="R2201" i="5"/>
  <c r="V1369" i="5"/>
  <c r="V2703" i="5"/>
  <c r="R2683" i="5"/>
  <c r="V935" i="5"/>
  <c r="V2228" i="5"/>
  <c r="V1167" i="5"/>
  <c r="V2350" i="5"/>
  <c r="V2257" i="5"/>
  <c r="V2567" i="5"/>
  <c r="V465" i="5"/>
  <c r="V2647" i="5"/>
  <c r="V3102" i="5"/>
  <c r="V102" i="5"/>
  <c r="V2933" i="5"/>
  <c r="V446" i="5"/>
  <c r="V2130" i="5"/>
  <c r="V448" i="5"/>
  <c r="V2826" i="5"/>
  <c r="R1184" i="5"/>
  <c r="V337" i="5"/>
  <c r="R338" i="5"/>
  <c r="V2840" i="5"/>
  <c r="V1075" i="5"/>
  <c r="V3492" i="5"/>
  <c r="V792" i="5"/>
  <c r="R557" i="5"/>
  <c r="R292" i="5"/>
  <c r="V2508" i="5"/>
  <c r="R990" i="5"/>
  <c r="V2329" i="5"/>
  <c r="V3170" i="5"/>
  <c r="R1434" i="5"/>
  <c r="R1652" i="5"/>
  <c r="R2" i="5"/>
  <c r="V1937" i="5"/>
  <c r="R328" i="5"/>
  <c r="R992" i="5"/>
  <c r="V308" i="5"/>
  <c r="R1935" i="5"/>
  <c r="V2876" i="5"/>
  <c r="R127" i="5"/>
  <c r="V1954" i="5"/>
  <c r="R668" i="5"/>
  <c r="V3267" i="5"/>
  <c r="V1066" i="5"/>
  <c r="R468" i="5"/>
  <c r="R2057" i="5"/>
  <c r="R2892" i="5"/>
  <c r="V3071" i="5"/>
  <c r="V77" i="5"/>
  <c r="R805" i="5"/>
  <c r="V537" i="5"/>
  <c r="V3074" i="5"/>
  <c r="V3518" i="5"/>
  <c r="R2077" i="5"/>
  <c r="V2117" i="5"/>
  <c r="V879" i="5"/>
  <c r="R331" i="5"/>
  <c r="R1374" i="5"/>
  <c r="V3197" i="5"/>
  <c r="V3277" i="5"/>
  <c r="R1623" i="5"/>
  <c r="R2135" i="5"/>
  <c r="V3542" i="5"/>
  <c r="R115" i="5"/>
  <c r="R2755" i="5"/>
  <c r="V2433" i="5"/>
  <c r="R193" i="5"/>
  <c r="R1249" i="5"/>
  <c r="V977" i="5"/>
  <c r="V2714" i="5"/>
  <c r="R1886" i="5"/>
  <c r="V1501" i="5"/>
  <c r="R1070" i="5"/>
  <c r="V829" i="5"/>
  <c r="V1777" i="5"/>
  <c r="V3405" i="5"/>
  <c r="R553" i="5"/>
  <c r="V2347" i="5"/>
  <c r="V2240" i="5"/>
  <c r="V1944" i="5"/>
  <c r="V3572" i="5"/>
  <c r="R2209" i="5"/>
  <c r="V3030" i="5"/>
  <c r="R2003" i="5"/>
  <c r="V716" i="5"/>
  <c r="V872" i="5"/>
  <c r="R511" i="5"/>
  <c r="R3393" i="5"/>
  <c r="V3141" i="5"/>
  <c r="V867" i="5"/>
  <c r="V2046" i="5"/>
  <c r="V3131" i="5"/>
  <c r="V950" i="5"/>
  <c r="V3252" i="5"/>
  <c r="V3044" i="5"/>
  <c r="V1100" i="5"/>
  <c r="R507" i="5"/>
  <c r="V3517" i="5"/>
  <c r="R21" i="5"/>
  <c r="V2487" i="5"/>
  <c r="V1939" i="5"/>
  <c r="V2937" i="5"/>
  <c r="R237" i="5"/>
  <c r="V3427" i="5"/>
  <c r="V2824" i="5"/>
  <c r="S3235" i="5"/>
  <c r="V3535" i="5"/>
  <c r="V677" i="5"/>
  <c r="V3316" i="5"/>
  <c r="R2256" i="5"/>
  <c r="V549" i="5"/>
  <c r="V2386" i="5"/>
  <c r="R2064" i="5"/>
  <c r="R1319" i="5"/>
  <c r="R777" i="5"/>
  <c r="R1617" i="5"/>
  <c r="V2473" i="5"/>
  <c r="V1344" i="5"/>
  <c r="S2053" i="5"/>
  <c r="R1723" i="5"/>
  <c r="R446" i="5"/>
  <c r="R505" i="5"/>
  <c r="R886" i="5"/>
  <c r="V3298" i="5"/>
  <c r="R1310" i="5"/>
  <c r="R1722" i="5"/>
  <c r="V3076" i="5"/>
  <c r="R136" i="5"/>
  <c r="R2087" i="5"/>
  <c r="V3237" i="5"/>
  <c r="R124" i="5"/>
  <c r="R1351" i="5"/>
  <c r="V3439" i="5"/>
  <c r="S2394" i="5"/>
  <c r="V2383" i="5"/>
  <c r="R1076" i="5"/>
  <c r="V3465" i="5"/>
  <c r="V2293" i="5"/>
  <c r="V1162" i="5"/>
  <c r="V2160" i="5"/>
  <c r="R656" i="5"/>
  <c r="R1468" i="5"/>
  <c r="V2797" i="5"/>
  <c r="R274" i="5"/>
  <c r="R2439" i="5"/>
  <c r="V550" i="5"/>
  <c r="R1168" i="5"/>
  <c r="R1716" i="5"/>
  <c r="R2661" i="5"/>
  <c r="R697" i="5"/>
  <c r="R2083" i="5"/>
  <c r="R2800" i="5"/>
  <c r="V2343" i="5"/>
  <c r="V1507" i="5"/>
  <c r="R1086" i="5"/>
  <c r="V3313" i="5"/>
  <c r="V3525" i="5"/>
  <c r="R1253" i="5"/>
  <c r="R706" i="5"/>
  <c r="V3548" i="5"/>
  <c r="V934" i="5"/>
  <c r="R755" i="5"/>
  <c r="R447" i="5"/>
  <c r="R710" i="5"/>
  <c r="R499" i="5"/>
  <c r="R3463" i="5"/>
  <c r="R296" i="5"/>
  <c r="R3091" i="5"/>
  <c r="R2958" i="5"/>
  <c r="R1888" i="5"/>
  <c r="V3025" i="5"/>
  <c r="R601" i="5"/>
  <c r="R1534" i="5"/>
  <c r="R1739" i="5"/>
  <c r="R2529" i="5"/>
  <c r="V1077" i="5"/>
  <c r="V2836" i="5"/>
  <c r="R2356" i="5"/>
  <c r="R1624" i="5"/>
  <c r="R589" i="5"/>
  <c r="R2055" i="5"/>
  <c r="R1273" i="5"/>
  <c r="R2670" i="5"/>
  <c r="V751" i="5"/>
  <c r="R3436" i="5"/>
  <c r="V1619" i="5"/>
  <c r="R629" i="5"/>
  <c r="R994" i="5"/>
  <c r="R3544" i="5"/>
  <c r="R2352" i="5"/>
  <c r="R2280" i="5"/>
  <c r="V1422" i="5"/>
  <c r="R1801" i="5"/>
  <c r="R2903" i="5"/>
  <c r="V319" i="5"/>
  <c r="V2977" i="5"/>
  <c r="V1512" i="5"/>
  <c r="V1712" i="5"/>
  <c r="S2462" i="5"/>
  <c r="R1417" i="5"/>
  <c r="V639" i="5"/>
  <c r="R861" i="5"/>
  <c r="V2562" i="5"/>
  <c r="V693" i="5"/>
  <c r="R3054" i="5"/>
  <c r="R272" i="5"/>
  <c r="S3340" i="5"/>
  <c r="R865" i="5"/>
  <c r="V2485" i="5"/>
  <c r="R3149" i="5"/>
  <c r="R372" i="5"/>
  <c r="V2648" i="5"/>
  <c r="V873" i="5"/>
  <c r="V1168" i="5"/>
  <c r="R2035" i="5"/>
  <c r="V2831" i="5"/>
  <c r="R591" i="5"/>
  <c r="R1291" i="5"/>
  <c r="V2403" i="5"/>
  <c r="V821" i="5"/>
  <c r="V1714" i="5"/>
  <c r="V1964" i="5"/>
  <c r="V1695" i="5"/>
  <c r="V3479" i="5"/>
  <c r="R759" i="5"/>
  <c r="R2791" i="5"/>
  <c r="V1312" i="5"/>
  <c r="V2631" i="5"/>
  <c r="V2846" i="5"/>
  <c r="R1014" i="5"/>
  <c r="V1699" i="5"/>
  <c r="R96" i="5"/>
  <c r="V2699" i="5"/>
  <c r="V3139" i="5"/>
  <c r="V2224" i="5"/>
  <c r="S2856" i="5"/>
  <c r="V154" i="5"/>
  <c r="R319" i="5"/>
  <c r="V624" i="5"/>
  <c r="V2075" i="5"/>
  <c r="V1675" i="5"/>
  <c r="V2299" i="5"/>
  <c r="V3292" i="5"/>
  <c r="V2316" i="5"/>
  <c r="R1751" i="5"/>
  <c r="V812" i="5"/>
  <c r="R3524" i="5"/>
  <c r="V3045" i="5"/>
  <c r="R439" i="5"/>
  <c r="V2993" i="5"/>
  <c r="V1177" i="5"/>
  <c r="R410" i="5"/>
  <c r="V2301" i="5"/>
  <c r="S3356" i="5"/>
  <c r="V1596" i="5"/>
  <c r="R369" i="5"/>
  <c r="R1146" i="5"/>
  <c r="S2964" i="5"/>
  <c r="V341" i="5"/>
  <c r="V2000" i="5"/>
  <c r="R737" i="5"/>
  <c r="V387" i="5"/>
  <c r="V2273" i="5"/>
  <c r="S2789" i="5"/>
  <c r="V1725" i="5"/>
  <c r="V1146" i="5"/>
  <c r="V523" i="5"/>
  <c r="S3486" i="5"/>
  <c r="V2875" i="5"/>
  <c r="V2858" i="5"/>
  <c r="V3304" i="5"/>
  <c r="V1791" i="5"/>
  <c r="R1300" i="5"/>
  <c r="R929" i="5"/>
  <c r="R2311" i="5"/>
  <c r="R3021" i="5"/>
  <c r="V1654" i="5"/>
  <c r="V3451" i="5"/>
  <c r="V3426" i="5"/>
  <c r="R1289" i="5"/>
  <c r="R794" i="5"/>
  <c r="V2679" i="5"/>
  <c r="R1033" i="5"/>
  <c r="V3513" i="5"/>
  <c r="V1064" i="5"/>
  <c r="R2395" i="5"/>
  <c r="R3514" i="5"/>
  <c r="R731" i="5"/>
  <c r="V769" i="5"/>
  <c r="V3191" i="5"/>
  <c r="S1972" i="5"/>
  <c r="R630" i="5"/>
  <c r="R1744" i="5"/>
  <c r="R950" i="5"/>
  <c r="R198" i="5"/>
  <c r="R418" i="5"/>
  <c r="R1311" i="5"/>
  <c r="V1746" i="5"/>
  <c r="V30" i="5"/>
  <c r="R1135" i="5"/>
  <c r="R674" i="5"/>
  <c r="R696" i="5"/>
  <c r="V2422" i="5"/>
  <c r="V2073" i="5"/>
  <c r="V1537" i="5"/>
  <c r="V1318" i="5"/>
  <c r="R1589" i="5"/>
  <c r="V2376" i="5"/>
  <c r="R2880" i="5"/>
  <c r="V2727" i="5"/>
  <c r="R1030" i="5"/>
  <c r="R1206" i="5"/>
  <c r="R1650" i="5"/>
  <c r="V1645" i="5"/>
  <c r="V2941" i="5"/>
  <c r="R2015" i="5"/>
  <c r="R325" i="5"/>
  <c r="R2446" i="5"/>
  <c r="V3393" i="5"/>
  <c r="R716" i="5"/>
  <c r="V1643" i="5"/>
  <c r="V1113" i="5"/>
  <c r="R1272" i="5"/>
  <c r="V34" i="5"/>
  <c r="V2711" i="5"/>
  <c r="V2112" i="5"/>
  <c r="V2144" i="5"/>
  <c r="R2409" i="5"/>
  <c r="V1118" i="5"/>
  <c r="V478" i="5"/>
  <c r="R148" i="5"/>
  <c r="R1039" i="5"/>
  <c r="V29" i="5"/>
  <c r="V2188" i="5"/>
  <c r="R970" i="5"/>
  <c r="R1085" i="5"/>
  <c r="V3176" i="5"/>
  <c r="R156" i="5"/>
  <c r="R1713" i="5"/>
  <c r="S2763" i="5"/>
  <c r="S2659" i="5"/>
  <c r="V2898" i="5"/>
  <c r="R3347" i="5"/>
  <c r="V3512" i="5"/>
  <c r="R2156" i="5"/>
  <c r="V1111" i="5"/>
  <c r="V1663" i="5"/>
  <c r="R1279" i="5"/>
  <c r="R964" i="5"/>
  <c r="V3305" i="5"/>
  <c r="V1922" i="5"/>
  <c r="R452" i="5"/>
  <c r="V2938" i="5"/>
  <c r="V3196" i="5"/>
  <c r="R351" i="5"/>
  <c r="V1306" i="5"/>
  <c r="V2541" i="5"/>
  <c r="R642" i="5"/>
  <c r="R948" i="5"/>
  <c r="R500" i="5"/>
  <c r="R3563" i="5"/>
  <c r="V1163" i="5"/>
  <c r="V3060" i="5"/>
  <c r="R56" i="5"/>
  <c r="R2997" i="5"/>
  <c r="V3485" i="5"/>
  <c r="V997" i="5"/>
  <c r="R2869" i="5"/>
  <c r="R3134" i="5"/>
  <c r="R1322" i="5"/>
  <c r="R1389" i="5"/>
  <c r="S2060" i="5"/>
  <c r="S52" i="5"/>
  <c r="V2834" i="5"/>
  <c r="V1509" i="5"/>
  <c r="V3032" i="5"/>
  <c r="V3289" i="5"/>
  <c r="V909" i="5"/>
  <c r="V3010" i="5"/>
  <c r="R2247" i="5"/>
  <c r="R2214" i="5"/>
  <c r="R334" i="5"/>
  <c r="V54" i="5"/>
  <c r="R1926" i="5"/>
  <c r="R1810" i="5"/>
  <c r="R1698" i="5"/>
  <c r="R1986" i="5"/>
  <c r="R354" i="5"/>
  <c r="V1092" i="5"/>
  <c r="V2243" i="5"/>
  <c r="R2421" i="5"/>
  <c r="V229" i="5"/>
  <c r="V1431" i="5"/>
  <c r="V1817" i="5"/>
  <c r="V3265" i="5"/>
  <c r="R2925" i="5"/>
  <c r="R3041" i="5"/>
  <c r="V1263" i="5"/>
  <c r="V1609" i="5"/>
  <c r="R2634" i="5"/>
  <c r="R3048" i="5"/>
  <c r="R1588" i="5"/>
  <c r="R2677" i="5"/>
  <c r="R2401" i="5"/>
  <c r="V3496" i="5"/>
  <c r="R1564" i="5"/>
  <c r="R2934" i="5"/>
  <c r="V1788" i="5"/>
  <c r="V1957" i="5"/>
  <c r="R2073" i="5"/>
  <c r="R3170" i="5"/>
  <c r="V3539" i="5"/>
  <c r="V1132" i="5"/>
  <c r="V3356" i="5"/>
  <c r="R1927" i="5"/>
  <c r="V393" i="5"/>
  <c r="S3542" i="5"/>
  <c r="S2239" i="5"/>
  <c r="V3014" i="5"/>
  <c r="V504" i="5"/>
  <c r="R2316" i="5"/>
  <c r="R3309" i="5"/>
  <c r="R3556" i="5"/>
  <c r="R3071" i="5"/>
  <c r="R1575" i="5"/>
  <c r="R1608" i="5"/>
  <c r="R498" i="5"/>
  <c r="R430" i="5"/>
  <c r="R2533" i="5"/>
  <c r="R1513" i="5"/>
  <c r="R1807" i="5"/>
  <c r="R1798" i="5"/>
  <c r="R3456" i="5"/>
  <c r="R1812" i="5"/>
  <c r="R2200" i="5"/>
  <c r="R2099" i="5"/>
  <c r="R1189" i="5"/>
  <c r="V2638" i="5"/>
  <c r="V3322" i="5"/>
  <c r="R3269" i="5"/>
  <c r="R2367" i="5"/>
  <c r="R152" i="5"/>
  <c r="R1394" i="5"/>
  <c r="R3209" i="5"/>
  <c r="R1242" i="5"/>
  <c r="V2939" i="5"/>
  <c r="V2451" i="5"/>
  <c r="R1849" i="5"/>
  <c r="S3555" i="5"/>
  <c r="V599" i="5"/>
  <c r="S2325" i="5"/>
  <c r="S2352" i="5"/>
  <c r="V2624" i="5"/>
  <c r="V1607" i="5"/>
  <c r="V2372" i="5"/>
  <c r="S1768" i="5"/>
  <c r="V2426" i="5"/>
  <c r="V1986" i="5"/>
  <c r="V897" i="5"/>
  <c r="V2748" i="5"/>
  <c r="V1159" i="5"/>
  <c r="V3384" i="5"/>
  <c r="V1314" i="5"/>
  <c r="R3578" i="5"/>
  <c r="V1784" i="5"/>
  <c r="V2518" i="5"/>
  <c r="V824" i="5"/>
  <c r="V1909" i="5"/>
  <c r="R2578" i="5"/>
  <c r="R868" i="5"/>
  <c r="V668" i="5"/>
  <c r="R134" i="5"/>
  <c r="V1333" i="5"/>
  <c r="V1668" i="5"/>
  <c r="V1570" i="5"/>
  <c r="R770" i="5"/>
  <c r="R673" i="5"/>
  <c r="R158" i="5"/>
  <c r="R1377" i="5"/>
  <c r="V228" i="5"/>
  <c r="V1129" i="5"/>
  <c r="V3435" i="5"/>
  <c r="V2869" i="5"/>
  <c r="R70" i="5"/>
  <c r="R901" i="5"/>
  <c r="V742" i="5"/>
  <c r="R1066" i="5"/>
  <c r="V1662" i="5"/>
  <c r="R202" i="5"/>
  <c r="V2157" i="5"/>
  <c r="V2207" i="5"/>
  <c r="V1201" i="5"/>
  <c r="S2524" i="5"/>
  <c r="V2113" i="5"/>
  <c r="V1396" i="5"/>
  <c r="R857" i="5"/>
  <c r="V1976" i="5"/>
  <c r="V1493" i="5"/>
  <c r="V192" i="5"/>
  <c r="V3495" i="5"/>
  <c r="R2096" i="5"/>
  <c r="V1451" i="5"/>
  <c r="R1305" i="5"/>
  <c r="R555" i="5"/>
  <c r="V2808" i="5"/>
  <c r="V539" i="5"/>
  <c r="R43" i="5"/>
  <c r="V1831" i="5"/>
  <c r="V2427" i="5"/>
  <c r="R2197" i="5"/>
  <c r="R2992" i="5"/>
  <c r="V3085" i="5"/>
  <c r="S2586" i="5"/>
  <c r="V1251" i="5"/>
  <c r="V3213" i="5"/>
  <c r="V673" i="5"/>
  <c r="V33" i="5"/>
  <c r="V2905" i="5"/>
  <c r="R846" i="5"/>
  <c r="V3519" i="5"/>
  <c r="V1156" i="5"/>
  <c r="V2029" i="5"/>
  <c r="V3126" i="5"/>
  <c r="V2103" i="5"/>
  <c r="V2310" i="5"/>
  <c r="R574" i="5"/>
  <c r="V2322" i="5"/>
  <c r="R2183" i="5"/>
  <c r="V2280" i="5"/>
  <c r="R3441" i="5"/>
  <c r="V3193" i="5"/>
  <c r="V2424" i="5"/>
  <c r="R616" i="5"/>
  <c r="R2132" i="5"/>
  <c r="V2381" i="5"/>
  <c r="V460" i="5"/>
  <c r="R2004" i="5"/>
  <c r="R661" i="5"/>
  <c r="V3138" i="5"/>
  <c r="R3238" i="5"/>
  <c r="R2635" i="5"/>
  <c r="V1484" i="5"/>
  <c r="R778" i="5"/>
  <c r="R278" i="5"/>
  <c r="V910" i="5"/>
  <c r="V1002" i="5"/>
  <c r="V1764" i="5"/>
  <c r="R6" i="5"/>
  <c r="V2845" i="5"/>
  <c r="V2365" i="5"/>
  <c r="V1415" i="5"/>
  <c r="V1616" i="5"/>
  <c r="V2284" i="5"/>
  <c r="V3155" i="5"/>
  <c r="R2608" i="5"/>
  <c r="R2506" i="5"/>
  <c r="R849" i="5"/>
  <c r="R219" i="5"/>
  <c r="V3005" i="5"/>
  <c r="V488" i="5"/>
  <c r="R2480" i="5"/>
  <c r="V131" i="5"/>
  <c r="R625" i="5"/>
  <c r="V3185" i="5"/>
  <c r="S2710" i="5"/>
  <c r="V1166" i="5"/>
  <c r="R923" i="5"/>
  <c r="R454" i="5"/>
  <c r="V887" i="5"/>
  <c r="R842" i="5"/>
  <c r="R588" i="5"/>
  <c r="R1875" i="5"/>
  <c r="R3416" i="5"/>
  <c r="R2969" i="5"/>
  <c r="V237" i="5"/>
  <c r="V1863" i="5"/>
  <c r="V385" i="5"/>
  <c r="V2867" i="5"/>
  <c r="V2398" i="5"/>
  <c r="V2469" i="5"/>
  <c r="V542" i="5"/>
  <c r="R2203" i="5"/>
  <c r="V2328" i="5"/>
  <c r="V2094" i="5"/>
  <c r="R1047" i="5"/>
  <c r="R1427" i="5"/>
  <c r="R263" i="5"/>
  <c r="R266" i="5"/>
  <c r="R1108" i="5"/>
  <c r="R1093" i="5"/>
  <c r="R470" i="5"/>
  <c r="R208" i="5"/>
  <c r="R111" i="5"/>
  <c r="V2253" i="5"/>
  <c r="R457" i="5"/>
  <c r="V1771" i="5"/>
  <c r="R917" i="5"/>
  <c r="V2725" i="5"/>
  <c r="R2977" i="5"/>
  <c r="V2232" i="5"/>
  <c r="V1870" i="5"/>
  <c r="R1551" i="5"/>
  <c r="R2072" i="5"/>
  <c r="V1353" i="5"/>
  <c r="V3581" i="5"/>
  <c r="R1944" i="5"/>
  <c r="R2593" i="5"/>
  <c r="R185" i="5"/>
  <c r="R1241" i="5"/>
  <c r="V3127" i="5"/>
  <c r="V2832" i="5"/>
  <c r="V2333" i="5"/>
  <c r="S2974" i="5"/>
  <c r="V2476" i="5"/>
  <c r="V853" i="5"/>
  <c r="V2450" i="5"/>
  <c r="R135" i="5"/>
  <c r="R2277" i="5"/>
  <c r="R3121" i="5"/>
  <c r="V1738" i="5"/>
  <c r="V1216" i="5"/>
  <c r="R2993" i="5"/>
  <c r="R1706" i="5"/>
  <c r="R2002" i="5"/>
  <c r="V2864" i="5"/>
  <c r="V1907" i="5"/>
  <c r="R595" i="5"/>
  <c r="R282" i="5"/>
  <c r="V2927" i="5"/>
  <c r="R491" i="5"/>
  <c r="V696" i="5"/>
  <c r="V2852" i="5"/>
  <c r="V416" i="5"/>
  <c r="R2345" i="5"/>
  <c r="R2022" i="5"/>
  <c r="V420" i="5"/>
  <c r="V1145" i="5"/>
  <c r="R1316" i="5"/>
  <c r="V3507" i="5"/>
  <c r="R1884" i="5"/>
  <c r="R1541" i="5"/>
  <c r="R1869" i="5"/>
  <c r="S3181" i="5"/>
  <c r="R764" i="5"/>
  <c r="V3448" i="5"/>
  <c r="R374" i="5"/>
  <c r="R67" i="5"/>
  <c r="V844" i="5"/>
  <c r="V2023" i="5"/>
  <c r="R2793" i="5"/>
  <c r="R2790" i="5"/>
  <c r="V2940" i="5"/>
  <c r="R258" i="5"/>
  <c r="R2460" i="5"/>
  <c r="V697" i="5"/>
  <c r="R2402" i="5"/>
  <c r="R2801" i="5"/>
  <c r="R2397" i="5"/>
  <c r="R1539" i="5"/>
  <c r="R3163" i="5"/>
  <c r="R2822" i="5"/>
  <c r="V1012" i="5"/>
  <c r="R1496" i="5"/>
  <c r="R1897" i="5"/>
  <c r="V2198" i="5"/>
  <c r="R41" i="5"/>
  <c r="S2825" i="5"/>
  <c r="V2337" i="5"/>
  <c r="R1797" i="5"/>
  <c r="R2467" i="5"/>
  <c r="V1629" i="5"/>
  <c r="V2213" i="5"/>
  <c r="R3508" i="5"/>
  <c r="V2413" i="5"/>
  <c r="R2783" i="5"/>
  <c r="R3177" i="5"/>
  <c r="R3566" i="5"/>
  <c r="R1258" i="5"/>
  <c r="R2908" i="5"/>
  <c r="R3538" i="5"/>
  <c r="R897" i="5"/>
  <c r="V68" i="5"/>
  <c r="R702" i="5"/>
  <c r="R234" i="5"/>
  <c r="R18" i="5"/>
  <c r="V1582" i="5"/>
  <c r="V331" i="5"/>
  <c r="V1564" i="5"/>
  <c r="V633" i="5"/>
  <c r="V3431" i="5"/>
  <c r="S1130" i="5"/>
  <c r="R2928" i="5"/>
  <c r="V2389" i="5"/>
  <c r="V2742" i="5"/>
  <c r="V1521" i="5"/>
  <c r="R32" i="5"/>
  <c r="R1771" i="5"/>
  <c r="V207" i="5"/>
  <c r="V1769" i="5"/>
  <c r="S2831" i="5"/>
  <c r="V2945" i="5"/>
  <c r="V2610" i="5"/>
  <c r="R116" i="5"/>
  <c r="V2068" i="5"/>
  <c r="V2215" i="5"/>
  <c r="V1254" i="5"/>
  <c r="V422" i="5"/>
  <c r="V2984" i="5"/>
  <c r="R2416" i="5"/>
  <c r="R1371" i="5"/>
  <c r="R983" i="5"/>
  <c r="V930" i="5"/>
  <c r="V3149" i="5"/>
  <c r="V2200" i="5"/>
  <c r="V813" i="5"/>
  <c r="V1532" i="5"/>
  <c r="V2245" i="5"/>
  <c r="R2714" i="5"/>
  <c r="V1997" i="5"/>
  <c r="R1718" i="5"/>
  <c r="R2357" i="5"/>
  <c r="V687" i="5"/>
  <c r="V552" i="5"/>
  <c r="S2298" i="5"/>
  <c r="V975" i="5"/>
  <c r="V2044" i="5"/>
  <c r="V1001" i="5"/>
  <c r="V1356" i="5"/>
  <c r="R911" i="5"/>
  <c r="V3242" i="5"/>
  <c r="R205" i="5"/>
  <c r="V1454" i="5"/>
  <c r="V3429" i="5"/>
  <c r="R1165" i="5"/>
  <c r="V845" i="5"/>
  <c r="R1411" i="5"/>
  <c r="R1570" i="5"/>
  <c r="V866" i="5"/>
  <c r="V1886" i="5"/>
  <c r="R1442" i="5"/>
  <c r="V728" i="5"/>
  <c r="V656" i="5"/>
  <c r="R2744" i="5"/>
  <c r="R2484" i="5"/>
  <c r="V512" i="5"/>
  <c r="V533" i="5"/>
  <c r="V1552" i="5"/>
  <c r="V2110" i="5"/>
  <c r="V1576" i="5"/>
  <c r="V1288" i="5"/>
  <c r="V3008" i="5"/>
  <c r="V89" i="5"/>
  <c r="V1434" i="5"/>
  <c r="V101" i="5"/>
  <c r="V2076" i="5"/>
  <c r="V2943" i="5"/>
  <c r="V1411" i="5"/>
  <c r="V945" i="5"/>
  <c r="R821" i="5"/>
  <c r="R1112" i="5"/>
  <c r="V3062" i="5"/>
  <c r="R548" i="5"/>
  <c r="R3083" i="5"/>
  <c r="V1751" i="5"/>
  <c r="R93" i="5"/>
  <c r="R1708" i="5"/>
  <c r="R1124" i="5"/>
  <c r="V259" i="5"/>
  <c r="R1598" i="5"/>
  <c r="R2727" i="5"/>
  <c r="R353" i="5"/>
  <c r="V3528" i="5"/>
  <c r="R1595" i="5"/>
  <c r="V2686" i="5"/>
  <c r="V146" i="5"/>
  <c r="R2016" i="5"/>
  <c r="V669" i="5"/>
  <c r="R809" i="5"/>
  <c r="V3422" i="5"/>
  <c r="S2650" i="5"/>
  <c r="V2545" i="5"/>
  <c r="R2795" i="5"/>
  <c r="V1946" i="5"/>
  <c r="V759" i="5"/>
  <c r="V3219" i="5"/>
  <c r="V2799" i="5"/>
  <c r="R348" i="5"/>
  <c r="R3513" i="5"/>
  <c r="R3178" i="5"/>
  <c r="R3193" i="5"/>
  <c r="S3152" i="5"/>
  <c r="V2764" i="5"/>
  <c r="V1445" i="5"/>
  <c r="R1848" i="5"/>
  <c r="R477" i="5"/>
  <c r="R1043" i="5"/>
  <c r="S3573" i="5"/>
  <c r="V3353" i="5"/>
  <c r="V2021" i="5"/>
  <c r="R309" i="5"/>
  <c r="V907" i="5"/>
  <c r="V886" i="5"/>
  <c r="R109" i="5"/>
  <c r="R362" i="5"/>
  <c r="R3440" i="5"/>
  <c r="V2810" i="5"/>
  <c r="R856" i="5"/>
  <c r="V2659" i="5"/>
  <c r="R5" i="5"/>
  <c r="V809" i="5"/>
  <c r="V2099" i="5"/>
  <c r="V3317" i="5"/>
  <c r="R2106" i="5"/>
  <c r="V1606" i="5"/>
  <c r="R3402" i="5"/>
  <c r="V1557" i="5"/>
  <c r="V2356" i="5"/>
  <c r="R1107" i="5"/>
  <c r="V263" i="5"/>
  <c r="V3534" i="5"/>
  <c r="V3505" i="5"/>
  <c r="V1442" i="5"/>
  <c r="R445" i="5"/>
  <c r="V1687" i="5"/>
  <c r="V2404" i="5"/>
  <c r="R1839" i="5"/>
  <c r="V961" i="5"/>
  <c r="S2454" i="5"/>
  <c r="R33" i="5"/>
  <c r="R165" i="5"/>
  <c r="V3154" i="5"/>
  <c r="R2620" i="5"/>
  <c r="V1861" i="5"/>
  <c r="R906" i="5"/>
  <c r="R2071" i="5"/>
  <c r="R2621" i="5"/>
  <c r="V3389" i="5"/>
  <c r="R647" i="5"/>
  <c r="R2493" i="5"/>
  <c r="R350" i="5"/>
  <c r="R1633" i="5"/>
  <c r="R1237" i="5"/>
  <c r="V404" i="5"/>
  <c r="V2454" i="5"/>
  <c r="R166" i="5"/>
  <c r="V569" i="5"/>
  <c r="R677" i="5"/>
  <c r="V2795" i="5"/>
  <c r="R958" i="5"/>
  <c r="V57" i="5"/>
  <c r="R554" i="5"/>
  <c r="S1362" i="5"/>
  <c r="V1103" i="5"/>
  <c r="R252" i="5"/>
  <c r="R1239" i="5"/>
  <c r="V2070" i="5"/>
  <c r="V1527" i="5"/>
  <c r="R2581" i="5"/>
  <c r="V2608" i="5"/>
  <c r="R349" i="5"/>
  <c r="V2614" i="5"/>
  <c r="R2771" i="5"/>
  <c r="V2676" i="5"/>
  <c r="R378" i="5"/>
  <c r="V1427" i="5"/>
  <c r="V1069" i="5"/>
  <c r="R2481" i="5"/>
  <c r="R2950" i="5"/>
  <c r="V3375" i="5"/>
  <c r="V2419" i="5"/>
  <c r="R3579" i="5"/>
  <c r="R1731" i="5"/>
  <c r="V2626" i="5"/>
  <c r="R2009" i="5"/>
  <c r="V2323" i="5"/>
  <c r="V1234" i="5"/>
  <c r="S3230" i="5"/>
  <c r="V1241" i="5"/>
  <c r="V2921" i="5"/>
  <c r="R1198" i="5"/>
  <c r="V2786" i="5"/>
  <c r="V2230" i="5"/>
  <c r="R2812" i="5"/>
  <c r="V94" i="5"/>
  <c r="R227" i="5"/>
  <c r="V2411" i="5"/>
  <c r="V2146" i="5"/>
  <c r="R546" i="5"/>
  <c r="R590" i="5"/>
  <c r="R969" i="5"/>
  <c r="R2330" i="5"/>
  <c r="V239" i="5"/>
  <c r="R1402" i="5"/>
  <c r="R2362" i="5"/>
  <c r="V2668" i="5"/>
  <c r="R2008" i="5"/>
  <c r="V2544" i="5"/>
  <c r="V2978" i="5"/>
  <c r="R80" i="5"/>
  <c r="V2221" i="5"/>
  <c r="V3340" i="5"/>
  <c r="R3379" i="5"/>
  <c r="V376" i="5"/>
  <c r="V3136" i="5"/>
  <c r="R502" i="5"/>
  <c r="V121" i="5"/>
  <c r="R587" i="5"/>
  <c r="R3066" i="5"/>
  <c r="R3387" i="5"/>
  <c r="R3536" i="5"/>
  <c r="R375" i="5"/>
  <c r="R1099" i="5"/>
  <c r="R3039" i="5"/>
  <c r="R1266" i="5"/>
  <c r="S2098" i="5"/>
  <c r="V1461" i="5"/>
  <c r="R1031" i="5"/>
  <c r="S2277" i="5"/>
  <c r="V2822" i="5"/>
  <c r="V3206" i="5"/>
  <c r="V3498" i="5"/>
  <c r="V3531" i="5"/>
  <c r="V1544" i="5"/>
  <c r="R2941" i="5"/>
  <c r="V2988" i="5"/>
  <c r="V495" i="5"/>
  <c r="V2051" i="5"/>
  <c r="V2286" i="5"/>
  <c r="V2664" i="5"/>
  <c r="V2712" i="5"/>
  <c r="V1733" i="5"/>
  <c r="V1785" i="5"/>
  <c r="V227" i="5"/>
  <c r="V3463" i="5"/>
  <c r="V1198" i="5"/>
  <c r="R1348" i="5"/>
  <c r="V706" i="5"/>
  <c r="V1559" i="5"/>
  <c r="V455" i="5"/>
  <c r="V1188" i="5"/>
  <c r="V1593" i="5"/>
  <c r="R3388" i="5"/>
  <c r="R1969" i="5"/>
  <c r="R1505" i="5"/>
  <c r="V2678" i="5"/>
  <c r="V583" i="5"/>
  <c r="V295" i="5"/>
  <c r="V193" i="5"/>
  <c r="V1676" i="5"/>
  <c r="R388" i="5"/>
  <c r="V1099" i="5"/>
  <c r="V2091" i="5"/>
  <c r="V2443" i="5"/>
  <c r="R799" i="5"/>
  <c r="V2346" i="5"/>
  <c r="V2408" i="5"/>
  <c r="V666" i="5"/>
  <c r="V3349" i="5"/>
  <c r="V1835" i="5"/>
  <c r="V3199" i="5"/>
  <c r="V1242" i="5"/>
  <c r="V612" i="5"/>
  <c r="V1700" i="5"/>
  <c r="R1631" i="5"/>
  <c r="V876" i="5"/>
  <c r="R1415" i="5"/>
  <c r="V1471" i="5"/>
  <c r="V3416" i="5"/>
  <c r="V2636" i="5"/>
  <c r="R1732" i="5"/>
  <c r="V2936" i="5"/>
  <c r="R605" i="5"/>
  <c r="R1437" i="5"/>
  <c r="V3470" i="5"/>
  <c r="V2148" i="5"/>
  <c r="R2510" i="5"/>
  <c r="S2223" i="5"/>
  <c r="R820" i="5"/>
  <c r="V842" i="5"/>
  <c r="V788" i="5"/>
  <c r="V2892" i="5"/>
  <c r="V3208" i="5"/>
  <c r="V1462" i="5"/>
  <c r="S2977" i="5"/>
  <c r="R514" i="5"/>
  <c r="S2121" i="5"/>
  <c r="V1286" i="5"/>
  <c r="V2045" i="5"/>
  <c r="V3148" i="5"/>
  <c r="V1961" i="5"/>
  <c r="V3486" i="5"/>
  <c r="R1120" i="5"/>
  <c r="R1451" i="5"/>
  <c r="R356" i="5"/>
  <c r="R547" i="5"/>
  <c r="V1918" i="5"/>
  <c r="R876" i="5"/>
  <c r="R107" i="5"/>
  <c r="V3011" i="5"/>
  <c r="V138" i="5"/>
  <c r="R1406" i="5"/>
  <c r="V2986" i="5"/>
  <c r="R87" i="5"/>
  <c r="R812" i="5"/>
  <c r="R1097" i="5"/>
  <c r="R1483" i="5"/>
  <c r="S3450" i="5"/>
  <c r="R758" i="5"/>
  <c r="R2557" i="5"/>
  <c r="V2509" i="5"/>
  <c r="V241" i="5"/>
  <c r="R1871" i="5"/>
  <c r="V2115" i="5"/>
  <c r="R981" i="5"/>
  <c r="V760" i="5"/>
  <c r="R506" i="5"/>
  <c r="V1500" i="5"/>
  <c r="V1014" i="5"/>
  <c r="R380" i="5"/>
  <c r="R1223" i="5"/>
  <c r="R3478" i="5"/>
  <c r="V2089" i="5"/>
  <c r="R1919" i="5"/>
  <c r="V3570" i="5"/>
  <c r="V2312" i="5"/>
  <c r="V1594" i="5"/>
  <c r="V2753" i="5"/>
  <c r="V725" i="5"/>
  <c r="R2141" i="5"/>
  <c r="V3161" i="5"/>
  <c r="V509" i="5"/>
  <c r="R459" i="5"/>
  <c r="R1815" i="5"/>
  <c r="V1367" i="5"/>
  <c r="V1702" i="5"/>
  <c r="R1687" i="5"/>
  <c r="R3458" i="5"/>
  <c r="V3187" i="5"/>
  <c r="R949" i="5"/>
  <c r="R298" i="5"/>
  <c r="R279" i="5"/>
  <c r="R1503" i="5"/>
  <c r="V2718" i="5"/>
  <c r="S3039" i="5"/>
  <c r="R3148" i="5"/>
  <c r="R3385" i="5"/>
  <c r="V2479" i="5"/>
  <c r="R1594" i="5"/>
  <c r="R933" i="5"/>
  <c r="V2199" i="5"/>
  <c r="V2538" i="5"/>
  <c r="V1715" i="5"/>
  <c r="V1540" i="5"/>
  <c r="V3285" i="5"/>
  <c r="V1761" i="5"/>
  <c r="R1469" i="5"/>
  <c r="V606" i="5"/>
  <c r="V1887" i="5"/>
  <c r="R2939" i="5"/>
  <c r="V1317" i="5"/>
  <c r="V3430" i="5"/>
  <c r="R1907" i="5"/>
  <c r="V3529" i="5"/>
  <c r="V2271" i="5"/>
  <c r="V676" i="5"/>
  <c r="R714" i="5"/>
  <c r="V3506" i="5"/>
  <c r="V1632" i="5"/>
  <c r="V3369" i="5"/>
  <c r="R455" i="5"/>
  <c r="V1989" i="5"/>
  <c r="R635" i="5"/>
  <c r="V2669" i="5"/>
  <c r="V2375" i="5"/>
  <c r="R1515" i="5"/>
  <c r="V2700" i="5"/>
  <c r="R44" i="5"/>
  <c r="R1328" i="5"/>
  <c r="V1563" i="5"/>
  <c r="V1115" i="5"/>
  <c r="V2241" i="5"/>
  <c r="V303" i="5"/>
  <c r="V2539" i="5"/>
  <c r="R1212" i="5"/>
  <c r="V2304" i="5"/>
  <c r="V3017" i="5"/>
  <c r="R2000" i="5"/>
  <c r="R3053" i="5"/>
  <c r="R863" i="5"/>
  <c r="R24" i="5"/>
  <c r="R3343" i="5"/>
  <c r="V1943" i="5"/>
  <c r="R795" i="5"/>
  <c r="R1671" i="5"/>
  <c r="V547" i="5"/>
  <c r="R1670" i="5"/>
  <c r="V2602" i="5"/>
  <c r="V943" i="5"/>
  <c r="R187" i="5"/>
  <c r="R1390" i="5"/>
  <c r="V2784" i="5"/>
  <c r="V3301" i="5"/>
  <c r="R1543" i="5"/>
  <c r="R2151" i="5"/>
  <c r="V3428" i="5"/>
  <c r="R443" i="5"/>
  <c r="V3414" i="5"/>
  <c r="V2823" i="5"/>
  <c r="S2727" i="5"/>
  <c r="V3020" i="5"/>
  <c r="R2234" i="5"/>
  <c r="V771" i="5"/>
  <c r="R1522" i="5"/>
  <c r="V3230" i="5"/>
  <c r="R145" i="5"/>
  <c r="R1299" i="5"/>
  <c r="R2284" i="5"/>
  <c r="R391" i="5"/>
  <c r="R256" i="5"/>
  <c r="R2293" i="5"/>
  <c r="R1692" i="5"/>
  <c r="R1545" i="5"/>
  <c r="R1996" i="5"/>
  <c r="R2845" i="5"/>
  <c r="R1941" i="5"/>
  <c r="R2478" i="5"/>
  <c r="V273" i="5"/>
  <c r="V1016" i="5"/>
  <c r="V3462" i="5"/>
  <c r="V1743" i="5"/>
  <c r="V2787" i="5"/>
  <c r="R1084" i="5"/>
  <c r="V3279" i="5"/>
  <c r="V3266" i="5"/>
  <c r="V1207" i="5"/>
  <c r="V3107" i="5"/>
  <c r="S2780" i="5"/>
  <c r="R213" i="5"/>
  <c r="R361" i="5"/>
  <c r="V3499" i="5"/>
  <c r="V1688" i="5"/>
  <c r="V1904" i="5"/>
  <c r="V2216" i="5"/>
  <c r="S2375" i="5"/>
  <c r="V409" i="5"/>
  <c r="V2214" i="5"/>
  <c r="V3280" i="5"/>
  <c r="R1286" i="5"/>
  <c r="V2783" i="5"/>
  <c r="R3317" i="5"/>
  <c r="V1007" i="5"/>
  <c r="R597" i="5"/>
  <c r="R1074" i="5"/>
  <c r="V2131" i="5"/>
  <c r="V3093" i="5"/>
  <c r="V2168" i="5"/>
  <c r="V2731" i="5"/>
  <c r="V1798" i="5"/>
  <c r="V703" i="5"/>
  <c r="R617" i="5"/>
  <c r="V1693" i="5"/>
  <c r="V1024" i="5"/>
  <c r="V3236" i="5"/>
  <c r="R2130" i="5"/>
  <c r="V2842" i="5"/>
  <c r="V36" i="5"/>
  <c r="R940" i="5"/>
  <c r="S1863" i="5"/>
  <c r="V1561" i="5"/>
  <c r="V1448" i="5"/>
  <c r="V2615" i="5"/>
  <c r="R580" i="5"/>
  <c r="V2894" i="5"/>
  <c r="V3275" i="5"/>
  <c r="V713" i="5"/>
  <c r="R1114" i="5"/>
  <c r="V2147" i="5"/>
  <c r="V1722" i="5"/>
  <c r="V2639" i="5"/>
  <c r="V1762" i="5"/>
  <c r="V3367" i="5"/>
  <c r="S2472" i="5"/>
  <c r="R190" i="5"/>
  <c r="V835" i="5"/>
  <c r="V1345" i="5"/>
  <c r="V2946" i="5"/>
  <c r="V1885" i="5"/>
  <c r="V2587" i="5"/>
  <c r="S3579" i="5"/>
  <c r="V2660" i="5"/>
  <c r="R1580" i="5"/>
  <c r="V160" i="5"/>
  <c r="R413" i="5"/>
  <c r="R619" i="5"/>
  <c r="V3031" i="5"/>
  <c r="V2694" i="5"/>
  <c r="R534" i="5"/>
  <c r="R1082" i="5"/>
  <c r="V868" i="5"/>
  <c r="V613" i="5"/>
  <c r="V3255" i="5"/>
  <c r="S2996" i="5"/>
  <c r="V2007" i="5"/>
  <c r="V2174" i="5"/>
  <c r="V445" i="5"/>
  <c r="V1516" i="5"/>
  <c r="V3164" i="5"/>
  <c r="V1553" i="5"/>
  <c r="V994" i="5"/>
  <c r="V912" i="5"/>
  <c r="V2486" i="5"/>
  <c r="V2081" i="5"/>
  <c r="V2511" i="5"/>
  <c r="R1131" i="5"/>
  <c r="V140" i="5"/>
  <c r="R355" i="5"/>
  <c r="R1173" i="5"/>
  <c r="V840" i="5"/>
  <c r="V3494" i="5"/>
  <c r="V3274" i="5"/>
  <c r="R968" i="5"/>
  <c r="V1499" i="5"/>
  <c r="V2013" i="5"/>
  <c r="R1680" i="5"/>
  <c r="R2188" i="5"/>
  <c r="R1296" i="5"/>
  <c r="V1698" i="5"/>
  <c r="R2465" i="5"/>
  <c r="V2617" i="5"/>
  <c r="V412" i="5"/>
  <c r="R473" i="5"/>
  <c r="R543" i="5"/>
  <c r="V1959" i="5"/>
  <c r="R1635" i="5"/>
  <c r="R1232" i="5"/>
  <c r="R37" i="5"/>
  <c r="R290" i="5"/>
  <c r="R705" i="5"/>
  <c r="V1274" i="5"/>
  <c r="R1542" i="5"/>
  <c r="R1055" i="5"/>
  <c r="R1445" i="5"/>
  <c r="R1092" i="5"/>
  <c r="R2165" i="5"/>
  <c r="V2830" i="5"/>
  <c r="V3364" i="5"/>
  <c r="V3028" i="5"/>
  <c r="R1479" i="5"/>
  <c r="R2915" i="5"/>
  <c r="R638" i="5"/>
  <c r="R2944" i="5"/>
  <c r="V1443" i="5"/>
  <c r="V98" i="5"/>
  <c r="R1302" i="5"/>
  <c r="R2207" i="5"/>
  <c r="V3383" i="5"/>
  <c r="V2537" i="5"/>
  <c r="R2079" i="5"/>
  <c r="R1320" i="5"/>
  <c r="V1205" i="5"/>
  <c r="R604" i="5"/>
  <c r="R713" i="5"/>
  <c r="V3101" i="5"/>
  <c r="V3404" i="5"/>
  <c r="V2370" i="5"/>
  <c r="V2903" i="5"/>
  <c r="V2527" i="5"/>
  <c r="V2441" i="5"/>
  <c r="R1470" i="5"/>
  <c r="R2477" i="5"/>
  <c r="V2920" i="5"/>
  <c r="V1358" i="5"/>
  <c r="R260" i="5"/>
  <c r="R1176" i="5"/>
  <c r="V2908" i="5"/>
  <c r="V2957" i="5"/>
  <c r="R1048" i="5"/>
  <c r="R1710" i="5"/>
  <c r="V3130" i="5"/>
  <c r="R750" i="5"/>
  <c r="R2110" i="5"/>
  <c r="V2717" i="5"/>
  <c r="V2766" i="5"/>
  <c r="R2778" i="5"/>
  <c r="V631" i="5"/>
  <c r="R1012" i="5"/>
  <c r="V1193" i="5"/>
  <c r="V1883" i="5"/>
  <c r="R1151" i="5"/>
  <c r="V3467" i="5"/>
  <c r="S1937" i="5"/>
  <c r="V1478" i="5"/>
  <c r="R140" i="5"/>
  <c r="R2375" i="5"/>
  <c r="V3179" i="5"/>
  <c r="R772" i="5"/>
  <c r="R1475" i="5"/>
  <c r="V3402" i="5"/>
  <c r="R2080" i="5"/>
  <c r="V1305" i="5"/>
  <c r="R389" i="5"/>
  <c r="R3499" i="5"/>
  <c r="V2472" i="5"/>
  <c r="V2761" i="5"/>
  <c r="R2383" i="5"/>
  <c r="R2205" i="5"/>
  <c r="V1320" i="5"/>
  <c r="V972" i="5"/>
  <c r="R2805" i="5"/>
  <c r="R2921" i="5"/>
  <c r="R1561" i="5"/>
  <c r="R2391" i="5"/>
  <c r="V321" i="5"/>
  <c r="V92" i="5"/>
  <c r="R26" i="5"/>
  <c r="R1877" i="5"/>
  <c r="V637" i="5"/>
  <c r="V3579" i="5"/>
  <c r="V2106" i="5"/>
  <c r="V2680" i="5"/>
  <c r="R2119" i="5"/>
  <c r="R2541" i="5"/>
  <c r="V2342" i="5"/>
  <c r="V2987" i="5"/>
  <c r="R1613" i="5"/>
  <c r="R2142" i="5"/>
  <c r="R1122" i="5"/>
  <c r="R1726" i="5"/>
  <c r="V3524" i="5"/>
  <c r="V96" i="5"/>
  <c r="V3104" i="5"/>
  <c r="R3392" i="5"/>
  <c r="R692" i="5"/>
  <c r="V667" i="5"/>
  <c r="V1848" i="5"/>
  <c r="R501" i="5"/>
  <c r="V195" i="5"/>
  <c r="R2989" i="5"/>
  <c r="R2826" i="5"/>
  <c r="R1690" i="5"/>
  <c r="V2150" i="5"/>
  <c r="R2698" i="5"/>
  <c r="V2032" i="5"/>
  <c r="R2260" i="5"/>
  <c r="R2463" i="5"/>
  <c r="R1784" i="5"/>
  <c r="R2488" i="5"/>
  <c r="R2378" i="5"/>
  <c r="V3100" i="5"/>
  <c r="V929" i="5"/>
  <c r="R665" i="5"/>
  <c r="R3457" i="5"/>
  <c r="V2800" i="5"/>
  <c r="V684" i="5"/>
  <c r="R894" i="5"/>
  <c r="R1306" i="5"/>
  <c r="R1765" i="5"/>
  <c r="V2458" i="5"/>
  <c r="V1740" i="5"/>
  <c r="V1327" i="5"/>
  <c r="V2497" i="5"/>
  <c r="R429" i="5"/>
  <c r="R2005" i="5"/>
  <c r="R2218" i="5"/>
  <c r="V2327" i="5"/>
  <c r="R384" i="5"/>
  <c r="R1352" i="5"/>
  <c r="R763" i="5"/>
  <c r="R707" i="5"/>
  <c r="R200" i="5"/>
  <c r="R2717" i="5"/>
  <c r="R1199" i="5"/>
  <c r="R1553" i="5"/>
  <c r="R2891" i="5"/>
  <c r="R61" i="5"/>
  <c r="R1428" i="5"/>
  <c r="R1804" i="5"/>
  <c r="R192" i="5"/>
  <c r="R1381" i="5"/>
  <c r="V1895" i="5"/>
  <c r="R268" i="5"/>
  <c r="R1531" i="5"/>
  <c r="R715" i="5"/>
  <c r="R1448" i="5"/>
  <c r="R568" i="5"/>
  <c r="R3201" i="5"/>
  <c r="V1226" i="5"/>
  <c r="R1478" i="5"/>
  <c r="R1349" i="5"/>
  <c r="R2798" i="5"/>
  <c r="R2914" i="5"/>
  <c r="S1453" i="5"/>
  <c r="V2496" i="5"/>
  <c r="R402" i="5"/>
  <c r="V1772" i="5"/>
  <c r="R254" i="5"/>
  <c r="S2051" i="5"/>
  <c r="R1215" i="5"/>
  <c r="V3043" i="5"/>
  <c r="V2281" i="5"/>
  <c r="S2588" i="5"/>
  <c r="R3377" i="5"/>
  <c r="R2655" i="5"/>
  <c r="R485" i="5"/>
  <c r="V1049" i="5"/>
  <c r="V1199" i="5"/>
  <c r="R330" i="5"/>
  <c r="S3248" i="5"/>
  <c r="R1127" i="5"/>
  <c r="R2150" i="5"/>
  <c r="R1487" i="5"/>
  <c r="S2651" i="5"/>
  <c r="R2213" i="5"/>
  <c r="V2263" i="5"/>
  <c r="R2227" i="5"/>
  <c r="R1653" i="5"/>
  <c r="V3379" i="5"/>
  <c r="R2097" i="5"/>
  <c r="V2744" i="5"/>
  <c r="R549" i="5"/>
  <c r="R1959" i="5"/>
  <c r="R583" i="5"/>
  <c r="R927" i="5"/>
  <c r="R2327" i="5"/>
  <c r="R23" i="5"/>
  <c r="R2749" i="5"/>
  <c r="R3161" i="5"/>
  <c r="R479" i="5"/>
  <c r="V1794" i="5"/>
  <c r="R62" i="5"/>
  <c r="R1486" i="5"/>
  <c r="R1879" i="5"/>
  <c r="R3262" i="5"/>
  <c r="R2596" i="5"/>
  <c r="R1096" i="5"/>
  <c r="R1742" i="5"/>
  <c r="R607" i="5"/>
  <c r="V3331" i="5"/>
  <c r="R1426" i="5"/>
  <c r="V3441" i="5"/>
  <c r="R621" i="5"/>
  <c r="R1075" i="5"/>
  <c r="R2199" i="5"/>
  <c r="V1589" i="5"/>
  <c r="R245" i="5"/>
  <c r="R2332" i="5"/>
  <c r="V3508" i="5"/>
  <c r="R957" i="5"/>
  <c r="R1293" i="5"/>
  <c r="V3516" i="5"/>
  <c r="R1646" i="5"/>
  <c r="R1257" i="5"/>
  <c r="R3007" i="5"/>
  <c r="V2507" i="5"/>
  <c r="R533" i="5"/>
  <c r="R1666" i="5"/>
  <c r="R1898" i="5"/>
  <c r="R230" i="5"/>
  <c r="R1526" i="5"/>
  <c r="R2594" i="5"/>
  <c r="R1899" i="5"/>
  <c r="R1865" i="5"/>
  <c r="R2085" i="5"/>
  <c r="R1156" i="5"/>
  <c r="R2431" i="5"/>
  <c r="V3488" i="5"/>
  <c r="R2433" i="5"/>
  <c r="R2487" i="5"/>
  <c r="R872" i="5"/>
  <c r="R2558" i="5"/>
  <c r="S2328" i="5"/>
  <c r="R3322" i="5"/>
  <c r="R2420" i="5"/>
  <c r="V3378" i="5"/>
  <c r="R133" i="5"/>
  <c r="R2347" i="5"/>
  <c r="R2604" i="5"/>
  <c r="R400" i="5"/>
  <c r="R3537" i="5"/>
  <c r="R121" i="5"/>
  <c r="V2985" i="5"/>
  <c r="R2407" i="5"/>
  <c r="R3330" i="5"/>
  <c r="V1804" i="5"/>
  <c r="R1022" i="5"/>
  <c r="V1224" i="5"/>
  <c r="R2292" i="5"/>
  <c r="R2215" i="5"/>
  <c r="R1489" i="5"/>
  <c r="R2328" i="5"/>
  <c r="V1056" i="5"/>
  <c r="R751" i="5"/>
  <c r="R2471" i="5"/>
  <c r="R2586" i="5"/>
  <c r="R3038" i="5"/>
  <c r="R1020" i="5"/>
  <c r="R2619" i="5"/>
  <c r="R2462" i="5"/>
  <c r="R1903" i="5"/>
  <c r="R2033" i="5"/>
  <c r="R3042" i="5"/>
  <c r="R3176" i="5"/>
  <c r="R1013" i="5"/>
  <c r="V3311" i="5"/>
  <c r="R3087" i="5"/>
  <c r="R201" i="5"/>
  <c r="R1072" i="5"/>
  <c r="R2990" i="5"/>
  <c r="V2774" i="5"/>
  <c r="R1895" i="5"/>
  <c r="R3405" i="5"/>
  <c r="R1282" i="5"/>
  <c r="R991" i="5"/>
  <c r="R2275" i="5"/>
  <c r="V1990" i="5"/>
  <c r="R3035" i="5"/>
  <c r="V2804" i="5"/>
  <c r="R827" i="5"/>
  <c r="R2584" i="5"/>
  <c r="V1857" i="5"/>
  <c r="R1857" i="5"/>
  <c r="R3253" i="5"/>
  <c r="R1059" i="5"/>
  <c r="R2063" i="5"/>
  <c r="R3151" i="5"/>
  <c r="R3460" i="5"/>
  <c r="R3321" i="5"/>
  <c r="R1843" i="5"/>
  <c r="V3290" i="5"/>
  <c r="R2710" i="5"/>
  <c r="R2109" i="5"/>
  <c r="R973" i="5"/>
  <c r="R2441" i="5"/>
  <c r="R3220" i="5"/>
  <c r="R1885" i="5"/>
  <c r="R3093" i="5"/>
  <c r="R1248" i="5"/>
  <c r="R2733" i="5"/>
  <c r="R2315" i="5"/>
  <c r="R3400" i="5"/>
  <c r="R3169" i="5"/>
  <c r="R3167" i="5"/>
  <c r="R2248" i="5"/>
  <c r="R2984" i="5"/>
  <c r="R3219" i="5"/>
  <c r="R1806" i="5"/>
  <c r="R3427" i="5"/>
  <c r="R2637" i="5"/>
  <c r="R1781" i="5"/>
  <c r="R2741" i="5"/>
  <c r="R1493" i="5"/>
  <c r="R1235" i="5"/>
  <c r="R2970" i="5"/>
  <c r="R2667" i="5"/>
  <c r="R2973" i="5"/>
  <c r="V3244" i="5"/>
  <c r="R1261" i="5"/>
  <c r="V2011" i="5"/>
  <c r="R1769" i="5"/>
  <c r="R800" i="5"/>
  <c r="R1209" i="5"/>
  <c r="R1180" i="5"/>
  <c r="V905" i="5"/>
  <c r="R2633" i="5"/>
  <c r="R2291" i="5"/>
  <c r="R242" i="5"/>
  <c r="R1330" i="5"/>
  <c r="R693" i="5"/>
  <c r="V53" i="5"/>
  <c r="R3132" i="5"/>
  <c r="R2940" i="5"/>
  <c r="R3356" i="5"/>
  <c r="V1035" i="5"/>
  <c r="V3283" i="5"/>
  <c r="R1524" i="5"/>
  <c r="R1471" i="5"/>
  <c r="R843" i="5"/>
  <c r="R471" i="5"/>
  <c r="R2750" i="5"/>
  <c r="R1058" i="5"/>
  <c r="R2458" i="5"/>
  <c r="R3451" i="5"/>
  <c r="R1418" i="5"/>
  <c r="V2915" i="5"/>
  <c r="R1091" i="5"/>
  <c r="V161" i="5"/>
  <c r="R2287" i="5"/>
  <c r="R2499" i="5"/>
  <c r="R2426" i="5"/>
  <c r="R2632" i="5"/>
  <c r="R2732" i="5"/>
  <c r="R3295" i="5"/>
  <c r="R3341" i="5"/>
  <c r="R2567" i="5"/>
  <c r="R2788" i="5"/>
  <c r="R2435" i="5"/>
  <c r="R1562" i="5"/>
  <c r="V2111" i="5"/>
  <c r="R1192" i="5"/>
  <c r="V2969" i="5"/>
  <c r="V2641" i="5"/>
  <c r="R398" i="5"/>
  <c r="V2102" i="5"/>
  <c r="V2952" i="5"/>
  <c r="R1457" i="5"/>
  <c r="R1529" i="5"/>
  <c r="V3377" i="5"/>
  <c r="V3497" i="5"/>
  <c r="R1673" i="5"/>
  <c r="R2204" i="5"/>
  <c r="R2455" i="5"/>
  <c r="R2570" i="5"/>
  <c r="V3373" i="5"/>
  <c r="V1468" i="5"/>
  <c r="R3406" i="5"/>
  <c r="V2807" i="5"/>
  <c r="R924" i="5"/>
  <c r="V1376" i="5"/>
  <c r="R558" i="5"/>
  <c r="R1064" i="5"/>
  <c r="R2573" i="5"/>
  <c r="R2820" i="5"/>
  <c r="R1663" i="5"/>
  <c r="R2982" i="5"/>
  <c r="R2883" i="5"/>
  <c r="R1490" i="5"/>
  <c r="R54" i="5"/>
  <c r="R2815" i="5"/>
  <c r="R1995" i="5"/>
  <c r="R819" i="5"/>
  <c r="R69" i="5"/>
  <c r="R253" i="5"/>
  <c r="R288" i="5"/>
  <c r="R2353" i="5"/>
  <c r="R724" i="5"/>
  <c r="R3279" i="5"/>
  <c r="R3265" i="5"/>
  <c r="R978" i="5"/>
  <c r="R3153" i="5"/>
  <c r="R1339" i="5"/>
  <c r="V1529" i="5"/>
  <c r="V2574" i="5"/>
  <c r="R2756" i="5"/>
  <c r="R239" i="5"/>
  <c r="V1611" i="5"/>
  <c r="R2159" i="5"/>
  <c r="R2295" i="5"/>
  <c r="S3447" i="5"/>
  <c r="V3215" i="5"/>
  <c r="V623" i="5"/>
  <c r="V2820" i="5"/>
  <c r="V414" i="5"/>
  <c r="V852" i="5"/>
  <c r="V2866" i="5"/>
  <c r="R858" i="5"/>
  <c r="V776" i="5"/>
  <c r="V90" i="5"/>
  <c r="V2592" i="5"/>
  <c r="V2193" i="5"/>
  <c r="V2827" i="5"/>
  <c r="R2174" i="5"/>
  <c r="R106" i="5"/>
  <c r="V172" i="5"/>
  <c r="V3390" i="5"/>
  <c r="R1620" i="5"/>
  <c r="V353" i="5"/>
  <c r="R1999" i="5"/>
  <c r="R667" i="5"/>
  <c r="R688" i="5"/>
  <c r="V2498" i="5"/>
  <c r="R2404" i="5"/>
  <c r="R22" i="5"/>
  <c r="R2857" i="5"/>
  <c r="R3114" i="5"/>
  <c r="R169" i="5"/>
  <c r="V3445" i="5"/>
  <c r="R3140" i="5"/>
  <c r="R2270" i="5"/>
  <c r="R2987" i="5"/>
  <c r="V2097" i="5"/>
  <c r="R3447" i="5"/>
  <c r="R196" i="5"/>
  <c r="V126" i="5"/>
  <c r="V1073" i="5"/>
  <c r="V3294" i="5"/>
  <c r="R709" i="5"/>
  <c r="R2870" i="5"/>
  <c r="R1105" i="5"/>
  <c r="R3501" i="5"/>
  <c r="R2241" i="5"/>
  <c r="R2532" i="5"/>
  <c r="R1181" i="5"/>
  <c r="R2899" i="5"/>
  <c r="R1700" i="5"/>
  <c r="V3147" i="5"/>
  <c r="R700" i="5"/>
  <c r="R2813" i="5"/>
  <c r="R565" i="5"/>
  <c r="R15" i="5"/>
  <c r="V3437" i="5"/>
  <c r="R2166" i="5"/>
  <c r="R1190" i="5"/>
  <c r="R59" i="5"/>
  <c r="R1754" i="5"/>
  <c r="R995" i="5"/>
  <c r="R3516" i="5"/>
  <c r="R1347" i="5"/>
  <c r="R2861" i="5"/>
  <c r="R2810" i="5"/>
  <c r="V2417" i="5"/>
  <c r="V3324" i="5"/>
  <c r="R1246" i="5"/>
  <c r="R1548" i="5"/>
  <c r="R1376" i="5"/>
  <c r="R896" i="5"/>
  <c r="R3410" i="5"/>
  <c r="R2658" i="5"/>
  <c r="V2692" i="5"/>
  <c r="R170" i="5"/>
  <c r="R2220" i="5"/>
  <c r="V2732" i="5"/>
  <c r="R424" i="5"/>
  <c r="R1657" i="5"/>
  <c r="R2556" i="5"/>
  <c r="R836" i="5"/>
  <c r="R3496" i="5"/>
  <c r="R1446" i="5"/>
  <c r="R453" i="5"/>
  <c r="R30" i="5"/>
  <c r="V3433" i="5"/>
  <c r="R976" i="5"/>
  <c r="R806" i="5"/>
  <c r="R1704" i="5"/>
  <c r="R1932" i="5"/>
  <c r="R2961" i="5"/>
  <c r="R2819" i="5"/>
  <c r="R3181" i="5"/>
  <c r="R2736" i="5"/>
  <c r="V536" i="5"/>
  <c r="R175" i="5"/>
  <c r="R342" i="5"/>
  <c r="R536" i="5"/>
  <c r="R3001" i="5"/>
  <c r="V2821" i="5"/>
  <c r="R1051" i="5"/>
  <c r="R2877" i="5"/>
  <c r="R2111" i="5"/>
  <c r="R2302" i="5"/>
  <c r="R678" i="5"/>
  <c r="R3073" i="5"/>
  <c r="R828" i="5"/>
  <c r="R1668" i="5"/>
  <c r="R1133" i="5"/>
  <c r="R2720" i="5"/>
  <c r="R1034" i="5"/>
  <c r="R3336" i="5"/>
  <c r="R1519" i="5"/>
  <c r="V2185" i="5"/>
  <c r="R1573" i="5"/>
  <c r="R2168" i="5"/>
  <c r="R2642" i="5"/>
  <c r="R1862" i="5"/>
  <c r="R2133" i="5"/>
  <c r="R2952" i="5"/>
  <c r="R2669" i="5"/>
  <c r="R2090" i="5"/>
  <c r="R3576" i="5"/>
  <c r="R918" i="5"/>
  <c r="R2369" i="5"/>
  <c r="R3227" i="5"/>
  <c r="R2172" i="5"/>
  <c r="R1637" i="5"/>
  <c r="R955" i="5"/>
  <c r="R1809" i="5"/>
  <c r="R2273" i="5"/>
  <c r="R942" i="5"/>
  <c r="R2428" i="5"/>
  <c r="R1403" i="5"/>
  <c r="R2434" i="5"/>
  <c r="R3414" i="5"/>
  <c r="R1193" i="5"/>
  <c r="R2668" i="5"/>
  <c r="R280" i="5"/>
  <c r="R2918" i="5"/>
  <c r="R3498" i="5"/>
  <c r="R3339" i="5"/>
  <c r="R2161" i="5"/>
  <c r="R561" i="5"/>
  <c r="R2415" i="5"/>
  <c r="R176" i="5"/>
  <c r="V3362" i="5"/>
  <c r="R3459" i="5"/>
  <c r="R89" i="5"/>
  <c r="R2601" i="5"/>
  <c r="R3152" i="5"/>
  <c r="R3471" i="5"/>
  <c r="R3047" i="5"/>
  <c r="R3470" i="5"/>
  <c r="R3535" i="5"/>
  <c r="R2470" i="5"/>
  <c r="V1006" i="5"/>
  <c r="V2325" i="5"/>
  <c r="R2189" i="5"/>
  <c r="R142" i="5"/>
  <c r="R3261" i="5"/>
  <c r="R2865" i="5"/>
  <c r="R2882" i="5"/>
  <c r="R2542" i="5"/>
  <c r="R1520" i="5"/>
  <c r="R3079" i="5"/>
  <c r="R1391" i="5"/>
  <c r="R1636" i="5"/>
  <c r="R3297" i="5"/>
  <c r="R581" i="5"/>
  <c r="R1645" i="5"/>
  <c r="R1556" i="5"/>
  <c r="V3202" i="5"/>
  <c r="R3221" i="5"/>
  <c r="R1864" i="5"/>
  <c r="V2061" i="5"/>
  <c r="R2226" i="5"/>
  <c r="R681" i="5"/>
  <c r="R813" i="5"/>
  <c r="R2781" i="5"/>
  <c r="R2936" i="5"/>
  <c r="V473" i="5"/>
  <c r="V3113" i="5"/>
  <c r="R3431" i="5"/>
  <c r="V3372" i="5"/>
  <c r="R837" i="5"/>
  <c r="R2779" i="5"/>
  <c r="R1747" i="5"/>
  <c r="R1558" i="5"/>
  <c r="R1185" i="5"/>
  <c r="R2981" i="5"/>
  <c r="R3155" i="5"/>
  <c r="R1007" i="5"/>
  <c r="R3546" i="5"/>
  <c r="R1574" i="5"/>
  <c r="R2384" i="5"/>
  <c r="R2785" i="5"/>
  <c r="V3396" i="5"/>
  <c r="R2039" i="5"/>
  <c r="R3338" i="5"/>
  <c r="V2104" i="5"/>
  <c r="R815" i="5"/>
  <c r="V2019" i="5"/>
  <c r="R1356" i="5"/>
  <c r="R186" i="5"/>
  <c r="R2951" i="5"/>
  <c r="R2290" i="5"/>
  <c r="R2922" i="5"/>
  <c r="V775" i="5"/>
  <c r="R2089" i="5"/>
  <c r="R879" i="5"/>
  <c r="R1963" i="5"/>
  <c r="V1164" i="5"/>
  <c r="R3433" i="5"/>
  <c r="V1795" i="5"/>
  <c r="V3368" i="5"/>
  <c r="R314" i="5"/>
  <c r="R1779" i="5"/>
  <c r="R572" i="5"/>
  <c r="R65" i="5"/>
  <c r="R2656" i="5"/>
  <c r="R97" i="5"/>
  <c r="R2834" i="5"/>
  <c r="R2049" i="5"/>
  <c r="R1783" i="5"/>
  <c r="R2636" i="5"/>
  <c r="V2684" i="5"/>
  <c r="R276" i="5"/>
  <c r="R1874" i="5"/>
  <c r="V2965" i="5"/>
  <c r="V428" i="5"/>
  <c r="R1247" i="5"/>
  <c r="V3352" i="5"/>
  <c r="R2437" i="5"/>
  <c r="R2366" i="5"/>
  <c r="R3582" i="5"/>
  <c r="R2306" i="5"/>
  <c r="R3404" i="5"/>
  <c r="R1008" i="5"/>
  <c r="V3015" i="5"/>
  <c r="R517" i="5"/>
  <c r="R3119" i="5"/>
  <c r="V2351" i="5"/>
  <c r="R3139" i="5"/>
  <c r="R3110" i="5"/>
  <c r="R2479" i="5"/>
  <c r="R311" i="5"/>
  <c r="R3020" i="5"/>
  <c r="R3040" i="5"/>
  <c r="R1780" i="5"/>
  <c r="R3554" i="5"/>
  <c r="R1958" i="5"/>
  <c r="R181" i="5"/>
  <c r="R3172" i="5"/>
  <c r="R456" i="5"/>
  <c r="R1628" i="5"/>
  <c r="V3442" i="5"/>
  <c r="R3013" i="5"/>
  <c r="R3329" i="5"/>
  <c r="V1388" i="5"/>
  <c r="V3459" i="5"/>
  <c r="V3254" i="5"/>
  <c r="V1359" i="5"/>
  <c r="R740" i="5"/>
  <c r="V1365" i="5"/>
  <c r="R138" i="5"/>
  <c r="R1863" i="5"/>
  <c r="V843" i="5"/>
  <c r="V1523" i="5"/>
  <c r="V2566" i="5"/>
  <c r="V3468" i="5"/>
  <c r="V1810" i="5"/>
  <c r="R2059" i="5"/>
  <c r="V447" i="5"/>
  <c r="R3056" i="5"/>
  <c r="V3150" i="5"/>
  <c r="V2661" i="5"/>
  <c r="R1560" i="5"/>
  <c r="V11" i="5"/>
  <c r="V2463" i="5"/>
  <c r="V2646" i="5"/>
  <c r="V2379" i="5"/>
  <c r="V1625" i="5"/>
  <c r="R594" i="5"/>
  <c r="R2948" i="5"/>
  <c r="R2582" i="5"/>
  <c r="R1481" i="5"/>
  <c r="R371" i="5"/>
  <c r="R3474" i="5"/>
  <c r="V2179" i="5"/>
  <c r="R1819" i="5"/>
  <c r="V3409" i="5"/>
  <c r="V1760" i="5"/>
  <c r="R1488" i="5"/>
  <c r="R1441" i="5"/>
  <c r="V2391" i="5"/>
  <c r="R504" i="5"/>
  <c r="R1056" i="5"/>
  <c r="R1497" i="5"/>
  <c r="R1219" i="5"/>
  <c r="R3251" i="5"/>
  <c r="R1749" i="5"/>
  <c r="R3362" i="5"/>
  <c r="R1833" i="5"/>
  <c r="R1571" i="5"/>
  <c r="V2355" i="5"/>
  <c r="R2125" i="5"/>
  <c r="V3037" i="5"/>
  <c r="R2372" i="5"/>
  <c r="R2690" i="5"/>
  <c r="R1366" i="5"/>
  <c r="R1041" i="5"/>
  <c r="R3468" i="5"/>
  <c r="R1909" i="5"/>
  <c r="R1597" i="5"/>
  <c r="R2013" i="5"/>
  <c r="R1672" i="5"/>
  <c r="V3073" i="5"/>
  <c r="R3125" i="5"/>
  <c r="R2729" i="5"/>
  <c r="R3351" i="5"/>
  <c r="R780" i="5"/>
  <c r="R273" i="5"/>
  <c r="R3136" i="5"/>
  <c r="R3135" i="5"/>
  <c r="R1748" i="5"/>
  <c r="V67" i="5"/>
  <c r="V2223" i="5"/>
  <c r="V789" i="5"/>
  <c r="V3556" i="5"/>
  <c r="R257" i="5"/>
  <c r="V1874" i="5"/>
  <c r="R2468" i="5"/>
  <c r="R337" i="5"/>
  <c r="R302" i="5"/>
  <c r="R3060" i="5"/>
  <c r="R2321" i="5"/>
  <c r="R593" i="5"/>
  <c r="R2688" i="5"/>
  <c r="V1615" i="5"/>
  <c r="R1753" i="5"/>
  <c r="R2191" i="5"/>
  <c r="R1100" i="5"/>
  <c r="R1254" i="5"/>
  <c r="R1001" i="5"/>
  <c r="R2393" i="5"/>
  <c r="R2482" i="5"/>
  <c r="R2131" i="5"/>
  <c r="R3049" i="5"/>
  <c r="R2540" i="5"/>
  <c r="R570" i="5"/>
  <c r="R2943" i="5"/>
  <c r="R1440" i="5"/>
  <c r="R312" i="5"/>
  <c r="R2190" i="5"/>
  <c r="R2268" i="5"/>
  <c r="V2183" i="5"/>
  <c r="R2032" i="5"/>
  <c r="V2036" i="5"/>
  <c r="R1518" i="5"/>
  <c r="R1991" i="5"/>
  <c r="R1379" i="5"/>
  <c r="R3097" i="5"/>
  <c r="R2379" i="5"/>
  <c r="R3420" i="5"/>
  <c r="V1755" i="5"/>
  <c r="R2844" i="5"/>
  <c r="R482" i="5"/>
  <c r="R3084" i="5"/>
  <c r="R575" i="5"/>
  <c r="R3096" i="5"/>
  <c r="R1036" i="5"/>
  <c r="V3438" i="5"/>
  <c r="R1685" i="5"/>
  <c r="R2680" i="5"/>
  <c r="R2889" i="5"/>
  <c r="R2537" i="5"/>
  <c r="R3055" i="5"/>
  <c r="V877" i="5"/>
  <c r="R3198" i="5"/>
  <c r="R2518" i="5"/>
  <c r="R3560" i="5"/>
  <c r="V1935" i="5"/>
  <c r="V616" i="5"/>
  <c r="R2336" i="5"/>
  <c r="R2354" i="5"/>
  <c r="R1409" i="5"/>
  <c r="R2609" i="5"/>
  <c r="R845" i="5"/>
  <c r="R2561" i="5"/>
  <c r="R899" i="5"/>
  <c r="R1795" i="5"/>
  <c r="R2797" i="5"/>
  <c r="R3547" i="5"/>
  <c r="R3287" i="5"/>
  <c r="R1533" i="5"/>
  <c r="R2376" i="5"/>
  <c r="R486" i="5"/>
  <c r="R2852" i="5"/>
  <c r="R1929" i="5"/>
  <c r="R1195" i="5"/>
  <c r="V1716" i="5"/>
  <c r="V2733" i="5"/>
  <c r="V3061" i="5"/>
  <c r="R1697" i="5"/>
  <c r="R2046" i="5"/>
  <c r="R3461" i="5"/>
  <c r="V3351" i="5"/>
  <c r="V72" i="5"/>
  <c r="V2133" i="5"/>
  <c r="R2821" i="5"/>
  <c r="R2868" i="5"/>
  <c r="R802" i="5"/>
  <c r="R670" i="5"/>
  <c r="R2476" i="5"/>
  <c r="R1651" i="5"/>
  <c r="R45" i="5"/>
  <c r="R1139" i="5"/>
  <c r="R818" i="5"/>
  <c r="R1772" i="5"/>
  <c r="R2211" i="5"/>
  <c r="R3434" i="5"/>
  <c r="R3423" i="5"/>
  <c r="R2806" i="5"/>
  <c r="R3218" i="5"/>
  <c r="R3141" i="5"/>
  <c r="V510" i="5"/>
  <c r="R979" i="5"/>
  <c r="R3029" i="5"/>
  <c r="V3075" i="5"/>
  <c r="R2282" i="5"/>
  <c r="R945" i="5"/>
  <c r="R3581" i="5"/>
  <c r="R159" i="5"/>
  <c r="R3230" i="5"/>
  <c r="R1816" i="5"/>
  <c r="R525" i="5"/>
  <c r="R1333" i="5"/>
  <c r="V3051" i="5"/>
  <c r="R1586" i="5"/>
  <c r="V3072" i="5"/>
  <c r="V3216" i="5"/>
  <c r="R183" i="5"/>
  <c r="R2160" i="5"/>
  <c r="V2283" i="5"/>
  <c r="V2412" i="5"/>
  <c r="R1218" i="5"/>
  <c r="R988" i="5"/>
  <c r="R2069" i="5"/>
  <c r="R3425" i="5"/>
  <c r="R3552" i="5"/>
  <c r="R2770" i="5"/>
  <c r="R3124" i="5"/>
  <c r="R2176" i="5"/>
  <c r="R2988" i="5"/>
  <c r="V2251" i="5"/>
  <c r="R34" i="5"/>
  <c r="R2930" i="5"/>
  <c r="R810" i="5"/>
  <c r="R1485" i="5"/>
  <c r="R269" i="5"/>
  <c r="R1346" i="5"/>
  <c r="R2238" i="5"/>
  <c r="R2872" i="5"/>
  <c r="V218" i="5"/>
  <c r="R2504" i="5"/>
  <c r="R1262" i="5"/>
  <c r="V985" i="5"/>
  <c r="V3466" i="5"/>
  <c r="R1854" i="5"/>
  <c r="R762" i="5"/>
  <c r="R662" i="5"/>
  <c r="R2726" i="5"/>
  <c r="R3289" i="5"/>
  <c r="R1367" i="5"/>
  <c r="R168" i="5"/>
  <c r="R2629" i="5"/>
  <c r="R2269" i="5"/>
  <c r="R3326" i="5"/>
  <c r="V1569" i="5"/>
  <c r="R1838" i="5"/>
  <c r="R1462" i="5"/>
  <c r="V156" i="5"/>
  <c r="R562" i="5"/>
  <c r="R2030" i="5"/>
  <c r="R3519" i="5"/>
  <c r="V1836" i="5"/>
  <c r="R2590" i="5"/>
  <c r="R866" i="5"/>
  <c r="R2023" i="5"/>
  <c r="R2730" i="5"/>
  <c r="R1025" i="5"/>
  <c r="R2695" i="5"/>
  <c r="R1062" i="5"/>
  <c r="V2685" i="5"/>
  <c r="R3130" i="5"/>
  <c r="R1121" i="5"/>
  <c r="R132" i="5"/>
  <c r="R1992" i="5"/>
  <c r="R478" i="5"/>
  <c r="R1134" i="5"/>
  <c r="R2648" i="5"/>
  <c r="R1777" i="5"/>
  <c r="R529" i="5"/>
  <c r="R3052" i="5"/>
  <c r="R2547" i="5"/>
  <c r="R1911" i="5"/>
  <c r="R2994" i="5"/>
  <c r="R2789" i="5"/>
  <c r="V2218" i="5"/>
  <c r="R3348" i="5"/>
  <c r="R3481" i="5"/>
  <c r="V245" i="5"/>
  <c r="R3574" i="5"/>
  <c r="R3077" i="5"/>
  <c r="V440" i="5"/>
  <c r="V3261" i="5"/>
  <c r="R345" i="5"/>
  <c r="V2829" i="5"/>
  <c r="S3123" i="5"/>
  <c r="S2405" i="5"/>
  <c r="R1552" i="5"/>
  <c r="R618" i="5"/>
  <c r="V401" i="5"/>
  <c r="R463" i="5"/>
  <c r="R104" i="5"/>
  <c r="R3323" i="5"/>
  <c r="V122" i="5"/>
  <c r="R2027" i="5"/>
  <c r="V1276" i="5"/>
  <c r="R3380" i="5"/>
  <c r="R118" i="5"/>
  <c r="R475" i="5"/>
  <c r="V249" i="5"/>
  <c r="V2492" i="5"/>
  <c r="R701" i="5"/>
  <c r="V164" i="5"/>
  <c r="V3188" i="5"/>
  <c r="V3269" i="5"/>
  <c r="V3013" i="5"/>
  <c r="V1853" i="5"/>
  <c r="R2492" i="5"/>
  <c r="V2164" i="5"/>
  <c r="R3572" i="5"/>
  <c r="R55" i="5"/>
  <c r="R1630" i="5"/>
  <c r="R1054" i="5"/>
  <c r="R1220" i="5"/>
  <c r="R691" i="5"/>
  <c r="R2535" i="5"/>
  <c r="R3415" i="5"/>
  <c r="R953" i="5"/>
  <c r="V2423" i="5"/>
  <c r="R1491" i="5"/>
  <c r="R39" i="5"/>
  <c r="R2216" i="5"/>
  <c r="V3582" i="5"/>
  <c r="R2955" i="5"/>
  <c r="R880" i="5"/>
  <c r="R2417" i="5"/>
  <c r="R2331" i="5"/>
  <c r="V2459" i="5"/>
  <c r="V2650" i="5"/>
  <c r="R1813" i="5"/>
  <c r="R177" i="5"/>
  <c r="R1354" i="5"/>
  <c r="R1770" i="5"/>
  <c r="R1045" i="5"/>
  <c r="R51" i="5"/>
  <c r="R451" i="5"/>
  <c r="R2115" i="5"/>
  <c r="R2816" i="5"/>
  <c r="R1395" i="5"/>
  <c r="R1361" i="5"/>
  <c r="R3249" i="5"/>
  <c r="R2643" i="5"/>
  <c r="R3138" i="5"/>
  <c r="R1375" i="5"/>
  <c r="R232" i="5"/>
  <c r="R1830" i="5"/>
  <c r="R934" i="5"/>
  <c r="V2348" i="5"/>
  <c r="V1775" i="5"/>
  <c r="R1917" i="5"/>
  <c r="R1661" i="5"/>
  <c r="R1186" i="5"/>
  <c r="R1028" i="5"/>
  <c r="V2047" i="5"/>
  <c r="R3533" i="5"/>
  <c r="V3343" i="5"/>
  <c r="R3426" i="5"/>
  <c r="R1993" i="5"/>
  <c r="R2432" i="5"/>
  <c r="R1831" i="5"/>
  <c r="V323" i="5"/>
  <c r="R2341" i="5"/>
  <c r="R370" i="5"/>
  <c r="R2021" i="5"/>
  <c r="R2250" i="5"/>
  <c r="R2503" i="5"/>
  <c r="R1934" i="5"/>
  <c r="R3034" i="5"/>
  <c r="R3331" i="5"/>
  <c r="R2502" i="5"/>
  <c r="R3228" i="5"/>
  <c r="R1803" i="5"/>
  <c r="R610" i="5"/>
  <c r="R1312" i="5"/>
  <c r="R1827" i="5"/>
  <c r="V2162" i="5"/>
  <c r="R3250" i="5"/>
  <c r="V2468" i="5"/>
  <c r="V1703" i="5"/>
  <c r="R1221" i="5"/>
  <c r="R414" i="5"/>
  <c r="R1782" i="5"/>
  <c r="R1945" i="5"/>
  <c r="R2390" i="5"/>
  <c r="R1216" i="5"/>
  <c r="R50" i="5"/>
  <c r="R1208" i="5"/>
  <c r="R2835" i="5"/>
  <c r="R2851" i="5"/>
  <c r="R1162" i="5"/>
  <c r="R2897" i="5"/>
  <c r="R1882" i="5"/>
  <c r="R541" i="5"/>
  <c r="V2970" i="5"/>
  <c r="R1679" i="5"/>
  <c r="R2091" i="5"/>
  <c r="R2162" i="5"/>
  <c r="R3455" i="5"/>
  <c r="R3156" i="5"/>
  <c r="R2999" i="5"/>
  <c r="V3326" i="5"/>
  <c r="R1467" i="5"/>
  <c r="V1656" i="5"/>
  <c r="V3042" i="5"/>
  <c r="R2365" i="5"/>
  <c r="R1866" i="5"/>
  <c r="V921" i="5"/>
  <c r="R1530" i="5"/>
  <c r="V1752" i="5"/>
  <c r="R431" i="5"/>
  <c r="R1626" i="5"/>
  <c r="R1828" i="5"/>
  <c r="R2976" i="5"/>
  <c r="R2185" i="5"/>
  <c r="R2665" i="5"/>
  <c r="R3354" i="5"/>
  <c r="R2350" i="5"/>
  <c r="R1046" i="5"/>
  <c r="R2104" i="5"/>
  <c r="R3019" i="5"/>
  <c r="R1383" i="5"/>
  <c r="R1785" i="5"/>
  <c r="R3493" i="5"/>
  <c r="R2931" i="5"/>
  <c r="R3189" i="5"/>
  <c r="V3380" i="5"/>
  <c r="V1259" i="5"/>
  <c r="R963" i="5"/>
  <c r="R3366" i="5"/>
  <c r="R1585" i="5"/>
  <c r="R1164" i="5"/>
  <c r="V1061" i="5"/>
  <c r="V3272" i="5"/>
  <c r="R2088" i="5"/>
  <c r="V3078" i="5"/>
  <c r="V7" i="5"/>
  <c r="R9" i="5"/>
  <c r="R301" i="5"/>
  <c r="R40" i="5"/>
  <c r="R1677" i="5"/>
  <c r="R2137" i="5"/>
  <c r="R2102" i="5"/>
  <c r="R1913" i="5"/>
  <c r="R3344" i="5"/>
  <c r="R2641" i="5"/>
  <c r="R2715" i="5"/>
  <c r="V1581" i="5"/>
  <c r="R1217" i="5"/>
  <c r="R3374" i="5"/>
  <c r="R1655" i="5"/>
  <c r="R3324" i="5"/>
  <c r="R598" i="5"/>
  <c r="R1088" i="5"/>
  <c r="R3032" i="5"/>
  <c r="R1577" i="5"/>
  <c r="R939" i="5"/>
  <c r="R2399" i="5"/>
  <c r="R267" i="5"/>
  <c r="R2657" i="5"/>
  <c r="R3215" i="5"/>
  <c r="R1746" i="5"/>
  <c r="R1231" i="5"/>
  <c r="R3304" i="5"/>
  <c r="V2072" i="5"/>
  <c r="R3442" i="5"/>
  <c r="V1508" i="5"/>
  <c r="V2825" i="5"/>
  <c r="R20" i="5"/>
  <c r="R494" i="5"/>
  <c r="R3061" i="5"/>
  <c r="R2616" i="5"/>
  <c r="R3195" i="5"/>
  <c r="R2326" i="5"/>
  <c r="R3240" i="5"/>
  <c r="V194" i="5"/>
  <c r="R592" i="5"/>
  <c r="R3090" i="5"/>
  <c r="R3277" i="5"/>
  <c r="V3088" i="5"/>
  <c r="R771" i="5"/>
  <c r="V3388" i="5"/>
  <c r="R2846" i="5"/>
  <c r="R2597" i="5"/>
  <c r="R1593" i="5"/>
  <c r="R2289" i="5"/>
  <c r="R231" i="5"/>
  <c r="R1516" i="5"/>
  <c r="R2066" i="5"/>
  <c r="R3571" i="5"/>
  <c r="V3500" i="5"/>
  <c r="R567" i="5"/>
  <c r="R1230" i="5"/>
  <c r="R905" i="5"/>
  <c r="R1512" i="5"/>
  <c r="R1925" i="5"/>
  <c r="R2123" i="5"/>
  <c r="R1736" i="5"/>
  <c r="R1243" i="5"/>
  <c r="R3531" i="5"/>
  <c r="V3286" i="5"/>
  <c r="R1904" i="5"/>
  <c r="V190" i="5"/>
  <c r="R1757" i="5"/>
  <c r="R3044" i="5"/>
  <c r="R3371" i="5"/>
  <c r="R2364" i="5"/>
  <c r="R2065" i="5"/>
  <c r="V3198" i="5"/>
  <c r="R75" i="5"/>
  <c r="R2377" i="5"/>
  <c r="R2053" i="5"/>
  <c r="R2776" i="5"/>
  <c r="R1203" i="5"/>
  <c r="R1035" i="5"/>
  <c r="R3503" i="5"/>
  <c r="R632" i="5"/>
  <c r="V2925" i="5"/>
  <c r="R3444" i="5"/>
  <c r="R1960" i="5"/>
  <c r="R1918" i="5"/>
  <c r="R2526" i="5"/>
  <c r="R3173" i="5"/>
  <c r="R3232" i="5"/>
  <c r="R1665" i="5"/>
  <c r="R2881" i="5"/>
  <c r="R2202" i="5"/>
  <c r="V1641" i="5"/>
  <c r="V963" i="5"/>
  <c r="R3573" i="5"/>
  <c r="R2408" i="5"/>
  <c r="R1480" i="5"/>
  <c r="R885" i="5"/>
  <c r="R1629" i="5"/>
  <c r="R1743" i="5"/>
  <c r="R749" i="5"/>
  <c r="R3568" i="5"/>
  <c r="R3352" i="5"/>
  <c r="S3529" i="5"/>
  <c r="V699" i="5"/>
  <c r="V3504" i="5"/>
  <c r="R264" i="5"/>
  <c r="V1945" i="5"/>
  <c r="V2803" i="5"/>
  <c r="R83" i="5"/>
  <c r="V3457" i="5"/>
  <c r="V880" i="5"/>
  <c r="V1993" i="5"/>
  <c r="R1540" i="5"/>
  <c r="V2844" i="5"/>
  <c r="V2849" i="5"/>
  <c r="R1174" i="5"/>
  <c r="V1260" i="5"/>
  <c r="R2841" i="5"/>
  <c r="V1767" i="5"/>
  <c r="R1277" i="5"/>
  <c r="V1877" i="5"/>
  <c r="R1880" i="5"/>
  <c r="S1083" i="5"/>
  <c r="R2929" i="5"/>
  <c r="V2962" i="5"/>
  <c r="R3305" i="5"/>
  <c r="R932" i="5"/>
  <c r="R467" i="5"/>
  <c r="S3303" i="5"/>
  <c r="R2001" i="5"/>
  <c r="R1382" i="5"/>
  <c r="R3292" i="5"/>
  <c r="R1504" i="5"/>
  <c r="R3421" i="5"/>
  <c r="R1461" i="5"/>
  <c r="R460" i="5"/>
  <c r="R2339" i="5"/>
  <c r="R883" i="5"/>
  <c r="R3551" i="5"/>
  <c r="V2141" i="5"/>
  <c r="R1660" i="5"/>
  <c r="R951" i="5"/>
  <c r="R3332" i="5"/>
  <c r="R535" i="5"/>
  <c r="R2699" i="5"/>
  <c r="R573" i="5"/>
  <c r="R131" i="5"/>
  <c r="R224" i="5"/>
  <c r="R1547" i="5"/>
  <c r="R3395" i="5"/>
  <c r="R2010" i="5"/>
  <c r="R2599" i="5"/>
  <c r="R78" i="5"/>
  <c r="R1822" i="5"/>
  <c r="V2448" i="5"/>
  <c r="R645" i="5"/>
  <c r="R2325" i="5"/>
  <c r="R123" i="5"/>
  <c r="R2807" i="5"/>
  <c r="V3226" i="5"/>
  <c r="R3143" i="5"/>
  <c r="R1511" i="5"/>
  <c r="R2879" i="5"/>
  <c r="V629" i="5"/>
  <c r="V3239" i="5"/>
  <c r="V3412" i="5"/>
  <c r="R1730" i="5"/>
  <c r="R999" i="5"/>
  <c r="R151" i="5"/>
  <c r="R1432" i="5"/>
  <c r="R2722" i="5"/>
  <c r="V3493" i="5"/>
  <c r="R1994" i="5"/>
  <c r="R1101" i="5"/>
  <c r="R1761" i="5"/>
  <c r="R2712" i="5"/>
  <c r="R1044" i="5"/>
  <c r="R137" i="5"/>
  <c r="R464" i="5"/>
  <c r="R1621" i="5"/>
  <c r="R1119" i="5"/>
  <c r="R1368" i="5"/>
  <c r="R1473" i="5"/>
  <c r="R2246" i="5"/>
  <c r="R42" i="5"/>
  <c r="R2233" i="5"/>
  <c r="V3480" i="5"/>
  <c r="R584" i="5"/>
  <c r="R1584" i="5"/>
  <c r="R2129" i="5"/>
  <c r="R648" i="5"/>
  <c r="R1826" i="5"/>
  <c r="R1435" i="5"/>
  <c r="R3504" i="5"/>
  <c r="R492" i="5"/>
  <c r="R564" i="5"/>
  <c r="R2228" i="5"/>
  <c r="R1413" i="5"/>
  <c r="R480" i="5"/>
  <c r="R1715" i="5"/>
  <c r="V784" i="5"/>
  <c r="R2337" i="5"/>
  <c r="R2355" i="5"/>
  <c r="R2219" i="5"/>
  <c r="R3506" i="5"/>
  <c r="R2574" i="5"/>
  <c r="R3037" i="5"/>
  <c r="V1068" i="5"/>
  <c r="R3184" i="5"/>
  <c r="R1163" i="5"/>
  <c r="R3017" i="5"/>
  <c r="R1309" i="5"/>
  <c r="R2719" i="5"/>
  <c r="R2264" i="5"/>
  <c r="R3350" i="5"/>
  <c r="R2975" i="5"/>
  <c r="R1038" i="5"/>
  <c r="R2862" i="5"/>
  <c r="R295" i="5"/>
  <c r="R512" i="5"/>
  <c r="R1260" i="5"/>
  <c r="R3263" i="5"/>
  <c r="R576" i="5"/>
  <c r="R2037" i="5"/>
  <c r="V888" i="5"/>
  <c r="V2955" i="5"/>
  <c r="V2156" i="5"/>
  <c r="V655" i="5"/>
  <c r="R2520" i="5"/>
  <c r="R738" i="5"/>
  <c r="R1696" i="5"/>
  <c r="R1949" i="5"/>
  <c r="R2212" i="5"/>
  <c r="R641" i="5"/>
  <c r="R2906" i="5"/>
  <c r="R2459" i="5"/>
  <c r="R2937" i="5"/>
  <c r="R935" i="5"/>
  <c r="R3062" i="5"/>
  <c r="R2180" i="5"/>
  <c r="V777" i="5"/>
  <c r="R2623" i="5"/>
  <c r="R3266" i="5"/>
  <c r="R3200" i="5"/>
  <c r="R483" i="5"/>
  <c r="R188" i="5"/>
  <c r="R3157" i="5"/>
  <c r="R1923" i="5"/>
  <c r="R2519" i="5"/>
  <c r="R3118" i="5"/>
  <c r="R3274" i="5"/>
  <c r="R2442" i="5"/>
  <c r="R3435" i="5"/>
  <c r="R1324" i="5"/>
  <c r="R1759" i="5"/>
  <c r="R2839" i="5"/>
  <c r="V2252" i="5"/>
  <c r="R3555" i="5"/>
  <c r="R2136" i="5"/>
  <c r="R240" i="5"/>
  <c r="R2312" i="5"/>
  <c r="R373" i="5"/>
  <c r="R2387" i="5"/>
  <c r="R3248" i="5"/>
  <c r="R2195" i="5"/>
  <c r="V3153" i="5"/>
  <c r="R112" i="5"/>
  <c r="R1507" i="5"/>
  <c r="V1626" i="5"/>
  <c r="R368" i="5"/>
  <c r="R3063" i="5"/>
  <c r="V2384" i="5"/>
  <c r="R2654" i="5"/>
  <c r="R1042" i="5"/>
  <c r="V2599" i="5"/>
  <c r="R2298" i="5"/>
  <c r="R2830" i="5"/>
  <c r="R1616" i="5"/>
  <c r="R102" i="5"/>
  <c r="R3522" i="5"/>
  <c r="R2692" i="5"/>
  <c r="R2734" i="5"/>
  <c r="R954" i="5"/>
  <c r="V1844" i="5"/>
  <c r="R122" i="5"/>
  <c r="R1892" i="5"/>
  <c r="R3117" i="5"/>
  <c r="R892" i="5"/>
  <c r="R912" i="5"/>
  <c r="R3023" i="5"/>
  <c r="R3185" i="5"/>
  <c r="R3231" i="5"/>
  <c r="R1465" i="5"/>
  <c r="R2274" i="5"/>
  <c r="R1836" i="5"/>
  <c r="R2028" i="5"/>
  <c r="V1331" i="5"/>
  <c r="R627" i="5"/>
  <c r="R3142" i="5"/>
  <c r="R2652" i="5"/>
  <c r="R2792" i="5"/>
  <c r="R2182" i="5"/>
  <c r="R287" i="5"/>
  <c r="R3075" i="5"/>
  <c r="R3432" i="5"/>
  <c r="R3043" i="5"/>
  <c r="R1596" i="5"/>
  <c r="V2407" i="5"/>
  <c r="R2858" i="5"/>
  <c r="R1202" i="5"/>
  <c r="V2583" i="5"/>
  <c r="R286" i="5"/>
  <c r="R1658" i="5"/>
  <c r="V996" i="5"/>
  <c r="V814" i="5"/>
  <c r="R1521" i="5"/>
  <c r="V3016" i="5"/>
  <c r="R29" i="5"/>
  <c r="R1606" i="5"/>
  <c r="R1764" i="5"/>
  <c r="R2334" i="5"/>
  <c r="R2187" i="5"/>
  <c r="V2352" i="5"/>
  <c r="R1337" i="5"/>
  <c r="R2194" i="5"/>
  <c r="V1196" i="5"/>
  <c r="R524" i="5"/>
  <c r="R3086" i="5"/>
  <c r="R637" i="5"/>
  <c r="R1004" i="5"/>
  <c r="V1363" i="5"/>
  <c r="R2278" i="5"/>
  <c r="R3495" i="5"/>
  <c r="R2314" i="5"/>
  <c r="R2045" i="5"/>
  <c r="R2411" i="5"/>
  <c r="R2721" i="5"/>
  <c r="R1820" i="5"/>
  <c r="R2525" i="5"/>
  <c r="R2405" i="5"/>
  <c r="R1842" i="5"/>
  <c r="R3259" i="5"/>
  <c r="R2447" i="5"/>
  <c r="R2265" i="5"/>
  <c r="R1654" i="5"/>
  <c r="R1980" i="5"/>
  <c r="R2874" i="5"/>
  <c r="R1201" i="5"/>
  <c r="R1776" i="5"/>
  <c r="V1690" i="5"/>
  <c r="R3476" i="5"/>
  <c r="R3487" i="5"/>
  <c r="R1791" i="5"/>
  <c r="V904" i="5"/>
  <c r="R1250" i="5"/>
  <c r="R1567" i="5"/>
  <c r="R1627" i="5"/>
  <c r="S2818" i="5"/>
  <c r="R1870" i="5"/>
  <c r="V3501" i="5"/>
  <c r="V2552" i="5"/>
  <c r="V1170" i="5"/>
  <c r="S1808" i="5"/>
  <c r="V2489" i="5"/>
  <c r="R2261" i="5"/>
  <c r="V3070" i="5"/>
  <c r="R71" i="5"/>
  <c r="V707" i="5"/>
  <c r="V1194" i="5"/>
  <c r="V2670" i="5"/>
  <c r="S1449" i="5"/>
  <c r="V2266" i="5"/>
  <c r="R1802" i="5"/>
  <c r="R2329" i="5"/>
  <c r="V1819" i="5"/>
  <c r="R2913" i="5"/>
  <c r="R2418" i="5"/>
  <c r="V1102" i="5"/>
  <c r="R3058" i="5"/>
  <c r="V1889" i="5"/>
  <c r="R3507" i="5"/>
  <c r="V3560" i="5"/>
  <c r="R2644" i="5"/>
  <c r="V1719" i="5"/>
  <c r="R2500" i="5"/>
  <c r="V2092" i="5"/>
  <c r="R313" i="5"/>
  <c r="R1896" i="5"/>
  <c r="R2208" i="5"/>
  <c r="R513" i="5"/>
  <c r="R2560" i="5"/>
  <c r="R2512" i="5"/>
  <c r="V2055" i="5"/>
  <c r="R833" i="5"/>
  <c r="V3168" i="5"/>
  <c r="R1081" i="5"/>
  <c r="R1625" i="5"/>
  <c r="R3358" i="5"/>
  <c r="R1187" i="5"/>
  <c r="R3517" i="5"/>
  <c r="R1344" i="5"/>
  <c r="R2759" i="5"/>
  <c r="V2500" i="5"/>
  <c r="V1821" i="5"/>
  <c r="R3015" i="5"/>
  <c r="R626" i="5"/>
  <c r="V2625" i="5"/>
  <c r="R2169" i="5"/>
  <c r="R1094" i="5"/>
  <c r="V1197" i="5"/>
  <c r="R2294" i="5"/>
  <c r="V2158" i="5"/>
  <c r="R1111" i="5"/>
  <c r="R1502" i="5"/>
  <c r="R1397" i="5"/>
  <c r="R1236" i="5"/>
  <c r="R1251" i="5"/>
  <c r="R2682" i="5"/>
  <c r="V2798" i="5"/>
  <c r="V3190" i="5"/>
  <c r="R860" i="5"/>
  <c r="R1582" i="5"/>
  <c r="R3122" i="5"/>
  <c r="R1113" i="5"/>
  <c r="R1952" i="5"/>
  <c r="R3210" i="5"/>
  <c r="R1893" i="5"/>
  <c r="V3052" i="5"/>
  <c r="R2092" i="5"/>
  <c r="V2038" i="5"/>
  <c r="R3316" i="5"/>
  <c r="R3030" i="5"/>
  <c r="R1298" i="5"/>
  <c r="R3397" i="5"/>
  <c r="R2363" i="5"/>
  <c r="R986" i="5"/>
  <c r="R3313" i="5"/>
  <c r="R1336" i="5"/>
  <c r="V2998" i="5"/>
  <c r="R57" i="5"/>
  <c r="R406" i="5"/>
  <c r="R3394" i="5"/>
  <c r="R1405" i="5"/>
  <c r="R2333" i="5"/>
  <c r="R3089" i="5"/>
  <c r="R2144" i="5"/>
  <c r="R2410" i="5"/>
  <c r="R1229" i="5"/>
  <c r="V1335" i="5"/>
  <c r="R397" i="5"/>
  <c r="R889" i="5"/>
  <c r="R2873" i="5"/>
  <c r="R2193" i="5"/>
  <c r="R2272" i="5"/>
  <c r="R1292" i="5"/>
  <c r="R1853" i="5"/>
  <c r="R488" i="5"/>
  <c r="R757" i="5"/>
  <c r="R1126" i="5"/>
  <c r="R3137" i="5"/>
  <c r="R765" i="5"/>
  <c r="R442" i="5"/>
  <c r="R3002" i="5"/>
  <c r="R307" i="5"/>
  <c r="R1889" i="5"/>
  <c r="R2017" i="5"/>
  <c r="R1474" i="5"/>
  <c r="R484" i="5"/>
  <c r="V1765" i="5"/>
  <c r="R2232" i="5"/>
  <c r="R1498" i="5"/>
  <c r="R1978" i="5"/>
  <c r="R2784" i="5"/>
  <c r="R1642" i="5"/>
  <c r="R3245" i="5"/>
  <c r="R2849" i="5"/>
  <c r="R2875" i="5"/>
  <c r="V2368" i="5"/>
  <c r="R2954" i="5"/>
  <c r="R2622" i="5"/>
  <c r="R752" i="5"/>
  <c r="R1240" i="5"/>
  <c r="R1762" i="5"/>
  <c r="R3448" i="5"/>
  <c r="R1002" i="5"/>
  <c r="R3197" i="5"/>
  <c r="R2752" i="5"/>
  <c r="R3497" i="5"/>
  <c r="R2550" i="5"/>
  <c r="R1456" i="5"/>
  <c r="R560" i="5"/>
  <c r="R3024" i="5"/>
  <c r="R1464" i="5"/>
  <c r="R1821" i="5"/>
  <c r="V3183" i="5"/>
  <c r="R2575" i="5"/>
  <c r="R2971" i="5"/>
  <c r="R3335" i="5"/>
  <c r="R2036" i="5"/>
  <c r="R2196" i="5"/>
  <c r="R474" i="5"/>
  <c r="R1500" i="5"/>
  <c r="R3000" i="5"/>
  <c r="R2898" i="5"/>
  <c r="R3284" i="5"/>
  <c r="V2285" i="5"/>
  <c r="R2902" i="5"/>
  <c r="V1301" i="5"/>
  <c r="R3180" i="5"/>
  <c r="R1370" i="5"/>
  <c r="V3054" i="5"/>
  <c r="R203" i="5"/>
  <c r="R1436" i="5"/>
  <c r="R2685" i="5"/>
  <c r="R2122" i="5"/>
  <c r="R2754" i="5"/>
  <c r="R760" i="5"/>
  <c r="R728" i="5"/>
  <c r="R1466" i="5"/>
  <c r="R3164" i="5"/>
  <c r="R2496" i="5"/>
  <c r="R2672" i="5"/>
  <c r="R3300" i="5"/>
  <c r="R14" i="5"/>
  <c r="R1536" i="5"/>
  <c r="R2531" i="5"/>
  <c r="R3491" i="5"/>
  <c r="R2528" i="5"/>
  <c r="R2649" i="5"/>
  <c r="R1955" i="5"/>
  <c r="R2718" i="5"/>
  <c r="R1569" i="5"/>
  <c r="R2827" i="5"/>
  <c r="R2949" i="5"/>
  <c r="R3308" i="5"/>
  <c r="V657" i="5"/>
  <c r="R1712" i="5"/>
  <c r="R3580" i="5"/>
  <c r="R930" i="5"/>
  <c r="R393" i="5"/>
  <c r="R1648" i="5"/>
  <c r="V3049" i="5"/>
  <c r="R1439" i="5"/>
  <c r="R304" i="5"/>
  <c r="R1977" i="5"/>
  <c r="R1447" i="5"/>
  <c r="R808" i="5"/>
  <c r="R2838" i="5"/>
  <c r="R3069" i="5"/>
  <c r="R1931" i="5"/>
  <c r="R1939" i="5"/>
  <c r="R226" i="5"/>
  <c r="V3360" i="5"/>
  <c r="R2876" i="5"/>
  <c r="V2868" i="5"/>
  <c r="R241" i="5"/>
  <c r="V1603" i="5"/>
  <c r="R1741" i="5"/>
  <c r="R2324" i="5"/>
  <c r="R2817" i="5"/>
  <c r="R3286" i="5"/>
  <c r="R1353" i="5"/>
  <c r="V1966" i="5"/>
  <c r="R2374" i="5"/>
  <c r="R3207" i="5"/>
  <c r="R1244" i="5"/>
  <c r="R3290" i="5"/>
  <c r="V1267" i="5"/>
  <c r="V2630" i="5"/>
  <c r="R882" i="5"/>
  <c r="R826" i="5"/>
  <c r="R366" i="5"/>
  <c r="R509" i="5"/>
  <c r="R1423" i="5"/>
  <c r="R2824" i="5"/>
  <c r="R2158" i="5"/>
  <c r="R3067" i="5"/>
  <c r="R1255" i="5"/>
  <c r="R3549" i="5"/>
  <c r="V1814" i="5"/>
  <c r="V3514" i="5"/>
  <c r="R3081" i="5"/>
  <c r="V3116" i="5"/>
  <c r="V1416" i="5"/>
  <c r="V766" i="5"/>
  <c r="R1327" i="5"/>
  <c r="R1010" i="5"/>
  <c r="R1362" i="5"/>
  <c r="R3108" i="5"/>
  <c r="R2978" i="5"/>
  <c r="V3144" i="5"/>
  <c r="R1275" i="5"/>
  <c r="R2938" i="5"/>
  <c r="R1067" i="5"/>
  <c r="R1399" i="5"/>
  <c r="V3363" i="5"/>
  <c r="R3372" i="5"/>
  <c r="R2772" i="5"/>
  <c r="R3384" i="5"/>
  <c r="V2196" i="5"/>
  <c r="R2181" i="5"/>
  <c r="R3216" i="5"/>
  <c r="V3425" i="5"/>
  <c r="R2466" i="5"/>
  <c r="R2018" i="5"/>
  <c r="R3382" i="5"/>
  <c r="R1452" i="5"/>
  <c r="R1283" i="5"/>
  <c r="V3452" i="5"/>
  <c r="R2676" i="5"/>
  <c r="R961" i="5"/>
  <c r="R1701" i="5"/>
  <c r="S1804" i="5"/>
  <c r="V2890" i="5"/>
  <c r="V1969" i="5"/>
  <c r="R922" i="5"/>
  <c r="R804" i="5"/>
  <c r="V483" i="5"/>
  <c r="V3291" i="5"/>
  <c r="V317" i="5"/>
  <c r="V672" i="5"/>
  <c r="S502" i="5"/>
  <c r="V3068" i="5"/>
  <c r="R719" i="5"/>
  <c r="V3299" i="5"/>
  <c r="V3354" i="5"/>
  <c r="V2180" i="5"/>
  <c r="V1009" i="5"/>
  <c r="V456" i="5"/>
  <c r="R367" i="5"/>
  <c r="S2910" i="5"/>
  <c r="R247" i="5"/>
  <c r="V3004" i="5"/>
  <c r="R1873" i="5"/>
  <c r="V1542" i="5"/>
  <c r="R1930" i="5"/>
  <c r="R195" i="5"/>
  <c r="R1270" i="5"/>
  <c r="V3245" i="5"/>
  <c r="S2688" i="5"/>
  <c r="R1129" i="5"/>
  <c r="R2794" i="5"/>
  <c r="R101" i="5"/>
  <c r="R904" i="5"/>
  <c r="R2249" i="5"/>
  <c r="R746" i="5"/>
  <c r="R1017" i="5"/>
  <c r="R3526" i="5"/>
  <c r="R3564" i="5"/>
  <c r="R550" i="5"/>
  <c r="R3116" i="5"/>
  <c r="R1069" i="5"/>
  <c r="R3465" i="5"/>
  <c r="R3257" i="5"/>
  <c r="V2504" i="5"/>
  <c r="R3378" i="5"/>
  <c r="R206" i="5"/>
  <c r="R3103" i="5"/>
  <c r="R223" i="5"/>
  <c r="R1400" i="5"/>
  <c r="R1123" i="5"/>
  <c r="R2562" i="5"/>
  <c r="R997" i="5"/>
  <c r="R1295" i="5"/>
  <c r="R320" i="5"/>
  <c r="R1508" i="5"/>
  <c r="R2127" i="5"/>
  <c r="R1922" i="5"/>
  <c r="R1416" i="5"/>
  <c r="V2360" i="5"/>
  <c r="R2549" i="5"/>
  <c r="R1702" i="5"/>
  <c r="R3183" i="5"/>
  <c r="R2297" i="5"/>
  <c r="R717" i="5"/>
  <c r="R1559" i="5"/>
  <c r="R3307" i="5"/>
  <c r="R971" i="5"/>
  <c r="R2344" i="5"/>
  <c r="V2573" i="5"/>
  <c r="R1083" i="5"/>
  <c r="V3544" i="5"/>
  <c r="V3105" i="5"/>
  <c r="V1579" i="5"/>
  <c r="R1510" i="5"/>
  <c r="R1106" i="5"/>
  <c r="R2259" i="5"/>
  <c r="R841" i="5"/>
  <c r="R2696" i="5"/>
  <c r="R103" i="5"/>
  <c r="R689" i="5"/>
  <c r="V952" i="5"/>
  <c r="V2008" i="5"/>
  <c r="R1404" i="5"/>
  <c r="R1856" i="5"/>
  <c r="R72" i="5"/>
  <c r="V621" i="5"/>
  <c r="R2613" i="5"/>
  <c r="R2075" i="5"/>
  <c r="R2610" i="5"/>
  <c r="V3520" i="5"/>
  <c r="R2286" i="5"/>
  <c r="R3303" i="5"/>
  <c r="R651" i="5"/>
  <c r="R88" i="5"/>
  <c r="R1386" i="5"/>
  <c r="R3065" i="5"/>
  <c r="R1883" i="5"/>
  <c r="V2551" i="5"/>
  <c r="V3106" i="5"/>
  <c r="R2288" i="5"/>
  <c r="R1612" i="5"/>
  <c r="R1360" i="5"/>
  <c r="R2042" i="5"/>
  <c r="R1755" i="5"/>
  <c r="R3129" i="5"/>
  <c r="R2569" i="5"/>
  <c r="R3120" i="5"/>
  <c r="R2108" i="5"/>
  <c r="R1228" i="5"/>
  <c r="R2580" i="5"/>
  <c r="R129" i="5"/>
  <c r="R1634" i="5"/>
  <c r="V3346" i="5"/>
  <c r="R1484" i="5"/>
  <c r="R1814" i="5"/>
  <c r="R2346" i="5"/>
  <c r="R2761" i="5"/>
  <c r="V2100" i="5"/>
  <c r="R3113" i="5"/>
  <c r="R1961" i="5"/>
  <c r="V464" i="5"/>
  <c r="V2619" i="5"/>
  <c r="R3144" i="5"/>
  <c r="V1905" i="5"/>
  <c r="V2743" i="5"/>
  <c r="R1737" i="5"/>
  <c r="R1948" i="5"/>
  <c r="R1153" i="5"/>
  <c r="R1535" i="5"/>
  <c r="R908" i="5"/>
  <c r="R401" i="5"/>
  <c r="R2625" i="5"/>
  <c r="V2603" i="5"/>
  <c r="R1077" i="5"/>
  <c r="R2583" i="5"/>
  <c r="R2774" i="5"/>
  <c r="R888" i="5"/>
  <c r="R3128" i="5"/>
  <c r="R2995" i="5"/>
  <c r="R773" i="5"/>
  <c r="R649" i="5"/>
  <c r="R814" i="5"/>
  <c r="R2489" i="5"/>
  <c r="V3456" i="5"/>
  <c r="R1953" i="5"/>
  <c r="V3092" i="5"/>
  <c r="R3078" i="5"/>
  <c r="R3396" i="5"/>
  <c r="V1518" i="5"/>
  <c r="R2473" i="5"/>
  <c r="V1394" i="5"/>
  <c r="V3058" i="5"/>
  <c r="R1639" i="5"/>
  <c r="R3254" i="5"/>
  <c r="R68" i="5"/>
  <c r="R1118" i="5"/>
  <c r="R1125" i="5"/>
  <c r="R76" i="5"/>
  <c r="R599" i="5"/>
  <c r="R1752" i="5"/>
  <c r="V377" i="5"/>
  <c r="R1868" i="5"/>
  <c r="R1372" i="5"/>
  <c r="R3562" i="5"/>
  <c r="V3515" i="5"/>
  <c r="R3577" i="5"/>
  <c r="R2855" i="5"/>
  <c r="R2262" i="5"/>
  <c r="R3050" i="5"/>
  <c r="R1453" i="5"/>
  <c r="R2244" i="5"/>
  <c r="R1604" i="5"/>
  <c r="R2700" i="5"/>
  <c r="R712" i="5"/>
  <c r="R2645" i="5"/>
  <c r="V2767" i="5"/>
  <c r="R1412" i="5"/>
  <c r="V3574" i="5"/>
  <c r="R1900" i="5"/>
  <c r="R2893" i="5"/>
  <c r="V3318" i="5"/>
  <c r="R1714" i="5"/>
  <c r="V3576" i="5"/>
  <c r="R95" i="5"/>
  <c r="R1861" i="5"/>
  <c r="V1759" i="5"/>
  <c r="V2326" i="5"/>
  <c r="R1154" i="5"/>
  <c r="V396" i="5"/>
  <c r="R1914" i="5"/>
  <c r="R248" i="5"/>
  <c r="R3553" i="5"/>
  <c r="V1058" i="5"/>
  <c r="R2942" i="5"/>
  <c r="R3315" i="5"/>
  <c r="R1307" i="5"/>
  <c r="R3449" i="5"/>
  <c r="V1823" i="5"/>
  <c r="R125" i="5"/>
  <c r="V3341" i="5"/>
  <c r="R2853" i="5"/>
  <c r="R3275" i="5"/>
  <c r="V2475" i="5"/>
  <c r="R1774" i="5"/>
  <c r="R2507" i="5"/>
  <c r="R3244" i="5"/>
  <c r="R1420" i="5"/>
  <c r="R2664" i="5"/>
  <c r="V638" i="5"/>
  <c r="V2564" i="5"/>
  <c r="R1364" i="5"/>
  <c r="R2605" i="5"/>
  <c r="R28" i="5"/>
  <c r="R1110" i="5"/>
  <c r="R3008" i="5"/>
  <c r="R3569" i="5"/>
  <c r="R600" i="5"/>
  <c r="R1943" i="5"/>
  <c r="R3301" i="5"/>
  <c r="R3199" i="5"/>
  <c r="R3267" i="5"/>
  <c r="R726" i="5"/>
  <c r="R2895" i="5"/>
  <c r="R2765" i="5"/>
  <c r="V519" i="5"/>
  <c r="R690" i="5"/>
  <c r="S2660" i="5"/>
  <c r="V382" i="5"/>
  <c r="V3411" i="5"/>
  <c r="V346" i="5"/>
  <c r="R614" i="5"/>
  <c r="R3469" i="5"/>
  <c r="R1964" i="5"/>
  <c r="R2888" i="5"/>
  <c r="R2689" i="5"/>
  <c r="R2396" i="5"/>
  <c r="R2742" i="5"/>
  <c r="R1733" i="5"/>
  <c r="V1727" i="5"/>
  <c r="R798" i="5"/>
  <c r="V1473" i="5"/>
  <c r="R2985" i="5"/>
  <c r="R16" i="5"/>
  <c r="R1265" i="5"/>
  <c r="R3494" i="5"/>
  <c r="R1619" i="5"/>
  <c r="R2313" i="5"/>
  <c r="R1188" i="5"/>
  <c r="R3070" i="5"/>
  <c r="V2119" i="5"/>
  <c r="R2871" i="5"/>
  <c r="R381" i="5"/>
  <c r="R13" i="5"/>
  <c r="V1231" i="5"/>
  <c r="R1285" i="5"/>
  <c r="R2513" i="5"/>
  <c r="R3403" i="5"/>
  <c r="R117" i="5"/>
  <c r="R1147" i="5"/>
  <c r="R3246" i="5"/>
  <c r="R3014" i="5"/>
  <c r="R2523" i="5"/>
  <c r="R3131" i="5"/>
  <c r="R2704" i="5"/>
  <c r="R816" i="5"/>
  <c r="R2796" i="5"/>
  <c r="R3318" i="5"/>
  <c r="R2628" i="5"/>
  <c r="R2082" i="5"/>
  <c r="V322" i="5"/>
  <c r="R3510" i="5"/>
  <c r="V3158" i="5"/>
  <c r="R415" i="5"/>
  <c r="R1787" i="5"/>
  <c r="R3424" i="5"/>
  <c r="R1550" i="5"/>
  <c r="V2543" i="5"/>
  <c r="R835" i="5"/>
  <c r="R2093" i="5"/>
  <c r="V3436" i="5"/>
  <c r="R2242" i="5"/>
  <c r="R1525" i="5"/>
  <c r="R2693" i="5"/>
  <c r="R3364" i="5"/>
  <c r="R1003" i="5"/>
  <c r="R624" i="5"/>
  <c r="R2084" i="5"/>
  <c r="R3369" i="5"/>
  <c r="V1280" i="5"/>
  <c r="R2107" i="5"/>
  <c r="R1878" i="5"/>
  <c r="R735" i="5"/>
  <c r="R1750" i="5"/>
  <c r="R520" i="5"/>
  <c r="V3319" i="5"/>
  <c r="R2566" i="5"/>
  <c r="R1170" i="5"/>
  <c r="R2757" i="5"/>
  <c r="R1238" i="5"/>
  <c r="R2662" i="5"/>
  <c r="R1554" i="5"/>
  <c r="V2336" i="5"/>
  <c r="R633" i="5"/>
  <c r="R3109" i="5"/>
  <c r="R1572" i="5"/>
  <c r="R3399" i="5"/>
  <c r="R3359" i="5"/>
  <c r="R2229" i="5"/>
  <c r="R1335" i="5"/>
  <c r="R2126" i="5"/>
  <c r="R1790" i="5"/>
  <c r="V3205" i="5"/>
  <c r="R518" i="5"/>
  <c r="R2890" i="5"/>
  <c r="R1384" i="5"/>
  <c r="R2382" i="5"/>
  <c r="R2121" i="5"/>
  <c r="R423" i="5"/>
  <c r="R2358" i="5"/>
  <c r="R2422" i="5"/>
  <c r="R1340" i="5"/>
  <c r="R2935" i="5"/>
  <c r="R3045" i="5"/>
  <c r="R3126" i="5"/>
  <c r="R1026" i="5"/>
  <c r="R412" i="5"/>
  <c r="R3162" i="5"/>
  <c r="R1908" i="5"/>
  <c r="R3376" i="5"/>
  <c r="R1852" i="5"/>
  <c r="R3511" i="5"/>
  <c r="R1210" i="5"/>
  <c r="R788" i="5"/>
  <c r="R2764" i="5"/>
  <c r="R3022" i="5"/>
  <c r="R1855" i="5"/>
  <c r="R2538" i="5"/>
  <c r="R3028" i="5"/>
  <c r="R3464" i="5"/>
  <c r="R3306" i="5"/>
  <c r="R3500" i="5"/>
  <c r="R3340" i="5"/>
  <c r="R92" i="5"/>
  <c r="R1499" i="5"/>
  <c r="R2963" i="5"/>
  <c r="R1705" i="5"/>
  <c r="V2060" i="5"/>
  <c r="R2713" i="5"/>
  <c r="R2905" i="5"/>
  <c r="R2926" i="5"/>
  <c r="V1996" i="5"/>
  <c r="V2595" i="5"/>
  <c r="R1693" i="5"/>
  <c r="R2833" i="5"/>
  <c r="R3165" i="5"/>
  <c r="V1486" i="5"/>
  <c r="R3548" i="5"/>
  <c r="R212" i="5"/>
  <c r="R352" i="5"/>
  <c r="R1103" i="5"/>
  <c r="R1678" i="5"/>
  <c r="R3092" i="5"/>
  <c r="R3480" i="5"/>
  <c r="R2067" i="5"/>
  <c r="R936" i="5"/>
  <c r="R2595" i="5"/>
  <c r="V3132" i="5"/>
  <c r="R2145" i="5"/>
  <c r="R1792" i="5"/>
  <c r="R2740" i="5"/>
  <c r="R2577" i="5"/>
  <c r="R3098" i="5"/>
  <c r="R2276" i="5"/>
  <c r="V1433" i="5"/>
  <c r="R807" i="5"/>
  <c r="R640" i="5"/>
  <c r="R2120" i="5"/>
  <c r="R2440" i="5"/>
  <c r="R1644" i="5"/>
  <c r="R3107" i="5"/>
  <c r="R907" i="5"/>
  <c r="R2799" i="5"/>
  <c r="R1709" i="5"/>
  <c r="R2603" i="5"/>
  <c r="R2304" i="5"/>
  <c r="V222" i="5"/>
  <c r="R3088" i="5"/>
  <c r="R563" i="5"/>
  <c r="R1425" i="5"/>
  <c r="R2737" i="5"/>
  <c r="R3314" i="5"/>
  <c r="V2440" i="5"/>
  <c r="R3192" i="5"/>
  <c r="V1386" i="5"/>
  <c r="R2607" i="5"/>
  <c r="R2472" i="5"/>
  <c r="V1696" i="5"/>
  <c r="R2536" i="5"/>
  <c r="V2354" i="5"/>
  <c r="R3027" i="5"/>
  <c r="R2386" i="5"/>
  <c r="R3018" i="5"/>
  <c r="R523" i="5"/>
  <c r="R2103" i="5"/>
  <c r="R2048" i="5"/>
  <c r="V1362" i="5"/>
  <c r="R2554" i="5"/>
  <c r="R2171" i="5"/>
  <c r="V3234" i="5"/>
  <c r="R1207" i="5"/>
  <c r="R3490" i="5"/>
  <c r="V163" i="5"/>
  <c r="R3485" i="5"/>
  <c r="V2607" i="5"/>
  <c r="R3102" i="5"/>
  <c r="R2236" i="5"/>
  <c r="R1205" i="5"/>
  <c r="V960" i="5"/>
  <c r="R387" i="5"/>
  <c r="R2860" i="5"/>
  <c r="R2980" i="5"/>
  <c r="R2548" i="5"/>
  <c r="V936" i="5"/>
  <c r="R1600" i="5"/>
  <c r="R2746" i="5"/>
  <c r="R1380" i="5"/>
  <c r="R1523" i="5"/>
  <c r="R360" i="5"/>
  <c r="R2153" i="5"/>
  <c r="R1689" i="5"/>
  <c r="R3016" i="5"/>
  <c r="R2317" i="5"/>
  <c r="R3473" i="5"/>
  <c r="R615" i="5"/>
  <c r="R1018" i="5"/>
  <c r="R1649" i="5"/>
  <c r="R2094" i="5"/>
  <c r="V2633" i="5"/>
  <c r="R628" i="5"/>
  <c r="V1949" i="5"/>
  <c r="R1576" i="5"/>
  <c r="R1974" i="5"/>
  <c r="R1966" i="5"/>
  <c r="R2515" i="5"/>
  <c r="R1098" i="5"/>
  <c r="R2703" i="5"/>
  <c r="R609" i="5"/>
  <c r="V208" i="5"/>
  <c r="R496" i="5"/>
  <c r="R2114" i="5"/>
  <c r="R110" i="5"/>
  <c r="V1633" i="5"/>
  <c r="R2624" i="5"/>
  <c r="V224" i="5"/>
  <c r="R1683" i="5"/>
  <c r="V3394" i="5"/>
  <c r="R1338" i="5"/>
  <c r="V1792" i="5"/>
  <c r="R2450" i="5"/>
  <c r="R1329" i="5"/>
  <c r="R3233" i="5"/>
  <c r="V3122" i="5"/>
  <c r="V1902" i="5"/>
  <c r="R1444" i="5"/>
  <c r="R1421" i="5"/>
  <c r="R3242" i="5"/>
  <c r="R2143" i="5"/>
  <c r="R2530" i="5"/>
  <c r="V3163" i="5"/>
  <c r="R1659" i="5"/>
  <c r="R1090" i="5"/>
  <c r="R3370" i="5"/>
  <c r="R1332" i="5"/>
  <c r="V3347" i="5"/>
  <c r="R2026" i="5"/>
  <c r="R3051" i="5"/>
  <c r="R344" i="5"/>
  <c r="R1509" i="5"/>
  <c r="R3467" i="5"/>
  <c r="R1006" i="5"/>
  <c r="R3355" i="5"/>
  <c r="R1758" i="5"/>
  <c r="R3561" i="5"/>
  <c r="V3003" i="5"/>
  <c r="R3417" i="5"/>
  <c r="V2828" i="5"/>
  <c r="R2847" i="5"/>
  <c r="R1177" i="5"/>
  <c r="R243" i="5"/>
  <c r="R1171" i="5"/>
  <c r="R3012" i="5"/>
  <c r="R2305" i="5"/>
  <c r="R1005" i="5"/>
  <c r="R2062" i="5"/>
  <c r="R2235" i="5"/>
  <c r="V1666" i="5"/>
  <c r="R3190" i="5"/>
  <c r="R878" i="5"/>
  <c r="R2497" i="5"/>
  <c r="R2885" i="5"/>
  <c r="R1905" i="5"/>
  <c r="R2904" i="5"/>
  <c r="R2400" i="5"/>
  <c r="R2198" i="5"/>
  <c r="R2505" i="5"/>
  <c r="R744" i="5"/>
  <c r="R1392" i="5"/>
  <c r="V2247" i="5"/>
  <c r="V3145" i="5"/>
  <c r="R2666" i="5"/>
  <c r="R1073" i="5"/>
  <c r="V2438" i="5"/>
  <c r="R521" i="5"/>
  <c r="R1537" i="5"/>
  <c r="R3294" i="5"/>
  <c r="R1455" i="5"/>
  <c r="R1902" i="5"/>
  <c r="V2738" i="5"/>
  <c r="R495" i="5"/>
  <c r="R2095" i="5"/>
  <c r="R2155" i="5"/>
  <c r="R2225" i="5"/>
  <c r="R2974" i="5"/>
  <c r="R1024" i="5"/>
  <c r="V3258" i="5"/>
  <c r="R2388" i="5"/>
  <c r="R947" i="5"/>
  <c r="R407" i="5"/>
  <c r="R3550" i="5"/>
  <c r="R209" i="5"/>
  <c r="R1984" i="5"/>
  <c r="R3003" i="5"/>
  <c r="R3260" i="5"/>
  <c r="R1152" i="5"/>
  <c r="R1527" i="5"/>
  <c r="R962" i="5"/>
  <c r="R1234" i="5"/>
  <c r="R3483" i="5"/>
  <c r="R3383" i="5"/>
  <c r="R2019" i="5"/>
  <c r="R3252" i="5"/>
  <c r="R2687" i="5"/>
  <c r="V1368" i="5"/>
  <c r="R1304" i="5"/>
  <c r="R305" i="5"/>
  <c r="R2747" i="5"/>
  <c r="R2894" i="5"/>
  <c r="R3422" i="5"/>
  <c r="R3357" i="5"/>
  <c r="V995" i="5"/>
  <c r="R2923" i="5"/>
  <c r="R3540" i="5"/>
  <c r="R2818" i="5"/>
  <c r="V2118" i="5"/>
  <c r="R432" i="5"/>
  <c r="V1173" i="5"/>
  <c r="V1655" i="5"/>
  <c r="R2626" i="5"/>
  <c r="R718" i="5"/>
  <c r="R1463" i="5"/>
  <c r="V3538" i="5"/>
  <c r="R1431" i="5"/>
  <c r="V2594" i="5"/>
  <c r="R542" i="5"/>
  <c r="R2163" i="5"/>
  <c r="R2340" i="5"/>
  <c r="R2773" i="5"/>
  <c r="V3361" i="5"/>
  <c r="V3007" i="5"/>
  <c r="V3365" i="5"/>
  <c r="R1532" i="5"/>
  <c r="R2831" i="5"/>
  <c r="R3268" i="5"/>
  <c r="R376" i="5"/>
  <c r="R249" i="5"/>
  <c r="R2385" i="5"/>
  <c r="R2047" i="5"/>
  <c r="R1844" i="5"/>
  <c r="R952" i="5"/>
  <c r="R81" i="5"/>
  <c r="V1789" i="5"/>
  <c r="V2556" i="5"/>
  <c r="R3204" i="5"/>
  <c r="R2916" i="5"/>
  <c r="R2398" i="5"/>
  <c r="R1343" i="5"/>
  <c r="R3282" i="5"/>
  <c r="R379" i="5"/>
  <c r="R2960" i="5"/>
  <c r="R526" i="5"/>
  <c r="R3272" i="5"/>
  <c r="R2318" i="5"/>
  <c r="R3353" i="5"/>
  <c r="R3208" i="5"/>
  <c r="R2424" i="5"/>
  <c r="R2589" i="5"/>
  <c r="R3367" i="5"/>
  <c r="V2891" i="5"/>
  <c r="R1089" i="5"/>
  <c r="R1859" i="5"/>
  <c r="V76" i="5"/>
  <c r="R3074" i="5"/>
  <c r="R2962" i="5"/>
  <c r="R2534" i="5"/>
  <c r="R2640" i="5"/>
  <c r="R3575" i="5"/>
  <c r="V2467" i="5"/>
  <c r="R1610" i="5"/>
  <c r="R2074" i="5"/>
  <c r="R2972" i="5"/>
  <c r="R58" i="5"/>
  <c r="R1954" i="5"/>
  <c r="R1981" i="5"/>
  <c r="R1618" i="5"/>
  <c r="R3291" i="5"/>
  <c r="R1915" i="5"/>
  <c r="R1971" i="5"/>
  <c r="R2571" i="5"/>
  <c r="R2809" i="5"/>
  <c r="R1835" i="5"/>
  <c r="R2679" i="5"/>
  <c r="R1924" i="5"/>
  <c r="V3204" i="5"/>
  <c r="R781" i="5"/>
  <c r="R1796" i="5"/>
  <c r="R2803" i="5"/>
  <c r="R1568" i="5"/>
  <c r="R1946" i="5"/>
  <c r="R2521" i="5"/>
  <c r="R2706" i="5"/>
  <c r="R84" i="5"/>
  <c r="R2475" i="5"/>
  <c r="R2414" i="5"/>
  <c r="R2653" i="5"/>
  <c r="R2034" i="5"/>
  <c r="R1840" i="5"/>
  <c r="R2301" i="5"/>
  <c r="R3068" i="5"/>
  <c r="R3375" i="5"/>
  <c r="R2901" i="5"/>
  <c r="R2380" i="5"/>
  <c r="R2322" i="5"/>
  <c r="R2361" i="5"/>
  <c r="R680" i="5"/>
  <c r="R2221" i="5"/>
  <c r="R1408" i="5"/>
  <c r="V1878" i="5"/>
  <c r="V505" i="5"/>
  <c r="R1940" i="5"/>
  <c r="V217" i="5"/>
  <c r="V2373" i="5"/>
  <c r="R3033" i="5"/>
  <c r="V2109" i="5"/>
  <c r="R2006" i="5"/>
  <c r="R2673" i="5"/>
  <c r="R527" i="5"/>
  <c r="R365" i="5"/>
  <c r="R3325" i="5"/>
  <c r="V1390" i="5"/>
  <c r="R1794" i="5"/>
  <c r="R3333" i="5"/>
  <c r="R2522" i="5"/>
  <c r="R162" i="5"/>
  <c r="R1476" i="5"/>
  <c r="V3567" i="5"/>
  <c r="R1968" i="5"/>
  <c r="R919" i="5"/>
  <c r="R3475" i="5"/>
  <c r="R2267" i="5"/>
  <c r="R2598" i="5"/>
  <c r="R94" i="5"/>
  <c r="R2543" i="5"/>
  <c r="R1997" i="5"/>
  <c r="V2843" i="5"/>
  <c r="R2343" i="5"/>
  <c r="R1684" i="5"/>
  <c r="R916" i="5"/>
  <c r="V1926" i="5"/>
  <c r="R1544" i="5"/>
  <c r="R685" i="5"/>
  <c r="R2896" i="5"/>
  <c r="R3080" i="5"/>
  <c r="V2960" i="5"/>
  <c r="R306" i="5"/>
  <c r="R3319" i="5"/>
  <c r="R3520" i="5"/>
  <c r="R1845" i="5"/>
  <c r="R3100" i="5"/>
  <c r="R86" i="5"/>
  <c r="R1284" i="5"/>
  <c r="R2968" i="5"/>
  <c r="R2884" i="5"/>
  <c r="V2488" i="5"/>
  <c r="R1155" i="5"/>
  <c r="R2555" i="5"/>
  <c r="V3522" i="5"/>
  <c r="R2167" i="5"/>
  <c r="R2370" i="5"/>
  <c r="R2217" i="5"/>
  <c r="R2539" i="5"/>
  <c r="R3365" i="5"/>
  <c r="R2786" i="5"/>
  <c r="R3401" i="5"/>
  <c r="R3285" i="5"/>
  <c r="R332" i="5"/>
  <c r="R2910" i="5"/>
  <c r="R1116" i="5"/>
  <c r="R1301" i="5"/>
  <c r="R2802" i="5"/>
  <c r="R141" i="5"/>
  <c r="R1172" i="5"/>
  <c r="R1321" i="5"/>
  <c r="R2078" i="5"/>
  <c r="R1357" i="5"/>
  <c r="R1825" i="5"/>
  <c r="R817" i="5"/>
  <c r="R462" i="5"/>
  <c r="R2148" i="5"/>
  <c r="R1740" i="5"/>
  <c r="R3186" i="5"/>
  <c r="R2279" i="5"/>
  <c r="R2825" i="5"/>
  <c r="R3523" i="5"/>
  <c r="R3101" i="5"/>
  <c r="V3552" i="5"/>
  <c r="R3237" i="5"/>
  <c r="R3541" i="5"/>
  <c r="R2579" i="5"/>
  <c r="R128" i="5"/>
  <c r="R1137" i="5"/>
  <c r="R2186" i="5"/>
  <c r="R2436" i="5"/>
  <c r="R3133" i="5"/>
  <c r="R655" i="5"/>
  <c r="R2323" i="5"/>
  <c r="R1676" i="5"/>
  <c r="R2769" i="5"/>
  <c r="R214" i="5"/>
  <c r="R3472" i="5"/>
  <c r="R1373" i="5"/>
  <c r="R1566" i="5"/>
  <c r="R984" i="5"/>
  <c r="R2585" i="5"/>
  <c r="R3258" i="5"/>
  <c r="V1048" i="5"/>
  <c r="R2443" i="5"/>
  <c r="R2945" i="5"/>
  <c r="R704" i="5"/>
  <c r="R2511" i="5"/>
  <c r="R3408" i="5"/>
  <c r="R1401" i="5"/>
  <c r="V3446" i="5"/>
  <c r="R2319" i="5"/>
  <c r="R3223" i="5"/>
  <c r="V1548" i="5"/>
  <c r="R1224" i="5"/>
  <c r="R732" i="5"/>
  <c r="R2631" i="5"/>
  <c r="V3180" i="5"/>
  <c r="R1528" i="5"/>
  <c r="R2164" i="5"/>
  <c r="R2867" i="5"/>
  <c r="V2095" i="5"/>
  <c r="R893" i="5"/>
  <c r="R687" i="5"/>
  <c r="R1832" i="5"/>
  <c r="R3570" i="5"/>
  <c r="R644" i="5"/>
  <c r="R3320" i="5"/>
  <c r="R73" i="5"/>
  <c r="R48" i="5"/>
  <c r="R2920" i="5"/>
  <c r="R1768" i="5"/>
  <c r="R2716" i="5"/>
  <c r="R2309" i="5"/>
  <c r="R2113" i="5"/>
  <c r="R1674" i="5"/>
  <c r="R3345" i="5"/>
  <c r="R2173" i="5"/>
  <c r="R1144" i="5"/>
  <c r="V3083" i="5"/>
  <c r="R1318" i="5"/>
  <c r="R528" i="5"/>
  <c r="R3085" i="5"/>
  <c r="R2031" i="5"/>
  <c r="R1756" i="5"/>
  <c r="R3411" i="5"/>
  <c r="R727" i="5"/>
  <c r="R996" i="5"/>
  <c r="R1136" i="5"/>
  <c r="R3373" i="5"/>
  <c r="V2161" i="5"/>
  <c r="R636" i="5"/>
  <c r="R49" i="5"/>
  <c r="R2508" i="5"/>
  <c r="R2029" i="5"/>
  <c r="R3349" i="5"/>
  <c r="R977" i="5"/>
  <c r="R1065" i="5"/>
  <c r="R1583" i="5"/>
  <c r="R2782" i="5"/>
  <c r="R2154" i="5"/>
  <c r="R1982" i="5"/>
  <c r="R3488" i="5"/>
  <c r="V1588" i="5"/>
  <c r="R2498" i="5"/>
  <c r="R634" i="5"/>
  <c r="R440" i="5"/>
  <c r="V3121" i="5"/>
  <c r="R2101" i="5"/>
  <c r="R3241" i="5"/>
  <c r="V3235" i="5"/>
  <c r="R3046" i="5"/>
  <c r="R3182" i="5"/>
  <c r="R2014" i="5"/>
  <c r="R890" i="5"/>
  <c r="R503" i="5"/>
  <c r="V2859" i="5"/>
  <c r="R3280" i="5"/>
  <c r="R396" i="5"/>
  <c r="R1472" i="5"/>
  <c r="R17" i="5"/>
  <c r="R2768" i="5"/>
  <c r="V3460" i="5"/>
  <c r="V3095" i="5"/>
  <c r="R3159" i="5"/>
  <c r="R3082" i="5"/>
  <c r="R3212" i="5"/>
  <c r="R2911" i="5"/>
  <c r="R1682" i="5"/>
  <c r="R2516" i="5"/>
  <c r="V2629" i="5"/>
  <c r="R1274" i="5"/>
  <c r="R2179" i="5"/>
  <c r="R1817" i="5"/>
  <c r="V3217" i="5"/>
  <c r="R3567" i="5"/>
  <c r="R2257" i="5"/>
  <c r="R2766" i="5"/>
  <c r="R1906" i="5"/>
  <c r="V1458" i="5"/>
  <c r="R3293" i="5"/>
  <c r="R2866" i="5"/>
  <c r="R736" i="5"/>
  <c r="R1115" i="5"/>
  <c r="R3115" i="5"/>
  <c r="R2285" i="5"/>
  <c r="R2674" i="5"/>
  <c r="V290" i="5"/>
  <c r="R2310" i="5"/>
  <c r="R3255" i="5"/>
  <c r="R965" i="5"/>
  <c r="R2299" i="5"/>
  <c r="V573" i="5"/>
  <c r="R321" i="5"/>
  <c r="V704" i="5"/>
  <c r="R1449" i="5"/>
  <c r="R1495" i="5"/>
  <c r="V432" i="5"/>
  <c r="R900" i="5"/>
  <c r="R2998" i="5"/>
  <c r="R1808" i="5"/>
  <c r="R3236" i="5"/>
  <c r="R1851" i="5"/>
  <c r="R2848" i="5"/>
  <c r="R2281" i="5"/>
  <c r="R1263" i="5"/>
  <c r="V1524" i="5"/>
  <c r="R796" i="5"/>
  <c r="R3543" i="5"/>
  <c r="R3409" i="5"/>
  <c r="V3214" i="5"/>
  <c r="R1950" i="5"/>
  <c r="R3430" i="5"/>
  <c r="R1061" i="5"/>
  <c r="R1947" i="5"/>
  <c r="R2600" i="5"/>
  <c r="R1019" i="5"/>
  <c r="V3370" i="5"/>
  <c r="R1823" i="5"/>
  <c r="R2924" i="5"/>
  <c r="R1638" i="5"/>
  <c r="R1140" i="5"/>
  <c r="R2804" i="5"/>
  <c r="R2615" i="5"/>
  <c r="R1264" i="5"/>
  <c r="R2832" i="5"/>
  <c r="R3194" i="5"/>
  <c r="R2863" i="5"/>
  <c r="R3174" i="5"/>
  <c r="R2359" i="5"/>
  <c r="R2760" i="5"/>
  <c r="R3532" i="5"/>
  <c r="R3418" i="5"/>
  <c r="R1989" i="5"/>
  <c r="R2731" i="5"/>
  <c r="R695" i="5"/>
  <c r="R3229" i="5"/>
  <c r="V804" i="5"/>
  <c r="R2495" i="5"/>
  <c r="R1599" i="5"/>
  <c r="R2051" i="5"/>
  <c r="R1972" i="5"/>
  <c r="R3368" i="5"/>
  <c r="R3389" i="5"/>
  <c r="S3066" i="5"/>
  <c r="R2251" i="5"/>
  <c r="R2919" i="5"/>
  <c r="R3283" i="5"/>
  <c r="R2878" i="5"/>
  <c r="R216" i="5"/>
  <c r="R2178" i="5"/>
  <c r="R2245" i="5"/>
  <c r="R3111" i="5"/>
  <c r="R3104" i="5"/>
  <c r="R2044" i="5"/>
  <c r="R1591" i="5"/>
  <c r="R1979" i="5"/>
  <c r="R294" i="5"/>
  <c r="R2170" i="5"/>
  <c r="R2501" i="5"/>
  <c r="V3308" i="5"/>
  <c r="R1778" i="5"/>
  <c r="R2829" i="5"/>
  <c r="R144" i="5"/>
  <c r="V3550" i="5"/>
  <c r="R2392" i="5"/>
  <c r="V2197" i="5"/>
  <c r="R2840" i="5"/>
  <c r="R1095" i="5"/>
  <c r="R1956" i="5"/>
  <c r="R1148" i="5"/>
  <c r="R3206" i="5"/>
  <c r="R3196" i="5"/>
  <c r="R2723" i="5"/>
  <c r="R1141" i="5"/>
  <c r="R2780" i="5"/>
  <c r="R303" i="5"/>
  <c r="R2368" i="5"/>
  <c r="V729" i="5"/>
  <c r="R985" i="5"/>
  <c r="R1890" i="5"/>
  <c r="R2850" i="5"/>
  <c r="R2986" i="5"/>
  <c r="V2990" i="5"/>
  <c r="R2491" i="5"/>
  <c r="R2490" i="5"/>
  <c r="R3031" i="5"/>
  <c r="R2735" i="5"/>
  <c r="R2675" i="5"/>
  <c r="V367" i="5"/>
  <c r="R2449" i="5"/>
  <c r="V2275" i="5"/>
  <c r="R2474" i="5"/>
  <c r="R1976" i="5"/>
  <c r="R3095" i="5"/>
  <c r="R3270" i="5"/>
  <c r="V3021" i="5"/>
  <c r="R3492" i="5"/>
  <c r="V3461" i="5"/>
  <c r="R3203" i="5"/>
  <c r="V3381" i="5"/>
  <c r="V1825" i="5"/>
  <c r="R2743" i="5"/>
  <c r="R3217" i="5"/>
  <c r="R3036" i="5"/>
  <c r="R2917" i="5"/>
  <c r="V2765" i="5"/>
  <c r="R2745" i="5"/>
  <c r="R2454" i="5"/>
  <c r="R623" i="5"/>
  <c r="V3056" i="5"/>
  <c r="R946" i="5"/>
  <c r="V565" i="5"/>
  <c r="R3211" i="5"/>
  <c r="V3108" i="5"/>
  <c r="R2592" i="5"/>
  <c r="R3312" i="5"/>
  <c r="R1920" i="5"/>
  <c r="V2577" i="5"/>
  <c r="R3010" i="5"/>
  <c r="R2900" i="5"/>
  <c r="R3271" i="5"/>
  <c r="V1829" i="5"/>
  <c r="R761" i="5"/>
  <c r="R1281" i="5"/>
  <c r="R2678" i="5"/>
  <c r="R2705" i="5"/>
  <c r="R2239" i="5"/>
  <c r="R3518" i="5"/>
  <c r="R3" i="5"/>
  <c r="V3371" i="5"/>
  <c r="R3154" i="5"/>
  <c r="V3530" i="5"/>
  <c r="R1711" i="5"/>
  <c r="R461" i="5"/>
  <c r="R2175" i="5"/>
  <c r="V513" i="5"/>
  <c r="R2544" i="5"/>
  <c r="R174" i="5"/>
  <c r="R3479" i="5"/>
  <c r="R395" i="5"/>
  <c r="R1928" i="5"/>
  <c r="R3390" i="5"/>
  <c r="R2686" i="5"/>
  <c r="R2056" i="5"/>
  <c r="R2283" i="5"/>
  <c r="R3477" i="5"/>
  <c r="R1430" i="5"/>
  <c r="R1847" i="5"/>
  <c r="R3419" i="5"/>
  <c r="R1675" i="5"/>
  <c r="R1592" i="5"/>
  <c r="R2991" i="5"/>
  <c r="R1565" i="5"/>
  <c r="R1985" i="5"/>
  <c r="R1872" i="5"/>
  <c r="V2311" i="5"/>
  <c r="V647" i="5"/>
  <c r="V3097" i="5"/>
  <c r="R944" i="5"/>
  <c r="R823" i="5"/>
  <c r="R184" i="5"/>
  <c r="R1355" i="5"/>
  <c r="R1071" i="5"/>
  <c r="R920" i="5"/>
  <c r="R204" i="5"/>
  <c r="R1788" i="5"/>
  <c r="R120" i="5"/>
  <c r="R2996" i="5"/>
  <c r="R3527" i="5"/>
  <c r="R3147" i="5"/>
  <c r="V2769" i="5"/>
  <c r="R1267" i="5"/>
  <c r="R1160" i="5"/>
  <c r="R3391" i="5"/>
  <c r="R1667" i="5"/>
  <c r="R1818" i="5"/>
  <c r="R3222" i="5"/>
  <c r="R1881" i="5"/>
  <c r="V2547" i="5"/>
  <c r="V1812" i="5"/>
  <c r="R3205" i="5"/>
  <c r="R1149" i="5"/>
  <c r="R3489" i="5"/>
  <c r="V2811" i="5"/>
  <c r="R173" i="5"/>
  <c r="R2469" i="5"/>
  <c r="R779" i="5"/>
  <c r="R2303" i="5"/>
  <c r="R113" i="5"/>
  <c r="R3123" i="5"/>
  <c r="R1656" i="5"/>
  <c r="R284" i="5"/>
  <c r="V2353" i="5"/>
  <c r="R2054" i="5"/>
  <c r="R1183" i="5"/>
  <c r="R2157" i="5"/>
  <c r="R2308" i="5"/>
  <c r="R1138" i="5"/>
  <c r="R2946" i="5"/>
  <c r="R792" i="5"/>
  <c r="R3521" i="5"/>
  <c r="V477" i="5"/>
  <c r="R989" i="5"/>
  <c r="R2552" i="5"/>
  <c r="R1429" i="5"/>
  <c r="R2222" i="5"/>
  <c r="R2012" i="5"/>
  <c r="R2630" i="5"/>
  <c r="R1724" i="5"/>
  <c r="V3337" i="5"/>
  <c r="R1688" i="5"/>
  <c r="R2271" i="5"/>
  <c r="R1721" i="5"/>
  <c r="R2606" i="5"/>
  <c r="R1419" i="5"/>
  <c r="V352" i="5"/>
  <c r="R1037" i="5"/>
  <c r="R1211" i="5"/>
  <c r="R358" i="5"/>
  <c r="R743" i="5"/>
  <c r="R3542" i="5"/>
  <c r="V200" i="5"/>
  <c r="R3146" i="5"/>
  <c r="R2230" i="5"/>
  <c r="V1220" i="5"/>
  <c r="R1938" i="5"/>
  <c r="R1458" i="5"/>
  <c r="V335" i="5"/>
  <c r="V3392" i="5"/>
  <c r="R441" i="5"/>
  <c r="V770" i="5"/>
  <c r="R1213" i="5"/>
  <c r="R2373" i="5"/>
  <c r="R2646" i="5"/>
  <c r="R2927" i="5"/>
  <c r="R3150" i="5"/>
  <c r="R1921" i="5"/>
  <c r="R1016" i="5"/>
  <c r="R1501" i="5"/>
  <c r="R139" i="5"/>
  <c r="R2394" i="5"/>
  <c r="R3557" i="5"/>
  <c r="R1280" i="5"/>
  <c r="R1363" i="5"/>
  <c r="R2956" i="5"/>
  <c r="R3076" i="5"/>
  <c r="R2266" i="5"/>
  <c r="R2349" i="5"/>
  <c r="R1605" i="5"/>
  <c r="R2263" i="5"/>
  <c r="V3211" i="5"/>
  <c r="R1766" i="5"/>
  <c r="V155" i="5"/>
  <c r="R3106" i="5"/>
  <c r="R1912" i="5"/>
  <c r="R2751" i="5"/>
  <c r="V2754" i="5"/>
  <c r="R1288" i="5"/>
  <c r="R2296" i="5"/>
  <c r="R956" i="5"/>
  <c r="R2100" i="5"/>
  <c r="R1345" i="5"/>
  <c r="R1145" i="5"/>
  <c r="R2061" i="5"/>
  <c r="R3127" i="5"/>
  <c r="R2134" i="5"/>
  <c r="R3105" i="5"/>
  <c r="R1068" i="5"/>
  <c r="V3124" i="5"/>
  <c r="R3278" i="5"/>
  <c r="R2909" i="5"/>
  <c r="R993" i="5"/>
  <c r="R3225" i="5"/>
  <c r="R3288" i="5"/>
  <c r="R1937" i="5"/>
  <c r="R259" i="5"/>
  <c r="R404" i="5"/>
  <c r="R2551" i="5"/>
  <c r="R2979" i="5"/>
  <c r="R1590" i="5"/>
  <c r="R3502" i="5"/>
  <c r="V2838" i="5"/>
  <c r="R3363" i="5"/>
  <c r="R3454" i="5"/>
  <c r="R2070" i="5"/>
  <c r="R2587" i="5"/>
  <c r="R2787" i="5"/>
  <c r="V2833" i="5"/>
  <c r="R1970" i="5"/>
  <c r="R1916" i="5"/>
  <c r="R3486" i="5"/>
  <c r="R2957" i="5"/>
  <c r="R2724" i="5"/>
  <c r="R1052" i="5"/>
  <c r="R2856" i="5"/>
  <c r="V3117" i="5"/>
  <c r="R3273" i="5"/>
  <c r="R2423" i="5"/>
  <c r="R3453" i="5"/>
  <c r="R1850" i="5"/>
  <c r="R3539" i="5"/>
  <c r="R2572" i="5"/>
  <c r="R449" i="5"/>
  <c r="V304" i="5"/>
  <c r="R708" i="5"/>
  <c r="R3059" i="5"/>
  <c r="V3250" i="5"/>
  <c r="R1867" i="5"/>
  <c r="R1166" i="5"/>
  <c r="R2859" i="5"/>
  <c r="R2684" i="5"/>
  <c r="R2254" i="5"/>
  <c r="R3360" i="5"/>
  <c r="R2681" i="5"/>
  <c r="R2887" i="5"/>
  <c r="R2912" i="5"/>
  <c r="R261" i="5"/>
  <c r="R2767" i="5"/>
  <c r="V2127" i="5"/>
  <c r="R2038" i="5"/>
  <c r="R960" i="5"/>
  <c r="R3166" i="5"/>
  <c r="R2763" i="5"/>
  <c r="V280" i="5"/>
  <c r="V2683" i="5"/>
  <c r="R3342" i="5"/>
  <c r="R3247" i="5"/>
  <c r="R3529" i="5"/>
  <c r="R3412" i="5"/>
  <c r="V3553" i="5"/>
  <c r="R3239" i="5"/>
  <c r="R1157" i="5"/>
  <c r="R2307" i="5"/>
  <c r="R3299" i="5"/>
  <c r="R2639" i="5"/>
  <c r="R1720" i="5"/>
  <c r="R444" i="5"/>
  <c r="R3528" i="5"/>
  <c r="R1965" i="5"/>
  <c r="R3214" i="5"/>
  <c r="R910" i="5"/>
  <c r="R1454" i="5"/>
  <c r="R2147" i="5"/>
  <c r="R359" i="5"/>
  <c r="R2564" i="5"/>
  <c r="R3407" i="5"/>
  <c r="R2253" i="5"/>
  <c r="R178" i="5"/>
  <c r="R64" i="5"/>
  <c r="V2093" i="5"/>
  <c r="R1538" i="5"/>
  <c r="R3145" i="5"/>
  <c r="R3025" i="5"/>
  <c r="R864" i="5"/>
  <c r="R1601" i="5"/>
  <c r="R3187" i="5"/>
  <c r="R1669" i="5"/>
  <c r="V2319" i="5"/>
  <c r="R2953" i="5"/>
  <c r="V2334" i="5"/>
  <c r="R2419" i="5"/>
  <c r="R1681" i="5"/>
  <c r="R643" i="5"/>
  <c r="V1000" i="5"/>
  <c r="R2342" i="5"/>
  <c r="V780" i="5"/>
  <c r="R2184" i="5"/>
  <c r="R1398" i="5"/>
  <c r="R3224" i="5"/>
  <c r="R1973" i="5"/>
  <c r="R1738" i="5"/>
  <c r="R2389" i="5"/>
  <c r="R324" i="5"/>
  <c r="R1080" i="5"/>
  <c r="V3207" i="5"/>
  <c r="R1482" i="5"/>
  <c r="V2004" i="5"/>
  <c r="V2142" i="5"/>
  <c r="R660" i="5"/>
  <c r="R2351" i="5"/>
  <c r="R532" i="5"/>
  <c r="R2611" i="5"/>
  <c r="V2865" i="5"/>
  <c r="R1988" i="5"/>
  <c r="R1691" i="5"/>
  <c r="R3281" i="5"/>
  <c r="R2117" i="5"/>
  <c r="R3446" i="5"/>
  <c r="R215" i="5"/>
  <c r="R3381" i="5"/>
  <c r="R329" i="5"/>
  <c r="R844" i="5"/>
  <c r="R433" i="5"/>
  <c r="R2058" i="5"/>
  <c r="R3438" i="5"/>
  <c r="R1204" i="5"/>
  <c r="R8" i="5"/>
  <c r="V3288" i="5"/>
  <c r="R2231" i="5"/>
  <c r="R1290" i="5"/>
  <c r="R2965" i="5"/>
  <c r="V3264" i="5"/>
  <c r="V3268" i="5"/>
  <c r="R2559" i="5"/>
  <c r="R3099" i="5"/>
  <c r="R2697" i="5"/>
  <c r="R1990" i="5"/>
  <c r="V299" i="5"/>
  <c r="V2303" i="5"/>
  <c r="V847" i="5"/>
  <c r="R1450" i="5"/>
  <c r="R1933" i="5"/>
  <c r="R2568" i="5"/>
  <c r="R1957" i="5"/>
  <c r="R664" i="5"/>
  <c r="R2255" i="5"/>
  <c r="R1745" i="5"/>
  <c r="R3334" i="5"/>
  <c r="V2202" i="5"/>
  <c r="R2565" i="5"/>
  <c r="R1252" i="5"/>
  <c r="V35" i="5"/>
  <c r="R1786" i="5"/>
  <c r="R3484" i="5"/>
  <c r="R143" i="5"/>
  <c r="V3065" i="5"/>
  <c r="R1975" i="5"/>
  <c r="R1331" i="5"/>
  <c r="R1763" i="5"/>
  <c r="R3302" i="5"/>
  <c r="R3361" i="5"/>
  <c r="R2709" i="5"/>
  <c r="R2651" i="5"/>
  <c r="R1303" i="5"/>
  <c r="R2886" i="5"/>
  <c r="R941" i="5"/>
  <c r="R1910" i="5"/>
  <c r="R346" i="5"/>
  <c r="R3429" i="5"/>
  <c r="R3482" i="5"/>
  <c r="R1829" i="5"/>
  <c r="R579" i="5"/>
  <c r="R2403" i="5"/>
  <c r="R1901" i="5"/>
  <c r="R2618" i="5"/>
  <c r="R1773" i="5"/>
  <c r="R1549" i="5"/>
  <c r="V2904" i="5"/>
  <c r="R3558" i="5"/>
  <c r="R2381" i="5"/>
  <c r="R2040" i="5"/>
  <c r="R3327" i="5"/>
  <c r="R515" i="5"/>
  <c r="R2052" i="5"/>
  <c r="R891" i="5"/>
  <c r="R385" i="5"/>
  <c r="R1686" i="5"/>
  <c r="V1780" i="5"/>
  <c r="R1032" i="5"/>
  <c r="R2371" i="5"/>
  <c r="R2553" i="5"/>
  <c r="V1981" i="5"/>
  <c r="R1334" i="5"/>
  <c r="R2588" i="5"/>
  <c r="R1987" i="5"/>
  <c r="V3386" i="5"/>
  <c r="V2640" i="5"/>
  <c r="R2020" i="5"/>
  <c r="V2658" i="5"/>
  <c r="R1167" i="5"/>
  <c r="R1132" i="5"/>
  <c r="R1029" i="5"/>
  <c r="R2237" i="5"/>
  <c r="R3337" i="5"/>
  <c r="R2177" i="5"/>
  <c r="R3462" i="5"/>
  <c r="R1694" i="5"/>
  <c r="R1326" i="5"/>
  <c r="R3296" i="5"/>
  <c r="V3559" i="5"/>
  <c r="R2448" i="5"/>
  <c r="R926" i="5"/>
  <c r="R606" i="5"/>
  <c r="R1860" i="5"/>
  <c r="R1407" i="5"/>
  <c r="R3175" i="5"/>
  <c r="R1060" i="5"/>
  <c r="R493" i="5"/>
  <c r="R1315" i="5"/>
  <c r="R1226" i="5"/>
  <c r="R3428" i="5"/>
  <c r="R2517" i="5"/>
  <c r="V44" i="5"/>
  <c r="V3450" i="5"/>
  <c r="R2823" i="5"/>
  <c r="R2139" i="5"/>
  <c r="R2728" i="5"/>
  <c r="R98" i="5"/>
  <c r="R4" i="5"/>
  <c r="R3006" i="5"/>
  <c r="R877" i="5"/>
  <c r="R1602" i="5"/>
  <c r="R2146" i="5"/>
  <c r="R2708" i="5"/>
  <c r="R1308" i="5"/>
  <c r="R220" i="5"/>
  <c r="V2896" i="5"/>
  <c r="R3256" i="5"/>
  <c r="V602" i="5"/>
  <c r="R2777" i="5"/>
  <c r="R1891" i="5"/>
  <c r="R1622" i="5"/>
  <c r="V2916" i="5"/>
  <c r="R2223" i="5"/>
  <c r="R3310" i="5"/>
  <c r="V3345" i="5"/>
  <c r="R1962" i="5"/>
  <c r="R2707" i="5"/>
  <c r="R2753" i="5"/>
  <c r="R1967" i="5"/>
  <c r="R1175" i="5"/>
  <c r="R2081" i="5"/>
  <c r="R434" i="5"/>
  <c r="R2112" i="5"/>
  <c r="V3464" i="5"/>
  <c r="R3545" i="5"/>
  <c r="R1727" i="5"/>
  <c r="R2116" i="5"/>
  <c r="R408" i="5"/>
  <c r="R829" i="5"/>
  <c r="R2149" i="5"/>
  <c r="R1494" i="5"/>
  <c r="R1387" i="5"/>
  <c r="R2360" i="5"/>
  <c r="R753" i="5"/>
  <c r="R3064" i="5"/>
  <c r="V1449" i="5"/>
  <c r="R1109" i="5"/>
  <c r="R2456" i="5"/>
  <c r="R2612" i="5"/>
  <c r="R316" i="5"/>
  <c r="R1647" i="5"/>
  <c r="R1063" i="5"/>
  <c r="R3009" i="5"/>
  <c r="R2438" i="5"/>
  <c r="R2138" i="5"/>
  <c r="R2240" i="5"/>
  <c r="V3259" i="5"/>
  <c r="V899" i="5"/>
  <c r="V3260" i="5"/>
  <c r="R2210" i="5"/>
  <c r="R2748" i="5"/>
  <c r="V2715" i="5"/>
  <c r="R435" i="5"/>
  <c r="R11" i="5"/>
  <c r="V3323" i="5"/>
  <c r="V451" i="5"/>
  <c r="V268" i="5"/>
  <c r="R686" i="5"/>
  <c r="R1317" i="5"/>
  <c r="R2671" i="5"/>
  <c r="R2602" i="5"/>
  <c r="R1546" i="5"/>
  <c r="R3559" i="5"/>
  <c r="R1699" i="5"/>
  <c r="R1410" i="5"/>
  <c r="S1278" i="5"/>
  <c r="V3314" i="5"/>
  <c r="R2243" i="5"/>
  <c r="R1725" i="5"/>
  <c r="R1359" i="5"/>
  <c r="R682" i="5"/>
  <c r="R2494" i="5"/>
  <c r="R1951" i="5"/>
  <c r="V2740" i="5"/>
  <c r="R1314" i="5"/>
  <c r="R3509" i="5"/>
  <c r="R3328" i="5"/>
  <c r="V2621" i="5"/>
  <c r="R1876" i="5"/>
  <c r="R179" i="5"/>
  <c r="R1365" i="5"/>
  <c r="R2701" i="5"/>
  <c r="R782" i="5"/>
  <c r="R1841" i="5"/>
  <c r="V1067" i="5"/>
  <c r="V3575" i="5"/>
  <c r="R698" i="5"/>
  <c r="R3445" i="5"/>
  <c r="R2485" i="5"/>
  <c r="V3564" i="5"/>
  <c r="V3194" i="5"/>
  <c r="R2335" i="5"/>
  <c r="R3072" i="5"/>
  <c r="R3160" i="5"/>
  <c r="R2627" i="5"/>
  <c r="V3454" i="5"/>
  <c r="R53" i="5"/>
  <c r="R2546" i="5"/>
  <c r="R3525" i="5"/>
  <c r="V2991" i="5"/>
  <c r="R998" i="5"/>
  <c r="R2738" i="5"/>
  <c r="R3213" i="5"/>
  <c r="R2300" i="5"/>
  <c r="R2041" i="5"/>
  <c r="R1422" i="5"/>
  <c r="R1983" i="5"/>
  <c r="R2702" i="5"/>
  <c r="R3171" i="5"/>
  <c r="R3004" i="5"/>
  <c r="R2464" i="5"/>
  <c r="R3346" i="5"/>
  <c r="R1393" i="5"/>
  <c r="V117" i="5"/>
  <c r="V1303" i="5"/>
  <c r="R2461" i="5"/>
  <c r="R2694" i="5"/>
  <c r="V1855" i="5"/>
  <c r="R2854" i="5"/>
  <c r="V3561" i="5"/>
  <c r="R3413" i="5"/>
  <c r="V2707" i="5"/>
  <c r="R2837" i="5"/>
  <c r="R2617" i="5"/>
  <c r="R3512" i="5"/>
  <c r="R2429" i="5"/>
  <c r="R3112" i="5"/>
  <c r="R3298" i="5"/>
  <c r="R1760" i="5"/>
  <c r="R2444" i="5"/>
  <c r="R516" i="5"/>
  <c r="R1837" i="5"/>
  <c r="R2457" i="5"/>
  <c r="R2453" i="5"/>
  <c r="R3011" i="5"/>
  <c r="R1942" i="5"/>
  <c r="R1341" i="5"/>
  <c r="Y1341" i="5" l="1"/>
  <c r="Y1942" i="5"/>
  <c r="Y3011" i="5"/>
  <c r="Y2453" i="5"/>
  <c r="Y2457" i="5"/>
  <c r="Y1837" i="5"/>
  <c r="Y516" i="5"/>
  <c r="Y2444" i="5"/>
  <c r="Y1760" i="5"/>
  <c r="Y3298" i="5"/>
  <c r="Y3112" i="5"/>
  <c r="Y2429" i="5"/>
  <c r="Y3512" i="5"/>
  <c r="Y2617" i="5"/>
  <c r="Y2837" i="5"/>
  <c r="Y3413" i="5"/>
  <c r="Y2854" i="5"/>
  <c r="Y2694" i="5"/>
  <c r="Y2461" i="5"/>
  <c r="Y1393" i="5"/>
  <c r="Y3346" i="5"/>
  <c r="Y2464" i="5"/>
  <c r="Y3004" i="5"/>
  <c r="Y3171" i="5"/>
  <c r="Y2702" i="5"/>
  <c r="Y1983" i="5"/>
  <c r="Y1422" i="5"/>
  <c r="Y2041" i="5"/>
  <c r="Y2300" i="5"/>
  <c r="Y3213" i="5"/>
  <c r="Y2738" i="5"/>
  <c r="Y998" i="5"/>
  <c r="Y3525" i="5"/>
  <c r="Y2546" i="5"/>
  <c r="Y53" i="5"/>
  <c r="Y2627" i="5"/>
  <c r="Y3160" i="5"/>
  <c r="Y3072" i="5"/>
  <c r="Y2335" i="5"/>
  <c r="Y2485" i="5"/>
  <c r="Y3445" i="5"/>
  <c r="Y698" i="5"/>
  <c r="Y1841" i="5"/>
  <c r="Y782" i="5"/>
  <c r="Y2701" i="5"/>
  <c r="Y1365" i="5"/>
  <c r="Y179" i="5"/>
  <c r="Y1876" i="5"/>
  <c r="Y3328" i="5"/>
  <c r="Y3509" i="5"/>
  <c r="Y1314" i="5"/>
  <c r="Y1951" i="5"/>
  <c r="Y2494" i="5"/>
  <c r="Y682" i="5"/>
  <c r="Y1359" i="5"/>
  <c r="Y1725" i="5"/>
  <c r="Y2243" i="5"/>
  <c r="X1278" i="5"/>
  <c r="Y1410" i="5"/>
  <c r="Y1699" i="5"/>
  <c r="Y3559" i="5"/>
  <c r="Y1546" i="5"/>
  <c r="Y2602" i="5"/>
  <c r="Y2671" i="5"/>
  <c r="Y1317" i="5"/>
  <c r="Y686" i="5"/>
  <c r="Y11" i="5"/>
  <c r="Y435" i="5"/>
  <c r="Y2748" i="5"/>
  <c r="Y2210" i="5"/>
  <c r="Y2240" i="5"/>
  <c r="Y2138" i="5"/>
  <c r="Y2438" i="5"/>
  <c r="Y3009" i="5"/>
  <c r="Y1063" i="5"/>
  <c r="Y1647" i="5"/>
  <c r="Y316" i="5"/>
  <c r="Y2612" i="5"/>
  <c r="Y2456" i="5"/>
  <c r="Y1109" i="5"/>
  <c r="Y3064" i="5"/>
  <c r="Y753" i="5"/>
  <c r="Y2360" i="5"/>
  <c r="Y1387" i="5"/>
  <c r="Y1494" i="5"/>
  <c r="Y2149" i="5"/>
  <c r="Y829" i="5"/>
  <c r="Y408" i="5"/>
  <c r="Y2116" i="5"/>
  <c r="Y1727" i="5"/>
  <c r="Y3545" i="5"/>
  <c r="Y2112" i="5"/>
  <c r="Y434" i="5"/>
  <c r="Y2081" i="5"/>
  <c r="Y1175" i="5"/>
  <c r="Y1967" i="5"/>
  <c r="Y2753" i="5"/>
  <c r="Y2707" i="5"/>
  <c r="Y1962" i="5"/>
  <c r="Y3310" i="5"/>
  <c r="Y2223" i="5"/>
  <c r="Y1622" i="5"/>
  <c r="Y1891" i="5"/>
  <c r="Y2777" i="5"/>
  <c r="Y3256" i="5"/>
  <c r="Y220" i="5"/>
  <c r="Y1308" i="5"/>
  <c r="Y2708" i="5"/>
  <c r="Y2146" i="5"/>
  <c r="Y1602" i="5"/>
  <c r="Y877" i="5"/>
  <c r="Y3006" i="5"/>
  <c r="Y4" i="5"/>
  <c r="Y98" i="5"/>
  <c r="Y2728" i="5"/>
  <c r="Y2139" i="5"/>
  <c r="Y2823" i="5"/>
  <c r="Y2517" i="5"/>
  <c r="Y3428" i="5"/>
  <c r="Y1226" i="5"/>
  <c r="Y1315" i="5"/>
  <c r="Y493" i="5"/>
  <c r="Y1060" i="5"/>
  <c r="Y3175" i="5"/>
  <c r="Y1407" i="5"/>
  <c r="Y1860" i="5"/>
  <c r="Y606" i="5"/>
  <c r="Y926" i="5"/>
  <c r="Y2448" i="5"/>
  <c r="Y3296" i="5"/>
  <c r="Y1326" i="5"/>
  <c r="Y1694" i="5"/>
  <c r="Y3462" i="5"/>
  <c r="Y2177" i="5"/>
  <c r="Y3337" i="5"/>
  <c r="Y2237" i="5"/>
  <c r="Y1029" i="5"/>
  <c r="Y1132" i="5"/>
  <c r="Y1167" i="5"/>
  <c r="Y2020" i="5"/>
  <c r="Y1987" i="5"/>
  <c r="Y2588" i="5"/>
  <c r="Y1334" i="5"/>
  <c r="Y2553" i="5"/>
  <c r="Y2371" i="5"/>
  <c r="Y1032" i="5"/>
  <c r="Y1686" i="5"/>
  <c r="Y385" i="5"/>
  <c r="Y891" i="5"/>
  <c r="Y2052" i="5"/>
  <c r="Y515" i="5"/>
  <c r="Y3327" i="5"/>
  <c r="Y2040" i="5"/>
  <c r="Y2381" i="5"/>
  <c r="Y3558" i="5"/>
  <c r="Y1549" i="5"/>
  <c r="Y1773" i="5"/>
  <c r="Y2618" i="5"/>
  <c r="Y1901" i="5"/>
  <c r="Y2403" i="5"/>
  <c r="Y579" i="5"/>
  <c r="Y1829" i="5"/>
  <c r="Y3482" i="5"/>
  <c r="Y3429" i="5"/>
  <c r="Y346" i="5"/>
  <c r="Y1910" i="5"/>
  <c r="Y941" i="5"/>
  <c r="Y2886" i="5"/>
  <c r="Y1303" i="5"/>
  <c r="Y2651" i="5"/>
  <c r="Y2709" i="5"/>
  <c r="Y3361" i="5"/>
  <c r="Y3302" i="5"/>
  <c r="Y1763" i="5"/>
  <c r="Y1331" i="5"/>
  <c r="Y1975" i="5"/>
  <c r="Y143" i="5"/>
  <c r="Y3484" i="5"/>
  <c r="Y1786" i="5"/>
  <c r="Y1252" i="5"/>
  <c r="Y2565" i="5"/>
  <c r="Y3334" i="5"/>
  <c r="Y1745" i="5"/>
  <c r="Y2255" i="5"/>
  <c r="Y664" i="5"/>
  <c r="Y1957" i="5"/>
  <c r="Y2568" i="5"/>
  <c r="Y1933" i="5"/>
  <c r="Y1450" i="5"/>
  <c r="Y1990" i="5"/>
  <c r="Y2697" i="5"/>
  <c r="Y3099" i="5"/>
  <c r="Y2559" i="5"/>
  <c r="Y2965" i="5"/>
  <c r="Y1290" i="5"/>
  <c r="Y2231" i="5"/>
  <c r="Y8" i="5"/>
  <c r="Y1204" i="5"/>
  <c r="Y3438" i="5"/>
  <c r="Y2058" i="5"/>
  <c r="Y433" i="5"/>
  <c r="Y844" i="5"/>
  <c r="Y329" i="5"/>
  <c r="Y3381" i="5"/>
  <c r="Y215" i="5"/>
  <c r="Y3446" i="5"/>
  <c r="Y2117" i="5"/>
  <c r="Y3281" i="5"/>
  <c r="Y1691" i="5"/>
  <c r="Y1988" i="5"/>
  <c r="Y2611" i="5"/>
  <c r="Y532" i="5"/>
  <c r="Y2351" i="5"/>
  <c r="Y660" i="5"/>
  <c r="Y1482" i="5"/>
  <c r="Y1080" i="5"/>
  <c r="Y324" i="5"/>
  <c r="Y2389" i="5"/>
  <c r="Y1738" i="5"/>
  <c r="Y1973" i="5"/>
  <c r="Y3224" i="5"/>
  <c r="Y1398" i="5"/>
  <c r="Y2184" i="5"/>
  <c r="Y2342" i="5"/>
  <c r="Y643" i="5"/>
  <c r="Y1681" i="5"/>
  <c r="Y2419" i="5"/>
  <c r="Y2953" i="5"/>
  <c r="Y1669" i="5"/>
  <c r="Y3187" i="5"/>
  <c r="Y1601" i="5"/>
  <c r="Y864" i="5"/>
  <c r="Y3025" i="5"/>
  <c r="Y3145" i="5"/>
  <c r="Y1538" i="5"/>
  <c r="Y64" i="5"/>
  <c r="Y178" i="5"/>
  <c r="Y2253" i="5"/>
  <c r="Y3407" i="5"/>
  <c r="Y2564" i="5"/>
  <c r="Y359" i="5"/>
  <c r="Y2147" i="5"/>
  <c r="Y1454" i="5"/>
  <c r="Y910" i="5"/>
  <c r="Y3214" i="5"/>
  <c r="Y1965" i="5"/>
  <c r="Y3528" i="5"/>
  <c r="Y444" i="5"/>
  <c r="Y1720" i="5"/>
  <c r="Y2639" i="5"/>
  <c r="Y3299" i="5"/>
  <c r="Y2307" i="5"/>
  <c r="Y1157" i="5"/>
  <c r="Y3239" i="5"/>
  <c r="Y3412" i="5"/>
  <c r="Y3529" i="5"/>
  <c r="Y3247" i="5"/>
  <c r="Y3342" i="5"/>
  <c r="Y2763" i="5"/>
  <c r="Y3166" i="5"/>
  <c r="Y960" i="5"/>
  <c r="Y2038" i="5"/>
  <c r="Y2767" i="5"/>
  <c r="Y261" i="5"/>
  <c r="Y2912" i="5"/>
  <c r="Y2887" i="5"/>
  <c r="Y2681" i="5"/>
  <c r="Y3360" i="5"/>
  <c r="Y2254" i="5"/>
  <c r="Y2684" i="5"/>
  <c r="Y2859" i="5"/>
  <c r="Y1166" i="5"/>
  <c r="Y1867" i="5"/>
  <c r="Y3059" i="5"/>
  <c r="Y708" i="5"/>
  <c r="Y449" i="5"/>
  <c r="Y2572" i="5"/>
  <c r="Y3539" i="5"/>
  <c r="Y1850" i="5"/>
  <c r="Y3453" i="5"/>
  <c r="Y2423" i="5"/>
  <c r="Y3273" i="5"/>
  <c r="Y2856" i="5"/>
  <c r="Y1052" i="5"/>
  <c r="Y2724" i="5"/>
  <c r="Y2957" i="5"/>
  <c r="Y3486" i="5"/>
  <c r="Y1916" i="5"/>
  <c r="Y1970" i="5"/>
  <c r="Y2787" i="5"/>
  <c r="Y2587" i="5"/>
  <c r="Y2070" i="5"/>
  <c r="Y3454" i="5"/>
  <c r="Y3363" i="5"/>
  <c r="Y3502" i="5"/>
  <c r="Y1590" i="5"/>
  <c r="Y2979" i="5"/>
  <c r="Y2551" i="5"/>
  <c r="Y404" i="5"/>
  <c r="Y259" i="5"/>
  <c r="Y1937" i="5"/>
  <c r="Y3288" i="5"/>
  <c r="Y3225" i="5"/>
  <c r="Y993" i="5"/>
  <c r="Y2909" i="5"/>
  <c r="Y3278" i="5"/>
  <c r="Y1068" i="5"/>
  <c r="Y3105" i="5"/>
  <c r="Y2134" i="5"/>
  <c r="Y3127" i="5"/>
  <c r="Y2061" i="5"/>
  <c r="Y1145" i="5"/>
  <c r="Y1345" i="5"/>
  <c r="Y2100" i="5"/>
  <c r="Y956" i="5"/>
  <c r="Y2296" i="5"/>
  <c r="Y1288" i="5"/>
  <c r="Y2751" i="5"/>
  <c r="Y1912" i="5"/>
  <c r="Y3106" i="5"/>
  <c r="Y1766" i="5"/>
  <c r="Y2263" i="5"/>
  <c r="Y1605" i="5"/>
  <c r="Y2349" i="5"/>
  <c r="Y2266" i="5"/>
  <c r="Y3076" i="5"/>
  <c r="Y2956" i="5"/>
  <c r="Y1363" i="5"/>
  <c r="Y1280" i="5"/>
  <c r="Y3557" i="5"/>
  <c r="Y2394" i="5"/>
  <c r="Y139" i="5"/>
  <c r="Y1501" i="5"/>
  <c r="Y1016" i="5"/>
  <c r="Y1921" i="5"/>
  <c r="Y3150" i="5"/>
  <c r="Y2927" i="5"/>
  <c r="Y2646" i="5"/>
  <c r="Y2373" i="5"/>
  <c r="Y1213" i="5"/>
  <c r="Y441" i="5"/>
  <c r="Y1458" i="5"/>
  <c r="Y1938" i="5"/>
  <c r="Y2230" i="5"/>
  <c r="Y3146" i="5"/>
  <c r="Y3542" i="5"/>
  <c r="Y743" i="5"/>
  <c r="Y358" i="5"/>
  <c r="Y1211" i="5"/>
  <c r="Y1037" i="5"/>
  <c r="Y1419" i="5"/>
  <c r="Y2606" i="5"/>
  <c r="Y1721" i="5"/>
  <c r="Y2271" i="5"/>
  <c r="Y1688" i="5"/>
  <c r="Y1724" i="5"/>
  <c r="Y2630" i="5"/>
  <c r="Y2012" i="5"/>
  <c r="Y2222" i="5"/>
  <c r="Y1429" i="5"/>
  <c r="Y2552" i="5"/>
  <c r="Y989" i="5"/>
  <c r="Y3521" i="5"/>
  <c r="Y792" i="5"/>
  <c r="Y2946" i="5"/>
  <c r="Y1138" i="5"/>
  <c r="Y2308" i="5"/>
  <c r="Y2157" i="5"/>
  <c r="Y1183" i="5"/>
  <c r="Y2054" i="5"/>
  <c r="Y284" i="5"/>
  <c r="Y1656" i="5"/>
  <c r="Y3123" i="5"/>
  <c r="Y113" i="5"/>
  <c r="Y2303" i="5"/>
  <c r="Y779" i="5"/>
  <c r="Y2469" i="5"/>
  <c r="Y173" i="5"/>
  <c r="Y3489" i="5"/>
  <c r="Y1149" i="5"/>
  <c r="Y3205" i="5"/>
  <c r="Y1881" i="5"/>
  <c r="Y3222" i="5"/>
  <c r="Y1818" i="5"/>
  <c r="Y1667" i="5"/>
  <c r="Y3391" i="5"/>
  <c r="Y1160" i="5"/>
  <c r="Y1267" i="5"/>
  <c r="Y3147" i="5"/>
  <c r="Y3527" i="5"/>
  <c r="Y2996" i="5"/>
  <c r="Y120" i="5"/>
  <c r="Y1788" i="5"/>
  <c r="Y204" i="5"/>
  <c r="Y920" i="5"/>
  <c r="Y1071" i="5"/>
  <c r="Y1355" i="5"/>
  <c r="Y184" i="5"/>
  <c r="Y823" i="5"/>
  <c r="Y944" i="5"/>
  <c r="Y1872" i="5"/>
  <c r="Y1985" i="5"/>
  <c r="Y1565" i="5"/>
  <c r="Y2991" i="5"/>
  <c r="Y1592" i="5"/>
  <c r="Y1675" i="5"/>
  <c r="Y3419" i="5"/>
  <c r="Y1847" i="5"/>
  <c r="Y1430" i="5"/>
  <c r="Y3477" i="5"/>
  <c r="Y2283" i="5"/>
  <c r="Y2056" i="5"/>
  <c r="Y2686" i="5"/>
  <c r="Y3390" i="5"/>
  <c r="Y1928" i="5"/>
  <c r="Y395" i="5"/>
  <c r="Y3479" i="5"/>
  <c r="Y174" i="5"/>
  <c r="Y2544" i="5"/>
  <c r="Y2175" i="5"/>
  <c r="Y461" i="5"/>
  <c r="Y1711" i="5"/>
  <c r="Y3154" i="5"/>
  <c r="Y3" i="5"/>
  <c r="Y3518" i="5"/>
  <c r="Y2239" i="5"/>
  <c r="Y2705" i="5"/>
  <c r="Y2678" i="5"/>
  <c r="Y1281" i="5"/>
  <c r="Y761" i="5"/>
  <c r="Y3271" i="5"/>
  <c r="Y2900" i="5"/>
  <c r="Y3010" i="5"/>
  <c r="Y1920" i="5"/>
  <c r="Y3312" i="5"/>
  <c r="Y2592" i="5"/>
  <c r="Y3211" i="5"/>
  <c r="Y946" i="5"/>
  <c r="Y623" i="5"/>
  <c r="Y2454" i="5"/>
  <c r="Y2745" i="5"/>
  <c r="Y2917" i="5"/>
  <c r="Y3036" i="5"/>
  <c r="Y3217" i="5"/>
  <c r="Y2743" i="5"/>
  <c r="Y3203" i="5"/>
  <c r="Y3492" i="5"/>
  <c r="Y3270" i="5"/>
  <c r="Y3095" i="5"/>
  <c r="Y1976" i="5"/>
  <c r="Y2474" i="5"/>
  <c r="Y2449" i="5"/>
  <c r="Y2675" i="5"/>
  <c r="Y2735" i="5"/>
  <c r="Y3031" i="5"/>
  <c r="Y2490" i="5"/>
  <c r="Y2491" i="5"/>
  <c r="Y2986" i="5"/>
  <c r="Y2850" i="5"/>
  <c r="Y1890" i="5"/>
  <c r="Y985" i="5"/>
  <c r="Y2368" i="5"/>
  <c r="Y303" i="5"/>
  <c r="Y2780" i="5"/>
  <c r="Y1141" i="5"/>
  <c r="Y2723" i="5"/>
  <c r="Y3196" i="5"/>
  <c r="Y3206" i="5"/>
  <c r="Y1148" i="5"/>
  <c r="Y1956" i="5"/>
  <c r="Y1095" i="5"/>
  <c r="Y2840" i="5"/>
  <c r="Y2392" i="5"/>
  <c r="Y144" i="5"/>
  <c r="Y2829" i="5"/>
  <c r="Y1778" i="5"/>
  <c r="Y2501" i="5"/>
  <c r="Y2170" i="5"/>
  <c r="Y294" i="5"/>
  <c r="Y1979" i="5"/>
  <c r="Y1591" i="5"/>
  <c r="Y2044" i="5"/>
  <c r="Y3104" i="5"/>
  <c r="Y3111" i="5"/>
  <c r="Y2245" i="5"/>
  <c r="Y2178" i="5"/>
  <c r="Y216" i="5"/>
  <c r="Y2878" i="5"/>
  <c r="Y3283" i="5"/>
  <c r="Y2919" i="5"/>
  <c r="Y2251" i="5"/>
  <c r="X3066" i="5"/>
  <c r="Y3389" i="5"/>
  <c r="Y3368" i="5"/>
  <c r="Y1972" i="5"/>
  <c r="Y2051" i="5"/>
  <c r="Y1599" i="5"/>
  <c r="Y2495" i="5"/>
  <c r="Y3229" i="5"/>
  <c r="Y695" i="5"/>
  <c r="Y2731" i="5"/>
  <c r="Y1989" i="5"/>
  <c r="Y3418" i="5"/>
  <c r="Y3532" i="5"/>
  <c r="Y2760" i="5"/>
  <c r="Y2359" i="5"/>
  <c r="Y3174" i="5"/>
  <c r="Y2863" i="5"/>
  <c r="Y3194" i="5"/>
  <c r="Y2832" i="5"/>
  <c r="Y1264" i="5"/>
  <c r="Y2615" i="5"/>
  <c r="Y2804" i="5"/>
  <c r="Y1140" i="5"/>
  <c r="Y1638" i="5"/>
  <c r="Y2924" i="5"/>
  <c r="Y1823" i="5"/>
  <c r="Y1019" i="5"/>
  <c r="Y2600" i="5"/>
  <c r="Y1947" i="5"/>
  <c r="Y1061" i="5"/>
  <c r="Y3430" i="5"/>
  <c r="Y1950" i="5"/>
  <c r="Y3409" i="5"/>
  <c r="Y3543" i="5"/>
  <c r="Y796" i="5"/>
  <c r="Y1263" i="5"/>
  <c r="Y2281" i="5"/>
  <c r="Y2848" i="5"/>
  <c r="Y1851" i="5"/>
  <c r="Y3236" i="5"/>
  <c r="Y1808" i="5"/>
  <c r="Y2998" i="5"/>
  <c r="Y900" i="5"/>
  <c r="Y1495" i="5"/>
  <c r="Y1449" i="5"/>
  <c r="Y321" i="5"/>
  <c r="Y2299" i="5"/>
  <c r="Y965" i="5"/>
  <c r="Y3255" i="5"/>
  <c r="Y2310" i="5"/>
  <c r="Y2674" i="5"/>
  <c r="Y2285" i="5"/>
  <c r="Y3115" i="5"/>
  <c r="Y1115" i="5"/>
  <c r="Y736" i="5"/>
  <c r="Y2866" i="5"/>
  <c r="Y3293" i="5"/>
  <c r="Y1906" i="5"/>
  <c r="Y2766" i="5"/>
  <c r="Y2257" i="5"/>
  <c r="Y3567" i="5"/>
  <c r="Y1817" i="5"/>
  <c r="Y2179" i="5"/>
  <c r="Y1274" i="5"/>
  <c r="Y2516" i="5"/>
  <c r="Y1682" i="5"/>
  <c r="Y2911" i="5"/>
  <c r="Y3212" i="5"/>
  <c r="Y3082" i="5"/>
  <c r="Y3159" i="5"/>
  <c r="Y2768" i="5"/>
  <c r="Y17" i="5"/>
  <c r="Y1472" i="5"/>
  <c r="Y396" i="5"/>
  <c r="Y3280" i="5"/>
  <c r="Y503" i="5"/>
  <c r="Y890" i="5"/>
  <c r="Y2014" i="5"/>
  <c r="Y3182" i="5"/>
  <c r="Y3046" i="5"/>
  <c r="Y3241" i="5"/>
  <c r="Y2101" i="5"/>
  <c r="Y440" i="5"/>
  <c r="Y634" i="5"/>
  <c r="Y2498" i="5"/>
  <c r="Y3488" i="5"/>
  <c r="Y1982" i="5"/>
  <c r="Y2154" i="5"/>
  <c r="Y2782" i="5"/>
  <c r="Y1583" i="5"/>
  <c r="Y1065" i="5"/>
  <c r="Y977" i="5"/>
  <c r="Y3349" i="5"/>
  <c r="Y2029" i="5"/>
  <c r="Y2508" i="5"/>
  <c r="Y49" i="5"/>
  <c r="Y636" i="5"/>
  <c r="Y3373" i="5"/>
  <c r="Y1136" i="5"/>
  <c r="Y996" i="5"/>
  <c r="Y727" i="5"/>
  <c r="Y3411" i="5"/>
  <c r="Y1756" i="5"/>
  <c r="Y2031" i="5"/>
  <c r="Y3085" i="5"/>
  <c r="Y528" i="5"/>
  <c r="Y1318" i="5"/>
  <c r="Y1144" i="5"/>
  <c r="Y2173" i="5"/>
  <c r="Y3345" i="5"/>
  <c r="Y1674" i="5"/>
  <c r="Y2113" i="5"/>
  <c r="Y2309" i="5"/>
  <c r="Y2716" i="5"/>
  <c r="Y1768" i="5"/>
  <c r="Y2920" i="5"/>
  <c r="Y48" i="5"/>
  <c r="Y73" i="5"/>
  <c r="Y3320" i="5"/>
  <c r="Y644" i="5"/>
  <c r="Y3570" i="5"/>
  <c r="Y1832" i="5"/>
  <c r="Y687" i="5"/>
  <c r="Y893" i="5"/>
  <c r="Y2867" i="5"/>
  <c r="Y2164" i="5"/>
  <c r="Y1528" i="5"/>
  <c r="Y2631" i="5"/>
  <c r="Y732" i="5"/>
  <c r="Y1224" i="5"/>
  <c r="Y3223" i="5"/>
  <c r="Y2319" i="5"/>
  <c r="Y1401" i="5"/>
  <c r="Y3408" i="5"/>
  <c r="Y2511" i="5"/>
  <c r="Y704" i="5"/>
  <c r="Y2945" i="5"/>
  <c r="Y2443" i="5"/>
  <c r="Y3258" i="5"/>
  <c r="Y2585" i="5"/>
  <c r="Y984" i="5"/>
  <c r="Y1566" i="5"/>
  <c r="Y1373" i="5"/>
  <c r="Y3472" i="5"/>
  <c r="Y214" i="5"/>
  <c r="Y2769" i="5"/>
  <c r="Y1676" i="5"/>
  <c r="Y2323" i="5"/>
  <c r="Y655" i="5"/>
  <c r="Y3133" i="5"/>
  <c r="Y2436" i="5"/>
  <c r="Y2186" i="5"/>
  <c r="Y1137" i="5"/>
  <c r="Y128" i="5"/>
  <c r="Y2579" i="5"/>
  <c r="Y3541" i="5"/>
  <c r="Y3237" i="5"/>
  <c r="Y3101" i="5"/>
  <c r="Y3523" i="5"/>
  <c r="Y2825" i="5"/>
  <c r="Y2279" i="5"/>
  <c r="Y3186" i="5"/>
  <c r="Y1740" i="5"/>
  <c r="Y2148" i="5"/>
  <c r="Y462" i="5"/>
  <c r="Y817" i="5"/>
  <c r="Y1825" i="5"/>
  <c r="Y1357" i="5"/>
  <c r="Y2078" i="5"/>
  <c r="Y1321" i="5"/>
  <c r="Y1172" i="5"/>
  <c r="Y141" i="5"/>
  <c r="Y2802" i="5"/>
  <c r="Y1301" i="5"/>
  <c r="Y1116" i="5"/>
  <c r="Y2910" i="5"/>
  <c r="Y332" i="5"/>
  <c r="Y3285" i="5"/>
  <c r="Y3401" i="5"/>
  <c r="Y2786" i="5"/>
  <c r="Y3365" i="5"/>
  <c r="Y2539" i="5"/>
  <c r="Y2217" i="5"/>
  <c r="Y2370" i="5"/>
  <c r="Y2167" i="5"/>
  <c r="Y2555" i="5"/>
  <c r="Y1155" i="5"/>
  <c r="Y2884" i="5"/>
  <c r="Y2968" i="5"/>
  <c r="Y1284" i="5"/>
  <c r="Y86" i="5"/>
  <c r="Y3100" i="5"/>
  <c r="Y1845" i="5"/>
  <c r="Y3520" i="5"/>
  <c r="Y3319" i="5"/>
  <c r="Y306" i="5"/>
  <c r="Y3080" i="5"/>
  <c r="Y2896" i="5"/>
  <c r="Y685" i="5"/>
  <c r="Y1544" i="5"/>
  <c r="Y916" i="5"/>
  <c r="Y1684" i="5"/>
  <c r="Y2343" i="5"/>
  <c r="Y1997" i="5"/>
  <c r="Y2543" i="5"/>
  <c r="Y94" i="5"/>
  <c r="Y2598" i="5"/>
  <c r="Y2267" i="5"/>
  <c r="Y3475" i="5"/>
  <c r="Y919" i="5"/>
  <c r="Y1968" i="5"/>
  <c r="Y1476" i="5"/>
  <c r="Y162" i="5"/>
  <c r="Y2522" i="5"/>
  <c r="Y3333" i="5"/>
  <c r="Y1794" i="5"/>
  <c r="Y3325" i="5"/>
  <c r="Y365" i="5"/>
  <c r="Y527" i="5"/>
  <c r="Y2673" i="5"/>
  <c r="Y2006" i="5"/>
  <c r="Y3033" i="5"/>
  <c r="Y1940" i="5"/>
  <c r="Y1408" i="5"/>
  <c r="Y2221" i="5"/>
  <c r="Y680" i="5"/>
  <c r="Y2361" i="5"/>
  <c r="Y2322" i="5"/>
  <c r="Y2380" i="5"/>
  <c r="Y2901" i="5"/>
  <c r="Y3375" i="5"/>
  <c r="Y3068" i="5"/>
  <c r="Y2301" i="5"/>
  <c r="Y1840" i="5"/>
  <c r="Y2034" i="5"/>
  <c r="Y2653" i="5"/>
  <c r="Y2414" i="5"/>
  <c r="Y2475" i="5"/>
  <c r="Y84" i="5"/>
  <c r="Y2706" i="5"/>
  <c r="Y2521" i="5"/>
  <c r="Y1946" i="5"/>
  <c r="Y1568" i="5"/>
  <c r="Y2803" i="5"/>
  <c r="Y1796" i="5"/>
  <c r="Y781" i="5"/>
  <c r="Y1924" i="5"/>
  <c r="Y2679" i="5"/>
  <c r="Y1835" i="5"/>
  <c r="Y2809" i="5"/>
  <c r="Y2571" i="5"/>
  <c r="Y1971" i="5"/>
  <c r="Y1915" i="5"/>
  <c r="Y3291" i="5"/>
  <c r="Y1618" i="5"/>
  <c r="Y1981" i="5"/>
  <c r="Y1954" i="5"/>
  <c r="Y58" i="5"/>
  <c r="Y2972" i="5"/>
  <c r="Y2074" i="5"/>
  <c r="Y1610" i="5"/>
  <c r="Y3575" i="5"/>
  <c r="Y2640" i="5"/>
  <c r="Y2534" i="5"/>
  <c r="Y2962" i="5"/>
  <c r="Y3074" i="5"/>
  <c r="Y1859" i="5"/>
  <c r="Y1089" i="5"/>
  <c r="Y3367" i="5"/>
  <c r="Y2589" i="5"/>
  <c r="Y2424" i="5"/>
  <c r="Y3208" i="5"/>
  <c r="Y3353" i="5"/>
  <c r="Y2318" i="5"/>
  <c r="Y3272" i="5"/>
  <c r="Y526" i="5"/>
  <c r="Y2960" i="5"/>
  <c r="Y379" i="5"/>
  <c r="Y3282" i="5"/>
  <c r="Y1343" i="5"/>
  <c r="Y2398" i="5"/>
  <c r="Y2916" i="5"/>
  <c r="Y3204" i="5"/>
  <c r="Y81" i="5"/>
  <c r="Y952" i="5"/>
  <c r="Y1844" i="5"/>
  <c r="Y2047" i="5"/>
  <c r="Y2385" i="5"/>
  <c r="Y249" i="5"/>
  <c r="Y376" i="5"/>
  <c r="Y3268" i="5"/>
  <c r="Y2831" i="5"/>
  <c r="Y1532" i="5"/>
  <c r="Y2773" i="5"/>
  <c r="Y2340" i="5"/>
  <c r="Y2163" i="5"/>
  <c r="Y542" i="5"/>
  <c r="Y1431" i="5"/>
  <c r="Y1463" i="5"/>
  <c r="Y718" i="5"/>
  <c r="Y2626" i="5"/>
  <c r="Y432" i="5"/>
  <c r="Y2818" i="5"/>
  <c r="Y3540" i="5"/>
  <c r="Y2923" i="5"/>
  <c r="Y3357" i="5"/>
  <c r="Y3422" i="5"/>
  <c r="Y2894" i="5"/>
  <c r="Y2747" i="5"/>
  <c r="Y305" i="5"/>
  <c r="Y1304" i="5"/>
  <c r="Y2687" i="5"/>
  <c r="Y3252" i="5"/>
  <c r="Y2019" i="5"/>
  <c r="Y3383" i="5"/>
  <c r="Y3483" i="5"/>
  <c r="Y1234" i="5"/>
  <c r="Y962" i="5"/>
  <c r="Y1527" i="5"/>
  <c r="Y1152" i="5"/>
  <c r="Y3260" i="5"/>
  <c r="Y3003" i="5"/>
  <c r="Y1984" i="5"/>
  <c r="Y209" i="5"/>
  <c r="Y3550" i="5"/>
  <c r="Y407" i="5"/>
  <c r="Y947" i="5"/>
  <c r="Y2388" i="5"/>
  <c r="Y1024" i="5"/>
  <c r="Y2974" i="5"/>
  <c r="Y2225" i="5"/>
  <c r="Y2155" i="5"/>
  <c r="Y2095" i="5"/>
  <c r="Y495" i="5"/>
  <c r="Y1902" i="5"/>
  <c r="Y1455" i="5"/>
  <c r="Y3294" i="5"/>
  <c r="Y1537" i="5"/>
  <c r="Y521" i="5"/>
  <c r="Y1073" i="5"/>
  <c r="Y2666" i="5"/>
  <c r="Y1392" i="5"/>
  <c r="Y744" i="5"/>
  <c r="Y2505" i="5"/>
  <c r="Y2198" i="5"/>
  <c r="Y2400" i="5"/>
  <c r="Y2904" i="5"/>
  <c r="Y1905" i="5"/>
  <c r="Y2885" i="5"/>
  <c r="Y2497" i="5"/>
  <c r="Y878" i="5"/>
  <c r="Y3190" i="5"/>
  <c r="Y2235" i="5"/>
  <c r="Y2062" i="5"/>
  <c r="Y1005" i="5"/>
  <c r="Y2305" i="5"/>
  <c r="Y3012" i="5"/>
  <c r="Y1171" i="5"/>
  <c r="Y243" i="5"/>
  <c r="Y1177" i="5"/>
  <c r="Y2847" i="5"/>
  <c r="Y3417" i="5"/>
  <c r="Y3561" i="5"/>
  <c r="Y1758" i="5"/>
  <c r="Y3355" i="5"/>
  <c r="Y1006" i="5"/>
  <c r="Y3467" i="5"/>
  <c r="Y1509" i="5"/>
  <c r="Y344" i="5"/>
  <c r="Y3051" i="5"/>
  <c r="Y2026" i="5"/>
  <c r="Y1332" i="5"/>
  <c r="Y3370" i="5"/>
  <c r="Y1090" i="5"/>
  <c r="Y1659" i="5"/>
  <c r="Y2530" i="5"/>
  <c r="Y2143" i="5"/>
  <c r="Y3242" i="5"/>
  <c r="Y1421" i="5"/>
  <c r="Y1444" i="5"/>
  <c r="Y3233" i="5"/>
  <c r="Y1329" i="5"/>
  <c r="Y2450" i="5"/>
  <c r="Y1338" i="5"/>
  <c r="Y1683" i="5"/>
  <c r="Y2624" i="5"/>
  <c r="Y110" i="5"/>
  <c r="Y2114" i="5"/>
  <c r="Y496" i="5"/>
  <c r="Y609" i="5"/>
  <c r="Y2703" i="5"/>
  <c r="Y1098" i="5"/>
  <c r="Y2515" i="5"/>
  <c r="Y1966" i="5"/>
  <c r="Y1974" i="5"/>
  <c r="Y1576" i="5"/>
  <c r="Y628" i="5"/>
  <c r="Y2094" i="5"/>
  <c r="Y1649" i="5"/>
  <c r="Y1018" i="5"/>
  <c r="Y615" i="5"/>
  <c r="Y3473" i="5"/>
  <c r="Y2317" i="5"/>
  <c r="Y3016" i="5"/>
  <c r="Y1689" i="5"/>
  <c r="Y2153" i="5"/>
  <c r="Y360" i="5"/>
  <c r="Y1523" i="5"/>
  <c r="Y1380" i="5"/>
  <c r="Y2746" i="5"/>
  <c r="Y1600" i="5"/>
  <c r="Y2548" i="5"/>
  <c r="Y2980" i="5"/>
  <c r="Y2860" i="5"/>
  <c r="Y387" i="5"/>
  <c r="Y1205" i="5"/>
  <c r="Y2236" i="5"/>
  <c r="Y3102" i="5"/>
  <c r="Y3485" i="5"/>
  <c r="Y3490" i="5"/>
  <c r="Y1207" i="5"/>
  <c r="Y2171" i="5"/>
  <c r="Y2554" i="5"/>
  <c r="Y2048" i="5"/>
  <c r="Y2103" i="5"/>
  <c r="Y523" i="5"/>
  <c r="Y3018" i="5"/>
  <c r="Y2386" i="5"/>
  <c r="Y3027" i="5"/>
  <c r="Y2536" i="5"/>
  <c r="Y2472" i="5"/>
  <c r="Y2607" i="5"/>
  <c r="Y3192" i="5"/>
  <c r="Y3314" i="5"/>
  <c r="Y2737" i="5"/>
  <c r="Y1425" i="5"/>
  <c r="Y563" i="5"/>
  <c r="Y3088" i="5"/>
  <c r="Y2304" i="5"/>
  <c r="Y2603" i="5"/>
  <c r="Y1709" i="5"/>
  <c r="Y2799" i="5"/>
  <c r="Y907" i="5"/>
  <c r="Y3107" i="5"/>
  <c r="Y1644" i="5"/>
  <c r="Y2440" i="5"/>
  <c r="Y2120" i="5"/>
  <c r="Y640" i="5"/>
  <c r="Y807" i="5"/>
  <c r="Y2276" i="5"/>
  <c r="Y3098" i="5"/>
  <c r="Y2577" i="5"/>
  <c r="Y2740" i="5"/>
  <c r="Y1792" i="5"/>
  <c r="Y2145" i="5"/>
  <c r="Y2595" i="5"/>
  <c r="Y936" i="5"/>
  <c r="Y2067" i="5"/>
  <c r="Y3480" i="5"/>
  <c r="Y3092" i="5"/>
  <c r="Y1678" i="5"/>
  <c r="Y1103" i="5"/>
  <c r="Y352" i="5"/>
  <c r="Y212" i="5"/>
  <c r="Y3548" i="5"/>
  <c r="Y3165" i="5"/>
  <c r="Y2833" i="5"/>
  <c r="Y1693" i="5"/>
  <c r="Y2926" i="5"/>
  <c r="Y2905" i="5"/>
  <c r="Y2713" i="5"/>
  <c r="Y1705" i="5"/>
  <c r="Y2963" i="5"/>
  <c r="Y1499" i="5"/>
  <c r="Y92" i="5"/>
  <c r="Y3340" i="5"/>
  <c r="Y3500" i="5"/>
  <c r="Y3306" i="5"/>
  <c r="Y3464" i="5"/>
  <c r="Y3028" i="5"/>
  <c r="Y2538" i="5"/>
  <c r="Y1855" i="5"/>
  <c r="Y3022" i="5"/>
  <c r="Y2764" i="5"/>
  <c r="Y788" i="5"/>
  <c r="Y1210" i="5"/>
  <c r="Y3511" i="5"/>
  <c r="Y1852" i="5"/>
  <c r="Y3376" i="5"/>
  <c r="Y1908" i="5"/>
  <c r="Y3162" i="5"/>
  <c r="Y412" i="5"/>
  <c r="Y1026" i="5"/>
  <c r="Y3126" i="5"/>
  <c r="Y3045" i="5"/>
  <c r="Y2935" i="5"/>
  <c r="Y1340" i="5"/>
  <c r="Y2422" i="5"/>
  <c r="Y2358" i="5"/>
  <c r="Y423" i="5"/>
  <c r="Y2121" i="5"/>
  <c r="Y2382" i="5"/>
  <c r="Y1384" i="5"/>
  <c r="Y2890" i="5"/>
  <c r="Y518" i="5"/>
  <c r="Y1790" i="5"/>
  <c r="Y2126" i="5"/>
  <c r="Y1335" i="5"/>
  <c r="Y2229" i="5"/>
  <c r="Y3359" i="5"/>
  <c r="Y3399" i="5"/>
  <c r="Y1572" i="5"/>
  <c r="Y3109" i="5"/>
  <c r="Y633" i="5"/>
  <c r="Y1554" i="5"/>
  <c r="Y2662" i="5"/>
  <c r="Y1238" i="5"/>
  <c r="Y2757" i="5"/>
  <c r="Y1170" i="5"/>
  <c r="Y2566" i="5"/>
  <c r="Y520" i="5"/>
  <c r="Y1750" i="5"/>
  <c r="Y735" i="5"/>
  <c r="Y1878" i="5"/>
  <c r="Y2107" i="5"/>
  <c r="Y3369" i="5"/>
  <c r="Y2084" i="5"/>
  <c r="Y624" i="5"/>
  <c r="Y1003" i="5"/>
  <c r="Y3364" i="5"/>
  <c r="Y2693" i="5"/>
  <c r="Y1525" i="5"/>
  <c r="Y2242" i="5"/>
  <c r="Y2093" i="5"/>
  <c r="Y835" i="5"/>
  <c r="Y1550" i="5"/>
  <c r="Y3424" i="5"/>
  <c r="Y1787" i="5"/>
  <c r="Y415" i="5"/>
  <c r="Y3510" i="5"/>
  <c r="Y2082" i="5"/>
  <c r="Y2628" i="5"/>
  <c r="Y3318" i="5"/>
  <c r="Y2796" i="5"/>
  <c r="Y816" i="5"/>
  <c r="Y2704" i="5"/>
  <c r="Y3131" i="5"/>
  <c r="Y2523" i="5"/>
  <c r="Y3014" i="5"/>
  <c r="Y3246" i="5"/>
  <c r="Y1147" i="5"/>
  <c r="Y117" i="5"/>
  <c r="Y3403" i="5"/>
  <c r="Y2513" i="5"/>
  <c r="Y1285" i="5"/>
  <c r="Y13" i="5"/>
  <c r="Y381" i="5"/>
  <c r="Y2871" i="5"/>
  <c r="Y3070" i="5"/>
  <c r="Y1188" i="5"/>
  <c r="Y2313" i="5"/>
  <c r="Y1619" i="5"/>
  <c r="Y3494" i="5"/>
  <c r="Y1265" i="5"/>
  <c r="Y16" i="5"/>
  <c r="Y2985" i="5"/>
  <c r="Y798" i="5"/>
  <c r="Y1733" i="5"/>
  <c r="Y2742" i="5"/>
  <c r="Y2396" i="5"/>
  <c r="Y2689" i="5"/>
  <c r="Y2888" i="5"/>
  <c r="Y1964" i="5"/>
  <c r="Y3469" i="5"/>
  <c r="Y614" i="5"/>
  <c r="X2660" i="5"/>
  <c r="Y690" i="5"/>
  <c r="Y2765" i="5"/>
  <c r="Y2895" i="5"/>
  <c r="Y726" i="5"/>
  <c r="Y3267" i="5"/>
  <c r="Y3199" i="5"/>
  <c r="Y3301" i="5"/>
  <c r="Y1943" i="5"/>
  <c r="Y600" i="5"/>
  <c r="Y3569" i="5"/>
  <c r="Y3008" i="5"/>
  <c r="Y1110" i="5"/>
  <c r="Y28" i="5"/>
  <c r="Y2605" i="5"/>
  <c r="Y1364" i="5"/>
  <c r="Y2664" i="5"/>
  <c r="Y1420" i="5"/>
  <c r="Y3244" i="5"/>
  <c r="Y2507" i="5"/>
  <c r="Y1774" i="5"/>
  <c r="Y3275" i="5"/>
  <c r="Y2853" i="5"/>
  <c r="Y125" i="5"/>
  <c r="Y3449" i="5"/>
  <c r="Y1307" i="5"/>
  <c r="Y3315" i="5"/>
  <c r="Y2942" i="5"/>
  <c r="Y3553" i="5"/>
  <c r="Y248" i="5"/>
  <c r="Y1914" i="5"/>
  <c r="Y1154" i="5"/>
  <c r="Y1861" i="5"/>
  <c r="Y95" i="5"/>
  <c r="Y1714" i="5"/>
  <c r="Y2893" i="5"/>
  <c r="Y1900" i="5"/>
  <c r="Y1412" i="5"/>
  <c r="Y2645" i="5"/>
  <c r="Y712" i="5"/>
  <c r="Y2700" i="5"/>
  <c r="Y1604" i="5"/>
  <c r="Y2244" i="5"/>
  <c r="Y1453" i="5"/>
  <c r="Y3050" i="5"/>
  <c r="Y2262" i="5"/>
  <c r="Y2855" i="5"/>
  <c r="Y3577" i="5"/>
  <c r="Y3562" i="5"/>
  <c r="Y1372" i="5"/>
  <c r="Y1868" i="5"/>
  <c r="Y1752" i="5"/>
  <c r="Y599" i="5"/>
  <c r="Y76" i="5"/>
  <c r="Y1125" i="5"/>
  <c r="Y1118" i="5"/>
  <c r="Y68" i="5"/>
  <c r="Y3254" i="5"/>
  <c r="Y1639" i="5"/>
  <c r="Y2473" i="5"/>
  <c r="Y3396" i="5"/>
  <c r="Y3078" i="5"/>
  <c r="Y1953" i="5"/>
  <c r="Y2489" i="5"/>
  <c r="Y814" i="5"/>
  <c r="Y649" i="5"/>
  <c r="Y773" i="5"/>
  <c r="Y2995" i="5"/>
  <c r="Y3128" i="5"/>
  <c r="Y888" i="5"/>
  <c r="Y2774" i="5"/>
  <c r="Y2583" i="5"/>
  <c r="Y1077" i="5"/>
  <c r="Y2625" i="5"/>
  <c r="Y401" i="5"/>
  <c r="Y908" i="5"/>
  <c r="Y1535" i="5"/>
  <c r="Y1153" i="5"/>
  <c r="Y1948" i="5"/>
  <c r="Y1737" i="5"/>
  <c r="Y3144" i="5"/>
  <c r="Y1961" i="5"/>
  <c r="Y3113" i="5"/>
  <c r="Y2761" i="5"/>
  <c r="Y2346" i="5"/>
  <c r="Y1814" i="5"/>
  <c r="Y1484" i="5"/>
  <c r="Y1634" i="5"/>
  <c r="Y129" i="5"/>
  <c r="Y2580" i="5"/>
  <c r="Y1228" i="5"/>
  <c r="Y2108" i="5"/>
  <c r="Y3120" i="5"/>
  <c r="Y2569" i="5"/>
  <c r="Y3129" i="5"/>
  <c r="Y1755" i="5"/>
  <c r="Y2042" i="5"/>
  <c r="Y1360" i="5"/>
  <c r="Y1612" i="5"/>
  <c r="Y2288" i="5"/>
  <c r="Y1883" i="5"/>
  <c r="Y3065" i="5"/>
  <c r="Y1386" i="5"/>
  <c r="Y88" i="5"/>
  <c r="Y651" i="5"/>
  <c r="Y3303" i="5"/>
  <c r="Y2286" i="5"/>
  <c r="Y2610" i="5"/>
  <c r="Y2075" i="5"/>
  <c r="Y2613" i="5"/>
  <c r="Y72" i="5"/>
  <c r="Y1856" i="5"/>
  <c r="Y1404" i="5"/>
  <c r="Y689" i="5"/>
  <c r="Y103" i="5"/>
  <c r="Y2696" i="5"/>
  <c r="Y841" i="5"/>
  <c r="Y2259" i="5"/>
  <c r="Y1106" i="5"/>
  <c r="Y1510" i="5"/>
  <c r="Y1083" i="5"/>
  <c r="Y2344" i="5"/>
  <c r="Y971" i="5"/>
  <c r="Y3307" i="5"/>
  <c r="Y1559" i="5"/>
  <c r="Y717" i="5"/>
  <c r="Y2297" i="5"/>
  <c r="Y3183" i="5"/>
  <c r="Y1702" i="5"/>
  <c r="Y2549" i="5"/>
  <c r="Y1416" i="5"/>
  <c r="Y1922" i="5"/>
  <c r="Y2127" i="5"/>
  <c r="Y1508" i="5"/>
  <c r="Y320" i="5"/>
  <c r="Y1295" i="5"/>
  <c r="Y997" i="5"/>
  <c r="Y2562" i="5"/>
  <c r="Y1123" i="5"/>
  <c r="Y1400" i="5"/>
  <c r="Y223" i="5"/>
  <c r="Y3103" i="5"/>
  <c r="Y206" i="5"/>
  <c r="Y3378" i="5"/>
  <c r="Y3257" i="5"/>
  <c r="Y3465" i="5"/>
  <c r="Y1069" i="5"/>
  <c r="Y3116" i="5"/>
  <c r="Y550" i="5"/>
  <c r="Y3564" i="5"/>
  <c r="Y3526" i="5"/>
  <c r="Y1017" i="5"/>
  <c r="Y746" i="5"/>
  <c r="Y2249" i="5"/>
  <c r="Y904" i="5"/>
  <c r="Y101" i="5"/>
  <c r="Y2794" i="5"/>
  <c r="Y1129" i="5"/>
  <c r="X2688" i="5"/>
  <c r="Y1270" i="5"/>
  <c r="Y195" i="5"/>
  <c r="Y1930" i="5"/>
  <c r="Y1873" i="5"/>
  <c r="Y247" i="5"/>
  <c r="X2910" i="5"/>
  <c r="Y367" i="5"/>
  <c r="Y719" i="5"/>
  <c r="X502" i="5"/>
  <c r="Y804" i="5"/>
  <c r="Y922" i="5"/>
  <c r="X1804" i="5"/>
  <c r="Y1701" i="5"/>
  <c r="Y961" i="5"/>
  <c r="Y2676" i="5"/>
  <c r="Y1283" i="5"/>
  <c r="Y1452" i="5"/>
  <c r="Y3382" i="5"/>
  <c r="Y2018" i="5"/>
  <c r="Y2466" i="5"/>
  <c r="Y3216" i="5"/>
  <c r="Y2181" i="5"/>
  <c r="Y3384" i="5"/>
  <c r="Y2772" i="5"/>
  <c r="Y3372" i="5"/>
  <c r="Y1399" i="5"/>
  <c r="Y1067" i="5"/>
  <c r="Y2938" i="5"/>
  <c r="Y1275" i="5"/>
  <c r="Y2978" i="5"/>
  <c r="Y3108" i="5"/>
  <c r="Y1362" i="5"/>
  <c r="Y1010" i="5"/>
  <c r="Y1327" i="5"/>
  <c r="Y3081" i="5"/>
  <c r="Y3549" i="5"/>
  <c r="Y1255" i="5"/>
  <c r="Y3067" i="5"/>
  <c r="Y2158" i="5"/>
  <c r="Y2824" i="5"/>
  <c r="Y1423" i="5"/>
  <c r="Y509" i="5"/>
  <c r="Y366" i="5"/>
  <c r="Y826" i="5"/>
  <c r="Y882" i="5"/>
  <c r="Y3290" i="5"/>
  <c r="Y1244" i="5"/>
  <c r="Y3207" i="5"/>
  <c r="Y2374" i="5"/>
  <c r="Y1353" i="5"/>
  <c r="Y3286" i="5"/>
  <c r="Y2817" i="5"/>
  <c r="Y2324" i="5"/>
  <c r="Y1741" i="5"/>
  <c r="Y241" i="5"/>
  <c r="Y2876" i="5"/>
  <c r="Y226" i="5"/>
  <c r="Y1939" i="5"/>
  <c r="Y1931" i="5"/>
  <c r="Y3069" i="5"/>
  <c r="Y2838" i="5"/>
  <c r="Y808" i="5"/>
  <c r="Y1447" i="5"/>
  <c r="Y1977" i="5"/>
  <c r="Y304" i="5"/>
  <c r="Y1439" i="5"/>
  <c r="Y1648" i="5"/>
  <c r="Y393" i="5"/>
  <c r="Y930" i="5"/>
  <c r="Y3580" i="5"/>
  <c r="Y1712" i="5"/>
  <c r="Y3308" i="5"/>
  <c r="Y2949" i="5"/>
  <c r="Y2827" i="5"/>
  <c r="Y1569" i="5"/>
  <c r="Y2718" i="5"/>
  <c r="Y1955" i="5"/>
  <c r="Y2649" i="5"/>
  <c r="Y2528" i="5"/>
  <c r="Y3491" i="5"/>
  <c r="Y2531" i="5"/>
  <c r="Y1536" i="5"/>
  <c r="Y14" i="5"/>
  <c r="Y3300" i="5"/>
  <c r="Y2672" i="5"/>
  <c r="Y2496" i="5"/>
  <c r="Y3164" i="5"/>
  <c r="Y1466" i="5"/>
  <c r="Y728" i="5"/>
  <c r="Y760" i="5"/>
  <c r="Y2754" i="5"/>
  <c r="Y2122" i="5"/>
  <c r="Y2685" i="5"/>
  <c r="Y1436" i="5"/>
  <c r="Y203" i="5"/>
  <c r="Y1370" i="5"/>
  <c r="Y3180" i="5"/>
  <c r="Y2902" i="5"/>
  <c r="Y3284" i="5"/>
  <c r="Y2898" i="5"/>
  <c r="Y3000" i="5"/>
  <c r="Y1500" i="5"/>
  <c r="Y474" i="5"/>
  <c r="Y2196" i="5"/>
  <c r="Y2036" i="5"/>
  <c r="Y3335" i="5"/>
  <c r="Y2971" i="5"/>
  <c r="Y2575" i="5"/>
  <c r="Y1821" i="5"/>
  <c r="Y1464" i="5"/>
  <c r="Y3024" i="5"/>
  <c r="Y560" i="5"/>
  <c r="Y1456" i="5"/>
  <c r="Y2550" i="5"/>
  <c r="Y3497" i="5"/>
  <c r="Y2752" i="5"/>
  <c r="Y3197" i="5"/>
  <c r="Y1002" i="5"/>
  <c r="Y3448" i="5"/>
  <c r="Y1762" i="5"/>
  <c r="Y1240" i="5"/>
  <c r="Y752" i="5"/>
  <c r="Y2622" i="5"/>
  <c r="Y2954" i="5"/>
  <c r="Y2875" i="5"/>
  <c r="Y2849" i="5"/>
  <c r="Y3245" i="5"/>
  <c r="Y1642" i="5"/>
  <c r="Y2784" i="5"/>
  <c r="Y1978" i="5"/>
  <c r="Y1498" i="5"/>
  <c r="Y2232" i="5"/>
  <c r="Y484" i="5"/>
  <c r="Y1474" i="5"/>
  <c r="Y2017" i="5"/>
  <c r="Y1889" i="5"/>
  <c r="Y307" i="5"/>
  <c r="Y3002" i="5"/>
  <c r="Y442" i="5"/>
  <c r="Y765" i="5"/>
  <c r="Y3137" i="5"/>
  <c r="Y1126" i="5"/>
  <c r="Y757" i="5"/>
  <c r="Y488" i="5"/>
  <c r="Y1853" i="5"/>
  <c r="Y1292" i="5"/>
  <c r="Y2272" i="5"/>
  <c r="Y2193" i="5"/>
  <c r="Y2873" i="5"/>
  <c r="Y889" i="5"/>
  <c r="Y397" i="5"/>
  <c r="Y1229" i="5"/>
  <c r="Y2410" i="5"/>
  <c r="Y2144" i="5"/>
  <c r="Y3089" i="5"/>
  <c r="Y2333" i="5"/>
  <c r="Y1405" i="5"/>
  <c r="Y3394" i="5"/>
  <c r="Y406" i="5"/>
  <c r="Y57" i="5"/>
  <c r="Y1336" i="5"/>
  <c r="Y3313" i="5"/>
  <c r="Y986" i="5"/>
  <c r="Y2363" i="5"/>
  <c r="Y3397" i="5"/>
  <c r="Y1298" i="5"/>
  <c r="Y3030" i="5"/>
  <c r="Y3316" i="5"/>
  <c r="Y2092" i="5"/>
  <c r="Y1893" i="5"/>
  <c r="Y3210" i="5"/>
  <c r="Y1952" i="5"/>
  <c r="Y1113" i="5"/>
  <c r="Y3122" i="5"/>
  <c r="Y1582" i="5"/>
  <c r="Y860" i="5"/>
  <c r="Y2682" i="5"/>
  <c r="Y1251" i="5"/>
  <c r="Y1236" i="5"/>
  <c r="Y1397" i="5"/>
  <c r="Y1502" i="5"/>
  <c r="Y1111" i="5"/>
  <c r="Y2294" i="5"/>
  <c r="Y1094" i="5"/>
  <c r="Y2169" i="5"/>
  <c r="Y626" i="5"/>
  <c r="Y3015" i="5"/>
  <c r="Y2759" i="5"/>
  <c r="Y1344" i="5"/>
  <c r="Y3517" i="5"/>
  <c r="Y1187" i="5"/>
  <c r="Y3358" i="5"/>
  <c r="Y1625" i="5"/>
  <c r="Y1081" i="5"/>
  <c r="Y833" i="5"/>
  <c r="Y2512" i="5"/>
  <c r="Y2560" i="5"/>
  <c r="Y513" i="5"/>
  <c r="Y2208" i="5"/>
  <c r="Y1896" i="5"/>
  <c r="Y313" i="5"/>
  <c r="Y2500" i="5"/>
  <c r="Y2644" i="5"/>
  <c r="Y3507" i="5"/>
  <c r="Y3058" i="5"/>
  <c r="Y2418" i="5"/>
  <c r="Y2913" i="5"/>
  <c r="Y2329" i="5"/>
  <c r="Y1802" i="5"/>
  <c r="X1449" i="5"/>
  <c r="Y71" i="5"/>
  <c r="Y2261" i="5"/>
  <c r="X1808" i="5"/>
  <c r="Y1870" i="5"/>
  <c r="X2818" i="5"/>
  <c r="Y1627" i="5"/>
  <c r="Y1567" i="5"/>
  <c r="Y1250" i="5"/>
  <c r="Y1791" i="5"/>
  <c r="Y3487" i="5"/>
  <c r="Y3476" i="5"/>
  <c r="Y1776" i="5"/>
  <c r="Y1201" i="5"/>
  <c r="Y2874" i="5"/>
  <c r="Y1980" i="5"/>
  <c r="Y1654" i="5"/>
  <c r="Y2265" i="5"/>
  <c r="Y2447" i="5"/>
  <c r="Y3259" i="5"/>
  <c r="Y1842" i="5"/>
  <c r="Y2405" i="5"/>
  <c r="Y2525" i="5"/>
  <c r="Y1820" i="5"/>
  <c r="Y2721" i="5"/>
  <c r="Y2411" i="5"/>
  <c r="Y2045" i="5"/>
  <c r="Y2314" i="5"/>
  <c r="Y3495" i="5"/>
  <c r="Y2278" i="5"/>
  <c r="Y1004" i="5"/>
  <c r="Y637" i="5"/>
  <c r="Y3086" i="5"/>
  <c r="Y524" i="5"/>
  <c r="Y2194" i="5"/>
  <c r="Y1337" i="5"/>
  <c r="Y2187" i="5"/>
  <c r="Y2334" i="5"/>
  <c r="Y1764" i="5"/>
  <c r="Y1606" i="5"/>
  <c r="Y29" i="5"/>
  <c r="Y1521" i="5"/>
  <c r="Y1658" i="5"/>
  <c r="Y286" i="5"/>
  <c r="Y1202" i="5"/>
  <c r="Y2858" i="5"/>
  <c r="Y1596" i="5"/>
  <c r="Y3043" i="5"/>
  <c r="Y3432" i="5"/>
  <c r="Y3075" i="5"/>
  <c r="Y287" i="5"/>
  <c r="Y2182" i="5"/>
  <c r="Y2792" i="5"/>
  <c r="Y2652" i="5"/>
  <c r="Y3142" i="5"/>
  <c r="Y627" i="5"/>
  <c r="Y2028" i="5"/>
  <c r="Y1836" i="5"/>
  <c r="Y2274" i="5"/>
  <c r="Y1465" i="5"/>
  <c r="Y3231" i="5"/>
  <c r="Y3185" i="5"/>
  <c r="Y3023" i="5"/>
  <c r="Y912" i="5"/>
  <c r="Y892" i="5"/>
  <c r="Y3117" i="5"/>
  <c r="Y1892" i="5"/>
  <c r="Y122" i="5"/>
  <c r="Y954" i="5"/>
  <c r="Y2734" i="5"/>
  <c r="Y2692" i="5"/>
  <c r="Y3522" i="5"/>
  <c r="Y102" i="5"/>
  <c r="Y1616" i="5"/>
  <c r="Y2830" i="5"/>
  <c r="Y2298" i="5"/>
  <c r="Y1042" i="5"/>
  <c r="Y2654" i="5"/>
  <c r="Y3063" i="5"/>
  <c r="Y368" i="5"/>
  <c r="Y1507" i="5"/>
  <c r="Y112" i="5"/>
  <c r="Y2195" i="5"/>
  <c r="Y3248" i="5"/>
  <c r="Y2387" i="5"/>
  <c r="Y373" i="5"/>
  <c r="Y2312" i="5"/>
  <c r="Y240" i="5"/>
  <c r="Y2136" i="5"/>
  <c r="Y3555" i="5"/>
  <c r="Y2839" i="5"/>
  <c r="Y1759" i="5"/>
  <c r="Y1324" i="5"/>
  <c r="Y3435" i="5"/>
  <c r="Y2442" i="5"/>
  <c r="Y3274" i="5"/>
  <c r="Y3118" i="5"/>
  <c r="Y2519" i="5"/>
  <c r="Y1923" i="5"/>
  <c r="Y3157" i="5"/>
  <c r="Y188" i="5"/>
  <c r="Y483" i="5"/>
  <c r="Y3200" i="5"/>
  <c r="Y3266" i="5"/>
  <c r="Y2623" i="5"/>
  <c r="Y2180" i="5"/>
  <c r="Y3062" i="5"/>
  <c r="Y935" i="5"/>
  <c r="Y2937" i="5"/>
  <c r="Y2459" i="5"/>
  <c r="Y2906" i="5"/>
  <c r="Y641" i="5"/>
  <c r="Y2212" i="5"/>
  <c r="Y1949" i="5"/>
  <c r="Y1696" i="5"/>
  <c r="Y738" i="5"/>
  <c r="Y2520" i="5"/>
  <c r="Y2037" i="5"/>
  <c r="Y576" i="5"/>
  <c r="Y3263" i="5"/>
  <c r="Y1260" i="5"/>
  <c r="Y512" i="5"/>
  <c r="Y295" i="5"/>
  <c r="Y2862" i="5"/>
  <c r="Y1038" i="5"/>
  <c r="Y2975" i="5"/>
  <c r="Y3350" i="5"/>
  <c r="Y2264" i="5"/>
  <c r="Y2719" i="5"/>
  <c r="Y1309" i="5"/>
  <c r="Y3017" i="5"/>
  <c r="Y1163" i="5"/>
  <c r="Y3184" i="5"/>
  <c r="Y3037" i="5"/>
  <c r="Y2574" i="5"/>
  <c r="Y3506" i="5"/>
  <c r="Y2219" i="5"/>
  <c r="Y2355" i="5"/>
  <c r="Y2337" i="5"/>
  <c r="Y1715" i="5"/>
  <c r="Y480" i="5"/>
  <c r="Y1413" i="5"/>
  <c r="Y2228" i="5"/>
  <c r="Y564" i="5"/>
  <c r="Y492" i="5"/>
  <c r="Y3504" i="5"/>
  <c r="Y1435" i="5"/>
  <c r="Y1826" i="5"/>
  <c r="Y648" i="5"/>
  <c r="Y2129" i="5"/>
  <c r="Y1584" i="5"/>
  <c r="Y584" i="5"/>
  <c r="Y2233" i="5"/>
  <c r="Y42" i="5"/>
  <c r="Y2246" i="5"/>
  <c r="Y1473" i="5"/>
  <c r="Y1368" i="5"/>
  <c r="Y1119" i="5"/>
  <c r="Y1621" i="5"/>
  <c r="Y464" i="5"/>
  <c r="Y137" i="5"/>
  <c r="Y1044" i="5"/>
  <c r="Y2712" i="5"/>
  <c r="Y1761" i="5"/>
  <c r="Y1101" i="5"/>
  <c r="Y1994" i="5"/>
  <c r="Y2722" i="5"/>
  <c r="Y1432" i="5"/>
  <c r="Y151" i="5"/>
  <c r="Y999" i="5"/>
  <c r="Y1730" i="5"/>
  <c r="Y2879" i="5"/>
  <c r="Y1511" i="5"/>
  <c r="Y3143" i="5"/>
  <c r="Y2807" i="5"/>
  <c r="Y123" i="5"/>
  <c r="Y2325" i="5"/>
  <c r="Y645" i="5"/>
  <c r="Y1822" i="5"/>
  <c r="Y78" i="5"/>
  <c r="Y2599" i="5"/>
  <c r="Y2010" i="5"/>
  <c r="Y3395" i="5"/>
  <c r="Y1547" i="5"/>
  <c r="Y224" i="5"/>
  <c r="Y131" i="5"/>
  <c r="Y573" i="5"/>
  <c r="Y2699" i="5"/>
  <c r="Y535" i="5"/>
  <c r="Y3332" i="5"/>
  <c r="Y951" i="5"/>
  <c r="Y1660" i="5"/>
  <c r="Y3551" i="5"/>
  <c r="Y883" i="5"/>
  <c r="Y2339" i="5"/>
  <c r="Y460" i="5"/>
  <c r="Y1461" i="5"/>
  <c r="Y3421" i="5"/>
  <c r="Y1504" i="5"/>
  <c r="Y3292" i="5"/>
  <c r="Y1382" i="5"/>
  <c r="Y2001" i="5"/>
  <c r="X3303" i="5"/>
  <c r="Y467" i="5"/>
  <c r="Y932" i="5"/>
  <c r="Y3305" i="5"/>
  <c r="Y2929" i="5"/>
  <c r="X1083" i="5"/>
  <c r="Y1880" i="5"/>
  <c r="Y1277" i="5"/>
  <c r="Y2841" i="5"/>
  <c r="Y1174" i="5"/>
  <c r="Y1540" i="5"/>
  <c r="Y83" i="5"/>
  <c r="Y264" i="5"/>
  <c r="X3529" i="5"/>
  <c r="Y3352" i="5"/>
  <c r="Y3568" i="5"/>
  <c r="Y749" i="5"/>
  <c r="Y1743" i="5"/>
  <c r="Y1629" i="5"/>
  <c r="Y885" i="5"/>
  <c r="Y1480" i="5"/>
  <c r="Y2408" i="5"/>
  <c r="Y3573" i="5"/>
  <c r="Y2202" i="5"/>
  <c r="Y2881" i="5"/>
  <c r="Y1665" i="5"/>
  <c r="Y3232" i="5"/>
  <c r="Y3173" i="5"/>
  <c r="Y2526" i="5"/>
  <c r="Y1918" i="5"/>
  <c r="Y1960" i="5"/>
  <c r="Y3444" i="5"/>
  <c r="Y632" i="5"/>
  <c r="Y3503" i="5"/>
  <c r="Y1035" i="5"/>
  <c r="Y1203" i="5"/>
  <c r="Y2776" i="5"/>
  <c r="Y2053" i="5"/>
  <c r="Y2377" i="5"/>
  <c r="Y75" i="5"/>
  <c r="Y2065" i="5"/>
  <c r="Y2364" i="5"/>
  <c r="Y3371" i="5"/>
  <c r="Y3044" i="5"/>
  <c r="Y1757" i="5"/>
  <c r="Y1904" i="5"/>
  <c r="Y3531" i="5"/>
  <c r="Y1243" i="5"/>
  <c r="Y1736" i="5"/>
  <c r="Y2123" i="5"/>
  <c r="Y1925" i="5"/>
  <c r="Y1512" i="5"/>
  <c r="Y905" i="5"/>
  <c r="Y1230" i="5"/>
  <c r="Y567" i="5"/>
  <c r="Y3571" i="5"/>
  <c r="Y2066" i="5"/>
  <c r="Y1516" i="5"/>
  <c r="Y231" i="5"/>
  <c r="Y2289" i="5"/>
  <c r="Y1593" i="5"/>
  <c r="Y2597" i="5"/>
  <c r="Y2846" i="5"/>
  <c r="Y771" i="5"/>
  <c r="Y3277" i="5"/>
  <c r="Y3090" i="5"/>
  <c r="Y592" i="5"/>
  <c r="Y3240" i="5"/>
  <c r="Y2326" i="5"/>
  <c r="Y3195" i="5"/>
  <c r="Y2616" i="5"/>
  <c r="Y3061" i="5"/>
  <c r="Y494" i="5"/>
  <c r="Y20" i="5"/>
  <c r="Y3442" i="5"/>
  <c r="Y3304" i="5"/>
  <c r="Y1231" i="5"/>
  <c r="Y1746" i="5"/>
  <c r="Y3215" i="5"/>
  <c r="Y2657" i="5"/>
  <c r="Y267" i="5"/>
  <c r="Y2399" i="5"/>
  <c r="Y939" i="5"/>
  <c r="Y1577" i="5"/>
  <c r="Y3032" i="5"/>
  <c r="Y1088" i="5"/>
  <c r="Y598" i="5"/>
  <c r="Y3324" i="5"/>
  <c r="Y1655" i="5"/>
  <c r="Y3374" i="5"/>
  <c r="Y1217" i="5"/>
  <c r="Y2715" i="5"/>
  <c r="Y2641" i="5"/>
  <c r="Y3344" i="5"/>
  <c r="Y1913" i="5"/>
  <c r="Y2102" i="5"/>
  <c r="Y2137" i="5"/>
  <c r="Y1677" i="5"/>
  <c r="Y40" i="5"/>
  <c r="Y301" i="5"/>
  <c r="Y9" i="5"/>
  <c r="Y2088" i="5"/>
  <c r="Y1164" i="5"/>
  <c r="Y1585" i="5"/>
  <c r="Y3366" i="5"/>
  <c r="Y963" i="5"/>
  <c r="Y3189" i="5"/>
  <c r="Y2931" i="5"/>
  <c r="Y3493" i="5"/>
  <c r="Y1785" i="5"/>
  <c r="Y1383" i="5"/>
  <c r="Y3019" i="5"/>
  <c r="Y2104" i="5"/>
  <c r="Y1046" i="5"/>
  <c r="Y2350" i="5"/>
  <c r="Y3354" i="5"/>
  <c r="Y2665" i="5"/>
  <c r="Y2185" i="5"/>
  <c r="Y2976" i="5"/>
  <c r="Y1828" i="5"/>
  <c r="Y1626" i="5"/>
  <c r="Y431" i="5"/>
  <c r="Y1530" i="5"/>
  <c r="Y1866" i="5"/>
  <c r="Y2365" i="5"/>
  <c r="Y1467" i="5"/>
  <c r="Y2999" i="5"/>
  <c r="Y3156" i="5"/>
  <c r="Y3455" i="5"/>
  <c r="Y2162" i="5"/>
  <c r="Y2091" i="5"/>
  <c r="Y1679" i="5"/>
  <c r="Y541" i="5"/>
  <c r="Y1882" i="5"/>
  <c r="Y2897" i="5"/>
  <c r="Y1162" i="5"/>
  <c r="Y2851" i="5"/>
  <c r="Y2835" i="5"/>
  <c r="Y1208" i="5"/>
  <c r="Y50" i="5"/>
  <c r="Y1216" i="5"/>
  <c r="Y2390" i="5"/>
  <c r="Y1945" i="5"/>
  <c r="Y1782" i="5"/>
  <c r="Y414" i="5"/>
  <c r="Y1221" i="5"/>
  <c r="Y3250" i="5"/>
  <c r="Y1827" i="5"/>
  <c r="Y1312" i="5"/>
  <c r="Y610" i="5"/>
  <c r="Y1803" i="5"/>
  <c r="Y3228" i="5"/>
  <c r="Y2502" i="5"/>
  <c r="Y3331" i="5"/>
  <c r="Y3034" i="5"/>
  <c r="Y1934" i="5"/>
  <c r="Y2503" i="5"/>
  <c r="Y2250" i="5"/>
  <c r="Y2021" i="5"/>
  <c r="Y370" i="5"/>
  <c r="Y2341" i="5"/>
  <c r="Y1831" i="5"/>
  <c r="Y2432" i="5"/>
  <c r="Y1993" i="5"/>
  <c r="Y3426" i="5"/>
  <c r="Y3533" i="5"/>
  <c r="Y1028" i="5"/>
  <c r="Y1186" i="5"/>
  <c r="Y1661" i="5"/>
  <c r="Y1917" i="5"/>
  <c r="Y934" i="5"/>
  <c r="Y1830" i="5"/>
  <c r="Y232" i="5"/>
  <c r="Y1375" i="5"/>
  <c r="Y3138" i="5"/>
  <c r="Y2643" i="5"/>
  <c r="Y3249" i="5"/>
  <c r="Y1361" i="5"/>
  <c r="Y1395" i="5"/>
  <c r="Y2816" i="5"/>
  <c r="Y2115" i="5"/>
  <c r="Y451" i="5"/>
  <c r="Y51" i="5"/>
  <c r="Y1045" i="5"/>
  <c r="Y1770" i="5"/>
  <c r="Y1354" i="5"/>
  <c r="Y177" i="5"/>
  <c r="Y1813" i="5"/>
  <c r="Y2331" i="5"/>
  <c r="Y2417" i="5"/>
  <c r="Y880" i="5"/>
  <c r="Y2955" i="5"/>
  <c r="Y2216" i="5"/>
  <c r="Y39" i="5"/>
  <c r="Y1491" i="5"/>
  <c r="Y953" i="5"/>
  <c r="Y3415" i="5"/>
  <c r="Y2535" i="5"/>
  <c r="Y691" i="5"/>
  <c r="Y1220" i="5"/>
  <c r="Y1054" i="5"/>
  <c r="Y1630" i="5"/>
  <c r="Y55" i="5"/>
  <c r="Y3572" i="5"/>
  <c r="Y2492" i="5"/>
  <c r="Y701" i="5"/>
  <c r="Y475" i="5"/>
  <c r="Y118" i="5"/>
  <c r="Y3380" i="5"/>
  <c r="Y2027" i="5"/>
  <c r="Y3323" i="5"/>
  <c r="Y104" i="5"/>
  <c r="Y463" i="5"/>
  <c r="Y618" i="5"/>
  <c r="Y1552" i="5"/>
  <c r="X2405" i="5"/>
  <c r="X3123" i="5"/>
  <c r="Y345" i="5"/>
  <c r="Y3077" i="5"/>
  <c r="Y3574" i="5"/>
  <c r="Y3481" i="5"/>
  <c r="Y3348" i="5"/>
  <c r="Y2789" i="5"/>
  <c r="Y2994" i="5"/>
  <c r="Y1911" i="5"/>
  <c r="Y2547" i="5"/>
  <c r="Y3052" i="5"/>
  <c r="Y529" i="5"/>
  <c r="Y1777" i="5"/>
  <c r="Y2648" i="5"/>
  <c r="Y1134" i="5"/>
  <c r="Y478" i="5"/>
  <c r="Y1992" i="5"/>
  <c r="Y132" i="5"/>
  <c r="Y1121" i="5"/>
  <c r="Y3130" i="5"/>
  <c r="Y1062" i="5"/>
  <c r="Y2695" i="5"/>
  <c r="Y1025" i="5"/>
  <c r="Y2730" i="5"/>
  <c r="Y2023" i="5"/>
  <c r="Y866" i="5"/>
  <c r="Y2590" i="5"/>
  <c r="Y3519" i="5"/>
  <c r="Y2030" i="5"/>
  <c r="Y562" i="5"/>
  <c r="Y1462" i="5"/>
  <c r="Y1838" i="5"/>
  <c r="Y3326" i="5"/>
  <c r="Y2269" i="5"/>
  <c r="Y2629" i="5"/>
  <c r="Y168" i="5"/>
  <c r="Y1367" i="5"/>
  <c r="Y3289" i="5"/>
  <c r="Y2726" i="5"/>
  <c r="Y662" i="5"/>
  <c r="Y762" i="5"/>
  <c r="Y1854" i="5"/>
  <c r="Y1262" i="5"/>
  <c r="Y2504" i="5"/>
  <c r="Y2872" i="5"/>
  <c r="Y2238" i="5"/>
  <c r="Y1346" i="5"/>
  <c r="Y269" i="5"/>
  <c r="Y1485" i="5"/>
  <c r="Y810" i="5"/>
  <c r="Y2930" i="5"/>
  <c r="Y34" i="5"/>
  <c r="Y2988" i="5"/>
  <c r="Y2176" i="5"/>
  <c r="Y3124" i="5"/>
  <c r="Y2770" i="5"/>
  <c r="Y3552" i="5"/>
  <c r="Y3425" i="5"/>
  <c r="Y2069" i="5"/>
  <c r="Y988" i="5"/>
  <c r="Y1218" i="5"/>
  <c r="Y2160" i="5"/>
  <c r="Y183" i="5"/>
  <c r="Y1586" i="5"/>
  <c r="Y1333" i="5"/>
  <c r="Y525" i="5"/>
  <c r="Y1816" i="5"/>
  <c r="Y3230" i="5"/>
  <c r="Y159" i="5"/>
  <c r="Y3581" i="5"/>
  <c r="Y945" i="5"/>
  <c r="Y2282" i="5"/>
  <c r="Y3029" i="5"/>
  <c r="Y979" i="5"/>
  <c r="Y3141" i="5"/>
  <c r="Y3218" i="5"/>
  <c r="Y2806" i="5"/>
  <c r="Y3423" i="5"/>
  <c r="Y3434" i="5"/>
  <c r="Y2211" i="5"/>
  <c r="Y1772" i="5"/>
  <c r="Y818" i="5"/>
  <c r="Y1139" i="5"/>
  <c r="Y45" i="5"/>
  <c r="Y1651" i="5"/>
  <c r="Y2476" i="5"/>
  <c r="Y670" i="5"/>
  <c r="Y802" i="5"/>
  <c r="Y2868" i="5"/>
  <c r="Y2821" i="5"/>
  <c r="Y3461" i="5"/>
  <c r="Y2046" i="5"/>
  <c r="Y1697" i="5"/>
  <c r="Y1195" i="5"/>
  <c r="Y1929" i="5"/>
  <c r="Y2852" i="5"/>
  <c r="Y486" i="5"/>
  <c r="Y2376" i="5"/>
  <c r="Y1533" i="5"/>
  <c r="Y3287" i="5"/>
  <c r="Y3547" i="5"/>
  <c r="Y2797" i="5"/>
  <c r="Y1795" i="5"/>
  <c r="Y899" i="5"/>
  <c r="Y2561" i="5"/>
  <c r="Y845" i="5"/>
  <c r="Y2609" i="5"/>
  <c r="Y1409" i="5"/>
  <c r="Y2354" i="5"/>
  <c r="Y2336" i="5"/>
  <c r="Y3560" i="5"/>
  <c r="Y2518" i="5"/>
  <c r="Y3198" i="5"/>
  <c r="Y3055" i="5"/>
  <c r="Y2537" i="5"/>
  <c r="Y2889" i="5"/>
  <c r="Y2680" i="5"/>
  <c r="Y1685" i="5"/>
  <c r="Y1036" i="5"/>
  <c r="Y3096" i="5"/>
  <c r="Y575" i="5"/>
  <c r="Y3084" i="5"/>
  <c r="Y482" i="5"/>
  <c r="Y2844" i="5"/>
  <c r="Y3420" i="5"/>
  <c r="Y2379" i="5"/>
  <c r="Y3097" i="5"/>
  <c r="Y1379" i="5"/>
  <c r="Y1991" i="5"/>
  <c r="Y1518" i="5"/>
  <c r="Y2032" i="5"/>
  <c r="Y2268" i="5"/>
  <c r="Y2190" i="5"/>
  <c r="Y312" i="5"/>
  <c r="Y1440" i="5"/>
  <c r="Y2943" i="5"/>
  <c r="Y570" i="5"/>
  <c r="Y2540" i="5"/>
  <c r="Y3049" i="5"/>
  <c r="Y2131" i="5"/>
  <c r="Y2482" i="5"/>
  <c r="Y2393" i="5"/>
  <c r="Y1001" i="5"/>
  <c r="Y1254" i="5"/>
  <c r="Y1100" i="5"/>
  <c r="Y2191" i="5"/>
  <c r="Y1753" i="5"/>
  <c r="Y2688" i="5"/>
  <c r="Y593" i="5"/>
  <c r="Y2321" i="5"/>
  <c r="Y3060" i="5"/>
  <c r="Y302" i="5"/>
  <c r="Y337" i="5"/>
  <c r="Y2468" i="5"/>
  <c r="Y257" i="5"/>
  <c r="Y1748" i="5"/>
  <c r="Y3135" i="5"/>
  <c r="Y3136" i="5"/>
  <c r="Y273" i="5"/>
  <c r="Y780" i="5"/>
  <c r="Y3351" i="5"/>
  <c r="Y2729" i="5"/>
  <c r="Y3125" i="5"/>
  <c r="Y1672" i="5"/>
  <c r="Y2013" i="5"/>
  <c r="Y1597" i="5"/>
  <c r="Y1909" i="5"/>
  <c r="Y3468" i="5"/>
  <c r="Y1041" i="5"/>
  <c r="Y1366" i="5"/>
  <c r="Y2690" i="5"/>
  <c r="Y2372" i="5"/>
  <c r="Y2125" i="5"/>
  <c r="Y1571" i="5"/>
  <c r="Y1833" i="5"/>
  <c r="Y3362" i="5"/>
  <c r="Y1749" i="5"/>
  <c r="Y3251" i="5"/>
  <c r="Y1219" i="5"/>
  <c r="Y1497" i="5"/>
  <c r="Y1056" i="5"/>
  <c r="Y504" i="5"/>
  <c r="Y1441" i="5"/>
  <c r="Y1488" i="5"/>
  <c r="Y1819" i="5"/>
  <c r="Y3474" i="5"/>
  <c r="Y371" i="5"/>
  <c r="Y1481" i="5"/>
  <c r="Y2582" i="5"/>
  <c r="Y2948" i="5"/>
  <c r="Y594" i="5"/>
  <c r="Y1560" i="5"/>
  <c r="Y3056" i="5"/>
  <c r="Y2059" i="5"/>
  <c r="Y1863" i="5"/>
  <c r="Y138" i="5"/>
  <c r="Y740" i="5"/>
  <c r="Y3329" i="5"/>
  <c r="Y3013" i="5"/>
  <c r="Y1628" i="5"/>
  <c r="Y456" i="5"/>
  <c r="Y3172" i="5"/>
  <c r="Y181" i="5"/>
  <c r="Y1958" i="5"/>
  <c r="Y3554" i="5"/>
  <c r="Y1780" i="5"/>
  <c r="Y3040" i="5"/>
  <c r="Y3020" i="5"/>
  <c r="Y311" i="5"/>
  <c r="Y2479" i="5"/>
  <c r="Y3110" i="5"/>
  <c r="Y3139" i="5"/>
  <c r="Y3119" i="5"/>
  <c r="Y517" i="5"/>
  <c r="Y1008" i="5"/>
  <c r="Y3404" i="5"/>
  <c r="Y2306" i="5"/>
  <c r="Y3582" i="5"/>
  <c r="Y2366" i="5"/>
  <c r="Y2437" i="5"/>
  <c r="Y1247" i="5"/>
  <c r="Y1874" i="5"/>
  <c r="Y276" i="5"/>
  <c r="Y2636" i="5"/>
  <c r="Y1783" i="5"/>
  <c r="Y2049" i="5"/>
  <c r="Y2834" i="5"/>
  <c r="Y97" i="5"/>
  <c r="Y2656" i="5"/>
  <c r="Y65" i="5"/>
  <c r="Y572" i="5"/>
  <c r="Y1779" i="5"/>
  <c r="Y314" i="5"/>
  <c r="Y3433" i="5"/>
  <c r="Y1963" i="5"/>
  <c r="Y879" i="5"/>
  <c r="Y2089" i="5"/>
  <c r="Y2922" i="5"/>
  <c r="Y2290" i="5"/>
  <c r="Y2951" i="5"/>
  <c r="Y186" i="5"/>
  <c r="Y1356" i="5"/>
  <c r="Y815" i="5"/>
  <c r="Y3338" i="5"/>
  <c r="Y2039" i="5"/>
  <c r="Y2785" i="5"/>
  <c r="Y2384" i="5"/>
  <c r="Y1574" i="5"/>
  <c r="Y3546" i="5"/>
  <c r="Y1007" i="5"/>
  <c r="Y3155" i="5"/>
  <c r="Y2981" i="5"/>
  <c r="Y1185" i="5"/>
  <c r="Y1558" i="5"/>
  <c r="Y1747" i="5"/>
  <c r="Y2779" i="5"/>
  <c r="Y837" i="5"/>
  <c r="Y3431" i="5"/>
  <c r="Y2936" i="5"/>
  <c r="Y2781" i="5"/>
  <c r="Y813" i="5"/>
  <c r="Y681" i="5"/>
  <c r="Y2226" i="5"/>
  <c r="Y1864" i="5"/>
  <c r="Y3221" i="5"/>
  <c r="Y1556" i="5"/>
  <c r="Y1645" i="5"/>
  <c r="Y581" i="5"/>
  <c r="Y3297" i="5"/>
  <c r="Y1636" i="5"/>
  <c r="Y1391" i="5"/>
  <c r="Y3079" i="5"/>
  <c r="Y1520" i="5"/>
  <c r="Y2542" i="5"/>
  <c r="Y2882" i="5"/>
  <c r="Y2865" i="5"/>
  <c r="Y3261" i="5"/>
  <c r="Y142" i="5"/>
  <c r="Y2189" i="5"/>
  <c r="Y2470" i="5"/>
  <c r="Y3535" i="5"/>
  <c r="Y3470" i="5"/>
  <c r="Y3047" i="5"/>
  <c r="Y3471" i="5"/>
  <c r="Y3152" i="5"/>
  <c r="Y2601" i="5"/>
  <c r="Y89" i="5"/>
  <c r="Y3459" i="5"/>
  <c r="Y176" i="5"/>
  <c r="Y2415" i="5"/>
  <c r="Y561" i="5"/>
  <c r="Y2161" i="5"/>
  <c r="Y3339" i="5"/>
  <c r="Y3498" i="5"/>
  <c r="Y2918" i="5"/>
  <c r="Y280" i="5"/>
  <c r="Y2668" i="5"/>
  <c r="Y1193" i="5"/>
  <c r="Y3414" i="5"/>
  <c r="Y2434" i="5"/>
  <c r="Y1403" i="5"/>
  <c r="Y2428" i="5"/>
  <c r="Y942" i="5"/>
  <c r="Y2273" i="5"/>
  <c r="Y1809" i="5"/>
  <c r="Y955" i="5"/>
  <c r="Y1637" i="5"/>
  <c r="Y2172" i="5"/>
  <c r="Y3227" i="5"/>
  <c r="Y2369" i="5"/>
  <c r="Y918" i="5"/>
  <c r="Y3576" i="5"/>
  <c r="Y2090" i="5"/>
  <c r="Y2669" i="5"/>
  <c r="Y2952" i="5"/>
  <c r="Y2133" i="5"/>
  <c r="Y1862" i="5"/>
  <c r="Y2642" i="5"/>
  <c r="Y2168" i="5"/>
  <c r="Y1573" i="5"/>
  <c r="Y1519" i="5"/>
  <c r="Y3336" i="5"/>
  <c r="Y1034" i="5"/>
  <c r="Y2720" i="5"/>
  <c r="Y1133" i="5"/>
  <c r="Y1668" i="5"/>
  <c r="Y828" i="5"/>
  <c r="Y3073" i="5"/>
  <c r="Y678" i="5"/>
  <c r="Y2302" i="5"/>
  <c r="Y2111" i="5"/>
  <c r="Y2877" i="5"/>
  <c r="Y1051" i="5"/>
  <c r="Y3001" i="5"/>
  <c r="Y536" i="5"/>
  <c r="Y342" i="5"/>
  <c r="Y175" i="5"/>
  <c r="Y2736" i="5"/>
  <c r="Y3181" i="5"/>
  <c r="Y2819" i="5"/>
  <c r="Y2961" i="5"/>
  <c r="Y1932" i="5"/>
  <c r="Y1704" i="5"/>
  <c r="Y806" i="5"/>
  <c r="Y976" i="5"/>
  <c r="Y30" i="5"/>
  <c r="Y453" i="5"/>
  <c r="Y1446" i="5"/>
  <c r="Y3496" i="5"/>
  <c r="Y836" i="5"/>
  <c r="Y2556" i="5"/>
  <c r="Y1657" i="5"/>
  <c r="Y424" i="5"/>
  <c r="Y2220" i="5"/>
  <c r="Y170" i="5"/>
  <c r="Y2658" i="5"/>
  <c r="Y3410" i="5"/>
  <c r="Y896" i="5"/>
  <c r="Y1376" i="5"/>
  <c r="Y1548" i="5"/>
  <c r="Y1246" i="5"/>
  <c r="Y2810" i="5"/>
  <c r="Y2861" i="5"/>
  <c r="Y1347" i="5"/>
  <c r="Y3516" i="5"/>
  <c r="Y995" i="5"/>
  <c r="Y1754" i="5"/>
  <c r="Y59" i="5"/>
  <c r="Y1190" i="5"/>
  <c r="Y2166" i="5"/>
  <c r="Y15" i="5"/>
  <c r="Y565" i="5"/>
  <c r="Y2813" i="5"/>
  <c r="Y700" i="5"/>
  <c r="Y1700" i="5"/>
  <c r="Y2899" i="5"/>
  <c r="Y1181" i="5"/>
  <c r="Y2532" i="5"/>
  <c r="Y2241" i="5"/>
  <c r="Y3501" i="5"/>
  <c r="Y1105" i="5"/>
  <c r="Y2870" i="5"/>
  <c r="Y709" i="5"/>
  <c r="Y196" i="5"/>
  <c r="Y3447" i="5"/>
  <c r="Y2987" i="5"/>
  <c r="Y2270" i="5"/>
  <c r="Y3140" i="5"/>
  <c r="Y169" i="5"/>
  <c r="Y3114" i="5"/>
  <c r="Y2857" i="5"/>
  <c r="Y22" i="5"/>
  <c r="Y2404" i="5"/>
  <c r="Y688" i="5"/>
  <c r="Y667" i="5"/>
  <c r="Y1999" i="5"/>
  <c r="Y1620" i="5"/>
  <c r="Y106" i="5"/>
  <c r="Y2174" i="5"/>
  <c r="Y858" i="5"/>
  <c r="X3447" i="5"/>
  <c r="Y2295" i="5"/>
  <c r="Y2159" i="5"/>
  <c r="Y239" i="5"/>
  <c r="Y2756" i="5"/>
  <c r="Y1339" i="5"/>
  <c r="Y3153" i="5"/>
  <c r="Y978" i="5"/>
  <c r="Y3265" i="5"/>
  <c r="Y3279" i="5"/>
  <c r="Y724" i="5"/>
  <c r="Y2353" i="5"/>
  <c r="Y288" i="5"/>
  <c r="Y253" i="5"/>
  <c r="Y69" i="5"/>
  <c r="Y819" i="5"/>
  <c r="Y1995" i="5"/>
  <c r="Y2815" i="5"/>
  <c r="Y54" i="5"/>
  <c r="Y1490" i="5"/>
  <c r="Y2883" i="5"/>
  <c r="Y2982" i="5"/>
  <c r="Y1663" i="5"/>
  <c r="Y2820" i="5"/>
  <c r="Y2573" i="5"/>
  <c r="Y1064" i="5"/>
  <c r="Y558" i="5"/>
  <c r="Y924" i="5"/>
  <c r="Y3406" i="5"/>
  <c r="Y2570" i="5"/>
  <c r="Y2455" i="5"/>
  <c r="Y2204" i="5"/>
  <c r="Y1673" i="5"/>
  <c r="Y1529" i="5"/>
  <c r="Y1457" i="5"/>
  <c r="Y398" i="5"/>
  <c r="Y1192" i="5"/>
  <c r="Y1562" i="5"/>
  <c r="Y2435" i="5"/>
  <c r="Y2788" i="5"/>
  <c r="Y2567" i="5"/>
  <c r="Y3341" i="5"/>
  <c r="Y3295" i="5"/>
  <c r="Y2732" i="5"/>
  <c r="Y2632" i="5"/>
  <c r="Y2426" i="5"/>
  <c r="Y2499" i="5"/>
  <c r="Y2287" i="5"/>
  <c r="Y1091" i="5"/>
  <c r="Y1418" i="5"/>
  <c r="Y3451" i="5"/>
  <c r="Y2458" i="5"/>
  <c r="Y1058" i="5"/>
  <c r="Y2750" i="5"/>
  <c r="Y471" i="5"/>
  <c r="Y843" i="5"/>
  <c r="Y1471" i="5"/>
  <c r="Y1524" i="5"/>
  <c r="Y3356" i="5"/>
  <c r="Y2940" i="5"/>
  <c r="Y3132" i="5"/>
  <c r="Y693" i="5"/>
  <c r="Y1330" i="5"/>
  <c r="Y242" i="5"/>
  <c r="Y2291" i="5"/>
  <c r="Y2633" i="5"/>
  <c r="Y1180" i="5"/>
  <c r="Y1209" i="5"/>
  <c r="Y800" i="5"/>
  <c r="Y1769" i="5"/>
  <c r="Y1261" i="5"/>
  <c r="Y2973" i="5"/>
  <c r="Y2667" i="5"/>
  <c r="Y2970" i="5"/>
  <c r="Y1235" i="5"/>
  <c r="Y1493" i="5"/>
  <c r="Y2741" i="5"/>
  <c r="Y1781" i="5"/>
  <c r="Y2637" i="5"/>
  <c r="Y3427" i="5"/>
  <c r="Y1806" i="5"/>
  <c r="Y3219" i="5"/>
  <c r="Y2984" i="5"/>
  <c r="Y2248" i="5"/>
  <c r="Y3167" i="5"/>
  <c r="Y3169" i="5"/>
  <c r="Y3400" i="5"/>
  <c r="Y2315" i="5"/>
  <c r="Y2733" i="5"/>
  <c r="Y1248" i="5"/>
  <c r="Y3093" i="5"/>
  <c r="Y1885" i="5"/>
  <c r="Y3220" i="5"/>
  <c r="Y2441" i="5"/>
  <c r="Y973" i="5"/>
  <c r="Y2109" i="5"/>
  <c r="Y2710" i="5"/>
  <c r="Y1843" i="5"/>
  <c r="Y3321" i="5"/>
  <c r="Y3460" i="5"/>
  <c r="Y3151" i="5"/>
  <c r="Y2063" i="5"/>
  <c r="Y1059" i="5"/>
  <c r="Y3253" i="5"/>
  <c r="Y1857" i="5"/>
  <c r="Y2584" i="5"/>
  <c r="Y827" i="5"/>
  <c r="Y3035" i="5"/>
  <c r="Y2275" i="5"/>
  <c r="Y991" i="5"/>
  <c r="Y1282" i="5"/>
  <c r="Y3405" i="5"/>
  <c r="Y1895" i="5"/>
  <c r="Y2990" i="5"/>
  <c r="Y1072" i="5"/>
  <c r="Y201" i="5"/>
  <c r="Y3087" i="5"/>
  <c r="Y1013" i="5"/>
  <c r="Y3176" i="5"/>
  <c r="Y3042" i="5"/>
  <c r="Y2033" i="5"/>
  <c r="Y1903" i="5"/>
  <c r="Y2462" i="5"/>
  <c r="Y2619" i="5"/>
  <c r="Y1020" i="5"/>
  <c r="Y3038" i="5"/>
  <c r="Y2586" i="5"/>
  <c r="Y2471" i="5"/>
  <c r="Y751" i="5"/>
  <c r="Y2328" i="5"/>
  <c r="Y1489" i="5"/>
  <c r="Y2215" i="5"/>
  <c r="Y2292" i="5"/>
  <c r="Y1022" i="5"/>
  <c r="Y3330" i="5"/>
  <c r="Y2407" i="5"/>
  <c r="Y121" i="5"/>
  <c r="Y3537" i="5"/>
  <c r="Y400" i="5"/>
  <c r="Y2604" i="5"/>
  <c r="Y2347" i="5"/>
  <c r="Y133" i="5"/>
  <c r="Y2420" i="5"/>
  <c r="Y3322" i="5"/>
  <c r="X2328" i="5"/>
  <c r="Y2558" i="5"/>
  <c r="Y872" i="5"/>
  <c r="Y2487" i="5"/>
  <c r="Y2433" i="5"/>
  <c r="Y2431" i="5"/>
  <c r="Y1156" i="5"/>
  <c r="Y2085" i="5"/>
  <c r="Y1865" i="5"/>
  <c r="Y1899" i="5"/>
  <c r="Y2594" i="5"/>
  <c r="Y1526" i="5"/>
  <c r="Y230" i="5"/>
  <c r="Y1898" i="5"/>
  <c r="Y1666" i="5"/>
  <c r="Y533" i="5"/>
  <c r="Y3007" i="5"/>
  <c r="Y1257" i="5"/>
  <c r="Y1646" i="5"/>
  <c r="Y1293" i="5"/>
  <c r="Y957" i="5"/>
  <c r="Y2332" i="5"/>
  <c r="Y245" i="5"/>
  <c r="Y2199" i="5"/>
  <c r="Y1075" i="5"/>
  <c r="Y621" i="5"/>
  <c r="Y1426" i="5"/>
  <c r="Y607" i="5"/>
  <c r="Y1742" i="5"/>
  <c r="Y1096" i="5"/>
  <c r="Y2596" i="5"/>
  <c r="Y3262" i="5"/>
  <c r="Y1879" i="5"/>
  <c r="Y1486" i="5"/>
  <c r="Y62" i="5"/>
  <c r="Y479" i="5"/>
  <c r="Y3161" i="5"/>
  <c r="Y2749" i="5"/>
  <c r="Y23" i="5"/>
  <c r="Y2327" i="5"/>
  <c r="Y927" i="5"/>
  <c r="Y583" i="5"/>
  <c r="Y1959" i="5"/>
  <c r="Y549" i="5"/>
  <c r="Y2097" i="5"/>
  <c r="Y1653" i="5"/>
  <c r="Y2227" i="5"/>
  <c r="Y2213" i="5"/>
  <c r="X2651" i="5"/>
  <c r="Y1487" i="5"/>
  <c r="Y2150" i="5"/>
  <c r="Y1127" i="5"/>
  <c r="X3248" i="5"/>
  <c r="Y330" i="5"/>
  <c r="Y485" i="5"/>
  <c r="Y2655" i="5"/>
  <c r="Y3377" i="5"/>
  <c r="X2588" i="5"/>
  <c r="Y1215" i="5"/>
  <c r="X2051" i="5"/>
  <c r="Y254" i="5"/>
  <c r="Y402" i="5"/>
  <c r="X1453" i="5"/>
  <c r="Y2914" i="5"/>
  <c r="Y2798" i="5"/>
  <c r="Y1349" i="5"/>
  <c r="Y1478" i="5"/>
  <c r="Y3201" i="5"/>
  <c r="Y568" i="5"/>
  <c r="Y1448" i="5"/>
  <c r="Y715" i="5"/>
  <c r="Y1531" i="5"/>
  <c r="Y268" i="5"/>
  <c r="Y1381" i="5"/>
  <c r="Y192" i="5"/>
  <c r="Y1804" i="5"/>
  <c r="Y1428" i="5"/>
  <c r="Y61" i="5"/>
  <c r="Y2891" i="5"/>
  <c r="Y1553" i="5"/>
  <c r="Y1199" i="5"/>
  <c r="Y2717" i="5"/>
  <c r="Y200" i="5"/>
  <c r="Y707" i="5"/>
  <c r="Y763" i="5"/>
  <c r="Y1352" i="5"/>
  <c r="Y384" i="5"/>
  <c r="Y2218" i="5"/>
  <c r="Y2005" i="5"/>
  <c r="Y429" i="5"/>
  <c r="Y1765" i="5"/>
  <c r="Y1306" i="5"/>
  <c r="Y894" i="5"/>
  <c r="Y3457" i="5"/>
  <c r="Y665" i="5"/>
  <c r="Y2378" i="5"/>
  <c r="Y2488" i="5"/>
  <c r="Y1784" i="5"/>
  <c r="Y2463" i="5"/>
  <c r="Y2260" i="5"/>
  <c r="Y2698" i="5"/>
  <c r="Y1690" i="5"/>
  <c r="Y2826" i="5"/>
  <c r="Y2989" i="5"/>
  <c r="Y501" i="5"/>
  <c r="Y692" i="5"/>
  <c r="Y3392" i="5"/>
  <c r="Y1726" i="5"/>
  <c r="Y1122" i="5"/>
  <c r="Y2142" i="5"/>
  <c r="Y1613" i="5"/>
  <c r="Y2541" i="5"/>
  <c r="Y2119" i="5"/>
  <c r="Y1877" i="5"/>
  <c r="Y26" i="5"/>
  <c r="Y2391" i="5"/>
  <c r="Y1561" i="5"/>
  <c r="Y2921" i="5"/>
  <c r="Y2805" i="5"/>
  <c r="Y2205" i="5"/>
  <c r="Y2383" i="5"/>
  <c r="Y3499" i="5"/>
  <c r="Y389" i="5"/>
  <c r="Y2080" i="5"/>
  <c r="Y1475" i="5"/>
  <c r="Y772" i="5"/>
  <c r="Y2375" i="5"/>
  <c r="Y140" i="5"/>
  <c r="X1937" i="5"/>
  <c r="Y1151" i="5"/>
  <c r="Y1012" i="5"/>
  <c r="Y2778" i="5"/>
  <c r="Y2110" i="5"/>
  <c r="Y750" i="5"/>
  <c r="Y1710" i="5"/>
  <c r="Y1048" i="5"/>
  <c r="Y1176" i="5"/>
  <c r="Y260" i="5"/>
  <c r="Y2477" i="5"/>
  <c r="Y1470" i="5"/>
  <c r="Y713" i="5"/>
  <c r="Y604" i="5"/>
  <c r="Y1320" i="5"/>
  <c r="Y2079" i="5"/>
  <c r="Y2207" i="5"/>
  <c r="Y1302" i="5"/>
  <c r="Y2944" i="5"/>
  <c r="Y638" i="5"/>
  <c r="Y2915" i="5"/>
  <c r="Y1479" i="5"/>
  <c r="Y2165" i="5"/>
  <c r="Y1092" i="5"/>
  <c r="Y1445" i="5"/>
  <c r="Y1055" i="5"/>
  <c r="Y1542" i="5"/>
  <c r="Y705" i="5"/>
  <c r="Y290" i="5"/>
  <c r="Y37" i="5"/>
  <c r="Y1232" i="5"/>
  <c r="Y1635" i="5"/>
  <c r="Y543" i="5"/>
  <c r="Y473" i="5"/>
  <c r="Y2465" i="5"/>
  <c r="Y1296" i="5"/>
  <c r="Y2188" i="5"/>
  <c r="Y1680" i="5"/>
  <c r="Y968" i="5"/>
  <c r="Y1173" i="5"/>
  <c r="Y355" i="5"/>
  <c r="Y1131" i="5"/>
  <c r="X2996" i="5"/>
  <c r="Y1082" i="5"/>
  <c r="Y534" i="5"/>
  <c r="Y619" i="5"/>
  <c r="Y413" i="5"/>
  <c r="Y1580" i="5"/>
  <c r="X3579" i="5"/>
  <c r="Y190" i="5"/>
  <c r="X2472" i="5"/>
  <c r="Y1114" i="5"/>
  <c r="Y580" i="5"/>
  <c r="X1863" i="5"/>
  <c r="Y940" i="5"/>
  <c r="Y2130" i="5"/>
  <c r="Y617" i="5"/>
  <c r="Y1074" i="5"/>
  <c r="Y597" i="5"/>
  <c r="Y3317" i="5"/>
  <c r="Y1286" i="5"/>
  <c r="X2375" i="5"/>
  <c r="Y361" i="5"/>
  <c r="Y213" i="5"/>
  <c r="X2780" i="5"/>
  <c r="Y1084" i="5"/>
  <c r="Y2478" i="5"/>
  <c r="Y1941" i="5"/>
  <c r="Y2845" i="5"/>
  <c r="Y1996" i="5"/>
  <c r="Y1545" i="5"/>
  <c r="Y1692" i="5"/>
  <c r="Y2293" i="5"/>
  <c r="Y256" i="5"/>
  <c r="Y391" i="5"/>
  <c r="Y2284" i="5"/>
  <c r="Y1299" i="5"/>
  <c r="Y145" i="5"/>
  <c r="Y1522" i="5"/>
  <c r="Y2234" i="5"/>
  <c r="X2727" i="5"/>
  <c r="Y443" i="5"/>
  <c r="Y2151" i="5"/>
  <c r="Y1543" i="5"/>
  <c r="Y1390" i="5"/>
  <c r="Y187" i="5"/>
  <c r="Y1670" i="5"/>
  <c r="Y1671" i="5"/>
  <c r="Y795" i="5"/>
  <c r="Y3343" i="5"/>
  <c r="Y24" i="5"/>
  <c r="Y863" i="5"/>
  <c r="Y3053" i="5"/>
  <c r="Y2000" i="5"/>
  <c r="Y1212" i="5"/>
  <c r="Y1328" i="5"/>
  <c r="Y44" i="5"/>
  <c r="Y1515" i="5"/>
  <c r="Y635" i="5"/>
  <c r="Y455" i="5"/>
  <c r="Y714" i="5"/>
  <c r="Y1907" i="5"/>
  <c r="Y2939" i="5"/>
  <c r="Y1469" i="5"/>
  <c r="Y933" i="5"/>
  <c r="Y1594" i="5"/>
  <c r="Y3385" i="5"/>
  <c r="Y3148" i="5"/>
  <c r="X3039" i="5"/>
  <c r="Y1503" i="5"/>
  <c r="Y279" i="5"/>
  <c r="Y298" i="5"/>
  <c r="Y949" i="5"/>
  <c r="Y3458" i="5"/>
  <c r="Y1687" i="5"/>
  <c r="Y1815" i="5"/>
  <c r="Y459" i="5"/>
  <c r="Y2141" i="5"/>
  <c r="Y1919" i="5"/>
  <c r="Y3478" i="5"/>
  <c r="Y1223" i="5"/>
  <c r="Y380" i="5"/>
  <c r="Y506" i="5"/>
  <c r="Y981" i="5"/>
  <c r="Y1871" i="5"/>
  <c r="Y2557" i="5"/>
  <c r="Y758" i="5"/>
  <c r="X3450" i="5"/>
  <c r="Y1483" i="5"/>
  <c r="Y1097" i="5"/>
  <c r="Y812" i="5"/>
  <c r="Y87" i="5"/>
  <c r="Y1406" i="5"/>
  <c r="Y107" i="5"/>
  <c r="Y876" i="5"/>
  <c r="Y547" i="5"/>
  <c r="Y356" i="5"/>
  <c r="Y1451" i="5"/>
  <c r="Y1120" i="5"/>
  <c r="X2121" i="5"/>
  <c r="Y514" i="5"/>
  <c r="X2977" i="5"/>
  <c r="Y820" i="5"/>
  <c r="X2223" i="5"/>
  <c r="Y2510" i="5"/>
  <c r="Y1437" i="5"/>
  <c r="Y605" i="5"/>
  <c r="Y1732" i="5"/>
  <c r="Y1415" i="5"/>
  <c r="Y1631" i="5"/>
  <c r="Y799" i="5"/>
  <c r="Y388" i="5"/>
  <c r="Y1505" i="5"/>
  <c r="Y1969" i="5"/>
  <c r="Y3388" i="5"/>
  <c r="Y1348" i="5"/>
  <c r="Y2941" i="5"/>
  <c r="X2277" i="5"/>
  <c r="Y1031" i="5"/>
  <c r="X2098" i="5"/>
  <c r="Y1266" i="5"/>
  <c r="Y3039" i="5"/>
  <c r="Y1099" i="5"/>
  <c r="Y375" i="5"/>
  <c r="Y3536" i="5"/>
  <c r="Y3387" i="5"/>
  <c r="Y3066" i="5"/>
  <c r="Z3066" i="5" s="1"/>
  <c r="Y587" i="5"/>
  <c r="Y502" i="5"/>
  <c r="Y3379" i="5"/>
  <c r="Y80" i="5"/>
  <c r="Y2008" i="5"/>
  <c r="Y2362" i="5"/>
  <c r="Y1402" i="5"/>
  <c r="Y2330" i="5"/>
  <c r="Y969" i="5"/>
  <c r="Y590" i="5"/>
  <c r="Y546" i="5"/>
  <c r="Y227" i="5"/>
  <c r="Y2812" i="5"/>
  <c r="Y1198" i="5"/>
  <c r="X3230" i="5"/>
  <c r="Y2009" i="5"/>
  <c r="Y1731" i="5"/>
  <c r="Y3579" i="5"/>
  <c r="Y2950" i="5"/>
  <c r="Y2481" i="5"/>
  <c r="Y378" i="5"/>
  <c r="Y2771" i="5"/>
  <c r="Y349" i="5"/>
  <c r="Y2581" i="5"/>
  <c r="Y1239" i="5"/>
  <c r="Y252" i="5"/>
  <c r="X1362" i="5"/>
  <c r="Y554" i="5"/>
  <c r="Y958" i="5"/>
  <c r="Y677" i="5"/>
  <c r="Y166" i="5"/>
  <c r="Y1237" i="5"/>
  <c r="Y1633" i="5"/>
  <c r="Y350" i="5"/>
  <c r="Y2493" i="5"/>
  <c r="Y647" i="5"/>
  <c r="Y2621" i="5"/>
  <c r="Y2071" i="5"/>
  <c r="Y906" i="5"/>
  <c r="Y2620" i="5"/>
  <c r="Y165" i="5"/>
  <c r="Y33" i="5"/>
  <c r="X2454" i="5"/>
  <c r="Y1839" i="5"/>
  <c r="Y445" i="5"/>
  <c r="Y1107" i="5"/>
  <c r="Y3402" i="5"/>
  <c r="Y2106" i="5"/>
  <c r="Y5" i="5"/>
  <c r="Y856" i="5"/>
  <c r="Y3440" i="5"/>
  <c r="Y362" i="5"/>
  <c r="Y109" i="5"/>
  <c r="Y309" i="5"/>
  <c r="X3573" i="5"/>
  <c r="Y1043" i="5"/>
  <c r="Y477" i="5"/>
  <c r="Y1848" i="5"/>
  <c r="X3152" i="5"/>
  <c r="Y3193" i="5"/>
  <c r="Y3178" i="5"/>
  <c r="Y3513" i="5"/>
  <c r="Y348" i="5"/>
  <c r="Y2795" i="5"/>
  <c r="X2650" i="5"/>
  <c r="Y809" i="5"/>
  <c r="Y2016" i="5"/>
  <c r="Y1595" i="5"/>
  <c r="Y353" i="5"/>
  <c r="Y2727" i="5"/>
  <c r="Z2727" i="5" s="1"/>
  <c r="Y1598" i="5"/>
  <c r="Y1124" i="5"/>
  <c r="Y1708" i="5"/>
  <c r="Y93" i="5"/>
  <c r="Y3083" i="5"/>
  <c r="Y548" i="5"/>
  <c r="Y1112" i="5"/>
  <c r="Y821" i="5"/>
  <c r="Y2484" i="5"/>
  <c r="Y2744" i="5"/>
  <c r="Y1442" i="5"/>
  <c r="Y1570" i="5"/>
  <c r="Y1411" i="5"/>
  <c r="Y1165" i="5"/>
  <c r="Y205" i="5"/>
  <c r="Y911" i="5"/>
  <c r="X2298" i="5"/>
  <c r="Y2357" i="5"/>
  <c r="Y1718" i="5"/>
  <c r="Y2714" i="5"/>
  <c r="Y983" i="5"/>
  <c r="Y1371" i="5"/>
  <c r="Y2416" i="5"/>
  <c r="Y116" i="5"/>
  <c r="X2831" i="5"/>
  <c r="Y1771" i="5"/>
  <c r="Y32" i="5"/>
  <c r="Y2928" i="5"/>
  <c r="X1130" i="5"/>
  <c r="Y18" i="5"/>
  <c r="Y234" i="5"/>
  <c r="Y702" i="5"/>
  <c r="Y897" i="5"/>
  <c r="Y3538" i="5"/>
  <c r="Y2908" i="5"/>
  <c r="Y1258" i="5"/>
  <c r="Y3566" i="5"/>
  <c r="Y3177" i="5"/>
  <c r="Y2783" i="5"/>
  <c r="Y3508" i="5"/>
  <c r="Y2467" i="5"/>
  <c r="Y1797" i="5"/>
  <c r="X2825" i="5"/>
  <c r="Y41" i="5"/>
  <c r="Y1897" i="5"/>
  <c r="Y1496" i="5"/>
  <c r="Y2822" i="5"/>
  <c r="Y3163" i="5"/>
  <c r="Y1539" i="5"/>
  <c r="Y2397" i="5"/>
  <c r="Y2801" i="5"/>
  <c r="Y2402" i="5"/>
  <c r="Y2460" i="5"/>
  <c r="Y258" i="5"/>
  <c r="Y2790" i="5"/>
  <c r="Y2793" i="5"/>
  <c r="Y67" i="5"/>
  <c r="Y374" i="5"/>
  <c r="Y764" i="5"/>
  <c r="X3181" i="5"/>
  <c r="Y1869" i="5"/>
  <c r="Y1541" i="5"/>
  <c r="Y1884" i="5"/>
  <c r="Y1316" i="5"/>
  <c r="Y2022" i="5"/>
  <c r="Y2345" i="5"/>
  <c r="Y491" i="5"/>
  <c r="Y282" i="5"/>
  <c r="Y595" i="5"/>
  <c r="Y2002" i="5"/>
  <c r="Y1706" i="5"/>
  <c r="Y2993" i="5"/>
  <c r="Y3121" i="5"/>
  <c r="Y2277" i="5"/>
  <c r="Y135" i="5"/>
  <c r="X2974" i="5"/>
  <c r="Y1241" i="5"/>
  <c r="Y185" i="5"/>
  <c r="Y2593" i="5"/>
  <c r="Y1944" i="5"/>
  <c r="Y2072" i="5"/>
  <c r="Y1551" i="5"/>
  <c r="Y2977" i="5"/>
  <c r="Y917" i="5"/>
  <c r="Y457" i="5"/>
  <c r="Y111" i="5"/>
  <c r="Y208" i="5"/>
  <c r="Y470" i="5"/>
  <c r="Y1093" i="5"/>
  <c r="Y1108" i="5"/>
  <c r="Y266" i="5"/>
  <c r="Y263" i="5"/>
  <c r="Y1427" i="5"/>
  <c r="Y1047" i="5"/>
  <c r="Y2203" i="5"/>
  <c r="Y2969" i="5"/>
  <c r="Y3416" i="5"/>
  <c r="Y1875" i="5"/>
  <c r="Y588" i="5"/>
  <c r="Y842" i="5"/>
  <c r="Y454" i="5"/>
  <c r="Y923" i="5"/>
  <c r="X2710" i="5"/>
  <c r="Y625" i="5"/>
  <c r="Y2480" i="5"/>
  <c r="Y219" i="5"/>
  <c r="Y849" i="5"/>
  <c r="Y2506" i="5"/>
  <c r="Y2608" i="5"/>
  <c r="Y6" i="5"/>
  <c r="Y278" i="5"/>
  <c r="Y778" i="5"/>
  <c r="Y2635" i="5"/>
  <c r="Y3238" i="5"/>
  <c r="Y661" i="5"/>
  <c r="Y2004" i="5"/>
  <c r="Y2132" i="5"/>
  <c r="Y616" i="5"/>
  <c r="Y3441" i="5"/>
  <c r="Y2183" i="5"/>
  <c r="Y574" i="5"/>
  <c r="Y846" i="5"/>
  <c r="X2586" i="5"/>
  <c r="Y2992" i="5"/>
  <c r="Y2197" i="5"/>
  <c r="Y43" i="5"/>
  <c r="Y555" i="5"/>
  <c r="Y1305" i="5"/>
  <c r="Y2096" i="5"/>
  <c r="Y857" i="5"/>
  <c r="X2524" i="5"/>
  <c r="Y202" i="5"/>
  <c r="Y1066" i="5"/>
  <c r="Y901" i="5"/>
  <c r="Y70" i="5"/>
  <c r="Y1377" i="5"/>
  <c r="Y158" i="5"/>
  <c r="Y673" i="5"/>
  <c r="Y770" i="5"/>
  <c r="Y134" i="5"/>
  <c r="Y868" i="5"/>
  <c r="Y2578" i="5"/>
  <c r="Y3578" i="5"/>
  <c r="X1768" i="5"/>
  <c r="X2352" i="5"/>
  <c r="X2325" i="5"/>
  <c r="X3555" i="5"/>
  <c r="Y1849" i="5"/>
  <c r="Y1242" i="5"/>
  <c r="Y3209" i="5"/>
  <c r="Y1394" i="5"/>
  <c r="Y152" i="5"/>
  <c r="Y2367" i="5"/>
  <c r="Y3269" i="5"/>
  <c r="Y1189" i="5"/>
  <c r="Y2099" i="5"/>
  <c r="Y2200" i="5"/>
  <c r="Y1812" i="5"/>
  <c r="Y3456" i="5"/>
  <c r="Y1798" i="5"/>
  <c r="Y1807" i="5"/>
  <c r="Y1513" i="5"/>
  <c r="Y2533" i="5"/>
  <c r="Y430" i="5"/>
  <c r="Y498" i="5"/>
  <c r="Y1608" i="5"/>
  <c r="Y1575" i="5"/>
  <c r="Y3071" i="5"/>
  <c r="Y3556" i="5"/>
  <c r="Y3309" i="5"/>
  <c r="Y2316" i="5"/>
  <c r="X2239" i="5"/>
  <c r="X3542" i="5"/>
  <c r="Y1927" i="5"/>
  <c r="Y3170" i="5"/>
  <c r="Y2073" i="5"/>
  <c r="Y2934" i="5"/>
  <c r="Y1564" i="5"/>
  <c r="Y2401" i="5"/>
  <c r="Y2677" i="5"/>
  <c r="Y1588" i="5"/>
  <c r="Y3048" i="5"/>
  <c r="Y2634" i="5"/>
  <c r="Y3041" i="5"/>
  <c r="Y2925" i="5"/>
  <c r="Y2421" i="5"/>
  <c r="Y354" i="5"/>
  <c r="Y1986" i="5"/>
  <c r="Y1698" i="5"/>
  <c r="Y1810" i="5"/>
  <c r="Y1926" i="5"/>
  <c r="Y334" i="5"/>
  <c r="Y2214" i="5"/>
  <c r="Y2247" i="5"/>
  <c r="X52" i="5"/>
  <c r="X2060" i="5"/>
  <c r="Y1389" i="5"/>
  <c r="Y1322" i="5"/>
  <c r="Y3134" i="5"/>
  <c r="Y2869" i="5"/>
  <c r="Y2997" i="5"/>
  <c r="Y56" i="5"/>
  <c r="Y3563" i="5"/>
  <c r="Y500" i="5"/>
  <c r="Y948" i="5"/>
  <c r="Y642" i="5"/>
  <c r="Y351" i="5"/>
  <c r="Y452" i="5"/>
  <c r="Y964" i="5"/>
  <c r="Y1279" i="5"/>
  <c r="Y2156" i="5"/>
  <c r="Y3347" i="5"/>
  <c r="X2659" i="5"/>
  <c r="X2763" i="5"/>
  <c r="Y1713" i="5"/>
  <c r="Y156" i="5"/>
  <c r="Y1085" i="5"/>
  <c r="Y970" i="5"/>
  <c r="Y1039" i="5"/>
  <c r="Y148" i="5"/>
  <c r="Y2409" i="5"/>
  <c r="Y1272" i="5"/>
  <c r="Y716" i="5"/>
  <c r="Y2446" i="5"/>
  <c r="Y325" i="5"/>
  <c r="Y2015" i="5"/>
  <c r="Y1650" i="5"/>
  <c r="Y1206" i="5"/>
  <c r="Y1030" i="5"/>
  <c r="Y2880" i="5"/>
  <c r="Y1589" i="5"/>
  <c r="Y696" i="5"/>
  <c r="Y674" i="5"/>
  <c r="Y1135" i="5"/>
  <c r="Y1311" i="5"/>
  <c r="Y418" i="5"/>
  <c r="Y198" i="5"/>
  <c r="Y950" i="5"/>
  <c r="Y1744" i="5"/>
  <c r="Y630" i="5"/>
  <c r="X1972" i="5"/>
  <c r="Y731" i="5"/>
  <c r="Y3514" i="5"/>
  <c r="Y2395" i="5"/>
  <c r="Y1033" i="5"/>
  <c r="Y794" i="5"/>
  <c r="Y1289" i="5"/>
  <c r="Y3021" i="5"/>
  <c r="Y2311" i="5"/>
  <c r="Y929" i="5"/>
  <c r="Y1300" i="5"/>
  <c r="X3486" i="5"/>
  <c r="X2789" i="5"/>
  <c r="Y737" i="5"/>
  <c r="X2964" i="5"/>
  <c r="Y1146" i="5"/>
  <c r="Y369" i="5"/>
  <c r="X3356" i="5"/>
  <c r="Y410" i="5"/>
  <c r="Y439" i="5"/>
  <c r="Y3524" i="5"/>
  <c r="Y1751" i="5"/>
  <c r="Y319" i="5"/>
  <c r="X2856" i="5"/>
  <c r="Y96" i="5"/>
  <c r="Y1014" i="5"/>
  <c r="Y2791" i="5"/>
  <c r="Y759" i="5"/>
  <c r="Y1291" i="5"/>
  <c r="Y591" i="5"/>
  <c r="Y2035" i="5"/>
  <c r="Y372" i="5"/>
  <c r="Y3149" i="5"/>
  <c r="Y865" i="5"/>
  <c r="X3340" i="5"/>
  <c r="Y272" i="5"/>
  <c r="Y3054" i="5"/>
  <c r="Y861" i="5"/>
  <c r="Y1417" i="5"/>
  <c r="X2462" i="5"/>
  <c r="Y2903" i="5"/>
  <c r="Y1801" i="5"/>
  <c r="Y2280" i="5"/>
  <c r="Y2352" i="5"/>
  <c r="Y3544" i="5"/>
  <c r="Y994" i="5"/>
  <c r="Y629" i="5"/>
  <c r="Y3436" i="5"/>
  <c r="Y2670" i="5"/>
  <c r="Y1273" i="5"/>
  <c r="Y2055" i="5"/>
  <c r="Y589" i="5"/>
  <c r="Y1624" i="5"/>
  <c r="Y2356" i="5"/>
  <c r="Y2529" i="5"/>
  <c r="Y1739" i="5"/>
  <c r="Y1534" i="5"/>
  <c r="Y601" i="5"/>
  <c r="Y1888" i="5"/>
  <c r="Y2958" i="5"/>
  <c r="Y3091" i="5"/>
  <c r="Y296" i="5"/>
  <c r="Y3463" i="5"/>
  <c r="Y499" i="5"/>
  <c r="Y710" i="5"/>
  <c r="Y447" i="5"/>
  <c r="Y755" i="5"/>
  <c r="Y706" i="5"/>
  <c r="Y1253" i="5"/>
  <c r="Y1086" i="5"/>
  <c r="Y2800" i="5"/>
  <c r="Y2083" i="5"/>
  <c r="Y697" i="5"/>
  <c r="Y2661" i="5"/>
  <c r="Y1716" i="5"/>
  <c r="Y1168" i="5"/>
  <c r="Y2439" i="5"/>
  <c r="Y274" i="5"/>
  <c r="Y1468" i="5"/>
  <c r="Y656" i="5"/>
  <c r="Y1076" i="5"/>
  <c r="X2394" i="5"/>
  <c r="Y1351" i="5"/>
  <c r="Y124" i="5"/>
  <c r="Y2087" i="5"/>
  <c r="Y136" i="5"/>
  <c r="Y1722" i="5"/>
  <c r="Y1310" i="5"/>
  <c r="Y886" i="5"/>
  <c r="Y505" i="5"/>
  <c r="Y446" i="5"/>
  <c r="Y1723" i="5"/>
  <c r="X2053" i="5"/>
  <c r="Y1617" i="5"/>
  <c r="Y777" i="5"/>
  <c r="Y1319" i="5"/>
  <c r="Y2064" i="5"/>
  <c r="Y2256" i="5"/>
  <c r="X3235" i="5"/>
  <c r="Y237" i="5"/>
  <c r="Y21" i="5"/>
  <c r="Y507" i="5"/>
  <c r="Y3393" i="5"/>
  <c r="Y511" i="5"/>
  <c r="Y2003" i="5"/>
  <c r="Y2209" i="5"/>
  <c r="Y553" i="5"/>
  <c r="Y1070" i="5"/>
  <c r="Y1886" i="5"/>
  <c r="Y1249" i="5"/>
  <c r="Y193" i="5"/>
  <c r="Y2755" i="5"/>
  <c r="Y115" i="5"/>
  <c r="Y2135" i="5"/>
  <c r="Y1623" i="5"/>
  <c r="Y1374" i="5"/>
  <c r="Y331" i="5"/>
  <c r="Y2077" i="5"/>
  <c r="Y805" i="5"/>
  <c r="Y2892" i="5"/>
  <c r="Y2057" i="5"/>
  <c r="Y468" i="5"/>
  <c r="Y668" i="5"/>
  <c r="Y127" i="5"/>
  <c r="Y1935" i="5"/>
  <c r="Y992" i="5"/>
  <c r="Y328" i="5"/>
  <c r="Y2" i="5"/>
  <c r="Y1652" i="5"/>
  <c r="Y1434" i="5"/>
  <c r="Y990" i="5"/>
  <c r="Y292" i="5"/>
  <c r="Y557" i="5"/>
  <c r="Y338" i="5"/>
  <c r="Y1184" i="5"/>
  <c r="Y2683" i="5"/>
  <c r="Y2201" i="5"/>
  <c r="Y1268" i="5"/>
  <c r="Y428" i="5"/>
  <c r="Y326" i="5"/>
  <c r="Y1707" i="5"/>
  <c r="Y489" i="5"/>
  <c r="Y3026" i="5"/>
  <c r="Y1695" i="5"/>
  <c r="X3111" i="5"/>
  <c r="Y840" i="5"/>
  <c r="Y966" i="5"/>
  <c r="Y233" i="5"/>
  <c r="Y669" i="5"/>
  <c r="Y723" i="5"/>
  <c r="Y1233" i="5"/>
  <c r="Y1603" i="5"/>
  <c r="X3432" i="5"/>
  <c r="Y2124" i="5"/>
  <c r="X1066" i="5"/>
  <c r="X3441" i="5"/>
  <c r="X1165" i="5"/>
  <c r="X2591" i="5"/>
  <c r="Y1049" i="5"/>
  <c r="Y2725" i="5"/>
  <c r="Y1664" i="5"/>
  <c r="Y754" i="5"/>
  <c r="Y1998" i="5"/>
  <c r="Y721" i="5"/>
  <c r="Y1643" i="5"/>
  <c r="Y2576" i="5"/>
  <c r="Y790" i="5"/>
  <c r="Y938" i="5"/>
  <c r="Y913" i="5"/>
  <c r="Y2691" i="5"/>
  <c r="Y1117" i="5"/>
  <c r="Y448" i="5"/>
  <c r="Y785" i="5"/>
  <c r="Y1325" i="5"/>
  <c r="Y2967" i="5"/>
  <c r="Y3398" i="5"/>
  <c r="Y3094" i="5"/>
  <c r="Y2966" i="5"/>
  <c r="Y1259" i="5"/>
  <c r="Y639" i="5"/>
  <c r="Y3443" i="5"/>
  <c r="Y898" i="5"/>
  <c r="Y720" i="5"/>
  <c r="Y343" i="5"/>
  <c r="Y931" i="5"/>
  <c r="Y824" i="5"/>
  <c r="Y1641" i="5"/>
  <c r="Y653" i="5"/>
  <c r="Y2206" i="5"/>
  <c r="Y487" i="5"/>
  <c r="Y2842" i="5"/>
  <c r="Y466" i="5"/>
  <c r="Y275" i="5"/>
  <c r="Y2947" i="5"/>
  <c r="Y1294" i="5"/>
  <c r="Y2445" i="5"/>
  <c r="Y251" i="5"/>
  <c r="Y3515" i="5"/>
  <c r="Y228" i="5"/>
  <c r="Y3530" i="5"/>
  <c r="Y2413" i="5"/>
  <c r="Y1143" i="5"/>
  <c r="Y250" i="5"/>
  <c r="Y52" i="5"/>
  <c r="Y1517" i="5"/>
  <c r="Y1159" i="5"/>
  <c r="Y409" i="5"/>
  <c r="Y825" i="5"/>
  <c r="Y426" i="5"/>
  <c r="Y60" i="5"/>
  <c r="Y438" i="5"/>
  <c r="Y1385" i="5"/>
  <c r="Y582" i="5"/>
  <c r="Y1887" i="5"/>
  <c r="Y1057" i="5"/>
  <c r="Y2545" i="5"/>
  <c r="Y2427" i="5"/>
  <c r="Y510" i="5"/>
  <c r="Y1824" i="5"/>
  <c r="Y2007" i="5"/>
  <c r="Y91" i="5"/>
  <c r="Y2425" i="5"/>
  <c r="Y699" i="5"/>
  <c r="Y1775" i="5"/>
  <c r="Y283" i="5"/>
  <c r="Y1276" i="5"/>
  <c r="Y3466" i="5"/>
  <c r="Y2050" i="5"/>
  <c r="Y559" i="5"/>
  <c r="Y2252" i="5"/>
  <c r="Y1719" i="5"/>
  <c r="Y2524" i="5"/>
  <c r="Y1615" i="5"/>
  <c r="Y972" i="5"/>
  <c r="Y323" i="5"/>
  <c r="Y768" i="5"/>
  <c r="Y1894" i="5"/>
  <c r="Y3534" i="5"/>
  <c r="Y2959" i="5"/>
  <c r="Y646" i="5"/>
  <c r="Y2932" i="5"/>
  <c r="Y469" i="5"/>
  <c r="Y2907" i="5"/>
  <c r="Y2828" i="5"/>
  <c r="Y2663" i="5"/>
  <c r="Y545" i="5"/>
  <c r="Y2118" i="5"/>
  <c r="Y1563" i="5"/>
  <c r="Y859" i="5"/>
  <c r="Y82" i="5"/>
  <c r="Y2983" i="5"/>
  <c r="Y339" i="5"/>
  <c r="Y1662" i="5"/>
  <c r="Y909" i="5"/>
  <c r="Y2808" i="5"/>
  <c r="Y1245" i="5"/>
  <c r="Y1378" i="5"/>
  <c r="Y1297" i="5"/>
  <c r="Y2647" i="5"/>
  <c r="Y317" i="5"/>
  <c r="X2420" i="5"/>
  <c r="Y363" i="5"/>
  <c r="Y683" i="5"/>
  <c r="Y895" i="5"/>
  <c r="Y801" i="5"/>
  <c r="Y2076" i="5"/>
  <c r="Y1078" i="5"/>
  <c r="Y3179" i="5"/>
  <c r="X1403" i="5"/>
  <c r="Y903" i="5"/>
  <c r="X3466" i="5"/>
  <c r="X1590" i="5"/>
  <c r="Y392" i="5"/>
  <c r="Y871" i="5"/>
  <c r="Y1158" i="5"/>
  <c r="Y2098" i="5"/>
  <c r="Y2591" i="5"/>
  <c r="Y150" i="5"/>
  <c r="Y508" i="5"/>
  <c r="X2567" i="5"/>
  <c r="Y1182" i="5"/>
  <c r="X3369" i="5"/>
  <c r="X2470" i="5"/>
  <c r="X2866" i="5"/>
  <c r="X2681" i="5"/>
  <c r="X1625" i="5"/>
  <c r="X482" i="5"/>
  <c r="X2917" i="5"/>
  <c r="X3294" i="5"/>
  <c r="Z3294" i="5" s="1"/>
  <c r="X3478" i="5"/>
  <c r="Y217" i="5"/>
  <c r="X3231" i="5"/>
  <c r="Y853" i="5"/>
  <c r="X2353" i="5"/>
  <c r="X1914" i="5"/>
  <c r="Y1214" i="5"/>
  <c r="Y458" i="5"/>
  <c r="X2645" i="5"/>
  <c r="X2532" i="5"/>
  <c r="X3267" i="5"/>
  <c r="Y676" i="5"/>
  <c r="X2517" i="5"/>
  <c r="X2709" i="5"/>
  <c r="X1924" i="5"/>
  <c r="X1064" i="5"/>
  <c r="X2632" i="5"/>
  <c r="X2456" i="5"/>
  <c r="X2459" i="5"/>
  <c r="X2773" i="5"/>
  <c r="X2862" i="5"/>
  <c r="X2585" i="5"/>
  <c r="X2180" i="5"/>
  <c r="X2323" i="5"/>
  <c r="X2716" i="5"/>
  <c r="X1189" i="5"/>
  <c r="X3099" i="5"/>
  <c r="X1778" i="5"/>
  <c r="X2948" i="5"/>
  <c r="X2309" i="5"/>
  <c r="X899" i="5"/>
  <c r="X3146" i="5"/>
  <c r="X3087" i="5"/>
  <c r="X2319" i="5"/>
  <c r="X1769" i="5"/>
  <c r="X3418" i="5"/>
  <c r="X2880" i="5"/>
  <c r="Y335" i="5"/>
  <c r="X3554" i="5"/>
  <c r="X1733" i="5"/>
  <c r="X2690" i="5"/>
  <c r="X2059" i="5"/>
  <c r="X3153" i="5"/>
  <c r="X2088" i="5"/>
  <c r="X2637" i="5"/>
  <c r="X982" i="5"/>
  <c r="X3160" i="5"/>
  <c r="X1093" i="5"/>
  <c r="Y1194" i="5"/>
  <c r="Y974" i="5"/>
  <c r="Y1459" i="5"/>
  <c r="Y3158" i="5"/>
  <c r="X1684" i="5"/>
  <c r="X2213" i="5"/>
  <c r="X2980" i="5"/>
  <c r="Y2068" i="5"/>
  <c r="Y832" i="5"/>
  <c r="Y2758" i="5"/>
  <c r="X3219" i="5"/>
  <c r="Y881" i="5"/>
  <c r="Y1936" i="5"/>
  <c r="Y786" i="5"/>
  <c r="Y603" i="5"/>
  <c r="X2415" i="5"/>
  <c r="X3028" i="5"/>
  <c r="X2581" i="5"/>
  <c r="Y1191" i="5"/>
  <c r="X2734" i="5"/>
  <c r="Y1514" i="5"/>
  <c r="Y870" i="5"/>
  <c r="Y537" i="5"/>
  <c r="X2582" i="5"/>
  <c r="Y85" i="5"/>
  <c r="Y2192" i="5"/>
  <c r="Y347" i="5"/>
  <c r="Y2836" i="5"/>
  <c r="X1036" i="5"/>
  <c r="X1725" i="5"/>
  <c r="Y783" i="5"/>
  <c r="X2451" i="5"/>
  <c r="Y114" i="5"/>
  <c r="Y3439" i="5"/>
  <c r="Y2338" i="5"/>
  <c r="Y742" i="5"/>
  <c r="Y2563" i="5"/>
  <c r="Y1846" i="5"/>
  <c r="X1852" i="5"/>
  <c r="X2770" i="5"/>
  <c r="X2112" i="5"/>
  <c r="Y194" i="5"/>
  <c r="Y791" i="5"/>
  <c r="Y3234" i="5"/>
  <c r="Y2660" i="5"/>
  <c r="Y2483" i="5"/>
  <c r="Y1027" i="5"/>
  <c r="X1618" i="5"/>
  <c r="X2327" i="5"/>
  <c r="X2872" i="5"/>
  <c r="X2388" i="5"/>
  <c r="X1705" i="5"/>
  <c r="Y277" i="5"/>
  <c r="Y789" i="5"/>
  <c r="X2268" i="5"/>
  <c r="X2471" i="5"/>
  <c r="Y539" i="5"/>
  <c r="X2779" i="5"/>
  <c r="X2241" i="5"/>
  <c r="X3208" i="5"/>
  <c r="X1276" i="5"/>
  <c r="X2135" i="5"/>
  <c r="X3175" i="5"/>
  <c r="X2536" i="5"/>
  <c r="X1923" i="5"/>
  <c r="X3034" i="5"/>
  <c r="X1876" i="5"/>
  <c r="X893" i="5"/>
  <c r="X2147" i="5"/>
  <c r="X3342" i="5"/>
  <c r="X2925" i="5"/>
  <c r="X3026" i="5"/>
  <c r="Y66" i="5"/>
  <c r="X2481" i="5"/>
  <c r="X2826" i="5"/>
  <c r="X2843" i="5"/>
  <c r="X2202" i="5"/>
  <c r="Y281" i="5"/>
  <c r="X3240" i="5"/>
  <c r="X2503" i="5"/>
  <c r="Z2503" i="5" s="1"/>
  <c r="X3404" i="5"/>
  <c r="X3374" i="5"/>
  <c r="X1635" i="5"/>
  <c r="X595" i="5"/>
  <c r="X1269" i="5"/>
  <c r="X3172" i="5"/>
  <c r="X3255" i="5"/>
  <c r="X657" i="5"/>
  <c r="Y1369" i="5"/>
  <c r="Y2025" i="5"/>
  <c r="Y197" i="5"/>
  <c r="X2039" i="5"/>
  <c r="X2384" i="5"/>
  <c r="X3373" i="5"/>
  <c r="Y822" i="5"/>
  <c r="Y394" i="5"/>
  <c r="Y2348" i="5"/>
  <c r="Y1269" i="5"/>
  <c r="Y377" i="5"/>
  <c r="Y577" i="5"/>
  <c r="Y1396" i="5"/>
  <c r="Y775" i="5"/>
  <c r="Y171" i="5"/>
  <c r="Y873" i="5"/>
  <c r="Y172" i="5"/>
  <c r="Y1161" i="5"/>
  <c r="X3194" i="5"/>
  <c r="Y834" i="5"/>
  <c r="Y803" i="5"/>
  <c r="Y915" i="5"/>
  <c r="X3309" i="5"/>
  <c r="Y333" i="5"/>
  <c r="Y130" i="5"/>
  <c r="Y35" i="5"/>
  <c r="Y787" i="5"/>
  <c r="Y341" i="5"/>
  <c r="Y658" i="5"/>
  <c r="Y1611" i="5"/>
  <c r="Y980" i="5"/>
  <c r="Y608" i="5"/>
  <c r="X3241" i="5"/>
  <c r="Y167" i="5"/>
  <c r="Y2739" i="5"/>
  <c r="Y1342" i="5"/>
  <c r="Y1388" i="5"/>
  <c r="Y2514" i="5"/>
  <c r="Y522" i="5"/>
  <c r="Y571" i="5"/>
  <c r="Y729" i="5"/>
  <c r="X1995" i="5"/>
  <c r="X3062" i="5"/>
  <c r="Y63" i="5"/>
  <c r="Y3450" i="5"/>
  <c r="Z3450" i="5" s="1"/>
  <c r="Y2320" i="5"/>
  <c r="Y218" i="5"/>
  <c r="Y3505" i="5"/>
  <c r="Y1225" i="5"/>
  <c r="Y1834" i="5"/>
  <c r="Y77" i="5"/>
  <c r="Y921" i="5"/>
  <c r="Y652" i="5"/>
  <c r="X129" i="5"/>
  <c r="Y105" i="5"/>
  <c r="Y2864" i="5"/>
  <c r="Y1477" i="5"/>
  <c r="Y2060" i="5"/>
  <c r="Z2060" i="5" s="1"/>
  <c r="Y422" i="5"/>
  <c r="X2440" i="5"/>
  <c r="Y884" i="5"/>
  <c r="X3296" i="5"/>
  <c r="X2962" i="5"/>
  <c r="X2879" i="5"/>
  <c r="Z2879" i="5" s="1"/>
  <c r="X2605" i="5"/>
  <c r="Y797" i="5"/>
  <c r="X2179" i="5"/>
  <c r="X2000" i="5"/>
  <c r="X2114" i="5"/>
  <c r="X1661" i="5"/>
  <c r="Y1350" i="5"/>
  <c r="Y154" i="5"/>
  <c r="X2672" i="5"/>
  <c r="X2270" i="5"/>
  <c r="X2782" i="5"/>
  <c r="X3516" i="5"/>
  <c r="X655" i="5"/>
  <c r="X2139" i="5"/>
  <c r="X3401" i="5"/>
  <c r="X3077" i="5"/>
  <c r="Y531" i="5"/>
  <c r="X1939" i="5"/>
  <c r="X2737" i="5"/>
  <c r="X3503" i="5"/>
  <c r="X3259" i="5"/>
  <c r="X2945" i="5"/>
  <c r="X3323" i="5"/>
  <c r="X872" i="5"/>
  <c r="X2644" i="5"/>
  <c r="X2527" i="5"/>
  <c r="X987" i="5"/>
  <c r="X3433" i="5"/>
  <c r="X2395" i="5"/>
  <c r="X2791" i="5"/>
  <c r="Y694" i="5"/>
  <c r="X2432" i="5"/>
  <c r="X1844" i="5"/>
  <c r="X3100" i="5"/>
  <c r="X1833" i="5"/>
  <c r="Y191" i="5"/>
  <c r="Y450" i="5"/>
  <c r="X3350" i="5"/>
  <c r="X1758" i="5"/>
  <c r="X742" i="5"/>
  <c r="X3227" i="5"/>
  <c r="X3510" i="5"/>
  <c r="X1773" i="5"/>
  <c r="X3063" i="5"/>
  <c r="X1637" i="5"/>
  <c r="X31" i="5"/>
  <c r="X2264" i="5"/>
  <c r="Y551" i="5"/>
  <c r="Y2711" i="5"/>
  <c r="Y769" i="5"/>
  <c r="Y411" i="5"/>
  <c r="X3559" i="5"/>
  <c r="X2337" i="5"/>
  <c r="Y602" i="5"/>
  <c r="Y1805" i="5"/>
  <c r="Y1050" i="5"/>
  <c r="X397" i="5"/>
  <c r="Y1414" i="5"/>
  <c r="Y914" i="5"/>
  <c r="Y291" i="5"/>
  <c r="Y1200" i="5"/>
  <c r="Y12" i="5"/>
  <c r="Y476" i="5"/>
  <c r="Y207" i="5"/>
  <c r="Y959" i="5"/>
  <c r="Y902" i="5"/>
  <c r="Y157" i="5"/>
  <c r="Y146" i="5"/>
  <c r="Y421" i="5"/>
  <c r="Y925" i="5"/>
  <c r="Y1717" i="5"/>
  <c r="Y1313" i="5"/>
  <c r="Y1256" i="5"/>
  <c r="Y46" i="5"/>
  <c r="Y79" i="5"/>
  <c r="Y1734" i="5"/>
  <c r="Y519" i="5"/>
  <c r="Y3452" i="5"/>
  <c r="Y36" i="5"/>
  <c r="Y659" i="5"/>
  <c r="X2723" i="5"/>
  <c r="Y1506" i="5"/>
  <c r="Y613" i="5"/>
  <c r="Y47" i="5"/>
  <c r="Y2638" i="5"/>
  <c r="Y1800" i="5"/>
  <c r="Y1169" i="5"/>
  <c r="Y364" i="5"/>
  <c r="Y2814" i="5"/>
  <c r="Y1858" i="5"/>
  <c r="X2154" i="5"/>
  <c r="Y1009" i="5"/>
  <c r="Y2105" i="5"/>
  <c r="Y419" i="5"/>
  <c r="Y1728" i="5"/>
  <c r="Y1632" i="5"/>
  <c r="Y2086" i="5"/>
  <c r="X3558" i="5"/>
  <c r="X3561" i="5"/>
  <c r="X3024" i="5"/>
  <c r="Y382" i="5"/>
  <c r="Y776" i="5"/>
  <c r="Y552" i="5"/>
  <c r="Y2258" i="5"/>
  <c r="Y734" i="5"/>
  <c r="Y748" i="5"/>
  <c r="Y848" i="5"/>
  <c r="X2617" i="5"/>
  <c r="Y293" i="5"/>
  <c r="X3029" i="5"/>
  <c r="X3249" i="5"/>
  <c r="X1188" i="5"/>
  <c r="Y774" i="5"/>
  <c r="X3046" i="5"/>
  <c r="X2336" i="5"/>
  <c r="X2715" i="5"/>
  <c r="X1704" i="5"/>
  <c r="X495" i="5"/>
  <c r="X3378" i="5"/>
  <c r="X2043" i="5"/>
  <c r="X2810" i="5"/>
  <c r="X1654" i="5"/>
  <c r="X2881" i="5"/>
  <c r="X2253" i="5"/>
  <c r="X782" i="5"/>
  <c r="X1172" i="5"/>
  <c r="X1213" i="5"/>
  <c r="X2416" i="5"/>
  <c r="X2145" i="5"/>
  <c r="X1640" i="5"/>
  <c r="X1270" i="5"/>
  <c r="X163" i="5"/>
  <c r="X2224" i="5"/>
  <c r="X1505" i="5"/>
  <c r="X2956" i="5"/>
  <c r="X1554" i="5"/>
  <c r="X2824" i="5"/>
  <c r="X1530" i="5"/>
  <c r="X1989" i="5"/>
  <c r="X2696" i="5"/>
  <c r="X3365" i="5"/>
  <c r="X3305" i="5"/>
  <c r="X2596" i="5"/>
  <c r="X3215" i="5"/>
  <c r="Z3215" i="5" s="1"/>
  <c r="X2342" i="5"/>
  <c r="X801" i="5"/>
  <c r="X2448" i="5"/>
  <c r="X2682" i="5"/>
  <c r="X1955" i="5"/>
  <c r="X2449" i="5"/>
  <c r="Y1150" i="5"/>
  <c r="X3578" i="5"/>
  <c r="Z3578" i="5" s="1"/>
  <c r="Y390" i="5"/>
  <c r="Y620" i="5"/>
  <c r="Y887" i="5"/>
  <c r="Y1079" i="5"/>
  <c r="Y1581" i="5"/>
  <c r="Y2152" i="5"/>
  <c r="Y1640" i="5"/>
  <c r="Y2650" i="5"/>
  <c r="Z2650" i="5" s="1"/>
  <c r="Y153" i="5"/>
  <c r="Y831" i="5"/>
  <c r="Y147" i="5"/>
  <c r="X1970" i="5"/>
  <c r="Y2140" i="5"/>
  <c r="Y126" i="5"/>
  <c r="Y1433" i="5"/>
  <c r="Y671" i="5"/>
  <c r="Y238" i="5"/>
  <c r="Y25" i="5"/>
  <c r="Y631" i="5"/>
  <c r="Y1197" i="5"/>
  <c r="Y2614" i="5"/>
  <c r="Y1555" i="5"/>
  <c r="Y416" i="5"/>
  <c r="X2639" i="5"/>
  <c r="X2960" i="5"/>
  <c r="Y427" i="5"/>
  <c r="Y745" i="5"/>
  <c r="Y2011" i="5"/>
  <c r="Y850" i="5"/>
  <c r="Y538" i="5"/>
  <c r="Y2762" i="5"/>
  <c r="Y1040" i="5"/>
  <c r="Y1222" i="5"/>
  <c r="X3498" i="5"/>
  <c r="Y27" i="5"/>
  <c r="Y497" i="5"/>
  <c r="Y3264" i="5"/>
  <c r="Y1438" i="5"/>
  <c r="Y1767" i="5"/>
  <c r="Y874" i="5"/>
  <c r="X3081" i="5"/>
  <c r="X3358" i="5"/>
  <c r="Y297" i="5"/>
  <c r="Y611" i="5"/>
  <c r="Y386" i="5"/>
  <c r="Y679" i="5"/>
  <c r="Y2811" i="5"/>
  <c r="Y1287" i="5"/>
  <c r="Y2775" i="5"/>
  <c r="Y3057" i="5"/>
  <c r="Y7" i="5"/>
  <c r="Y246" i="5"/>
  <c r="X2512" i="5"/>
  <c r="X3176" i="5"/>
  <c r="X3523" i="5"/>
  <c r="X1882" i="5"/>
  <c r="X2279" i="5"/>
  <c r="X1044" i="5"/>
  <c r="X2467" i="5"/>
  <c r="X2199" i="5"/>
  <c r="Y586" i="5"/>
  <c r="Y163" i="5"/>
  <c r="X2189" i="5"/>
  <c r="X1957" i="5"/>
  <c r="Z1957" i="5" s="1"/>
  <c r="X2912" i="5"/>
  <c r="X701" i="5"/>
  <c r="X3299" i="5"/>
  <c r="X2437" i="5"/>
  <c r="X460" i="5"/>
  <c r="X566" i="5"/>
  <c r="X1714" i="5"/>
  <c r="X438" i="5"/>
  <c r="Z438" i="5" s="1"/>
  <c r="X2302" i="5"/>
  <c r="X2258" i="5"/>
  <c r="X3307" i="5"/>
  <c r="X2931" i="5"/>
  <c r="X1353" i="5"/>
  <c r="X2553" i="5"/>
  <c r="X3301" i="5"/>
  <c r="X3346" i="5"/>
  <c r="Z3346" i="5" s="1"/>
  <c r="X1918" i="5"/>
  <c r="X1787" i="5"/>
  <c r="X2050" i="5"/>
  <c r="X3357" i="5"/>
  <c r="X2892" i="5"/>
  <c r="X1563" i="5"/>
  <c r="X1926" i="5"/>
  <c r="X1458" i="5"/>
  <c r="X662" i="5"/>
  <c r="Y2430" i="5"/>
  <c r="Y1271" i="5"/>
  <c r="Y1793" i="5"/>
  <c r="Y1000" i="5"/>
  <c r="Y255" i="5"/>
  <c r="Y544" i="5"/>
  <c r="Y862" i="5"/>
  <c r="Y2486" i="5"/>
  <c r="Y3243" i="5"/>
  <c r="X3410" i="5"/>
  <c r="X2167" i="5"/>
  <c r="X3094" i="5"/>
  <c r="Y1021" i="5"/>
  <c r="Y663" i="5"/>
  <c r="Y2406" i="5"/>
  <c r="Y569" i="5"/>
  <c r="Y2509" i="5"/>
  <c r="Y1789" i="5"/>
  <c r="Y417" i="5"/>
  <c r="X2936" i="5"/>
  <c r="X3104" i="5"/>
  <c r="Y1579" i="5"/>
  <c r="Y1460" i="5"/>
  <c r="Y1087" i="5"/>
  <c r="Y982" i="5"/>
  <c r="Y851" i="5"/>
  <c r="Y556" i="5"/>
  <c r="Y1492" i="5"/>
  <c r="Y222" i="5"/>
  <c r="X2842" i="5"/>
  <c r="X2473" i="5"/>
  <c r="Y1023" i="5"/>
  <c r="Y1130" i="5"/>
  <c r="Y270" i="5"/>
  <c r="Y3386" i="5"/>
  <c r="Y436" i="5"/>
  <c r="Y3311" i="5"/>
  <c r="Y1011" i="5"/>
  <c r="X3117" i="5"/>
  <c r="Y1609" i="5"/>
  <c r="Y1811" i="5"/>
  <c r="Y236" i="5"/>
  <c r="Y672" i="5"/>
  <c r="Y2933" i="5"/>
  <c r="Y830" i="5"/>
  <c r="X305" i="5"/>
  <c r="X2841" i="5"/>
  <c r="X2916" i="5"/>
  <c r="Y578" i="5"/>
  <c r="X2897" i="5"/>
  <c r="X3103" i="5"/>
  <c r="X2297" i="5"/>
  <c r="Y99" i="5"/>
  <c r="Y1178" i="5"/>
  <c r="X3095" i="5"/>
  <c r="X1157" i="5"/>
  <c r="X3543" i="5"/>
  <c r="X3362" i="5"/>
  <c r="X233" i="5"/>
  <c r="X3530" i="5"/>
  <c r="X2576" i="5"/>
  <c r="X2081" i="5"/>
  <c r="X2554" i="5"/>
  <c r="X2002" i="5"/>
  <c r="X3570" i="5"/>
  <c r="X3067" i="5"/>
  <c r="X3458" i="5"/>
  <c r="X475" i="5"/>
  <c r="X1109" i="5"/>
  <c r="X213" i="5"/>
  <c r="X3416" i="5"/>
  <c r="X2544" i="5"/>
  <c r="X1793" i="5"/>
  <c r="X2955" i="5"/>
  <c r="X2971" i="5"/>
  <c r="X1691" i="5"/>
  <c r="X2949" i="5"/>
  <c r="X2765" i="5"/>
  <c r="X3330" i="5"/>
  <c r="X2523" i="5"/>
  <c r="X2186" i="5"/>
  <c r="X1371" i="5"/>
  <c r="X2036" i="5"/>
  <c r="Y1443" i="5"/>
  <c r="Y987" i="5"/>
  <c r="Y265" i="5"/>
  <c r="Y854" i="5"/>
  <c r="Y1227" i="5"/>
  <c r="Y739" i="5"/>
  <c r="X2252" i="5"/>
  <c r="X2970" i="5"/>
  <c r="X2232" i="5"/>
  <c r="X3553" i="5"/>
  <c r="Y322" i="5"/>
  <c r="Y481" i="5"/>
  <c r="Y399" i="5"/>
  <c r="Y766" i="5"/>
  <c r="Y722" i="5"/>
  <c r="Y10" i="5"/>
  <c r="X3167" i="5"/>
  <c r="Y1578" i="5"/>
  <c r="Y437" i="5"/>
  <c r="Y1587" i="5"/>
  <c r="Y867" i="5"/>
  <c r="Y1557" i="5"/>
  <c r="Y2964" i="5"/>
  <c r="Z2964" i="5" s="1"/>
  <c r="Y119" i="5"/>
  <c r="Y1735" i="5"/>
  <c r="Y465" i="5"/>
  <c r="Y566" i="5"/>
  <c r="Y3202" i="5"/>
  <c r="Y1053" i="5"/>
  <c r="Y405" i="5"/>
  <c r="Y2843" i="5"/>
  <c r="Y2412" i="5"/>
  <c r="Y472" i="5"/>
  <c r="Y975" i="5"/>
  <c r="Y1703" i="5"/>
  <c r="Y182" i="5"/>
  <c r="X2966" i="5"/>
  <c r="Y540" i="5"/>
  <c r="X1104" i="5"/>
  <c r="Y869" i="5"/>
  <c r="Y3437" i="5"/>
  <c r="Y2659" i="5"/>
  <c r="Y2128" i="5"/>
  <c r="Y838" i="5"/>
  <c r="X716" i="5"/>
  <c r="X2976" i="5"/>
  <c r="X2040" i="5"/>
  <c r="Y108" i="5"/>
  <c r="X2599" i="5"/>
  <c r="X986" i="5"/>
  <c r="X2903" i="5"/>
  <c r="X3505" i="5"/>
  <c r="X3370" i="5"/>
  <c r="X2340" i="5"/>
  <c r="X3238" i="5"/>
  <c r="Y100" i="5"/>
  <c r="X2989" i="5"/>
  <c r="X2756" i="5"/>
  <c r="X3137" i="5"/>
  <c r="X2725" i="5"/>
  <c r="X1075" i="5"/>
  <c r="X2888" i="5"/>
  <c r="X2923" i="5"/>
  <c r="X2733" i="5"/>
  <c r="X2519" i="5"/>
  <c r="X611" i="5"/>
  <c r="X210" i="5"/>
  <c r="X2511" i="5"/>
  <c r="Z2511" i="5" s="1"/>
  <c r="X3387" i="5"/>
  <c r="X2816" i="5"/>
  <c r="X2703" i="5"/>
  <c r="X2607" i="5"/>
  <c r="X3574" i="5"/>
  <c r="X2373" i="5"/>
  <c r="X1047" i="5"/>
  <c r="X2764" i="5"/>
  <c r="Z2764" i="5" s="1"/>
  <c r="X2616" i="5"/>
  <c r="X2767" i="5"/>
  <c r="X3045" i="5"/>
  <c r="X1583" i="5"/>
  <c r="X1659" i="5"/>
  <c r="X1805" i="5"/>
  <c r="X2351" i="5"/>
  <c r="X3508" i="5"/>
  <c r="Z3508" i="5" s="1"/>
  <c r="X1149" i="5"/>
  <c r="X789" i="5"/>
  <c r="X2799" i="5"/>
  <c r="X2648" i="5"/>
  <c r="X2505" i="5"/>
  <c r="X388" i="5"/>
  <c r="X3402" i="5"/>
  <c r="X2676" i="5"/>
  <c r="Z2676" i="5" s="1"/>
  <c r="X2593" i="5"/>
  <c r="X2990" i="5"/>
  <c r="X1384" i="5"/>
  <c r="X3169" i="5"/>
  <c r="X3552" i="5"/>
  <c r="X2563" i="5"/>
  <c r="X2558" i="5"/>
  <c r="X835" i="5"/>
  <c r="X3003" i="5"/>
  <c r="X3243" i="5"/>
  <c r="X2085" i="5"/>
  <c r="X2482" i="5"/>
  <c r="X488" i="5"/>
  <c r="Y210" i="5"/>
  <c r="Y596" i="5"/>
  <c r="Y967" i="5"/>
  <c r="Y767" i="5"/>
  <c r="Y180" i="5"/>
  <c r="X2640" i="5"/>
  <c r="X3212" i="5"/>
  <c r="X1212" i="5"/>
  <c r="X3125" i="5"/>
  <c r="X2848" i="5"/>
  <c r="Y747" i="5"/>
  <c r="X2240" i="5"/>
  <c r="X1915" i="5"/>
  <c r="X2361" i="5"/>
  <c r="X1956" i="5"/>
  <c r="X2545" i="5"/>
  <c r="X2086" i="5"/>
  <c r="X2918" i="5"/>
  <c r="X3534" i="5"/>
  <c r="Z3534" i="5" s="1"/>
  <c r="X1042" i="5"/>
  <c r="X3537" i="5"/>
  <c r="X2425" i="5"/>
  <c r="X3493" i="5"/>
  <c r="X2132" i="5"/>
  <c r="X2983" i="5"/>
  <c r="X3041" i="5"/>
  <c r="Y31" i="5"/>
  <c r="X2155" i="5"/>
  <c r="X1869" i="5"/>
  <c r="X1253" i="5"/>
  <c r="X1500" i="5"/>
  <c r="Y756" i="5"/>
  <c r="X3102" i="5"/>
  <c r="X3036" i="5"/>
  <c r="X2383" i="5"/>
  <c r="Z2383" i="5" s="1"/>
  <c r="X2998" i="5"/>
  <c r="Y199" i="5"/>
  <c r="X1255" i="5"/>
  <c r="X2646" i="5"/>
  <c r="X3497" i="5"/>
  <c r="X1837" i="5"/>
  <c r="X2720" i="5"/>
  <c r="X3375" i="5"/>
  <c r="Z3375" i="5" s="1"/>
  <c r="X2067" i="5"/>
  <c r="X1893" i="5"/>
  <c r="X3049" i="5"/>
  <c r="X2972" i="5"/>
  <c r="X2766" i="5"/>
  <c r="X3025" i="5"/>
  <c r="X2911" i="5"/>
  <c r="X2197" i="5"/>
  <c r="X2776" i="5"/>
  <c r="X850" i="5"/>
  <c r="X2461" i="5"/>
  <c r="X2335" i="5"/>
  <c r="X3547" i="5"/>
  <c r="X3431" i="5"/>
  <c r="X2997" i="5"/>
  <c r="X2994" i="5"/>
  <c r="Z2994" i="5" s="1"/>
  <c r="X1206" i="5"/>
  <c r="X3424" i="5"/>
  <c r="X3007" i="5"/>
  <c r="X2634" i="5"/>
  <c r="X2310" i="5"/>
  <c r="X3449" i="5"/>
  <c r="X1719" i="5"/>
  <c r="X3569" i="5"/>
  <c r="X2902" i="5"/>
  <c r="X2595" i="5"/>
  <c r="X2490" i="5"/>
  <c r="X2111" i="5"/>
  <c r="X107" i="5"/>
  <c r="X3451" i="5"/>
  <c r="X3200" i="5"/>
  <c r="X2358" i="5"/>
  <c r="Z2358" i="5" s="1"/>
  <c r="X2212" i="5"/>
  <c r="X1967" i="5"/>
  <c r="X2834" i="5"/>
  <c r="X1533" i="5"/>
  <c r="X963" i="5"/>
  <c r="X3262" i="5"/>
  <c r="X2630" i="5"/>
  <c r="X1576" i="5"/>
  <c r="Z1576" i="5" s="1"/>
  <c r="X1622" i="5"/>
  <c r="X1734" i="5"/>
  <c r="X180" i="5"/>
  <c r="X3021" i="5"/>
  <c r="X1022" i="5"/>
  <c r="X1506" i="5"/>
  <c r="X2306" i="5"/>
  <c r="X3521" i="5"/>
  <c r="X1406" i="5"/>
  <c r="X3396" i="5"/>
  <c r="X237" i="5"/>
  <c r="X500" i="5"/>
  <c r="Y650" i="5"/>
  <c r="Y2024" i="5"/>
  <c r="Y2043" i="5"/>
  <c r="Y1142" i="5"/>
  <c r="X2163" i="5"/>
  <c r="Y327" i="5"/>
  <c r="Y612" i="5"/>
  <c r="Y90" i="5"/>
  <c r="Y928" i="5"/>
  <c r="Y403" i="5"/>
  <c r="X1108" i="5"/>
  <c r="X2991" i="5"/>
  <c r="Z2991" i="5" s="1"/>
  <c r="Y1729" i="5"/>
  <c r="Y1424" i="5"/>
  <c r="Y300" i="5"/>
  <c r="Y2224" i="5"/>
  <c r="Y160" i="5"/>
  <c r="Y852" i="5"/>
  <c r="Y1128" i="5"/>
  <c r="Y3005" i="5"/>
  <c r="Y161" i="5"/>
  <c r="Y839" i="5"/>
  <c r="Y149" i="5"/>
  <c r="Y155" i="5"/>
  <c r="X2655" i="5"/>
  <c r="Y225" i="5"/>
  <c r="X1794" i="5"/>
  <c r="X3452" i="5"/>
  <c r="Z3452" i="5" s="1"/>
  <c r="X3047" i="5"/>
  <c r="Y733" i="5"/>
  <c r="X3443" i="5"/>
  <c r="Y793" i="5"/>
  <c r="Y164" i="5"/>
  <c r="X1616" i="5"/>
  <c r="X205" i="5"/>
  <c r="X2227" i="5"/>
  <c r="Y211" i="5"/>
  <c r="X184" i="5"/>
  <c r="Y336" i="5"/>
  <c r="X2063" i="5"/>
  <c r="X3568" i="5"/>
  <c r="X2263" i="5"/>
  <c r="X2292" i="5"/>
  <c r="X1652" i="5"/>
  <c r="Z1652" i="5" s="1"/>
  <c r="X2609" i="5"/>
  <c r="X2643" i="5"/>
  <c r="X2846" i="5"/>
  <c r="X1021" i="5"/>
  <c r="X1062" i="5"/>
  <c r="X3061" i="5"/>
  <c r="X2316" i="5"/>
  <c r="X3546" i="5"/>
  <c r="X909" i="5"/>
  <c r="X3409" i="5"/>
  <c r="X2133" i="5"/>
  <c r="Y725" i="5"/>
  <c r="X3551" i="5"/>
  <c r="Y811" i="5"/>
  <c r="X3406" i="5"/>
  <c r="X2200" i="5"/>
  <c r="X3282" i="5"/>
  <c r="X1883" i="5"/>
  <c r="X2452" i="5"/>
  <c r="X1509" i="5"/>
  <c r="X1178" i="5"/>
  <c r="X793" i="5"/>
  <c r="X1234" i="5"/>
  <c r="X2929" i="5"/>
  <c r="Z2929" i="5" s="1"/>
  <c r="X2683" i="5"/>
  <c r="X977" i="5"/>
  <c r="X947" i="5"/>
  <c r="X3565" i="5"/>
  <c r="X3494" i="5"/>
  <c r="Y425" i="5"/>
  <c r="X1666" i="5"/>
  <c r="X3071" i="5"/>
  <c r="X2191" i="5"/>
  <c r="X780" i="5"/>
  <c r="X3381" i="5"/>
  <c r="X1963" i="5"/>
  <c r="X2775" i="5"/>
  <c r="X2839" i="5"/>
  <c r="X3438" i="5"/>
  <c r="X2169" i="5"/>
  <c r="X2129" i="5"/>
  <c r="X3251" i="5"/>
  <c r="X2442" i="5"/>
  <c r="X2597" i="5"/>
  <c r="X141" i="5"/>
  <c r="X2869" i="5"/>
  <c r="X247" i="5"/>
  <c r="Y943" i="5"/>
  <c r="X1795" i="5"/>
  <c r="X3109" i="5"/>
  <c r="X1820" i="5"/>
  <c r="X2354" i="5"/>
  <c r="X410" i="5"/>
  <c r="X1747" i="5"/>
  <c r="X3170" i="5"/>
  <c r="X3074" i="5"/>
  <c r="Z3074" i="5" s="1"/>
  <c r="X1931" i="5"/>
  <c r="X708" i="5"/>
  <c r="X659" i="5"/>
  <c r="X1836" i="5"/>
  <c r="X642" i="5"/>
  <c r="X3304" i="5"/>
  <c r="X1827" i="5"/>
  <c r="X3278" i="5"/>
  <c r="X2500" i="5"/>
  <c r="X2802" i="5"/>
  <c r="X3138" i="5"/>
  <c r="X2015" i="5"/>
  <c r="X401" i="5"/>
  <c r="X2222" i="5"/>
  <c r="X1421" i="5"/>
  <c r="X2140" i="5"/>
  <c r="Z2140" i="5" s="1"/>
  <c r="X396" i="5"/>
  <c r="X2886" i="5"/>
  <c r="X2152" i="5"/>
  <c r="X522" i="5"/>
  <c r="Y38" i="5"/>
  <c r="Y1196" i="5"/>
  <c r="X3501" i="5"/>
  <c r="X1365" i="5"/>
  <c r="Z1365" i="5" s="1"/>
  <c r="X2965" i="5"/>
  <c r="X3171" i="5"/>
  <c r="X2654" i="5"/>
  <c r="X3420" i="5"/>
  <c r="X3226" i="5"/>
  <c r="X2938" i="5"/>
  <c r="Y383" i="5"/>
  <c r="X2171" i="5"/>
  <c r="Z2171" i="5" s="1"/>
  <c r="X3548" i="5"/>
  <c r="X3090" i="5"/>
  <c r="X2230" i="5"/>
  <c r="X1561" i="5"/>
  <c r="X1685" i="5"/>
  <c r="X2552" i="5"/>
  <c r="X1910" i="5"/>
  <c r="X3550" i="5"/>
  <c r="Z3550" i="5" s="1"/>
  <c r="X3392" i="5"/>
  <c r="X3476" i="5"/>
  <c r="X3470" i="5"/>
  <c r="X2414" i="5"/>
  <c r="X1502" i="5"/>
  <c r="Y357" i="5"/>
  <c r="Y666" i="5"/>
  <c r="X2906" i="5"/>
  <c r="X503" i="5"/>
  <c r="X2712" i="5"/>
  <c r="X3051" i="5"/>
  <c r="X2324" i="5"/>
  <c r="X598" i="5"/>
  <c r="X960" i="5"/>
  <c r="X3115" i="5"/>
  <c r="X2417" i="5"/>
  <c r="Z2417" i="5" s="1"/>
  <c r="X1088" i="5"/>
  <c r="X3292" i="5"/>
  <c r="X2487" i="5"/>
  <c r="X2959" i="5"/>
  <c r="X3422" i="5"/>
  <c r="X2359" i="5"/>
  <c r="X2173" i="5"/>
  <c r="X1370" i="5"/>
  <c r="X1653" i="5"/>
  <c r="X2170" i="5"/>
  <c r="X830" i="5"/>
  <c r="X2215" i="5"/>
  <c r="X2244" i="5"/>
  <c r="X2984" i="5"/>
  <c r="X2187" i="5"/>
  <c r="X1670" i="5"/>
  <c r="Z1670" i="5" s="1"/>
  <c r="X2589" i="5"/>
  <c r="X1123" i="5"/>
  <c r="X3580" i="5"/>
  <c r="X1702" i="5"/>
  <c r="X2744" i="5"/>
  <c r="X2004" i="5"/>
  <c r="X3002" i="5"/>
  <c r="X3233" i="5"/>
  <c r="X2830" i="5"/>
  <c r="X2484" i="5"/>
  <c r="X2156" i="5"/>
  <c r="X1907" i="5"/>
  <c r="X2064" i="5"/>
  <c r="Y1015" i="5"/>
  <c r="X3509" i="5"/>
  <c r="X3020" i="5"/>
  <c r="X3218" i="5"/>
  <c r="X3008" i="5"/>
  <c r="X2857" i="5"/>
  <c r="X3539" i="5"/>
  <c r="X2863" i="5"/>
  <c r="X619" i="5"/>
  <c r="X2061" i="5"/>
  <c r="X3528" i="5"/>
  <c r="Z3528" i="5" s="1"/>
  <c r="X2341" i="5"/>
  <c r="X3506" i="5"/>
  <c r="X2877" i="5"/>
  <c r="X3033" i="5"/>
  <c r="X2635" i="5"/>
  <c r="X3329" i="5"/>
  <c r="X3216" i="5"/>
  <c r="X3315" i="5"/>
  <c r="Z3315" i="5" s="1"/>
  <c r="X2281" i="5"/>
  <c r="X224" i="5"/>
  <c r="X3354" i="5"/>
  <c r="X2439" i="5"/>
  <c r="X743" i="5"/>
  <c r="X715" i="5"/>
  <c r="X1195" i="5"/>
  <c r="X904" i="5"/>
  <c r="X2510" i="5"/>
  <c r="X3412" i="5"/>
  <c r="Y1102" i="5"/>
  <c r="Y3276" i="5"/>
  <c r="Y3565" i="5"/>
  <c r="Y2452" i="5"/>
  <c r="X3053" i="5"/>
  <c r="Y1323" i="5"/>
  <c r="Y1614" i="5"/>
  <c r="Y1799" i="5"/>
  <c r="Y585" i="5"/>
  <c r="Y3235" i="5"/>
  <c r="Z3235" i="5" s="1"/>
  <c r="Y420" i="5"/>
  <c r="Y3168" i="5"/>
  <c r="Y3226" i="5"/>
  <c r="Y654" i="5"/>
  <c r="X3284" i="5"/>
  <c r="Y1179" i="5"/>
  <c r="Y229" i="5"/>
  <c r="X3295" i="5"/>
  <c r="X1875" i="5"/>
  <c r="Y3191" i="5"/>
  <c r="Y3188" i="5"/>
  <c r="Y2451" i="5"/>
  <c r="Z2451" i="5" s="1"/>
  <c r="Y2527" i="5"/>
  <c r="Y622" i="5"/>
  <c r="Y730" i="5"/>
  <c r="X3400" i="5"/>
  <c r="X2391" i="5"/>
  <c r="Y310" i="5"/>
  <c r="Y684" i="5"/>
  <c r="X3388" i="5"/>
  <c r="Z3388" i="5" s="1"/>
  <c r="X1156" i="5"/>
  <c r="X1788" i="5"/>
  <c r="X12" i="5"/>
  <c r="X842" i="5"/>
  <c r="Y19" i="5"/>
  <c r="X1061" i="5"/>
  <c r="X2249" i="5"/>
  <c r="X3313" i="5"/>
  <c r="Z3313" i="5" s="1"/>
  <c r="X2904" i="5"/>
  <c r="X2226" i="5"/>
  <c r="Y1358" i="5"/>
  <c r="X3317" i="5"/>
  <c r="X2522" i="5"/>
  <c r="X2422" i="5"/>
  <c r="X2603" i="5"/>
  <c r="Y490" i="5"/>
  <c r="Y271" i="5"/>
  <c r="X3359" i="5"/>
  <c r="Y711" i="5"/>
  <c r="X2056" i="5"/>
  <c r="X3540" i="5"/>
  <c r="X1732" i="5"/>
  <c r="X3127" i="5"/>
  <c r="X1607" i="5"/>
  <c r="X2274" i="5"/>
  <c r="Y1104" i="5"/>
  <c r="Z1104" i="5" s="1"/>
  <c r="Y703" i="5"/>
  <c r="Y847" i="5"/>
  <c r="X3098" i="5"/>
  <c r="Y318" i="5"/>
  <c r="Y675" i="5"/>
  <c r="X1908" i="5"/>
  <c r="X3526" i="5"/>
  <c r="X2551" i="5"/>
  <c r="X564" i="5"/>
  <c r="X1503" i="5"/>
  <c r="X2074" i="5"/>
  <c r="X2217" i="5"/>
  <c r="X90" i="5"/>
  <c r="X3096" i="5"/>
  <c r="Z3096" i="5" s="1"/>
  <c r="X1877" i="5"/>
  <c r="X2148" i="5"/>
  <c r="X3068" i="5"/>
  <c r="X3535" i="5"/>
  <c r="X759" i="5"/>
  <c r="X2876" i="5"/>
  <c r="X2162" i="5"/>
  <c r="X2647" i="5"/>
  <c r="Z2647" i="5" s="1"/>
  <c r="X3058" i="5"/>
  <c r="X1495" i="5"/>
  <c r="X3483" i="5"/>
  <c r="X2642" i="5"/>
  <c r="X3414" i="5"/>
  <c r="X1965" i="5"/>
  <c r="X2237" i="5"/>
  <c r="X230" i="5"/>
  <c r="Y1278" i="5"/>
  <c r="Z1278" i="5" s="1"/>
  <c r="X3531" i="5"/>
  <c r="X2424" i="5"/>
  <c r="X2745" i="5"/>
  <c r="X2463" i="5"/>
  <c r="X1277" i="5"/>
  <c r="Y784" i="5"/>
  <c r="X2638" i="5"/>
  <c r="Z2638" i="5" s="1"/>
  <c r="Y285" i="5"/>
  <c r="X2243" i="5"/>
  <c r="X3166" i="5"/>
  <c r="X227" i="5"/>
  <c r="X2861" i="5"/>
  <c r="X1671" i="5"/>
  <c r="X1433" i="5"/>
  <c r="X2624" i="5"/>
  <c r="Z2624" i="5" s="1"/>
  <c r="X3347" i="5"/>
  <c r="X2883" i="5"/>
  <c r="X2758" i="5"/>
  <c r="X3316" i="5"/>
  <c r="X2109" i="5"/>
  <c r="X2750" i="5"/>
  <c r="X1082" i="5"/>
  <c r="X998" i="5"/>
  <c r="Z998" i="5" s="1"/>
  <c r="X823" i="5"/>
  <c r="X3567" i="5"/>
  <c r="X2698" i="5"/>
  <c r="X3196" i="5"/>
  <c r="X2006" i="5"/>
  <c r="X1900" i="5"/>
  <c r="X1672" i="5"/>
  <c r="X1609" i="5"/>
  <c r="X3274" i="5"/>
  <c r="X2884" i="5"/>
  <c r="X1258" i="5"/>
  <c r="X849" i="5"/>
  <c r="X1892" i="5"/>
  <c r="X1492" i="5"/>
  <c r="X3405" i="5"/>
  <c r="X204" i="5"/>
  <c r="X3326" i="5"/>
  <c r="X3135" i="5"/>
  <c r="X2740" i="5"/>
  <c r="X2685" i="5"/>
  <c r="X1357" i="5"/>
  <c r="X1997" i="5"/>
  <c r="X3393" i="5"/>
  <c r="X3335" i="5"/>
  <c r="Z3335" i="5" s="1"/>
  <c r="X1695" i="5"/>
  <c r="X2010" i="5"/>
  <c r="X815" i="5"/>
  <c r="X542" i="5"/>
  <c r="X1298" i="5"/>
  <c r="X1266" i="5"/>
  <c r="X89" i="5"/>
  <c r="X2894" i="5"/>
  <c r="X2138" i="5"/>
  <c r="X2308" i="5"/>
  <c r="X1975" i="5"/>
  <c r="X1015" i="5"/>
  <c r="X1470" i="5"/>
  <c r="X1518" i="5"/>
  <c r="X3549" i="5"/>
  <c r="X1976" i="5"/>
  <c r="Z1976" i="5" s="1"/>
  <c r="X2542" i="5"/>
  <c r="X2749" i="5"/>
  <c r="X1864" i="5"/>
  <c r="X693" i="5"/>
  <c r="X2427" i="5"/>
  <c r="X2267" i="5"/>
  <c r="X1237" i="5"/>
  <c r="X3439" i="5"/>
  <c r="Z3439" i="5" s="1"/>
  <c r="X2760" i="5"/>
  <c r="X1717" i="5"/>
  <c r="X2559" i="5"/>
  <c r="X1382" i="5"/>
  <c r="X1996" i="5"/>
  <c r="X437" i="5"/>
  <c r="X714" i="5"/>
  <c r="X1426" i="5"/>
  <c r="X2044" i="5"/>
  <c r="Y189" i="5"/>
  <c r="Y340" i="5"/>
  <c r="X3245" i="5"/>
  <c r="X2304" i="5"/>
  <c r="X2287" i="5"/>
  <c r="X729" i="5"/>
  <c r="X2853" i="5"/>
  <c r="Z2853" i="5" s="1"/>
  <c r="X3192" i="5"/>
  <c r="X3536" i="5"/>
  <c r="X2968" i="5"/>
  <c r="X2673" i="5"/>
  <c r="X3339" i="5"/>
  <c r="X2835" i="5"/>
  <c r="X1819" i="5"/>
  <c r="X3436" i="5"/>
  <c r="Z3436" i="5" s="1"/>
  <c r="X1148" i="5"/>
  <c r="X3220" i="5"/>
  <c r="X2099" i="5"/>
  <c r="X2811" i="5"/>
  <c r="X3575" i="5"/>
  <c r="X1887" i="5"/>
  <c r="X354" i="5"/>
  <c r="X540" i="5"/>
  <c r="Z540" i="5" s="1"/>
  <c r="Y244" i="5"/>
  <c r="X3031" i="5"/>
  <c r="Y315" i="5"/>
  <c r="X3156" i="5"/>
  <c r="X2280" i="5"/>
  <c r="X2330" i="5"/>
  <c r="X3042" i="5"/>
  <c r="X2592" i="5"/>
  <c r="Z2592" i="5" s="1"/>
  <c r="X3533" i="5"/>
  <c r="X2909" i="5"/>
  <c r="X3082" i="5"/>
  <c r="X3093" i="5"/>
  <c r="X994" i="5"/>
  <c r="X2220" i="5"/>
  <c r="X2020" i="5"/>
  <c r="X1059" i="5"/>
  <c r="X15" i="5"/>
  <c r="X1596" i="5"/>
  <c r="X3484" i="5"/>
  <c r="X3179" i="5"/>
  <c r="X2450" i="5"/>
  <c r="X3377" i="5"/>
  <c r="X2531" i="5"/>
  <c r="X2048" i="5"/>
  <c r="X2478" i="5"/>
  <c r="X973" i="5"/>
  <c r="X2743" i="5"/>
  <c r="X524" i="5"/>
  <c r="X1627" i="5"/>
  <c r="X589" i="5"/>
  <c r="X1346" i="5"/>
  <c r="X3177" i="5"/>
  <c r="Z3177" i="5" s="1"/>
  <c r="X1916" i="5"/>
  <c r="X2717" i="5"/>
  <c r="X2901" i="5"/>
  <c r="X2927" i="5"/>
  <c r="X2705" i="5"/>
  <c r="X3056" i="5"/>
  <c r="X1885" i="5"/>
  <c r="X297" i="5"/>
  <c r="X2680" i="5"/>
  <c r="X3572" i="5"/>
  <c r="X2312" i="5"/>
  <c r="X3544" i="5"/>
  <c r="X3556" i="5"/>
  <c r="X2350" i="5"/>
  <c r="X2219" i="5"/>
  <c r="X2565" i="5"/>
  <c r="Z2565" i="5" s="1"/>
  <c r="X2778" i="5"/>
  <c r="X1418" i="5"/>
  <c r="X3224" i="5"/>
  <c r="X1595" i="5"/>
  <c r="X1813" i="5"/>
  <c r="X95" i="5"/>
  <c r="Y657" i="5"/>
  <c r="X2398" i="5"/>
  <c r="Z2398" i="5" s="1"/>
  <c r="X3286" i="5"/>
  <c r="X2276" i="5"/>
  <c r="X2572" i="5"/>
  <c r="X3030" i="5"/>
  <c r="X3250" i="5"/>
  <c r="X1338" i="5"/>
  <c r="X3163" i="5"/>
  <c r="X2706" i="5"/>
  <c r="X1842" i="5"/>
  <c r="X1303" i="5"/>
  <c r="X1018" i="5"/>
  <c r="X2942" i="5"/>
  <c r="X2468" i="5"/>
  <c r="X3108" i="5"/>
  <c r="X2234" i="5"/>
  <c r="X3107" i="5"/>
  <c r="X2303" i="5"/>
  <c r="X2489" i="5"/>
  <c r="X2526" i="5"/>
  <c r="X1487" i="5"/>
  <c r="X342" i="5"/>
  <c r="X1106" i="5"/>
  <c r="X491" i="5"/>
  <c r="X2822" i="5"/>
  <c r="Z2822" i="5" s="1"/>
  <c r="X1980" i="5"/>
  <c r="X3151" i="5"/>
  <c r="X3421" i="5"/>
  <c r="X2701" i="5"/>
  <c r="X2699" i="5"/>
  <c r="X2021" i="5"/>
  <c r="X1257" i="5"/>
  <c r="X3408" i="5"/>
  <c r="Z3408" i="5" s="1"/>
  <c r="X3446" i="5"/>
  <c r="X2256" i="5"/>
  <c r="X2899" i="5"/>
  <c r="X2034" i="5"/>
  <c r="X3325" i="5"/>
  <c r="X1950" i="5"/>
  <c r="X731" i="5"/>
  <c r="X2381" i="5"/>
  <c r="Z2381" i="5" s="1"/>
  <c r="X168" i="5"/>
  <c r="X3576" i="5"/>
  <c r="X2284" i="5"/>
  <c r="X3139" i="5"/>
  <c r="X458" i="5"/>
  <c r="X981" i="5"/>
  <c r="X3430" i="5"/>
  <c r="X2868" i="5"/>
  <c r="X3157" i="5"/>
  <c r="X838" i="5"/>
  <c r="X1988" i="5"/>
  <c r="X1959" i="5"/>
  <c r="X891" i="5"/>
  <c r="X3268" i="5"/>
  <c r="X2332" i="5"/>
  <c r="X1784" i="5"/>
  <c r="Z1784" i="5" s="1"/>
  <c r="X3471" i="5"/>
  <c r="X2649" i="5"/>
  <c r="X2397" i="5"/>
  <c r="X3376" i="5"/>
  <c r="X2914" i="5"/>
  <c r="X415" i="5"/>
  <c r="X1553" i="5"/>
  <c r="X521" i="5"/>
  <c r="Z521" i="5" s="1"/>
  <c r="X3348" i="5"/>
  <c r="X1265" i="5"/>
  <c r="X1971" i="5"/>
  <c r="X2428" i="5"/>
  <c r="X859" i="5"/>
  <c r="X2687" i="5"/>
  <c r="X2193" i="5"/>
  <c r="Y937" i="5"/>
  <c r="X2403" i="5"/>
  <c r="Y308" i="5"/>
  <c r="X2389" i="5"/>
  <c r="X3507" i="5"/>
  <c r="X2206" i="5"/>
  <c r="X3256" i="5"/>
  <c r="X3185" i="5"/>
  <c r="X2728" i="5"/>
  <c r="Z2728" i="5" s="1"/>
  <c r="X2873" i="5"/>
  <c r="X3012" i="5"/>
  <c r="X3159" i="5"/>
  <c r="X1759" i="5"/>
  <c r="X2066" i="5"/>
  <c r="Y1607" i="5"/>
  <c r="X3092" i="5"/>
  <c r="X2238" i="5"/>
  <c r="Z2238" i="5" s="1"/>
  <c r="X3018" i="5"/>
  <c r="X2143" i="5"/>
  <c r="X3189" i="5"/>
  <c r="X3126" i="5"/>
  <c r="X1693" i="5"/>
  <c r="X2073" i="5"/>
  <c r="X2371" i="5"/>
  <c r="X2993" i="5"/>
  <c r="Z2993" i="5" s="1"/>
  <c r="X2719" i="5"/>
  <c r="X1899" i="5"/>
  <c r="X1901" i="5"/>
  <c r="X671" i="5"/>
  <c r="X2845" i="5"/>
  <c r="X2205" i="5"/>
  <c r="X3112" i="5"/>
  <c r="X3463" i="5"/>
  <c r="Z3463" i="5" s="1"/>
  <c r="X2528" i="5"/>
  <c r="X2664" i="5"/>
  <c r="X1861" i="5"/>
  <c r="X70" i="5"/>
  <c r="X1245" i="5"/>
  <c r="X1567" i="5"/>
  <c r="X3168" i="5"/>
  <c r="X1092" i="5"/>
  <c r="Z1092" i="5" s="1"/>
  <c r="X2271" i="5"/>
  <c r="X2333" i="5"/>
  <c r="X1948" i="5"/>
  <c r="X2975" i="5"/>
  <c r="X2509" i="5"/>
  <c r="X675" i="5"/>
  <c r="X3352" i="5"/>
  <c r="X2421" i="5"/>
  <c r="X2722" i="5"/>
  <c r="X76" i="5"/>
  <c r="X1716" i="5"/>
  <c r="X2671" i="5"/>
  <c r="X3038" i="5"/>
  <c r="X1675" i="5"/>
  <c r="X3223" i="5"/>
  <c r="X1797" i="5"/>
  <c r="X2290" i="5"/>
  <c r="X3276" i="5"/>
  <c r="X2269" i="5"/>
  <c r="X3004" i="5"/>
  <c r="X2261" i="5"/>
  <c r="X2855" i="5"/>
  <c r="X3154" i="5"/>
  <c r="X2404" i="5"/>
  <c r="Z2404" i="5" s="1"/>
  <c r="X346" i="5"/>
  <c r="X2653" i="5"/>
  <c r="X2458" i="5"/>
  <c r="X3500" i="5"/>
  <c r="X2307" i="5"/>
  <c r="X3035" i="5"/>
  <c r="X1757" i="5"/>
  <c r="X2828" i="5"/>
  <c r="Z2828" i="5" s="1"/>
  <c r="X2278" i="5"/>
  <c r="X2820" i="5"/>
  <c r="X3473" i="5"/>
  <c r="X246" i="5"/>
  <c r="X1000" i="5"/>
  <c r="X676" i="5"/>
  <c r="X3386" i="5"/>
  <c r="X2131" i="5"/>
  <c r="X2246" i="5"/>
  <c r="X2377" i="5"/>
  <c r="X193" i="5"/>
  <c r="X745" i="5"/>
  <c r="X341" i="5"/>
  <c r="X2813" i="5"/>
  <c r="X3499" i="5"/>
  <c r="X2491" i="5"/>
  <c r="X3252" i="5"/>
  <c r="X3322" i="5"/>
  <c r="X2738" i="5"/>
  <c r="X3052" i="5"/>
  <c r="X2047" i="5"/>
  <c r="X1748" i="5"/>
  <c r="X26" i="5"/>
  <c r="X585" i="5"/>
  <c r="Z585" i="5" s="1"/>
  <c r="X630" i="5"/>
  <c r="X312" i="5"/>
  <c r="X2663" i="5"/>
  <c r="X1356" i="5"/>
  <c r="X428" i="5"/>
  <c r="X2714" i="5"/>
  <c r="X64" i="5"/>
  <c r="X2092" i="5"/>
  <c r="X2584" i="5"/>
  <c r="X3581" i="5"/>
  <c r="X1783" i="5"/>
  <c r="X2242" i="5"/>
  <c r="X3186" i="5"/>
  <c r="X2921" i="5"/>
  <c r="X2029" i="5"/>
  <c r="X1504" i="5"/>
  <c r="Z1504" i="5" s="1"/>
  <c r="X83" i="5"/>
  <c r="X3429" i="5"/>
  <c r="X3149" i="5"/>
  <c r="X2543" i="5"/>
  <c r="X2295" i="5"/>
  <c r="X3162" i="5"/>
  <c r="X3442" i="5"/>
  <c r="X3361" i="5"/>
  <c r="Z3361" i="5" s="1"/>
  <c r="X1386" i="5"/>
  <c r="X226" i="5"/>
  <c r="X282" i="5"/>
  <c r="X2583" i="5"/>
  <c r="X1936" i="5"/>
  <c r="Y875" i="5"/>
  <c r="X3380" i="5"/>
  <c r="X3368" i="5"/>
  <c r="Z3368" i="5" s="1"/>
  <c r="X3355" i="5"/>
  <c r="X1462" i="5"/>
  <c r="X2847" i="5"/>
  <c r="X2265" i="5"/>
  <c r="X3394" i="5"/>
  <c r="X2102" i="5"/>
  <c r="X1964" i="5"/>
  <c r="X3015" i="5"/>
  <c r="X3211" i="5"/>
  <c r="X1932" i="5"/>
  <c r="X1978" i="5"/>
  <c r="X1786" i="5"/>
  <c r="X3445" i="5"/>
  <c r="X2837" i="5"/>
  <c r="X1987" i="5"/>
  <c r="X1395" i="5"/>
  <c r="Z1395" i="5" s="1"/>
  <c r="X1322" i="5"/>
  <c r="X2322" i="5"/>
  <c r="X2334" i="5"/>
  <c r="X3075" i="5"/>
  <c r="X3485" i="5"/>
  <c r="X1917" i="5"/>
  <c r="X2363" i="5"/>
  <c r="X3440" i="5"/>
  <c r="X3121" i="5"/>
  <c r="X1739" i="5"/>
  <c r="X3571" i="5"/>
  <c r="X1620" i="5"/>
  <c r="X1045" i="5"/>
  <c r="X1317" i="5"/>
  <c r="X337" i="5"/>
  <c r="X3324" i="5"/>
  <c r="Z3324" i="5" s="1"/>
  <c r="X2708" i="5"/>
  <c r="X1651" i="5"/>
  <c r="X1127" i="5"/>
  <c r="X1630" i="5"/>
  <c r="X2387" i="5"/>
  <c r="X98" i="5"/>
  <c r="X2075" i="5"/>
  <c r="X1040" i="5"/>
  <c r="X3257" i="5"/>
  <c r="X2836" i="5"/>
  <c r="X147" i="5"/>
  <c r="X2516" i="5"/>
  <c r="X3563" i="5"/>
  <c r="X3489" i="5"/>
  <c r="X2577" i="5"/>
  <c r="X2367" i="5"/>
  <c r="Z2367" i="5" s="1"/>
  <c r="X2742" i="5"/>
  <c r="X3426" i="5"/>
  <c r="X1828" i="5"/>
  <c r="X1482" i="5"/>
  <c r="X813" i="5"/>
  <c r="Y235" i="5"/>
  <c r="X2838" i="5"/>
  <c r="X1132" i="5"/>
  <c r="X1800" i="5"/>
  <c r="X3037" i="5"/>
  <c r="X2864" i="5"/>
  <c r="X1523" i="5"/>
  <c r="X2255" i="5"/>
  <c r="X3145" i="5"/>
  <c r="X1111" i="5"/>
  <c r="X2218" i="5"/>
  <c r="X2117" i="5"/>
  <c r="X2376" i="5"/>
  <c r="X2520" i="5"/>
  <c r="X2016" i="5"/>
  <c r="X1105" i="5"/>
  <c r="X2652" i="5"/>
  <c r="X1743" i="5"/>
  <c r="X3487" i="5"/>
  <c r="Z3487" i="5" s="1"/>
  <c r="X3425" i="5"/>
  <c r="X1378" i="5"/>
  <c r="X1565" i="5"/>
  <c r="X2759" i="5"/>
  <c r="X2783" i="5"/>
  <c r="X2055" i="5"/>
  <c r="X1085" i="5"/>
  <c r="X2072" i="5"/>
  <c r="X2692" i="5"/>
  <c r="X3345" i="5"/>
  <c r="X2233" i="5"/>
  <c r="X2201" i="5"/>
  <c r="X1644" i="5"/>
  <c r="X1420" i="5"/>
  <c r="X2392" i="5"/>
  <c r="X2580" i="5"/>
  <c r="Z2580" i="5" s="1"/>
  <c r="X2885" i="5"/>
  <c r="X2146" i="5"/>
  <c r="X2245" i="5"/>
  <c r="X1396" i="5"/>
  <c r="X1933" i="5"/>
  <c r="X3232" i="5"/>
  <c r="X3293" i="5"/>
  <c r="X2077" i="5"/>
  <c r="Z2077" i="5" s="1"/>
  <c r="X2571" i="5"/>
  <c r="X1755" i="5"/>
  <c r="X705" i="5"/>
  <c r="X2982" i="5"/>
  <c r="X2926" i="5"/>
  <c r="X3411" i="5"/>
  <c r="X3344" i="5"/>
  <c r="X128" i="5"/>
  <c r="Z128" i="5" s="1"/>
  <c r="X936" i="5"/>
  <c r="X559" i="5"/>
  <c r="X1037" i="5"/>
  <c r="X1417" i="5"/>
  <c r="X2851" i="5"/>
  <c r="X2570" i="5"/>
  <c r="X2385" i="5"/>
  <c r="X1218" i="5"/>
  <c r="Z1218" i="5" s="1"/>
  <c r="X3116" i="5"/>
  <c r="X1192" i="5"/>
  <c r="X2697" i="5"/>
  <c r="X3287" i="5"/>
  <c r="X3454" i="5"/>
  <c r="X3207" i="5"/>
  <c r="X2435" i="5"/>
  <c r="X3199" i="5"/>
  <c r="Z3199" i="5" s="1"/>
  <c r="X1466" i="5"/>
  <c r="X550" i="5"/>
  <c r="X3258" i="5"/>
  <c r="X2374" i="5"/>
  <c r="X2730" i="5"/>
  <c r="X2477" i="5"/>
  <c r="X1349" i="5"/>
  <c r="X576" i="5"/>
  <c r="X2840" i="5"/>
  <c r="X3069" i="5"/>
  <c r="X3217" i="5"/>
  <c r="X649" i="5"/>
  <c r="X1454" i="5"/>
  <c r="X661" i="5"/>
  <c r="X575" i="5"/>
  <c r="X1694" i="5"/>
  <c r="Z1694" i="5" s="1"/>
  <c r="X512" i="5"/>
  <c r="X1484" i="5"/>
  <c r="X343" i="5"/>
  <c r="Y289" i="5"/>
  <c r="X2939" i="5"/>
  <c r="X1538" i="5"/>
  <c r="X2071" i="5"/>
  <c r="Y530" i="5"/>
  <c r="X2590" i="5"/>
  <c r="X2119" i="5"/>
  <c r="X2529" i="5"/>
  <c r="X2372" i="5"/>
  <c r="X3435" i="5"/>
  <c r="X433" i="5"/>
  <c r="X1947" i="5"/>
  <c r="X1906" i="5"/>
  <c r="Z1906" i="5" s="1"/>
  <c r="X1073" i="5"/>
  <c r="X2485" i="5"/>
  <c r="X2194" i="5"/>
  <c r="X99" i="5"/>
  <c r="Y74" i="5"/>
  <c r="X2844" i="5"/>
  <c r="X1922" i="5"/>
  <c r="X2711" i="5"/>
  <c r="Z2711" i="5" s="1"/>
  <c r="X2315" i="5"/>
  <c r="X3178" i="5"/>
  <c r="X2793" i="5"/>
  <c r="X2920" i="5"/>
  <c r="X361" i="5"/>
  <c r="X2895" i="5"/>
  <c r="X2069" i="5"/>
  <c r="X1049" i="5"/>
  <c r="X2781" i="5"/>
  <c r="X1940" i="5"/>
  <c r="X2125" i="5"/>
  <c r="X3384" i="5"/>
  <c r="X2496" i="5"/>
  <c r="X2408" i="5"/>
  <c r="X1250" i="5"/>
  <c r="X1929" i="5"/>
  <c r="X1585" i="5"/>
  <c r="X3465" i="5"/>
  <c r="X2184" i="5"/>
  <c r="X601" i="5"/>
  <c r="X2915" i="5"/>
  <c r="X1760" i="5"/>
  <c r="X3332" i="5"/>
  <c r="X1735" i="5"/>
  <c r="Z1735" i="5" s="1"/>
  <c r="X918" i="5"/>
  <c r="X2492" i="5"/>
  <c r="X2952" i="5"/>
  <c r="X2661" i="5"/>
  <c r="X1552" i="5"/>
  <c r="X2747" i="5"/>
  <c r="X3511" i="5"/>
  <c r="X1180" i="5"/>
  <c r="X1367" i="5"/>
  <c r="X122" i="5"/>
  <c r="Y221" i="5"/>
  <c r="X2423" i="5"/>
  <c r="Y855" i="5"/>
  <c r="X1674" i="5"/>
  <c r="Y741" i="5"/>
  <c r="X3113" i="5"/>
  <c r="X3492" i="5"/>
  <c r="X2083" i="5"/>
  <c r="X381" i="5"/>
  <c r="X2573" i="5"/>
  <c r="X2453" i="5"/>
  <c r="X3545" i="5"/>
  <c r="X2501" i="5"/>
  <c r="X330" i="5"/>
  <c r="X2116" i="5"/>
  <c r="X2887" i="5"/>
  <c r="X2668" i="5"/>
  <c r="X434" i="5"/>
  <c r="Y262" i="5"/>
  <c r="Y299" i="5"/>
  <c r="X769" i="5"/>
  <c r="X3415" i="5"/>
  <c r="X3128" i="5"/>
  <c r="X3057" i="5"/>
  <c r="X2754" i="5"/>
  <c r="X2874" i="5"/>
  <c r="X3006" i="5"/>
  <c r="X2721" i="5"/>
  <c r="X1340" i="5"/>
  <c r="X2666" i="5"/>
  <c r="Z2666" i="5" s="1"/>
  <c r="X1849" i="5"/>
  <c r="X3088" i="5"/>
  <c r="X1605" i="5"/>
  <c r="X3022" i="5"/>
  <c r="X726" i="5"/>
  <c r="X3290" i="5"/>
  <c r="X1990" i="5"/>
  <c r="X3469" i="5"/>
  <c r="X1598" i="5"/>
  <c r="X3331" i="5"/>
  <c r="X1669" i="5"/>
  <c r="X3188" i="5"/>
  <c r="X3311" i="5"/>
  <c r="X2674" i="5"/>
  <c r="X3158" i="5"/>
  <c r="X3399" i="5"/>
  <c r="Z3399" i="5" s="1"/>
  <c r="X2713" i="5"/>
  <c r="X2097" i="5"/>
  <c r="X3467" i="5"/>
  <c r="X3577" i="5"/>
  <c r="X824" i="5"/>
  <c r="X2854" i="5"/>
  <c r="X539" i="5"/>
  <c r="X1979" i="5"/>
  <c r="Z1979" i="5" s="1"/>
  <c r="X374" i="5"/>
  <c r="X2393" i="5"/>
  <c r="X1706" i="5"/>
  <c r="X533" i="5"/>
  <c r="X951" i="5"/>
  <c r="X3403" i="5"/>
  <c r="X2889" i="5"/>
  <c r="X1884" i="5"/>
  <c r="X803" i="5"/>
  <c r="X913" i="5"/>
  <c r="X1711" i="5"/>
  <c r="X1818" i="5"/>
  <c r="X863" i="5"/>
  <c r="X3078" i="5"/>
  <c r="X2610" i="5"/>
  <c r="X1372" i="5"/>
  <c r="X2076" i="5"/>
  <c r="X2360" i="5"/>
  <c r="X1866" i="5"/>
  <c r="X3010" i="5"/>
  <c r="X553" i="5"/>
  <c r="X3525" i="5"/>
  <c r="X1100" i="5"/>
  <c r="X624" i="5"/>
  <c r="X1190" i="5"/>
  <c r="X1633" i="5"/>
  <c r="X2641" i="5"/>
  <c r="X3205" i="5"/>
  <c r="X2103" i="5"/>
  <c r="X2958" i="5"/>
  <c r="X2849" i="5"/>
  <c r="X2514" i="5"/>
  <c r="X2457" i="5"/>
  <c r="X3198" i="5"/>
  <c r="X2801" i="5"/>
  <c r="X2612" i="5"/>
  <c r="X2434" i="5"/>
  <c r="X2575" i="5"/>
  <c r="X2250" i="5"/>
  <c r="X2208" i="5"/>
  <c r="X2329" i="5"/>
  <c r="X1658" i="5"/>
  <c r="X2913" i="5"/>
  <c r="X2823" i="5"/>
  <c r="X2426" i="5"/>
  <c r="X2508" i="5"/>
  <c r="X1772" i="5"/>
  <c r="X2615" i="5"/>
  <c r="Z2615" i="5" s="1"/>
  <c r="X2123" i="5"/>
  <c r="X1388" i="5"/>
  <c r="X2355" i="5"/>
  <c r="X55" i="5"/>
  <c r="X2569" i="5"/>
  <c r="X2058" i="5"/>
  <c r="X2587" i="5"/>
  <c r="X3423" i="5"/>
  <c r="Z3423" i="5" s="1"/>
  <c r="X1610" i="5"/>
  <c r="X1549" i="5"/>
  <c r="X3279" i="5"/>
  <c r="X1512" i="5"/>
  <c r="X2829" i="5"/>
  <c r="X248" i="5"/>
  <c r="X3318" i="5"/>
  <c r="X2120" i="5"/>
  <c r="Z2120" i="5" s="1"/>
  <c r="X2933" i="5"/>
  <c r="X3009" i="5"/>
  <c r="X3131" i="5"/>
  <c r="X2606" i="5"/>
  <c r="X2175" i="5"/>
  <c r="X2515" i="5"/>
  <c r="X1613" i="5"/>
  <c r="X3273" i="5"/>
  <c r="X2023" i="5"/>
  <c r="X1680" i="5"/>
  <c r="X2314" i="5"/>
  <c r="X1895" i="5"/>
  <c r="X132" i="5"/>
  <c r="X1210" i="5"/>
  <c r="X518" i="5"/>
  <c r="X2819" i="5"/>
  <c r="Z2819" i="5" s="1"/>
  <c r="X2985" i="5"/>
  <c r="X3479" i="5"/>
  <c r="X2313" i="5"/>
  <c r="X474" i="5"/>
  <c r="X2429" i="5"/>
  <c r="X2399" i="5"/>
  <c r="X1621" i="5"/>
  <c r="X2792" i="5"/>
  <c r="X2338" i="5"/>
  <c r="X2560" i="5"/>
  <c r="X2433" i="5"/>
  <c r="X2600" i="5"/>
  <c r="X1568" i="5"/>
  <c r="X1867" i="5"/>
  <c r="X1012" i="5"/>
  <c r="X61" i="5"/>
  <c r="X419" i="5"/>
  <c r="X526" i="5"/>
  <c r="X1293" i="5"/>
  <c r="X3280" i="5"/>
  <c r="X88" i="5"/>
  <c r="X2402" i="5"/>
  <c r="X1919" i="5"/>
  <c r="X2787" i="5"/>
  <c r="Z2787" i="5" s="1"/>
  <c r="X1886" i="5"/>
  <c r="X3372" i="5"/>
  <c r="X1146" i="5"/>
  <c r="X1835" i="5"/>
  <c r="X2013" i="5"/>
  <c r="X1448" i="5"/>
  <c r="X2963" i="5"/>
  <c r="X2441" i="5"/>
  <c r="X2283" i="5"/>
  <c r="X2935" i="5"/>
  <c r="X1873" i="5"/>
  <c r="X2203" i="5"/>
  <c r="X890" i="5"/>
  <c r="X1122" i="5"/>
  <c r="X1387" i="5"/>
  <c r="X1063" i="5"/>
  <c r="X2598" i="5"/>
  <c r="X883" i="5"/>
  <c r="X332" i="5"/>
  <c r="X1494" i="5"/>
  <c r="X1969" i="5"/>
  <c r="X3562" i="5"/>
  <c r="X1481" i="5"/>
  <c r="X581" i="5"/>
  <c r="X19" i="5"/>
  <c r="X597" i="5"/>
  <c r="X504" i="5"/>
  <c r="X3495" i="5"/>
  <c r="X2012" i="5"/>
  <c r="X2506" i="5"/>
  <c r="X1744" i="5"/>
  <c r="X3328" i="5"/>
  <c r="Z3328" i="5" s="1"/>
  <c r="X149" i="5"/>
  <c r="X2311" i="5"/>
  <c r="X2940" i="5"/>
  <c r="X483" i="5"/>
  <c r="X2196" i="5"/>
  <c r="X3269" i="5"/>
  <c r="X159" i="5"/>
  <c r="X2675" i="5"/>
  <c r="X2999" i="5"/>
  <c r="X2908" i="5"/>
  <c r="X2499" i="5"/>
  <c r="X985" i="5"/>
  <c r="X537" i="5"/>
  <c r="X1775" i="5"/>
  <c r="X1855" i="5"/>
  <c r="X1164" i="5"/>
  <c r="X1435" i="5"/>
  <c r="X3174" i="5"/>
  <c r="X2601" i="5"/>
  <c r="X3106" i="5"/>
  <c r="X3520" i="5"/>
  <c r="X30" i="5"/>
  <c r="X3237" i="5"/>
  <c r="X2431" i="5"/>
  <c r="X2386" i="5"/>
  <c r="X3390" i="5"/>
  <c r="X2538" i="5"/>
  <c r="X2804" i="5"/>
  <c r="X3490" i="5"/>
  <c r="X2556" i="5"/>
  <c r="X1282" i="5"/>
  <c r="X2704" i="5"/>
  <c r="X3184" i="5"/>
  <c r="X2285" i="5"/>
  <c r="X3132" i="5"/>
  <c r="X189" i="5"/>
  <c r="X2618" i="5"/>
  <c r="X427" i="5"/>
  <c r="X2694" i="5"/>
  <c r="X2369" i="5"/>
  <c r="X2178" i="5"/>
  <c r="X943" i="5"/>
  <c r="X1782" i="5"/>
  <c r="X901" i="5"/>
  <c r="X1479" i="5"/>
  <c r="X1946" i="5"/>
  <c r="X103" i="5"/>
  <c r="X1623" i="5"/>
  <c r="Z1623" i="5" s="1"/>
  <c r="X3302" i="5"/>
  <c r="X2159" i="5"/>
  <c r="X2326" i="5"/>
  <c r="X2079" i="5"/>
  <c r="X2622" i="5"/>
  <c r="X2930" i="5"/>
  <c r="X2507" i="5"/>
  <c r="X2436" i="5"/>
  <c r="Z2436" i="5" s="1"/>
  <c r="X798" i="5"/>
  <c r="X3013" i="5"/>
  <c r="X2011" i="5"/>
  <c r="X3457" i="5"/>
  <c r="X2943" i="5"/>
  <c r="X2100" i="5"/>
  <c r="X2875" i="5"/>
  <c r="X2172" i="5"/>
  <c r="Z2172" i="5" s="1"/>
  <c r="X2216" i="5"/>
  <c r="X3059" i="5"/>
  <c r="X2919" i="5"/>
  <c r="X1381" i="5"/>
  <c r="X1124" i="5"/>
  <c r="X991" i="5"/>
  <c r="X1580" i="5"/>
  <c r="X1319" i="5"/>
  <c r="X366" i="5"/>
  <c r="X1789" i="5"/>
  <c r="X2445" i="5"/>
  <c r="X1925" i="5"/>
  <c r="X3427" i="5"/>
  <c r="X2821" i="5"/>
  <c r="X2288" i="5"/>
  <c r="X2142" i="5"/>
  <c r="Z2142" i="5" s="1"/>
  <c r="X2891" i="5"/>
  <c r="X1133" i="5"/>
  <c r="X2771" i="5"/>
  <c r="X2954" i="5"/>
  <c r="X3462" i="5"/>
  <c r="X2378" i="5"/>
  <c r="X3150" i="5"/>
  <c r="X2001" i="5"/>
  <c r="X1168" i="5"/>
  <c r="X339" i="5"/>
  <c r="X1171" i="5"/>
  <c r="X448" i="5"/>
  <c r="X121" i="5"/>
  <c r="X492" i="5"/>
  <c r="X644" i="5"/>
  <c r="X924" i="5"/>
  <c r="Z924" i="5" s="1"/>
  <c r="X2753" i="5"/>
  <c r="X1974" i="5"/>
  <c r="X615" i="5"/>
  <c r="X515" i="5"/>
  <c r="X348" i="5"/>
  <c r="X1830" i="5"/>
  <c r="X1599" i="5"/>
  <c r="X3043" i="5"/>
  <c r="Z3043" i="5" s="1"/>
  <c r="X2774" i="5"/>
  <c r="X3395" i="5"/>
  <c r="X1853" i="5"/>
  <c r="X1881" i="5"/>
  <c r="X1771" i="5"/>
  <c r="X3225" i="5"/>
  <c r="X2356" i="5"/>
  <c r="X3254" i="5"/>
  <c r="X2809" i="5"/>
  <c r="X2488" i="5"/>
  <c r="X2068" i="5"/>
  <c r="X2932" i="5"/>
  <c r="X717" i="5"/>
  <c r="X2137" i="5"/>
  <c r="X2905" i="5"/>
  <c r="X2494" i="5"/>
  <c r="Z2494" i="5" s="1"/>
  <c r="X3114" i="5"/>
  <c r="X1521" i="5"/>
  <c r="X952" i="5"/>
  <c r="X3133" i="5"/>
  <c r="X875" i="5"/>
  <c r="X632" i="5"/>
  <c r="X65" i="5"/>
  <c r="X3064" i="5"/>
  <c r="X599" i="5"/>
  <c r="X1531" i="5"/>
  <c r="X3538" i="5"/>
  <c r="X3144" i="5"/>
  <c r="X1715" i="5"/>
  <c r="X1986" i="5"/>
  <c r="X2400" i="5"/>
  <c r="X2934" i="5"/>
  <c r="X3444" i="5"/>
  <c r="X1796" i="5"/>
  <c r="X3379" i="5"/>
  <c r="X2658" i="5"/>
  <c r="X3306" i="5"/>
  <c r="X1007" i="5"/>
  <c r="X3270" i="5"/>
  <c r="X3079" i="5"/>
  <c r="Z3079" i="5" s="1"/>
  <c r="X2684" i="5"/>
  <c r="X2629" i="5"/>
  <c r="X961" i="5"/>
  <c r="X819" i="5"/>
  <c r="X590" i="5"/>
  <c r="X2149" i="5"/>
  <c r="X1588" i="5"/>
  <c r="X2042" i="5"/>
  <c r="Z2042" i="5" s="1"/>
  <c r="X119" i="5"/>
  <c r="X1991" i="5"/>
  <c r="X2961" i="5"/>
  <c r="X2957" i="5"/>
  <c r="X2626" i="5"/>
  <c r="X2621" i="5"/>
  <c r="X2502" i="5"/>
  <c r="X2443" i="5"/>
  <c r="X2465" i="5"/>
  <c r="X1086" i="5"/>
  <c r="X2928" i="5"/>
  <c r="X802" i="5"/>
  <c r="X2735" i="5"/>
  <c r="X3040" i="5"/>
  <c r="X1256" i="5"/>
  <c r="X2174" i="5"/>
  <c r="Z2174" i="5" s="1"/>
  <c r="X2019" i="5"/>
  <c r="X1690" i="5"/>
  <c r="X2331" i="5"/>
  <c r="X2768" i="5"/>
  <c r="X2122" i="5"/>
  <c r="X1650" i="5"/>
  <c r="X1847" i="5"/>
  <c r="X1840" i="5"/>
  <c r="Z1840" i="5" s="1"/>
  <c r="X316" i="5"/>
  <c r="X1629" i="5"/>
  <c r="X2736" i="5"/>
  <c r="X2686" i="5"/>
  <c r="X3275" i="5"/>
  <c r="X1232" i="5"/>
  <c r="X1060" i="5"/>
  <c r="X2231" i="5"/>
  <c r="Z2231" i="5" s="1"/>
  <c r="X2814" i="5"/>
  <c r="X1522" i="5"/>
  <c r="X3204" i="5"/>
  <c r="X2052" i="5"/>
  <c r="X2466" i="5"/>
  <c r="X3428" i="5"/>
  <c r="X2858" i="5"/>
  <c r="X2561" i="5"/>
  <c r="Z2561" i="5" s="1"/>
  <c r="X2025" i="5"/>
  <c r="X778" i="5"/>
  <c r="X1696" i="5"/>
  <c r="X2141" i="5"/>
  <c r="X403" i="5"/>
  <c r="X1776" i="5"/>
  <c r="X1001" i="5"/>
  <c r="X304" i="5"/>
  <c r="X2967" i="5"/>
  <c r="X2969" i="5"/>
  <c r="X2444" i="5"/>
  <c r="X2772" i="5"/>
  <c r="X2537" i="5"/>
  <c r="X2343" i="5"/>
  <c r="X1455" i="5"/>
  <c r="X1647" i="5"/>
  <c r="Z1647" i="5" s="1"/>
  <c r="X3327" i="5"/>
  <c r="X2305" i="5"/>
  <c r="X134" i="5"/>
  <c r="X2296" i="5"/>
  <c r="X2535" i="5"/>
  <c r="X2247" i="5"/>
  <c r="X2291" i="5"/>
  <c r="X3210" i="5"/>
  <c r="Z3210" i="5" s="1"/>
  <c r="X3524" i="5"/>
  <c r="X3285" i="5"/>
  <c r="X2611" i="5"/>
  <c r="X2497" i="5"/>
  <c r="X3246" i="5"/>
  <c r="X1834" i="5"/>
  <c r="X1638" i="5"/>
  <c r="X3120" i="5"/>
  <c r="Z3120" i="5" s="1"/>
  <c r="X109" i="5"/>
  <c r="X2183" i="5"/>
  <c r="X1634" i="5"/>
  <c r="X1639" i="5"/>
  <c r="X2566" i="5"/>
  <c r="X3407" i="5"/>
  <c r="X3460" i="5"/>
  <c r="X489" i="5"/>
  <c r="Z489" i="5" s="1"/>
  <c r="X2946" i="5"/>
  <c r="X3482" i="5"/>
  <c r="X2418" i="5"/>
  <c r="X3504" i="5"/>
  <c r="X3091" i="5"/>
  <c r="X3397" i="5"/>
  <c r="X3190" i="5"/>
  <c r="X3488" i="5"/>
  <c r="X1858" i="5"/>
  <c r="X1941" i="5"/>
  <c r="X3288" i="5"/>
  <c r="X1765" i="5"/>
  <c r="X1331" i="5"/>
  <c r="X1095" i="5"/>
  <c r="X607" i="5"/>
  <c r="X1682" i="5"/>
  <c r="X1591" i="5"/>
  <c r="X1379" i="5"/>
  <c r="X68" i="5"/>
  <c r="X2656" i="5"/>
  <c r="X2798" i="5"/>
  <c r="X2003" i="5"/>
  <c r="X2446" i="5"/>
  <c r="X2518" i="5"/>
  <c r="Z2518" i="5" s="1"/>
  <c r="X2557" i="5"/>
  <c r="X2546" i="5"/>
  <c r="X1829" i="5"/>
  <c r="X3434" i="5"/>
  <c r="X2366" i="5"/>
  <c r="X3419" i="5"/>
  <c r="X1341" i="5"/>
  <c r="X2953" i="5"/>
  <c r="Z2953" i="5" s="1"/>
  <c r="X2209" i="5"/>
  <c r="X2207" i="5"/>
  <c r="X1026" i="5"/>
  <c r="X175" i="5"/>
  <c r="X2937" i="5"/>
  <c r="X3229" i="5"/>
  <c r="X628" i="5"/>
  <c r="X1573" i="5"/>
  <c r="X1373" i="5"/>
  <c r="X694" i="5"/>
  <c r="X2168" i="5"/>
  <c r="X978" i="5"/>
  <c r="X942" i="5"/>
  <c r="X1860" i="5"/>
  <c r="X2095" i="5"/>
  <c r="X2700" i="5"/>
  <c r="Z2700" i="5" s="1"/>
  <c r="X3353" i="5"/>
  <c r="X35" i="5"/>
  <c r="X1603" i="5"/>
  <c r="X2950" i="5"/>
  <c r="X1397" i="5"/>
  <c r="X1642" i="5"/>
  <c r="X3236" i="5"/>
  <c r="X1984" i="5"/>
  <c r="Z1984" i="5" s="1"/>
  <c r="X2550" i="5"/>
  <c r="X713" i="5"/>
  <c r="X2262" i="5"/>
  <c r="X469" i="5"/>
  <c r="X1750" i="5"/>
  <c r="X689" i="5"/>
  <c r="X202" i="5"/>
  <c r="X631" i="5"/>
  <c r="Z631" i="5" s="1"/>
  <c r="X2786" i="5"/>
  <c r="X2797" i="5"/>
  <c r="X2084" i="5"/>
  <c r="X1243" i="5"/>
  <c r="X992" i="5"/>
  <c r="X1581" i="5"/>
  <c r="X1483" i="5"/>
  <c r="X1222" i="5"/>
  <c r="X3164" i="5"/>
  <c r="X2460" i="5"/>
  <c r="X2195" i="5"/>
  <c r="X3253" i="5"/>
  <c r="X2608" i="5"/>
  <c r="X3122" i="5"/>
  <c r="X1723" i="5"/>
  <c r="X3480" i="5"/>
  <c r="Z3480" i="5" s="1"/>
  <c r="X3161" i="5"/>
  <c r="X2272" i="5"/>
  <c r="X2817" i="5"/>
  <c r="X2365" i="5"/>
  <c r="X2190" i="5"/>
  <c r="X1452" i="5"/>
  <c r="X2127" i="5"/>
  <c r="X3312" i="5"/>
  <c r="X2951" i="5"/>
  <c r="X3180" i="5"/>
  <c r="X2430" i="5"/>
  <c r="X971" i="5"/>
  <c r="X1167" i="5"/>
  <c r="X623" i="5"/>
  <c r="X1513" i="5"/>
  <c r="X844" i="5"/>
  <c r="X3000" i="5"/>
  <c r="X311" i="5"/>
  <c r="X2900" i="5"/>
  <c r="X3239" i="5"/>
  <c r="X3351" i="5"/>
  <c r="X1058" i="5"/>
  <c r="X3518" i="5"/>
  <c r="X2870" i="5"/>
  <c r="Z2870" i="5" s="1"/>
  <c r="X1485" i="5"/>
  <c r="X1364" i="5"/>
  <c r="X3271" i="5"/>
  <c r="X1643" i="5"/>
  <c r="X3136" i="5"/>
  <c r="X3515" i="5"/>
  <c r="X3206" i="5"/>
  <c r="X3260" i="5"/>
  <c r="Z3260" i="5" s="1"/>
  <c r="X2620" i="5"/>
  <c r="X2746" i="5"/>
  <c r="X2009" i="5"/>
  <c r="X3472" i="5"/>
  <c r="X573" i="5"/>
  <c r="X758" i="5"/>
  <c r="X2300" i="5"/>
  <c r="X1587" i="5"/>
  <c r="X256" i="5"/>
  <c r="X2679" i="5"/>
  <c r="X2166" i="5"/>
  <c r="X3291" i="5"/>
  <c r="X2631" i="5"/>
  <c r="X3464" i="5"/>
  <c r="X1843" i="5"/>
  <c r="X2438" i="5"/>
  <c r="Z2438" i="5" s="1"/>
  <c r="X2871" i="5"/>
  <c r="X2401" i="5"/>
  <c r="X3142" i="5"/>
  <c r="X1803" i="5"/>
  <c r="X1170" i="5"/>
  <c r="X2479" i="5"/>
  <c r="X2695" i="5"/>
  <c r="X222" i="5"/>
  <c r="Z222" i="5" s="1"/>
  <c r="X2115" i="5"/>
  <c r="X1851" i="5"/>
  <c r="X1983" i="5"/>
  <c r="X2785" i="5"/>
  <c r="X3165" i="5"/>
  <c r="X906" i="5"/>
  <c r="X1177" i="5"/>
  <c r="X2251" i="5"/>
  <c r="Z2251" i="5" s="1"/>
  <c r="X228" i="5"/>
  <c r="X21" i="5"/>
  <c r="X2748" i="5"/>
  <c r="X2181" i="5"/>
  <c r="X2568" i="5"/>
  <c r="X814" i="5"/>
  <c r="X1507" i="5"/>
  <c r="X1126" i="5"/>
  <c r="Z1126" i="5" s="1"/>
  <c r="X2924" i="5"/>
  <c r="X2564" i="5"/>
  <c r="X1425" i="5"/>
  <c r="X2248" i="5"/>
  <c r="X2788" i="5"/>
  <c r="X1402" i="5"/>
  <c r="X3118" i="5"/>
  <c r="X1224" i="5"/>
  <c r="X1329" i="5"/>
  <c r="X955" i="5"/>
  <c r="X1749" i="5"/>
  <c r="X990" i="5"/>
  <c r="X1898" i="5"/>
  <c r="X1134" i="5"/>
  <c r="X565" i="5"/>
  <c r="X1120" i="5"/>
  <c r="X1050" i="5"/>
  <c r="X732" i="5"/>
  <c r="X596" i="5"/>
  <c r="X892" i="5"/>
  <c r="X1558" i="5"/>
  <c r="X2833" i="5"/>
  <c r="X3089" i="5"/>
  <c r="X2578" i="5"/>
  <c r="Z2578" i="5" s="1"/>
  <c r="X2525" i="5"/>
  <c r="X2521" i="5"/>
  <c r="X209" i="5"/>
  <c r="X2751" i="5"/>
  <c r="X3263" i="5"/>
  <c r="X2498" i="5"/>
  <c r="X2815" i="5"/>
  <c r="X2211" i="5"/>
  <c r="Z2211" i="5" s="1"/>
  <c r="X2294" i="5"/>
  <c r="X2160" i="5"/>
  <c r="X1992" i="5"/>
  <c r="X3027" i="5"/>
  <c r="X2947" i="5"/>
  <c r="X3221" i="5"/>
  <c r="X2185" i="5"/>
  <c r="X2992" i="5"/>
  <c r="Z2992" i="5" s="1"/>
  <c r="X3032" i="5"/>
  <c r="X43" i="5"/>
  <c r="X2113" i="5"/>
  <c r="X1921" i="5"/>
  <c r="X1848" i="5"/>
  <c r="X848" i="5"/>
  <c r="X2380" i="5"/>
  <c r="X2702" i="5"/>
  <c r="X1551" i="5"/>
  <c r="X3343" i="5"/>
  <c r="X2657" i="5"/>
  <c r="X2893" i="5"/>
  <c r="X3298" i="5"/>
  <c r="X3382" i="5"/>
  <c r="X1228" i="5"/>
  <c r="X3338" i="5"/>
  <c r="Z3338" i="5" s="1"/>
  <c r="X3073" i="5"/>
  <c r="X3333" i="5"/>
  <c r="X2670" i="5"/>
  <c r="X3448" i="5"/>
  <c r="X2579" i="5"/>
  <c r="X3097" i="5"/>
  <c r="X3337" i="5"/>
  <c r="X266" i="5"/>
  <c r="X326" i="5"/>
  <c r="X1184" i="5"/>
  <c r="X710" i="5"/>
  <c r="X2419" i="5"/>
  <c r="X794" i="5"/>
  <c r="X1201" i="5"/>
  <c r="X1676" i="5"/>
  <c r="X1812" i="5"/>
  <c r="Z1812" i="5" s="1"/>
  <c r="X3105" i="5"/>
  <c r="X2382" i="5"/>
  <c r="X1445" i="5"/>
  <c r="X2493" i="5"/>
  <c r="X2235" i="5"/>
  <c r="X1727" i="5"/>
  <c r="X900" i="5"/>
  <c r="X2286" i="5"/>
  <c r="Z2286" i="5" s="1"/>
  <c r="X3080" i="5"/>
  <c r="X1469" i="5"/>
  <c r="X2832" i="5"/>
  <c r="X1894" i="5"/>
  <c r="X2091" i="5"/>
  <c r="X1428" i="5"/>
  <c r="X725" i="5"/>
  <c r="X2275" i="5"/>
  <c r="Z2275" i="5" s="1"/>
  <c r="X3060" i="5"/>
  <c r="X2090" i="5"/>
  <c r="X3202" i="5"/>
  <c r="X2495" i="5"/>
  <c r="X2144" i="5"/>
  <c r="X235" i="5"/>
  <c r="X2827" i="5"/>
  <c r="X2707" i="5"/>
  <c r="Z2707" i="5" s="1"/>
  <c r="X1501" i="5"/>
  <c r="X372" i="5"/>
  <c r="X2890" i="5"/>
  <c r="X3564" i="5"/>
  <c r="X2882" i="5"/>
  <c r="X2633" i="5"/>
  <c r="X3070" i="5"/>
  <c r="X2623" i="5"/>
  <c r="Z2623" i="5" s="1"/>
  <c r="X3283" i="5"/>
  <c r="X2995" i="5"/>
  <c r="X2981" i="5"/>
  <c r="X1252" i="5"/>
  <c r="X1251" i="5"/>
  <c r="X1938" i="5"/>
  <c r="X13" i="5"/>
  <c r="X1199" i="5"/>
  <c r="Z1199" i="5" s="1"/>
  <c r="X1351" i="5"/>
  <c r="X1763" i="5"/>
  <c r="X2986" i="5"/>
  <c r="X582" i="5"/>
  <c r="X1857" i="5"/>
  <c r="X481" i="5"/>
  <c r="X831" i="5"/>
  <c r="X1035" i="5"/>
  <c r="X3222" i="5"/>
  <c r="X3266" i="5"/>
  <c r="X2396" i="5"/>
  <c r="X3475" i="5"/>
  <c r="X3130" i="5"/>
  <c r="X2087" i="5"/>
  <c r="X1982" i="5"/>
  <c r="X3195" i="5"/>
  <c r="Z3195" i="5" s="1"/>
  <c r="X1662" i="5"/>
  <c r="X2368" i="5"/>
  <c r="X3191" i="5"/>
  <c r="X2229" i="5"/>
  <c r="X2347" i="5"/>
  <c r="X2665" i="5"/>
  <c r="X1516" i="5"/>
  <c r="X3320" i="5"/>
  <c r="Z3320" i="5" s="1"/>
  <c r="X3417" i="5"/>
  <c r="X2907" i="5"/>
  <c r="X2941" i="5"/>
  <c r="X2594" i="5"/>
  <c r="X1175" i="5"/>
  <c r="X1432" i="5"/>
  <c r="X1532" i="5"/>
  <c r="X1534" i="5"/>
  <c r="Z1534" i="5" s="1"/>
  <c r="X3048" i="5"/>
  <c r="X939" i="5"/>
  <c r="X1355" i="5"/>
  <c r="X3366" i="5"/>
  <c r="X3228" i="5"/>
  <c r="X470" i="5"/>
  <c r="X3582" i="5"/>
  <c r="X2318" i="5"/>
  <c r="X3083" i="5"/>
  <c r="X3319" i="5"/>
  <c r="X1084" i="5"/>
  <c r="X2860" i="5"/>
  <c r="X3456" i="5"/>
  <c r="X2364" i="5"/>
  <c r="X2236" i="5"/>
  <c r="X310" i="5"/>
  <c r="Z310" i="5" s="1"/>
  <c r="X3187" i="5"/>
  <c r="X3017" i="5"/>
  <c r="X3277" i="5"/>
  <c r="X2614" i="5"/>
  <c r="X2555" i="5"/>
  <c r="X2057" i="5"/>
  <c r="X2161" i="5"/>
  <c r="X1101" i="5"/>
  <c r="X2348" i="5"/>
  <c r="X2214" i="5"/>
  <c r="X1846" i="5"/>
  <c r="X2339" i="5"/>
  <c r="X100" i="5"/>
  <c r="X653" i="5"/>
  <c r="X1260" i="5"/>
  <c r="X1292" i="5"/>
  <c r="Z1292" i="5" s="1"/>
  <c r="X1913" i="5"/>
  <c r="X1854" i="5"/>
  <c r="X303" i="5"/>
  <c r="X219" i="5"/>
  <c r="X1383" i="5"/>
  <c r="X1306" i="5"/>
  <c r="X331" i="5"/>
  <c r="X1536" i="5"/>
  <c r="Z1536" i="5" s="1"/>
  <c r="X612" i="5"/>
  <c r="X2724" i="5"/>
  <c r="X2345" i="5"/>
  <c r="X1316" i="5"/>
  <c r="X320" i="5"/>
  <c r="X169" i="5"/>
  <c r="X687" i="5"/>
  <c r="X2547" i="5"/>
  <c r="X2259" i="5"/>
  <c r="X3016" i="5"/>
  <c r="X1779" i="5"/>
  <c r="X385" i="5"/>
  <c r="X771" i="5"/>
  <c r="X1546" i="5"/>
  <c r="X198" i="5"/>
  <c r="X2662" i="5"/>
  <c r="X1746" i="5"/>
  <c r="X1441" i="5"/>
  <c r="X41" i="5"/>
  <c r="X1699" i="5"/>
  <c r="X937" i="5"/>
  <c r="X1117" i="5"/>
  <c r="X1205" i="5"/>
  <c r="X1559" i="5"/>
  <c r="Z1559" i="5" s="1"/>
  <c r="X1354" i="5"/>
  <c r="X1314" i="5"/>
  <c r="X536" i="5"/>
  <c r="X1729" i="5"/>
  <c r="X1313" i="5"/>
  <c r="X18" i="5"/>
  <c r="X1575" i="5"/>
  <c r="X1112" i="5"/>
  <c r="Z1112" i="5" s="1"/>
  <c r="X1010" i="5"/>
  <c r="X148" i="5"/>
  <c r="X2480" i="5"/>
  <c r="X1450" i="5"/>
  <c r="X3477" i="5"/>
  <c r="X2757" i="5"/>
  <c r="X2755" i="5"/>
  <c r="X2093" i="5"/>
  <c r="Z2093" i="5" s="1"/>
  <c r="X1777" i="5"/>
  <c r="X3050" i="5"/>
  <c r="X3519" i="5"/>
  <c r="X2299" i="5"/>
  <c r="X1868" i="5"/>
  <c r="X2534" i="5"/>
  <c r="X1254" i="5"/>
  <c r="X3310" i="5"/>
  <c r="Z3310" i="5" s="1"/>
  <c r="X752" i="5"/>
  <c r="X1770" i="5"/>
  <c r="X970" i="5"/>
  <c r="X2474" i="5"/>
  <c r="X1703" i="5"/>
  <c r="X1683" i="5"/>
  <c r="X3437" i="5"/>
  <c r="X2896" i="5"/>
  <c r="Z2896" i="5" s="1"/>
  <c r="X3371" i="5"/>
  <c r="X2693" i="5"/>
  <c r="X3398" i="5"/>
  <c r="X2005" i="5"/>
  <c r="X696" i="5"/>
  <c r="X3513" i="5"/>
  <c r="X3560" i="5"/>
  <c r="X1301" i="5"/>
  <c r="Z1301" i="5" s="1"/>
  <c r="X3101" i="5"/>
  <c r="X3203" i="5"/>
  <c r="X2379" i="5"/>
  <c r="X3140" i="5"/>
  <c r="X680" i="5"/>
  <c r="X1424" i="5"/>
  <c r="X1076" i="5"/>
  <c r="X1811" i="5"/>
  <c r="Z1811" i="5" s="1"/>
  <c r="X907" i="5"/>
  <c r="X57" i="5"/>
  <c r="X1951" i="5"/>
  <c r="X1138" i="5"/>
  <c r="X2669" i="5"/>
  <c r="X408" i="5"/>
  <c r="X2447" i="5"/>
  <c r="X3364" i="5"/>
  <c r="Z3364" i="5" s="1"/>
  <c r="X2164" i="5"/>
  <c r="X2850" i="5"/>
  <c r="Z2850" i="5" s="1"/>
  <c r="X2028" i="5"/>
  <c r="X2794" i="5"/>
  <c r="X1129" i="5"/>
  <c r="X979" i="5"/>
  <c r="X3072" i="5"/>
  <c r="X3054" i="5"/>
  <c r="Z3054" i="5" s="1"/>
  <c r="X1557" i="5"/>
  <c r="X1048" i="5"/>
  <c r="X97" i="5"/>
  <c r="X136" i="5"/>
  <c r="X1090" i="5"/>
  <c r="X1961" i="5"/>
  <c r="X289" i="5"/>
  <c r="X239" i="5"/>
  <c r="Z239" i="5" s="1"/>
  <c r="X158" i="5"/>
  <c r="X602" i="5"/>
  <c r="Z602" i="5" s="1"/>
  <c r="X1162" i="5"/>
  <c r="X1211" i="5"/>
  <c r="X1193" i="5"/>
  <c r="X1663" i="5"/>
  <c r="X569" i="5"/>
  <c r="X2110" i="5"/>
  <c r="Z2110" i="5" s="1"/>
  <c r="X1594" i="5"/>
  <c r="X153" i="5"/>
  <c r="Z153" i="5" s="1"/>
  <c r="X1751" i="5"/>
  <c r="X2204" i="5"/>
  <c r="X131" i="5"/>
  <c r="X1681" i="5"/>
  <c r="X884" i="5"/>
  <c r="X327" i="5"/>
  <c r="Z327" i="5" s="1"/>
  <c r="X3272" i="5"/>
  <c r="X1116" i="5"/>
  <c r="X94" i="5"/>
  <c r="X1347" i="5"/>
  <c r="X1564" i="5"/>
  <c r="X1904" i="5"/>
  <c r="X1391" i="5"/>
  <c r="X1311" i="5"/>
  <c r="X855" i="5"/>
  <c r="X724" i="5"/>
  <c r="X1142" i="5"/>
  <c r="X847" i="5"/>
  <c r="X283" i="5"/>
  <c r="X1560" i="5"/>
  <c r="X3124" i="5"/>
  <c r="X1348" i="5"/>
  <c r="X1949" i="5"/>
  <c r="X422" i="5"/>
  <c r="Z422" i="5" s="1"/>
  <c r="X2973" i="5"/>
  <c r="X1718" i="5"/>
  <c r="X1302" i="5"/>
  <c r="X2739" i="5"/>
  <c r="X3336" i="5"/>
  <c r="X2808" i="5"/>
  <c r="X2944" i="5"/>
  <c r="X2151" i="5"/>
  <c r="X2455" i="5"/>
  <c r="X1020" i="5"/>
  <c r="X1410" i="5"/>
  <c r="X3522" i="5"/>
  <c r="X1912" i="5"/>
  <c r="X2777" i="5"/>
  <c r="X3413" i="5"/>
  <c r="X1865" i="5"/>
  <c r="X2691" i="5"/>
  <c r="X3209" i="5"/>
  <c r="X1113" i="5"/>
  <c r="X2806" i="5"/>
  <c r="X3455" i="5"/>
  <c r="X2225" i="5"/>
  <c r="Z2225" i="5" s="1"/>
  <c r="X1535" i="5"/>
  <c r="X1434" i="5"/>
  <c r="Z1434" i="5" s="1"/>
  <c r="X1078" i="5"/>
  <c r="X1214" i="5"/>
  <c r="X588" i="5"/>
  <c r="X308" i="5"/>
  <c r="X67" i="5"/>
  <c r="X1738" i="5"/>
  <c r="X105" i="5"/>
  <c r="X3148" i="5"/>
  <c r="X3110" i="5"/>
  <c r="X1125" i="5"/>
  <c r="X2533" i="5"/>
  <c r="X3557" i="5"/>
  <c r="X3512" i="5"/>
  <c r="X2413" i="5"/>
  <c r="Z2413" i="5" s="1"/>
  <c r="X3334" i="5"/>
  <c r="X1646" i="5"/>
  <c r="X3086" i="5"/>
  <c r="X3385" i="5"/>
  <c r="X1781" i="5"/>
  <c r="X1068" i="5"/>
  <c r="X2210" i="5"/>
  <c r="X3019" i="5"/>
  <c r="Z3019" i="5" s="1"/>
  <c r="X1614" i="5"/>
  <c r="X3076" i="5"/>
  <c r="X2136" i="5"/>
  <c r="X1447" i="5"/>
  <c r="X1476" i="5"/>
  <c r="X1404" i="5"/>
  <c r="X1726" i="5"/>
  <c r="X22" i="5"/>
  <c r="Z22" i="5" s="1"/>
  <c r="X1880" i="5"/>
  <c r="X111" i="5"/>
  <c r="Z111" i="5" s="1"/>
  <c r="X2289" i="5"/>
  <c r="X1668" i="5"/>
  <c r="X3261" i="5"/>
  <c r="X1514" i="5"/>
  <c r="X2539" i="5"/>
  <c r="X525" i="5"/>
  <c r="Z525" i="5" s="1"/>
  <c r="X2483" i="5"/>
  <c r="X2407" i="5"/>
  <c r="X908" i="5"/>
  <c r="X1697" i="5"/>
  <c r="X2464" i="5"/>
  <c r="X2124" i="5"/>
  <c r="X2346" i="5"/>
  <c r="X1878" i="5"/>
  <c r="X487" i="5"/>
  <c r="X931" i="5"/>
  <c r="X1874" i="5"/>
  <c r="X377" i="5"/>
  <c r="X152" i="5"/>
  <c r="X652" i="5"/>
  <c r="X444" i="5"/>
  <c r="X2054" i="5"/>
  <c r="X2094" i="5"/>
  <c r="X995" i="5"/>
  <c r="Z995" i="5" s="1"/>
  <c r="X203" i="5"/>
  <c r="X560" i="5"/>
  <c r="X1290" i="5"/>
  <c r="X1802" i="5"/>
  <c r="X1689" i="5"/>
  <c r="X3321" i="5"/>
  <c r="X1572" i="5"/>
  <c r="X23" i="5"/>
  <c r="X921" i="5"/>
  <c r="X667" i="5"/>
  <c r="X2024" i="5"/>
  <c r="X299" i="5"/>
  <c r="X1065" i="5"/>
  <c r="X2540" i="5"/>
  <c r="X1831" i="5"/>
  <c r="X1973" i="5"/>
  <c r="X1928" i="5"/>
  <c r="X1377" i="5"/>
  <c r="X82" i="5"/>
  <c r="X580" i="5"/>
  <c r="X187" i="5"/>
  <c r="X201" i="5"/>
  <c r="Z201" i="5" s="1"/>
  <c r="X620" i="5"/>
  <c r="X1548" i="5"/>
  <c r="X215" i="5"/>
  <c r="X194" i="5"/>
  <c r="X613" i="5"/>
  <c r="X2469" i="5"/>
  <c r="X2678" i="5"/>
  <c r="X1519" i="5"/>
  <c r="Z1519" i="5" s="1"/>
  <c r="X294" i="5"/>
  <c r="X3514" i="5"/>
  <c r="Z3514" i="5" s="1"/>
  <c r="X2027" i="5"/>
  <c r="X3147" i="5"/>
  <c r="X3308" i="5"/>
  <c r="X1236" i="5"/>
  <c r="X2636" i="5"/>
  <c r="X2282" i="5"/>
  <c r="Z2282" i="5" s="1"/>
  <c r="X2065" i="5"/>
  <c r="X1636" i="5"/>
  <c r="X3289" i="5"/>
  <c r="X1330" i="5"/>
  <c r="X1468" i="5"/>
  <c r="X1911" i="5"/>
  <c r="X538" i="5"/>
  <c r="X3197" i="5"/>
  <c r="Z3197" i="5" s="1"/>
  <c r="X278" i="5"/>
  <c r="X3300" i="5"/>
  <c r="X1186" i="5"/>
  <c r="X3242" i="5"/>
  <c r="X1439" i="5"/>
  <c r="X3481" i="5"/>
  <c r="X3141" i="5"/>
  <c r="X3367" i="5"/>
  <c r="Z3367" i="5" s="1"/>
  <c r="X3541" i="5"/>
  <c r="X3496" i="5"/>
  <c r="X2108" i="5"/>
  <c r="X3461" i="5"/>
  <c r="X1631" i="5"/>
  <c r="X3213" i="5"/>
  <c r="X2198" i="5"/>
  <c r="X1713" i="5"/>
  <c r="Z1713" i="5" s="1"/>
  <c r="X1527" i="5"/>
  <c r="X1360" i="5"/>
  <c r="X2800" i="5"/>
  <c r="X765" i="5"/>
  <c r="X2486" i="5"/>
  <c r="X2406" i="5"/>
  <c r="X3143" i="5"/>
  <c r="X2105" i="5"/>
  <c r="Z2105" i="5" s="1"/>
  <c r="X790" i="5"/>
  <c r="X760" i="5"/>
  <c r="X1597" i="5"/>
  <c r="X1578" i="5"/>
  <c r="X1981" i="5"/>
  <c r="X1176" i="5"/>
  <c r="X104" i="5"/>
  <c r="X945" i="5"/>
  <c r="Z945" i="5" s="1"/>
  <c r="X457" i="5"/>
  <c r="X425" i="5"/>
  <c r="Z425" i="5" s="1"/>
  <c r="X291" i="5"/>
  <c r="X964" i="5"/>
  <c r="X1369" i="5"/>
  <c r="X1489" i="5"/>
  <c r="X302" i="5"/>
  <c r="X864" i="5"/>
  <c r="X1312" i="5"/>
  <c r="X2475" i="5"/>
  <c r="X3491" i="5"/>
  <c r="X1446" i="5"/>
  <c r="X2182" i="5"/>
  <c r="X9" i="5"/>
  <c r="X139" i="5"/>
  <c r="X2410" i="5"/>
  <c r="Z2410" i="5" s="1"/>
  <c r="X3566" i="5"/>
  <c r="X2177" i="5"/>
  <c r="Z2177" i="5" s="1"/>
  <c r="X1238" i="5"/>
  <c r="X1822" i="5"/>
  <c r="X2038" i="5"/>
  <c r="X1968" i="5"/>
  <c r="X1791" i="5"/>
  <c r="X2192" i="5"/>
  <c r="Z2192" i="5" s="1"/>
  <c r="X2165" i="5"/>
  <c r="X218" i="5"/>
  <c r="Z218" i="5" s="1"/>
  <c r="X530" i="5"/>
  <c r="X2867" i="5"/>
  <c r="X461" i="5"/>
  <c r="X958" i="5"/>
  <c r="X1701" i="5"/>
  <c r="X3065" i="5"/>
  <c r="Z3065" i="5" s="1"/>
  <c r="X739" i="5"/>
  <c r="X885" i="5"/>
  <c r="Z885" i="5" s="1"/>
  <c r="X1030" i="5"/>
  <c r="X1299" i="5"/>
  <c r="X3" i="5"/>
  <c r="X102" i="5"/>
  <c r="X551" i="5"/>
  <c r="X389" i="5"/>
  <c r="Z389" i="5" s="1"/>
  <c r="X1457" i="5"/>
  <c r="X87" i="5"/>
  <c r="Z87" i="5" s="1"/>
  <c r="X1480" i="5"/>
  <c r="X1307" i="5"/>
  <c r="X1656" i="5"/>
  <c r="X435" i="5"/>
  <c r="X157" i="5"/>
  <c r="X2574" i="5"/>
  <c r="Z2574" i="5" s="1"/>
  <c r="X3014" i="5"/>
  <c r="X3173" i="5"/>
  <c r="Z3173" i="5" s="1"/>
  <c r="X2301" i="5"/>
  <c r="X3468" i="5"/>
  <c r="X3314" i="5"/>
  <c r="X2812" i="5"/>
  <c r="X3363" i="5"/>
  <c r="X3349" i="5"/>
  <c r="X622" i="5"/>
  <c r="X2627" i="5"/>
  <c r="X1376" i="5"/>
  <c r="X1440" i="5"/>
  <c r="X972" i="5"/>
  <c r="X3391" i="5"/>
  <c r="X290" i="5"/>
  <c r="X1753" i="5"/>
  <c r="X633" i="5"/>
  <c r="X1724" i="5"/>
  <c r="X1952" i="5"/>
  <c r="X2732" i="5"/>
  <c r="X820" i="5"/>
  <c r="X3234" i="5"/>
  <c r="X197" i="5"/>
  <c r="X3084" i="5"/>
  <c r="Z3084" i="5" s="1"/>
  <c r="X2718" i="5"/>
  <c r="X2045" i="5"/>
  <c r="X832" i="5"/>
  <c r="X2317" i="5"/>
  <c r="X3281" i="5"/>
  <c r="X3532" i="5"/>
  <c r="X2878" i="5"/>
  <c r="X2257" i="5"/>
  <c r="X4" i="5"/>
  <c r="X3001" i="5"/>
  <c r="X2228" i="5"/>
  <c r="X3155" i="5"/>
  <c r="X351" i="5"/>
  <c r="X3214" i="5"/>
  <c r="X3023" i="5"/>
  <c r="X2628" i="5"/>
  <c r="Z2628" i="5" s="1"/>
  <c r="X2513" i="5"/>
  <c r="X2349" i="5"/>
  <c r="X2741" i="5"/>
  <c r="X2987" i="5"/>
  <c r="X1604" i="5"/>
  <c r="X1077" i="5"/>
  <c r="X1905" i="5"/>
  <c r="X2254" i="5"/>
  <c r="Z2254" i="5" s="1"/>
  <c r="X1756" i="5"/>
  <c r="X216" i="5"/>
  <c r="Z216" i="5" s="1"/>
  <c r="X617" i="5"/>
  <c r="X2293" i="5"/>
  <c r="X2978" i="5"/>
  <c r="X3264" i="5"/>
  <c r="X2922" i="5"/>
  <c r="X146" i="5"/>
  <c r="Z146" i="5" s="1"/>
  <c r="X1511" i="5"/>
  <c r="X281" i="5"/>
  <c r="Z281" i="5" s="1"/>
  <c r="X3474" i="5"/>
  <c r="X3182" i="5"/>
  <c r="X1888" i="5"/>
  <c r="X785" i="5"/>
  <c r="X965" i="5"/>
  <c r="X510" i="5"/>
  <c r="Z510" i="5" s="1"/>
  <c r="X800" i="5"/>
  <c r="X2089" i="5"/>
  <c r="X1660" i="5"/>
  <c r="X567" i="5"/>
  <c r="X2049" i="5"/>
  <c r="X930" i="5"/>
  <c r="X2104" i="5"/>
  <c r="X1499" i="5"/>
  <c r="X2150" i="5"/>
  <c r="X486" i="5"/>
  <c r="X1821" i="5"/>
  <c r="X953" i="5"/>
  <c r="X999" i="5"/>
  <c r="X24" i="5"/>
  <c r="X2221" i="5"/>
  <c r="X1019" i="5"/>
  <c r="Z1019" i="5" s="1"/>
  <c r="X2504" i="5"/>
  <c r="X2046" i="5"/>
  <c r="X1490" i="5"/>
  <c r="X1072" i="5"/>
  <c r="X685" i="5"/>
  <c r="X1056" i="5"/>
  <c r="X750" i="5"/>
  <c r="X1766" i="5"/>
  <c r="Z1766" i="5" s="1"/>
  <c r="X1692" i="5"/>
  <c r="X1954" i="5"/>
  <c r="Z1954" i="5" s="1"/>
  <c r="X600" i="5"/>
  <c r="X737" i="5"/>
  <c r="X1985" i="5"/>
  <c r="X117" i="5"/>
  <c r="X1617" i="5"/>
  <c r="X322" i="5"/>
  <c r="Z322" i="5" s="1"/>
  <c r="X1246" i="5"/>
  <c r="X446" i="5"/>
  <c r="Z446" i="5" s="1"/>
  <c r="X260" i="5"/>
  <c r="X1579" i="5"/>
  <c r="X1472" i="5"/>
  <c r="X1824" i="5"/>
  <c r="X1649" i="5"/>
  <c r="X255" i="5"/>
  <c r="Z255" i="5" s="1"/>
  <c r="X2370" i="5"/>
  <c r="X1611" i="5"/>
  <c r="X827" i="5"/>
  <c r="X1810" i="5"/>
  <c r="X853" i="5"/>
  <c r="X2769" i="5"/>
  <c r="X836" i="5"/>
  <c r="X1187" i="5"/>
  <c r="Z1187" i="5" s="1"/>
  <c r="X777" i="5"/>
  <c r="X3297" i="5"/>
  <c r="X2153" i="5"/>
  <c r="X3011" i="5"/>
  <c r="X2898" i="5"/>
  <c r="X2176" i="5"/>
  <c r="X2409" i="5"/>
  <c r="X1436" i="5"/>
  <c r="X2106" i="5"/>
  <c r="X2320" i="5"/>
  <c r="X2865" i="5"/>
  <c r="X214" i="5"/>
  <c r="X3244" i="5"/>
  <c r="X3085" i="5"/>
  <c r="X2729" i="5"/>
  <c r="X2762" i="5"/>
  <c r="Z2762" i="5" s="1"/>
  <c r="X2752" i="5"/>
  <c r="X1619" i="5"/>
  <c r="Z1619" i="5" s="1"/>
  <c r="X1405" i="5"/>
  <c r="X3265" i="5"/>
  <c r="X1698" i="5"/>
  <c r="X799" i="5"/>
  <c r="X376" i="5"/>
  <c r="X640" i="5"/>
  <c r="Z640" i="5" s="1"/>
  <c r="X666" i="5"/>
  <c r="X1517" i="5"/>
  <c r="X1005" i="5"/>
  <c r="X2979" i="5"/>
  <c r="X3527" i="5"/>
  <c r="X2548" i="5"/>
  <c r="X2390" i="5"/>
  <c r="X1817" i="5"/>
  <c r="Z1817" i="5" s="1"/>
  <c r="X3383" i="5"/>
  <c r="X3201" i="5"/>
  <c r="X2357" i="5"/>
  <c r="X1474" i="5"/>
  <c r="X1029" i="5"/>
  <c r="X2321" i="5"/>
  <c r="X2362" i="5"/>
  <c r="X3360" i="5"/>
  <c r="Z3360" i="5" s="1"/>
  <c r="X2784" i="5"/>
  <c r="X3341" i="5"/>
  <c r="Z3341" i="5" s="1"/>
  <c r="X3134" i="5"/>
  <c r="X2619" i="5"/>
  <c r="X2562" i="5"/>
  <c r="X2022" i="5"/>
  <c r="X2018" i="5"/>
  <c r="X2128" i="5"/>
  <c r="Z2128" i="5" s="1"/>
  <c r="X2859" i="5"/>
  <c r="X1707" i="5"/>
  <c r="X1296" i="5"/>
  <c r="X664" i="5"/>
  <c r="X829" i="5"/>
  <c r="X574" i="5"/>
  <c r="X1461" i="5"/>
  <c r="X1850" i="5"/>
  <c r="Z1850" i="5" s="1"/>
  <c r="X1958" i="5"/>
  <c r="X2731" i="5"/>
  <c r="X275" i="5"/>
  <c r="X449" i="5"/>
  <c r="X1321" i="5"/>
  <c r="X1249" i="5"/>
  <c r="X91" i="5"/>
  <c r="X1361" i="5"/>
  <c r="Z1361" i="5" s="1"/>
  <c r="X14" i="5"/>
  <c r="X2411" i="5"/>
  <c r="X1586" i="5"/>
  <c r="X1016" i="5"/>
  <c r="X1994" i="5"/>
  <c r="X360" i="5"/>
  <c r="X1342" i="5"/>
  <c r="X2344" i="5"/>
  <c r="Z2344" i="5" s="1"/>
  <c r="X3247" i="5"/>
  <c r="X1845" i="5"/>
  <c r="X2031" i="5"/>
  <c r="X718" i="5"/>
  <c r="X561" i="5"/>
  <c r="X1191" i="5"/>
  <c r="X3044" i="5"/>
  <c r="X3055" i="5"/>
  <c r="Z3055" i="5" s="1"/>
  <c r="X730" i="5"/>
  <c r="X411" i="5"/>
  <c r="X1150" i="5"/>
  <c r="X161" i="5"/>
  <c r="X287" i="5"/>
  <c r="X2613" i="5"/>
  <c r="X463" i="5"/>
  <c r="X2157" i="5"/>
  <c r="X1930" i="5"/>
  <c r="X1515" i="5"/>
  <c r="Z1515" i="5" s="1"/>
  <c r="X1145" i="5"/>
  <c r="X40" i="5"/>
  <c r="X880" i="5"/>
  <c r="X887" i="5"/>
  <c r="X698" i="5"/>
  <c r="X199" i="5"/>
  <c r="Z199" i="5" s="1"/>
  <c r="X1710" i="5"/>
  <c r="X1464" i="5"/>
  <c r="X506" i="5"/>
  <c r="X1288" i="5"/>
  <c r="X1520" i="5"/>
  <c r="X812" i="5"/>
  <c r="X177" i="5"/>
  <c r="X645" i="5"/>
  <c r="Z645" i="5" s="1"/>
  <c r="X1459" i="5"/>
  <c r="X478" i="5"/>
  <c r="Z478" i="5" s="1"/>
  <c r="X2096" i="5"/>
  <c r="X2852" i="5"/>
  <c r="X692" i="5"/>
  <c r="X2796" i="5"/>
  <c r="X2790" i="5"/>
  <c r="X2602" i="5"/>
  <c r="Z2602" i="5" s="1"/>
  <c r="X3183" i="5"/>
  <c r="X570" i="5"/>
  <c r="Z570" i="5" s="1"/>
  <c r="X1859" i="5"/>
  <c r="X2026" i="5"/>
  <c r="X2266" i="5"/>
  <c r="X674" i="5"/>
  <c r="X679" i="5"/>
  <c r="X1034" i="5"/>
  <c r="Z1034" i="5" s="1"/>
  <c r="X2101" i="5"/>
  <c r="X545" i="5"/>
  <c r="Z545" i="5" s="1"/>
  <c r="X944" i="5"/>
  <c r="X108" i="5"/>
  <c r="X1097" i="5"/>
  <c r="X1960" i="5"/>
  <c r="X1574" i="5"/>
  <c r="X324" i="5"/>
  <c r="Z324" i="5" s="1"/>
  <c r="X1628" i="5"/>
  <c r="X650" i="5"/>
  <c r="Z650" i="5" s="1"/>
  <c r="X2667" i="5"/>
  <c r="X2689" i="5"/>
  <c r="X833" i="5"/>
  <c r="X1890" i="5"/>
  <c r="X1814" i="5"/>
  <c r="X2476" i="5"/>
  <c r="X1398" i="5"/>
  <c r="X509" i="5"/>
  <c r="Z509" i="5" s="1"/>
  <c r="X1841" i="5"/>
  <c r="X1709" i="5"/>
  <c r="X1006" i="5"/>
  <c r="X1862" i="5"/>
  <c r="X1248" i="5"/>
  <c r="X1909" i="5"/>
  <c r="X811" i="5"/>
  <c r="X1239" i="5"/>
  <c r="Z1239" i="5" s="1"/>
  <c r="X1667" i="5"/>
  <c r="X1031" i="5"/>
  <c r="X1262" i="5"/>
  <c r="X1279" i="5"/>
  <c r="X267" i="5"/>
  <c r="X262" i="5"/>
  <c r="Z262" i="5" s="1"/>
  <c r="X889" i="5"/>
  <c r="X39" i="5"/>
  <c r="X392" i="5"/>
  <c r="X314" i="5"/>
  <c r="X1119" i="5"/>
  <c r="X429" i="5"/>
  <c r="X1118" i="5"/>
  <c r="X1235" i="5"/>
  <c r="Z1235" i="5" s="1"/>
  <c r="X2041" i="5"/>
  <c r="X472" i="5"/>
  <c r="Z472" i="5" s="1"/>
  <c r="X439" i="5"/>
  <c r="X954" i="5"/>
  <c r="X1742" i="5"/>
  <c r="X1754" i="5"/>
  <c r="X1602" i="5"/>
  <c r="X79" i="5"/>
  <c r="Z79" i="5" s="1"/>
  <c r="X293" i="5"/>
  <c r="X1648" i="5"/>
  <c r="X1202" i="5"/>
  <c r="X74" i="5"/>
  <c r="X1745" i="5"/>
  <c r="X450" i="5"/>
  <c r="X1067" i="5"/>
  <c r="X480" i="5"/>
  <c r="X1764" i="5"/>
  <c r="X295" i="5"/>
  <c r="Z295" i="5" s="1"/>
  <c r="X178" i="5"/>
  <c r="X860" i="5"/>
  <c r="X212" i="5"/>
  <c r="X902" i="5"/>
  <c r="X459" i="5"/>
  <c r="X1664" i="5"/>
  <c r="X1217" i="5"/>
  <c r="X1173" i="5"/>
  <c r="X1612" i="5"/>
  <c r="X2017" i="5"/>
  <c r="X1429" i="5"/>
  <c r="X355" i="5"/>
  <c r="X1977" i="5"/>
  <c r="X922" i="5"/>
  <c r="Z922" i="5" s="1"/>
  <c r="X479" i="5"/>
  <c r="X1467" i="5"/>
  <c r="Z1467" i="5" s="1"/>
  <c r="X2008" i="5"/>
  <c r="X1325" i="5"/>
  <c r="X722" i="5"/>
  <c r="X1920" i="5"/>
  <c r="X773" i="5"/>
  <c r="X2030" i="5"/>
  <c r="Z2030" i="5" s="1"/>
  <c r="X268" i="5"/>
  <c r="X356" i="5"/>
  <c r="Z356" i="5" s="1"/>
  <c r="X896" i="5"/>
  <c r="X556" i="5"/>
  <c r="X1136" i="5"/>
  <c r="X1268" i="5"/>
  <c r="X2273" i="5"/>
  <c r="X2803" i="5"/>
  <c r="Z2803" i="5" s="1"/>
  <c r="X1196" i="5"/>
  <c r="X1275" i="5"/>
  <c r="Z1275" i="5" s="1"/>
  <c r="X950" i="5"/>
  <c r="X277" i="5"/>
  <c r="X1229" i="5"/>
  <c r="X1525" i="5"/>
  <c r="X1677" i="5"/>
  <c r="X28" i="5"/>
  <c r="X2549" i="5"/>
  <c r="X673" i="5"/>
  <c r="Z673" i="5" s="1"/>
  <c r="X1555" i="5"/>
  <c r="X38" i="5"/>
  <c r="X162" i="5"/>
  <c r="X723" i="5"/>
  <c r="X1615" i="5"/>
  <c r="X857" i="5"/>
  <c r="Z857" i="5" s="1"/>
  <c r="X2795" i="5"/>
  <c r="X2807" i="5"/>
  <c r="Z2807" i="5" s="1"/>
  <c r="X1267" i="5"/>
  <c r="X329" i="5"/>
  <c r="X1332" i="5"/>
  <c r="X927" i="5"/>
  <c r="X555" i="5"/>
  <c r="X2035" i="5"/>
  <c r="Z2035" i="5" s="1"/>
  <c r="X2761" i="5"/>
  <c r="X2541" i="5"/>
  <c r="Z2541" i="5" s="1"/>
  <c r="X309" i="5"/>
  <c r="X984" i="5"/>
  <c r="X1096" i="5"/>
  <c r="X328" i="5"/>
  <c r="X1737" i="5"/>
  <c r="X1333" i="5"/>
  <c r="X975" i="5"/>
  <c r="X333" i="5"/>
  <c r="Z333" i="5" s="1"/>
  <c r="X442" i="5"/>
  <c r="X888" i="5"/>
  <c r="X1344" i="5"/>
  <c r="X735" i="5"/>
  <c r="X1752" i="5"/>
  <c r="X929" i="5"/>
  <c r="Z929" i="5" s="1"/>
  <c r="X206" i="5"/>
  <c r="X453" i="5"/>
  <c r="Z453" i="5" s="1"/>
  <c r="X1896" i="5"/>
  <c r="X406" i="5"/>
  <c r="X1080" i="5"/>
  <c r="X828" i="5"/>
  <c r="X2062" i="5"/>
  <c r="X786" i="5"/>
  <c r="Z786" i="5" s="1"/>
  <c r="X886" i="5"/>
  <c r="X527" i="5"/>
  <c r="X133" i="5"/>
  <c r="X1197" i="5"/>
  <c r="X471" i="5"/>
  <c r="X917" i="5"/>
  <c r="X1155" i="5"/>
  <c r="X402" i="5"/>
  <c r="Z402" i="5" s="1"/>
  <c r="X432" i="5"/>
  <c r="X10" i="5"/>
  <c r="Z10" i="5" s="1"/>
  <c r="X1422" i="5"/>
  <c r="X73" i="5"/>
  <c r="X873" i="5"/>
  <c r="X59" i="5"/>
  <c r="X764" i="5"/>
  <c r="X988" i="5"/>
  <c r="Z988" i="5" s="1"/>
  <c r="X974" i="5"/>
  <c r="X1430" i="5"/>
  <c r="X2032" i="5"/>
  <c r="X734" i="5"/>
  <c r="X516" i="5"/>
  <c r="X3389" i="5"/>
  <c r="X2726" i="5"/>
  <c r="X1641" i="5"/>
  <c r="Z1641" i="5" s="1"/>
  <c r="X3119" i="5"/>
  <c r="X1194" i="5"/>
  <c r="Z1194" i="5" s="1"/>
  <c r="X1962" i="5"/>
  <c r="X643" i="5"/>
  <c r="X919" i="5"/>
  <c r="X1323" i="5"/>
  <c r="X1324" i="5"/>
  <c r="X1114" i="5"/>
  <c r="Z1114" i="5" s="1"/>
  <c r="X1431" i="5"/>
  <c r="X1389" i="5"/>
  <c r="X817" i="5"/>
  <c r="X1216" i="5"/>
  <c r="X1444" i="5"/>
  <c r="X1872" i="5"/>
  <c r="X296" i="5"/>
  <c r="X140" i="5"/>
  <c r="Z140" i="5" s="1"/>
  <c r="X1226" i="5"/>
  <c r="X1767" i="5"/>
  <c r="X2625" i="5"/>
  <c r="X1393" i="5"/>
  <c r="X34" i="5"/>
  <c r="X1826" i="5"/>
  <c r="X318" i="5"/>
  <c r="X373" i="5"/>
  <c r="X1363" i="5"/>
  <c r="X1543" i="5"/>
  <c r="Z1543" i="5" s="1"/>
  <c r="X2805" i="5"/>
  <c r="X2412" i="5"/>
  <c r="X120" i="5"/>
  <c r="X240" i="5"/>
  <c r="X2080" i="5"/>
  <c r="X1204" i="5"/>
  <c r="Z1204" i="5" s="1"/>
  <c r="X747" i="5"/>
  <c r="X196" i="5"/>
  <c r="Z196" i="5" s="1"/>
  <c r="X418" i="5"/>
  <c r="X1385" i="5"/>
  <c r="X1496" i="5"/>
  <c r="X1508" i="5"/>
  <c r="X781" i="5"/>
  <c r="X1903" i="5"/>
  <c r="X1352" i="5"/>
  <c r="X37" i="5"/>
  <c r="X1856" i="5"/>
  <c r="X1240" i="5"/>
  <c r="X1183" i="5"/>
  <c r="X709" i="5"/>
  <c r="X956" i="5"/>
  <c r="X578" i="5"/>
  <c r="Z578" i="5" s="1"/>
  <c r="X1390" i="5"/>
  <c r="X420" i="5"/>
  <c r="Z420" i="5" s="1"/>
  <c r="X1673" i="5"/>
  <c r="X678" i="5"/>
  <c r="X911" i="5"/>
  <c r="X143" i="5"/>
  <c r="X378" i="5"/>
  <c r="X1871" i="5"/>
  <c r="Z1871" i="5" s="1"/>
  <c r="X1902" i="5"/>
  <c r="X1879" i="5"/>
  <c r="Z1879" i="5" s="1"/>
  <c r="X749" i="5"/>
  <c r="X776" i="5"/>
  <c r="X380" i="5"/>
  <c r="X672" i="5"/>
  <c r="X182" i="5"/>
  <c r="X572" i="5"/>
  <c r="Z572" i="5" s="1"/>
  <c r="X49" i="5"/>
  <c r="X768" i="5"/>
  <c r="X424" i="5"/>
  <c r="X910" i="5"/>
  <c r="X727" i="5"/>
  <c r="X1655" i="5"/>
  <c r="X1160" i="5"/>
  <c r="X426" i="5"/>
  <c r="Z426" i="5" s="1"/>
  <c r="X989" i="5"/>
  <c r="X684" i="5"/>
  <c r="Z684" i="5" s="1"/>
  <c r="X1337" i="5"/>
  <c r="X706" i="5"/>
  <c r="X641" i="5"/>
  <c r="X126" i="5"/>
  <c r="X476" i="5"/>
  <c r="X1945" i="5"/>
  <c r="Z1945" i="5" s="1"/>
  <c r="X1953" i="5"/>
  <c r="X445" i="5"/>
  <c r="X858" i="5"/>
  <c r="X440" i="5"/>
  <c r="X738" i="5"/>
  <c r="X897" i="5"/>
  <c r="X1339" i="5"/>
  <c r="X1823" i="5"/>
  <c r="X1427" i="5"/>
  <c r="X770" i="5"/>
  <c r="Z770" i="5" s="1"/>
  <c r="X1247" i="5"/>
  <c r="X546" i="5"/>
  <c r="X1799" i="5"/>
  <c r="X56" i="5"/>
  <c r="X48" i="5"/>
  <c r="X1137" i="5"/>
  <c r="Z1137" i="5" s="1"/>
  <c r="X2604" i="5"/>
  <c r="X3005" i="5"/>
  <c r="X1993" i="5"/>
  <c r="X2260" i="5"/>
  <c r="X1009" i="5"/>
  <c r="X125" i="5"/>
  <c r="X1679" i="5"/>
  <c r="X1285" i="5"/>
  <c r="X1571" i="5"/>
  <c r="X625" i="5"/>
  <c r="Z625" i="5" s="1"/>
  <c r="X3502" i="5"/>
  <c r="X1039" i="5"/>
  <c r="X236" i="5"/>
  <c r="X1225" i="5"/>
  <c r="X69" i="5"/>
  <c r="X2082" i="5"/>
  <c r="Z2082" i="5" s="1"/>
  <c r="X1498" i="5"/>
  <c r="X1809" i="5"/>
  <c r="X160" i="5"/>
  <c r="X3193" i="5"/>
  <c r="X591" i="5"/>
  <c r="X1442" i="5"/>
  <c r="X1089" i="5"/>
  <c r="X637" i="5"/>
  <c r="Z637" i="5" s="1"/>
  <c r="X868" i="5"/>
  <c r="X1780" i="5"/>
  <c r="X2107" i="5"/>
  <c r="X748" i="5"/>
  <c r="X808" i="5"/>
  <c r="X317" i="5"/>
  <c r="X702" i="5"/>
  <c r="X1491" i="5"/>
  <c r="X1161" i="5"/>
  <c r="X1408" i="5"/>
  <c r="Z1408" i="5" s="1"/>
  <c r="X399" i="5"/>
  <c r="X877" i="5"/>
  <c r="X367" i="5"/>
  <c r="X288" i="5"/>
  <c r="X25" i="5"/>
  <c r="X319" i="5"/>
  <c r="Z319" i="5" s="1"/>
  <c r="X1451" i="5"/>
  <c r="X688" i="5"/>
  <c r="Z688" i="5" s="1"/>
  <c r="X928" i="5"/>
  <c r="X155" i="5"/>
  <c r="X395" i="5"/>
  <c r="X2007" i="5"/>
  <c r="X369" i="5"/>
  <c r="X252" i="5"/>
  <c r="Z252" i="5" s="1"/>
  <c r="X301" i="5"/>
  <c r="X315" i="5"/>
  <c r="Z315" i="5" s="1"/>
  <c r="X547" i="5"/>
  <c r="X700" i="5"/>
  <c r="X493" i="5"/>
  <c r="X949" i="5"/>
  <c r="X895" i="5"/>
  <c r="X744" i="5"/>
  <c r="Z744" i="5" s="1"/>
  <c r="X1731" i="5"/>
  <c r="X1798" i="5"/>
  <c r="X774" i="5"/>
  <c r="X257" i="5"/>
  <c r="X968" i="5"/>
  <c r="X993" i="5"/>
  <c r="X557" i="5"/>
  <c r="X391" i="5"/>
  <c r="Z391" i="5" s="1"/>
  <c r="X1762" i="5"/>
  <c r="X1154" i="5"/>
  <c r="X1577" i="5"/>
  <c r="X1570" i="5"/>
  <c r="X1592" i="5"/>
  <c r="X1182" i="5"/>
  <c r="X334" i="5"/>
  <c r="X1785" i="5"/>
  <c r="Z1785" i="5" s="1"/>
  <c r="X2118" i="5"/>
  <c r="X6" i="5"/>
  <c r="Z6" i="5" s="1"/>
  <c r="X231" i="5"/>
  <c r="X1263" i="5"/>
  <c r="X787" i="5"/>
  <c r="X2530" i="5"/>
  <c r="X610" i="5"/>
  <c r="X1241" i="5"/>
  <c r="Z1241" i="5" s="1"/>
  <c r="X384" i="5"/>
  <c r="X548" i="5"/>
  <c r="Z548" i="5" s="1"/>
  <c r="X1657" i="5"/>
  <c r="X325" i="5"/>
  <c r="X571" i="5"/>
  <c r="X2188" i="5"/>
  <c r="X3517" i="5"/>
  <c r="X845" i="5"/>
  <c r="Z845" i="5" s="1"/>
  <c r="X1071" i="5"/>
  <c r="X1927" i="5"/>
  <c r="Z1927" i="5" s="1"/>
  <c r="X3453" i="5"/>
  <c r="X2078" i="5"/>
  <c r="X3459" i="5"/>
  <c r="X2037" i="5"/>
  <c r="X467" i="5"/>
  <c r="X513" i="5"/>
  <c r="Z513" i="5" s="1"/>
  <c r="X934" i="5"/>
  <c r="X270" i="5"/>
  <c r="Z270" i="5" s="1"/>
  <c r="X804" i="5"/>
  <c r="X1223" i="5"/>
  <c r="X244" i="5"/>
  <c r="X809" i="5"/>
  <c r="X1179" i="5"/>
  <c r="X176" i="5"/>
  <c r="Z176" i="5" s="1"/>
  <c r="X416" i="5"/>
  <c r="X658" i="5"/>
  <c r="Z658" i="5" s="1"/>
  <c r="X898" i="5"/>
  <c r="A21" i="3"/>
  <c r="X2" i="5"/>
  <c r="X756" i="5"/>
  <c r="X313" i="5"/>
  <c r="X767" i="5"/>
  <c r="X1942" i="5"/>
  <c r="X549" i="5"/>
  <c r="Z549" i="5" s="1"/>
  <c r="X1366" i="5"/>
  <c r="X436" i="5"/>
  <c r="Z436" i="5" s="1"/>
  <c r="X292" i="5"/>
  <c r="X1318" i="5"/>
  <c r="X878" i="5"/>
  <c r="X854" i="5"/>
  <c r="X2134" i="5"/>
  <c r="X173" i="5"/>
  <c r="Z173" i="5" s="1"/>
  <c r="X27" i="5"/>
  <c r="X138" i="5"/>
  <c r="X1297" i="5"/>
  <c r="X535" i="5"/>
  <c r="X465" i="5"/>
  <c r="X183" i="5"/>
  <c r="Z183" i="5" s="1"/>
  <c r="X1488" i="5"/>
  <c r="X983" i="5"/>
  <c r="Z983" i="5" s="1"/>
  <c r="X1943" i="5"/>
  <c r="X821" i="5"/>
  <c r="Z821" i="5" s="1"/>
  <c r="X962" i="5"/>
  <c r="X1152" i="5"/>
  <c r="X755" i="5"/>
  <c r="X1011" i="5"/>
  <c r="Z1011" i="5" s="1"/>
  <c r="X499" i="5"/>
  <c r="X115" i="5"/>
  <c r="Z115" i="5" s="1"/>
  <c r="X17" i="5"/>
  <c r="X1460" i="5"/>
  <c r="X398" i="5"/>
  <c r="X920" i="5"/>
  <c r="X118" i="5"/>
  <c r="X1413" i="5"/>
  <c r="X1801" i="5"/>
  <c r="X1889" i="5"/>
  <c r="X1309" i="5"/>
  <c r="X150" i="5"/>
  <c r="Z150" i="5" s="1"/>
  <c r="X586" i="5"/>
  <c r="X1140" i="5"/>
  <c r="X1203" i="5"/>
  <c r="X1708" i="5"/>
  <c r="Z1708" i="5" s="1"/>
  <c r="X452" i="5"/>
  <c r="X851" i="5"/>
  <c r="Z851" i="5" s="1"/>
  <c r="X1304" i="5"/>
  <c r="X335" i="5"/>
  <c r="Z335" i="5" s="1"/>
  <c r="X940" i="5"/>
  <c r="X394" i="5"/>
  <c r="X1524" i="5"/>
  <c r="X969" i="5"/>
  <c r="Z969" i="5" s="1"/>
  <c r="X195" i="5"/>
  <c r="X1334" i="5"/>
  <c r="Z1334" i="5" s="1"/>
  <c r="X1300" i="5"/>
  <c r="X167" i="5"/>
  <c r="Z167" i="5" s="1"/>
  <c r="X1790" i="5"/>
  <c r="X663" i="5"/>
  <c r="X751" i="5"/>
  <c r="X365" i="5"/>
  <c r="X1944" i="5"/>
  <c r="X1242" i="5"/>
  <c r="Z1242" i="5" s="1"/>
  <c r="X1147" i="5"/>
  <c r="X2677" i="5"/>
  <c r="X1687" i="5"/>
  <c r="X1310" i="5"/>
  <c r="X1215" i="5"/>
  <c r="X1774" i="5"/>
  <c r="Z1774" i="5" s="1"/>
  <c r="X188" i="5"/>
  <c r="X1028" i="5"/>
  <c r="X1274" i="5"/>
  <c r="X1053" i="5"/>
  <c r="Z1053" i="5" s="1"/>
  <c r="X1562" i="5"/>
  <c r="X957" i="5"/>
  <c r="X3129" i="5"/>
  <c r="X616" i="5"/>
  <c r="Z616" i="5" s="1"/>
  <c r="X1722" i="5"/>
  <c r="X1141" i="5"/>
  <c r="Z1141" i="5" s="1"/>
  <c r="X116" i="5"/>
  <c r="X1792" i="5"/>
  <c r="X2988" i="5"/>
  <c r="X1891" i="5"/>
  <c r="X736" i="5"/>
  <c r="X172" i="5"/>
  <c r="Z172" i="5" s="1"/>
  <c r="X451" i="5"/>
  <c r="X1497" i="5"/>
  <c r="Z1497" i="5" s="1"/>
  <c r="X58" i="5"/>
  <c r="X1069" i="5"/>
  <c r="X473" i="5"/>
  <c r="X866" i="5"/>
  <c r="X579" i="5"/>
  <c r="X192" i="5"/>
  <c r="Z192" i="5" s="1"/>
  <c r="X77" i="5"/>
  <c r="X670" i="5"/>
  <c r="X861" i="5"/>
  <c r="X558" i="5"/>
  <c r="Z558" i="5" s="1"/>
  <c r="X1115" i="5"/>
  <c r="X112" i="5"/>
  <c r="X352" i="5"/>
  <c r="X594" i="5"/>
  <c r="Z594" i="5" s="1"/>
  <c r="X834" i="5"/>
  <c r="X1589" i="5"/>
  <c r="Z1589" i="5" s="1"/>
  <c r="X1074" i="5"/>
  <c r="X1999" i="5"/>
  <c r="Z1999" i="5" s="1"/>
  <c r="X1569" i="5"/>
  <c r="X1174" i="5"/>
  <c r="X466" i="5"/>
  <c r="X1736" i="5"/>
  <c r="Z1736" i="5" s="1"/>
  <c r="X190" i="5"/>
  <c r="X113" i="5"/>
  <c r="Z113" i="5" s="1"/>
  <c r="X1233" i="5"/>
  <c r="X417" i="5"/>
  <c r="Z417" i="5" s="1"/>
  <c r="X935" i="5"/>
  <c r="X1493" i="5"/>
  <c r="X914" i="5"/>
  <c r="X1169" i="5"/>
  <c r="Z1169" i="5" s="1"/>
  <c r="X683" i="5"/>
  <c r="X520" i="5"/>
  <c r="X1052" i="5"/>
  <c r="X554" i="5"/>
  <c r="X1004" i="5"/>
  <c r="X1412" i="5"/>
  <c r="X8" i="5"/>
  <c r="X639" i="5"/>
  <c r="Z639" i="5" s="1"/>
  <c r="X646" i="5"/>
  <c r="X603" i="5"/>
  <c r="Z603" i="5" s="1"/>
  <c r="X44" i="5"/>
  <c r="X494" i="5"/>
  <c r="X1033" i="5"/>
  <c r="X96" i="5"/>
  <c r="X271" i="5"/>
  <c r="X621" i="5"/>
  <c r="Z621" i="5" s="1"/>
  <c r="X1700" i="5"/>
  <c r="X1198" i="5"/>
  <c r="X1185" i="5"/>
  <c r="X375" i="5"/>
  <c r="X423" i="5"/>
  <c r="X825" i="5"/>
  <c r="X383" i="5"/>
  <c r="X1510" i="5"/>
  <c r="X273" i="5"/>
  <c r="X1438" i="5"/>
  <c r="Z1438" i="5" s="1"/>
  <c r="X856" i="5"/>
  <c r="X364" i="5"/>
  <c r="Z364" i="5" s="1"/>
  <c r="X323" i="5"/>
  <c r="X1935" i="5"/>
  <c r="X1966" i="5"/>
  <c r="X245" i="5"/>
  <c r="Z245" i="5" s="1"/>
  <c r="X185" i="5"/>
  <c r="X1103" i="5"/>
  <c r="Z1103" i="5" s="1"/>
  <c r="X1110" i="5"/>
  <c r="X876" i="5"/>
  <c r="Z876" i="5" s="1"/>
  <c r="X36" i="5"/>
  <c r="X462" i="5"/>
  <c r="X1443" i="5"/>
  <c r="X1128" i="5"/>
  <c r="Z1128" i="5" s="1"/>
  <c r="X1055" i="5"/>
  <c r="X1295" i="5"/>
  <c r="Z1295" i="5" s="1"/>
  <c r="X84" i="5"/>
  <c r="X179" i="5"/>
  <c r="X1013" i="5"/>
  <c r="X1159" i="5"/>
  <c r="X284" i="5"/>
  <c r="X1017" i="5"/>
  <c r="Z1017" i="5" s="1"/>
  <c r="X1286" i="5"/>
  <c r="X925" i="5"/>
  <c r="Z925" i="5" s="1"/>
  <c r="X413" i="5"/>
  <c r="X996" i="5"/>
  <c r="X1208" i="5"/>
  <c r="X174" i="5"/>
  <c r="X1023" i="5"/>
  <c r="X807" i="5"/>
  <c r="Z807" i="5" s="1"/>
  <c r="X1542" i="5"/>
  <c r="X805" i="5"/>
  <c r="X53" i="5"/>
  <c r="X733" i="5"/>
  <c r="Z733" i="5" s="1"/>
  <c r="X740" i="5"/>
  <c r="X1305" i="5"/>
  <c r="X1839" i="5"/>
  <c r="X816" i="5"/>
  <c r="Z816" i="5" s="1"/>
  <c r="X407" i="5"/>
  <c r="X757" i="5"/>
  <c r="X2014" i="5"/>
  <c r="X1107" i="5"/>
  <c r="Z1107" i="5" s="1"/>
  <c r="X761" i="5"/>
  <c r="X344" i="5"/>
  <c r="X651" i="5"/>
  <c r="X826" i="5"/>
  <c r="X543" i="5"/>
  <c r="X905" i="5"/>
  <c r="Z905" i="5" s="1"/>
  <c r="X191" i="5"/>
  <c r="X867" i="5"/>
  <c r="Z867" i="5" s="1"/>
  <c r="X1121" i="5"/>
  <c r="X223" i="5"/>
  <c r="X359" i="5"/>
  <c r="X225" i="5"/>
  <c r="Z225" i="5" s="1"/>
  <c r="X1181" i="5"/>
  <c r="X806" i="5"/>
  <c r="Z806" i="5" s="1"/>
  <c r="X1601" i="5"/>
  <c r="X1261" i="5"/>
  <c r="X200" i="5"/>
  <c r="X568" i="5"/>
  <c r="X871" i="5"/>
  <c r="X1139" i="5"/>
  <c r="Z1139" i="5" s="1"/>
  <c r="X338" i="5"/>
  <c r="X1368" i="5"/>
  <c r="Z1368" i="5" s="1"/>
  <c r="X1608" i="5"/>
  <c r="X1423" i="5"/>
  <c r="X1280" i="5"/>
  <c r="X1327" i="5"/>
  <c r="X496" i="5"/>
  <c r="X912" i="5"/>
  <c r="X517" i="5"/>
  <c r="X1032" i="5"/>
  <c r="Z1032" i="5" s="1"/>
  <c r="X2070" i="5"/>
  <c r="X441" i="5"/>
  <c r="Z441" i="5" s="1"/>
  <c r="X265" i="5"/>
  <c r="Z265" i="5" s="1"/>
  <c r="X822" i="5"/>
  <c r="X1143" i="5"/>
  <c r="X186" i="5"/>
  <c r="Z186" i="5" s="1"/>
  <c r="X1401" i="5"/>
  <c r="X93" i="5"/>
  <c r="Z93" i="5" s="1"/>
  <c r="X1051" i="5"/>
  <c r="X916" i="5"/>
  <c r="Z916" i="5" s="1"/>
  <c r="X1665" i="5"/>
  <c r="X846" i="5"/>
  <c r="X703" i="5"/>
  <c r="X1645" i="5"/>
  <c r="Z1645" i="5" s="1"/>
  <c r="X682" i="5"/>
  <c r="X728" i="5"/>
  <c r="X404" i="5"/>
  <c r="X336" i="5"/>
  <c r="Z336" i="5" s="1"/>
  <c r="X1624" i="5"/>
  <c r="X85" i="5"/>
  <c r="X78" i="5"/>
  <c r="X1135" i="5"/>
  <c r="Z1135" i="5" s="1"/>
  <c r="X66" i="5"/>
  <c r="X232" i="5"/>
  <c r="Z232" i="5" s="1"/>
  <c r="X1998" i="5"/>
  <c r="X285" i="5"/>
  <c r="Z285" i="5" s="1"/>
  <c r="X1043" i="5"/>
  <c r="X505" i="5"/>
  <c r="X280" i="5"/>
  <c r="X587" i="5"/>
  <c r="Z587" i="5" s="1"/>
  <c r="X762" i="5"/>
  <c r="X1437" i="5"/>
  <c r="Z1437" i="5" s="1"/>
  <c r="X1099" i="5"/>
  <c r="X870" i="5"/>
  <c r="Z870" i="5" s="1"/>
  <c r="X629" i="5"/>
  <c r="X63" i="5"/>
  <c r="X124" i="5"/>
  <c r="X1374" i="5"/>
  <c r="Z1374" i="5" s="1"/>
  <c r="X792" i="5"/>
  <c r="X300" i="5"/>
  <c r="X259" i="5"/>
  <c r="X1289" i="5"/>
  <c r="X1315" i="5"/>
  <c r="X1375" i="5"/>
  <c r="X1326" i="5"/>
  <c r="X719" i="5"/>
  <c r="Z719" i="5" s="1"/>
  <c r="X1287" i="5"/>
  <c r="X207" i="5"/>
  <c r="Z207" i="5" s="1"/>
  <c r="X350" i="5"/>
  <c r="X618" i="5"/>
  <c r="Z618" i="5" s="1"/>
  <c r="X626" i="5"/>
  <c r="X46" i="5"/>
  <c r="X1014" i="5"/>
  <c r="X507" i="5"/>
  <c r="Z507" i="5" s="1"/>
  <c r="X1456" i="5"/>
  <c r="X349" i="5"/>
  <c r="Z349" i="5" s="1"/>
  <c r="X852" i="5"/>
  <c r="X1335" i="5"/>
  <c r="X1144" i="5"/>
  <c r="X720" i="5"/>
  <c r="X511" i="5"/>
  <c r="X1163" i="5"/>
  <c r="Z1163" i="5" s="1"/>
  <c r="X164" i="5"/>
  <c r="X2033" i="5"/>
  <c r="Z2033" i="5" s="1"/>
  <c r="X431" i="5"/>
  <c r="X593" i="5"/>
  <c r="Z593" i="5" s="1"/>
  <c r="X1897" i="5"/>
  <c r="X837" i="5"/>
  <c r="X62" i="5"/>
  <c r="X181" i="5"/>
  <c r="Z181" i="5" s="1"/>
  <c r="X681" i="5"/>
  <c r="X1220" i="5"/>
  <c r="Z1220" i="5" s="1"/>
  <c r="X1283" i="5"/>
  <c r="X1545" i="5"/>
  <c r="X608" i="5"/>
  <c r="X783" i="5"/>
  <c r="X75" i="5"/>
  <c r="X250" i="5"/>
  <c r="Z250" i="5" s="1"/>
  <c r="X253" i="5"/>
  <c r="X791" i="5"/>
  <c r="Z791" i="5" s="1"/>
  <c r="X1359" i="5"/>
  <c r="X1291" i="5"/>
  <c r="Z1291" i="5" s="1"/>
  <c r="X563" i="5"/>
  <c r="X81" i="5"/>
  <c r="X839" i="5"/>
  <c r="X1582" i="5"/>
  <c r="Z1582" i="5" s="1"/>
  <c r="X948" i="5"/>
  <c r="X926" i="5"/>
  <c r="Z926" i="5" s="1"/>
  <c r="X1566" i="5"/>
  <c r="X1477" i="5"/>
  <c r="Z1477" i="5" s="1"/>
  <c r="X1678" i="5"/>
  <c r="X1244" i="5"/>
  <c r="X1102" i="5"/>
  <c r="X45" i="5"/>
  <c r="X47" i="5"/>
  <c r="X274" i="5"/>
  <c r="Z274" i="5" s="1"/>
  <c r="X1632" i="5"/>
  <c r="X1041" i="5"/>
  <c r="X1003" i="5"/>
  <c r="X217" i="5"/>
  <c r="X923" i="5"/>
  <c r="X1600" i="5"/>
  <c r="Z1600" i="5" s="1"/>
  <c r="X1415" i="5"/>
  <c r="X695" i="5"/>
  <c r="X508" i="5"/>
  <c r="X1807" i="5"/>
  <c r="Z1807" i="5" s="1"/>
  <c r="X528" i="5"/>
  <c r="X1079" i="5"/>
  <c r="X1414" i="5"/>
  <c r="X534" i="5"/>
  <c r="Z534" i="5" s="1"/>
  <c r="X754" i="5"/>
  <c r="X358" i="5"/>
  <c r="X532" i="5"/>
  <c r="X1606" i="5"/>
  <c r="Z1606" i="5" s="1"/>
  <c r="X110" i="5"/>
  <c r="X697" i="5"/>
  <c r="X562" i="5"/>
  <c r="X707" i="5"/>
  <c r="Z707" i="5" s="1"/>
  <c r="X1626" i="5"/>
  <c r="X818" i="5"/>
  <c r="Z818" i="5" s="1"/>
  <c r="X1070" i="5"/>
  <c r="X363" i="5"/>
  <c r="Z363" i="5" s="1"/>
  <c r="X704" i="5"/>
  <c r="X1054" i="5"/>
  <c r="X386" i="5"/>
  <c r="X795" i="5"/>
  <c r="Z795" i="5" s="1"/>
  <c r="X234" i="5"/>
  <c r="X368" i="5"/>
  <c r="Z368" i="5" s="1"/>
  <c r="X544" i="5"/>
  <c r="X11" i="5"/>
  <c r="X485" i="5"/>
  <c r="X1832" i="5"/>
  <c r="X1686" i="5"/>
  <c r="X1259" i="5"/>
  <c r="X151" i="5"/>
  <c r="X1025" i="5"/>
  <c r="Z1025" i="5" s="1"/>
  <c r="X347" i="5"/>
  <c r="X249" i="5"/>
  <c r="Z249" i="5" s="1"/>
  <c r="X523" i="5"/>
  <c r="X784" i="5"/>
  <c r="X307" i="5"/>
  <c r="X1728" i="5"/>
  <c r="Z1728" i="5" s="1"/>
  <c r="X1284" i="5"/>
  <c r="X254" i="5"/>
  <c r="Z254" i="5" s="1"/>
  <c r="X1008" i="5"/>
  <c r="X130" i="5"/>
  <c r="Z130" i="5" s="1"/>
  <c r="X775" i="5"/>
  <c r="X1094" i="5"/>
  <c r="X42" i="5"/>
  <c r="X497" i="5"/>
  <c r="Z497" i="5" s="1"/>
  <c r="X1131" i="5"/>
  <c r="X421" i="5"/>
  <c r="Z421" i="5" s="1"/>
  <c r="X946" i="5"/>
  <c r="X577" i="5"/>
  <c r="Z577" i="5" s="1"/>
  <c r="X1081" i="5"/>
  <c r="X788" i="5"/>
  <c r="X1584" i="5"/>
  <c r="X276" i="5"/>
  <c r="Z276" i="5" s="1"/>
  <c r="X468" i="5"/>
  <c r="X1221" i="5"/>
  <c r="X1407" i="5"/>
  <c r="X1281" i="5"/>
  <c r="X677" i="5"/>
  <c r="X614" i="5"/>
  <c r="X101" i="5"/>
  <c r="X156" i="5"/>
  <c r="Z156" i="5" s="1"/>
  <c r="X371" i="5"/>
  <c r="X387" i="5"/>
  <c r="Z387" i="5" s="1"/>
  <c r="X634" i="5"/>
  <c r="X1098" i="5"/>
  <c r="X1688" i="5"/>
  <c r="X269" i="5"/>
  <c r="X142" i="5"/>
  <c r="X261" i="5"/>
  <c r="X54" i="5"/>
  <c r="X241" i="5"/>
  <c r="X362" i="5"/>
  <c r="X238" i="5"/>
  <c r="Z238" i="5" s="1"/>
  <c r="X32" i="5"/>
  <c r="X514" i="5"/>
  <c r="X763" i="5"/>
  <c r="X86" i="5"/>
  <c r="Z86" i="5" s="1"/>
  <c r="X531" i="5"/>
  <c r="X1416" i="5"/>
  <c r="X997" i="5"/>
  <c r="X1046" i="5"/>
  <c r="X306" i="5"/>
  <c r="X2130" i="5"/>
  <c r="Z2130" i="5" s="1"/>
  <c r="X211" i="5"/>
  <c r="X1526" i="5"/>
  <c r="Z1526" i="5" s="1"/>
  <c r="X552" i="5"/>
  <c r="X1825" i="5"/>
  <c r="X1838" i="5"/>
  <c r="X1815" i="5"/>
  <c r="Z1815" i="5" s="1"/>
  <c r="X1740" i="5"/>
  <c r="X1816" i="5"/>
  <c r="X869" i="5"/>
  <c r="X484" i="5"/>
  <c r="Z484" i="5" s="1"/>
  <c r="X772" i="5"/>
  <c r="X1320" i="5"/>
  <c r="Z1320" i="5" s="1"/>
  <c r="X286" i="5"/>
  <c r="X1380" i="5"/>
  <c r="X1308" i="5"/>
  <c r="X879" i="5"/>
  <c r="X766" i="5"/>
  <c r="X454" i="5"/>
  <c r="Z454" i="5" s="1"/>
  <c r="X1024" i="5"/>
  <c r="X414" i="5"/>
  <c r="Z414" i="5" s="1"/>
  <c r="X405" i="5"/>
  <c r="X712" i="5"/>
  <c r="Z712" i="5" s="1"/>
  <c r="X1166" i="5"/>
  <c r="X171" i="5"/>
  <c r="X1151" i="5"/>
  <c r="X967" i="5"/>
  <c r="X1350" i="5"/>
  <c r="X409" i="5"/>
  <c r="X1556" i="5"/>
  <c r="X1539" i="5"/>
  <c r="X1264" i="5"/>
  <c r="X654" i="5"/>
  <c r="X1087" i="5"/>
  <c r="X357" i="5"/>
  <c r="Z357" i="5" s="1"/>
  <c r="X456" i="5"/>
  <c r="X340" i="5"/>
  <c r="Z340" i="5" s="1"/>
  <c r="X382" i="5"/>
  <c r="X1207" i="5"/>
  <c r="X2126" i="5"/>
  <c r="X691" i="5"/>
  <c r="X379" i="5"/>
  <c r="X370" i="5"/>
  <c r="X1593" i="5"/>
  <c r="X686" i="5"/>
  <c r="Z686" i="5" s="1"/>
  <c r="X1219" i="5"/>
  <c r="X1409" i="5"/>
  <c r="Z1409" i="5" s="1"/>
  <c r="X166" i="5"/>
  <c r="X5" i="5"/>
  <c r="X1231" i="5"/>
  <c r="X1720" i="5"/>
  <c r="Z1720" i="5" s="1"/>
  <c r="X656" i="5"/>
  <c r="X447" i="5"/>
  <c r="X144" i="5"/>
  <c r="X1294" i="5"/>
  <c r="X242" i="5"/>
  <c r="X1328" i="5"/>
  <c r="X20" i="5"/>
  <c r="X1002" i="5"/>
  <c r="Z1002" i="5" s="1"/>
  <c r="X1273" i="5"/>
  <c r="X881" i="5"/>
  <c r="Z881" i="5" s="1"/>
  <c r="X606" i="5"/>
  <c r="X1544" i="5"/>
  <c r="X1741" i="5"/>
  <c r="X1358" i="5"/>
  <c r="Z1358" i="5" s="1"/>
  <c r="X1392" i="5"/>
  <c r="X746" i="5"/>
  <c r="Z746" i="5" s="1"/>
  <c r="X477" i="5"/>
  <c r="X1730" i="5"/>
  <c r="Z1730" i="5" s="1"/>
  <c r="X154" i="5"/>
  <c r="X279" i="5"/>
  <c r="Z279" i="5" s="1"/>
  <c r="X865" i="5"/>
  <c r="X796" i="5"/>
  <c r="X1473" i="5"/>
  <c r="X127" i="5"/>
  <c r="X1761" i="5"/>
  <c r="X258" i="5"/>
  <c r="Z258" i="5" s="1"/>
  <c r="X1934" i="5"/>
  <c r="X941" i="5"/>
  <c r="Z941" i="5" s="1"/>
  <c r="X1158" i="5"/>
  <c r="Z1158" i="5" s="1"/>
  <c r="X106" i="5"/>
  <c r="X1057" i="5"/>
  <c r="X966" i="5"/>
  <c r="Z966" i="5" s="1"/>
  <c r="X592" i="5"/>
  <c r="X1550" i="5"/>
  <c r="Z1550" i="5" s="1"/>
  <c r="X498" i="5"/>
  <c r="X1038" i="5"/>
  <c r="Z1038" i="5" s="1"/>
  <c r="X541" i="5"/>
  <c r="X1478" i="5"/>
  <c r="X627" i="5"/>
  <c r="X862" i="5"/>
  <c r="X1343" i="5"/>
  <c r="X779" i="5"/>
  <c r="X605" i="5"/>
  <c r="X92" i="5"/>
  <c r="X1345" i="5"/>
  <c r="X390" i="5"/>
  <c r="X529" i="5"/>
  <c r="X1419" i="5"/>
  <c r="Z1419" i="5" s="1"/>
  <c r="X721" i="5"/>
  <c r="X80" i="5"/>
  <c r="Z80" i="5" s="1"/>
  <c r="X915" i="5"/>
  <c r="X583" i="5"/>
  <c r="X50" i="5"/>
  <c r="X145" i="5"/>
  <c r="X976" i="5"/>
  <c r="X1027" i="5"/>
  <c r="Z1027" i="5" s="1"/>
  <c r="X1463" i="5"/>
  <c r="X648" i="5"/>
  <c r="Z648" i="5" s="1"/>
  <c r="X1541" i="5"/>
  <c r="X636" i="5"/>
  <c r="X137" i="5"/>
  <c r="X321" i="5"/>
  <c r="X170" i="5"/>
  <c r="X874" i="5"/>
  <c r="Z874" i="5" s="1"/>
  <c r="X1528" i="5"/>
  <c r="X220" i="5"/>
  <c r="Z220" i="5" s="1"/>
  <c r="X1091" i="5"/>
  <c r="X797" i="5"/>
  <c r="Z797" i="5" s="1"/>
  <c r="X393" i="5"/>
  <c r="X263" i="5"/>
  <c r="X840" i="5"/>
  <c r="X345" i="5"/>
  <c r="Z345" i="5" s="1"/>
  <c r="X604" i="5"/>
  <c r="X16" i="5"/>
  <c r="X412" i="5"/>
  <c r="X699" i="5"/>
  <c r="Z699" i="5" s="1"/>
  <c r="X665" i="5"/>
  <c r="X1271" i="5"/>
  <c r="X51" i="5"/>
  <c r="X1209" i="5"/>
  <c r="Z1209" i="5" s="1"/>
  <c r="X1712" i="5"/>
  <c r="X29" i="5"/>
  <c r="X33" i="5"/>
  <c r="X1272" i="5"/>
  <c r="Z1272" i="5" s="1"/>
  <c r="X894" i="5"/>
  <c r="X430" i="5"/>
  <c r="X1540" i="5"/>
  <c r="X519" i="5"/>
  <c r="Z519" i="5" s="1"/>
  <c r="X1547" i="5"/>
  <c r="X7" i="5"/>
  <c r="Z7" i="5" s="1"/>
  <c r="X251" i="5"/>
  <c r="X932" i="5"/>
  <c r="X609" i="5"/>
  <c r="X1399" i="5"/>
  <c r="X1465" i="5"/>
  <c r="X1411" i="5"/>
  <c r="Z1411" i="5" s="1"/>
  <c r="X72" i="5"/>
  <c r="X400" i="5"/>
  <c r="X753" i="5"/>
  <c r="X60" i="5"/>
  <c r="Z60" i="5" s="1"/>
  <c r="X843" i="5"/>
  <c r="X464" i="5"/>
  <c r="X1529" i="5"/>
  <c r="X841" i="5"/>
  <c r="Z841" i="5" s="1"/>
  <c r="X810" i="5"/>
  <c r="X298" i="5"/>
  <c r="Z298" i="5" s="1"/>
  <c r="X933" i="5"/>
  <c r="X443" i="5"/>
  <c r="X264" i="5"/>
  <c r="X221" i="5"/>
  <c r="X1227" i="5"/>
  <c r="X243" i="5"/>
  <c r="Z243" i="5" s="1"/>
  <c r="X1475" i="5"/>
  <c r="X2158" i="5"/>
  <c r="Z2158" i="5" s="1"/>
  <c r="X501" i="5"/>
  <c r="X1486" i="5"/>
  <c r="Z1486" i="5" s="1"/>
  <c r="X455" i="5"/>
  <c r="Z455" i="5" s="1"/>
  <c r="X635" i="5"/>
  <c r="X123" i="5"/>
  <c r="X584" i="5"/>
  <c r="Z584" i="5" s="1"/>
  <c r="X980" i="5"/>
  <c r="X490" i="5"/>
  <c r="X353" i="5"/>
  <c r="X638" i="5"/>
  <c r="Z638" i="5" s="1"/>
  <c r="X135" i="5"/>
  <c r="X660" i="5"/>
  <c r="X903" i="5"/>
  <c r="X938" i="5"/>
  <c r="Z938" i="5" s="1"/>
  <c r="X208" i="5"/>
  <c r="X165" i="5"/>
  <c r="Z165" i="5" s="1"/>
  <c r="X114" i="5"/>
  <c r="X882" i="5"/>
  <c r="X647" i="5"/>
  <c r="X669" i="5"/>
  <c r="Z669" i="5" s="1"/>
  <c r="X1870" i="5"/>
  <c r="X1394" i="5"/>
  <c r="Z1394" i="5" s="1"/>
  <c r="X1230" i="5"/>
  <c r="X1336" i="5"/>
  <c r="Z1336" i="5" s="1"/>
  <c r="X1537" i="5"/>
  <c r="X229" i="5"/>
  <c r="X71" i="5"/>
  <c r="X272" i="5"/>
  <c r="X1806" i="5"/>
  <c r="X1400" i="5"/>
  <c r="X1200" i="5"/>
  <c r="X1153" i="5"/>
  <c r="Z1153" i="5" s="1"/>
  <c r="X959" i="5"/>
  <c r="Z959" i="5" s="1"/>
  <c r="X1471" i="5"/>
  <c r="Z1471" i="5" s="1"/>
  <c r="X711" i="5"/>
  <c r="X668" i="5"/>
  <c r="Z668" i="5" s="1"/>
  <c r="X1721" i="5"/>
  <c r="X741" i="5"/>
  <c r="Z741" i="5" s="1"/>
  <c r="X690" i="5"/>
  <c r="A25" i="3"/>
  <c r="Z1449" i="5"/>
  <c r="Z2659" i="5"/>
  <c r="Z3317" i="5"/>
  <c r="Z52" i="5"/>
  <c r="Z1015" i="5"/>
  <c r="Z213" i="5"/>
  <c r="Z676" i="5"/>
  <c r="Z361" i="5"/>
  <c r="Z703" i="5"/>
  <c r="Z1214" i="5"/>
  <c r="Z793" i="5"/>
  <c r="Z884" i="5"/>
  <c r="Z293" i="5"/>
  <c r="Z180" i="5"/>
  <c r="Z730" i="5"/>
  <c r="Z2941" i="5"/>
  <c r="Z3057" i="5"/>
  <c r="Z2527" i="5"/>
  <c r="Z2098" i="5"/>
  <c r="Z105" i="5"/>
  <c r="Z194" i="5"/>
  <c r="Z272" i="5"/>
  <c r="Z297" i="5"/>
  <c r="Z1870" i="5"/>
  <c r="Z2563" i="5"/>
  <c r="Z2412" i="5"/>
  <c r="Z2843" i="5"/>
  <c r="Z597" i="5"/>
  <c r="Z3202" i="5"/>
  <c r="Z27" i="5"/>
  <c r="Z347" i="5"/>
  <c r="Z1342" i="5"/>
  <c r="Z116" i="5"/>
  <c r="Z437" i="5"/>
  <c r="Z723" i="5"/>
  <c r="Z36" i="5"/>
  <c r="Z1161" i="5"/>
  <c r="Z147" i="5"/>
  <c r="Z831" i="5"/>
  <c r="Z476" i="5"/>
  <c r="Z1200" i="5"/>
  <c r="Z1414" i="5"/>
  <c r="Z1793" i="5"/>
  <c r="Z1269" i="5"/>
  <c r="Z2348" i="5"/>
  <c r="Z822" i="5"/>
  <c r="Z317" i="5"/>
  <c r="Z1552" i="5"/>
  <c r="Z1580" i="5"/>
  <c r="Z428" i="5"/>
  <c r="Z1442" i="5"/>
  <c r="Z369" i="5"/>
  <c r="Z1146" i="5"/>
  <c r="Z1184" i="5"/>
  <c r="Z3377" i="5"/>
  <c r="Z2118" i="5"/>
  <c r="Z1296" i="5"/>
  <c r="Z3323" i="5"/>
  <c r="Z758" i="5"/>
  <c r="Z543" i="5"/>
  <c r="Z981" i="5"/>
  <c r="Z506" i="5"/>
  <c r="Z2608" i="5"/>
  <c r="Z2506" i="5"/>
  <c r="Z1174" i="5"/>
  <c r="Z923" i="5"/>
  <c r="Z2015" i="5"/>
  <c r="Z588" i="5"/>
  <c r="Z3440" i="5"/>
  <c r="Z2755" i="5"/>
  <c r="Z1070" i="5"/>
  <c r="Z933" i="5"/>
  <c r="Z1039" i="5"/>
  <c r="Z970" i="5"/>
  <c r="Z1710" i="5"/>
  <c r="Z1775" i="5"/>
  <c r="Z2778" i="5"/>
  <c r="Z2425" i="5"/>
  <c r="Z1151" i="5"/>
  <c r="Z964" i="5"/>
  <c r="Z1880" i="5"/>
  <c r="Z2418" i="5"/>
  <c r="Z1633" i="5"/>
  <c r="Z1475" i="5"/>
  <c r="Z855" i="5"/>
  <c r="Z244" i="5"/>
  <c r="Z675" i="5"/>
  <c r="Z318" i="5"/>
  <c r="Z289" i="5"/>
  <c r="Z163" i="5"/>
  <c r="Z31" i="5"/>
  <c r="Z217" i="5"/>
  <c r="Z277" i="5"/>
  <c r="Z164" i="5"/>
  <c r="Z155" i="5"/>
  <c r="Z508" i="5"/>
  <c r="Z210" i="5"/>
  <c r="Z2483" i="5"/>
  <c r="Z2258" i="5"/>
  <c r="Z1424" i="5"/>
  <c r="Z3437" i="5"/>
  <c r="Z1609" i="5"/>
  <c r="Z869" i="5"/>
  <c r="Z652" i="5"/>
  <c r="Z229" i="5"/>
  <c r="Z1703" i="5"/>
  <c r="Z3311" i="5"/>
  <c r="Z628" i="5"/>
  <c r="Z1074" i="5"/>
  <c r="Z556" i="5"/>
  <c r="Z1348" i="5"/>
  <c r="Z982" i="5"/>
  <c r="Z134" i="5"/>
  <c r="Z617" i="5"/>
  <c r="Z722" i="5"/>
  <c r="Z399" i="5"/>
  <c r="Z35" i="5"/>
  <c r="Z1256" i="5"/>
  <c r="Z834" i="5"/>
  <c r="Z940" i="5"/>
  <c r="Z902" i="5"/>
  <c r="Z1014" i="5"/>
  <c r="Z580" i="5"/>
  <c r="Z1396" i="5"/>
  <c r="Z2357" i="5"/>
  <c r="Z3521" i="5"/>
  <c r="Z1695" i="5"/>
  <c r="Z83" i="5"/>
  <c r="Z1297" i="5"/>
  <c r="Z410" i="5"/>
  <c r="Z2197" i="5"/>
  <c r="Z737" i="5"/>
  <c r="Z463" i="5"/>
  <c r="Z1300" i="5"/>
  <c r="Z355" i="5"/>
  <c r="Z2983" i="5"/>
  <c r="Z557" i="5"/>
  <c r="Z1097" i="5"/>
  <c r="Z2907" i="5"/>
  <c r="Z778" i="5"/>
  <c r="Z1635" i="5"/>
  <c r="Z705" i="5"/>
  <c r="Z3513" i="5"/>
  <c r="Z3178" i="5"/>
  <c r="Z1894" i="5"/>
  <c r="Z2880" i="5"/>
  <c r="Z331" i="5"/>
  <c r="Z309" i="5"/>
  <c r="Z842" i="5"/>
  <c r="Z362" i="5"/>
  <c r="Z3380" i="5"/>
  <c r="Z716" i="5"/>
  <c r="Z193" i="5"/>
  <c r="Z3148" i="5"/>
  <c r="Z2409" i="5"/>
  <c r="Z148" i="5"/>
  <c r="Z1427" i="5"/>
  <c r="Z1108" i="5"/>
  <c r="Z2209" i="5"/>
  <c r="Z2003" i="5"/>
  <c r="Z3393" i="5"/>
  <c r="Z2156" i="5"/>
  <c r="Z1487" i="5"/>
  <c r="Z2072" i="5"/>
  <c r="Z2545" i="5"/>
  <c r="Z450" i="5"/>
  <c r="Z694" i="5"/>
  <c r="Z74" i="5"/>
  <c r="Z234" i="5"/>
  <c r="Z308" i="5"/>
  <c r="Z875" i="5"/>
  <c r="Z1178" i="5"/>
  <c r="Z154" i="5"/>
  <c r="Z271" i="5"/>
  <c r="Z1182" i="5"/>
  <c r="Z903" i="5"/>
  <c r="Z848" i="5"/>
  <c r="Z622" i="5"/>
  <c r="Z38" i="5"/>
  <c r="Z160" i="5"/>
  <c r="Z2224" i="5"/>
  <c r="Z552" i="5"/>
  <c r="Z679" i="5"/>
  <c r="Z386" i="5"/>
  <c r="Z865" i="5"/>
  <c r="Z1179" i="5"/>
  <c r="Z975" i="5"/>
  <c r="Z3264" i="5"/>
  <c r="Z1771" i="5"/>
  <c r="Z372" i="5"/>
  <c r="Z1023" i="5"/>
  <c r="Z119" i="5"/>
  <c r="Z538" i="5"/>
  <c r="Z868" i="5"/>
  <c r="Z2452" i="5"/>
  <c r="Z47" i="5"/>
  <c r="Z1102" i="5"/>
  <c r="Z1579" i="5"/>
  <c r="Z1936" i="5"/>
  <c r="Z481" i="5"/>
  <c r="Z1371" i="5"/>
  <c r="Z1078" i="5"/>
  <c r="Z915" i="5"/>
  <c r="Z759" i="5"/>
  <c r="Z2791" i="5"/>
  <c r="Z895" i="5"/>
  <c r="Z70" i="5"/>
  <c r="Z1459" i="5"/>
  <c r="Z544" i="5"/>
  <c r="Z1000" i="5"/>
  <c r="Z804" i="5"/>
  <c r="Z799" i="5"/>
  <c r="Z202" i="5"/>
  <c r="Z620" i="5"/>
  <c r="Z1150" i="5"/>
  <c r="Z911" i="5"/>
  <c r="Z411" i="5"/>
  <c r="Z3026" i="5"/>
  <c r="Z1707" i="5"/>
  <c r="Z605" i="5"/>
  <c r="Z1863" i="5"/>
  <c r="Z2744" i="5"/>
  <c r="Z2484" i="5"/>
  <c r="Z339" i="5"/>
  <c r="Z3021" i="5"/>
  <c r="Z104" i="5"/>
  <c r="Z1289" i="5"/>
  <c r="Z2188" i="5"/>
  <c r="Z2016" i="5"/>
  <c r="Z992" i="5"/>
  <c r="Z1935" i="5"/>
  <c r="Z127" i="5"/>
  <c r="Z1223" i="5"/>
  <c r="Z3478" i="5"/>
  <c r="Z2165" i="5"/>
  <c r="Z219" i="5"/>
  <c r="Z1848" i="5"/>
  <c r="Z1206" i="5"/>
  <c r="Z109" i="5"/>
  <c r="Z3458" i="5"/>
  <c r="Z2969" i="5"/>
  <c r="Z5" i="5"/>
  <c r="Z2050" i="5"/>
  <c r="Z2203" i="5"/>
  <c r="Z1047" i="5"/>
  <c r="Z1176" i="5"/>
  <c r="Z1048" i="5"/>
  <c r="Z470" i="5"/>
  <c r="Z457" i="5"/>
  <c r="Z3347" i="5"/>
  <c r="Z2977" i="5"/>
  <c r="Z2007" i="5"/>
  <c r="Z2621" i="5"/>
  <c r="Z2593" i="5"/>
  <c r="Z1495" i="5"/>
  <c r="Z667" i="5"/>
  <c r="Z18" i="5"/>
  <c r="Z1417" i="5"/>
  <c r="Z711" i="5"/>
  <c r="Z211" i="5"/>
  <c r="Z861" i="5"/>
  <c r="Z774" i="5"/>
  <c r="Z383" i="5"/>
  <c r="Z830" i="5"/>
  <c r="Z839" i="5"/>
  <c r="Z1196" i="5"/>
  <c r="Z2124" i="5"/>
  <c r="Z2811" i="5"/>
  <c r="Z921" i="5"/>
  <c r="Z1225" i="5"/>
  <c r="Z405" i="5"/>
  <c r="Z3386" i="5"/>
  <c r="Z566" i="5"/>
  <c r="Z465" i="5"/>
  <c r="Z1614" i="5"/>
  <c r="Z1587" i="5"/>
  <c r="Z1578" i="5"/>
  <c r="Z1555" i="5"/>
  <c r="Z2416" i="5"/>
  <c r="Z1969" i="5"/>
  <c r="Z233" i="5"/>
  <c r="Z1377" i="5"/>
  <c r="Z126" i="5"/>
  <c r="Z12" i="5"/>
  <c r="Z2714" i="5"/>
  <c r="Z2152" i="5"/>
  <c r="Z1581" i="5"/>
  <c r="Z394" i="5"/>
  <c r="Z197" i="5"/>
  <c r="Z3524" i="5"/>
  <c r="Z439" i="5"/>
  <c r="Z555" i="5"/>
  <c r="Z619" i="5"/>
  <c r="Z1245" i="5"/>
  <c r="Z2510" i="5"/>
  <c r="Z1451" i="5"/>
  <c r="Z338" i="5"/>
  <c r="Z3441" i="5"/>
  <c r="Z1563" i="5"/>
  <c r="Z2132" i="5"/>
  <c r="Z1940" i="5"/>
  <c r="Z2655" i="5"/>
  <c r="Z2395" i="5"/>
  <c r="Z1744" i="5"/>
  <c r="Z198" i="5"/>
  <c r="Z1311" i="5"/>
  <c r="Z1445" i="5"/>
  <c r="Z2027" i="5"/>
  <c r="Z2915" i="5"/>
  <c r="Z1043" i="5"/>
  <c r="Z459" i="5"/>
  <c r="Z2207" i="5"/>
  <c r="Z1687" i="5"/>
  <c r="Z3416" i="5"/>
  <c r="Z856" i="5"/>
  <c r="Z1886" i="5"/>
  <c r="Z3402" i="5"/>
  <c r="Z1620" i="5"/>
  <c r="Z1277" i="5"/>
  <c r="Z367" i="5"/>
  <c r="Z917" i="5"/>
  <c r="Z2620" i="5"/>
  <c r="Z1279" i="5"/>
  <c r="Z452" i="5"/>
  <c r="Z350" i="5"/>
  <c r="Z1887" i="5"/>
  <c r="Z44" i="5"/>
  <c r="Z221" i="5"/>
  <c r="Z847" i="5"/>
  <c r="Z100" i="5"/>
  <c r="Z853" i="5"/>
  <c r="Z1350" i="5"/>
  <c r="Z108" i="5"/>
  <c r="Z2591" i="5"/>
  <c r="Z2660" i="5"/>
  <c r="Z3188" i="5"/>
  <c r="Z3191" i="5"/>
  <c r="Z403" i="5"/>
  <c r="Z2338" i="5"/>
  <c r="Z3505" i="5"/>
  <c r="Z1130" i="5"/>
  <c r="Z729" i="5"/>
  <c r="Z522" i="5"/>
  <c r="Z1492" i="5"/>
  <c r="Z1388" i="5"/>
  <c r="Z2011" i="5"/>
  <c r="Z537" i="5"/>
  <c r="Z1087" i="5"/>
  <c r="Z787" i="5"/>
  <c r="Z2406" i="5"/>
  <c r="Z1505" i="5"/>
  <c r="Z663" i="5"/>
  <c r="Z832" i="5"/>
  <c r="Z775" i="5"/>
  <c r="Z901" i="5"/>
  <c r="Z291" i="5"/>
  <c r="Z914" i="5"/>
  <c r="Z377" i="5"/>
  <c r="Z1079" i="5"/>
  <c r="Z1443" i="5"/>
  <c r="Z1751" i="5"/>
  <c r="Z1305" i="5"/>
  <c r="Z1570" i="5"/>
  <c r="Z858" i="5"/>
  <c r="Z2201" i="5"/>
  <c r="Z1082" i="5"/>
  <c r="Z846" i="5"/>
  <c r="Z1120" i="5"/>
  <c r="Z3083" i="5"/>
  <c r="Z1124" i="5"/>
  <c r="Z2663" i="5"/>
  <c r="Z3238" i="5"/>
  <c r="Z2635" i="5"/>
  <c r="Z473" i="5"/>
  <c r="Z809" i="5"/>
  <c r="Z2795" i="5"/>
  <c r="Z1542" i="5"/>
  <c r="Z2059" i="5"/>
  <c r="Z477" i="5"/>
  <c r="Z1302" i="5"/>
  <c r="Z2079" i="5"/>
  <c r="Z3056" i="5"/>
  <c r="Z949" i="5"/>
  <c r="Z559" i="5"/>
  <c r="Z2106" i="5"/>
  <c r="Z1594" i="5"/>
  <c r="Z260" i="5"/>
  <c r="Z263" i="5"/>
  <c r="Z1085" i="5"/>
  <c r="Z1839" i="5"/>
  <c r="Z1560" i="5"/>
  <c r="Z1551" i="5"/>
  <c r="Z1944" i="5"/>
  <c r="Z247" i="5"/>
  <c r="Z351" i="5"/>
  <c r="Z191" i="5"/>
  <c r="Z235" i="5"/>
  <c r="Z531" i="5"/>
  <c r="Z811" i="5"/>
  <c r="Z725" i="5"/>
  <c r="Z666" i="5"/>
  <c r="Z99" i="5"/>
  <c r="Z767" i="5"/>
  <c r="Z161" i="5"/>
  <c r="Z596" i="5"/>
  <c r="Z852" i="5"/>
  <c r="Z3234" i="5"/>
  <c r="Z871" i="5"/>
  <c r="Z612" i="5"/>
  <c r="Z77" i="5"/>
  <c r="Z1767" i="5"/>
  <c r="Z2024" i="5"/>
  <c r="Z3226" i="5"/>
  <c r="Z3168" i="5"/>
  <c r="Z1009" i="5"/>
  <c r="Z783" i="5"/>
  <c r="Z1858" i="5"/>
  <c r="Z1233" i="5"/>
  <c r="Z850" i="5"/>
  <c r="Z591" i="5"/>
  <c r="Z613" i="5"/>
  <c r="Z427" i="5"/>
  <c r="Z2509" i="5"/>
  <c r="Z569" i="5"/>
  <c r="Z46" i="5"/>
  <c r="Z803" i="5"/>
  <c r="Z1433" i="5"/>
  <c r="Z2076" i="5"/>
  <c r="Z740" i="5"/>
  <c r="Z3158" i="5"/>
  <c r="Z1227" i="5"/>
  <c r="Z1066" i="5"/>
  <c r="Z840" i="5"/>
  <c r="Z2430" i="5"/>
  <c r="Z390" i="5"/>
  <c r="Z1215" i="5"/>
  <c r="Z138" i="5"/>
  <c r="Z1732" i="5"/>
  <c r="Z1378" i="5"/>
  <c r="Z2261" i="5"/>
  <c r="Z820" i="5"/>
  <c r="Z514" i="5"/>
  <c r="Z1131" i="5"/>
  <c r="Z1662" i="5"/>
  <c r="Z82" i="5"/>
  <c r="Z292" i="5"/>
  <c r="Z990" i="5"/>
  <c r="Z661" i="5"/>
  <c r="Z1595" i="5"/>
  <c r="Z485" i="5"/>
  <c r="Z1232" i="5"/>
  <c r="Z290" i="5"/>
  <c r="Z380" i="5"/>
  <c r="Z646" i="5"/>
  <c r="Z2959" i="5"/>
  <c r="Z849" i="5"/>
  <c r="Z805" i="5"/>
  <c r="Z2944" i="5"/>
  <c r="Z323" i="5"/>
  <c r="Z1615" i="5"/>
  <c r="Z2524" i="5"/>
  <c r="Z604" i="5"/>
  <c r="Z713" i="5"/>
  <c r="Z1249" i="5"/>
  <c r="Z3385" i="5"/>
  <c r="Z2477" i="5"/>
  <c r="Z1127" i="5"/>
  <c r="Z283" i="5"/>
  <c r="Z208" i="5"/>
  <c r="Z2939" i="5"/>
  <c r="Z511" i="5"/>
  <c r="Z91" i="5"/>
  <c r="Z2071" i="5"/>
  <c r="Z2493" i="5"/>
  <c r="Z1057" i="5"/>
  <c r="Z66" i="5"/>
  <c r="Z702" i="5"/>
  <c r="Z530" i="5"/>
  <c r="Z189" i="5"/>
  <c r="Z756" i="5"/>
  <c r="Z19" i="5"/>
  <c r="Z734" i="5"/>
  <c r="Z672" i="5"/>
  <c r="Z236" i="5"/>
  <c r="Z1729" i="5"/>
  <c r="Z382" i="5"/>
  <c r="Z611" i="5"/>
  <c r="Z1846" i="5"/>
  <c r="Z2086" i="5"/>
  <c r="Z742" i="5"/>
  <c r="Z3179" i="5"/>
  <c r="Z3149" i="5"/>
  <c r="Z419" i="5"/>
  <c r="Z63" i="5"/>
  <c r="Z2514" i="5"/>
  <c r="Z2814" i="5"/>
  <c r="Z1557" i="5"/>
  <c r="Z1800" i="5"/>
  <c r="Z2739" i="5"/>
  <c r="Z745" i="5"/>
  <c r="Z980" i="5"/>
  <c r="Z1506" i="5"/>
  <c r="Z416" i="5"/>
  <c r="Z2614" i="5"/>
  <c r="Z1197" i="5"/>
  <c r="Z264" i="5"/>
  <c r="Z2758" i="5"/>
  <c r="Z1717" i="5"/>
  <c r="Z1021" i="5"/>
  <c r="Z157" i="5"/>
  <c r="Z739" i="5"/>
  <c r="Z388" i="5"/>
  <c r="Z2486" i="5"/>
  <c r="Z1640" i="5"/>
  <c r="Z1718" i="5"/>
  <c r="Z1271" i="5"/>
  <c r="Z887" i="5"/>
  <c r="Z205" i="5"/>
  <c r="Z769" i="5"/>
  <c r="Z2025" i="5"/>
  <c r="Z326" i="5"/>
  <c r="Z1268" i="5"/>
  <c r="Z2808" i="5"/>
  <c r="Z71" i="5"/>
  <c r="Z547" i="5"/>
  <c r="Z968" i="5"/>
  <c r="Z794" i="5"/>
  <c r="Z1033" i="5"/>
  <c r="Z353" i="5"/>
  <c r="Z1483" i="5"/>
  <c r="Z2" i="5"/>
  <c r="Z328" i="5"/>
  <c r="Z469" i="5"/>
  <c r="Z950" i="5"/>
  <c r="Z1055" i="5"/>
  <c r="Z2892" i="5"/>
  <c r="Z3193" i="5"/>
  <c r="Z972" i="5"/>
  <c r="Z2135" i="5"/>
  <c r="Z2446" i="5"/>
  <c r="Z2841" i="5"/>
  <c r="Z1802" i="5"/>
  <c r="Z118" i="5"/>
  <c r="Z2329" i="5"/>
  <c r="Z1276" i="5"/>
  <c r="Z266" i="5"/>
  <c r="Z445" i="5"/>
  <c r="Z750" i="5"/>
  <c r="Z33" i="5"/>
  <c r="Z1012" i="5"/>
  <c r="Z714" i="5"/>
  <c r="Z647" i="5"/>
  <c r="Z635" i="5"/>
  <c r="Z21" i="5"/>
  <c r="Z1237" i="5"/>
  <c r="Z299" i="5"/>
  <c r="Z784" i="5"/>
  <c r="Z1031" i="5"/>
  <c r="Z586" i="5"/>
  <c r="Z539" i="5"/>
  <c r="Z789" i="5"/>
  <c r="Z246" i="5"/>
  <c r="Z149" i="5"/>
  <c r="Z748" i="5"/>
  <c r="Z2933" i="5"/>
  <c r="Z2775" i="5"/>
  <c r="Z300" i="5"/>
  <c r="Z2928" i="5"/>
  <c r="Z776" i="5"/>
  <c r="Z928" i="5"/>
  <c r="Z90" i="5"/>
  <c r="Z1286" i="5"/>
  <c r="Z1142" i="5"/>
  <c r="Z1834" i="5"/>
  <c r="Z32" i="5"/>
  <c r="Z1603" i="5"/>
  <c r="Z2320" i="5"/>
  <c r="Z114" i="5"/>
  <c r="Z1799" i="5"/>
  <c r="Z1222" i="5"/>
  <c r="Z2836" i="5"/>
  <c r="Z85" i="5"/>
  <c r="Z3565" i="5"/>
  <c r="Z3276" i="5"/>
  <c r="Z1514" i="5"/>
  <c r="Z1611" i="5"/>
  <c r="Z1191" i="5"/>
  <c r="Z766" i="5"/>
  <c r="Z341" i="5"/>
  <c r="Z1789" i="5"/>
  <c r="Z1734" i="5"/>
  <c r="Z25" i="5"/>
  <c r="Z671" i="5"/>
  <c r="Z171" i="5"/>
  <c r="Z683" i="5"/>
  <c r="Z3243" i="5"/>
  <c r="Z974" i="5"/>
  <c r="Z987" i="5"/>
  <c r="Z1805" i="5"/>
  <c r="Z190" i="5"/>
  <c r="Z1415" i="5"/>
  <c r="Z1165" i="5"/>
  <c r="Z1369" i="5"/>
  <c r="Z413" i="5"/>
  <c r="Z43" i="5"/>
  <c r="Z2683" i="5"/>
  <c r="Z909" i="5"/>
  <c r="Z2183" i="5"/>
  <c r="Z1173" i="5"/>
  <c r="Z1540" i="5"/>
  <c r="Z1406" i="5"/>
  <c r="Z2004" i="5"/>
  <c r="Z812" i="5"/>
  <c r="Z2465" i="5"/>
  <c r="Z731" i="5"/>
  <c r="Z278" i="5"/>
  <c r="Z630" i="5"/>
  <c r="Z418" i="5"/>
  <c r="Z468" i="5"/>
  <c r="Z674" i="5"/>
  <c r="Z696" i="5"/>
  <c r="Z1919" i="5"/>
  <c r="Z1565" i="5"/>
  <c r="Z768" i="5"/>
  <c r="Z1030" i="5"/>
  <c r="Z1650" i="5"/>
  <c r="Z325" i="5"/>
  <c r="Z1875" i="5"/>
  <c r="Z1719" i="5"/>
  <c r="Z2252" i="5"/>
  <c r="Z1470" i="5"/>
  <c r="Z3466" i="5"/>
  <c r="Z553" i="5"/>
  <c r="Z475" i="5"/>
  <c r="Z1469" i="5"/>
  <c r="Z2150" i="5"/>
  <c r="Z1907" i="5"/>
  <c r="Z2913" i="5"/>
  <c r="Z906" i="5"/>
  <c r="Z1824" i="5"/>
  <c r="Z2375" i="5"/>
  <c r="Z185" i="5"/>
  <c r="Z166" i="5"/>
  <c r="Z1212" i="5"/>
  <c r="Z409" i="5"/>
  <c r="Z1706" i="5"/>
  <c r="Z24" i="5"/>
  <c r="Z595" i="5"/>
  <c r="Z1723" i="5"/>
  <c r="Z886" i="5"/>
  <c r="Z2345" i="5"/>
  <c r="Z2022" i="5"/>
  <c r="Z3515" i="5"/>
  <c r="Z1810" i="5"/>
  <c r="Z1726" i="5"/>
  <c r="Z2445" i="5"/>
  <c r="Z764" i="5"/>
  <c r="Z374" i="5"/>
  <c r="Z656" i="5"/>
  <c r="Z1468" i="5"/>
  <c r="Z1690" i="5"/>
  <c r="Z2634" i="5"/>
  <c r="Z1270" i="5"/>
  <c r="Z1974" i="5"/>
  <c r="Z2097" i="5"/>
  <c r="Z3114" i="5"/>
  <c r="Z2083" i="5"/>
  <c r="Z2800" i="5"/>
  <c r="Z1086" i="5"/>
  <c r="Z706" i="5"/>
  <c r="Z3443" i="5"/>
  <c r="Z502" i="5"/>
  <c r="Z1129" i="5"/>
  <c r="Z1959" i="5"/>
  <c r="Z3474" i="5"/>
  <c r="Z384" i="5"/>
  <c r="Z2270" i="5"/>
  <c r="Z448" i="5"/>
  <c r="Z1117" i="5"/>
  <c r="Z2691" i="5"/>
  <c r="Z2891" i="5"/>
  <c r="Z691" i="5"/>
  <c r="Z790" i="5"/>
  <c r="Z2576" i="5"/>
  <c r="Z2670" i="5"/>
  <c r="Z994" i="5"/>
  <c r="Z3544" i="5"/>
  <c r="Z951" i="5"/>
  <c r="Z2216" i="5"/>
  <c r="Z3262" i="5"/>
  <c r="Z2914" i="5"/>
  <c r="Z1096" i="5"/>
  <c r="Z1742" i="5"/>
  <c r="Z607" i="5"/>
  <c r="Z1547" i="5"/>
  <c r="Z682" i="5"/>
  <c r="Z2813" i="5"/>
  <c r="Z2690" i="5"/>
  <c r="Z1366" i="5"/>
  <c r="Z320" i="5"/>
  <c r="Z1508" i="5"/>
  <c r="Z957" i="5"/>
  <c r="Z1293" i="5"/>
  <c r="Z3143" i="5"/>
  <c r="Z1511" i="5"/>
  <c r="Z2297" i="5"/>
  <c r="Z999" i="5"/>
  <c r="Z1113" i="5"/>
  <c r="Z2594" i="5"/>
  <c r="Z2658" i="5"/>
  <c r="Z2085" i="5"/>
  <c r="Z1761" i="5"/>
  <c r="Z1106" i="5"/>
  <c r="Z1657" i="5"/>
  <c r="Z2556" i="5"/>
  <c r="Z2321" i="5"/>
  <c r="Z2688" i="5"/>
  <c r="Z496" i="5"/>
  <c r="Z976" i="5"/>
  <c r="Z1934" i="5"/>
  <c r="Z3034" i="5"/>
  <c r="Z3331" i="5"/>
  <c r="Z2502" i="5"/>
  <c r="Z1229" i="5"/>
  <c r="Z175" i="5"/>
  <c r="Z342" i="5"/>
  <c r="Z312" i="5"/>
  <c r="Z1413" i="5"/>
  <c r="Z1489" i="5"/>
  <c r="Z1221" i="5"/>
  <c r="Z1612" i="5"/>
  <c r="Z1721" i="5"/>
  <c r="Z2419" i="5"/>
  <c r="Z1020" i="5"/>
  <c r="Z2619" i="5"/>
  <c r="Z2835" i="5"/>
  <c r="Z2851" i="5"/>
  <c r="Z1162" i="5"/>
  <c r="Z2897" i="5"/>
  <c r="Z2719" i="5"/>
  <c r="Z2264" i="5"/>
  <c r="Z2642" i="5"/>
  <c r="Z1685" i="5"/>
  <c r="Z2680" i="5"/>
  <c r="Z2889" i="5"/>
  <c r="Z512" i="5"/>
  <c r="Z1260" i="5"/>
  <c r="Z1282" i="5"/>
  <c r="Z162" i="5"/>
  <c r="Z1240" i="5"/>
  <c r="Z2354" i="5"/>
  <c r="Z1696" i="5"/>
  <c r="Z1949" i="5"/>
  <c r="Z2212" i="5"/>
  <c r="Z641" i="5"/>
  <c r="Z1077" i="5"/>
  <c r="Z2583" i="5"/>
  <c r="Z2774" i="5"/>
  <c r="Z888" i="5"/>
  <c r="Z3128" i="5"/>
  <c r="Z3339" i="5"/>
  <c r="Z1383" i="5"/>
  <c r="Z3493" i="5"/>
  <c r="Z483" i="5"/>
  <c r="Z782" i="5"/>
  <c r="Z1697" i="5"/>
  <c r="Z963" i="5"/>
  <c r="Z3366" i="5"/>
  <c r="Z2473" i="5"/>
  <c r="Z3167" i="5"/>
  <c r="Z1639" i="5"/>
  <c r="Z3254" i="5"/>
  <c r="Z203" i="5"/>
  <c r="Z1436" i="5"/>
  <c r="Z2685" i="5"/>
  <c r="Z2122" i="5"/>
  <c r="Z2754" i="5"/>
  <c r="Z760" i="5"/>
  <c r="Z2313" i="5"/>
  <c r="Z2450" i="5"/>
  <c r="Z3475" i="5"/>
  <c r="Z2806" i="5"/>
  <c r="Z3218" i="5"/>
  <c r="Z2262" i="5"/>
  <c r="Z800" i="5"/>
  <c r="Z598" i="5"/>
  <c r="Z1042" i="5"/>
  <c r="Z2534" i="5"/>
  <c r="Z1330" i="5"/>
  <c r="Z693" i="5"/>
  <c r="Z3146" i="5"/>
  <c r="Z3302" i="5"/>
  <c r="Z3445" i="5"/>
  <c r="Z1439" i="5"/>
  <c r="Z2750" i="5"/>
  <c r="Z2069" i="5"/>
  <c r="Z3425" i="5"/>
  <c r="Z3552" i="5"/>
  <c r="Z1836" i="5"/>
  <c r="Z1939" i="5"/>
  <c r="Z2039" i="5"/>
  <c r="Z3277" i="5"/>
  <c r="Z2632" i="5"/>
  <c r="Z810" i="5"/>
  <c r="Z1741" i="5"/>
  <c r="Z2324" i="5"/>
  <c r="Z2507" i="5"/>
  <c r="Z3244" i="5"/>
  <c r="Z2858" i="5"/>
  <c r="Z1202" i="5"/>
  <c r="Z1364" i="5"/>
  <c r="Z762" i="5"/>
  <c r="Z1458" i="5"/>
  <c r="Z2640" i="5"/>
  <c r="Z168" i="5"/>
  <c r="Z3531" i="5"/>
  <c r="Z2334" i="5"/>
  <c r="Z2187" i="5"/>
  <c r="Z1783" i="5"/>
  <c r="Z3044" i="5"/>
  <c r="Z562" i="5"/>
  <c r="Z1327" i="5"/>
  <c r="Z2530" i="5"/>
  <c r="Z1910" i="5"/>
  <c r="Z3403" i="5"/>
  <c r="Z1062" i="5"/>
  <c r="Z2938" i="5"/>
  <c r="Z1995" i="5"/>
  <c r="Z819" i="5"/>
  <c r="Z1992" i="5"/>
  <c r="Z1134" i="5"/>
  <c r="Z2648" i="5"/>
  <c r="Z2881" i="5"/>
  <c r="Z2202" i="5"/>
  <c r="Z1201" i="5"/>
  <c r="Z2863" i="5"/>
  <c r="Z1829" i="5"/>
  <c r="Z3014" i="5"/>
  <c r="Z3172" i="5"/>
  <c r="Z3348" i="5"/>
  <c r="Z3568" i="5"/>
  <c r="Z3352" i="5"/>
  <c r="Z1921" i="5"/>
  <c r="Z3182" i="5"/>
  <c r="Z2472" i="5"/>
  <c r="Z944" i="5"/>
  <c r="Z1422" i="5"/>
  <c r="Z1983" i="5"/>
  <c r="Z1758" i="5"/>
  <c r="Z2884" i="5"/>
  <c r="Z2184" i="5"/>
  <c r="Z2536" i="5"/>
  <c r="Z891" i="5"/>
  <c r="Z2766" i="5"/>
  <c r="Z2706" i="5"/>
  <c r="Z503" i="5"/>
  <c r="Z2553" i="5"/>
  <c r="Z2062" i="5"/>
  <c r="Z2235" i="5"/>
  <c r="Z2245" i="5"/>
  <c r="Z58" i="5"/>
  <c r="Z2084" i="5"/>
  <c r="Z3369" i="5"/>
  <c r="Z141" i="5"/>
  <c r="Z1172" i="5"/>
  <c r="Z1321" i="5"/>
  <c r="Z2078" i="5"/>
  <c r="Z1357" i="5"/>
  <c r="Z1068" i="5"/>
  <c r="Z2566" i="5"/>
  <c r="Z2148" i="5"/>
  <c r="Z2392" i="5"/>
  <c r="Z3225" i="5"/>
  <c r="Z2448" i="5"/>
  <c r="Z2414" i="5"/>
  <c r="Z779" i="5"/>
  <c r="Z1572" i="5"/>
  <c r="Z495" i="5"/>
  <c r="Z2095" i="5"/>
  <c r="Z2186" i="5"/>
  <c r="Z2587" i="5"/>
  <c r="Z2388" i="5"/>
  <c r="Z2986" i="5"/>
  <c r="Z1916" i="5"/>
  <c r="Z3486" i="5"/>
  <c r="Z2957" i="5"/>
  <c r="Z2554" i="5"/>
  <c r="Z3147" i="5"/>
  <c r="Z1602" i="5"/>
  <c r="Z3045" i="5"/>
  <c r="Z3126" i="5"/>
  <c r="Z2443" i="5"/>
  <c r="Z3256" i="5"/>
  <c r="Z3376" i="5"/>
  <c r="Z2687" i="5"/>
  <c r="Z660" i="5"/>
  <c r="Z3212" i="5"/>
  <c r="Z1224" i="5"/>
  <c r="Z3217" i="5"/>
  <c r="Z2684" i="5"/>
  <c r="Z2753" i="5"/>
  <c r="Z1290" i="5"/>
  <c r="Z2674" i="5"/>
  <c r="Z2444" i="5"/>
  <c r="Z432" i="5"/>
  <c r="Z2767" i="5"/>
  <c r="Z1705" i="5"/>
  <c r="Z644" i="5"/>
  <c r="Z2763" i="5"/>
  <c r="Z2149" i="5"/>
  <c r="Z1387" i="5"/>
  <c r="Z3473" i="5"/>
  <c r="Z1837" i="5"/>
  <c r="Z1674" i="5"/>
  <c r="Z1109" i="5"/>
  <c r="Z3255" i="5"/>
  <c r="Z615" i="5"/>
  <c r="Z1678" i="5"/>
  <c r="Z3092" i="5"/>
  <c r="Z2385" i="5"/>
  <c r="Z2047" i="5"/>
  <c r="Z1711" i="5"/>
  <c r="Z910" i="5"/>
  <c r="Z2544" i="5"/>
  <c r="Z2564" i="5"/>
  <c r="Z3407" i="5"/>
  <c r="Z2221" i="5"/>
  <c r="Z379" i="5"/>
  <c r="Z1538" i="5"/>
  <c r="Z3567" i="5"/>
  <c r="Z1149" i="5"/>
  <c r="Z215" i="5"/>
  <c r="Z2521" i="5"/>
  <c r="Z2860" i="5"/>
  <c r="Z3559" i="5"/>
  <c r="Z1341" i="5"/>
  <c r="Z1328" i="5"/>
  <c r="Z500" i="5"/>
  <c r="Z135" i="5"/>
  <c r="Z2205" i="5"/>
  <c r="Z863" i="5"/>
  <c r="Z2391" i="5"/>
  <c r="Z2771" i="5"/>
  <c r="Z1143" i="5"/>
  <c r="Z2481" i="5"/>
  <c r="Z2950" i="5"/>
  <c r="Z2087" i="5"/>
  <c r="Z1731" i="5"/>
  <c r="Z2243" i="5"/>
  <c r="Z354" i="5"/>
  <c r="Z3041" i="5"/>
  <c r="Z2460" i="5"/>
  <c r="Z2842" i="5"/>
  <c r="Z487" i="5"/>
  <c r="Z2206" i="5"/>
  <c r="Z653" i="5"/>
  <c r="Z1564" i="5"/>
  <c r="Z2934" i="5"/>
  <c r="Z2073" i="5"/>
  <c r="Z1084" i="5"/>
  <c r="Z1306" i="5"/>
  <c r="Z2467" i="5"/>
  <c r="Z1382" i="5"/>
  <c r="Z2005" i="5"/>
  <c r="Z2218" i="5"/>
  <c r="Z55" i="5"/>
  <c r="Z313" i="5"/>
  <c r="Z3088" i="5"/>
  <c r="Z785" i="5"/>
  <c r="Z1739" i="5"/>
  <c r="Z2529" i="5"/>
  <c r="Z2327" i="5"/>
  <c r="Z614" i="5"/>
  <c r="Z1624" i="5"/>
  <c r="Z589" i="5"/>
  <c r="Z2055" i="5"/>
  <c r="Z1273" i="5"/>
  <c r="Z883" i="5"/>
  <c r="Z3269" i="5"/>
  <c r="Z504" i="5"/>
  <c r="Z3209" i="5"/>
  <c r="Z1625" i="5"/>
  <c r="Z1349" i="5"/>
  <c r="Z2798" i="5"/>
  <c r="Z2515" i="5"/>
  <c r="Z2532" i="5"/>
  <c r="Z1181" i="5"/>
  <c r="Z2899" i="5"/>
  <c r="Z223" i="5"/>
  <c r="Z700" i="5"/>
  <c r="Z2372" i="5"/>
  <c r="Z1354" i="5"/>
  <c r="Z1770" i="5"/>
  <c r="Z2012" i="5"/>
  <c r="Z563" i="5"/>
  <c r="Z59" i="5"/>
  <c r="Z1754" i="5"/>
  <c r="Z1236" i="5"/>
  <c r="Z1251" i="5"/>
  <c r="Z2682" i="5"/>
  <c r="Z634" i="5"/>
  <c r="Z860" i="5"/>
  <c r="Z3122" i="5"/>
  <c r="Z3410" i="5"/>
  <c r="Z1661" i="5"/>
  <c r="Z170" i="5"/>
  <c r="Z1510" i="5"/>
  <c r="Z424" i="5"/>
  <c r="Z302" i="5"/>
  <c r="Z3060" i="5"/>
  <c r="Z2432" i="5"/>
  <c r="Z1831" i="5"/>
  <c r="Z2742" i="5"/>
  <c r="Z2191" i="5"/>
  <c r="Z1100" i="5"/>
  <c r="Z1254" i="5"/>
  <c r="Z1584" i="5"/>
  <c r="Z2129" i="5"/>
  <c r="Z3303" i="5"/>
  <c r="Z2943" i="5"/>
  <c r="Z1440" i="5"/>
  <c r="Z2228" i="5"/>
  <c r="Z2193" i="5"/>
  <c r="Z1051" i="5"/>
  <c r="Z1853" i="5"/>
  <c r="Z751" i="5"/>
  <c r="Z2471" i="5"/>
  <c r="Z2586" i="5"/>
  <c r="Z3038" i="5"/>
  <c r="Z1668" i="5"/>
  <c r="Z1133" i="5"/>
  <c r="Z3184" i="5"/>
  <c r="Z3017" i="5"/>
  <c r="Z1309" i="5"/>
  <c r="Z1876" i="5"/>
  <c r="Z1679" i="5"/>
  <c r="Z2091" i="5"/>
  <c r="Z2162" i="5"/>
  <c r="Z3455" i="5"/>
  <c r="Z3245" i="5"/>
  <c r="Z2849" i="5"/>
  <c r="Z918" i="5"/>
  <c r="Z2037" i="5"/>
  <c r="Z1737" i="5"/>
  <c r="Z1530" i="5"/>
  <c r="Z738" i="5"/>
  <c r="Z2752" i="5"/>
  <c r="Z3497" i="5"/>
  <c r="Z2550" i="5"/>
  <c r="Z1037" i="5"/>
  <c r="Z2962" i="5"/>
  <c r="Z3484" i="5"/>
  <c r="Z2701" i="5"/>
  <c r="Z1265" i="5"/>
  <c r="Z486" i="5"/>
  <c r="Z3266" i="5"/>
  <c r="Z3200" i="5"/>
  <c r="Z2196" i="5"/>
  <c r="Z3093" i="5"/>
  <c r="Z1923" i="5"/>
  <c r="Z2519" i="5"/>
  <c r="Z3118" i="5"/>
  <c r="Z358" i="5"/>
  <c r="Z3470" i="5"/>
  <c r="Z1841" i="5"/>
  <c r="Z1118" i="5"/>
  <c r="Z1125" i="5"/>
  <c r="Z76" i="5"/>
  <c r="Z599" i="5"/>
  <c r="Z1752" i="5"/>
  <c r="Z2970" i="5"/>
  <c r="Z2667" i="5"/>
  <c r="Z2973" i="5"/>
  <c r="Z2715" i="5"/>
  <c r="Z1507" i="5"/>
  <c r="Z1331" i="5"/>
  <c r="Z1556" i="5"/>
  <c r="Z3029" i="5"/>
  <c r="Z2654" i="5"/>
  <c r="Z2649" i="5"/>
  <c r="Z2291" i="5"/>
  <c r="Z242" i="5"/>
  <c r="Z813" i="5"/>
  <c r="Z2781" i="5"/>
  <c r="Z2657" i="5"/>
  <c r="Z2692" i="5"/>
  <c r="Z3356" i="5"/>
  <c r="Z3304" i="5"/>
  <c r="Z1524" i="5"/>
  <c r="Z471" i="5"/>
  <c r="Z2981" i="5"/>
  <c r="Z3061" i="5"/>
  <c r="Z2616" i="5"/>
  <c r="Z2326" i="5"/>
  <c r="Z1931" i="5"/>
  <c r="Z2988" i="5"/>
  <c r="Z3142" i="5"/>
  <c r="Z815" i="5"/>
  <c r="Z2182" i="5"/>
  <c r="Z3275" i="5"/>
  <c r="Z1444" i="5"/>
  <c r="Z1997" i="5"/>
  <c r="Z2924" i="5"/>
  <c r="Z1938" i="5"/>
  <c r="Z2374" i="5"/>
  <c r="Z3207" i="5"/>
  <c r="Z1421" i="5"/>
  <c r="Z1457" i="5"/>
  <c r="Z1529" i="5"/>
  <c r="Z1367" i="5"/>
  <c r="Z1243" i="5"/>
  <c r="Z1764" i="5"/>
  <c r="Z3067" i="5"/>
  <c r="Z1838" i="5"/>
  <c r="Z2194" i="5"/>
  <c r="Z2364" i="5"/>
  <c r="Z2065" i="5"/>
  <c r="Z75" i="5"/>
  <c r="Z3160" i="5"/>
  <c r="Z2982" i="5"/>
  <c r="Z2883" i="5"/>
  <c r="Z632" i="5"/>
  <c r="Z346" i="5"/>
  <c r="Z517" i="5"/>
  <c r="Z3119" i="5"/>
  <c r="Z2526" i="5"/>
  <c r="Z3232" i="5"/>
  <c r="Z1665" i="5"/>
  <c r="Z1980" i="5"/>
  <c r="Z2874" i="5"/>
  <c r="Z3370" i="5"/>
  <c r="Z2646" i="5"/>
  <c r="Z1339" i="5"/>
  <c r="Z1629" i="5"/>
  <c r="Z2523" i="5"/>
  <c r="Z1627" i="5"/>
  <c r="Z2342" i="5"/>
  <c r="Z1901" i="5"/>
  <c r="Z2618" i="5"/>
  <c r="Z1773" i="5"/>
  <c r="Z1549" i="5"/>
  <c r="Z2968" i="5"/>
  <c r="Z2495" i="5"/>
  <c r="Z515" i="5"/>
  <c r="Z2052" i="5"/>
  <c r="Z2980" i="5"/>
  <c r="Z2371" i="5"/>
  <c r="Z2242" i="5"/>
  <c r="Z3401" i="5"/>
  <c r="Z3285" i="5"/>
  <c r="Z1288" i="5"/>
  <c r="Z2854" i="5"/>
  <c r="Z2497" i="5"/>
  <c r="Z2885" i="5"/>
  <c r="Z294" i="5"/>
  <c r="Z2170" i="5"/>
  <c r="Z2501" i="5"/>
  <c r="Z3105" i="5"/>
  <c r="Z396" i="5"/>
  <c r="Z462" i="5"/>
  <c r="Z2909" i="5"/>
  <c r="Z993" i="5"/>
  <c r="Z1472" i="5"/>
  <c r="Z3293" i="5"/>
  <c r="Z633" i="5"/>
  <c r="Z3109" i="5"/>
  <c r="Z1902" i="5"/>
  <c r="Z3541" i="5"/>
  <c r="Z2579" i="5"/>
  <c r="Z303" i="5"/>
  <c r="Z2368" i="5"/>
  <c r="Z2070" i="5"/>
  <c r="Z736" i="5"/>
  <c r="Z2323" i="5"/>
  <c r="Z1970" i="5"/>
  <c r="Z1482" i="5"/>
  <c r="Z1971" i="5"/>
  <c r="Z4" i="5"/>
  <c r="Z3006" i="5"/>
  <c r="Z877" i="5"/>
  <c r="Z8" i="5"/>
  <c r="Z1527" i="5"/>
  <c r="Z962" i="5"/>
  <c r="Z2474" i="5"/>
  <c r="Z1908" i="5"/>
  <c r="Z3252" i="5"/>
  <c r="Z1401" i="5"/>
  <c r="Z1622" i="5"/>
  <c r="Z3068" i="5"/>
  <c r="Z2747" i="5"/>
  <c r="Z2743" i="5"/>
  <c r="Z2859" i="5"/>
  <c r="Z2911" i="5"/>
  <c r="Z3306" i="5"/>
  <c r="Z3500" i="5"/>
  <c r="Z3340" i="5"/>
  <c r="Z893" i="5"/>
  <c r="Z1924" i="5"/>
  <c r="Z2626" i="5"/>
  <c r="Z960" i="5"/>
  <c r="Z3166" i="5"/>
  <c r="Z829" i="5"/>
  <c r="Z1183" i="5"/>
  <c r="Z2310" i="5"/>
  <c r="Z2833" i="5"/>
  <c r="Z3165" i="5"/>
  <c r="Z761" i="5"/>
  <c r="Z2157" i="5"/>
  <c r="Z352" i="5"/>
  <c r="Z3268" i="5"/>
  <c r="Z376" i="5"/>
  <c r="Z2031" i="5"/>
  <c r="Z1756" i="5"/>
  <c r="Z3214" i="5"/>
  <c r="Z1205" i="5"/>
  <c r="Z3099" i="5"/>
  <c r="Z359" i="5"/>
  <c r="Z2117" i="5"/>
  <c r="Z3011" i="5"/>
  <c r="Z1343" i="5"/>
  <c r="Z3282" i="5"/>
  <c r="Z3349" i="5"/>
  <c r="Z1317" i="5"/>
  <c r="Z2671" i="5"/>
  <c r="Z1546" i="5"/>
  <c r="Z321" i="5"/>
  <c r="Z2304" i="5"/>
  <c r="Z701" i="5"/>
  <c r="Z677" i="5"/>
  <c r="Z2000" i="5"/>
  <c r="Z3053" i="5"/>
  <c r="Z1561" i="5"/>
  <c r="Z1617" i="5"/>
  <c r="Z187" i="5"/>
  <c r="Z1390" i="5"/>
  <c r="Z228" i="5"/>
  <c r="Z1926" i="5"/>
  <c r="Z1122" i="5"/>
  <c r="Z251" i="5"/>
  <c r="Z1869" i="5"/>
  <c r="Z3392" i="5"/>
  <c r="Z1198" i="5"/>
  <c r="Z2793" i="5"/>
  <c r="Z2790" i="5"/>
  <c r="Z2293" i="5"/>
  <c r="Z1168" i="5"/>
  <c r="Z1716" i="5"/>
  <c r="Z2661" i="5"/>
  <c r="Z3163" i="5"/>
  <c r="Z1897" i="5"/>
  <c r="Z169" i="5"/>
  <c r="Z898" i="5"/>
  <c r="Z2500" i="5"/>
  <c r="Z429" i="5"/>
  <c r="Z2552" i="5"/>
  <c r="Z3140" i="5"/>
  <c r="Z3398" i="5"/>
  <c r="Z2967" i="5"/>
  <c r="Z1325" i="5"/>
  <c r="Z601" i="5"/>
  <c r="Z430" i="5"/>
  <c r="Z2533" i="5"/>
  <c r="Z1513" i="5"/>
  <c r="Z1553" i="5"/>
  <c r="Z2200" i="5"/>
  <c r="Z2099" i="5"/>
  <c r="Z1189" i="5"/>
  <c r="Z3526" i="5"/>
  <c r="Z3551" i="5"/>
  <c r="Z715" i="5"/>
  <c r="Z62" i="5"/>
  <c r="Z1660" i="5"/>
  <c r="Z1069" i="5"/>
  <c r="Z3332" i="5"/>
  <c r="Z3501" i="5"/>
  <c r="Z2596" i="5"/>
  <c r="Z3362" i="5"/>
  <c r="Z1833" i="5"/>
  <c r="Z1571" i="5"/>
  <c r="Z2568" i="5"/>
  <c r="Z1813" i="5"/>
  <c r="Z177" i="5"/>
  <c r="Z78" i="5"/>
  <c r="Z1822" i="5"/>
  <c r="Z2332" i="5"/>
  <c r="Z1597" i="5"/>
  <c r="Z2013" i="5"/>
  <c r="Z1672" i="5"/>
  <c r="Z2549" i="5"/>
  <c r="Z1702" i="5"/>
  <c r="Z3183" i="5"/>
  <c r="Z780" i="5"/>
  <c r="Z3307" i="5"/>
  <c r="Z971" i="5"/>
  <c r="Z527" i="5"/>
  <c r="Z1917" i="5"/>
  <c r="Z1893" i="5"/>
  <c r="Z257" i="5"/>
  <c r="Z2396" i="5"/>
  <c r="Z337" i="5"/>
  <c r="Z3426" i="5"/>
  <c r="Z1993" i="5"/>
  <c r="Z1621" i="5"/>
  <c r="Z1119" i="5"/>
  <c r="Z2420" i="5"/>
  <c r="Z2021" i="5"/>
  <c r="Z2250" i="5"/>
  <c r="Z1405" i="5"/>
  <c r="Z2333" i="5"/>
  <c r="Z3089" i="5"/>
  <c r="Z2144" i="5"/>
  <c r="Z2114" i="5"/>
  <c r="Z3330" i="5"/>
  <c r="Z1312" i="5"/>
  <c r="Z1827" i="5"/>
  <c r="Z2873" i="5"/>
  <c r="Z1883" i="5"/>
  <c r="Z1715" i="5"/>
  <c r="Z2288" i="5"/>
  <c r="Z2302" i="5"/>
  <c r="Z678" i="5"/>
  <c r="Z3073" i="5"/>
  <c r="Z828" i="5"/>
  <c r="Z2379" i="5"/>
  <c r="Z3420" i="5"/>
  <c r="Z307" i="5"/>
  <c r="Z1889" i="5"/>
  <c r="Z2017" i="5"/>
  <c r="Z1474" i="5"/>
  <c r="Z1634" i="5"/>
  <c r="Z2168" i="5"/>
  <c r="Z2975" i="5"/>
  <c r="Z2862" i="5"/>
  <c r="Z3113" i="5"/>
  <c r="Z1961" i="5"/>
  <c r="Z3198" i="5"/>
  <c r="Z2954" i="5"/>
  <c r="Z2365" i="5"/>
  <c r="Z955" i="5"/>
  <c r="Z2520" i="5"/>
  <c r="Z908" i="5"/>
  <c r="Z401" i="5"/>
  <c r="Z2625" i="5"/>
  <c r="Z2063" i="5"/>
  <c r="Z3151" i="5"/>
  <c r="Z3460" i="5"/>
  <c r="Z3321" i="5"/>
  <c r="Z1843" i="5"/>
  <c r="Z3498" i="5"/>
  <c r="Z2971" i="5"/>
  <c r="Z2036" i="5"/>
  <c r="Z143" i="5"/>
  <c r="Z3459" i="5"/>
  <c r="Z3000" i="5"/>
  <c r="Z2898" i="5"/>
  <c r="Z3284" i="5"/>
  <c r="Z3169" i="5"/>
  <c r="Z3435" i="5"/>
  <c r="Z2984" i="5"/>
  <c r="Z3219" i="5"/>
  <c r="Z919" i="5"/>
  <c r="Z1061" i="5"/>
  <c r="Z743" i="5"/>
  <c r="Z1872" i="5"/>
  <c r="Z1975" i="5"/>
  <c r="Z2542" i="5"/>
  <c r="Z1520" i="5"/>
  <c r="Z1391" i="5"/>
  <c r="Z112" i="5"/>
  <c r="Z3300" i="5"/>
  <c r="Z1769" i="5"/>
  <c r="Z979" i="5"/>
  <c r="Z2528" i="5"/>
  <c r="Z2226" i="5"/>
  <c r="Z681" i="5"/>
  <c r="Z3230" i="5"/>
  <c r="Z1816" i="5"/>
  <c r="Z3522" i="5"/>
  <c r="Z2893" i="5"/>
  <c r="Z3431" i="5"/>
  <c r="Z930" i="5"/>
  <c r="Z2779" i="5"/>
  <c r="Z1747" i="5"/>
  <c r="Z1185" i="5"/>
  <c r="Z3185" i="5"/>
  <c r="Z3231" i="5"/>
  <c r="Z1465" i="5"/>
  <c r="Z2274" i="5"/>
  <c r="Z2942" i="5"/>
  <c r="Z2176" i="5"/>
  <c r="Z3090" i="5"/>
  <c r="Z2876" i="5"/>
  <c r="Z2930" i="5"/>
  <c r="Z381" i="5"/>
  <c r="Z2567" i="5"/>
  <c r="Z2788" i="5"/>
  <c r="Z2435" i="5"/>
  <c r="Z1562" i="5"/>
  <c r="Z2664" i="5"/>
  <c r="Z1963" i="5"/>
  <c r="Z398" i="5"/>
  <c r="Z28" i="5"/>
  <c r="Z314" i="5"/>
  <c r="Z1779" i="5"/>
  <c r="Z2824" i="5"/>
  <c r="Z3267" i="5"/>
  <c r="Z1757" i="5"/>
  <c r="Z2765" i="5"/>
  <c r="Z524" i="5"/>
  <c r="Z3086" i="5"/>
  <c r="Z1004" i="5"/>
  <c r="Z2513" i="5"/>
  <c r="Z2820" i="5"/>
  <c r="Z1663" i="5"/>
  <c r="Z3582" i="5"/>
  <c r="Z2306" i="5"/>
  <c r="Z2721" i="5"/>
  <c r="Z2815" i="5"/>
  <c r="Z1121" i="5"/>
  <c r="Z132" i="5"/>
  <c r="Z3259" i="5"/>
  <c r="Z2447" i="5"/>
  <c r="Z2265" i="5"/>
  <c r="Z1654" i="5"/>
  <c r="Z2181" i="5"/>
  <c r="Z3216" i="5"/>
  <c r="Z3153" i="5"/>
  <c r="Z1958" i="5"/>
  <c r="Z2789" i="5"/>
  <c r="Z1791" i="5"/>
  <c r="Z579" i="5"/>
  <c r="Z749" i="5"/>
  <c r="Z1701" i="5"/>
  <c r="Z2403" i="5"/>
  <c r="Z2738" i="5"/>
  <c r="Z3213" i="5"/>
  <c r="Z2300" i="5"/>
  <c r="Z2041" i="5"/>
  <c r="Z1006" i="5"/>
  <c r="Z3355" i="5"/>
  <c r="Z1363" i="5"/>
  <c r="Z2956" i="5"/>
  <c r="Z2464" i="5"/>
  <c r="Z3424" i="5"/>
  <c r="Z1177" i="5"/>
  <c r="Z2370" i="5"/>
  <c r="Z1393" i="5"/>
  <c r="Z1005" i="5"/>
  <c r="Z2178" i="5"/>
  <c r="Z1987" i="5"/>
  <c r="Z624" i="5"/>
  <c r="Z2802" i="5"/>
  <c r="Z1145" i="5"/>
  <c r="Z2061" i="5"/>
  <c r="Z3127" i="5"/>
  <c r="Z2134" i="5"/>
  <c r="Z3018" i="5"/>
  <c r="Z144" i="5"/>
  <c r="Z204" i="5"/>
  <c r="Z523" i="5"/>
  <c r="Z2837" i="5"/>
  <c r="Z1554" i="5"/>
  <c r="Z1537" i="5"/>
  <c r="Z1455" i="5"/>
  <c r="Z3237" i="5"/>
  <c r="Z2723" i="5"/>
  <c r="Z2780" i="5"/>
  <c r="Z3363" i="5"/>
  <c r="Z3454" i="5"/>
  <c r="Z1915" i="5"/>
  <c r="Z518" i="5"/>
  <c r="Z3527" i="5"/>
  <c r="Z98" i="5"/>
  <c r="Z1523" i="5"/>
  <c r="Z3123" i="5"/>
  <c r="Z2935" i="5"/>
  <c r="Z3258" i="5"/>
  <c r="Z2423" i="5"/>
  <c r="Z3453" i="5"/>
  <c r="Z2301" i="5"/>
  <c r="Z2019" i="5"/>
  <c r="Z3492" i="5"/>
  <c r="Z2153" i="5"/>
  <c r="Z788" i="5"/>
  <c r="Z1867" i="5"/>
  <c r="Z1166" i="5"/>
  <c r="Z2351" i="5"/>
  <c r="Z3464" i="5"/>
  <c r="Z3540" i="5"/>
  <c r="Z2818" i="5"/>
  <c r="Z623" i="5"/>
  <c r="Z261" i="5"/>
  <c r="Z2901" i="5"/>
  <c r="Z3570" i="5"/>
  <c r="Z2516" i="5"/>
  <c r="Z3485" i="5"/>
  <c r="Z2380" i="5"/>
  <c r="Z2920" i="5"/>
  <c r="Z1693" i="5"/>
  <c r="Z2340" i="5"/>
  <c r="Z2773" i="5"/>
  <c r="Z1988" i="5"/>
  <c r="Z212" i="5"/>
  <c r="Z1532" i="5"/>
  <c r="Z2831" i="5"/>
  <c r="Z1318" i="5"/>
  <c r="Z528" i="5"/>
  <c r="Z3085" i="5"/>
  <c r="Z3154" i="5"/>
  <c r="Z1965" i="5"/>
  <c r="Z3281" i="5"/>
  <c r="Z680" i="5"/>
  <c r="Z1792" i="5"/>
  <c r="Z1568" i="5"/>
  <c r="Z2748" i="5"/>
  <c r="Z2276" i="5"/>
  <c r="Z2508" i="5"/>
  <c r="Z2029" i="5"/>
  <c r="Z2686" i="5"/>
  <c r="Z2094" i="5"/>
  <c r="Z1942" i="5"/>
  <c r="Z792" i="5"/>
  <c r="Z1990" i="5"/>
  <c r="Z1709" i="5"/>
  <c r="Z2603" i="5"/>
  <c r="Z1385" i="5"/>
  <c r="Z3499" i="5"/>
  <c r="Z2213" i="5"/>
  <c r="Z825" i="5"/>
  <c r="Z2805" i="5"/>
  <c r="Z2921" i="5"/>
  <c r="Z1873" i="5"/>
  <c r="Z1389" i="5"/>
  <c r="Z26" i="5"/>
  <c r="Z491" i="5"/>
  <c r="Z2119" i="5"/>
  <c r="Z334" i="5"/>
  <c r="Z1316" i="5"/>
  <c r="Z1930" i="5"/>
  <c r="Z1351" i="5"/>
  <c r="Z1076" i="5"/>
  <c r="Z1522" i="5"/>
  <c r="Z2812" i="5"/>
  <c r="Z2284" i="5"/>
  <c r="Z2698" i="5"/>
  <c r="Z1588" i="5"/>
  <c r="Z2677" i="5"/>
  <c r="Z2401" i="5"/>
  <c r="Z1539" i="5"/>
  <c r="Z1402" i="5"/>
  <c r="Z2362" i="5"/>
  <c r="Z3457" i="5"/>
  <c r="Z720" i="5"/>
  <c r="Z755" i="5"/>
  <c r="Z710" i="5"/>
  <c r="Z1259" i="5"/>
  <c r="Z2966" i="5"/>
  <c r="Z3094" i="5"/>
  <c r="Z2958" i="5"/>
  <c r="Z1888" i="5"/>
  <c r="Z1608" i="5"/>
  <c r="Z498" i="5"/>
  <c r="Z927" i="5"/>
  <c r="Z3421" i="5"/>
  <c r="Z2356" i="5"/>
  <c r="Z460" i="5"/>
  <c r="Z2749" i="5"/>
  <c r="Z2339" i="5"/>
  <c r="Z3161" i="5"/>
  <c r="Z900" i="5"/>
  <c r="Z833" i="5"/>
  <c r="Z629" i="5"/>
  <c r="Z709" i="5"/>
  <c r="Z1081" i="5"/>
  <c r="Z1478" i="5"/>
  <c r="Z3358" i="5"/>
  <c r="Z3251" i="5"/>
  <c r="Z2241" i="5"/>
  <c r="Z880" i="5"/>
  <c r="Z2331" i="5"/>
  <c r="Z1426" i="5"/>
  <c r="Z2010" i="5"/>
  <c r="Z2599" i="5"/>
  <c r="Z2169" i="5"/>
  <c r="Z1094" i="5"/>
  <c r="Z2166" i="5"/>
  <c r="Z1190" i="5"/>
  <c r="Z2115" i="5"/>
  <c r="Z2816" i="5"/>
  <c r="Z2673" i="5"/>
  <c r="Z3236" i="5"/>
  <c r="Z2630" i="5"/>
  <c r="Z1375" i="5"/>
  <c r="Z1951" i="5"/>
  <c r="Z2689" i="5"/>
  <c r="Z609" i="5"/>
  <c r="Z2722" i="5"/>
  <c r="Z1425" i="5"/>
  <c r="Z1028" i="5"/>
  <c r="Z2431" i="5"/>
  <c r="Z1044" i="5"/>
  <c r="Z137" i="5"/>
  <c r="Z464" i="5"/>
  <c r="Z2363" i="5"/>
  <c r="Z986" i="5"/>
  <c r="Z1314" i="5"/>
  <c r="Z30" i="5"/>
  <c r="Z42" i="5"/>
  <c r="Z2233" i="5"/>
  <c r="Z3394" i="5"/>
  <c r="Z2613" i="5"/>
  <c r="Z2075" i="5"/>
  <c r="Z2610" i="5"/>
  <c r="Z1733" i="5"/>
  <c r="Z2407" i="5"/>
  <c r="Z492" i="5"/>
  <c r="Z564" i="5"/>
  <c r="Z1794" i="5"/>
  <c r="Z1518" i="5"/>
  <c r="Z1991" i="5"/>
  <c r="Z1379" i="5"/>
  <c r="Z3097" i="5"/>
  <c r="Z50" i="5"/>
  <c r="Z1208" i="5"/>
  <c r="Z2108" i="5"/>
  <c r="Z1228" i="5"/>
  <c r="Z129" i="5"/>
  <c r="Z1252" i="5"/>
  <c r="Z1036" i="5"/>
  <c r="Z1498" i="5"/>
  <c r="Z1978" i="5"/>
  <c r="Z2784" i="5"/>
  <c r="Z1642" i="5"/>
  <c r="Z3314" i="5"/>
  <c r="Z3405" i="5"/>
  <c r="Z3144" i="5"/>
  <c r="Z752" i="5"/>
  <c r="Z2336" i="5"/>
  <c r="Z3448" i="5"/>
  <c r="Z1535" i="5"/>
  <c r="Z16" i="5"/>
  <c r="Z1683" i="5"/>
  <c r="Z1476" i="5"/>
  <c r="Z3414" i="5"/>
  <c r="Z1193" i="5"/>
  <c r="Z2668" i="5"/>
  <c r="Z280" i="5"/>
  <c r="Z2918" i="5"/>
  <c r="Z2376" i="5"/>
  <c r="Z2575" i="5"/>
  <c r="Z649" i="5"/>
  <c r="Z814" i="5"/>
  <c r="Z2489" i="5"/>
  <c r="Z1885" i="5"/>
  <c r="Z3157" i="5"/>
  <c r="Z3078" i="5"/>
  <c r="Z3396" i="5"/>
  <c r="Z3430" i="5"/>
  <c r="Z3047" i="5"/>
  <c r="Z2248" i="5"/>
  <c r="Z2470" i="5"/>
  <c r="Z802" i="5"/>
  <c r="Z3427" i="5"/>
  <c r="Z2637" i="5"/>
  <c r="Z1781" i="5"/>
  <c r="Z2741" i="5"/>
  <c r="Z1493" i="5"/>
  <c r="Z1772" i="5"/>
  <c r="Z3434" i="5"/>
  <c r="Z2672" i="5"/>
  <c r="Z2855" i="5"/>
  <c r="Z1655" i="5"/>
  <c r="Z3491" i="5"/>
  <c r="Z1604" i="5"/>
  <c r="Z2600" i="5"/>
  <c r="Z3581" i="5"/>
  <c r="Z159" i="5"/>
  <c r="Z2399" i="5"/>
  <c r="Z267" i="5"/>
  <c r="Z3308" i="5"/>
  <c r="Z2598" i="5"/>
  <c r="Z1586" i="5"/>
  <c r="Z3192" i="5"/>
  <c r="Z2160" i="5"/>
  <c r="Z20" i="5"/>
  <c r="Z494" i="5"/>
  <c r="Z1447" i="5"/>
  <c r="Z808" i="5"/>
  <c r="Z2838" i="5"/>
  <c r="Z3069" i="5"/>
  <c r="Z2871" i="5"/>
  <c r="Z592" i="5"/>
  <c r="Z627" i="5"/>
  <c r="Z2426" i="5"/>
  <c r="Z771" i="5"/>
  <c r="Z3295" i="5"/>
  <c r="Z2951" i="5"/>
  <c r="Z2290" i="5"/>
  <c r="Z2922" i="5"/>
  <c r="Z1516" i="5"/>
  <c r="Z2651" i="5"/>
  <c r="Z1244" i="5"/>
  <c r="Z3433" i="5"/>
  <c r="Z1638" i="5"/>
  <c r="Z2726" i="5"/>
  <c r="Z3289" i="5"/>
  <c r="Z29" i="5"/>
  <c r="Z1423" i="5"/>
  <c r="Z3301" i="5"/>
  <c r="Z2343" i="5"/>
  <c r="Z1140" i="5"/>
  <c r="Z1337" i="5"/>
  <c r="Z2886" i="5"/>
  <c r="Z3081" i="5"/>
  <c r="Z2143" i="5"/>
  <c r="Z2573" i="5"/>
  <c r="Z2437" i="5"/>
  <c r="Z2366" i="5"/>
  <c r="Z2695" i="5"/>
  <c r="Z3130" i="5"/>
  <c r="Z1960" i="5"/>
  <c r="Z1918" i="5"/>
  <c r="Z3372" i="5"/>
  <c r="Z2772" i="5"/>
  <c r="Z3384" i="5"/>
  <c r="Z3194" i="5"/>
  <c r="Z3046" i="5"/>
  <c r="Z2546" i="5"/>
  <c r="Z978" i="5"/>
  <c r="Z3554" i="5"/>
  <c r="Z1480" i="5"/>
  <c r="Z1283" i="5"/>
  <c r="Z1567" i="5"/>
  <c r="Z2359" i="5"/>
  <c r="Z2704" i="5"/>
  <c r="Z2796" i="5"/>
  <c r="Z3318" i="5"/>
  <c r="Z1284" i="5"/>
  <c r="Z2014" i="5"/>
  <c r="Z823" i="5"/>
  <c r="Z415" i="5"/>
  <c r="Z1787" i="5"/>
  <c r="Z2847" i="5"/>
  <c r="Z2167" i="5"/>
  <c r="Z329" i="5"/>
  <c r="Z2305" i="5"/>
  <c r="Z2786" i="5"/>
  <c r="Z2751" i="5"/>
  <c r="Z3027" i="5"/>
  <c r="Z1003" i="5"/>
  <c r="Z878" i="5"/>
  <c r="Z2044" i="5"/>
  <c r="Z1591" i="5"/>
  <c r="Z3280" i="5"/>
  <c r="Z920" i="5"/>
  <c r="Z1738" i="5"/>
  <c r="Z3337" i="5"/>
  <c r="Z1392" i="5"/>
  <c r="Z3278" i="5"/>
  <c r="Z1326" i="5"/>
  <c r="Z3296" i="5"/>
  <c r="Z2662" i="5"/>
  <c r="Z3523" i="5"/>
  <c r="Z3101" i="5"/>
  <c r="Z3206" i="5"/>
  <c r="Z3196" i="5"/>
  <c r="Z1590" i="5"/>
  <c r="Z3502" i="5"/>
  <c r="Z2048" i="5"/>
  <c r="Z2768" i="5"/>
  <c r="Z2996" i="5"/>
  <c r="Z2517" i="5"/>
  <c r="Z655" i="5"/>
  <c r="Z2823" i="5"/>
  <c r="Z2139" i="5"/>
  <c r="Z2429" i="5"/>
  <c r="Z2422" i="5"/>
  <c r="Z1340" i="5"/>
  <c r="Z1152" i="5"/>
  <c r="Z2449" i="5"/>
  <c r="Z3162" i="5"/>
  <c r="Z449" i="5"/>
  <c r="Z1267" i="5"/>
  <c r="Z1210" i="5"/>
  <c r="Z305" i="5"/>
  <c r="Z1835" i="5"/>
  <c r="Z1160" i="5"/>
  <c r="Z1962" i="5"/>
  <c r="Z1689" i="5"/>
  <c r="Z2923" i="5"/>
  <c r="Z2164" i="5"/>
  <c r="Z2867" i="5"/>
  <c r="Z2912" i="5"/>
  <c r="Z2112" i="5"/>
  <c r="Z2963" i="5"/>
  <c r="Z3211" i="5"/>
  <c r="Z2116" i="5"/>
  <c r="Z408" i="5"/>
  <c r="Z2926" i="5"/>
  <c r="Z1494" i="5"/>
  <c r="Z2163" i="5"/>
  <c r="Z2309" i="5"/>
  <c r="Z2113" i="5"/>
  <c r="Z3548" i="5"/>
  <c r="Z2173" i="5"/>
  <c r="Z1144" i="5"/>
  <c r="Z2239" i="5"/>
  <c r="Z3518" i="5"/>
  <c r="Z3" i="5"/>
  <c r="Z444" i="5"/>
  <c r="Z2138" i="5"/>
  <c r="Z2240" i="5"/>
  <c r="Z2145" i="5"/>
  <c r="Z1136" i="5"/>
  <c r="Z2210" i="5"/>
  <c r="Z2299" i="5"/>
  <c r="Z1928" i="5"/>
  <c r="Z3390" i="5"/>
  <c r="Z1946" i="5"/>
  <c r="Z2440" i="5"/>
  <c r="Z1644" i="5"/>
  <c r="Z3107" i="5"/>
  <c r="Z907" i="5"/>
  <c r="Z2799" i="5"/>
  <c r="Z2424" i="5"/>
  <c r="Z2589" i="5"/>
  <c r="Z1859" i="5"/>
  <c r="Z2080" i="5"/>
  <c r="Z948" i="5"/>
  <c r="Z2256" i="5"/>
  <c r="Z3058" i="5"/>
  <c r="Z2581" i="5"/>
  <c r="Z2227" i="5"/>
  <c r="Z136" i="5"/>
  <c r="Z3579" i="5"/>
  <c r="Z124" i="5"/>
  <c r="Z1986" i="5"/>
  <c r="Z2421" i="5"/>
  <c r="Z195" i="5"/>
  <c r="Z1299" i="5"/>
  <c r="Z2826" i="5"/>
  <c r="Z256" i="5"/>
  <c r="Z2644" i="5"/>
  <c r="Z2402" i="5"/>
  <c r="Z2801" i="5"/>
  <c r="Z2397" i="5"/>
  <c r="Z1941" i="5"/>
  <c r="Z2478" i="5"/>
  <c r="Z931" i="5"/>
  <c r="Z1253" i="5"/>
  <c r="Z1797" i="5"/>
  <c r="Z296" i="5"/>
  <c r="Z3091" i="5"/>
  <c r="Z3071" i="5"/>
  <c r="Z1575" i="5"/>
  <c r="Z3538" i="5"/>
  <c r="Z897" i="5"/>
  <c r="Z1896" i="5"/>
  <c r="Z2987" i="5"/>
  <c r="Z2208" i="5"/>
  <c r="Z1798" i="5"/>
  <c r="Z3456" i="5"/>
  <c r="Z2560" i="5"/>
  <c r="Z2512" i="5"/>
  <c r="Z1441" i="5"/>
  <c r="Z479" i="5"/>
  <c r="Z3564" i="5"/>
  <c r="Z152" i="5"/>
  <c r="Z1056" i="5"/>
  <c r="Z3116" i="5"/>
  <c r="Z1359" i="5"/>
  <c r="Z1801" i="5"/>
  <c r="Z2903" i="5"/>
  <c r="Z1749" i="5"/>
  <c r="Z573" i="5"/>
  <c r="Z131" i="5"/>
  <c r="Z224" i="5"/>
  <c r="Z2125" i="5"/>
  <c r="Z626" i="5"/>
  <c r="Z2562" i="5"/>
  <c r="Z997" i="5"/>
  <c r="Z3468" i="5"/>
  <c r="Z1909" i="5"/>
  <c r="Z123" i="5"/>
  <c r="Z1397" i="5"/>
  <c r="Z1646" i="5"/>
  <c r="Z1257" i="5"/>
  <c r="Z3007" i="5"/>
  <c r="Z717" i="5"/>
  <c r="Z1666" i="5"/>
  <c r="Z1898" i="5"/>
  <c r="Z230" i="5"/>
  <c r="Z896" i="5"/>
  <c r="Z1865" i="5"/>
  <c r="Z1101" i="5"/>
  <c r="Z2468" i="5"/>
  <c r="Z3030" i="5"/>
  <c r="Z1298" i="5"/>
  <c r="Z3397" i="5"/>
  <c r="Z103" i="5"/>
  <c r="Z689" i="5"/>
  <c r="Z3322" i="5"/>
  <c r="Z1753" i="5"/>
  <c r="Z57" i="5"/>
  <c r="Z406" i="5"/>
  <c r="Z1688" i="5"/>
  <c r="Z2737" i="5"/>
  <c r="Z3334" i="5"/>
  <c r="Z3509" i="5"/>
  <c r="Z3181" i="5"/>
  <c r="Z2736" i="5"/>
  <c r="Z610" i="5"/>
  <c r="Z397" i="5"/>
  <c r="Z889" i="5"/>
  <c r="Z2292" i="5"/>
  <c r="Z2215" i="5"/>
  <c r="Z110" i="5"/>
  <c r="Z2111" i="5"/>
  <c r="Z1782" i="5"/>
  <c r="Z2390" i="5"/>
  <c r="Z1216" i="5"/>
  <c r="Z3037" i="5"/>
  <c r="Z3002" i="5"/>
  <c r="Z3333" i="5"/>
  <c r="Z796" i="5"/>
  <c r="Z2606" i="5"/>
  <c r="Z1985" i="5"/>
  <c r="Z1013" i="5"/>
  <c r="Z3350" i="5"/>
  <c r="Z1814" i="5"/>
  <c r="Z2346" i="5"/>
  <c r="Z2761" i="5"/>
  <c r="Z1895" i="5"/>
  <c r="Z3576" i="5"/>
  <c r="Z576" i="5"/>
  <c r="Z3409" i="5"/>
  <c r="Z1762" i="5"/>
  <c r="Z1857" i="5"/>
  <c r="Z3253" i="5"/>
  <c r="Z1059" i="5"/>
  <c r="Z1795" i="5"/>
  <c r="Z2797" i="5"/>
  <c r="Z3547" i="5"/>
  <c r="Z3287" i="5"/>
  <c r="Z1533" i="5"/>
  <c r="Z2104" i="5"/>
  <c r="Z773" i="5"/>
  <c r="Z1950" i="5"/>
  <c r="Z1211" i="5"/>
  <c r="Z1681" i="5"/>
  <c r="Z3189" i="5"/>
  <c r="Z1500" i="5"/>
  <c r="Z1338" i="5"/>
  <c r="Z1968" i="5"/>
  <c r="Z3400" i="5"/>
  <c r="Z1164" i="5"/>
  <c r="Z3535" i="5"/>
  <c r="Z2868" i="5"/>
  <c r="Z2839" i="5"/>
  <c r="Z2189" i="5"/>
  <c r="Z142" i="5"/>
  <c r="Z3261" i="5"/>
  <c r="Z2865" i="5"/>
  <c r="Z2882" i="5"/>
  <c r="Z2102" i="5"/>
  <c r="Z1913" i="5"/>
  <c r="Z3344" i="5"/>
  <c r="Z2641" i="5"/>
  <c r="Z3577" i="5"/>
  <c r="Z581" i="5"/>
  <c r="Z3374" i="5"/>
  <c r="Z3063" i="5"/>
  <c r="Z2244" i="5"/>
  <c r="Z2267" i="5"/>
  <c r="Z2633" i="5"/>
  <c r="Z1577" i="5"/>
  <c r="Z939" i="5"/>
  <c r="Z1616" i="5"/>
  <c r="Z102" i="5"/>
  <c r="Z1900" i="5"/>
  <c r="Z2940" i="5"/>
  <c r="Z1231" i="5"/>
  <c r="Z837" i="5"/>
  <c r="Z3442" i="5"/>
  <c r="Z3117" i="5"/>
  <c r="Z912" i="5"/>
  <c r="Z3023" i="5"/>
  <c r="Z1914" i="5"/>
  <c r="Z248" i="5"/>
  <c r="Z3553" i="5"/>
  <c r="Z2485" i="5"/>
  <c r="Z1091" i="5"/>
  <c r="Z226" i="5"/>
  <c r="Z3449" i="5"/>
  <c r="Z34" i="5"/>
  <c r="Z2792" i="5"/>
  <c r="Z1356" i="5"/>
  <c r="Z1346" i="5"/>
  <c r="Z2872" i="5"/>
  <c r="Z1420" i="5"/>
  <c r="Z1192" i="5"/>
  <c r="Z13" i="5"/>
  <c r="Z1854" i="5"/>
  <c r="Z662" i="5"/>
  <c r="Z1925" i="5"/>
  <c r="Z2123" i="5"/>
  <c r="Z1943" i="5"/>
  <c r="Z3242" i="5"/>
  <c r="Z2455" i="5"/>
  <c r="Z2570" i="5"/>
  <c r="Z3549" i="5"/>
  <c r="Z3406" i="5"/>
  <c r="Z690" i="5"/>
  <c r="Z1684" i="5"/>
  <c r="Z1064" i="5"/>
  <c r="Z866" i="5"/>
  <c r="Z2023" i="5"/>
  <c r="Z2730" i="5"/>
  <c r="Z1035" i="5"/>
  <c r="Z3503" i="5"/>
  <c r="Z1264" i="5"/>
  <c r="Z3444" i="5"/>
  <c r="Z2405" i="5"/>
  <c r="Z1842" i="5"/>
  <c r="Z3575" i="5"/>
  <c r="Z53" i="5"/>
  <c r="Z1090" i="5"/>
  <c r="Z2373" i="5"/>
  <c r="Z3482" i="5"/>
  <c r="Z3246" i="5"/>
  <c r="Z1780" i="5"/>
  <c r="Z1911" i="5"/>
  <c r="Z2408" i="5"/>
  <c r="Z3174" i="5"/>
  <c r="Z1628" i="5"/>
  <c r="Z961" i="5"/>
  <c r="Z3150" i="5"/>
  <c r="Z3131" i="5"/>
  <c r="Z3051" i="5"/>
  <c r="Z344" i="5"/>
  <c r="Z1509" i="5"/>
  <c r="Z3467" i="5"/>
  <c r="Z695" i="5"/>
  <c r="Z3229" i="5"/>
  <c r="Z2040" i="5"/>
  <c r="Z3327" i="5"/>
  <c r="Z3417" i="5"/>
  <c r="Z2555" i="5"/>
  <c r="Z3389" i="5"/>
  <c r="Z1398" i="5"/>
  <c r="Z3365" i="5"/>
  <c r="Z2878" i="5"/>
  <c r="Z3224" i="5"/>
  <c r="Z2588" i="5"/>
  <c r="Z3190" i="5"/>
  <c r="Z1116" i="5"/>
  <c r="Z2100" i="5"/>
  <c r="Z1345" i="5"/>
  <c r="Z1167" i="5"/>
  <c r="Z1132" i="5"/>
  <c r="Z1029" i="5"/>
  <c r="Z2237" i="5"/>
  <c r="Z520" i="5"/>
  <c r="Z817" i="5"/>
  <c r="Z2389" i="5"/>
  <c r="Z433" i="5"/>
  <c r="Z2469" i="5"/>
  <c r="Z2279" i="5"/>
  <c r="Z2825" i="5"/>
  <c r="Z1956" i="5"/>
  <c r="Z1148" i="5"/>
  <c r="Z2551" i="5"/>
  <c r="Z2979" i="5"/>
  <c r="Z120" i="5"/>
  <c r="Z1080" i="5"/>
  <c r="Z1315" i="5"/>
  <c r="Z1226" i="5"/>
  <c r="Z3428" i="5"/>
  <c r="Z3512" i="5"/>
  <c r="Z1890" i="5"/>
  <c r="Z2034" i="5"/>
  <c r="Z2121" i="5"/>
  <c r="Z423" i="5"/>
  <c r="Z3003" i="5"/>
  <c r="Z2585" i="5"/>
  <c r="Z3273" i="5"/>
  <c r="Z1308" i="5"/>
  <c r="Z360" i="5"/>
  <c r="Z3383" i="5"/>
  <c r="Z3270" i="5"/>
  <c r="Z2809" i="5"/>
  <c r="Z1891" i="5"/>
  <c r="Z1304" i="5"/>
  <c r="Z3223" i="5"/>
  <c r="Z1760" i="5"/>
  <c r="Z2538" i="5"/>
  <c r="Z3028" i="5"/>
  <c r="Z1528" i="5"/>
  <c r="Z2745" i="5"/>
  <c r="Z2454" i="5"/>
  <c r="Z1682" i="5"/>
  <c r="Z3016" i="5"/>
  <c r="Z1832" i="5"/>
  <c r="Z2038" i="5"/>
  <c r="Z516" i="5"/>
  <c r="Z2317" i="5"/>
  <c r="Z1431" i="5"/>
  <c r="Z542" i="5"/>
  <c r="Z2716" i="5"/>
  <c r="Z3271" i="5"/>
  <c r="Z3412" i="5"/>
  <c r="Z3345" i="5"/>
  <c r="Z2678" i="5"/>
  <c r="Z2705" i="5"/>
  <c r="Z3299" i="5"/>
  <c r="Z2639" i="5"/>
  <c r="Z2179" i="5"/>
  <c r="Z965" i="5"/>
  <c r="Z2453" i="5"/>
  <c r="Z81" i="5"/>
  <c r="Z2147" i="5"/>
  <c r="Z1649" i="5"/>
  <c r="Z3098" i="5"/>
  <c r="Z49" i="5"/>
  <c r="Z178" i="5"/>
  <c r="Z64" i="5"/>
  <c r="Z526" i="5"/>
  <c r="Z3272" i="5"/>
  <c r="Z2318" i="5"/>
  <c r="Z3353" i="5"/>
  <c r="Z3208" i="5"/>
  <c r="Z1089" i="5"/>
  <c r="Z3488" i="5"/>
  <c r="Z582" i="5"/>
  <c r="Z3563" i="5"/>
  <c r="Z56" i="5"/>
  <c r="Z2997" i="5"/>
  <c r="Z1159" i="5"/>
  <c r="Z1517" i="5"/>
  <c r="Z777" i="5"/>
  <c r="Z3343" i="5"/>
  <c r="Z282" i="5"/>
  <c r="Z3530" i="5"/>
  <c r="Z2151" i="5"/>
  <c r="Z1698" i="5"/>
  <c r="Z1541" i="5"/>
  <c r="Z2234" i="5"/>
  <c r="Z1294" i="5"/>
  <c r="Z2989" i="5"/>
  <c r="Z2948" i="5"/>
  <c r="Z467" i="5"/>
  <c r="Z3048" i="5"/>
  <c r="Z590" i="5"/>
  <c r="Z2330" i="5"/>
  <c r="Z2488" i="5"/>
  <c r="Z2378" i="5"/>
  <c r="Z1496" i="5"/>
  <c r="Z3170" i="5"/>
  <c r="Z3379" i="5"/>
  <c r="Z371" i="5"/>
  <c r="Z2316" i="5"/>
  <c r="Z3309" i="5"/>
  <c r="Z3556" i="5"/>
  <c r="Z1258" i="5"/>
  <c r="Z2908" i="5"/>
  <c r="Z3039" i="5"/>
  <c r="Z1266" i="5"/>
  <c r="Z101" i="5"/>
  <c r="Z1819" i="5"/>
  <c r="Z904" i="5"/>
  <c r="Z1461" i="5"/>
  <c r="Z23" i="5"/>
  <c r="Z1488" i="5"/>
  <c r="Z1381" i="5"/>
  <c r="Z268" i="5"/>
  <c r="Z1531" i="5"/>
  <c r="Z550" i="5"/>
  <c r="Z568" i="5"/>
  <c r="Z3201" i="5"/>
  <c r="Z39" i="5"/>
  <c r="Z1849" i="5"/>
  <c r="Z535" i="5"/>
  <c r="Z2955" i="5"/>
  <c r="Z1344" i="5"/>
  <c r="Z2759" i="5"/>
  <c r="Z3103" i="5"/>
  <c r="Z3395" i="5"/>
  <c r="Z1123" i="5"/>
  <c r="Z1098" i="5"/>
  <c r="Z2006" i="5"/>
  <c r="Z1808" i="5"/>
  <c r="Z51" i="5"/>
  <c r="Z451" i="5"/>
  <c r="Z1111" i="5"/>
  <c r="Z1502" i="5"/>
  <c r="Z2703" i="5"/>
  <c r="Z1347" i="5"/>
  <c r="Z2861" i="5"/>
  <c r="Z2810" i="5"/>
  <c r="Z664" i="5"/>
  <c r="Z1246" i="5"/>
  <c r="Z1548" i="5"/>
  <c r="Z1376" i="5"/>
  <c r="Z1432" i="5"/>
  <c r="Z1083" i="5"/>
  <c r="Z1186" i="5"/>
  <c r="Z2092" i="5"/>
  <c r="Z3533" i="5"/>
  <c r="Z2259" i="5"/>
  <c r="Z2696" i="5"/>
  <c r="Z1745" i="5"/>
  <c r="Z370" i="5"/>
  <c r="Z1856" i="5"/>
  <c r="Z72" i="5"/>
  <c r="Z2604" i="5"/>
  <c r="Z400" i="5"/>
  <c r="Z3537" i="5"/>
  <c r="Z121" i="5"/>
  <c r="Z3049" i="5"/>
  <c r="Z2540" i="5"/>
  <c r="Z3504" i="5"/>
  <c r="Z88" i="5"/>
  <c r="Z1386" i="5"/>
  <c r="Z3001" i="5"/>
  <c r="Z2268" i="5"/>
  <c r="Z2328" i="5"/>
  <c r="Z2355" i="5"/>
  <c r="Z2219" i="5"/>
  <c r="Z3506" i="5"/>
  <c r="Z442" i="5"/>
  <c r="Z1903" i="5"/>
  <c r="Z3042" i="5"/>
  <c r="Z3176" i="5"/>
  <c r="Z1573" i="5"/>
  <c r="Z2232" i="5"/>
  <c r="Z2522" i="5"/>
  <c r="Z3543" i="5"/>
  <c r="Z2669" i="5"/>
  <c r="Z2090" i="5"/>
  <c r="Z3263" i="5"/>
  <c r="Z2985" i="5"/>
  <c r="Z3227" i="5"/>
  <c r="Z3035" i="5"/>
  <c r="Z1948" i="5"/>
  <c r="Z1786" i="5"/>
  <c r="Z942" i="5"/>
  <c r="Z2428" i="5"/>
  <c r="Z1403" i="5"/>
  <c r="Z2434" i="5"/>
  <c r="Z2185" i="5"/>
  <c r="Z2665" i="5"/>
  <c r="Z3354" i="5"/>
  <c r="Z2350" i="5"/>
  <c r="Z1046" i="5"/>
  <c r="Z2180" i="5"/>
  <c r="Z2109" i="5"/>
  <c r="Z973" i="5"/>
  <c r="Z2441" i="5"/>
  <c r="Z3220" i="5"/>
  <c r="Z188" i="5"/>
  <c r="Z3494" i="5"/>
  <c r="Z2733" i="5"/>
  <c r="Z2315" i="5"/>
  <c r="Z3471" i="5"/>
  <c r="Z2442" i="5"/>
  <c r="Z2821" i="5"/>
  <c r="Z2088" i="5"/>
  <c r="Z68" i="5"/>
  <c r="Z2476" i="5"/>
  <c r="Z1651" i="5"/>
  <c r="Z45" i="5"/>
  <c r="Z2387" i="5"/>
  <c r="Z3248" i="5"/>
  <c r="Z2195" i="5"/>
  <c r="Z2496" i="5"/>
  <c r="Z3542" i="5"/>
  <c r="Z3141" i="5"/>
  <c r="Z2531" i="5"/>
  <c r="Z1329" i="5"/>
  <c r="Z1864" i="5"/>
  <c r="Z2298" i="5"/>
  <c r="Z2830" i="5"/>
  <c r="Z2827" i="5"/>
  <c r="Z2949" i="5"/>
  <c r="Z3233" i="5"/>
  <c r="Z1746" i="5"/>
  <c r="Z954" i="5"/>
  <c r="Z122" i="5"/>
  <c r="Z1892" i="5"/>
  <c r="Z843" i="5"/>
  <c r="Z304" i="5"/>
  <c r="Z1977" i="5"/>
  <c r="Z2230" i="5"/>
  <c r="Z3241" i="5"/>
  <c r="Z2384" i="5"/>
  <c r="Z2785" i="5"/>
  <c r="Z1307" i="5"/>
  <c r="Z1823" i="5"/>
  <c r="Z2652" i="5"/>
  <c r="Z241" i="5"/>
  <c r="Z1485" i="5"/>
  <c r="Z269" i="5"/>
  <c r="Z1593" i="5"/>
  <c r="Z2289" i="5"/>
  <c r="Z231" i="5"/>
  <c r="Z2089" i="5"/>
  <c r="Z879" i="5"/>
  <c r="Z567" i="5"/>
  <c r="Z1230" i="5"/>
  <c r="Z1512" i="5"/>
  <c r="Z1521" i="5"/>
  <c r="Z366" i="5"/>
  <c r="Z600" i="5"/>
  <c r="Z1673" i="5"/>
  <c r="Z2204" i="5"/>
  <c r="Z2834" i="5"/>
  <c r="Z2049" i="5"/>
  <c r="Z2895" i="5"/>
  <c r="Z3371" i="5"/>
  <c r="Z1285" i="5"/>
  <c r="Z3519" i="5"/>
  <c r="Z1247" i="5"/>
  <c r="Z2053" i="5"/>
  <c r="Z2776" i="5"/>
  <c r="Z1203" i="5"/>
  <c r="Z2045" i="5"/>
  <c r="Z2411" i="5"/>
  <c r="Z54" i="5"/>
  <c r="Z2525" i="5"/>
  <c r="Z1399" i="5"/>
  <c r="Z2832" i="5"/>
  <c r="Z3429" i="5"/>
  <c r="Z1147" i="5"/>
  <c r="Z685" i="5"/>
  <c r="Z724" i="5"/>
  <c r="Z3279" i="5"/>
  <c r="Z3265" i="5"/>
  <c r="Z2547" i="5"/>
  <c r="Z3573" i="5"/>
  <c r="Z3476" i="5"/>
  <c r="Z1452" i="5"/>
  <c r="Z2927" i="5"/>
  <c r="Z3481" i="5"/>
  <c r="Z2159" i="5"/>
  <c r="Z2295" i="5"/>
  <c r="Z2026" i="5"/>
  <c r="Z3319" i="5"/>
  <c r="Z3520" i="5"/>
  <c r="Z1845" i="5"/>
  <c r="Z3100" i="5"/>
  <c r="Z3557" i="5"/>
  <c r="Z1280" i="5"/>
  <c r="Z3171" i="5"/>
  <c r="Z3004" i="5"/>
  <c r="Z1155" i="5"/>
  <c r="Z1972" i="5"/>
  <c r="Z1605" i="5"/>
  <c r="Z2263" i="5"/>
  <c r="Z835" i="5"/>
  <c r="Z3012" i="5"/>
  <c r="Z3283" i="5"/>
  <c r="Z1912" i="5"/>
  <c r="Z2694" i="5"/>
  <c r="Z2910" i="5"/>
  <c r="Z3104" i="5"/>
  <c r="Z1071" i="5"/>
  <c r="Z2386" i="5"/>
  <c r="Z2548" i="5"/>
  <c r="Z84" i="5"/>
  <c r="Z844" i="5"/>
  <c r="Z2829" i="5"/>
  <c r="Z2757" i="5"/>
  <c r="Z1238" i="5"/>
  <c r="Z2840" i="5"/>
  <c r="Z1095" i="5"/>
  <c r="Z259" i="5"/>
  <c r="Z404" i="5"/>
  <c r="Z17" i="5"/>
  <c r="Z3291" i="5"/>
  <c r="Z1060" i="5"/>
  <c r="Z493" i="5"/>
  <c r="Z2653" i="5"/>
  <c r="Z2303" i="5"/>
  <c r="Z3438" i="5"/>
  <c r="Z1024" i="5"/>
  <c r="Z1384" i="5"/>
  <c r="Z2382" i="5"/>
  <c r="Z209" i="5"/>
  <c r="Z1373" i="5"/>
  <c r="Z1566" i="5"/>
  <c r="Z984" i="5"/>
  <c r="Z2571" i="5"/>
  <c r="Z3159" i="5"/>
  <c r="Z1656" i="5"/>
  <c r="Z412" i="5"/>
  <c r="Z704" i="5"/>
  <c r="Z2572" i="5"/>
  <c r="Z2777" i="5"/>
  <c r="Z284" i="5"/>
  <c r="Z2319" i="5"/>
  <c r="Z1207" i="5"/>
  <c r="Z2285" i="5"/>
  <c r="Z1855" i="5"/>
  <c r="Z3357" i="5"/>
  <c r="Z2917" i="5"/>
  <c r="Z2681" i="5"/>
  <c r="Z2887" i="5"/>
  <c r="Z434" i="5"/>
  <c r="Z1499" i="5"/>
  <c r="Z1667" i="5"/>
  <c r="Z2611" i="5"/>
  <c r="Z2713" i="5"/>
  <c r="Z2905" i="5"/>
  <c r="Z48" i="5"/>
  <c r="Z1768" i="5"/>
  <c r="Z2900" i="5"/>
  <c r="Z3529" i="5"/>
  <c r="Z3222" i="5"/>
  <c r="Z1281" i="5"/>
  <c r="Z1157" i="5"/>
  <c r="Z2307" i="5"/>
  <c r="Z1881" i="5"/>
  <c r="Z1691" i="5"/>
  <c r="Z2236" i="5"/>
  <c r="Z3009" i="5"/>
  <c r="Z2595" i="5"/>
  <c r="Z952" i="5"/>
  <c r="Z996" i="5"/>
  <c r="Z1138" i="5"/>
  <c r="Z2577" i="5"/>
  <c r="Z2916" i="5"/>
  <c r="Z395" i="5"/>
  <c r="Z3205" i="5"/>
  <c r="Z3446" i="5"/>
  <c r="Z2960" i="5"/>
  <c r="Z1065" i="5"/>
  <c r="Z1583" i="5"/>
  <c r="Z2782" i="5"/>
  <c r="Z2154" i="5"/>
  <c r="Z1982" i="5"/>
  <c r="Z1675" i="5"/>
  <c r="Z1592" i="5"/>
  <c r="Z237" i="5"/>
  <c r="Z958" i="5"/>
  <c r="Z2277" i="5"/>
  <c r="Z3121" i="5"/>
  <c r="Z2064" i="5"/>
  <c r="Z1319" i="5"/>
  <c r="Z1322" i="5"/>
  <c r="Z1671" i="5"/>
  <c r="Z505" i="5"/>
  <c r="Z1310" i="5"/>
  <c r="Z1722" i="5"/>
  <c r="Z1613" i="5"/>
  <c r="Z1884" i="5"/>
  <c r="Z2009" i="5"/>
  <c r="Z692" i="5"/>
  <c r="Z501" i="5"/>
  <c r="Z2857" i="5"/>
  <c r="Z227" i="5"/>
  <c r="Z466" i="5"/>
  <c r="Z546" i="5"/>
  <c r="Z1545" i="5"/>
  <c r="Z1996" i="5"/>
  <c r="Z2845" i="5"/>
  <c r="Z2582" i="5"/>
  <c r="Z2492" i="5"/>
  <c r="Z2008" i="5"/>
  <c r="Z343" i="5"/>
  <c r="Z894" i="5"/>
  <c r="Z1765" i="5"/>
  <c r="Z447" i="5"/>
  <c r="Z3572" i="5"/>
  <c r="Z2783" i="5"/>
  <c r="Z3566" i="5"/>
  <c r="Z375" i="5"/>
  <c r="Z1099" i="5"/>
  <c r="Z583" i="5"/>
  <c r="Z200" i="5"/>
  <c r="Z2717" i="5"/>
  <c r="Z3447" i="5"/>
  <c r="Z1428" i="5"/>
  <c r="Z1804" i="5"/>
  <c r="Z3415" i="5"/>
  <c r="Z953" i="5"/>
  <c r="Z1429" i="5"/>
  <c r="Z1448" i="5"/>
  <c r="Z1491" i="5"/>
  <c r="Z1933" i="5"/>
  <c r="Z1049" i="5"/>
  <c r="Z1105" i="5"/>
  <c r="Z3465" i="5"/>
  <c r="Z2699" i="5"/>
  <c r="Z3378" i="5"/>
  <c r="Z206" i="5"/>
  <c r="Z2498" i="5"/>
  <c r="Z3015" i="5"/>
  <c r="Z1964" i="5"/>
  <c r="Z1075" i="5"/>
  <c r="Z2199" i="5"/>
  <c r="Z1041" i="5"/>
  <c r="Z2325" i="5"/>
  <c r="Z1922" i="5"/>
  <c r="Z1416" i="5"/>
  <c r="Z3516" i="5"/>
  <c r="Z3125" i="5"/>
  <c r="Z2729" i="5"/>
  <c r="Z3351" i="5"/>
  <c r="Z533" i="5"/>
  <c r="Z3136" i="5"/>
  <c r="Z3135" i="5"/>
  <c r="Z1748" i="5"/>
  <c r="Z1952" i="5"/>
  <c r="Z1724" i="5"/>
  <c r="Z1994" i="5"/>
  <c r="Z1156" i="5"/>
  <c r="Z2712" i="5"/>
  <c r="Z365" i="5"/>
  <c r="Z2848" i="5"/>
  <c r="Z872" i="5"/>
  <c r="Z2558" i="5"/>
  <c r="Z2341" i="5"/>
  <c r="Z2246" i="5"/>
  <c r="Z3325" i="5"/>
  <c r="Z2281" i="5"/>
  <c r="Z1704" i="5"/>
  <c r="Z1932" i="5"/>
  <c r="Z2961" i="5"/>
  <c r="Z3228" i="5"/>
  <c r="Z1803" i="5"/>
  <c r="Z651" i="5"/>
  <c r="Z2271" i="5"/>
  <c r="Z440" i="5"/>
  <c r="Z2190" i="5"/>
  <c r="Z480" i="5"/>
  <c r="Z2877" i="5"/>
  <c r="Z2337" i="5"/>
  <c r="Z757" i="5"/>
  <c r="Z3137" i="5"/>
  <c r="Z765" i="5"/>
  <c r="Z2569" i="5"/>
  <c r="Z2462" i="5"/>
  <c r="Z3336" i="5"/>
  <c r="Z575" i="5"/>
  <c r="Z1484" i="5"/>
  <c r="Z1072" i="5"/>
  <c r="Z2990" i="5"/>
  <c r="Z2537" i="5"/>
  <c r="Z2875" i="5"/>
  <c r="Z991" i="5"/>
  <c r="Z3560" i="5"/>
  <c r="Z1637" i="5"/>
  <c r="Z827" i="5"/>
  <c r="Z2584" i="5"/>
  <c r="Z2609" i="5"/>
  <c r="Z899" i="5"/>
  <c r="Z2906" i="5"/>
  <c r="Z2459" i="5"/>
  <c r="Z2937" i="5"/>
  <c r="Z935" i="5"/>
  <c r="Z3062" i="5"/>
  <c r="Z2995" i="5"/>
  <c r="Z2161" i="5"/>
  <c r="Z561" i="5"/>
  <c r="Z2415" i="5"/>
  <c r="Z474" i="5"/>
  <c r="Z1248" i="5"/>
  <c r="Z2601" i="5"/>
  <c r="Z3152" i="5"/>
  <c r="Z1585" i="5"/>
  <c r="Z2902" i="5"/>
  <c r="Z1324" i="5"/>
  <c r="Z1759" i="5"/>
  <c r="Z1806" i="5"/>
  <c r="Z9" i="5"/>
  <c r="Z301" i="5"/>
  <c r="Z40" i="5"/>
  <c r="Z1677" i="5"/>
  <c r="Z2137" i="5"/>
  <c r="Z728" i="5"/>
  <c r="Z1466" i="5"/>
  <c r="Z3164" i="5"/>
  <c r="Z1947" i="5"/>
  <c r="Z1261" i="5"/>
  <c r="Z1217" i="5"/>
  <c r="Z1453" i="5"/>
  <c r="Z1180" i="5"/>
  <c r="Z3032" i="5"/>
  <c r="Z2718" i="5"/>
  <c r="Z1569" i="5"/>
  <c r="Z1412" i="5"/>
  <c r="Z3070" i="5"/>
  <c r="Z3132" i="5"/>
  <c r="Z2734" i="5"/>
  <c r="Z3580" i="5"/>
  <c r="Z393" i="5"/>
  <c r="Z1648" i="5"/>
  <c r="Z1558" i="5"/>
  <c r="Z1154" i="5"/>
  <c r="Z1058" i="5"/>
  <c r="Z2458" i="5"/>
  <c r="Z3451" i="5"/>
  <c r="Z1418" i="5"/>
  <c r="Z2770" i="5"/>
  <c r="Z3124" i="5"/>
  <c r="Z2543" i="5"/>
  <c r="Z2499" i="5"/>
  <c r="Z125" i="5"/>
  <c r="Z2709" i="5"/>
  <c r="Z2846" i="5"/>
  <c r="Z2597" i="5"/>
  <c r="Z3432" i="5"/>
  <c r="Z1596" i="5"/>
  <c r="Z2504" i="5"/>
  <c r="Z1262" i="5"/>
  <c r="Z286" i="5"/>
  <c r="Z1658" i="5"/>
  <c r="Z882" i="5"/>
  <c r="Z826" i="5"/>
  <c r="Z3569" i="5"/>
  <c r="Z2335" i="5"/>
  <c r="Z2656" i="5"/>
  <c r="Z97" i="5"/>
  <c r="Z3326" i="5"/>
  <c r="Z1255" i="5"/>
  <c r="Z2636" i="5"/>
  <c r="Z3072" i="5"/>
  <c r="Z2590" i="5"/>
  <c r="Z2278" i="5"/>
  <c r="Z3495" i="5"/>
  <c r="Z2314" i="5"/>
  <c r="Z2978" i="5"/>
  <c r="Z1490" i="5"/>
  <c r="Z1008" i="5"/>
  <c r="Z1067" i="5"/>
  <c r="Z1659" i="5"/>
  <c r="Z1213" i="5"/>
  <c r="Z253" i="5"/>
  <c r="Z288" i="5"/>
  <c r="Z2353" i="5"/>
  <c r="Z311" i="5"/>
  <c r="Z3020" i="5"/>
  <c r="Z3040" i="5"/>
  <c r="Z1776" i="5"/>
  <c r="Z2018" i="5"/>
  <c r="Z3382" i="5"/>
  <c r="Z1332" i="5"/>
  <c r="Z2756" i="5"/>
  <c r="Z1743" i="5"/>
  <c r="Z3013" i="5"/>
  <c r="Z3329" i="5"/>
  <c r="Z306" i="5"/>
  <c r="Z3532" i="5"/>
  <c r="Z3418" i="5"/>
  <c r="Z1989" i="5"/>
  <c r="Z2731" i="5"/>
  <c r="Z1610" i="5"/>
  <c r="Z3510" i="5"/>
  <c r="Z1599" i="5"/>
  <c r="Z2051" i="5"/>
  <c r="Z2349" i="5"/>
  <c r="Z890" i="5"/>
  <c r="Z184" i="5"/>
  <c r="Z1171" i="5"/>
  <c r="Z2539" i="5"/>
  <c r="Z3106" i="5"/>
  <c r="Z1355" i="5"/>
  <c r="Z2461" i="5"/>
  <c r="Z3111" i="5"/>
  <c r="Z956" i="5"/>
  <c r="Z2020" i="5"/>
  <c r="Z2107" i="5"/>
  <c r="Z1878" i="5"/>
  <c r="Z735" i="5"/>
  <c r="Z1750" i="5"/>
  <c r="Z1825" i="5"/>
  <c r="Z1981" i="5"/>
  <c r="Z2475" i="5"/>
  <c r="Z1073" i="5"/>
  <c r="Z3288" i="5"/>
  <c r="Z1937" i="5"/>
  <c r="Z1788" i="5"/>
  <c r="Z2103" i="5"/>
  <c r="Z1407" i="5"/>
  <c r="Z3175" i="5"/>
  <c r="Z2866" i="5"/>
  <c r="Z2746" i="5"/>
  <c r="Z1335" i="5"/>
  <c r="Z2126" i="5"/>
  <c r="Z1790" i="5"/>
  <c r="Z3133" i="5"/>
  <c r="Z1380" i="5"/>
  <c r="Z947" i="5"/>
  <c r="Z407" i="5"/>
  <c r="Z214" i="5"/>
  <c r="Z3472" i="5"/>
  <c r="Z3031" i="5"/>
  <c r="Z2735" i="5"/>
  <c r="Z2675" i="5"/>
  <c r="Z2146" i="5"/>
  <c r="Z2708" i="5"/>
  <c r="Z1026" i="5"/>
  <c r="Z3483" i="5"/>
  <c r="Z3095" i="5"/>
  <c r="Z3082" i="5"/>
  <c r="Z3298" i="5"/>
  <c r="Z3511" i="5"/>
  <c r="Z3203" i="5"/>
  <c r="Z2223" i="5"/>
  <c r="Z3022" i="5"/>
  <c r="Z3422" i="5"/>
  <c r="Z2631" i="5"/>
  <c r="Z2679" i="5"/>
  <c r="Z3391" i="5"/>
  <c r="Z532" i="5"/>
  <c r="Z2054" i="5"/>
  <c r="Z687" i="5"/>
  <c r="Z3545" i="5"/>
  <c r="Z1727" i="5"/>
  <c r="Z1463" i="5"/>
  <c r="Z73" i="5"/>
  <c r="Z1920" i="5"/>
  <c r="Z3010" i="5"/>
  <c r="Z3247" i="5"/>
  <c r="Z781" i="5"/>
  <c r="Z3064" i="5"/>
  <c r="Z3239" i="5"/>
  <c r="Z1274" i="5"/>
  <c r="Z1796" i="5"/>
  <c r="Z316" i="5"/>
  <c r="Z1063" i="5"/>
  <c r="Z2308" i="5"/>
  <c r="Z1018" i="5"/>
  <c r="Z1844" i="5"/>
  <c r="Z727" i="5"/>
  <c r="Z2175" i="5"/>
  <c r="Z2740" i="5"/>
  <c r="Z3204" i="5"/>
  <c r="Z636" i="5"/>
  <c r="Z2253" i="5"/>
  <c r="Z11" i="5"/>
  <c r="Z2946" i="5"/>
  <c r="Z977" i="5"/>
  <c r="Z2283" i="5"/>
  <c r="Z3477" i="5"/>
  <c r="Z1430" i="5"/>
  <c r="Z1847" i="5"/>
  <c r="Z3419" i="5"/>
  <c r="Z1669" i="5"/>
  <c r="Z3489" i="5"/>
  <c r="Z3381" i="5"/>
  <c r="Z642" i="5"/>
  <c r="Z989" i="5"/>
  <c r="Z554" i="5"/>
  <c r="Z2869" i="5"/>
  <c r="Z3134" i="5"/>
  <c r="Z2002" i="5"/>
  <c r="Z1877" i="5"/>
  <c r="Z378" i="5"/>
  <c r="Z2247" i="5"/>
  <c r="Z2214" i="5"/>
  <c r="Z3305" i="5"/>
  <c r="Z3507" i="5"/>
  <c r="Z443" i="5"/>
  <c r="Z1653" i="5"/>
  <c r="Z932" i="5"/>
  <c r="Z145" i="5"/>
  <c r="Z2947" i="5"/>
  <c r="Z2439" i="5"/>
  <c r="Z1692" i="5"/>
  <c r="Z2260" i="5"/>
  <c r="Z2463" i="5"/>
  <c r="Z824" i="5"/>
  <c r="Z665" i="5"/>
  <c r="Z41" i="5"/>
  <c r="Z1481" i="5"/>
  <c r="Z2001" i="5"/>
  <c r="Z499" i="5"/>
  <c r="Z3387" i="5"/>
  <c r="Z3536" i="5"/>
  <c r="Z3292" i="5"/>
  <c r="Z2794" i="5"/>
  <c r="Z763" i="5"/>
  <c r="Z1630" i="5"/>
  <c r="Z1450" i="5"/>
  <c r="Z1054" i="5"/>
  <c r="Z1725" i="5"/>
  <c r="Z2249" i="5"/>
  <c r="Z61" i="5"/>
  <c r="Z1966" i="5"/>
  <c r="Z2535" i="5"/>
  <c r="Z3033" i="5"/>
  <c r="Z1643" i="5"/>
  <c r="Z721" i="5"/>
  <c r="Z1998" i="5"/>
  <c r="Z754" i="5"/>
  <c r="Z1664" i="5"/>
  <c r="Z2725" i="5"/>
  <c r="Z2280" i="5"/>
  <c r="Z1219" i="5"/>
  <c r="Z3469" i="5"/>
  <c r="Z3257" i="5"/>
  <c r="Z3517" i="5"/>
  <c r="Z2998" i="5"/>
  <c r="Z2222" i="5"/>
  <c r="Z1700" i="5"/>
  <c r="Z1400" i="5"/>
  <c r="Z565" i="5"/>
  <c r="Z15" i="5"/>
  <c r="Z1045" i="5"/>
  <c r="Z2294" i="5"/>
  <c r="Z2127" i="5"/>
  <c r="Z2888" i="5"/>
  <c r="Z3249" i="5"/>
  <c r="Z2643" i="5"/>
  <c r="Z3138" i="5"/>
  <c r="Z273" i="5"/>
  <c r="Z1830" i="5"/>
  <c r="Z934" i="5"/>
  <c r="Z151" i="5"/>
  <c r="Z1851" i="5"/>
  <c r="Z1899" i="5"/>
  <c r="Z2255" i="5"/>
  <c r="Z2220" i="5"/>
  <c r="Z3316" i="5"/>
  <c r="Z2433" i="5"/>
  <c r="Z2487" i="5"/>
  <c r="Z836" i="5"/>
  <c r="Z3496" i="5"/>
  <c r="Z1446" i="5"/>
  <c r="Z1473" i="5"/>
  <c r="Z1404" i="5"/>
  <c r="Z133" i="5"/>
  <c r="Z2347" i="5"/>
  <c r="Z1001" i="5"/>
  <c r="Z2393" i="5"/>
  <c r="Z2482" i="5"/>
  <c r="Z2131" i="5"/>
  <c r="Z1826" i="5"/>
  <c r="Z1435" i="5"/>
  <c r="Z1263" i="5"/>
  <c r="Z1022" i="5"/>
  <c r="Z536" i="5"/>
  <c r="Z3250" i="5"/>
  <c r="Z2272" i="5"/>
  <c r="Z2032" i="5"/>
  <c r="Z488" i="5"/>
  <c r="Z1360" i="5"/>
  <c r="Z1755" i="5"/>
  <c r="Z3129" i="5"/>
  <c r="Z798" i="5"/>
  <c r="Z2720" i="5"/>
  <c r="Z2844" i="5"/>
  <c r="Z482" i="5"/>
  <c r="Z1882" i="5"/>
  <c r="Z541" i="5"/>
  <c r="Z3087" i="5"/>
  <c r="Z1862" i="5"/>
  <c r="Z2133" i="5"/>
  <c r="Z2952" i="5"/>
  <c r="Z3156" i="5"/>
  <c r="Z2999" i="5"/>
  <c r="Z179" i="5"/>
  <c r="Z2369" i="5"/>
  <c r="Z2622" i="5"/>
  <c r="Z1866" i="5"/>
  <c r="Z1809" i="5"/>
  <c r="Z2273" i="5"/>
  <c r="Z431" i="5"/>
  <c r="Z1626" i="5"/>
  <c r="Z1828" i="5"/>
  <c r="Z2976" i="5"/>
  <c r="Z1456" i="5"/>
  <c r="Z560" i="5"/>
  <c r="Z3024" i="5"/>
  <c r="Z1464" i="5"/>
  <c r="Z1821" i="5"/>
  <c r="Z2710" i="5"/>
  <c r="Z2852" i="5"/>
  <c r="Z1929" i="5"/>
  <c r="Z1195" i="5"/>
  <c r="Z2931" i="5"/>
  <c r="Z1953" i="5"/>
  <c r="Z89" i="5"/>
  <c r="Z2046" i="5"/>
  <c r="Z3461" i="5"/>
  <c r="Z3274" i="5"/>
  <c r="Z2101" i="5"/>
  <c r="Z3180" i="5"/>
  <c r="Z1370" i="5"/>
  <c r="Z670" i="5"/>
  <c r="Z3555" i="5"/>
  <c r="Z2136" i="5"/>
  <c r="Z240" i="5"/>
  <c r="Z2312" i="5"/>
  <c r="Z373" i="5"/>
  <c r="Z1868" i="5"/>
  <c r="Z1372" i="5"/>
  <c r="Z3562" i="5"/>
  <c r="Z1636" i="5"/>
  <c r="Z3297" i="5"/>
  <c r="Z14" i="5"/>
  <c r="Z3050" i="5"/>
  <c r="Z1188" i="5"/>
  <c r="Z3221" i="5"/>
  <c r="Z1088" i="5"/>
  <c r="Z1955" i="5"/>
  <c r="Z2645" i="5"/>
  <c r="Z1763" i="5"/>
  <c r="Z698" i="5"/>
  <c r="Z2936" i="5"/>
  <c r="Z1333" i="5"/>
  <c r="Z1712" i="5"/>
  <c r="Z1714" i="5"/>
  <c r="Z95" i="5"/>
  <c r="Z1861" i="5"/>
  <c r="Z892" i="5"/>
  <c r="Z94" i="5"/>
  <c r="Z3155" i="5"/>
  <c r="Z1007" i="5"/>
  <c r="Z3546" i="5"/>
  <c r="Z1574" i="5"/>
  <c r="Z3240" i="5"/>
  <c r="Z2028" i="5"/>
  <c r="Z2287" i="5"/>
  <c r="Z643" i="5"/>
  <c r="Z2732" i="5"/>
  <c r="Z287" i="5"/>
  <c r="Z3075" i="5"/>
  <c r="Z2817" i="5"/>
  <c r="Z3286" i="5"/>
  <c r="Z1353" i="5"/>
  <c r="Z2066" i="5"/>
  <c r="Z3571" i="5"/>
  <c r="Z3290" i="5"/>
  <c r="Z2605" i="5"/>
  <c r="Z1110" i="5"/>
  <c r="Z3008" i="5"/>
  <c r="Z1303" i="5"/>
  <c r="Z65" i="5"/>
  <c r="Z2629" i="5"/>
  <c r="Z2269" i="5"/>
  <c r="Z1904" i="5"/>
  <c r="Z726" i="5"/>
  <c r="Z1462" i="5"/>
  <c r="Z1874" i="5"/>
  <c r="Z2804" i="5"/>
  <c r="Z2377" i="5"/>
  <c r="Z1010" i="5"/>
  <c r="Z1362" i="5"/>
  <c r="Z3108" i="5"/>
  <c r="Z2627" i="5"/>
  <c r="Z3404" i="5"/>
  <c r="Z1820" i="5"/>
  <c r="Z117" i="5"/>
  <c r="Z1544" i="5"/>
  <c r="Z69" i="5"/>
  <c r="Z3139" i="5"/>
  <c r="Z3110" i="5"/>
  <c r="Z2479" i="5"/>
  <c r="Z1777" i="5"/>
  <c r="Z529" i="5"/>
  <c r="Z3052" i="5"/>
  <c r="Z2466" i="5"/>
  <c r="Z2607" i="5"/>
  <c r="Z3525" i="5"/>
  <c r="Z3080" i="5"/>
  <c r="Z456" i="5"/>
  <c r="Z1250" i="5"/>
  <c r="Z3574" i="5"/>
  <c r="Z3077" i="5"/>
  <c r="Z2760" i="5"/>
  <c r="Z1016" i="5"/>
  <c r="Z1501" i="5"/>
  <c r="Z139" i="5"/>
  <c r="Z2394" i="5"/>
  <c r="Z3558" i="5"/>
  <c r="Z2702" i="5"/>
  <c r="Z3561" i="5"/>
  <c r="Z3076" i="5"/>
  <c r="Z2266" i="5"/>
  <c r="Z2074" i="5"/>
  <c r="Z385" i="5"/>
  <c r="Z1686" i="5"/>
  <c r="Z2217" i="5"/>
  <c r="Z2919" i="5"/>
  <c r="Z2972" i="5"/>
  <c r="Z1525" i="5"/>
  <c r="Z2693" i="5"/>
  <c r="Z332" i="5"/>
  <c r="Z2296" i="5"/>
  <c r="Z1973" i="5"/>
  <c r="Z3413" i="5"/>
  <c r="Z1905" i="5"/>
  <c r="Z2904" i="5"/>
  <c r="Z2400" i="5"/>
  <c r="Z2198" i="5"/>
  <c r="Z2505" i="5"/>
  <c r="Z1778" i="5"/>
  <c r="Z3462" i="5"/>
  <c r="Z1170" i="5"/>
  <c r="Z1740" i="5"/>
  <c r="Z3186" i="5"/>
  <c r="Z1618" i="5"/>
  <c r="Z606" i="5"/>
  <c r="Z1860" i="5"/>
  <c r="Z2058" i="5"/>
  <c r="Z2617" i="5"/>
  <c r="Z3359" i="5"/>
  <c r="Z2229" i="5"/>
  <c r="Z2155" i="5"/>
  <c r="Z2974" i="5"/>
  <c r="Z985" i="5"/>
  <c r="Z2890" i="5"/>
  <c r="Z1676" i="5"/>
  <c r="Z2769" i="5"/>
  <c r="Z2491" i="5"/>
  <c r="Z2490" i="5"/>
  <c r="Z2724" i="5"/>
  <c r="Z1052" i="5"/>
  <c r="Z2856" i="5"/>
  <c r="Z1115" i="5"/>
  <c r="Z3112" i="5"/>
  <c r="Z1234" i="5"/>
  <c r="Z2945" i="5"/>
  <c r="Z3539" i="5"/>
  <c r="Z3115" i="5"/>
  <c r="Z1852" i="5"/>
  <c r="Z708" i="5"/>
  <c r="Z3059" i="5"/>
  <c r="Z2894" i="5"/>
  <c r="Z732" i="5"/>
  <c r="Z3036" i="5"/>
  <c r="Z3490" i="5"/>
  <c r="Z1967" i="5"/>
  <c r="Z1175" i="5"/>
  <c r="Z2081" i="5"/>
  <c r="Z92" i="5"/>
  <c r="Z946" i="5"/>
  <c r="Z2965" i="5"/>
  <c r="Z718" i="5"/>
  <c r="Z3312" i="5"/>
  <c r="Z1818" i="5"/>
  <c r="Z3342" i="5"/>
  <c r="Z2360" i="5"/>
  <c r="Z753" i="5"/>
  <c r="Z2322" i="5"/>
  <c r="Z3102" i="5"/>
  <c r="Z2456" i="5"/>
  <c r="Z2612" i="5"/>
  <c r="Z2457" i="5"/>
  <c r="Z2361" i="5"/>
  <c r="Z2559" i="5"/>
  <c r="Z2067" i="5"/>
  <c r="Z936" i="5"/>
  <c r="Z3411" i="5"/>
  <c r="Z461" i="5"/>
  <c r="Z1454" i="5"/>
  <c r="Z3373" i="5"/>
  <c r="Z174" i="5"/>
  <c r="Z3479" i="5"/>
  <c r="Z435" i="5"/>
  <c r="Z2697" i="5"/>
  <c r="Z2056" i="5"/>
  <c r="Z3145" i="5"/>
  <c r="Z3025" i="5"/>
  <c r="Z864" i="5"/>
  <c r="Z1601" i="5"/>
  <c r="Z3187" i="5"/>
  <c r="Z2257" i="5"/>
  <c r="Z1699" i="5"/>
  <c r="Z1410" i="5"/>
  <c r="Z937" i="5" l="1"/>
  <c r="Z1607" i="5"/>
  <c r="A37" i="3"/>
  <c r="Z654" i="5"/>
  <c r="Z1323" i="5"/>
  <c r="Z943" i="5"/>
  <c r="Z3005" i="5"/>
  <c r="Z747" i="5"/>
  <c r="Z967" i="5"/>
  <c r="Z838" i="5"/>
  <c r="Z182" i="5"/>
  <c r="Z854" i="5"/>
  <c r="Z1460" i="5"/>
  <c r="Z862" i="5"/>
  <c r="Z1287" i="5"/>
  <c r="Z1040" i="5"/>
  <c r="Z2043" i="5"/>
  <c r="Z1632" i="5"/>
  <c r="Z659" i="5"/>
  <c r="Z1313" i="5"/>
  <c r="Z1050" i="5"/>
  <c r="Z551" i="5"/>
  <c r="Z2864" i="5"/>
  <c r="Z571" i="5"/>
  <c r="Z608" i="5"/>
  <c r="Z873" i="5"/>
  <c r="Z657" i="5"/>
  <c r="Z2068" i="5"/>
  <c r="Z458" i="5"/>
  <c r="Z392" i="5"/>
  <c r="Z801" i="5"/>
  <c r="Z859" i="5"/>
  <c r="Z2932" i="5"/>
  <c r="Z2427" i="5"/>
  <c r="Z275" i="5"/>
  <c r="Z913" i="5"/>
  <c r="Z2057" i="5"/>
  <c r="Z697" i="5"/>
  <c r="Z96" i="5"/>
  <c r="Z2311" i="5"/>
  <c r="Z2925" i="5"/>
  <c r="Z2352" i="5"/>
  <c r="Z158" i="5"/>
  <c r="Z2096" i="5"/>
  <c r="Z574" i="5"/>
  <c r="Z2480" i="5"/>
  <c r="Z1093" i="5"/>
  <c r="Z67" i="5"/>
  <c r="Z1598" i="5"/>
  <c r="Z348" i="5"/>
  <c r="Z1631" i="5"/>
  <c r="Z107" i="5"/>
  <c r="Z2557" i="5"/>
  <c r="Z2141" i="5"/>
  <c r="Z1503" i="5"/>
  <c r="Z1680" i="5"/>
  <c r="Z37" i="5"/>
  <c r="Z1479" i="5"/>
  <c r="Z772" i="5"/>
  <c r="Z1352" i="5"/>
  <c r="Z330" i="5"/>
  <c r="Z106" i="5"/>
  <c r="Z490" i="5"/>
  <c r="A29" i="3"/>
</calcChain>
</file>

<file path=xl/sharedStrings.xml><?xml version="1.0" encoding="utf-8"?>
<sst xmlns="http://schemas.openxmlformats.org/spreadsheetml/2006/main" count="70634" uniqueCount="3694">
  <si>
    <t>Entry ID</t>
  </si>
  <si>
    <t>Freight forwarder</t>
  </si>
  <si>
    <t>Loading Date</t>
  </si>
  <si>
    <t>Offloading Date</t>
  </si>
  <si>
    <t>Client Invoice status</t>
  </si>
  <si>
    <t>Transporter Invoice status</t>
  </si>
  <si>
    <t>Service / Product: Product Name</t>
  </si>
  <si>
    <t>Gross Weight(t)</t>
  </si>
  <si>
    <t>POD Attached</t>
  </si>
  <si>
    <t>DL-1</t>
  </si>
  <si>
    <t>Freight forwarder ABC</t>
  </si>
  <si>
    <t>Transporter A</t>
  </si>
  <si>
    <t>Invoiced</t>
  </si>
  <si>
    <t>TRANSPORTATION</t>
  </si>
  <si>
    <t>USD</t>
  </si>
  <si>
    <t>DL-8</t>
  </si>
  <si>
    <t>Paid</t>
  </si>
  <si>
    <t>DL-9</t>
  </si>
  <si>
    <t>DL-10</t>
  </si>
  <si>
    <t>DL-11</t>
  </si>
  <si>
    <t>DL-12</t>
  </si>
  <si>
    <t>DL-13</t>
  </si>
  <si>
    <t>DL-15</t>
  </si>
  <si>
    <t>DL-17</t>
  </si>
  <si>
    <t>DL-19</t>
  </si>
  <si>
    <t>DL-21</t>
  </si>
  <si>
    <t>DL-22</t>
  </si>
  <si>
    <t>DL-23</t>
  </si>
  <si>
    <t>DL-24</t>
  </si>
  <si>
    <t>DL-25</t>
  </si>
  <si>
    <t>DL-26</t>
  </si>
  <si>
    <t>DL-36</t>
  </si>
  <si>
    <t>DL-37</t>
  </si>
  <si>
    <t>DL-38</t>
  </si>
  <si>
    <t>DL-39</t>
  </si>
  <si>
    <t>DL-40</t>
  </si>
  <si>
    <t>DL-43</t>
  </si>
  <si>
    <t>DL-46</t>
  </si>
  <si>
    <t>DL-47</t>
  </si>
  <si>
    <t>DL-48</t>
  </si>
  <si>
    <t>DL-49</t>
  </si>
  <si>
    <t>DL-50</t>
  </si>
  <si>
    <t>DL-58</t>
  </si>
  <si>
    <t>DL-59</t>
  </si>
  <si>
    <t>DL-60</t>
  </si>
  <si>
    <t>DL-64</t>
  </si>
  <si>
    <t>DL-65</t>
  </si>
  <si>
    <t>DL-66</t>
  </si>
  <si>
    <t>DL-67</t>
  </si>
  <si>
    <t>DL-69</t>
  </si>
  <si>
    <t>DL-71</t>
  </si>
  <si>
    <t>DL-73</t>
  </si>
  <si>
    <t>DL-75</t>
  </si>
  <si>
    <t>DL-76</t>
  </si>
  <si>
    <t>DL-77</t>
  </si>
  <si>
    <t>DL-81</t>
  </si>
  <si>
    <t>Transporter C</t>
  </si>
  <si>
    <t>FOB</t>
  </si>
  <si>
    <t>NAD</t>
  </si>
  <si>
    <t>DL-82</t>
  </si>
  <si>
    <t>DL-83</t>
  </si>
  <si>
    <t>DL-84</t>
  </si>
  <si>
    <t>DL-85</t>
  </si>
  <si>
    <t>DL-86</t>
  </si>
  <si>
    <t>DL-87</t>
  </si>
  <si>
    <t>DL-88</t>
  </si>
  <si>
    <t>DL-89</t>
  </si>
  <si>
    <t>DL-94</t>
  </si>
  <si>
    <t>Transporter B</t>
  </si>
  <si>
    <t>SECURITY &amp; ESCORT</t>
  </si>
  <si>
    <t>DL-95</t>
  </si>
  <si>
    <t>DL-96</t>
  </si>
  <si>
    <t>DL-97</t>
  </si>
  <si>
    <t>DL-103</t>
  </si>
  <si>
    <t>DL-105</t>
  </si>
  <si>
    <t>DL-107</t>
  </si>
  <si>
    <t>DL-109</t>
  </si>
  <si>
    <t>DL-111</t>
  </si>
  <si>
    <t>DL-113</t>
  </si>
  <si>
    <t>DL-115</t>
  </si>
  <si>
    <t>DL-117</t>
  </si>
  <si>
    <t>DL-119</t>
  </si>
  <si>
    <t>DL-138</t>
  </si>
  <si>
    <t>DL-139</t>
  </si>
  <si>
    <t>DL-140</t>
  </si>
  <si>
    <t>DL-141</t>
  </si>
  <si>
    <t>DL-142</t>
  </si>
  <si>
    <t>DL-143</t>
  </si>
  <si>
    <t>DL-144</t>
  </si>
  <si>
    <t>DL-145</t>
  </si>
  <si>
    <t>DL-146</t>
  </si>
  <si>
    <t>DL-147</t>
  </si>
  <si>
    <t>DL-148</t>
  </si>
  <si>
    <t>DL-149</t>
  </si>
  <si>
    <t>DL-150</t>
  </si>
  <si>
    <t>DL-152</t>
  </si>
  <si>
    <t>DL-153</t>
  </si>
  <si>
    <t>DL-163</t>
  </si>
  <si>
    <t>DL-164</t>
  </si>
  <si>
    <t>DL-165</t>
  </si>
  <si>
    <t>DL-166</t>
  </si>
  <si>
    <t>DL-178</t>
  </si>
  <si>
    <t>DL-180</t>
  </si>
  <si>
    <t>DL-182</t>
  </si>
  <si>
    <t>DL-184</t>
  </si>
  <si>
    <t>DL-186</t>
  </si>
  <si>
    <t>DL-188</t>
  </si>
  <si>
    <t>DL-190</t>
  </si>
  <si>
    <t>DL-192</t>
  </si>
  <si>
    <t>DL-194</t>
  </si>
  <si>
    <t>DL-196</t>
  </si>
  <si>
    <t>DL-198</t>
  </si>
  <si>
    <t>DL-200</t>
  </si>
  <si>
    <t>DL-202</t>
  </si>
  <si>
    <t>DL-204</t>
  </si>
  <si>
    <t>DL-206</t>
  </si>
  <si>
    <t>DL-208</t>
  </si>
  <si>
    <t>DL-210</t>
  </si>
  <si>
    <t>DL-212</t>
  </si>
  <si>
    <t>DL-214</t>
  </si>
  <si>
    <t>DL-216</t>
  </si>
  <si>
    <t>DL-218</t>
  </si>
  <si>
    <t>DL-220</t>
  </si>
  <si>
    <t>DL-222</t>
  </si>
  <si>
    <t>DL-224</t>
  </si>
  <si>
    <t>DL-226</t>
  </si>
  <si>
    <t>DL-227</t>
  </si>
  <si>
    <t>DL-228</t>
  </si>
  <si>
    <t>DL-230</t>
  </si>
  <si>
    <t>DL-232</t>
  </si>
  <si>
    <t>DL-234</t>
  </si>
  <si>
    <t>DL-236</t>
  </si>
  <si>
    <t>DL-238</t>
  </si>
  <si>
    <t>DL-240</t>
  </si>
  <si>
    <t>DL-242</t>
  </si>
  <si>
    <t>DL-244</t>
  </si>
  <si>
    <t>DL-246</t>
  </si>
  <si>
    <t>DL-248</t>
  </si>
  <si>
    <t>DL-250</t>
  </si>
  <si>
    <t>DL-252</t>
  </si>
  <si>
    <t>DL-254</t>
  </si>
  <si>
    <t>DL-256</t>
  </si>
  <si>
    <t>DL-258</t>
  </si>
  <si>
    <t>DL-260</t>
  </si>
  <si>
    <t>DL-262</t>
  </si>
  <si>
    <t>DL-264</t>
  </si>
  <si>
    <t>DL-266</t>
  </si>
  <si>
    <t>DL-268</t>
  </si>
  <si>
    <t>DL-270</t>
  </si>
  <si>
    <t>DL-272</t>
  </si>
  <si>
    <t>DL-274</t>
  </si>
  <si>
    <t>DL-276</t>
  </si>
  <si>
    <t>DL-278</t>
  </si>
  <si>
    <t>DL-280</t>
  </si>
  <si>
    <t>DL-282</t>
  </si>
  <si>
    <t>DL-284</t>
  </si>
  <si>
    <t>DL-286</t>
  </si>
  <si>
    <t>DL-288</t>
  </si>
  <si>
    <t>DL-289</t>
  </si>
  <si>
    <t>DL-291</t>
  </si>
  <si>
    <t>DL-294</t>
  </si>
  <si>
    <t>DL-298</t>
  </si>
  <si>
    <t>DL-302</t>
  </si>
  <si>
    <t>DL-306</t>
  </si>
  <si>
    <t>DL-310</t>
  </si>
  <si>
    <t>DL-314</t>
  </si>
  <si>
    <t>DL-318</t>
  </si>
  <si>
    <t>DL-322</t>
  </si>
  <si>
    <t>DL-326</t>
  </si>
  <si>
    <t>DL-330</t>
  </si>
  <si>
    <t>DL-334</t>
  </si>
  <si>
    <t>DL-338</t>
  </si>
  <si>
    <t>DL-342</t>
  </si>
  <si>
    <t>DL-346</t>
  </si>
  <si>
    <t>DL-350</t>
  </si>
  <si>
    <t>DL-354</t>
  </si>
  <si>
    <t>DL-358</t>
  </si>
  <si>
    <t>DL-362</t>
  </si>
  <si>
    <t>DL-366</t>
  </si>
  <si>
    <t>DL-370</t>
  </si>
  <si>
    <t>DL-374</t>
  </si>
  <si>
    <t>DL-378</t>
  </si>
  <si>
    <t>DL-382</t>
  </si>
  <si>
    <t>DL-390</t>
  </si>
  <si>
    <t>DL-393</t>
  </si>
  <si>
    <t>DL-395</t>
  </si>
  <si>
    <t>DL-398</t>
  </si>
  <si>
    <t>DL-402</t>
  </si>
  <si>
    <t>DL-406</t>
  </si>
  <si>
    <t>DL-410</t>
  </si>
  <si>
    <t>DL-414</t>
  </si>
  <si>
    <t>DL-418</t>
  </si>
  <si>
    <t>DL-422</t>
  </si>
  <si>
    <t>DL-426</t>
  </si>
  <si>
    <t>DL-430</t>
  </si>
  <si>
    <t>DL-434</t>
  </si>
  <si>
    <t>DL-438</t>
  </si>
  <si>
    <t>DL-442</t>
  </si>
  <si>
    <t>DL-446</t>
  </si>
  <si>
    <t>DL-450</t>
  </si>
  <si>
    <t>DL-454</t>
  </si>
  <si>
    <t>DL-458</t>
  </si>
  <si>
    <t>DL-462</t>
  </si>
  <si>
    <t>DL-466</t>
  </si>
  <si>
    <t>DL-470</t>
  </si>
  <si>
    <t>DL-474</t>
  </si>
  <si>
    <t>DL-478</t>
  </si>
  <si>
    <t>DL-482</t>
  </si>
  <si>
    <t>DL-486</t>
  </si>
  <si>
    <t>DL-490</t>
  </si>
  <si>
    <t>DL-494</t>
  </si>
  <si>
    <t>DL-498</t>
  </si>
  <si>
    <t>DL-502</t>
  </si>
  <si>
    <t>DL-511</t>
  </si>
  <si>
    <t>DL-513</t>
  </si>
  <si>
    <t>DL-520</t>
  </si>
  <si>
    <t>DL-524</t>
  </si>
  <si>
    <t>DL-528</t>
  </si>
  <si>
    <t>DL-532</t>
  </si>
  <si>
    <t>DL-536</t>
  </si>
  <si>
    <t>DL-540</t>
  </si>
  <si>
    <t>DL-544</t>
  </si>
  <si>
    <t>DL-548</t>
  </si>
  <si>
    <t>DL-552</t>
  </si>
  <si>
    <t>DL-556</t>
  </si>
  <si>
    <t>DL-560</t>
  </si>
  <si>
    <t>DL-564</t>
  </si>
  <si>
    <t>DL-568</t>
  </si>
  <si>
    <t>DL-572</t>
  </si>
  <si>
    <t>DL-576</t>
  </si>
  <si>
    <t>DL-580</t>
  </si>
  <si>
    <t>DL-584</t>
  </si>
  <si>
    <t>DL-588</t>
  </si>
  <si>
    <t>DL-592</t>
  </si>
  <si>
    <t>DL-596</t>
  </si>
  <si>
    <t>DL-600</t>
  </si>
  <si>
    <t>DL-604</t>
  </si>
  <si>
    <t>DL-608</t>
  </si>
  <si>
    <t>DL-612</t>
  </si>
  <si>
    <t>DL-616</t>
  </si>
  <si>
    <t>DL-620</t>
  </si>
  <si>
    <t>DL-624</t>
  </si>
  <si>
    <t>DL-628</t>
  </si>
  <si>
    <t>DL-632</t>
  </si>
  <si>
    <t>DL-636</t>
  </si>
  <si>
    <t>DL-640</t>
  </si>
  <si>
    <t>DL-674</t>
  </si>
  <si>
    <t>DL-675</t>
  </si>
  <si>
    <t>DL-676</t>
  </si>
  <si>
    <t>DL-677</t>
  </si>
  <si>
    <t>DL-678</t>
  </si>
  <si>
    <t>DL-679</t>
  </si>
  <si>
    <t>DL-680</t>
  </si>
  <si>
    <t>DL-681</t>
  </si>
  <si>
    <t>DL-682</t>
  </si>
  <si>
    <t>DL-683</t>
  </si>
  <si>
    <t>DL-684</t>
  </si>
  <si>
    <t>DL-685</t>
  </si>
  <si>
    <t>DL-686</t>
  </si>
  <si>
    <t>DL-687</t>
  </si>
  <si>
    <t>DL-688</t>
  </si>
  <si>
    <t>DL-689</t>
  </si>
  <si>
    <t>DL-690</t>
  </si>
  <si>
    <t>DL-691</t>
  </si>
  <si>
    <t>DL-692</t>
  </si>
  <si>
    <t>DL-693</t>
  </si>
  <si>
    <t>DL-694</t>
  </si>
  <si>
    <t>DL-695</t>
  </si>
  <si>
    <t>DL-696</t>
  </si>
  <si>
    <t>DL-697</t>
  </si>
  <si>
    <t>DL-698</t>
  </si>
  <si>
    <t>DL-699</t>
  </si>
  <si>
    <t>DL-700</t>
  </si>
  <si>
    <t>DL-701</t>
  </si>
  <si>
    <t>DL-702</t>
  </si>
  <si>
    <t>DL-703</t>
  </si>
  <si>
    <t>DL-704</t>
  </si>
  <si>
    <t>DL-705</t>
  </si>
  <si>
    <t>DL-707</t>
  </si>
  <si>
    <t>DL-708</t>
  </si>
  <si>
    <t>DL-710</t>
  </si>
  <si>
    <t>DL-712</t>
  </si>
  <si>
    <t>DL-714</t>
  </si>
  <si>
    <t>DL-716</t>
  </si>
  <si>
    <t>DL-718</t>
  </si>
  <si>
    <t>DL-720</t>
  </si>
  <si>
    <t>DL-722</t>
  </si>
  <si>
    <t>DL-724</t>
  </si>
  <si>
    <t>DL-726</t>
  </si>
  <si>
    <t>DL-728</t>
  </si>
  <si>
    <t>DL-729</t>
  </si>
  <si>
    <t>DL-730</t>
  </si>
  <si>
    <t>DL-731</t>
  </si>
  <si>
    <t>DL-732</t>
  </si>
  <si>
    <t>DL-733</t>
  </si>
  <si>
    <t>DL-734</t>
  </si>
  <si>
    <t>DL-735</t>
  </si>
  <si>
    <t>DL-736</t>
  </si>
  <si>
    <t>DL-737</t>
  </si>
  <si>
    <t>DL-758</t>
  </si>
  <si>
    <t>DL-760</t>
  </si>
  <si>
    <t>DL-762</t>
  </si>
  <si>
    <t>DL-764</t>
  </si>
  <si>
    <t>DL-766</t>
  </si>
  <si>
    <t>DL-768</t>
  </si>
  <si>
    <t>DL-770</t>
  </si>
  <si>
    <t>DL-772</t>
  </si>
  <si>
    <t>DL-774</t>
  </si>
  <si>
    <t>DL-794</t>
  </si>
  <si>
    <t>DL-795</t>
  </si>
  <si>
    <t>DL-796</t>
  </si>
  <si>
    <t>DL-797</t>
  </si>
  <si>
    <t>DL-798</t>
  </si>
  <si>
    <t>DL-799</t>
  </si>
  <si>
    <t>DL-800</t>
  </si>
  <si>
    <t>DL-801</t>
  </si>
  <si>
    <t>DL-802</t>
  </si>
  <si>
    <t>DL-803</t>
  </si>
  <si>
    <t>DL-805</t>
  </si>
  <si>
    <t>DL-807</t>
  </si>
  <si>
    <t>DL-809</t>
  </si>
  <si>
    <t>DL-811</t>
  </si>
  <si>
    <t>DL-813</t>
  </si>
  <si>
    <t>DL-815</t>
  </si>
  <si>
    <t>DL-817</t>
  </si>
  <si>
    <t>DL-819</t>
  </si>
  <si>
    <t>DL-821</t>
  </si>
  <si>
    <t>DL-823</t>
  </si>
  <si>
    <t>DL-825</t>
  </si>
  <si>
    <t>DL-827</t>
  </si>
  <si>
    <t>DL-930</t>
  </si>
  <si>
    <t>DL-931</t>
  </si>
  <si>
    <t>DL-932</t>
  </si>
  <si>
    <t>DL-933</t>
  </si>
  <si>
    <t>DL-934</t>
  </si>
  <si>
    <t>DL-935</t>
  </si>
  <si>
    <t>DL-936</t>
  </si>
  <si>
    <t>DL-937</t>
  </si>
  <si>
    <t>DL-938</t>
  </si>
  <si>
    <t>DL-939</t>
  </si>
  <si>
    <t>DL-940</t>
  </si>
  <si>
    <t>DL-941</t>
  </si>
  <si>
    <t>DL-942</t>
  </si>
  <si>
    <t>DL-943</t>
  </si>
  <si>
    <t>DL-944</t>
  </si>
  <si>
    <t>DL-945</t>
  </si>
  <si>
    <t>DL-947</t>
  </si>
  <si>
    <t>DL-949</t>
  </si>
  <si>
    <t>DL-951</t>
  </si>
  <si>
    <t>DL-953</t>
  </si>
  <si>
    <t>DL-955</t>
  </si>
  <si>
    <t>DL-957</t>
  </si>
  <si>
    <t>DL-959</t>
  </si>
  <si>
    <t>DL-961</t>
  </si>
  <si>
    <t>DL-963</t>
  </si>
  <si>
    <t>DL-965</t>
  </si>
  <si>
    <t>DL-986</t>
  </si>
  <si>
    <t>DL-987</t>
  </si>
  <si>
    <t>DL-988</t>
  </si>
  <si>
    <t>DL-990</t>
  </si>
  <si>
    <t>DL-992</t>
  </si>
  <si>
    <t>DL-994</t>
  </si>
  <si>
    <t>DL-996</t>
  </si>
  <si>
    <t>DL-998</t>
  </si>
  <si>
    <t>DL-1000</t>
  </si>
  <si>
    <t>DL-1022</t>
  </si>
  <si>
    <t>DL-1025</t>
  </si>
  <si>
    <t>DL-1028</t>
  </si>
  <si>
    <t>DL-1031</t>
  </si>
  <si>
    <t>DL-1034</t>
  </si>
  <si>
    <t>DL-1037</t>
  </si>
  <si>
    <t>DL-1040</t>
  </si>
  <si>
    <t>DL-1043</t>
  </si>
  <si>
    <t>DL-1047</t>
  </si>
  <si>
    <t>DL-1051</t>
  </si>
  <si>
    <t>DL-1055</t>
  </si>
  <si>
    <t>DL-1059</t>
  </si>
  <si>
    <t>DL-1063</t>
  </si>
  <si>
    <t>DL-1067</t>
  </si>
  <si>
    <t>DL-1071</t>
  </si>
  <si>
    <t>DL-1075</t>
  </si>
  <si>
    <t>DL-1079</t>
  </si>
  <si>
    <t>DL-1083</t>
  </si>
  <si>
    <t>DL-1087</t>
  </si>
  <si>
    <t>DL-1091</t>
  </si>
  <si>
    <t>DL-1093</t>
  </si>
  <si>
    <t>DL-1095</t>
  </si>
  <si>
    <t>DL-1097</t>
  </si>
  <si>
    <t>DL-1099</t>
  </si>
  <si>
    <t>DL-1101</t>
  </si>
  <si>
    <t>DL-1103</t>
  </si>
  <si>
    <t>DL-1105</t>
  </si>
  <si>
    <t>DL-1107</t>
  </si>
  <si>
    <t>DL-1134</t>
  </si>
  <si>
    <t>DL-1135</t>
  </si>
  <si>
    <t>DL-1136</t>
  </si>
  <si>
    <t>DL-1137</t>
  </si>
  <si>
    <t>DL-1138</t>
  </si>
  <si>
    <t>DL-1139</t>
  </si>
  <si>
    <t>DL-1140</t>
  </si>
  <si>
    <t>DL-1141</t>
  </si>
  <si>
    <t>DL-1142</t>
  </si>
  <si>
    <t>DL-1143</t>
  </si>
  <si>
    <t>DL-1144</t>
  </si>
  <si>
    <t>DL-1145</t>
  </si>
  <si>
    <t>DL-1146</t>
  </si>
  <si>
    <t>DL-1147</t>
  </si>
  <si>
    <t>DL-1148</t>
  </si>
  <si>
    <t>DL-1149</t>
  </si>
  <si>
    <t>DL-1150</t>
  </si>
  <si>
    <t>DL-1151</t>
  </si>
  <si>
    <t>DL-1152</t>
  </si>
  <si>
    <t>DL-1153</t>
  </si>
  <si>
    <t>DL-1154</t>
  </si>
  <si>
    <t>DL-1155</t>
  </si>
  <si>
    <t>DL-1156</t>
  </si>
  <si>
    <t>DL-1157</t>
  </si>
  <si>
    <t>DL-1158</t>
  </si>
  <si>
    <t>DL-1159</t>
  </si>
  <si>
    <t>DL-1160</t>
  </si>
  <si>
    <t>DL-1161</t>
  </si>
  <si>
    <t>DL-1192</t>
  </si>
  <si>
    <t>DL-1194</t>
  </si>
  <si>
    <t>DL-1196</t>
  </si>
  <si>
    <t>DL-1198</t>
  </si>
  <si>
    <t>DL-1200</t>
  </si>
  <si>
    <t>DL-1202</t>
  </si>
  <si>
    <t>DL-1204</t>
  </si>
  <si>
    <t>DL-1206</t>
  </si>
  <si>
    <t>DL-1208</t>
  </si>
  <si>
    <t>DL-1210</t>
  </si>
  <si>
    <t>DL-1212</t>
  </si>
  <si>
    <t>DL-1214</t>
  </si>
  <si>
    <t>DL-1216</t>
  </si>
  <si>
    <t>DL-1218</t>
  </si>
  <si>
    <t>DL-1220</t>
  </si>
  <si>
    <t>DL-1222</t>
  </si>
  <si>
    <t>DL-1224</t>
  </si>
  <si>
    <t>DL-1226</t>
  </si>
  <si>
    <t>DL-1228</t>
  </si>
  <si>
    <t>DL-1230</t>
  </si>
  <si>
    <t>DL-1232</t>
  </si>
  <si>
    <t>DL-1234</t>
  </si>
  <si>
    <t>DL-1236</t>
  </si>
  <si>
    <t>DL-1238</t>
  </si>
  <si>
    <t>DL-1240</t>
  </si>
  <si>
    <t>DL-1242</t>
  </si>
  <si>
    <t>DL-1244</t>
  </si>
  <si>
    <t>DL-1246</t>
  </si>
  <si>
    <t>DL-1248</t>
  </si>
  <si>
    <t>DL-1250</t>
  </si>
  <si>
    <t>DL-1283</t>
  </si>
  <si>
    <t>DL-1285</t>
  </si>
  <si>
    <t>DL-1287</t>
  </si>
  <si>
    <t>DL-1289</t>
  </si>
  <si>
    <t>DL-1291</t>
  </si>
  <si>
    <t>DL-1292</t>
  </si>
  <si>
    <t>DL-1293</t>
  </si>
  <si>
    <t>DL-1294</t>
  </si>
  <si>
    <t>DL-1295</t>
  </si>
  <si>
    <t>DL-1296</t>
  </si>
  <si>
    <t>DL-1297</t>
  </si>
  <si>
    <t>DL-1298</t>
  </si>
  <si>
    <t>DL-1299</t>
  </si>
  <si>
    <t>DL-1300</t>
  </si>
  <si>
    <t>DL-1301</t>
  </si>
  <si>
    <t>DL-1302</t>
  </si>
  <si>
    <t>DL-1303</t>
  </si>
  <si>
    <t>DL-1304</t>
  </si>
  <si>
    <t>DL-1305</t>
  </si>
  <si>
    <t>DL-1306</t>
  </si>
  <si>
    <t>DL-1307</t>
  </si>
  <si>
    <t>DL-1308</t>
  </si>
  <si>
    <t>DL-1309</t>
  </si>
  <si>
    <t>DL-1310</t>
  </si>
  <si>
    <t>DL-1311</t>
  </si>
  <si>
    <t>DL-1312</t>
  </si>
  <si>
    <t>DL-1313</t>
  </si>
  <si>
    <t>DL-1314</t>
  </si>
  <si>
    <t>DL-1315</t>
  </si>
  <si>
    <t>DL-1316</t>
  </si>
  <si>
    <t>DL-1317</t>
  </si>
  <si>
    <t>DL-1319</t>
  </si>
  <si>
    <t>DL-1321</t>
  </si>
  <si>
    <t>DL-1323</t>
  </si>
  <si>
    <t>DL-1325</t>
  </si>
  <si>
    <t>DL-1327</t>
  </si>
  <si>
    <t>DL-1329</t>
  </si>
  <si>
    <t>DL-1331</t>
  </si>
  <si>
    <t>DL-1333</t>
  </si>
  <si>
    <t>DL-1335</t>
  </si>
  <si>
    <t>DL-1337</t>
  </si>
  <si>
    <t>DL-1339</t>
  </si>
  <si>
    <t>DL-1341</t>
  </si>
  <si>
    <t>DL-1343</t>
  </si>
  <si>
    <t>DL-1345</t>
  </si>
  <si>
    <t>DL-1347</t>
  </si>
  <si>
    <t>DL-1349</t>
  </si>
  <si>
    <t>DL-1351</t>
  </si>
  <si>
    <t>DL-1353</t>
  </si>
  <si>
    <t>DL-1355</t>
  </si>
  <si>
    <t>DL-1357</t>
  </si>
  <si>
    <t>DL-1359</t>
  </si>
  <si>
    <t>DL-1361</t>
  </si>
  <si>
    <t>DL-1363</t>
  </si>
  <si>
    <t>DL-1365</t>
  </si>
  <si>
    <t>DL-1367</t>
  </si>
  <si>
    <t>DL-1368</t>
  </si>
  <si>
    <t>DL-1369</t>
  </si>
  <si>
    <t>DL-1370</t>
  </si>
  <si>
    <t>DL-1371</t>
  </si>
  <si>
    <t>DL-1372</t>
  </si>
  <si>
    <t>DL-1374</t>
  </si>
  <si>
    <t>DL-1376</t>
  </si>
  <si>
    <t>DL-1378</t>
  </si>
  <si>
    <t>DL-1380</t>
  </si>
  <si>
    <t>DL-1382</t>
  </si>
  <si>
    <t>DL-1384</t>
  </si>
  <si>
    <t>DL-1386</t>
  </si>
  <si>
    <t>DL-1387</t>
  </si>
  <si>
    <t>DL-1388</t>
  </si>
  <si>
    <t>DL-1389</t>
  </si>
  <si>
    <t>DL-1391</t>
  </si>
  <si>
    <t>DL-1393</t>
  </si>
  <si>
    <t>DL-1395</t>
  </si>
  <si>
    <t>DL-1397</t>
  </si>
  <si>
    <t>DL-1398</t>
  </si>
  <si>
    <t>DL-1399</t>
  </si>
  <si>
    <t>DL-1400</t>
  </si>
  <si>
    <t>DL-1401</t>
  </si>
  <si>
    <t>DL-1402</t>
  </si>
  <si>
    <t>DL-1403</t>
  </si>
  <si>
    <t>DL-1404</t>
  </si>
  <si>
    <t>DL-1406</t>
  </si>
  <si>
    <t>DL-1408</t>
  </si>
  <si>
    <t>DL-1409</t>
  </si>
  <si>
    <t>DL-1410</t>
  </si>
  <si>
    <t>DL-1411</t>
  </si>
  <si>
    <t>DL-1412</t>
  </si>
  <si>
    <t>DL-1413</t>
  </si>
  <si>
    <t>DL-1415</t>
  </si>
  <si>
    <t>DL-1416</t>
  </si>
  <si>
    <t>DL-1417</t>
  </si>
  <si>
    <t>DL-1419</t>
  </si>
  <si>
    <t>DL-1421</t>
  </si>
  <si>
    <t>DL-1423</t>
  </si>
  <si>
    <t>DL-1425</t>
  </si>
  <si>
    <t>DL-1541</t>
  </si>
  <si>
    <t>DL-1542</t>
  </si>
  <si>
    <t>DL-1543</t>
  </si>
  <si>
    <t>DL-1544</t>
  </si>
  <si>
    <t>DL-1545</t>
  </si>
  <si>
    <t>DL-1546</t>
  </si>
  <si>
    <t>DL-1547</t>
  </si>
  <si>
    <t>DL-1548</t>
  </si>
  <si>
    <t>DL-1549</t>
  </si>
  <si>
    <t>DL-1550</t>
  </si>
  <si>
    <t>DL-1551</t>
  </si>
  <si>
    <t>DL-1552</t>
  </si>
  <si>
    <t>DL-1553</t>
  </si>
  <si>
    <t>DL-1554</t>
  </si>
  <si>
    <t>DL-1555</t>
  </si>
  <si>
    <t>DL-1556</t>
  </si>
  <si>
    <t>DL-1557</t>
  </si>
  <si>
    <t>DL-1558</t>
  </si>
  <si>
    <t>DL-1559</t>
  </si>
  <si>
    <t>DL-1560</t>
  </si>
  <si>
    <t>DL-1561</t>
  </si>
  <si>
    <t>DL-1562</t>
  </si>
  <si>
    <t>DL-1563</t>
  </si>
  <si>
    <t>DL-1564</t>
  </si>
  <si>
    <t>DL-1565</t>
  </si>
  <si>
    <t>DL-1566</t>
  </si>
  <si>
    <t>DL-1567</t>
  </si>
  <si>
    <t>DL-1568</t>
  </si>
  <si>
    <t>DL-1569</t>
  </si>
  <si>
    <t>DL-1570</t>
  </si>
  <si>
    <t>DL-1571</t>
  </si>
  <si>
    <t>DL-1572</t>
  </si>
  <si>
    <t>DL-1573</t>
  </si>
  <si>
    <t>DL-1574</t>
  </si>
  <si>
    <t>DL-1575</t>
  </si>
  <si>
    <t>DL-1576</t>
  </si>
  <si>
    <t>Approval Pending</t>
  </si>
  <si>
    <t>DL-1577</t>
  </si>
  <si>
    <t>DL-1578</t>
  </si>
  <si>
    <t>DL-1579</t>
  </si>
  <si>
    <t>DL-1580</t>
  </si>
  <si>
    <t>DL-1581</t>
  </si>
  <si>
    <t>DL-1582</t>
  </si>
  <si>
    <t>DL-1583</t>
  </si>
  <si>
    <t>DL-1584</t>
  </si>
  <si>
    <t>DL-1585</t>
  </si>
  <si>
    <t>DL-1586</t>
  </si>
  <si>
    <t>DL-1587</t>
  </si>
  <si>
    <t>DL-1588</t>
  </si>
  <si>
    <t>DL-1589</t>
  </si>
  <si>
    <t>DL-1590</t>
  </si>
  <si>
    <t>DL-1591</t>
  </si>
  <si>
    <t>DL-1592</t>
  </si>
  <si>
    <t>DL-1593</t>
  </si>
  <si>
    <t>DL-1594</t>
  </si>
  <si>
    <t>DL-1595</t>
  </si>
  <si>
    <t>DL-1596</t>
  </si>
  <si>
    <t>DL-1597</t>
  </si>
  <si>
    <t>DL-1598</t>
  </si>
  <si>
    <t>DL-1599</t>
  </si>
  <si>
    <t>DL-1600</t>
  </si>
  <si>
    <t>DL-1601</t>
  </si>
  <si>
    <t>DL-1604</t>
  </si>
  <si>
    <t>DL-1605</t>
  </si>
  <si>
    <t>DL-1606</t>
  </si>
  <si>
    <t>DL-1607</t>
  </si>
  <si>
    <t>DL-1608</t>
  </si>
  <si>
    <t>DL-1609</t>
  </si>
  <si>
    <t>DL-1610</t>
  </si>
  <si>
    <t>DL-1611</t>
  </si>
  <si>
    <t>DL-1612</t>
  </si>
  <si>
    <t>DL-1613</t>
  </si>
  <si>
    <t>DL-1614</t>
  </si>
  <si>
    <t>DL-1615</t>
  </si>
  <si>
    <t>DL-1616</t>
  </si>
  <si>
    <t>DL-1617</t>
  </si>
  <si>
    <t>DL-1618</t>
  </si>
  <si>
    <t>DL-1619</t>
  </si>
  <si>
    <t>DL-1620</t>
  </si>
  <si>
    <t>DL-1621</t>
  </si>
  <si>
    <t>DL-1622</t>
  </si>
  <si>
    <t>DL-1623</t>
  </si>
  <si>
    <t>DL-1624</t>
  </si>
  <si>
    <t>DL-1625</t>
  </si>
  <si>
    <t>DL-1626</t>
  </si>
  <si>
    <t>DL-1627</t>
  </si>
  <si>
    <t>DL-1628</t>
  </si>
  <si>
    <t>DL-1629</t>
  </si>
  <si>
    <t>DL-1630</t>
  </si>
  <si>
    <t>DL-1631</t>
  </si>
  <si>
    <t>DL-1632</t>
  </si>
  <si>
    <t>DL-1633</t>
  </si>
  <si>
    <t>DL-1634</t>
  </si>
  <si>
    <t>DL-1635</t>
  </si>
  <si>
    <t>DL-1636</t>
  </si>
  <si>
    <t>DL-1637</t>
  </si>
  <si>
    <t>DL-1638</t>
  </si>
  <si>
    <t>DL-1639</t>
  </si>
  <si>
    <t>DL-1640</t>
  </si>
  <si>
    <t>DL-1641</t>
  </si>
  <si>
    <t>DL-1642</t>
  </si>
  <si>
    <t>DL-1643</t>
  </si>
  <si>
    <t>DL-1644</t>
  </si>
  <si>
    <t>DL-1645</t>
  </si>
  <si>
    <t>DL-1646</t>
  </si>
  <si>
    <t>DL-1648</t>
  </si>
  <si>
    <t>DL-1650</t>
  </si>
  <si>
    <t>DL-1652</t>
  </si>
  <si>
    <t>DL-1654</t>
  </si>
  <si>
    <t>DL-1656</t>
  </si>
  <si>
    <t>DL-1658</t>
  </si>
  <si>
    <t>DL-1660</t>
  </si>
  <si>
    <t>DL-1662</t>
  </si>
  <si>
    <t>DL-1664</t>
  </si>
  <si>
    <t>DL-1666</t>
  </si>
  <si>
    <t>DL-1667</t>
  </si>
  <si>
    <t>DL-1669</t>
  </si>
  <si>
    <t>DL-1671</t>
  </si>
  <si>
    <t>DL-1673</t>
  </si>
  <si>
    <t>DL-1675</t>
  </si>
  <si>
    <t>DL-1677</t>
  </si>
  <si>
    <t>DL-1679</t>
  </si>
  <si>
    <t>DL-1681</t>
  </si>
  <si>
    <t>DL-1683</t>
  </si>
  <si>
    <t>DL-1685</t>
  </si>
  <si>
    <t>DL-1687</t>
  </si>
  <si>
    <t>DL-1689</t>
  </si>
  <si>
    <t>DL-1691</t>
  </si>
  <si>
    <t>DL-1693</t>
  </si>
  <si>
    <t>DL-1695</t>
  </si>
  <si>
    <t>DL-1697</t>
  </si>
  <si>
    <t>DL-1699</t>
  </si>
  <si>
    <t>DL-1701</t>
  </si>
  <si>
    <t>DL-1703</t>
  </si>
  <si>
    <t>DL-1705</t>
  </si>
  <si>
    <t>DL-1707</t>
  </si>
  <si>
    <t>DL-1709</t>
  </si>
  <si>
    <t>DL-1710</t>
  </si>
  <si>
    <t>DL-1711</t>
  </si>
  <si>
    <t>DL-1713</t>
  </si>
  <si>
    <t>DL-1715</t>
  </si>
  <si>
    <t>DL-1717</t>
  </si>
  <si>
    <t>DL-1719</t>
  </si>
  <si>
    <t>DL-1764</t>
  </si>
  <si>
    <t>DL-1765</t>
  </si>
  <si>
    <t>DL-1766</t>
  </si>
  <si>
    <t>DL-1767</t>
  </si>
  <si>
    <t>DL-1768</t>
  </si>
  <si>
    <t>DL-1769</t>
  </si>
  <si>
    <t>DL-1770</t>
  </si>
  <si>
    <t>DL-1771</t>
  </si>
  <si>
    <t>DL-1772</t>
  </si>
  <si>
    <t>DL-1773</t>
  </si>
  <si>
    <t>DL-1774</t>
  </si>
  <si>
    <t>DL-1775</t>
  </si>
  <si>
    <t>DL-1776</t>
  </si>
  <si>
    <t>DL-1777</t>
  </si>
  <si>
    <t>DL-1778</t>
  </si>
  <si>
    <t>DL-1779</t>
  </si>
  <si>
    <t>DL-1781</t>
  </si>
  <si>
    <t>DL-1783</t>
  </si>
  <si>
    <t>DL-1785</t>
  </si>
  <si>
    <t>DL-1787</t>
  </si>
  <si>
    <t>DL-1789</t>
  </si>
  <si>
    <t>DL-1790</t>
  </si>
  <si>
    <t>DL-1791</t>
  </si>
  <si>
    <t>DL-1792</t>
  </si>
  <si>
    <t>DL-1793</t>
  </si>
  <si>
    <t>DL-1794</t>
  </si>
  <si>
    <t>DL-1795</t>
  </si>
  <si>
    <t>DL-1796</t>
  </si>
  <si>
    <t>DL-1797</t>
  </si>
  <si>
    <t>DL-1798</t>
  </si>
  <si>
    <t>DL-1799</t>
  </si>
  <si>
    <t>DL-1800</t>
  </si>
  <si>
    <t>DL-1801</t>
  </si>
  <si>
    <t>DL-1802</t>
  </si>
  <si>
    <t>DL-1803</t>
  </si>
  <si>
    <t>DL-1804</t>
  </si>
  <si>
    <t>DL-1805</t>
  </si>
  <si>
    <t>DL-1806</t>
  </si>
  <si>
    <t>DL-1807</t>
  </si>
  <si>
    <t>DL-1808</t>
  </si>
  <si>
    <t>DL-1809</t>
  </si>
  <si>
    <t>DL-1810</t>
  </si>
  <si>
    <t>DL-1811</t>
  </si>
  <si>
    <t>DL-1812</t>
  </si>
  <si>
    <t>DL-1813</t>
  </si>
  <si>
    <t>DL-1814</t>
  </si>
  <si>
    <t>DL-1815</t>
  </si>
  <si>
    <t>DL-1816</t>
  </si>
  <si>
    <t>DL-1817</t>
  </si>
  <si>
    <t>DL-1818</t>
  </si>
  <si>
    <t>DL-1819</t>
  </si>
  <si>
    <t>DL-1820</t>
  </si>
  <si>
    <t>DL-1821</t>
  </si>
  <si>
    <t>DL-1822</t>
  </si>
  <si>
    <t>DL-1823</t>
  </si>
  <si>
    <t>DL-1824</t>
  </si>
  <si>
    <t>DL-1825</t>
  </si>
  <si>
    <t>DL-1827</t>
  </si>
  <si>
    <t>DL-1828</t>
  </si>
  <si>
    <t>DL-1830</t>
  </si>
  <si>
    <t>DL-1831</t>
  </si>
  <si>
    <t>DL-1833</t>
  </si>
  <si>
    <t>DL-1834</t>
  </si>
  <si>
    <t>DL-1836</t>
  </si>
  <si>
    <t>DL-1837</t>
  </si>
  <si>
    <t>DL-1839</t>
  </si>
  <si>
    <t>DL-1840</t>
  </si>
  <si>
    <t>DL-1842</t>
  </si>
  <si>
    <t>DL-1843</t>
  </si>
  <si>
    <t>DL-1845</t>
  </si>
  <si>
    <t>DL-1847</t>
  </si>
  <si>
    <t>DL-1849</t>
  </si>
  <si>
    <t>DL-1851</t>
  </si>
  <si>
    <t>DL-1853</t>
  </si>
  <si>
    <t>DL-1857</t>
  </si>
  <si>
    <t>DL-1858</t>
  </si>
  <si>
    <t>DL-1859</t>
  </si>
  <si>
    <t>DL-1860</t>
  </si>
  <si>
    <t>DL-1861</t>
  </si>
  <si>
    <t>DL-1862</t>
  </si>
  <si>
    <t>DL-1863</t>
  </si>
  <si>
    <t>DL-1864</t>
  </si>
  <si>
    <t>DL-1865</t>
  </si>
  <si>
    <t>DL-1868</t>
  </si>
  <si>
    <t>DL-1869</t>
  </si>
  <si>
    <t>DL-1909</t>
  </si>
  <si>
    <t>DL-1910</t>
  </si>
  <si>
    <t>DL-1911</t>
  </si>
  <si>
    <t>DL-1912</t>
  </si>
  <si>
    <t>DL-1913</t>
  </si>
  <si>
    <t>DL-1914</t>
  </si>
  <si>
    <t>DL-1915</t>
  </si>
  <si>
    <t>DL-1916</t>
  </si>
  <si>
    <t>DL-1917</t>
  </si>
  <si>
    <t>DL-1918</t>
  </si>
  <si>
    <t>DL-1919</t>
  </si>
  <si>
    <t>DL-1920</t>
  </si>
  <si>
    <t>DL-1921</t>
  </si>
  <si>
    <t>DL-1922</t>
  </si>
  <si>
    <t>DL-1923</t>
  </si>
  <si>
    <t>DL-1924</t>
  </si>
  <si>
    <t>DL-1925</t>
  </si>
  <si>
    <t>DL-1926</t>
  </si>
  <si>
    <t>DL-1927</t>
  </si>
  <si>
    <t>DL-1928</t>
  </si>
  <si>
    <t>DL-1929</t>
  </si>
  <si>
    <t>DL-1930</t>
  </si>
  <si>
    <t>DL-1931</t>
  </si>
  <si>
    <t>DL-1932</t>
  </si>
  <si>
    <t>DL-1933</t>
  </si>
  <si>
    <t>DL-1934</t>
  </si>
  <si>
    <t>DL-1935</t>
  </si>
  <si>
    <t>DL-1936</t>
  </si>
  <si>
    <t>DL-1937</t>
  </si>
  <si>
    <t>DL-1938</t>
  </si>
  <si>
    <t>DL-1939</t>
  </si>
  <si>
    <t>DL-1940</t>
  </si>
  <si>
    <t>DL-1941</t>
  </si>
  <si>
    <t>DL-1942</t>
  </si>
  <si>
    <t>DL-1943</t>
  </si>
  <si>
    <t>DL-1944</t>
  </si>
  <si>
    <t>DL-1945</t>
  </si>
  <si>
    <t>DL-1946</t>
  </si>
  <si>
    <t>DL-1947</t>
  </si>
  <si>
    <t>DL-1948</t>
  </si>
  <si>
    <t>DL-1949</t>
  </si>
  <si>
    <t>DL-1950</t>
  </si>
  <si>
    <t>DL-1951</t>
  </si>
  <si>
    <t>DL-1952</t>
  </si>
  <si>
    <t>DL-1953</t>
  </si>
  <si>
    <t>DL-1954</t>
  </si>
  <si>
    <t>DL-1955</t>
  </si>
  <si>
    <t>DL-1956</t>
  </si>
  <si>
    <t>DL-1957</t>
  </si>
  <si>
    <t>DL-1958</t>
  </si>
  <si>
    <t>DL-1959</t>
  </si>
  <si>
    <t>DL-1960</t>
  </si>
  <si>
    <t>DL-1961</t>
  </si>
  <si>
    <t>DL-1962</t>
  </si>
  <si>
    <t>DL-1963</t>
  </si>
  <si>
    <t>DL-1964</t>
  </si>
  <si>
    <t>DL-1965</t>
  </si>
  <si>
    <t>DL-1966</t>
  </si>
  <si>
    <t>DL-1967</t>
  </si>
  <si>
    <t>DL-1968</t>
  </si>
  <si>
    <t>DL-1969</t>
  </si>
  <si>
    <t>Draft</t>
  </si>
  <si>
    <t>DL-1970</t>
  </si>
  <si>
    <t>DL-1971</t>
  </si>
  <si>
    <t>DL-1972</t>
  </si>
  <si>
    <t>DL-1973</t>
  </si>
  <si>
    <t>DL-1974</t>
  </si>
  <si>
    <t>DL-1975</t>
  </si>
  <si>
    <t>DL-1976</t>
  </si>
  <si>
    <t>DL-1977</t>
  </si>
  <si>
    <t>DL-1978</t>
  </si>
  <si>
    <t>DL-1979</t>
  </si>
  <si>
    <t>DL-1980</t>
  </si>
  <si>
    <t>DL-1981</t>
  </si>
  <si>
    <t>DL-1982</t>
  </si>
  <si>
    <t>DL-1983</t>
  </si>
  <si>
    <t>DL-1993</t>
  </si>
  <si>
    <t>DL-1994</t>
  </si>
  <si>
    <t>DL-1995</t>
  </si>
  <si>
    <t>DL-1996</t>
  </si>
  <si>
    <t>DL-1997</t>
  </si>
  <si>
    <t>DL-1998</t>
  </si>
  <si>
    <t>DL-1999</t>
  </si>
  <si>
    <t>DL-2000</t>
  </si>
  <si>
    <t>DL-2001</t>
  </si>
  <si>
    <t>DL-2002</t>
  </si>
  <si>
    <t>DL-2003</t>
  </si>
  <si>
    <t>DL-2004</t>
  </si>
  <si>
    <t>DL-2005</t>
  </si>
  <si>
    <t>DL-2006</t>
  </si>
  <si>
    <t>DL-2007</t>
  </si>
  <si>
    <t>DL-2008</t>
  </si>
  <si>
    <t>DL-2009</t>
  </si>
  <si>
    <t>DL-2010</t>
  </si>
  <si>
    <t>DL-2011</t>
  </si>
  <si>
    <t>DL-2012</t>
  </si>
  <si>
    <t>DL-2013</t>
  </si>
  <si>
    <t>DL-2014</t>
  </si>
  <si>
    <t>DL-2015</t>
  </si>
  <si>
    <t>DL-2016</t>
  </si>
  <si>
    <t>DL-2018</t>
  </si>
  <si>
    <t>DL-2019</t>
  </si>
  <si>
    <t>DL-2020</t>
  </si>
  <si>
    <t>DL-2021</t>
  </si>
  <si>
    <t>DL-2023</t>
  </si>
  <si>
    <t>DL-2024</t>
  </si>
  <si>
    <t>DL-2026</t>
  </si>
  <si>
    <t>DL-2027</t>
  </si>
  <si>
    <t>DL-2029</t>
  </si>
  <si>
    <t>DL-2030</t>
  </si>
  <si>
    <t>DL-2036</t>
  </si>
  <si>
    <t>DL-2039</t>
  </si>
  <si>
    <t>DL-2040</t>
  </si>
  <si>
    <t>DL-2041</t>
  </si>
  <si>
    <t>DL-2042</t>
  </si>
  <si>
    <t>DL-2043</t>
  </si>
  <si>
    <t>DL-2044</t>
  </si>
  <si>
    <t>DL-2045</t>
  </si>
  <si>
    <t>DL-2046</t>
  </si>
  <si>
    <t>DL-2047</t>
  </si>
  <si>
    <t>DL-2054</t>
  </si>
  <si>
    <t>DL-2055</t>
  </si>
  <si>
    <t>DL-2056</t>
  </si>
  <si>
    <t>DL-2057</t>
  </si>
  <si>
    <t>DL-2058</t>
  </si>
  <si>
    <t>DL-2059</t>
  </si>
  <si>
    <t>DL-2060</t>
  </si>
  <si>
    <t>DL-2061</t>
  </si>
  <si>
    <t>DL-2062</t>
  </si>
  <si>
    <t>DL-2063</t>
  </si>
  <si>
    <t>DL-2064</t>
  </si>
  <si>
    <t>DL-2065</t>
  </si>
  <si>
    <t>DL-2066</t>
  </si>
  <si>
    <t>DL-2067</t>
  </si>
  <si>
    <t>DL-2068</t>
  </si>
  <si>
    <t>DL-2088</t>
  </si>
  <si>
    <t>DL-2089</t>
  </si>
  <si>
    <t>DL-2090</t>
  </si>
  <si>
    <t>DL-2091</t>
  </si>
  <si>
    <t>DL-2092</t>
  </si>
  <si>
    <t>DL-2093</t>
  </si>
  <si>
    <t>DL-2094</t>
  </si>
  <si>
    <t>DL-2095</t>
  </si>
  <si>
    <t>DL-2096</t>
  </si>
  <si>
    <t>DL-2102</t>
  </si>
  <si>
    <t>DL-2103</t>
  </si>
  <si>
    <t>DL-2104</t>
  </si>
  <si>
    <t>DL-2105</t>
  </si>
  <si>
    <t>DL-2106</t>
  </si>
  <si>
    <t>DL-2107</t>
  </si>
  <si>
    <t>DL-2109</t>
  </si>
  <si>
    <t>DL-2110</t>
  </si>
  <si>
    <t>DL-2111</t>
  </si>
  <si>
    <t>DL-2112</t>
  </si>
  <si>
    <t>DL-2113</t>
  </si>
  <si>
    <t>DL-2114</t>
  </si>
  <si>
    <t>DL-2116</t>
  </si>
  <si>
    <t>DL-2118</t>
  </si>
  <si>
    <t>DL-2120</t>
  </si>
  <si>
    <t>DL-2122</t>
  </si>
  <si>
    <t>DL-2124</t>
  </si>
  <si>
    <t>DL-2126</t>
  </si>
  <si>
    <t>DL-2128</t>
  </si>
  <si>
    <t>DL-2130</t>
  </si>
  <si>
    <t>DL-2132</t>
  </si>
  <si>
    <t>DL-2134</t>
  </si>
  <si>
    <t>DL-2135</t>
  </si>
  <si>
    <t>DL-2136</t>
  </si>
  <si>
    <t>DL-2137</t>
  </si>
  <si>
    <t>DL-2138</t>
  </si>
  <si>
    <t>DL-2139</t>
  </si>
  <si>
    <t>DL-2140</t>
  </si>
  <si>
    <t>DL-2141</t>
  </si>
  <si>
    <t>DL-2142</t>
  </si>
  <si>
    <t>DL-2144</t>
  </si>
  <si>
    <t>DL-2146</t>
  </si>
  <si>
    <t>DL-2148</t>
  </si>
  <si>
    <t>DL-2150</t>
  </si>
  <si>
    <t>DL-2152</t>
  </si>
  <si>
    <t>DL-2154</t>
  </si>
  <si>
    <t>DL-2156</t>
  </si>
  <si>
    <t>DL-2158</t>
  </si>
  <si>
    <t>DL-2160</t>
  </si>
  <si>
    <t>DL-2162</t>
  </si>
  <si>
    <t>DL-2164</t>
  </si>
  <si>
    <t>DL-2166</t>
  </si>
  <si>
    <t>DL-2167</t>
  </si>
  <si>
    <t>DL-2168</t>
  </si>
  <si>
    <t>DL-2169</t>
  </si>
  <si>
    <t>DL-2170</t>
  </si>
  <si>
    <t>DL-2171</t>
  </si>
  <si>
    <t>DL-2172</t>
  </si>
  <si>
    <t>DL-2173</t>
  </si>
  <si>
    <t>DL-2174</t>
  </si>
  <si>
    <t>DL-2176</t>
  </si>
  <si>
    <t>DL-2178</t>
  </si>
  <si>
    <t>DL-2180</t>
  </si>
  <si>
    <t>DL-2182</t>
  </si>
  <si>
    <t>DL-2184</t>
  </si>
  <si>
    <t>DL-2186</t>
  </si>
  <si>
    <t>DL-2188</t>
  </si>
  <si>
    <t>DL-2190</t>
  </si>
  <si>
    <t>DL-2192</t>
  </si>
  <si>
    <t>DL-2194</t>
  </si>
  <si>
    <t>DL-2196</t>
  </si>
  <si>
    <t>DL-2198</t>
  </si>
  <si>
    <t>DL-2200</t>
  </si>
  <si>
    <t>DL-2202</t>
  </si>
  <si>
    <t>DL-2203</t>
  </si>
  <si>
    <t>DL-2204</t>
  </si>
  <si>
    <t>DL-2205</t>
  </si>
  <si>
    <t>DL-2206</t>
  </si>
  <si>
    <t>DL-2207</t>
  </si>
  <si>
    <t>DL-2208</t>
  </si>
  <si>
    <t>DL-2209</t>
  </si>
  <si>
    <t>DL-2210</t>
  </si>
  <si>
    <t>DL-2211</t>
  </si>
  <si>
    <t>DL-2212</t>
  </si>
  <si>
    <t>DL-2213</t>
  </si>
  <si>
    <t>DL-2214</t>
  </si>
  <si>
    <t>DL-2219</t>
  </si>
  <si>
    <t>DL-2221</t>
  </si>
  <si>
    <t>DL-2223</t>
  </si>
  <si>
    <t>DL-2225</t>
  </si>
  <si>
    <t>DL-2227</t>
  </si>
  <si>
    <t>DL-2229</t>
  </si>
  <si>
    <t>DL-2231</t>
  </si>
  <si>
    <t>DL-2233</t>
  </si>
  <si>
    <t>DL-2234</t>
  </si>
  <si>
    <t>DL-2235</t>
  </si>
  <si>
    <t>DL-2236</t>
  </si>
  <si>
    <t>DL-2237</t>
  </si>
  <si>
    <t>DL-2238</t>
  </si>
  <si>
    <t>DL-2239</t>
  </si>
  <si>
    <t>DL-2240</t>
  </si>
  <si>
    <t>DL-2241</t>
  </si>
  <si>
    <t>DL-2242</t>
  </si>
  <si>
    <t>DL-2243</t>
  </si>
  <si>
    <t>DL-2244</t>
  </si>
  <si>
    <t>DL-2245</t>
  </si>
  <si>
    <t>DL-2246</t>
  </si>
  <si>
    <t>DL-2247</t>
  </si>
  <si>
    <t>DL-2270</t>
  </si>
  <si>
    <t>DL-2271</t>
  </si>
  <si>
    <t>DL-2272</t>
  </si>
  <si>
    <t>DL-2273</t>
  </si>
  <si>
    <t>DL-2274</t>
  </si>
  <si>
    <t>DL-2275</t>
  </si>
  <si>
    <t>DL-2276</t>
  </si>
  <si>
    <t>DL-2277</t>
  </si>
  <si>
    <t>DL-2278</t>
  </si>
  <si>
    <t>DL-2279</t>
  </si>
  <si>
    <t>DL-2280</t>
  </si>
  <si>
    <t>DL-2281</t>
  </si>
  <si>
    <t>DL-2282</t>
  </si>
  <si>
    <t>DL-2283</t>
  </si>
  <si>
    <t>DL-2284</t>
  </si>
  <si>
    <t>DL-2285</t>
  </si>
  <si>
    <t>DL-2286</t>
  </si>
  <si>
    <t>DL-2287</t>
  </si>
  <si>
    <t>DL-2288</t>
  </si>
  <si>
    <t>DL-2289</t>
  </si>
  <si>
    <t>DL-2290</t>
  </si>
  <si>
    <t>DL-2291</t>
  </si>
  <si>
    <t>DL-2326</t>
  </si>
  <si>
    <t>DL-2328</t>
  </si>
  <si>
    <t>DL-2329</t>
  </si>
  <si>
    <t>DL-2330</t>
  </si>
  <si>
    <t>DL-2331</t>
  </si>
  <si>
    <t>DL-2332</t>
  </si>
  <si>
    <t>DL-2333</t>
  </si>
  <si>
    <t>DL-2334</t>
  </si>
  <si>
    <t>DL-2335</t>
  </si>
  <si>
    <t>DL-2336</t>
  </si>
  <si>
    <t>DL-2337</t>
  </si>
  <si>
    <t>DL-2338</t>
  </si>
  <si>
    <t>DL-2339</t>
  </si>
  <si>
    <t>DL-2340</t>
  </si>
  <si>
    <t>DL-2341</t>
  </si>
  <si>
    <t>DL-2342</t>
  </si>
  <si>
    <t>DL-2353</t>
  </si>
  <si>
    <t>DL-2354</t>
  </si>
  <si>
    <t>DL-2355</t>
  </si>
  <si>
    <t>DL-2356</t>
  </si>
  <si>
    <t>DL-2357</t>
  </si>
  <si>
    <t>DL-2372</t>
  </si>
  <si>
    <t>DL-2373</t>
  </si>
  <si>
    <t>DL-2374</t>
  </si>
  <si>
    <t>DL-2375</t>
  </si>
  <si>
    <t>DL-2376</t>
  </si>
  <si>
    <t>DL-2377</t>
  </si>
  <si>
    <t>DL-2378</t>
  </si>
  <si>
    <t>DL-2379</t>
  </si>
  <si>
    <t>DL-2380</t>
  </si>
  <si>
    <t>DL-2381</t>
  </si>
  <si>
    <t>DL-2382</t>
  </si>
  <si>
    <t>DL-2383</t>
  </si>
  <si>
    <t>DL-2384</t>
  </si>
  <si>
    <t>DL-2385</t>
  </si>
  <si>
    <t>DL-2391</t>
  </si>
  <si>
    <t>DL-2392</t>
  </si>
  <si>
    <t>DL-2393</t>
  </si>
  <si>
    <t>DL-2394</t>
  </si>
  <si>
    <t>DL-2396</t>
  </si>
  <si>
    <t>DL-2398</t>
  </si>
  <si>
    <t>DL-2400</t>
  </si>
  <si>
    <t>DL-2402</t>
  </si>
  <si>
    <t>DL-2404</t>
  </si>
  <si>
    <t>DL-2406</t>
  </si>
  <si>
    <t>DL-2408</t>
  </si>
  <si>
    <t>DL-2410</t>
  </si>
  <si>
    <t>DL-2412</t>
  </si>
  <si>
    <t>DL-2414</t>
  </si>
  <si>
    <t>DL-2416</t>
  </si>
  <si>
    <t>DL-2418</t>
  </si>
  <si>
    <t>DL-2420</t>
  </si>
  <si>
    <t>DL-2422</t>
  </si>
  <si>
    <t>DL-2424</t>
  </si>
  <si>
    <t>DL-2426</t>
  </si>
  <si>
    <t>DL-2428</t>
  </si>
  <si>
    <t>DL-2430</t>
  </si>
  <si>
    <t>DL-2432</t>
  </si>
  <si>
    <t>DL-2434</t>
  </si>
  <si>
    <t>DL-2436</t>
  </si>
  <si>
    <t>DL-2438</t>
  </si>
  <si>
    <t>DL-2440</t>
  </si>
  <si>
    <t>DL-2442</t>
  </si>
  <si>
    <t>DL-2444</t>
  </si>
  <si>
    <t>DL-2445</t>
  </si>
  <si>
    <t>DL-2446</t>
  </si>
  <si>
    <t>DL-2447</t>
  </si>
  <si>
    <t>DL-2449</t>
  </si>
  <si>
    <t>DL-2451</t>
  </si>
  <si>
    <t>DL-2453</t>
  </si>
  <si>
    <t>DL-2455</t>
  </si>
  <si>
    <t>DL-2457</t>
  </si>
  <si>
    <t>DL-2459</t>
  </si>
  <si>
    <t>DL-2461</t>
  </si>
  <si>
    <t>DL-2463</t>
  </si>
  <si>
    <t>DL-2465</t>
  </si>
  <si>
    <t>DL-2467</t>
  </si>
  <si>
    <t>DL-2469</t>
  </si>
  <si>
    <t>DL-2534</t>
  </si>
  <si>
    <t>DL-2535</t>
  </si>
  <si>
    <t>DL-2536</t>
  </si>
  <si>
    <t>DL-2537</t>
  </si>
  <si>
    <t>DL-2538</t>
  </si>
  <si>
    <t>DL-2539</t>
  </si>
  <si>
    <t>DL-2540</t>
  </si>
  <si>
    <t>DL-2541</t>
  </si>
  <si>
    <t>DL-2542</t>
  </si>
  <si>
    <t>DL-2543</t>
  </si>
  <si>
    <t>DL-2544</t>
  </si>
  <si>
    <t>DL-2545</t>
  </si>
  <si>
    <t>DL-2546</t>
  </si>
  <si>
    <t>DL-2547</t>
  </si>
  <si>
    <t>DL-2548</t>
  </si>
  <si>
    <t>DL-2549</t>
  </si>
  <si>
    <t>DL-2550</t>
  </si>
  <si>
    <t>DL-2551</t>
  </si>
  <si>
    <t>DL-2552</t>
  </si>
  <si>
    <t>DL-2553</t>
  </si>
  <si>
    <t>DL-2554</t>
  </si>
  <si>
    <t>DL-2555</t>
  </si>
  <si>
    <t>DL-2556</t>
  </si>
  <si>
    <t>DL-2557</t>
  </si>
  <si>
    <t>DL-2558</t>
  </si>
  <si>
    <t>DL-2559</t>
  </si>
  <si>
    <t>DL-2560</t>
  </si>
  <si>
    <t>DL-2561</t>
  </si>
  <si>
    <t>DL-2562</t>
  </si>
  <si>
    <t>DL-2563</t>
  </si>
  <si>
    <t>DL-2564</t>
  </si>
  <si>
    <t>DL-2565</t>
  </si>
  <si>
    <t>DL-2567</t>
  </si>
  <si>
    <t>DL-2569</t>
  </si>
  <si>
    <t>DL-2571</t>
  </si>
  <si>
    <t>DL-2573</t>
  </si>
  <si>
    <t>DL-2575</t>
  </si>
  <si>
    <t>DL-2577</t>
  </si>
  <si>
    <t>DL-2579</t>
  </si>
  <si>
    <t>DL-2581</t>
  </si>
  <si>
    <t>DL-2583</t>
  </si>
  <si>
    <t>DL-2585</t>
  </si>
  <si>
    <t>DL-2587</t>
  </si>
  <si>
    <t>DL-2589</t>
  </si>
  <si>
    <t>DL-2591</t>
  </si>
  <si>
    <t>DL-2593</t>
  </si>
  <si>
    <t>DL-2595</t>
  </si>
  <si>
    <t>DL-2596</t>
  </si>
  <si>
    <t>DL-2597</t>
  </si>
  <si>
    <t>DL-2598</t>
  </si>
  <si>
    <t>DL-2599</t>
  </si>
  <si>
    <t>DL-2600</t>
  </si>
  <si>
    <t>DL-2601</t>
  </si>
  <si>
    <t>DL-2602</t>
  </si>
  <si>
    <t>DL-2603</t>
  </si>
  <si>
    <t>DL-2604</t>
  </si>
  <si>
    <t>DL-2605</t>
  </si>
  <si>
    <t>DL-2606</t>
  </si>
  <si>
    <t>DL-2607</t>
  </si>
  <si>
    <t>DL-2608</t>
  </si>
  <si>
    <t>DL-2609</t>
  </si>
  <si>
    <t>DL-2625</t>
  </si>
  <si>
    <t>DL-2626</t>
  </si>
  <si>
    <t>DL-2627</t>
  </si>
  <si>
    <t>DL-2628</t>
  </si>
  <si>
    <t>DL-2629</t>
  </si>
  <si>
    <t>DL-2630</t>
  </si>
  <si>
    <t>DL-2631</t>
  </si>
  <si>
    <t>DL-2632</t>
  </si>
  <si>
    <t>DL-2633</t>
  </si>
  <si>
    <t>DL-2634</t>
  </si>
  <si>
    <t>DL-2635</t>
  </si>
  <si>
    <t>DL-2636</t>
  </si>
  <si>
    <t>DL-2637</t>
  </si>
  <si>
    <t>DL-2638</t>
  </si>
  <si>
    <t>DL-2639</t>
  </si>
  <si>
    <t>DL-2640</t>
  </si>
  <si>
    <t>DL-2641</t>
  </si>
  <si>
    <t>DL-2642</t>
  </si>
  <si>
    <t>DL-2643</t>
  </si>
  <si>
    <t>DL-2644</t>
  </si>
  <si>
    <t>DL-2645</t>
  </si>
  <si>
    <t>DL-2646</t>
  </si>
  <si>
    <t>DL-2647</t>
  </si>
  <si>
    <t>DL-2648</t>
  </si>
  <si>
    <t>DL-2649</t>
  </si>
  <si>
    <t>DL-2650</t>
  </si>
  <si>
    <t>DL-2651</t>
  </si>
  <si>
    <t>DL-2652</t>
  </si>
  <si>
    <t>DL-2653</t>
  </si>
  <si>
    <t>DL-2654</t>
  </si>
  <si>
    <t>DL-2655</t>
  </si>
  <si>
    <t>DL-2656</t>
  </si>
  <si>
    <t>DL-2657</t>
  </si>
  <si>
    <t>DL-2658</t>
  </si>
  <si>
    <t>DL-2659</t>
  </si>
  <si>
    <t>DL-2660</t>
  </si>
  <si>
    <t>DL-2661</t>
  </si>
  <si>
    <t>DL-2662</t>
  </si>
  <si>
    <t>DL-2663</t>
  </si>
  <si>
    <t>DL-2664</t>
  </si>
  <si>
    <t>DL-2699</t>
  </si>
  <si>
    <t>DL-2700</t>
  </si>
  <si>
    <t>DL-2701</t>
  </si>
  <si>
    <t>DL-2702</t>
  </si>
  <si>
    <t>DL-2703</t>
  </si>
  <si>
    <t>DL-2704</t>
  </si>
  <si>
    <t>DL-2705</t>
  </si>
  <si>
    <t>DL-2706</t>
  </si>
  <si>
    <t>DL-2707</t>
  </si>
  <si>
    <t>DL-2708</t>
  </si>
  <si>
    <t>DL-2709</t>
  </si>
  <si>
    <t>DL-2710</t>
  </si>
  <si>
    <t>DL-2711</t>
  </si>
  <si>
    <t>DL-2712</t>
  </si>
  <si>
    <t>DL-2713</t>
  </si>
  <si>
    <t>DL-2714</t>
  </si>
  <si>
    <t>DL-2715</t>
  </si>
  <si>
    <t>DL-2716</t>
  </si>
  <si>
    <t>DL-2717</t>
  </si>
  <si>
    <t>DL-2718</t>
  </si>
  <si>
    <t>DL-2719</t>
  </si>
  <si>
    <t>DL-2720</t>
  </si>
  <si>
    <t>DL-2721</t>
  </si>
  <si>
    <t>DL-2722</t>
  </si>
  <si>
    <t>DL-2723</t>
  </si>
  <si>
    <t>DL-2724</t>
  </si>
  <si>
    <t>DL-2725</t>
  </si>
  <si>
    <t>DL-2726</t>
  </si>
  <si>
    <t>DL-2727</t>
  </si>
  <si>
    <t>DL-2728</t>
  </si>
  <si>
    <t>DL-2729</t>
  </si>
  <si>
    <t>DL-2730</t>
  </si>
  <si>
    <t>DL-2731</t>
  </si>
  <si>
    <t>DL-2732</t>
  </si>
  <si>
    <t>DL-2733</t>
  </si>
  <si>
    <t>DL-2734</t>
  </si>
  <si>
    <t>DL-2735</t>
  </si>
  <si>
    <t>DL-2736</t>
  </si>
  <si>
    <t>DL-2737</t>
  </si>
  <si>
    <t>DL-2738</t>
  </si>
  <si>
    <t>DL-2739</t>
  </si>
  <si>
    <t>DL-2740</t>
  </si>
  <si>
    <t>DL-2741</t>
  </si>
  <si>
    <t>DL-2742</t>
  </si>
  <si>
    <t>DL-2743</t>
  </si>
  <si>
    <t>DL-2744</t>
  </si>
  <si>
    <t>DL-2745</t>
  </si>
  <si>
    <t>DL-2746</t>
  </si>
  <si>
    <t>DL-2747</t>
  </si>
  <si>
    <t>DL-2748</t>
  </si>
  <si>
    <t>DL-2749</t>
  </si>
  <si>
    <t>DL-2750</t>
  </si>
  <si>
    <t>DL-2751</t>
  </si>
  <si>
    <t>DL-2752</t>
  </si>
  <si>
    <t>DL-2753</t>
  </si>
  <si>
    <t>DL-2754</t>
  </si>
  <si>
    <t>DL-2755</t>
  </si>
  <si>
    <t>DL-2756</t>
  </si>
  <si>
    <t>DL-2757</t>
  </si>
  <si>
    <t>DL-2758</t>
  </si>
  <si>
    <t>DL-2812</t>
  </si>
  <si>
    <t>DL-2813</t>
  </si>
  <si>
    <t>DL-2814</t>
  </si>
  <si>
    <t>DL-2815</t>
  </si>
  <si>
    <t>DL-2816</t>
  </si>
  <si>
    <t>DL-2817</t>
  </si>
  <si>
    <t>DL-2818</t>
  </si>
  <si>
    <t>DL-2819</t>
  </si>
  <si>
    <t>DL-2820</t>
  </si>
  <si>
    <t>DL-2821</t>
  </si>
  <si>
    <t>DL-2822</t>
  </si>
  <si>
    <t>DL-2823</t>
  </si>
  <si>
    <t>DL-2824</t>
  </si>
  <si>
    <t>DL-2825</t>
  </si>
  <si>
    <t>DL-2826</t>
  </si>
  <si>
    <t>DL-2827</t>
  </si>
  <si>
    <t>DL-2828</t>
  </si>
  <si>
    <t>DL-2829</t>
  </si>
  <si>
    <t>DL-2830</t>
  </si>
  <si>
    <t>DL-2831</t>
  </si>
  <si>
    <t>DL-2832</t>
  </si>
  <si>
    <t>DL-2833</t>
  </si>
  <si>
    <t>DL-2834</t>
  </si>
  <si>
    <t>DL-2835</t>
  </si>
  <si>
    <t>DL-2836</t>
  </si>
  <si>
    <t>DL-2837</t>
  </si>
  <si>
    <t>DL-2838</t>
  </si>
  <si>
    <t>DL-2839</t>
  </si>
  <si>
    <t>DL-2840</t>
  </si>
  <si>
    <t>DL-2841</t>
  </si>
  <si>
    <t>DL-2842</t>
  </si>
  <si>
    <t>DL-2843</t>
  </si>
  <si>
    <t>DL-2844</t>
  </si>
  <si>
    <t>DL-2845</t>
  </si>
  <si>
    <t>DL-2846</t>
  </si>
  <si>
    <t>DL-2847</t>
  </si>
  <si>
    <t>DL-2848</t>
  </si>
  <si>
    <t>DL-2849</t>
  </si>
  <si>
    <t>DL-2850</t>
  </si>
  <si>
    <t>DL-2851</t>
  </si>
  <si>
    <t>DL-2852</t>
  </si>
  <si>
    <t>DL-2853</t>
  </si>
  <si>
    <t>DL-2854</t>
  </si>
  <si>
    <t>DL-2855</t>
  </si>
  <si>
    <t>DL-2856</t>
  </si>
  <si>
    <t>DL-2857</t>
  </si>
  <si>
    <t>DL-2905</t>
  </si>
  <si>
    <t>DL-2906</t>
  </si>
  <si>
    <t>DL-2907</t>
  </si>
  <si>
    <t>DL-2908</t>
  </si>
  <si>
    <t>DL-2909</t>
  </si>
  <si>
    <t>DL-2910</t>
  </si>
  <si>
    <t>DL-2911</t>
  </si>
  <si>
    <t>DL-2912</t>
  </si>
  <si>
    <t>DL-2913</t>
  </si>
  <si>
    <t>DL-2914</t>
  </si>
  <si>
    <t>DL-2915</t>
  </si>
  <si>
    <t>DL-2916</t>
  </si>
  <si>
    <t>DL-2917</t>
  </si>
  <si>
    <t>DL-2919</t>
  </si>
  <si>
    <t>DL-2921</t>
  </si>
  <si>
    <t>DL-2923</t>
  </si>
  <si>
    <t>DL-2925</t>
  </si>
  <si>
    <t>DL-2927</t>
  </si>
  <si>
    <t>DL-2929</t>
  </si>
  <si>
    <t>DL-2931</t>
  </si>
  <si>
    <t>DL-2933</t>
  </si>
  <si>
    <t>DL-2935</t>
  </si>
  <si>
    <t>DL-2937</t>
  </si>
  <si>
    <t>DL-2948</t>
  </si>
  <si>
    <t>DL-2949</t>
  </si>
  <si>
    <t>DL-2950</t>
  </si>
  <si>
    <t>DL-2951</t>
  </si>
  <si>
    <t>DL-2952</t>
  </si>
  <si>
    <t>DL-2953</t>
  </si>
  <si>
    <t>DL-2954</t>
  </si>
  <si>
    <t>DL-2955</t>
  </si>
  <si>
    <t>DL-2956</t>
  </si>
  <si>
    <t>DL-2957</t>
  </si>
  <si>
    <t>DL-2959</t>
  </si>
  <si>
    <t>DL-2961</t>
  </si>
  <si>
    <t>DL-2963</t>
  </si>
  <si>
    <t>DL-2965</t>
  </si>
  <si>
    <t>DL-2967</t>
  </si>
  <si>
    <t>DL-2969</t>
  </si>
  <si>
    <t>DL-2971</t>
  </si>
  <si>
    <t>DL-2973</t>
  </si>
  <si>
    <t>DL-2975</t>
  </si>
  <si>
    <t>DL-2976</t>
  </si>
  <si>
    <t>DL-2977</t>
  </si>
  <si>
    <t>DL-2978</t>
  </si>
  <si>
    <t>DL-2979</t>
  </si>
  <si>
    <t>DL-2980</t>
  </si>
  <si>
    <t>DL-2981</t>
  </si>
  <si>
    <t>DL-2982</t>
  </si>
  <si>
    <t>DL-2983</t>
  </si>
  <si>
    <t>DL-2984</t>
  </si>
  <si>
    <t>DL-2994</t>
  </si>
  <si>
    <t>DL-2996</t>
  </si>
  <si>
    <t>DL-2998</t>
  </si>
  <si>
    <t>DL-3000</t>
  </si>
  <si>
    <t>DL-3002</t>
  </si>
  <si>
    <t>DL-3004</t>
  </si>
  <si>
    <t>DL-3006</t>
  </si>
  <si>
    <t>DL-3008</t>
  </si>
  <si>
    <t>DL-3010</t>
  </si>
  <si>
    <t>DL-3012</t>
  </si>
  <si>
    <t>DL-3014</t>
  </si>
  <si>
    <t>DL-3016</t>
  </si>
  <si>
    <t>DL-3018</t>
  </si>
  <si>
    <t>DL-3020</t>
  </si>
  <si>
    <t>DL-3022</t>
  </si>
  <si>
    <t>DL-3024</t>
  </si>
  <si>
    <t>DL-3026</t>
  </si>
  <si>
    <t>DL-3028</t>
  </si>
  <si>
    <t>DL-3030</t>
  </si>
  <si>
    <t>DL-3032</t>
  </si>
  <si>
    <t>DL-3034</t>
  </si>
  <si>
    <t>DL-3036</t>
  </si>
  <si>
    <t>DL-3038</t>
  </si>
  <si>
    <t>DL-3040</t>
  </si>
  <si>
    <t>DL-3042</t>
  </si>
  <si>
    <t>DL-3044</t>
  </si>
  <si>
    <t>DL-3046</t>
  </si>
  <si>
    <t>DL-3048</t>
  </si>
  <si>
    <t>DL-3050</t>
  </si>
  <si>
    <t>DL-3052</t>
  </si>
  <si>
    <t>DL-3054</t>
  </si>
  <si>
    <t>DL-3056</t>
  </si>
  <si>
    <t>DL-3057</t>
  </si>
  <si>
    <t>DL-3059</t>
  </si>
  <si>
    <t>DL-3061</t>
  </si>
  <si>
    <t>DL-3063</t>
  </si>
  <si>
    <t>DL-3065</t>
  </si>
  <si>
    <t>DL-3067</t>
  </si>
  <si>
    <t>DL-3069</t>
  </si>
  <si>
    <t>DL-3071</t>
  </si>
  <si>
    <t>DL-3073</t>
  </si>
  <si>
    <t>DL-3075</t>
  </si>
  <si>
    <t>DL-3077</t>
  </si>
  <si>
    <t>DL-3079</t>
  </si>
  <si>
    <t>DL-3081</t>
  </si>
  <si>
    <t>DL-3083</t>
  </si>
  <si>
    <t>DL-3085</t>
  </si>
  <si>
    <t>DL-3087</t>
  </si>
  <si>
    <t>DL-3089</t>
  </si>
  <si>
    <t>DL-3091</t>
  </si>
  <si>
    <t>DL-3093</t>
  </si>
  <si>
    <t>DL-3095</t>
  </si>
  <si>
    <t>DL-3097</t>
  </si>
  <si>
    <t>DL-3099</t>
  </si>
  <si>
    <t>DL-3101</t>
  </si>
  <si>
    <t>DL-3103</t>
  </si>
  <si>
    <t>DL-3105</t>
  </si>
  <si>
    <t>DL-3107</t>
  </si>
  <si>
    <t>DL-3109</t>
  </si>
  <si>
    <t>DL-3111</t>
  </si>
  <si>
    <t>DL-3113</t>
  </si>
  <si>
    <t>DL-3115</t>
  </si>
  <si>
    <t>DL-3118</t>
  </si>
  <si>
    <t>DL-3119</t>
  </si>
  <si>
    <t>DL-3121</t>
  </si>
  <si>
    <t>DL-3141</t>
  </si>
  <si>
    <t>DL-3142</t>
  </si>
  <si>
    <t>DL-3143</t>
  </si>
  <si>
    <t>DL-3144</t>
  </si>
  <si>
    <t>DL-3145</t>
  </si>
  <si>
    <t>DL-3146</t>
  </si>
  <si>
    <t>DL-3147</t>
  </si>
  <si>
    <t>DL-3148</t>
  </si>
  <si>
    <t>DL-3149</t>
  </si>
  <si>
    <t>DL-3150</t>
  </si>
  <si>
    <t>DL-3151</t>
  </si>
  <si>
    <t>DL-3152</t>
  </si>
  <si>
    <t>DL-3153</t>
  </si>
  <si>
    <t>DL-3154</t>
  </si>
  <si>
    <t>DL-3155</t>
  </si>
  <si>
    <t>DL-3156</t>
  </si>
  <si>
    <t>DL-3157</t>
  </si>
  <si>
    <t>DL-3158</t>
  </si>
  <si>
    <t>DL-3159</t>
  </si>
  <si>
    <t>DL-3180</t>
  </si>
  <si>
    <t>DL-3181</t>
  </si>
  <si>
    <t>DL-3182</t>
  </si>
  <si>
    <t>DL-3183</t>
  </si>
  <si>
    <t>DL-3184</t>
  </si>
  <si>
    <t>DL-3185</t>
  </si>
  <si>
    <t>DL-3186</t>
  </si>
  <si>
    <t>DL-3187</t>
  </si>
  <si>
    <t>DL-3188</t>
  </si>
  <si>
    <t>DL-3189</t>
  </si>
  <si>
    <t>DL-3190</t>
  </si>
  <si>
    <t>DL-3191</t>
  </si>
  <si>
    <t>DL-3192</t>
  </si>
  <si>
    <t>DL-3193</t>
  </si>
  <si>
    <t>DL-3194</t>
  </si>
  <si>
    <t>DL-3195</t>
  </si>
  <si>
    <t>DL-3196</t>
  </si>
  <si>
    <t>DL-3197</t>
  </si>
  <si>
    <t>DL-3198</t>
  </si>
  <si>
    <t>DL-3199</t>
  </si>
  <si>
    <t>DL-3200</t>
  </si>
  <si>
    <t>DL-3201</t>
  </si>
  <si>
    <t>DL-3202</t>
  </si>
  <si>
    <t>DL-3203</t>
  </si>
  <si>
    <t>DL-3204</t>
  </si>
  <si>
    <t>DL-3205</t>
  </si>
  <si>
    <t>DL-3206</t>
  </si>
  <si>
    <t>DL-3207</t>
  </si>
  <si>
    <t>DL-3208</t>
  </si>
  <si>
    <t>DL-3209</t>
  </si>
  <si>
    <t>DL-3221</t>
  </si>
  <si>
    <t>DL-3222</t>
  </si>
  <si>
    <t>DL-3223</t>
  </si>
  <si>
    <t>DL-3224</t>
  </si>
  <si>
    <t>DL-3225</t>
  </si>
  <si>
    <t>DL-3226</t>
  </si>
  <si>
    <t>DL-3227</t>
  </si>
  <si>
    <t>DL-3228</t>
  </si>
  <si>
    <t>DL-3229</t>
  </si>
  <si>
    <t>DL-3230</t>
  </si>
  <si>
    <t>DL-3231</t>
  </si>
  <si>
    <t>DL-3232</t>
  </si>
  <si>
    <t>DL-3233</t>
  </si>
  <si>
    <t>DL-3234</t>
  </si>
  <si>
    <t>DL-3235</t>
  </si>
  <si>
    <t>DL-3236</t>
  </si>
  <si>
    <t>DL-3237</t>
  </si>
  <si>
    <t>DL-3238</t>
  </si>
  <si>
    <t>DL-3239</t>
  </si>
  <si>
    <t>DL-3240</t>
  </si>
  <si>
    <t>DL-3241</t>
  </si>
  <si>
    <t>DL-3242</t>
  </si>
  <si>
    <t>DL-3243</t>
  </si>
  <si>
    <t>DL-3244</t>
  </si>
  <si>
    <t>DL-3245</t>
  </si>
  <si>
    <t>DL-3246</t>
  </si>
  <si>
    <t>DL-3247</t>
  </si>
  <si>
    <t>DL-3248</t>
  </si>
  <si>
    <t>DL-3249</t>
  </si>
  <si>
    <t>DL-3250</t>
  </si>
  <si>
    <t>DL-3251</t>
  </si>
  <si>
    <t>DL-3252</t>
  </si>
  <si>
    <t>DL-3253</t>
  </si>
  <si>
    <t>DL-3254</t>
  </si>
  <si>
    <t>DL-3255</t>
  </si>
  <si>
    <t>DL-3256</t>
  </si>
  <si>
    <t>DL-3257</t>
  </si>
  <si>
    <t>DL-3258</t>
  </si>
  <si>
    <t>DL-3259</t>
  </si>
  <si>
    <t>DL-3260</t>
  </si>
  <si>
    <t>DL-3261</t>
  </si>
  <si>
    <t>DL-3262</t>
  </si>
  <si>
    <t>DL-3263</t>
  </si>
  <si>
    <t>DL-3265</t>
  </si>
  <si>
    <t>DL-3267</t>
  </si>
  <si>
    <t>DL-3269</t>
  </si>
  <si>
    <t>DL-3271</t>
  </si>
  <si>
    <t>DL-3273</t>
  </si>
  <si>
    <t>DL-3275</t>
  </si>
  <si>
    <t>DL-3276</t>
  </si>
  <si>
    <t>DL-3277</t>
  </si>
  <si>
    <t>DL-3287</t>
  </si>
  <si>
    <t>DL-3288</t>
  </si>
  <si>
    <t>DL-3289</t>
  </si>
  <si>
    <t>DL-3291</t>
  </si>
  <si>
    <t>DL-3293</t>
  </si>
  <si>
    <t>DL-3295</t>
  </si>
  <si>
    <t>DL-3299</t>
  </si>
  <si>
    <t>DL-3300</t>
  </si>
  <si>
    <t>DL-3301</t>
  </si>
  <si>
    <t>DL-3302</t>
  </si>
  <si>
    <t>DL-3303</t>
  </si>
  <si>
    <t>DL-3304</t>
  </si>
  <si>
    <t>DL-3306</t>
  </si>
  <si>
    <t>DL-3308</t>
  </si>
  <si>
    <t>DL-3310</t>
  </si>
  <si>
    <t>DL-3312</t>
  </si>
  <si>
    <t>DL-3314</t>
  </si>
  <si>
    <t>DL-3316</t>
  </si>
  <si>
    <t>DL-3318</t>
  </si>
  <si>
    <t>DL-3328</t>
  </si>
  <si>
    <t>DL-3329</t>
  </si>
  <si>
    <t>DL-3330</t>
  </si>
  <si>
    <t>DL-3331</t>
  </si>
  <si>
    <t>DL-3332</t>
  </si>
  <si>
    <t>DL-3333</t>
  </si>
  <si>
    <t>DL-3334</t>
  </si>
  <si>
    <t>DL-3335</t>
  </si>
  <si>
    <t>DL-3336</t>
  </si>
  <si>
    <t>DL-3346</t>
  </si>
  <si>
    <t>DL-3347</t>
  </si>
  <si>
    <t>DL-3348</t>
  </si>
  <si>
    <t>DL-3349</t>
  </si>
  <si>
    <t>DL-3350</t>
  </si>
  <si>
    <t>DL-3351</t>
  </si>
  <si>
    <t>DL-3352</t>
  </si>
  <si>
    <t>DL-3353</t>
  </si>
  <si>
    <t>DL-3354</t>
  </si>
  <si>
    <t>DL-3355</t>
  </si>
  <si>
    <t>DL-3357</t>
  </si>
  <si>
    <t>DL-3359</t>
  </si>
  <si>
    <t>DL-3361</t>
  </si>
  <si>
    <t>DL-3363</t>
  </si>
  <si>
    <t>DL-3365</t>
  </si>
  <si>
    <t>DL-3367</t>
  </si>
  <si>
    <t>DL-3370</t>
  </si>
  <si>
    <t>DL-3482</t>
  </si>
  <si>
    <t>DL-3483</t>
  </si>
  <si>
    <t>DL-3484</t>
  </si>
  <si>
    <t>DL-3485</t>
  </si>
  <si>
    <t>DL-3486</t>
  </si>
  <si>
    <t>DL-3487</t>
  </si>
  <si>
    <t>DL-3488</t>
  </si>
  <si>
    <t>DL-3489</t>
  </si>
  <si>
    <t>DL-3490</t>
  </si>
  <si>
    <t>DL-3491</t>
  </si>
  <si>
    <t>DL-3492</t>
  </si>
  <si>
    <t>DL-3493</t>
  </si>
  <si>
    <t>DL-3494</t>
  </si>
  <si>
    <t>DL-3495</t>
  </si>
  <si>
    <t>DL-3496</t>
  </si>
  <si>
    <t>DL-3497</t>
  </si>
  <si>
    <t>DL-3498</t>
  </si>
  <si>
    <t>DL-3499</t>
  </si>
  <si>
    <t>DL-3500</t>
  </si>
  <si>
    <t>DL-3501</t>
  </si>
  <si>
    <t>DL-3502</t>
  </si>
  <si>
    <t>DL-3503</t>
  </si>
  <si>
    <t>DL-3504</t>
  </si>
  <si>
    <t>DL-3505</t>
  </si>
  <si>
    <t>DL-3506</t>
  </si>
  <si>
    <t>DL-3507</t>
  </si>
  <si>
    <t>DL-3508</t>
  </si>
  <si>
    <t>DL-3509</t>
  </si>
  <si>
    <t>DL-3510</t>
  </si>
  <si>
    <t>DL-3511</t>
  </si>
  <si>
    <t>DL-3512</t>
  </si>
  <si>
    <t>DL-3513</t>
  </si>
  <si>
    <t>DL-3514</t>
  </si>
  <si>
    <t>DL-3515</t>
  </si>
  <si>
    <t>DL-3516</t>
  </si>
  <si>
    <t>DL-3517</t>
  </si>
  <si>
    <t>DL-3518</t>
  </si>
  <si>
    <t>DL-3519</t>
  </si>
  <si>
    <t>DL-3520</t>
  </si>
  <si>
    <t>DL-3521</t>
  </si>
  <si>
    <t>DL-3522</t>
  </si>
  <si>
    <t>DL-3523</t>
  </si>
  <si>
    <t>DL-3524</t>
  </si>
  <si>
    <t>DL-3525</t>
  </si>
  <si>
    <t>DL-3526</t>
  </si>
  <si>
    <t>DL-3527</t>
  </si>
  <si>
    <t>DL-3528</t>
  </si>
  <si>
    <t>DL-3529</t>
  </si>
  <si>
    <t>DL-3530</t>
  </si>
  <si>
    <t>DL-3531</t>
  </si>
  <si>
    <t>DL-3532</t>
  </si>
  <si>
    <t>DL-3533</t>
  </si>
  <si>
    <t>DL-3534</t>
  </si>
  <si>
    <t>DL-3535</t>
  </si>
  <si>
    <t>DL-3536</t>
  </si>
  <si>
    <t>DL-3537</t>
  </si>
  <si>
    <t>DL-3538</t>
  </si>
  <si>
    <t>DL-3539</t>
  </si>
  <si>
    <t>DL-3540</t>
  </si>
  <si>
    <t>DL-3541</t>
  </si>
  <si>
    <t>DL-3542</t>
  </si>
  <si>
    <t>DL-3543</t>
  </si>
  <si>
    <t>DL-3544</t>
  </si>
  <si>
    <t>DL-3545</t>
  </si>
  <si>
    <t>DL-3546</t>
  </si>
  <si>
    <t>DL-3547</t>
  </si>
  <si>
    <t>DL-3548</t>
  </si>
  <si>
    <t>DL-3549</t>
  </si>
  <si>
    <t>DL-3550</t>
  </si>
  <si>
    <t>DL-3551</t>
  </si>
  <si>
    <t>DL-3552</t>
  </si>
  <si>
    <t>DL-3553</t>
  </si>
  <si>
    <t>DL-3554</t>
  </si>
  <si>
    <t>DL-3555</t>
  </si>
  <si>
    <t>DL-3556</t>
  </si>
  <si>
    <t>DL-3557</t>
  </si>
  <si>
    <t>DL-3558</t>
  </si>
  <si>
    <t>DL-3559</t>
  </si>
  <si>
    <t>DL-3560</t>
  </si>
  <si>
    <t>DL-3561</t>
  </si>
  <si>
    <t>DL-3562</t>
  </si>
  <si>
    <t>DL-3563</t>
  </si>
  <si>
    <t>DL-3564</t>
  </si>
  <si>
    <t>DL-3565</t>
  </si>
  <si>
    <t>DL-3566</t>
  </si>
  <si>
    <t>DL-3567</t>
  </si>
  <si>
    <t>DL-3568</t>
  </si>
  <si>
    <t>DL-3569</t>
  </si>
  <si>
    <t>DL-3570</t>
  </si>
  <si>
    <t>DL-3571</t>
  </si>
  <si>
    <t>DL-3572</t>
  </si>
  <si>
    <t>DL-3573</t>
  </si>
  <si>
    <t>DL-3574</t>
  </si>
  <si>
    <t>DL-3575</t>
  </si>
  <si>
    <t>DL-3576</t>
  </si>
  <si>
    <t>DL-3577</t>
  </si>
  <si>
    <t>DL-3578</t>
  </si>
  <si>
    <t>DL-3579</t>
  </si>
  <si>
    <t>DL-3580</t>
  </si>
  <si>
    <t>DL-3581</t>
  </si>
  <si>
    <t>DL-3582</t>
  </si>
  <si>
    <t>DL-3583</t>
  </si>
  <si>
    <t>DL-3584</t>
  </si>
  <si>
    <t>DL-3585</t>
  </si>
  <si>
    <t>DL-3586</t>
  </si>
  <si>
    <t>DL-3587</t>
  </si>
  <si>
    <t>DL-3588</t>
  </si>
  <si>
    <t>DL-3589</t>
  </si>
  <si>
    <t>DL-3590</t>
  </si>
  <si>
    <t>DL-3591</t>
  </si>
  <si>
    <t>DL-3611</t>
  </si>
  <si>
    <t>DL-3613</t>
  </si>
  <si>
    <t>DL-3615</t>
  </si>
  <si>
    <t>DL-3617</t>
  </si>
  <si>
    <t>DL-3619</t>
  </si>
  <si>
    <t>DL-3621</t>
  </si>
  <si>
    <t>DL-3623</t>
  </si>
  <si>
    <t>DL-3625</t>
  </si>
  <si>
    <t>DL-3627</t>
  </si>
  <si>
    <t>DL-3629</t>
  </si>
  <si>
    <t>DL-3631</t>
  </si>
  <si>
    <t>DL-3633</t>
  </si>
  <si>
    <t>DL-3635</t>
  </si>
  <si>
    <t>DL-3637</t>
  </si>
  <si>
    <t>DL-3639</t>
  </si>
  <si>
    <t>DL-3641</t>
  </si>
  <si>
    <t>DL-3643</t>
  </si>
  <si>
    <t>DL-3645</t>
  </si>
  <si>
    <t>DL-3647</t>
  </si>
  <si>
    <t>DL-3649</t>
  </si>
  <si>
    <t>DL-3652</t>
  </si>
  <si>
    <t>DL-3654</t>
  </si>
  <si>
    <t>DL-3656</t>
  </si>
  <si>
    <t>DL-3658</t>
  </si>
  <si>
    <t>DL-3660</t>
  </si>
  <si>
    <t>DL-3662</t>
  </si>
  <si>
    <t>DL-3664</t>
  </si>
  <si>
    <t>DL-3666</t>
  </si>
  <si>
    <t>DL-3668</t>
  </si>
  <si>
    <t>DL-3670</t>
  </si>
  <si>
    <t>DL-3672</t>
  </si>
  <si>
    <t>DL-3674</t>
  </si>
  <si>
    <t>DL-3676</t>
  </si>
  <si>
    <t>DL-3678</t>
  </si>
  <si>
    <t>DL-3680</t>
  </si>
  <si>
    <t>DL-3682</t>
  </si>
  <si>
    <t>DL-3684</t>
  </si>
  <si>
    <t>DL-3686</t>
  </si>
  <si>
    <t>DL-3688</t>
  </si>
  <si>
    <t>DL-3690</t>
  </si>
  <si>
    <t>DL-3692</t>
  </si>
  <si>
    <t>DL-3694</t>
  </si>
  <si>
    <t>DL-3696</t>
  </si>
  <si>
    <t>DL-3698</t>
  </si>
  <si>
    <t>DL-3700</t>
  </si>
  <si>
    <t>DL-3702</t>
  </si>
  <si>
    <t>DL-3704</t>
  </si>
  <si>
    <t>DL-3706</t>
  </si>
  <si>
    <t>DL-3708</t>
  </si>
  <si>
    <t>DL-3709</t>
  </si>
  <si>
    <t>DL-3710</t>
  </si>
  <si>
    <t>DL-3711</t>
  </si>
  <si>
    <t>DL-3712</t>
  </si>
  <si>
    <t>DL-3713</t>
  </si>
  <si>
    <t>DL-3714</t>
  </si>
  <si>
    <t>DL-3716</t>
  </si>
  <si>
    <t>DL-3718</t>
  </si>
  <si>
    <t>DL-3720</t>
  </si>
  <si>
    <t>DL-3722</t>
  </si>
  <si>
    <t>DL-3724</t>
  </si>
  <si>
    <t>DL-3726</t>
  </si>
  <si>
    <t>DL-3728</t>
  </si>
  <si>
    <t>DL-3730</t>
  </si>
  <si>
    <t>DL-3732</t>
  </si>
  <si>
    <t>DL-3734</t>
  </si>
  <si>
    <t>DL-3736</t>
  </si>
  <si>
    <t>DL-3738</t>
  </si>
  <si>
    <t>DL-3740</t>
  </si>
  <si>
    <t>DL-3741</t>
  </si>
  <si>
    <t>DL-3743</t>
  </si>
  <si>
    <t>DL-3745</t>
  </si>
  <si>
    <t>DL-3747</t>
  </si>
  <si>
    <t>DL-3749</t>
  </si>
  <si>
    <t>DL-3751</t>
  </si>
  <si>
    <t>DL-3753</t>
  </si>
  <si>
    <t>DL-3755</t>
  </si>
  <si>
    <t>DL-3757</t>
  </si>
  <si>
    <t>DL-3759</t>
  </si>
  <si>
    <t>DL-3761</t>
  </si>
  <si>
    <t>DL-3763</t>
  </si>
  <si>
    <t>DL-3765</t>
  </si>
  <si>
    <t>DL-3767</t>
  </si>
  <si>
    <t>DL-3769</t>
  </si>
  <si>
    <t>DL-3771</t>
  </si>
  <si>
    <t>DL-3773</t>
  </si>
  <si>
    <t>DL-3775</t>
  </si>
  <si>
    <t>DL-3777</t>
  </si>
  <si>
    <t>DL-3779</t>
  </si>
  <si>
    <t>DL-3781</t>
  </si>
  <si>
    <t>DL-3783</t>
  </si>
  <si>
    <t>DL-3785</t>
  </si>
  <si>
    <t>DL-3787</t>
  </si>
  <si>
    <t>DL-3789</t>
  </si>
  <si>
    <t>DL-3791</t>
  </si>
  <si>
    <t>DL-3793</t>
  </si>
  <si>
    <t>DL-3795</t>
  </si>
  <si>
    <t>DL-3797</t>
  </si>
  <si>
    <t>DL-3799</t>
  </si>
  <si>
    <t>DL-3801</t>
  </si>
  <si>
    <t>DL-3803</t>
  </si>
  <si>
    <t>DL-3805</t>
  </si>
  <si>
    <t>DL-3807</t>
  </si>
  <si>
    <t>DL-3809</t>
  </si>
  <si>
    <t>DL-3811</t>
  </si>
  <si>
    <t>DL-3813</t>
  </si>
  <si>
    <t>DL-3815</t>
  </si>
  <si>
    <t>DL-3817</t>
  </si>
  <si>
    <t>DL-3819</t>
  </si>
  <si>
    <t>DL-3917</t>
  </si>
  <si>
    <t>DL-3919</t>
  </si>
  <si>
    <t>DL-3921</t>
  </si>
  <si>
    <t>DL-3923</t>
  </si>
  <si>
    <t>DL-3925</t>
  </si>
  <si>
    <t>DL-3927</t>
  </si>
  <si>
    <t>DL-3929</t>
  </si>
  <si>
    <t>DL-3931</t>
  </si>
  <si>
    <t>DL-3944</t>
  </si>
  <si>
    <t>DL-3945</t>
  </si>
  <si>
    <t>DL-3946</t>
  </si>
  <si>
    <t>DL-3947</t>
  </si>
  <si>
    <t>DL-3948</t>
  </si>
  <si>
    <t>DL-3949</t>
  </si>
  <si>
    <t>DL-3950</t>
  </si>
  <si>
    <t>DL-3951</t>
  </si>
  <si>
    <t>DL-3952</t>
  </si>
  <si>
    <t>DL-3953</t>
  </si>
  <si>
    <t>DL-3954</t>
  </si>
  <si>
    <t>DL-3955</t>
  </si>
  <si>
    <t>DL-3957</t>
  </si>
  <si>
    <t>DL-3959</t>
  </si>
  <si>
    <t>DL-3961</t>
  </si>
  <si>
    <t>DL-3963</t>
  </si>
  <si>
    <t>DL-3965</t>
  </si>
  <si>
    <t>DL-3967</t>
  </si>
  <si>
    <t>DL-3969</t>
  </si>
  <si>
    <t>DL-3971</t>
  </si>
  <si>
    <t>DL-3973</t>
  </si>
  <si>
    <t>DL-3975</t>
  </si>
  <si>
    <t>DL-3977</t>
  </si>
  <si>
    <t>DL-3979</t>
  </si>
  <si>
    <t>DL-3981</t>
  </si>
  <si>
    <t>DL-3983</t>
  </si>
  <si>
    <t>DL-3985</t>
  </si>
  <si>
    <t>DL-3987</t>
  </si>
  <si>
    <t>DL-4017</t>
  </si>
  <si>
    <t>DL-4018</t>
  </si>
  <si>
    <t>DL-4019</t>
  </si>
  <si>
    <t>DL-4020</t>
  </si>
  <si>
    <t>DL-4021</t>
  </si>
  <si>
    <t>DL-4022</t>
  </si>
  <si>
    <t>DL-4023</t>
  </si>
  <si>
    <t>DL-4024</t>
  </si>
  <si>
    <t>DL-4025</t>
  </si>
  <si>
    <t>DL-4026</t>
  </si>
  <si>
    <t>DL-4027</t>
  </si>
  <si>
    <t>DL-4028</t>
  </si>
  <si>
    <t>DL-4029</t>
  </si>
  <si>
    <t>DL-4031</t>
  </si>
  <si>
    <t>DL-4033</t>
  </si>
  <si>
    <t>DL-4035</t>
  </si>
  <si>
    <t>DL-4037</t>
  </si>
  <si>
    <t>DL-4039</t>
  </si>
  <si>
    <t>DL-4041</t>
  </si>
  <si>
    <t>DL-4043</t>
  </si>
  <si>
    <t>DL-4065</t>
  </si>
  <si>
    <t>DL-4066</t>
  </si>
  <si>
    <t>DL-4067</t>
  </si>
  <si>
    <t>DL-4068</t>
  </si>
  <si>
    <t>DL-4069</t>
  </si>
  <si>
    <t>DL-4070</t>
  </si>
  <si>
    <t>DL-4071</t>
  </si>
  <si>
    <t>DL-4072</t>
  </si>
  <si>
    <t>DL-4073</t>
  </si>
  <si>
    <t>DL-4074</t>
  </si>
  <si>
    <t>DL-4075</t>
  </si>
  <si>
    <t>DL-4076</t>
  </si>
  <si>
    <t>DL-4077</t>
  </si>
  <si>
    <t>DL-4078</t>
  </si>
  <si>
    <t>DL-4079</t>
  </si>
  <si>
    <t>DL-4080</t>
  </si>
  <si>
    <t>DL-4081</t>
  </si>
  <si>
    <t>DL-4082</t>
  </si>
  <si>
    <t>DL-4092</t>
  </si>
  <si>
    <t>DL-4093</t>
  </si>
  <si>
    <t>DL-4094</t>
  </si>
  <si>
    <t>DL-4095</t>
  </si>
  <si>
    <t>DL-4096</t>
  </si>
  <si>
    <t>DL-4111</t>
  </si>
  <si>
    <t>DL-4112</t>
  </si>
  <si>
    <t>DL-4113</t>
  </si>
  <si>
    <t>DL-4114</t>
  </si>
  <si>
    <t>DL-4115</t>
  </si>
  <si>
    <t>DL-4116</t>
  </si>
  <si>
    <t>DL-4117</t>
  </si>
  <si>
    <t>DL-4118</t>
  </si>
  <si>
    <t>DL-4119</t>
  </si>
  <si>
    <t>DL-4120</t>
  </si>
  <si>
    <t>DL-4121</t>
  </si>
  <si>
    <t>DL-4122</t>
  </si>
  <si>
    <t>DL-4123</t>
  </si>
  <si>
    <t>DL-4124</t>
  </si>
  <si>
    <t>DL-4135</t>
  </si>
  <si>
    <t>DL-4136</t>
  </si>
  <si>
    <t>DL-4137</t>
  </si>
  <si>
    <t>DL-4138</t>
  </si>
  <si>
    <t>DL-4139</t>
  </si>
  <si>
    <t>DL-4140</t>
  </si>
  <si>
    <t>DL-4141</t>
  </si>
  <si>
    <t>DL-4142</t>
  </si>
  <si>
    <t>DL-4143</t>
  </si>
  <si>
    <t>DL-4144</t>
  </si>
  <si>
    <t>DL-4145</t>
  </si>
  <si>
    <t>DL-4175</t>
  </si>
  <si>
    <t>DL-4176</t>
  </si>
  <si>
    <t>DL-4177</t>
  </si>
  <si>
    <t>DL-4178</t>
  </si>
  <si>
    <t>DL-4179</t>
  </si>
  <si>
    <t>DL-4180</t>
  </si>
  <si>
    <t>DL-4181</t>
  </si>
  <si>
    <t>DL-4182</t>
  </si>
  <si>
    <t>DL-4183</t>
  </si>
  <si>
    <t>DL-4184</t>
  </si>
  <si>
    <t>DL-4185</t>
  </si>
  <si>
    <t>DL-4186</t>
  </si>
  <si>
    <t>DL-4187</t>
  </si>
  <si>
    <t>DL-4188</t>
  </si>
  <si>
    <t>DL-4189</t>
  </si>
  <si>
    <t>DL-4190</t>
  </si>
  <si>
    <t>DL-4191</t>
  </si>
  <si>
    <t>DL-4192</t>
  </si>
  <si>
    <t>DL-4193</t>
  </si>
  <si>
    <t>DL-4194</t>
  </si>
  <si>
    <t>DL-4195</t>
  </si>
  <si>
    <t>DL-4196</t>
  </si>
  <si>
    <t>DL-4197</t>
  </si>
  <si>
    <t>DL-4198</t>
  </si>
  <si>
    <t>DL-4199</t>
  </si>
  <si>
    <t>DL-4200</t>
  </si>
  <si>
    <t>DL-4201</t>
  </si>
  <si>
    <t>DL-4202</t>
  </si>
  <si>
    <t>DL-4203</t>
  </si>
  <si>
    <t>DL-4204</t>
  </si>
  <si>
    <t>DL-4205</t>
  </si>
  <si>
    <t>DL-4206</t>
  </si>
  <si>
    <t>DL-4208</t>
  </si>
  <si>
    <t>DL-4210</t>
  </si>
  <si>
    <t>DL-4212</t>
  </si>
  <si>
    <t>DL-4214</t>
  </si>
  <si>
    <t>DL-4216</t>
  </si>
  <si>
    <t>DL-4218</t>
  </si>
  <si>
    <t>DL-4220</t>
  </si>
  <si>
    <t>DL-4222</t>
  </si>
  <si>
    <t>DL-4228</t>
  </si>
  <si>
    <t>DL-4230</t>
  </si>
  <si>
    <t>DL-4232</t>
  </si>
  <si>
    <t>DL-4234</t>
  </si>
  <si>
    <t>DL-4236</t>
  </si>
  <si>
    <t>DL-4238</t>
  </si>
  <si>
    <t>DL-4240</t>
  </si>
  <si>
    <t>DL-4242</t>
  </si>
  <si>
    <t>DL-4244</t>
  </si>
  <si>
    <t>DL-4246</t>
  </si>
  <si>
    <t>DL-4248</t>
  </si>
  <si>
    <t>DL-4250</t>
  </si>
  <si>
    <t>DL-4252</t>
  </si>
  <si>
    <t>DL-4254</t>
  </si>
  <si>
    <t>DL-4255</t>
  </si>
  <si>
    <t>DL-4256</t>
  </si>
  <si>
    <t>DL-4257</t>
  </si>
  <si>
    <t>DL-4258</t>
  </si>
  <si>
    <t>DL-4259</t>
  </si>
  <si>
    <t>DL-4260</t>
  </si>
  <si>
    <t>DL-4261</t>
  </si>
  <si>
    <t>DL-4262</t>
  </si>
  <si>
    <t>DL-4263</t>
  </si>
  <si>
    <t>DL-4264</t>
  </si>
  <si>
    <t>DL-4265</t>
  </si>
  <si>
    <t>DL-4266</t>
  </si>
  <si>
    <t>DL-4267</t>
  </si>
  <si>
    <t>DL-4268</t>
  </si>
  <si>
    <t>DL-4269</t>
  </si>
  <si>
    <t>DL-4270</t>
  </si>
  <si>
    <t>DL-4271</t>
  </si>
  <si>
    <t>DL-4272</t>
  </si>
  <si>
    <t>DL-4273</t>
  </si>
  <si>
    <t>DL-4274</t>
  </si>
  <si>
    <t>DL-4275</t>
  </si>
  <si>
    <t>DL-4276</t>
  </si>
  <si>
    <t>DL-4277</t>
  </si>
  <si>
    <t>DL-4278</t>
  </si>
  <si>
    <t>DL-4279</t>
  </si>
  <si>
    <t>DL-4280</t>
  </si>
  <si>
    <t>DL-4281</t>
  </si>
  <si>
    <t>DL-4282</t>
  </si>
  <si>
    <t>DL-4283</t>
  </si>
  <si>
    <t>DL-4284</t>
  </si>
  <si>
    <t>DL-4285</t>
  </si>
  <si>
    <t>DL-4286</t>
  </si>
  <si>
    <t>DL-4287</t>
  </si>
  <si>
    <t>DL-4288</t>
  </si>
  <si>
    <t>DL-4289</t>
  </si>
  <si>
    <t>DL-4290</t>
  </si>
  <si>
    <t>DL-4291</t>
  </si>
  <si>
    <t>DL-4292</t>
  </si>
  <si>
    <t>DL-4293</t>
  </si>
  <si>
    <t>DL-4294</t>
  </si>
  <si>
    <t>DL-4295</t>
  </si>
  <si>
    <t>DL-4296</t>
  </si>
  <si>
    <t>DL-4297</t>
  </si>
  <si>
    <t>DL-4298</t>
  </si>
  <si>
    <t>DL-4299</t>
  </si>
  <si>
    <t>DL-4300</t>
  </si>
  <si>
    <t>DL-4301</t>
  </si>
  <si>
    <t>DL-4302</t>
  </si>
  <si>
    <t>DL-4303</t>
  </si>
  <si>
    <t>DL-4304</t>
  </si>
  <si>
    <t>DL-4305</t>
  </si>
  <si>
    <t>DL-4306</t>
  </si>
  <si>
    <t>DL-4307</t>
  </si>
  <si>
    <t>DL-4308</t>
  </si>
  <si>
    <t>DL-4309</t>
  </si>
  <si>
    <t>DL-4310</t>
  </si>
  <si>
    <t>DL-4311</t>
  </si>
  <si>
    <t>DL-4312</t>
  </si>
  <si>
    <t>DL-4313</t>
  </si>
  <si>
    <t>DL-4314</t>
  </si>
  <si>
    <t>DL-4315</t>
  </si>
  <si>
    <t>DL-4316</t>
  </si>
  <si>
    <t>DL-4317</t>
  </si>
  <si>
    <t>DL-4318</t>
  </si>
  <si>
    <t>DL-4319</t>
  </si>
  <si>
    <t>DL-4320</t>
  </si>
  <si>
    <t>DL-4321</t>
  </si>
  <si>
    <t>DL-4322</t>
  </si>
  <si>
    <t>DL-4323</t>
  </si>
  <si>
    <t>DL-4324</t>
  </si>
  <si>
    <t>DL-4325</t>
  </si>
  <si>
    <t>DL-4326</t>
  </si>
  <si>
    <t>DL-4327</t>
  </si>
  <si>
    <t>DL-4328</t>
  </si>
  <si>
    <t>DL-4329</t>
  </si>
  <si>
    <t>DL-4330</t>
  </si>
  <si>
    <t>DL-4331</t>
  </si>
  <si>
    <t>DL-4332</t>
  </si>
  <si>
    <t>DL-4333</t>
  </si>
  <si>
    <t>DL-4378</t>
  </si>
  <si>
    <t>DL-4379</t>
  </si>
  <si>
    <t>DL-4380</t>
  </si>
  <si>
    <t>DL-4381</t>
  </si>
  <si>
    <t>DL-4382</t>
  </si>
  <si>
    <t>DL-4383</t>
  </si>
  <si>
    <t>DL-4384</t>
  </si>
  <si>
    <t>DL-4385</t>
  </si>
  <si>
    <t>DL-4386</t>
  </si>
  <si>
    <t>DL-4387</t>
  </si>
  <si>
    <t>DL-4388</t>
  </si>
  <si>
    <t>DL-4389</t>
  </si>
  <si>
    <t>DL-4390</t>
  </si>
  <si>
    <t>DL-4391</t>
  </si>
  <si>
    <t>DL-4392</t>
  </si>
  <si>
    <t>DL-4393</t>
  </si>
  <si>
    <t>DL-4394</t>
  </si>
  <si>
    <t>DL-4395</t>
  </si>
  <si>
    <t>DL-4396</t>
  </si>
  <si>
    <t>DL-4397</t>
  </si>
  <si>
    <t>DL-4398</t>
  </si>
  <si>
    <t>DL-4399</t>
  </si>
  <si>
    <t>DL-4400</t>
  </si>
  <si>
    <t>DL-4401</t>
  </si>
  <si>
    <t>DL-4402</t>
  </si>
  <si>
    <t>DL-4403</t>
  </si>
  <si>
    <t>DL-4404</t>
  </si>
  <si>
    <t>DL-4408</t>
  </si>
  <si>
    <t>DL-4409</t>
  </si>
  <si>
    <t>DL-4410</t>
  </si>
  <si>
    <t>DL-4411</t>
  </si>
  <si>
    <t>DL-4412</t>
  </si>
  <si>
    <t>DL-4413</t>
  </si>
  <si>
    <t>DL-4418</t>
  </si>
  <si>
    <t>DL-4419</t>
  </si>
  <si>
    <t>DL-4421</t>
  </si>
  <si>
    <t>DL-4423</t>
  </si>
  <si>
    <t>DL-4434</t>
  </si>
  <si>
    <t>DL-4439</t>
  </si>
  <si>
    <t>DL-4440</t>
  </si>
  <si>
    <t>DL-4441</t>
  </si>
  <si>
    <t>DL-4442</t>
  </si>
  <si>
    <t>DL-4448</t>
  </si>
  <si>
    <t>DL-4449</t>
  </si>
  <si>
    <t>DL-4450</t>
  </si>
  <si>
    <t>DL-4451</t>
  </si>
  <si>
    <t>DL-4455</t>
  </si>
  <si>
    <t>DL-4457</t>
  </si>
  <si>
    <t>DL-4458</t>
  </si>
  <si>
    <t>DL-4460</t>
  </si>
  <si>
    <t>DL-4461</t>
  </si>
  <si>
    <t>DL-4462</t>
  </si>
  <si>
    <t>DL-4463</t>
  </si>
  <si>
    <t>DL-4464</t>
  </si>
  <si>
    <t>DL-4465</t>
  </si>
  <si>
    <t>DL-4466</t>
  </si>
  <si>
    <t>DL-4467</t>
  </si>
  <si>
    <t>DL-4468</t>
  </si>
  <si>
    <t>DL-4469</t>
  </si>
  <si>
    <t>DL-4470</t>
  </si>
  <si>
    <t>DL-4471</t>
  </si>
  <si>
    <t>DL-4472</t>
  </si>
  <si>
    <t>DL-4474</t>
  </si>
  <si>
    <t>DL-4476</t>
  </si>
  <si>
    <t>DL-4478</t>
  </si>
  <si>
    <t>DL-4480</t>
  </si>
  <si>
    <t>DL-4482</t>
  </si>
  <si>
    <t>DL-4484</t>
  </si>
  <si>
    <t>DL-4486</t>
  </si>
  <si>
    <t>DL-4488</t>
  </si>
  <si>
    <t>DL-4490</t>
  </si>
  <si>
    <t>DL-4492</t>
  </si>
  <si>
    <t>DL-4494</t>
  </si>
  <si>
    <t>DL-4496</t>
  </si>
  <si>
    <t>DL-4498</t>
  </si>
  <si>
    <t>DL-4500</t>
  </si>
  <si>
    <t>DL-4502</t>
  </si>
  <si>
    <t>DL-4552</t>
  </si>
  <si>
    <t>DL-4553</t>
  </si>
  <si>
    <t>DL-4554</t>
  </si>
  <si>
    <t>DL-4555</t>
  </si>
  <si>
    <t>DL-4556</t>
  </si>
  <si>
    <t>DL-4557</t>
  </si>
  <si>
    <t>DL-4558</t>
  </si>
  <si>
    <t>DL-4559</t>
  </si>
  <si>
    <t>DL-4560</t>
  </si>
  <si>
    <t>DL-4561</t>
  </si>
  <si>
    <t>DL-4562</t>
  </si>
  <si>
    <t>DL-4563</t>
  </si>
  <si>
    <t>DL-4564</t>
  </si>
  <si>
    <t>DL-4565</t>
  </si>
  <si>
    <t>DL-4566</t>
  </si>
  <si>
    <t>DL-4567</t>
  </si>
  <si>
    <t>DL-4569</t>
  </si>
  <si>
    <t>DL-4570</t>
  </si>
  <si>
    <t>DL-4572</t>
  </si>
  <si>
    <t>DL-4573</t>
  </si>
  <si>
    <t>DL-4577</t>
  </si>
  <si>
    <t>DL-4579</t>
  </si>
  <si>
    <t>DL-4581</t>
  </si>
  <si>
    <t>DL-4583</t>
  </si>
  <si>
    <t>DL-4585</t>
  </si>
  <si>
    <t>DL-4587</t>
  </si>
  <si>
    <t>DL-4588</t>
  </si>
  <si>
    <t>DL-4589</t>
  </si>
  <si>
    <t>DL-4592</t>
  </si>
  <si>
    <t>DL-4594</t>
  </si>
  <si>
    <t>DL-4596</t>
  </si>
  <si>
    <t>DL-4598</t>
  </si>
  <si>
    <t>DL-4600</t>
  </si>
  <si>
    <t>DL-4602</t>
  </si>
  <si>
    <t>DL-4604</t>
  </si>
  <si>
    <t>DL-4606</t>
  </si>
  <si>
    <t>DL-4608</t>
  </si>
  <si>
    <t>DL-4610</t>
  </si>
  <si>
    <t>DL-4612</t>
  </si>
  <si>
    <t>DL-4614</t>
  </si>
  <si>
    <t>DL-4616</t>
  </si>
  <si>
    <t>DL-4618</t>
  </si>
  <si>
    <t>DL-4620</t>
  </si>
  <si>
    <t>DL-4622</t>
  </si>
  <si>
    <t>DL-4624</t>
  </si>
  <si>
    <t>DL-4626</t>
  </si>
  <si>
    <t>DL-4628</t>
  </si>
  <si>
    <t>DL-4630</t>
  </si>
  <si>
    <t>DL-4632</t>
  </si>
  <si>
    <t>DL-4634</t>
  </si>
  <si>
    <t>DL-4636</t>
  </si>
  <si>
    <t>DL-4638</t>
  </si>
  <si>
    <t>DL-4640</t>
  </si>
  <si>
    <t>DL-4642</t>
  </si>
  <si>
    <t>DL-4644</t>
  </si>
  <si>
    <t>DL-4646</t>
  </si>
  <si>
    <t>DL-4648</t>
  </si>
  <si>
    <t>DL-4650</t>
  </si>
  <si>
    <t>DL-4652</t>
  </si>
  <si>
    <t>DL-4654</t>
  </si>
  <si>
    <t>DL-4656</t>
  </si>
  <si>
    <t>DL-4658</t>
  </si>
  <si>
    <t>DL-4660</t>
  </si>
  <si>
    <t>DL-4662</t>
  </si>
  <si>
    <t>DL-4746</t>
  </si>
  <si>
    <t>DL-4747</t>
  </si>
  <si>
    <t>DL-4748</t>
  </si>
  <si>
    <t>DL-4749</t>
  </si>
  <si>
    <t>DL-4750</t>
  </si>
  <si>
    <t>DL-4751</t>
  </si>
  <si>
    <t>DL-4752</t>
  </si>
  <si>
    <t>DL-4753</t>
  </si>
  <si>
    <t>DL-4754</t>
  </si>
  <si>
    <t>DL-4755</t>
  </si>
  <si>
    <t>DL-4756</t>
  </si>
  <si>
    <t>DL-4757</t>
  </si>
  <si>
    <t>DL-4758</t>
  </si>
  <si>
    <t>DL-4759</t>
  </si>
  <si>
    <t>DL-4760</t>
  </si>
  <si>
    <t>DL-4761</t>
  </si>
  <si>
    <t>DL-4762</t>
  </si>
  <si>
    <t>DL-4763</t>
  </si>
  <si>
    <t>DL-4764</t>
  </si>
  <si>
    <t>DL-4773</t>
  </si>
  <si>
    <t>ZAR</t>
  </si>
  <si>
    <t>DL-4774</t>
  </si>
  <si>
    <t>DL-4775</t>
  </si>
  <si>
    <t>DL-4776</t>
  </si>
  <si>
    <t>DL-4777</t>
  </si>
  <si>
    <t>DL-4778</t>
  </si>
  <si>
    <t>DL-4779</t>
  </si>
  <si>
    <t>DL-4780</t>
  </si>
  <si>
    <t>DL-4781</t>
  </si>
  <si>
    <t>DL-4782</t>
  </si>
  <si>
    <t>DL-4783</t>
  </si>
  <si>
    <t>DL-4784</t>
  </si>
  <si>
    <t>DL-4785</t>
  </si>
  <si>
    <t>DL-4786</t>
  </si>
  <si>
    <t>DL-4787</t>
  </si>
  <si>
    <t>DL-4788</t>
  </si>
  <si>
    <t>DL-4789</t>
  </si>
  <si>
    <t>DL-4790</t>
  </si>
  <si>
    <t>DL-4791</t>
  </si>
  <si>
    <t>DL-4792</t>
  </si>
  <si>
    <t>DL-4813</t>
  </si>
  <si>
    <t>DL-4814</t>
  </si>
  <si>
    <t>DL-4815</t>
  </si>
  <si>
    <t>DL-4816</t>
  </si>
  <si>
    <t>DL-4817</t>
  </si>
  <si>
    <t>DL-4818</t>
  </si>
  <si>
    <t>DL-4819</t>
  </si>
  <si>
    <t>DL-4820</t>
  </si>
  <si>
    <t>DL-4821</t>
  </si>
  <si>
    <t>DL-4822</t>
  </si>
  <si>
    <t>DL-4823</t>
  </si>
  <si>
    <t>DL-4824</t>
  </si>
  <si>
    <t>DL-4825</t>
  </si>
  <si>
    <t>DL-4826</t>
  </si>
  <si>
    <t>DL-4827</t>
  </si>
  <si>
    <t>DL-4828</t>
  </si>
  <si>
    <t>DL-4829</t>
  </si>
  <si>
    <t>DL-4830</t>
  </si>
  <si>
    <t>DL-4831</t>
  </si>
  <si>
    <t>DL-4832</t>
  </si>
  <si>
    <t>DL-4833</t>
  </si>
  <si>
    <t>DL-4834</t>
  </si>
  <si>
    <t>DL-4835</t>
  </si>
  <si>
    <t>DL-4836</t>
  </si>
  <si>
    <t>DL-4837</t>
  </si>
  <si>
    <t>DL-4838</t>
  </si>
  <si>
    <t>DL-4839</t>
  </si>
  <si>
    <t>DL-4840</t>
  </si>
  <si>
    <t>DL-4841</t>
  </si>
  <si>
    <t>DL-4842</t>
  </si>
  <si>
    <t>DL-4843</t>
  </si>
  <si>
    <t>DL-4844</t>
  </si>
  <si>
    <t>DL-4877</t>
  </si>
  <si>
    <t>DL-4878</t>
  </si>
  <si>
    <t>DL-4879</t>
  </si>
  <si>
    <t>DL-4922</t>
  </si>
  <si>
    <t>DL-4923</t>
  </si>
  <si>
    <t>DL-4924</t>
  </si>
  <si>
    <t>DL-4925</t>
  </si>
  <si>
    <t>DL-4926</t>
  </si>
  <si>
    <t>DL-4927</t>
  </si>
  <si>
    <t>DL-4928</t>
  </si>
  <si>
    <t>DL-4929</t>
  </si>
  <si>
    <t>DL-4930</t>
  </si>
  <si>
    <t>DL-4931</t>
  </si>
  <si>
    <t>DL-4932</t>
  </si>
  <si>
    <t>DL-4933</t>
  </si>
  <si>
    <t>DL-4934</t>
  </si>
  <si>
    <t>DL-4935</t>
  </si>
  <si>
    <t>DL-4936</t>
  </si>
  <si>
    <t>DL-4937</t>
  </si>
  <si>
    <t>DL-4938</t>
  </si>
  <si>
    <t>DL-4939</t>
  </si>
  <si>
    <t>DL-4940</t>
  </si>
  <si>
    <t>DL-4941</t>
  </si>
  <si>
    <t>DL-4942</t>
  </si>
  <si>
    <t>DL-4943</t>
  </si>
  <si>
    <t>DL-4944</t>
  </si>
  <si>
    <t>DL-4945</t>
  </si>
  <si>
    <t>DL-4946</t>
  </si>
  <si>
    <t>DL-4947</t>
  </si>
  <si>
    <t>DL-4948</t>
  </si>
  <si>
    <t>DL-4949</t>
  </si>
  <si>
    <t>DL-4950</t>
  </si>
  <si>
    <t>DL-4951</t>
  </si>
  <si>
    <t>DL-4952</t>
  </si>
  <si>
    <t>DL-4953</t>
  </si>
  <si>
    <t>DL-4954</t>
  </si>
  <si>
    <t>DL-4955</t>
  </si>
  <si>
    <t>DL-4956</t>
  </si>
  <si>
    <t>DL-4957</t>
  </si>
  <si>
    <t>DL-4958</t>
  </si>
  <si>
    <t>DL-4959</t>
  </si>
  <si>
    <t>DL-4960</t>
  </si>
  <si>
    <t>DL-4962</t>
  </si>
  <si>
    <t>DL-4966</t>
  </si>
  <si>
    <t>DL-4970</t>
  </si>
  <si>
    <t>DL-4974</t>
  </si>
  <si>
    <t>DL-4978</t>
  </si>
  <si>
    <t>DL-4982</t>
  </si>
  <si>
    <t>DL-4986</t>
  </si>
  <si>
    <t>DL-4990</t>
  </si>
  <si>
    <t>DL-4994</t>
  </si>
  <si>
    <t>DL-4998</t>
  </si>
  <si>
    <t>DL-5002</t>
  </si>
  <si>
    <t>DL-5006</t>
  </si>
  <si>
    <t>DL-5010</t>
  </si>
  <si>
    <t>DL-5014</t>
  </si>
  <si>
    <t>DL-5018</t>
  </si>
  <si>
    <t>DL-5022</t>
  </si>
  <si>
    <t>DL-5026</t>
  </si>
  <si>
    <t>DL-5030</t>
  </si>
  <si>
    <t>DL-5032</t>
  </si>
  <si>
    <t>DL-5034</t>
  </si>
  <si>
    <t>DL-5036</t>
  </si>
  <si>
    <t>DL-5038</t>
  </si>
  <si>
    <t>DL-5040</t>
  </si>
  <si>
    <t>DL-5042</t>
  </si>
  <si>
    <t>DL-5044</t>
  </si>
  <si>
    <t>DL-5046</t>
  </si>
  <si>
    <t>DL-5048</t>
  </si>
  <si>
    <t>DL-5050</t>
  </si>
  <si>
    <t>DL-5052</t>
  </si>
  <si>
    <t>DL-5054</t>
  </si>
  <si>
    <t>DL-5056</t>
  </si>
  <si>
    <t>DL-5058</t>
  </si>
  <si>
    <t>DL-5060</t>
  </si>
  <si>
    <t>DL-5062</t>
  </si>
  <si>
    <t>DL-5064</t>
  </si>
  <si>
    <t>DL-5101</t>
  </si>
  <si>
    <t>DL-5102</t>
  </si>
  <si>
    <t>DL-5103</t>
  </si>
  <si>
    <t>DL-5104</t>
  </si>
  <si>
    <t>DL-5105</t>
  </si>
  <si>
    <t>DL-5106</t>
  </si>
  <si>
    <t>DL-5107</t>
  </si>
  <si>
    <t>DL-5108</t>
  </si>
  <si>
    <t>DL-5109</t>
  </si>
  <si>
    <t>DL-5110</t>
  </si>
  <si>
    <t>DL-5111</t>
  </si>
  <si>
    <t>DL-5112</t>
  </si>
  <si>
    <t>DL-5113</t>
  </si>
  <si>
    <t>DL-5114</t>
  </si>
  <si>
    <t>DL-5115</t>
  </si>
  <si>
    <t>DL-5116</t>
  </si>
  <si>
    <t>DL-5117</t>
  </si>
  <si>
    <t>DL-5118</t>
  </si>
  <si>
    <t>DL-5119</t>
  </si>
  <si>
    <t>DL-5120</t>
  </si>
  <si>
    <t>DL-5121</t>
  </si>
  <si>
    <t>DL-5122</t>
  </si>
  <si>
    <t>DL-5123</t>
  </si>
  <si>
    <t>DL-5124</t>
  </si>
  <si>
    <t>DL-5125</t>
  </si>
  <si>
    <t>DL-5126</t>
  </si>
  <si>
    <t>DL-5127</t>
  </si>
  <si>
    <t>DL-5128</t>
  </si>
  <si>
    <t>DL-5129</t>
  </si>
  <si>
    <t>DL-5130</t>
  </si>
  <si>
    <t>DL-5131</t>
  </si>
  <si>
    <t>DL-5132</t>
  </si>
  <si>
    <t>DL-5133</t>
  </si>
  <si>
    <t>DL-5134</t>
  </si>
  <si>
    <t>DL-5135</t>
  </si>
  <si>
    <t>DL-5136</t>
  </si>
  <si>
    <t>DL-5137</t>
  </si>
  <si>
    <t>DL-5138</t>
  </si>
  <si>
    <t>DL-5139</t>
  </si>
  <si>
    <t>DL-5179</t>
  </si>
  <si>
    <t>DL-5180</t>
  </si>
  <si>
    <t>DL-5181</t>
  </si>
  <si>
    <t>DL-5182</t>
  </si>
  <si>
    <t>DL-5183</t>
  </si>
  <si>
    <t>DL-5184</t>
  </si>
  <si>
    <t>DL-5185</t>
  </si>
  <si>
    <t>DL-5186</t>
  </si>
  <si>
    <t>DL-5187</t>
  </si>
  <si>
    <t>DL-5188</t>
  </si>
  <si>
    <t>DL-5189</t>
  </si>
  <si>
    <t>DL-5190</t>
  </si>
  <si>
    <t>DL-5191</t>
  </si>
  <si>
    <t>DL-5192</t>
  </si>
  <si>
    <t>DL-5193</t>
  </si>
  <si>
    <t>DL-5194</t>
  </si>
  <si>
    <t>DL-5195</t>
  </si>
  <si>
    <t>DL-5196</t>
  </si>
  <si>
    <t>DL-5197</t>
  </si>
  <si>
    <t>DL-5198</t>
  </si>
  <si>
    <t>DL-5199</t>
  </si>
  <si>
    <t>DL-5200</t>
  </si>
  <si>
    <t>DL-5201</t>
  </si>
  <si>
    <t>DL-5202</t>
  </si>
  <si>
    <t>DL-5203</t>
  </si>
  <si>
    <t>DL-5204</t>
  </si>
  <si>
    <t>DL-5205</t>
  </si>
  <si>
    <t>DL-5206</t>
  </si>
  <si>
    <t>DL-5207</t>
  </si>
  <si>
    <t>DL-5208</t>
  </si>
  <si>
    <t>DL-5209</t>
  </si>
  <si>
    <t>DL-5210</t>
  </si>
  <si>
    <t>DL-5211</t>
  </si>
  <si>
    <t>DL-5212</t>
  </si>
  <si>
    <t>DL-5286</t>
  </si>
  <si>
    <t>DL-5287</t>
  </si>
  <si>
    <t>DL-5288</t>
  </si>
  <si>
    <t>DL-5289</t>
  </si>
  <si>
    <t>DL-5290</t>
  </si>
  <si>
    <t>DL-5291</t>
  </si>
  <si>
    <t>DL-5292</t>
  </si>
  <si>
    <t>DL-5293</t>
  </si>
  <si>
    <t>DL-5294</t>
  </si>
  <si>
    <t>DL-5295</t>
  </si>
  <si>
    <t>DL-5296</t>
  </si>
  <si>
    <t>DL-5297</t>
  </si>
  <si>
    <t>DL-5298</t>
  </si>
  <si>
    <t>DL-5299</t>
  </si>
  <si>
    <t>DL-5300</t>
  </si>
  <si>
    <t>DL-5301</t>
  </si>
  <si>
    <t>DL-5302</t>
  </si>
  <si>
    <t>DL-5303</t>
  </si>
  <si>
    <t>DL-5304</t>
  </si>
  <si>
    <t>DL-5305</t>
  </si>
  <si>
    <t>DL-5306</t>
  </si>
  <si>
    <t>DL-5307</t>
  </si>
  <si>
    <t>DL-5308</t>
  </si>
  <si>
    <t>DL-5309</t>
  </si>
  <si>
    <t>DL-5310</t>
  </si>
  <si>
    <t>DL-5311</t>
  </si>
  <si>
    <t>DL-5312</t>
  </si>
  <si>
    <t>DL-5313</t>
  </si>
  <si>
    <t>DL-5314</t>
  </si>
  <si>
    <t>DL-5315</t>
  </si>
  <si>
    <t>DL-5316</t>
  </si>
  <si>
    <t>DL-5317</t>
  </si>
  <si>
    <t>DL-5318</t>
  </si>
  <si>
    <t>DL-5319</t>
  </si>
  <si>
    <t>DL-5320</t>
  </si>
  <si>
    <t>DL-5321</t>
  </si>
  <si>
    <t>DL-5322</t>
  </si>
  <si>
    <t>DL-5323</t>
  </si>
  <si>
    <t>DL-5324</t>
  </si>
  <si>
    <t>DL-5325</t>
  </si>
  <si>
    <t>DL-5326</t>
  </si>
  <si>
    <t>DL-5327</t>
  </si>
  <si>
    <t>DL-5328</t>
  </si>
  <si>
    <t>DL-5329</t>
  </si>
  <si>
    <t>DL-5330</t>
  </si>
  <si>
    <t>DL-5331</t>
  </si>
  <si>
    <t>DL-5332</t>
  </si>
  <si>
    <t>DL-5333</t>
  </si>
  <si>
    <t>DL-5334</t>
  </si>
  <si>
    <t>DL-5335</t>
  </si>
  <si>
    <t>DL-5336</t>
  </si>
  <si>
    <t>DL-5337</t>
  </si>
  <si>
    <t>DL-5338</t>
  </si>
  <si>
    <t>DL-5339</t>
  </si>
  <si>
    <t>DL-5340</t>
  </si>
  <si>
    <t>DL-5341</t>
  </si>
  <si>
    <t>DL-5342</t>
  </si>
  <si>
    <t>DL-5343</t>
  </si>
  <si>
    <t>DL-5344</t>
  </si>
  <si>
    <t>DL-5345</t>
  </si>
  <si>
    <t>DL-5346</t>
  </si>
  <si>
    <t>DL-5347</t>
  </si>
  <si>
    <t>DL-5348</t>
  </si>
  <si>
    <t>DL-5349</t>
  </si>
  <si>
    <t>DL-5375</t>
  </si>
  <si>
    <t>DL-5376</t>
  </si>
  <si>
    <t>DL-5377</t>
  </si>
  <si>
    <t>DL-5378</t>
  </si>
  <si>
    <t>DL-5379</t>
  </si>
  <si>
    <t>DL-5380</t>
  </si>
  <si>
    <t>DL-5381</t>
  </si>
  <si>
    <t>DL-5382</t>
  </si>
  <si>
    <t>DL-5383</t>
  </si>
  <si>
    <t>DL-5384</t>
  </si>
  <si>
    <t>DL-5385</t>
  </si>
  <si>
    <t>DL-5386</t>
  </si>
  <si>
    <t>DL-5387</t>
  </si>
  <si>
    <t>DL-5388</t>
  </si>
  <si>
    <t>DL-5389</t>
  </si>
  <si>
    <t>DL-5390</t>
  </si>
  <si>
    <t>DL-5391</t>
  </si>
  <si>
    <t>DL-5392</t>
  </si>
  <si>
    <t>DL-5393</t>
  </si>
  <si>
    <t>DL-5394</t>
  </si>
  <si>
    <t>DL-5395</t>
  </si>
  <si>
    <t>DL-5396</t>
  </si>
  <si>
    <t>DL-5397</t>
  </si>
  <si>
    <t>DL-5398</t>
  </si>
  <si>
    <t>DL-5399</t>
  </si>
  <si>
    <t>DL-5400</t>
  </si>
  <si>
    <t>DL-5401</t>
  </si>
  <si>
    <t>DL-5402</t>
  </si>
  <si>
    <t>DL-5403</t>
  </si>
  <si>
    <t>DL-5404</t>
  </si>
  <si>
    <t>DL-5405</t>
  </si>
  <si>
    <t>DL-5406</t>
  </si>
  <si>
    <t>DL-5407</t>
  </si>
  <si>
    <t>DL-5408</t>
  </si>
  <si>
    <t>DL-5409</t>
  </si>
  <si>
    <t>DL-5410</t>
  </si>
  <si>
    <t>DL-5411</t>
  </si>
  <si>
    <t>DL-5412</t>
  </si>
  <si>
    <t>DL-5413</t>
  </si>
  <si>
    <t>DL-5414</t>
  </si>
  <si>
    <t>DL-5415</t>
  </si>
  <si>
    <t>DL-5416</t>
  </si>
  <si>
    <t>DL-5417</t>
  </si>
  <si>
    <t>DL-5418</t>
  </si>
  <si>
    <t>DL-5419</t>
  </si>
  <si>
    <t>DL-5420</t>
  </si>
  <si>
    <t>DL-5421</t>
  </si>
  <si>
    <t>DL-5422</t>
  </si>
  <si>
    <t>DL-5423</t>
  </si>
  <si>
    <t>DL-5424</t>
  </si>
  <si>
    <t>DL-5425</t>
  </si>
  <si>
    <t>DL-5426</t>
  </si>
  <si>
    <t>DL-5427</t>
  </si>
  <si>
    <t>DL-5428</t>
  </si>
  <si>
    <t>DL-5429</t>
  </si>
  <si>
    <t>DL-5430</t>
  </si>
  <si>
    <t>DL-5431</t>
  </si>
  <si>
    <t>DL-5432</t>
  </si>
  <si>
    <t>DL-5433</t>
  </si>
  <si>
    <t>DL-5434</t>
  </si>
  <si>
    <t>DL-5435</t>
  </si>
  <si>
    <t>DL-5436</t>
  </si>
  <si>
    <t>DL-5437</t>
  </si>
  <si>
    <t>DL-5438</t>
  </si>
  <si>
    <t>DL-5439</t>
  </si>
  <si>
    <t>DL-5440</t>
  </si>
  <si>
    <t>DL-5441</t>
  </si>
  <si>
    <t>DL-5442</t>
  </si>
  <si>
    <t>DL-5443</t>
  </si>
  <si>
    <t>DL-5444</t>
  </si>
  <si>
    <t>DL-5445</t>
  </si>
  <si>
    <t>DL-5446</t>
  </si>
  <si>
    <t>DL-5447</t>
  </si>
  <si>
    <t>DL-5448</t>
  </si>
  <si>
    <t>DL-5449</t>
  </si>
  <si>
    <t>DL-5450</t>
  </si>
  <si>
    <t>DL-5451</t>
  </si>
  <si>
    <t>DL-5452</t>
  </si>
  <si>
    <t>DL-5453</t>
  </si>
  <si>
    <t>DL-5454</t>
  </si>
  <si>
    <t>DL-5455</t>
  </si>
  <si>
    <t>DL-5456</t>
  </si>
  <si>
    <t>DL-5457</t>
  </si>
  <si>
    <t>DL-5458</t>
  </si>
  <si>
    <t>DL-5459</t>
  </si>
  <si>
    <t>DL-5460</t>
  </si>
  <si>
    <t>DL-5461</t>
  </si>
  <si>
    <t>DL-5462</t>
  </si>
  <si>
    <t>DL-5578</t>
  </si>
  <si>
    <t>DL-5579</t>
  </si>
  <si>
    <t>DL-5580</t>
  </si>
  <si>
    <t>DL-5581</t>
  </si>
  <si>
    <t>DL-5582</t>
  </si>
  <si>
    <t>DL-5583</t>
  </si>
  <si>
    <t>DL-5584</t>
  </si>
  <si>
    <t>DL-5585</t>
  </si>
  <si>
    <t>DL-5586</t>
  </si>
  <si>
    <t>DL-5587</t>
  </si>
  <si>
    <t>DL-5588</t>
  </si>
  <si>
    <t>DL-5589</t>
  </si>
  <si>
    <t>DL-5590</t>
  </si>
  <si>
    <t>DL-5591</t>
  </si>
  <si>
    <t>DL-5592</t>
  </si>
  <si>
    <t>DL-5593</t>
  </si>
  <si>
    <t>DL-5594</t>
  </si>
  <si>
    <t>DL-5595</t>
  </si>
  <si>
    <t>DL-5596</t>
  </si>
  <si>
    <t>DL-5597</t>
  </si>
  <si>
    <t>DL-5598</t>
  </si>
  <si>
    <t>DL-5599</t>
  </si>
  <si>
    <t>DL-5600</t>
  </si>
  <si>
    <t>DL-5601</t>
  </si>
  <si>
    <t>DL-5602</t>
  </si>
  <si>
    <t>DL-5603</t>
  </si>
  <si>
    <t>DL-5604</t>
  </si>
  <si>
    <t>DL-5605</t>
  </si>
  <si>
    <t>DL-5606</t>
  </si>
  <si>
    <t>DL-5609</t>
  </si>
  <si>
    <t>DL-5610</t>
  </si>
  <si>
    <t>DL-5611</t>
  </si>
  <si>
    <t>DL-5612</t>
  </si>
  <si>
    <t>DL-5613</t>
  </si>
  <si>
    <t>DL-5614</t>
  </si>
  <si>
    <t>DL-5615</t>
  </si>
  <si>
    <t>DL-5617</t>
  </si>
  <si>
    <t>DL-5619</t>
  </si>
  <si>
    <t>DL-5621</t>
  </si>
  <si>
    <t>DL-5623</t>
  </si>
  <si>
    <t>DL-5625</t>
  </si>
  <si>
    <t>DL-5627</t>
  </si>
  <si>
    <t>DL-5629</t>
  </si>
  <si>
    <t>DL-5631</t>
  </si>
  <si>
    <t>DL-5633</t>
  </si>
  <si>
    <t>DL-5635</t>
  </si>
  <si>
    <t>DL-5637</t>
  </si>
  <si>
    <t>DL-5639</t>
  </si>
  <si>
    <t>DL-5641</t>
  </si>
  <si>
    <t>DL-5665</t>
  </si>
  <si>
    <t>DL-5666</t>
  </si>
  <si>
    <t>DL-5667</t>
  </si>
  <si>
    <t>DL-5668</t>
  </si>
  <si>
    <t>DL-5669</t>
  </si>
  <si>
    <t>DL-5670</t>
  </si>
  <si>
    <t>DL-5671</t>
  </si>
  <si>
    <t>DL-5672</t>
  </si>
  <si>
    <t>DL-5673</t>
  </si>
  <si>
    <t>DL-5674</t>
  </si>
  <si>
    <t>DL-5675</t>
  </si>
  <si>
    <t>DL-5676</t>
  </si>
  <si>
    <t>DL-5677</t>
  </si>
  <si>
    <t>DL-5678</t>
  </si>
  <si>
    <t>DL-5679</t>
  </si>
  <si>
    <t>DL-5680</t>
  </si>
  <si>
    <t>DL-5681</t>
  </si>
  <si>
    <t>DL-5682</t>
  </si>
  <si>
    <t>DL-5683</t>
  </si>
  <si>
    <t>DL-5684</t>
  </si>
  <si>
    <t>DL-5685</t>
  </si>
  <si>
    <t>DL-5686</t>
  </si>
  <si>
    <t>DL-5687</t>
  </si>
  <si>
    <t>DL-5688</t>
  </si>
  <si>
    <t>DL-5689</t>
  </si>
  <si>
    <t>DL-5690</t>
  </si>
  <si>
    <t>DL-5691</t>
  </si>
  <si>
    <t>DL-5692</t>
  </si>
  <si>
    <t>DL-5693</t>
  </si>
  <si>
    <t>DL-5694</t>
  </si>
  <si>
    <t>DL-5695</t>
  </si>
  <si>
    <t>DL-5696</t>
  </si>
  <si>
    <t>DL-5697</t>
  </si>
  <si>
    <t>DL-5698</t>
  </si>
  <si>
    <t>DL-5699</t>
  </si>
  <si>
    <t>DL-5700</t>
  </si>
  <si>
    <t>DL-5701</t>
  </si>
  <si>
    <t>DL-5702</t>
  </si>
  <si>
    <t>DL-5703</t>
  </si>
  <si>
    <t>DL-5704</t>
  </si>
  <si>
    <t>DL-5705</t>
  </si>
  <si>
    <t>DL-5706</t>
  </si>
  <si>
    <t>DL-5707</t>
  </si>
  <si>
    <t>DL-5708</t>
  </si>
  <si>
    <t>DL-5709</t>
  </si>
  <si>
    <t>DL-5710</t>
  </si>
  <si>
    <t>DL-5711</t>
  </si>
  <si>
    <t>DL-5712</t>
  </si>
  <si>
    <t>DL-5713</t>
  </si>
  <si>
    <t>DL-5714</t>
  </si>
  <si>
    <t>DL-5715</t>
  </si>
  <si>
    <t>DL-5716</t>
  </si>
  <si>
    <t>DL-5717</t>
  </si>
  <si>
    <t>DL-5718</t>
  </si>
  <si>
    <t>DL-5769</t>
  </si>
  <si>
    <t>DL-5771</t>
  </si>
  <si>
    <t>DL-5773</t>
  </si>
  <si>
    <t>DL-5775</t>
  </si>
  <si>
    <t>DL-5777</t>
  </si>
  <si>
    <t>DL-5779</t>
  </si>
  <si>
    <t>DL-5781</t>
  </si>
  <si>
    <t>DL-5783</t>
  </si>
  <si>
    <t>DL-5785</t>
  </si>
  <si>
    <t>DL-5786</t>
  </si>
  <si>
    <t>DL-5894</t>
  </si>
  <si>
    <t>DL-5895</t>
  </si>
  <si>
    <t>DL-5896</t>
  </si>
  <si>
    <t>DL-5897</t>
  </si>
  <si>
    <t>DL-5898</t>
  </si>
  <si>
    <t>DL-5899</t>
  </si>
  <si>
    <t>DL-5900</t>
  </si>
  <si>
    <t>DL-5901</t>
  </si>
  <si>
    <t>DL-5902</t>
  </si>
  <si>
    <t>DL-5903</t>
  </si>
  <si>
    <t>DL-5904</t>
  </si>
  <si>
    <t>DL-5905</t>
  </si>
  <si>
    <t>DL-5906</t>
  </si>
  <si>
    <t>DL-5907</t>
  </si>
  <si>
    <t>DL-5908</t>
  </si>
  <si>
    <t>DL-5909</t>
  </si>
  <si>
    <t>DL-5910</t>
  </si>
  <si>
    <t>DL-5911</t>
  </si>
  <si>
    <t>DL-5912</t>
  </si>
  <si>
    <t>DL-5913</t>
  </si>
  <si>
    <t>DL-5914</t>
  </si>
  <si>
    <t>DL-5915</t>
  </si>
  <si>
    <t>DL-5916</t>
  </si>
  <si>
    <t>DL-5917</t>
  </si>
  <si>
    <t>DL-5918</t>
  </si>
  <si>
    <t>DL-5919</t>
  </si>
  <si>
    <t>DL-5920</t>
  </si>
  <si>
    <t>DL-5921</t>
  </si>
  <si>
    <t>DL-5922</t>
  </si>
  <si>
    <t>DL-5923</t>
  </si>
  <si>
    <t>DL-5924</t>
  </si>
  <si>
    <t>DL-5940</t>
  </si>
  <si>
    <t>DL-5942</t>
  </si>
  <si>
    <t>DL-5944</t>
  </si>
  <si>
    <t>DL-5946</t>
  </si>
  <si>
    <t>DL-5947</t>
  </si>
  <si>
    <t>DL-5949</t>
  </si>
  <si>
    <t>DL-5951</t>
  </si>
  <si>
    <t>DL-5952</t>
  </si>
  <si>
    <t>DL-5953</t>
  </si>
  <si>
    <t>DL-5957</t>
  </si>
  <si>
    <t>DL-5958</t>
  </si>
  <si>
    <t>DL-5959</t>
  </si>
  <si>
    <t>DL-5960</t>
  </si>
  <si>
    <t>DL-5966</t>
  </si>
  <si>
    <t>DL-5967</t>
  </si>
  <si>
    <t>DL-5968</t>
  </si>
  <si>
    <t>DL-5971</t>
  </si>
  <si>
    <t>DL-5972</t>
  </si>
  <si>
    <t>DL-5973</t>
  </si>
  <si>
    <t>DL-5974</t>
  </si>
  <si>
    <t>DL-5975</t>
  </si>
  <si>
    <t>DL-5976</t>
  </si>
  <si>
    <t>DL-5977</t>
  </si>
  <si>
    <t>DL-5978</t>
  </si>
  <si>
    <t>DL-5979</t>
  </si>
  <si>
    <t>DL-5991</t>
  </si>
  <si>
    <t>DL-5993</t>
  </si>
  <si>
    <t>DL-5994</t>
  </si>
  <si>
    <t>DL-5996</t>
  </si>
  <si>
    <t>DL-5998</t>
  </si>
  <si>
    <t>DL-6000</t>
  </si>
  <si>
    <t>DL-6002</t>
  </si>
  <si>
    <t>DL-6003</t>
  </si>
  <si>
    <t>DL-6004</t>
  </si>
  <si>
    <t>DL-6005</t>
  </si>
  <si>
    <t>DL-6006</t>
  </si>
  <si>
    <t>DL-6008</t>
  </si>
  <si>
    <t>DL-6009</t>
  </si>
  <si>
    <t>DL-6012</t>
  </si>
  <si>
    <t>DL-6013</t>
  </si>
  <si>
    <t>DL-6015</t>
  </si>
  <si>
    <t>DL-6016</t>
  </si>
  <si>
    <t>DL-6017</t>
  </si>
  <si>
    <t>DL-6018</t>
  </si>
  <si>
    <t>DL-6019</t>
  </si>
  <si>
    <t>DL-6020</t>
  </si>
  <si>
    <t>DL-6021</t>
  </si>
  <si>
    <t>DL-6022</t>
  </si>
  <si>
    <t>DL-6023</t>
  </si>
  <si>
    <t>DL-6024</t>
  </si>
  <si>
    <t>DL-6025</t>
  </si>
  <si>
    <t>DL-6026</t>
  </si>
  <si>
    <t>DL-6027</t>
  </si>
  <si>
    <t>DL-6028</t>
  </si>
  <si>
    <t>DL-6029</t>
  </si>
  <si>
    <t>DL-6030</t>
  </si>
  <si>
    <t>DL-6031</t>
  </si>
  <si>
    <t>DL-6032</t>
  </si>
  <si>
    <t>DL-6033</t>
  </si>
  <si>
    <t>DL-6034</t>
  </si>
  <si>
    <t>DL-6035</t>
  </si>
  <si>
    <t>DL-6036</t>
  </si>
  <si>
    <t>DL-6037</t>
  </si>
  <si>
    <t>DL-6038</t>
  </si>
  <si>
    <t>DL-6039</t>
  </si>
  <si>
    <t>DL-6040</t>
  </si>
  <si>
    <t>DL-6041</t>
  </si>
  <si>
    <t>DL-6042</t>
  </si>
  <si>
    <t>DL-6043</t>
  </si>
  <si>
    <t>DL-6044</t>
  </si>
  <si>
    <t>DL-6045</t>
  </si>
  <si>
    <t>DL-6046</t>
  </si>
  <si>
    <t>DL-6047</t>
  </si>
  <si>
    <t>DL-6048</t>
  </si>
  <si>
    <t>DL-6049</t>
  </si>
  <si>
    <t>DL-6085</t>
  </si>
  <si>
    <t>DL-6087</t>
  </si>
  <si>
    <t>DL-6088</t>
  </si>
  <si>
    <t>DL-6089</t>
  </si>
  <si>
    <t>DL-6091</t>
  </si>
  <si>
    <t>DL-6093</t>
  </si>
  <si>
    <t>DL-6095</t>
  </si>
  <si>
    <t>DL-6097</t>
  </si>
  <si>
    <t>DL-6099</t>
  </si>
  <si>
    <t>DL-6100</t>
  </si>
  <si>
    <t>DL-6101</t>
  </si>
  <si>
    <t>DL-6102</t>
  </si>
  <si>
    <t>DL-6103</t>
  </si>
  <si>
    <t>DL-6104</t>
  </si>
  <si>
    <t>DL-6105</t>
  </si>
  <si>
    <t>DL-6106</t>
  </si>
  <si>
    <t>DL-6108</t>
  </si>
  <si>
    <t>DL-6109</t>
  </si>
  <si>
    <t>DL-6110</t>
  </si>
  <si>
    <t>DL-6111</t>
  </si>
  <si>
    <t>DL-6112</t>
  </si>
  <si>
    <t>DL-6127</t>
  </si>
  <si>
    <t>DL-6128</t>
  </si>
  <si>
    <t>DL-6129</t>
  </si>
  <si>
    <t>DL-6130</t>
  </si>
  <si>
    <t>DL-6131</t>
  </si>
  <si>
    <t>DL-6132</t>
  </si>
  <si>
    <t>DL-6133</t>
  </si>
  <si>
    <t>DL-6134</t>
  </si>
  <si>
    <t>DL-6135</t>
  </si>
  <si>
    <t>DL-6136</t>
  </si>
  <si>
    <t>DL-6137</t>
  </si>
  <si>
    <t>DL-6138</t>
  </si>
  <si>
    <t>DL-6139</t>
  </si>
  <si>
    <t>DL-6140</t>
  </si>
  <si>
    <t>DL-6141</t>
  </si>
  <si>
    <t>DL-6142</t>
  </si>
  <si>
    <t>DL-6143</t>
  </si>
  <si>
    <t>DL-6144</t>
  </si>
  <si>
    <t>DL-6145</t>
  </si>
  <si>
    <t>DL-6146</t>
  </si>
  <si>
    <t>DL-6147</t>
  </si>
  <si>
    <t>DL-6148</t>
  </si>
  <si>
    <t>DL-6149</t>
  </si>
  <si>
    <t>DL-6150</t>
  </si>
  <si>
    <t>DL-6151</t>
  </si>
  <si>
    <t>DL-6152</t>
  </si>
  <si>
    <t>DL-6153</t>
  </si>
  <si>
    <t>DL-6154</t>
  </si>
  <si>
    <t>DL-6155</t>
  </si>
  <si>
    <t>DL-6156</t>
  </si>
  <si>
    <t>DL-6157</t>
  </si>
  <si>
    <t>DL-6158</t>
  </si>
  <si>
    <t>DL-6159</t>
  </si>
  <si>
    <t>DL-6193</t>
  </si>
  <si>
    <t>DL-6194</t>
  </si>
  <si>
    <t>DL-6196</t>
  </si>
  <si>
    <t>DL-6198</t>
  </si>
  <si>
    <t>DL-6200</t>
  </si>
  <si>
    <t>DL-6201</t>
  </si>
  <si>
    <t>DL-6202</t>
  </si>
  <si>
    <t>DL-6203</t>
  </si>
  <si>
    <t>DL-6204</t>
  </si>
  <si>
    <t>DL-6205</t>
  </si>
  <si>
    <t>DL-6206</t>
  </si>
  <si>
    <t>DL-6207</t>
  </si>
  <si>
    <t>DL-6208</t>
  </si>
  <si>
    <t>DL-6209</t>
  </si>
  <si>
    <t>DL-6210</t>
  </si>
  <si>
    <t>DL-6212</t>
  </si>
  <si>
    <t>DL-6214</t>
  </si>
  <si>
    <t>DL-6216</t>
  </si>
  <si>
    <t>DL-6218</t>
  </si>
  <si>
    <t>DL-6233</t>
  </si>
  <si>
    <t>DL-6234</t>
  </si>
  <si>
    <t>DL-6236</t>
  </si>
  <si>
    <t>DL-6238</t>
  </si>
  <si>
    <t>DL-6240</t>
  </si>
  <si>
    <t>DL-6242</t>
  </si>
  <si>
    <t>DL-6244</t>
  </si>
  <si>
    <t>DL-6246</t>
  </si>
  <si>
    <t>DL-6248</t>
  </si>
  <si>
    <t>DL-6250</t>
  </si>
  <si>
    <t>DL-6252</t>
  </si>
  <si>
    <t>DL-6254</t>
  </si>
  <si>
    <t>DL-6256</t>
  </si>
  <si>
    <t>DL-6258</t>
  </si>
  <si>
    <t>DL-6260</t>
  </si>
  <si>
    <t>DL-6262</t>
  </si>
  <si>
    <t>DL-6264</t>
  </si>
  <si>
    <t>DL-6266</t>
  </si>
  <si>
    <t>DL-6268</t>
  </si>
  <si>
    <t>DL-6270</t>
  </si>
  <si>
    <t>DL-6272</t>
  </si>
  <si>
    <t>DL-6274</t>
  </si>
  <si>
    <t>DL-6276</t>
  </si>
  <si>
    <t>DL-6278</t>
  </si>
  <si>
    <t>DL-6280</t>
  </si>
  <si>
    <t>DL-6282</t>
  </si>
  <si>
    <t>DL-6284</t>
  </si>
  <si>
    <t>DL-6286</t>
  </si>
  <si>
    <t>DL-6288</t>
  </si>
  <si>
    <t>DL-6290</t>
  </si>
  <si>
    <t>DL-6292</t>
  </si>
  <si>
    <t>DL-6294</t>
  </si>
  <si>
    <t>DL-6296</t>
  </si>
  <si>
    <t>DL-6298</t>
  </si>
  <si>
    <t>DL-6300</t>
  </si>
  <si>
    <t>DL-6302</t>
  </si>
  <si>
    <t>DL-6304</t>
  </si>
  <si>
    <t>DL-6306</t>
  </si>
  <si>
    <t>DL-6308</t>
  </si>
  <si>
    <t>DL-6310</t>
  </si>
  <si>
    <t>DL-6312</t>
  </si>
  <si>
    <t>DL-6313</t>
  </si>
  <si>
    <t>DL-6315</t>
  </si>
  <si>
    <t>DL-6317</t>
  </si>
  <si>
    <t>DL-6318</t>
  </si>
  <si>
    <t>DL-6319</t>
  </si>
  <si>
    <t>DL-6321</t>
  </si>
  <si>
    <t>DL-6323</t>
  </si>
  <si>
    <t>DL-6325</t>
  </si>
  <si>
    <t>DL-6327</t>
  </si>
  <si>
    <t>DL-6333</t>
  </si>
  <si>
    <t>DL-6334</t>
  </si>
  <si>
    <t>DL-6336</t>
  </si>
  <si>
    <t>DL-6337</t>
  </si>
  <si>
    <t>DL-6339</t>
  </si>
  <si>
    <t>DL-6341</t>
  </si>
  <si>
    <t>DL-6343</t>
  </si>
  <si>
    <t>DL-6345</t>
  </si>
  <si>
    <t>DL-6346</t>
  </si>
  <si>
    <t>DL-6347</t>
  </si>
  <si>
    <t>DL-6348</t>
  </si>
  <si>
    <t>DL-6349</t>
  </si>
  <si>
    <t>DL-6350</t>
  </si>
  <si>
    <t>DL-6351</t>
  </si>
  <si>
    <t>DL-6352</t>
  </si>
  <si>
    <t>DL-6353</t>
  </si>
  <si>
    <t>DL-6354</t>
  </si>
  <si>
    <t>DL-6355</t>
  </si>
  <si>
    <t>DL-6357</t>
  </si>
  <si>
    <t>DL-6358</t>
  </si>
  <si>
    <t>DL-6359</t>
  </si>
  <si>
    <t>DL-6360</t>
  </si>
  <si>
    <t>DL-6362</t>
  </si>
  <si>
    <t>DL-6363</t>
  </si>
  <si>
    <t>DL-6364</t>
  </si>
  <si>
    <t>DL-6366</t>
  </si>
  <si>
    <t>DL-6368</t>
  </si>
  <si>
    <t>DL-6370</t>
  </si>
  <si>
    <t>DL-6372</t>
  </si>
  <si>
    <t>DL-6374</t>
  </si>
  <si>
    <t>DL-6376</t>
  </si>
  <si>
    <t>DL-6378</t>
  </si>
  <si>
    <t>DL-6380</t>
  </si>
  <si>
    <t>DL-6381</t>
  </si>
  <si>
    <t>DL-6382</t>
  </si>
  <si>
    <t>DL-6383</t>
  </si>
  <si>
    <t>DL-6384</t>
  </si>
  <si>
    <t>DL-6385</t>
  </si>
  <si>
    <t>DL-6386</t>
  </si>
  <si>
    <t>DL-6387</t>
  </si>
  <si>
    <t>DL-6388</t>
  </si>
  <si>
    <t>DL-6389</t>
  </si>
  <si>
    <t>DL-6390</t>
  </si>
  <si>
    <t>DL-6391</t>
  </si>
  <si>
    <t>DL-6420</t>
  </si>
  <si>
    <t>DL-6422</t>
  </si>
  <si>
    <t>DL-6423</t>
  </si>
  <si>
    <t>DL-6426</t>
  </si>
  <si>
    <t>DL-6428</t>
  </si>
  <si>
    <t>DL-6430</t>
  </si>
  <si>
    <t>DL-6432</t>
  </si>
  <si>
    <t>DL-6434</t>
  </si>
  <si>
    <t>DL-6436</t>
  </si>
  <si>
    <t>DL-6438</t>
  </si>
  <si>
    <t>DL-6440</t>
  </si>
  <si>
    <t>DL-6442</t>
  </si>
  <si>
    <t>DL-6443</t>
  </si>
  <si>
    <t>DL-6444</t>
  </si>
  <si>
    <t>DL-6445</t>
  </si>
  <si>
    <t>DL-6446</t>
  </si>
  <si>
    <t>DL-6447</t>
  </si>
  <si>
    <t>DL-6448</t>
  </si>
  <si>
    <t>DL-6449</t>
  </si>
  <si>
    <t>DL-6450</t>
  </si>
  <si>
    <t>DL-6451</t>
  </si>
  <si>
    <t>DL-6453</t>
  </si>
  <si>
    <t>DL-6455</t>
  </si>
  <si>
    <t>DL-6457</t>
  </si>
  <si>
    <t>DL-6459</t>
  </si>
  <si>
    <t>DL-6461</t>
  </si>
  <si>
    <t>DL-6463</t>
  </si>
  <si>
    <t>DL-6465</t>
  </si>
  <si>
    <t>DL-6467</t>
  </si>
  <si>
    <t>DL-6469</t>
  </si>
  <si>
    <t>DL-6471</t>
  </si>
  <si>
    <t>DL-6473</t>
  </si>
  <si>
    <t>DL-6475</t>
  </si>
  <si>
    <t>DL-6477</t>
  </si>
  <si>
    <t>DL-6479</t>
  </si>
  <si>
    <t>DL-6481</t>
  </si>
  <si>
    <t>DL-6483</t>
  </si>
  <si>
    <t>DL-6485</t>
  </si>
  <si>
    <t>DL-6487</t>
  </si>
  <si>
    <t>DL-6489</t>
  </si>
  <si>
    <t>DL-6491</t>
  </si>
  <si>
    <t>DL-6493</t>
  </si>
  <si>
    <t>DL-6494</t>
  </si>
  <si>
    <t>DL-6495</t>
  </si>
  <si>
    <t>DL-6497</t>
  </si>
  <si>
    <t>DL-6510</t>
  </si>
  <si>
    <t>DL-6511</t>
  </si>
  <si>
    <t>DL-6512</t>
  </si>
  <si>
    <t>DL-6513</t>
  </si>
  <si>
    <t>DL-6514</t>
  </si>
  <si>
    <t>DL-6515</t>
  </si>
  <si>
    <t>DL-6516</t>
  </si>
  <si>
    <t>DL-6538</t>
  </si>
  <si>
    <t>DL-6539</t>
  </si>
  <si>
    <t>DL-6540</t>
  </si>
  <si>
    <t>DL-6541</t>
  </si>
  <si>
    <t>DL-6542</t>
  </si>
  <si>
    <t>DL-6543</t>
  </si>
  <si>
    <t>DL-6544</t>
  </si>
  <si>
    <t>DL-6545</t>
  </si>
  <si>
    <t>DL-6546</t>
  </si>
  <si>
    <t>DL-6547</t>
  </si>
  <si>
    <t>DL-6548</t>
  </si>
  <si>
    <t>DL-6549</t>
  </si>
  <si>
    <t>DL-6550</t>
  </si>
  <si>
    <t>DL-6551</t>
  </si>
  <si>
    <t>DL-6609</t>
  </si>
  <si>
    <t>DL-6610</t>
  </si>
  <si>
    <t>DL-6611</t>
  </si>
  <si>
    <t>DL-6612</t>
  </si>
  <si>
    <t>DL-6613</t>
  </si>
  <si>
    <t>DL-6614</t>
  </si>
  <si>
    <t>DL-6615</t>
  </si>
  <si>
    <t>DL-6616</t>
  </si>
  <si>
    <t>DL-6617</t>
  </si>
  <si>
    <t>DL-6618</t>
  </si>
  <si>
    <t>DL-6619</t>
  </si>
  <si>
    <t>DL-6620</t>
  </si>
  <si>
    <t>DL-6621</t>
  </si>
  <si>
    <t>DL-6622</t>
  </si>
  <si>
    <t>DL-6623</t>
  </si>
  <si>
    <t>DL-6624</t>
  </si>
  <si>
    <t>DL-6625</t>
  </si>
  <si>
    <t>DL-6626</t>
  </si>
  <si>
    <t>DL-6627</t>
  </si>
  <si>
    <t>DL-6628</t>
  </si>
  <si>
    <t>DL-6629</t>
  </si>
  <si>
    <t>DL-6630</t>
  </si>
  <si>
    <t>DL-6631</t>
  </si>
  <si>
    <t>DL-6632</t>
  </si>
  <si>
    <t>DL-6633</t>
  </si>
  <si>
    <t>DL-6634</t>
  </si>
  <si>
    <t>DL-6635</t>
  </si>
  <si>
    <t>DL-6636</t>
  </si>
  <si>
    <t>DL-6637</t>
  </si>
  <si>
    <t>DL-6638</t>
  </si>
  <si>
    <t>DL-6639</t>
  </si>
  <si>
    <t>DL-6640</t>
  </si>
  <si>
    <t>DL-6641</t>
  </si>
  <si>
    <t>DL-6642</t>
  </si>
  <si>
    <t>DL-6643</t>
  </si>
  <si>
    <t>DL-6644</t>
  </si>
  <si>
    <t>DL-6645</t>
  </si>
  <si>
    <t>DL-6646</t>
  </si>
  <si>
    <t>DL-6647</t>
  </si>
  <si>
    <t>DL-6648</t>
  </si>
  <si>
    <t>DL-6649</t>
  </si>
  <si>
    <t>DL-6650</t>
  </si>
  <si>
    <t>DL-6651</t>
  </si>
  <si>
    <t>DL-6652</t>
  </si>
  <si>
    <t>DL-6653</t>
  </si>
  <si>
    <t>DL-6654</t>
  </si>
  <si>
    <t>DL-6655</t>
  </si>
  <si>
    <t>DL-6656</t>
  </si>
  <si>
    <t>DL-6657</t>
  </si>
  <si>
    <t>DL-6658</t>
  </si>
  <si>
    <t>DL-6659</t>
  </si>
  <si>
    <t>DL-6660</t>
  </si>
  <si>
    <t>DL-6661</t>
  </si>
  <si>
    <t>DL-6662</t>
  </si>
  <si>
    <t>DL-6663</t>
  </si>
  <si>
    <t>DL-6664</t>
  </si>
  <si>
    <t>DL-6665</t>
  </si>
  <si>
    <t>DL-6667</t>
  </si>
  <si>
    <t>DL-6669</t>
  </si>
  <si>
    <t>DL-6671</t>
  </si>
  <si>
    <t>DL-6680</t>
  </si>
  <si>
    <t>DL-6682</t>
  </si>
  <si>
    <t>DL-6684</t>
  </si>
  <si>
    <t>DL-6686</t>
  </si>
  <si>
    <t>DL-6688</t>
  </si>
  <si>
    <t>DL-6690</t>
  </si>
  <si>
    <t>DL-6692</t>
  </si>
  <si>
    <t>DL-6694</t>
  </si>
  <si>
    <t>DL-6696</t>
  </si>
  <si>
    <t>DL-6698</t>
  </si>
  <si>
    <t>DL-6700</t>
  </si>
  <si>
    <t>DL-6702</t>
  </si>
  <si>
    <t>DL-6703</t>
  </si>
  <si>
    <t>DL-6704</t>
  </si>
  <si>
    <t>DL-6705</t>
  </si>
  <si>
    <t>DL-6706</t>
  </si>
  <si>
    <t>DL-6707</t>
  </si>
  <si>
    <t>DL-6708</t>
  </si>
  <si>
    <t>DL-6709</t>
  </si>
  <si>
    <t>DL-6711</t>
  </si>
  <si>
    <t>DL-6713</t>
  </si>
  <si>
    <t>DL-6714</t>
  </si>
  <si>
    <t>DL-6715</t>
  </si>
  <si>
    <t>DL-6733</t>
  </si>
  <si>
    <t>DL-6734</t>
  </si>
  <si>
    <t>DL-6735</t>
  </si>
  <si>
    <t>DL-6736</t>
  </si>
  <si>
    <t>DL-6737</t>
  </si>
  <si>
    <t>DL-6738</t>
  </si>
  <si>
    <t>DL-6739</t>
  </si>
  <si>
    <t>DL-6740</t>
  </si>
  <si>
    <t>DL-6741</t>
  </si>
  <si>
    <t>DL-6742</t>
  </si>
  <si>
    <t>DL-6743</t>
  </si>
  <si>
    <t>DL-6744</t>
  </si>
  <si>
    <t>DL-6745</t>
  </si>
  <si>
    <t>DL-6746</t>
  </si>
  <si>
    <t>DL-6747</t>
  </si>
  <si>
    <t>DL-6758</t>
  </si>
  <si>
    <t>DL-6759</t>
  </si>
  <si>
    <t>DL-6760</t>
  </si>
  <si>
    <t>DL-6761</t>
  </si>
  <si>
    <t>DL-6762</t>
  </si>
  <si>
    <t>DL-6763</t>
  </si>
  <si>
    <t>DL-6764</t>
  </si>
  <si>
    <t>DL-6765</t>
  </si>
  <si>
    <t>DL-6766</t>
  </si>
  <si>
    <t>DL-6767</t>
  </si>
  <si>
    <t>DL-6768</t>
  </si>
  <si>
    <t>DL-6769</t>
  </si>
  <si>
    <t>DL-6770</t>
  </si>
  <si>
    <t>DL-6771</t>
  </si>
  <si>
    <t>DL-6772</t>
  </si>
  <si>
    <t>DL-6800</t>
  </si>
  <si>
    <t>DL-6801</t>
  </si>
  <si>
    <t>DL-6802</t>
  </si>
  <si>
    <t>DL-6803</t>
  </si>
  <si>
    <t>DL-6804</t>
  </si>
  <si>
    <t>DL-6805</t>
  </si>
  <si>
    <t>DL-6806</t>
  </si>
  <si>
    <t>DL-6807</t>
  </si>
  <si>
    <t>DL-6808</t>
  </si>
  <si>
    <t>DL-6809</t>
  </si>
  <si>
    <t>DL-6810</t>
  </si>
  <si>
    <t>DL-6811</t>
  </si>
  <si>
    <t>DL-6812</t>
  </si>
  <si>
    <t>DL-6813</t>
  </si>
  <si>
    <t>DL-6814</t>
  </si>
  <si>
    <t>DL-6815</t>
  </si>
  <si>
    <t>DL-6816</t>
  </si>
  <si>
    <t>DL-6817</t>
  </si>
  <si>
    <t>DL-6818</t>
  </si>
  <si>
    <t>DL-6819</t>
  </si>
  <si>
    <t>DL-6820</t>
  </si>
  <si>
    <t>DL-6821</t>
  </si>
  <si>
    <t>DL-6822</t>
  </si>
  <si>
    <t>DL-6823</t>
  </si>
  <si>
    <t>DL-6824</t>
  </si>
  <si>
    <t>DL-6825</t>
  </si>
  <si>
    <t>DL-6826</t>
  </si>
  <si>
    <t>DL-6827</t>
  </si>
  <si>
    <t>DL-6828</t>
  </si>
  <si>
    <t>DL-6829</t>
  </si>
  <si>
    <t>DL-6830</t>
  </si>
  <si>
    <t>DL-6831</t>
  </si>
  <si>
    <t>DL-6832</t>
  </si>
  <si>
    <t>DL-6833</t>
  </si>
  <si>
    <t>DL-6834</t>
  </si>
  <si>
    <t>DL-6835</t>
  </si>
  <si>
    <t>DL-6836</t>
  </si>
  <si>
    <t>DL-6837</t>
  </si>
  <si>
    <t>DL-6838</t>
  </si>
  <si>
    <t>DL-6839</t>
  </si>
  <si>
    <t>DL-6840</t>
  </si>
  <si>
    <t>DL-6841</t>
  </si>
  <si>
    <t>DL-6842</t>
  </si>
  <si>
    <t>DL-6843</t>
  </si>
  <si>
    <t>DL-6844</t>
  </si>
  <si>
    <t>DL-6845</t>
  </si>
  <si>
    <t>DL-6846</t>
  </si>
  <si>
    <t>DL-6847</t>
  </si>
  <si>
    <t>DL-6848</t>
  </si>
  <si>
    <t>DL-6849</t>
  </si>
  <si>
    <t>DL-6850</t>
  </si>
  <si>
    <t>DL-6851</t>
  </si>
  <si>
    <t>DL-6852</t>
  </si>
  <si>
    <t>DL-6853</t>
  </si>
  <si>
    <t>DL-6854</t>
  </si>
  <si>
    <t>DL-6855</t>
  </si>
  <si>
    <t>DL-6856</t>
  </si>
  <si>
    <t>DL-6857</t>
  </si>
  <si>
    <t>DL-6858</t>
  </si>
  <si>
    <t>DL-6859</t>
  </si>
  <si>
    <t>DL-6860</t>
  </si>
  <si>
    <t>DL-6861</t>
  </si>
  <si>
    <t>DL-6862</t>
  </si>
  <si>
    <t>DL-6863</t>
  </si>
  <si>
    <t>DL-6864</t>
  </si>
  <si>
    <t>DL-6865</t>
  </si>
  <si>
    <t>DL-6866</t>
  </si>
  <si>
    <t>DL-6867</t>
  </si>
  <si>
    <t>DL-6868</t>
  </si>
  <si>
    <t>DL-6869</t>
  </si>
  <si>
    <t>DL-6870</t>
  </si>
  <si>
    <t>DL-6871</t>
  </si>
  <si>
    <t>DL-6872</t>
  </si>
  <si>
    <t>DL-6873</t>
  </si>
  <si>
    <t>DL-6874</t>
  </si>
  <si>
    <t>DL-6875</t>
  </si>
  <si>
    <t>DL-6876</t>
  </si>
  <si>
    <t>DL-6877</t>
  </si>
  <si>
    <t>DL-6934</t>
  </si>
  <si>
    <t>DL-6935</t>
  </si>
  <si>
    <t>DL-6936</t>
  </si>
  <si>
    <t>DL-6937</t>
  </si>
  <si>
    <t>DL-6938</t>
  </si>
  <si>
    <t>DL-6939</t>
  </si>
  <si>
    <t>DL-6940</t>
  </si>
  <si>
    <t>DL-6941</t>
  </si>
  <si>
    <t>DL-6942</t>
  </si>
  <si>
    <t>DL-6943</t>
  </si>
  <si>
    <t>DL-6945</t>
  </si>
  <si>
    <t>DL-6947</t>
  </si>
  <si>
    <t>DL-6949</t>
  </si>
  <si>
    <t>DL-6951</t>
  </si>
  <si>
    <t>DL-6953</t>
  </si>
  <si>
    <t>DL-6955</t>
  </si>
  <si>
    <t>DL-6957</t>
  </si>
  <si>
    <t>DL-6959</t>
  </si>
  <si>
    <t>DL-6961</t>
  </si>
  <si>
    <t>DL-6963</t>
  </si>
  <si>
    <t>DL-6965</t>
  </si>
  <si>
    <t>DL-6967</t>
  </si>
  <si>
    <t>DL-6969</t>
  </si>
  <si>
    <t>DL-6971</t>
  </si>
  <si>
    <t>DL-6973</t>
  </si>
  <si>
    <t>DL-6975</t>
  </si>
  <si>
    <t>DL-6977</t>
  </si>
  <si>
    <t>DL-6979</t>
  </si>
  <si>
    <t>DL-6981</t>
  </si>
  <si>
    <t>DL-6983</t>
  </si>
  <si>
    <t>DL-6985</t>
  </si>
  <si>
    <t>DL-6987</t>
  </si>
  <si>
    <t>DL-6989</t>
  </si>
  <si>
    <t>DL-6991</t>
  </si>
  <si>
    <t>DL-6993</t>
  </si>
  <si>
    <t>DL-6995</t>
  </si>
  <si>
    <t>DL-6997</t>
  </si>
  <si>
    <t>DL-6999</t>
  </si>
  <si>
    <t>DL-7001</t>
  </si>
  <si>
    <t>DL-7003</t>
  </si>
  <si>
    <t>DL-7005</t>
  </si>
  <si>
    <t>DL-7007</t>
  </si>
  <si>
    <t>DL-7009</t>
  </si>
  <si>
    <t>DL-7011</t>
  </si>
  <si>
    <t>DL-7013</t>
  </si>
  <si>
    <t>DL-7015</t>
  </si>
  <si>
    <t>DL-7017</t>
  </si>
  <si>
    <t>DL-7019</t>
  </si>
  <si>
    <t>DL-7021</t>
  </si>
  <si>
    <t>DL-7023</t>
  </si>
  <si>
    <t>DL-7025</t>
  </si>
  <si>
    <t>DL-7027</t>
  </si>
  <si>
    <t>DL-7029</t>
  </si>
  <si>
    <t>DL-7146</t>
  </si>
  <si>
    <t>DL-7147</t>
  </si>
  <si>
    <t>DL-7148</t>
  </si>
  <si>
    <t>DL-7149</t>
  </si>
  <si>
    <t>DL-7150</t>
  </si>
  <si>
    <t>DL-7151</t>
  </si>
  <si>
    <t>DL-7155</t>
  </si>
  <si>
    <t>DL-7156</t>
  </si>
  <si>
    <t>DL-7157</t>
  </si>
  <si>
    <t>DL-7158</t>
  </si>
  <si>
    <t>DL-7159</t>
  </si>
  <si>
    <t>DL-7160</t>
  </si>
  <si>
    <t>DL-7161</t>
  </si>
  <si>
    <t>DL-7162</t>
  </si>
  <si>
    <t>DL-7163</t>
  </si>
  <si>
    <t>DL-7164</t>
  </si>
  <si>
    <t>DL-7165</t>
  </si>
  <si>
    <t>DL-7166</t>
  </si>
  <si>
    <t>DL-7167</t>
  </si>
  <si>
    <t>DL-7168</t>
  </si>
  <si>
    <t>DL-7169</t>
  </si>
  <si>
    <t>DL-7170</t>
  </si>
  <si>
    <t>DL-7171</t>
  </si>
  <si>
    <t>DL-7172</t>
  </si>
  <si>
    <t>DL-7173</t>
  </si>
  <si>
    <t>DL-7174</t>
  </si>
  <si>
    <t>DL-7175</t>
  </si>
  <si>
    <t>DL-7176</t>
  </si>
  <si>
    <t>DL-7177</t>
  </si>
  <si>
    <t>DL-7178</t>
  </si>
  <si>
    <t>DL-7180</t>
  </si>
  <si>
    <t>DL-7182</t>
  </si>
  <si>
    <t>DL-7184</t>
  </si>
  <si>
    <t>DL-7185</t>
  </si>
  <si>
    <t>DL-7186</t>
  </si>
  <si>
    <t>DL-7187</t>
  </si>
  <si>
    <t>DL-7189</t>
  </si>
  <si>
    <t>DL-7191</t>
  </si>
  <si>
    <t>DL-7193</t>
  </si>
  <si>
    <t>DL-7195</t>
  </si>
  <si>
    <t>DL-7197</t>
  </si>
  <si>
    <t>DL-7199</t>
  </si>
  <si>
    <t>DL-7201</t>
  </si>
  <si>
    <t>DL-7203</t>
  </si>
  <si>
    <t>DL-7205</t>
  </si>
  <si>
    <t>DL-7207</t>
  </si>
  <si>
    <t>DL-7209</t>
  </si>
  <si>
    <t>DL-7211</t>
  </si>
  <si>
    <t>DL-7213</t>
  </si>
  <si>
    <t>DL-7215</t>
  </si>
  <si>
    <t>DL-7217</t>
  </si>
  <si>
    <t>DL-7219</t>
  </si>
  <si>
    <t>DL-7221</t>
  </si>
  <si>
    <t>DL-7223</t>
  </si>
  <si>
    <t>DL-7225</t>
  </si>
  <si>
    <t>DL-7227</t>
  </si>
  <si>
    <t>DL-7229</t>
  </si>
  <si>
    <t>DL-7231</t>
  </si>
  <si>
    <t>DL-7233</t>
  </si>
  <si>
    <t>DL-7235</t>
  </si>
  <si>
    <t>DL-7237</t>
  </si>
  <si>
    <t>DL-7265</t>
  </si>
  <si>
    <t>DL-7268</t>
  </si>
  <si>
    <t>DL-7271</t>
  </si>
  <si>
    <t>DL-7274</t>
  </si>
  <si>
    <t>DL-7277</t>
  </si>
  <si>
    <t>DL-7280</t>
  </si>
  <si>
    <t>DL-7281</t>
  </si>
  <si>
    <t>DL-7283</t>
  </si>
  <si>
    <t>DL-7285</t>
  </si>
  <si>
    <t>DL-7287</t>
  </si>
  <si>
    <t>DL-7288</t>
  </si>
  <si>
    <t>DL-7289</t>
  </si>
  <si>
    <t>DL-7291</t>
  </si>
  <si>
    <t>DL-7293</t>
  </si>
  <si>
    <t>DL-7294</t>
  </si>
  <si>
    <t>DL-7295</t>
  </si>
  <si>
    <t>DL-7297</t>
  </si>
  <si>
    <t>DL-7299</t>
  </si>
  <si>
    <t>DL-7300</t>
  </si>
  <si>
    <t>DL-7301</t>
  </si>
  <si>
    <t>DL-7302</t>
  </si>
  <si>
    <t>DL-7303</t>
  </si>
  <si>
    <t>DL-7305</t>
  </si>
  <si>
    <t>DL-7307</t>
  </si>
  <si>
    <t>DL-7308</t>
  </si>
  <si>
    <t>DL-7309</t>
  </si>
  <si>
    <t>DL-7310</t>
  </si>
  <si>
    <t>DL-7311</t>
  </si>
  <si>
    <t>DL-7312</t>
  </si>
  <si>
    <t>DL-7313</t>
  </si>
  <si>
    <t>DL-7314</t>
  </si>
  <si>
    <t>DL-7315</t>
  </si>
  <si>
    <t>DL-7316</t>
  </si>
  <si>
    <t>DL-7317</t>
  </si>
  <si>
    <t>DL-7318</t>
  </si>
  <si>
    <t>DL-7319</t>
  </si>
  <si>
    <t>DL-7320</t>
  </si>
  <si>
    <t>DL-7321</t>
  </si>
  <si>
    <t>DL-7322</t>
  </si>
  <si>
    <t>DL-7352</t>
  </si>
  <si>
    <t>DL-7353</t>
  </si>
  <si>
    <t>DL-7355</t>
  </si>
  <si>
    <t>DL-7356</t>
  </si>
  <si>
    <t>DL-7357</t>
  </si>
  <si>
    <t>DL-7358</t>
  </si>
  <si>
    <t>DL-7359</t>
  </si>
  <si>
    <t>DL-7361</t>
  </si>
  <si>
    <t>DL-7362</t>
  </si>
  <si>
    <t>DL-7378</t>
  </si>
  <si>
    <t>DL-7379</t>
  </si>
  <si>
    <t>DL-7380</t>
  </si>
  <si>
    <t>DL-7381</t>
  </si>
  <si>
    <t>DL-7382</t>
  </si>
  <si>
    <t>DL-7383</t>
  </si>
  <si>
    <t>DL-7384</t>
  </si>
  <si>
    <t>DL-7385</t>
  </si>
  <si>
    <t>DL-7403</t>
  </si>
  <si>
    <t>DL-7404</t>
  </si>
  <si>
    <t>DL-7405</t>
  </si>
  <si>
    <t>DL-7406</t>
  </si>
  <si>
    <t>DL-7407</t>
  </si>
  <si>
    <t>DL-7408</t>
  </si>
  <si>
    <t>DL-7409</t>
  </si>
  <si>
    <t>DL-7410</t>
  </si>
  <si>
    <t>DL-7411</t>
  </si>
  <si>
    <t>DL-7412</t>
  </si>
  <si>
    <t>DL-7413</t>
  </si>
  <si>
    <t>DL-7414</t>
  </si>
  <si>
    <t>DL-7415</t>
  </si>
  <si>
    <t>DL-7416</t>
  </si>
  <si>
    <t>DL-7417</t>
  </si>
  <si>
    <t>DL-7418</t>
  </si>
  <si>
    <t>DL-7419</t>
  </si>
  <si>
    <t>DL-7668</t>
  </si>
  <si>
    <t>DL-7669</t>
  </si>
  <si>
    <t>DL-7670</t>
  </si>
  <si>
    <t>DL-7671</t>
  </si>
  <si>
    <t>DL-7672</t>
  </si>
  <si>
    <t>DL-7674</t>
  </si>
  <si>
    <t>DL-7676</t>
  </si>
  <si>
    <t>DL-7678</t>
  </si>
  <si>
    <t>DL-7680</t>
  </si>
  <si>
    <t>DL-7682</t>
  </si>
  <si>
    <t>DL-7684</t>
  </si>
  <si>
    <t>DL-7686</t>
  </si>
  <si>
    <t>DL-7688</t>
  </si>
  <si>
    <t>DL-7690</t>
  </si>
  <si>
    <t>DL-7692</t>
  </si>
  <si>
    <t>DL-7694</t>
  </si>
  <si>
    <t>DL-7696</t>
  </si>
  <si>
    <t>DL-7698</t>
  </si>
  <si>
    <t>DL-7700</t>
  </si>
  <si>
    <t>DL-7702</t>
  </si>
  <si>
    <t>DL-7704</t>
  </si>
  <si>
    <t>DL-7706</t>
  </si>
  <si>
    <t>DL-7708</t>
  </si>
  <si>
    <t>DL-7710</t>
  </si>
  <si>
    <t>DL-7712</t>
  </si>
  <si>
    <t>DL-7714</t>
  </si>
  <si>
    <t>DL-7716</t>
  </si>
  <si>
    <t>DL-7718</t>
  </si>
  <si>
    <t>DL-7720</t>
  </si>
  <si>
    <t>DL-7722</t>
  </si>
  <si>
    <t>DL-7766</t>
  </si>
  <si>
    <t>DL-7769</t>
  </si>
  <si>
    <t>DL-7772</t>
  </si>
  <si>
    <t>DL-7775</t>
  </si>
  <si>
    <t>DL-7778</t>
  </si>
  <si>
    <t>DL-7781</t>
  </si>
  <si>
    <t>DL-7783</t>
  </si>
  <si>
    <t>DL-7785</t>
  </si>
  <si>
    <t>DL-7787</t>
  </si>
  <si>
    <t>DL-7789</t>
  </si>
  <si>
    <t>DL-7791</t>
  </si>
  <si>
    <t>DL-7793</t>
  </si>
  <si>
    <t>DL-7795</t>
  </si>
  <si>
    <t>DL-7797</t>
  </si>
  <si>
    <t>DL-7798</t>
  </si>
  <si>
    <t>DL-7799</t>
  </si>
  <si>
    <t>DL-7801</t>
  </si>
  <si>
    <t>DL-7803</t>
  </si>
  <si>
    <t>DL-7805</t>
  </si>
  <si>
    <t>DL-7807</t>
  </si>
  <si>
    <t>DL-7809</t>
  </si>
  <si>
    <t>DL-7810</t>
  </si>
  <si>
    <t>DL-7812</t>
  </si>
  <si>
    <t>DL-7814</t>
  </si>
  <si>
    <t>DL-7816</t>
  </si>
  <si>
    <t>DL-7818</t>
  </si>
  <si>
    <t>DL-7820</t>
  </si>
  <si>
    <t>DL-7822</t>
  </si>
  <si>
    <t>DL-7824</t>
  </si>
  <si>
    <t>DL-7826</t>
  </si>
  <si>
    <t>DL-7827</t>
  </si>
  <si>
    <t>DL-7828</t>
  </si>
  <si>
    <t>DL-7830</t>
  </si>
  <si>
    <t>DL-7832</t>
  </si>
  <si>
    <t>DL-7834</t>
  </si>
  <si>
    <t>DL-7836</t>
  </si>
  <si>
    <t>DL-7838</t>
  </si>
  <si>
    <t>DL-7839</t>
  </si>
  <si>
    <t>DL-7840</t>
  </si>
  <si>
    <t>DL-7841</t>
  </si>
  <si>
    <t>DL-7842</t>
  </si>
  <si>
    <t>DL-7843</t>
  </si>
  <si>
    <t>DL-7844</t>
  </si>
  <si>
    <t>DL-7846</t>
  </si>
  <si>
    <t>DL-7848</t>
  </si>
  <si>
    <t>DL-7850</t>
  </si>
  <si>
    <t>DL-7851</t>
  </si>
  <si>
    <t>DL-7853</t>
  </si>
  <si>
    <t>DL-7855</t>
  </si>
  <si>
    <t>DL-7857</t>
  </si>
  <si>
    <t>DL-7859</t>
  </si>
  <si>
    <t>DL-7861</t>
  </si>
  <si>
    <t>DL-7863</t>
  </si>
  <si>
    <t>DL-7942</t>
  </si>
  <si>
    <t>DL-7945</t>
  </si>
  <si>
    <t>DL-7948</t>
  </si>
  <si>
    <t>DL-7951</t>
  </si>
  <si>
    <t>DL-7954</t>
  </si>
  <si>
    <t>DL-7957</t>
  </si>
  <si>
    <t>DL-7960</t>
  </si>
  <si>
    <t>DL-7963</t>
  </si>
  <si>
    <t>DL-7966</t>
  </si>
  <si>
    <t>DL-7969</t>
  </si>
  <si>
    <t>DL-7972</t>
  </si>
  <si>
    <t>DL-7975</t>
  </si>
  <si>
    <t>DL-7978</t>
  </si>
  <si>
    <t>DL-7981</t>
  </si>
  <si>
    <t>DL-7984</t>
  </si>
  <si>
    <t>DL-7987</t>
  </si>
  <si>
    <t>DL-7990</t>
  </si>
  <si>
    <t>DL-7993</t>
  </si>
  <si>
    <t>DL-7996</t>
  </si>
  <si>
    <t>DL-7999</t>
  </si>
  <si>
    <t>DL-8001</t>
  </si>
  <si>
    <t>DL-8003</t>
  </si>
  <si>
    <t>DL-8005</t>
  </si>
  <si>
    <t>DL-8006</t>
  </si>
  <si>
    <t>DL-8007</t>
  </si>
  <si>
    <t>DL-8008</t>
  </si>
  <si>
    <t>DL-8009</t>
  </si>
  <si>
    <t>DL-8010</t>
  </si>
  <si>
    <t>DL-8053</t>
  </si>
  <si>
    <t>DL-8054</t>
  </si>
  <si>
    <t>DL-8055</t>
  </si>
  <si>
    <t>DL-8056</t>
  </si>
  <si>
    <t>DL-8057</t>
  </si>
  <si>
    <t>DL-8058</t>
  </si>
  <si>
    <t>DL-8059</t>
  </si>
  <si>
    <t>DL-8060</t>
  </si>
  <si>
    <t>DL-8061</t>
  </si>
  <si>
    <t>DL-8062</t>
  </si>
  <si>
    <t>DL-8063</t>
  </si>
  <si>
    <t>DL-8064</t>
  </si>
  <si>
    <t>DL-8065</t>
  </si>
  <si>
    <t>DL-8066</t>
  </si>
  <si>
    <t>DL-8067</t>
  </si>
  <si>
    <t>DL-8068</t>
  </si>
  <si>
    <t>DL-8069</t>
  </si>
  <si>
    <t>DL-8070</t>
  </si>
  <si>
    <t>DL-8071</t>
  </si>
  <si>
    <t>DL-8072</t>
  </si>
  <si>
    <t>DL-8073</t>
  </si>
  <si>
    <t>DL-8074</t>
  </si>
  <si>
    <t>DL-8075</t>
  </si>
  <si>
    <t>DL-8076</t>
  </si>
  <si>
    <t>DL-8077</t>
  </si>
  <si>
    <t>DL-8078</t>
  </si>
  <si>
    <t>DL-8080</t>
  </si>
  <si>
    <t>DL-8081</t>
  </si>
  <si>
    <t>DL-8082</t>
  </si>
  <si>
    <t>DL-8083</t>
  </si>
  <si>
    <t>DL-8084</t>
  </si>
  <si>
    <t>DL-8090</t>
  </si>
  <si>
    <t>DL-8092</t>
  </si>
  <si>
    <t>DL-8094</t>
  </si>
  <si>
    <t>DL-8096</t>
  </si>
  <si>
    <t>DL-8098</t>
  </si>
  <si>
    <t>DL-8100</t>
  </si>
  <si>
    <t>DL-8102</t>
  </si>
  <si>
    <t>DL-8104</t>
  </si>
  <si>
    <t>DL-8106</t>
  </si>
  <si>
    <t>DL-8108</t>
  </si>
  <si>
    <t>DL-8110</t>
  </si>
  <si>
    <t>DL-8112</t>
  </si>
  <si>
    <t>DL-8114</t>
  </si>
  <si>
    <t>DL-8116</t>
  </si>
  <si>
    <t>DL-8118</t>
  </si>
  <si>
    <t>DL-8120</t>
  </si>
  <si>
    <t>DL-8122</t>
  </si>
  <si>
    <t>DL-8124</t>
  </si>
  <si>
    <t>DL-8126</t>
  </si>
  <si>
    <t>DL-8128</t>
  </si>
  <si>
    <t>DL-8130</t>
  </si>
  <si>
    <t>DL-8132</t>
  </si>
  <si>
    <t>DL-8134</t>
  </si>
  <si>
    <t>DL-8136</t>
  </si>
  <si>
    <t>DL-8138</t>
  </si>
  <si>
    <t>DL-8140</t>
  </si>
  <si>
    <t>DL-8142</t>
  </si>
  <si>
    <t>DL-8144</t>
  </si>
  <si>
    <t>DL-8201</t>
  </si>
  <si>
    <t>DL-8203</t>
  </si>
  <si>
    <t>DL-8205</t>
  </si>
  <si>
    <t>DL-8207</t>
  </si>
  <si>
    <t>DL-8209</t>
  </si>
  <si>
    <t>DL-8211</t>
  </si>
  <si>
    <t>DL-8213</t>
  </si>
  <si>
    <t>DL-8215</t>
  </si>
  <si>
    <t>DL-8217</t>
  </si>
  <si>
    <t>DL-8219</t>
  </si>
  <si>
    <t>DL-8221</t>
  </si>
  <si>
    <t>DL-8223</t>
  </si>
  <si>
    <t>DL-8225</t>
  </si>
  <si>
    <t>DL-8227</t>
  </si>
  <si>
    <t>DL-8229</t>
  </si>
  <si>
    <t>DL-8231</t>
  </si>
  <si>
    <t>DL-8233</t>
  </si>
  <si>
    <t>DL-8235</t>
  </si>
  <si>
    <t>DL-8237</t>
  </si>
  <si>
    <t>DL-8239</t>
  </si>
  <si>
    <t>DL-8241</t>
  </si>
  <si>
    <t>DL-8243</t>
  </si>
  <si>
    <t>DL-8245</t>
  </si>
  <si>
    <t>DL-8247</t>
  </si>
  <si>
    <t>DL-8249</t>
  </si>
  <si>
    <t>DL-8251</t>
  </si>
  <si>
    <t>DL-8253</t>
  </si>
  <si>
    <t>DL-8255</t>
  </si>
  <si>
    <t>DL-8257</t>
  </si>
  <si>
    <t>DL-8259</t>
  </si>
  <si>
    <t>DL-8378</t>
  </si>
  <si>
    <t>DL-8379</t>
  </si>
  <si>
    <t>DL-8380</t>
  </si>
  <si>
    <t>DL-8381</t>
  </si>
  <si>
    <t>DL-8382</t>
  </si>
  <si>
    <t>DL-8383</t>
  </si>
  <si>
    <t>DL-8384</t>
  </si>
  <si>
    <t>DL-8385</t>
  </si>
  <si>
    <t>DL-8386</t>
  </si>
  <si>
    <t>DL-8387</t>
  </si>
  <si>
    <t>DL-8388</t>
  </si>
  <si>
    <t>DL-8389</t>
  </si>
  <si>
    <t>DL-8390</t>
  </si>
  <si>
    <t>DL-8391</t>
  </si>
  <si>
    <t>DL-8392</t>
  </si>
  <si>
    <t>DL-8393</t>
  </si>
  <si>
    <t>DL-8394</t>
  </si>
  <si>
    <t>DL-8395</t>
  </si>
  <si>
    <t>DL-8396</t>
  </si>
  <si>
    <t>Client Currency</t>
  </si>
  <si>
    <t>Supplier Currency</t>
  </si>
  <si>
    <t>Client Rate per t</t>
  </si>
  <si>
    <t>Supplier Rate per t</t>
  </si>
  <si>
    <t>Transporter</t>
  </si>
  <si>
    <t>Depart From</t>
  </si>
  <si>
    <t>Arrive To</t>
  </si>
  <si>
    <t>Mogadishu</t>
  </si>
  <si>
    <t>Victoria</t>
  </si>
  <si>
    <t>Sanaa</t>
  </si>
  <si>
    <t>Alger</t>
  </si>
  <si>
    <t>Mombasa</t>
  </si>
  <si>
    <t>Marrakech</t>
  </si>
  <si>
    <t>Lagos</t>
  </si>
  <si>
    <t>Tripoli</t>
  </si>
  <si>
    <t>Addis Ababa</t>
  </si>
  <si>
    <t>Zanzibar</t>
  </si>
  <si>
    <t>Delay at toll gate in days</t>
  </si>
  <si>
    <t>Delay at workshop in days</t>
  </si>
  <si>
    <t>Delay at border in days</t>
  </si>
  <si>
    <t>Missing</t>
  </si>
  <si>
    <t>COUNTBLANKS</t>
  </si>
  <si>
    <t>Delivery Status</t>
  </si>
  <si>
    <t>Route</t>
  </si>
  <si>
    <t>Currency list</t>
  </si>
  <si>
    <t>CURRENCY LIST</t>
  </si>
  <si>
    <t>RATE TO USD</t>
  </si>
  <si>
    <t>NULL</t>
  </si>
  <si>
    <t>Total Delay In Days</t>
  </si>
  <si>
    <t>Row Labels</t>
  </si>
  <si>
    <t>Addis Ababa-Alger</t>
  </si>
  <si>
    <t>Marrakech-Alger</t>
  </si>
  <si>
    <t>Marrakech-Lagos</t>
  </si>
  <si>
    <t>Marrakech-Sanaa</t>
  </si>
  <si>
    <t>Marrakech-Tripoli</t>
  </si>
  <si>
    <t>Mogadishu-Sanaa</t>
  </si>
  <si>
    <t>Mogadishu-Victoria</t>
  </si>
  <si>
    <t>Mombasa-Alger</t>
  </si>
  <si>
    <t>Mombasa-Victoria</t>
  </si>
  <si>
    <t>Grand Total</t>
  </si>
  <si>
    <t>Clients Total Cost</t>
  </si>
  <si>
    <t>Supplier Total Cost</t>
  </si>
  <si>
    <t>Sum of Supplier Total Cost</t>
  </si>
  <si>
    <t>(All)</t>
  </si>
  <si>
    <t>TRANSPORTATION AND LOGISTICS ANALYSIS</t>
  </si>
  <si>
    <t>Number of blanks(N/A)</t>
  </si>
  <si>
    <t>Delay at Workshop in days</t>
  </si>
  <si>
    <t>Delay at borders in days</t>
  </si>
  <si>
    <t>Average of Total Delay In Days</t>
  </si>
  <si>
    <t>Average of Supplier Total Cost</t>
  </si>
  <si>
    <t>Delivered</t>
  </si>
  <si>
    <t>Mogadishu-Lagos</t>
  </si>
  <si>
    <t>Column Labels</t>
  </si>
  <si>
    <t>Count of Total Delay In Days</t>
  </si>
  <si>
    <t>Profit Per T</t>
  </si>
  <si>
    <t>Gross Profit</t>
  </si>
  <si>
    <t>Sum of Gross Profit</t>
  </si>
  <si>
    <t>Weight</t>
  </si>
  <si>
    <t>Supplier Rate Per t2 (USD)</t>
  </si>
  <si>
    <t>Clients Rate per T2 (USD)</t>
  </si>
  <si>
    <t>TOP 10 SUM OF SUPPLIER AND CLIENTS COST BY ROUTES</t>
  </si>
  <si>
    <t>Average of Supplier Rate Per t2 (USD)</t>
  </si>
  <si>
    <t>AVERAGE COST PER SHIPMENT BY TRANSPORTER</t>
  </si>
  <si>
    <t>AVERAGE COST PER SHIPMENT BY DESTINATION</t>
  </si>
  <si>
    <t>AVERAGE SUPPLIER COST PER TONNE BY DESTINATION</t>
  </si>
  <si>
    <t>AVERAGE DELIVERY DELAY BY TRANSPORTER</t>
  </si>
  <si>
    <t>DELIVERY OUTCOME DELAY COUNT BY TRANSPORTER</t>
  </si>
  <si>
    <t>Average of Profit Per T</t>
  </si>
  <si>
    <t>SUM OF CLIENT TOTAL COST</t>
  </si>
  <si>
    <t>SUM OF SUPPLIER TOTAL COST</t>
  </si>
  <si>
    <t>SUM OF GROSS PROFIT</t>
  </si>
  <si>
    <t>SUM OF GROSS WEIGHT(t)</t>
  </si>
  <si>
    <t>AVERGE PROFIT PER TONNE</t>
  </si>
  <si>
    <t>AVERGE TOTAL DELAY DAYS</t>
  </si>
  <si>
    <t>PROFIT ANALYSIS BY TRANSPORTER</t>
  </si>
  <si>
    <t>Year</t>
  </si>
  <si>
    <t>Failed</t>
  </si>
  <si>
    <t>Jan</t>
  </si>
  <si>
    <t>Feb</t>
  </si>
  <si>
    <t>Mar</t>
  </si>
  <si>
    <t>Apr</t>
  </si>
  <si>
    <t>May</t>
  </si>
  <si>
    <t>Jun</t>
  </si>
  <si>
    <t>Jul</t>
  </si>
  <si>
    <t>Aug</t>
  </si>
  <si>
    <t>Sep</t>
  </si>
  <si>
    <t>Column1</t>
  </si>
  <si>
    <t>Count of Entry ID</t>
  </si>
  <si>
    <t>Include</t>
  </si>
  <si>
    <t>Valid Year Flag</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</si>
</sst>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164" formatCode="&quot;$&quot;#,##0.00"/>
    <numFmt numFmtId="165" formatCode="&quot;$&quot;0"/>
    <numFmt numFmtId="166" formatCode="&quot;$&quot;#,##0"/>
  </numFmts>
  <fonts count="2" x14ac:knownFonts="1">
    <font>
      <sz val="11"/>
      <color theme="1"/>
      <name val="Calibri"/>
      <family val="2"/>
      <scheme val="minor"/>
    </font>
    <font>
      <b/>
      <sz val="20"/>
      <color theme="1"/>
      <name val="Bahnschrift Light SemiCondensed"/>
      <family val="2"/>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4" tint="0.79998168889431442"/>
        <bgColor indexed="64"/>
      </patternFill>
    </fill>
  </fills>
  <borders count="1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94">
    <xf numFmtId="0" fontId="0" fillId="0" borderId="0" xfId="0"/>
    <xf numFmtId="1" fontId="0" fillId="0" borderId="0" xfId="0" applyNumberFormat="1"/>
    <xf numFmtId="14" fontId="0" fillId="0" borderId="0" xfId="0" applyNumberFormat="1"/>
    <xf numFmtId="0" fontId="0" fillId="0" borderId="3" xfId="0" applyBorder="1"/>
    <xf numFmtId="0" fontId="0" fillId="0" borderId="4" xfId="0" applyBorder="1"/>
    <xf numFmtId="164" fontId="0" fillId="0" borderId="0" xfId="0" applyNumberFormat="1"/>
    <xf numFmtId="0" fontId="0" fillId="0" borderId="1" xfId="0" applyBorder="1"/>
    <xf numFmtId="0" fontId="0" fillId="0" borderId="2" xfId="0" applyBorder="1"/>
    <xf numFmtId="0" fontId="0" fillId="0" borderId="7" xfId="0" applyBorder="1"/>
    <xf numFmtId="0" fontId="0" fillId="0" borderId="8" xfId="0" applyBorder="1"/>
    <xf numFmtId="44" fontId="0" fillId="0" borderId="0" xfId="0" applyNumberFormat="1"/>
    <xf numFmtId="0" fontId="0" fillId="0" borderId="0" xfId="0" applyFill="1" applyAlignment="1">
      <alignment horizontal="center"/>
    </xf>
    <xf numFmtId="0" fontId="0" fillId="0" borderId="10" xfId="0" applyBorder="1"/>
    <xf numFmtId="44" fontId="0" fillId="0" borderId="10" xfId="0" applyNumberFormat="1" applyBorder="1"/>
    <xf numFmtId="0" fontId="0" fillId="0" borderId="0" xfId="0" applyBorder="1"/>
    <xf numFmtId="0" fontId="0" fillId="0" borderId="7" xfId="0" applyBorder="1" applyAlignment="1">
      <alignment horizontal="left"/>
    </xf>
    <xf numFmtId="0" fontId="0" fillId="0" borderId="11" xfId="0" applyBorder="1"/>
    <xf numFmtId="0" fontId="0" fillId="0" borderId="9" xfId="0" pivotButton="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9" xfId="0" applyBorder="1" applyAlignment="1">
      <alignment horizontal="left"/>
    </xf>
    <xf numFmtId="0" fontId="0" fillId="3" borderId="1" xfId="0" applyFill="1" applyBorder="1" applyAlignment="1">
      <alignment horizontal="center"/>
    </xf>
    <xf numFmtId="0" fontId="0" fillId="0" borderId="0" xfId="0" applyFill="1"/>
    <xf numFmtId="0" fontId="0" fillId="3" borderId="2" xfId="0" applyFill="1" applyBorder="1"/>
    <xf numFmtId="0" fontId="0" fillId="0" borderId="0" xfId="0" applyNumberFormat="1" applyFill="1" applyBorder="1" applyAlignment="1">
      <alignment horizontal="center"/>
    </xf>
    <xf numFmtId="0" fontId="0" fillId="0" borderId="7" xfId="0" applyNumberFormat="1" applyBorder="1" applyAlignment="1"/>
    <xf numFmtId="0" fontId="0" fillId="0" borderId="8" xfId="0" applyNumberFormat="1" applyBorder="1" applyAlignment="1"/>
    <xf numFmtId="0" fontId="0" fillId="0" borderId="3" xfId="0" applyNumberFormat="1" applyBorder="1" applyAlignment="1"/>
    <xf numFmtId="0" fontId="0" fillId="0" borderId="4" xfId="0" applyNumberFormat="1" applyBorder="1" applyAlignment="1"/>
    <xf numFmtId="0" fontId="0" fillId="0" borderId="5" xfId="0" pivotButton="1" applyBorder="1"/>
    <xf numFmtId="0" fontId="0" fillId="0" borderId="6" xfId="0" applyBorder="1"/>
    <xf numFmtId="0" fontId="0" fillId="0" borderId="5" xfId="0" applyBorder="1"/>
    <xf numFmtId="164" fontId="0" fillId="0" borderId="12" xfId="0" applyNumberFormat="1" applyBorder="1"/>
    <xf numFmtId="164" fontId="0" fillId="0" borderId="13" xfId="0" applyNumberFormat="1" applyBorder="1"/>
    <xf numFmtId="164" fontId="0" fillId="0" borderId="14" xfId="0" applyNumberFormat="1" applyBorder="1"/>
    <xf numFmtId="0" fontId="0" fillId="0" borderId="9" xfId="0" applyBorder="1"/>
    <xf numFmtId="2" fontId="0" fillId="0" borderId="12" xfId="0" applyNumberFormat="1" applyBorder="1"/>
    <xf numFmtId="2" fontId="0" fillId="0" borderId="13" xfId="0" applyNumberFormat="1" applyBorder="1"/>
    <xf numFmtId="2" fontId="0" fillId="0" borderId="14" xfId="0" applyNumberFormat="1" applyBorder="1"/>
    <xf numFmtId="0" fontId="0" fillId="0" borderId="1" xfId="0" pivotButton="1" applyBorder="1"/>
    <xf numFmtId="0" fontId="0" fillId="0" borderId="3" xfId="0" applyBorder="1" applyAlignment="1">
      <alignment horizontal="left"/>
    </xf>
    <xf numFmtId="0" fontId="0" fillId="0" borderId="7" xfId="0" pivotButton="1" applyBorder="1"/>
    <xf numFmtId="165" fontId="0" fillId="0" borderId="8" xfId="0" applyNumberFormat="1" applyBorder="1"/>
    <xf numFmtId="165" fontId="0" fillId="0" borderId="4" xfId="0" applyNumberFormat="1" applyBorder="1"/>
    <xf numFmtId="165" fontId="0" fillId="0" borderId="12" xfId="0" applyNumberFormat="1" applyBorder="1"/>
    <xf numFmtId="165" fontId="0" fillId="0" borderId="13" xfId="0" applyNumberFormat="1" applyBorder="1"/>
    <xf numFmtId="165" fontId="0" fillId="0" borderId="14" xfId="0" applyNumberFormat="1" applyBorder="1"/>
    <xf numFmtId="165" fontId="0" fillId="0" borderId="0" xfId="0" applyNumberFormat="1" applyBorder="1"/>
    <xf numFmtId="0" fontId="0" fillId="0" borderId="10" xfId="0" pivotButton="1" applyBorder="1"/>
    <xf numFmtId="165" fontId="0" fillId="0" borderId="11" xfId="0" applyNumberFormat="1" applyBorder="1"/>
    <xf numFmtId="165" fontId="0" fillId="0" borderId="1" xfId="0" applyNumberFormat="1" applyBorder="1"/>
    <xf numFmtId="165" fontId="0" fillId="0" borderId="10" xfId="0" applyNumberFormat="1" applyBorder="1"/>
    <xf numFmtId="165" fontId="0" fillId="0" borderId="2" xfId="0" applyNumberFormat="1" applyBorder="1"/>
    <xf numFmtId="165" fontId="0" fillId="0" borderId="7" xfId="0" applyNumberFormat="1" applyBorder="1"/>
    <xf numFmtId="165" fontId="0" fillId="0" borderId="3" xfId="0" applyNumberFormat="1" applyBorder="1"/>
    <xf numFmtId="166" fontId="0" fillId="0" borderId="8" xfId="0" applyNumberFormat="1" applyBorder="1"/>
    <xf numFmtId="166" fontId="0" fillId="0" borderId="4" xfId="0" applyNumberFormat="1" applyBorder="1"/>
    <xf numFmtId="166" fontId="0" fillId="0" borderId="1" xfId="0" applyNumberFormat="1" applyBorder="1"/>
    <xf numFmtId="166" fontId="0" fillId="0" borderId="2" xfId="0" applyNumberFormat="1" applyBorder="1"/>
    <xf numFmtId="166" fontId="0" fillId="0" borderId="7" xfId="0" applyNumberFormat="1" applyBorder="1"/>
    <xf numFmtId="166" fontId="0" fillId="0" borderId="3" xfId="0" applyNumberFormat="1" applyBorder="1"/>
    <xf numFmtId="0" fontId="0" fillId="2" borderId="0" xfId="0" applyFill="1" applyAlignment="1">
      <alignment horizontal="center"/>
    </xf>
    <xf numFmtId="0" fontId="0" fillId="2" borderId="0" xfId="0" applyFill="1" applyBorder="1" applyAlignment="1">
      <alignment horizontal="center"/>
    </xf>
    <xf numFmtId="0" fontId="0" fillId="4" borderId="0" xfId="0" applyFill="1"/>
    <xf numFmtId="166" fontId="0" fillId="0" borderId="0" xfId="0" applyNumberFormat="1" applyBorder="1"/>
    <xf numFmtId="166" fontId="0" fillId="0" borderId="11" xfId="0" applyNumberFormat="1" applyBorder="1"/>
    <xf numFmtId="166" fontId="0" fillId="0" borderId="10" xfId="0" applyNumberFormat="1" applyBorder="1"/>
    <xf numFmtId="166" fontId="0" fillId="0" borderId="12" xfId="0" applyNumberFormat="1" applyBorder="1"/>
    <xf numFmtId="166" fontId="0" fillId="0" borderId="13" xfId="0" applyNumberFormat="1" applyBorder="1"/>
    <xf numFmtId="166" fontId="0" fillId="0" borderId="14" xfId="0" applyNumberFormat="1" applyBorder="1"/>
    <xf numFmtId="44" fontId="0" fillId="0" borderId="0" xfId="0" applyNumberFormat="1" applyBorder="1"/>
    <xf numFmtId="0" fontId="0" fillId="0" borderId="8" xfId="0" applyNumberFormat="1" applyBorder="1"/>
    <xf numFmtId="0" fontId="0" fillId="0" borderId="4" xfId="0" applyNumberFormat="1" applyBorder="1"/>
    <xf numFmtId="0" fontId="0" fillId="0" borderId="1" xfId="0" applyNumberFormat="1" applyBorder="1"/>
    <xf numFmtId="0" fontId="0" fillId="0" borderId="2" xfId="0" applyNumberFormat="1" applyBorder="1"/>
    <xf numFmtId="0" fontId="0" fillId="0" borderId="7" xfId="0" applyNumberFormat="1" applyBorder="1"/>
    <xf numFmtId="0" fontId="0" fillId="0" borderId="3"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0" fontId="0" fillId="2" borderId="1" xfId="0" applyFill="1" applyBorder="1" applyAlignment="1">
      <alignment horizontal="center"/>
    </xf>
    <xf numFmtId="0" fontId="0" fillId="2" borderId="2"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166" fontId="0" fillId="0" borderId="10" xfId="0" applyNumberFormat="1" applyBorder="1" applyAlignment="1">
      <alignment horizontal="center"/>
    </xf>
    <xf numFmtId="1" fontId="0" fillId="0" borderId="10" xfId="0" applyNumberFormat="1" applyBorder="1" applyAlignment="1">
      <alignment horizontal="center"/>
    </xf>
    <xf numFmtId="4" fontId="0" fillId="0" borderId="10" xfId="0" applyNumberFormat="1" applyBorder="1" applyAlignment="1">
      <alignment horizontal="center"/>
    </xf>
    <xf numFmtId="0" fontId="1" fillId="2" borderId="1" xfId="0" applyFont="1" applyFill="1" applyBorder="1" applyAlignment="1">
      <alignment horizontal="center"/>
    </xf>
    <xf numFmtId="0" fontId="0" fillId="2" borderId="10" xfId="0" applyFill="1" applyBorder="1" applyAlignment="1">
      <alignment horizontal="center"/>
    </xf>
    <xf numFmtId="0" fontId="0" fillId="2" borderId="3" xfId="0" applyFill="1" applyBorder="1" applyAlignment="1">
      <alignment horizontal="center"/>
    </xf>
    <xf numFmtId="0" fontId="0" fillId="2" borderId="11" xfId="0" applyFill="1" applyBorder="1" applyAlignment="1">
      <alignment horizontal="center"/>
    </xf>
    <xf numFmtId="0" fontId="0" fillId="2" borderId="4" xfId="0" applyFill="1" applyBorder="1" applyAlignment="1">
      <alignment horizontal="center"/>
    </xf>
    <xf numFmtId="0" fontId="0" fillId="2" borderId="0" xfId="0" applyFill="1" applyAlignment="1">
      <alignment horizontal="center"/>
    </xf>
  </cellXfs>
  <cellStyles count="1">
    <cellStyle name="Normal" xfId="0" builtinId="0"/>
  </cellStyles>
  <dxfs count="8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164" formatCode="&quot;$&quot;#,##0.00"/>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SUMMARY!$A$47:$A$49</c:f>
              <c:strCache>
                <c:ptCount val="3"/>
                <c:pt idx="0">
                  <c:v>Transporter A</c:v>
                </c:pt>
                <c:pt idx="1">
                  <c:v>Transporter B</c:v>
                </c:pt>
                <c:pt idx="2">
                  <c:v>Transporter C</c:v>
                </c:pt>
              </c:strCache>
            </c:strRef>
          </c:cat>
          <c:val>
            <c:numRef>
              <c:f>SUMMARY!$B$47:$B$49</c:f>
              <c:numCache>
                <c:formatCode>"$"#,##0.00</c:formatCode>
                <c:ptCount val="3"/>
                <c:pt idx="0">
                  <c:v>277.69230769230768</c:v>
                </c:pt>
                <c:pt idx="1">
                  <c:v>232.84605433376456</c:v>
                </c:pt>
                <c:pt idx="2">
                  <c:v>237.30741733690795</c:v>
                </c:pt>
              </c:numCache>
            </c:numRef>
          </c:val>
        </c:ser>
        <c:dLbls>
          <c:dLblPos val="outEnd"/>
          <c:showLegendKey val="0"/>
          <c:showVal val="1"/>
          <c:showCatName val="0"/>
          <c:showSerName val="0"/>
          <c:showPercent val="0"/>
          <c:showBubbleSize val="0"/>
        </c:dLbls>
        <c:gapWidth val="219"/>
        <c:overlap val="-27"/>
        <c:axId val="475000232"/>
        <c:axId val="577845992"/>
      </c:barChart>
      <c:catAx>
        <c:axId val="475000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45992"/>
        <c:crosses val="autoZero"/>
        <c:auto val="1"/>
        <c:lblAlgn val="ctr"/>
        <c:lblOffset val="100"/>
        <c:noMultiLvlLbl val="0"/>
      </c:catAx>
      <c:valAx>
        <c:axId val="577845992"/>
        <c:scaling>
          <c:orientation val="minMax"/>
        </c:scaling>
        <c:delete val="1"/>
        <c:axPos val="l"/>
        <c:numFmt formatCode="&quot;$&quot;#,##0.00" sourceLinked="1"/>
        <c:majorTickMark val="none"/>
        <c:minorTickMark val="none"/>
        <c:tickLblPos val="nextTo"/>
        <c:crossAx val="475000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SUMMARY!$B$65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SUMMARY!$A$66:$A$71</c:f>
              <c:strCache>
                <c:ptCount val="5"/>
                <c:pt idx="0">
                  <c:v>Alger</c:v>
                </c:pt>
                <c:pt idx="1">
                  <c:v>Lagos</c:v>
                </c:pt>
                <c:pt idx="2">
                  <c:v>Sanaa</c:v>
                </c:pt>
                <c:pt idx="3">
                  <c:v>Tripoli</c:v>
                </c:pt>
                <c:pt idx="4">
                  <c:v>Victoria</c:v>
                </c:pt>
              </c:strCache>
            </c:strRef>
          </c:cat>
          <c:val>
            <c:numRef>
              <c:f>SUMMARY!$B$66:$B$71</c:f>
              <c:numCache>
                <c:formatCode>"$"0</c:formatCode>
                <c:ptCount val="5"/>
                <c:pt idx="0">
                  <c:v>7213.8471012145756</c:v>
                </c:pt>
                <c:pt idx="1">
                  <c:v>7025.1540659891562</c:v>
                </c:pt>
                <c:pt idx="2">
                  <c:v>7424.4251897727281</c:v>
                </c:pt>
                <c:pt idx="3">
                  <c:v>7283.2736757619696</c:v>
                </c:pt>
                <c:pt idx="4">
                  <c:v>6940.4856087447179</c:v>
                </c:pt>
              </c:numCache>
            </c:numRef>
          </c:val>
        </c:ser>
        <c:dLbls>
          <c:dLblPos val="outEnd"/>
          <c:showLegendKey val="0"/>
          <c:showVal val="1"/>
          <c:showCatName val="0"/>
          <c:showSerName val="0"/>
          <c:showPercent val="0"/>
          <c:showBubbleSize val="0"/>
        </c:dLbls>
        <c:gapWidth val="219"/>
        <c:overlap val="-27"/>
        <c:axId val="577845600"/>
        <c:axId val="577847168"/>
      </c:barChart>
      <c:catAx>
        <c:axId val="57784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47168"/>
        <c:crosses val="autoZero"/>
        <c:auto val="1"/>
        <c:lblAlgn val="ctr"/>
        <c:lblOffset val="100"/>
        <c:noMultiLvlLbl val="0"/>
      </c:catAx>
      <c:valAx>
        <c:axId val="577847168"/>
        <c:scaling>
          <c:orientation val="minMax"/>
        </c:scaling>
        <c:delete val="1"/>
        <c:axPos val="l"/>
        <c:numFmt formatCode="&quot;$&quot;0" sourceLinked="1"/>
        <c:majorTickMark val="none"/>
        <c:minorTickMark val="none"/>
        <c:tickLblPos val="nextTo"/>
        <c:crossAx val="577845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dLbl>
          <c:idx val="0"/>
          <c:layout>
            <c:manualLayout>
              <c:x val="-0.15952732644017725"/>
              <c:y val="-0.19999999999999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c:spPr>
        <c:dLbl>
          <c:idx val="0"/>
          <c:layout>
            <c:manualLayout>
              <c:x val="-0.15361890694239291"/>
              <c:y val="8.965879265091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c:spPr>
        <c:dLbl>
          <c:idx val="0"/>
          <c:layout>
            <c:manualLayout>
              <c:x val="6.4992614475627666E-2"/>
              <c:y val="-8.7375328083989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SUMMARY!$B$108</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dLbl>
              <c:idx val="0"/>
              <c:layout>
                <c:manualLayout>
                  <c:x val="6.4992614475627666E-2"/>
                  <c:y val="-8.7375328083989495E-3"/>
                </c:manualLayout>
              </c:layout>
              <c:showLegendKey val="0"/>
              <c:showVal val="1"/>
              <c:showCatName val="0"/>
              <c:showSerName val="0"/>
              <c:showPercent val="1"/>
              <c:showBubbleSize val="0"/>
              <c:separator>
</c:separator>
              <c:extLst>
                <c:ext xmlns:c15="http://schemas.microsoft.com/office/drawing/2012/chart" uri="{CE6537A1-D6FC-4f65-9D91-7224C49458BB}"/>
              </c:extLst>
            </c:dLbl>
            <c:dLbl>
              <c:idx val="1"/>
              <c:layout>
                <c:manualLayout>
                  <c:x val="-0.15952732644017725"/>
                  <c:y val="-0.19999999999999987"/>
                </c:manualLayout>
              </c:layout>
              <c:showLegendKey val="0"/>
              <c:showVal val="1"/>
              <c:showCatName val="0"/>
              <c:showSerName val="0"/>
              <c:showPercent val="1"/>
              <c:showBubbleSize val="0"/>
              <c:separator>
</c:separator>
              <c:extLst>
                <c:ext xmlns:c15="http://schemas.microsoft.com/office/drawing/2012/chart" uri="{CE6537A1-D6FC-4f65-9D91-7224C49458BB}"/>
              </c:extLst>
            </c:dLbl>
            <c:dLbl>
              <c:idx val="2"/>
              <c:layout>
                <c:manualLayout>
                  <c:x val="-0.15361890694239291"/>
                  <c:y val="8.9658792650918639E-2"/>
                </c:manualLayout>
              </c:layout>
              <c:showLegendKey val="0"/>
              <c:showVal val="1"/>
              <c:showCatName val="0"/>
              <c:showSerName val="0"/>
              <c:showPercent val="1"/>
              <c:showBubbleSize val="0"/>
              <c:separator>
</c:separator>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SUMMARY!$A$109:$A$112</c:f>
              <c:strCache>
                <c:ptCount val="3"/>
                <c:pt idx="0">
                  <c:v>Transporter A</c:v>
                </c:pt>
                <c:pt idx="1">
                  <c:v>Transporter B</c:v>
                </c:pt>
                <c:pt idx="2">
                  <c:v>Transporter C</c:v>
                </c:pt>
              </c:strCache>
            </c:strRef>
          </c:cat>
          <c:val>
            <c:numRef>
              <c:f>SUMMARY!$B$109:$B$112</c:f>
              <c:numCache>
                <c:formatCode>0.00</c:formatCode>
                <c:ptCount val="3"/>
                <c:pt idx="0">
                  <c:v>6.8417832167832167</c:v>
                </c:pt>
                <c:pt idx="1">
                  <c:v>9.1004204398447612</c:v>
                </c:pt>
                <c:pt idx="2">
                  <c:v>3.6196380697050938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[Logistics_Dashboard.xlsx]SUMMARY!PivotTable6</c:name>
    <c:fmtId val="18"/>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SUMMARY!$B$125:$B$126</c:f>
              <c:strCache>
                <c:ptCount val="1"/>
                <c:pt idx="0">
                  <c:v>Delivered</c:v>
                </c:pt>
              </c:strCache>
            </c:strRef>
          </c:tx>
          <c:spPr>
            <a:solidFill>
              <a:schemeClr val="accent1"/>
            </a:solidFill>
            <a:ln>
              <a:noFill/>
            </a:ln>
            <a:effectLst/>
            <a:sp3d/>
          </c:spPr>
          <c:invertIfNegative val="0"/>
          <c:cat>
            <c:strRef>
              <c:f>SUMMARY!$A$127:$A$129</c:f>
              <c:strCache>
                <c:ptCount val="3"/>
                <c:pt idx="0">
                  <c:v>Transporter A</c:v>
                </c:pt>
                <c:pt idx="1">
                  <c:v>Transporter B</c:v>
                </c:pt>
                <c:pt idx="2">
                  <c:v>Transporter C</c:v>
                </c:pt>
              </c:strCache>
            </c:strRef>
          </c:cat>
          <c:val>
            <c:numRef>
              <c:f>SUMMARY!$B$127:$B$129</c:f>
              <c:numCache>
                <c:formatCode>General</c:formatCode>
                <c:ptCount val="3"/>
                <c:pt idx="0">
                  <c:v>128</c:v>
                </c:pt>
                <c:pt idx="1">
                  <c:v>2113</c:v>
                </c:pt>
                <c:pt idx="2">
                  <c:v>1078</c:v>
                </c:pt>
              </c:numCache>
            </c:numRef>
          </c:val>
        </c:ser>
        <c:ser>
          <c:idx val="1"/>
          <c:order val="1"/>
          <c:tx>
            <c:strRef>
              <c:f>SUMMARY!$C$125:$C$126</c:f>
              <c:strCache>
                <c:ptCount val="1"/>
                <c:pt idx="0">
                  <c:v>Failed</c:v>
                </c:pt>
              </c:strCache>
            </c:strRef>
          </c:tx>
          <c:spPr>
            <a:solidFill>
              <a:schemeClr val="accent2"/>
            </a:solidFill>
            <a:ln>
              <a:noFill/>
            </a:ln>
            <a:effectLst/>
            <a:sp3d/>
          </c:spPr>
          <c:invertIfNegative val="0"/>
          <c:cat>
            <c:strRef>
              <c:f>SUMMARY!$A$127:$A$129</c:f>
              <c:strCache>
                <c:ptCount val="3"/>
                <c:pt idx="0">
                  <c:v>Transporter A</c:v>
                </c:pt>
                <c:pt idx="1">
                  <c:v>Transporter B</c:v>
                </c:pt>
                <c:pt idx="2">
                  <c:v>Transporter C</c:v>
                </c:pt>
              </c:strCache>
            </c:strRef>
          </c:cat>
          <c:val>
            <c:numRef>
              <c:f>SUMMARY!$C$127:$C$129</c:f>
              <c:numCache>
                <c:formatCode>General</c:formatCode>
                <c:ptCount val="3"/>
                <c:pt idx="0">
                  <c:v>15</c:v>
                </c:pt>
                <c:pt idx="1">
                  <c:v>206</c:v>
                </c:pt>
                <c:pt idx="2">
                  <c:v>41</c:v>
                </c:pt>
              </c:numCache>
            </c:numRef>
          </c:val>
        </c:ser>
        <c:dLbls>
          <c:showLegendKey val="0"/>
          <c:showVal val="0"/>
          <c:showCatName val="0"/>
          <c:showSerName val="0"/>
          <c:showPercent val="0"/>
          <c:showBubbleSize val="0"/>
        </c:dLbls>
        <c:gapWidth val="219"/>
        <c:shape val="box"/>
        <c:axId val="423806544"/>
        <c:axId val="423805760"/>
        <c:axId val="0"/>
      </c:bar3DChart>
      <c:catAx>
        <c:axId val="42380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805760"/>
        <c:crosses val="autoZero"/>
        <c:auto val="1"/>
        <c:lblAlgn val="ctr"/>
        <c:lblOffset val="100"/>
        <c:noMultiLvlLbl val="0"/>
      </c:catAx>
      <c:valAx>
        <c:axId val="423805760"/>
        <c:scaling>
          <c:orientation val="minMax"/>
        </c:scaling>
        <c:delete val="1"/>
        <c:axPos val="l"/>
        <c:numFmt formatCode="General" sourceLinked="1"/>
        <c:majorTickMark val="none"/>
        <c:minorTickMark val="none"/>
        <c:tickLblPos val="nextTo"/>
        <c:crossAx val="4238065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[Logistics_Dashboard.xlsx]SUMMARY!PivotTable8</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SUMMARY!$B$88:$B$89</c:f>
              <c:strCache>
                <c:ptCount val="1"/>
                <c:pt idx="0">
                  <c:v>Transporter A</c:v>
                </c:pt>
              </c:strCache>
            </c:strRef>
          </c:tx>
          <c:spPr>
            <a:solidFill>
              <a:schemeClr val="accent1"/>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SUMMARY!$B$90:$B$95</c:f>
              <c:numCache>
                <c:formatCode>"$"0</c:formatCode>
                <c:ptCount val="5"/>
                <c:pt idx="0">
                  <c:v>279.28571428571428</c:v>
                </c:pt>
                <c:pt idx="1">
                  <c:v>288.39999999999998</c:v>
                </c:pt>
                <c:pt idx="2">
                  <c:v>262.58064516129031</c:v>
                </c:pt>
                <c:pt idx="3">
                  <c:v>281.29032258064518</c:v>
                </c:pt>
                <c:pt idx="4">
                  <c:v>279.28571428571428</c:v>
                </c:pt>
              </c:numCache>
            </c:numRef>
          </c:val>
        </c:ser>
        <c:ser>
          <c:idx val="1"/>
          <c:order val="1"/>
          <c:tx>
            <c:strRef>
              <c:f>SUMMARY!$C$88:$C$89</c:f>
              <c:strCache>
                <c:ptCount val="1"/>
                <c:pt idx="0">
                  <c:v>Transporter B</c:v>
                </c:pt>
              </c:strCache>
            </c:strRef>
          </c:tx>
          <c:spPr>
            <a:solidFill>
              <a:schemeClr val="accent2"/>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SUMMARY!$C$90:$C$95</c:f>
              <c:numCache>
                <c:formatCode>"$"0</c:formatCode>
                <c:ptCount val="5"/>
                <c:pt idx="0">
                  <c:v>235.75949367088609</c:v>
                </c:pt>
                <c:pt idx="1">
                  <c:v>225.27607361963192</c:v>
                </c:pt>
                <c:pt idx="2">
                  <c:v>240.96196868008948</c:v>
                </c:pt>
                <c:pt idx="3">
                  <c:v>231.68591224018476</c:v>
                </c:pt>
                <c:pt idx="4">
                  <c:v>231.15546218487395</c:v>
                </c:pt>
              </c:numCache>
            </c:numRef>
          </c:val>
        </c:ser>
        <c:ser>
          <c:idx val="2"/>
          <c:order val="2"/>
          <c:tx>
            <c:strRef>
              <c:f>SUMMARY!$D$88:$D$89</c:f>
              <c:strCache>
                <c:ptCount val="1"/>
                <c:pt idx="0">
                  <c:v>Transporter C</c:v>
                </c:pt>
              </c:strCache>
            </c:strRef>
          </c:tx>
          <c:spPr>
            <a:solidFill>
              <a:schemeClr val="accent3"/>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SUMMARY!$D$90:$D$95</c:f>
              <c:numCache>
                <c:formatCode>"$"0</c:formatCode>
                <c:ptCount val="5"/>
                <c:pt idx="0">
                  <c:v>240.98744769874477</c:v>
                </c:pt>
                <c:pt idx="1">
                  <c:v>235.48883928571428</c:v>
                </c:pt>
                <c:pt idx="2">
                  <c:v>241.49778761061947</c:v>
                </c:pt>
                <c:pt idx="3">
                  <c:v>241.67777777777778</c:v>
                </c:pt>
                <c:pt idx="4">
                  <c:v>225.58780487804879</c:v>
                </c:pt>
              </c:numCache>
            </c:numRef>
          </c:val>
        </c:ser>
        <c:dLbls>
          <c:showLegendKey val="0"/>
          <c:showVal val="0"/>
          <c:showCatName val="0"/>
          <c:showSerName val="0"/>
          <c:showPercent val="0"/>
          <c:showBubbleSize val="0"/>
        </c:dLbls>
        <c:gapWidth val="219"/>
        <c:overlap val="-27"/>
        <c:axId val="423807328"/>
        <c:axId val="423807720"/>
      </c:barChart>
      <c:catAx>
        <c:axId val="42380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807720"/>
        <c:crosses val="autoZero"/>
        <c:auto val="1"/>
        <c:lblAlgn val="ctr"/>
        <c:lblOffset val="100"/>
        <c:noMultiLvlLbl val="0"/>
      </c:catAx>
      <c:valAx>
        <c:axId val="423807720"/>
        <c:scaling>
          <c:orientation val="minMax"/>
        </c:scaling>
        <c:delete val="1"/>
        <c:axPos val="l"/>
        <c:numFmt formatCode="&quot;$&quot;0" sourceLinked="1"/>
        <c:majorTickMark val="none"/>
        <c:minorTickMark val="none"/>
        <c:tickLblPos val="nextTo"/>
        <c:crossAx val="423807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[Logistics_Dashboard.xlsx]SUMMARY!PivotTable1</c:name>
    <c:fmtId val="2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SUMMARY!$B$10</c:f>
              <c:strCache>
                <c:ptCount val="1"/>
                <c:pt idx="0">
                  <c:v>Total</c:v>
                </c:pt>
              </c:strCache>
            </c:strRef>
          </c:tx>
          <c:spPr>
            <a:solidFill>
              <a:schemeClr val="accent1"/>
            </a:solidFill>
            <a:ln>
              <a:noFill/>
            </a:ln>
            <a:effectLst/>
          </c:spPr>
          <c:invertIfNegative val="0"/>
          <c:cat>
            <c:strRef>
              <c:f>SUMMARY!$A$11:$A$21</c:f>
              <c:strCache>
                <c:ptCount val="10"/>
                <c:pt idx="0">
                  <c:v>Addis Ababa-Alger</c:v>
                </c:pt>
                <c:pt idx="1">
                  <c:v>Mombasa-Victoria</c:v>
                </c:pt>
                <c:pt idx="2">
                  <c:v>Marrakech-Sanaa</c:v>
                </c:pt>
                <c:pt idx="3">
                  <c:v>Mogadishu-Sanaa</c:v>
                </c:pt>
                <c:pt idx="4">
                  <c:v>Marrakech-Lagos</c:v>
                </c:pt>
                <c:pt idx="5">
                  <c:v>Mogadishu-Lagos</c:v>
                </c:pt>
                <c:pt idx="6">
                  <c:v>Marrakech-Alger</c:v>
                </c:pt>
                <c:pt idx="7">
                  <c:v>Marrakech-Tripoli</c:v>
                </c:pt>
                <c:pt idx="8">
                  <c:v>Mogadishu-Victoria</c:v>
                </c:pt>
                <c:pt idx="9">
                  <c:v>Mombasa-Alger</c:v>
                </c:pt>
              </c:strCache>
            </c:strRef>
          </c:cat>
          <c:val>
            <c:numRef>
              <c:f>SUMMARY!$B$11:$B$21</c:f>
              <c:numCache>
                <c:formatCode>"$"#,##0</c:formatCode>
                <c:ptCount val="10"/>
                <c:pt idx="0">
                  <c:v>1068564.4730000002</c:v>
                </c:pt>
                <c:pt idx="1">
                  <c:v>1068870.2150000003</c:v>
                </c:pt>
                <c:pt idx="2">
                  <c:v>1104861.5004</c:v>
                </c:pt>
                <c:pt idx="3">
                  <c:v>1114797.5892000003</c:v>
                </c:pt>
                <c:pt idx="4">
                  <c:v>1116930.8166000003</c:v>
                </c:pt>
                <c:pt idx="5">
                  <c:v>1131267.5780000004</c:v>
                </c:pt>
                <c:pt idx="6">
                  <c:v>1143278.8670000001</c:v>
                </c:pt>
                <c:pt idx="7">
                  <c:v>1147236.0350000006</c:v>
                </c:pt>
                <c:pt idx="8">
                  <c:v>1166167.9030000002</c:v>
                </c:pt>
                <c:pt idx="9">
                  <c:v>1200857.379</c:v>
                </c:pt>
              </c:numCache>
            </c:numRef>
          </c:val>
        </c:ser>
        <c:dLbls>
          <c:showLegendKey val="0"/>
          <c:showVal val="0"/>
          <c:showCatName val="0"/>
          <c:showSerName val="0"/>
          <c:showPercent val="0"/>
          <c:showBubbleSize val="0"/>
        </c:dLbls>
        <c:gapWidth val="182"/>
        <c:axId val="423808112"/>
        <c:axId val="423808504"/>
      </c:barChart>
      <c:catAx>
        <c:axId val="42380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808504"/>
        <c:crosses val="autoZero"/>
        <c:auto val="1"/>
        <c:lblAlgn val="ctr"/>
        <c:lblOffset val="100"/>
        <c:noMultiLvlLbl val="0"/>
      </c:catAx>
      <c:valAx>
        <c:axId val="423808504"/>
        <c:scaling>
          <c:orientation val="minMax"/>
        </c:scaling>
        <c:delete val="1"/>
        <c:axPos val="b"/>
        <c:numFmt formatCode="&quot;$&quot;#,##0" sourceLinked="1"/>
        <c:majorTickMark val="none"/>
        <c:minorTickMark val="none"/>
        <c:tickLblPos val="nextTo"/>
        <c:crossAx val="423808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cked"/>
        <c:varyColors val="0"/>
        <c:ser>
          <c:idx val="0"/>
          <c:order val="0"/>
          <c:tx>
            <c:strRef>
              <c:f>SUMMARY!$B$161</c:f>
              <c:strCache>
                <c:ptCount val="1"/>
                <c:pt idx="0">
                  <c:v>Total</c:v>
                </c:pt>
              </c:strCache>
            </c:strRef>
          </c:tx>
          <c:spPr>
            <a:solidFill>
              <a:schemeClr val="accent1"/>
            </a:solidFill>
            <a:ln>
              <a:noFill/>
            </a:ln>
            <a:effectLst/>
          </c:spPr>
          <c:cat>
            <c:strRef>
              <c:f>SUMMARY!$A$162:$A$171</c:f>
              <c:strCache>
                <c:ptCount val="9"/>
                <c:pt idx="0">
                  <c:v>Jan</c:v>
                </c:pt>
                <c:pt idx="1">
                  <c:v>Feb</c:v>
                </c:pt>
                <c:pt idx="2">
                  <c:v>Mar</c:v>
                </c:pt>
                <c:pt idx="3">
                  <c:v>Apr</c:v>
                </c:pt>
                <c:pt idx="4">
                  <c:v>May</c:v>
                </c:pt>
                <c:pt idx="5">
                  <c:v>Jun</c:v>
                </c:pt>
                <c:pt idx="6">
                  <c:v>Jul</c:v>
                </c:pt>
                <c:pt idx="7">
                  <c:v>Aug</c:v>
                </c:pt>
                <c:pt idx="8">
                  <c:v>Sep</c:v>
                </c:pt>
              </c:strCache>
            </c:strRef>
          </c:cat>
          <c:val>
            <c:numRef>
              <c:f>SUMMARY!$B$162:$B$171</c:f>
              <c:numCache>
                <c:formatCode>General</c:formatCode>
                <c:ptCount val="9"/>
                <c:pt idx="0">
                  <c:v>164</c:v>
                </c:pt>
                <c:pt idx="1">
                  <c:v>352</c:v>
                </c:pt>
                <c:pt idx="2">
                  <c:v>337</c:v>
                </c:pt>
                <c:pt idx="3">
                  <c:v>219</c:v>
                </c:pt>
                <c:pt idx="4">
                  <c:v>479</c:v>
                </c:pt>
                <c:pt idx="5">
                  <c:v>498</c:v>
                </c:pt>
                <c:pt idx="6">
                  <c:v>497</c:v>
                </c:pt>
                <c:pt idx="7">
                  <c:v>515</c:v>
                </c:pt>
                <c:pt idx="8">
                  <c:v>258</c:v>
                </c:pt>
              </c:numCache>
            </c:numRef>
          </c:val>
        </c:ser>
        <c:dLbls>
          <c:showLegendKey val="0"/>
          <c:showVal val="0"/>
          <c:showCatName val="0"/>
          <c:showSerName val="0"/>
          <c:showPercent val="0"/>
          <c:showBubbleSize val="0"/>
        </c:dLbls>
        <c:axId val="423804976"/>
        <c:axId val="577848344"/>
      </c:areaChart>
      <c:catAx>
        <c:axId val="423804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48344"/>
        <c:crosses val="autoZero"/>
        <c:auto val="1"/>
        <c:lblAlgn val="ctr"/>
        <c:lblOffset val="100"/>
        <c:noMultiLvlLbl val="0"/>
      </c:catAx>
      <c:valAx>
        <c:axId val="577848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804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[Logistics_Dashboard.xlsx]SUMMARY!PivotTable12</c:name>
    <c:fmtId val="5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SUMMARY!$B$146</c:f>
              <c:strCache>
                <c:ptCount val="1"/>
                <c:pt idx="0">
                  <c:v>Average of Profit Per T</c:v>
                </c:pt>
              </c:strCache>
            </c:strRef>
          </c:tx>
          <c:spPr>
            <a:solidFill>
              <a:schemeClr val="accent1"/>
            </a:solidFill>
            <a:ln>
              <a:noFill/>
            </a:ln>
            <a:effectLst/>
          </c:spPr>
          <c:invertIfNegative val="0"/>
          <c:cat>
            <c:strRef>
              <c:f>SUMMARY!$A$147:$A$150</c:f>
              <c:strCache>
                <c:ptCount val="3"/>
                <c:pt idx="0">
                  <c:v>Transporter A</c:v>
                </c:pt>
                <c:pt idx="1">
                  <c:v>Transporter B</c:v>
                </c:pt>
                <c:pt idx="2">
                  <c:v>Transporter C</c:v>
                </c:pt>
              </c:strCache>
            </c:strRef>
          </c:cat>
          <c:val>
            <c:numRef>
              <c:f>SUMMARY!$B$147:$B$150</c:f>
              <c:numCache>
                <c:formatCode>"$"#,##0</c:formatCode>
                <c:ptCount val="3"/>
                <c:pt idx="0">
                  <c:v>277.69230769230768</c:v>
                </c:pt>
                <c:pt idx="1">
                  <c:v>232.84605433376456</c:v>
                </c:pt>
                <c:pt idx="2">
                  <c:v>214.54530831099271</c:v>
                </c:pt>
              </c:numCache>
            </c:numRef>
          </c:val>
        </c:ser>
        <c:ser>
          <c:idx val="2"/>
          <c:order val="2"/>
          <c:tx>
            <c:strRef>
              <c:f>SUMMARY!$D$146</c:f>
              <c:strCache>
                <c:ptCount val="1"/>
                <c:pt idx="0">
                  <c:v>Average of Supplier Rate Per t2 (USD)</c:v>
                </c:pt>
              </c:strCache>
            </c:strRef>
          </c:tx>
          <c:spPr>
            <a:solidFill>
              <a:schemeClr val="accent3"/>
            </a:solidFill>
            <a:ln>
              <a:noFill/>
            </a:ln>
            <a:effectLst/>
          </c:spPr>
          <c:invertIfNegative val="0"/>
          <c:cat>
            <c:strRef>
              <c:f>SUMMARY!$A$147:$A$150</c:f>
              <c:strCache>
                <c:ptCount val="3"/>
                <c:pt idx="0">
                  <c:v>Transporter A</c:v>
                </c:pt>
                <c:pt idx="1">
                  <c:v>Transporter B</c:v>
                </c:pt>
                <c:pt idx="2">
                  <c:v>Transporter C</c:v>
                </c:pt>
              </c:strCache>
            </c:strRef>
          </c:cat>
          <c:val>
            <c:numRef>
              <c:f>SUMMARY!$D$147:$D$150</c:f>
              <c:numCache>
                <c:formatCode>"$"#,##0</c:formatCode>
                <c:ptCount val="3"/>
                <c:pt idx="0">
                  <c:v>277.69230769230768</c:v>
                </c:pt>
                <c:pt idx="1">
                  <c:v>232.84605433376456</c:v>
                </c:pt>
                <c:pt idx="2">
                  <c:v>237.30741733690795</c:v>
                </c:pt>
              </c:numCache>
            </c:numRef>
          </c:val>
        </c:ser>
        <c:dLbls>
          <c:showLegendKey val="0"/>
          <c:showVal val="0"/>
          <c:showCatName val="0"/>
          <c:showSerName val="0"/>
          <c:showPercent val="0"/>
          <c:showBubbleSize val="0"/>
        </c:dLbls>
        <c:gapWidth val="219"/>
        <c:axId val="577847560"/>
        <c:axId val="577844816"/>
      </c:barChart>
      <c:lineChart>
        <c:grouping val="standard"/>
        <c:varyColors val="0"/>
        <c:ser>
          <c:idx val="1"/>
          <c:order val="1"/>
          <c:tx>
            <c:strRef>
              <c:f>SUMMARY!$C$146</c:f>
              <c:strCache>
                <c:ptCount val="1"/>
                <c:pt idx="0">
                  <c:v>Sum of Gross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SUMMARY!$A$147:$A$150</c:f>
              <c:strCache>
                <c:ptCount val="3"/>
                <c:pt idx="0">
                  <c:v>Transporter A</c:v>
                </c:pt>
                <c:pt idx="1">
                  <c:v>Transporter B</c:v>
                </c:pt>
                <c:pt idx="2">
                  <c:v>Transporter C</c:v>
                </c:pt>
              </c:strCache>
            </c:strRef>
          </c:cat>
          <c:val>
            <c:numRef>
              <c:f>SUMMARY!$C$147:$C$150</c:f>
              <c:numCache>
                <c:formatCode>"$"#,##0</c:formatCode>
                <c:ptCount val="3"/>
                <c:pt idx="0">
                  <c:v>1130411.9400000004</c:v>
                </c:pt>
                <c:pt idx="1">
                  <c:v>15870930.960100083</c:v>
                </c:pt>
                <c:pt idx="2">
                  <c:v>7982080.7145999959</c:v>
                </c:pt>
              </c:numCache>
            </c:numRef>
          </c:val>
          <c:smooth val="0"/>
        </c:ser>
        <c:dLbls>
          <c:showLegendKey val="0"/>
          <c:showVal val="0"/>
          <c:showCatName val="0"/>
          <c:showSerName val="0"/>
          <c:showPercent val="0"/>
          <c:showBubbleSize val="0"/>
        </c:dLbls>
        <c:marker val="1"/>
        <c:smooth val="0"/>
        <c:axId val="424369136"/>
        <c:axId val="424366784"/>
      </c:lineChart>
      <c:catAx>
        <c:axId val="577847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44816"/>
        <c:crosses val="autoZero"/>
        <c:auto val="1"/>
        <c:lblAlgn val="ctr"/>
        <c:lblOffset val="100"/>
        <c:noMultiLvlLbl val="0"/>
      </c:catAx>
      <c:valAx>
        <c:axId val="577844816"/>
        <c:scaling>
          <c:orientation val="minMax"/>
        </c:scaling>
        <c:delete val="0"/>
        <c:axPos val="l"/>
        <c:numFmt formatCode="&quot;$&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47560"/>
        <c:crosses val="autoZero"/>
        <c:crossBetween val="between"/>
      </c:valAx>
      <c:valAx>
        <c:axId val="424366784"/>
        <c:scaling>
          <c:orientation val="minMax"/>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369136"/>
        <c:crosses val="max"/>
        <c:crossBetween val="between"/>
      </c:valAx>
      <c:catAx>
        <c:axId val="424369136"/>
        <c:scaling>
          <c:orientation val="minMax"/>
        </c:scaling>
        <c:delete val="1"/>
        <c:axPos val="b"/>
        <c:numFmt formatCode="General" sourceLinked="1"/>
        <c:majorTickMark val="out"/>
        <c:minorTickMark val="none"/>
        <c:tickLblPos val="nextTo"/>
        <c:crossAx val="42436678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[Logistics_Dashboard.xlsx]SUMMARY!PivotTable1</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dLbl>
          <c:idx val="0"/>
          <c:layout>
            <c:manualLayout>
              <c:x val="-8.1520090765100361E-3"/>
              <c:y val="1.5220389721122887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3150428390087"/>
                  <c:h val="7.9987105285828253E-2"/>
                </c:manualLayout>
              </c15:layout>
            </c:ext>
          </c:extLst>
        </c:dLbl>
      </c:pivotFmt>
      <c:pivotFmt>
        <c:idx val="5"/>
        <c:spPr>
          <a:solidFill>
            <a:schemeClr val="accent4">
              <a:lumMod val="60000"/>
              <a:lumOff val="40000"/>
            </a:schemeClr>
          </a:solidFill>
          <a:ln>
            <a:noFill/>
          </a:ln>
          <a:effectLst/>
        </c:spPr>
        <c:dLbl>
          <c:idx val="0"/>
          <c:layout>
            <c:manualLayout>
              <c:x val="-1.4266296716505086E-2"/>
              <c:y val="1.5220389721122887E-7"/>
            </c:manualLayout>
          </c:layout>
          <c:tx>
            <c:rich>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95000"/>
                      </a:sysClr>
                    </a:solidFill>
                    <a:latin typeface="Arial" panose="020B0604020202020204" pitchFamily="34" charset="0"/>
                    <a:ea typeface="+mn-ea"/>
                    <a:cs typeface="Arial" panose="020B0604020202020204" pitchFamily="34" charset="0"/>
                  </a:defRPr>
                </a:pPr>
                <a:fld id="{D560F02F-5DC6-478C-A7AF-EEE559987126}" type="VALUE">
                  <a:rPr lang="en-US" sz="900" b="1" i="0" u="none" strike="noStrike" kern="1200" baseline="0">
                    <a:solidFill>
                      <a:sysClr val="window" lastClr="FFFFFF">
                        <a:lumMod val="95000"/>
                      </a:sysClr>
                    </a:solidFill>
                    <a:latin typeface="Arial" panose="020B0604020202020204" pitchFamily="34" charset="0"/>
                    <a:cs typeface="Arial" panose="020B0604020202020204" pitchFamily="34" charset="0"/>
                  </a:rPr>
                  <a:pPr marL="0" marR="0" lvl="0" indent="0" algn="ctr" defTabSz="914400" rtl="0" eaLnBrk="1" fontAlgn="auto" latinLnBrk="0" hangingPunct="1">
                    <a:lnSpc>
                      <a:spcPct val="100000"/>
                    </a:lnSpc>
                    <a:spcBef>
                      <a:spcPts val="0"/>
                    </a:spcBef>
                    <a:spcAft>
                      <a:spcPts val="0"/>
                    </a:spcAft>
                    <a:buClrTx/>
                    <a:buSzTx/>
                    <a:buFontTx/>
                    <a:buNone/>
                    <a:tabLst/>
                    <a:defRPr b="1">
                      <a:solidFill>
                        <a:sysClr val="window" lastClr="FFFFFF">
                          <a:lumMod val="95000"/>
                        </a:sysClr>
                      </a:solidFill>
                      <a:latin typeface="Arial" panose="020B0604020202020204" pitchFamily="34" charset="0"/>
                      <a:cs typeface="Arial" panose="020B0604020202020204" pitchFamily="34" charset="0"/>
                    </a:defRPr>
                  </a:pPr>
                  <a:t>[VALUE]</a:t>
                </a:fld>
                <a:endParaRPr lang="en-US" sz="900" b="1" i="0" u="none" strike="noStrike" kern="1200" baseline="0">
                  <a:solidFill>
                    <a:sysClr val="window" lastClr="FFFFFF">
                      <a:lumMod val="95000"/>
                    </a:sysClr>
                  </a:solidFill>
                  <a:latin typeface="Arial" panose="020B0604020202020204" pitchFamily="34" charset="0"/>
                  <a:cs typeface="Arial" panose="020B0604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b="1">
                    <a:solidFill>
                      <a:sysClr val="window" lastClr="FFFFFF">
                        <a:lumMod val="95000"/>
                      </a:sysClr>
                    </a:solidFill>
                    <a:latin typeface="Arial" panose="020B0604020202020204" pitchFamily="34" charset="0"/>
                    <a:cs typeface="Arial" panose="020B0604020202020204" pitchFamily="34" charset="0"/>
                  </a:defRPr>
                </a:pPr>
                <a:endParaRPr lang="en-US"/>
              </a:p>
            </c:rich>
          </c:tx>
          <c:spPr>
            <a:noFill/>
            <a:ln>
              <a:noFill/>
            </a:ln>
            <a:effectLst/>
          </c:spPr>
          <c:txPr>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95000"/>
                    </a:sys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499562703504"/>
                  <c:h val="0.13157874710013523"/>
                </c:manualLayout>
              </c15:layout>
              <c15:dlblFieldTable/>
              <c15:showDataLabelsRange val="0"/>
            </c:ext>
          </c:extLst>
        </c:dLbl>
      </c:pivotFmt>
      <c:pivotFmt>
        <c:idx val="6"/>
        <c:spPr>
          <a:solidFill>
            <a:schemeClr val="accent4">
              <a:lumMod val="60000"/>
              <a:lumOff val="40000"/>
            </a:schemeClr>
          </a:solidFill>
          <a:ln>
            <a:noFill/>
          </a:ln>
          <a:effectLst/>
        </c:spPr>
        <c:dLbl>
          <c:idx val="0"/>
          <c:layout>
            <c:manualLayout>
              <c:x val="-1.222825432843308E-2"/>
              <c:y val="3.86597898916521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40324995546799"/>
                  <c:h val="9.1585042253323909E-2"/>
                </c:manualLayout>
              </c15:layout>
            </c:ext>
          </c:extLst>
        </c:dLbl>
      </c:pivotFmt>
      <c:pivotFmt>
        <c:idx val="7"/>
        <c:spPr>
          <a:solidFill>
            <a:schemeClr val="accent4">
              <a:lumMod val="60000"/>
              <a:lumOff val="40000"/>
            </a:schemeClr>
          </a:solidFill>
          <a:ln>
            <a:noFill/>
          </a:ln>
          <a:effectLst/>
        </c:spPr>
        <c:dLbl>
          <c:idx val="0"/>
          <c:layout>
            <c:manualLayout>
              <c:x val="-2.038042388072300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78367383618955"/>
                  <c:h val="9.1585042253323909E-2"/>
                </c:manualLayout>
              </c15:layout>
            </c:ext>
          </c:extLst>
        </c:dLbl>
      </c:pivotFmt>
      <c:pivotFmt>
        <c:idx val="8"/>
        <c:spPr>
          <a:solidFill>
            <a:schemeClr val="accent4">
              <a:lumMod val="60000"/>
              <a:lumOff val="40000"/>
            </a:schemeClr>
          </a:solidFill>
          <a:ln>
            <a:noFill/>
          </a:ln>
          <a:effectLst/>
        </c:spPr>
        <c:dLbl>
          <c:idx val="0"/>
          <c:layout>
            <c:manualLayout>
              <c:x val="-6.1139666884378807E-3"/>
              <c:y val="-3.5437731354317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3150428390087"/>
                  <c:h val="9.1585042253323909E-2"/>
                </c:manualLayout>
              </c15:layout>
            </c:ext>
          </c:extLst>
        </c:dLbl>
      </c:pivotFmt>
      <c:pivotFmt>
        <c:idx val="9"/>
        <c:spPr>
          <a:solidFill>
            <a:schemeClr val="accent4">
              <a:lumMod val="60000"/>
              <a:lumOff val="40000"/>
            </a:schemeClr>
          </a:solidFill>
          <a:ln>
            <a:noFill/>
          </a:ln>
          <a:effectLst/>
        </c:spPr>
        <c:dLbl>
          <c:idx val="0"/>
          <c:layout>
            <c:manualLayout>
              <c:x val="4.076084776144239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70758906004522"/>
                  <c:h val="9.1585042253323909E-2"/>
                </c:manualLayout>
              </c15:layout>
            </c:ext>
          </c:extLst>
        </c:dLbl>
      </c:pivotFmt>
      <c:pivotFmt>
        <c:idx val="10"/>
        <c:spPr>
          <a:solidFill>
            <a:schemeClr val="accent4">
              <a:lumMod val="60000"/>
              <a:lumOff val="40000"/>
            </a:schemeClr>
          </a:solidFill>
          <a:ln>
            <a:noFill/>
          </a:ln>
          <a:effectLst/>
        </c:spPr>
        <c:dLbl>
          <c:idx val="0"/>
          <c:layout>
            <c:manualLayout>
              <c:x val="-4.0760847761443127E-3"/>
              <c:y val="3.86597898916521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85975861233384"/>
                  <c:h val="9.1585042253323909E-2"/>
                </c:manualLayout>
              </c15:layout>
            </c:ext>
          </c:extLst>
        </c:dLbl>
      </c:pivotFmt>
      <c:pivotFmt>
        <c:idx val="11"/>
        <c:spPr>
          <a:solidFill>
            <a:schemeClr val="accent4">
              <a:lumMod val="60000"/>
              <a:lumOff val="40000"/>
            </a:schemeClr>
          </a:solidFill>
          <a:ln>
            <a:noFill/>
          </a:ln>
          <a:effectLst/>
        </c:spPr>
        <c:dLbl>
          <c:idx val="0"/>
          <c:layout>
            <c:manualLayout>
              <c:x val="4.0760847761442433E-3"/>
              <c:y val="7.731957978330285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5554195077566"/>
                  <c:h val="9.1585042253323909E-2"/>
                </c:manualLayout>
              </c15:layout>
            </c:ext>
          </c:extLst>
        </c:dLbl>
      </c:pivotFmt>
      <c:pivotFmt>
        <c:idx val="12"/>
        <c:spPr>
          <a:solidFill>
            <a:schemeClr val="accent4">
              <a:lumMod val="60000"/>
              <a:lumOff val="40000"/>
            </a:schemeClr>
          </a:solidFill>
          <a:ln>
            <a:noFill/>
          </a:ln>
          <a:effectLst/>
        </c:spPr>
        <c:dLbl>
          <c:idx val="0"/>
          <c:layout>
            <c:manualLayout>
              <c:x val="2.0380423880721477E-3"/>
              <c:y val="1.54639159566608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584338847814"/>
                  <c:h val="9.1585042253323909E-2"/>
                </c:manualLayout>
              </c15:layout>
            </c:ext>
          </c:extLst>
        </c:dLbl>
      </c:pivotFmt>
      <c:pivotFmt>
        <c:idx val="13"/>
        <c:spPr>
          <a:solidFill>
            <a:schemeClr val="accent4">
              <a:lumMod val="60000"/>
              <a:lumOff val="40000"/>
            </a:schemeClr>
          </a:solidFill>
          <a:ln>
            <a:noFill/>
          </a:ln>
          <a:effectLst/>
        </c:spPr>
        <c:dLbl>
          <c:idx val="0"/>
          <c:layout>
            <c:manualLayout>
              <c:x val="-1.4266296716505082E-2"/>
              <c:y val="3.86597898916507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78367383618955"/>
                  <c:h val="9.1585042253323909E-2"/>
                </c:manualLayout>
              </c15:layout>
            </c:ext>
          </c:extLst>
        </c:dLbl>
      </c:pivotFmt>
    </c:pivotFmts>
    <c:plotArea>
      <c:layout>
        <c:manualLayout>
          <c:layoutTarget val="inner"/>
          <c:xMode val="edge"/>
          <c:yMode val="edge"/>
          <c:x val="0.36805060873621032"/>
          <c:y val="1.7809073604891468E-2"/>
          <c:w val="0.58520717641890396"/>
          <c:h val="0.96438185279021704"/>
        </c:manualLayout>
      </c:layout>
      <c:barChart>
        <c:barDir val="bar"/>
        <c:grouping val="clustered"/>
        <c:varyColors val="0"/>
        <c:ser>
          <c:idx val="0"/>
          <c:order val="0"/>
          <c:tx>
            <c:strRef>
              <c:f>SUMMARY!$B$10</c:f>
              <c:strCache>
                <c:ptCount val="1"/>
                <c:pt idx="0">
                  <c:v>Total</c:v>
                </c:pt>
              </c:strCache>
            </c:strRef>
          </c:tx>
          <c:spPr>
            <a:solidFill>
              <a:schemeClr val="accent4">
                <a:lumMod val="60000"/>
                <a:lumOff val="40000"/>
              </a:schemeClr>
            </a:solidFill>
            <a:ln>
              <a:noFill/>
            </a:ln>
            <a:effectLst/>
          </c:spPr>
          <c:invertIfNegative val="0"/>
          <c:dPt>
            <c:idx val="0"/>
            <c:invertIfNegative val="0"/>
            <c:bubble3D val="0"/>
            <c:spPr>
              <a:solidFill>
                <a:schemeClr val="accent4">
                  <a:lumMod val="60000"/>
                  <a:lumOff val="40000"/>
                </a:schemeClr>
              </a:solidFill>
              <a:ln>
                <a:noFill/>
              </a:ln>
              <a:effectLst/>
            </c:spPr>
          </c:dPt>
          <c:dPt>
            <c:idx val="1"/>
            <c:invertIfNegative val="0"/>
            <c:bubble3D val="0"/>
            <c:spPr>
              <a:solidFill>
                <a:schemeClr val="accent4">
                  <a:lumMod val="60000"/>
                  <a:lumOff val="40000"/>
                </a:schemeClr>
              </a:solidFill>
              <a:ln>
                <a:noFill/>
              </a:ln>
              <a:effectLst/>
            </c:spPr>
          </c:dPt>
          <c:dPt>
            <c:idx val="2"/>
            <c:invertIfNegative val="0"/>
            <c:bubble3D val="0"/>
            <c:spPr>
              <a:solidFill>
                <a:schemeClr val="accent4">
                  <a:lumMod val="60000"/>
                  <a:lumOff val="40000"/>
                </a:schemeClr>
              </a:solidFill>
              <a:ln>
                <a:noFill/>
              </a:ln>
              <a:effectLst/>
            </c:spPr>
          </c:dPt>
          <c:dPt>
            <c:idx val="3"/>
            <c:invertIfNegative val="0"/>
            <c:bubble3D val="0"/>
            <c:spPr>
              <a:solidFill>
                <a:schemeClr val="accent4">
                  <a:lumMod val="60000"/>
                  <a:lumOff val="40000"/>
                </a:schemeClr>
              </a:solidFill>
              <a:ln>
                <a:noFill/>
              </a:ln>
              <a:effectLst/>
            </c:spPr>
          </c:dPt>
          <c:dPt>
            <c:idx val="4"/>
            <c:invertIfNegative val="0"/>
            <c:bubble3D val="0"/>
            <c:spPr>
              <a:solidFill>
                <a:schemeClr val="accent4">
                  <a:lumMod val="60000"/>
                  <a:lumOff val="40000"/>
                </a:schemeClr>
              </a:solidFill>
              <a:ln>
                <a:noFill/>
              </a:ln>
              <a:effectLst/>
            </c:spPr>
          </c:dPt>
          <c:dPt>
            <c:idx val="5"/>
            <c:invertIfNegative val="0"/>
            <c:bubble3D val="0"/>
            <c:spPr>
              <a:solidFill>
                <a:schemeClr val="accent4">
                  <a:lumMod val="60000"/>
                  <a:lumOff val="40000"/>
                </a:schemeClr>
              </a:solidFill>
              <a:ln>
                <a:noFill/>
              </a:ln>
              <a:effectLst/>
            </c:spPr>
          </c:dPt>
          <c:dPt>
            <c:idx val="6"/>
            <c:invertIfNegative val="0"/>
            <c:bubble3D val="0"/>
            <c:spPr>
              <a:solidFill>
                <a:schemeClr val="accent4">
                  <a:lumMod val="60000"/>
                  <a:lumOff val="40000"/>
                </a:schemeClr>
              </a:solidFill>
              <a:ln>
                <a:noFill/>
              </a:ln>
              <a:effectLst/>
            </c:spPr>
          </c:dPt>
          <c:dPt>
            <c:idx val="7"/>
            <c:invertIfNegative val="0"/>
            <c:bubble3D val="0"/>
            <c:spPr>
              <a:solidFill>
                <a:schemeClr val="accent4">
                  <a:lumMod val="60000"/>
                  <a:lumOff val="40000"/>
                </a:schemeClr>
              </a:solidFill>
              <a:ln>
                <a:noFill/>
              </a:ln>
              <a:effectLst/>
            </c:spPr>
          </c:dPt>
          <c:dPt>
            <c:idx val="8"/>
            <c:invertIfNegative val="0"/>
            <c:bubble3D val="0"/>
            <c:spPr>
              <a:solidFill>
                <a:schemeClr val="accent4">
                  <a:lumMod val="60000"/>
                  <a:lumOff val="40000"/>
                </a:schemeClr>
              </a:solidFill>
              <a:ln>
                <a:noFill/>
              </a:ln>
              <a:effectLst/>
            </c:spPr>
          </c:dPt>
          <c:dPt>
            <c:idx val="9"/>
            <c:invertIfNegative val="0"/>
            <c:bubble3D val="0"/>
            <c:spPr>
              <a:solidFill>
                <a:schemeClr val="accent4">
                  <a:lumMod val="60000"/>
                  <a:lumOff val="40000"/>
                </a:schemeClr>
              </a:solidFill>
              <a:ln>
                <a:noFill/>
              </a:ln>
              <a:effectLst/>
            </c:spPr>
          </c:dPt>
          <c:dLbls>
            <c:dLbl>
              <c:idx val="0"/>
              <c:layout>
                <c:manualLayout>
                  <c:x val="-1.4266296716505082E-2"/>
                  <c:y val="3.865978989165071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878367383618955"/>
                      <c:h val="9.1585042253323909E-2"/>
                    </c:manualLayout>
                  </c15:layout>
                </c:ext>
              </c:extLst>
            </c:dLbl>
            <c:dLbl>
              <c:idx val="1"/>
              <c:layout>
                <c:manualLayout>
                  <c:x val="2.0380423880721477E-3"/>
                  <c:y val="1.546391595666085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693584338847814"/>
                      <c:h val="9.1585042253323909E-2"/>
                    </c:manualLayout>
                  </c15:layout>
                </c:ext>
              </c:extLst>
            </c:dLbl>
            <c:dLbl>
              <c:idx val="2"/>
              <c:layout>
                <c:manualLayout>
                  <c:x val="4.0760847761442433E-3"/>
                  <c:y val="7.731957978330285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65554195077566"/>
                      <c:h val="9.1585042253323909E-2"/>
                    </c:manualLayout>
                  </c15:layout>
                </c:ext>
              </c:extLst>
            </c:dLbl>
            <c:dLbl>
              <c:idx val="3"/>
              <c:layout>
                <c:manualLayout>
                  <c:x val="-4.0760847761443127E-3"/>
                  <c:y val="3.865978989165213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285975861233384"/>
                      <c:h val="9.1585042253323909E-2"/>
                    </c:manualLayout>
                  </c15:layout>
                </c:ext>
              </c:extLst>
            </c:dLbl>
            <c:dLbl>
              <c:idx val="4"/>
              <c:layout>
                <c:manualLayout>
                  <c:x val="4.0760847761442398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470758906004522"/>
                      <c:h val="9.1585042253323909E-2"/>
                    </c:manualLayout>
                  </c15:layout>
                </c:ext>
              </c:extLst>
            </c:dLbl>
            <c:dLbl>
              <c:idx val="5"/>
              <c:layout>
                <c:manualLayout>
                  <c:x val="-8.1520090765100361E-3"/>
                  <c:y val="1.5220389721122887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3150428390087"/>
                      <c:h val="7.9987105285828253E-2"/>
                    </c:manualLayout>
                  </c15:layout>
                </c:ext>
              </c:extLst>
            </c:dLbl>
            <c:dLbl>
              <c:idx val="6"/>
              <c:layout>
                <c:manualLayout>
                  <c:x val="-6.1139666884378807E-3"/>
                  <c:y val="-3.543773135431783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063150428390087"/>
                      <c:h val="9.1585042253323909E-2"/>
                    </c:manualLayout>
                  </c15:layout>
                </c:ext>
              </c:extLst>
            </c:dLbl>
            <c:dLbl>
              <c:idx val="7"/>
              <c:layout>
                <c:manualLayout>
                  <c:x val="-2.0380423880723003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878367383618955"/>
                      <c:h val="9.1585042253323909E-2"/>
                    </c:manualLayout>
                  </c15:layout>
                </c:ext>
              </c:extLst>
            </c:dLbl>
            <c:dLbl>
              <c:idx val="8"/>
              <c:layout>
                <c:manualLayout>
                  <c:x val="-1.222825432843308E-2"/>
                  <c:y val="3.865978989165213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840324995546799"/>
                      <c:h val="9.1585042253323909E-2"/>
                    </c:manualLayout>
                  </c15:layout>
                </c:ext>
              </c:extLst>
            </c:dLbl>
            <c:dLbl>
              <c:idx val="9"/>
              <c:layout>
                <c:manualLayout>
                  <c:x val="-1.4266296716505086E-2"/>
                  <c:y val="1.5220389721122887E-7"/>
                </c:manualLayout>
              </c:layout>
              <c:tx>
                <c:rich>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95000"/>
                          </a:sysClr>
                        </a:solidFill>
                        <a:latin typeface="Arial" panose="020B0604020202020204" pitchFamily="34" charset="0"/>
                        <a:ea typeface="+mn-ea"/>
                        <a:cs typeface="Arial" panose="020B0604020202020204" pitchFamily="34" charset="0"/>
                      </a:defRPr>
                    </a:pPr>
                    <a:fld id="{D560F02F-5DC6-478C-A7AF-EEE559987126}" type="VALUE">
                      <a:rPr lang="en-US" sz="900" b="1" i="0" u="none" strike="noStrike" kern="1200" baseline="0">
                        <a:solidFill>
                          <a:sysClr val="window" lastClr="FFFFFF">
                            <a:lumMod val="95000"/>
                          </a:sysClr>
                        </a:solidFill>
                        <a:latin typeface="Arial" panose="020B0604020202020204" pitchFamily="34" charset="0"/>
                        <a:cs typeface="Arial" panose="020B0604020202020204" pitchFamily="34" charset="0"/>
                      </a:rPr>
                      <a:pPr marL="0" marR="0" lvl="0" indent="0" algn="ctr" defTabSz="914400" rtl="0" eaLnBrk="1" fontAlgn="auto" latinLnBrk="0" hangingPunct="1">
                        <a:lnSpc>
                          <a:spcPct val="100000"/>
                        </a:lnSpc>
                        <a:spcBef>
                          <a:spcPts val="0"/>
                        </a:spcBef>
                        <a:spcAft>
                          <a:spcPts val="0"/>
                        </a:spcAft>
                        <a:buClrTx/>
                        <a:buSzTx/>
                        <a:buFontTx/>
                        <a:buNone/>
                        <a:tabLst/>
                        <a:defRPr b="1">
                          <a:solidFill>
                            <a:sysClr val="window" lastClr="FFFFFF">
                              <a:lumMod val="95000"/>
                            </a:sysClr>
                          </a:solidFill>
                          <a:latin typeface="Arial" panose="020B0604020202020204" pitchFamily="34" charset="0"/>
                          <a:cs typeface="Arial" panose="020B0604020202020204" pitchFamily="34" charset="0"/>
                        </a:defRPr>
                      </a:pPr>
                      <a:t>[VALUE]</a:t>
                    </a:fld>
                    <a:endParaRPr lang="en-US" sz="900" b="1" i="0" u="none" strike="noStrike" kern="1200" baseline="0">
                      <a:solidFill>
                        <a:sysClr val="window" lastClr="FFFFFF">
                          <a:lumMod val="95000"/>
                        </a:sysClr>
                      </a:solidFill>
                      <a:latin typeface="Arial" panose="020B0604020202020204" pitchFamily="34" charset="0"/>
                      <a:cs typeface="Arial" panose="020B0604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b="1">
                        <a:solidFill>
                          <a:sysClr val="window" lastClr="FFFFFF">
                            <a:lumMod val="95000"/>
                          </a:sysClr>
                        </a:solidFill>
                        <a:latin typeface="Arial" panose="020B0604020202020204" pitchFamily="34" charset="0"/>
                        <a:cs typeface="Arial" panose="020B0604020202020204" pitchFamily="34" charset="0"/>
                      </a:defRPr>
                    </a:pPr>
                    <a:endParaRPr lang="en-US"/>
                  </a:p>
                </c:rich>
              </c:tx>
              <c:spPr>
                <a:noFill/>
                <a:ln>
                  <a:noFill/>
                </a:ln>
                <a:effectLst/>
              </c:spPr>
              <c:txPr>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95000"/>
                        </a:sys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499562703504"/>
                      <c:h val="0.13157874710013523"/>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SUMMARY!$A$11:$A$21</c:f>
              <c:strCache>
                <c:ptCount val="10"/>
                <c:pt idx="0">
                  <c:v>Addis Ababa-Alger</c:v>
                </c:pt>
                <c:pt idx="1">
                  <c:v>Mombasa-Victoria</c:v>
                </c:pt>
                <c:pt idx="2">
                  <c:v>Marrakech-Sanaa</c:v>
                </c:pt>
                <c:pt idx="3">
                  <c:v>Mogadishu-Sanaa</c:v>
                </c:pt>
                <c:pt idx="4">
                  <c:v>Marrakech-Lagos</c:v>
                </c:pt>
                <c:pt idx="5">
                  <c:v>Mogadishu-Lagos</c:v>
                </c:pt>
                <c:pt idx="6">
                  <c:v>Marrakech-Alger</c:v>
                </c:pt>
                <c:pt idx="7">
                  <c:v>Marrakech-Tripoli</c:v>
                </c:pt>
                <c:pt idx="8">
                  <c:v>Mogadishu-Victoria</c:v>
                </c:pt>
                <c:pt idx="9">
                  <c:v>Mombasa-Alger</c:v>
                </c:pt>
              </c:strCache>
            </c:strRef>
          </c:cat>
          <c:val>
            <c:numRef>
              <c:f>SUMMARY!$B$11:$B$21</c:f>
              <c:numCache>
                <c:formatCode>"$"#,##0</c:formatCode>
                <c:ptCount val="10"/>
                <c:pt idx="0">
                  <c:v>1068564.4730000002</c:v>
                </c:pt>
                <c:pt idx="1">
                  <c:v>1068870.2150000003</c:v>
                </c:pt>
                <c:pt idx="2">
                  <c:v>1104861.5004</c:v>
                </c:pt>
                <c:pt idx="3">
                  <c:v>1114797.5892000003</c:v>
                </c:pt>
                <c:pt idx="4">
                  <c:v>1116930.8166000003</c:v>
                </c:pt>
                <c:pt idx="5">
                  <c:v>1131267.5780000004</c:v>
                </c:pt>
                <c:pt idx="6">
                  <c:v>1143278.8670000001</c:v>
                </c:pt>
                <c:pt idx="7">
                  <c:v>1147236.0350000006</c:v>
                </c:pt>
                <c:pt idx="8">
                  <c:v>1166167.9030000002</c:v>
                </c:pt>
                <c:pt idx="9">
                  <c:v>1200857.379</c:v>
                </c:pt>
              </c:numCache>
            </c:numRef>
          </c:val>
        </c:ser>
        <c:dLbls>
          <c:dLblPos val="outEnd"/>
          <c:showLegendKey val="0"/>
          <c:showVal val="1"/>
          <c:showCatName val="0"/>
          <c:showSerName val="0"/>
          <c:showPercent val="0"/>
          <c:showBubbleSize val="0"/>
        </c:dLbls>
        <c:gapWidth val="60"/>
        <c:axId val="424367960"/>
        <c:axId val="424368352"/>
      </c:barChart>
      <c:catAx>
        <c:axId val="424367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crossAx val="424368352"/>
        <c:crosses val="autoZero"/>
        <c:auto val="1"/>
        <c:lblAlgn val="ctr"/>
        <c:lblOffset val="100"/>
        <c:noMultiLvlLbl val="0"/>
      </c:catAx>
      <c:valAx>
        <c:axId val="424368352"/>
        <c:scaling>
          <c:orientation val="minMax"/>
        </c:scaling>
        <c:delete val="1"/>
        <c:axPos val="b"/>
        <c:numFmt formatCode="&quot;$&quot;#,##0" sourceLinked="1"/>
        <c:majorTickMark val="none"/>
        <c:minorTickMark val="none"/>
        <c:tickLblPos val="nextTo"/>
        <c:crossAx val="4243679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[Logistics_Dashboard.xlsx]SUMMARY!PivotTable3</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dLbl>
          <c:idx val="0"/>
          <c:layout>
            <c:manualLayout>
              <c:x val="-0.15952732644017725"/>
              <c:y val="-0.19999999999999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c:spPr>
        <c:dLbl>
          <c:idx val="0"/>
          <c:layout>
            <c:manualLayout>
              <c:x val="-0.15361890694239291"/>
              <c:y val="8.965879265091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c:spPr>
        <c:dLbl>
          <c:idx val="0"/>
          <c:layout>
            <c:manualLayout>
              <c:x val="6.4992614475627666E-2"/>
              <c:y val="-8.7375328083989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c:spPr>
        <c:dLbl>
          <c:idx val="0"/>
          <c:layout>
            <c:manualLayout>
              <c:x val="6.4992614475627666E-2"/>
              <c:y val="-8.7375328083989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c:spPr>
        <c:dLbl>
          <c:idx val="0"/>
          <c:layout>
            <c:manualLayout>
              <c:x val="-0.15952732644017725"/>
              <c:y val="-0.19999999999999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c:spPr>
        <c:dLbl>
          <c:idx val="0"/>
          <c:layout>
            <c:manualLayout>
              <c:x val="-0.15361890694239291"/>
              <c:y val="8.965879265091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2">
              <a:lumMod val="75000"/>
            </a:schemeClr>
          </a:solidFill>
          <a:ln>
            <a:solidFill>
              <a:schemeClr val="accent6">
                <a:lumMod val="75000"/>
              </a:schemeClr>
            </a:solidFill>
          </a:ln>
          <a:effectLst/>
        </c:spPr>
        <c:dLbl>
          <c:idx val="0"/>
          <c:layout>
            <c:manualLayout>
              <c:x val="0.24935006406982621"/>
              <c:y val="-3.95063837107109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0"/>
        <c:spPr>
          <a:solidFill>
            <a:schemeClr val="accent4">
              <a:lumMod val="60000"/>
              <a:lumOff val="40000"/>
            </a:schemeClr>
          </a:solidFill>
          <a:ln w="12700">
            <a:solidFill>
              <a:schemeClr val="accent4">
                <a:lumMod val="60000"/>
                <a:lumOff val="40000"/>
              </a:schemeClr>
            </a:solidFill>
          </a:ln>
          <a:effectLst/>
        </c:spPr>
        <c:dLbl>
          <c:idx val="0"/>
          <c:layout>
            <c:manualLayout>
              <c:x val="-0.24751605704655916"/>
              <c:y val="-6.02941176470588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1"/>
        <c:spPr>
          <a:solidFill>
            <a:schemeClr val="accent3">
              <a:lumMod val="20000"/>
              <a:lumOff val="80000"/>
            </a:schemeClr>
          </a:solidFill>
          <a:ln>
            <a:solidFill>
              <a:schemeClr val="accent5">
                <a:lumMod val="50000"/>
              </a:schemeClr>
            </a:solidFill>
          </a:ln>
          <a:effectLst/>
        </c:spPr>
        <c:dLbl>
          <c:idx val="0"/>
          <c:layout>
            <c:manualLayout>
              <c:x val="-0.24579752087383061"/>
              <c:y val="-6.2716573420092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25688899094312634"/>
          <c:y val="0.20769243349026861"/>
          <c:w val="0.40924057131017838"/>
          <c:h val="0.79230737781250427"/>
        </c:manualLayout>
      </c:layout>
      <c:doughnutChart>
        <c:varyColors val="1"/>
        <c:ser>
          <c:idx val="0"/>
          <c:order val="0"/>
          <c:tx>
            <c:strRef>
              <c:f>SUMMARY!$B$108</c:f>
              <c:strCache>
                <c:ptCount val="1"/>
                <c:pt idx="0">
                  <c:v>Total</c:v>
                </c:pt>
              </c:strCache>
            </c:strRef>
          </c:tx>
          <c:dPt>
            <c:idx val="0"/>
            <c:bubble3D val="0"/>
            <c:spPr>
              <a:solidFill>
                <a:schemeClr val="accent2">
                  <a:lumMod val="75000"/>
                </a:schemeClr>
              </a:solidFill>
              <a:ln>
                <a:solidFill>
                  <a:schemeClr val="accent6">
                    <a:lumMod val="75000"/>
                  </a:schemeClr>
                </a:solidFill>
              </a:ln>
              <a:effectLst/>
            </c:spPr>
          </c:dPt>
          <c:dPt>
            <c:idx val="1"/>
            <c:bubble3D val="0"/>
            <c:spPr>
              <a:solidFill>
                <a:schemeClr val="accent4">
                  <a:lumMod val="60000"/>
                  <a:lumOff val="40000"/>
                </a:schemeClr>
              </a:solidFill>
              <a:ln w="12700">
                <a:solidFill>
                  <a:schemeClr val="accent4">
                    <a:lumMod val="60000"/>
                    <a:lumOff val="40000"/>
                  </a:schemeClr>
                </a:solidFill>
              </a:ln>
              <a:effectLst/>
            </c:spPr>
          </c:dPt>
          <c:dPt>
            <c:idx val="2"/>
            <c:bubble3D val="0"/>
            <c:spPr>
              <a:solidFill>
                <a:schemeClr val="accent3">
                  <a:lumMod val="20000"/>
                  <a:lumOff val="80000"/>
                </a:schemeClr>
              </a:solidFill>
              <a:ln>
                <a:solidFill>
                  <a:schemeClr val="accent5">
                    <a:lumMod val="50000"/>
                  </a:schemeClr>
                </a:solidFill>
              </a:ln>
              <a:effectLst/>
            </c:spPr>
          </c:dPt>
          <c:dLbls>
            <c:dLbl>
              <c:idx val="0"/>
              <c:layout>
                <c:manualLayout>
                  <c:x val="0.24935006406982621"/>
                  <c:y val="-3.9506383710710906E-2"/>
                </c:manualLayout>
              </c:layout>
              <c:showLegendKey val="0"/>
              <c:showVal val="1"/>
              <c:showCatName val="0"/>
              <c:showSerName val="0"/>
              <c:showPercent val="1"/>
              <c:showBubbleSize val="0"/>
              <c:separator>
</c:separator>
              <c:extLst>
                <c:ext xmlns:c15="http://schemas.microsoft.com/office/drawing/2012/chart" uri="{CE6537A1-D6FC-4f65-9D91-7224C49458BB}">
                  <c15:layout/>
                </c:ext>
              </c:extLst>
            </c:dLbl>
            <c:dLbl>
              <c:idx val="1"/>
              <c:layout>
                <c:manualLayout>
                  <c:x val="-0.24751605704655916"/>
                  <c:y val="-6.0294117647058824E-2"/>
                </c:manualLayout>
              </c:layout>
              <c:showLegendKey val="0"/>
              <c:showVal val="1"/>
              <c:showCatName val="0"/>
              <c:showSerName val="0"/>
              <c:showPercent val="1"/>
              <c:showBubbleSize val="0"/>
              <c:separator>
</c:separator>
              <c:extLst>
                <c:ext xmlns:c15="http://schemas.microsoft.com/office/drawing/2012/chart" uri="{CE6537A1-D6FC-4f65-9D91-7224C49458BB}">
                  <c15:layout/>
                </c:ext>
              </c:extLst>
            </c:dLbl>
            <c:dLbl>
              <c:idx val="2"/>
              <c:layout>
                <c:manualLayout>
                  <c:x val="-0.24579752087383061"/>
                  <c:y val="-6.271657342009293E-2"/>
                </c:manualLayout>
              </c:layout>
              <c:showLegendKey val="0"/>
              <c:showVal val="1"/>
              <c:showCatName val="0"/>
              <c:showSerName val="0"/>
              <c:showPercent val="1"/>
              <c:showBubbleSize val="0"/>
              <c:separator>
</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SUMMARY!$A$109:$A$112</c:f>
              <c:strCache>
                <c:ptCount val="3"/>
                <c:pt idx="0">
                  <c:v>Transporter A</c:v>
                </c:pt>
                <c:pt idx="1">
                  <c:v>Transporter B</c:v>
                </c:pt>
                <c:pt idx="2">
                  <c:v>Transporter C</c:v>
                </c:pt>
              </c:strCache>
            </c:strRef>
          </c:cat>
          <c:val>
            <c:numRef>
              <c:f>SUMMARY!$B$109:$B$112</c:f>
              <c:numCache>
                <c:formatCode>0.00</c:formatCode>
                <c:ptCount val="3"/>
                <c:pt idx="0">
                  <c:v>6.8417832167832167</c:v>
                </c:pt>
                <c:pt idx="1">
                  <c:v>9.1004204398447612</c:v>
                </c:pt>
                <c:pt idx="2">
                  <c:v>3.6196380697050938</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5.0147340805287112E-4"/>
          <c:y val="0"/>
          <c:w val="0.97016893055517062"/>
          <c:h val="0.2451933647446182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[Logistics_Dashboard.xlsx]SUMMARY!PivotTable6</c:name>
    <c:fmtId val="37"/>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6">
              <a:lumMod val="500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lumMod val="750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lumMod val="75000"/>
            </a:schemeClr>
          </a:solidFill>
          <a:ln>
            <a:noFill/>
          </a:ln>
          <a:effectLst/>
          <a:sp3d/>
        </c:spPr>
        <c:dLbl>
          <c:idx val="0"/>
          <c:layout>
            <c:manualLayout>
              <c:x val="0.13563836888421879"/>
              <c:y val="-2.23048457716509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6">
              <a:lumMod val="50000"/>
            </a:schemeClr>
          </a:solidFill>
          <a:ln>
            <a:noFill/>
          </a:ln>
          <a:effectLst/>
          <a:sp3d/>
        </c:spPr>
        <c:dLbl>
          <c:idx val="0"/>
          <c:layout>
            <c:manualLayout>
              <c:x val="-7.9787275814246425E-3"/>
              <c:y val="-0.161710131844470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chemeClr val="accent6">
              <a:lumMod val="50000"/>
            </a:schemeClr>
          </a:solidFill>
          <a:ln>
            <a:noFill/>
          </a:ln>
          <a:effectLst/>
          <a:sp3d/>
        </c:spPr>
        <c:dLbl>
          <c:idx val="0"/>
          <c:layout>
            <c:manualLayout>
              <c:x val="-7.3137491272518983E-17"/>
              <c:y val="-0.100371805972429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solidFill>
            <a:schemeClr val="accent2">
              <a:lumMod val="75000"/>
            </a:schemeClr>
          </a:solidFill>
          <a:ln>
            <a:noFill/>
          </a:ln>
          <a:effectLst/>
          <a:sp3d/>
        </c:spPr>
        <c:dLbl>
          <c:idx val="0"/>
          <c:layout>
            <c:manualLayout>
              <c:x val="4.3883001697835537E-2"/>
              <c:y val="-5.57621144291276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6">
              <a:lumMod val="50000"/>
            </a:schemeClr>
          </a:solidFill>
          <a:ln>
            <a:noFill/>
          </a:ln>
          <a:effectLst/>
          <a:sp3d/>
        </c:spPr>
        <c:dLbl>
          <c:idx val="0"/>
          <c:layout>
            <c:manualLayout>
              <c:x val="0"/>
              <c:y val="-5.01859029862149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2">
              <a:lumMod val="75000"/>
            </a:schemeClr>
          </a:solidFill>
          <a:ln>
            <a:noFill/>
          </a:ln>
          <a:effectLst/>
          <a:sp3d/>
        </c:spPr>
        <c:dLbl>
          <c:idx val="0"/>
          <c:layout>
            <c:manualLayout>
              <c:x val="2.3936182744273928E-2"/>
              <c:y val="-6.133832587204043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883001697835537E-2"/>
          <c:y val="0.11275445279755499"/>
          <c:w val="0.91223399660432891"/>
          <c:h val="0.76161181685142298"/>
        </c:manualLayout>
      </c:layout>
      <c:bar3DChart>
        <c:barDir val="col"/>
        <c:grouping val="clustered"/>
        <c:varyColors val="0"/>
        <c:ser>
          <c:idx val="0"/>
          <c:order val="0"/>
          <c:tx>
            <c:strRef>
              <c:f>SUMMARY!$B$125:$B$126</c:f>
              <c:strCache>
                <c:ptCount val="1"/>
                <c:pt idx="0">
                  <c:v>Delivered</c:v>
                </c:pt>
              </c:strCache>
            </c:strRef>
          </c:tx>
          <c:spPr>
            <a:solidFill>
              <a:schemeClr val="accent6">
                <a:lumMod val="50000"/>
              </a:schemeClr>
            </a:solidFill>
            <a:ln>
              <a:noFill/>
            </a:ln>
            <a:effectLst/>
            <a:sp3d/>
          </c:spPr>
          <c:invertIfNegative val="0"/>
          <c:dPt>
            <c:idx val="0"/>
            <c:invertIfNegative val="0"/>
            <c:bubble3D val="0"/>
            <c:spPr>
              <a:solidFill>
                <a:schemeClr val="accent6">
                  <a:lumMod val="50000"/>
                </a:schemeClr>
              </a:solidFill>
              <a:ln>
                <a:noFill/>
              </a:ln>
              <a:effectLst/>
              <a:sp3d/>
            </c:spPr>
          </c:dPt>
          <c:dPt>
            <c:idx val="1"/>
            <c:invertIfNegative val="0"/>
            <c:bubble3D val="0"/>
            <c:spPr>
              <a:solidFill>
                <a:schemeClr val="accent6">
                  <a:lumMod val="50000"/>
                </a:schemeClr>
              </a:solidFill>
              <a:ln>
                <a:noFill/>
              </a:ln>
              <a:effectLst/>
              <a:sp3d/>
            </c:spPr>
          </c:dPt>
          <c:dPt>
            <c:idx val="2"/>
            <c:invertIfNegative val="0"/>
            <c:bubble3D val="0"/>
            <c:spPr>
              <a:solidFill>
                <a:schemeClr val="accent6">
                  <a:lumMod val="50000"/>
                </a:schemeClr>
              </a:solidFill>
              <a:ln>
                <a:noFill/>
              </a:ln>
              <a:effectLst/>
              <a:sp3d/>
            </c:spPr>
          </c:dPt>
          <c:dLbls>
            <c:dLbl>
              <c:idx val="0"/>
              <c:layout>
                <c:manualLayout>
                  <c:x val="-7.3137491272518983E-17"/>
                  <c:y val="-0.10037180597242991"/>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1"/>
              <c:layout>
                <c:manualLayout>
                  <c:x val="0"/>
                  <c:y val="-5.0185902986214906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2"/>
              <c:layout>
                <c:manualLayout>
                  <c:x val="-7.9787275814246425E-3"/>
                  <c:y val="-0.16171013184447031"/>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SUMMARY!$A$127:$A$129</c:f>
              <c:strCache>
                <c:ptCount val="3"/>
                <c:pt idx="0">
                  <c:v>Transporter A</c:v>
                </c:pt>
                <c:pt idx="1">
                  <c:v>Transporter B</c:v>
                </c:pt>
                <c:pt idx="2">
                  <c:v>Transporter C</c:v>
                </c:pt>
              </c:strCache>
            </c:strRef>
          </c:cat>
          <c:val>
            <c:numRef>
              <c:f>SUMMARY!$B$127:$B$129</c:f>
              <c:numCache>
                <c:formatCode>General</c:formatCode>
                <c:ptCount val="3"/>
                <c:pt idx="0">
                  <c:v>128</c:v>
                </c:pt>
                <c:pt idx="1">
                  <c:v>2113</c:v>
                </c:pt>
                <c:pt idx="2">
                  <c:v>1078</c:v>
                </c:pt>
              </c:numCache>
            </c:numRef>
          </c:val>
        </c:ser>
        <c:ser>
          <c:idx val="1"/>
          <c:order val="1"/>
          <c:tx>
            <c:strRef>
              <c:f>SUMMARY!$C$125:$C$126</c:f>
              <c:strCache>
                <c:ptCount val="1"/>
                <c:pt idx="0">
                  <c:v>Failed</c:v>
                </c:pt>
              </c:strCache>
            </c:strRef>
          </c:tx>
          <c:spPr>
            <a:solidFill>
              <a:schemeClr val="accent2">
                <a:lumMod val="75000"/>
              </a:schemeClr>
            </a:solidFill>
            <a:ln>
              <a:noFill/>
            </a:ln>
            <a:effectLst/>
            <a:sp3d/>
          </c:spPr>
          <c:invertIfNegative val="0"/>
          <c:dPt>
            <c:idx val="0"/>
            <c:invertIfNegative val="0"/>
            <c:bubble3D val="0"/>
            <c:spPr>
              <a:solidFill>
                <a:schemeClr val="accent2">
                  <a:lumMod val="75000"/>
                </a:schemeClr>
              </a:solidFill>
              <a:ln>
                <a:noFill/>
              </a:ln>
              <a:effectLst/>
              <a:sp3d/>
            </c:spPr>
          </c:dPt>
          <c:dPt>
            <c:idx val="1"/>
            <c:invertIfNegative val="0"/>
            <c:bubble3D val="0"/>
            <c:spPr>
              <a:solidFill>
                <a:schemeClr val="accent2">
                  <a:lumMod val="75000"/>
                </a:schemeClr>
              </a:solidFill>
              <a:ln>
                <a:noFill/>
              </a:ln>
              <a:effectLst/>
              <a:sp3d/>
            </c:spPr>
          </c:dPt>
          <c:dPt>
            <c:idx val="2"/>
            <c:invertIfNegative val="0"/>
            <c:bubble3D val="0"/>
            <c:spPr>
              <a:solidFill>
                <a:schemeClr val="accent2">
                  <a:lumMod val="75000"/>
                </a:schemeClr>
              </a:solidFill>
              <a:ln>
                <a:noFill/>
              </a:ln>
              <a:effectLst/>
              <a:sp3d/>
            </c:spPr>
          </c:dPt>
          <c:dLbls>
            <c:dLbl>
              <c:idx val="0"/>
              <c:layout>
                <c:manualLayout>
                  <c:x val="0.13563836888421879"/>
                  <c:y val="-2.230484577165096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3936182744273928E-2"/>
                  <c:y val="-6.133832587204043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4.3883001697835537E-2"/>
                  <c:y val="-5.5762114429127672E-2"/>
                </c:manualLayout>
              </c:layout>
              <c:showLegendKey val="0"/>
              <c:showVal val="1"/>
              <c:showCatName val="0"/>
              <c:showSerName val="0"/>
              <c:showPercent val="0"/>
              <c:showBubbleSize val="0"/>
              <c:extLst>
                <c:ext xmlns:c15="http://schemas.microsoft.com/office/drawing/2012/chart" uri="{CE6537A1-D6FC-4f65-9D91-7224C49458BB}">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SUMMARY!$A$127:$A$129</c:f>
              <c:strCache>
                <c:ptCount val="3"/>
                <c:pt idx="0">
                  <c:v>Transporter A</c:v>
                </c:pt>
                <c:pt idx="1">
                  <c:v>Transporter B</c:v>
                </c:pt>
                <c:pt idx="2">
                  <c:v>Transporter C</c:v>
                </c:pt>
              </c:strCache>
            </c:strRef>
          </c:cat>
          <c:val>
            <c:numRef>
              <c:f>SUMMARY!$C$127:$C$129</c:f>
              <c:numCache>
                <c:formatCode>General</c:formatCode>
                <c:ptCount val="3"/>
                <c:pt idx="0">
                  <c:v>15</c:v>
                </c:pt>
                <c:pt idx="1">
                  <c:v>206</c:v>
                </c:pt>
                <c:pt idx="2">
                  <c:v>41</c:v>
                </c:pt>
              </c:numCache>
            </c:numRef>
          </c:val>
        </c:ser>
        <c:dLbls>
          <c:showLegendKey val="0"/>
          <c:showVal val="1"/>
          <c:showCatName val="0"/>
          <c:showSerName val="0"/>
          <c:showPercent val="0"/>
          <c:showBubbleSize val="0"/>
        </c:dLbls>
        <c:gapWidth val="60"/>
        <c:shape val="box"/>
        <c:axId val="424367568"/>
        <c:axId val="424368744"/>
        <c:axId val="0"/>
      </c:bar3DChart>
      <c:catAx>
        <c:axId val="42436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24368744"/>
        <c:crosses val="autoZero"/>
        <c:auto val="1"/>
        <c:lblAlgn val="ctr"/>
        <c:lblOffset val="100"/>
        <c:noMultiLvlLbl val="0"/>
      </c:catAx>
      <c:valAx>
        <c:axId val="424368744"/>
        <c:scaling>
          <c:orientation val="minMax"/>
        </c:scaling>
        <c:delete val="1"/>
        <c:axPos val="l"/>
        <c:numFmt formatCode="General" sourceLinked="1"/>
        <c:majorTickMark val="none"/>
        <c:minorTickMark val="none"/>
        <c:tickLblPos val="nextTo"/>
        <c:crossAx val="424367568"/>
        <c:crosses val="autoZero"/>
        <c:crossBetween val="between"/>
      </c:valAx>
      <c:spPr>
        <a:noFill/>
        <a:ln>
          <a:noFill/>
        </a:ln>
        <a:effectLst/>
      </c:spPr>
    </c:plotArea>
    <c:legend>
      <c:legendPos val="t"/>
      <c:layout>
        <c:manualLayout>
          <c:xMode val="edge"/>
          <c:yMode val="edge"/>
          <c:x val="0.29685072042343252"/>
          <c:y val="3.3613445378151259E-2"/>
          <c:w val="0.40509727608125107"/>
          <c:h val="8.193252667795455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[Logistics_Dashboard.xlsx]SUMMARY!PivotTable8</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6">
              <a:lumMod val="75000"/>
            </a:schemeClr>
          </a:solidFill>
          <a:ln>
            <a:noFill/>
          </a:ln>
          <a:effectLst/>
        </c:spPr>
        <c:marker>
          <c:symbol val="none"/>
        </c:marker>
      </c:pivotFmt>
      <c:pivotFmt>
        <c:idx val="7"/>
        <c:spPr>
          <a:solidFill>
            <a:schemeClr val="bg1">
              <a:lumMod val="85000"/>
            </a:schemeClr>
          </a:solidFill>
          <a:ln>
            <a:noFill/>
          </a:ln>
          <a:effectLst/>
        </c:spPr>
        <c:marker>
          <c:symbol val="none"/>
        </c:marker>
      </c:pivotFmt>
      <c:pivotFmt>
        <c:idx val="8"/>
        <c:spPr>
          <a:solidFill>
            <a:schemeClr val="accent1"/>
          </a:solidFill>
          <a:ln>
            <a:solidFill>
              <a:schemeClr val="accent5">
                <a:lumMod val="50000"/>
              </a:schemeClr>
            </a:solid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SUMMARY!$B$88:$B$89</c:f>
              <c:strCache>
                <c:ptCount val="1"/>
                <c:pt idx="0">
                  <c:v>Transporter A</c:v>
                </c:pt>
              </c:strCache>
            </c:strRef>
          </c:tx>
          <c:spPr>
            <a:solidFill>
              <a:schemeClr val="accent6">
                <a:lumMod val="75000"/>
              </a:schemeClr>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SUMMARY!$B$90:$B$95</c:f>
              <c:numCache>
                <c:formatCode>"$"0</c:formatCode>
                <c:ptCount val="5"/>
                <c:pt idx="0">
                  <c:v>279.28571428571428</c:v>
                </c:pt>
                <c:pt idx="1">
                  <c:v>288.39999999999998</c:v>
                </c:pt>
                <c:pt idx="2">
                  <c:v>262.58064516129031</c:v>
                </c:pt>
                <c:pt idx="3">
                  <c:v>281.29032258064518</c:v>
                </c:pt>
                <c:pt idx="4">
                  <c:v>279.28571428571428</c:v>
                </c:pt>
              </c:numCache>
            </c:numRef>
          </c:val>
        </c:ser>
        <c:ser>
          <c:idx val="1"/>
          <c:order val="1"/>
          <c:tx>
            <c:strRef>
              <c:f>SUMMARY!$C$88:$C$89</c:f>
              <c:strCache>
                <c:ptCount val="1"/>
                <c:pt idx="0">
                  <c:v>Transporter B</c:v>
                </c:pt>
              </c:strCache>
            </c:strRef>
          </c:tx>
          <c:spPr>
            <a:solidFill>
              <a:schemeClr val="accent2"/>
            </a:solidFill>
            <a:ln>
              <a:solidFill>
                <a:schemeClr val="accent5">
                  <a:lumMod val="50000"/>
                </a:schemeClr>
              </a:solidFill>
            </a:ln>
            <a:effectLst/>
          </c:spPr>
          <c:invertIfNegative val="0"/>
          <c:cat>
            <c:strRef>
              <c:f>SUMMARY!$A$90:$A$95</c:f>
              <c:strCache>
                <c:ptCount val="5"/>
                <c:pt idx="0">
                  <c:v>Alger</c:v>
                </c:pt>
                <c:pt idx="1">
                  <c:v>Lagos</c:v>
                </c:pt>
                <c:pt idx="2">
                  <c:v>Sanaa</c:v>
                </c:pt>
                <c:pt idx="3">
                  <c:v>Tripoli</c:v>
                </c:pt>
                <c:pt idx="4">
                  <c:v>Victoria</c:v>
                </c:pt>
              </c:strCache>
            </c:strRef>
          </c:cat>
          <c:val>
            <c:numRef>
              <c:f>SUMMARY!$C$90:$C$95</c:f>
              <c:numCache>
                <c:formatCode>"$"0</c:formatCode>
                <c:ptCount val="5"/>
                <c:pt idx="0">
                  <c:v>235.75949367088609</c:v>
                </c:pt>
                <c:pt idx="1">
                  <c:v>225.27607361963192</c:v>
                </c:pt>
                <c:pt idx="2">
                  <c:v>240.96196868008948</c:v>
                </c:pt>
                <c:pt idx="3">
                  <c:v>231.68591224018476</c:v>
                </c:pt>
                <c:pt idx="4">
                  <c:v>231.15546218487395</c:v>
                </c:pt>
              </c:numCache>
            </c:numRef>
          </c:val>
        </c:ser>
        <c:ser>
          <c:idx val="2"/>
          <c:order val="2"/>
          <c:tx>
            <c:strRef>
              <c:f>SUMMARY!$D$88:$D$89</c:f>
              <c:strCache>
                <c:ptCount val="1"/>
                <c:pt idx="0">
                  <c:v>Transporter C</c:v>
                </c:pt>
              </c:strCache>
            </c:strRef>
          </c:tx>
          <c:spPr>
            <a:solidFill>
              <a:schemeClr val="bg1">
                <a:lumMod val="85000"/>
              </a:schemeClr>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SUMMARY!$D$90:$D$95</c:f>
              <c:numCache>
                <c:formatCode>"$"0</c:formatCode>
                <c:ptCount val="5"/>
                <c:pt idx="0">
                  <c:v>240.98744769874477</c:v>
                </c:pt>
                <c:pt idx="1">
                  <c:v>235.48883928571428</c:v>
                </c:pt>
                <c:pt idx="2">
                  <c:v>241.49778761061947</c:v>
                </c:pt>
                <c:pt idx="3">
                  <c:v>241.67777777777778</c:v>
                </c:pt>
                <c:pt idx="4">
                  <c:v>225.58780487804879</c:v>
                </c:pt>
              </c:numCache>
            </c:numRef>
          </c:val>
        </c:ser>
        <c:dLbls>
          <c:showLegendKey val="0"/>
          <c:showVal val="0"/>
          <c:showCatName val="0"/>
          <c:showSerName val="0"/>
          <c:showPercent val="0"/>
          <c:showBubbleSize val="0"/>
        </c:dLbls>
        <c:gapWidth val="60"/>
        <c:overlap val="15"/>
        <c:axId val="426189224"/>
        <c:axId val="426185696"/>
      </c:barChart>
      <c:catAx>
        <c:axId val="426189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426185696"/>
        <c:crosses val="autoZero"/>
        <c:auto val="1"/>
        <c:lblAlgn val="ctr"/>
        <c:lblOffset val="100"/>
        <c:noMultiLvlLbl val="0"/>
      </c:catAx>
      <c:valAx>
        <c:axId val="426185696"/>
        <c:scaling>
          <c:orientation val="minMax"/>
        </c:scaling>
        <c:delete val="1"/>
        <c:axPos val="l"/>
        <c:numFmt formatCode="&quot;$&quot;0" sourceLinked="1"/>
        <c:majorTickMark val="none"/>
        <c:minorTickMark val="none"/>
        <c:tickLblPos val="nextTo"/>
        <c:crossAx val="426189224"/>
        <c:crosses val="autoZero"/>
        <c:crossBetween val="between"/>
      </c:valAx>
      <c:spPr>
        <a:noFill/>
        <a:ln>
          <a:noFill/>
        </a:ln>
        <a:effectLst/>
      </c:spPr>
    </c:plotArea>
    <c:legend>
      <c:legendPos val="t"/>
      <c:layout>
        <c:manualLayout>
          <c:xMode val="edge"/>
          <c:yMode val="edge"/>
          <c:x val="1.6220074156560688E-3"/>
          <c:y val="3.9900260665516017E-2"/>
          <c:w val="0.89999991074794117"/>
          <c:h val="8.335987726415614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25" r="0.25"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1928429423459244E-2"/>
          <c:y val="1.662049861495845E-2"/>
          <c:w val="0.97614314115308154"/>
          <c:h val="0.88255807359260152"/>
        </c:manualLayout>
      </c:layout>
      <c:barChart>
        <c:barDir val="col"/>
        <c:grouping val="clustered"/>
        <c:varyColors val="0"/>
        <c:ser>
          <c:idx val="0"/>
          <c:order val="0"/>
          <c:tx>
            <c:strRef>
              <c:f>SUMMARY!$B$65</c:f>
              <c:strCache>
                <c:ptCount val="1"/>
                <c:pt idx="0">
                  <c:v>Total</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SUMMARY!$A$66:$A$71</c:f>
              <c:strCache>
                <c:ptCount val="5"/>
                <c:pt idx="0">
                  <c:v>Alger</c:v>
                </c:pt>
                <c:pt idx="1">
                  <c:v>Lagos</c:v>
                </c:pt>
                <c:pt idx="2">
                  <c:v>Sanaa</c:v>
                </c:pt>
                <c:pt idx="3">
                  <c:v>Tripoli</c:v>
                </c:pt>
                <c:pt idx="4">
                  <c:v>Victoria</c:v>
                </c:pt>
              </c:strCache>
            </c:strRef>
          </c:cat>
          <c:val>
            <c:numRef>
              <c:f>SUMMARY!$B$66:$B$71</c:f>
              <c:numCache>
                <c:formatCode>"$"0</c:formatCode>
                <c:ptCount val="5"/>
                <c:pt idx="0">
                  <c:v>7213.8471012145756</c:v>
                </c:pt>
                <c:pt idx="1">
                  <c:v>7025.1540659891562</c:v>
                </c:pt>
                <c:pt idx="2">
                  <c:v>7424.4251897727281</c:v>
                </c:pt>
                <c:pt idx="3">
                  <c:v>7283.2736757619696</c:v>
                </c:pt>
                <c:pt idx="4">
                  <c:v>6940.4856087447179</c:v>
                </c:pt>
              </c:numCache>
            </c:numRef>
          </c:val>
        </c:ser>
        <c:dLbls>
          <c:dLblPos val="outEnd"/>
          <c:showLegendKey val="0"/>
          <c:showVal val="1"/>
          <c:showCatName val="0"/>
          <c:showSerName val="0"/>
          <c:showPercent val="0"/>
          <c:showBubbleSize val="0"/>
        </c:dLbls>
        <c:gapWidth val="60"/>
        <c:overlap val="-100"/>
        <c:axId val="426187264"/>
        <c:axId val="426186088"/>
      </c:barChart>
      <c:catAx>
        <c:axId val="42618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426186088"/>
        <c:crosses val="autoZero"/>
        <c:auto val="1"/>
        <c:lblAlgn val="ctr"/>
        <c:lblOffset val="100"/>
        <c:noMultiLvlLbl val="0"/>
      </c:catAx>
      <c:valAx>
        <c:axId val="426186088"/>
        <c:scaling>
          <c:orientation val="minMax"/>
        </c:scaling>
        <c:delete val="1"/>
        <c:axPos val="l"/>
        <c:numFmt formatCode="&quot;$&quot;0" sourceLinked="1"/>
        <c:majorTickMark val="none"/>
        <c:minorTickMark val="none"/>
        <c:tickLblPos val="nextTo"/>
        <c:crossAx val="4261872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lumMod val="95000"/>
            </a:schemeClr>
          </a:solidFill>
          <a:ln w="34925" cap="rnd" cmpd="sng">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324074074074074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34925" cap="rnd" cmpd="sng">
            <a:solidFill>
              <a:schemeClr val="accent4">
                <a:lumMod val="60000"/>
                <a:lumOff val="40000"/>
              </a:schemeClr>
            </a:solidFill>
          </a:ln>
          <a:effectLst/>
        </c:spPr>
        <c:dLbl>
          <c:idx val="0"/>
          <c:layout>
            <c:manualLayout>
              <c:x val="2.7777777777777267E-3"/>
              <c:y val="-0.412037037037037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38888888888888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34925" cap="rnd" cmpd="sng">
            <a:solidFill>
              <a:schemeClr val="accent4">
                <a:lumMod val="60000"/>
                <a:lumOff val="40000"/>
              </a:schemeClr>
            </a:solidFill>
          </a:ln>
          <a:effectLst/>
        </c:spPr>
        <c:dLbl>
          <c:idx val="0"/>
          <c:layout>
            <c:manualLayout>
              <c:x val="-2.7777777777778798E-3"/>
              <c:y val="-0.39351851851851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407407407407407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95000"/>
            </a:schemeClr>
          </a:solidFill>
          <a:ln w="34925" cap="rnd" cmpd="sng">
            <a:solidFill>
              <a:schemeClr val="accent4">
                <a:lumMod val="60000"/>
                <a:lumOff val="40000"/>
              </a:schemeClr>
            </a:solidFill>
          </a:ln>
          <a:effectLst/>
        </c:spPr>
        <c:dLbl>
          <c:idx val="0"/>
          <c:layout>
            <c:manualLayout>
              <c:x val="-1.0185067526415994E-16"/>
              <c:y val="-0.398148148148148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416666666666666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95000"/>
            </a:schemeClr>
          </a:solidFill>
          <a:ln w="34925" cap="rnd" cmpd="sng">
            <a:solidFill>
              <a:schemeClr val="accent4">
                <a:lumMod val="60000"/>
                <a:lumOff val="40000"/>
              </a:schemeClr>
            </a:solidFill>
          </a:ln>
          <a:effectLst/>
        </c:spPr>
        <c:dLbl>
          <c:idx val="0"/>
          <c:layout>
            <c:manualLayout>
              <c:x val="0"/>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solidFill>
          <a:ln w="25400" cmpd="sng">
            <a:solidFill>
              <a:schemeClr val="accent6">
                <a:lumMod val="50000"/>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solidFill>
          <a:ln w="25400" cmpd="sng">
            <a:solidFill>
              <a:schemeClr val="accent6">
                <a:lumMod val="50000"/>
                <a:alpha val="96000"/>
              </a:schemeClr>
            </a:solidFill>
          </a:ln>
          <a:effectLst/>
        </c:spPr>
        <c:dLbl>
          <c:idx val="0"/>
          <c:layout>
            <c:manualLayout>
              <c:x val="1.9108275463093395E-3"/>
              <c:y val="-0.36821716664138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bg1"/>
          </a:solidFill>
          <a:ln w="25400" cmpd="sng">
            <a:solidFill>
              <a:schemeClr val="accent6">
                <a:lumMod val="50000"/>
                <a:alpha val="96000"/>
              </a:schemeClr>
            </a:solidFill>
          </a:ln>
          <a:effectLst/>
        </c:spPr>
        <c:dLbl>
          <c:idx val="0"/>
          <c:layout>
            <c:manualLayout>
              <c:x val="-1.9108275463093571E-3"/>
              <c:y val="-0.375969106991731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bg1"/>
          </a:solidFill>
          <a:ln w="25400" cmpd="sng">
            <a:solidFill>
              <a:schemeClr val="accent6">
                <a:lumMod val="50000"/>
                <a:alpha val="96000"/>
              </a:schemeClr>
            </a:solidFill>
          </a:ln>
          <a:effectLst/>
        </c:spPr>
        <c:dLbl>
          <c:idx val="0"/>
          <c:layout>
            <c:manualLayout>
              <c:x val="-3.8216550926187141E-3"/>
              <c:y val="-0.44573657014483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bg1"/>
          </a:solidFill>
          <a:ln w="25400" cmpd="sng">
            <a:solidFill>
              <a:schemeClr val="accent6">
                <a:lumMod val="50000"/>
                <a:alpha val="96000"/>
              </a:schemeClr>
            </a:solidFill>
          </a:ln>
          <a:effectLst/>
        </c:spPr>
        <c:dLbl>
          <c:idx val="0"/>
          <c:layout>
            <c:manualLayout>
              <c:x val="-1.9108275463092868E-3"/>
              <c:y val="-0.422480749093801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bg1"/>
          </a:solidFill>
          <a:ln w="25400" cmpd="sng">
            <a:solidFill>
              <a:schemeClr val="accent6">
                <a:lumMod val="50000"/>
                <a:alpha val="96000"/>
              </a:schemeClr>
            </a:solidFill>
          </a:ln>
          <a:effectLst/>
        </c:spPr>
        <c:dLbl>
          <c:idx val="0"/>
          <c:layout>
            <c:manualLayout>
              <c:x val="0"/>
              <c:y val="-0.43410865961931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bg1"/>
          </a:solidFill>
          <a:ln w="25400" cmpd="sng">
            <a:solidFill>
              <a:schemeClr val="accent6">
                <a:lumMod val="50000"/>
                <a:alpha val="96000"/>
              </a:schemeClr>
            </a:solidFill>
          </a:ln>
          <a:effectLst/>
        </c:spPr>
        <c:dLbl>
          <c:idx val="0"/>
          <c:layout>
            <c:manualLayout>
              <c:x val="-5.7324826389280707E-3"/>
              <c:y val="-0.43410865961931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bg1"/>
          </a:solidFill>
          <a:ln w="25400" cmpd="sng">
            <a:solidFill>
              <a:schemeClr val="accent6">
                <a:lumMod val="50000"/>
                <a:alpha val="96000"/>
              </a:schemeClr>
            </a:solidFill>
          </a:ln>
          <a:effectLst/>
        </c:spPr>
        <c:dLbl>
          <c:idx val="0"/>
          <c:layout>
            <c:manualLayout>
              <c:x val="-1.4012573465157542E-16"/>
              <c:y val="-0.434108659619318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bg1"/>
          </a:solidFill>
          <a:ln w="25400" cmpd="sng">
            <a:solidFill>
              <a:schemeClr val="accent6">
                <a:lumMod val="50000"/>
                <a:alpha val="96000"/>
              </a:schemeClr>
            </a:solidFill>
          </a:ln>
          <a:effectLst/>
        </c:spPr>
        <c:dLbl>
          <c:idx val="0"/>
          <c:layout>
            <c:manualLayout>
              <c:x val="-7.6433101852374282E-3"/>
              <c:y val="-0.562015675400010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bg1"/>
          </a:solidFill>
          <a:ln w="25400" cmpd="sng">
            <a:solidFill>
              <a:schemeClr val="accent6">
                <a:lumMod val="50000"/>
                <a:alpha val="96000"/>
              </a:schemeClr>
            </a:solidFill>
          </a:ln>
          <a:effectLst/>
        </c:spPr>
        <c:dLbl>
          <c:idx val="0"/>
          <c:layout>
            <c:manualLayout>
              <c:x val="-1.9108275463093614E-3"/>
              <c:y val="-0.48062030172138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7097084332944406E-2"/>
          <c:y val="1.5503880700689953E-2"/>
          <c:w val="0.9038125546806649"/>
          <c:h val="0.91574876057159504"/>
        </c:manualLayout>
      </c:layout>
      <c:areaChart>
        <c:grouping val="stacked"/>
        <c:varyColors val="0"/>
        <c:ser>
          <c:idx val="0"/>
          <c:order val="0"/>
          <c:tx>
            <c:strRef>
              <c:f>SUMMARY!$B$161</c:f>
              <c:strCache>
                <c:ptCount val="1"/>
                <c:pt idx="0">
                  <c:v>Total</c:v>
                </c:pt>
              </c:strCache>
            </c:strRef>
          </c:tx>
          <c:spPr>
            <a:solidFill>
              <a:schemeClr val="bg1"/>
            </a:solidFill>
            <a:ln w="25400" cmpd="sng">
              <a:solidFill>
                <a:schemeClr val="accent6">
                  <a:lumMod val="50000"/>
                  <a:alpha val="96000"/>
                </a:schemeClr>
              </a:solidFill>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1.9108275463093614E-3"/>
                  <c:y val="-0.480620301721388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9108275463093395E-3"/>
                  <c:y val="-0.368217166641386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9108275463093571E-3"/>
                  <c:y val="-0.375969106991731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3.8216550926187141E-3"/>
                  <c:y val="-0.445736570144836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9108275463092868E-3"/>
                  <c:y val="-0.422480749093801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434108659619318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5.7324826389280707E-3"/>
                  <c:y val="-0.434108659619318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4012573465157542E-16"/>
                  <c:y val="-0.43410865961931877"/>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7.6433101852374282E-3"/>
                  <c:y val="-0.56201567540001085"/>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25400" cap="flat" cmpd="sng" algn="ctr">
                      <a:solidFill>
                        <a:schemeClr val="accent6">
                          <a:lumMod val="50000"/>
                        </a:schemeClr>
                      </a:solidFill>
                      <a:round/>
                    </a:ln>
                    <a:effectLst/>
                  </c:spPr>
                </c15:leaderLines>
              </c:ext>
            </c:extLst>
          </c:dLbls>
          <c:cat>
            <c:strRef>
              <c:f>SUMMARY!$A$162:$A$171</c:f>
              <c:strCache>
                <c:ptCount val="9"/>
                <c:pt idx="0">
                  <c:v>Jan</c:v>
                </c:pt>
                <c:pt idx="1">
                  <c:v>Feb</c:v>
                </c:pt>
                <c:pt idx="2">
                  <c:v>Mar</c:v>
                </c:pt>
                <c:pt idx="3">
                  <c:v>Apr</c:v>
                </c:pt>
                <c:pt idx="4">
                  <c:v>May</c:v>
                </c:pt>
                <c:pt idx="5">
                  <c:v>Jun</c:v>
                </c:pt>
                <c:pt idx="6">
                  <c:v>Jul</c:v>
                </c:pt>
                <c:pt idx="7">
                  <c:v>Aug</c:v>
                </c:pt>
                <c:pt idx="8">
                  <c:v>Sep</c:v>
                </c:pt>
              </c:strCache>
            </c:strRef>
          </c:cat>
          <c:val>
            <c:numRef>
              <c:f>SUMMARY!$B$162:$B$171</c:f>
              <c:numCache>
                <c:formatCode>General</c:formatCode>
                <c:ptCount val="9"/>
                <c:pt idx="0">
                  <c:v>164</c:v>
                </c:pt>
                <c:pt idx="1">
                  <c:v>352</c:v>
                </c:pt>
                <c:pt idx="2">
                  <c:v>337</c:v>
                </c:pt>
                <c:pt idx="3">
                  <c:v>219</c:v>
                </c:pt>
                <c:pt idx="4">
                  <c:v>479</c:v>
                </c:pt>
                <c:pt idx="5">
                  <c:v>498</c:v>
                </c:pt>
                <c:pt idx="6">
                  <c:v>497</c:v>
                </c:pt>
                <c:pt idx="7">
                  <c:v>515</c:v>
                </c:pt>
                <c:pt idx="8">
                  <c:v>258</c:v>
                </c:pt>
              </c:numCache>
            </c:numRef>
          </c:val>
        </c:ser>
        <c:dLbls>
          <c:showLegendKey val="0"/>
          <c:showVal val="1"/>
          <c:showCatName val="0"/>
          <c:showSerName val="0"/>
          <c:showPercent val="0"/>
          <c:showBubbleSize val="0"/>
        </c:dLbls>
        <c:axId val="426188832"/>
        <c:axId val="426186480"/>
      </c:areaChart>
      <c:catAx>
        <c:axId val="426188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26186480"/>
        <c:crosses val="autoZero"/>
        <c:auto val="1"/>
        <c:lblAlgn val="ctr"/>
        <c:lblOffset val="100"/>
        <c:noMultiLvlLbl val="0"/>
      </c:catAx>
      <c:valAx>
        <c:axId val="426186480"/>
        <c:scaling>
          <c:orientation val="minMax"/>
        </c:scaling>
        <c:delete val="1"/>
        <c:axPos val="l"/>
        <c:numFmt formatCode="General" sourceLinked="1"/>
        <c:majorTickMark val="none"/>
        <c:minorTickMark val="none"/>
        <c:tickLblPos val="nextTo"/>
        <c:crossAx val="426188832"/>
        <c:crosses val="autoZero"/>
        <c:crossBetween val="midCat"/>
      </c:valAx>
      <c:spPr>
        <a:noFill/>
        <a:ln w="9525">
          <a:solidFill>
            <a:schemeClr val="bg1"/>
          </a:solid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[Logistics_Dashboard.xlsx]SUMMARY!PivotTable12</c:name>
    <c:fmtId val="53"/>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6">
              <a:lumMod val="50000"/>
            </a:schemeClr>
          </a:solidFill>
          <a:ln>
            <a:noFill/>
          </a:ln>
          <a:effectLst/>
        </c:spPr>
        <c:marker>
          <c:symbol val="none"/>
        </c:marker>
      </c:pivotFmt>
      <c:pivotFmt>
        <c:idx val="7"/>
        <c:spPr>
          <a:solidFill>
            <a:schemeClr val="accent2">
              <a:lumMod val="75000"/>
            </a:schemeClr>
          </a:solidFill>
          <a:ln>
            <a:noFill/>
          </a:ln>
          <a:effectLst/>
        </c:spPr>
        <c:marker>
          <c:symbol val="none"/>
        </c:marker>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4.3824701195219126E-2"/>
          <c:y val="0.24003050900688697"/>
          <c:w val="0.91235059760956172"/>
          <c:h val="0.65627565785046105"/>
        </c:manualLayout>
      </c:layout>
      <c:barChart>
        <c:barDir val="col"/>
        <c:grouping val="clustered"/>
        <c:varyColors val="0"/>
        <c:ser>
          <c:idx val="0"/>
          <c:order val="0"/>
          <c:tx>
            <c:strRef>
              <c:f>SUMMARY!$B$146</c:f>
              <c:strCache>
                <c:ptCount val="1"/>
                <c:pt idx="0">
                  <c:v>Average of Profit Per T</c:v>
                </c:pt>
              </c:strCache>
            </c:strRef>
          </c:tx>
          <c:spPr>
            <a:solidFill>
              <a:schemeClr val="accent6">
                <a:lumMod val="50000"/>
              </a:schemeClr>
            </a:solidFill>
            <a:ln>
              <a:noFill/>
            </a:ln>
            <a:effectLst/>
          </c:spPr>
          <c:invertIfNegative val="0"/>
          <c:cat>
            <c:strRef>
              <c:f>SUMMARY!$A$147:$A$150</c:f>
              <c:strCache>
                <c:ptCount val="3"/>
                <c:pt idx="0">
                  <c:v>Transporter A</c:v>
                </c:pt>
                <c:pt idx="1">
                  <c:v>Transporter B</c:v>
                </c:pt>
                <c:pt idx="2">
                  <c:v>Transporter C</c:v>
                </c:pt>
              </c:strCache>
            </c:strRef>
          </c:cat>
          <c:val>
            <c:numRef>
              <c:f>SUMMARY!$B$147:$B$150</c:f>
              <c:numCache>
                <c:formatCode>"$"#,##0</c:formatCode>
                <c:ptCount val="3"/>
                <c:pt idx="0">
                  <c:v>277.69230769230768</c:v>
                </c:pt>
                <c:pt idx="1">
                  <c:v>232.84605433376456</c:v>
                </c:pt>
                <c:pt idx="2">
                  <c:v>214.54530831099271</c:v>
                </c:pt>
              </c:numCache>
            </c:numRef>
          </c:val>
        </c:ser>
        <c:ser>
          <c:idx val="2"/>
          <c:order val="2"/>
          <c:tx>
            <c:strRef>
              <c:f>SUMMARY!$D$146</c:f>
              <c:strCache>
                <c:ptCount val="1"/>
                <c:pt idx="0">
                  <c:v>Average of Supplier Rate Per t2 (USD)</c:v>
                </c:pt>
              </c:strCache>
            </c:strRef>
          </c:tx>
          <c:spPr>
            <a:solidFill>
              <a:schemeClr val="accent2">
                <a:lumMod val="75000"/>
              </a:schemeClr>
            </a:solidFill>
            <a:ln>
              <a:noFill/>
            </a:ln>
            <a:effectLst/>
          </c:spPr>
          <c:invertIfNegative val="0"/>
          <c:cat>
            <c:strRef>
              <c:f>SUMMARY!$A$147:$A$150</c:f>
              <c:strCache>
                <c:ptCount val="3"/>
                <c:pt idx="0">
                  <c:v>Transporter A</c:v>
                </c:pt>
                <c:pt idx="1">
                  <c:v>Transporter B</c:v>
                </c:pt>
                <c:pt idx="2">
                  <c:v>Transporter C</c:v>
                </c:pt>
              </c:strCache>
            </c:strRef>
          </c:cat>
          <c:val>
            <c:numRef>
              <c:f>SUMMARY!$D$147:$D$150</c:f>
              <c:numCache>
                <c:formatCode>"$"#,##0</c:formatCode>
                <c:ptCount val="3"/>
                <c:pt idx="0">
                  <c:v>277.69230769230768</c:v>
                </c:pt>
                <c:pt idx="1">
                  <c:v>232.84605433376456</c:v>
                </c:pt>
                <c:pt idx="2">
                  <c:v>237.30741733690795</c:v>
                </c:pt>
              </c:numCache>
            </c:numRef>
          </c:val>
        </c:ser>
        <c:dLbls>
          <c:showLegendKey val="0"/>
          <c:showVal val="0"/>
          <c:showCatName val="0"/>
          <c:showSerName val="0"/>
          <c:showPercent val="0"/>
          <c:showBubbleSize val="0"/>
        </c:dLbls>
        <c:gapWidth val="60"/>
        <c:axId val="426187656"/>
        <c:axId val="426153432"/>
      </c:barChart>
      <c:lineChart>
        <c:grouping val="standard"/>
        <c:varyColors val="0"/>
        <c:ser>
          <c:idx val="1"/>
          <c:order val="1"/>
          <c:tx>
            <c:strRef>
              <c:f>SUMMARY!$C$146</c:f>
              <c:strCache>
                <c:ptCount val="1"/>
                <c:pt idx="0">
                  <c:v>Sum of Gross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SUMMARY!$A$147:$A$150</c:f>
              <c:strCache>
                <c:ptCount val="3"/>
                <c:pt idx="0">
                  <c:v>Transporter A</c:v>
                </c:pt>
                <c:pt idx="1">
                  <c:v>Transporter B</c:v>
                </c:pt>
                <c:pt idx="2">
                  <c:v>Transporter C</c:v>
                </c:pt>
              </c:strCache>
            </c:strRef>
          </c:cat>
          <c:val>
            <c:numRef>
              <c:f>SUMMARY!$C$147:$C$150</c:f>
              <c:numCache>
                <c:formatCode>"$"#,##0</c:formatCode>
                <c:ptCount val="3"/>
                <c:pt idx="0">
                  <c:v>1130411.9400000004</c:v>
                </c:pt>
                <c:pt idx="1">
                  <c:v>15870930.960100083</c:v>
                </c:pt>
                <c:pt idx="2">
                  <c:v>7982080.7145999959</c:v>
                </c:pt>
              </c:numCache>
            </c:numRef>
          </c:val>
          <c:smooth val="0"/>
        </c:ser>
        <c:dLbls>
          <c:showLegendKey val="0"/>
          <c:showVal val="0"/>
          <c:showCatName val="0"/>
          <c:showSerName val="0"/>
          <c:showPercent val="0"/>
          <c:showBubbleSize val="0"/>
        </c:dLbls>
        <c:marker val="1"/>
        <c:smooth val="0"/>
        <c:axId val="426153824"/>
        <c:axId val="426153040"/>
      </c:lineChart>
      <c:catAx>
        <c:axId val="426187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426153432"/>
        <c:crosses val="autoZero"/>
        <c:auto val="1"/>
        <c:lblAlgn val="ctr"/>
        <c:lblOffset val="100"/>
        <c:noMultiLvlLbl val="0"/>
      </c:catAx>
      <c:valAx>
        <c:axId val="426153432"/>
        <c:scaling>
          <c:orientation val="minMax"/>
        </c:scaling>
        <c:delete val="0"/>
        <c:axPos val="l"/>
        <c:numFmt formatCode="&quot;$&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7656"/>
        <c:crosses val="autoZero"/>
        <c:crossBetween val="between"/>
      </c:valAx>
      <c:valAx>
        <c:axId val="426153040"/>
        <c:scaling>
          <c:orientation val="minMax"/>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53824"/>
        <c:crosses val="max"/>
        <c:crossBetween val="between"/>
      </c:valAx>
      <c:catAx>
        <c:axId val="426153824"/>
        <c:scaling>
          <c:orientation val="minMax"/>
        </c:scaling>
        <c:delete val="1"/>
        <c:axPos val="b"/>
        <c:numFmt formatCode="General" sourceLinked="1"/>
        <c:majorTickMark val="out"/>
        <c:minorTickMark val="none"/>
        <c:tickLblPos val="nextTo"/>
        <c:crossAx val="426153040"/>
        <c:crosses val="autoZero"/>
        <c:auto val="1"/>
        <c:lblAlgn val="ctr"/>
        <c:lblOffset val="100"/>
        <c:noMultiLvlLbl val="0"/>
      </c:catAx>
      <c:spPr>
        <a:noFill/>
        <a:ln>
          <a:noFill/>
        </a:ln>
        <a:effectLst/>
      </c:spPr>
    </c:plotArea>
    <c:legend>
      <c:legendPos val="t"/>
      <c:layout>
        <c:manualLayout>
          <c:xMode val="edge"/>
          <c:yMode val="edge"/>
          <c:x val="5.1522414279888323E-2"/>
          <c:y val="3.4188034188034191E-2"/>
          <c:w val="0.92085955391034291"/>
          <c:h val="0.1773524463288242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6.png"/><Relationship Id="rId1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1.png"/><Relationship Id="rId12" Type="http://schemas.openxmlformats.org/officeDocument/2006/relationships/hyperlink" Target="#SUMMARY!A1"/><Relationship Id="rId17" Type="http://schemas.openxmlformats.org/officeDocument/2006/relationships/image" Target="../media/image8.png"/><Relationship Id="rId2" Type="http://schemas.openxmlformats.org/officeDocument/2006/relationships/chart" Target="../charts/chart10.xml"/><Relationship Id="rId16" Type="http://schemas.openxmlformats.org/officeDocument/2006/relationships/hyperlink" Target="#'slicers and filter'!A1"/><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5" Type="http://schemas.openxmlformats.org/officeDocument/2006/relationships/chart" Target="../charts/chart13.xml"/><Relationship Id="rId15" Type="http://schemas.openxmlformats.org/officeDocument/2006/relationships/image" Target="../media/image7.png"/><Relationship Id="rId10" Type="http://schemas.openxmlformats.org/officeDocument/2006/relationships/image" Target="../media/image4.pn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hyperlink" Target="#Worksheet!A1"/></Relationships>
</file>

<file path=xl/drawings/drawing1.xml><?xml version="1.0" encoding="utf-8"?>
<xdr:wsDr xmlns:xdr="http://schemas.openxmlformats.org/drawingml/2006/spreadsheetDrawing" xmlns:a="http://schemas.openxmlformats.org/drawingml/2006/main">
  <xdr:twoCellAnchor>
    <xdr:from>
      <xdr:col>2</xdr:col>
      <xdr:colOff>495300</xdr:colOff>
      <xdr:row>43</xdr:row>
      <xdr:rowOff>44450</xdr:rowOff>
    </xdr:from>
    <xdr:to>
      <xdr:col>5</xdr:col>
      <xdr:colOff>241300</xdr:colOff>
      <xdr:row>53</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889000</xdr:colOff>
      <xdr:row>62</xdr:row>
      <xdr:rowOff>44450</xdr:rowOff>
    </xdr:from>
    <xdr:to>
      <xdr:col>5</xdr:col>
      <xdr:colOff>76200</xdr:colOff>
      <xdr:row>74</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720725</xdr:colOff>
      <xdr:row>106</xdr:row>
      <xdr:rowOff>12700</xdr:rowOff>
    </xdr:from>
    <xdr:to>
      <xdr:col>6</xdr:col>
      <xdr:colOff>177800</xdr:colOff>
      <xdr:row>116</xdr:row>
      <xdr:rowOff>50800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358775</xdr:colOff>
      <xdr:row>123</xdr:row>
      <xdr:rowOff>101600</xdr:rowOff>
    </xdr:from>
    <xdr:to>
      <xdr:col>5</xdr:col>
      <xdr:colOff>1806575</xdr:colOff>
      <xdr:row>135</xdr:row>
      <xdr:rowOff>133350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539750</xdr:colOff>
      <xdr:row>85</xdr:row>
      <xdr:rowOff>6350</xdr:rowOff>
    </xdr:from>
    <xdr:to>
      <xdr:col>6</xdr:col>
      <xdr:colOff>1028700</xdr:colOff>
      <xdr:row>98</xdr:row>
      <xdr:rowOff>133350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892175</xdr:colOff>
      <xdr:row>8</xdr:row>
      <xdr:rowOff>107950</xdr:rowOff>
    </xdr:from>
    <xdr:to>
      <xdr:col>5</xdr:col>
      <xdr:colOff>930275</xdr:colOff>
      <xdr:row>23</xdr:row>
      <xdr:rowOff>63500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692150</xdr:colOff>
      <xdr:row>157</xdr:row>
      <xdr:rowOff>31750</xdr:rowOff>
    </xdr:from>
    <xdr:to>
      <xdr:col>5</xdr:col>
      <xdr:colOff>730250</xdr:colOff>
      <xdr:row>171</xdr:row>
      <xdr:rowOff>158750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358775</xdr:colOff>
      <xdr:row>143</xdr:row>
      <xdr:rowOff>69850</xdr:rowOff>
    </xdr:from>
    <xdr:to>
      <xdr:col>8</xdr:col>
      <xdr:colOff>260350</xdr:colOff>
      <xdr:row>153</xdr:row>
      <xdr:rowOff>133350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13</xdr:row>
      <xdr:rowOff>130175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xdr:row>
      <xdr:rowOff>0</xdr:rowOff>
    </xdr:from>
    <xdr:to>
      <xdr:col>8</xdr:col>
      <xdr:colOff>0</xdr:colOff>
      <xdr:row>14</xdr:row>
      <xdr:rowOff>130175</xdr:rowOff>
    </xdr:to>
    <mc:AlternateContent xmlns:mc="http://schemas.openxmlformats.org/markup-compatibility/2006" xmlns:a14="http://schemas.microsoft.com/office/drawing/2010/main">
      <mc:Choice Requires="a14">
        <xdr:graphicFrame macro="">
          <xdr:nvGraphicFramePr>
            <xdr:cNvPr id="3" name="Delivery Status"/>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3048000" y="18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xdr:row>
      <xdr:rowOff>0</xdr:rowOff>
    </xdr:from>
    <xdr:to>
      <xdr:col>16</xdr:col>
      <xdr:colOff>0</xdr:colOff>
      <xdr:row>14</xdr:row>
      <xdr:rowOff>130175</xdr:rowOff>
    </xdr:to>
    <mc:AlternateContent xmlns:mc="http://schemas.openxmlformats.org/markup-compatibility/2006" xmlns:a14="http://schemas.microsoft.com/office/drawing/2010/main">
      <mc:Choice Requires="a14">
        <xdr:graphicFrame macro="">
          <xdr:nvGraphicFramePr>
            <xdr:cNvPr id="5" name="Transporter"/>
            <xdr:cNvGraphicFramePr/>
          </xdr:nvGraphicFramePr>
          <xdr:xfrm>
            <a:off x="0" y="0"/>
            <a:ext cx="0" cy="0"/>
          </xdr:xfrm>
          <a:graphic>
            <a:graphicData uri="http://schemas.microsoft.com/office/drawing/2010/slicer">
              <sle:slicer xmlns:sle="http://schemas.microsoft.com/office/drawing/2010/slicer" name="Transporter"/>
            </a:graphicData>
          </a:graphic>
        </xdr:graphicFrame>
      </mc:Choice>
      <mc:Fallback xmlns="">
        <xdr:sp macro="" textlink="">
          <xdr:nvSpPr>
            <xdr:cNvPr id="0" name=""/>
            <xdr:cNvSpPr>
              <a:spLocks noTextEdit="1"/>
            </xdr:cNvSpPr>
          </xdr:nvSpPr>
          <xdr:spPr>
            <a:xfrm>
              <a:off x="7924800" y="18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xdr:row>
      <xdr:rowOff>0</xdr:rowOff>
    </xdr:from>
    <xdr:to>
      <xdr:col>12</xdr:col>
      <xdr:colOff>0</xdr:colOff>
      <xdr:row>14</xdr:row>
      <xdr:rowOff>130175</xdr:rowOff>
    </xdr:to>
    <mc:AlternateContent xmlns:mc="http://schemas.openxmlformats.org/markup-compatibility/2006" xmlns:a14="http://schemas.microsoft.com/office/drawing/2010/main">
      <mc:Choice Requires="a14">
        <xdr:graphicFrame macro="">
          <xdr:nvGraphicFramePr>
            <xdr:cNvPr id="6" name="Route"/>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5486400" y="18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84656</xdr:colOff>
      <xdr:row>3</xdr:row>
      <xdr:rowOff>135467</xdr:rowOff>
    </xdr:from>
    <xdr:to>
      <xdr:col>4</xdr:col>
      <xdr:colOff>8466</xdr:colOff>
      <xdr:row>43</xdr:row>
      <xdr:rowOff>160865</xdr:rowOff>
    </xdr:to>
    <xdr:sp macro="" textlink="">
      <xdr:nvSpPr>
        <xdr:cNvPr id="5" name="Round Diagonal Corner Rectangle 4"/>
        <xdr:cNvSpPr/>
      </xdr:nvSpPr>
      <xdr:spPr>
        <a:xfrm flipH="1">
          <a:off x="84656" y="694267"/>
          <a:ext cx="2362210" cy="7476065"/>
        </a:xfrm>
        <a:prstGeom prst="round2DiagRect">
          <a:avLst/>
        </a:prstGeom>
        <a:solidFill>
          <a:schemeClr val="bg1">
            <a:lumMod val="95000"/>
          </a:schemeClr>
        </a:solidFill>
        <a:effectLst>
          <a:outerShdw blurRad="50800" dist="38100" dir="5400000" algn="t" rotWithShape="0">
            <a:prstClr val="black">
              <a:alpha val="40000"/>
            </a:prstClr>
          </a:outerShdw>
        </a:effectLst>
        <a:scene3d>
          <a:camera prst="orthographicFront"/>
          <a:lightRig rig="threePt" dir="t"/>
        </a:scene3d>
        <a:sp3d>
          <a:bevelB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93133</xdr:colOff>
      <xdr:row>3</xdr:row>
      <xdr:rowOff>143934</xdr:rowOff>
    </xdr:from>
    <xdr:to>
      <xdr:col>25</xdr:col>
      <xdr:colOff>423333</xdr:colOff>
      <xdr:row>8</xdr:row>
      <xdr:rowOff>143934</xdr:rowOff>
    </xdr:to>
    <xdr:grpSp>
      <xdr:nvGrpSpPr>
        <xdr:cNvPr id="12" name="Group 11"/>
        <xdr:cNvGrpSpPr/>
      </xdr:nvGrpSpPr>
      <xdr:grpSpPr>
        <a:xfrm>
          <a:off x="2531533" y="702734"/>
          <a:ext cx="13131800" cy="931333"/>
          <a:chOff x="2302933" y="148168"/>
          <a:chExt cx="12183534" cy="1058333"/>
        </a:xfrm>
        <a:solidFill>
          <a:schemeClr val="bg1">
            <a:lumMod val="95000"/>
          </a:schemeClr>
        </a:solidFill>
        <a:effectLst>
          <a:outerShdw blurRad="50800" dist="38100" dir="5400000" algn="t" rotWithShape="0">
            <a:prstClr val="black">
              <a:alpha val="40000"/>
            </a:prstClr>
          </a:outerShdw>
        </a:effectLst>
      </xdr:grpSpPr>
      <xdr:sp macro="" textlink="">
        <xdr:nvSpPr>
          <xdr:cNvPr id="7" name="Rounded Rectangle 6"/>
          <xdr:cNvSpPr/>
        </xdr:nvSpPr>
        <xdr:spPr>
          <a:xfrm>
            <a:off x="2302933"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xdr:cNvSpPr/>
        </xdr:nvSpPr>
        <xdr:spPr>
          <a:xfrm>
            <a:off x="4809067"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xdr:cNvSpPr/>
        </xdr:nvSpPr>
        <xdr:spPr>
          <a:xfrm>
            <a:off x="7272867"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xdr:cNvSpPr/>
        </xdr:nvSpPr>
        <xdr:spPr>
          <a:xfrm>
            <a:off x="9694333"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xdr:cNvSpPr/>
        </xdr:nvSpPr>
        <xdr:spPr>
          <a:xfrm>
            <a:off x="12158133"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270933</xdr:colOff>
      <xdr:row>4</xdr:row>
      <xdr:rowOff>110067</xdr:rowOff>
    </xdr:from>
    <xdr:to>
      <xdr:col>7</xdr:col>
      <xdr:colOff>355599</xdr:colOff>
      <xdr:row>7</xdr:row>
      <xdr:rowOff>50800</xdr:rowOff>
    </xdr:to>
    <xdr:sp macro="" textlink="CALCULATION!A25">
      <xdr:nvSpPr>
        <xdr:cNvPr id="13" name="TextBox 12"/>
        <xdr:cNvSpPr txBox="1"/>
      </xdr:nvSpPr>
      <xdr:spPr>
        <a:xfrm>
          <a:off x="2709333" y="855134"/>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548313-B2DA-485F-91F6-B7616C43AB9B}" type="TxLink">
            <a:rPr lang="en-US" sz="2400" b="0" i="0" u="none" strike="noStrike">
              <a:solidFill>
                <a:srgbClr val="000000"/>
              </a:solidFill>
              <a:latin typeface="Calibri"/>
              <a:cs typeface="Calibri"/>
            </a:rPr>
            <a:pPr/>
            <a:t>$25,695,800</a:t>
          </a:fld>
          <a:endParaRPr lang="en-US" sz="2400"/>
        </a:p>
      </xdr:txBody>
    </xdr:sp>
    <xdr:clientData/>
  </xdr:twoCellAnchor>
  <xdr:twoCellAnchor>
    <xdr:from>
      <xdr:col>8</xdr:col>
      <xdr:colOff>558801</xdr:colOff>
      <xdr:row>4</xdr:row>
      <xdr:rowOff>135466</xdr:rowOff>
    </xdr:from>
    <xdr:to>
      <xdr:col>12</xdr:col>
      <xdr:colOff>33867</xdr:colOff>
      <xdr:row>7</xdr:row>
      <xdr:rowOff>76199</xdr:rowOff>
    </xdr:to>
    <xdr:sp macro="" textlink="CALCULATION!A21">
      <xdr:nvSpPr>
        <xdr:cNvPr id="14" name="TextBox 13"/>
        <xdr:cNvSpPr txBox="1"/>
      </xdr:nvSpPr>
      <xdr:spPr>
        <a:xfrm>
          <a:off x="5435601" y="880533"/>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4C223F-6A24-4E3C-BBF6-AB510533AA0E}" type="TxLink">
            <a:rPr lang="en-US" sz="2400" b="0" i="0" u="none" strike="noStrike">
              <a:solidFill>
                <a:srgbClr val="000000"/>
              </a:solidFill>
              <a:latin typeface="Calibri"/>
              <a:cs typeface="Calibri"/>
            </a:rPr>
            <a:pPr/>
            <a:t>$50,679,223</a:t>
          </a:fld>
          <a:endParaRPr lang="en-US" sz="2400"/>
        </a:p>
      </xdr:txBody>
    </xdr:sp>
    <xdr:clientData/>
  </xdr:twoCellAnchor>
  <xdr:twoCellAnchor>
    <xdr:from>
      <xdr:col>13</xdr:col>
      <xdr:colOff>186267</xdr:colOff>
      <xdr:row>4</xdr:row>
      <xdr:rowOff>143933</xdr:rowOff>
    </xdr:from>
    <xdr:to>
      <xdr:col>16</xdr:col>
      <xdr:colOff>270933</xdr:colOff>
      <xdr:row>7</xdr:row>
      <xdr:rowOff>84666</xdr:rowOff>
    </xdr:to>
    <xdr:sp macro="" textlink="CALCULATION!A29">
      <xdr:nvSpPr>
        <xdr:cNvPr id="22" name="TextBox 21"/>
        <xdr:cNvSpPr txBox="1"/>
      </xdr:nvSpPr>
      <xdr:spPr>
        <a:xfrm>
          <a:off x="8111067" y="889000"/>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7C31BA-4EA7-46B3-AF44-137DF0518D97}" type="TxLink">
            <a:rPr lang="en-US" sz="2400" b="0" i="0" u="none" strike="noStrike">
              <a:solidFill>
                <a:srgbClr val="000000"/>
              </a:solidFill>
              <a:latin typeface="Calibri"/>
              <a:cs typeface="Calibri"/>
            </a:rPr>
            <a:pPr/>
            <a:t>$24,983,424</a:t>
          </a:fld>
          <a:endParaRPr lang="en-US" sz="2400"/>
        </a:p>
      </xdr:txBody>
    </xdr:sp>
    <xdr:clientData/>
  </xdr:twoCellAnchor>
  <xdr:twoCellAnchor>
    <xdr:from>
      <xdr:col>17</xdr:col>
      <xdr:colOff>347132</xdr:colOff>
      <xdr:row>4</xdr:row>
      <xdr:rowOff>101598</xdr:rowOff>
    </xdr:from>
    <xdr:to>
      <xdr:col>20</xdr:col>
      <xdr:colOff>431798</xdr:colOff>
      <xdr:row>7</xdr:row>
      <xdr:rowOff>42331</xdr:rowOff>
    </xdr:to>
    <xdr:sp macro="" textlink="CALCULATION!A33">
      <xdr:nvSpPr>
        <xdr:cNvPr id="23" name="TextBox 22"/>
        <xdr:cNvSpPr txBox="1"/>
      </xdr:nvSpPr>
      <xdr:spPr>
        <a:xfrm>
          <a:off x="10710332" y="846665"/>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27BAE8-B5CA-4442-903D-71F9E51E0199}" type="TxLink">
            <a:rPr lang="en-US" sz="2400" b="0" i="0" u="none" strike="noStrike">
              <a:solidFill>
                <a:srgbClr val="000000"/>
              </a:solidFill>
              <a:latin typeface="Calibri"/>
              <a:cs typeface="Calibri"/>
            </a:rPr>
            <a:pPr/>
            <a:t>108,785.26</a:t>
          </a:fld>
          <a:endParaRPr lang="en-US" sz="2400"/>
        </a:p>
      </xdr:txBody>
    </xdr:sp>
    <xdr:clientData/>
  </xdr:twoCellAnchor>
  <xdr:twoCellAnchor>
    <xdr:from>
      <xdr:col>22</xdr:col>
      <xdr:colOff>516465</xdr:colOff>
      <xdr:row>4</xdr:row>
      <xdr:rowOff>118534</xdr:rowOff>
    </xdr:from>
    <xdr:to>
      <xdr:col>25</xdr:col>
      <xdr:colOff>601131</xdr:colOff>
      <xdr:row>7</xdr:row>
      <xdr:rowOff>59267</xdr:rowOff>
    </xdr:to>
    <xdr:sp macro="" textlink="CALCULATION!A42">
      <xdr:nvSpPr>
        <xdr:cNvPr id="24" name="TextBox 23"/>
        <xdr:cNvSpPr txBox="1"/>
      </xdr:nvSpPr>
      <xdr:spPr>
        <a:xfrm>
          <a:off x="13927665" y="863601"/>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BBD0B8-6C97-4FCD-B211-E2599668AFCB}" type="TxLink">
            <a:rPr lang="en-US" sz="2400" b="0" i="0" u="none" strike="noStrike">
              <a:solidFill>
                <a:srgbClr val="000000"/>
              </a:solidFill>
              <a:latin typeface="Calibri"/>
              <a:cs typeface="Calibri"/>
            </a:rPr>
            <a:pPr/>
            <a:t>7</a:t>
          </a:fld>
          <a:endParaRPr lang="en-US" sz="2400"/>
        </a:p>
      </xdr:txBody>
    </xdr:sp>
    <xdr:clientData/>
  </xdr:twoCellAnchor>
  <xdr:twoCellAnchor>
    <xdr:from>
      <xdr:col>4</xdr:col>
      <xdr:colOff>381002</xdr:colOff>
      <xdr:row>6</xdr:row>
      <xdr:rowOff>177800</xdr:rowOff>
    </xdr:from>
    <xdr:to>
      <xdr:col>7</xdr:col>
      <xdr:colOff>287869</xdr:colOff>
      <xdr:row>8</xdr:row>
      <xdr:rowOff>118534</xdr:rowOff>
    </xdr:to>
    <xdr:sp macro="" textlink="">
      <xdr:nvSpPr>
        <xdr:cNvPr id="25" name="TextBox 24"/>
        <xdr:cNvSpPr txBox="1"/>
      </xdr:nvSpPr>
      <xdr:spPr>
        <a:xfrm>
          <a:off x="2819402" y="1295400"/>
          <a:ext cx="1735667"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rial" panose="020B0604020202020204" pitchFamily="34" charset="0"/>
              <a:cs typeface="Arial" panose="020B0604020202020204" pitchFamily="34" charset="0"/>
            </a:rPr>
            <a:t>TOTAL SUPPLIER COST</a:t>
          </a:r>
        </a:p>
      </xdr:txBody>
    </xdr:sp>
    <xdr:clientData/>
  </xdr:twoCellAnchor>
  <xdr:twoCellAnchor>
    <xdr:from>
      <xdr:col>9</xdr:col>
      <xdr:colOff>135468</xdr:colOff>
      <xdr:row>7</xdr:row>
      <xdr:rowOff>-1</xdr:rowOff>
    </xdr:from>
    <xdr:to>
      <xdr:col>12</xdr:col>
      <xdr:colOff>42335</xdr:colOff>
      <xdr:row>8</xdr:row>
      <xdr:rowOff>127000</xdr:rowOff>
    </xdr:to>
    <xdr:sp macro="" textlink="">
      <xdr:nvSpPr>
        <xdr:cNvPr id="26" name="TextBox 25"/>
        <xdr:cNvSpPr txBox="1"/>
      </xdr:nvSpPr>
      <xdr:spPr>
        <a:xfrm>
          <a:off x="5621868" y="1303866"/>
          <a:ext cx="1735667"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CLIENT COST</a:t>
          </a:r>
        </a:p>
        <a:p>
          <a:endParaRPr lang="en-US" sz="1100"/>
        </a:p>
      </xdr:txBody>
    </xdr:sp>
    <xdr:clientData/>
  </xdr:twoCellAnchor>
  <xdr:twoCellAnchor>
    <xdr:from>
      <xdr:col>13</xdr:col>
      <xdr:colOff>381000</xdr:colOff>
      <xdr:row>6</xdr:row>
      <xdr:rowOff>143934</xdr:rowOff>
    </xdr:from>
    <xdr:to>
      <xdr:col>16</xdr:col>
      <xdr:colOff>287867</xdr:colOff>
      <xdr:row>8</xdr:row>
      <xdr:rowOff>84668</xdr:rowOff>
    </xdr:to>
    <xdr:sp macro="" textlink="">
      <xdr:nvSpPr>
        <xdr:cNvPr id="27" name="TextBox 26"/>
        <xdr:cNvSpPr txBox="1"/>
      </xdr:nvSpPr>
      <xdr:spPr>
        <a:xfrm>
          <a:off x="8305800" y="1261534"/>
          <a:ext cx="1735667"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GROSS PROFIT</a:t>
          </a:r>
        </a:p>
      </xdr:txBody>
    </xdr:sp>
    <xdr:clientData/>
  </xdr:twoCellAnchor>
  <xdr:twoCellAnchor>
    <xdr:from>
      <xdr:col>17</xdr:col>
      <xdr:colOff>397935</xdr:colOff>
      <xdr:row>6</xdr:row>
      <xdr:rowOff>135466</xdr:rowOff>
    </xdr:from>
    <xdr:to>
      <xdr:col>20</xdr:col>
      <xdr:colOff>304802</xdr:colOff>
      <xdr:row>8</xdr:row>
      <xdr:rowOff>76200</xdr:rowOff>
    </xdr:to>
    <xdr:sp macro="" textlink="">
      <xdr:nvSpPr>
        <xdr:cNvPr id="28" name="TextBox 27"/>
        <xdr:cNvSpPr txBox="1"/>
      </xdr:nvSpPr>
      <xdr:spPr>
        <a:xfrm>
          <a:off x="10761135" y="1253066"/>
          <a:ext cx="1735667"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GROSS WEIGHT(T)</a:t>
          </a:r>
        </a:p>
      </xdr:txBody>
    </xdr:sp>
    <xdr:clientData/>
  </xdr:twoCellAnchor>
  <xdr:twoCellAnchor>
    <xdr:from>
      <xdr:col>21</xdr:col>
      <xdr:colOff>575733</xdr:colOff>
      <xdr:row>6</xdr:row>
      <xdr:rowOff>118533</xdr:rowOff>
    </xdr:from>
    <xdr:to>
      <xdr:col>25</xdr:col>
      <xdr:colOff>245533</xdr:colOff>
      <xdr:row>8</xdr:row>
      <xdr:rowOff>67733</xdr:rowOff>
    </xdr:to>
    <xdr:sp macro="" textlink="">
      <xdr:nvSpPr>
        <xdr:cNvPr id="29" name="TextBox 28"/>
        <xdr:cNvSpPr txBox="1"/>
      </xdr:nvSpPr>
      <xdr:spPr>
        <a:xfrm>
          <a:off x="13377333" y="1236133"/>
          <a:ext cx="2108200"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AVERAGE TOTAL</a:t>
          </a:r>
          <a:r>
            <a:rPr lang="en-US" sz="1100" baseline="0"/>
            <a:t> OF DELAY DAYS</a:t>
          </a:r>
          <a:endParaRPr lang="en-US" sz="1100"/>
        </a:p>
      </xdr:txBody>
    </xdr:sp>
    <xdr:clientData/>
  </xdr:twoCellAnchor>
  <xdr:twoCellAnchor>
    <xdr:from>
      <xdr:col>0</xdr:col>
      <xdr:colOff>50800</xdr:colOff>
      <xdr:row>0</xdr:row>
      <xdr:rowOff>16933</xdr:rowOff>
    </xdr:from>
    <xdr:to>
      <xdr:col>25</xdr:col>
      <xdr:colOff>482600</xdr:colOff>
      <xdr:row>3</xdr:row>
      <xdr:rowOff>160866</xdr:rowOff>
    </xdr:to>
    <xdr:sp macro="" textlink="">
      <xdr:nvSpPr>
        <xdr:cNvPr id="31" name="Rounded Rectangle 30"/>
        <xdr:cNvSpPr/>
      </xdr:nvSpPr>
      <xdr:spPr>
        <a:xfrm>
          <a:off x="50800" y="16933"/>
          <a:ext cx="15671800" cy="702733"/>
        </a:xfrm>
        <a:custGeom>
          <a:avLst/>
          <a:gdLst>
            <a:gd name="connsiteX0" fmla="*/ 0 w 16628534"/>
            <a:gd name="connsiteY0" fmla="*/ 117125 h 702733"/>
            <a:gd name="connsiteX1" fmla="*/ 117125 w 16628534"/>
            <a:gd name="connsiteY1" fmla="*/ 0 h 702733"/>
            <a:gd name="connsiteX2" fmla="*/ 16511409 w 16628534"/>
            <a:gd name="connsiteY2" fmla="*/ 0 h 702733"/>
            <a:gd name="connsiteX3" fmla="*/ 16628534 w 16628534"/>
            <a:gd name="connsiteY3" fmla="*/ 117125 h 702733"/>
            <a:gd name="connsiteX4" fmla="*/ 16628534 w 16628534"/>
            <a:gd name="connsiteY4" fmla="*/ 585608 h 702733"/>
            <a:gd name="connsiteX5" fmla="*/ 16511409 w 16628534"/>
            <a:gd name="connsiteY5" fmla="*/ 702733 h 702733"/>
            <a:gd name="connsiteX6" fmla="*/ 117125 w 16628534"/>
            <a:gd name="connsiteY6" fmla="*/ 702733 h 702733"/>
            <a:gd name="connsiteX7" fmla="*/ 0 w 16628534"/>
            <a:gd name="connsiteY7" fmla="*/ 585608 h 702733"/>
            <a:gd name="connsiteX8" fmla="*/ 0 w 16628534"/>
            <a:gd name="connsiteY8" fmla="*/ 117125 h 702733"/>
            <a:gd name="connsiteX0" fmla="*/ 110067 w 16628534"/>
            <a:gd name="connsiteY0" fmla="*/ 150992 h 702733"/>
            <a:gd name="connsiteX1" fmla="*/ 117125 w 16628534"/>
            <a:gd name="connsiteY1" fmla="*/ 0 h 702733"/>
            <a:gd name="connsiteX2" fmla="*/ 16511409 w 16628534"/>
            <a:gd name="connsiteY2" fmla="*/ 0 h 702733"/>
            <a:gd name="connsiteX3" fmla="*/ 16628534 w 16628534"/>
            <a:gd name="connsiteY3" fmla="*/ 117125 h 702733"/>
            <a:gd name="connsiteX4" fmla="*/ 16628534 w 16628534"/>
            <a:gd name="connsiteY4" fmla="*/ 585608 h 702733"/>
            <a:gd name="connsiteX5" fmla="*/ 16511409 w 16628534"/>
            <a:gd name="connsiteY5" fmla="*/ 702733 h 702733"/>
            <a:gd name="connsiteX6" fmla="*/ 117125 w 16628534"/>
            <a:gd name="connsiteY6" fmla="*/ 702733 h 702733"/>
            <a:gd name="connsiteX7" fmla="*/ 0 w 16628534"/>
            <a:gd name="connsiteY7" fmla="*/ 585608 h 702733"/>
            <a:gd name="connsiteX8" fmla="*/ 110067 w 16628534"/>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542110 w 16542110"/>
            <a:gd name="connsiteY3" fmla="*/ 117125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65976 w 16542110"/>
            <a:gd name="connsiteY7" fmla="*/ 585608 h 702733"/>
            <a:gd name="connsiteX8" fmla="*/ 23643 w 16542110"/>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542110 w 16542110"/>
            <a:gd name="connsiteY3" fmla="*/ 117125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65976 w 16542110"/>
            <a:gd name="connsiteY7" fmla="*/ 585608 h 702733"/>
            <a:gd name="connsiteX8" fmla="*/ 23643 w 16542110"/>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542110 w 16542110"/>
            <a:gd name="connsiteY3" fmla="*/ 117125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235309 w 16542110"/>
            <a:gd name="connsiteY7" fmla="*/ 619475 h 702733"/>
            <a:gd name="connsiteX8" fmla="*/ 23643 w 16542110"/>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279644 w 16542110"/>
            <a:gd name="connsiteY3" fmla="*/ 286459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235309 w 16542110"/>
            <a:gd name="connsiteY7" fmla="*/ 619475 h 702733"/>
            <a:gd name="connsiteX8" fmla="*/ 23643 w 16542110"/>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228844 w 16542110"/>
            <a:gd name="connsiteY3" fmla="*/ 311859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235309 w 16542110"/>
            <a:gd name="connsiteY7" fmla="*/ 619475 h 702733"/>
            <a:gd name="connsiteX8" fmla="*/ 23643 w 16542110"/>
            <a:gd name="connsiteY8" fmla="*/ 150992 h 70273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6542110" h="702733">
              <a:moveTo>
                <a:pt x="23643" y="150992"/>
              </a:moveTo>
              <a:cubicBezTo>
                <a:pt x="23643" y="86306"/>
                <a:pt x="-33985" y="0"/>
                <a:pt x="30701" y="0"/>
              </a:cubicBezTo>
              <a:lnTo>
                <a:pt x="16424985" y="0"/>
              </a:lnTo>
              <a:cubicBezTo>
                <a:pt x="16489671" y="0"/>
                <a:pt x="16228844" y="247173"/>
                <a:pt x="16228844" y="311859"/>
              </a:cubicBezTo>
              <a:lnTo>
                <a:pt x="16542110" y="585608"/>
              </a:lnTo>
              <a:cubicBezTo>
                <a:pt x="16542110" y="650294"/>
                <a:pt x="16489671" y="702733"/>
                <a:pt x="16424985" y="702733"/>
              </a:cubicBezTo>
              <a:lnTo>
                <a:pt x="30701" y="702733"/>
              </a:lnTo>
              <a:cubicBezTo>
                <a:pt x="-33985" y="702733"/>
                <a:pt x="235309" y="684161"/>
                <a:pt x="235309" y="619475"/>
              </a:cubicBezTo>
              <a:cubicBezTo>
                <a:pt x="176042" y="505648"/>
                <a:pt x="23643" y="307153"/>
                <a:pt x="23643" y="150992"/>
              </a:cubicBezTo>
              <a:close/>
            </a:path>
          </a:pathLst>
        </a:custGeom>
        <a:solidFill>
          <a:schemeClr val="accent6">
            <a:lumMod val="50000"/>
          </a:schemeClr>
        </a:solidFill>
        <a:ln>
          <a:gradFill flip="none" rotWithShape="1">
            <a:gsLst>
              <a:gs pos="0">
                <a:schemeClr val="accent6">
                  <a:lumMod val="75000"/>
                </a:schemeClr>
              </a:gs>
              <a:gs pos="21000">
                <a:srgbClr val="92D050"/>
              </a:gs>
              <a:gs pos="41000">
                <a:srgbClr val="FFC000"/>
              </a:gs>
              <a:gs pos="60000">
                <a:schemeClr val="accent6">
                  <a:lumMod val="50000"/>
                </a:schemeClr>
              </a:gs>
            </a:gsLst>
            <a:lin ang="2700000" scaled="1"/>
            <a:tileRect/>
          </a:gradFill>
        </a:ln>
        <a:effectLst>
          <a:outerShdw blurRad="50800" dist="38100" dir="18900000" algn="bl" rotWithShape="0">
            <a:prstClr val="black">
              <a:alpha val="40000"/>
            </a:prstClr>
          </a:outerShdw>
        </a:effectLst>
        <a:scene3d>
          <a:camera prst="perspectiveRelaxedModerately"/>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313267</xdr:colOff>
      <xdr:row>0</xdr:row>
      <xdr:rowOff>177799</xdr:rowOff>
    </xdr:from>
    <xdr:to>
      <xdr:col>22</xdr:col>
      <xdr:colOff>330200</xdr:colOff>
      <xdr:row>3</xdr:row>
      <xdr:rowOff>76198</xdr:rowOff>
    </xdr:to>
    <xdr:sp macro="" textlink="">
      <xdr:nvSpPr>
        <xdr:cNvPr id="32" name="TextBox 31"/>
        <xdr:cNvSpPr txBox="1"/>
      </xdr:nvSpPr>
      <xdr:spPr>
        <a:xfrm>
          <a:off x="3361267" y="177799"/>
          <a:ext cx="10380133" cy="4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4">
                  <a:lumMod val="60000"/>
                  <a:lumOff val="40000"/>
                </a:schemeClr>
              </a:solidFill>
              <a:latin typeface="Arial Black" panose="020B0A04020102020204" pitchFamily="34" charset="0"/>
            </a:rPr>
            <a:t>LOGISTICS</a:t>
          </a:r>
          <a:r>
            <a:rPr lang="en-US" sz="2400" b="1" baseline="0">
              <a:solidFill>
                <a:schemeClr val="accent4">
                  <a:lumMod val="60000"/>
                  <a:lumOff val="40000"/>
                </a:schemeClr>
              </a:solidFill>
              <a:latin typeface="Arial Black" panose="020B0A04020102020204" pitchFamily="34" charset="0"/>
            </a:rPr>
            <a:t> COST AND PERFORMANCE INSIGHTS</a:t>
          </a:r>
        </a:p>
        <a:p>
          <a:endParaRPr lang="en-US" sz="1100"/>
        </a:p>
      </xdr:txBody>
    </xdr:sp>
    <xdr:clientData/>
  </xdr:twoCellAnchor>
  <xdr:twoCellAnchor>
    <xdr:from>
      <xdr:col>4</xdr:col>
      <xdr:colOff>93132</xdr:colOff>
      <xdr:row>9</xdr:row>
      <xdr:rowOff>33868</xdr:rowOff>
    </xdr:from>
    <xdr:to>
      <xdr:col>14</xdr:col>
      <xdr:colOff>558800</xdr:colOff>
      <xdr:row>28</xdr:row>
      <xdr:rowOff>135467</xdr:rowOff>
    </xdr:to>
    <xdr:sp macro="" textlink="">
      <xdr:nvSpPr>
        <xdr:cNvPr id="34" name="Rounded Rectangle 33"/>
        <xdr:cNvSpPr/>
      </xdr:nvSpPr>
      <xdr:spPr>
        <a:xfrm>
          <a:off x="2531532" y="1710268"/>
          <a:ext cx="6561668" cy="3640666"/>
        </a:xfrm>
        <a:prstGeom prst="roundRect">
          <a:avLst/>
        </a:prstGeom>
        <a:solidFill>
          <a:schemeClr val="accent6">
            <a:lumMod val="5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9</xdr:col>
      <xdr:colOff>76200</xdr:colOff>
      <xdr:row>10</xdr:row>
      <xdr:rowOff>110066</xdr:rowOff>
    </xdr:from>
    <xdr:to>
      <xdr:col>9</xdr:col>
      <xdr:colOff>76200</xdr:colOff>
      <xdr:row>27</xdr:row>
      <xdr:rowOff>84667</xdr:rowOff>
    </xdr:to>
    <xdr:cxnSp macro="">
      <xdr:nvCxnSpPr>
        <xdr:cNvPr id="36" name="Straight Connector 35"/>
        <xdr:cNvCxnSpPr/>
      </xdr:nvCxnSpPr>
      <xdr:spPr>
        <a:xfrm>
          <a:off x="5562600" y="1972733"/>
          <a:ext cx="0" cy="3141134"/>
        </a:xfrm>
        <a:prstGeom prst="line">
          <a:avLst/>
        </a:prstGeom>
        <a:ln w="9525" cap="flat">
          <a:solidFill>
            <a:schemeClr val="accent4">
              <a:lumMod val="60000"/>
              <a:lumOff val="40000"/>
            </a:schemeClr>
          </a:solidFill>
          <a:miter lim="800000"/>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67734</xdr:colOff>
      <xdr:row>10</xdr:row>
      <xdr:rowOff>126999</xdr:rowOff>
    </xdr:from>
    <xdr:to>
      <xdr:col>14</xdr:col>
      <xdr:colOff>567268</xdr:colOff>
      <xdr:row>28</xdr:row>
      <xdr:rowOff>127000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211666</xdr:colOff>
      <xdr:row>9</xdr:row>
      <xdr:rowOff>93133</xdr:rowOff>
    </xdr:from>
    <xdr:to>
      <xdr:col>13</xdr:col>
      <xdr:colOff>118533</xdr:colOff>
      <xdr:row>10</xdr:row>
      <xdr:rowOff>160866</xdr:rowOff>
    </xdr:to>
    <xdr:sp macro="" textlink="">
      <xdr:nvSpPr>
        <xdr:cNvPr id="40" name="TextBox 39"/>
        <xdr:cNvSpPr txBox="1"/>
      </xdr:nvSpPr>
      <xdr:spPr>
        <a:xfrm>
          <a:off x="5698066" y="1769533"/>
          <a:ext cx="2345267"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latin typeface="Arial" panose="020B0604020202020204" pitchFamily="34" charset="0"/>
              <a:cs typeface="Arial" panose="020B0604020202020204" pitchFamily="34" charset="0"/>
            </a:rPr>
            <a:t>TOTAL COST BY ROUTE</a:t>
          </a:r>
        </a:p>
      </xdr:txBody>
    </xdr:sp>
    <xdr:clientData/>
  </xdr:twoCellAnchor>
  <xdr:twoCellAnchor>
    <xdr:from>
      <xdr:col>15</xdr:col>
      <xdr:colOff>67733</xdr:colOff>
      <xdr:row>9</xdr:row>
      <xdr:rowOff>33867</xdr:rowOff>
    </xdr:from>
    <xdr:to>
      <xdr:col>25</xdr:col>
      <xdr:colOff>533398</xdr:colOff>
      <xdr:row>28</xdr:row>
      <xdr:rowOff>135466</xdr:rowOff>
    </xdr:to>
    <xdr:sp macro="" textlink="">
      <xdr:nvSpPr>
        <xdr:cNvPr id="41" name="Rounded Rectangle 40"/>
        <xdr:cNvSpPr/>
      </xdr:nvSpPr>
      <xdr:spPr>
        <a:xfrm>
          <a:off x="9211733" y="1710267"/>
          <a:ext cx="6561665" cy="3640666"/>
        </a:xfrm>
        <a:prstGeom prst="roundRect">
          <a:avLst/>
        </a:prstGeom>
        <a:solidFill>
          <a:schemeClr val="bg1">
            <a:lumMod val="9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4</xdr:col>
      <xdr:colOff>93133</xdr:colOff>
      <xdr:row>29</xdr:row>
      <xdr:rowOff>16933</xdr:rowOff>
    </xdr:from>
    <xdr:to>
      <xdr:col>14</xdr:col>
      <xdr:colOff>516467</xdr:colOff>
      <xdr:row>44</xdr:row>
      <xdr:rowOff>16932</xdr:rowOff>
    </xdr:to>
    <xdr:sp macro="" textlink="">
      <xdr:nvSpPr>
        <xdr:cNvPr id="42" name="Rounded Rectangle 41"/>
        <xdr:cNvSpPr/>
      </xdr:nvSpPr>
      <xdr:spPr>
        <a:xfrm>
          <a:off x="2531533" y="5418666"/>
          <a:ext cx="6519334" cy="2793999"/>
        </a:xfrm>
        <a:prstGeom prst="roundRect">
          <a:avLst/>
        </a:prstGeom>
        <a:solidFill>
          <a:schemeClr val="bg1">
            <a:lumMod val="9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14</xdr:col>
      <xdr:colOff>592666</xdr:colOff>
      <xdr:row>29</xdr:row>
      <xdr:rowOff>42334</xdr:rowOff>
    </xdr:from>
    <xdr:to>
      <xdr:col>25</xdr:col>
      <xdr:colOff>533400</xdr:colOff>
      <xdr:row>43</xdr:row>
      <xdr:rowOff>160866</xdr:rowOff>
    </xdr:to>
    <xdr:sp macro="" textlink="">
      <xdr:nvSpPr>
        <xdr:cNvPr id="43" name="Rounded Rectangle 42"/>
        <xdr:cNvSpPr/>
      </xdr:nvSpPr>
      <xdr:spPr>
        <a:xfrm>
          <a:off x="9127066" y="5444067"/>
          <a:ext cx="6646334" cy="2726266"/>
        </a:xfrm>
        <a:prstGeom prst="roundRect">
          <a:avLst/>
        </a:prstGeom>
        <a:solidFill>
          <a:schemeClr val="bg1">
            <a:lumMod val="9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4</xdr:col>
      <xdr:colOff>355602</xdr:colOff>
      <xdr:row>9</xdr:row>
      <xdr:rowOff>76201</xdr:rowOff>
    </xdr:from>
    <xdr:to>
      <xdr:col>9</xdr:col>
      <xdr:colOff>347134</xdr:colOff>
      <xdr:row>11</xdr:row>
      <xdr:rowOff>118535</xdr:rowOff>
    </xdr:to>
    <xdr:sp macro="" textlink="">
      <xdr:nvSpPr>
        <xdr:cNvPr id="44" name="TextBox 43"/>
        <xdr:cNvSpPr txBox="1"/>
      </xdr:nvSpPr>
      <xdr:spPr>
        <a:xfrm>
          <a:off x="2794002" y="1752601"/>
          <a:ext cx="3039532" cy="41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latin typeface="Arial" panose="020B0604020202020204" pitchFamily="34" charset="0"/>
              <a:cs typeface="Arial" panose="020B0604020202020204" pitchFamily="34" charset="0"/>
            </a:rPr>
            <a:t>DELAY IN DAYS BY TRANSPORTERS</a:t>
          </a:r>
        </a:p>
      </xdr:txBody>
    </xdr:sp>
    <xdr:clientData/>
  </xdr:twoCellAnchor>
  <xdr:twoCellAnchor>
    <xdr:from>
      <xdr:col>4</xdr:col>
      <xdr:colOff>84667</xdr:colOff>
      <xdr:row>10</xdr:row>
      <xdr:rowOff>160866</xdr:rowOff>
    </xdr:from>
    <xdr:to>
      <xdr:col>9</xdr:col>
      <xdr:colOff>33866</xdr:colOff>
      <xdr:row>28</xdr:row>
      <xdr:rowOff>59266</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321734</xdr:colOff>
      <xdr:row>29</xdr:row>
      <xdr:rowOff>42335</xdr:rowOff>
    </xdr:from>
    <xdr:to>
      <xdr:col>9</xdr:col>
      <xdr:colOff>169333</xdr:colOff>
      <xdr:row>30</xdr:row>
      <xdr:rowOff>135467</xdr:rowOff>
    </xdr:to>
    <xdr:sp macro="" textlink="">
      <xdr:nvSpPr>
        <xdr:cNvPr id="48" name="TextBox 47"/>
        <xdr:cNvSpPr txBox="1"/>
      </xdr:nvSpPr>
      <xdr:spPr>
        <a:xfrm>
          <a:off x="2760134" y="5444068"/>
          <a:ext cx="2895599"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latin typeface="Arial" panose="020B0604020202020204" pitchFamily="34" charset="0"/>
              <a:cs typeface="Arial" panose="020B0604020202020204" pitchFamily="34" charset="0"/>
            </a:rPr>
            <a:t>PROFIT ANALYSIS BY TRANSPORTER</a:t>
          </a:r>
        </a:p>
      </xdr:txBody>
    </xdr:sp>
    <xdr:clientData/>
  </xdr:twoCellAnchor>
  <xdr:twoCellAnchor>
    <xdr:from>
      <xdr:col>9</xdr:col>
      <xdr:colOff>296334</xdr:colOff>
      <xdr:row>29</xdr:row>
      <xdr:rowOff>148168</xdr:rowOff>
    </xdr:from>
    <xdr:to>
      <xdr:col>9</xdr:col>
      <xdr:colOff>321733</xdr:colOff>
      <xdr:row>42</xdr:row>
      <xdr:rowOff>25400</xdr:rowOff>
    </xdr:to>
    <xdr:cxnSp macro="">
      <xdr:nvCxnSpPr>
        <xdr:cNvPr id="50" name="Straight Connector 49"/>
        <xdr:cNvCxnSpPr>
          <a:stCxn id="57" idx="1"/>
        </xdr:cNvCxnSpPr>
      </xdr:nvCxnSpPr>
      <xdr:spPr>
        <a:xfrm>
          <a:off x="5782734" y="5549901"/>
          <a:ext cx="25399" cy="2298699"/>
        </a:xfrm>
        <a:prstGeom prst="line">
          <a:avLst/>
        </a:prstGeom>
        <a:ln w="9525">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338667</xdr:colOff>
      <xdr:row>30</xdr:row>
      <xdr:rowOff>59267</xdr:rowOff>
    </xdr:from>
    <xdr:to>
      <xdr:col>14</xdr:col>
      <xdr:colOff>474132</xdr:colOff>
      <xdr:row>43</xdr:row>
      <xdr:rowOff>110066</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296334</xdr:colOff>
      <xdr:row>29</xdr:row>
      <xdr:rowOff>25401</xdr:rowOff>
    </xdr:from>
    <xdr:to>
      <xdr:col>14</xdr:col>
      <xdr:colOff>541866</xdr:colOff>
      <xdr:row>30</xdr:row>
      <xdr:rowOff>84668</xdr:rowOff>
    </xdr:to>
    <xdr:sp macro="" textlink="">
      <xdr:nvSpPr>
        <xdr:cNvPr id="57" name="TextBox 56"/>
        <xdr:cNvSpPr txBox="1"/>
      </xdr:nvSpPr>
      <xdr:spPr>
        <a:xfrm>
          <a:off x="5782734" y="5427134"/>
          <a:ext cx="3293532"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4">
                  <a:lumMod val="60000"/>
                  <a:lumOff val="40000"/>
                </a:schemeClr>
              </a:solidFill>
              <a:effectLst/>
              <a:latin typeface="Arial" panose="020B0604020202020204" pitchFamily="34" charset="0"/>
              <a:ea typeface="+mn-ea"/>
              <a:cs typeface="Arial" panose="020B0604020202020204" pitchFamily="34" charset="0"/>
            </a:rPr>
            <a:t>DELIVERY OUTCOME</a:t>
          </a:r>
          <a:r>
            <a:rPr lang="en-US" sz="1100" b="1" i="0" u="none" strike="noStrike" baseline="0">
              <a:solidFill>
                <a:schemeClr val="accent4">
                  <a:lumMod val="60000"/>
                  <a:lumOff val="40000"/>
                </a:schemeClr>
              </a:solidFill>
              <a:effectLst/>
              <a:latin typeface="Arial" panose="020B0604020202020204" pitchFamily="34" charset="0"/>
              <a:ea typeface="+mn-ea"/>
              <a:cs typeface="Arial" panose="020B0604020202020204" pitchFamily="34" charset="0"/>
            </a:rPr>
            <a:t> </a:t>
          </a:r>
          <a:r>
            <a:rPr lang="en-US" sz="1100" b="1" i="0" u="none" strike="noStrike">
              <a:solidFill>
                <a:schemeClr val="accent4">
                  <a:lumMod val="60000"/>
                  <a:lumOff val="40000"/>
                </a:schemeClr>
              </a:solidFill>
              <a:effectLst/>
              <a:latin typeface="Arial" panose="020B0604020202020204" pitchFamily="34" charset="0"/>
              <a:ea typeface="+mn-ea"/>
              <a:cs typeface="Arial" panose="020B0604020202020204" pitchFamily="34" charset="0"/>
            </a:rPr>
            <a:t>BY TRANSPORTER</a:t>
          </a:r>
          <a:r>
            <a:rPr lang="en-US" b="1">
              <a:solidFill>
                <a:schemeClr val="accent4">
                  <a:lumMod val="60000"/>
                  <a:lumOff val="40000"/>
                </a:schemeClr>
              </a:solidFill>
              <a:latin typeface="Arial" panose="020B0604020202020204" pitchFamily="34" charset="0"/>
              <a:cs typeface="Arial" panose="020B0604020202020204" pitchFamily="34" charset="0"/>
            </a:rPr>
            <a:t> </a:t>
          </a:r>
          <a:endParaRPr lang="en-US" sz="1100" b="1">
            <a:solidFill>
              <a:schemeClr val="accent4">
                <a:lumMod val="60000"/>
                <a:lumOff val="40000"/>
              </a:schemeClr>
            </a:solidFill>
            <a:latin typeface="Arial" panose="020B0604020202020204" pitchFamily="34" charset="0"/>
            <a:cs typeface="Arial" panose="020B0604020202020204" pitchFamily="34" charset="0"/>
          </a:endParaRPr>
        </a:p>
      </xdr:txBody>
    </xdr:sp>
    <xdr:clientData/>
  </xdr:twoCellAnchor>
  <xdr:twoCellAnchor>
    <xdr:from>
      <xdr:col>15</xdr:col>
      <xdr:colOff>152400</xdr:colOff>
      <xdr:row>29</xdr:row>
      <xdr:rowOff>8467</xdr:rowOff>
    </xdr:from>
    <xdr:to>
      <xdr:col>20</xdr:col>
      <xdr:colOff>101600</xdr:colOff>
      <xdr:row>30</xdr:row>
      <xdr:rowOff>84667</xdr:rowOff>
    </xdr:to>
    <xdr:sp macro="" textlink="">
      <xdr:nvSpPr>
        <xdr:cNvPr id="58" name="TextBox 57"/>
        <xdr:cNvSpPr txBox="1"/>
      </xdr:nvSpPr>
      <xdr:spPr>
        <a:xfrm>
          <a:off x="9296400" y="5410200"/>
          <a:ext cx="2997200" cy="26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4">
                  <a:lumMod val="60000"/>
                  <a:lumOff val="40000"/>
                </a:schemeClr>
              </a:solidFill>
              <a:effectLst/>
              <a:latin typeface="Arial" panose="020B0604020202020204" pitchFamily="34" charset="0"/>
              <a:ea typeface="+mn-ea"/>
              <a:cs typeface="Arial" panose="020B0604020202020204" pitchFamily="34" charset="0"/>
            </a:rPr>
            <a:t>AVG COST PER TONNE BY DESTINATION</a:t>
          </a:r>
          <a:r>
            <a:rPr lang="en-US" b="1">
              <a:solidFill>
                <a:schemeClr val="accent4">
                  <a:lumMod val="60000"/>
                  <a:lumOff val="40000"/>
                </a:schemeClr>
              </a:solidFill>
              <a:latin typeface="Arial" panose="020B0604020202020204" pitchFamily="34" charset="0"/>
              <a:cs typeface="Arial" panose="020B0604020202020204" pitchFamily="34" charset="0"/>
            </a:rPr>
            <a:t> </a:t>
          </a:r>
          <a:endParaRPr lang="en-US" sz="1100" b="1">
            <a:solidFill>
              <a:schemeClr val="accent4">
                <a:lumMod val="60000"/>
                <a:lumOff val="40000"/>
              </a:schemeClr>
            </a:solidFill>
            <a:latin typeface="Arial" panose="020B0604020202020204" pitchFamily="34" charset="0"/>
            <a:cs typeface="Arial" panose="020B0604020202020204" pitchFamily="34" charset="0"/>
          </a:endParaRPr>
        </a:p>
      </xdr:txBody>
    </xdr:sp>
    <xdr:clientData/>
  </xdr:twoCellAnchor>
  <xdr:twoCellAnchor>
    <xdr:from>
      <xdr:col>15</xdr:col>
      <xdr:colOff>25400</xdr:colOff>
      <xdr:row>30</xdr:row>
      <xdr:rowOff>93133</xdr:rowOff>
    </xdr:from>
    <xdr:to>
      <xdr:col>20</xdr:col>
      <xdr:colOff>338667</xdr:colOff>
      <xdr:row>43</xdr:row>
      <xdr:rowOff>101600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304800</xdr:colOff>
      <xdr:row>30</xdr:row>
      <xdr:rowOff>67733</xdr:rowOff>
    </xdr:from>
    <xdr:to>
      <xdr:col>20</xdr:col>
      <xdr:colOff>313267</xdr:colOff>
      <xdr:row>42</xdr:row>
      <xdr:rowOff>177800</xdr:rowOff>
    </xdr:to>
    <xdr:cxnSp macro="">
      <xdr:nvCxnSpPr>
        <xdr:cNvPr id="61" name="Straight Connector 60"/>
        <xdr:cNvCxnSpPr/>
      </xdr:nvCxnSpPr>
      <xdr:spPr>
        <a:xfrm>
          <a:off x="12496800" y="5655733"/>
          <a:ext cx="8467" cy="2345267"/>
        </a:xfrm>
        <a:prstGeom prst="line">
          <a:avLst/>
        </a:prstGeom>
        <a:ln>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160868</xdr:colOff>
      <xdr:row>29</xdr:row>
      <xdr:rowOff>42334</xdr:rowOff>
    </xdr:from>
    <xdr:to>
      <xdr:col>25</xdr:col>
      <xdr:colOff>457200</xdr:colOff>
      <xdr:row>30</xdr:row>
      <xdr:rowOff>84667</xdr:rowOff>
    </xdr:to>
    <xdr:sp macro="" textlink="">
      <xdr:nvSpPr>
        <xdr:cNvPr id="66" name="TextBox 65"/>
        <xdr:cNvSpPr txBox="1"/>
      </xdr:nvSpPr>
      <xdr:spPr>
        <a:xfrm>
          <a:off x="12352868" y="5444067"/>
          <a:ext cx="3344332"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4">
                  <a:lumMod val="60000"/>
                  <a:lumOff val="40000"/>
                </a:schemeClr>
              </a:solidFill>
              <a:effectLst/>
              <a:latin typeface="Arial" panose="020B0604020202020204" pitchFamily="34" charset="0"/>
              <a:ea typeface="+mn-ea"/>
              <a:cs typeface="Arial" panose="020B0604020202020204" pitchFamily="34" charset="0"/>
            </a:rPr>
            <a:t>AVG COST PER SHIPMENT BY</a:t>
          </a:r>
          <a:r>
            <a:rPr lang="en-US" sz="1100" b="1" i="0" u="none" strike="noStrike" baseline="0">
              <a:solidFill>
                <a:schemeClr val="accent4">
                  <a:lumMod val="60000"/>
                  <a:lumOff val="40000"/>
                </a:schemeClr>
              </a:solidFill>
              <a:effectLst/>
              <a:latin typeface="Arial" panose="020B0604020202020204" pitchFamily="34" charset="0"/>
              <a:ea typeface="+mn-ea"/>
              <a:cs typeface="Arial" panose="020B0604020202020204" pitchFamily="34" charset="0"/>
            </a:rPr>
            <a:t> TRANSPORTER</a:t>
          </a:r>
          <a:endParaRPr lang="en-US" sz="1100" b="1">
            <a:solidFill>
              <a:schemeClr val="accent4">
                <a:lumMod val="60000"/>
                <a:lumOff val="40000"/>
              </a:schemeClr>
            </a:solidFill>
            <a:latin typeface="Arial" panose="020B0604020202020204" pitchFamily="34" charset="0"/>
            <a:cs typeface="Arial" panose="020B0604020202020204" pitchFamily="34" charset="0"/>
          </a:endParaRPr>
        </a:p>
      </xdr:txBody>
    </xdr:sp>
    <xdr:clientData/>
  </xdr:twoCellAnchor>
  <xdr:twoCellAnchor>
    <xdr:from>
      <xdr:col>20</xdr:col>
      <xdr:colOff>338666</xdr:colOff>
      <xdr:row>30</xdr:row>
      <xdr:rowOff>135467</xdr:rowOff>
    </xdr:from>
    <xdr:to>
      <xdr:col>25</xdr:col>
      <xdr:colOff>484716</xdr:colOff>
      <xdr:row>43</xdr:row>
      <xdr:rowOff>6350</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16931</xdr:colOff>
      <xdr:row>9</xdr:row>
      <xdr:rowOff>84666</xdr:rowOff>
    </xdr:from>
    <xdr:to>
      <xdr:col>25</xdr:col>
      <xdr:colOff>567266</xdr:colOff>
      <xdr:row>27</xdr:row>
      <xdr:rowOff>8465</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541867</xdr:colOff>
      <xdr:row>9</xdr:row>
      <xdr:rowOff>67733</xdr:rowOff>
    </xdr:from>
    <xdr:to>
      <xdr:col>23</xdr:col>
      <xdr:colOff>169333</xdr:colOff>
      <xdr:row>10</xdr:row>
      <xdr:rowOff>152401</xdr:rowOff>
    </xdr:to>
    <xdr:sp macro="" textlink="">
      <xdr:nvSpPr>
        <xdr:cNvPr id="19" name="TextBox 18"/>
        <xdr:cNvSpPr txBox="1"/>
      </xdr:nvSpPr>
      <xdr:spPr>
        <a:xfrm>
          <a:off x="9685867" y="1744133"/>
          <a:ext cx="4504266" cy="270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latin typeface="Arial" panose="020B0604020202020204" pitchFamily="34" charset="0"/>
              <a:cs typeface="Arial" panose="020B0604020202020204" pitchFamily="34" charset="0"/>
            </a:rPr>
            <a:t>MONTHLY TRENDS</a:t>
          </a:r>
          <a:r>
            <a:rPr lang="en-US" sz="1100" b="1" baseline="0">
              <a:solidFill>
                <a:schemeClr val="accent4">
                  <a:lumMod val="60000"/>
                  <a:lumOff val="40000"/>
                </a:schemeClr>
              </a:solidFill>
              <a:latin typeface="Arial" panose="020B0604020202020204" pitchFamily="34" charset="0"/>
              <a:cs typeface="Arial" panose="020B0604020202020204" pitchFamily="34" charset="0"/>
            </a:rPr>
            <a:t> BY SHIPMENT</a:t>
          </a:r>
          <a:endParaRPr lang="en-US" sz="1100" b="1">
            <a:solidFill>
              <a:schemeClr val="accent4">
                <a:lumMod val="60000"/>
                <a:lumOff val="40000"/>
              </a:schemeClr>
            </a:solidFill>
            <a:latin typeface="Arial" panose="020B0604020202020204" pitchFamily="34" charset="0"/>
            <a:cs typeface="Arial" panose="020B0604020202020204" pitchFamily="34" charset="0"/>
          </a:endParaRPr>
        </a:p>
      </xdr:txBody>
    </xdr:sp>
    <xdr:clientData/>
  </xdr:twoCellAnchor>
  <xdr:twoCellAnchor editAs="oneCell">
    <xdr:from>
      <xdr:col>7</xdr:col>
      <xdr:colOff>364066</xdr:colOff>
      <xdr:row>4</xdr:row>
      <xdr:rowOff>8468</xdr:rowOff>
    </xdr:from>
    <xdr:to>
      <xdr:col>8</xdr:col>
      <xdr:colOff>42333</xdr:colOff>
      <xdr:row>5</xdr:row>
      <xdr:rowOff>123776</xdr:rowOff>
    </xdr:to>
    <xdr:pic>
      <xdr:nvPicPr>
        <xdr:cNvPr id="54" name="Picture 53" descr="C:\Users\user\Downloads\increase.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631266" y="753535"/>
          <a:ext cx="287867" cy="301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601132</xdr:colOff>
      <xdr:row>4</xdr:row>
      <xdr:rowOff>8468</xdr:rowOff>
    </xdr:from>
    <xdr:to>
      <xdr:col>12</xdr:col>
      <xdr:colOff>270933</xdr:colOff>
      <xdr:row>5</xdr:row>
      <xdr:rowOff>114907</xdr:rowOff>
    </xdr:to>
    <xdr:pic>
      <xdr:nvPicPr>
        <xdr:cNvPr id="56" name="Picture 55" descr="C:\Users\user\Downloads\increase.pn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06732" y="753535"/>
          <a:ext cx="279401" cy="292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208587</xdr:colOff>
      <xdr:row>4</xdr:row>
      <xdr:rowOff>1</xdr:rowOff>
    </xdr:from>
    <xdr:to>
      <xdr:col>16</xdr:col>
      <xdr:colOff>499533</xdr:colOff>
      <xdr:row>5</xdr:row>
      <xdr:rowOff>118534</xdr:rowOff>
    </xdr:to>
    <xdr:pic>
      <xdr:nvPicPr>
        <xdr:cNvPr id="60" name="Picture 59" descr="C:\Users\user\Downloads\increase.pn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962187" y="745068"/>
          <a:ext cx="290946" cy="304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313266</xdr:colOff>
      <xdr:row>4</xdr:row>
      <xdr:rowOff>1</xdr:rowOff>
    </xdr:from>
    <xdr:to>
      <xdr:col>21</xdr:col>
      <xdr:colOff>25399</xdr:colOff>
      <xdr:row>5</xdr:row>
      <xdr:rowOff>150787</xdr:rowOff>
    </xdr:to>
    <xdr:pic>
      <xdr:nvPicPr>
        <xdr:cNvPr id="62" name="Picture 61" descr="C:\Users\user\Downloads\increase.pn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05266" y="745068"/>
          <a:ext cx="321733" cy="337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414866</xdr:colOff>
      <xdr:row>3</xdr:row>
      <xdr:rowOff>169335</xdr:rowOff>
    </xdr:from>
    <xdr:to>
      <xdr:col>25</xdr:col>
      <xdr:colOff>279400</xdr:colOff>
      <xdr:row>5</xdr:row>
      <xdr:rowOff>160867</xdr:rowOff>
    </xdr:to>
    <xdr:pic>
      <xdr:nvPicPr>
        <xdr:cNvPr id="63" name="Picture 62" descr="C:\Users\user\Downloads\sales.pn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5045266" y="728135"/>
          <a:ext cx="474134" cy="364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474133</xdr:colOff>
      <xdr:row>3</xdr:row>
      <xdr:rowOff>177799</xdr:rowOff>
    </xdr:from>
    <xdr:to>
      <xdr:col>3</xdr:col>
      <xdr:colOff>499533</xdr:colOff>
      <xdr:row>5</xdr:row>
      <xdr:rowOff>93133</xdr:rowOff>
    </xdr:to>
    <xdr:sp macro="" textlink="">
      <xdr:nvSpPr>
        <xdr:cNvPr id="33" name="TextBox 32"/>
        <xdr:cNvSpPr txBox="1"/>
      </xdr:nvSpPr>
      <xdr:spPr>
        <a:xfrm>
          <a:off x="474133" y="736599"/>
          <a:ext cx="1854200" cy="287867"/>
        </a:xfrm>
        <a:prstGeom prst="rect">
          <a:avLst/>
        </a:prstGeom>
        <a:noFill/>
        <a:ln w="9525" cmpd="sng">
          <a:noFill/>
        </a:ln>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latin typeface="Arial" panose="020B0604020202020204" pitchFamily="34" charset="0"/>
              <a:cs typeface="Arial" panose="020B0604020202020204" pitchFamily="34" charset="0"/>
            </a:rPr>
            <a:t>FILTER</a:t>
          </a:r>
          <a:r>
            <a:rPr lang="en-US" sz="1800" b="1" baseline="0">
              <a:solidFill>
                <a:sysClr val="windowText" lastClr="000000"/>
              </a:solidFill>
              <a:latin typeface="Arial" panose="020B0604020202020204" pitchFamily="34" charset="0"/>
              <a:cs typeface="Arial" panose="020B0604020202020204" pitchFamily="34" charset="0"/>
            </a:rPr>
            <a:t> PANEL</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0</xdr:col>
      <xdr:colOff>516458</xdr:colOff>
      <xdr:row>41</xdr:row>
      <xdr:rowOff>59265</xdr:rowOff>
    </xdr:from>
    <xdr:to>
      <xdr:col>1</xdr:col>
      <xdr:colOff>313268</xdr:colOff>
      <xdr:row>43</xdr:row>
      <xdr:rowOff>25398</xdr:rowOff>
    </xdr:to>
    <xdr:pic>
      <xdr:nvPicPr>
        <xdr:cNvPr id="35" name="Picture 34">
          <a:hlinkClick xmlns:r="http://schemas.openxmlformats.org/officeDocument/2006/relationships" r:id="rId12"/>
        </xdr:cNvPr>
        <xdr:cNvPicPr>
          <a:picLocks noChangeAspect="1"/>
        </xdr:cNvPicPr>
      </xdr:nvPicPr>
      <xdr:blipFill>
        <a:blip xmlns:r="http://schemas.openxmlformats.org/officeDocument/2006/relationships" r:embed="rId13"/>
        <a:stretch>
          <a:fillRect/>
        </a:stretch>
      </xdr:blipFill>
      <xdr:spPr>
        <a:xfrm>
          <a:off x="516458" y="7696198"/>
          <a:ext cx="406410" cy="338667"/>
        </a:xfrm>
        <a:prstGeom prst="rect">
          <a:avLst/>
        </a:prstGeom>
        <a:ln>
          <a:noFill/>
        </a:ln>
      </xdr:spPr>
    </xdr:pic>
    <xdr:clientData/>
  </xdr:twoCellAnchor>
  <xdr:twoCellAnchor editAs="oneCell">
    <xdr:from>
      <xdr:col>2</xdr:col>
      <xdr:colOff>126999</xdr:colOff>
      <xdr:row>41</xdr:row>
      <xdr:rowOff>67734</xdr:rowOff>
    </xdr:from>
    <xdr:to>
      <xdr:col>2</xdr:col>
      <xdr:colOff>578850</xdr:colOff>
      <xdr:row>43</xdr:row>
      <xdr:rowOff>25400</xdr:rowOff>
    </xdr:to>
    <xdr:pic>
      <xdr:nvPicPr>
        <xdr:cNvPr id="53" name="Picture 52">
          <a:hlinkClick xmlns:r="http://schemas.openxmlformats.org/officeDocument/2006/relationships" r:id="rId14"/>
        </xdr:cNvPr>
        <xdr:cNvPicPr>
          <a:picLocks noChangeAspect="1"/>
        </xdr:cNvPicPr>
      </xdr:nvPicPr>
      <xdr:blipFill>
        <a:blip xmlns:r="http://schemas.openxmlformats.org/officeDocument/2006/relationships" r:embed="rId15"/>
        <a:stretch>
          <a:fillRect/>
        </a:stretch>
      </xdr:blipFill>
      <xdr:spPr>
        <a:xfrm>
          <a:off x="1346199" y="7704667"/>
          <a:ext cx="451851" cy="330200"/>
        </a:xfrm>
        <a:prstGeom prst="rect">
          <a:avLst/>
        </a:prstGeom>
        <a:ln>
          <a:noFill/>
        </a:ln>
      </xdr:spPr>
    </xdr:pic>
    <xdr:clientData/>
  </xdr:twoCellAnchor>
  <xdr:twoCellAnchor editAs="oneCell">
    <xdr:from>
      <xdr:col>0</xdr:col>
      <xdr:colOff>177800</xdr:colOff>
      <xdr:row>3</xdr:row>
      <xdr:rowOff>160867</xdr:rowOff>
    </xdr:from>
    <xdr:to>
      <xdr:col>0</xdr:col>
      <xdr:colOff>544947</xdr:colOff>
      <xdr:row>5</xdr:row>
      <xdr:rowOff>169334</xdr:rowOff>
    </xdr:to>
    <xdr:pic>
      <xdr:nvPicPr>
        <xdr:cNvPr id="72" name="Picture 71" descr="C:\Users\user\Downloads\settings-sliders.png">
          <a:hlinkClick xmlns:r="http://schemas.openxmlformats.org/officeDocument/2006/relationships" r:id="rId16"/>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77800" y="719667"/>
          <a:ext cx="367147"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84656</xdr:colOff>
      <xdr:row>27</xdr:row>
      <xdr:rowOff>152400</xdr:rowOff>
    </xdr:from>
    <xdr:to>
      <xdr:col>3</xdr:col>
      <xdr:colOff>575733</xdr:colOff>
      <xdr:row>40</xdr:row>
      <xdr:rowOff>153459</xdr:rowOff>
    </xdr:to>
    <mc:AlternateContent xmlns:mc="http://schemas.openxmlformats.org/markup-compatibility/2006" xmlns:a14="http://schemas.microsoft.com/office/drawing/2010/main">
      <mc:Choice Requires="a14">
        <xdr:graphicFrame macro="">
          <xdr:nvGraphicFramePr>
            <xdr:cNvPr id="5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656" y="5181600"/>
              <a:ext cx="2319877" cy="2422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118523</xdr:colOff>
      <xdr:row>6</xdr:row>
      <xdr:rowOff>42334</xdr:rowOff>
    </xdr:from>
    <xdr:to>
      <xdr:col>3</xdr:col>
      <xdr:colOff>567267</xdr:colOff>
      <xdr:row>11</xdr:row>
      <xdr:rowOff>93135</xdr:rowOff>
    </xdr:to>
    <mc:AlternateContent xmlns:mc="http://schemas.openxmlformats.org/markup-compatibility/2006" xmlns:a14="http://schemas.microsoft.com/office/drawing/2010/main">
      <mc:Choice Requires="a14">
        <xdr:graphicFrame macro="">
          <xdr:nvGraphicFramePr>
            <xdr:cNvPr id="64" name="Delivery Status 1"/>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8523" y="1159934"/>
              <a:ext cx="2277544" cy="982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126989</xdr:colOff>
      <xdr:row>21</xdr:row>
      <xdr:rowOff>1</xdr:rowOff>
    </xdr:from>
    <xdr:to>
      <xdr:col>3</xdr:col>
      <xdr:colOff>575733</xdr:colOff>
      <xdr:row>27</xdr:row>
      <xdr:rowOff>25401</xdr:rowOff>
    </xdr:to>
    <mc:AlternateContent xmlns:mc="http://schemas.openxmlformats.org/markup-compatibility/2006" xmlns:a14="http://schemas.microsoft.com/office/drawing/2010/main">
      <mc:Choice Requires="a14">
        <xdr:graphicFrame macro="">
          <xdr:nvGraphicFramePr>
            <xdr:cNvPr id="69" name="Transporter 1"/>
            <xdr:cNvGraphicFramePr/>
          </xdr:nvGraphicFramePr>
          <xdr:xfrm>
            <a:off x="0" y="0"/>
            <a:ext cx="0" cy="0"/>
          </xdr:xfrm>
          <a:graphic>
            <a:graphicData uri="http://schemas.microsoft.com/office/drawing/2010/slicer">
              <sle:slicer xmlns:sle="http://schemas.microsoft.com/office/drawing/2010/slicer" name="Transporter 1"/>
            </a:graphicData>
          </a:graphic>
        </xdr:graphicFrame>
      </mc:Choice>
      <mc:Fallback xmlns="">
        <xdr:sp macro="" textlink="">
          <xdr:nvSpPr>
            <xdr:cNvPr id="0" name=""/>
            <xdr:cNvSpPr>
              <a:spLocks noTextEdit="1"/>
            </xdr:cNvSpPr>
          </xdr:nvSpPr>
          <xdr:spPr>
            <a:xfrm>
              <a:off x="126989" y="3911601"/>
              <a:ext cx="2277544"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91006</xdr:colOff>
      <xdr:row>11</xdr:row>
      <xdr:rowOff>122767</xdr:rowOff>
    </xdr:from>
    <xdr:to>
      <xdr:col>3</xdr:col>
      <xdr:colOff>571500</xdr:colOff>
      <xdr:row>20</xdr:row>
      <xdr:rowOff>127000</xdr:rowOff>
    </xdr:to>
    <mc:AlternateContent xmlns:mc="http://schemas.openxmlformats.org/markup-compatibility/2006" xmlns:a14="http://schemas.microsoft.com/office/drawing/2010/main">
      <mc:Choice Requires="a14">
        <xdr:graphicFrame macro="">
          <xdr:nvGraphicFramePr>
            <xdr:cNvPr id="70" name="Route 1"/>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91006" y="2171700"/>
              <a:ext cx="2309294" cy="1680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165101</xdr:colOff>
      <xdr:row>30</xdr:row>
      <xdr:rowOff>152400</xdr:rowOff>
    </xdr:from>
    <xdr:to>
      <xdr:col>9</xdr:col>
      <xdr:colOff>304801</xdr:colOff>
      <xdr:row>43</xdr:row>
      <xdr:rowOff>158750</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58.629525925928" createdVersion="5" refreshedVersion="5" minRefreshableVersion="3" recordCount="3581">
  <cacheSource type="worksheet">
    <worksheetSource name="WORKSHEET"/>
  </cacheSource>
  <cacheFields count="31">
    <cacheField name="Entry ID" numFmtId="0">
      <sharedItems/>
    </cacheField>
    <cacheField name="Freight forwarder" numFmtId="0">
      <sharedItems/>
    </cacheField>
    <cacheField name="Transporter" numFmtId="0">
      <sharedItems count="3">
        <s v="Transporter A"/>
        <s v="Transporter C"/>
        <s v="Transporter B"/>
      </sharedItems>
    </cacheField>
    <cacheField name="Depart From" numFmtId="0">
      <sharedItems/>
    </cacheField>
    <cacheField name="Arrive To" numFmtId="0">
      <sharedItems count="5">
        <s v="Victoria"/>
        <s v="Sanaa"/>
        <s v="Alger"/>
        <s v="Lagos"/>
        <s v="Tripoli"/>
      </sharedItems>
    </cacheField>
    <cacheField name="Route" numFmtId="0">
      <sharedItems count="25">
        <s v="Mogadishu-Victoria"/>
        <s v="Mogadishu-Sanaa"/>
        <s v="Mogadishu-Alger"/>
        <s v="Mombasa-Alger"/>
        <s v="Marrakech-Lagos"/>
        <s v="Marrakech-Victoria"/>
        <s v="Mombasa-Tripoli"/>
        <s v="Addis Ababa-Lagos"/>
        <s v="Addis Ababa-Tripoli"/>
        <s v="Marrakech-Sanaa"/>
        <s v="Zanzibar-Lagos"/>
        <s v="Mombasa-Victoria"/>
        <s v="Zanzibar-Tripoli"/>
        <s v="Zanzibar-Alger"/>
        <s v="Addis Ababa-Alger"/>
        <s v="Zanzibar-Victoria"/>
        <s v="Mogadishu-Tripoli"/>
        <s v="Addis Ababa-Sanaa"/>
        <s v="Mombasa-Sanaa"/>
        <s v="Mombasa-Lagos"/>
        <s v="Mogadishu-Lagos"/>
        <s v="Marrakech-Tripoli"/>
        <s v="Marrakech-Alger"/>
        <s v="Addis Ababa-Victoria"/>
        <s v="Zanzibar-Sanaa"/>
      </sharedItems>
    </cacheField>
    <cacheField name="Loading Date" numFmtId="14">
      <sharedItems containsSemiMixedTypes="0" containsNonDate="0" containsDate="1" containsString="0" minDate="2022-01-01T00:00:00" maxDate="2022-09-16T00:00:00"/>
    </cacheField>
    <cacheField name="Offloading Date" numFmtId="14">
      <sharedItems containsDate="1" containsMixedTypes="1" minDate="2022-01-10T00:00:00" maxDate="2022-09-16T00:00:00"/>
    </cacheField>
    <cacheField name="Delivery Status" numFmtId="14">
      <sharedItems count="2">
        <s v="Delivered"/>
        <s v="Failed"/>
      </sharedItems>
    </cacheField>
    <cacheField name="Year" numFmtId="14">
      <sharedItems count="10">
        <s v="Jan"/>
        <s v="Feb"/>
        <s v="Mar"/>
        <s v="Apr"/>
        <s v="May"/>
        <s v="Jun"/>
        <s v="Jul"/>
        <s v="Aug"/>
        <s v="Sep"/>
        <s v="NULL"/>
      </sharedItems>
    </cacheField>
    <cacheField name="Column1" numFmtId="14">
      <sharedItems count="2">
        <s v="Include"/>
        <s v="Exclude"/>
      </sharedItems>
    </cacheField>
    <cacheField name="Client Invoice status" numFmtId="0">
      <sharedItems/>
    </cacheField>
    <cacheField name="Transporter Invoice status" numFmtId="0">
      <sharedItems/>
    </cacheField>
    <cacheField name="Service / Product: Product Name" numFmtId="0">
      <sharedItems/>
    </cacheField>
    <cacheField name="Gross Weight(t)" numFmtId="0">
      <sharedItems containsSemiMixedTypes="0" containsString="0" containsNumber="1" minValue="3.1" maxValue="36.387"/>
    </cacheField>
    <cacheField name="Client Rate per t" numFmtId="0">
      <sharedItems containsSemiMixedTypes="0" containsString="0" containsNumber="1" containsInteger="1" minValue="20" maxValue="4000"/>
    </cacheField>
    <cacheField name="Client Currency" numFmtId="0">
      <sharedItems/>
    </cacheField>
    <cacheField name="Clients Rate per T2 (USD)" numFmtId="0">
      <sharedItems containsSemiMixedTypes="0" containsString="0" containsNumber="1" minValue="20" maxValue="600"/>
    </cacheField>
    <cacheField name="Clients Total Cost" numFmtId="164">
      <sharedItems containsSemiMixedTypes="0" containsString="0" containsNumber="1" minValue="540" maxValue="21832.2"/>
    </cacheField>
    <cacheField name="Supplier Rate per t" numFmtId="0">
      <sharedItems containsSemiMixedTypes="0" containsString="0" containsNumber="1" containsInteger="1" minValue="10" maxValue="2500"/>
    </cacheField>
    <cacheField name="Supplier Currency" numFmtId="0">
      <sharedItems/>
    </cacheField>
    <cacheField name="Supplier Rate Per t2 (USD)" numFmtId="0">
      <sharedItems containsSemiMixedTypes="0" containsString="0" containsNumber="1" minValue="10" maxValue="300"/>
    </cacheField>
    <cacheField name="Supplier Total Cost" numFmtId="164">
      <sharedItems containsSemiMixedTypes="0" containsString="0" containsNumber="1" minValue="270" maxValue="10916.1"/>
    </cacheField>
    <cacheField name="Weight" numFmtId="164">
      <sharedItems containsSemiMixedTypes="0" containsString="0" containsNumber="1" minValue="3.1" maxValue="36.387"/>
    </cacheField>
    <cacheField name="Profit Per T" numFmtId="164">
      <sharedItems containsSemiMixedTypes="0" containsString="0" containsNumber="1" minValue="-14" maxValue="300"/>
    </cacheField>
    <cacheField name="Gross Profit" numFmtId="164">
      <sharedItems containsSemiMixedTypes="0" containsString="0" containsNumber="1" minValue="-384.78999999999996" maxValue="10916.1"/>
    </cacheField>
    <cacheField name="POD Attached" numFmtId="0">
      <sharedItems containsSemiMixedTypes="0" containsString="0" containsNumber="1" containsInteger="1" minValue="0" maxValue="1"/>
    </cacheField>
    <cacheField name="Delay at toll gate in days" numFmtId="1">
      <sharedItems containsSemiMixedTypes="0" containsString="0" containsNumber="1" minValue="0" maxValue="12.6"/>
    </cacheField>
    <cacheField name="Delay at workshop in days" numFmtId="1">
      <sharedItems containsSemiMixedTypes="0" containsString="0" containsNumber="1" minValue="0" maxValue="8.4"/>
    </cacheField>
    <cacheField name="Delay at border in days" numFmtId="0">
      <sharedItems containsSemiMixedTypes="0" containsString="0" containsNumber="1" minValue="0" maxValue="10.5"/>
    </cacheField>
    <cacheField name="Total Delay In Days" numFmtId="1">
      <sharedItems containsSemiMixedTypes="0" containsString="0" containsNumber="1" minValue="0" maxValue="31.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581">
  <r>
    <s v="DL-1"/>
    <s v="Freight forwarder ABC"/>
    <x v="0"/>
    <s v="Mogadishu"/>
    <x v="0"/>
    <x v="0"/>
    <d v="2022-01-07T00:00:00"/>
    <d v="2022-01-27T00:00:00"/>
    <x v="0"/>
    <x v="0"/>
    <x v="0"/>
    <s v="Invoiced"/>
    <s v="Invoiced"/>
    <s v="TRANSPORTATION"/>
    <n v="27.108000000000001"/>
    <n v="600"/>
    <s v="USD"/>
    <n v="600"/>
    <n v="16264.800000000001"/>
    <n v="300"/>
    <s v="USD"/>
    <n v="300"/>
    <n v="8132.4000000000005"/>
    <n v="27.108000000000001"/>
    <n v="300"/>
    <n v="8132.4000000000005"/>
    <n v="1"/>
    <n v="2"/>
    <n v="3"/>
    <n v="2.5"/>
    <n v="7.5"/>
  </r>
  <r>
    <s v="DL-8"/>
    <s v="Freight forwarder ABC"/>
    <x v="0"/>
    <s v="Mogadishu"/>
    <x v="1"/>
    <x v="1"/>
    <d v="2022-01-03T00:00:00"/>
    <d v="2022-01-28T00:00:00"/>
    <x v="0"/>
    <x v="0"/>
    <x v="0"/>
    <s v="Paid"/>
    <s v="Invoiced"/>
    <s v="TRANSPORTATION"/>
    <n v="31.123999999999999"/>
    <n v="600"/>
    <s v="USD"/>
    <n v="600"/>
    <n v="18674.399999999998"/>
    <n v="300"/>
    <s v="USD"/>
    <n v="300"/>
    <n v="9337.1999999999989"/>
    <n v="31.123999999999995"/>
    <n v="300"/>
    <n v="9337.1999999999989"/>
    <n v="0"/>
    <n v="2.5"/>
    <n v="3.75"/>
    <n v="3.125"/>
    <n v="9.375"/>
  </r>
  <r>
    <s v="DL-9"/>
    <s v="Freight forwarder ABC"/>
    <x v="0"/>
    <s v="Mogadishu"/>
    <x v="0"/>
    <x v="0"/>
    <d v="2022-01-09T00:00:00"/>
    <d v="2022-01-27T00:00:00"/>
    <x v="0"/>
    <x v="0"/>
    <x v="0"/>
    <s v="Paid"/>
    <s v="Invoiced"/>
    <s v="TRANSPORTATION"/>
    <n v="31.123999999999999"/>
    <n v="600"/>
    <s v="USD"/>
    <n v="600"/>
    <n v="18674.399999999998"/>
    <n v="300"/>
    <s v="USD"/>
    <n v="300"/>
    <n v="9337.1999999999989"/>
    <n v="31.123999999999995"/>
    <n v="300"/>
    <n v="9337.1999999999989"/>
    <n v="1"/>
    <n v="1.8"/>
    <n v="2.6999999999999997"/>
    <n v="2.25"/>
    <n v="6.75"/>
  </r>
  <r>
    <s v="DL-10"/>
    <s v="Freight forwarder ABC"/>
    <x v="0"/>
    <s v="Mogadishu"/>
    <x v="2"/>
    <x v="2"/>
    <d v="2022-01-12T00:00:00"/>
    <d v="2022-01-28T00:00:00"/>
    <x v="0"/>
    <x v="0"/>
    <x v="0"/>
    <s v="Paid"/>
    <s v="Invoiced"/>
    <s v="TRANSPORTATION"/>
    <n v="31.123999999999999"/>
    <n v="600"/>
    <s v="USD"/>
    <n v="600"/>
    <n v="18674.399999999998"/>
    <n v="300"/>
    <s v="USD"/>
    <n v="300"/>
    <n v="9337.1999999999989"/>
    <n v="31.123999999999995"/>
    <n v="300"/>
    <n v="9337.1999999999989"/>
    <n v="1"/>
    <n v="1.6"/>
    <n v="2.4"/>
    <n v="2"/>
    <n v="6"/>
  </r>
  <r>
    <s v="DL-11"/>
    <s v="Freight forwarder ABC"/>
    <x v="0"/>
    <s v="Mombasa"/>
    <x v="2"/>
    <x v="3"/>
    <d v="2022-01-07T00:00:00"/>
    <d v="2022-01-28T00:00:00"/>
    <x v="0"/>
    <x v="0"/>
    <x v="0"/>
    <s v="Paid"/>
    <s v="Invoiced"/>
    <s v="TRANSPORTATION"/>
    <n v="31.123999999999999"/>
    <n v="600"/>
    <s v="USD"/>
    <n v="600"/>
    <n v="18674.399999999998"/>
    <n v="300"/>
    <s v="USD"/>
    <n v="300"/>
    <n v="9337.1999999999989"/>
    <n v="31.123999999999995"/>
    <n v="300"/>
    <n v="9337.1999999999989"/>
    <n v="1"/>
    <n v="2.1"/>
    <n v="3.15"/>
    <n v="2.625"/>
    <n v="7.875"/>
  </r>
  <r>
    <s v="DL-12"/>
    <s v="Freight forwarder ABC"/>
    <x v="0"/>
    <s v="Marrakech"/>
    <x v="3"/>
    <x v="4"/>
    <d v="2022-01-22T00:00:00"/>
    <d v="2022-02-22T00:00:00"/>
    <x v="0"/>
    <x v="1"/>
    <x v="0"/>
    <s v="Paid"/>
    <s v="Invoiced"/>
    <s v="TRANSPORTATION"/>
    <n v="16"/>
    <n v="600"/>
    <s v="USD"/>
    <n v="600"/>
    <n v="9600"/>
    <n v="300"/>
    <s v="USD"/>
    <n v="300"/>
    <n v="4800"/>
    <n v="16"/>
    <n v="300"/>
    <n v="4800"/>
    <n v="1"/>
    <n v="3.1"/>
    <n v="4.6499999999999995"/>
    <n v="3.875"/>
    <n v="11.625"/>
  </r>
  <r>
    <s v="DL-13"/>
    <s v="Freight forwarder ABC"/>
    <x v="0"/>
    <s v="Marrakech"/>
    <x v="0"/>
    <x v="5"/>
    <d v="2022-01-20T00:00:00"/>
    <d v="2022-01-31T00:00:00"/>
    <x v="0"/>
    <x v="0"/>
    <x v="0"/>
    <s v="Missing"/>
    <s v="Invoiced"/>
    <s v="TRANSPORTATION"/>
    <n v="12.92"/>
    <n v="600"/>
    <s v="USD"/>
    <n v="600"/>
    <n v="7752"/>
    <n v="300"/>
    <s v="USD"/>
    <n v="300"/>
    <n v="3876"/>
    <n v="12.92"/>
    <n v="300"/>
    <n v="3876"/>
    <n v="1"/>
    <n v="1.1000000000000001"/>
    <n v="1.65"/>
    <n v="1.375"/>
    <n v="4.125"/>
  </r>
  <r>
    <s v="DL-15"/>
    <s v="Freight forwarder ABC"/>
    <x v="0"/>
    <s v="Mombasa"/>
    <x v="4"/>
    <x v="6"/>
    <d v="2022-02-26T00:00:00"/>
    <d v="2022-03-28T00:00:00"/>
    <x v="0"/>
    <x v="2"/>
    <x v="0"/>
    <s v="Paid"/>
    <s v="Paid"/>
    <s v="TRANSPORTATION"/>
    <n v="30.8795"/>
    <n v="600"/>
    <s v="USD"/>
    <n v="600"/>
    <n v="18527.7"/>
    <n v="300"/>
    <s v="USD"/>
    <n v="300"/>
    <n v="9263.85"/>
    <n v="30.8795"/>
    <n v="300"/>
    <n v="9263.85"/>
    <n v="1"/>
    <n v="3"/>
    <n v="4.5"/>
    <n v="3.75"/>
    <n v="11.25"/>
  </r>
  <r>
    <s v="DL-17"/>
    <s v="Freight forwarder ABC"/>
    <x v="0"/>
    <s v="Marrakech"/>
    <x v="3"/>
    <x v="4"/>
    <d v="2022-03-12T00:00:00"/>
    <d v="2022-04-12T00:00:00"/>
    <x v="0"/>
    <x v="3"/>
    <x v="0"/>
    <s v="Paid"/>
    <s v="Paid"/>
    <s v="TRANSPORTATION"/>
    <n v="28.484500000000001"/>
    <n v="600"/>
    <s v="USD"/>
    <n v="600"/>
    <n v="17090.7"/>
    <n v="300"/>
    <s v="USD"/>
    <n v="300"/>
    <n v="8545.35"/>
    <n v="28.484500000000001"/>
    <n v="300"/>
    <n v="8545.35"/>
    <n v="1"/>
    <n v="3.1"/>
    <n v="4.6499999999999995"/>
    <n v="3.875"/>
    <n v="11.625"/>
  </r>
  <r>
    <s v="DL-19"/>
    <s v="Freight forwarder ABC"/>
    <x v="0"/>
    <s v="Marrakech"/>
    <x v="0"/>
    <x v="5"/>
    <d v="2022-03-11T00:00:00"/>
    <d v="2022-04-08T00:00:00"/>
    <x v="0"/>
    <x v="3"/>
    <x v="0"/>
    <s v="Paid"/>
    <s v="Paid"/>
    <s v="TRANSPORTATION"/>
    <n v="30.957999999999998"/>
    <n v="600"/>
    <s v="USD"/>
    <n v="600"/>
    <n v="18574.8"/>
    <n v="300"/>
    <s v="USD"/>
    <n v="300"/>
    <n v="9287.4"/>
    <n v="30.957999999999998"/>
    <n v="300"/>
    <n v="9287.4"/>
    <n v="1"/>
    <n v="2.8000000000000003"/>
    <n v="4.2"/>
    <n v="3.5"/>
    <n v="10.5"/>
  </r>
  <r>
    <s v="DL-21"/>
    <s v="Freight forwarder ABC"/>
    <x v="0"/>
    <s v="Addis Ababa"/>
    <x v="3"/>
    <x v="7"/>
    <d v="2022-01-10T00:00:00"/>
    <d v="2022-01-22T00:00:00"/>
    <x v="0"/>
    <x v="0"/>
    <x v="0"/>
    <s v="Paid"/>
    <s v="Invoiced"/>
    <s v="TRANSPORTATION"/>
    <n v="30.6"/>
    <n v="600"/>
    <s v="USD"/>
    <n v="600"/>
    <n v="18360"/>
    <n v="300"/>
    <s v="USD"/>
    <n v="300"/>
    <n v="9180"/>
    <n v="30.6"/>
    <n v="300"/>
    <n v="9180"/>
    <n v="1"/>
    <n v="1.2000000000000002"/>
    <n v="1.7999999999999998"/>
    <n v="1.5"/>
    <n v="4.5"/>
  </r>
  <r>
    <s v="DL-22"/>
    <s v="Freight forwarder ABC"/>
    <x v="0"/>
    <s v="Addis Ababa"/>
    <x v="4"/>
    <x v="8"/>
    <d v="2022-01-10T00:00:00"/>
    <d v="2022-01-21T00:00:00"/>
    <x v="0"/>
    <x v="0"/>
    <x v="0"/>
    <s v="Paid"/>
    <s v="Invoiced"/>
    <s v="TRANSPORTATION"/>
    <n v="30.6"/>
    <n v="600"/>
    <s v="USD"/>
    <n v="600"/>
    <n v="18360"/>
    <n v="300"/>
    <s v="USD"/>
    <n v="300"/>
    <n v="9180"/>
    <n v="30.6"/>
    <n v="300"/>
    <n v="9180"/>
    <n v="1"/>
    <n v="1.1000000000000001"/>
    <n v="1.65"/>
    <n v="1.375"/>
    <n v="4.125"/>
  </r>
  <r>
    <s v="DL-23"/>
    <s v="Freight forwarder ABC"/>
    <x v="0"/>
    <s v="Marrakech"/>
    <x v="1"/>
    <x v="9"/>
    <d v="2022-01-10T00:00:00"/>
    <d v="2022-01-28T00:00:00"/>
    <x v="0"/>
    <x v="0"/>
    <x v="0"/>
    <s v="Paid"/>
    <s v="Invoiced"/>
    <s v="TRANSPORTATION"/>
    <n v="29.7"/>
    <n v="600"/>
    <s v="USD"/>
    <n v="600"/>
    <n v="17820"/>
    <n v="300"/>
    <s v="USD"/>
    <n v="300"/>
    <n v="8910"/>
    <n v="29.7"/>
    <n v="300"/>
    <n v="8910"/>
    <n v="1"/>
    <n v="1.8"/>
    <n v="2.6999999999999997"/>
    <n v="2.25"/>
    <n v="6.75"/>
  </r>
  <r>
    <s v="DL-24"/>
    <s v="Freight forwarder ABC"/>
    <x v="0"/>
    <s v="Zanzibar"/>
    <x v="3"/>
    <x v="10"/>
    <d v="2022-01-10T00:00:00"/>
    <d v="2022-01-28T00:00:00"/>
    <x v="0"/>
    <x v="0"/>
    <x v="0"/>
    <s v="Paid"/>
    <s v="Invoiced"/>
    <s v="TRANSPORTATION"/>
    <n v="29.7"/>
    <n v="600"/>
    <s v="USD"/>
    <n v="600"/>
    <n v="17820"/>
    <n v="300"/>
    <s v="USD"/>
    <n v="300"/>
    <n v="8910"/>
    <n v="29.7"/>
    <n v="300"/>
    <n v="8910"/>
    <n v="1"/>
    <n v="1.8"/>
    <n v="2.6999999999999997"/>
    <n v="2.25"/>
    <n v="6.75"/>
  </r>
  <r>
    <s v="DL-25"/>
    <s v="Freight forwarder ABC"/>
    <x v="0"/>
    <s v="Mogadishu"/>
    <x v="1"/>
    <x v="1"/>
    <d v="2022-01-10T00:00:00"/>
    <d v="2022-01-28T00:00:00"/>
    <x v="0"/>
    <x v="0"/>
    <x v="0"/>
    <s v="Paid"/>
    <s v="Invoiced"/>
    <s v="TRANSPORTATION"/>
    <n v="29.7"/>
    <n v="600"/>
    <s v="USD"/>
    <n v="600"/>
    <n v="17820"/>
    <n v="300"/>
    <s v="USD"/>
    <n v="300"/>
    <n v="8910"/>
    <n v="29.7"/>
    <n v="300"/>
    <n v="8910"/>
    <n v="1"/>
    <n v="1.8"/>
    <n v="2.6999999999999997"/>
    <n v="2.25"/>
    <n v="6.75"/>
  </r>
  <r>
    <s v="DL-26"/>
    <s v="Freight forwarder ABC"/>
    <x v="0"/>
    <s v="Mogadishu"/>
    <x v="2"/>
    <x v="2"/>
    <d v="2022-01-10T00:00:00"/>
    <d v="2022-01-28T00:00:00"/>
    <x v="0"/>
    <x v="0"/>
    <x v="0"/>
    <s v="Paid"/>
    <s v="Invoiced"/>
    <s v="TRANSPORTATION"/>
    <n v="29.7"/>
    <n v="600"/>
    <s v="USD"/>
    <n v="600"/>
    <n v="17820"/>
    <n v="300"/>
    <s v="USD"/>
    <n v="300"/>
    <n v="8910"/>
    <n v="29.7"/>
    <n v="300"/>
    <n v="8910"/>
    <n v="1"/>
    <n v="1.8"/>
    <n v="2.6999999999999997"/>
    <n v="2.25"/>
    <n v="6.75"/>
  </r>
  <r>
    <s v="DL-36"/>
    <s v="Freight forwarder ABC"/>
    <x v="0"/>
    <s v="Marrakech"/>
    <x v="1"/>
    <x v="9"/>
    <d v="2022-02-12T00:00:00"/>
    <d v="2022-02-24T00:00:00"/>
    <x v="0"/>
    <x v="1"/>
    <x v="0"/>
    <s v="Paid"/>
    <s v="Invoiced"/>
    <s v="TRANSPORTATION"/>
    <n v="31.675000000000001"/>
    <n v="600"/>
    <s v="USD"/>
    <n v="600"/>
    <n v="19005"/>
    <n v="300"/>
    <s v="USD"/>
    <n v="300"/>
    <n v="9502.5"/>
    <n v="31.675000000000001"/>
    <n v="300"/>
    <n v="9502.5"/>
    <n v="1"/>
    <n v="1.2000000000000002"/>
    <n v="1.7999999999999998"/>
    <n v="1.5"/>
    <n v="4.5"/>
  </r>
  <r>
    <s v="DL-37"/>
    <s v="Freight forwarder ABC"/>
    <x v="0"/>
    <s v="Mombasa"/>
    <x v="0"/>
    <x v="11"/>
    <d v="2022-02-12T00:00:00"/>
    <d v="2022-02-24T00:00:00"/>
    <x v="0"/>
    <x v="1"/>
    <x v="0"/>
    <s v="Paid"/>
    <s v="Invoiced"/>
    <s v="TRANSPORTATION"/>
    <n v="30.77"/>
    <n v="600"/>
    <s v="USD"/>
    <n v="600"/>
    <n v="18462"/>
    <n v="300"/>
    <s v="USD"/>
    <n v="300"/>
    <n v="9231"/>
    <n v="30.77"/>
    <n v="300"/>
    <n v="9231"/>
    <n v="1"/>
    <n v="1.2000000000000002"/>
    <n v="1.7999999999999998"/>
    <n v="1.5"/>
    <n v="4.5"/>
  </r>
  <r>
    <s v="DL-38"/>
    <s v="Freight forwarder ABC"/>
    <x v="0"/>
    <s v="Mogadishu"/>
    <x v="0"/>
    <x v="0"/>
    <d v="2022-02-12T00:00:00"/>
    <d v="2022-02-23T00:00:00"/>
    <x v="0"/>
    <x v="1"/>
    <x v="0"/>
    <s v="Paid"/>
    <s v="Invoiced"/>
    <s v="TRANSPORTATION"/>
    <n v="28.055"/>
    <n v="600"/>
    <s v="USD"/>
    <n v="600"/>
    <n v="16833"/>
    <n v="300"/>
    <s v="USD"/>
    <n v="300"/>
    <n v="8416.5"/>
    <n v="28.055"/>
    <n v="300"/>
    <n v="8416.5"/>
    <n v="1"/>
    <n v="1.1000000000000001"/>
    <n v="1.65"/>
    <n v="1.375"/>
    <n v="4.125"/>
  </r>
  <r>
    <s v="DL-39"/>
    <s v="Freight forwarder ABC"/>
    <x v="0"/>
    <s v="Mombasa"/>
    <x v="0"/>
    <x v="11"/>
    <d v="2022-02-12T00:00:00"/>
    <d v="2022-02-23T00:00:00"/>
    <x v="0"/>
    <x v="1"/>
    <x v="0"/>
    <s v="Paid"/>
    <s v="Invoiced"/>
    <s v="TRANSPORTATION"/>
    <n v="3.62"/>
    <n v="600"/>
    <s v="USD"/>
    <n v="600"/>
    <n v="2172"/>
    <n v="300"/>
    <s v="USD"/>
    <n v="300"/>
    <n v="1086"/>
    <n v="3.62"/>
    <n v="300"/>
    <n v="1086"/>
    <n v="1"/>
    <n v="1.1000000000000001"/>
    <n v="1.65"/>
    <n v="1.375"/>
    <n v="4.125"/>
  </r>
  <r>
    <s v="DL-40"/>
    <s v="Freight forwarder ABC"/>
    <x v="0"/>
    <s v="Zanzibar"/>
    <x v="4"/>
    <x v="12"/>
    <d v="2022-02-12T00:00:00"/>
    <d v="2022-03-12T00:00:00"/>
    <x v="0"/>
    <x v="2"/>
    <x v="0"/>
    <s v="Paid"/>
    <s v="Paid"/>
    <s v="TRANSPORTATION"/>
    <n v="30.77"/>
    <n v="600"/>
    <s v="USD"/>
    <n v="600"/>
    <n v="18462"/>
    <n v="300"/>
    <s v="USD"/>
    <n v="300"/>
    <n v="9231"/>
    <n v="30.77"/>
    <n v="300"/>
    <n v="9231"/>
    <n v="1"/>
    <n v="2.8000000000000003"/>
    <n v="4.2"/>
    <n v="3.5"/>
    <n v="10.5"/>
  </r>
  <r>
    <s v="DL-43"/>
    <s v="Freight forwarder ABC"/>
    <x v="0"/>
    <s v="Mogadishu"/>
    <x v="0"/>
    <x v="0"/>
    <d v="2022-02-06T00:00:00"/>
    <d v="2022-03-18T00:00:00"/>
    <x v="0"/>
    <x v="2"/>
    <x v="0"/>
    <s v="Paid"/>
    <s v="Paid"/>
    <s v="TRANSPORTATION"/>
    <n v="16"/>
    <n v="600"/>
    <s v="USD"/>
    <n v="600"/>
    <n v="9600"/>
    <n v="300"/>
    <s v="USD"/>
    <n v="300"/>
    <n v="4800"/>
    <n v="16"/>
    <n v="300"/>
    <n v="4800"/>
    <n v="1"/>
    <n v="4"/>
    <n v="6"/>
    <n v="5"/>
    <n v="15"/>
  </r>
  <r>
    <s v="DL-46"/>
    <s v="Freight forwarder ABC"/>
    <x v="0"/>
    <s v="Zanzibar"/>
    <x v="2"/>
    <x v="13"/>
    <d v="2022-02-25T00:00:00"/>
    <d v="2022-03-08T00:00:00"/>
    <x v="0"/>
    <x v="2"/>
    <x v="0"/>
    <s v="Paid"/>
    <s v="Invoiced"/>
    <s v="TRANSPORTATION"/>
    <n v="18.399999999999999"/>
    <n v="600"/>
    <s v="USD"/>
    <n v="600"/>
    <n v="11040"/>
    <n v="300"/>
    <s v="USD"/>
    <n v="300"/>
    <n v="5520"/>
    <n v="18.399999999999999"/>
    <n v="300"/>
    <n v="5520"/>
    <n v="1"/>
    <n v="1.1000000000000001"/>
    <n v="1.65"/>
    <n v="1.375"/>
    <n v="4.125"/>
  </r>
  <r>
    <s v="DL-47"/>
    <s v="Freight forwarder ABC"/>
    <x v="0"/>
    <s v="Zanzibar"/>
    <x v="4"/>
    <x v="12"/>
    <d v="2022-02-25T00:00:00"/>
    <d v="2022-03-24T00:00:00"/>
    <x v="0"/>
    <x v="2"/>
    <x v="0"/>
    <s v="Paid"/>
    <s v="Paid"/>
    <s v="TRANSPORTATION"/>
    <n v="30.77"/>
    <n v="600"/>
    <s v="USD"/>
    <n v="600"/>
    <n v="18462"/>
    <n v="300"/>
    <s v="USD"/>
    <n v="300"/>
    <n v="9231"/>
    <n v="30.77"/>
    <n v="300"/>
    <n v="9231"/>
    <n v="1"/>
    <n v="2.7"/>
    <n v="4.05"/>
    <n v="3.375"/>
    <n v="10.125"/>
  </r>
  <r>
    <s v="DL-48"/>
    <s v="Freight forwarder ABC"/>
    <x v="0"/>
    <s v="Addis Ababa"/>
    <x v="2"/>
    <x v="14"/>
    <d v="2022-02-26T00:00:00"/>
    <d v="2022-03-10T00:00:00"/>
    <x v="0"/>
    <x v="2"/>
    <x v="0"/>
    <s v="Paid"/>
    <s v="Paid"/>
    <s v="TRANSPORTATION"/>
    <n v="18.100000000000001"/>
    <n v="600"/>
    <s v="USD"/>
    <n v="600"/>
    <n v="10860"/>
    <n v="300"/>
    <s v="USD"/>
    <n v="300"/>
    <n v="5430"/>
    <n v="18.100000000000001"/>
    <n v="300"/>
    <n v="5430"/>
    <n v="1"/>
    <n v="1.2000000000000002"/>
    <n v="1.7999999999999998"/>
    <n v="1.5"/>
    <n v="4.5"/>
  </r>
  <r>
    <s v="DL-49"/>
    <s v="Freight forwarder ABC"/>
    <x v="0"/>
    <s v="Mogadishu"/>
    <x v="1"/>
    <x v="1"/>
    <d v="2022-02-26T00:00:00"/>
    <d v="2022-03-25T00:00:00"/>
    <x v="0"/>
    <x v="2"/>
    <x v="0"/>
    <s v="Paid"/>
    <s v="Paid"/>
    <s v="TRANSPORTATION"/>
    <n v="29.864999999999998"/>
    <n v="600"/>
    <s v="USD"/>
    <n v="600"/>
    <n v="17919"/>
    <n v="300"/>
    <s v="USD"/>
    <n v="300"/>
    <n v="8959.5"/>
    <n v="29.864999999999998"/>
    <n v="300"/>
    <n v="8959.5"/>
    <n v="1"/>
    <n v="2.7"/>
    <n v="4.05"/>
    <n v="3.375"/>
    <n v="10.125"/>
  </r>
  <r>
    <s v="DL-50"/>
    <s v="Freight forwarder ABC"/>
    <x v="0"/>
    <s v="Mogadishu"/>
    <x v="1"/>
    <x v="1"/>
    <d v="2022-02-26T00:00:00"/>
    <d v="2022-03-24T00:00:00"/>
    <x v="0"/>
    <x v="2"/>
    <x v="0"/>
    <s v="Paid"/>
    <s v="Paid"/>
    <s v="TRANSPORTATION"/>
    <n v="29.864999999999998"/>
    <n v="600"/>
    <s v="USD"/>
    <n v="600"/>
    <n v="17919"/>
    <n v="300"/>
    <s v="USD"/>
    <n v="300"/>
    <n v="8959.5"/>
    <n v="29.864999999999998"/>
    <n v="300"/>
    <n v="8959.5"/>
    <n v="1"/>
    <n v="2.6"/>
    <n v="3.9"/>
    <n v="3.25"/>
    <n v="9.75"/>
  </r>
  <r>
    <s v="DL-58"/>
    <s v="Freight forwarder ABC"/>
    <x v="0"/>
    <s v="Zanzibar"/>
    <x v="0"/>
    <x v="15"/>
    <d v="2022-03-01T00:00:00"/>
    <d v="2022-03-11T00:00:00"/>
    <x v="0"/>
    <x v="2"/>
    <x v="0"/>
    <s v="Paid"/>
    <s v="Paid"/>
    <s v="TRANSPORTATION"/>
    <n v="31.675000000000001"/>
    <n v="600"/>
    <s v="USD"/>
    <n v="600"/>
    <n v="19005"/>
    <n v="300"/>
    <s v="USD"/>
    <n v="300"/>
    <n v="9502.5"/>
    <n v="31.675000000000001"/>
    <n v="300"/>
    <n v="9502.5"/>
    <n v="1"/>
    <n v="1"/>
    <n v="1.5"/>
    <n v="1.25"/>
    <n v="3.75"/>
  </r>
  <r>
    <s v="DL-59"/>
    <s v="Freight forwarder ABC"/>
    <x v="0"/>
    <s v="Mombasa"/>
    <x v="4"/>
    <x v="6"/>
    <d v="2022-02-26T00:00:00"/>
    <d v="2022-03-10T00:00:00"/>
    <x v="0"/>
    <x v="2"/>
    <x v="0"/>
    <s v="Paid"/>
    <s v="Paid"/>
    <s v="TRANSPORTATION"/>
    <n v="13.574999999999999"/>
    <n v="600"/>
    <s v="USD"/>
    <n v="600"/>
    <n v="8145"/>
    <n v="300"/>
    <s v="USD"/>
    <n v="300"/>
    <n v="4072.5"/>
    <n v="13.574999999999999"/>
    <n v="300"/>
    <n v="4072.5"/>
    <n v="1"/>
    <n v="1.2000000000000002"/>
    <n v="1.8"/>
    <n v="1.5"/>
    <n v="4.5"/>
  </r>
  <r>
    <s v="DL-60"/>
    <s v="Freight forwarder ABC"/>
    <x v="0"/>
    <s v="Marrakech"/>
    <x v="3"/>
    <x v="4"/>
    <d v="2022-03-01T00:00:00"/>
    <d v="2022-03-11T00:00:00"/>
    <x v="0"/>
    <x v="2"/>
    <x v="0"/>
    <s v="Paid"/>
    <s v="Paid"/>
    <s v="TRANSPORTATION"/>
    <n v="31.675000000000001"/>
    <n v="600"/>
    <s v="USD"/>
    <n v="600"/>
    <n v="19005"/>
    <n v="300"/>
    <s v="USD"/>
    <n v="300"/>
    <n v="9502.5"/>
    <n v="31.675000000000001"/>
    <n v="300"/>
    <n v="9502.5"/>
    <n v="1"/>
    <n v="1"/>
    <n v="1.5"/>
    <n v="1.25"/>
    <n v="3.75"/>
  </r>
  <r>
    <s v="DL-64"/>
    <s v="Freight forwarder ABC"/>
    <x v="0"/>
    <s v="Addis Ababa"/>
    <x v="2"/>
    <x v="14"/>
    <d v="2022-03-08T00:00:00"/>
    <d v="2022-03-21T00:00:00"/>
    <x v="0"/>
    <x v="2"/>
    <x v="0"/>
    <s v="Paid"/>
    <s v="Paid"/>
    <s v="TRANSPORTATION"/>
    <n v="31.675000000000001"/>
    <n v="600"/>
    <s v="USD"/>
    <n v="600"/>
    <n v="19005"/>
    <n v="300"/>
    <s v="USD"/>
    <n v="300"/>
    <n v="9502.5"/>
    <n v="31.675000000000001"/>
    <n v="300"/>
    <n v="9502.5"/>
    <n v="1"/>
    <n v="1.3"/>
    <n v="1.95"/>
    <n v="1.625"/>
    <n v="4.875"/>
  </r>
  <r>
    <s v="DL-65"/>
    <s v="Freight forwarder ABC"/>
    <x v="0"/>
    <s v="Marrakech"/>
    <x v="3"/>
    <x v="4"/>
    <d v="2022-03-14T00:00:00"/>
    <d v="2022-03-23T00:00:00"/>
    <x v="0"/>
    <x v="2"/>
    <x v="0"/>
    <s v="Paid"/>
    <s v="Paid"/>
    <s v="TRANSPORTATION"/>
    <n v="31.675000000000001"/>
    <n v="600"/>
    <s v="USD"/>
    <n v="600"/>
    <n v="19005"/>
    <n v="300"/>
    <s v="USD"/>
    <n v="300"/>
    <n v="9502.5"/>
    <n v="31.675000000000001"/>
    <n v="300"/>
    <n v="9502.5"/>
    <n v="1"/>
    <n v="0.9"/>
    <n v="1.3499999999999999"/>
    <n v="1.125"/>
    <n v="3.375"/>
  </r>
  <r>
    <s v="DL-66"/>
    <s v="Freight forwarder ABC"/>
    <x v="0"/>
    <s v="Marrakech"/>
    <x v="1"/>
    <x v="9"/>
    <d v="2022-03-11T00:00:00"/>
    <d v="2022-03-22T00:00:00"/>
    <x v="0"/>
    <x v="2"/>
    <x v="0"/>
    <s v="Paid"/>
    <s v="Paid"/>
    <s v="TRANSPORTATION"/>
    <n v="31.675000000000001"/>
    <n v="600"/>
    <s v="USD"/>
    <n v="600"/>
    <n v="19005"/>
    <n v="300"/>
    <s v="USD"/>
    <n v="300"/>
    <n v="9502.5"/>
    <n v="31.675000000000001"/>
    <n v="300"/>
    <n v="9502.5"/>
    <n v="1"/>
    <n v="1.1000000000000001"/>
    <n v="1.65"/>
    <n v="1.375"/>
    <n v="4.125"/>
  </r>
  <r>
    <s v="DL-67"/>
    <s v="Freight forwarder ABC"/>
    <x v="0"/>
    <s v="Zanzibar"/>
    <x v="4"/>
    <x v="12"/>
    <d v="2022-04-13T00:00:00"/>
    <d v="2022-04-26T00:00:00"/>
    <x v="0"/>
    <x v="3"/>
    <x v="0"/>
    <s v="Invoiced"/>
    <s v="Paid"/>
    <s v="TRANSPORTATION"/>
    <n v="31.675000000000001"/>
    <n v="600"/>
    <s v="USD"/>
    <n v="600"/>
    <n v="19005"/>
    <n v="300"/>
    <s v="USD"/>
    <n v="300"/>
    <n v="9502.5"/>
    <n v="31.675000000000001"/>
    <n v="300"/>
    <n v="9502.5"/>
    <n v="1"/>
    <n v="1.3"/>
    <n v="1.95"/>
    <n v="1.625"/>
    <n v="4.875"/>
  </r>
  <r>
    <s v="DL-69"/>
    <s v="Freight forwarder ABC"/>
    <x v="0"/>
    <s v="Zanzibar"/>
    <x v="4"/>
    <x v="12"/>
    <d v="2022-04-13T00:00:00"/>
    <d v="2022-04-26T00:00:00"/>
    <x v="0"/>
    <x v="3"/>
    <x v="0"/>
    <s v="Invoiced"/>
    <s v="Paid"/>
    <s v="TRANSPORTATION"/>
    <n v="31.675000000000001"/>
    <n v="600"/>
    <s v="USD"/>
    <n v="600"/>
    <n v="19005"/>
    <n v="300"/>
    <s v="USD"/>
    <n v="300"/>
    <n v="9502.5"/>
    <n v="31.675000000000001"/>
    <n v="300"/>
    <n v="9502.5"/>
    <n v="1"/>
    <n v="1.3"/>
    <n v="1.95"/>
    <n v="1.625"/>
    <n v="4.875"/>
  </r>
  <r>
    <s v="DL-71"/>
    <s v="Freight forwarder ABC"/>
    <x v="0"/>
    <s v="Mombasa"/>
    <x v="0"/>
    <x v="11"/>
    <d v="2022-04-14T00:00:00"/>
    <d v="2022-04-26T00:00:00"/>
    <x v="0"/>
    <x v="3"/>
    <x v="0"/>
    <s v="Invoiced"/>
    <s v="Invoiced"/>
    <s v="TRANSPORTATION"/>
    <n v="31.675000000000001"/>
    <n v="600"/>
    <s v="USD"/>
    <n v="600"/>
    <n v="19005"/>
    <n v="300"/>
    <s v="USD"/>
    <n v="300"/>
    <n v="9502.5"/>
    <n v="31.675000000000001"/>
    <n v="300"/>
    <n v="9502.5"/>
    <n v="1"/>
    <n v="1.2000000000000002"/>
    <n v="1.7999999999999998"/>
    <n v="1.5"/>
    <n v="4.5"/>
  </r>
  <r>
    <s v="DL-73"/>
    <s v="Freight forwarder ABC"/>
    <x v="0"/>
    <s v="Mogadishu"/>
    <x v="2"/>
    <x v="2"/>
    <d v="2022-04-13T00:00:00"/>
    <d v="2022-04-26T00:00:00"/>
    <x v="0"/>
    <x v="3"/>
    <x v="0"/>
    <s v="Invoiced"/>
    <s v="Paid"/>
    <s v="TRANSPORTATION"/>
    <n v="31.675000000000001"/>
    <n v="600"/>
    <s v="USD"/>
    <n v="600"/>
    <n v="19005"/>
    <n v="300"/>
    <s v="USD"/>
    <n v="300"/>
    <n v="9502.5"/>
    <n v="31.675000000000001"/>
    <n v="300"/>
    <n v="9502.5"/>
    <n v="1"/>
    <n v="1.3"/>
    <n v="1.95"/>
    <n v="1.625"/>
    <n v="4.875"/>
  </r>
  <r>
    <s v="DL-75"/>
    <s v="Freight forwarder ABC"/>
    <x v="0"/>
    <s v="Addis Ababa"/>
    <x v="3"/>
    <x v="7"/>
    <d v="2022-04-05T00:00:00"/>
    <d v="2022-05-03T00:00:00"/>
    <x v="0"/>
    <x v="4"/>
    <x v="0"/>
    <s v="Invoiced"/>
    <s v="Invoiced"/>
    <s v="TRANSPORTATION"/>
    <n v="30.77"/>
    <n v="600"/>
    <s v="USD"/>
    <n v="600"/>
    <n v="18462"/>
    <n v="300"/>
    <s v="USD"/>
    <n v="300"/>
    <n v="9231"/>
    <n v="30.77"/>
    <n v="300"/>
    <n v="9231"/>
    <n v="1"/>
    <n v="2.8000000000000003"/>
    <n v="4.2"/>
    <n v="3.5"/>
    <n v="10.5"/>
  </r>
  <r>
    <s v="DL-76"/>
    <s v="Freight forwarder ABC"/>
    <x v="0"/>
    <s v="Marrakech"/>
    <x v="1"/>
    <x v="9"/>
    <d v="2022-04-07T00:00:00"/>
    <d v="2022-05-02T00:00:00"/>
    <x v="0"/>
    <x v="4"/>
    <x v="0"/>
    <s v="Invoiced"/>
    <s v="Invoiced"/>
    <s v="TRANSPORTATION"/>
    <n v="29.864999999999998"/>
    <n v="600"/>
    <s v="USD"/>
    <n v="600"/>
    <n v="17919"/>
    <n v="300"/>
    <s v="USD"/>
    <n v="300"/>
    <n v="8959.5"/>
    <n v="29.864999999999998"/>
    <n v="300"/>
    <n v="8959.5"/>
    <n v="1"/>
    <n v="2.5"/>
    <n v="3.75"/>
    <n v="3.125"/>
    <n v="9.375"/>
  </r>
  <r>
    <s v="DL-77"/>
    <s v="Freight forwarder ABC"/>
    <x v="0"/>
    <s v="Mogadishu"/>
    <x v="1"/>
    <x v="1"/>
    <d v="2022-04-09T00:00:00"/>
    <d v="2022-05-02T00:00:00"/>
    <x v="0"/>
    <x v="4"/>
    <x v="0"/>
    <s v="Invoiced"/>
    <s v="Invoiced"/>
    <s v="TRANSPORTATION"/>
    <n v="29.864999999999998"/>
    <n v="600"/>
    <s v="USD"/>
    <n v="600"/>
    <n v="17919"/>
    <n v="300"/>
    <s v="USD"/>
    <n v="300"/>
    <n v="8959.5"/>
    <n v="29.864999999999998"/>
    <n v="300"/>
    <n v="8959.5"/>
    <n v="1"/>
    <n v="2.3000000000000003"/>
    <n v="3.4499999999999997"/>
    <n v="2.875"/>
    <n v="8.625"/>
  </r>
  <r>
    <s v="DL-81"/>
    <s v="Freight forwarder ABC"/>
    <x v="1"/>
    <s v="Mombasa"/>
    <x v="0"/>
    <x v="11"/>
    <d v="2022-01-06T00:00:00"/>
    <d v="2022-01-24T00:00:00"/>
    <x v="0"/>
    <x v="0"/>
    <x v="0"/>
    <s v="Paid"/>
    <s v="Invoiced"/>
    <s v="FOB"/>
    <n v="27.393999999999998"/>
    <n v="100"/>
    <s v="USD"/>
    <n v="100"/>
    <n v="2739.3999999999996"/>
    <n v="2000"/>
    <s v="NAD"/>
    <n v="114"/>
    <n v="3122.9160000000002"/>
    <n v="27.393999999999995"/>
    <n v="-14"/>
    <n v="-383.51599999999991"/>
    <n v="1"/>
    <n v="1.8"/>
    <n v="2.6999999999999997"/>
    <n v="2.25"/>
    <n v="6.75"/>
  </r>
  <r>
    <s v="DL-82"/>
    <s v="Freight forwarder ABC"/>
    <x v="1"/>
    <s v="Zanzibar"/>
    <x v="0"/>
    <x v="15"/>
    <d v="2022-01-06T00:00:00"/>
    <d v="2022-01-24T00:00:00"/>
    <x v="0"/>
    <x v="0"/>
    <x v="0"/>
    <s v="Paid"/>
    <s v="Invoiced"/>
    <s v="FOB"/>
    <n v="27.234999999999999"/>
    <n v="100"/>
    <s v="USD"/>
    <n v="100"/>
    <n v="2723.5"/>
    <n v="2000"/>
    <s v="NAD"/>
    <n v="114"/>
    <n v="3104.79"/>
    <n v="27.234999999999999"/>
    <n v="-14"/>
    <n v="-381.28999999999996"/>
    <n v="1"/>
    <n v="1.8"/>
    <n v="2.6999999999999997"/>
    <n v="2.25"/>
    <n v="6.75"/>
  </r>
  <r>
    <s v="DL-83"/>
    <s v="Freight forwarder ABC"/>
    <x v="1"/>
    <s v="Addis Ababa"/>
    <x v="4"/>
    <x v="8"/>
    <d v="2022-01-06T00:00:00"/>
    <d v="2022-01-24T00:00:00"/>
    <x v="0"/>
    <x v="0"/>
    <x v="0"/>
    <s v="Paid"/>
    <s v="Invoiced"/>
    <s v="FOB"/>
    <n v="27.123000000000001"/>
    <n v="100"/>
    <s v="USD"/>
    <n v="100"/>
    <n v="2712.3"/>
    <n v="2000"/>
    <s v="NAD"/>
    <n v="114"/>
    <n v="3092.0219999999999"/>
    <n v="27.123000000000001"/>
    <n v="-14"/>
    <n v="-379.72200000000004"/>
    <n v="1"/>
    <n v="1.8"/>
    <n v="2.6999999999999997"/>
    <n v="2.25"/>
    <n v="6.75"/>
  </r>
  <r>
    <s v="DL-84"/>
    <s v="Freight forwarder ABC"/>
    <x v="1"/>
    <s v="Mogadishu"/>
    <x v="0"/>
    <x v="0"/>
    <d v="2022-01-06T00:00:00"/>
    <d v="2022-01-24T00:00:00"/>
    <x v="0"/>
    <x v="0"/>
    <x v="0"/>
    <s v="Paid"/>
    <s v="Invoiced"/>
    <s v="FOB"/>
    <n v="27.484999999999999"/>
    <n v="100"/>
    <s v="USD"/>
    <n v="100"/>
    <n v="2748.5"/>
    <n v="2000"/>
    <s v="NAD"/>
    <n v="114"/>
    <n v="3133.29"/>
    <n v="27.484999999999999"/>
    <n v="-14"/>
    <n v="-384.78999999999996"/>
    <n v="1"/>
    <n v="1.8"/>
    <n v="2.6999999999999997"/>
    <n v="2.25"/>
    <n v="6.75"/>
  </r>
  <r>
    <s v="DL-85"/>
    <s v="Freight forwarder ABC"/>
    <x v="1"/>
    <s v="Mogadishu"/>
    <x v="4"/>
    <x v="16"/>
    <d v="2022-01-06T00:00:00"/>
    <d v="2022-01-24T00:00:00"/>
    <x v="0"/>
    <x v="0"/>
    <x v="0"/>
    <s v="Paid"/>
    <s v="Invoiced"/>
    <s v="FOB"/>
    <n v="27.472000000000001"/>
    <n v="100"/>
    <s v="USD"/>
    <n v="100"/>
    <n v="2747.2000000000003"/>
    <n v="2000"/>
    <s v="NAD"/>
    <n v="114"/>
    <n v="3131.808"/>
    <n v="27.472000000000001"/>
    <n v="-14"/>
    <n v="-384.608"/>
    <n v="1"/>
    <n v="1.8"/>
    <n v="2.6999999999999997"/>
    <n v="2.25"/>
    <n v="6.75"/>
  </r>
  <r>
    <s v="DL-86"/>
    <s v="Freight forwarder ABC"/>
    <x v="1"/>
    <s v="Mogadishu"/>
    <x v="2"/>
    <x v="2"/>
    <d v="2022-01-06T00:00:00"/>
    <d v="2022-01-24T00:00:00"/>
    <x v="0"/>
    <x v="0"/>
    <x v="0"/>
    <s v="Paid"/>
    <s v="Invoiced"/>
    <s v="FOB"/>
    <n v="27.425000000000001"/>
    <n v="100"/>
    <s v="USD"/>
    <n v="100"/>
    <n v="2742.5"/>
    <n v="2000"/>
    <s v="NAD"/>
    <n v="114"/>
    <n v="3126.4500000000003"/>
    <n v="27.425000000000001"/>
    <n v="-14"/>
    <n v="-383.95"/>
    <n v="1"/>
    <n v="1.8"/>
    <n v="2.6999999999999997"/>
    <n v="2.25"/>
    <n v="6.75"/>
  </r>
  <r>
    <s v="DL-87"/>
    <s v="Freight forwarder ABC"/>
    <x v="1"/>
    <s v="Mombasa"/>
    <x v="2"/>
    <x v="3"/>
    <d v="2022-01-06T00:00:00"/>
    <d v="2022-01-24T00:00:00"/>
    <x v="0"/>
    <x v="0"/>
    <x v="0"/>
    <s v="Paid"/>
    <s v="Invoiced"/>
    <s v="FOB"/>
    <n v="27.460999999999999"/>
    <n v="100"/>
    <s v="USD"/>
    <n v="100"/>
    <n v="2746.1"/>
    <n v="2000"/>
    <s v="NAD"/>
    <n v="114"/>
    <n v="3130.5540000000001"/>
    <n v="27.460999999999999"/>
    <n v="-14"/>
    <n v="-384.45399999999995"/>
    <n v="1"/>
    <n v="1.8"/>
    <n v="2.6999999999999997"/>
    <n v="2.25"/>
    <n v="6.75"/>
  </r>
  <r>
    <s v="DL-88"/>
    <s v="Freight forwarder ABC"/>
    <x v="1"/>
    <s v="Zanzibar"/>
    <x v="0"/>
    <x v="15"/>
    <d v="2022-01-06T00:00:00"/>
    <d v="2022-01-24T00:00:00"/>
    <x v="0"/>
    <x v="0"/>
    <x v="0"/>
    <s v="Paid"/>
    <s v="Invoiced"/>
    <s v="FOB"/>
    <n v="27.260999999999999"/>
    <n v="100"/>
    <s v="USD"/>
    <n v="100"/>
    <n v="2726.1"/>
    <n v="2000"/>
    <s v="NAD"/>
    <n v="114"/>
    <n v="3107.7539999999999"/>
    <n v="27.260999999999999"/>
    <n v="-14"/>
    <n v="-381.654"/>
    <n v="1"/>
    <n v="1.8"/>
    <n v="2.6999999999999997"/>
    <n v="2.25"/>
    <n v="6.75"/>
  </r>
  <r>
    <s v="DL-89"/>
    <s v="Freight forwarder ABC"/>
    <x v="1"/>
    <s v="Mogadishu"/>
    <x v="2"/>
    <x v="2"/>
    <d v="2022-01-06T00:00:00"/>
    <d v="2022-01-24T00:00:00"/>
    <x v="0"/>
    <x v="0"/>
    <x v="0"/>
    <s v="Paid"/>
    <s v="Invoiced"/>
    <s v="FOB"/>
    <n v="27.38"/>
    <n v="100"/>
    <s v="USD"/>
    <n v="100"/>
    <n v="2738"/>
    <n v="2000"/>
    <s v="NAD"/>
    <n v="114"/>
    <n v="3121.32"/>
    <n v="27.38"/>
    <n v="-14"/>
    <n v="-383.32"/>
    <n v="1"/>
    <n v="1.8"/>
    <n v="2.6999999999999997"/>
    <n v="2.25"/>
    <n v="6.75"/>
  </r>
  <r>
    <s v="DL-94"/>
    <s v="Freight forwarder ABC"/>
    <x v="2"/>
    <s v="Mogadishu"/>
    <x v="0"/>
    <x v="0"/>
    <d v="2022-01-07T00:00:00"/>
    <d v="2022-03-04T00:00:00"/>
    <x v="0"/>
    <x v="2"/>
    <x v="0"/>
    <s v="Paid"/>
    <s v="Invoiced"/>
    <s v="SECURITY &amp; ESCORT"/>
    <n v="30"/>
    <n v="20"/>
    <s v="USD"/>
    <n v="20"/>
    <n v="600"/>
    <n v="10"/>
    <s v="USD"/>
    <n v="10"/>
    <n v="300"/>
    <n v="30"/>
    <n v="10"/>
    <n v="300"/>
    <n v="1"/>
    <n v="5.6000000000000005"/>
    <n v="8.4"/>
    <n v="7"/>
    <n v="21"/>
  </r>
  <r>
    <s v="DL-95"/>
    <s v="Freight forwarder ABC"/>
    <x v="2"/>
    <s v="Mogadishu"/>
    <x v="0"/>
    <x v="0"/>
    <d v="2022-01-07T00:00:00"/>
    <d v="2022-03-04T00:00:00"/>
    <x v="0"/>
    <x v="2"/>
    <x v="0"/>
    <s v="Paid"/>
    <s v="Paid"/>
    <s v="TRANSPORTATION"/>
    <n v="30"/>
    <n v="600"/>
    <s v="USD"/>
    <n v="600"/>
    <n v="18000"/>
    <n v="300"/>
    <s v="USD"/>
    <n v="300"/>
    <n v="9000"/>
    <n v="30"/>
    <n v="300"/>
    <n v="9000"/>
    <n v="1"/>
    <n v="5.6000000000000005"/>
    <n v="8.4"/>
    <n v="7"/>
    <n v="21"/>
  </r>
  <r>
    <s v="DL-96"/>
    <s v="Freight forwarder ABC"/>
    <x v="2"/>
    <s v="Mombasa"/>
    <x v="4"/>
    <x v="6"/>
    <d v="2022-01-02T00:00:00"/>
    <d v="2022-02-02T00:00:00"/>
    <x v="0"/>
    <x v="1"/>
    <x v="0"/>
    <s v="Paid"/>
    <s v="Paid"/>
    <s v="TRANSPORTATION"/>
    <n v="32"/>
    <n v="600"/>
    <s v="USD"/>
    <n v="600"/>
    <n v="19200"/>
    <n v="300"/>
    <s v="USD"/>
    <n v="300"/>
    <n v="9600"/>
    <n v="32"/>
    <n v="300"/>
    <n v="9600"/>
    <n v="1"/>
    <n v="3.1"/>
    <n v="4.6499999999999995"/>
    <n v="3.875"/>
    <n v="11.625"/>
  </r>
  <r>
    <s v="DL-97"/>
    <s v="Freight forwarder ABC"/>
    <x v="2"/>
    <s v="Mogadishu"/>
    <x v="1"/>
    <x v="1"/>
    <d v="2022-01-02T00:00:00"/>
    <d v="2022-02-02T00:00:00"/>
    <x v="0"/>
    <x v="1"/>
    <x v="0"/>
    <s v="Paid"/>
    <s v="Paid"/>
    <s v="SECURITY &amp; ESCORT"/>
    <n v="32"/>
    <n v="20"/>
    <s v="USD"/>
    <n v="20"/>
    <n v="640"/>
    <n v="10"/>
    <s v="USD"/>
    <n v="10"/>
    <n v="320"/>
    <n v="32"/>
    <n v="10"/>
    <n v="320"/>
    <n v="1"/>
    <n v="3.1"/>
    <n v="4.6499999999999995"/>
    <n v="3.875"/>
    <n v="11.625"/>
  </r>
  <r>
    <s v="DL-103"/>
    <s v="Freight forwarder ABC"/>
    <x v="2"/>
    <s v="Mogadishu"/>
    <x v="4"/>
    <x v="16"/>
    <d v="2022-02-08T00:00:00"/>
    <d v="2022-03-07T00:00:00"/>
    <x v="0"/>
    <x v="2"/>
    <x v="0"/>
    <s v="Paid"/>
    <s v="Invoiced"/>
    <s v="SECURITY &amp; ESCORT"/>
    <n v="33.997"/>
    <n v="20"/>
    <s v="USD"/>
    <n v="20"/>
    <n v="679.94"/>
    <n v="10"/>
    <s v="USD"/>
    <n v="10"/>
    <n v="339.97"/>
    <n v="33.997"/>
    <n v="10"/>
    <n v="339.97"/>
    <n v="1"/>
    <n v="2.7"/>
    <n v="4.05"/>
    <n v="3.375"/>
    <n v="10.125"/>
  </r>
  <r>
    <s v="DL-105"/>
    <s v="Freight forwarder ABC"/>
    <x v="2"/>
    <s v="Addis Ababa"/>
    <x v="1"/>
    <x v="17"/>
    <d v="2022-02-14T00:00:00"/>
    <d v="2022-03-11T00:00:00"/>
    <x v="0"/>
    <x v="2"/>
    <x v="0"/>
    <s v="Paid"/>
    <s v="Invoiced"/>
    <s v="SECURITY &amp; ESCORT"/>
    <n v="30"/>
    <n v="20"/>
    <s v="USD"/>
    <n v="20"/>
    <n v="600"/>
    <n v="10"/>
    <s v="USD"/>
    <n v="10"/>
    <n v="300"/>
    <n v="30"/>
    <n v="10"/>
    <n v="300"/>
    <n v="1"/>
    <n v="2.5"/>
    <n v="3.75"/>
    <n v="3.125"/>
    <n v="9.375"/>
  </r>
  <r>
    <s v="DL-107"/>
    <s v="Freight forwarder ABC"/>
    <x v="2"/>
    <s v="Mombasa"/>
    <x v="1"/>
    <x v="18"/>
    <d v="2022-02-08T00:00:00"/>
    <d v="2022-03-07T00:00:00"/>
    <x v="0"/>
    <x v="2"/>
    <x v="0"/>
    <s v="Paid"/>
    <s v="Invoiced"/>
    <s v="SECURITY &amp; ESCORT"/>
    <n v="29.994"/>
    <n v="20"/>
    <s v="USD"/>
    <n v="20"/>
    <n v="599.88"/>
    <n v="10"/>
    <s v="USD"/>
    <n v="10"/>
    <n v="299.94"/>
    <n v="29.994"/>
    <n v="10"/>
    <n v="299.94"/>
    <n v="1"/>
    <n v="2.7"/>
    <n v="4.05"/>
    <n v="3.375"/>
    <n v="10.125"/>
  </r>
  <r>
    <s v="DL-109"/>
    <s v="Freight forwarder ABC"/>
    <x v="2"/>
    <s v="Addis Ababa"/>
    <x v="4"/>
    <x v="8"/>
    <d v="2022-02-14T00:00:00"/>
    <d v="2022-03-15T00:00:00"/>
    <x v="0"/>
    <x v="2"/>
    <x v="0"/>
    <s v="Paid"/>
    <s v="Invoiced"/>
    <s v="SECURITY &amp; ESCORT"/>
    <n v="29.991"/>
    <n v="20"/>
    <s v="USD"/>
    <n v="20"/>
    <n v="599.81999999999994"/>
    <n v="10"/>
    <s v="USD"/>
    <n v="10"/>
    <n v="299.90999999999997"/>
    <n v="29.990999999999996"/>
    <n v="10"/>
    <n v="299.90999999999997"/>
    <n v="1"/>
    <n v="2.9000000000000004"/>
    <n v="4.3499999999999996"/>
    <n v="3.625"/>
    <n v="10.875"/>
  </r>
  <r>
    <s v="DL-111"/>
    <s v="Freight forwarder ABC"/>
    <x v="2"/>
    <s v="Mombasa"/>
    <x v="4"/>
    <x v="6"/>
    <d v="2022-02-07T00:00:00"/>
    <d v="2022-03-07T00:00:00"/>
    <x v="0"/>
    <x v="2"/>
    <x v="0"/>
    <s v="Paid"/>
    <s v="Missing"/>
    <s v="SECURITY &amp; ESCORT"/>
    <n v="33.994"/>
    <n v="20"/>
    <s v="USD"/>
    <n v="20"/>
    <n v="679.88"/>
    <n v="10"/>
    <s v="USD"/>
    <n v="10"/>
    <n v="339.94"/>
    <n v="33.994"/>
    <n v="10"/>
    <n v="339.94"/>
    <n v="1"/>
    <n v="2.8000000000000003"/>
    <n v="4.2"/>
    <n v="3.5"/>
    <n v="10.5"/>
  </r>
  <r>
    <s v="DL-113"/>
    <s v="Freight forwarder ABC"/>
    <x v="2"/>
    <s v="Mombasa"/>
    <x v="2"/>
    <x v="3"/>
    <d v="2022-02-15T00:00:00"/>
    <d v="2022-03-10T00:00:00"/>
    <x v="0"/>
    <x v="2"/>
    <x v="0"/>
    <s v="Paid"/>
    <s v="Missing"/>
    <s v="SECURITY &amp; ESCORT"/>
    <n v="33.993000000000002"/>
    <n v="20"/>
    <s v="USD"/>
    <n v="20"/>
    <n v="679.86"/>
    <n v="10"/>
    <s v="USD"/>
    <n v="10"/>
    <n v="339.93"/>
    <n v="33.993000000000002"/>
    <n v="10"/>
    <n v="339.93"/>
    <n v="1"/>
    <n v="2.3000000000000003"/>
    <n v="3.4499999999999997"/>
    <n v="2.875"/>
    <n v="8.625"/>
  </r>
  <r>
    <s v="DL-115"/>
    <s v="Freight forwarder ABC"/>
    <x v="2"/>
    <s v="Marrakech"/>
    <x v="0"/>
    <x v="5"/>
    <d v="2022-02-07T00:00:00"/>
    <d v="2022-03-10T00:00:00"/>
    <x v="0"/>
    <x v="2"/>
    <x v="0"/>
    <s v="Paid"/>
    <s v="Missing"/>
    <s v="SECURITY &amp; ESCORT"/>
    <n v="32.996000000000002"/>
    <n v="20"/>
    <s v="USD"/>
    <n v="20"/>
    <n v="659.92000000000007"/>
    <n v="10"/>
    <s v="USD"/>
    <n v="10"/>
    <n v="329.96000000000004"/>
    <n v="32.996000000000002"/>
    <n v="10"/>
    <n v="329.96000000000004"/>
    <n v="1"/>
    <n v="3.1"/>
    <n v="4.6499999999999995"/>
    <n v="3.875"/>
    <n v="11.625"/>
  </r>
  <r>
    <s v="DL-117"/>
    <s v="Freight forwarder ABC"/>
    <x v="2"/>
    <s v="Mombasa"/>
    <x v="4"/>
    <x v="6"/>
    <d v="2022-02-08T00:00:00"/>
    <d v="2022-03-07T00:00:00"/>
    <x v="0"/>
    <x v="2"/>
    <x v="0"/>
    <s v="Paid"/>
    <s v="Invoiced"/>
    <s v="SECURITY &amp; ESCORT"/>
    <n v="32.994"/>
    <n v="20"/>
    <s v="USD"/>
    <n v="20"/>
    <n v="659.88"/>
    <n v="10"/>
    <s v="USD"/>
    <n v="10"/>
    <n v="329.94"/>
    <n v="32.994"/>
    <n v="10"/>
    <n v="329.94"/>
    <n v="1"/>
    <n v="2.7"/>
    <n v="4.05"/>
    <n v="3.375"/>
    <n v="10.125"/>
  </r>
  <r>
    <s v="DL-119"/>
    <s v="Freight forwarder ABC"/>
    <x v="2"/>
    <s v="Marrakech"/>
    <x v="1"/>
    <x v="9"/>
    <d v="2022-02-10T00:00:00"/>
    <d v="2022-03-17T00:00:00"/>
    <x v="0"/>
    <x v="2"/>
    <x v="0"/>
    <s v="Paid"/>
    <s v="Missing"/>
    <s v="SECURITY &amp; ESCORT"/>
    <n v="32.996000000000002"/>
    <n v="20"/>
    <s v="USD"/>
    <n v="20"/>
    <n v="659.92000000000007"/>
    <n v="10"/>
    <s v="USD"/>
    <n v="10"/>
    <n v="329.96000000000004"/>
    <n v="32.996000000000002"/>
    <n v="10"/>
    <n v="329.96000000000004"/>
    <n v="1"/>
    <n v="3.5"/>
    <n v="5.25"/>
    <n v="4.375"/>
    <n v="13.125"/>
  </r>
  <r>
    <s v="DL-138"/>
    <s v="Freight forwarder ABC"/>
    <x v="2"/>
    <s v="Marrakech"/>
    <x v="0"/>
    <x v="5"/>
    <d v="2022-02-08T00:00:00"/>
    <d v="2022-03-07T00:00:00"/>
    <x v="0"/>
    <x v="2"/>
    <x v="0"/>
    <s v="Paid"/>
    <s v="Paid"/>
    <s v="TRANSPORTATION"/>
    <n v="33.997"/>
    <n v="600"/>
    <s v="USD"/>
    <n v="600"/>
    <n v="20398.2"/>
    <n v="300"/>
    <s v="USD"/>
    <n v="300"/>
    <n v="10199.1"/>
    <n v="33.997"/>
    <n v="300"/>
    <n v="10199.1"/>
    <n v="1"/>
    <n v="2.7"/>
    <n v="4.05"/>
    <n v="3.375"/>
    <n v="10.125"/>
  </r>
  <r>
    <s v="DL-139"/>
    <s v="Freight forwarder ABC"/>
    <x v="2"/>
    <s v="Addis Ababa"/>
    <x v="2"/>
    <x v="14"/>
    <d v="2022-02-14T00:00:00"/>
    <d v="2022-03-11T00:00:00"/>
    <x v="0"/>
    <x v="2"/>
    <x v="0"/>
    <s v="Paid"/>
    <s v="Paid"/>
    <s v="TRANSPORTATION"/>
    <n v="30"/>
    <n v="600"/>
    <s v="USD"/>
    <n v="600"/>
    <n v="18000"/>
    <n v="300"/>
    <s v="USD"/>
    <n v="300"/>
    <n v="9000"/>
    <n v="30"/>
    <n v="300"/>
    <n v="9000"/>
    <n v="1"/>
    <n v="2.5"/>
    <n v="3.75"/>
    <n v="3.125"/>
    <n v="9.375"/>
  </r>
  <r>
    <s v="DL-140"/>
    <s v="Freight forwarder ABC"/>
    <x v="2"/>
    <s v="Mombasa"/>
    <x v="3"/>
    <x v="19"/>
    <d v="2022-02-08T00:00:00"/>
    <d v="2022-03-07T00:00:00"/>
    <x v="0"/>
    <x v="2"/>
    <x v="0"/>
    <s v="Paid"/>
    <s v="Paid"/>
    <s v="TRANSPORTATION"/>
    <n v="29.994"/>
    <n v="600"/>
    <s v="USD"/>
    <n v="600"/>
    <n v="17996.400000000001"/>
    <n v="300"/>
    <s v="USD"/>
    <n v="300"/>
    <n v="8998.2000000000007"/>
    <n v="29.994000000000003"/>
    <n v="300"/>
    <n v="8998.2000000000007"/>
    <n v="1"/>
    <n v="2.7"/>
    <n v="4.05"/>
    <n v="3.375"/>
    <n v="10.125"/>
  </r>
  <r>
    <s v="DL-141"/>
    <s v="Freight forwarder ABC"/>
    <x v="2"/>
    <s v="Mogadishu"/>
    <x v="3"/>
    <x v="20"/>
    <d v="2022-02-14T00:00:00"/>
    <d v="2022-03-15T00:00:00"/>
    <x v="0"/>
    <x v="2"/>
    <x v="0"/>
    <s v="Paid"/>
    <s v="Paid"/>
    <s v="TRANSPORTATION"/>
    <n v="29.991"/>
    <n v="600"/>
    <s v="USD"/>
    <n v="600"/>
    <n v="17994.599999999999"/>
    <n v="300"/>
    <s v="USD"/>
    <n v="300"/>
    <n v="8997.2999999999993"/>
    <n v="29.990999999999996"/>
    <n v="300"/>
    <n v="8997.2999999999993"/>
    <n v="1"/>
    <n v="2.9000000000000004"/>
    <n v="4.3499999999999996"/>
    <n v="3.625"/>
    <n v="10.875"/>
  </r>
  <r>
    <s v="DL-142"/>
    <s v="Freight forwarder ABC"/>
    <x v="2"/>
    <s v="Mombasa"/>
    <x v="4"/>
    <x v="6"/>
    <d v="2022-02-07T00:00:00"/>
    <d v="2022-03-07T00:00:00"/>
    <x v="0"/>
    <x v="2"/>
    <x v="0"/>
    <s v="Paid"/>
    <s v="Paid"/>
    <s v="TRANSPORTATION"/>
    <n v="33.994"/>
    <n v="600"/>
    <s v="USD"/>
    <n v="600"/>
    <n v="20396.400000000001"/>
    <n v="300"/>
    <s v="USD"/>
    <n v="300"/>
    <n v="10198.200000000001"/>
    <n v="33.994"/>
    <n v="300"/>
    <n v="10198.200000000001"/>
    <n v="1"/>
    <n v="2.8000000000000003"/>
    <n v="4.2"/>
    <n v="3.5"/>
    <n v="10.5"/>
  </r>
  <r>
    <s v="DL-143"/>
    <s v="Freight forwarder ABC"/>
    <x v="2"/>
    <s v="Mogadishu"/>
    <x v="3"/>
    <x v="20"/>
    <d v="2022-02-15T00:00:00"/>
    <d v="2022-03-10T00:00:00"/>
    <x v="0"/>
    <x v="2"/>
    <x v="0"/>
    <s v="Paid"/>
    <s v="Paid"/>
    <s v="TRANSPORTATION"/>
    <n v="33.993000000000002"/>
    <n v="600"/>
    <s v="USD"/>
    <n v="600"/>
    <n v="20395.800000000003"/>
    <n v="300"/>
    <s v="USD"/>
    <n v="300"/>
    <n v="10197.900000000001"/>
    <n v="33.993000000000002"/>
    <n v="300"/>
    <n v="10197.900000000001"/>
    <n v="1"/>
    <n v="2.3000000000000003"/>
    <n v="3.4499999999999997"/>
    <n v="2.875"/>
    <n v="8.625"/>
  </r>
  <r>
    <s v="DL-144"/>
    <s v="Freight forwarder ABC"/>
    <x v="2"/>
    <s v="Marrakech"/>
    <x v="4"/>
    <x v="21"/>
    <d v="2022-02-07T00:00:00"/>
    <d v="2022-03-10T00:00:00"/>
    <x v="0"/>
    <x v="2"/>
    <x v="0"/>
    <s v="Paid"/>
    <s v="Paid"/>
    <s v="TRANSPORTATION"/>
    <n v="32.996000000000002"/>
    <n v="600"/>
    <s v="USD"/>
    <n v="600"/>
    <n v="19797.600000000002"/>
    <n v="300"/>
    <s v="USD"/>
    <n v="300"/>
    <n v="9898.8000000000011"/>
    <n v="32.996000000000002"/>
    <n v="300"/>
    <n v="9898.8000000000011"/>
    <n v="1"/>
    <n v="3.1"/>
    <n v="4.6499999999999995"/>
    <n v="3.875"/>
    <n v="11.625"/>
  </r>
  <r>
    <s v="DL-145"/>
    <s v="Freight forwarder ABC"/>
    <x v="2"/>
    <s v="Mogadishu"/>
    <x v="3"/>
    <x v="20"/>
    <d v="2022-02-08T00:00:00"/>
    <d v="2022-03-07T00:00:00"/>
    <x v="0"/>
    <x v="2"/>
    <x v="0"/>
    <s v="Paid"/>
    <s v="Paid"/>
    <s v="TRANSPORTATION"/>
    <n v="32.994"/>
    <n v="600"/>
    <s v="USD"/>
    <n v="600"/>
    <n v="19796.400000000001"/>
    <n v="300"/>
    <s v="USD"/>
    <n v="300"/>
    <n v="9898.2000000000007"/>
    <n v="32.994"/>
    <n v="300"/>
    <n v="9898.2000000000007"/>
    <n v="1"/>
    <n v="2.7"/>
    <n v="4.05"/>
    <n v="3.375"/>
    <n v="10.125"/>
  </r>
  <r>
    <s v="DL-146"/>
    <s v="Freight forwarder ABC"/>
    <x v="2"/>
    <s v="Zanzibar"/>
    <x v="0"/>
    <x v="15"/>
    <d v="2022-02-10T00:00:00"/>
    <d v="2022-03-17T00:00:00"/>
    <x v="0"/>
    <x v="2"/>
    <x v="0"/>
    <s v="Paid"/>
    <s v="Paid"/>
    <s v="TRANSPORTATION"/>
    <n v="32.996000000000002"/>
    <n v="600"/>
    <s v="USD"/>
    <n v="600"/>
    <n v="19797.600000000002"/>
    <n v="300"/>
    <s v="USD"/>
    <n v="300"/>
    <n v="9898.8000000000011"/>
    <n v="32.996000000000002"/>
    <n v="300"/>
    <n v="9898.8000000000011"/>
    <n v="1"/>
    <n v="3.5"/>
    <n v="5.25"/>
    <n v="4.375"/>
    <n v="13.125"/>
  </r>
  <r>
    <s v="DL-147"/>
    <s v="Freight forwarder ABC"/>
    <x v="2"/>
    <s v="Addis Ababa"/>
    <x v="3"/>
    <x v="7"/>
    <d v="2022-01-17T00:00:00"/>
    <d v="2022-02-09T00:00:00"/>
    <x v="0"/>
    <x v="1"/>
    <x v="0"/>
    <s v="Paid"/>
    <s v="Paid"/>
    <s v="TRANSPORTATION"/>
    <n v="34.128"/>
    <n v="600"/>
    <s v="USD"/>
    <n v="600"/>
    <n v="20476.8"/>
    <n v="300"/>
    <s v="USD"/>
    <n v="300"/>
    <n v="10238.4"/>
    <n v="34.128"/>
    <n v="300"/>
    <n v="10238.4"/>
    <n v="1"/>
    <n v="2.3000000000000003"/>
    <n v="3.4499999999999997"/>
    <n v="2.875"/>
    <n v="8.625"/>
  </r>
  <r>
    <s v="DL-148"/>
    <s v="Freight forwarder ABC"/>
    <x v="2"/>
    <s v="Mogadishu"/>
    <x v="3"/>
    <x v="20"/>
    <d v="2022-01-17T00:00:00"/>
    <d v="2022-02-09T00:00:00"/>
    <x v="0"/>
    <x v="1"/>
    <x v="0"/>
    <s v="Paid"/>
    <s v="Paid"/>
    <s v="TRANSPORTATION"/>
    <n v="34.069000000000003"/>
    <n v="600"/>
    <s v="USD"/>
    <n v="600"/>
    <n v="20441.400000000001"/>
    <n v="300"/>
    <s v="USD"/>
    <n v="300"/>
    <n v="10220.700000000001"/>
    <n v="34.069000000000003"/>
    <n v="300"/>
    <n v="10220.700000000001"/>
    <n v="1"/>
    <n v="2.3000000000000003"/>
    <n v="3.4499999999999997"/>
    <n v="2.875"/>
    <n v="8.625"/>
  </r>
  <r>
    <s v="DL-149"/>
    <s v="Freight forwarder ABC"/>
    <x v="2"/>
    <s v="Mogadishu"/>
    <x v="3"/>
    <x v="20"/>
    <d v="2022-01-17T00:00:00"/>
    <d v="2022-02-09T00:00:00"/>
    <x v="0"/>
    <x v="1"/>
    <x v="0"/>
    <s v="Paid"/>
    <s v="Paid"/>
    <s v="TRANSPORTATION"/>
    <n v="34.195"/>
    <n v="600"/>
    <s v="USD"/>
    <n v="600"/>
    <n v="20517"/>
    <n v="300"/>
    <s v="USD"/>
    <n v="300"/>
    <n v="10258.5"/>
    <n v="34.195"/>
    <n v="300"/>
    <n v="10258.5"/>
    <n v="1"/>
    <n v="2.3000000000000003"/>
    <n v="3.4499999999999997"/>
    <n v="2.875"/>
    <n v="8.625"/>
  </r>
  <r>
    <s v="DL-150"/>
    <s v="Freight forwarder ABC"/>
    <x v="2"/>
    <s v="Zanzibar"/>
    <x v="4"/>
    <x v="12"/>
    <d v="2022-01-31T00:00:00"/>
    <d v="2022-02-25T00:00:00"/>
    <x v="0"/>
    <x v="1"/>
    <x v="0"/>
    <s v="Paid"/>
    <s v="Paid"/>
    <s v="TRANSPORTATION"/>
    <n v="32.222999999999999"/>
    <n v="600"/>
    <s v="USD"/>
    <n v="600"/>
    <n v="19333.8"/>
    <n v="300"/>
    <s v="USD"/>
    <n v="300"/>
    <n v="9666.9"/>
    <n v="32.222999999999999"/>
    <n v="300"/>
    <n v="9666.9"/>
    <n v="1"/>
    <n v="2.5"/>
    <n v="3.75"/>
    <n v="3.125"/>
    <n v="9.375"/>
  </r>
  <r>
    <s v="DL-152"/>
    <s v="Freight forwarder ABC"/>
    <x v="2"/>
    <s v="Mogadishu"/>
    <x v="2"/>
    <x v="2"/>
    <d v="2022-01-17T00:00:00"/>
    <d v="2022-02-09T00:00:00"/>
    <x v="0"/>
    <x v="1"/>
    <x v="0"/>
    <s v="Paid"/>
    <s v="Invoiced"/>
    <s v="SECURITY &amp; ESCORT"/>
    <n v="34.128"/>
    <n v="20"/>
    <s v="USD"/>
    <n v="20"/>
    <n v="682.56"/>
    <n v="10"/>
    <s v="USD"/>
    <n v="10"/>
    <n v="341.28"/>
    <n v="34.128"/>
    <n v="10"/>
    <n v="341.28"/>
    <n v="1"/>
    <n v="2.3000000000000003"/>
    <n v="3.4499999999999997"/>
    <n v="2.875"/>
    <n v="8.625"/>
  </r>
  <r>
    <s v="DL-153"/>
    <s v="Freight forwarder ABC"/>
    <x v="2"/>
    <s v="Zanzibar"/>
    <x v="0"/>
    <x v="15"/>
    <d v="2022-02-02T00:00:00"/>
    <d v="2022-02-22T00:00:00"/>
    <x v="0"/>
    <x v="1"/>
    <x v="0"/>
    <s v="Paid"/>
    <s v="Paid"/>
    <s v="TRANSPORTATION"/>
    <n v="30.042000000000002"/>
    <n v="600"/>
    <s v="USD"/>
    <n v="600"/>
    <n v="18025.2"/>
    <n v="300"/>
    <s v="USD"/>
    <n v="300"/>
    <n v="9012.6"/>
    <n v="30.042000000000002"/>
    <n v="300"/>
    <n v="9012.6"/>
    <n v="1"/>
    <n v="2"/>
    <n v="3"/>
    <n v="2.5"/>
    <n v="7.5"/>
  </r>
  <r>
    <s v="DL-163"/>
    <s v="Freight forwarder ABC"/>
    <x v="2"/>
    <s v="Zanzibar"/>
    <x v="3"/>
    <x v="10"/>
    <d v="2022-01-17T00:00:00"/>
    <d v="2022-02-09T00:00:00"/>
    <x v="0"/>
    <x v="1"/>
    <x v="0"/>
    <s v="Paid"/>
    <s v="Invoiced"/>
    <s v="SECURITY &amp; ESCORT"/>
    <n v="34.069000000000003"/>
    <n v="20"/>
    <s v="USD"/>
    <n v="20"/>
    <n v="681.38000000000011"/>
    <n v="10"/>
    <s v="USD"/>
    <n v="10"/>
    <n v="340.69000000000005"/>
    <n v="34.069000000000003"/>
    <n v="10"/>
    <n v="340.69000000000005"/>
    <n v="1"/>
    <n v="2.3000000000000003"/>
    <n v="3.4499999999999997"/>
    <n v="2.875"/>
    <n v="8.625"/>
  </r>
  <r>
    <s v="DL-164"/>
    <s v="Freight forwarder ABC"/>
    <x v="2"/>
    <s v="Marrakech"/>
    <x v="2"/>
    <x v="22"/>
    <d v="2022-01-17T00:00:00"/>
    <d v="2022-02-09T00:00:00"/>
    <x v="0"/>
    <x v="1"/>
    <x v="0"/>
    <s v="Paid"/>
    <s v="Invoiced"/>
    <s v="SECURITY &amp; ESCORT"/>
    <n v="34.195"/>
    <n v="20"/>
    <s v="USD"/>
    <n v="20"/>
    <n v="683.9"/>
    <n v="10"/>
    <s v="USD"/>
    <n v="10"/>
    <n v="341.95"/>
    <n v="34.195"/>
    <n v="10"/>
    <n v="341.95"/>
    <n v="1"/>
    <n v="2.3000000000000003"/>
    <n v="3.4499999999999997"/>
    <n v="2.875"/>
    <n v="8.625"/>
  </r>
  <r>
    <s v="DL-165"/>
    <s v="Freight forwarder ABC"/>
    <x v="2"/>
    <s v="Zanzibar"/>
    <x v="3"/>
    <x v="10"/>
    <d v="2022-01-31T00:00:00"/>
    <d v="2022-02-25T00:00:00"/>
    <x v="0"/>
    <x v="1"/>
    <x v="0"/>
    <s v="Paid"/>
    <s v="Invoiced"/>
    <s v="SECURITY &amp; ESCORT"/>
    <n v="32.222999999999999"/>
    <n v="20"/>
    <s v="USD"/>
    <n v="20"/>
    <n v="644.46"/>
    <n v="10"/>
    <s v="USD"/>
    <n v="10"/>
    <n v="322.23"/>
    <n v="32.222999999999999"/>
    <n v="10"/>
    <n v="322.23"/>
    <n v="1"/>
    <n v="2.5"/>
    <n v="3.75"/>
    <n v="3.125"/>
    <n v="9.375"/>
  </r>
  <r>
    <s v="DL-166"/>
    <s v="Freight forwarder ABC"/>
    <x v="2"/>
    <s v="Mogadishu"/>
    <x v="3"/>
    <x v="20"/>
    <d v="2022-02-02T00:00:00"/>
    <d v="2022-02-22T00:00:00"/>
    <x v="0"/>
    <x v="1"/>
    <x v="0"/>
    <s v="Paid"/>
    <s v="Invoiced"/>
    <s v="SECURITY &amp; ESCORT"/>
    <n v="30.042000000000002"/>
    <n v="20"/>
    <s v="USD"/>
    <n v="20"/>
    <n v="600.84"/>
    <n v="10"/>
    <s v="USD"/>
    <n v="10"/>
    <n v="300.42"/>
    <n v="30.042000000000002"/>
    <n v="10"/>
    <n v="300.42"/>
    <n v="1"/>
    <n v="2"/>
    <n v="3"/>
    <n v="2.5"/>
    <n v="7.5"/>
  </r>
  <r>
    <s v="DL-178"/>
    <s v="Freight forwarder ABC"/>
    <x v="2"/>
    <s v="Mogadishu"/>
    <x v="0"/>
    <x v="0"/>
    <d v="2022-01-08T00:00:00"/>
    <d v="2022-01-28T00:00:00"/>
    <x v="0"/>
    <x v="0"/>
    <x v="0"/>
    <s v="Paid"/>
    <s v="Paid"/>
    <s v="TRANSPORTATION"/>
    <n v="30.1"/>
    <n v="600"/>
    <s v="USD"/>
    <n v="600"/>
    <n v="18060"/>
    <n v="300"/>
    <s v="USD"/>
    <n v="300"/>
    <n v="9030"/>
    <n v="30.1"/>
    <n v="300"/>
    <n v="9030"/>
    <n v="1"/>
    <n v="2"/>
    <n v="3"/>
    <n v="2.5"/>
    <n v="7.5"/>
  </r>
  <r>
    <s v="DL-180"/>
    <s v="Freight forwarder ABC"/>
    <x v="2"/>
    <s v="Zanzibar"/>
    <x v="0"/>
    <x v="15"/>
    <d v="2022-01-09T00:00:00"/>
    <d v="2022-01-28T00:00:00"/>
    <x v="0"/>
    <x v="0"/>
    <x v="0"/>
    <s v="Paid"/>
    <s v="Paid"/>
    <s v="TRANSPORTATION"/>
    <n v="30.02"/>
    <n v="600"/>
    <s v="USD"/>
    <n v="600"/>
    <n v="18012"/>
    <n v="300"/>
    <s v="USD"/>
    <n v="300"/>
    <n v="9006"/>
    <n v="30.02"/>
    <n v="300"/>
    <n v="9006"/>
    <n v="1"/>
    <n v="1.9000000000000001"/>
    <n v="2.85"/>
    <n v="2.375"/>
    <n v="7.125"/>
  </r>
  <r>
    <s v="DL-182"/>
    <s v="Freight forwarder ABC"/>
    <x v="2"/>
    <s v="Addis Ababa"/>
    <x v="2"/>
    <x v="14"/>
    <d v="2022-01-18T00:00:00"/>
    <d v="2022-02-21T00:00:00"/>
    <x v="0"/>
    <x v="1"/>
    <x v="0"/>
    <s v="Paid"/>
    <s v="Invoiced"/>
    <s v="TRANSPORTATION"/>
    <n v="30.08"/>
    <n v="600"/>
    <s v="USD"/>
    <n v="600"/>
    <n v="18048"/>
    <n v="300"/>
    <s v="USD"/>
    <n v="300"/>
    <n v="9024"/>
    <n v="30.08"/>
    <n v="300"/>
    <n v="9024"/>
    <n v="1"/>
    <n v="3.4000000000000004"/>
    <n v="5.0999999999999996"/>
    <n v="4.25"/>
    <n v="12.75"/>
  </r>
  <r>
    <s v="DL-184"/>
    <s v="Freight forwarder ABC"/>
    <x v="2"/>
    <s v="Mombasa"/>
    <x v="0"/>
    <x v="11"/>
    <d v="2022-01-13T00:00:00"/>
    <d v="2022-02-07T00:00:00"/>
    <x v="0"/>
    <x v="1"/>
    <x v="0"/>
    <s v="Paid"/>
    <s v="Paid"/>
    <s v="TRANSPORTATION"/>
    <n v="30.12"/>
    <n v="600"/>
    <s v="USD"/>
    <n v="600"/>
    <n v="18072"/>
    <n v="300"/>
    <s v="USD"/>
    <n v="300"/>
    <n v="9036"/>
    <n v="30.12"/>
    <n v="300"/>
    <n v="9036"/>
    <n v="1"/>
    <n v="2.5"/>
    <n v="3.75"/>
    <n v="3.125"/>
    <n v="9.375"/>
  </r>
  <r>
    <s v="DL-186"/>
    <s v="Freight forwarder ABC"/>
    <x v="2"/>
    <s v="Mombasa"/>
    <x v="4"/>
    <x v="6"/>
    <d v="2022-01-24T00:00:00"/>
    <d v="2022-02-17T00:00:00"/>
    <x v="0"/>
    <x v="1"/>
    <x v="0"/>
    <s v="Paid"/>
    <s v="Paid"/>
    <s v="TRANSPORTATION"/>
    <n v="32.14"/>
    <n v="600"/>
    <s v="USD"/>
    <n v="600"/>
    <n v="19284"/>
    <n v="300"/>
    <s v="USD"/>
    <n v="300"/>
    <n v="9642"/>
    <n v="32.14"/>
    <n v="300"/>
    <n v="9642"/>
    <n v="1"/>
    <n v="2.4000000000000004"/>
    <n v="3.5999999999999996"/>
    <n v="3"/>
    <n v="9"/>
  </r>
  <r>
    <s v="DL-188"/>
    <s v="Freight forwarder ABC"/>
    <x v="2"/>
    <s v="Zanzibar"/>
    <x v="2"/>
    <x v="13"/>
    <d v="2022-01-21T00:00:00"/>
    <d v="2022-02-21T00:00:00"/>
    <x v="0"/>
    <x v="1"/>
    <x v="0"/>
    <s v="Paid"/>
    <s v="Paid"/>
    <s v="TRANSPORTATION"/>
    <n v="29.98"/>
    <n v="600"/>
    <s v="USD"/>
    <n v="600"/>
    <n v="17988"/>
    <n v="300"/>
    <s v="USD"/>
    <n v="300"/>
    <n v="8994"/>
    <n v="29.98"/>
    <n v="300"/>
    <n v="8994"/>
    <n v="1"/>
    <n v="3.1"/>
    <n v="4.6499999999999995"/>
    <n v="3.875"/>
    <n v="11.625"/>
  </r>
  <r>
    <s v="DL-190"/>
    <s v="Freight forwarder ABC"/>
    <x v="2"/>
    <s v="Mombasa"/>
    <x v="2"/>
    <x v="3"/>
    <d v="2022-01-20T00:00:00"/>
    <d v="2022-02-17T00:00:00"/>
    <x v="0"/>
    <x v="1"/>
    <x v="0"/>
    <s v="Paid"/>
    <s v="Invoiced"/>
    <s v="TRANSPORTATION"/>
    <n v="30.14"/>
    <n v="600"/>
    <s v="USD"/>
    <n v="600"/>
    <n v="18084"/>
    <n v="300"/>
    <s v="USD"/>
    <n v="300"/>
    <n v="9042"/>
    <n v="30.14"/>
    <n v="300"/>
    <n v="9042"/>
    <n v="1"/>
    <n v="2.8000000000000003"/>
    <n v="4.2"/>
    <n v="3.5"/>
    <n v="10.5"/>
  </r>
  <r>
    <s v="DL-192"/>
    <s v="Freight forwarder ABC"/>
    <x v="2"/>
    <s v="Mombasa"/>
    <x v="0"/>
    <x v="11"/>
    <d v="2022-01-09T00:00:00"/>
    <d v="2022-02-02T00:00:00"/>
    <x v="0"/>
    <x v="1"/>
    <x v="0"/>
    <s v="Paid"/>
    <s v="Paid"/>
    <s v="TRANSPORTATION"/>
    <n v="30.1"/>
    <n v="600"/>
    <s v="USD"/>
    <n v="600"/>
    <n v="18060"/>
    <n v="300"/>
    <s v="USD"/>
    <n v="300"/>
    <n v="9030"/>
    <n v="30.1"/>
    <n v="300"/>
    <n v="9030"/>
    <n v="1"/>
    <n v="2.4000000000000004"/>
    <n v="3.5999999999999996"/>
    <n v="3"/>
    <n v="9"/>
  </r>
  <r>
    <s v="DL-194"/>
    <s v="Freight forwarder ABC"/>
    <x v="2"/>
    <s v="Marrakech"/>
    <x v="3"/>
    <x v="4"/>
    <d v="2022-01-18T00:00:00"/>
    <d v="2022-02-17T00:00:00"/>
    <x v="0"/>
    <x v="1"/>
    <x v="0"/>
    <s v="Paid"/>
    <s v="Invoiced"/>
    <s v="TRANSPORTATION"/>
    <n v="30.04"/>
    <n v="600"/>
    <s v="USD"/>
    <n v="600"/>
    <n v="18024"/>
    <n v="300"/>
    <s v="USD"/>
    <n v="300"/>
    <n v="9012"/>
    <n v="30.04"/>
    <n v="300"/>
    <n v="9012"/>
    <n v="1"/>
    <n v="3"/>
    <n v="4.5"/>
    <n v="3.75"/>
    <n v="11.25"/>
  </r>
  <r>
    <s v="DL-196"/>
    <s v="Freight forwarder ABC"/>
    <x v="2"/>
    <s v="Zanzibar"/>
    <x v="3"/>
    <x v="10"/>
    <d v="2022-01-13T00:00:00"/>
    <d v="2022-02-14T00:00:00"/>
    <x v="0"/>
    <x v="1"/>
    <x v="0"/>
    <s v="Paid"/>
    <s v="Paid"/>
    <s v="TRANSPORTATION"/>
    <n v="34"/>
    <n v="600"/>
    <s v="USD"/>
    <n v="600"/>
    <n v="20400"/>
    <n v="300"/>
    <s v="USD"/>
    <n v="300"/>
    <n v="10200"/>
    <n v="34"/>
    <n v="300"/>
    <n v="10200"/>
    <n v="1"/>
    <n v="3.2"/>
    <n v="4.8"/>
    <n v="4"/>
    <n v="12"/>
  </r>
  <r>
    <s v="DL-198"/>
    <s v="Freight forwarder ABC"/>
    <x v="2"/>
    <s v="Addis Ababa"/>
    <x v="0"/>
    <x v="23"/>
    <d v="2022-01-18T00:00:00"/>
    <d v="2022-02-17T00:00:00"/>
    <x v="0"/>
    <x v="1"/>
    <x v="0"/>
    <s v="Paid"/>
    <s v="Invoiced"/>
    <s v="TRANSPORTATION"/>
    <n v="30.08"/>
    <n v="600"/>
    <s v="USD"/>
    <n v="600"/>
    <n v="18048"/>
    <n v="300"/>
    <s v="USD"/>
    <n v="300"/>
    <n v="9024"/>
    <n v="30.08"/>
    <n v="300"/>
    <n v="9024"/>
    <n v="1"/>
    <n v="3"/>
    <n v="4.5"/>
    <n v="3.75"/>
    <n v="11.25"/>
  </r>
  <r>
    <s v="DL-200"/>
    <s v="Freight forwarder ABC"/>
    <x v="2"/>
    <s v="Mogadishu"/>
    <x v="2"/>
    <x v="2"/>
    <d v="2022-01-12T00:00:00"/>
    <d v="2022-02-07T00:00:00"/>
    <x v="0"/>
    <x v="1"/>
    <x v="0"/>
    <s v="Paid"/>
    <s v="Paid"/>
    <s v="TRANSPORTATION"/>
    <n v="30.14"/>
    <n v="600"/>
    <s v="USD"/>
    <n v="600"/>
    <n v="18084"/>
    <n v="300"/>
    <s v="USD"/>
    <n v="300"/>
    <n v="9042"/>
    <n v="30.14"/>
    <n v="300"/>
    <n v="9042"/>
    <n v="1"/>
    <n v="2.6"/>
    <n v="3.9"/>
    <n v="3.25"/>
    <n v="9.75"/>
  </r>
  <r>
    <s v="DL-202"/>
    <s v="Freight forwarder ABC"/>
    <x v="2"/>
    <s v="Zanzibar"/>
    <x v="0"/>
    <x v="15"/>
    <d v="2022-01-09T00:00:00"/>
    <d v="2022-02-02T00:00:00"/>
    <x v="0"/>
    <x v="1"/>
    <x v="0"/>
    <s v="Paid"/>
    <s v="Paid"/>
    <s v="TRANSPORTATION"/>
    <n v="30.06"/>
    <n v="600"/>
    <s v="USD"/>
    <n v="600"/>
    <n v="18036"/>
    <n v="300"/>
    <s v="USD"/>
    <n v="300"/>
    <n v="9018"/>
    <n v="30.06"/>
    <n v="300"/>
    <n v="9018"/>
    <n v="1"/>
    <n v="2.4000000000000004"/>
    <n v="3.5999999999999996"/>
    <n v="3"/>
    <n v="9"/>
  </r>
  <r>
    <s v="DL-204"/>
    <s v="Freight forwarder ABC"/>
    <x v="2"/>
    <s v="Addis Ababa"/>
    <x v="0"/>
    <x v="23"/>
    <d v="2022-01-13T00:00:00"/>
    <d v="2022-02-07T00:00:00"/>
    <x v="0"/>
    <x v="1"/>
    <x v="0"/>
    <s v="Paid"/>
    <s v="Paid"/>
    <s v="TRANSPORTATION"/>
    <n v="30.04"/>
    <n v="600"/>
    <s v="USD"/>
    <n v="600"/>
    <n v="18024"/>
    <n v="300"/>
    <s v="USD"/>
    <n v="300"/>
    <n v="9012"/>
    <n v="30.04"/>
    <n v="300"/>
    <n v="9012"/>
    <n v="1"/>
    <n v="2.5"/>
    <n v="3.75"/>
    <n v="3.125"/>
    <n v="9.375"/>
  </r>
  <r>
    <s v="DL-206"/>
    <s v="Freight forwarder ABC"/>
    <x v="2"/>
    <s v="Addis Ababa"/>
    <x v="1"/>
    <x v="17"/>
    <d v="2022-01-18T00:00:00"/>
    <d v="2022-02-14T00:00:00"/>
    <x v="0"/>
    <x v="1"/>
    <x v="0"/>
    <s v="Paid"/>
    <s v="Invoiced"/>
    <s v="TRANSPORTATION"/>
    <n v="30.06"/>
    <n v="600"/>
    <s v="USD"/>
    <n v="600"/>
    <n v="18036"/>
    <n v="300"/>
    <s v="USD"/>
    <n v="300"/>
    <n v="9018"/>
    <n v="30.06"/>
    <n v="300"/>
    <n v="9018"/>
    <n v="1"/>
    <n v="2.7"/>
    <n v="4.05"/>
    <n v="3.375"/>
    <n v="10.125"/>
  </r>
  <r>
    <s v="DL-208"/>
    <s v="Freight forwarder ABC"/>
    <x v="2"/>
    <s v="Zanzibar"/>
    <x v="2"/>
    <x v="13"/>
    <d v="2022-01-12T00:00:00"/>
    <d v="2022-02-07T00:00:00"/>
    <x v="0"/>
    <x v="1"/>
    <x v="0"/>
    <s v="Paid"/>
    <s v="Paid"/>
    <s v="TRANSPORTATION"/>
    <n v="30.02"/>
    <n v="600"/>
    <s v="USD"/>
    <n v="600"/>
    <n v="18012"/>
    <n v="300"/>
    <s v="USD"/>
    <n v="300"/>
    <n v="9006"/>
    <n v="30.02"/>
    <n v="300"/>
    <n v="9006"/>
    <n v="1"/>
    <n v="2.6"/>
    <n v="3.9"/>
    <n v="3.25"/>
    <n v="9.75"/>
  </r>
  <r>
    <s v="DL-210"/>
    <s v="Freight forwarder ABC"/>
    <x v="2"/>
    <s v="Marrakech"/>
    <x v="4"/>
    <x v="21"/>
    <d v="2022-01-09T00:00:00"/>
    <d v="2022-02-02T00:00:00"/>
    <x v="0"/>
    <x v="1"/>
    <x v="0"/>
    <s v="Paid"/>
    <s v="Paid"/>
    <s v="TRANSPORTATION"/>
    <n v="30.08"/>
    <n v="600"/>
    <s v="USD"/>
    <n v="600"/>
    <n v="18048"/>
    <n v="300"/>
    <s v="USD"/>
    <n v="300"/>
    <n v="9024"/>
    <n v="30.08"/>
    <n v="300"/>
    <n v="9024"/>
    <n v="1"/>
    <n v="2.4000000000000004"/>
    <n v="3.5999999999999996"/>
    <n v="3"/>
    <n v="9"/>
  </r>
  <r>
    <s v="DL-212"/>
    <s v="Freight forwarder ABC"/>
    <x v="2"/>
    <s v="Marrakech"/>
    <x v="0"/>
    <x v="5"/>
    <d v="2022-01-09T00:00:00"/>
    <d v="2022-01-29T00:00:00"/>
    <x v="0"/>
    <x v="0"/>
    <x v="0"/>
    <s v="Paid"/>
    <s v="Paid"/>
    <s v="TRANSPORTATION"/>
    <n v="34.08"/>
    <n v="600"/>
    <s v="USD"/>
    <n v="600"/>
    <n v="20448"/>
    <n v="300"/>
    <s v="USD"/>
    <n v="300"/>
    <n v="10224"/>
    <n v="34.08"/>
    <n v="300"/>
    <n v="10224"/>
    <n v="1"/>
    <n v="2"/>
    <n v="3"/>
    <n v="2.5"/>
    <n v="7.5"/>
  </r>
  <r>
    <s v="DL-214"/>
    <s v="Freight forwarder ABC"/>
    <x v="2"/>
    <s v="Mogadishu"/>
    <x v="3"/>
    <x v="20"/>
    <d v="2022-01-07T00:00:00"/>
    <d v="2022-01-29T00:00:00"/>
    <x v="0"/>
    <x v="0"/>
    <x v="0"/>
    <s v="Paid"/>
    <s v="Paid"/>
    <s v="TRANSPORTATION"/>
    <n v="30.12"/>
    <n v="600"/>
    <s v="USD"/>
    <n v="600"/>
    <n v="18072"/>
    <n v="300"/>
    <s v="USD"/>
    <n v="300"/>
    <n v="9036"/>
    <n v="30.12"/>
    <n v="300"/>
    <n v="9036"/>
    <n v="1"/>
    <n v="2.2000000000000002"/>
    <n v="3.3"/>
    <n v="2.75"/>
    <n v="8.25"/>
  </r>
  <r>
    <s v="DL-216"/>
    <s v="Freight forwarder ABC"/>
    <x v="2"/>
    <s v="Zanzibar"/>
    <x v="3"/>
    <x v="10"/>
    <d v="2022-01-07T00:00:00"/>
    <d v="2022-02-05T00:00:00"/>
    <x v="0"/>
    <x v="1"/>
    <x v="0"/>
    <s v="Paid"/>
    <s v="Paid"/>
    <s v="TRANSPORTATION"/>
    <n v="33.979999999999997"/>
    <n v="600"/>
    <s v="USD"/>
    <n v="600"/>
    <n v="20387.999999999996"/>
    <n v="300"/>
    <s v="USD"/>
    <n v="300"/>
    <n v="10193.999999999998"/>
    <n v="33.979999999999997"/>
    <n v="300"/>
    <n v="10193.999999999998"/>
    <n v="1"/>
    <n v="2.9000000000000004"/>
    <n v="4.3499999999999996"/>
    <n v="3.625"/>
    <n v="10.875"/>
  </r>
  <r>
    <s v="DL-218"/>
    <s v="Freight forwarder ABC"/>
    <x v="2"/>
    <s v="Addis Ababa"/>
    <x v="3"/>
    <x v="7"/>
    <d v="2022-01-09T00:00:00"/>
    <d v="2022-01-29T00:00:00"/>
    <x v="0"/>
    <x v="0"/>
    <x v="0"/>
    <s v="Paid"/>
    <s v="Paid"/>
    <s v="TRANSPORTATION"/>
    <n v="29.96"/>
    <n v="600"/>
    <s v="USD"/>
    <n v="600"/>
    <n v="17976"/>
    <n v="300"/>
    <s v="USD"/>
    <n v="300"/>
    <n v="8988"/>
    <n v="29.96"/>
    <n v="300"/>
    <n v="8988"/>
    <n v="1"/>
    <n v="2"/>
    <n v="3"/>
    <n v="2.5"/>
    <n v="7.5"/>
  </r>
  <r>
    <s v="DL-220"/>
    <s v="Freight forwarder ABC"/>
    <x v="2"/>
    <s v="Mombasa"/>
    <x v="3"/>
    <x v="19"/>
    <d v="2022-01-07T00:00:00"/>
    <d v="2022-01-29T00:00:00"/>
    <x v="0"/>
    <x v="0"/>
    <x v="0"/>
    <s v="Paid"/>
    <s v="Paid"/>
    <s v="TRANSPORTATION"/>
    <n v="30.12"/>
    <n v="600"/>
    <s v="USD"/>
    <n v="600"/>
    <n v="18072"/>
    <n v="300"/>
    <s v="USD"/>
    <n v="300"/>
    <n v="9036"/>
    <n v="30.12"/>
    <n v="300"/>
    <n v="9036"/>
    <n v="1"/>
    <n v="2.2000000000000002"/>
    <n v="3.3"/>
    <n v="2.75"/>
    <n v="8.25"/>
  </r>
  <r>
    <s v="DL-222"/>
    <s v="Freight forwarder ABC"/>
    <x v="2"/>
    <s v="Mogadishu"/>
    <x v="0"/>
    <x v="0"/>
    <d v="2022-01-30T00:00:00"/>
    <d v="2022-03-16T00:00:00"/>
    <x v="0"/>
    <x v="2"/>
    <x v="0"/>
    <s v="Paid"/>
    <s v="Paid"/>
    <s v="TRANSPORTATION"/>
    <n v="30.06"/>
    <n v="600"/>
    <s v="USD"/>
    <n v="600"/>
    <n v="18036"/>
    <n v="300"/>
    <s v="USD"/>
    <n v="300"/>
    <n v="9018"/>
    <n v="30.06"/>
    <n v="300"/>
    <n v="9018"/>
    <n v="1"/>
    <n v="4.5"/>
    <n v="6.75"/>
    <n v="5.625"/>
    <n v="16.875"/>
  </r>
  <r>
    <s v="DL-224"/>
    <s v="Freight forwarder ABC"/>
    <x v="2"/>
    <s v="Marrakech"/>
    <x v="2"/>
    <x v="22"/>
    <d v="2022-01-18T00:00:00"/>
    <d v="2022-02-16T00:00:00"/>
    <x v="0"/>
    <x v="1"/>
    <x v="0"/>
    <s v="Paid"/>
    <s v="Invoiced"/>
    <s v="TRANSPORTATION"/>
    <n v="30.1"/>
    <n v="600"/>
    <s v="USD"/>
    <n v="600"/>
    <n v="18060"/>
    <n v="300"/>
    <s v="USD"/>
    <n v="300"/>
    <n v="9030"/>
    <n v="30.1"/>
    <n v="300"/>
    <n v="9030"/>
    <n v="1"/>
    <n v="2.9000000000000004"/>
    <n v="4.3499999999999996"/>
    <n v="3.625"/>
    <n v="10.875"/>
  </r>
  <r>
    <s v="DL-226"/>
    <s v="Freight forwarder ABC"/>
    <x v="2"/>
    <s v="Addis Ababa"/>
    <x v="4"/>
    <x v="8"/>
    <d v="2022-01-07T00:00:00"/>
    <d v="2022-01-29T00:00:00"/>
    <x v="0"/>
    <x v="0"/>
    <x v="0"/>
    <s v="Paid"/>
    <s v="Paid"/>
    <s v="TRANSPORTATION"/>
    <n v="30.06"/>
    <n v="600"/>
    <s v="USD"/>
    <n v="600"/>
    <n v="18036"/>
    <n v="300"/>
    <s v="USD"/>
    <n v="300"/>
    <n v="9018"/>
    <n v="30.06"/>
    <n v="300"/>
    <n v="9018"/>
    <n v="1"/>
    <n v="2.2000000000000002"/>
    <n v="3.3"/>
    <n v="2.75"/>
    <n v="8.25"/>
  </r>
  <r>
    <s v="DL-227"/>
    <s v="Freight forwarder ABC"/>
    <x v="2"/>
    <s v="Mombasa"/>
    <x v="4"/>
    <x v="6"/>
    <d v="2022-02-10T00:00:00"/>
    <d v="2022-03-03T00:00:00"/>
    <x v="0"/>
    <x v="2"/>
    <x v="0"/>
    <s v="Paid"/>
    <s v="Invoiced"/>
    <s v="TRANSPORTATION"/>
    <n v="34.18"/>
    <n v="600"/>
    <s v="USD"/>
    <n v="600"/>
    <n v="20508"/>
    <n v="300"/>
    <s v="USD"/>
    <n v="300"/>
    <n v="10254"/>
    <n v="34.18"/>
    <n v="300"/>
    <n v="10254"/>
    <n v="1"/>
    <n v="2.1"/>
    <n v="3.15"/>
    <n v="2.625"/>
    <n v="7.875"/>
  </r>
  <r>
    <s v="DL-228"/>
    <s v="Freight forwarder ABC"/>
    <x v="2"/>
    <s v="Zanzibar"/>
    <x v="0"/>
    <x v="15"/>
    <d v="2022-02-11T00:00:00"/>
    <d v="2022-03-17T00:00:00"/>
    <x v="0"/>
    <x v="2"/>
    <x v="0"/>
    <s v="Paid"/>
    <s v="Paid"/>
    <s v="TRANSPORTATION"/>
    <n v="34.06"/>
    <n v="600"/>
    <s v="USD"/>
    <n v="600"/>
    <n v="20436"/>
    <n v="300"/>
    <s v="USD"/>
    <n v="300"/>
    <n v="10218"/>
    <n v="34.06"/>
    <n v="300"/>
    <n v="10218"/>
    <n v="1"/>
    <n v="3.4000000000000004"/>
    <n v="5.0999999999999996"/>
    <n v="4.25"/>
    <n v="12.75"/>
  </r>
  <r>
    <s v="DL-230"/>
    <s v="Freight forwarder ABC"/>
    <x v="2"/>
    <s v="Zanzibar"/>
    <x v="1"/>
    <x v="24"/>
    <d v="2022-02-17T00:00:00"/>
    <d v="2022-03-20T00:00:00"/>
    <x v="0"/>
    <x v="2"/>
    <x v="0"/>
    <s v="Paid"/>
    <s v="Paid"/>
    <s v="TRANSPORTATION"/>
    <n v="34.06"/>
    <n v="600"/>
    <s v="USD"/>
    <n v="600"/>
    <n v="20436"/>
    <n v="300"/>
    <s v="USD"/>
    <n v="300"/>
    <n v="10218"/>
    <n v="34.06"/>
    <n v="300"/>
    <n v="10218"/>
    <n v="1"/>
    <n v="3.1"/>
    <n v="4.6499999999999995"/>
    <n v="3.875"/>
    <n v="11.625"/>
  </r>
  <r>
    <s v="DL-232"/>
    <s v="Freight forwarder ABC"/>
    <x v="2"/>
    <s v="Marrakech"/>
    <x v="2"/>
    <x v="22"/>
    <d v="2022-02-20T00:00:00"/>
    <d v="2022-03-22T00:00:00"/>
    <x v="0"/>
    <x v="2"/>
    <x v="0"/>
    <s v="Paid"/>
    <s v="Paid"/>
    <s v="TRANSPORTATION"/>
    <n v="33.94"/>
    <n v="600"/>
    <s v="USD"/>
    <n v="600"/>
    <n v="20364"/>
    <n v="300"/>
    <s v="USD"/>
    <n v="300"/>
    <n v="10182"/>
    <n v="33.94"/>
    <n v="300"/>
    <n v="10182"/>
    <n v="1"/>
    <n v="3"/>
    <n v="4.5"/>
    <n v="3.75"/>
    <n v="11.25"/>
  </r>
  <r>
    <s v="DL-234"/>
    <s v="Freight forwarder ABC"/>
    <x v="2"/>
    <s v="Zanzibar"/>
    <x v="3"/>
    <x v="10"/>
    <d v="2022-02-17T00:00:00"/>
    <d v="2022-03-22T00:00:00"/>
    <x v="0"/>
    <x v="2"/>
    <x v="0"/>
    <s v="Paid"/>
    <s v="Paid"/>
    <s v="TRANSPORTATION"/>
    <n v="34.08"/>
    <n v="600"/>
    <s v="USD"/>
    <n v="600"/>
    <n v="20448"/>
    <n v="300"/>
    <s v="USD"/>
    <n v="300"/>
    <n v="10224"/>
    <n v="34.08"/>
    <n v="300"/>
    <n v="10224"/>
    <n v="1"/>
    <n v="3.3000000000000003"/>
    <n v="4.95"/>
    <n v="4.125"/>
    <n v="12.375"/>
  </r>
  <r>
    <s v="DL-236"/>
    <s v="Freight forwarder ABC"/>
    <x v="2"/>
    <s v="Zanzibar"/>
    <x v="1"/>
    <x v="24"/>
    <d v="2022-02-17T00:00:00"/>
    <d v="2022-03-22T00:00:00"/>
    <x v="0"/>
    <x v="2"/>
    <x v="0"/>
    <s v="Paid"/>
    <s v="Paid"/>
    <s v="TRANSPORTATION"/>
    <n v="34.08"/>
    <n v="600"/>
    <s v="USD"/>
    <n v="600"/>
    <n v="20448"/>
    <n v="300"/>
    <s v="USD"/>
    <n v="300"/>
    <n v="10224"/>
    <n v="34.08"/>
    <n v="300"/>
    <n v="10224"/>
    <n v="1"/>
    <n v="3.3000000000000003"/>
    <n v="4.95"/>
    <n v="4.125"/>
    <n v="12.375"/>
  </r>
  <r>
    <s v="DL-238"/>
    <s v="Freight forwarder ABC"/>
    <x v="2"/>
    <s v="Zanzibar"/>
    <x v="4"/>
    <x v="12"/>
    <d v="2022-02-11T00:00:00"/>
    <d v="2022-03-11T00:00:00"/>
    <x v="0"/>
    <x v="2"/>
    <x v="0"/>
    <s v="Paid"/>
    <s v="Invoiced"/>
    <s v="TRANSPORTATION"/>
    <n v="30.14"/>
    <n v="600"/>
    <s v="USD"/>
    <n v="600"/>
    <n v="18084"/>
    <n v="300"/>
    <s v="USD"/>
    <n v="300"/>
    <n v="9042"/>
    <n v="30.14"/>
    <n v="300"/>
    <n v="9042"/>
    <n v="1"/>
    <n v="2.8000000000000003"/>
    <n v="4.2"/>
    <n v="3.5"/>
    <n v="10.5"/>
  </r>
  <r>
    <s v="DL-240"/>
    <s v="Freight forwarder ABC"/>
    <x v="2"/>
    <s v="Marrakech"/>
    <x v="0"/>
    <x v="5"/>
    <d v="2022-02-11T00:00:00"/>
    <d v="2022-03-11T00:00:00"/>
    <x v="0"/>
    <x v="2"/>
    <x v="0"/>
    <s v="Paid"/>
    <s v="Invoiced"/>
    <s v="TRANSPORTATION"/>
    <n v="34.119999999999997"/>
    <n v="600"/>
    <s v="USD"/>
    <n v="600"/>
    <n v="20472"/>
    <n v="300"/>
    <s v="USD"/>
    <n v="300"/>
    <n v="10236"/>
    <n v="34.119999999999997"/>
    <n v="300"/>
    <n v="10236"/>
    <n v="1"/>
    <n v="2.8000000000000003"/>
    <n v="4.2"/>
    <n v="3.5"/>
    <n v="10.5"/>
  </r>
  <r>
    <s v="DL-242"/>
    <s v="Freight forwarder ABC"/>
    <x v="2"/>
    <s v="Mogadishu"/>
    <x v="2"/>
    <x v="2"/>
    <d v="2022-02-23T00:00:00"/>
    <d v="2022-03-24T00:00:00"/>
    <x v="0"/>
    <x v="2"/>
    <x v="0"/>
    <s v="Paid"/>
    <s v="Paid"/>
    <s v="TRANSPORTATION"/>
    <n v="30.16"/>
    <n v="600"/>
    <s v="USD"/>
    <n v="600"/>
    <n v="18096"/>
    <n v="300"/>
    <s v="USD"/>
    <n v="300"/>
    <n v="9048"/>
    <n v="30.16"/>
    <n v="300"/>
    <n v="9048"/>
    <n v="1"/>
    <n v="2.9000000000000004"/>
    <n v="4.3499999999999996"/>
    <n v="3.625"/>
    <n v="10.875"/>
  </r>
  <r>
    <s v="DL-244"/>
    <s v="Freight forwarder ABC"/>
    <x v="2"/>
    <s v="Marrakech"/>
    <x v="3"/>
    <x v="4"/>
    <d v="2022-02-11T00:00:00"/>
    <d v="2022-03-09T00:00:00"/>
    <x v="0"/>
    <x v="2"/>
    <x v="0"/>
    <s v="Invoiced"/>
    <s v="Invoiced"/>
    <s v="TRANSPORTATION"/>
    <n v="34.14"/>
    <n v="600"/>
    <s v="USD"/>
    <n v="600"/>
    <n v="20484"/>
    <n v="300"/>
    <s v="USD"/>
    <n v="300"/>
    <n v="10242"/>
    <n v="34.14"/>
    <n v="300"/>
    <n v="10242"/>
    <n v="1"/>
    <n v="2.6"/>
    <n v="3.9"/>
    <n v="3.25"/>
    <n v="9.75"/>
  </r>
  <r>
    <s v="DL-246"/>
    <s v="Freight forwarder ABC"/>
    <x v="2"/>
    <s v="Mogadishu"/>
    <x v="1"/>
    <x v="1"/>
    <d v="2022-02-11T00:00:00"/>
    <d v="2022-03-11T00:00:00"/>
    <x v="0"/>
    <x v="2"/>
    <x v="0"/>
    <s v="Paid"/>
    <s v="Invoiced"/>
    <s v="TRANSPORTATION"/>
    <n v="30.16"/>
    <n v="600"/>
    <s v="USD"/>
    <n v="600"/>
    <n v="18096"/>
    <n v="300"/>
    <s v="USD"/>
    <n v="300"/>
    <n v="9048"/>
    <n v="30.16"/>
    <n v="300"/>
    <n v="9048"/>
    <n v="1"/>
    <n v="2.8000000000000003"/>
    <n v="4.2"/>
    <n v="3.5"/>
    <n v="10.5"/>
  </r>
  <r>
    <s v="DL-248"/>
    <s v="Freight forwarder ABC"/>
    <x v="2"/>
    <s v="Mombasa"/>
    <x v="3"/>
    <x v="19"/>
    <d v="2022-02-10T00:00:00"/>
    <d v="2022-03-07T00:00:00"/>
    <x v="0"/>
    <x v="2"/>
    <x v="0"/>
    <s v="Paid"/>
    <s v="Invoiced"/>
    <s v="TRANSPORTATION"/>
    <n v="32.04"/>
    <n v="600"/>
    <s v="USD"/>
    <n v="600"/>
    <n v="19224"/>
    <n v="300"/>
    <s v="USD"/>
    <n v="300"/>
    <n v="9612"/>
    <n v="32.04"/>
    <n v="300"/>
    <n v="9612"/>
    <n v="1"/>
    <n v="2.5"/>
    <n v="3.75"/>
    <n v="3.125"/>
    <n v="9.375"/>
  </r>
  <r>
    <s v="DL-250"/>
    <s v="Freight forwarder ABC"/>
    <x v="2"/>
    <s v="Addis Ababa"/>
    <x v="2"/>
    <x v="14"/>
    <d v="2022-02-18T00:00:00"/>
    <d v="2022-03-19T00:00:00"/>
    <x v="0"/>
    <x v="2"/>
    <x v="0"/>
    <s v="Paid"/>
    <s v="Paid"/>
    <s v="TRANSPORTATION"/>
    <n v="30.08"/>
    <n v="600"/>
    <s v="USD"/>
    <n v="600"/>
    <n v="18048"/>
    <n v="300"/>
    <s v="USD"/>
    <n v="300"/>
    <n v="9024"/>
    <n v="30.08"/>
    <n v="300"/>
    <n v="9024"/>
    <n v="1"/>
    <n v="2.9000000000000004"/>
    <n v="4.3499999999999996"/>
    <n v="3.625"/>
    <n v="10.875"/>
  </r>
  <r>
    <s v="DL-252"/>
    <s v="Freight forwarder ABC"/>
    <x v="2"/>
    <s v="Mombasa"/>
    <x v="1"/>
    <x v="18"/>
    <d v="2022-02-09T00:00:00"/>
    <d v="2022-03-04T00:00:00"/>
    <x v="0"/>
    <x v="2"/>
    <x v="0"/>
    <s v="Paid"/>
    <s v="Invoiced"/>
    <s v="TRANSPORTATION"/>
    <n v="30.14"/>
    <n v="600"/>
    <s v="USD"/>
    <n v="600"/>
    <n v="18084"/>
    <n v="300"/>
    <s v="USD"/>
    <n v="300"/>
    <n v="9042"/>
    <n v="30.14"/>
    <n v="300"/>
    <n v="9042"/>
    <n v="1"/>
    <n v="2.3000000000000003"/>
    <n v="3.4499999999999997"/>
    <n v="2.875"/>
    <n v="8.625"/>
  </r>
  <r>
    <s v="DL-254"/>
    <s v="Freight forwarder ABC"/>
    <x v="2"/>
    <s v="Zanzibar"/>
    <x v="0"/>
    <x v="15"/>
    <d v="2022-02-15T00:00:00"/>
    <d v="2022-03-20T00:00:00"/>
    <x v="0"/>
    <x v="2"/>
    <x v="0"/>
    <s v="Paid"/>
    <s v="Paid"/>
    <s v="TRANSPORTATION"/>
    <n v="30.14"/>
    <n v="600"/>
    <s v="USD"/>
    <n v="600"/>
    <n v="18084"/>
    <n v="300"/>
    <s v="USD"/>
    <n v="300"/>
    <n v="9042"/>
    <n v="30.14"/>
    <n v="300"/>
    <n v="9042"/>
    <n v="1"/>
    <n v="3.3000000000000003"/>
    <n v="4.95"/>
    <n v="4.125"/>
    <n v="12.375"/>
  </r>
  <r>
    <s v="DL-256"/>
    <s v="Freight forwarder ABC"/>
    <x v="2"/>
    <s v="Mogadishu"/>
    <x v="0"/>
    <x v="0"/>
    <d v="2022-02-16T00:00:00"/>
    <d v="2022-03-18T00:00:00"/>
    <x v="0"/>
    <x v="2"/>
    <x v="0"/>
    <s v="Paid"/>
    <s v="Paid"/>
    <s v="TRANSPORTATION"/>
    <n v="30.18"/>
    <n v="600"/>
    <s v="USD"/>
    <n v="600"/>
    <n v="18108"/>
    <n v="300"/>
    <s v="USD"/>
    <n v="300"/>
    <n v="9054"/>
    <n v="30.18"/>
    <n v="300"/>
    <n v="9054"/>
    <n v="1"/>
    <n v="3"/>
    <n v="4.5"/>
    <n v="3.75"/>
    <n v="11.25"/>
  </r>
  <r>
    <s v="DL-258"/>
    <s v="Freight forwarder ABC"/>
    <x v="2"/>
    <s v="Marrakech"/>
    <x v="0"/>
    <x v="5"/>
    <d v="2022-02-11T00:00:00"/>
    <d v="2022-03-15T00:00:00"/>
    <x v="0"/>
    <x v="2"/>
    <x v="0"/>
    <s v="Paid"/>
    <s v="Invoiced"/>
    <s v="TRANSPORTATION"/>
    <n v="30.12"/>
    <n v="600"/>
    <s v="USD"/>
    <n v="600"/>
    <n v="18072"/>
    <n v="300"/>
    <s v="USD"/>
    <n v="300"/>
    <n v="9036"/>
    <n v="30.12"/>
    <n v="300"/>
    <n v="9036"/>
    <n v="1"/>
    <n v="3.2"/>
    <n v="4.8"/>
    <n v="4"/>
    <n v="12"/>
  </r>
  <r>
    <s v="DL-260"/>
    <s v="Freight forwarder ABC"/>
    <x v="2"/>
    <s v="Addis Ababa"/>
    <x v="1"/>
    <x v="17"/>
    <d v="2022-02-09T00:00:00"/>
    <d v="2022-03-09T00:00:00"/>
    <x v="0"/>
    <x v="2"/>
    <x v="0"/>
    <s v="Paid"/>
    <s v="Invoiced"/>
    <s v="TRANSPORTATION"/>
    <n v="30.08"/>
    <n v="600"/>
    <s v="USD"/>
    <n v="600"/>
    <n v="18048"/>
    <n v="300"/>
    <s v="USD"/>
    <n v="300"/>
    <n v="9024"/>
    <n v="30.08"/>
    <n v="300"/>
    <n v="9024"/>
    <n v="1"/>
    <n v="2.8000000000000003"/>
    <n v="4.2"/>
    <n v="3.5"/>
    <n v="10.5"/>
  </r>
  <r>
    <s v="DL-262"/>
    <s v="Freight forwarder ABC"/>
    <x v="2"/>
    <s v="Mombasa"/>
    <x v="2"/>
    <x v="3"/>
    <d v="2022-02-13T00:00:00"/>
    <d v="2022-03-10T00:00:00"/>
    <x v="0"/>
    <x v="2"/>
    <x v="0"/>
    <s v="Paid"/>
    <s v="Invoiced"/>
    <s v="TRANSPORTATION"/>
    <n v="30.14"/>
    <n v="600"/>
    <s v="USD"/>
    <n v="600"/>
    <n v="18084"/>
    <n v="300"/>
    <s v="USD"/>
    <n v="300"/>
    <n v="9042"/>
    <n v="30.14"/>
    <n v="300"/>
    <n v="9042"/>
    <n v="1"/>
    <n v="2.5"/>
    <n v="3.75"/>
    <n v="3.125"/>
    <n v="9.375"/>
  </r>
  <r>
    <s v="DL-264"/>
    <s v="Freight forwarder ABC"/>
    <x v="2"/>
    <s v="Zanzibar"/>
    <x v="1"/>
    <x v="24"/>
    <d v="2022-02-10T00:00:00"/>
    <d v="2022-03-04T00:00:00"/>
    <x v="0"/>
    <x v="2"/>
    <x v="0"/>
    <s v="Paid"/>
    <s v="Invoiced"/>
    <s v="TRANSPORTATION"/>
    <n v="30.16"/>
    <n v="600"/>
    <s v="USD"/>
    <n v="600"/>
    <n v="18096"/>
    <n v="300"/>
    <s v="USD"/>
    <n v="300"/>
    <n v="9048"/>
    <n v="30.16"/>
    <n v="300"/>
    <n v="9048"/>
    <n v="1"/>
    <n v="2.2000000000000002"/>
    <n v="3.3"/>
    <n v="2.75"/>
    <n v="8.25"/>
  </r>
  <r>
    <s v="DL-266"/>
    <s v="Freight forwarder ABC"/>
    <x v="2"/>
    <s v="Addis Ababa"/>
    <x v="4"/>
    <x v="8"/>
    <d v="2022-02-10T00:00:00"/>
    <d v="2022-03-18T00:00:00"/>
    <x v="0"/>
    <x v="2"/>
    <x v="0"/>
    <s v="Paid"/>
    <s v="Paid"/>
    <s v="TRANSPORTATION"/>
    <n v="30.04"/>
    <n v="600"/>
    <s v="USD"/>
    <n v="600"/>
    <n v="18024"/>
    <n v="300"/>
    <s v="USD"/>
    <n v="300"/>
    <n v="9012"/>
    <n v="30.04"/>
    <n v="300"/>
    <n v="9012"/>
    <n v="1"/>
    <n v="3.6"/>
    <n v="5.3999999999999995"/>
    <n v="4.5"/>
    <n v="13.5"/>
  </r>
  <r>
    <s v="DL-268"/>
    <s v="Freight forwarder ABC"/>
    <x v="2"/>
    <s v="Mombasa"/>
    <x v="1"/>
    <x v="18"/>
    <d v="2022-02-15T00:00:00"/>
    <d v="2022-03-17T00:00:00"/>
    <x v="0"/>
    <x v="2"/>
    <x v="0"/>
    <s v="Paid"/>
    <s v="Paid"/>
    <s v="TRANSPORTATION"/>
    <n v="30.1"/>
    <n v="600"/>
    <s v="USD"/>
    <n v="600"/>
    <n v="18060"/>
    <n v="300"/>
    <s v="USD"/>
    <n v="300"/>
    <n v="9030"/>
    <n v="30.1"/>
    <n v="300"/>
    <n v="9030"/>
    <n v="1"/>
    <n v="3"/>
    <n v="4.5"/>
    <n v="3.75"/>
    <n v="11.25"/>
  </r>
  <r>
    <s v="DL-270"/>
    <s v="Freight forwarder ABC"/>
    <x v="2"/>
    <s v="Addis Ababa"/>
    <x v="2"/>
    <x v="14"/>
    <d v="2022-02-14T00:00:00"/>
    <d v="2022-03-17T00:00:00"/>
    <x v="0"/>
    <x v="2"/>
    <x v="0"/>
    <s v="Paid"/>
    <s v="Paid"/>
    <s v="TRANSPORTATION"/>
    <n v="32.14"/>
    <n v="600"/>
    <s v="USD"/>
    <n v="600"/>
    <n v="19284"/>
    <n v="300"/>
    <s v="USD"/>
    <n v="300"/>
    <n v="9642"/>
    <n v="32.14"/>
    <n v="300"/>
    <n v="9642"/>
    <n v="1"/>
    <n v="3.1"/>
    <n v="4.6499999999999995"/>
    <n v="3.875"/>
    <n v="11.625"/>
  </r>
  <r>
    <s v="DL-272"/>
    <s v="Freight forwarder ABC"/>
    <x v="2"/>
    <s v="Marrakech"/>
    <x v="1"/>
    <x v="9"/>
    <d v="2022-02-16T00:00:00"/>
    <d v="2022-03-20T00:00:00"/>
    <x v="0"/>
    <x v="2"/>
    <x v="0"/>
    <s v="Paid"/>
    <s v="Paid"/>
    <s v="TRANSPORTATION"/>
    <n v="30.16"/>
    <n v="600"/>
    <s v="USD"/>
    <n v="600"/>
    <n v="18096"/>
    <n v="300"/>
    <s v="USD"/>
    <n v="300"/>
    <n v="9048"/>
    <n v="30.16"/>
    <n v="300"/>
    <n v="9048"/>
    <n v="1"/>
    <n v="3.2"/>
    <n v="4.8"/>
    <n v="4"/>
    <n v="12"/>
  </r>
  <r>
    <s v="DL-274"/>
    <s v="Freight forwarder ABC"/>
    <x v="2"/>
    <s v="Mogadishu"/>
    <x v="4"/>
    <x v="16"/>
    <d v="2022-02-15T00:00:00"/>
    <d v="2022-03-18T00:00:00"/>
    <x v="0"/>
    <x v="2"/>
    <x v="0"/>
    <s v="Paid"/>
    <s v="Paid"/>
    <s v="TRANSPORTATION"/>
    <n v="30.16"/>
    <n v="600"/>
    <s v="USD"/>
    <n v="600"/>
    <n v="18096"/>
    <n v="300"/>
    <s v="USD"/>
    <n v="300"/>
    <n v="9048"/>
    <n v="30.16"/>
    <n v="300"/>
    <n v="9048"/>
    <n v="1"/>
    <n v="3.1"/>
    <n v="4.6499999999999995"/>
    <n v="3.875"/>
    <n v="11.625"/>
  </r>
  <r>
    <s v="DL-276"/>
    <s v="Freight forwarder ABC"/>
    <x v="2"/>
    <s v="Mogadishu"/>
    <x v="0"/>
    <x v="0"/>
    <d v="2022-02-10T00:00:00"/>
    <d v="2022-03-07T00:00:00"/>
    <x v="0"/>
    <x v="2"/>
    <x v="0"/>
    <s v="Paid"/>
    <s v="Invoiced"/>
    <s v="TRANSPORTATION"/>
    <n v="32.119999999999997"/>
    <n v="600"/>
    <s v="USD"/>
    <n v="600"/>
    <n v="19272"/>
    <n v="300"/>
    <s v="USD"/>
    <n v="300"/>
    <n v="9636"/>
    <n v="32.119999999999997"/>
    <n v="300"/>
    <n v="9636"/>
    <n v="1"/>
    <n v="2.5"/>
    <n v="3.75"/>
    <n v="3.125"/>
    <n v="9.375"/>
  </r>
  <r>
    <s v="DL-278"/>
    <s v="Freight forwarder ABC"/>
    <x v="2"/>
    <s v="Addis Ababa"/>
    <x v="0"/>
    <x v="23"/>
    <d v="2022-02-17T00:00:00"/>
    <d v="2022-03-22T00:00:00"/>
    <x v="0"/>
    <x v="2"/>
    <x v="0"/>
    <s v="Paid"/>
    <s v="Paid"/>
    <s v="TRANSPORTATION"/>
    <n v="30.06"/>
    <n v="600"/>
    <s v="USD"/>
    <n v="600"/>
    <n v="18036"/>
    <n v="300"/>
    <s v="USD"/>
    <n v="300"/>
    <n v="9018"/>
    <n v="30.06"/>
    <n v="300"/>
    <n v="9018"/>
    <n v="1"/>
    <n v="3.3000000000000003"/>
    <n v="4.95"/>
    <n v="4.125"/>
    <n v="12.375"/>
  </r>
  <r>
    <s v="DL-280"/>
    <s v="Freight forwarder ABC"/>
    <x v="2"/>
    <s v="Zanzibar"/>
    <x v="0"/>
    <x v="15"/>
    <d v="2022-02-17T00:00:00"/>
    <d v="2022-03-22T00:00:00"/>
    <x v="0"/>
    <x v="2"/>
    <x v="0"/>
    <s v="Paid"/>
    <s v="Paid"/>
    <s v="TRANSPORTATION"/>
    <n v="30.06"/>
    <n v="600"/>
    <s v="USD"/>
    <n v="600"/>
    <n v="18036"/>
    <n v="300"/>
    <s v="USD"/>
    <n v="300"/>
    <n v="9018"/>
    <n v="30.06"/>
    <n v="300"/>
    <n v="9018"/>
    <n v="1"/>
    <n v="3.3000000000000003"/>
    <n v="4.95"/>
    <n v="4.125"/>
    <n v="12.375"/>
  </r>
  <r>
    <s v="DL-282"/>
    <s v="Freight forwarder ABC"/>
    <x v="2"/>
    <s v="Mombasa"/>
    <x v="0"/>
    <x v="11"/>
    <d v="2022-02-09T00:00:00"/>
    <d v="2022-03-07T00:00:00"/>
    <x v="0"/>
    <x v="2"/>
    <x v="0"/>
    <s v="Paid"/>
    <s v="Invoiced"/>
    <s v="TRANSPORTATION"/>
    <n v="30.1"/>
    <n v="600"/>
    <s v="USD"/>
    <n v="600"/>
    <n v="18060"/>
    <n v="300"/>
    <s v="USD"/>
    <n v="300"/>
    <n v="9030"/>
    <n v="30.1"/>
    <n v="300"/>
    <n v="9030"/>
    <n v="1"/>
    <n v="2.6"/>
    <n v="3.9"/>
    <n v="3.25"/>
    <n v="9.75"/>
  </r>
  <r>
    <s v="DL-284"/>
    <s v="Freight forwarder ABC"/>
    <x v="2"/>
    <s v="Zanzibar"/>
    <x v="1"/>
    <x v="24"/>
    <d v="2022-02-07T00:00:00"/>
    <d v="2022-03-07T00:00:00"/>
    <x v="0"/>
    <x v="2"/>
    <x v="0"/>
    <s v="Paid"/>
    <s v="Invoiced"/>
    <s v="TRANSPORTATION"/>
    <n v="30.02"/>
    <n v="600"/>
    <s v="USD"/>
    <n v="600"/>
    <n v="18012"/>
    <n v="300"/>
    <s v="USD"/>
    <n v="300"/>
    <n v="9006"/>
    <n v="30.02"/>
    <n v="300"/>
    <n v="9006"/>
    <n v="1"/>
    <n v="2.8000000000000003"/>
    <n v="4.2"/>
    <n v="3.5"/>
    <n v="10.5"/>
  </r>
  <r>
    <s v="DL-286"/>
    <s v="Freight forwarder ABC"/>
    <x v="2"/>
    <s v="Mombasa"/>
    <x v="1"/>
    <x v="18"/>
    <d v="2022-02-05T00:00:00"/>
    <d v="2022-03-07T00:00:00"/>
    <x v="0"/>
    <x v="2"/>
    <x v="0"/>
    <s v="Paid"/>
    <s v="Invoiced"/>
    <s v="TRANSPORTATION"/>
    <n v="30.06"/>
    <n v="600"/>
    <s v="USD"/>
    <n v="600"/>
    <n v="18036"/>
    <n v="300"/>
    <s v="USD"/>
    <n v="300"/>
    <n v="9018"/>
    <n v="30.06"/>
    <n v="300"/>
    <n v="9018"/>
    <n v="1"/>
    <n v="3"/>
    <n v="4.5"/>
    <n v="3.75"/>
    <n v="11.25"/>
  </r>
  <r>
    <s v="DL-288"/>
    <s v="Freight forwarder ABC"/>
    <x v="2"/>
    <s v="Zanzibar"/>
    <x v="1"/>
    <x v="24"/>
    <d v="2022-03-09T00:00:00"/>
    <d v="2022-03-11T00:00:00"/>
    <x v="0"/>
    <x v="2"/>
    <x v="0"/>
    <s v="Paid"/>
    <s v="Invoiced"/>
    <s v="TRANSPORTATION"/>
    <n v="34.14"/>
    <n v="600"/>
    <s v="USD"/>
    <n v="600"/>
    <n v="20484"/>
    <n v="300"/>
    <s v="USD"/>
    <n v="300"/>
    <n v="10242"/>
    <n v="34.14"/>
    <n v="300"/>
    <n v="10242"/>
    <n v="1"/>
    <n v="0.2"/>
    <n v="0.3"/>
    <n v="0.25"/>
    <n v="0.75"/>
  </r>
  <r>
    <s v="DL-289"/>
    <s v="Freight forwarder ABC"/>
    <x v="2"/>
    <s v="Marrakech"/>
    <x v="4"/>
    <x v="21"/>
    <d v="2022-01-08T00:00:00"/>
    <d v="2022-01-28T00:00:00"/>
    <x v="0"/>
    <x v="0"/>
    <x v="0"/>
    <s v="Paid"/>
    <s v="Invoiced"/>
    <s v="SECURITY &amp; ESCORT"/>
    <n v="30.1"/>
    <n v="20"/>
    <s v="USD"/>
    <n v="20"/>
    <n v="602"/>
    <n v="10"/>
    <s v="USD"/>
    <n v="10"/>
    <n v="301"/>
    <n v="30.1"/>
    <n v="10"/>
    <n v="301"/>
    <n v="1"/>
    <n v="2"/>
    <n v="3"/>
    <n v="2.5"/>
    <n v="7.5"/>
  </r>
  <r>
    <s v="DL-291"/>
    <s v="Freight forwarder ABC"/>
    <x v="2"/>
    <s v="Addis Ababa"/>
    <x v="2"/>
    <x v="14"/>
    <d v="2022-01-09T00:00:00"/>
    <d v="2022-01-28T00:00:00"/>
    <x v="0"/>
    <x v="0"/>
    <x v="0"/>
    <s v="Paid"/>
    <s v="Missing"/>
    <s v="SECURITY &amp; ESCORT"/>
    <n v="30.02"/>
    <n v="20"/>
    <s v="USD"/>
    <n v="20"/>
    <n v="600.4"/>
    <n v="10"/>
    <s v="USD"/>
    <n v="10"/>
    <n v="300.2"/>
    <n v="30.02"/>
    <n v="10"/>
    <n v="300.2"/>
    <n v="1"/>
    <n v="1.9000000000000001"/>
    <n v="2.85"/>
    <n v="2.375"/>
    <n v="7.125"/>
  </r>
  <r>
    <s v="DL-294"/>
    <s v="Freight forwarder ABC"/>
    <x v="2"/>
    <s v="Addis Ababa"/>
    <x v="3"/>
    <x v="7"/>
    <d v="2022-01-18T00:00:00"/>
    <d v="2022-02-21T00:00:00"/>
    <x v="0"/>
    <x v="1"/>
    <x v="0"/>
    <s v="Paid"/>
    <s v="Invoiced"/>
    <s v="SECURITY &amp; ESCORT"/>
    <n v="30.08"/>
    <n v="20"/>
    <s v="USD"/>
    <n v="20"/>
    <n v="601.59999999999991"/>
    <n v="10"/>
    <s v="USD"/>
    <n v="10"/>
    <n v="300.79999999999995"/>
    <n v="30.079999999999995"/>
    <n v="10"/>
    <n v="300.79999999999995"/>
    <n v="1"/>
    <n v="3.4000000000000004"/>
    <n v="5.0999999999999996"/>
    <n v="4.25"/>
    <n v="12.75"/>
  </r>
  <r>
    <s v="DL-298"/>
    <s v="Freight forwarder ABC"/>
    <x v="2"/>
    <s v="Marrakech"/>
    <x v="4"/>
    <x v="21"/>
    <d v="2022-01-13T00:00:00"/>
    <d v="2022-02-07T00:00:00"/>
    <x v="0"/>
    <x v="1"/>
    <x v="0"/>
    <s v="Paid"/>
    <s v="Invoiced"/>
    <s v="SECURITY &amp; ESCORT"/>
    <n v="30.12"/>
    <n v="20"/>
    <s v="USD"/>
    <n v="20"/>
    <n v="602.4"/>
    <n v="10"/>
    <s v="USD"/>
    <n v="10"/>
    <n v="301.2"/>
    <n v="30.119999999999997"/>
    <n v="10"/>
    <n v="301.2"/>
    <n v="1"/>
    <n v="2.5"/>
    <n v="3.75"/>
    <n v="3.125"/>
    <n v="9.375"/>
  </r>
  <r>
    <s v="DL-302"/>
    <s v="Freight forwarder ABC"/>
    <x v="2"/>
    <s v="Mogadishu"/>
    <x v="2"/>
    <x v="2"/>
    <d v="2022-01-24T00:00:00"/>
    <d v="2022-02-17T00:00:00"/>
    <x v="0"/>
    <x v="1"/>
    <x v="0"/>
    <s v="Paid"/>
    <s v="Missing"/>
    <s v="SECURITY &amp; ESCORT"/>
    <n v="32.14"/>
    <n v="20"/>
    <s v="USD"/>
    <n v="20"/>
    <n v="642.79999999999995"/>
    <n v="10"/>
    <s v="USD"/>
    <n v="10"/>
    <n v="321.39999999999998"/>
    <n v="32.14"/>
    <n v="10"/>
    <n v="321.39999999999998"/>
    <n v="1"/>
    <n v="2.4000000000000004"/>
    <n v="3.5999999999999996"/>
    <n v="3"/>
    <n v="9"/>
  </r>
  <r>
    <s v="DL-306"/>
    <s v="Freight forwarder ABC"/>
    <x v="2"/>
    <s v="Marrakech"/>
    <x v="3"/>
    <x v="4"/>
    <d v="2022-01-21T00:00:00"/>
    <d v="2022-02-21T00:00:00"/>
    <x v="0"/>
    <x v="1"/>
    <x v="0"/>
    <s v="Paid"/>
    <s v="Missing"/>
    <s v="SECURITY &amp; ESCORT"/>
    <n v="29.98"/>
    <n v="20"/>
    <s v="USD"/>
    <n v="20"/>
    <n v="599.6"/>
    <n v="10"/>
    <s v="USD"/>
    <n v="10"/>
    <n v="299.8"/>
    <n v="29.98"/>
    <n v="10"/>
    <n v="299.8"/>
    <n v="1"/>
    <n v="3.1"/>
    <n v="4.6499999999999995"/>
    <n v="3.875"/>
    <n v="11.625"/>
  </r>
  <r>
    <s v="DL-310"/>
    <s v="Freight forwarder ABC"/>
    <x v="2"/>
    <s v="Zanzibar"/>
    <x v="1"/>
    <x v="24"/>
    <d v="2022-01-20T00:00:00"/>
    <d v="2022-02-17T00:00:00"/>
    <x v="0"/>
    <x v="1"/>
    <x v="0"/>
    <s v="Paid"/>
    <s v="Missing"/>
    <s v="SECURITY &amp; ESCORT"/>
    <n v="30.14"/>
    <n v="20"/>
    <s v="USD"/>
    <n v="20"/>
    <n v="602.79999999999995"/>
    <n v="10"/>
    <s v="USD"/>
    <n v="10"/>
    <n v="301.39999999999998"/>
    <n v="30.139999999999997"/>
    <n v="10"/>
    <n v="301.39999999999998"/>
    <n v="1"/>
    <n v="2.8000000000000003"/>
    <n v="4.2"/>
    <n v="3.5"/>
    <n v="10.5"/>
  </r>
  <r>
    <s v="DL-314"/>
    <s v="Freight forwarder ABC"/>
    <x v="2"/>
    <s v="Zanzibar"/>
    <x v="4"/>
    <x v="12"/>
    <d v="2022-01-09T00:00:00"/>
    <d v="2022-02-02T00:00:00"/>
    <x v="0"/>
    <x v="1"/>
    <x v="0"/>
    <s v="Paid"/>
    <s v="Paid"/>
    <s v="SECURITY &amp; ESCORT"/>
    <n v="30.1"/>
    <n v="20"/>
    <s v="USD"/>
    <n v="20"/>
    <n v="602"/>
    <n v="10"/>
    <s v="USD"/>
    <n v="10"/>
    <n v="301"/>
    <n v="30.1"/>
    <n v="10"/>
    <n v="301"/>
    <n v="1"/>
    <n v="2.4000000000000004"/>
    <n v="3.5999999999999996"/>
    <n v="3"/>
    <n v="9"/>
  </r>
  <r>
    <s v="DL-318"/>
    <s v="Freight forwarder ABC"/>
    <x v="2"/>
    <s v="Mogadishu"/>
    <x v="0"/>
    <x v="0"/>
    <d v="2022-01-18T00:00:00"/>
    <d v="2022-02-17T00:00:00"/>
    <x v="0"/>
    <x v="1"/>
    <x v="0"/>
    <s v="Paid"/>
    <s v="Missing"/>
    <s v="SECURITY &amp; ESCORT"/>
    <n v="30.04"/>
    <n v="20"/>
    <s v="USD"/>
    <n v="20"/>
    <n v="600.79999999999995"/>
    <n v="10"/>
    <s v="USD"/>
    <n v="10"/>
    <n v="300.39999999999998"/>
    <n v="30.04"/>
    <n v="10"/>
    <n v="300.39999999999998"/>
    <n v="1"/>
    <n v="3"/>
    <n v="4.5"/>
    <n v="3.75"/>
    <n v="11.25"/>
  </r>
  <r>
    <s v="DL-322"/>
    <s v="Freight forwarder ABC"/>
    <x v="2"/>
    <s v="Mogadishu"/>
    <x v="2"/>
    <x v="2"/>
    <d v="2022-01-13T00:00:00"/>
    <d v="2022-02-14T00:00:00"/>
    <x v="0"/>
    <x v="1"/>
    <x v="0"/>
    <s v="Paid"/>
    <s v="Invoiced"/>
    <s v="SECURITY &amp; ESCORT"/>
    <n v="34"/>
    <n v="20"/>
    <s v="USD"/>
    <n v="20"/>
    <n v="680"/>
    <n v="10"/>
    <s v="USD"/>
    <n v="10"/>
    <n v="340"/>
    <n v="34"/>
    <n v="10"/>
    <n v="340"/>
    <n v="1"/>
    <n v="3.2"/>
    <n v="4.8"/>
    <n v="4"/>
    <n v="12"/>
  </r>
  <r>
    <s v="DL-326"/>
    <s v="Freight forwarder ABC"/>
    <x v="2"/>
    <s v="Marrakech"/>
    <x v="1"/>
    <x v="9"/>
    <d v="2022-01-18T00:00:00"/>
    <d v="2022-02-17T00:00:00"/>
    <x v="0"/>
    <x v="1"/>
    <x v="0"/>
    <s v="Paid"/>
    <s v="Invoiced"/>
    <s v="SECURITY &amp; ESCORT"/>
    <n v="30.08"/>
    <n v="20"/>
    <s v="USD"/>
    <n v="20"/>
    <n v="601.59999999999991"/>
    <n v="10"/>
    <s v="USD"/>
    <n v="10"/>
    <n v="300.79999999999995"/>
    <n v="30.079999999999995"/>
    <n v="10"/>
    <n v="300.79999999999995"/>
    <n v="1"/>
    <n v="3"/>
    <n v="4.5"/>
    <n v="3.75"/>
    <n v="11.25"/>
  </r>
  <r>
    <s v="DL-330"/>
    <s v="Freight forwarder ABC"/>
    <x v="2"/>
    <s v="Mombasa"/>
    <x v="3"/>
    <x v="19"/>
    <d v="2022-01-12T00:00:00"/>
    <d v="2022-02-07T00:00:00"/>
    <x v="0"/>
    <x v="1"/>
    <x v="0"/>
    <s v="Paid"/>
    <s v="Invoiced"/>
    <s v="SECURITY &amp; ESCORT"/>
    <n v="30.14"/>
    <n v="20"/>
    <s v="USD"/>
    <n v="20"/>
    <n v="602.79999999999995"/>
    <n v="10"/>
    <s v="USD"/>
    <n v="10"/>
    <n v="301.39999999999998"/>
    <n v="30.139999999999997"/>
    <n v="10"/>
    <n v="301.39999999999998"/>
    <n v="1"/>
    <n v="2.6"/>
    <n v="3.9"/>
    <n v="3.25"/>
    <n v="9.75"/>
  </r>
  <r>
    <s v="DL-334"/>
    <s v="Freight forwarder ABC"/>
    <x v="2"/>
    <s v="Zanzibar"/>
    <x v="4"/>
    <x v="12"/>
    <d v="2022-01-09T00:00:00"/>
    <d v="2022-02-02T00:00:00"/>
    <x v="0"/>
    <x v="1"/>
    <x v="0"/>
    <s v="Paid"/>
    <s v="Paid"/>
    <s v="SECURITY &amp; ESCORT"/>
    <n v="30.06"/>
    <n v="20"/>
    <s v="USD"/>
    <n v="20"/>
    <n v="601.19999999999993"/>
    <n v="10"/>
    <s v="USD"/>
    <n v="10"/>
    <n v="300.59999999999997"/>
    <n v="30.059999999999995"/>
    <n v="10"/>
    <n v="300.59999999999997"/>
    <n v="1"/>
    <n v="2.4000000000000004"/>
    <n v="3.5999999999999996"/>
    <n v="3"/>
    <n v="9"/>
  </r>
  <r>
    <s v="DL-338"/>
    <s v="Freight forwarder ABC"/>
    <x v="2"/>
    <s v="Mombasa"/>
    <x v="1"/>
    <x v="18"/>
    <d v="2022-01-13T00:00:00"/>
    <d v="2022-02-07T00:00:00"/>
    <x v="0"/>
    <x v="1"/>
    <x v="0"/>
    <s v="Paid"/>
    <s v="Invoiced"/>
    <s v="SECURITY &amp; ESCORT"/>
    <n v="30.04"/>
    <n v="20"/>
    <s v="USD"/>
    <n v="20"/>
    <n v="600.79999999999995"/>
    <n v="10"/>
    <s v="USD"/>
    <n v="10"/>
    <n v="300.39999999999998"/>
    <n v="30.04"/>
    <n v="10"/>
    <n v="300.39999999999998"/>
    <n v="1"/>
    <n v="2.5"/>
    <n v="3.75"/>
    <n v="3.125"/>
    <n v="9.375"/>
  </r>
  <r>
    <s v="DL-342"/>
    <s v="Freight forwarder ABC"/>
    <x v="2"/>
    <s v="Zanzibar"/>
    <x v="0"/>
    <x v="15"/>
    <d v="2022-01-18T00:00:00"/>
    <d v="2022-02-14T00:00:00"/>
    <x v="0"/>
    <x v="1"/>
    <x v="0"/>
    <s v="Paid"/>
    <s v="Invoiced"/>
    <s v="SECURITY &amp; ESCORT"/>
    <n v="30.06"/>
    <n v="20"/>
    <s v="USD"/>
    <n v="20"/>
    <n v="601.19999999999993"/>
    <n v="10"/>
    <s v="USD"/>
    <n v="10"/>
    <n v="300.59999999999997"/>
    <n v="30.059999999999995"/>
    <n v="10"/>
    <n v="300.59999999999997"/>
    <n v="1"/>
    <n v="2.7"/>
    <n v="4.05"/>
    <n v="3.375"/>
    <n v="10.125"/>
  </r>
  <r>
    <s v="DL-346"/>
    <s v="Freight forwarder ABC"/>
    <x v="2"/>
    <s v="Mogadishu"/>
    <x v="3"/>
    <x v="20"/>
    <d v="2022-01-12T00:00:00"/>
    <d v="2022-02-07T00:00:00"/>
    <x v="0"/>
    <x v="1"/>
    <x v="0"/>
    <s v="Paid"/>
    <s v="Invoiced"/>
    <s v="SECURITY &amp; ESCORT"/>
    <n v="30.02"/>
    <n v="20"/>
    <s v="USD"/>
    <n v="20"/>
    <n v="600.4"/>
    <n v="10"/>
    <s v="USD"/>
    <n v="10"/>
    <n v="300.2"/>
    <n v="30.02"/>
    <n v="10"/>
    <n v="300.2"/>
    <n v="1"/>
    <n v="2.6"/>
    <n v="3.9"/>
    <n v="3.25"/>
    <n v="9.75"/>
  </r>
  <r>
    <s v="DL-350"/>
    <s v="Freight forwarder ABC"/>
    <x v="2"/>
    <s v="Mombasa"/>
    <x v="1"/>
    <x v="18"/>
    <d v="2022-01-09T00:00:00"/>
    <d v="2022-02-02T00:00:00"/>
    <x v="0"/>
    <x v="1"/>
    <x v="0"/>
    <s v="Paid"/>
    <s v="Paid"/>
    <s v="SECURITY &amp; ESCORT"/>
    <n v="30.08"/>
    <n v="20"/>
    <s v="USD"/>
    <n v="20"/>
    <n v="601.59999999999991"/>
    <n v="10"/>
    <s v="USD"/>
    <n v="10"/>
    <n v="300.79999999999995"/>
    <n v="30.079999999999995"/>
    <n v="10"/>
    <n v="300.79999999999995"/>
    <n v="1"/>
    <n v="2.4000000000000004"/>
    <n v="3.5999999999999996"/>
    <n v="3"/>
    <n v="9"/>
  </r>
  <r>
    <s v="DL-354"/>
    <s v="Freight forwarder ABC"/>
    <x v="2"/>
    <s v="Addis Ababa"/>
    <x v="2"/>
    <x v="14"/>
    <d v="2022-01-09T00:00:00"/>
    <d v="2022-01-29T00:00:00"/>
    <x v="0"/>
    <x v="0"/>
    <x v="0"/>
    <s v="Paid"/>
    <s v="Missing"/>
    <s v="SECURITY &amp; ESCORT"/>
    <n v="34.08"/>
    <n v="20"/>
    <s v="USD"/>
    <n v="20"/>
    <n v="681.59999999999991"/>
    <n v="10"/>
    <s v="USD"/>
    <n v="10"/>
    <n v="340.79999999999995"/>
    <n v="34.08"/>
    <n v="10"/>
    <n v="340.79999999999995"/>
    <n v="1"/>
    <n v="2"/>
    <n v="3"/>
    <n v="2.5"/>
    <n v="7.5"/>
  </r>
  <r>
    <s v="DL-358"/>
    <s v="Freight forwarder ABC"/>
    <x v="2"/>
    <s v="Zanzibar"/>
    <x v="0"/>
    <x v="15"/>
    <d v="2022-01-07T00:00:00"/>
    <d v="2022-01-29T00:00:00"/>
    <x v="0"/>
    <x v="0"/>
    <x v="0"/>
    <s v="Paid"/>
    <s v="Paid"/>
    <s v="SECURITY &amp; ESCORT"/>
    <n v="30.12"/>
    <n v="20"/>
    <s v="USD"/>
    <n v="20"/>
    <n v="602.4"/>
    <n v="10"/>
    <s v="USD"/>
    <n v="10"/>
    <n v="301.2"/>
    <n v="30.119999999999997"/>
    <n v="10"/>
    <n v="301.2"/>
    <n v="1"/>
    <n v="2.2000000000000002"/>
    <n v="3.3"/>
    <n v="2.75"/>
    <n v="8.25"/>
  </r>
  <r>
    <s v="DL-362"/>
    <s v="Freight forwarder ABC"/>
    <x v="2"/>
    <s v="Mogadishu"/>
    <x v="4"/>
    <x v="16"/>
    <d v="2022-01-07T00:00:00"/>
    <d v="2022-02-05T00:00:00"/>
    <x v="0"/>
    <x v="1"/>
    <x v="0"/>
    <s v="Paid"/>
    <s v="Invoiced"/>
    <s v="SECURITY &amp; ESCORT"/>
    <n v="33.979999999999997"/>
    <n v="20"/>
    <s v="USD"/>
    <n v="20"/>
    <n v="679.59999999999991"/>
    <n v="10"/>
    <s v="USD"/>
    <n v="10"/>
    <n v="339.79999999999995"/>
    <n v="33.979999999999997"/>
    <n v="10"/>
    <n v="339.79999999999995"/>
    <n v="1"/>
    <n v="2.9000000000000004"/>
    <n v="4.3499999999999996"/>
    <n v="3.625"/>
    <n v="10.875"/>
  </r>
  <r>
    <s v="DL-366"/>
    <s v="Freight forwarder ABC"/>
    <x v="2"/>
    <s v="Marrakech"/>
    <x v="0"/>
    <x v="5"/>
    <d v="2022-01-09T00:00:00"/>
    <d v="2022-01-29T00:00:00"/>
    <x v="0"/>
    <x v="0"/>
    <x v="0"/>
    <s v="Paid"/>
    <s v="Missing"/>
    <s v="SECURITY &amp; ESCORT"/>
    <n v="29.96"/>
    <n v="20"/>
    <s v="USD"/>
    <n v="20"/>
    <n v="599.20000000000005"/>
    <n v="10"/>
    <s v="USD"/>
    <n v="10"/>
    <n v="299.60000000000002"/>
    <n v="29.96"/>
    <n v="10"/>
    <n v="299.60000000000002"/>
    <n v="1"/>
    <n v="2"/>
    <n v="3"/>
    <n v="2.5"/>
    <n v="7.5"/>
  </r>
  <r>
    <s v="DL-370"/>
    <s v="Freight forwarder ABC"/>
    <x v="2"/>
    <s v="Mombasa"/>
    <x v="0"/>
    <x v="11"/>
    <d v="2022-01-07T00:00:00"/>
    <d v="2022-01-29T00:00:00"/>
    <x v="0"/>
    <x v="0"/>
    <x v="0"/>
    <s v="Paid"/>
    <s v="Paid"/>
    <s v="SECURITY &amp; ESCORT"/>
    <n v="30.12"/>
    <n v="20"/>
    <s v="USD"/>
    <n v="20"/>
    <n v="602.4"/>
    <n v="10"/>
    <s v="USD"/>
    <n v="10"/>
    <n v="301.2"/>
    <n v="30.119999999999997"/>
    <n v="10"/>
    <n v="301.2"/>
    <n v="1"/>
    <n v="2.2000000000000002"/>
    <n v="3.3"/>
    <n v="2.75"/>
    <n v="8.25"/>
  </r>
  <r>
    <s v="DL-374"/>
    <s v="Freight forwarder ABC"/>
    <x v="2"/>
    <s v="Zanzibar"/>
    <x v="3"/>
    <x v="10"/>
    <d v="2022-01-30T00:00:00"/>
    <d v="2022-03-16T00:00:00"/>
    <x v="0"/>
    <x v="2"/>
    <x v="0"/>
    <s v="Paid"/>
    <s v="Invoiced"/>
    <s v="SECURITY &amp; ESCORT"/>
    <n v="30.06"/>
    <n v="20"/>
    <s v="USD"/>
    <n v="20"/>
    <n v="601.19999999999993"/>
    <n v="10"/>
    <s v="USD"/>
    <n v="10"/>
    <n v="300.59999999999997"/>
    <n v="30.059999999999995"/>
    <n v="10"/>
    <n v="300.59999999999997"/>
    <n v="1"/>
    <n v="4.5"/>
    <n v="6.75"/>
    <n v="5.625"/>
    <n v="16.875"/>
  </r>
  <r>
    <s v="DL-378"/>
    <s v="Freight forwarder ABC"/>
    <x v="2"/>
    <s v="Marrakech"/>
    <x v="4"/>
    <x v="21"/>
    <d v="2022-01-18T00:00:00"/>
    <d v="2022-02-16T00:00:00"/>
    <x v="0"/>
    <x v="1"/>
    <x v="0"/>
    <s v="Paid"/>
    <s v="Invoiced"/>
    <s v="SECURITY &amp; ESCORT"/>
    <n v="30.1"/>
    <n v="20"/>
    <s v="USD"/>
    <n v="20"/>
    <n v="602"/>
    <n v="10"/>
    <s v="USD"/>
    <n v="10"/>
    <n v="301"/>
    <n v="30.1"/>
    <n v="10"/>
    <n v="301"/>
    <n v="1"/>
    <n v="2.9000000000000004"/>
    <n v="4.3499999999999996"/>
    <n v="3.625"/>
    <n v="10.875"/>
  </r>
  <r>
    <s v="DL-382"/>
    <s v="Freight forwarder ABC"/>
    <x v="2"/>
    <s v="Mogadishu"/>
    <x v="1"/>
    <x v="1"/>
    <d v="2022-01-07T00:00:00"/>
    <d v="2022-01-29T00:00:00"/>
    <x v="0"/>
    <x v="0"/>
    <x v="0"/>
    <s v="Paid"/>
    <s v="Paid"/>
    <s v="SECURITY &amp; ESCORT"/>
    <n v="30.06"/>
    <n v="20"/>
    <s v="USD"/>
    <n v="20"/>
    <n v="601.19999999999993"/>
    <n v="10"/>
    <s v="USD"/>
    <n v="10"/>
    <n v="300.59999999999997"/>
    <n v="30.059999999999995"/>
    <n v="10"/>
    <n v="300.59999999999997"/>
    <n v="1"/>
    <n v="2.2000000000000002"/>
    <n v="3.3"/>
    <n v="2.75"/>
    <n v="8.25"/>
  </r>
  <r>
    <s v="DL-390"/>
    <s v="Freight forwarder ABC"/>
    <x v="2"/>
    <s v="Addis Ababa"/>
    <x v="1"/>
    <x v="17"/>
    <d v="2022-02-10T00:00:00"/>
    <d v="2022-03-03T00:00:00"/>
    <x v="0"/>
    <x v="2"/>
    <x v="0"/>
    <s v="Paid"/>
    <s v="Missing"/>
    <s v="SECURITY &amp; ESCORT"/>
    <n v="34.18"/>
    <n v="20"/>
    <s v="USD"/>
    <n v="20"/>
    <n v="683.6"/>
    <n v="10"/>
    <s v="USD"/>
    <n v="10"/>
    <n v="341.8"/>
    <n v="34.18"/>
    <n v="10"/>
    <n v="341.8"/>
    <n v="1"/>
    <n v="2.1"/>
    <n v="3.15"/>
    <n v="2.625"/>
    <n v="7.875"/>
  </r>
  <r>
    <s v="DL-393"/>
    <s v="Freight forwarder ABC"/>
    <x v="2"/>
    <s v="Zanzibar"/>
    <x v="4"/>
    <x v="12"/>
    <d v="2022-02-11T00:00:00"/>
    <d v="2022-03-17T00:00:00"/>
    <x v="0"/>
    <x v="2"/>
    <x v="0"/>
    <s v="Paid"/>
    <s v="Missing"/>
    <s v="SECURITY &amp; ESCORT"/>
    <n v="34.06"/>
    <n v="20"/>
    <s v="USD"/>
    <n v="20"/>
    <n v="681.2"/>
    <n v="10"/>
    <s v="USD"/>
    <n v="10"/>
    <n v="340.6"/>
    <n v="34.06"/>
    <n v="10"/>
    <n v="340.6"/>
    <n v="1"/>
    <n v="3.4000000000000004"/>
    <n v="5.0999999999999996"/>
    <n v="4.25"/>
    <n v="12.75"/>
  </r>
  <r>
    <s v="DL-395"/>
    <s v="Freight forwarder ABC"/>
    <x v="2"/>
    <s v="Mogadishu"/>
    <x v="1"/>
    <x v="1"/>
    <d v="2022-02-17T00:00:00"/>
    <d v="2022-03-20T00:00:00"/>
    <x v="0"/>
    <x v="2"/>
    <x v="0"/>
    <s v="Paid"/>
    <s v="Missing"/>
    <s v="SECURITY &amp; ESCORT"/>
    <n v="34.06"/>
    <n v="20"/>
    <s v="USD"/>
    <n v="20"/>
    <n v="681.2"/>
    <n v="10"/>
    <s v="USD"/>
    <n v="10"/>
    <n v="340.6"/>
    <n v="34.06"/>
    <n v="10"/>
    <n v="340.6"/>
    <n v="1"/>
    <n v="3.1"/>
    <n v="4.6499999999999995"/>
    <n v="3.875"/>
    <n v="11.625"/>
  </r>
  <r>
    <s v="DL-398"/>
    <s v="Freight forwarder ABC"/>
    <x v="2"/>
    <s v="Mombasa"/>
    <x v="3"/>
    <x v="19"/>
    <d v="2022-02-20T00:00:00"/>
    <d v="2022-03-22T00:00:00"/>
    <x v="0"/>
    <x v="2"/>
    <x v="0"/>
    <s v="Paid"/>
    <s v="Missing"/>
    <s v="SECURITY &amp; ESCORT"/>
    <n v="33.94"/>
    <n v="20"/>
    <s v="USD"/>
    <n v="20"/>
    <n v="678.8"/>
    <n v="10"/>
    <s v="USD"/>
    <n v="10"/>
    <n v="339.4"/>
    <n v="33.94"/>
    <n v="10"/>
    <n v="339.4"/>
    <n v="1"/>
    <n v="3"/>
    <n v="4.5"/>
    <n v="3.75"/>
    <n v="11.25"/>
  </r>
  <r>
    <s v="DL-402"/>
    <s v="Freight forwarder ABC"/>
    <x v="2"/>
    <s v="Addis Ababa"/>
    <x v="1"/>
    <x v="17"/>
    <d v="2022-02-17T00:00:00"/>
    <d v="2022-03-22T00:00:00"/>
    <x v="0"/>
    <x v="2"/>
    <x v="0"/>
    <s v="Paid"/>
    <s v="Missing"/>
    <s v="SECURITY &amp; ESCORT"/>
    <n v="34.08"/>
    <n v="20"/>
    <s v="USD"/>
    <n v="20"/>
    <n v="681.59999999999991"/>
    <n v="10"/>
    <s v="USD"/>
    <n v="10"/>
    <n v="340.79999999999995"/>
    <n v="34.08"/>
    <n v="10"/>
    <n v="340.79999999999995"/>
    <n v="1"/>
    <n v="3.3000000000000003"/>
    <n v="4.95"/>
    <n v="4.125"/>
    <n v="12.375"/>
  </r>
  <r>
    <s v="DL-406"/>
    <s v="Freight forwarder ABC"/>
    <x v="2"/>
    <s v="Mombasa"/>
    <x v="3"/>
    <x v="19"/>
    <d v="2022-02-17T00:00:00"/>
    <d v="2022-03-22T00:00:00"/>
    <x v="0"/>
    <x v="2"/>
    <x v="0"/>
    <s v="Paid"/>
    <s v="Missing"/>
    <s v="SECURITY &amp; ESCORT"/>
    <n v="34.08"/>
    <n v="20"/>
    <s v="USD"/>
    <n v="20"/>
    <n v="681.59999999999991"/>
    <n v="10"/>
    <s v="USD"/>
    <n v="10"/>
    <n v="340.79999999999995"/>
    <n v="34.08"/>
    <n v="10"/>
    <n v="340.79999999999995"/>
    <n v="1"/>
    <n v="3.3000000000000003"/>
    <n v="4.95"/>
    <n v="4.125"/>
    <n v="12.375"/>
  </r>
  <r>
    <s v="DL-410"/>
    <s v="Freight forwarder ABC"/>
    <x v="2"/>
    <s v="Marrakech"/>
    <x v="0"/>
    <x v="5"/>
    <d v="2022-02-11T00:00:00"/>
    <d v="2022-03-11T00:00:00"/>
    <x v="0"/>
    <x v="2"/>
    <x v="0"/>
    <s v="Paid"/>
    <s v="Missing"/>
    <s v="SECURITY &amp; ESCORT"/>
    <n v="30.14"/>
    <n v="20"/>
    <s v="USD"/>
    <n v="20"/>
    <n v="602.79999999999995"/>
    <n v="10"/>
    <s v="USD"/>
    <n v="10"/>
    <n v="301.39999999999998"/>
    <n v="30.139999999999997"/>
    <n v="10"/>
    <n v="301.39999999999998"/>
    <n v="1"/>
    <n v="2.8000000000000003"/>
    <n v="4.2"/>
    <n v="3.5"/>
    <n v="10.5"/>
  </r>
  <r>
    <s v="DL-414"/>
    <s v="Freight forwarder ABC"/>
    <x v="2"/>
    <s v="Addis Ababa"/>
    <x v="4"/>
    <x v="8"/>
    <d v="2022-02-11T00:00:00"/>
    <d v="2022-03-11T00:00:00"/>
    <x v="0"/>
    <x v="2"/>
    <x v="0"/>
    <s v="Paid"/>
    <s v="Missing"/>
    <s v="SECURITY &amp; ESCORT"/>
    <n v="34.119999999999997"/>
    <n v="20"/>
    <s v="USD"/>
    <n v="20"/>
    <n v="682.4"/>
    <n v="10"/>
    <s v="USD"/>
    <n v="10"/>
    <n v="341.2"/>
    <n v="34.119999999999997"/>
    <n v="10"/>
    <n v="341.2"/>
    <n v="1"/>
    <n v="2.8000000000000003"/>
    <n v="4.2"/>
    <n v="3.5"/>
    <n v="10.5"/>
  </r>
  <r>
    <s v="DL-418"/>
    <s v="Freight forwarder ABC"/>
    <x v="2"/>
    <s v="Zanzibar"/>
    <x v="3"/>
    <x v="10"/>
    <d v="2022-02-23T00:00:00"/>
    <d v="2022-03-24T00:00:00"/>
    <x v="0"/>
    <x v="2"/>
    <x v="0"/>
    <s v="Paid"/>
    <s v="Missing"/>
    <s v="SECURITY &amp; ESCORT"/>
    <n v="30.16"/>
    <n v="20"/>
    <s v="USD"/>
    <n v="20"/>
    <n v="603.20000000000005"/>
    <n v="10"/>
    <s v="USD"/>
    <n v="10"/>
    <n v="301.60000000000002"/>
    <n v="30.160000000000004"/>
    <n v="10"/>
    <n v="301.60000000000002"/>
    <n v="1"/>
    <n v="2.9000000000000004"/>
    <n v="4.3499999999999996"/>
    <n v="3.625"/>
    <n v="10.875"/>
  </r>
  <r>
    <s v="DL-422"/>
    <s v="Freight forwarder ABC"/>
    <x v="2"/>
    <s v="Mombasa"/>
    <x v="2"/>
    <x v="3"/>
    <d v="2022-02-11T00:00:00"/>
    <d v="2022-03-09T00:00:00"/>
    <x v="0"/>
    <x v="2"/>
    <x v="0"/>
    <s v="Invoiced"/>
    <s v="Missing"/>
    <s v="SECURITY &amp; ESCORT"/>
    <n v="34.14"/>
    <n v="20"/>
    <s v="USD"/>
    <n v="20"/>
    <n v="682.8"/>
    <n v="10"/>
    <s v="USD"/>
    <n v="10"/>
    <n v="341.4"/>
    <n v="34.14"/>
    <n v="10"/>
    <n v="341.4"/>
    <n v="1"/>
    <n v="2.6"/>
    <n v="3.9"/>
    <n v="3.25"/>
    <n v="9.75"/>
  </r>
  <r>
    <s v="DL-426"/>
    <s v="Freight forwarder ABC"/>
    <x v="2"/>
    <s v="Mombasa"/>
    <x v="3"/>
    <x v="19"/>
    <d v="2022-02-11T00:00:00"/>
    <d v="2022-03-11T00:00:00"/>
    <x v="0"/>
    <x v="2"/>
    <x v="0"/>
    <s v="Paid"/>
    <s v="Missing"/>
    <s v="SECURITY &amp; ESCORT"/>
    <n v="30.16"/>
    <n v="20"/>
    <s v="USD"/>
    <n v="20"/>
    <n v="603.20000000000005"/>
    <n v="10"/>
    <s v="USD"/>
    <n v="10"/>
    <n v="301.60000000000002"/>
    <n v="30.160000000000004"/>
    <n v="10"/>
    <n v="301.60000000000002"/>
    <n v="1"/>
    <n v="2.8000000000000003"/>
    <n v="4.2"/>
    <n v="3.5"/>
    <n v="10.5"/>
  </r>
  <r>
    <s v="DL-430"/>
    <s v="Freight forwarder ABC"/>
    <x v="2"/>
    <s v="Addis Ababa"/>
    <x v="2"/>
    <x v="14"/>
    <d v="2022-02-10T00:00:00"/>
    <d v="2022-03-07T00:00:00"/>
    <x v="0"/>
    <x v="2"/>
    <x v="0"/>
    <s v="Paid"/>
    <s v="Invoiced"/>
    <s v="SECURITY &amp; ESCORT"/>
    <n v="32.04"/>
    <n v="20"/>
    <s v="USD"/>
    <n v="20"/>
    <n v="640.79999999999995"/>
    <n v="10"/>
    <s v="USD"/>
    <n v="10"/>
    <n v="320.39999999999998"/>
    <n v="32.04"/>
    <n v="10"/>
    <n v="320.39999999999998"/>
    <n v="1"/>
    <n v="2.5"/>
    <n v="3.75"/>
    <n v="3.125"/>
    <n v="9.375"/>
  </r>
  <r>
    <s v="DL-434"/>
    <s v="Freight forwarder ABC"/>
    <x v="2"/>
    <s v="Zanzibar"/>
    <x v="4"/>
    <x v="12"/>
    <d v="2022-02-18T00:00:00"/>
    <d v="2022-03-19T00:00:00"/>
    <x v="0"/>
    <x v="2"/>
    <x v="0"/>
    <s v="Paid"/>
    <s v="Missing"/>
    <s v="SECURITY &amp; ESCORT"/>
    <n v="30.08"/>
    <n v="20"/>
    <s v="USD"/>
    <n v="20"/>
    <n v="601.59999999999991"/>
    <n v="10"/>
    <s v="USD"/>
    <n v="10"/>
    <n v="300.79999999999995"/>
    <n v="30.079999999999995"/>
    <n v="10"/>
    <n v="300.79999999999995"/>
    <n v="1"/>
    <n v="2.9000000000000004"/>
    <n v="4.3499999999999996"/>
    <n v="3.625"/>
    <n v="10.875"/>
  </r>
  <r>
    <s v="DL-438"/>
    <s v="Freight forwarder ABC"/>
    <x v="2"/>
    <s v="Mogadishu"/>
    <x v="1"/>
    <x v="1"/>
    <d v="2022-02-09T00:00:00"/>
    <d v="2022-03-04T00:00:00"/>
    <x v="0"/>
    <x v="2"/>
    <x v="0"/>
    <s v="Paid"/>
    <s v="Paid"/>
    <s v="SECURITY &amp; ESCORT"/>
    <n v="30.14"/>
    <n v="20"/>
    <s v="USD"/>
    <n v="20"/>
    <n v="602.79999999999995"/>
    <n v="10"/>
    <s v="USD"/>
    <n v="10"/>
    <n v="301.39999999999998"/>
    <n v="30.139999999999997"/>
    <n v="10"/>
    <n v="301.39999999999998"/>
    <n v="1"/>
    <n v="2.3000000000000003"/>
    <n v="3.4499999999999997"/>
    <n v="2.875"/>
    <n v="8.625"/>
  </r>
  <r>
    <s v="DL-442"/>
    <s v="Freight forwarder ABC"/>
    <x v="2"/>
    <s v="Addis Ababa"/>
    <x v="3"/>
    <x v="7"/>
    <d v="2022-02-15T00:00:00"/>
    <d v="2022-03-20T00:00:00"/>
    <x v="0"/>
    <x v="2"/>
    <x v="0"/>
    <s v="Paid"/>
    <s v="Missing"/>
    <s v="SECURITY &amp; ESCORT"/>
    <n v="30.14"/>
    <n v="20"/>
    <s v="USD"/>
    <n v="20"/>
    <n v="602.79999999999995"/>
    <n v="10"/>
    <s v="USD"/>
    <n v="10"/>
    <n v="301.39999999999998"/>
    <n v="30.139999999999997"/>
    <n v="10"/>
    <n v="301.39999999999998"/>
    <n v="1"/>
    <n v="3.3000000000000003"/>
    <n v="4.95"/>
    <n v="4.125"/>
    <n v="12.375"/>
  </r>
  <r>
    <s v="DL-446"/>
    <s v="Freight forwarder ABC"/>
    <x v="2"/>
    <s v="Zanzibar"/>
    <x v="0"/>
    <x v="15"/>
    <d v="2022-02-16T00:00:00"/>
    <d v="2022-03-18T00:00:00"/>
    <x v="0"/>
    <x v="2"/>
    <x v="0"/>
    <s v="Paid"/>
    <s v="Missing"/>
    <s v="SECURITY &amp; ESCORT"/>
    <n v="30.18"/>
    <n v="20"/>
    <s v="USD"/>
    <n v="20"/>
    <n v="603.6"/>
    <n v="10"/>
    <s v="USD"/>
    <n v="10"/>
    <n v="301.8"/>
    <n v="30.18"/>
    <n v="10"/>
    <n v="301.8"/>
    <n v="1"/>
    <n v="3"/>
    <n v="4.5"/>
    <n v="3.75"/>
    <n v="11.25"/>
  </r>
  <r>
    <s v="DL-450"/>
    <s v="Freight forwarder ABC"/>
    <x v="2"/>
    <s v="Addis Ababa"/>
    <x v="1"/>
    <x v="17"/>
    <d v="2022-02-11T00:00:00"/>
    <d v="2022-03-15T00:00:00"/>
    <x v="0"/>
    <x v="2"/>
    <x v="0"/>
    <s v="Paid"/>
    <s v="Missing"/>
    <s v="SECURITY &amp; ESCORT"/>
    <n v="30.12"/>
    <n v="20"/>
    <s v="USD"/>
    <n v="20"/>
    <n v="602.4"/>
    <n v="10"/>
    <s v="USD"/>
    <n v="10"/>
    <n v="301.2"/>
    <n v="30.119999999999997"/>
    <n v="10"/>
    <n v="301.2"/>
    <n v="1"/>
    <n v="3.2"/>
    <n v="4.8"/>
    <n v="4"/>
    <n v="12"/>
  </r>
  <r>
    <s v="DL-454"/>
    <s v="Freight forwarder ABC"/>
    <x v="2"/>
    <s v="Marrakech"/>
    <x v="3"/>
    <x v="4"/>
    <d v="2022-02-09T00:00:00"/>
    <d v="2022-03-09T00:00:00"/>
    <x v="0"/>
    <x v="2"/>
    <x v="0"/>
    <s v="Paid"/>
    <s v="Invoiced"/>
    <s v="SECURITY &amp; ESCORT"/>
    <n v="30.08"/>
    <n v="20"/>
    <s v="USD"/>
    <n v="20"/>
    <n v="601.59999999999991"/>
    <n v="10"/>
    <s v="USD"/>
    <n v="10"/>
    <n v="300.79999999999995"/>
    <n v="30.079999999999995"/>
    <n v="10"/>
    <n v="300.79999999999995"/>
    <n v="1"/>
    <n v="2.8000000000000003"/>
    <n v="4.2"/>
    <n v="3.5"/>
    <n v="10.5"/>
  </r>
  <r>
    <s v="DL-458"/>
    <s v="Freight forwarder ABC"/>
    <x v="2"/>
    <s v="Zanzibar"/>
    <x v="0"/>
    <x v="15"/>
    <d v="2022-02-13T00:00:00"/>
    <d v="2022-03-10T00:00:00"/>
    <x v="0"/>
    <x v="2"/>
    <x v="0"/>
    <s v="Paid"/>
    <s v="Missing"/>
    <s v="SECURITY &amp; ESCORT"/>
    <n v="30.14"/>
    <n v="20"/>
    <s v="USD"/>
    <n v="20"/>
    <n v="602.79999999999995"/>
    <n v="10"/>
    <s v="USD"/>
    <n v="10"/>
    <n v="301.39999999999998"/>
    <n v="30.139999999999997"/>
    <n v="10"/>
    <n v="301.39999999999998"/>
    <n v="1"/>
    <n v="2.5"/>
    <n v="3.75"/>
    <n v="3.125"/>
    <n v="9.375"/>
  </r>
  <r>
    <s v="DL-462"/>
    <s v="Freight forwarder ABC"/>
    <x v="2"/>
    <s v="Addis Ababa"/>
    <x v="4"/>
    <x v="8"/>
    <d v="2022-02-10T00:00:00"/>
    <d v="2022-03-04T00:00:00"/>
    <x v="0"/>
    <x v="2"/>
    <x v="0"/>
    <s v="Paid"/>
    <s v="Invoiced"/>
    <s v="SECURITY &amp; ESCORT"/>
    <n v="30.16"/>
    <n v="20"/>
    <s v="USD"/>
    <n v="20"/>
    <n v="603.20000000000005"/>
    <n v="10"/>
    <s v="USD"/>
    <n v="10"/>
    <n v="301.60000000000002"/>
    <n v="30.160000000000004"/>
    <n v="10"/>
    <n v="301.60000000000002"/>
    <n v="1"/>
    <n v="2.2000000000000002"/>
    <n v="3.3"/>
    <n v="2.75"/>
    <n v="8.25"/>
  </r>
  <r>
    <s v="DL-466"/>
    <s v="Freight forwarder ABC"/>
    <x v="2"/>
    <s v="Addis Ababa"/>
    <x v="4"/>
    <x v="8"/>
    <d v="2022-02-10T00:00:00"/>
    <d v="2022-03-18T00:00:00"/>
    <x v="0"/>
    <x v="2"/>
    <x v="0"/>
    <s v="Paid"/>
    <s v="Missing"/>
    <s v="SECURITY &amp; ESCORT"/>
    <n v="30.04"/>
    <n v="20"/>
    <s v="USD"/>
    <n v="20"/>
    <n v="600.79999999999995"/>
    <n v="10"/>
    <s v="USD"/>
    <n v="10"/>
    <n v="300.39999999999998"/>
    <n v="30.04"/>
    <n v="10"/>
    <n v="300.39999999999998"/>
    <n v="1"/>
    <n v="3.6"/>
    <n v="5.3999999999999995"/>
    <n v="4.5"/>
    <n v="13.5"/>
  </r>
  <r>
    <s v="DL-470"/>
    <s v="Freight forwarder ABC"/>
    <x v="2"/>
    <s v="Addis Ababa"/>
    <x v="2"/>
    <x v="14"/>
    <d v="2022-02-15T00:00:00"/>
    <d v="2022-03-17T00:00:00"/>
    <x v="0"/>
    <x v="2"/>
    <x v="0"/>
    <s v="Paid"/>
    <s v="Missing"/>
    <s v="SECURITY &amp; ESCORT"/>
    <n v="30.1"/>
    <n v="20"/>
    <s v="USD"/>
    <n v="20"/>
    <n v="602"/>
    <n v="10"/>
    <s v="USD"/>
    <n v="10"/>
    <n v="301"/>
    <n v="30.1"/>
    <n v="10"/>
    <n v="301"/>
    <n v="1"/>
    <n v="3"/>
    <n v="4.5"/>
    <n v="3.75"/>
    <n v="11.25"/>
  </r>
  <r>
    <s v="DL-474"/>
    <s v="Freight forwarder ABC"/>
    <x v="2"/>
    <s v="Addis Ababa"/>
    <x v="1"/>
    <x v="17"/>
    <d v="2022-02-14T00:00:00"/>
    <d v="2022-03-17T00:00:00"/>
    <x v="0"/>
    <x v="2"/>
    <x v="0"/>
    <s v="Paid"/>
    <s v="Missing"/>
    <s v="SECURITY &amp; ESCORT"/>
    <n v="32.14"/>
    <n v="20"/>
    <s v="USD"/>
    <n v="20"/>
    <n v="642.79999999999995"/>
    <n v="10"/>
    <s v="USD"/>
    <n v="10"/>
    <n v="321.39999999999998"/>
    <n v="32.14"/>
    <n v="10"/>
    <n v="321.39999999999998"/>
    <n v="1"/>
    <n v="3.1"/>
    <n v="4.6499999999999995"/>
    <n v="3.875"/>
    <n v="11.625"/>
  </r>
  <r>
    <s v="DL-478"/>
    <s v="Freight forwarder ABC"/>
    <x v="2"/>
    <s v="Mombasa"/>
    <x v="1"/>
    <x v="18"/>
    <d v="2022-02-16T00:00:00"/>
    <d v="2022-03-20T00:00:00"/>
    <x v="0"/>
    <x v="2"/>
    <x v="0"/>
    <s v="Paid"/>
    <s v="Missing"/>
    <s v="SECURITY &amp; ESCORT"/>
    <n v="30.16"/>
    <n v="20"/>
    <s v="USD"/>
    <n v="20"/>
    <n v="603.20000000000005"/>
    <n v="10"/>
    <s v="USD"/>
    <n v="10"/>
    <n v="301.60000000000002"/>
    <n v="30.160000000000004"/>
    <n v="10"/>
    <n v="301.60000000000002"/>
    <n v="1"/>
    <n v="3.2"/>
    <n v="4.8"/>
    <n v="4"/>
    <n v="12"/>
  </r>
  <r>
    <s v="DL-482"/>
    <s v="Freight forwarder ABC"/>
    <x v="2"/>
    <s v="Mombasa"/>
    <x v="1"/>
    <x v="18"/>
    <d v="2022-02-15T00:00:00"/>
    <d v="2022-03-18T00:00:00"/>
    <x v="0"/>
    <x v="2"/>
    <x v="0"/>
    <s v="Paid"/>
    <s v="Missing"/>
    <s v="SECURITY &amp; ESCORT"/>
    <n v="30.16"/>
    <n v="20"/>
    <s v="USD"/>
    <n v="20"/>
    <n v="603.20000000000005"/>
    <n v="10"/>
    <s v="USD"/>
    <n v="10"/>
    <n v="301.60000000000002"/>
    <n v="30.160000000000004"/>
    <n v="10"/>
    <n v="301.60000000000002"/>
    <n v="1"/>
    <n v="3.1"/>
    <n v="4.6499999999999995"/>
    <n v="3.875"/>
    <n v="11.625"/>
  </r>
  <r>
    <s v="DL-486"/>
    <s v="Freight forwarder ABC"/>
    <x v="2"/>
    <s v="Mogadishu"/>
    <x v="0"/>
    <x v="0"/>
    <d v="2022-02-10T00:00:00"/>
    <d v="2022-03-07T00:00:00"/>
    <x v="0"/>
    <x v="2"/>
    <x v="0"/>
    <s v="Paid"/>
    <s v="Invoiced"/>
    <s v="SECURITY &amp; ESCORT"/>
    <n v="32.119999999999997"/>
    <n v="20"/>
    <s v="USD"/>
    <n v="20"/>
    <n v="642.4"/>
    <n v="10"/>
    <s v="USD"/>
    <n v="10"/>
    <n v="321.2"/>
    <n v="32.119999999999997"/>
    <n v="10"/>
    <n v="321.2"/>
    <n v="1"/>
    <n v="2.5"/>
    <n v="3.75"/>
    <n v="3.125"/>
    <n v="9.375"/>
  </r>
  <r>
    <s v="DL-490"/>
    <s v="Freight forwarder ABC"/>
    <x v="2"/>
    <s v="Mogadishu"/>
    <x v="3"/>
    <x v="20"/>
    <d v="2022-02-17T00:00:00"/>
    <d v="2022-03-22T00:00:00"/>
    <x v="0"/>
    <x v="2"/>
    <x v="0"/>
    <s v="Paid"/>
    <s v="Missing"/>
    <s v="SECURITY &amp; ESCORT"/>
    <n v="30.06"/>
    <n v="20"/>
    <s v="USD"/>
    <n v="20"/>
    <n v="601.19999999999993"/>
    <n v="10"/>
    <s v="USD"/>
    <n v="10"/>
    <n v="300.59999999999997"/>
    <n v="30.059999999999995"/>
    <n v="10"/>
    <n v="300.59999999999997"/>
    <n v="1"/>
    <n v="3.3000000000000003"/>
    <n v="4.95"/>
    <n v="4.125"/>
    <n v="12.375"/>
  </r>
  <r>
    <s v="DL-494"/>
    <s v="Freight forwarder ABC"/>
    <x v="2"/>
    <s v="Mombasa"/>
    <x v="0"/>
    <x v="11"/>
    <d v="2022-02-17T00:00:00"/>
    <d v="2022-03-22T00:00:00"/>
    <x v="0"/>
    <x v="2"/>
    <x v="0"/>
    <s v="Paid"/>
    <s v="Missing"/>
    <s v="SECURITY &amp; ESCORT"/>
    <n v="30.06"/>
    <n v="20"/>
    <s v="USD"/>
    <n v="20"/>
    <n v="601.19999999999993"/>
    <n v="10"/>
    <s v="USD"/>
    <n v="10"/>
    <n v="300.59999999999997"/>
    <n v="30.059999999999995"/>
    <n v="10"/>
    <n v="300.59999999999997"/>
    <n v="1"/>
    <n v="3.3000000000000003"/>
    <n v="4.95"/>
    <n v="4.125"/>
    <n v="12.375"/>
  </r>
  <r>
    <s v="DL-498"/>
    <s v="Freight forwarder ABC"/>
    <x v="2"/>
    <s v="Marrakech"/>
    <x v="4"/>
    <x v="21"/>
    <d v="2022-02-09T00:00:00"/>
    <d v="2022-03-07T00:00:00"/>
    <x v="0"/>
    <x v="2"/>
    <x v="0"/>
    <s v="Paid"/>
    <s v="Paid"/>
    <s v="SECURITY &amp; ESCORT"/>
    <n v="30.1"/>
    <n v="20"/>
    <s v="USD"/>
    <n v="20"/>
    <n v="602"/>
    <n v="10"/>
    <s v="USD"/>
    <n v="10"/>
    <n v="301"/>
    <n v="30.1"/>
    <n v="10"/>
    <n v="301"/>
    <n v="1"/>
    <n v="2.6"/>
    <n v="3.9"/>
    <n v="3.25"/>
    <n v="9.75"/>
  </r>
  <r>
    <s v="DL-502"/>
    <s v="Freight forwarder ABC"/>
    <x v="2"/>
    <s v="Mogadishu"/>
    <x v="4"/>
    <x v="16"/>
    <d v="2022-02-07T00:00:00"/>
    <d v="2022-03-07T00:00:00"/>
    <x v="0"/>
    <x v="2"/>
    <x v="0"/>
    <s v="Paid"/>
    <s v="Missing"/>
    <s v="SECURITY &amp; ESCORT"/>
    <n v="30.02"/>
    <n v="20"/>
    <s v="USD"/>
    <n v="20"/>
    <n v="600.4"/>
    <n v="10"/>
    <s v="USD"/>
    <n v="10"/>
    <n v="300.2"/>
    <n v="30.02"/>
    <n v="10"/>
    <n v="300.2"/>
    <n v="1"/>
    <n v="2.8000000000000003"/>
    <n v="4.2"/>
    <n v="3.5"/>
    <n v="10.5"/>
  </r>
  <r>
    <s v="DL-511"/>
    <s v="Freight forwarder ABC"/>
    <x v="2"/>
    <s v="Zanzibar"/>
    <x v="3"/>
    <x v="10"/>
    <d v="2022-02-05T00:00:00"/>
    <d v="2022-03-07T00:00:00"/>
    <x v="0"/>
    <x v="2"/>
    <x v="0"/>
    <s v="Paid"/>
    <s v="Missing"/>
    <s v="SECURITY &amp; ESCORT"/>
    <n v="30.06"/>
    <n v="20"/>
    <s v="USD"/>
    <n v="20"/>
    <n v="601.19999999999993"/>
    <n v="10"/>
    <s v="USD"/>
    <n v="10"/>
    <n v="300.59999999999997"/>
    <n v="30.059999999999995"/>
    <n v="10"/>
    <n v="300.59999999999997"/>
    <n v="1"/>
    <n v="3"/>
    <n v="4.5"/>
    <n v="3.75"/>
    <n v="11.25"/>
  </r>
  <r>
    <s v="DL-513"/>
    <s v="Freight forwarder ABC"/>
    <x v="2"/>
    <s v="Marrakech"/>
    <x v="4"/>
    <x v="21"/>
    <d v="2022-03-09T00:00:00"/>
    <d v="2022-03-11T00:00:00"/>
    <x v="0"/>
    <x v="2"/>
    <x v="0"/>
    <s v="Paid"/>
    <s v="Paid"/>
    <s v="SECURITY &amp; ESCORT"/>
    <n v="34.14"/>
    <n v="20"/>
    <s v="USD"/>
    <n v="20"/>
    <n v="682.8"/>
    <n v="10"/>
    <s v="USD"/>
    <n v="10"/>
    <n v="341.4"/>
    <n v="34.14"/>
    <n v="10"/>
    <n v="341.4"/>
    <n v="1"/>
    <n v="0.2"/>
    <n v="0.3"/>
    <n v="0.25"/>
    <n v="0.75"/>
  </r>
  <r>
    <s v="DL-520"/>
    <s v="Freight forwarder ABC"/>
    <x v="2"/>
    <s v="Mombasa"/>
    <x v="2"/>
    <x v="3"/>
    <d v="2022-01-19T00:00:00"/>
    <d v="2022-02-16T00:00:00"/>
    <x v="0"/>
    <x v="1"/>
    <x v="0"/>
    <s v="Paid"/>
    <s v="Missing"/>
    <s v="SECURITY &amp; ESCORT"/>
    <n v="33.637"/>
    <n v="20"/>
    <s v="USD"/>
    <n v="20"/>
    <n v="672.74"/>
    <n v="10"/>
    <s v="USD"/>
    <n v="10"/>
    <n v="336.37"/>
    <n v="33.637"/>
    <n v="10"/>
    <n v="336.37"/>
    <n v="1"/>
    <n v="2.8000000000000003"/>
    <n v="4.2"/>
    <n v="3.5"/>
    <n v="10.5"/>
  </r>
  <r>
    <s v="DL-524"/>
    <s v="Freight forwarder ABC"/>
    <x v="2"/>
    <s v="Marrakech"/>
    <x v="2"/>
    <x v="22"/>
    <d v="2022-01-24T00:00:00"/>
    <d v="2022-02-21T00:00:00"/>
    <x v="0"/>
    <x v="1"/>
    <x v="0"/>
    <s v="Paid"/>
    <s v="Missing"/>
    <s v="SECURITY &amp; ESCORT"/>
    <n v="32.957000000000001"/>
    <n v="20"/>
    <s v="USD"/>
    <n v="20"/>
    <n v="659.14"/>
    <n v="10"/>
    <s v="USD"/>
    <n v="10"/>
    <n v="329.57"/>
    <n v="32.957000000000001"/>
    <n v="10"/>
    <n v="329.57"/>
    <n v="1"/>
    <n v="2.8000000000000003"/>
    <n v="4.2"/>
    <n v="3.5"/>
    <n v="10.5"/>
  </r>
  <r>
    <s v="DL-528"/>
    <s v="Freight forwarder ABC"/>
    <x v="2"/>
    <s v="Marrakech"/>
    <x v="1"/>
    <x v="9"/>
    <d v="2022-01-24T00:00:00"/>
    <d v="2022-02-15T00:00:00"/>
    <x v="0"/>
    <x v="1"/>
    <x v="0"/>
    <s v="Paid"/>
    <s v="Missing"/>
    <s v="SECURITY &amp; ESCORT"/>
    <n v="33.076000000000001"/>
    <n v="20"/>
    <s v="USD"/>
    <n v="20"/>
    <n v="661.52"/>
    <n v="10"/>
    <s v="USD"/>
    <n v="10"/>
    <n v="330.76"/>
    <n v="33.076000000000001"/>
    <n v="10"/>
    <n v="330.76"/>
    <n v="1"/>
    <n v="2.2000000000000002"/>
    <n v="3.3"/>
    <n v="2.75"/>
    <n v="8.25"/>
  </r>
  <r>
    <s v="DL-532"/>
    <s v="Freight forwarder ABC"/>
    <x v="2"/>
    <s v="Addis Ababa"/>
    <x v="2"/>
    <x v="14"/>
    <d v="2022-01-23T00:00:00"/>
    <d v="2022-02-15T00:00:00"/>
    <x v="0"/>
    <x v="1"/>
    <x v="0"/>
    <s v="Paid"/>
    <s v="Missing"/>
    <s v="SECURITY &amp; ESCORT"/>
    <n v="33.195999999999998"/>
    <n v="20"/>
    <s v="USD"/>
    <n v="20"/>
    <n v="663.92"/>
    <n v="10"/>
    <s v="USD"/>
    <n v="10"/>
    <n v="331.96"/>
    <n v="33.195999999999998"/>
    <n v="10"/>
    <n v="331.96"/>
    <n v="1"/>
    <n v="2.3000000000000003"/>
    <n v="3.4499999999999997"/>
    <n v="2.875"/>
    <n v="8.625"/>
  </r>
  <r>
    <s v="DL-536"/>
    <s v="Freight forwarder ABC"/>
    <x v="2"/>
    <s v="Mombasa"/>
    <x v="3"/>
    <x v="19"/>
    <d v="2022-01-26T00:00:00"/>
    <d v="2022-02-21T00:00:00"/>
    <x v="0"/>
    <x v="1"/>
    <x v="0"/>
    <s v="Paid"/>
    <s v="Paid"/>
    <s v="SECURITY &amp; ESCORT"/>
    <n v="30.045999999999999"/>
    <n v="20"/>
    <s v="USD"/>
    <n v="20"/>
    <n v="600.91999999999996"/>
    <n v="10"/>
    <s v="USD"/>
    <n v="10"/>
    <n v="300.45999999999998"/>
    <n v="30.045999999999999"/>
    <n v="10"/>
    <n v="300.45999999999998"/>
    <n v="1"/>
    <n v="2.6"/>
    <n v="3.9"/>
    <n v="3.25"/>
    <n v="9.75"/>
  </r>
  <r>
    <s v="DL-540"/>
    <s v="Freight forwarder ABC"/>
    <x v="2"/>
    <s v="Mogadishu"/>
    <x v="2"/>
    <x v="2"/>
    <d v="2022-01-24T00:00:00"/>
    <d v="2022-02-21T00:00:00"/>
    <x v="0"/>
    <x v="1"/>
    <x v="0"/>
    <s v="Paid"/>
    <s v="Missing"/>
    <s v="SECURITY &amp; ESCORT"/>
    <n v="32.728000000000002"/>
    <n v="20"/>
    <s v="USD"/>
    <n v="20"/>
    <n v="654.56000000000006"/>
    <n v="10"/>
    <s v="USD"/>
    <n v="10"/>
    <n v="327.28000000000003"/>
    <n v="32.728000000000002"/>
    <n v="10"/>
    <n v="327.28000000000003"/>
    <n v="1"/>
    <n v="2.8000000000000003"/>
    <n v="4.2"/>
    <n v="3.5"/>
    <n v="10.5"/>
  </r>
  <r>
    <s v="DL-544"/>
    <s v="Freight forwarder ABC"/>
    <x v="2"/>
    <s v="Mombasa"/>
    <x v="4"/>
    <x v="6"/>
    <d v="2022-01-27T00:00:00"/>
    <d v="2022-02-22T00:00:00"/>
    <x v="0"/>
    <x v="1"/>
    <x v="0"/>
    <s v="Paid"/>
    <s v="Missing"/>
    <s v="SECURITY &amp; ESCORT"/>
    <n v="33.781999999999996"/>
    <n v="20"/>
    <s v="USD"/>
    <n v="20"/>
    <n v="675.63999999999987"/>
    <n v="10"/>
    <s v="USD"/>
    <n v="10"/>
    <n v="337.81999999999994"/>
    <n v="33.781999999999996"/>
    <n v="10"/>
    <n v="337.81999999999994"/>
    <n v="1"/>
    <n v="2.6"/>
    <n v="3.9"/>
    <n v="3.25"/>
    <n v="9.75"/>
  </r>
  <r>
    <s v="DL-548"/>
    <s v="Freight forwarder ABC"/>
    <x v="2"/>
    <s v="Mombasa"/>
    <x v="4"/>
    <x v="6"/>
    <d v="2022-01-26T00:00:00"/>
    <d v="2022-02-21T00:00:00"/>
    <x v="0"/>
    <x v="1"/>
    <x v="0"/>
    <s v="Paid"/>
    <s v="Paid"/>
    <s v="SECURITY &amp; ESCORT"/>
    <n v="33.508000000000003"/>
    <n v="20"/>
    <s v="USD"/>
    <n v="20"/>
    <n v="670.16000000000008"/>
    <n v="10"/>
    <s v="USD"/>
    <n v="10"/>
    <n v="335.08000000000004"/>
    <n v="33.508000000000003"/>
    <n v="10"/>
    <n v="335.08000000000004"/>
    <n v="1"/>
    <n v="2.6"/>
    <n v="3.9"/>
    <n v="3.25"/>
    <n v="9.75"/>
  </r>
  <r>
    <s v="DL-552"/>
    <s v="Freight forwarder ABC"/>
    <x v="2"/>
    <s v="Addis Ababa"/>
    <x v="3"/>
    <x v="7"/>
    <d v="2022-01-21T00:00:00"/>
    <d v="2022-02-14T00:00:00"/>
    <x v="0"/>
    <x v="1"/>
    <x v="0"/>
    <s v="Paid"/>
    <s v="Missing"/>
    <s v="SECURITY &amp; ESCORT"/>
    <n v="32.915999999999997"/>
    <n v="20"/>
    <s v="USD"/>
    <n v="20"/>
    <n v="658.31999999999994"/>
    <n v="10"/>
    <s v="USD"/>
    <n v="10"/>
    <n v="329.15999999999997"/>
    <n v="32.915999999999997"/>
    <n v="10"/>
    <n v="329.15999999999997"/>
    <n v="1"/>
    <n v="2.4000000000000004"/>
    <n v="3.5999999999999996"/>
    <n v="3"/>
    <n v="9"/>
  </r>
  <r>
    <s v="DL-556"/>
    <s v="Freight forwarder ABC"/>
    <x v="2"/>
    <s v="Addis Ababa"/>
    <x v="0"/>
    <x v="23"/>
    <d v="2022-01-23T00:00:00"/>
    <d v="2022-02-14T00:00:00"/>
    <x v="0"/>
    <x v="1"/>
    <x v="0"/>
    <s v="Paid"/>
    <s v="Missing"/>
    <s v="SECURITY &amp; ESCORT"/>
    <n v="29.663"/>
    <n v="20"/>
    <s v="USD"/>
    <n v="20"/>
    <n v="593.26"/>
    <n v="10"/>
    <s v="USD"/>
    <n v="10"/>
    <n v="296.63"/>
    <n v="29.663"/>
    <n v="10"/>
    <n v="296.63"/>
    <n v="1"/>
    <n v="2.2000000000000002"/>
    <n v="3.3"/>
    <n v="2.75"/>
    <n v="8.25"/>
  </r>
  <r>
    <s v="DL-560"/>
    <s v="Freight forwarder ABC"/>
    <x v="2"/>
    <s v="Mogadishu"/>
    <x v="4"/>
    <x v="16"/>
    <d v="2022-01-27T00:00:00"/>
    <d v="2022-02-21T00:00:00"/>
    <x v="0"/>
    <x v="1"/>
    <x v="0"/>
    <s v="Paid"/>
    <s v="Paid"/>
    <s v="SECURITY &amp; ESCORT"/>
    <n v="32.228999999999999"/>
    <n v="20"/>
    <s v="USD"/>
    <n v="20"/>
    <n v="644.57999999999993"/>
    <n v="10"/>
    <s v="USD"/>
    <n v="10"/>
    <n v="322.28999999999996"/>
    <n v="32.228999999999999"/>
    <n v="10"/>
    <n v="322.28999999999996"/>
    <n v="1"/>
    <n v="2.5"/>
    <n v="3.75"/>
    <n v="3.125"/>
    <n v="9.375"/>
  </r>
  <r>
    <s v="DL-564"/>
    <s v="Freight forwarder ABC"/>
    <x v="2"/>
    <s v="Addis Ababa"/>
    <x v="4"/>
    <x v="8"/>
    <d v="2022-01-29T00:00:00"/>
    <d v="2022-02-22T00:00:00"/>
    <x v="0"/>
    <x v="1"/>
    <x v="0"/>
    <s v="Paid"/>
    <s v="Missing"/>
    <s v="SECURITY &amp; ESCORT"/>
    <n v="32.664000000000001"/>
    <n v="20"/>
    <s v="USD"/>
    <n v="20"/>
    <n v="653.28"/>
    <n v="10"/>
    <s v="USD"/>
    <n v="10"/>
    <n v="326.64"/>
    <n v="32.664000000000001"/>
    <n v="10"/>
    <n v="326.64"/>
    <n v="1"/>
    <n v="2.4000000000000004"/>
    <n v="3.5999999999999996"/>
    <n v="3"/>
    <n v="9"/>
  </r>
  <r>
    <s v="DL-568"/>
    <s v="Freight forwarder ABC"/>
    <x v="2"/>
    <s v="Marrakech"/>
    <x v="4"/>
    <x v="21"/>
    <d v="2022-01-29T00:00:00"/>
    <d v="2022-02-21T00:00:00"/>
    <x v="0"/>
    <x v="1"/>
    <x v="0"/>
    <s v="Paid"/>
    <s v="Missing"/>
    <s v="SECURITY &amp; ESCORT"/>
    <n v="30.2"/>
    <n v="20"/>
    <s v="USD"/>
    <n v="20"/>
    <n v="604"/>
    <n v="10"/>
    <s v="USD"/>
    <n v="10"/>
    <n v="302"/>
    <n v="30.2"/>
    <n v="10"/>
    <n v="302"/>
    <n v="1"/>
    <n v="2.3000000000000003"/>
    <n v="3.4499999999999997"/>
    <n v="2.875"/>
    <n v="8.625"/>
  </r>
  <r>
    <s v="DL-572"/>
    <s v="Freight forwarder ABC"/>
    <x v="2"/>
    <s v="Mombasa"/>
    <x v="3"/>
    <x v="19"/>
    <d v="2022-01-18T00:00:00"/>
    <d v="2022-02-16T00:00:00"/>
    <x v="0"/>
    <x v="1"/>
    <x v="0"/>
    <s v="Paid"/>
    <s v="Missing"/>
    <s v="SECURITY &amp; ESCORT"/>
    <n v="34.204000000000001"/>
    <n v="20"/>
    <s v="USD"/>
    <n v="20"/>
    <n v="684.08"/>
    <n v="10"/>
    <s v="USD"/>
    <n v="10"/>
    <n v="342.04"/>
    <n v="34.204000000000001"/>
    <n v="10"/>
    <n v="342.04"/>
    <n v="1"/>
    <n v="2.9000000000000004"/>
    <n v="4.3499999999999996"/>
    <n v="3.625"/>
    <n v="10.875"/>
  </r>
  <r>
    <s v="DL-576"/>
    <s v="Freight forwarder ABC"/>
    <x v="2"/>
    <s v="Marrakech"/>
    <x v="1"/>
    <x v="9"/>
    <d v="2022-01-31T00:00:00"/>
    <d v="2022-02-25T00:00:00"/>
    <x v="0"/>
    <x v="1"/>
    <x v="0"/>
    <s v="Paid"/>
    <s v="Missing"/>
    <s v="SECURITY &amp; ESCORT"/>
    <n v="33.058"/>
    <n v="20"/>
    <s v="USD"/>
    <n v="20"/>
    <n v="661.16"/>
    <n v="10"/>
    <s v="USD"/>
    <n v="10"/>
    <n v="330.58"/>
    <n v="33.058"/>
    <n v="10"/>
    <n v="330.58"/>
    <n v="1"/>
    <n v="2.5"/>
    <n v="3.75"/>
    <n v="3.125"/>
    <n v="9.375"/>
  </r>
  <r>
    <s v="DL-580"/>
    <s v="Freight forwarder ABC"/>
    <x v="2"/>
    <s v="Mombasa"/>
    <x v="0"/>
    <x v="11"/>
    <d v="2022-01-30T00:00:00"/>
    <d v="2022-02-21T00:00:00"/>
    <x v="0"/>
    <x v="1"/>
    <x v="0"/>
    <s v="Paid"/>
    <s v="Missing"/>
    <s v="SECURITY &amp; ESCORT"/>
    <n v="29.649000000000001"/>
    <n v="20"/>
    <s v="USD"/>
    <n v="20"/>
    <n v="592.98"/>
    <n v="10"/>
    <s v="USD"/>
    <n v="10"/>
    <n v="296.49"/>
    <n v="29.649000000000001"/>
    <n v="10"/>
    <n v="296.49"/>
    <n v="1"/>
    <n v="2.2000000000000002"/>
    <n v="3.3"/>
    <n v="2.75"/>
    <n v="8.25"/>
  </r>
  <r>
    <s v="DL-584"/>
    <s v="Freight forwarder ABC"/>
    <x v="2"/>
    <s v="Zanzibar"/>
    <x v="0"/>
    <x v="15"/>
    <d v="2022-02-01T00:00:00"/>
    <d v="2022-02-22T00:00:00"/>
    <x v="0"/>
    <x v="1"/>
    <x v="0"/>
    <s v="Paid"/>
    <s v="Paid"/>
    <s v="SECURITY &amp; ESCORT"/>
    <n v="29.792999999999999"/>
    <n v="20"/>
    <s v="USD"/>
    <n v="20"/>
    <n v="595.86"/>
    <n v="10"/>
    <s v="USD"/>
    <n v="10"/>
    <n v="297.93"/>
    <n v="29.792999999999999"/>
    <n v="10"/>
    <n v="297.93"/>
    <n v="1"/>
    <n v="2.1"/>
    <n v="3.15"/>
    <n v="2.625"/>
    <n v="7.875"/>
  </r>
  <r>
    <s v="DL-588"/>
    <s v="Freight forwarder ABC"/>
    <x v="2"/>
    <s v="Addis Ababa"/>
    <x v="3"/>
    <x v="7"/>
    <d v="2022-02-11T00:00:00"/>
    <d v="2022-03-11T00:00:00"/>
    <x v="0"/>
    <x v="2"/>
    <x v="0"/>
    <s v="Paid"/>
    <s v="Missing"/>
    <s v="SECURITY &amp; ESCORT"/>
    <n v="29.242999999999999"/>
    <n v="20"/>
    <s v="USD"/>
    <n v="20"/>
    <n v="584.86"/>
    <n v="10"/>
    <s v="USD"/>
    <n v="10"/>
    <n v="292.43"/>
    <n v="29.243000000000002"/>
    <n v="10"/>
    <n v="292.43"/>
    <n v="1"/>
    <n v="2.8000000000000003"/>
    <n v="4.2"/>
    <n v="3.5"/>
    <n v="10.5"/>
  </r>
  <r>
    <s v="DL-592"/>
    <s v="Freight forwarder ABC"/>
    <x v="2"/>
    <s v="Marrakech"/>
    <x v="3"/>
    <x v="4"/>
    <d v="2022-02-01T00:00:00"/>
    <d v="2022-02-23T00:00:00"/>
    <x v="0"/>
    <x v="1"/>
    <x v="0"/>
    <s v="Paid"/>
    <s v="Invoiced"/>
    <s v="SECURITY &amp; ESCORT"/>
    <n v="29.64"/>
    <n v="20"/>
    <s v="USD"/>
    <n v="20"/>
    <n v="592.79999999999995"/>
    <n v="10"/>
    <s v="USD"/>
    <n v="10"/>
    <n v="296.39999999999998"/>
    <n v="29.639999999999997"/>
    <n v="10"/>
    <n v="296.39999999999998"/>
    <n v="1"/>
    <n v="2.2000000000000002"/>
    <n v="3.3"/>
    <n v="2.75"/>
    <n v="8.25"/>
  </r>
  <r>
    <s v="DL-596"/>
    <s v="Freight forwarder ABC"/>
    <x v="2"/>
    <s v="Marrakech"/>
    <x v="1"/>
    <x v="9"/>
    <d v="2022-01-30T00:00:00"/>
    <d v="2022-02-21T00:00:00"/>
    <x v="0"/>
    <x v="1"/>
    <x v="0"/>
    <s v="Paid"/>
    <s v="Paid"/>
    <s v="SECURITY &amp; ESCORT"/>
    <n v="29.677"/>
    <n v="20"/>
    <s v="USD"/>
    <n v="20"/>
    <n v="593.54"/>
    <n v="10"/>
    <s v="USD"/>
    <n v="10"/>
    <n v="296.77"/>
    <n v="29.677"/>
    <n v="10"/>
    <n v="296.77"/>
    <n v="1"/>
    <n v="2.2000000000000002"/>
    <n v="3.3"/>
    <n v="2.75"/>
    <n v="8.25"/>
  </r>
  <r>
    <s v="DL-600"/>
    <s v="Freight forwarder ABC"/>
    <x v="2"/>
    <s v="Marrakech"/>
    <x v="2"/>
    <x v="22"/>
    <d v="2022-02-05T00:00:00"/>
    <d v="2022-03-07T00:00:00"/>
    <x v="0"/>
    <x v="2"/>
    <x v="0"/>
    <s v="Paid"/>
    <s v="Missing"/>
    <s v="SECURITY &amp; ESCORT"/>
    <n v="29.565000000000001"/>
    <n v="20"/>
    <s v="USD"/>
    <n v="20"/>
    <n v="591.30000000000007"/>
    <n v="10"/>
    <s v="USD"/>
    <n v="10"/>
    <n v="295.65000000000003"/>
    <n v="29.565000000000005"/>
    <n v="10"/>
    <n v="295.65000000000003"/>
    <n v="1"/>
    <n v="3"/>
    <n v="4.5"/>
    <n v="3.75"/>
    <n v="11.25"/>
  </r>
  <r>
    <s v="DL-604"/>
    <s v="Freight forwarder ABC"/>
    <x v="2"/>
    <s v="Addis Ababa"/>
    <x v="2"/>
    <x v="14"/>
    <d v="2022-02-03T00:00:00"/>
    <d v="2022-03-04T00:00:00"/>
    <x v="0"/>
    <x v="2"/>
    <x v="0"/>
    <s v="Paid"/>
    <s v="Invoiced"/>
    <s v="SECURITY &amp; ESCORT"/>
    <n v="29.611000000000001"/>
    <n v="20"/>
    <s v="USD"/>
    <n v="20"/>
    <n v="592.22"/>
    <n v="10"/>
    <s v="USD"/>
    <n v="10"/>
    <n v="296.11"/>
    <n v="29.611000000000001"/>
    <n v="10"/>
    <n v="296.11"/>
    <n v="1"/>
    <n v="2.9000000000000004"/>
    <n v="4.3499999999999996"/>
    <n v="3.625"/>
    <n v="10.875"/>
  </r>
  <r>
    <s v="DL-608"/>
    <s v="Freight forwarder ABC"/>
    <x v="2"/>
    <s v="Mombasa"/>
    <x v="4"/>
    <x v="6"/>
    <d v="2022-02-09T00:00:00"/>
    <d v="2022-03-10T00:00:00"/>
    <x v="0"/>
    <x v="2"/>
    <x v="0"/>
    <s v="Paid"/>
    <s v="Missing"/>
    <s v="SECURITY &amp; ESCORT"/>
    <n v="30.088000000000001"/>
    <n v="20"/>
    <s v="USD"/>
    <n v="20"/>
    <n v="601.76"/>
    <n v="10"/>
    <s v="USD"/>
    <n v="10"/>
    <n v="300.88"/>
    <n v="30.088000000000001"/>
    <n v="10"/>
    <n v="300.88"/>
    <n v="1"/>
    <n v="2.9000000000000004"/>
    <n v="4.3499999999999996"/>
    <n v="3.625"/>
    <n v="10.875"/>
  </r>
  <r>
    <s v="DL-612"/>
    <s v="Freight forwarder ABC"/>
    <x v="2"/>
    <s v="Addis Ababa"/>
    <x v="4"/>
    <x v="8"/>
    <d v="2022-02-08T00:00:00"/>
    <d v="2022-03-07T00:00:00"/>
    <x v="0"/>
    <x v="2"/>
    <x v="0"/>
    <s v="Paid"/>
    <s v="Paid"/>
    <s v="SECURITY &amp; ESCORT"/>
    <n v="30.181999999999999"/>
    <n v="20"/>
    <s v="USD"/>
    <n v="20"/>
    <n v="603.64"/>
    <n v="10"/>
    <s v="USD"/>
    <n v="10"/>
    <n v="301.82"/>
    <n v="30.181999999999999"/>
    <n v="10"/>
    <n v="301.82"/>
    <n v="1"/>
    <n v="2.7"/>
    <n v="4.05"/>
    <n v="3.375"/>
    <n v="10.125"/>
  </r>
  <r>
    <s v="DL-616"/>
    <s v="Freight forwarder ABC"/>
    <x v="2"/>
    <s v="Mombasa"/>
    <x v="4"/>
    <x v="6"/>
    <d v="2022-01-31T00:00:00"/>
    <d v="2022-02-22T00:00:00"/>
    <x v="0"/>
    <x v="1"/>
    <x v="0"/>
    <s v="Paid"/>
    <s v="Missing"/>
    <s v="SECURITY &amp; ESCORT"/>
    <n v="30.248000000000001"/>
    <n v="20"/>
    <s v="USD"/>
    <n v="20"/>
    <n v="604.96"/>
    <n v="10"/>
    <s v="USD"/>
    <n v="10"/>
    <n v="302.48"/>
    <n v="30.248000000000001"/>
    <n v="10"/>
    <n v="302.48"/>
    <n v="1"/>
    <n v="2.2000000000000002"/>
    <n v="3.3"/>
    <n v="2.75"/>
    <n v="8.25"/>
  </r>
  <r>
    <s v="DL-620"/>
    <s v="Freight forwarder ABC"/>
    <x v="2"/>
    <s v="Addis Ababa"/>
    <x v="3"/>
    <x v="7"/>
    <d v="2022-02-08T00:00:00"/>
    <d v="2022-03-07T00:00:00"/>
    <x v="0"/>
    <x v="2"/>
    <x v="0"/>
    <s v="Paid"/>
    <s v="Missing"/>
    <s v="SECURITY &amp; ESCORT"/>
    <n v="29.934000000000001"/>
    <n v="20"/>
    <s v="USD"/>
    <n v="20"/>
    <n v="598.68000000000006"/>
    <n v="10"/>
    <s v="USD"/>
    <n v="10"/>
    <n v="299.34000000000003"/>
    <n v="29.934000000000005"/>
    <n v="10"/>
    <n v="299.34000000000003"/>
    <n v="1"/>
    <n v="2.7"/>
    <n v="4.05"/>
    <n v="3.375"/>
    <n v="10.125"/>
  </r>
  <r>
    <s v="DL-624"/>
    <s v="Freight forwarder ABC"/>
    <x v="2"/>
    <s v="Zanzibar"/>
    <x v="3"/>
    <x v="10"/>
    <d v="2022-02-04T00:00:00"/>
    <d v="2022-03-07T00:00:00"/>
    <x v="0"/>
    <x v="2"/>
    <x v="0"/>
    <s v="Paid"/>
    <s v="Paid"/>
    <s v="SECURITY &amp; ESCORT"/>
    <n v="29.838999999999999"/>
    <n v="20"/>
    <s v="USD"/>
    <n v="20"/>
    <n v="596.78"/>
    <n v="10"/>
    <s v="USD"/>
    <n v="10"/>
    <n v="298.39"/>
    <n v="29.838999999999999"/>
    <n v="10"/>
    <n v="298.39"/>
    <n v="1"/>
    <n v="3.1"/>
    <n v="4.6499999999999995"/>
    <n v="3.875"/>
    <n v="11.625"/>
  </r>
  <r>
    <s v="DL-628"/>
    <s v="Freight forwarder ABC"/>
    <x v="2"/>
    <s v="Mombasa"/>
    <x v="3"/>
    <x v="19"/>
    <d v="2022-02-09T00:00:00"/>
    <d v="2022-03-16T00:00:00"/>
    <x v="0"/>
    <x v="2"/>
    <x v="0"/>
    <s v="Paid"/>
    <s v="Invoiced"/>
    <s v="SECURITY &amp; ESCORT"/>
    <n v="29.731999999999999"/>
    <n v="20"/>
    <s v="USD"/>
    <n v="20"/>
    <n v="594.64"/>
    <n v="10"/>
    <s v="USD"/>
    <n v="10"/>
    <n v="297.32"/>
    <n v="29.731999999999999"/>
    <n v="10"/>
    <n v="297.32"/>
    <n v="1"/>
    <n v="3.5"/>
    <n v="5.25"/>
    <n v="4.375"/>
    <n v="13.125"/>
  </r>
  <r>
    <s v="DL-632"/>
    <s v="Freight forwarder ABC"/>
    <x v="2"/>
    <s v="Marrakech"/>
    <x v="2"/>
    <x v="22"/>
    <d v="2022-01-30T00:00:00"/>
    <d v="2022-02-21T00:00:00"/>
    <x v="0"/>
    <x v="1"/>
    <x v="0"/>
    <s v="Paid"/>
    <s v="Paid"/>
    <s v="SECURITY &amp; ESCORT"/>
    <n v="30.234000000000002"/>
    <n v="20"/>
    <s v="USD"/>
    <n v="20"/>
    <n v="604.68000000000006"/>
    <n v="10"/>
    <s v="USD"/>
    <n v="10"/>
    <n v="302.34000000000003"/>
    <n v="30.234000000000002"/>
    <n v="10"/>
    <n v="302.34000000000003"/>
    <n v="1"/>
    <n v="2.2000000000000002"/>
    <n v="3.3"/>
    <n v="2.75"/>
    <n v="8.25"/>
  </r>
  <r>
    <s v="DL-636"/>
    <s v="Freight forwarder ABC"/>
    <x v="2"/>
    <s v="Mombasa"/>
    <x v="2"/>
    <x v="3"/>
    <d v="2022-02-09T00:00:00"/>
    <d v="2022-03-11T00:00:00"/>
    <x v="0"/>
    <x v="2"/>
    <x v="0"/>
    <s v="Paid"/>
    <s v="Invoiced"/>
    <s v="SECURITY &amp; ESCORT"/>
    <n v="32.457999999999998"/>
    <n v="20"/>
    <s v="USD"/>
    <n v="20"/>
    <n v="649.16"/>
    <n v="10"/>
    <s v="USD"/>
    <n v="10"/>
    <n v="324.58"/>
    <n v="32.457999999999998"/>
    <n v="10"/>
    <n v="324.58"/>
    <n v="1"/>
    <n v="3"/>
    <n v="4.5"/>
    <n v="3.75"/>
    <n v="11.25"/>
  </r>
  <r>
    <s v="DL-640"/>
    <s v="Freight forwarder ABC"/>
    <x v="2"/>
    <s v="Mombasa"/>
    <x v="1"/>
    <x v="18"/>
    <d v="2022-02-08T00:00:00"/>
    <d v="2022-03-07T00:00:00"/>
    <x v="0"/>
    <x v="2"/>
    <x v="0"/>
    <s v="Paid"/>
    <s v="Missing"/>
    <s v="SECURITY &amp; ESCORT"/>
    <n v="34.084000000000003"/>
    <n v="20"/>
    <s v="USD"/>
    <n v="20"/>
    <n v="681.68000000000006"/>
    <n v="10"/>
    <s v="USD"/>
    <n v="10"/>
    <n v="340.84000000000003"/>
    <n v="34.084000000000003"/>
    <n v="10"/>
    <n v="340.84000000000003"/>
    <n v="1"/>
    <n v="2.7"/>
    <n v="4.05"/>
    <n v="3.375"/>
    <n v="10.125"/>
  </r>
  <r>
    <s v="DL-674"/>
    <s v="Freight forwarder ABC"/>
    <x v="2"/>
    <s v="Zanzibar"/>
    <x v="2"/>
    <x v="13"/>
    <d v="2022-01-19T00:00:00"/>
    <d v="2022-02-16T00:00:00"/>
    <x v="0"/>
    <x v="1"/>
    <x v="0"/>
    <s v="Paid"/>
    <s v="Paid"/>
    <s v="TRANSPORTATION"/>
    <n v="33.637"/>
    <n v="600"/>
    <s v="USD"/>
    <n v="600"/>
    <n v="20182.2"/>
    <n v="300"/>
    <s v="USD"/>
    <n v="300"/>
    <n v="10091.1"/>
    <n v="33.637"/>
    <n v="300"/>
    <n v="10091.1"/>
    <n v="1"/>
    <n v="2.8000000000000003"/>
    <n v="4.2"/>
    <n v="3.5"/>
    <n v="10.5"/>
  </r>
  <r>
    <s v="DL-675"/>
    <s v="Freight forwarder ABC"/>
    <x v="2"/>
    <s v="Marrakech"/>
    <x v="1"/>
    <x v="9"/>
    <d v="2022-01-24T00:00:00"/>
    <d v="2022-02-21T00:00:00"/>
    <x v="0"/>
    <x v="1"/>
    <x v="0"/>
    <s v="Paid"/>
    <s v="Paid"/>
    <s v="TRANSPORTATION"/>
    <n v="32.957000000000001"/>
    <n v="600"/>
    <s v="USD"/>
    <n v="600"/>
    <n v="19774.2"/>
    <n v="300"/>
    <s v="USD"/>
    <n v="300"/>
    <n v="9887.1"/>
    <n v="32.957000000000001"/>
    <n v="300"/>
    <n v="9887.1"/>
    <n v="1"/>
    <n v="2.8000000000000003"/>
    <n v="4.2"/>
    <n v="3.5"/>
    <n v="10.5"/>
  </r>
  <r>
    <s v="DL-676"/>
    <s v="Freight forwarder ABC"/>
    <x v="2"/>
    <s v="Mombasa"/>
    <x v="2"/>
    <x v="3"/>
    <d v="2022-01-24T00:00:00"/>
    <d v="2022-02-15T00:00:00"/>
    <x v="0"/>
    <x v="1"/>
    <x v="0"/>
    <s v="Paid"/>
    <s v="Paid"/>
    <s v="TRANSPORTATION"/>
    <n v="33.076000000000001"/>
    <n v="600"/>
    <s v="USD"/>
    <n v="600"/>
    <n v="19845.599999999999"/>
    <n v="300"/>
    <s v="USD"/>
    <n v="300"/>
    <n v="9922.7999999999993"/>
    <n v="33.076000000000001"/>
    <n v="300"/>
    <n v="9922.7999999999993"/>
    <n v="1"/>
    <n v="2.2000000000000002"/>
    <n v="3.3"/>
    <n v="2.75"/>
    <n v="8.25"/>
  </r>
  <r>
    <s v="DL-677"/>
    <s v="Freight forwarder ABC"/>
    <x v="2"/>
    <s v="Marrakech"/>
    <x v="1"/>
    <x v="9"/>
    <d v="2022-01-23T00:00:00"/>
    <d v="2022-02-15T00:00:00"/>
    <x v="0"/>
    <x v="1"/>
    <x v="0"/>
    <s v="Paid"/>
    <s v="Invoiced"/>
    <s v="TRANSPORTATION"/>
    <n v="33.195999999999998"/>
    <n v="600"/>
    <s v="USD"/>
    <n v="600"/>
    <n v="19917.599999999999"/>
    <n v="300"/>
    <s v="USD"/>
    <n v="300"/>
    <n v="9958.7999999999993"/>
    <n v="33.195999999999998"/>
    <n v="300"/>
    <n v="9958.7999999999993"/>
    <n v="1"/>
    <n v="2.3000000000000003"/>
    <n v="3.4499999999999997"/>
    <n v="2.875"/>
    <n v="8.625"/>
  </r>
  <r>
    <s v="DL-678"/>
    <s v="Freight forwarder ABC"/>
    <x v="2"/>
    <s v="Mogadishu"/>
    <x v="1"/>
    <x v="1"/>
    <d v="2022-01-26T00:00:00"/>
    <d v="2022-02-21T00:00:00"/>
    <x v="0"/>
    <x v="1"/>
    <x v="0"/>
    <s v="Paid"/>
    <s v="Paid"/>
    <s v="TRANSPORTATION"/>
    <n v="30.045999999999999"/>
    <n v="600"/>
    <s v="USD"/>
    <n v="600"/>
    <n v="18027.599999999999"/>
    <n v="300"/>
    <s v="USD"/>
    <n v="300"/>
    <n v="9013.7999999999993"/>
    <n v="30.045999999999996"/>
    <n v="300"/>
    <n v="9013.7999999999993"/>
    <n v="1"/>
    <n v="2.6"/>
    <n v="3.9"/>
    <n v="3.25"/>
    <n v="9.75"/>
  </r>
  <r>
    <s v="DL-679"/>
    <s v="Freight forwarder ABC"/>
    <x v="2"/>
    <s v="Mombasa"/>
    <x v="3"/>
    <x v="19"/>
    <d v="2022-01-24T00:00:00"/>
    <d v="2022-02-21T00:00:00"/>
    <x v="0"/>
    <x v="1"/>
    <x v="0"/>
    <s v="Paid"/>
    <s v="Paid"/>
    <s v="TRANSPORTATION"/>
    <n v="32.728000000000002"/>
    <n v="600"/>
    <s v="USD"/>
    <n v="600"/>
    <n v="19636.8"/>
    <n v="300"/>
    <s v="USD"/>
    <n v="300"/>
    <n v="9818.4"/>
    <n v="32.728000000000002"/>
    <n v="300"/>
    <n v="9818.4"/>
    <n v="1"/>
    <n v="2.8000000000000003"/>
    <n v="4.2"/>
    <n v="3.5"/>
    <n v="10.5"/>
  </r>
  <r>
    <s v="DL-680"/>
    <s v="Freight forwarder ABC"/>
    <x v="2"/>
    <s v="Marrakech"/>
    <x v="0"/>
    <x v="5"/>
    <d v="2022-01-27T00:00:00"/>
    <d v="2022-02-22T00:00:00"/>
    <x v="0"/>
    <x v="1"/>
    <x v="0"/>
    <s v="Paid"/>
    <s v="Paid"/>
    <s v="TRANSPORTATION"/>
    <n v="33.781999999999996"/>
    <n v="600"/>
    <s v="USD"/>
    <n v="600"/>
    <n v="20269.199999999997"/>
    <n v="300"/>
    <s v="USD"/>
    <n v="300"/>
    <n v="10134.599999999999"/>
    <n v="33.781999999999996"/>
    <n v="300"/>
    <n v="10134.599999999999"/>
    <n v="1"/>
    <n v="2.6"/>
    <n v="3.9"/>
    <n v="3.25"/>
    <n v="9.75"/>
  </r>
  <r>
    <s v="DL-681"/>
    <s v="Freight forwarder ABC"/>
    <x v="2"/>
    <s v="Zanzibar"/>
    <x v="0"/>
    <x v="15"/>
    <d v="2022-01-26T00:00:00"/>
    <d v="2022-02-21T00:00:00"/>
    <x v="0"/>
    <x v="1"/>
    <x v="0"/>
    <s v="Paid"/>
    <s v="Paid"/>
    <s v="TRANSPORTATION"/>
    <n v="33.508000000000003"/>
    <n v="600"/>
    <s v="USD"/>
    <n v="600"/>
    <n v="20104.800000000003"/>
    <n v="300"/>
    <s v="USD"/>
    <n v="300"/>
    <n v="10052.400000000001"/>
    <n v="33.508000000000003"/>
    <n v="300"/>
    <n v="10052.400000000001"/>
    <n v="1"/>
    <n v="2.6"/>
    <n v="3.9"/>
    <n v="3.25"/>
    <n v="9.75"/>
  </r>
  <r>
    <s v="DL-682"/>
    <s v="Freight forwarder ABC"/>
    <x v="2"/>
    <s v="Addis Ababa"/>
    <x v="4"/>
    <x v="8"/>
    <d v="2022-01-21T00:00:00"/>
    <d v="2022-02-14T00:00:00"/>
    <x v="0"/>
    <x v="1"/>
    <x v="0"/>
    <s v="Paid"/>
    <s v="Paid"/>
    <s v="TRANSPORTATION"/>
    <n v="32.915999999999997"/>
    <n v="600"/>
    <s v="USD"/>
    <n v="600"/>
    <n v="19749.599999999999"/>
    <n v="300"/>
    <s v="USD"/>
    <n v="300"/>
    <n v="9874.7999999999993"/>
    <n v="32.915999999999997"/>
    <n v="300"/>
    <n v="9874.7999999999993"/>
    <n v="1"/>
    <n v="2.4000000000000004"/>
    <n v="3.5999999999999996"/>
    <n v="3"/>
    <n v="9"/>
  </r>
  <r>
    <s v="DL-683"/>
    <s v="Freight forwarder ABC"/>
    <x v="2"/>
    <s v="Mogadishu"/>
    <x v="2"/>
    <x v="2"/>
    <d v="2022-01-23T00:00:00"/>
    <d v="2022-02-14T00:00:00"/>
    <x v="0"/>
    <x v="1"/>
    <x v="0"/>
    <s v="Paid"/>
    <s v="Paid"/>
    <s v="TRANSPORTATION"/>
    <n v="29.663"/>
    <n v="600"/>
    <s v="USD"/>
    <n v="600"/>
    <n v="17797.8"/>
    <n v="300"/>
    <s v="USD"/>
    <n v="300"/>
    <n v="8898.9"/>
    <n v="29.663"/>
    <n v="300"/>
    <n v="8898.9"/>
    <n v="1"/>
    <n v="2.2000000000000002"/>
    <n v="3.3"/>
    <n v="2.75"/>
    <n v="8.25"/>
  </r>
  <r>
    <s v="DL-684"/>
    <s v="Freight forwarder ABC"/>
    <x v="2"/>
    <s v="Mombasa"/>
    <x v="0"/>
    <x v="11"/>
    <d v="2022-01-27T00:00:00"/>
    <d v="2022-02-21T00:00:00"/>
    <x v="0"/>
    <x v="1"/>
    <x v="0"/>
    <s v="Paid"/>
    <s v="Paid"/>
    <s v="TRANSPORTATION"/>
    <n v="32.228999999999999"/>
    <n v="600"/>
    <s v="USD"/>
    <n v="600"/>
    <n v="19337.399999999998"/>
    <n v="300"/>
    <s v="USD"/>
    <n v="300"/>
    <n v="9668.6999999999989"/>
    <n v="32.228999999999999"/>
    <n v="300"/>
    <n v="9668.6999999999989"/>
    <n v="1"/>
    <n v="2.5"/>
    <n v="3.75"/>
    <n v="3.125"/>
    <n v="9.375"/>
  </r>
  <r>
    <s v="DL-685"/>
    <s v="Freight forwarder ABC"/>
    <x v="2"/>
    <s v="Mogadishu"/>
    <x v="0"/>
    <x v="0"/>
    <d v="2022-01-29T00:00:00"/>
    <d v="2022-02-22T00:00:00"/>
    <x v="0"/>
    <x v="1"/>
    <x v="0"/>
    <s v="Paid"/>
    <s v="Paid"/>
    <s v="TRANSPORTATION"/>
    <n v="32.664000000000001"/>
    <n v="600"/>
    <s v="USD"/>
    <n v="600"/>
    <n v="19598.400000000001"/>
    <n v="300"/>
    <s v="USD"/>
    <n v="300"/>
    <n v="9799.2000000000007"/>
    <n v="32.664000000000001"/>
    <n v="300"/>
    <n v="9799.2000000000007"/>
    <n v="1"/>
    <n v="2.4000000000000004"/>
    <n v="3.5999999999999996"/>
    <n v="3"/>
    <n v="9"/>
  </r>
  <r>
    <s v="DL-686"/>
    <s v="Freight forwarder ABC"/>
    <x v="2"/>
    <s v="Mogadishu"/>
    <x v="4"/>
    <x v="16"/>
    <d v="2022-01-29T00:00:00"/>
    <d v="2022-02-21T00:00:00"/>
    <x v="0"/>
    <x v="1"/>
    <x v="0"/>
    <s v="Paid"/>
    <s v="Paid"/>
    <s v="TRANSPORTATION"/>
    <n v="30.2"/>
    <n v="600"/>
    <s v="USD"/>
    <n v="600"/>
    <n v="18120"/>
    <n v="300"/>
    <s v="USD"/>
    <n v="300"/>
    <n v="9060"/>
    <n v="30.2"/>
    <n v="300"/>
    <n v="9060"/>
    <n v="1"/>
    <n v="2.3000000000000003"/>
    <n v="3.4499999999999997"/>
    <n v="2.875"/>
    <n v="8.625"/>
  </r>
  <r>
    <s v="DL-687"/>
    <s v="Freight forwarder ABC"/>
    <x v="2"/>
    <s v="Mombasa"/>
    <x v="1"/>
    <x v="18"/>
    <d v="2022-01-18T00:00:00"/>
    <d v="2022-02-16T00:00:00"/>
    <x v="0"/>
    <x v="1"/>
    <x v="0"/>
    <s v="Paid"/>
    <s v="Paid"/>
    <s v="TRANSPORTATION"/>
    <n v="34.204000000000001"/>
    <n v="600"/>
    <s v="USD"/>
    <n v="600"/>
    <n v="20522.400000000001"/>
    <n v="300"/>
    <s v="USD"/>
    <n v="300"/>
    <n v="10261.200000000001"/>
    <n v="34.204000000000001"/>
    <n v="300"/>
    <n v="10261.200000000001"/>
    <n v="1"/>
    <n v="2.9000000000000004"/>
    <n v="4.3499999999999996"/>
    <n v="3.625"/>
    <n v="10.875"/>
  </r>
  <r>
    <s v="DL-688"/>
    <s v="Freight forwarder ABC"/>
    <x v="2"/>
    <s v="Mogadishu"/>
    <x v="0"/>
    <x v="0"/>
    <d v="2022-01-31T00:00:00"/>
    <d v="2022-02-25T00:00:00"/>
    <x v="0"/>
    <x v="1"/>
    <x v="0"/>
    <s v="Paid"/>
    <s v="Paid"/>
    <s v="TRANSPORTATION"/>
    <n v="33.058"/>
    <n v="600"/>
    <s v="USD"/>
    <n v="600"/>
    <n v="19834.8"/>
    <n v="300"/>
    <s v="USD"/>
    <n v="300"/>
    <n v="9917.4"/>
    <n v="33.058"/>
    <n v="300"/>
    <n v="9917.4"/>
    <n v="1"/>
    <n v="2.5"/>
    <n v="3.75"/>
    <n v="3.125"/>
    <n v="9.375"/>
  </r>
  <r>
    <s v="DL-689"/>
    <s v="Freight forwarder ABC"/>
    <x v="2"/>
    <s v="Zanzibar"/>
    <x v="4"/>
    <x v="12"/>
    <d v="2022-01-30T00:00:00"/>
    <d v="2022-02-21T00:00:00"/>
    <x v="0"/>
    <x v="1"/>
    <x v="0"/>
    <s v="Paid"/>
    <s v="Paid"/>
    <s v="TRANSPORTATION"/>
    <n v="29.649000000000001"/>
    <n v="600"/>
    <s v="USD"/>
    <n v="600"/>
    <n v="17789.400000000001"/>
    <n v="300"/>
    <s v="USD"/>
    <n v="300"/>
    <n v="8894.7000000000007"/>
    <n v="29.649000000000001"/>
    <n v="300"/>
    <n v="8894.7000000000007"/>
    <n v="1"/>
    <n v="2.2000000000000002"/>
    <n v="3.3"/>
    <n v="2.75"/>
    <n v="8.25"/>
  </r>
  <r>
    <s v="DL-690"/>
    <s v="Freight forwarder ABC"/>
    <x v="2"/>
    <s v="Addis Ababa"/>
    <x v="2"/>
    <x v="14"/>
    <d v="2022-02-01T00:00:00"/>
    <d v="2022-02-22T00:00:00"/>
    <x v="0"/>
    <x v="1"/>
    <x v="0"/>
    <s v="Paid"/>
    <s v="Paid"/>
    <s v="TRANSPORTATION"/>
    <n v="29.792999999999999"/>
    <n v="600"/>
    <s v="USD"/>
    <n v="600"/>
    <n v="17875.8"/>
    <n v="300"/>
    <s v="USD"/>
    <n v="300"/>
    <n v="8937.9"/>
    <n v="29.792999999999999"/>
    <n v="300"/>
    <n v="8937.9"/>
    <n v="1"/>
    <n v="2.1"/>
    <n v="3.15"/>
    <n v="2.625"/>
    <n v="7.875"/>
  </r>
  <r>
    <s v="DL-691"/>
    <s v="Freight forwarder ABC"/>
    <x v="2"/>
    <s v="Zanzibar"/>
    <x v="4"/>
    <x v="12"/>
    <d v="2022-02-11T00:00:00"/>
    <d v="2022-03-11T00:00:00"/>
    <x v="0"/>
    <x v="2"/>
    <x v="0"/>
    <s v="Paid"/>
    <s v="Invoiced"/>
    <s v="TRANSPORTATION"/>
    <n v="29.242999999999999"/>
    <n v="600"/>
    <s v="USD"/>
    <n v="600"/>
    <n v="17545.8"/>
    <n v="300"/>
    <s v="USD"/>
    <n v="300"/>
    <n v="8772.9"/>
    <n v="29.242999999999999"/>
    <n v="300"/>
    <n v="8772.9"/>
    <n v="1"/>
    <n v="2.8000000000000003"/>
    <n v="4.2"/>
    <n v="3.5"/>
    <n v="10.5"/>
  </r>
  <r>
    <s v="DL-692"/>
    <s v="Freight forwarder ABC"/>
    <x v="2"/>
    <s v="Mombasa"/>
    <x v="2"/>
    <x v="3"/>
    <d v="2022-02-01T00:00:00"/>
    <d v="2022-02-23T00:00:00"/>
    <x v="0"/>
    <x v="1"/>
    <x v="0"/>
    <s v="Paid"/>
    <s v="Paid"/>
    <s v="TRANSPORTATION"/>
    <n v="29.64"/>
    <n v="600"/>
    <s v="USD"/>
    <n v="600"/>
    <n v="17784"/>
    <n v="300"/>
    <s v="USD"/>
    <n v="300"/>
    <n v="8892"/>
    <n v="29.64"/>
    <n v="300"/>
    <n v="8892"/>
    <n v="1"/>
    <n v="2.2000000000000002"/>
    <n v="3.3"/>
    <n v="2.75"/>
    <n v="8.25"/>
  </r>
  <r>
    <s v="DL-693"/>
    <s v="Freight forwarder ABC"/>
    <x v="2"/>
    <s v="Mogadishu"/>
    <x v="1"/>
    <x v="1"/>
    <d v="2022-01-30T00:00:00"/>
    <d v="2022-02-21T00:00:00"/>
    <x v="0"/>
    <x v="1"/>
    <x v="0"/>
    <s v="Paid"/>
    <s v="Paid"/>
    <s v="TRANSPORTATION"/>
    <n v="29.677"/>
    <n v="600"/>
    <s v="USD"/>
    <n v="600"/>
    <n v="17806.2"/>
    <n v="300"/>
    <s v="USD"/>
    <n v="300"/>
    <n v="8903.1"/>
    <n v="29.677"/>
    <n v="300"/>
    <n v="8903.1"/>
    <n v="1"/>
    <n v="2.2000000000000002"/>
    <n v="3.3"/>
    <n v="2.75"/>
    <n v="8.25"/>
  </r>
  <r>
    <s v="DL-694"/>
    <s v="Freight forwarder ABC"/>
    <x v="2"/>
    <s v="Mombasa"/>
    <x v="4"/>
    <x v="6"/>
    <d v="2022-02-05T00:00:00"/>
    <d v="2022-03-07T00:00:00"/>
    <x v="0"/>
    <x v="2"/>
    <x v="0"/>
    <s v="Paid"/>
    <s v="Paid"/>
    <s v="TRANSPORTATION"/>
    <n v="29.565000000000001"/>
    <n v="600"/>
    <s v="USD"/>
    <n v="600"/>
    <n v="17739"/>
    <n v="300"/>
    <s v="USD"/>
    <n v="300"/>
    <n v="8869.5"/>
    <n v="29.565000000000001"/>
    <n v="300"/>
    <n v="8869.5"/>
    <n v="1"/>
    <n v="3"/>
    <n v="4.5"/>
    <n v="3.75"/>
    <n v="11.25"/>
  </r>
  <r>
    <s v="DL-695"/>
    <s v="Freight forwarder ABC"/>
    <x v="2"/>
    <s v="Mombasa"/>
    <x v="2"/>
    <x v="3"/>
    <d v="2022-02-03T00:00:00"/>
    <d v="2022-03-04T00:00:00"/>
    <x v="0"/>
    <x v="2"/>
    <x v="0"/>
    <s v="Paid"/>
    <s v="Paid"/>
    <s v="TRANSPORTATION"/>
    <n v="29.611000000000001"/>
    <n v="600"/>
    <s v="USD"/>
    <n v="600"/>
    <n v="17766.600000000002"/>
    <n v="300"/>
    <s v="USD"/>
    <n v="300"/>
    <n v="8883.3000000000011"/>
    <n v="29.611000000000004"/>
    <n v="300"/>
    <n v="8883.3000000000011"/>
    <n v="1"/>
    <n v="2.9000000000000004"/>
    <n v="4.3499999999999996"/>
    <n v="3.625"/>
    <n v="10.875"/>
  </r>
  <r>
    <s v="DL-696"/>
    <s v="Freight forwarder ABC"/>
    <x v="2"/>
    <s v="Mogadishu"/>
    <x v="0"/>
    <x v="0"/>
    <d v="2022-02-09T00:00:00"/>
    <d v="2022-03-10T00:00:00"/>
    <x v="0"/>
    <x v="2"/>
    <x v="0"/>
    <s v="Paid"/>
    <s v="Paid"/>
    <s v="TRANSPORTATION"/>
    <n v="30.088000000000001"/>
    <n v="600"/>
    <s v="USD"/>
    <n v="600"/>
    <n v="18052.8"/>
    <n v="300"/>
    <s v="USD"/>
    <n v="300"/>
    <n v="9026.4"/>
    <n v="30.087999999999997"/>
    <n v="300"/>
    <n v="9026.4"/>
    <n v="1"/>
    <n v="2.9000000000000004"/>
    <n v="4.3499999999999996"/>
    <n v="3.625"/>
    <n v="10.875"/>
  </r>
  <r>
    <s v="DL-697"/>
    <s v="Freight forwarder ABC"/>
    <x v="2"/>
    <s v="Addis Ababa"/>
    <x v="1"/>
    <x v="17"/>
    <d v="2022-02-08T00:00:00"/>
    <d v="2022-03-07T00:00:00"/>
    <x v="0"/>
    <x v="2"/>
    <x v="0"/>
    <s v="Paid"/>
    <s v="Paid"/>
    <s v="TRANSPORTATION"/>
    <n v="30.181999999999999"/>
    <n v="600"/>
    <s v="USD"/>
    <n v="600"/>
    <n v="18109.2"/>
    <n v="300"/>
    <s v="USD"/>
    <n v="300"/>
    <n v="9054.6"/>
    <n v="30.182000000000002"/>
    <n v="300"/>
    <n v="9054.6"/>
    <n v="1"/>
    <n v="2.7"/>
    <n v="4.05"/>
    <n v="3.375"/>
    <n v="10.125"/>
  </r>
  <r>
    <s v="DL-698"/>
    <s v="Freight forwarder ABC"/>
    <x v="2"/>
    <s v="Mogadishu"/>
    <x v="2"/>
    <x v="2"/>
    <d v="2022-01-31T00:00:00"/>
    <d v="2022-02-22T00:00:00"/>
    <x v="0"/>
    <x v="1"/>
    <x v="0"/>
    <s v="Paid"/>
    <s v="Paid"/>
    <s v="TRANSPORTATION"/>
    <n v="30.248000000000001"/>
    <n v="600"/>
    <s v="USD"/>
    <n v="600"/>
    <n v="18148.8"/>
    <n v="300"/>
    <s v="USD"/>
    <n v="300"/>
    <n v="9074.4"/>
    <n v="30.247999999999998"/>
    <n v="300"/>
    <n v="9074.4"/>
    <n v="1"/>
    <n v="2.2000000000000002"/>
    <n v="3.3"/>
    <n v="2.75"/>
    <n v="8.25"/>
  </r>
  <r>
    <s v="DL-699"/>
    <s v="Freight forwarder ABC"/>
    <x v="2"/>
    <s v="Zanzibar"/>
    <x v="4"/>
    <x v="12"/>
    <d v="2022-02-08T00:00:00"/>
    <d v="2022-03-07T00:00:00"/>
    <x v="0"/>
    <x v="2"/>
    <x v="0"/>
    <s v="Paid"/>
    <s v="Paid"/>
    <s v="TRANSPORTATION"/>
    <n v="29.934000000000001"/>
    <n v="600"/>
    <s v="USD"/>
    <n v="600"/>
    <n v="17960.400000000001"/>
    <n v="300"/>
    <s v="USD"/>
    <n v="300"/>
    <n v="8980.2000000000007"/>
    <n v="29.934000000000001"/>
    <n v="300"/>
    <n v="8980.2000000000007"/>
    <n v="1"/>
    <n v="2.7"/>
    <n v="4.05"/>
    <n v="3.375"/>
    <n v="10.125"/>
  </r>
  <r>
    <s v="DL-700"/>
    <s v="Freight forwarder ABC"/>
    <x v="2"/>
    <s v="Mogadishu"/>
    <x v="4"/>
    <x v="16"/>
    <d v="2022-02-04T00:00:00"/>
    <d v="2022-03-07T00:00:00"/>
    <x v="0"/>
    <x v="2"/>
    <x v="0"/>
    <s v="Paid"/>
    <s v="Paid"/>
    <s v="TRANSPORTATION"/>
    <n v="29.838999999999999"/>
    <n v="600"/>
    <s v="USD"/>
    <n v="600"/>
    <n v="17903.399999999998"/>
    <n v="300"/>
    <s v="USD"/>
    <n v="300"/>
    <n v="8951.6999999999989"/>
    <n v="29.838999999999995"/>
    <n v="300"/>
    <n v="8951.6999999999989"/>
    <n v="1"/>
    <n v="3.1"/>
    <n v="4.6499999999999995"/>
    <n v="3.875"/>
    <n v="11.625"/>
  </r>
  <r>
    <s v="DL-701"/>
    <s v="Freight forwarder ABC"/>
    <x v="2"/>
    <s v="Zanzibar"/>
    <x v="3"/>
    <x v="10"/>
    <d v="2022-02-09T00:00:00"/>
    <d v="2022-03-16T00:00:00"/>
    <x v="0"/>
    <x v="2"/>
    <x v="0"/>
    <s v="Paid"/>
    <s v="Paid"/>
    <s v="TRANSPORTATION"/>
    <n v="29.731999999999999"/>
    <n v="600"/>
    <s v="USD"/>
    <n v="600"/>
    <n v="17839.2"/>
    <n v="300"/>
    <s v="USD"/>
    <n v="300"/>
    <n v="8919.6"/>
    <n v="29.732000000000003"/>
    <n v="300"/>
    <n v="8919.6"/>
    <n v="1"/>
    <n v="3.5"/>
    <n v="5.25"/>
    <n v="4.375"/>
    <n v="13.125"/>
  </r>
  <r>
    <s v="DL-702"/>
    <s v="Freight forwarder ABC"/>
    <x v="2"/>
    <s v="Zanzibar"/>
    <x v="3"/>
    <x v="10"/>
    <d v="2022-01-30T00:00:00"/>
    <d v="2022-02-21T00:00:00"/>
    <x v="0"/>
    <x v="1"/>
    <x v="0"/>
    <s v="Paid"/>
    <s v="Paid"/>
    <s v="TRANSPORTATION"/>
    <n v="30.234000000000002"/>
    <n v="600"/>
    <s v="USD"/>
    <n v="600"/>
    <n v="18140.400000000001"/>
    <n v="300"/>
    <s v="USD"/>
    <n v="300"/>
    <n v="9070.2000000000007"/>
    <n v="30.234000000000002"/>
    <n v="300"/>
    <n v="9070.2000000000007"/>
    <n v="1"/>
    <n v="2.2000000000000002"/>
    <n v="3.3"/>
    <n v="2.75"/>
    <n v="8.25"/>
  </r>
  <r>
    <s v="DL-703"/>
    <s v="Freight forwarder ABC"/>
    <x v="2"/>
    <s v="Mogadishu"/>
    <x v="1"/>
    <x v="1"/>
    <d v="2022-02-09T00:00:00"/>
    <d v="2022-03-11T00:00:00"/>
    <x v="0"/>
    <x v="2"/>
    <x v="0"/>
    <s v="Paid"/>
    <s v="Paid"/>
    <s v="TRANSPORTATION"/>
    <n v="32.457999999999998"/>
    <n v="600"/>
    <s v="USD"/>
    <n v="600"/>
    <n v="19474.8"/>
    <n v="300"/>
    <s v="USD"/>
    <n v="300"/>
    <n v="9737.4"/>
    <n v="32.457999999999998"/>
    <n v="300"/>
    <n v="9737.4"/>
    <n v="1"/>
    <n v="3"/>
    <n v="4.5"/>
    <n v="3.75"/>
    <n v="11.25"/>
  </r>
  <r>
    <s v="DL-704"/>
    <s v="Freight forwarder ABC"/>
    <x v="2"/>
    <s v="Zanzibar"/>
    <x v="0"/>
    <x v="15"/>
    <d v="2022-02-08T00:00:00"/>
    <d v="2022-03-07T00:00:00"/>
    <x v="0"/>
    <x v="2"/>
    <x v="0"/>
    <s v="Paid"/>
    <s v="Paid"/>
    <s v="TRANSPORTATION"/>
    <n v="34.084000000000003"/>
    <n v="600"/>
    <s v="USD"/>
    <n v="600"/>
    <n v="20450.400000000001"/>
    <n v="300"/>
    <s v="USD"/>
    <n v="300"/>
    <n v="10225.200000000001"/>
    <n v="34.084000000000003"/>
    <n v="300"/>
    <n v="10225.200000000001"/>
    <n v="1"/>
    <n v="2.7"/>
    <n v="4.05"/>
    <n v="3.375"/>
    <n v="10.125"/>
  </r>
  <r>
    <s v="DL-705"/>
    <s v="Freight forwarder ABC"/>
    <x v="0"/>
    <s v="Addis Ababa"/>
    <x v="2"/>
    <x v="14"/>
    <d v="2022-01-31T00:00:00"/>
    <d v="2022-02-25T00:00:00"/>
    <x v="0"/>
    <x v="1"/>
    <x v="0"/>
    <s v="Paid"/>
    <s v="Invoiced"/>
    <s v="TRANSPORTATION"/>
    <n v="30.765000000000001"/>
    <n v="600"/>
    <s v="USD"/>
    <n v="600"/>
    <n v="18459"/>
    <n v="300"/>
    <s v="USD"/>
    <n v="300"/>
    <n v="9229.5"/>
    <n v="30.765000000000001"/>
    <n v="300"/>
    <n v="9229.5"/>
    <n v="1"/>
    <n v="2.5"/>
    <n v="3.75"/>
    <n v="3.125"/>
    <n v="9.375"/>
  </r>
  <r>
    <s v="DL-707"/>
    <s v="Freight forwarder ABC"/>
    <x v="0"/>
    <s v="Addis Ababa"/>
    <x v="2"/>
    <x v="14"/>
    <d v="2022-01-31T00:00:00"/>
    <d v="2022-02-25T00:00:00"/>
    <x v="0"/>
    <x v="1"/>
    <x v="0"/>
    <s v="Paid"/>
    <s v="Paid"/>
    <s v="SECURITY &amp; ESCORT"/>
    <n v="30.765000000000001"/>
    <n v="20"/>
    <s v="USD"/>
    <n v="20"/>
    <n v="615.29999999999995"/>
    <n v="10"/>
    <s v="USD"/>
    <n v="10"/>
    <n v="307.64999999999998"/>
    <n v="30.764999999999997"/>
    <n v="10"/>
    <n v="307.64999999999998"/>
    <n v="1"/>
    <n v="2.5"/>
    <n v="3.75"/>
    <n v="3.125"/>
    <n v="9.375"/>
  </r>
  <r>
    <s v="DL-708"/>
    <s v="Freight forwarder ABC"/>
    <x v="2"/>
    <s v="Addis Ababa"/>
    <x v="0"/>
    <x v="23"/>
    <d v="2022-02-18T00:00:00"/>
    <d v="2022-03-11T00:00:00"/>
    <x v="0"/>
    <x v="2"/>
    <x v="0"/>
    <s v="Paid"/>
    <s v="Invoiced"/>
    <s v="SECURITY &amp; ESCORT"/>
    <n v="30.065000000000001"/>
    <n v="20"/>
    <s v="USD"/>
    <n v="20"/>
    <n v="601.30000000000007"/>
    <n v="10"/>
    <s v="USD"/>
    <n v="10"/>
    <n v="300.65000000000003"/>
    <n v="30.065000000000005"/>
    <n v="10"/>
    <n v="300.65000000000003"/>
    <n v="1"/>
    <n v="2.1"/>
    <n v="3.15"/>
    <n v="2.625"/>
    <n v="7.875"/>
  </r>
  <r>
    <s v="DL-710"/>
    <s v="Freight forwarder ABC"/>
    <x v="2"/>
    <s v="Zanzibar"/>
    <x v="2"/>
    <x v="13"/>
    <d v="2022-02-18T00:00:00"/>
    <d v="2022-03-16T00:00:00"/>
    <x v="0"/>
    <x v="2"/>
    <x v="0"/>
    <s v="Paid"/>
    <s v="Invoiced"/>
    <s v="SECURITY &amp; ESCORT"/>
    <n v="30.041"/>
    <n v="20"/>
    <s v="USD"/>
    <n v="20"/>
    <n v="600.82000000000005"/>
    <n v="10"/>
    <s v="USD"/>
    <n v="10"/>
    <n v="300.41000000000003"/>
    <n v="30.041000000000004"/>
    <n v="10"/>
    <n v="300.41000000000003"/>
    <n v="1"/>
    <n v="2.6"/>
    <n v="3.9"/>
    <n v="3.25"/>
    <n v="9.75"/>
  </r>
  <r>
    <s v="DL-712"/>
    <s v="Freight forwarder ABC"/>
    <x v="2"/>
    <s v="Mombasa"/>
    <x v="3"/>
    <x v="19"/>
    <d v="2022-02-24T00:00:00"/>
    <d v="2022-03-31T00:00:00"/>
    <x v="0"/>
    <x v="2"/>
    <x v="0"/>
    <s v="Paid"/>
    <s v="Missing"/>
    <s v="SECURITY &amp; ESCORT"/>
    <n v="32.133000000000003"/>
    <n v="20"/>
    <s v="USD"/>
    <n v="20"/>
    <n v="642.66000000000008"/>
    <n v="10"/>
    <s v="USD"/>
    <n v="10"/>
    <n v="321.33000000000004"/>
    <n v="32.133000000000003"/>
    <n v="10"/>
    <n v="321.33000000000004"/>
    <n v="1"/>
    <n v="3.5"/>
    <n v="5.25"/>
    <n v="4.375"/>
    <n v="13.125"/>
  </r>
  <r>
    <s v="DL-714"/>
    <s v="Freight forwarder ABC"/>
    <x v="2"/>
    <s v="Addis Ababa"/>
    <x v="1"/>
    <x v="17"/>
    <d v="2022-02-18T00:00:00"/>
    <d v="2022-03-11T00:00:00"/>
    <x v="0"/>
    <x v="2"/>
    <x v="0"/>
    <s v="Paid"/>
    <s v="Invoiced"/>
    <s v="SECURITY &amp; ESCORT"/>
    <n v="30.172000000000001"/>
    <n v="20"/>
    <s v="USD"/>
    <n v="20"/>
    <n v="603.44000000000005"/>
    <n v="10"/>
    <s v="USD"/>
    <n v="10"/>
    <n v="301.72000000000003"/>
    <n v="30.172000000000004"/>
    <n v="10"/>
    <n v="301.72000000000003"/>
    <n v="1"/>
    <n v="2.1"/>
    <n v="3.15"/>
    <n v="2.625"/>
    <n v="7.875"/>
  </r>
  <r>
    <s v="DL-716"/>
    <s v="Freight forwarder ABC"/>
    <x v="2"/>
    <s v="Addis Ababa"/>
    <x v="4"/>
    <x v="8"/>
    <d v="2022-02-19T00:00:00"/>
    <d v="2022-03-22T00:00:00"/>
    <x v="0"/>
    <x v="2"/>
    <x v="0"/>
    <s v="Paid"/>
    <s v="Missing"/>
    <s v="SECURITY &amp; ESCORT"/>
    <n v="32.042999999999999"/>
    <n v="20"/>
    <s v="USD"/>
    <n v="20"/>
    <n v="640.86"/>
    <n v="10"/>
    <s v="USD"/>
    <n v="10"/>
    <n v="320.43"/>
    <n v="32.042999999999999"/>
    <n v="10"/>
    <n v="320.43"/>
    <n v="1"/>
    <n v="3.1"/>
    <n v="4.6499999999999995"/>
    <n v="3.875"/>
    <n v="11.625"/>
  </r>
  <r>
    <s v="DL-718"/>
    <s v="Freight forwarder ABC"/>
    <x v="2"/>
    <s v="Zanzibar"/>
    <x v="2"/>
    <x v="13"/>
    <d v="2022-02-19T00:00:00"/>
    <d v="2022-03-15T00:00:00"/>
    <x v="0"/>
    <x v="2"/>
    <x v="0"/>
    <s v="Paid"/>
    <s v="Invoiced"/>
    <s v="SECURITY &amp; ESCORT"/>
    <n v="29.994"/>
    <n v="20"/>
    <s v="USD"/>
    <n v="20"/>
    <n v="599.88"/>
    <n v="10"/>
    <s v="USD"/>
    <n v="10"/>
    <n v="299.94"/>
    <n v="29.994"/>
    <n v="10"/>
    <n v="299.94"/>
    <n v="1"/>
    <n v="2.4000000000000004"/>
    <n v="3.5999999999999996"/>
    <n v="3"/>
    <n v="9"/>
  </r>
  <r>
    <s v="DL-720"/>
    <s v="Freight forwarder ABC"/>
    <x v="2"/>
    <s v="Marrakech"/>
    <x v="2"/>
    <x v="22"/>
    <d v="2022-02-25T00:00:00"/>
    <d v="2022-03-30T00:00:00"/>
    <x v="0"/>
    <x v="2"/>
    <x v="0"/>
    <s v="Paid"/>
    <s v="Missing"/>
    <s v="SECURITY &amp; ESCORT"/>
    <n v="32.058999999999997"/>
    <n v="20"/>
    <s v="USD"/>
    <n v="20"/>
    <n v="641.17999999999995"/>
    <n v="10"/>
    <s v="USD"/>
    <n v="10"/>
    <n v="320.58999999999997"/>
    <n v="32.058999999999997"/>
    <n v="10"/>
    <n v="320.58999999999997"/>
    <n v="1"/>
    <n v="3.3000000000000003"/>
    <n v="4.95"/>
    <n v="4.125"/>
    <n v="12.375"/>
  </r>
  <r>
    <s v="DL-722"/>
    <s v="Freight forwarder ABC"/>
    <x v="2"/>
    <s v="Mombasa"/>
    <x v="0"/>
    <x v="11"/>
    <d v="2022-03-02T00:00:00"/>
    <d v="2022-04-01T00:00:00"/>
    <x v="0"/>
    <x v="3"/>
    <x v="0"/>
    <s v="Paid"/>
    <s v="Missing"/>
    <s v="SECURITY &amp; ESCORT"/>
    <n v="34.048000000000002"/>
    <n v="20"/>
    <s v="USD"/>
    <n v="20"/>
    <n v="680.96"/>
    <n v="10"/>
    <s v="USD"/>
    <n v="10"/>
    <n v="340.48"/>
    <n v="34.048000000000002"/>
    <n v="10"/>
    <n v="340.48"/>
    <n v="1"/>
    <n v="3"/>
    <n v="4.5"/>
    <n v="3.75"/>
    <n v="11.25"/>
  </r>
  <r>
    <s v="DL-724"/>
    <s v="Freight forwarder ABC"/>
    <x v="2"/>
    <s v="Marrakech"/>
    <x v="1"/>
    <x v="9"/>
    <d v="2022-03-04T00:00:00"/>
    <d v="2022-03-31T00:00:00"/>
    <x v="0"/>
    <x v="2"/>
    <x v="0"/>
    <s v="Paid"/>
    <s v="Missing"/>
    <s v="SECURITY &amp; ESCORT"/>
    <n v="32.122999999999998"/>
    <n v="20"/>
    <s v="USD"/>
    <n v="20"/>
    <n v="642.45999999999992"/>
    <n v="10"/>
    <s v="USD"/>
    <n v="10"/>
    <n v="321.22999999999996"/>
    <n v="32.122999999999998"/>
    <n v="10"/>
    <n v="321.22999999999996"/>
    <n v="1"/>
    <n v="2.7"/>
    <n v="4.05"/>
    <n v="3.375"/>
    <n v="10.125"/>
  </r>
  <r>
    <s v="DL-726"/>
    <s v="Freight forwarder ABC"/>
    <x v="2"/>
    <s v="Zanzibar"/>
    <x v="4"/>
    <x v="12"/>
    <d v="2022-02-21T00:00:00"/>
    <d v="2022-03-16T00:00:00"/>
    <x v="0"/>
    <x v="2"/>
    <x v="0"/>
    <s v="Paid"/>
    <s v="Invoiced"/>
    <s v="SECURITY &amp; ESCORT"/>
    <n v="30.1"/>
    <n v="20"/>
    <s v="USD"/>
    <n v="20"/>
    <n v="602"/>
    <n v="10"/>
    <s v="USD"/>
    <n v="10"/>
    <n v="301"/>
    <n v="30.1"/>
    <n v="10"/>
    <n v="301"/>
    <n v="1"/>
    <n v="2.3000000000000003"/>
    <n v="3.4499999999999997"/>
    <n v="2.875"/>
    <n v="8.625"/>
  </r>
  <r>
    <s v="DL-728"/>
    <s v="Freight forwarder ABC"/>
    <x v="2"/>
    <s v="Zanzibar"/>
    <x v="2"/>
    <x v="13"/>
    <d v="2022-02-18T00:00:00"/>
    <d v="2022-03-11T00:00:00"/>
    <x v="0"/>
    <x v="2"/>
    <x v="0"/>
    <s v="Paid"/>
    <s v="Paid"/>
    <s v="TRANSPORTATION"/>
    <n v="30.065000000000001"/>
    <n v="600"/>
    <s v="USD"/>
    <n v="600"/>
    <n v="18039"/>
    <n v="300"/>
    <s v="USD"/>
    <n v="300"/>
    <n v="9019.5"/>
    <n v="30.065000000000001"/>
    <n v="300"/>
    <n v="9019.5"/>
    <n v="1"/>
    <n v="2.1"/>
    <n v="3.15"/>
    <n v="2.625"/>
    <n v="7.875"/>
  </r>
  <r>
    <s v="DL-729"/>
    <s v="Freight forwarder ABC"/>
    <x v="2"/>
    <s v="Marrakech"/>
    <x v="2"/>
    <x v="22"/>
    <d v="2022-02-18T00:00:00"/>
    <d v="2022-03-16T00:00:00"/>
    <x v="0"/>
    <x v="2"/>
    <x v="0"/>
    <s v="Paid"/>
    <s v="Invoiced"/>
    <s v="TRANSPORTATION"/>
    <n v="30.041"/>
    <n v="600"/>
    <s v="USD"/>
    <n v="600"/>
    <n v="18024.599999999999"/>
    <n v="300"/>
    <s v="USD"/>
    <n v="300"/>
    <n v="9012.2999999999993"/>
    <n v="30.040999999999997"/>
    <n v="300"/>
    <n v="9012.2999999999993"/>
    <n v="1"/>
    <n v="2.6"/>
    <n v="3.9"/>
    <n v="3.25"/>
    <n v="9.75"/>
  </r>
  <r>
    <s v="DL-730"/>
    <s v="Freight forwarder ABC"/>
    <x v="2"/>
    <s v="Mogadishu"/>
    <x v="1"/>
    <x v="1"/>
    <d v="2022-02-24T00:00:00"/>
    <d v="2022-03-31T00:00:00"/>
    <x v="0"/>
    <x v="2"/>
    <x v="0"/>
    <s v="Paid"/>
    <s v="Paid"/>
    <s v="TRANSPORTATION"/>
    <n v="32.133000000000003"/>
    <n v="600"/>
    <s v="USD"/>
    <n v="600"/>
    <n v="19279.800000000003"/>
    <n v="300"/>
    <s v="USD"/>
    <n v="300"/>
    <n v="9639.9000000000015"/>
    <n v="32.133000000000003"/>
    <n v="300"/>
    <n v="9639.9000000000015"/>
    <n v="1"/>
    <n v="3.5"/>
    <n v="5.25"/>
    <n v="4.375"/>
    <n v="13.125"/>
  </r>
  <r>
    <s v="DL-731"/>
    <s v="Freight forwarder ABC"/>
    <x v="2"/>
    <s v="Addis Ababa"/>
    <x v="0"/>
    <x v="23"/>
    <d v="2022-02-18T00:00:00"/>
    <d v="2022-03-11T00:00:00"/>
    <x v="0"/>
    <x v="2"/>
    <x v="0"/>
    <s v="Paid"/>
    <s v="Paid"/>
    <s v="TRANSPORTATION"/>
    <n v="30.172000000000001"/>
    <n v="600"/>
    <s v="USD"/>
    <n v="600"/>
    <n v="18103.2"/>
    <n v="300"/>
    <s v="USD"/>
    <n v="300"/>
    <n v="9051.6"/>
    <n v="30.172000000000001"/>
    <n v="300"/>
    <n v="9051.6"/>
    <n v="1"/>
    <n v="2.1"/>
    <n v="3.15"/>
    <n v="2.625"/>
    <n v="7.875"/>
  </r>
  <r>
    <s v="DL-732"/>
    <s v="Freight forwarder ABC"/>
    <x v="2"/>
    <s v="Addis Ababa"/>
    <x v="0"/>
    <x v="23"/>
    <d v="2022-02-19T00:00:00"/>
    <d v="2022-03-22T00:00:00"/>
    <x v="0"/>
    <x v="2"/>
    <x v="0"/>
    <s v="Paid"/>
    <s v="Paid"/>
    <s v="TRANSPORTATION"/>
    <n v="32.042999999999999"/>
    <n v="600"/>
    <s v="USD"/>
    <n v="600"/>
    <n v="19225.8"/>
    <n v="300"/>
    <s v="USD"/>
    <n v="300"/>
    <n v="9612.9"/>
    <n v="32.042999999999999"/>
    <n v="300"/>
    <n v="9612.9"/>
    <n v="1"/>
    <n v="3.1"/>
    <n v="4.6499999999999995"/>
    <n v="3.875"/>
    <n v="11.625"/>
  </r>
  <r>
    <s v="DL-733"/>
    <s v="Freight forwarder ABC"/>
    <x v="2"/>
    <s v="Addis Ababa"/>
    <x v="0"/>
    <x v="23"/>
    <d v="2022-02-19T00:00:00"/>
    <d v="2022-03-15T00:00:00"/>
    <x v="0"/>
    <x v="2"/>
    <x v="0"/>
    <s v="Paid"/>
    <s v="Paid"/>
    <s v="TRANSPORTATION"/>
    <n v="29.994"/>
    <n v="600"/>
    <s v="USD"/>
    <n v="600"/>
    <n v="17996.400000000001"/>
    <n v="300"/>
    <s v="USD"/>
    <n v="300"/>
    <n v="8998.2000000000007"/>
    <n v="29.994000000000003"/>
    <n v="300"/>
    <n v="8998.2000000000007"/>
    <n v="1"/>
    <n v="2.4000000000000004"/>
    <n v="3.5999999999999996"/>
    <n v="3"/>
    <n v="9"/>
  </r>
  <r>
    <s v="DL-734"/>
    <s v="Freight forwarder ABC"/>
    <x v="2"/>
    <s v="Mogadishu"/>
    <x v="0"/>
    <x v="0"/>
    <d v="2022-02-25T00:00:00"/>
    <d v="2022-03-30T00:00:00"/>
    <x v="0"/>
    <x v="2"/>
    <x v="0"/>
    <s v="Paid"/>
    <s v="Paid"/>
    <s v="TRANSPORTATION"/>
    <n v="32.058999999999997"/>
    <n v="600"/>
    <s v="USD"/>
    <n v="600"/>
    <n v="19235.399999999998"/>
    <n v="300"/>
    <s v="USD"/>
    <n v="300"/>
    <n v="9617.6999999999989"/>
    <n v="32.058999999999997"/>
    <n v="300"/>
    <n v="9617.6999999999989"/>
    <n v="1"/>
    <n v="3.3000000000000003"/>
    <n v="4.95"/>
    <n v="4.125"/>
    <n v="12.375"/>
  </r>
  <r>
    <s v="DL-735"/>
    <s v="Freight forwarder ABC"/>
    <x v="2"/>
    <s v="Zanzibar"/>
    <x v="0"/>
    <x v="15"/>
    <d v="2022-03-02T00:00:00"/>
    <d v="2022-04-01T00:00:00"/>
    <x v="0"/>
    <x v="3"/>
    <x v="0"/>
    <s v="Paid"/>
    <s v="Paid"/>
    <s v="TRANSPORTATION"/>
    <n v="34.048000000000002"/>
    <n v="600"/>
    <s v="USD"/>
    <n v="600"/>
    <n v="20428.800000000003"/>
    <n v="300"/>
    <s v="USD"/>
    <n v="300"/>
    <n v="10214.400000000001"/>
    <n v="34.048000000000002"/>
    <n v="300"/>
    <n v="10214.400000000001"/>
    <n v="1"/>
    <n v="3"/>
    <n v="4.5"/>
    <n v="3.75"/>
    <n v="11.25"/>
  </r>
  <r>
    <s v="DL-736"/>
    <s v="Freight forwarder ABC"/>
    <x v="2"/>
    <s v="Zanzibar"/>
    <x v="0"/>
    <x v="15"/>
    <d v="2022-03-04T00:00:00"/>
    <d v="2022-03-31T00:00:00"/>
    <x v="0"/>
    <x v="2"/>
    <x v="0"/>
    <s v="Paid"/>
    <s v="Paid"/>
    <s v="TRANSPORTATION"/>
    <n v="32.122999999999998"/>
    <n v="600"/>
    <s v="USD"/>
    <n v="600"/>
    <n v="19273.8"/>
    <n v="300"/>
    <s v="USD"/>
    <n v="300"/>
    <n v="9636.9"/>
    <n v="32.122999999999998"/>
    <n v="300"/>
    <n v="9636.9"/>
    <n v="1"/>
    <n v="2.7"/>
    <n v="4.05"/>
    <n v="3.375"/>
    <n v="10.125"/>
  </r>
  <r>
    <s v="DL-737"/>
    <s v="Freight forwarder ABC"/>
    <x v="2"/>
    <s v="Marrakech"/>
    <x v="1"/>
    <x v="9"/>
    <d v="2022-02-21T00:00:00"/>
    <d v="2022-03-16T00:00:00"/>
    <x v="0"/>
    <x v="2"/>
    <x v="0"/>
    <s v="Paid"/>
    <s v="Paid"/>
    <s v="TRANSPORTATION"/>
    <n v="30.1"/>
    <n v="600"/>
    <s v="USD"/>
    <n v="600"/>
    <n v="18060"/>
    <n v="300"/>
    <s v="USD"/>
    <n v="300"/>
    <n v="9030"/>
    <n v="30.1"/>
    <n v="300"/>
    <n v="9030"/>
    <n v="1"/>
    <n v="2.3000000000000003"/>
    <n v="3.4499999999999997"/>
    <n v="2.875"/>
    <n v="8.625"/>
  </r>
  <r>
    <s v="DL-758"/>
    <s v="Freight forwarder ABC"/>
    <x v="2"/>
    <s v="Marrakech"/>
    <x v="1"/>
    <x v="9"/>
    <d v="2022-02-18T00:00:00"/>
    <d v="2022-03-19T00:00:00"/>
    <x v="0"/>
    <x v="2"/>
    <x v="0"/>
    <s v="Paid"/>
    <s v="Paid"/>
    <s v="TRANSPORTATION"/>
    <n v="33.994"/>
    <n v="600"/>
    <s v="USD"/>
    <n v="600"/>
    <n v="20396.400000000001"/>
    <n v="300"/>
    <s v="USD"/>
    <n v="300"/>
    <n v="10198.200000000001"/>
    <n v="33.994"/>
    <n v="300"/>
    <n v="10198.200000000001"/>
    <n v="1"/>
    <n v="2.9000000000000004"/>
    <n v="4.3499999999999996"/>
    <n v="3.625"/>
    <n v="10.875"/>
  </r>
  <r>
    <s v="DL-760"/>
    <s v="Freight forwarder ABC"/>
    <x v="2"/>
    <s v="Addis Ababa"/>
    <x v="0"/>
    <x v="23"/>
    <d v="2022-02-18T00:00:00"/>
    <d v="2022-03-18T00:00:00"/>
    <x v="0"/>
    <x v="2"/>
    <x v="0"/>
    <s v="Paid"/>
    <s v="Paid"/>
    <s v="TRANSPORTATION"/>
    <n v="33.994"/>
    <n v="600"/>
    <s v="USD"/>
    <n v="600"/>
    <n v="20396.400000000001"/>
    <n v="300"/>
    <s v="USD"/>
    <n v="300"/>
    <n v="10198.200000000001"/>
    <n v="33.994"/>
    <n v="300"/>
    <n v="10198.200000000001"/>
    <n v="1"/>
    <n v="2.8000000000000003"/>
    <n v="4.2"/>
    <n v="3.5"/>
    <n v="10.5"/>
  </r>
  <r>
    <s v="DL-762"/>
    <s v="Freight forwarder ABC"/>
    <x v="2"/>
    <s v="Mogadishu"/>
    <x v="1"/>
    <x v="1"/>
    <d v="2022-02-18T00:00:00"/>
    <d v="2022-03-22T00:00:00"/>
    <x v="0"/>
    <x v="2"/>
    <x v="0"/>
    <s v="Paid"/>
    <s v="Paid"/>
    <s v="TRANSPORTATION"/>
    <n v="33.994999999999997"/>
    <n v="600"/>
    <s v="USD"/>
    <n v="600"/>
    <n v="20397"/>
    <n v="300"/>
    <s v="USD"/>
    <n v="300"/>
    <n v="10198.5"/>
    <n v="33.994999999999997"/>
    <n v="300"/>
    <n v="10198.5"/>
    <n v="1"/>
    <n v="3.2"/>
    <n v="4.8"/>
    <n v="4"/>
    <n v="12"/>
  </r>
  <r>
    <s v="DL-764"/>
    <s v="Freight forwarder ABC"/>
    <x v="2"/>
    <s v="Marrakech"/>
    <x v="1"/>
    <x v="9"/>
    <d v="2022-02-18T00:00:00"/>
    <d v="2022-03-17T00:00:00"/>
    <x v="0"/>
    <x v="2"/>
    <x v="0"/>
    <s v="Paid"/>
    <s v="Paid"/>
    <s v="TRANSPORTATION"/>
    <n v="29.997"/>
    <n v="600"/>
    <s v="USD"/>
    <n v="600"/>
    <n v="17998.2"/>
    <n v="300"/>
    <s v="USD"/>
    <n v="300"/>
    <n v="8999.1"/>
    <n v="29.997"/>
    <n v="300"/>
    <n v="8999.1"/>
    <n v="1"/>
    <n v="2.7"/>
    <n v="4.05"/>
    <n v="3.375"/>
    <n v="10.125"/>
  </r>
  <r>
    <s v="DL-766"/>
    <s v="Freight forwarder ABC"/>
    <x v="2"/>
    <s v="Addis Ababa"/>
    <x v="0"/>
    <x v="23"/>
    <d v="2022-02-18T00:00:00"/>
    <d v="2022-03-31T00:00:00"/>
    <x v="0"/>
    <x v="2"/>
    <x v="0"/>
    <s v="Paid"/>
    <s v="Paid"/>
    <s v="TRANSPORTATION"/>
    <n v="32.997"/>
    <n v="600"/>
    <s v="USD"/>
    <n v="600"/>
    <n v="19798.2"/>
    <n v="300"/>
    <s v="USD"/>
    <n v="300"/>
    <n v="9899.1"/>
    <n v="32.997"/>
    <n v="300"/>
    <n v="9899.1"/>
    <n v="1"/>
    <n v="4.1000000000000005"/>
    <n v="6.1499999999999995"/>
    <n v="5.125"/>
    <n v="15.375"/>
  </r>
  <r>
    <s v="DL-768"/>
    <s v="Freight forwarder ABC"/>
    <x v="2"/>
    <s v="Addis Ababa"/>
    <x v="3"/>
    <x v="7"/>
    <d v="2022-02-23T00:00:00"/>
    <d v="2022-03-28T00:00:00"/>
    <x v="0"/>
    <x v="2"/>
    <x v="0"/>
    <s v="Paid"/>
    <s v="Paid"/>
    <s v="TRANSPORTATION"/>
    <n v="33.993000000000002"/>
    <n v="600"/>
    <s v="USD"/>
    <n v="600"/>
    <n v="20395.800000000003"/>
    <n v="300"/>
    <s v="USD"/>
    <n v="300"/>
    <n v="10197.900000000001"/>
    <n v="33.993000000000002"/>
    <n v="300"/>
    <n v="10197.900000000001"/>
    <n v="1"/>
    <n v="3.3000000000000003"/>
    <n v="4.95"/>
    <n v="4.125"/>
    <n v="12.375"/>
  </r>
  <r>
    <s v="DL-770"/>
    <s v="Freight forwarder ABC"/>
    <x v="2"/>
    <s v="Mombasa"/>
    <x v="0"/>
    <x v="11"/>
    <d v="2022-03-08T00:00:00"/>
    <d v="2022-04-11T00:00:00"/>
    <x v="0"/>
    <x v="3"/>
    <x v="0"/>
    <s v="Paid"/>
    <s v="Paid"/>
    <s v="TRANSPORTATION"/>
    <n v="33.997999999999998"/>
    <n v="600"/>
    <s v="USD"/>
    <n v="600"/>
    <n v="20398.8"/>
    <n v="300"/>
    <s v="USD"/>
    <n v="300"/>
    <n v="10199.4"/>
    <n v="33.997999999999998"/>
    <n v="300"/>
    <n v="10199.4"/>
    <n v="1"/>
    <n v="3.4000000000000004"/>
    <n v="5.0999999999999996"/>
    <n v="4.25"/>
    <n v="12.75"/>
  </r>
  <r>
    <s v="DL-772"/>
    <s v="Freight forwarder ABC"/>
    <x v="2"/>
    <s v="Zanzibar"/>
    <x v="3"/>
    <x v="10"/>
    <d v="2022-03-07T00:00:00"/>
    <d v="2022-04-05T00:00:00"/>
    <x v="0"/>
    <x v="3"/>
    <x v="0"/>
    <s v="Paid"/>
    <s v="Paid"/>
    <s v="TRANSPORTATION"/>
    <n v="33.997"/>
    <n v="600"/>
    <s v="USD"/>
    <n v="600"/>
    <n v="20398.2"/>
    <n v="300"/>
    <s v="USD"/>
    <n v="300"/>
    <n v="10199.1"/>
    <n v="33.997"/>
    <n v="300"/>
    <n v="10199.1"/>
    <n v="1"/>
    <n v="2.9000000000000004"/>
    <n v="4.3499999999999996"/>
    <n v="3.625"/>
    <n v="10.875"/>
  </r>
  <r>
    <s v="DL-774"/>
    <s v="Freight forwarder ABC"/>
    <x v="2"/>
    <s v="Addis Ababa"/>
    <x v="3"/>
    <x v="7"/>
    <d v="2022-02-24T00:00:00"/>
    <d v="2022-03-23T00:00:00"/>
    <x v="0"/>
    <x v="2"/>
    <x v="0"/>
    <s v="Paid"/>
    <s v="Paid"/>
    <s v="TRANSPORTATION"/>
    <n v="33.991999999999997"/>
    <n v="600"/>
    <s v="USD"/>
    <n v="600"/>
    <n v="20395.199999999997"/>
    <n v="300"/>
    <s v="USD"/>
    <n v="300"/>
    <n v="10197.599999999999"/>
    <n v="33.991999999999997"/>
    <n v="300"/>
    <n v="10197.599999999999"/>
    <n v="1"/>
    <n v="2.7"/>
    <n v="4.05"/>
    <n v="3.375"/>
    <n v="10.125"/>
  </r>
  <r>
    <s v="DL-794"/>
    <s v="Freight forwarder ABC"/>
    <x v="2"/>
    <s v="Addis Ababa"/>
    <x v="3"/>
    <x v="7"/>
    <d v="2022-02-24T00:00:00"/>
    <d v="2022-03-24T00:00:00"/>
    <x v="0"/>
    <x v="2"/>
    <x v="0"/>
    <s v="Paid"/>
    <s v="Paid"/>
    <s v="TRANSPORTATION"/>
    <n v="34.14"/>
    <n v="600"/>
    <s v="USD"/>
    <n v="600"/>
    <n v="20484"/>
    <n v="300"/>
    <s v="USD"/>
    <n v="300"/>
    <n v="10242"/>
    <n v="34.14"/>
    <n v="300"/>
    <n v="10242"/>
    <n v="1"/>
    <n v="2.8000000000000003"/>
    <n v="4.2"/>
    <n v="3.5"/>
    <n v="10.5"/>
  </r>
  <r>
    <s v="DL-795"/>
    <s v="Freight forwarder ABC"/>
    <x v="2"/>
    <s v="Mombasa"/>
    <x v="0"/>
    <x v="11"/>
    <d v="2022-02-23T00:00:00"/>
    <d v="2022-03-22T00:00:00"/>
    <x v="0"/>
    <x v="2"/>
    <x v="0"/>
    <s v="Paid"/>
    <s v="Paid"/>
    <s v="TRANSPORTATION"/>
    <n v="30.1"/>
    <n v="600"/>
    <s v="USD"/>
    <n v="600"/>
    <n v="18060"/>
    <n v="300"/>
    <s v="USD"/>
    <n v="300"/>
    <n v="9030"/>
    <n v="30.1"/>
    <n v="300"/>
    <n v="9030"/>
    <n v="1"/>
    <n v="2.7"/>
    <n v="4.05"/>
    <n v="3.375"/>
    <n v="10.125"/>
  </r>
  <r>
    <s v="DL-796"/>
    <s v="Freight forwarder ABC"/>
    <x v="2"/>
    <s v="Marrakech"/>
    <x v="3"/>
    <x v="4"/>
    <d v="2022-02-19T00:00:00"/>
    <d v="2022-03-19T00:00:00"/>
    <x v="0"/>
    <x v="2"/>
    <x v="0"/>
    <s v="Paid"/>
    <s v="Paid"/>
    <s v="TRANSPORTATION"/>
    <n v="30.04"/>
    <n v="600"/>
    <s v="USD"/>
    <n v="600"/>
    <n v="18024"/>
    <n v="300"/>
    <s v="USD"/>
    <n v="300"/>
    <n v="9012"/>
    <n v="30.04"/>
    <n v="300"/>
    <n v="9012"/>
    <n v="1"/>
    <n v="2.8000000000000003"/>
    <n v="4.2"/>
    <n v="3.5"/>
    <n v="10.5"/>
  </r>
  <r>
    <s v="DL-797"/>
    <s v="Freight forwarder ABC"/>
    <x v="2"/>
    <s v="Marrakech"/>
    <x v="3"/>
    <x v="4"/>
    <d v="2022-02-24T00:00:00"/>
    <d v="2022-03-24T00:00:00"/>
    <x v="0"/>
    <x v="2"/>
    <x v="0"/>
    <s v="Paid"/>
    <s v="Paid"/>
    <s v="TRANSPORTATION"/>
    <n v="30.18"/>
    <n v="600"/>
    <s v="USD"/>
    <n v="600"/>
    <n v="18108"/>
    <n v="300"/>
    <s v="USD"/>
    <n v="300"/>
    <n v="9054"/>
    <n v="30.18"/>
    <n v="300"/>
    <n v="9054"/>
    <n v="1"/>
    <n v="2.8000000000000003"/>
    <n v="4.2"/>
    <n v="3.5"/>
    <n v="10.5"/>
  </r>
  <r>
    <s v="DL-798"/>
    <s v="Freight forwarder ABC"/>
    <x v="2"/>
    <s v="Mombasa"/>
    <x v="2"/>
    <x v="3"/>
    <d v="2022-02-20T00:00:00"/>
    <d v="2022-03-20T00:00:00"/>
    <x v="0"/>
    <x v="2"/>
    <x v="0"/>
    <s v="Paid"/>
    <s v="Paid"/>
    <s v="TRANSPORTATION"/>
    <n v="29.98"/>
    <n v="600"/>
    <s v="USD"/>
    <n v="600"/>
    <n v="17988"/>
    <n v="300"/>
    <s v="USD"/>
    <n v="300"/>
    <n v="8994"/>
    <n v="29.98"/>
    <n v="300"/>
    <n v="8994"/>
    <n v="1"/>
    <n v="2.8000000000000003"/>
    <n v="4.2"/>
    <n v="3.5"/>
    <n v="10.5"/>
  </r>
  <r>
    <s v="DL-799"/>
    <s v="Freight forwarder ABC"/>
    <x v="2"/>
    <s v="Addis Ababa"/>
    <x v="0"/>
    <x v="23"/>
    <d v="2022-02-23T00:00:00"/>
    <d v="2022-03-24T00:00:00"/>
    <x v="0"/>
    <x v="2"/>
    <x v="0"/>
    <s v="Paid"/>
    <s v="Paid"/>
    <s v="TRANSPORTATION"/>
    <n v="30.12"/>
    <n v="600"/>
    <s v="USD"/>
    <n v="600"/>
    <n v="18072"/>
    <n v="300"/>
    <s v="USD"/>
    <n v="300"/>
    <n v="9036"/>
    <n v="30.12"/>
    <n v="300"/>
    <n v="9036"/>
    <n v="1"/>
    <n v="2.9000000000000004"/>
    <n v="4.3499999999999996"/>
    <n v="3.625"/>
    <n v="10.875"/>
  </r>
  <r>
    <s v="DL-800"/>
    <s v="Freight forwarder ABC"/>
    <x v="2"/>
    <s v="Mogadishu"/>
    <x v="0"/>
    <x v="0"/>
    <d v="2022-02-24T00:00:00"/>
    <d v="2022-04-01T00:00:00"/>
    <x v="0"/>
    <x v="3"/>
    <x v="0"/>
    <s v="Paid"/>
    <s v="Paid"/>
    <s v="TRANSPORTATION"/>
    <n v="30.12"/>
    <n v="600"/>
    <s v="USD"/>
    <n v="600"/>
    <n v="18072"/>
    <n v="300"/>
    <s v="USD"/>
    <n v="300"/>
    <n v="9036"/>
    <n v="30.12"/>
    <n v="300"/>
    <n v="9036"/>
    <n v="1"/>
    <n v="3.6"/>
    <n v="5.3999999999999995"/>
    <n v="4.5"/>
    <n v="13.5"/>
  </r>
  <r>
    <s v="DL-801"/>
    <s v="Freight forwarder ABC"/>
    <x v="2"/>
    <s v="Addis Ababa"/>
    <x v="1"/>
    <x v="17"/>
    <d v="2022-03-03T00:00:00"/>
    <d v="2022-04-02T00:00:00"/>
    <x v="0"/>
    <x v="3"/>
    <x v="0"/>
    <s v="Paid"/>
    <s v="Paid"/>
    <s v="TRANSPORTATION"/>
    <n v="30.08"/>
    <n v="600"/>
    <s v="USD"/>
    <n v="600"/>
    <n v="18048"/>
    <n v="300"/>
    <s v="USD"/>
    <n v="300"/>
    <n v="9024"/>
    <n v="30.08"/>
    <n v="300"/>
    <n v="9024"/>
    <n v="1"/>
    <n v="3"/>
    <n v="4.5"/>
    <n v="3.75"/>
    <n v="11.25"/>
  </r>
  <r>
    <s v="DL-802"/>
    <s v="Freight forwarder ABC"/>
    <x v="2"/>
    <s v="Mogadishu"/>
    <x v="0"/>
    <x v="0"/>
    <d v="2022-02-22T00:00:00"/>
    <d v="2022-03-22T00:00:00"/>
    <x v="0"/>
    <x v="2"/>
    <x v="0"/>
    <s v="Paid"/>
    <s v="Paid"/>
    <s v="TRANSPORTATION"/>
    <n v="30.12"/>
    <n v="600"/>
    <s v="USD"/>
    <n v="600"/>
    <n v="18072"/>
    <n v="300"/>
    <s v="USD"/>
    <n v="300"/>
    <n v="9036"/>
    <n v="30.12"/>
    <n v="300"/>
    <n v="9036"/>
    <n v="1"/>
    <n v="2.8000000000000003"/>
    <n v="4.2"/>
    <n v="3.5"/>
    <n v="10.5"/>
  </r>
  <r>
    <s v="DL-803"/>
    <s v="Freight forwarder ABC"/>
    <x v="2"/>
    <s v="Zanzibar"/>
    <x v="2"/>
    <x v="13"/>
    <d v="2022-02-24T00:00:00"/>
    <d v="2022-04-01T00:00:00"/>
    <x v="0"/>
    <x v="3"/>
    <x v="0"/>
    <s v="Paid"/>
    <s v="Paid"/>
    <s v="TRANSPORTATION"/>
    <n v="30.1"/>
    <n v="600"/>
    <s v="USD"/>
    <n v="600"/>
    <n v="18060"/>
    <n v="300"/>
    <s v="USD"/>
    <n v="300"/>
    <n v="9030"/>
    <n v="30.1"/>
    <n v="300"/>
    <n v="9030"/>
    <n v="1"/>
    <n v="3.6"/>
    <n v="5.3999999999999995"/>
    <n v="4.5"/>
    <n v="13.5"/>
  </r>
  <r>
    <s v="DL-805"/>
    <s v="Freight forwarder ABC"/>
    <x v="2"/>
    <s v="Mogadishu"/>
    <x v="4"/>
    <x v="16"/>
    <d v="2022-02-22T00:00:00"/>
    <d v="2022-03-22T00:00:00"/>
    <x v="0"/>
    <x v="2"/>
    <x v="0"/>
    <s v="Paid"/>
    <s v="Paid"/>
    <s v="TRANSPORTATION"/>
    <n v="30.12"/>
    <n v="600"/>
    <s v="USD"/>
    <n v="600"/>
    <n v="18072"/>
    <n v="300"/>
    <s v="USD"/>
    <n v="300"/>
    <n v="9036"/>
    <n v="30.12"/>
    <n v="300"/>
    <n v="9036"/>
    <n v="1"/>
    <n v="2.8000000000000003"/>
    <n v="4.2"/>
    <n v="3.5"/>
    <n v="10.5"/>
  </r>
  <r>
    <s v="DL-807"/>
    <s v="Freight forwarder ABC"/>
    <x v="2"/>
    <s v="Zanzibar"/>
    <x v="3"/>
    <x v="10"/>
    <d v="2022-02-26T00:00:00"/>
    <d v="2022-03-26T00:00:00"/>
    <x v="0"/>
    <x v="2"/>
    <x v="0"/>
    <s v="Paid"/>
    <s v="Paid"/>
    <s v="TRANSPORTATION"/>
    <n v="30.16"/>
    <n v="600"/>
    <s v="USD"/>
    <n v="600"/>
    <n v="18096"/>
    <n v="300"/>
    <s v="USD"/>
    <n v="300"/>
    <n v="9048"/>
    <n v="30.16"/>
    <n v="300"/>
    <n v="9048"/>
    <n v="1"/>
    <n v="2.8000000000000003"/>
    <n v="4.2"/>
    <n v="3.5"/>
    <n v="10.5"/>
  </r>
  <r>
    <s v="DL-809"/>
    <s v="Freight forwarder ABC"/>
    <x v="2"/>
    <s v="Mombasa"/>
    <x v="1"/>
    <x v="18"/>
    <d v="2022-02-24T00:00:00"/>
    <d v="2022-03-23T00:00:00"/>
    <x v="0"/>
    <x v="2"/>
    <x v="0"/>
    <s v="Paid"/>
    <s v="Paid"/>
    <s v="TRANSPORTATION"/>
    <n v="30.16"/>
    <n v="600"/>
    <s v="USD"/>
    <n v="600"/>
    <n v="18096"/>
    <n v="300"/>
    <s v="USD"/>
    <n v="300"/>
    <n v="9048"/>
    <n v="30.16"/>
    <n v="300"/>
    <n v="9048"/>
    <n v="1"/>
    <n v="2.7"/>
    <n v="4.05"/>
    <n v="3.375"/>
    <n v="10.125"/>
  </r>
  <r>
    <s v="DL-811"/>
    <s v="Freight forwarder ABC"/>
    <x v="2"/>
    <s v="Addis Ababa"/>
    <x v="3"/>
    <x v="7"/>
    <d v="2022-02-20T00:00:00"/>
    <d v="2022-03-22T00:00:00"/>
    <x v="0"/>
    <x v="2"/>
    <x v="0"/>
    <s v="Paid"/>
    <s v="Paid"/>
    <s v="TRANSPORTATION"/>
    <n v="30.04"/>
    <n v="600"/>
    <s v="USD"/>
    <n v="600"/>
    <n v="18024"/>
    <n v="300"/>
    <s v="USD"/>
    <n v="300"/>
    <n v="9012"/>
    <n v="30.04"/>
    <n v="300"/>
    <n v="9012"/>
    <n v="1"/>
    <n v="3"/>
    <n v="4.5"/>
    <n v="3.75"/>
    <n v="11.25"/>
  </r>
  <r>
    <s v="DL-813"/>
    <s v="Freight forwarder ABC"/>
    <x v="2"/>
    <s v="Addis Ababa"/>
    <x v="3"/>
    <x v="7"/>
    <d v="2022-02-23T00:00:00"/>
    <d v="2022-03-24T00:00:00"/>
    <x v="0"/>
    <x v="2"/>
    <x v="0"/>
    <s v="Paid"/>
    <s v="Paid"/>
    <s v="TRANSPORTATION"/>
    <n v="30.14"/>
    <n v="600"/>
    <s v="USD"/>
    <n v="600"/>
    <n v="18084"/>
    <n v="300"/>
    <s v="USD"/>
    <n v="300"/>
    <n v="9042"/>
    <n v="30.14"/>
    <n v="300"/>
    <n v="9042"/>
    <n v="1"/>
    <n v="2.9000000000000004"/>
    <n v="4.3499999999999996"/>
    <n v="3.625"/>
    <n v="10.875"/>
  </r>
  <r>
    <s v="DL-815"/>
    <s v="Freight forwarder ABC"/>
    <x v="2"/>
    <s v="Zanzibar"/>
    <x v="0"/>
    <x v="15"/>
    <d v="2022-02-19T00:00:00"/>
    <d v="2022-03-23T00:00:00"/>
    <x v="0"/>
    <x v="2"/>
    <x v="0"/>
    <s v="Paid"/>
    <s v="Paid"/>
    <s v="TRANSPORTATION"/>
    <n v="30.02"/>
    <n v="600"/>
    <s v="USD"/>
    <n v="600"/>
    <n v="18012"/>
    <n v="300"/>
    <s v="USD"/>
    <n v="300"/>
    <n v="9006"/>
    <n v="30.02"/>
    <n v="300"/>
    <n v="9006"/>
    <n v="1"/>
    <n v="3.2"/>
    <n v="4.8"/>
    <n v="4"/>
    <n v="12"/>
  </r>
  <r>
    <s v="DL-817"/>
    <s v="Freight forwarder ABC"/>
    <x v="2"/>
    <s v="Zanzibar"/>
    <x v="3"/>
    <x v="10"/>
    <d v="2022-02-19T00:00:00"/>
    <d v="2022-03-18T00:00:00"/>
    <x v="0"/>
    <x v="2"/>
    <x v="0"/>
    <s v="Paid"/>
    <s v="Paid"/>
    <s v="TRANSPORTATION"/>
    <n v="30.12"/>
    <n v="600"/>
    <s v="USD"/>
    <n v="600"/>
    <n v="18072"/>
    <n v="300"/>
    <s v="USD"/>
    <n v="300"/>
    <n v="9036"/>
    <n v="30.12"/>
    <n v="300"/>
    <n v="9036"/>
    <n v="1"/>
    <n v="2.7"/>
    <n v="4.05"/>
    <n v="3.375"/>
    <n v="10.125"/>
  </r>
  <r>
    <s v="DL-819"/>
    <s v="Freight forwarder ABC"/>
    <x v="2"/>
    <s v="Marrakech"/>
    <x v="4"/>
    <x v="21"/>
    <d v="2022-02-19T00:00:00"/>
    <d v="2022-03-20T00:00:00"/>
    <x v="0"/>
    <x v="2"/>
    <x v="0"/>
    <s v="Paid"/>
    <s v="Paid"/>
    <s v="TRANSPORTATION"/>
    <n v="29.98"/>
    <n v="600"/>
    <s v="USD"/>
    <n v="600"/>
    <n v="17988"/>
    <n v="300"/>
    <s v="USD"/>
    <n v="300"/>
    <n v="8994"/>
    <n v="29.98"/>
    <n v="300"/>
    <n v="8994"/>
    <n v="1"/>
    <n v="2.9000000000000004"/>
    <n v="4.3499999999999996"/>
    <n v="3.625"/>
    <n v="10.875"/>
  </r>
  <r>
    <s v="DL-821"/>
    <s v="Freight forwarder ABC"/>
    <x v="2"/>
    <s v="Marrakech"/>
    <x v="3"/>
    <x v="4"/>
    <d v="2022-02-19T00:00:00"/>
    <d v="2022-03-22T00:00:00"/>
    <x v="0"/>
    <x v="2"/>
    <x v="0"/>
    <s v="Paid"/>
    <s v="Paid"/>
    <s v="TRANSPORTATION"/>
    <n v="30.08"/>
    <n v="600"/>
    <s v="USD"/>
    <n v="600"/>
    <n v="18048"/>
    <n v="300"/>
    <s v="USD"/>
    <n v="300"/>
    <n v="9024"/>
    <n v="30.08"/>
    <n v="300"/>
    <n v="9024"/>
    <n v="1"/>
    <n v="3.1"/>
    <n v="4.6499999999999995"/>
    <n v="3.875"/>
    <n v="11.625"/>
  </r>
  <r>
    <s v="DL-823"/>
    <s v="Freight forwarder ABC"/>
    <x v="2"/>
    <s v="Zanzibar"/>
    <x v="1"/>
    <x v="24"/>
    <d v="2022-02-19T00:00:00"/>
    <d v="2022-03-20T00:00:00"/>
    <x v="0"/>
    <x v="2"/>
    <x v="0"/>
    <s v="Paid"/>
    <s v="Paid"/>
    <s v="TRANSPORTATION"/>
    <n v="29.98"/>
    <n v="600"/>
    <s v="USD"/>
    <n v="600"/>
    <n v="17988"/>
    <n v="300"/>
    <s v="USD"/>
    <n v="300"/>
    <n v="8994"/>
    <n v="29.98"/>
    <n v="300"/>
    <n v="8994"/>
    <n v="1"/>
    <n v="2.9000000000000004"/>
    <n v="4.3499999999999996"/>
    <n v="3.625"/>
    <n v="10.875"/>
  </r>
  <r>
    <s v="DL-825"/>
    <s v="Freight forwarder ABC"/>
    <x v="2"/>
    <s v="Marrakech"/>
    <x v="3"/>
    <x v="4"/>
    <d v="2022-02-19T00:00:00"/>
    <d v="2022-03-30T00:00:00"/>
    <x v="0"/>
    <x v="2"/>
    <x v="0"/>
    <s v="Paid"/>
    <s v="Paid"/>
    <s v="TRANSPORTATION"/>
    <n v="30.02"/>
    <n v="600"/>
    <s v="USD"/>
    <n v="600"/>
    <n v="18012"/>
    <n v="300"/>
    <s v="USD"/>
    <n v="300"/>
    <n v="9006"/>
    <n v="30.02"/>
    <n v="300"/>
    <n v="9006"/>
    <n v="1"/>
    <n v="3.9000000000000004"/>
    <n v="5.85"/>
    <n v="4.875"/>
    <n v="14.625"/>
  </r>
  <r>
    <s v="DL-827"/>
    <s v="Freight forwarder ABC"/>
    <x v="2"/>
    <s v="Mogadishu"/>
    <x v="4"/>
    <x v="16"/>
    <d v="2022-02-19T00:00:00"/>
    <d v="2022-03-22T00:00:00"/>
    <x v="0"/>
    <x v="2"/>
    <x v="0"/>
    <s v="Paid"/>
    <s v="Paid"/>
    <s v="TRANSPORTATION"/>
    <n v="30.08"/>
    <n v="600"/>
    <s v="USD"/>
    <n v="600"/>
    <n v="18048"/>
    <n v="300"/>
    <s v="USD"/>
    <n v="300"/>
    <n v="9024"/>
    <n v="30.08"/>
    <n v="300"/>
    <n v="9024"/>
    <n v="1"/>
    <n v="3.1"/>
    <n v="4.6499999999999995"/>
    <n v="3.875"/>
    <n v="11.625"/>
  </r>
  <r>
    <s v="DL-930"/>
    <s v="Freight forwarder ABC"/>
    <x v="2"/>
    <s v="Mombasa"/>
    <x v="3"/>
    <x v="19"/>
    <d v="2022-02-23T00:00:00"/>
    <d v="2022-03-28T00:00:00"/>
    <x v="0"/>
    <x v="2"/>
    <x v="0"/>
    <s v="Paid"/>
    <s v="Paid"/>
    <s v="TRANSPORTATION"/>
    <n v="30.178999999999998"/>
    <n v="600"/>
    <s v="USD"/>
    <n v="600"/>
    <n v="18107.399999999998"/>
    <n v="300"/>
    <s v="USD"/>
    <n v="300"/>
    <n v="9053.6999999999989"/>
    <n v="30.178999999999995"/>
    <n v="300"/>
    <n v="9053.6999999999989"/>
    <n v="1"/>
    <n v="3.3000000000000003"/>
    <n v="4.95"/>
    <n v="4.125"/>
    <n v="12.375"/>
  </r>
  <r>
    <s v="DL-931"/>
    <s v="Freight forwarder ABC"/>
    <x v="2"/>
    <s v="Mogadishu"/>
    <x v="4"/>
    <x v="16"/>
    <d v="2022-02-19T00:00:00"/>
    <d v="2022-03-17T00:00:00"/>
    <x v="0"/>
    <x v="2"/>
    <x v="0"/>
    <s v="Paid"/>
    <s v="Paid"/>
    <s v="TRANSPORTATION"/>
    <n v="29.849"/>
    <n v="600"/>
    <s v="USD"/>
    <n v="600"/>
    <n v="17909.400000000001"/>
    <n v="300"/>
    <s v="USD"/>
    <n v="300"/>
    <n v="8954.7000000000007"/>
    <n v="29.849000000000004"/>
    <n v="300"/>
    <n v="8954.7000000000007"/>
    <n v="1"/>
    <n v="2.6"/>
    <n v="3.9"/>
    <n v="3.25"/>
    <n v="9.75"/>
  </r>
  <r>
    <s v="DL-932"/>
    <s v="Freight forwarder ABC"/>
    <x v="2"/>
    <s v="Zanzibar"/>
    <x v="4"/>
    <x v="12"/>
    <d v="2022-02-22T00:00:00"/>
    <d v="2022-03-22T00:00:00"/>
    <x v="0"/>
    <x v="2"/>
    <x v="0"/>
    <s v="Paid"/>
    <s v="Paid"/>
    <s v="TRANSPORTATION"/>
    <n v="29.456"/>
    <n v="600"/>
    <s v="USD"/>
    <n v="600"/>
    <n v="17673.599999999999"/>
    <n v="300"/>
    <s v="USD"/>
    <n v="300"/>
    <n v="8836.7999999999993"/>
    <n v="29.455999999999996"/>
    <n v="300"/>
    <n v="8836.7999999999993"/>
    <n v="1"/>
    <n v="2.8000000000000003"/>
    <n v="4.2"/>
    <n v="3.5"/>
    <n v="10.5"/>
  </r>
  <r>
    <s v="DL-933"/>
    <s v="Freight forwarder ABC"/>
    <x v="2"/>
    <s v="Zanzibar"/>
    <x v="0"/>
    <x v="15"/>
    <d v="2022-02-19T00:00:00"/>
    <d v="2022-03-17T00:00:00"/>
    <x v="0"/>
    <x v="2"/>
    <x v="0"/>
    <s v="Paid"/>
    <s v="Paid"/>
    <s v="TRANSPORTATION"/>
    <n v="29.881"/>
    <n v="600"/>
    <s v="USD"/>
    <n v="600"/>
    <n v="17928.599999999999"/>
    <n v="300"/>
    <s v="USD"/>
    <n v="300"/>
    <n v="8964.2999999999993"/>
    <n v="29.880999999999997"/>
    <n v="300"/>
    <n v="8964.2999999999993"/>
    <n v="1"/>
    <n v="2.6"/>
    <n v="3.9"/>
    <n v="3.25"/>
    <n v="9.75"/>
  </r>
  <r>
    <s v="DL-934"/>
    <s v="Freight forwarder ABC"/>
    <x v="2"/>
    <s v="Addis Ababa"/>
    <x v="4"/>
    <x v="8"/>
    <d v="2022-02-22T00:00:00"/>
    <d v="2022-03-23T00:00:00"/>
    <x v="0"/>
    <x v="2"/>
    <x v="0"/>
    <s v="Paid"/>
    <s v="Paid"/>
    <s v="TRANSPORTATION"/>
    <n v="33.07"/>
    <n v="600"/>
    <s v="USD"/>
    <n v="600"/>
    <n v="19842"/>
    <n v="300"/>
    <s v="USD"/>
    <n v="300"/>
    <n v="9921"/>
    <n v="33.07"/>
    <n v="300"/>
    <n v="9921"/>
    <n v="1"/>
    <n v="2.9000000000000004"/>
    <n v="4.3499999999999996"/>
    <n v="3.625"/>
    <n v="10.875"/>
  </r>
  <r>
    <s v="DL-935"/>
    <s v="Freight forwarder ABC"/>
    <x v="2"/>
    <s v="Mombasa"/>
    <x v="3"/>
    <x v="19"/>
    <d v="2022-02-19T00:00:00"/>
    <d v="2022-03-17T00:00:00"/>
    <x v="0"/>
    <x v="2"/>
    <x v="0"/>
    <s v="Paid"/>
    <s v="Paid"/>
    <s v="TRANSPORTATION"/>
    <n v="29.844999999999999"/>
    <n v="600"/>
    <s v="USD"/>
    <n v="600"/>
    <n v="17907"/>
    <n v="300"/>
    <s v="USD"/>
    <n v="300"/>
    <n v="8953.5"/>
    <n v="29.844999999999999"/>
    <n v="300"/>
    <n v="8953.5"/>
    <n v="1"/>
    <n v="2.6"/>
    <n v="3.9"/>
    <n v="3.25"/>
    <n v="9.75"/>
  </r>
  <r>
    <s v="DL-936"/>
    <s v="Freight forwarder ABC"/>
    <x v="2"/>
    <s v="Zanzibar"/>
    <x v="4"/>
    <x v="12"/>
    <d v="2022-02-19T00:00:00"/>
    <d v="2022-03-17T00:00:00"/>
    <x v="0"/>
    <x v="2"/>
    <x v="0"/>
    <s v="Paid"/>
    <s v="Paid"/>
    <s v="TRANSPORTATION"/>
    <n v="29.893000000000001"/>
    <n v="600"/>
    <s v="USD"/>
    <n v="600"/>
    <n v="17935.8"/>
    <n v="300"/>
    <s v="USD"/>
    <n v="300"/>
    <n v="8967.9"/>
    <n v="29.892999999999997"/>
    <n v="300"/>
    <n v="8967.9"/>
    <n v="1"/>
    <n v="2.6"/>
    <n v="3.9"/>
    <n v="3.25"/>
    <n v="9.75"/>
  </r>
  <r>
    <s v="DL-937"/>
    <s v="Freight forwarder ABC"/>
    <x v="2"/>
    <s v="Zanzibar"/>
    <x v="0"/>
    <x v="15"/>
    <d v="2022-02-18T00:00:00"/>
    <d v="2022-03-20T00:00:00"/>
    <x v="0"/>
    <x v="2"/>
    <x v="0"/>
    <s v="Paid"/>
    <s v="Paid"/>
    <s v="TRANSPORTATION"/>
    <n v="29.428999999999998"/>
    <n v="600"/>
    <s v="USD"/>
    <n v="600"/>
    <n v="17657.399999999998"/>
    <n v="300"/>
    <s v="USD"/>
    <n v="300"/>
    <n v="8828.6999999999989"/>
    <n v="29.428999999999995"/>
    <n v="300"/>
    <n v="8828.6999999999989"/>
    <n v="1"/>
    <n v="3"/>
    <n v="4.5"/>
    <n v="3.75"/>
    <n v="11.25"/>
  </r>
  <r>
    <s v="DL-938"/>
    <s v="Freight forwarder ABC"/>
    <x v="2"/>
    <s v="Marrakech"/>
    <x v="0"/>
    <x v="5"/>
    <d v="2022-02-19T00:00:00"/>
    <d v="2022-03-28T00:00:00"/>
    <x v="0"/>
    <x v="2"/>
    <x v="0"/>
    <s v="Paid"/>
    <s v="Paid"/>
    <s v="TRANSPORTATION"/>
    <n v="29.797000000000001"/>
    <n v="600"/>
    <s v="USD"/>
    <n v="600"/>
    <n v="17878.2"/>
    <n v="300"/>
    <s v="USD"/>
    <n v="300"/>
    <n v="8939.1"/>
    <n v="29.797000000000001"/>
    <n v="300"/>
    <n v="8939.1"/>
    <n v="1"/>
    <n v="3.7"/>
    <n v="5.55"/>
    <n v="4.625"/>
    <n v="13.875"/>
  </r>
  <r>
    <s v="DL-939"/>
    <s v="Freight forwarder ABC"/>
    <x v="2"/>
    <s v="Addis Ababa"/>
    <x v="1"/>
    <x v="17"/>
    <d v="2022-02-19T00:00:00"/>
    <d v="2022-03-19T00:00:00"/>
    <x v="0"/>
    <x v="2"/>
    <x v="0"/>
    <s v="Paid"/>
    <s v="Paid"/>
    <s v="TRANSPORTATION"/>
    <n v="29.376000000000001"/>
    <n v="600"/>
    <s v="USD"/>
    <n v="600"/>
    <n v="17625.600000000002"/>
    <n v="300"/>
    <s v="USD"/>
    <n v="300"/>
    <n v="8812.8000000000011"/>
    <n v="29.376000000000005"/>
    <n v="300"/>
    <n v="8812.8000000000011"/>
    <n v="1"/>
    <n v="2.8000000000000003"/>
    <n v="4.2"/>
    <n v="3.5"/>
    <n v="10.5"/>
  </r>
  <r>
    <s v="DL-940"/>
    <s v="Freight forwarder ABC"/>
    <x v="2"/>
    <s v="Zanzibar"/>
    <x v="0"/>
    <x v="15"/>
    <d v="2022-02-22T00:00:00"/>
    <d v="2022-03-31T00:00:00"/>
    <x v="0"/>
    <x v="2"/>
    <x v="0"/>
    <s v="Paid"/>
    <s v="Paid"/>
    <s v="TRANSPORTATION"/>
    <n v="29.536000000000001"/>
    <n v="600"/>
    <s v="USD"/>
    <n v="600"/>
    <n v="17721.600000000002"/>
    <n v="300"/>
    <s v="USD"/>
    <n v="300"/>
    <n v="8860.8000000000011"/>
    <n v="29.536000000000005"/>
    <n v="300"/>
    <n v="8860.8000000000011"/>
    <n v="1"/>
    <n v="3.7"/>
    <n v="5.55"/>
    <n v="4.625"/>
    <n v="13.875"/>
  </r>
  <r>
    <s v="DL-941"/>
    <s v="Freight forwarder ABC"/>
    <x v="2"/>
    <s v="Addis Ababa"/>
    <x v="2"/>
    <x v="14"/>
    <d v="2022-02-23T00:00:00"/>
    <d v="2022-03-24T00:00:00"/>
    <x v="0"/>
    <x v="2"/>
    <x v="0"/>
    <s v="Paid"/>
    <s v="Paid"/>
    <s v="TRANSPORTATION"/>
    <n v="29.914000000000001"/>
    <n v="600"/>
    <s v="USD"/>
    <n v="600"/>
    <n v="17948.400000000001"/>
    <n v="300"/>
    <s v="USD"/>
    <n v="300"/>
    <n v="8974.2000000000007"/>
    <n v="29.914000000000001"/>
    <n v="300"/>
    <n v="8974.2000000000007"/>
    <n v="1"/>
    <n v="2.9000000000000004"/>
    <n v="4.3499999999999996"/>
    <n v="3.625"/>
    <n v="10.875"/>
  </r>
  <r>
    <s v="DL-942"/>
    <s v="Freight forwarder ABC"/>
    <x v="2"/>
    <s v="Mombasa"/>
    <x v="4"/>
    <x v="6"/>
    <d v="2022-02-18T00:00:00"/>
    <d v="2022-03-26T00:00:00"/>
    <x v="0"/>
    <x v="2"/>
    <x v="0"/>
    <s v="Paid"/>
    <s v="Paid"/>
    <s v="TRANSPORTATION"/>
    <n v="29.478999999999999"/>
    <n v="600"/>
    <s v="USD"/>
    <n v="600"/>
    <n v="17687.399999999998"/>
    <n v="300"/>
    <s v="USD"/>
    <n v="300"/>
    <n v="8843.6999999999989"/>
    <n v="29.478999999999996"/>
    <n v="300"/>
    <n v="8843.6999999999989"/>
    <n v="1"/>
    <n v="3.6"/>
    <n v="5.3999999999999995"/>
    <n v="4.5"/>
    <n v="13.5"/>
  </r>
  <r>
    <s v="DL-943"/>
    <s v="Freight forwarder ABC"/>
    <x v="2"/>
    <s v="Mogadishu"/>
    <x v="1"/>
    <x v="1"/>
    <d v="2022-02-18T00:00:00"/>
    <d v="2022-03-22T00:00:00"/>
    <x v="0"/>
    <x v="2"/>
    <x v="0"/>
    <s v="Paid"/>
    <s v="Paid"/>
    <s v="TRANSPORTATION"/>
    <n v="29.84"/>
    <n v="600"/>
    <s v="USD"/>
    <n v="600"/>
    <n v="17904"/>
    <n v="300"/>
    <s v="USD"/>
    <n v="300"/>
    <n v="8952"/>
    <n v="29.84"/>
    <n v="300"/>
    <n v="8952"/>
    <n v="1"/>
    <n v="3.2"/>
    <n v="4.8"/>
    <n v="4"/>
    <n v="12"/>
  </r>
  <r>
    <s v="DL-944"/>
    <s v="Freight forwarder ABC"/>
    <x v="2"/>
    <s v="Mogadishu"/>
    <x v="1"/>
    <x v="1"/>
    <d v="2022-02-26T00:00:00"/>
    <d v="2022-03-28T00:00:00"/>
    <x v="0"/>
    <x v="2"/>
    <x v="0"/>
    <s v="Paid"/>
    <s v="Paid"/>
    <s v="TRANSPORTATION"/>
    <n v="33.228999999999999"/>
    <n v="600"/>
    <s v="USD"/>
    <n v="600"/>
    <n v="19937.399999999998"/>
    <n v="300"/>
    <s v="USD"/>
    <n v="300"/>
    <n v="9968.6999999999989"/>
    <n v="33.228999999999999"/>
    <n v="300"/>
    <n v="9968.6999999999989"/>
    <n v="1"/>
    <n v="3"/>
    <n v="4.5"/>
    <n v="3.75"/>
    <n v="11.25"/>
  </r>
  <r>
    <s v="DL-945"/>
    <s v="Freight forwarder ABC"/>
    <x v="2"/>
    <s v="Mombasa"/>
    <x v="1"/>
    <x v="18"/>
    <d v="2022-03-29T00:00:00"/>
    <d v="2022-04-02T00:00:00"/>
    <x v="0"/>
    <x v="3"/>
    <x v="0"/>
    <s v="Paid"/>
    <s v="Invoiced"/>
    <s v="TRANSPORTATION"/>
    <n v="30.225999999999999"/>
    <n v="600"/>
    <s v="USD"/>
    <n v="600"/>
    <n v="18135.599999999999"/>
    <n v="300"/>
    <s v="USD"/>
    <n v="300"/>
    <n v="9067.7999999999993"/>
    <n v="30.225999999999999"/>
    <n v="300"/>
    <n v="9067.7999999999993"/>
    <n v="1"/>
    <n v="0.4"/>
    <n v="0.6"/>
    <n v="0.5"/>
    <n v="1.5"/>
  </r>
  <r>
    <s v="DL-947"/>
    <s v="Freight forwarder ABC"/>
    <x v="2"/>
    <s v="Zanzibar"/>
    <x v="2"/>
    <x v="13"/>
    <d v="2022-03-04T00:00:00"/>
    <d v="2022-03-28T00:00:00"/>
    <x v="0"/>
    <x v="2"/>
    <x v="0"/>
    <s v="Paid"/>
    <s v="Paid"/>
    <s v="TRANSPORTATION"/>
    <n v="29.998999999999999"/>
    <n v="600"/>
    <s v="USD"/>
    <n v="600"/>
    <n v="17999.399999999998"/>
    <n v="300"/>
    <s v="USD"/>
    <n v="300"/>
    <n v="8999.6999999999989"/>
    <n v="29.998999999999995"/>
    <n v="300"/>
    <n v="8999.6999999999989"/>
    <n v="1"/>
    <n v="2.4000000000000004"/>
    <n v="3.5999999999999996"/>
    <n v="3"/>
    <n v="9"/>
  </r>
  <r>
    <s v="DL-949"/>
    <s v="Freight forwarder ABC"/>
    <x v="2"/>
    <s v="Marrakech"/>
    <x v="0"/>
    <x v="5"/>
    <d v="2022-03-05T00:00:00"/>
    <d v="2022-04-02T00:00:00"/>
    <x v="0"/>
    <x v="3"/>
    <x v="0"/>
    <s v="Paid"/>
    <s v="Paid"/>
    <s v="TRANSPORTATION"/>
    <n v="30"/>
    <n v="600"/>
    <s v="USD"/>
    <n v="600"/>
    <n v="18000"/>
    <n v="300"/>
    <s v="USD"/>
    <n v="300"/>
    <n v="9000"/>
    <n v="30"/>
    <n v="300"/>
    <n v="9000"/>
    <n v="1"/>
    <n v="2.8000000000000003"/>
    <n v="4.2"/>
    <n v="3.5"/>
    <n v="10.5"/>
  </r>
  <r>
    <s v="DL-951"/>
    <s v="Freight forwarder ABC"/>
    <x v="2"/>
    <s v="Marrakech"/>
    <x v="1"/>
    <x v="9"/>
    <d v="2022-03-05T00:00:00"/>
    <d v="2022-04-02T00:00:00"/>
    <x v="0"/>
    <x v="3"/>
    <x v="0"/>
    <s v="Paid"/>
    <s v="Paid"/>
    <s v="TRANSPORTATION"/>
    <n v="29.998000000000001"/>
    <n v="600"/>
    <s v="USD"/>
    <n v="600"/>
    <n v="17998.8"/>
    <n v="300"/>
    <s v="USD"/>
    <n v="300"/>
    <n v="8999.4"/>
    <n v="29.997999999999998"/>
    <n v="300"/>
    <n v="8999.4"/>
    <n v="1"/>
    <n v="2.8000000000000003"/>
    <n v="4.2"/>
    <n v="3.5"/>
    <n v="10.5"/>
  </r>
  <r>
    <s v="DL-953"/>
    <s v="Freight forwarder ABC"/>
    <x v="2"/>
    <s v="Mombasa"/>
    <x v="1"/>
    <x v="18"/>
    <d v="2022-03-14T00:00:00"/>
    <d v="2022-04-20T00:00:00"/>
    <x v="0"/>
    <x v="3"/>
    <x v="0"/>
    <s v="Paid"/>
    <s v="Paid"/>
    <s v="TRANSPORTATION"/>
    <n v="29.995000000000001"/>
    <n v="600"/>
    <s v="USD"/>
    <n v="600"/>
    <n v="17997"/>
    <n v="300"/>
    <s v="USD"/>
    <n v="300"/>
    <n v="8998.5"/>
    <n v="29.995000000000001"/>
    <n v="300"/>
    <n v="8998.5"/>
    <n v="1"/>
    <n v="3.7"/>
    <n v="5.55"/>
    <n v="4.625"/>
    <n v="13.875"/>
  </r>
  <r>
    <s v="DL-955"/>
    <s v="Freight forwarder ABC"/>
    <x v="2"/>
    <s v="Addis Ababa"/>
    <x v="2"/>
    <x v="14"/>
    <d v="2022-03-07T00:00:00"/>
    <d v="2022-04-02T00:00:00"/>
    <x v="0"/>
    <x v="3"/>
    <x v="0"/>
    <s v="Paid"/>
    <s v="Paid"/>
    <s v="TRANSPORTATION"/>
    <n v="30"/>
    <n v="600"/>
    <s v="USD"/>
    <n v="600"/>
    <n v="18000"/>
    <n v="300"/>
    <s v="USD"/>
    <n v="300"/>
    <n v="9000"/>
    <n v="30"/>
    <n v="300"/>
    <n v="9000"/>
    <n v="1"/>
    <n v="2.6"/>
    <n v="3.9"/>
    <n v="3.25"/>
    <n v="9.75"/>
  </r>
  <r>
    <s v="DL-957"/>
    <s v="Freight forwarder ABC"/>
    <x v="2"/>
    <s v="Addis Ababa"/>
    <x v="0"/>
    <x v="23"/>
    <d v="2022-03-07T00:00:00"/>
    <d v="2022-04-06T00:00:00"/>
    <x v="0"/>
    <x v="3"/>
    <x v="0"/>
    <s v="Paid"/>
    <s v="Paid"/>
    <s v="TRANSPORTATION"/>
    <n v="29.994"/>
    <n v="600"/>
    <s v="USD"/>
    <n v="600"/>
    <n v="17996.400000000001"/>
    <n v="300"/>
    <s v="USD"/>
    <n v="300"/>
    <n v="8998.2000000000007"/>
    <n v="29.994000000000003"/>
    <n v="300"/>
    <n v="8998.2000000000007"/>
    <n v="1"/>
    <n v="3"/>
    <n v="4.5"/>
    <n v="3.75"/>
    <n v="11.25"/>
  </r>
  <r>
    <s v="DL-959"/>
    <s v="Freight forwarder ABC"/>
    <x v="2"/>
    <s v="Addis Ababa"/>
    <x v="4"/>
    <x v="8"/>
    <d v="2022-03-09T00:00:00"/>
    <d v="2022-04-08T00:00:00"/>
    <x v="0"/>
    <x v="3"/>
    <x v="0"/>
    <s v="Paid"/>
    <s v="Paid"/>
    <s v="TRANSPORTATION"/>
    <n v="29.998999999999999"/>
    <n v="600"/>
    <s v="USD"/>
    <n v="600"/>
    <n v="17999.399999999998"/>
    <n v="300"/>
    <s v="USD"/>
    <n v="300"/>
    <n v="8999.6999999999989"/>
    <n v="29.998999999999995"/>
    <n v="300"/>
    <n v="8999.6999999999989"/>
    <n v="1"/>
    <n v="3"/>
    <n v="4.5"/>
    <n v="3.75"/>
    <n v="11.25"/>
  </r>
  <r>
    <s v="DL-961"/>
    <s v="Freight forwarder ABC"/>
    <x v="2"/>
    <s v="Addis Ababa"/>
    <x v="3"/>
    <x v="7"/>
    <d v="2022-03-11T00:00:00"/>
    <d v="2022-04-17T00:00:00"/>
    <x v="0"/>
    <x v="3"/>
    <x v="0"/>
    <s v="Paid"/>
    <s v="Paid"/>
    <s v="TRANSPORTATION"/>
    <n v="29.998999999999999"/>
    <n v="600"/>
    <s v="USD"/>
    <n v="600"/>
    <n v="17999.399999999998"/>
    <n v="300"/>
    <s v="USD"/>
    <n v="300"/>
    <n v="8999.6999999999989"/>
    <n v="29.998999999999995"/>
    <n v="300"/>
    <n v="8999.6999999999989"/>
    <n v="1"/>
    <n v="3.7"/>
    <n v="5.55"/>
    <n v="4.625"/>
    <n v="13.875"/>
  </r>
  <r>
    <s v="DL-963"/>
    <s v="Freight forwarder ABC"/>
    <x v="2"/>
    <s v="Zanzibar"/>
    <x v="3"/>
    <x v="10"/>
    <d v="2022-03-11T00:00:00"/>
    <d v="2022-04-08T00:00:00"/>
    <x v="0"/>
    <x v="3"/>
    <x v="0"/>
    <s v="Paid"/>
    <s v="Paid"/>
    <s v="TRANSPORTATION"/>
    <n v="29.998000000000001"/>
    <n v="600"/>
    <s v="USD"/>
    <n v="600"/>
    <n v="17998.8"/>
    <n v="300"/>
    <s v="USD"/>
    <n v="300"/>
    <n v="8999.4"/>
    <n v="29.997999999999998"/>
    <n v="300"/>
    <n v="8999.4"/>
    <n v="1"/>
    <n v="2.8000000000000003"/>
    <n v="4.2"/>
    <n v="3.5"/>
    <n v="10.5"/>
  </r>
  <r>
    <s v="DL-965"/>
    <s v="Freight forwarder ABC"/>
    <x v="2"/>
    <s v="Marrakech"/>
    <x v="2"/>
    <x v="22"/>
    <d v="2022-03-05T00:00:00"/>
    <d v="2022-04-02T00:00:00"/>
    <x v="0"/>
    <x v="3"/>
    <x v="0"/>
    <s v="Paid"/>
    <s v="Paid"/>
    <s v="TRANSPORTATION"/>
    <n v="29.997"/>
    <n v="600"/>
    <s v="USD"/>
    <n v="600"/>
    <n v="17998.2"/>
    <n v="300"/>
    <s v="USD"/>
    <n v="300"/>
    <n v="8999.1"/>
    <n v="29.997"/>
    <n v="300"/>
    <n v="8999.1"/>
    <n v="1"/>
    <n v="2.8000000000000003"/>
    <n v="4.2"/>
    <n v="3.5"/>
    <n v="10.5"/>
  </r>
  <r>
    <s v="DL-986"/>
    <s v="Freight forwarder ABC"/>
    <x v="2"/>
    <s v="Marrakech"/>
    <x v="3"/>
    <x v="4"/>
    <d v="2022-03-02T00:00:00"/>
    <d v="2022-04-06T00:00:00"/>
    <x v="0"/>
    <x v="3"/>
    <x v="0"/>
    <s v="Paid"/>
    <s v="Paid"/>
    <s v="TRANSPORTATION"/>
    <n v="28.154"/>
    <n v="600"/>
    <s v="USD"/>
    <n v="600"/>
    <n v="16892.400000000001"/>
    <n v="300"/>
    <s v="USD"/>
    <n v="300"/>
    <n v="8446.2000000000007"/>
    <n v="28.154000000000003"/>
    <n v="300"/>
    <n v="8446.2000000000007"/>
    <n v="1"/>
    <n v="3.5"/>
    <n v="5.25"/>
    <n v="4.375"/>
    <n v="13.125"/>
  </r>
  <r>
    <s v="DL-987"/>
    <s v="Freight forwarder ABC"/>
    <x v="2"/>
    <s v="Zanzibar"/>
    <x v="4"/>
    <x v="12"/>
    <d v="2022-03-04T00:00:00"/>
    <d v="2022-04-08T00:00:00"/>
    <x v="0"/>
    <x v="3"/>
    <x v="0"/>
    <s v="Paid"/>
    <s v="Paid"/>
    <s v="TRANSPORTATION"/>
    <n v="28.120999999999999"/>
    <n v="600"/>
    <s v="USD"/>
    <n v="600"/>
    <n v="16872.599999999999"/>
    <n v="300"/>
    <s v="USD"/>
    <n v="300"/>
    <n v="8436.2999999999993"/>
    <n v="28.120999999999999"/>
    <n v="300"/>
    <n v="8436.2999999999993"/>
    <n v="1"/>
    <n v="3.5"/>
    <n v="5.25"/>
    <n v="4.375"/>
    <n v="13.125"/>
  </r>
  <r>
    <s v="DL-988"/>
    <s v="Freight forwarder ABC"/>
    <x v="2"/>
    <s v="Addis Ababa"/>
    <x v="0"/>
    <x v="23"/>
    <d v="2022-03-02T00:00:00"/>
    <d v="2022-03-28T00:00:00"/>
    <x v="0"/>
    <x v="2"/>
    <x v="0"/>
    <s v="Paid"/>
    <s v="Paid"/>
    <s v="TRANSPORTATION"/>
    <n v="34.113"/>
    <n v="600"/>
    <s v="USD"/>
    <n v="600"/>
    <n v="20467.8"/>
    <n v="300"/>
    <s v="USD"/>
    <n v="300"/>
    <n v="10233.9"/>
    <n v="34.113"/>
    <n v="300"/>
    <n v="10233.9"/>
    <n v="1"/>
    <n v="2.6"/>
    <n v="3.9"/>
    <n v="3.25"/>
    <n v="9.75"/>
  </r>
  <r>
    <s v="DL-990"/>
    <s v="Freight forwarder ABC"/>
    <x v="2"/>
    <s v="Mogadishu"/>
    <x v="1"/>
    <x v="1"/>
    <d v="2022-03-16T00:00:00"/>
    <d v="2022-04-26T00:00:00"/>
    <x v="0"/>
    <x v="3"/>
    <x v="0"/>
    <s v="Paid"/>
    <s v="Paid"/>
    <s v="TRANSPORTATION"/>
    <n v="32.125"/>
    <n v="600"/>
    <s v="USD"/>
    <n v="600"/>
    <n v="19275"/>
    <n v="300"/>
    <s v="USD"/>
    <n v="300"/>
    <n v="9637.5"/>
    <n v="32.125"/>
    <n v="300"/>
    <n v="9637.5"/>
    <n v="1"/>
    <n v="4.1000000000000005"/>
    <n v="6.1499999999999995"/>
    <n v="5.125"/>
    <n v="15.375"/>
  </r>
  <r>
    <s v="DL-992"/>
    <s v="Freight forwarder ABC"/>
    <x v="2"/>
    <s v="Zanzibar"/>
    <x v="4"/>
    <x v="12"/>
    <d v="2022-03-14T00:00:00"/>
    <d v="2022-04-11T00:00:00"/>
    <x v="0"/>
    <x v="3"/>
    <x v="0"/>
    <s v="Paid"/>
    <s v="Paid"/>
    <s v="TRANSPORTATION"/>
    <n v="34.055999999999997"/>
    <n v="600"/>
    <s v="USD"/>
    <n v="600"/>
    <n v="20433.599999999999"/>
    <n v="300"/>
    <s v="USD"/>
    <n v="300"/>
    <n v="10216.799999999999"/>
    <n v="34.055999999999997"/>
    <n v="300"/>
    <n v="10216.799999999999"/>
    <n v="1"/>
    <n v="2.8000000000000003"/>
    <n v="4.2"/>
    <n v="3.5"/>
    <n v="10.5"/>
  </r>
  <r>
    <s v="DL-994"/>
    <s v="Freight forwarder ABC"/>
    <x v="2"/>
    <s v="Marrakech"/>
    <x v="3"/>
    <x v="4"/>
    <d v="2022-03-15T00:00:00"/>
    <d v="2022-04-09T00:00:00"/>
    <x v="0"/>
    <x v="3"/>
    <x v="0"/>
    <s v="Paid"/>
    <s v="Paid"/>
    <s v="TRANSPORTATION"/>
    <n v="34.08"/>
    <n v="600"/>
    <s v="USD"/>
    <n v="600"/>
    <n v="20448"/>
    <n v="300"/>
    <s v="USD"/>
    <n v="300"/>
    <n v="10224"/>
    <n v="34.08"/>
    <n v="300"/>
    <n v="10224"/>
    <n v="1"/>
    <n v="2.5"/>
    <n v="3.75"/>
    <n v="3.125"/>
    <n v="9.375"/>
  </r>
  <r>
    <s v="DL-996"/>
    <s v="Freight forwarder ABC"/>
    <x v="2"/>
    <s v="Mogadishu"/>
    <x v="3"/>
    <x v="20"/>
    <d v="2022-03-15T00:00:00"/>
    <d v="2022-04-08T00:00:00"/>
    <x v="0"/>
    <x v="3"/>
    <x v="0"/>
    <s v="Paid"/>
    <s v="Paid"/>
    <s v="TRANSPORTATION"/>
    <n v="28.158999999999999"/>
    <n v="600"/>
    <s v="USD"/>
    <n v="600"/>
    <n v="16895.399999999998"/>
    <n v="300"/>
    <s v="USD"/>
    <n v="300"/>
    <n v="8447.6999999999989"/>
    <n v="28.158999999999995"/>
    <n v="300"/>
    <n v="8447.6999999999989"/>
    <n v="1"/>
    <n v="2.4000000000000004"/>
    <n v="3.5999999999999996"/>
    <n v="3"/>
    <n v="9"/>
  </r>
  <r>
    <s v="DL-998"/>
    <s v="Freight forwarder ABC"/>
    <x v="2"/>
    <s v="Mombasa"/>
    <x v="1"/>
    <x v="18"/>
    <d v="2022-03-14T00:00:00"/>
    <d v="2022-04-11T00:00:00"/>
    <x v="0"/>
    <x v="3"/>
    <x v="0"/>
    <s v="Paid"/>
    <s v="Paid"/>
    <s v="TRANSPORTATION"/>
    <n v="32.137"/>
    <n v="600"/>
    <s v="USD"/>
    <n v="600"/>
    <n v="19282.2"/>
    <n v="300"/>
    <s v="USD"/>
    <n v="300"/>
    <n v="9641.1"/>
    <n v="32.137"/>
    <n v="300"/>
    <n v="9641.1"/>
    <n v="1"/>
    <n v="2.8000000000000003"/>
    <n v="4.2"/>
    <n v="3.5"/>
    <n v="10.5"/>
  </r>
  <r>
    <s v="DL-1000"/>
    <s v="Freight forwarder ABC"/>
    <x v="2"/>
    <s v="Mombasa"/>
    <x v="4"/>
    <x v="6"/>
    <d v="2022-03-15T00:00:00"/>
    <d v="2022-04-08T00:00:00"/>
    <x v="0"/>
    <x v="3"/>
    <x v="0"/>
    <s v="Paid"/>
    <s v="Paid"/>
    <s v="TRANSPORTATION"/>
    <n v="32.137999999999998"/>
    <n v="600"/>
    <s v="USD"/>
    <n v="600"/>
    <n v="19282.8"/>
    <n v="300"/>
    <s v="USD"/>
    <n v="300"/>
    <n v="9641.4"/>
    <n v="32.137999999999998"/>
    <n v="300"/>
    <n v="9641.4"/>
    <n v="1"/>
    <n v="2.4000000000000004"/>
    <n v="3.5999999999999996"/>
    <n v="3"/>
    <n v="9"/>
  </r>
  <r>
    <s v="DL-1022"/>
    <s v="Freight forwarder ABC"/>
    <x v="2"/>
    <s v="Zanzibar"/>
    <x v="1"/>
    <x v="24"/>
    <d v="2022-03-02T00:00:00"/>
    <d v="2022-03-31T00:00:00"/>
    <x v="0"/>
    <x v="2"/>
    <x v="0"/>
    <s v="Paid"/>
    <s v="Paid"/>
    <s v="TRANSPORTATION"/>
    <n v="34.119999999999997"/>
    <n v="600"/>
    <s v="USD"/>
    <n v="600"/>
    <n v="20472"/>
    <n v="300"/>
    <s v="USD"/>
    <n v="300"/>
    <n v="10236"/>
    <n v="34.119999999999997"/>
    <n v="300"/>
    <n v="10236"/>
    <n v="1"/>
    <n v="2.9000000000000004"/>
    <n v="4.3499999999999996"/>
    <n v="3.625"/>
    <n v="10.875"/>
  </r>
  <r>
    <s v="DL-1025"/>
    <s v="Freight forwarder ABC"/>
    <x v="2"/>
    <s v="Mombasa"/>
    <x v="4"/>
    <x v="6"/>
    <d v="2022-03-01T00:00:00"/>
    <d v="2022-04-06T00:00:00"/>
    <x v="0"/>
    <x v="3"/>
    <x v="0"/>
    <s v="Paid"/>
    <s v="Paid"/>
    <s v="TRANSPORTATION"/>
    <n v="32.04"/>
    <n v="600"/>
    <s v="USD"/>
    <n v="600"/>
    <n v="19224"/>
    <n v="300"/>
    <s v="USD"/>
    <n v="300"/>
    <n v="9612"/>
    <n v="32.04"/>
    <n v="300"/>
    <n v="9612"/>
    <n v="1"/>
    <n v="3.6"/>
    <n v="5.3999999999999995"/>
    <n v="4.5"/>
    <n v="13.5"/>
  </r>
  <r>
    <s v="DL-1028"/>
    <s v="Freight forwarder ABC"/>
    <x v="2"/>
    <s v="Addis Ababa"/>
    <x v="4"/>
    <x v="8"/>
    <d v="2022-03-02T00:00:00"/>
    <d v="2022-04-02T00:00:00"/>
    <x v="0"/>
    <x v="3"/>
    <x v="0"/>
    <s v="Paid"/>
    <s v="Paid"/>
    <s v="TRANSPORTATION"/>
    <n v="34.159999999999997"/>
    <n v="600"/>
    <s v="USD"/>
    <n v="600"/>
    <n v="20495.999999999996"/>
    <n v="300"/>
    <s v="USD"/>
    <n v="300"/>
    <n v="10247.999999999998"/>
    <n v="34.159999999999997"/>
    <n v="300"/>
    <n v="10247.999999999998"/>
    <n v="1"/>
    <n v="3.1"/>
    <n v="4.6499999999999995"/>
    <n v="3.875"/>
    <n v="11.625"/>
  </r>
  <r>
    <s v="DL-1031"/>
    <s v="Freight forwarder ABC"/>
    <x v="2"/>
    <s v="Mogadishu"/>
    <x v="3"/>
    <x v="20"/>
    <d v="2022-03-06T00:00:00"/>
    <d v="2022-04-05T00:00:00"/>
    <x v="0"/>
    <x v="3"/>
    <x v="0"/>
    <s v="Paid"/>
    <s v="Paid"/>
    <s v="TRANSPORTATION"/>
    <n v="34.06"/>
    <n v="600"/>
    <s v="USD"/>
    <n v="600"/>
    <n v="20436"/>
    <n v="300"/>
    <s v="USD"/>
    <n v="300"/>
    <n v="10218"/>
    <n v="34.06"/>
    <n v="300"/>
    <n v="10218"/>
    <n v="1"/>
    <n v="3"/>
    <n v="4.5"/>
    <n v="3.75"/>
    <n v="11.25"/>
  </r>
  <r>
    <s v="DL-1034"/>
    <s v="Freight forwarder ABC"/>
    <x v="2"/>
    <s v="Marrakech"/>
    <x v="2"/>
    <x v="22"/>
    <d v="2022-03-05T00:00:00"/>
    <d v="2022-03-31T00:00:00"/>
    <x v="0"/>
    <x v="2"/>
    <x v="0"/>
    <s v="Paid"/>
    <s v="Paid"/>
    <s v="TRANSPORTATION"/>
    <n v="32.020000000000003"/>
    <n v="600"/>
    <s v="USD"/>
    <n v="600"/>
    <n v="19212.000000000004"/>
    <n v="300"/>
    <s v="USD"/>
    <n v="300"/>
    <n v="9606.0000000000018"/>
    <n v="32.020000000000003"/>
    <n v="300"/>
    <n v="9606.0000000000018"/>
    <n v="1"/>
    <n v="2.6"/>
    <n v="3.9"/>
    <n v="3.25"/>
    <n v="9.75"/>
  </r>
  <r>
    <s v="DL-1037"/>
    <s v="Freight forwarder ABC"/>
    <x v="2"/>
    <s v="Mombasa"/>
    <x v="3"/>
    <x v="19"/>
    <d v="2022-03-06T00:00:00"/>
    <d v="2022-03-31T00:00:00"/>
    <x v="0"/>
    <x v="2"/>
    <x v="0"/>
    <s v="Paid"/>
    <s v="Paid"/>
    <s v="TRANSPORTATION"/>
    <n v="32.119999999999997"/>
    <n v="600"/>
    <s v="USD"/>
    <n v="600"/>
    <n v="19272"/>
    <n v="300"/>
    <s v="USD"/>
    <n v="300"/>
    <n v="9636"/>
    <n v="32.119999999999997"/>
    <n v="300"/>
    <n v="9636"/>
    <n v="1"/>
    <n v="2.5"/>
    <n v="3.75"/>
    <n v="3.125"/>
    <n v="9.375"/>
  </r>
  <r>
    <s v="DL-1040"/>
    <s v="Freight forwarder ABC"/>
    <x v="2"/>
    <s v="Mombasa"/>
    <x v="0"/>
    <x v="11"/>
    <d v="2022-03-06T00:00:00"/>
    <d v="2022-03-31T00:00:00"/>
    <x v="0"/>
    <x v="2"/>
    <x v="0"/>
    <s v="Paid"/>
    <s v="Paid"/>
    <s v="TRANSPORTATION"/>
    <n v="32.08"/>
    <n v="600"/>
    <s v="USD"/>
    <n v="600"/>
    <n v="19248"/>
    <n v="300"/>
    <s v="USD"/>
    <n v="300"/>
    <n v="9624"/>
    <n v="32.08"/>
    <n v="300"/>
    <n v="9624"/>
    <n v="1"/>
    <n v="2.5"/>
    <n v="3.75"/>
    <n v="3.125"/>
    <n v="9.375"/>
  </r>
  <r>
    <s v="DL-1043"/>
    <s v="Freight forwarder ABC"/>
    <x v="2"/>
    <s v="Mombasa"/>
    <x v="2"/>
    <x v="3"/>
    <d v="2022-03-06T00:00:00"/>
    <d v="2022-04-25T00:00:00"/>
    <x v="0"/>
    <x v="3"/>
    <x v="0"/>
    <s v="Paid"/>
    <s v="Invoiced"/>
    <s v="TRANSPORTATION"/>
    <n v="34.119999999999997"/>
    <n v="600"/>
    <s v="USD"/>
    <n v="600"/>
    <n v="20472"/>
    <n v="300"/>
    <s v="USD"/>
    <n v="300"/>
    <n v="10236"/>
    <n v="34.119999999999997"/>
    <n v="300"/>
    <n v="10236"/>
    <n v="1"/>
    <n v="5"/>
    <n v="7.5"/>
    <n v="6.25"/>
    <n v="18.75"/>
  </r>
  <r>
    <s v="DL-1047"/>
    <s v="Freight forwarder ABC"/>
    <x v="2"/>
    <s v="Mogadishu"/>
    <x v="0"/>
    <x v="0"/>
    <d v="2022-03-09T00:00:00"/>
    <d v="2022-04-05T00:00:00"/>
    <x v="0"/>
    <x v="3"/>
    <x v="0"/>
    <s v="Paid"/>
    <s v="Paid"/>
    <s v="TRANSPORTATION"/>
    <n v="34.14"/>
    <n v="600"/>
    <s v="USD"/>
    <n v="600"/>
    <n v="20484"/>
    <n v="300"/>
    <s v="USD"/>
    <n v="300"/>
    <n v="10242"/>
    <n v="34.14"/>
    <n v="300"/>
    <n v="10242"/>
    <n v="1"/>
    <n v="2.7"/>
    <n v="4.05"/>
    <n v="3.375"/>
    <n v="10.125"/>
  </r>
  <r>
    <s v="DL-1051"/>
    <s v="Freight forwarder ABC"/>
    <x v="2"/>
    <s v="Mogadishu"/>
    <x v="2"/>
    <x v="2"/>
    <d v="2022-03-10T00:00:00"/>
    <d v="2022-04-10T00:00:00"/>
    <x v="0"/>
    <x v="3"/>
    <x v="0"/>
    <s v="Paid"/>
    <s v="Paid"/>
    <s v="TRANSPORTATION"/>
    <n v="32.04"/>
    <n v="600"/>
    <s v="USD"/>
    <n v="600"/>
    <n v="19224"/>
    <n v="300"/>
    <s v="USD"/>
    <n v="300"/>
    <n v="9612"/>
    <n v="32.04"/>
    <n v="300"/>
    <n v="9612"/>
    <n v="1"/>
    <n v="3.1"/>
    <n v="4.6499999999999995"/>
    <n v="3.875"/>
    <n v="11.625"/>
  </r>
  <r>
    <s v="DL-1055"/>
    <s v="Freight forwarder ABC"/>
    <x v="2"/>
    <s v="Zanzibar"/>
    <x v="2"/>
    <x v="13"/>
    <d v="2022-03-10T00:00:00"/>
    <d v="2022-04-17T00:00:00"/>
    <x v="0"/>
    <x v="3"/>
    <x v="0"/>
    <s v="Paid"/>
    <s v="Paid"/>
    <s v="TRANSPORTATION"/>
    <n v="30.14"/>
    <n v="600"/>
    <s v="USD"/>
    <n v="600"/>
    <n v="18084"/>
    <n v="300"/>
    <s v="USD"/>
    <n v="300"/>
    <n v="9042"/>
    <n v="30.14"/>
    <n v="300"/>
    <n v="9042"/>
    <n v="1"/>
    <n v="3.8000000000000003"/>
    <n v="5.7"/>
    <n v="4.75"/>
    <n v="14.25"/>
  </r>
  <r>
    <s v="DL-1059"/>
    <s v="Freight forwarder ABC"/>
    <x v="2"/>
    <s v="Marrakech"/>
    <x v="1"/>
    <x v="9"/>
    <d v="2022-03-05T00:00:00"/>
    <d v="2022-04-02T00:00:00"/>
    <x v="0"/>
    <x v="3"/>
    <x v="0"/>
    <s v="Paid"/>
    <s v="Paid"/>
    <s v="TRANSPORTATION"/>
    <n v="30.18"/>
    <n v="600"/>
    <s v="USD"/>
    <n v="600"/>
    <n v="18108"/>
    <n v="300"/>
    <s v="USD"/>
    <n v="300"/>
    <n v="9054"/>
    <n v="30.18"/>
    <n v="300"/>
    <n v="9054"/>
    <n v="1"/>
    <n v="2.8000000000000003"/>
    <n v="4.2"/>
    <n v="3.5"/>
    <n v="10.5"/>
  </r>
  <r>
    <s v="DL-1063"/>
    <s v="Freight forwarder ABC"/>
    <x v="2"/>
    <s v="Mombasa"/>
    <x v="0"/>
    <x v="11"/>
    <d v="2022-03-05T00:00:00"/>
    <d v="2022-04-02T00:00:00"/>
    <x v="0"/>
    <x v="3"/>
    <x v="0"/>
    <s v="Paid"/>
    <s v="Paid"/>
    <s v="TRANSPORTATION"/>
    <n v="30.12"/>
    <n v="600"/>
    <s v="USD"/>
    <n v="600"/>
    <n v="18072"/>
    <n v="300"/>
    <s v="USD"/>
    <n v="300"/>
    <n v="9036"/>
    <n v="30.12"/>
    <n v="300"/>
    <n v="9036"/>
    <n v="1"/>
    <n v="2.8000000000000003"/>
    <n v="4.2"/>
    <n v="3.5"/>
    <n v="10.5"/>
  </r>
  <r>
    <s v="DL-1067"/>
    <s v="Freight forwarder ABC"/>
    <x v="2"/>
    <s v="Marrakech"/>
    <x v="3"/>
    <x v="4"/>
    <d v="2022-03-16T00:00:00"/>
    <d v="2022-04-22T00:00:00"/>
    <x v="0"/>
    <x v="3"/>
    <x v="0"/>
    <s v="Paid"/>
    <s v="Paid"/>
    <s v="TRANSPORTATION"/>
    <n v="34.26"/>
    <n v="600"/>
    <s v="USD"/>
    <n v="600"/>
    <n v="20556"/>
    <n v="300"/>
    <s v="USD"/>
    <n v="300"/>
    <n v="10278"/>
    <n v="34.26"/>
    <n v="300"/>
    <n v="10278"/>
    <n v="1"/>
    <n v="3.7"/>
    <n v="5.55"/>
    <n v="4.625"/>
    <n v="13.875"/>
  </r>
  <r>
    <s v="DL-1071"/>
    <s v="Freight forwarder ABC"/>
    <x v="2"/>
    <s v="Zanzibar"/>
    <x v="1"/>
    <x v="24"/>
    <d v="2022-03-13T00:00:00"/>
    <d v="2022-04-10T00:00:00"/>
    <x v="0"/>
    <x v="3"/>
    <x v="0"/>
    <s v="Paid"/>
    <s v="Paid"/>
    <s v="TRANSPORTATION"/>
    <n v="30.12"/>
    <n v="600"/>
    <s v="USD"/>
    <n v="600"/>
    <n v="18072"/>
    <n v="300"/>
    <s v="USD"/>
    <n v="300"/>
    <n v="9036"/>
    <n v="30.12"/>
    <n v="300"/>
    <n v="9036"/>
    <n v="1"/>
    <n v="2.8000000000000003"/>
    <n v="4.2"/>
    <n v="3.5"/>
    <n v="10.5"/>
  </r>
  <r>
    <s v="DL-1075"/>
    <s v="Freight forwarder ABC"/>
    <x v="2"/>
    <s v="Marrakech"/>
    <x v="3"/>
    <x v="4"/>
    <d v="2022-03-06T00:00:00"/>
    <d v="2022-04-01T00:00:00"/>
    <x v="0"/>
    <x v="3"/>
    <x v="0"/>
    <s v="Paid"/>
    <s v="Paid"/>
    <s v="TRANSPORTATION"/>
    <n v="30.2"/>
    <n v="600"/>
    <s v="USD"/>
    <n v="600"/>
    <n v="18120"/>
    <n v="300"/>
    <s v="USD"/>
    <n v="300"/>
    <n v="9060"/>
    <n v="30.2"/>
    <n v="300"/>
    <n v="9060"/>
    <n v="1"/>
    <n v="2.6"/>
    <n v="3.9"/>
    <n v="3.25"/>
    <n v="9.75"/>
  </r>
  <r>
    <s v="DL-1079"/>
    <s v="Freight forwarder ABC"/>
    <x v="2"/>
    <s v="Addis Ababa"/>
    <x v="3"/>
    <x v="7"/>
    <d v="2022-03-13T00:00:00"/>
    <d v="2022-04-10T00:00:00"/>
    <x v="0"/>
    <x v="3"/>
    <x v="0"/>
    <s v="Paid"/>
    <s v="Paid"/>
    <s v="TRANSPORTATION"/>
    <n v="30.12"/>
    <n v="600"/>
    <s v="USD"/>
    <n v="600"/>
    <n v="18072"/>
    <n v="300"/>
    <s v="USD"/>
    <n v="300"/>
    <n v="9036"/>
    <n v="30.12"/>
    <n v="300"/>
    <n v="9036"/>
    <n v="1"/>
    <n v="2.8000000000000003"/>
    <n v="4.2"/>
    <n v="3.5"/>
    <n v="10.5"/>
  </r>
  <r>
    <s v="DL-1083"/>
    <s v="Freight forwarder ABC"/>
    <x v="2"/>
    <s v="Zanzibar"/>
    <x v="2"/>
    <x v="13"/>
    <d v="2022-03-07T00:00:00"/>
    <d v="2022-04-08T00:00:00"/>
    <x v="0"/>
    <x v="3"/>
    <x v="0"/>
    <s v="Paid"/>
    <s v="Paid"/>
    <s v="TRANSPORTATION"/>
    <n v="30.18"/>
    <n v="600"/>
    <s v="USD"/>
    <n v="600"/>
    <n v="18108"/>
    <n v="300"/>
    <s v="USD"/>
    <n v="300"/>
    <n v="9054"/>
    <n v="30.18"/>
    <n v="300"/>
    <n v="9054"/>
    <n v="1"/>
    <n v="3.2"/>
    <n v="4.8"/>
    <n v="4"/>
    <n v="12"/>
  </r>
  <r>
    <s v="DL-1087"/>
    <s v="Freight forwarder ABC"/>
    <x v="2"/>
    <s v="Addis Ababa"/>
    <x v="4"/>
    <x v="8"/>
    <d v="2022-03-05T00:00:00"/>
    <d v="2022-03-31T00:00:00"/>
    <x v="0"/>
    <x v="2"/>
    <x v="0"/>
    <s v="Paid"/>
    <s v="Paid"/>
    <s v="TRANSPORTATION"/>
    <n v="28.16"/>
    <n v="600"/>
    <s v="USD"/>
    <n v="600"/>
    <n v="16896"/>
    <n v="300"/>
    <s v="USD"/>
    <n v="300"/>
    <n v="8448"/>
    <n v="28.16"/>
    <n v="300"/>
    <n v="8448"/>
    <n v="1"/>
    <n v="2.6"/>
    <n v="3.9"/>
    <n v="3.25"/>
    <n v="9.75"/>
  </r>
  <r>
    <s v="DL-1091"/>
    <s v="Freight forwarder ABC"/>
    <x v="2"/>
    <s v="Mombasa"/>
    <x v="1"/>
    <x v="18"/>
    <d v="2022-03-09T00:00:00"/>
    <d v="2022-04-07T00:00:00"/>
    <x v="0"/>
    <x v="3"/>
    <x v="0"/>
    <s v="Paid"/>
    <s v="Paid"/>
    <s v="TRANSPORTATION"/>
    <n v="28.12"/>
    <n v="600"/>
    <s v="USD"/>
    <n v="600"/>
    <n v="16872"/>
    <n v="300"/>
    <s v="USD"/>
    <n v="300"/>
    <n v="8436"/>
    <n v="28.12"/>
    <n v="300"/>
    <n v="8436"/>
    <n v="1"/>
    <n v="2.9000000000000004"/>
    <n v="4.3499999999999996"/>
    <n v="3.625"/>
    <n v="10.875"/>
  </r>
  <r>
    <s v="DL-1093"/>
    <s v="Freight forwarder ABC"/>
    <x v="2"/>
    <s v="Marrakech"/>
    <x v="2"/>
    <x v="22"/>
    <d v="2022-03-08T00:00:00"/>
    <d v="2022-04-06T00:00:00"/>
    <x v="0"/>
    <x v="3"/>
    <x v="0"/>
    <s v="Paid"/>
    <s v="Paid"/>
    <s v="TRANSPORTATION"/>
    <n v="28.12"/>
    <n v="600"/>
    <s v="USD"/>
    <n v="600"/>
    <n v="16872"/>
    <n v="300"/>
    <s v="USD"/>
    <n v="300"/>
    <n v="8436"/>
    <n v="28.12"/>
    <n v="300"/>
    <n v="8436"/>
    <n v="1"/>
    <n v="2.9000000000000004"/>
    <n v="4.3499999999999996"/>
    <n v="3.625"/>
    <n v="10.875"/>
  </r>
  <r>
    <s v="DL-1095"/>
    <s v="Freight forwarder ABC"/>
    <x v="2"/>
    <s v="Mogadishu"/>
    <x v="0"/>
    <x v="0"/>
    <d v="2022-03-05T00:00:00"/>
    <d v="2022-04-02T00:00:00"/>
    <x v="0"/>
    <x v="3"/>
    <x v="0"/>
    <s v="Paid"/>
    <s v="Paid"/>
    <s v="TRANSPORTATION"/>
    <n v="28.14"/>
    <n v="600"/>
    <s v="USD"/>
    <n v="600"/>
    <n v="16884"/>
    <n v="300"/>
    <s v="USD"/>
    <n v="300"/>
    <n v="8442"/>
    <n v="28.14"/>
    <n v="300"/>
    <n v="8442"/>
    <n v="1"/>
    <n v="2.8000000000000003"/>
    <n v="4.2"/>
    <n v="3.5"/>
    <n v="10.5"/>
  </r>
  <r>
    <s v="DL-1097"/>
    <s v="Freight forwarder ABC"/>
    <x v="2"/>
    <s v="Mogadishu"/>
    <x v="4"/>
    <x v="16"/>
    <d v="2022-03-12T00:00:00"/>
    <d v="2022-04-08T00:00:00"/>
    <x v="0"/>
    <x v="3"/>
    <x v="0"/>
    <s v="Paid"/>
    <s v="Paid"/>
    <s v="TRANSPORTATION"/>
    <n v="34.119999999999997"/>
    <n v="600"/>
    <s v="USD"/>
    <n v="600"/>
    <n v="20472"/>
    <n v="300"/>
    <s v="USD"/>
    <n v="300"/>
    <n v="10236"/>
    <n v="34.119999999999997"/>
    <n v="300"/>
    <n v="10236"/>
    <n v="1"/>
    <n v="2.7"/>
    <n v="4.05"/>
    <n v="3.375"/>
    <n v="10.125"/>
  </r>
  <r>
    <s v="DL-1099"/>
    <s v="Freight forwarder ABC"/>
    <x v="2"/>
    <s v="Addis Ababa"/>
    <x v="1"/>
    <x v="17"/>
    <d v="2022-03-09T00:00:00"/>
    <d v="2022-04-02T00:00:00"/>
    <x v="0"/>
    <x v="3"/>
    <x v="0"/>
    <s v="Paid"/>
    <s v="Paid"/>
    <s v="TRANSPORTATION"/>
    <n v="32.119999999999997"/>
    <n v="600"/>
    <s v="USD"/>
    <n v="600"/>
    <n v="19272"/>
    <n v="300"/>
    <s v="USD"/>
    <n v="300"/>
    <n v="9636"/>
    <n v="32.119999999999997"/>
    <n v="300"/>
    <n v="9636"/>
    <n v="1"/>
    <n v="2.4000000000000004"/>
    <n v="3.5999999999999996"/>
    <n v="3"/>
    <n v="9"/>
  </r>
  <r>
    <s v="DL-1101"/>
    <s v="Freight forwarder ABC"/>
    <x v="2"/>
    <s v="Mombasa"/>
    <x v="0"/>
    <x v="11"/>
    <d v="2022-03-12T00:00:00"/>
    <d v="2022-04-10T00:00:00"/>
    <x v="0"/>
    <x v="3"/>
    <x v="0"/>
    <s v="Paid"/>
    <s v="Paid"/>
    <s v="TRANSPORTATION"/>
    <n v="34.18"/>
    <n v="600"/>
    <s v="USD"/>
    <n v="600"/>
    <n v="20508"/>
    <n v="300"/>
    <s v="USD"/>
    <n v="300"/>
    <n v="10254"/>
    <n v="34.18"/>
    <n v="300"/>
    <n v="10254"/>
    <n v="1"/>
    <n v="2.9000000000000004"/>
    <n v="4.3499999999999996"/>
    <n v="3.625"/>
    <n v="10.875"/>
  </r>
  <r>
    <s v="DL-1103"/>
    <s v="Freight forwarder ABC"/>
    <x v="2"/>
    <s v="Addis Ababa"/>
    <x v="4"/>
    <x v="8"/>
    <d v="2022-03-12T00:00:00"/>
    <d v="2022-04-22T00:00:00"/>
    <x v="0"/>
    <x v="3"/>
    <x v="0"/>
    <s v="Paid"/>
    <s v="Paid"/>
    <s v="TRANSPORTATION"/>
    <n v="34.1"/>
    <n v="600"/>
    <s v="USD"/>
    <n v="600"/>
    <n v="20460"/>
    <n v="300"/>
    <s v="USD"/>
    <n v="300"/>
    <n v="10230"/>
    <n v="34.1"/>
    <n v="300"/>
    <n v="10230"/>
    <n v="1"/>
    <n v="4.1000000000000005"/>
    <n v="6.1499999999999995"/>
    <n v="5.125"/>
    <n v="15.375"/>
  </r>
  <r>
    <s v="DL-1105"/>
    <s v="Freight forwarder ABC"/>
    <x v="2"/>
    <s v="Addis Ababa"/>
    <x v="3"/>
    <x v="7"/>
    <d v="2022-03-20T00:00:00"/>
    <d v="2022-04-21T00:00:00"/>
    <x v="0"/>
    <x v="3"/>
    <x v="0"/>
    <s v="Paid"/>
    <s v="Invoiced"/>
    <s v="TRANSPORTATION"/>
    <n v="32.119999999999997"/>
    <n v="600"/>
    <s v="USD"/>
    <n v="600"/>
    <n v="19272"/>
    <n v="300"/>
    <s v="USD"/>
    <n v="300"/>
    <n v="9636"/>
    <n v="32.119999999999997"/>
    <n v="300"/>
    <n v="9636"/>
    <n v="1"/>
    <n v="3.2"/>
    <n v="4.8"/>
    <n v="4"/>
    <n v="12"/>
  </r>
  <r>
    <s v="DL-1107"/>
    <s v="Freight forwarder ABC"/>
    <x v="2"/>
    <s v="Addis Ababa"/>
    <x v="2"/>
    <x v="14"/>
    <d v="2022-03-16T00:00:00"/>
    <d v="2022-04-28T00:00:00"/>
    <x v="0"/>
    <x v="3"/>
    <x v="0"/>
    <s v="Paid"/>
    <s v="Invoiced"/>
    <s v="TRANSPORTATION"/>
    <n v="34.020000000000003"/>
    <n v="600"/>
    <s v="USD"/>
    <n v="600"/>
    <n v="20412.000000000004"/>
    <n v="300"/>
    <s v="USD"/>
    <n v="300"/>
    <n v="10206.000000000002"/>
    <n v="34.020000000000003"/>
    <n v="300"/>
    <n v="10206.000000000002"/>
    <n v="1"/>
    <n v="4.3"/>
    <n v="6.45"/>
    <n v="5.375"/>
    <n v="16.125"/>
  </r>
  <r>
    <s v="DL-1134"/>
    <s v="Freight forwarder ABC"/>
    <x v="2"/>
    <s v="Mombasa"/>
    <x v="3"/>
    <x v="19"/>
    <d v="2022-03-02T00:00:00"/>
    <d v="2022-03-31T00:00:00"/>
    <x v="0"/>
    <x v="2"/>
    <x v="0"/>
    <s v="Paid"/>
    <s v="Missing"/>
    <s v="SECURITY &amp; ESCORT"/>
    <n v="34.119999999999997"/>
    <n v="20"/>
    <s v="USD"/>
    <n v="20"/>
    <n v="682.4"/>
    <n v="10"/>
    <s v="USD"/>
    <n v="10"/>
    <n v="341.2"/>
    <n v="34.119999999999997"/>
    <n v="10"/>
    <n v="341.2"/>
    <n v="1"/>
    <n v="2.9000000000000004"/>
    <n v="4.3499999999999996"/>
    <n v="3.625"/>
    <n v="10.875"/>
  </r>
  <r>
    <s v="DL-1135"/>
    <s v="Freight forwarder ABC"/>
    <x v="2"/>
    <s v="Mombasa"/>
    <x v="2"/>
    <x v="3"/>
    <d v="2022-03-01T00:00:00"/>
    <d v="2022-04-06T00:00:00"/>
    <x v="0"/>
    <x v="3"/>
    <x v="0"/>
    <s v="Paid"/>
    <s v="Missing"/>
    <s v="SECURITY &amp; ESCORT"/>
    <n v="32.04"/>
    <n v="20"/>
    <s v="USD"/>
    <n v="20"/>
    <n v="640.79999999999995"/>
    <n v="10"/>
    <s v="USD"/>
    <n v="10"/>
    <n v="320.39999999999998"/>
    <n v="32.04"/>
    <n v="10"/>
    <n v="320.39999999999998"/>
    <n v="1"/>
    <n v="3.6"/>
    <n v="5.3999999999999995"/>
    <n v="4.5"/>
    <n v="13.5"/>
  </r>
  <r>
    <s v="DL-1136"/>
    <s v="Freight forwarder ABC"/>
    <x v="2"/>
    <s v="Mombasa"/>
    <x v="0"/>
    <x v="11"/>
    <d v="2022-03-02T00:00:00"/>
    <d v="2022-04-02T00:00:00"/>
    <x v="0"/>
    <x v="3"/>
    <x v="0"/>
    <s v="Paid"/>
    <s v="Missing"/>
    <s v="SECURITY &amp; ESCORT"/>
    <n v="34.159999999999997"/>
    <n v="20"/>
    <s v="USD"/>
    <n v="20"/>
    <n v="683.19999999999993"/>
    <n v="10"/>
    <s v="USD"/>
    <n v="10"/>
    <n v="341.59999999999997"/>
    <n v="34.159999999999997"/>
    <n v="10"/>
    <n v="341.59999999999997"/>
    <n v="1"/>
    <n v="3.1"/>
    <n v="4.6499999999999995"/>
    <n v="3.875"/>
    <n v="11.625"/>
  </r>
  <r>
    <s v="DL-1137"/>
    <s v="Freight forwarder ABC"/>
    <x v="2"/>
    <s v="Addis Ababa"/>
    <x v="3"/>
    <x v="7"/>
    <d v="2022-03-06T00:00:00"/>
    <d v="2022-04-05T00:00:00"/>
    <x v="0"/>
    <x v="3"/>
    <x v="0"/>
    <s v="Paid"/>
    <s v="Missing"/>
    <s v="SECURITY &amp; ESCORT"/>
    <n v="34.06"/>
    <n v="20"/>
    <s v="USD"/>
    <n v="20"/>
    <n v="681.2"/>
    <n v="10"/>
    <s v="USD"/>
    <n v="10"/>
    <n v="340.6"/>
    <n v="34.06"/>
    <n v="10"/>
    <n v="340.6"/>
    <n v="1"/>
    <n v="3"/>
    <n v="4.5"/>
    <n v="3.75"/>
    <n v="11.25"/>
  </r>
  <r>
    <s v="DL-1138"/>
    <s v="Freight forwarder ABC"/>
    <x v="2"/>
    <s v="Mogadishu"/>
    <x v="3"/>
    <x v="20"/>
    <d v="2022-03-05T00:00:00"/>
    <d v="2022-03-31T00:00:00"/>
    <x v="0"/>
    <x v="2"/>
    <x v="0"/>
    <s v="Paid"/>
    <s v="Missing"/>
    <s v="SECURITY &amp; ESCORT"/>
    <n v="32.020000000000003"/>
    <n v="20"/>
    <s v="USD"/>
    <n v="20"/>
    <n v="640.40000000000009"/>
    <n v="10"/>
    <s v="USD"/>
    <n v="10"/>
    <n v="320.20000000000005"/>
    <n v="32.020000000000003"/>
    <n v="10"/>
    <n v="320.20000000000005"/>
    <n v="1"/>
    <n v="2.6"/>
    <n v="3.9"/>
    <n v="3.25"/>
    <n v="9.75"/>
  </r>
  <r>
    <s v="DL-1139"/>
    <s v="Freight forwarder ABC"/>
    <x v="2"/>
    <s v="Zanzibar"/>
    <x v="0"/>
    <x v="15"/>
    <d v="2022-03-06T00:00:00"/>
    <d v="2022-03-31T00:00:00"/>
    <x v="0"/>
    <x v="2"/>
    <x v="0"/>
    <s v="Paid"/>
    <s v="Missing"/>
    <s v="SECURITY &amp; ESCORT"/>
    <n v="32.119999999999997"/>
    <n v="20"/>
    <s v="USD"/>
    <n v="20"/>
    <n v="642.4"/>
    <n v="10"/>
    <s v="USD"/>
    <n v="10"/>
    <n v="321.2"/>
    <n v="32.119999999999997"/>
    <n v="10"/>
    <n v="321.2"/>
    <n v="1"/>
    <n v="2.5"/>
    <n v="3.75"/>
    <n v="3.125"/>
    <n v="9.375"/>
  </r>
  <r>
    <s v="DL-1140"/>
    <s v="Freight forwarder ABC"/>
    <x v="2"/>
    <s v="Zanzibar"/>
    <x v="2"/>
    <x v="13"/>
    <d v="2022-03-06T00:00:00"/>
    <d v="2022-03-31T00:00:00"/>
    <x v="0"/>
    <x v="2"/>
    <x v="0"/>
    <s v="Paid"/>
    <s v="Missing"/>
    <s v="SECURITY &amp; ESCORT"/>
    <n v="32.08"/>
    <n v="20"/>
    <s v="USD"/>
    <n v="20"/>
    <n v="641.59999999999991"/>
    <n v="10"/>
    <s v="USD"/>
    <n v="10"/>
    <n v="320.79999999999995"/>
    <n v="32.08"/>
    <n v="10"/>
    <n v="320.79999999999995"/>
    <n v="1"/>
    <n v="2.5"/>
    <n v="3.75"/>
    <n v="3.125"/>
    <n v="9.375"/>
  </r>
  <r>
    <s v="DL-1141"/>
    <s v="Freight forwarder ABC"/>
    <x v="2"/>
    <s v="Zanzibar"/>
    <x v="3"/>
    <x v="10"/>
    <d v="2022-03-06T00:00:00"/>
    <d v="2022-04-25T00:00:00"/>
    <x v="0"/>
    <x v="3"/>
    <x v="0"/>
    <s v="Paid"/>
    <s v="Missing"/>
    <s v="SECURITY &amp; ESCORT"/>
    <n v="34.119999999999997"/>
    <n v="20"/>
    <s v="USD"/>
    <n v="20"/>
    <n v="682.4"/>
    <n v="10"/>
    <s v="USD"/>
    <n v="10"/>
    <n v="341.2"/>
    <n v="34.119999999999997"/>
    <n v="10"/>
    <n v="341.2"/>
    <n v="1"/>
    <n v="5"/>
    <n v="7.5"/>
    <n v="6.25"/>
    <n v="18.75"/>
  </r>
  <r>
    <s v="DL-1142"/>
    <s v="Freight forwarder ABC"/>
    <x v="2"/>
    <s v="Mombasa"/>
    <x v="2"/>
    <x v="3"/>
    <d v="2022-03-09T00:00:00"/>
    <d v="2022-04-05T00:00:00"/>
    <x v="0"/>
    <x v="3"/>
    <x v="0"/>
    <s v="Paid"/>
    <s v="Missing"/>
    <s v="SECURITY &amp; ESCORT"/>
    <n v="34.14"/>
    <n v="20"/>
    <s v="USD"/>
    <n v="20"/>
    <n v="682.8"/>
    <n v="10"/>
    <s v="USD"/>
    <n v="10"/>
    <n v="341.4"/>
    <n v="34.14"/>
    <n v="10"/>
    <n v="341.4"/>
    <n v="1"/>
    <n v="2.7"/>
    <n v="4.05"/>
    <n v="3.375"/>
    <n v="10.125"/>
  </r>
  <r>
    <s v="DL-1143"/>
    <s v="Freight forwarder ABC"/>
    <x v="2"/>
    <s v="Mombasa"/>
    <x v="1"/>
    <x v="18"/>
    <d v="2022-03-10T00:00:00"/>
    <d v="2022-04-10T00:00:00"/>
    <x v="0"/>
    <x v="3"/>
    <x v="0"/>
    <s v="Paid"/>
    <s v="Missing"/>
    <s v="SECURITY &amp; ESCORT"/>
    <n v="32.04"/>
    <n v="20"/>
    <s v="USD"/>
    <n v="20"/>
    <n v="640.79999999999995"/>
    <n v="10"/>
    <s v="USD"/>
    <n v="10"/>
    <n v="320.39999999999998"/>
    <n v="32.04"/>
    <n v="10"/>
    <n v="320.39999999999998"/>
    <n v="1"/>
    <n v="3.1"/>
    <n v="4.6499999999999995"/>
    <n v="3.875"/>
    <n v="11.625"/>
  </r>
  <r>
    <s v="DL-1144"/>
    <s v="Freight forwarder ABC"/>
    <x v="2"/>
    <s v="Zanzibar"/>
    <x v="0"/>
    <x v="15"/>
    <d v="2022-03-10T00:00:00"/>
    <d v="2022-04-17T00:00:00"/>
    <x v="0"/>
    <x v="3"/>
    <x v="0"/>
    <s v="Paid"/>
    <s v="Missing"/>
    <s v="SECURITY &amp; ESCORT"/>
    <n v="30.14"/>
    <n v="20"/>
    <s v="USD"/>
    <n v="20"/>
    <n v="602.79999999999995"/>
    <n v="10"/>
    <s v="USD"/>
    <n v="10"/>
    <n v="301.39999999999998"/>
    <n v="30.139999999999997"/>
    <n v="10"/>
    <n v="301.39999999999998"/>
    <n v="1"/>
    <n v="3.8000000000000003"/>
    <n v="5.7"/>
    <n v="4.75"/>
    <n v="14.25"/>
  </r>
  <r>
    <s v="DL-1145"/>
    <s v="Freight forwarder ABC"/>
    <x v="2"/>
    <s v="Zanzibar"/>
    <x v="1"/>
    <x v="24"/>
    <d v="2022-03-05T00:00:00"/>
    <d v="2022-04-02T00:00:00"/>
    <x v="0"/>
    <x v="3"/>
    <x v="0"/>
    <s v="Paid"/>
    <s v="Missing"/>
    <s v="SECURITY &amp; ESCORT"/>
    <n v="30.18"/>
    <n v="20"/>
    <s v="USD"/>
    <n v="20"/>
    <n v="603.6"/>
    <n v="10"/>
    <s v="USD"/>
    <n v="10"/>
    <n v="301.8"/>
    <n v="30.18"/>
    <n v="10"/>
    <n v="301.8"/>
    <n v="1"/>
    <n v="2.8000000000000003"/>
    <n v="4.2"/>
    <n v="3.5"/>
    <n v="10.5"/>
  </r>
  <r>
    <s v="DL-1146"/>
    <s v="Freight forwarder ABC"/>
    <x v="2"/>
    <s v="Mogadishu"/>
    <x v="4"/>
    <x v="16"/>
    <d v="2022-03-05T00:00:00"/>
    <d v="2022-04-02T00:00:00"/>
    <x v="0"/>
    <x v="3"/>
    <x v="0"/>
    <s v="Paid"/>
    <s v="Missing"/>
    <s v="SECURITY &amp; ESCORT"/>
    <n v="30.12"/>
    <n v="20"/>
    <s v="USD"/>
    <n v="20"/>
    <n v="602.4"/>
    <n v="10"/>
    <s v="USD"/>
    <n v="10"/>
    <n v="301.2"/>
    <n v="30.119999999999997"/>
    <n v="10"/>
    <n v="301.2"/>
    <n v="1"/>
    <n v="2.8000000000000003"/>
    <n v="4.2"/>
    <n v="3.5"/>
    <n v="10.5"/>
  </r>
  <r>
    <s v="DL-1147"/>
    <s v="Freight forwarder ABC"/>
    <x v="2"/>
    <s v="Mombasa"/>
    <x v="0"/>
    <x v="11"/>
    <d v="2022-03-16T00:00:00"/>
    <d v="2022-04-22T00:00:00"/>
    <x v="0"/>
    <x v="3"/>
    <x v="0"/>
    <s v="Paid"/>
    <s v="Missing"/>
    <s v="SECURITY &amp; ESCORT"/>
    <n v="34.26"/>
    <n v="20"/>
    <s v="USD"/>
    <n v="20"/>
    <n v="685.19999999999993"/>
    <n v="10"/>
    <s v="USD"/>
    <n v="10"/>
    <n v="342.59999999999997"/>
    <n v="34.26"/>
    <n v="10"/>
    <n v="342.59999999999997"/>
    <n v="1"/>
    <n v="3.7"/>
    <n v="5.55"/>
    <n v="4.625"/>
    <n v="13.875"/>
  </r>
  <r>
    <s v="DL-1148"/>
    <s v="Freight forwarder ABC"/>
    <x v="2"/>
    <s v="Marrakech"/>
    <x v="3"/>
    <x v="4"/>
    <d v="2022-03-13T00:00:00"/>
    <d v="2022-04-10T00:00:00"/>
    <x v="0"/>
    <x v="3"/>
    <x v="0"/>
    <s v="Paid"/>
    <s v="Missing"/>
    <s v="SECURITY &amp; ESCORT"/>
    <n v="30.12"/>
    <n v="20"/>
    <s v="USD"/>
    <n v="20"/>
    <n v="602.4"/>
    <n v="10"/>
    <s v="USD"/>
    <n v="10"/>
    <n v="301.2"/>
    <n v="30.119999999999997"/>
    <n v="10"/>
    <n v="301.2"/>
    <n v="1"/>
    <n v="2.8000000000000003"/>
    <n v="4.2"/>
    <n v="3.5"/>
    <n v="10.5"/>
  </r>
  <r>
    <s v="DL-1149"/>
    <s v="Freight forwarder ABC"/>
    <x v="2"/>
    <s v="Mombasa"/>
    <x v="3"/>
    <x v="19"/>
    <d v="2022-03-06T00:00:00"/>
    <d v="2022-04-01T00:00:00"/>
    <x v="0"/>
    <x v="3"/>
    <x v="0"/>
    <s v="Paid"/>
    <s v="Missing"/>
    <s v="SECURITY &amp; ESCORT"/>
    <n v="30.2"/>
    <n v="20"/>
    <s v="USD"/>
    <n v="20"/>
    <n v="604"/>
    <n v="10"/>
    <s v="USD"/>
    <n v="10"/>
    <n v="302"/>
    <n v="30.2"/>
    <n v="10"/>
    <n v="302"/>
    <n v="1"/>
    <n v="2.6"/>
    <n v="3.9"/>
    <n v="3.25"/>
    <n v="9.75"/>
  </r>
  <r>
    <s v="DL-1150"/>
    <s v="Freight forwarder ABC"/>
    <x v="2"/>
    <s v="Mombasa"/>
    <x v="2"/>
    <x v="3"/>
    <d v="2022-03-13T00:00:00"/>
    <d v="2022-04-10T00:00:00"/>
    <x v="0"/>
    <x v="3"/>
    <x v="0"/>
    <s v="Paid"/>
    <s v="Missing"/>
    <s v="SECURITY &amp; ESCORT"/>
    <n v="30.12"/>
    <n v="20"/>
    <s v="USD"/>
    <n v="20"/>
    <n v="602.4"/>
    <n v="10"/>
    <s v="USD"/>
    <n v="10"/>
    <n v="301.2"/>
    <n v="30.119999999999997"/>
    <n v="10"/>
    <n v="301.2"/>
    <n v="1"/>
    <n v="2.8000000000000003"/>
    <n v="4.2"/>
    <n v="3.5"/>
    <n v="10.5"/>
  </r>
  <r>
    <s v="DL-1151"/>
    <s v="Freight forwarder ABC"/>
    <x v="2"/>
    <s v="Zanzibar"/>
    <x v="1"/>
    <x v="24"/>
    <d v="2022-03-07T00:00:00"/>
    <d v="2022-04-08T00:00:00"/>
    <x v="0"/>
    <x v="3"/>
    <x v="0"/>
    <s v="Paid"/>
    <s v="Missing"/>
    <s v="SECURITY &amp; ESCORT"/>
    <n v="30.18"/>
    <n v="20"/>
    <s v="USD"/>
    <n v="20"/>
    <n v="603.6"/>
    <n v="10"/>
    <s v="USD"/>
    <n v="10"/>
    <n v="301.8"/>
    <n v="30.18"/>
    <n v="10"/>
    <n v="301.8"/>
    <n v="1"/>
    <n v="3.2"/>
    <n v="4.8"/>
    <n v="4"/>
    <n v="12"/>
  </r>
  <r>
    <s v="DL-1152"/>
    <s v="Freight forwarder ABC"/>
    <x v="2"/>
    <s v="Zanzibar"/>
    <x v="2"/>
    <x v="13"/>
    <d v="2022-03-05T00:00:00"/>
    <d v="2022-03-31T00:00:00"/>
    <x v="0"/>
    <x v="2"/>
    <x v="0"/>
    <s v="Paid"/>
    <s v="Missing"/>
    <s v="SECURITY &amp; ESCORT"/>
    <n v="28.16"/>
    <n v="20"/>
    <s v="USD"/>
    <n v="20"/>
    <n v="563.20000000000005"/>
    <n v="10"/>
    <s v="USD"/>
    <n v="10"/>
    <n v="281.60000000000002"/>
    <n v="28.160000000000004"/>
    <n v="10"/>
    <n v="281.60000000000002"/>
    <n v="1"/>
    <n v="2.6"/>
    <n v="3.9"/>
    <n v="3.25"/>
    <n v="9.75"/>
  </r>
  <r>
    <s v="DL-1153"/>
    <s v="Freight forwarder ABC"/>
    <x v="2"/>
    <s v="Mogadishu"/>
    <x v="4"/>
    <x v="16"/>
    <d v="2022-03-09T00:00:00"/>
    <d v="2022-04-07T00:00:00"/>
    <x v="0"/>
    <x v="3"/>
    <x v="0"/>
    <s v="Paid"/>
    <s v="Missing"/>
    <s v="SECURITY &amp; ESCORT"/>
    <n v="28.12"/>
    <n v="20"/>
    <s v="USD"/>
    <n v="20"/>
    <n v="562.4"/>
    <n v="10"/>
    <s v="USD"/>
    <n v="10"/>
    <n v="281.2"/>
    <n v="28.119999999999997"/>
    <n v="10"/>
    <n v="281.2"/>
    <n v="1"/>
    <n v="2.9000000000000004"/>
    <n v="4.3499999999999996"/>
    <n v="3.625"/>
    <n v="10.875"/>
  </r>
  <r>
    <s v="DL-1154"/>
    <s v="Freight forwarder ABC"/>
    <x v="2"/>
    <s v="Addis Ababa"/>
    <x v="1"/>
    <x v="17"/>
    <d v="2022-03-08T00:00:00"/>
    <d v="2022-04-06T00:00:00"/>
    <x v="0"/>
    <x v="3"/>
    <x v="0"/>
    <s v="Paid"/>
    <s v="Missing"/>
    <s v="SECURITY &amp; ESCORT"/>
    <n v="28.12"/>
    <n v="20"/>
    <s v="USD"/>
    <n v="20"/>
    <n v="562.4"/>
    <n v="10"/>
    <s v="USD"/>
    <n v="10"/>
    <n v="281.2"/>
    <n v="28.119999999999997"/>
    <n v="10"/>
    <n v="281.2"/>
    <n v="1"/>
    <n v="2.9000000000000004"/>
    <n v="4.3499999999999996"/>
    <n v="3.625"/>
    <n v="10.875"/>
  </r>
  <r>
    <s v="DL-1155"/>
    <s v="Freight forwarder ABC"/>
    <x v="2"/>
    <s v="Mombasa"/>
    <x v="3"/>
    <x v="19"/>
    <d v="2022-03-05T00:00:00"/>
    <d v="2022-04-02T00:00:00"/>
    <x v="0"/>
    <x v="3"/>
    <x v="0"/>
    <s v="Paid"/>
    <s v="Missing"/>
    <s v="SECURITY &amp; ESCORT"/>
    <n v="28.14"/>
    <n v="20"/>
    <s v="USD"/>
    <n v="20"/>
    <n v="562.79999999999995"/>
    <n v="10"/>
    <s v="USD"/>
    <n v="10"/>
    <n v="281.39999999999998"/>
    <n v="28.139999999999997"/>
    <n v="10"/>
    <n v="281.39999999999998"/>
    <n v="1"/>
    <n v="2.8000000000000003"/>
    <n v="4.2"/>
    <n v="3.5"/>
    <n v="10.5"/>
  </r>
  <r>
    <s v="DL-1156"/>
    <s v="Freight forwarder ABC"/>
    <x v="2"/>
    <s v="Mogadishu"/>
    <x v="4"/>
    <x v="16"/>
    <d v="2022-03-12T00:00:00"/>
    <d v="2022-04-08T00:00:00"/>
    <x v="0"/>
    <x v="3"/>
    <x v="0"/>
    <s v="Paid"/>
    <s v="Missing"/>
    <s v="SECURITY &amp; ESCORT"/>
    <n v="34.119999999999997"/>
    <n v="20"/>
    <s v="USD"/>
    <n v="20"/>
    <n v="682.4"/>
    <n v="10"/>
    <s v="USD"/>
    <n v="10"/>
    <n v="341.2"/>
    <n v="34.119999999999997"/>
    <n v="10"/>
    <n v="341.2"/>
    <n v="1"/>
    <n v="2.7"/>
    <n v="4.05"/>
    <n v="3.375"/>
    <n v="10.125"/>
  </r>
  <r>
    <s v="DL-1157"/>
    <s v="Freight forwarder ABC"/>
    <x v="2"/>
    <s v="Mombasa"/>
    <x v="3"/>
    <x v="19"/>
    <d v="2022-03-09T00:00:00"/>
    <d v="2022-04-02T00:00:00"/>
    <x v="0"/>
    <x v="3"/>
    <x v="0"/>
    <s v="Paid"/>
    <s v="Missing"/>
    <s v="SECURITY &amp; ESCORT"/>
    <n v="32.119999999999997"/>
    <n v="20"/>
    <s v="USD"/>
    <n v="20"/>
    <n v="642.4"/>
    <n v="10"/>
    <s v="USD"/>
    <n v="10"/>
    <n v="321.2"/>
    <n v="32.119999999999997"/>
    <n v="10"/>
    <n v="321.2"/>
    <n v="1"/>
    <n v="2.4000000000000004"/>
    <n v="3.5999999999999996"/>
    <n v="3"/>
    <n v="9"/>
  </r>
  <r>
    <s v="DL-1158"/>
    <s v="Freight forwarder ABC"/>
    <x v="2"/>
    <s v="Marrakech"/>
    <x v="0"/>
    <x v="5"/>
    <d v="2022-03-12T00:00:00"/>
    <d v="2022-04-10T00:00:00"/>
    <x v="0"/>
    <x v="3"/>
    <x v="0"/>
    <s v="Paid"/>
    <s v="Missing"/>
    <s v="SECURITY &amp; ESCORT"/>
    <n v="34.18"/>
    <n v="20"/>
    <s v="USD"/>
    <n v="20"/>
    <n v="683.6"/>
    <n v="10"/>
    <s v="USD"/>
    <n v="10"/>
    <n v="341.8"/>
    <n v="34.18"/>
    <n v="10"/>
    <n v="341.8"/>
    <n v="1"/>
    <n v="2.9000000000000004"/>
    <n v="4.3499999999999996"/>
    <n v="3.625"/>
    <n v="10.875"/>
  </r>
  <r>
    <s v="DL-1159"/>
    <s v="Freight forwarder ABC"/>
    <x v="2"/>
    <s v="Addis Ababa"/>
    <x v="0"/>
    <x v="23"/>
    <d v="2022-03-12T00:00:00"/>
    <d v="2022-04-22T00:00:00"/>
    <x v="0"/>
    <x v="3"/>
    <x v="0"/>
    <s v="Paid"/>
    <s v="Missing"/>
    <s v="SECURITY &amp; ESCORT"/>
    <n v="34.1"/>
    <n v="20"/>
    <s v="USD"/>
    <n v="20"/>
    <n v="682"/>
    <n v="10"/>
    <s v="USD"/>
    <n v="10"/>
    <n v="341"/>
    <n v="34.1"/>
    <n v="10"/>
    <n v="341"/>
    <n v="1"/>
    <n v="4.1000000000000005"/>
    <n v="6.1499999999999995"/>
    <n v="5.125"/>
    <n v="15.375"/>
  </r>
  <r>
    <s v="DL-1160"/>
    <s v="Freight forwarder ABC"/>
    <x v="2"/>
    <s v="Addis Ababa"/>
    <x v="3"/>
    <x v="7"/>
    <d v="2022-03-20T00:00:00"/>
    <d v="2022-04-21T00:00:00"/>
    <x v="0"/>
    <x v="3"/>
    <x v="0"/>
    <s v="Paid"/>
    <s v="Missing"/>
    <s v="SECURITY &amp; ESCORT"/>
    <n v="32.119999999999997"/>
    <n v="20"/>
    <s v="USD"/>
    <n v="20"/>
    <n v="642.4"/>
    <n v="10"/>
    <s v="USD"/>
    <n v="10"/>
    <n v="321.2"/>
    <n v="32.119999999999997"/>
    <n v="10"/>
    <n v="321.2"/>
    <n v="1"/>
    <n v="3.2"/>
    <n v="4.8"/>
    <n v="4"/>
    <n v="12"/>
  </r>
  <r>
    <s v="DL-1161"/>
    <s v="Freight forwarder ABC"/>
    <x v="2"/>
    <s v="Marrakech"/>
    <x v="3"/>
    <x v="4"/>
    <d v="2022-03-16T00:00:00"/>
    <d v="2022-04-28T00:00:00"/>
    <x v="0"/>
    <x v="3"/>
    <x v="0"/>
    <s v="Paid"/>
    <s v="Missing"/>
    <s v="SECURITY &amp; ESCORT"/>
    <n v="34.020000000000003"/>
    <n v="20"/>
    <s v="USD"/>
    <n v="20"/>
    <n v="680.40000000000009"/>
    <n v="10"/>
    <s v="USD"/>
    <n v="10"/>
    <n v="340.20000000000005"/>
    <n v="34.020000000000003"/>
    <n v="10"/>
    <n v="340.20000000000005"/>
    <n v="1"/>
    <n v="4.3"/>
    <n v="6.45"/>
    <n v="5.375"/>
    <n v="16.125"/>
  </r>
  <r>
    <s v="DL-1192"/>
    <s v="Freight forwarder ABC"/>
    <x v="2"/>
    <s v="Mogadishu"/>
    <x v="1"/>
    <x v="1"/>
    <d v="2022-03-01T00:00:00"/>
    <d v="2022-03-28T00:00:00"/>
    <x v="0"/>
    <x v="2"/>
    <x v="0"/>
    <s v="Paid"/>
    <s v="Paid"/>
    <s v="TRANSPORTATION"/>
    <n v="29.486000000000001"/>
    <n v="600"/>
    <s v="USD"/>
    <n v="600"/>
    <n v="17691.600000000002"/>
    <n v="300"/>
    <s v="USD"/>
    <n v="300"/>
    <n v="8845.8000000000011"/>
    <n v="29.486000000000004"/>
    <n v="300"/>
    <n v="8845.8000000000011"/>
    <n v="1"/>
    <n v="2.7"/>
    <n v="4.05"/>
    <n v="3.375"/>
    <n v="10.125"/>
  </r>
  <r>
    <s v="DL-1194"/>
    <s v="Freight forwarder ABC"/>
    <x v="2"/>
    <s v="Addis Ababa"/>
    <x v="4"/>
    <x v="8"/>
    <d v="2022-03-26T00:00:00"/>
    <d v="2022-04-23T00:00:00"/>
    <x v="0"/>
    <x v="3"/>
    <x v="0"/>
    <s v="Paid"/>
    <s v="Invoiced"/>
    <s v="TRANSPORTATION"/>
    <n v="29.856000000000002"/>
    <n v="600"/>
    <s v="USD"/>
    <n v="600"/>
    <n v="17913.600000000002"/>
    <n v="300"/>
    <s v="USD"/>
    <n v="300"/>
    <n v="8956.8000000000011"/>
    <n v="29.856000000000005"/>
    <n v="300"/>
    <n v="8956.8000000000011"/>
    <n v="1"/>
    <n v="2.8000000000000003"/>
    <n v="4.2"/>
    <n v="3.5"/>
    <n v="10.5"/>
  </r>
  <r>
    <s v="DL-1196"/>
    <s v="Freight forwarder ABC"/>
    <x v="2"/>
    <s v="Addis Ababa"/>
    <x v="2"/>
    <x v="14"/>
    <d v="2022-03-01T00:00:00"/>
    <d v="2022-03-28T00:00:00"/>
    <x v="0"/>
    <x v="2"/>
    <x v="0"/>
    <s v="Paid"/>
    <s v="Paid"/>
    <s v="TRANSPORTATION"/>
    <n v="29.733000000000001"/>
    <n v="600"/>
    <s v="USD"/>
    <n v="600"/>
    <n v="17839.8"/>
    <n v="300"/>
    <s v="USD"/>
    <n v="300"/>
    <n v="8919.9"/>
    <n v="29.733000000000001"/>
    <n v="300"/>
    <n v="8919.9"/>
    <n v="1"/>
    <n v="2.7"/>
    <n v="4.05"/>
    <n v="3.375"/>
    <n v="10.125"/>
  </r>
  <r>
    <s v="DL-1198"/>
    <s v="Freight forwarder ABC"/>
    <x v="2"/>
    <s v="Marrakech"/>
    <x v="3"/>
    <x v="4"/>
    <d v="2022-03-04T00:00:00"/>
    <d v="2022-03-30T00:00:00"/>
    <x v="0"/>
    <x v="2"/>
    <x v="0"/>
    <s v="Paid"/>
    <s v="Paid"/>
    <s v="TRANSPORTATION"/>
    <n v="30.026"/>
    <n v="600"/>
    <s v="USD"/>
    <n v="600"/>
    <n v="18015.599999999999"/>
    <n v="300"/>
    <s v="USD"/>
    <n v="300"/>
    <n v="9007.7999999999993"/>
    <n v="30.025999999999996"/>
    <n v="300"/>
    <n v="9007.7999999999993"/>
    <n v="1"/>
    <n v="2.6"/>
    <n v="3.9"/>
    <n v="3.25"/>
    <n v="9.75"/>
  </r>
  <r>
    <s v="DL-1200"/>
    <s v="Freight forwarder ABC"/>
    <x v="2"/>
    <s v="Addis Ababa"/>
    <x v="0"/>
    <x v="23"/>
    <d v="2022-03-02T00:00:00"/>
    <d v="2022-04-06T00:00:00"/>
    <x v="0"/>
    <x v="3"/>
    <x v="0"/>
    <s v="Paid"/>
    <s v="Paid"/>
    <s v="TRANSPORTATION"/>
    <n v="30.204999999999998"/>
    <n v="600"/>
    <s v="USD"/>
    <n v="600"/>
    <n v="18123"/>
    <n v="300"/>
    <s v="USD"/>
    <n v="300"/>
    <n v="9061.5"/>
    <n v="30.204999999999998"/>
    <n v="300"/>
    <n v="9061.5"/>
    <n v="1"/>
    <n v="3.5"/>
    <n v="5.25"/>
    <n v="4.375"/>
    <n v="13.125"/>
  </r>
  <r>
    <s v="DL-1202"/>
    <s v="Freight forwarder ABC"/>
    <x v="2"/>
    <s v="Marrakech"/>
    <x v="2"/>
    <x v="22"/>
    <d v="2022-03-01T00:00:00"/>
    <d v="2022-03-28T00:00:00"/>
    <x v="0"/>
    <x v="2"/>
    <x v="0"/>
    <s v="Paid"/>
    <s v="Paid"/>
    <s v="TRANSPORTATION"/>
    <n v="29.466000000000001"/>
    <n v="600"/>
    <s v="USD"/>
    <n v="600"/>
    <n v="17679.600000000002"/>
    <n v="300"/>
    <s v="USD"/>
    <n v="300"/>
    <n v="8839.8000000000011"/>
    <n v="29.466000000000005"/>
    <n v="300"/>
    <n v="8839.8000000000011"/>
    <n v="1"/>
    <n v="2.7"/>
    <n v="4.05"/>
    <n v="3.375"/>
    <n v="10.125"/>
  </r>
  <r>
    <s v="DL-1204"/>
    <s v="Freight forwarder ABC"/>
    <x v="2"/>
    <s v="Zanzibar"/>
    <x v="4"/>
    <x v="12"/>
    <d v="2022-03-04T00:00:00"/>
    <d v="2022-03-30T00:00:00"/>
    <x v="0"/>
    <x v="2"/>
    <x v="0"/>
    <s v="Paid"/>
    <s v="Paid"/>
    <s v="TRANSPORTATION"/>
    <n v="29.856000000000002"/>
    <n v="600"/>
    <s v="USD"/>
    <n v="600"/>
    <n v="17913.600000000002"/>
    <n v="300"/>
    <s v="USD"/>
    <n v="300"/>
    <n v="8956.8000000000011"/>
    <n v="29.856000000000005"/>
    <n v="300"/>
    <n v="8956.8000000000011"/>
    <n v="1"/>
    <n v="2.6"/>
    <n v="3.9"/>
    <n v="3.25"/>
    <n v="9.75"/>
  </r>
  <r>
    <s v="DL-1206"/>
    <s v="Freight forwarder ABC"/>
    <x v="2"/>
    <s v="Addis Ababa"/>
    <x v="2"/>
    <x v="14"/>
    <d v="2022-03-04T00:00:00"/>
    <d v="2022-03-28T00:00:00"/>
    <x v="0"/>
    <x v="2"/>
    <x v="0"/>
    <s v="Paid"/>
    <s v="Paid"/>
    <s v="TRANSPORTATION"/>
    <n v="29.881"/>
    <n v="600"/>
    <s v="USD"/>
    <n v="600"/>
    <n v="17928.599999999999"/>
    <n v="300"/>
    <s v="USD"/>
    <n v="300"/>
    <n v="8964.2999999999993"/>
    <n v="29.880999999999997"/>
    <n v="300"/>
    <n v="8964.2999999999993"/>
    <n v="1"/>
    <n v="2.4000000000000004"/>
    <n v="3.5999999999999996"/>
    <n v="3"/>
    <n v="9"/>
  </r>
  <r>
    <s v="DL-1208"/>
    <s v="Freight forwarder ABC"/>
    <x v="2"/>
    <s v="Mombasa"/>
    <x v="2"/>
    <x v="3"/>
    <d v="2022-03-01T00:00:00"/>
    <d v="2022-03-28T00:00:00"/>
    <x v="0"/>
    <x v="2"/>
    <x v="0"/>
    <s v="Paid"/>
    <s v="Paid"/>
    <s v="TRANSPORTATION"/>
    <n v="29.667000000000002"/>
    <n v="600"/>
    <s v="USD"/>
    <n v="600"/>
    <n v="17800.2"/>
    <n v="300"/>
    <s v="USD"/>
    <n v="300"/>
    <n v="8900.1"/>
    <n v="29.667000000000002"/>
    <n v="300"/>
    <n v="8900.1"/>
    <n v="1"/>
    <n v="2.7"/>
    <n v="4.05"/>
    <n v="3.375"/>
    <n v="10.125"/>
  </r>
  <r>
    <s v="DL-1210"/>
    <s v="Freight forwarder ABC"/>
    <x v="2"/>
    <s v="Mombasa"/>
    <x v="2"/>
    <x v="3"/>
    <d v="2022-03-19T00:00:00"/>
    <d v="2022-04-17T00:00:00"/>
    <x v="0"/>
    <x v="3"/>
    <x v="0"/>
    <s v="Invoiced"/>
    <s v="Invoiced"/>
    <s v="TRANSPORTATION"/>
    <n v="33.456000000000003"/>
    <n v="600"/>
    <s v="USD"/>
    <n v="600"/>
    <n v="20073.600000000002"/>
    <n v="300"/>
    <s v="USD"/>
    <n v="300"/>
    <n v="10036.800000000001"/>
    <n v="33.456000000000003"/>
    <n v="300"/>
    <n v="10036.800000000001"/>
    <n v="1"/>
    <n v="2.9000000000000004"/>
    <n v="4.3499999999999996"/>
    <n v="3.625"/>
    <n v="10.875"/>
  </r>
  <r>
    <s v="DL-1212"/>
    <s v="Freight forwarder ABC"/>
    <x v="2"/>
    <s v="Marrakech"/>
    <x v="4"/>
    <x v="21"/>
    <d v="2022-03-09T00:00:00"/>
    <d v="2022-04-02T00:00:00"/>
    <x v="0"/>
    <x v="3"/>
    <x v="0"/>
    <s v="Paid"/>
    <s v="Paid"/>
    <s v="TRANSPORTATION"/>
    <n v="30.151"/>
    <n v="600"/>
    <s v="USD"/>
    <n v="600"/>
    <n v="18090.599999999999"/>
    <n v="300"/>
    <s v="USD"/>
    <n v="300"/>
    <n v="9045.2999999999993"/>
    <n v="30.150999999999996"/>
    <n v="300"/>
    <n v="9045.2999999999993"/>
    <n v="1"/>
    <n v="2.4000000000000004"/>
    <n v="3.5999999999999996"/>
    <n v="3"/>
    <n v="9"/>
  </r>
  <r>
    <s v="DL-1214"/>
    <s v="Freight forwarder ABC"/>
    <x v="2"/>
    <s v="Mogadishu"/>
    <x v="3"/>
    <x v="20"/>
    <d v="2022-03-10T00:00:00"/>
    <d v="2022-04-08T00:00:00"/>
    <x v="0"/>
    <x v="3"/>
    <x v="0"/>
    <s v="Invoiced"/>
    <s v="Paid"/>
    <s v="TRANSPORTATION"/>
    <n v="32.472999999999999"/>
    <n v="600"/>
    <s v="USD"/>
    <n v="600"/>
    <n v="19483.8"/>
    <n v="300"/>
    <s v="USD"/>
    <n v="300"/>
    <n v="9741.9"/>
    <n v="32.472999999999999"/>
    <n v="300"/>
    <n v="9741.9"/>
    <n v="1"/>
    <n v="2.9000000000000004"/>
    <n v="4.3499999999999996"/>
    <n v="3.625"/>
    <n v="10.875"/>
  </r>
  <r>
    <s v="DL-1216"/>
    <s v="Freight forwarder ABC"/>
    <x v="2"/>
    <s v="Mombasa"/>
    <x v="0"/>
    <x v="11"/>
    <d v="2022-03-15T00:00:00"/>
    <d v="2022-04-17T00:00:00"/>
    <x v="0"/>
    <x v="3"/>
    <x v="0"/>
    <s v="Invoiced"/>
    <s v="Invoiced"/>
    <s v="TRANSPORTATION"/>
    <n v="28.866"/>
    <n v="600"/>
    <s v="USD"/>
    <n v="600"/>
    <n v="17319.599999999999"/>
    <n v="300"/>
    <s v="USD"/>
    <n v="300"/>
    <n v="8659.7999999999993"/>
    <n v="28.865999999999996"/>
    <n v="300"/>
    <n v="8659.7999999999993"/>
    <n v="1"/>
    <n v="3.3000000000000003"/>
    <n v="4.95"/>
    <n v="4.125"/>
    <n v="12.375"/>
  </r>
  <r>
    <s v="DL-1218"/>
    <s v="Freight forwarder ABC"/>
    <x v="2"/>
    <s v="Mogadishu"/>
    <x v="4"/>
    <x v="16"/>
    <d v="2022-03-09T00:00:00"/>
    <d v="2022-04-05T00:00:00"/>
    <x v="0"/>
    <x v="3"/>
    <x v="0"/>
    <s v="Paid"/>
    <s v="Paid"/>
    <s v="TRANSPORTATION"/>
    <n v="29.414000000000001"/>
    <n v="600"/>
    <s v="USD"/>
    <n v="600"/>
    <n v="17648.400000000001"/>
    <n v="300"/>
    <s v="USD"/>
    <n v="300"/>
    <n v="8824.2000000000007"/>
    <n v="29.414000000000001"/>
    <n v="300"/>
    <n v="8824.2000000000007"/>
    <n v="1"/>
    <n v="2.7"/>
    <n v="4.05"/>
    <n v="3.375"/>
    <n v="10.125"/>
  </r>
  <r>
    <s v="DL-1220"/>
    <s v="Freight forwarder ABC"/>
    <x v="2"/>
    <s v="Addis Ababa"/>
    <x v="1"/>
    <x v="17"/>
    <d v="2022-03-15T00:00:00"/>
    <d v="2022-04-28T00:00:00"/>
    <x v="0"/>
    <x v="3"/>
    <x v="0"/>
    <s v="Paid"/>
    <s v="Invoiced"/>
    <s v="TRANSPORTATION"/>
    <n v="29.768000000000001"/>
    <n v="600"/>
    <s v="USD"/>
    <n v="600"/>
    <n v="17860.8"/>
    <n v="300"/>
    <s v="USD"/>
    <n v="300"/>
    <n v="8930.4"/>
    <n v="29.767999999999997"/>
    <n v="300"/>
    <n v="8930.4"/>
    <n v="1"/>
    <n v="4.4000000000000004"/>
    <n v="6.6"/>
    <n v="5.5"/>
    <n v="16.5"/>
  </r>
  <r>
    <s v="DL-1222"/>
    <s v="Freight forwarder ABC"/>
    <x v="2"/>
    <s v="Mombasa"/>
    <x v="2"/>
    <x v="3"/>
    <d v="2022-03-09T00:00:00"/>
    <d v="2022-04-01T00:00:00"/>
    <x v="0"/>
    <x v="3"/>
    <x v="0"/>
    <s v="Paid"/>
    <s v="Paid"/>
    <s v="TRANSPORTATION"/>
    <n v="30.103000000000002"/>
    <n v="600"/>
    <s v="USD"/>
    <n v="600"/>
    <n v="18061.8"/>
    <n v="300"/>
    <s v="USD"/>
    <n v="300"/>
    <n v="9030.9"/>
    <n v="30.102999999999998"/>
    <n v="300"/>
    <n v="9030.9"/>
    <n v="1"/>
    <n v="2.3000000000000003"/>
    <n v="3.4499999999999997"/>
    <n v="2.875"/>
    <n v="8.625"/>
  </r>
  <r>
    <s v="DL-1224"/>
    <s v="Freight forwarder ABC"/>
    <x v="2"/>
    <s v="Marrakech"/>
    <x v="3"/>
    <x v="4"/>
    <d v="2022-03-11T00:00:00"/>
    <d v="2022-04-17T00:00:00"/>
    <x v="0"/>
    <x v="3"/>
    <x v="0"/>
    <s v="Invoiced"/>
    <s v="Invoiced"/>
    <s v="TRANSPORTATION"/>
    <n v="29.588000000000001"/>
    <n v="600"/>
    <s v="USD"/>
    <n v="600"/>
    <n v="17752.8"/>
    <n v="300"/>
    <s v="USD"/>
    <n v="300"/>
    <n v="8876.4"/>
    <n v="29.587999999999997"/>
    <n v="300"/>
    <n v="8876.4"/>
    <n v="1"/>
    <n v="3.7"/>
    <n v="5.55"/>
    <n v="4.625"/>
    <n v="13.875"/>
  </r>
  <r>
    <s v="DL-1226"/>
    <s v="Freight forwarder ABC"/>
    <x v="2"/>
    <s v="Marrakech"/>
    <x v="0"/>
    <x v="5"/>
    <d v="2022-03-09T00:00:00"/>
    <d v="2022-03-31T00:00:00"/>
    <x v="0"/>
    <x v="2"/>
    <x v="0"/>
    <s v="Paid"/>
    <s v="Paid"/>
    <s v="TRANSPORTATION"/>
    <n v="29.763000000000002"/>
    <n v="600"/>
    <s v="USD"/>
    <n v="600"/>
    <n v="17857.8"/>
    <n v="300"/>
    <s v="USD"/>
    <n v="300"/>
    <n v="8928.9"/>
    <n v="29.762999999999998"/>
    <n v="300"/>
    <n v="8928.9"/>
    <n v="1"/>
    <n v="2.2000000000000002"/>
    <n v="3.3"/>
    <n v="2.75"/>
    <n v="8.25"/>
  </r>
  <r>
    <s v="DL-1228"/>
    <s v="Freight forwarder ABC"/>
    <x v="2"/>
    <s v="Mombasa"/>
    <x v="0"/>
    <x v="11"/>
    <d v="2022-03-09T00:00:00"/>
    <d v="2022-04-06T00:00:00"/>
    <x v="0"/>
    <x v="3"/>
    <x v="0"/>
    <s v="Paid"/>
    <s v="Paid"/>
    <s v="TRANSPORTATION"/>
    <n v="32.927999999999997"/>
    <n v="600"/>
    <s v="USD"/>
    <n v="600"/>
    <n v="19756.8"/>
    <n v="300"/>
    <s v="USD"/>
    <n v="300"/>
    <n v="9878.4"/>
    <n v="32.927999999999997"/>
    <n v="300"/>
    <n v="9878.4"/>
    <n v="1"/>
    <n v="2.8000000000000003"/>
    <n v="4.2"/>
    <n v="3.5"/>
    <n v="10.5"/>
  </r>
  <r>
    <s v="DL-1230"/>
    <s v="Freight forwarder ABC"/>
    <x v="2"/>
    <s v="Mogadishu"/>
    <x v="2"/>
    <x v="2"/>
    <d v="2022-03-08T00:00:00"/>
    <d v="2022-04-01T00:00:00"/>
    <x v="0"/>
    <x v="3"/>
    <x v="0"/>
    <s v="Paid"/>
    <s v="Paid"/>
    <s v="TRANSPORTATION"/>
    <n v="28.852"/>
    <n v="600"/>
    <s v="USD"/>
    <n v="600"/>
    <n v="17311.2"/>
    <n v="300"/>
    <s v="USD"/>
    <n v="300"/>
    <n v="8655.6"/>
    <n v="28.852"/>
    <n v="300"/>
    <n v="8655.6"/>
    <n v="1"/>
    <n v="2.4000000000000004"/>
    <n v="3.5999999999999996"/>
    <n v="3"/>
    <n v="9"/>
  </r>
  <r>
    <s v="DL-1232"/>
    <s v="Freight forwarder ABC"/>
    <x v="2"/>
    <s v="Zanzibar"/>
    <x v="4"/>
    <x v="12"/>
    <d v="2022-03-26T00:00:00"/>
    <d v="2022-04-28T00:00:00"/>
    <x v="0"/>
    <x v="3"/>
    <x v="0"/>
    <s v="Paid"/>
    <s v="Invoiced"/>
    <s v="TRANSPORTATION"/>
    <n v="33.018999999999998"/>
    <n v="600"/>
    <s v="USD"/>
    <n v="600"/>
    <n v="19811.399999999998"/>
    <n v="300"/>
    <s v="USD"/>
    <n v="300"/>
    <n v="9905.6999999999989"/>
    <n v="33.018999999999998"/>
    <n v="300"/>
    <n v="9905.6999999999989"/>
    <n v="1"/>
    <n v="3.3000000000000003"/>
    <n v="4.95"/>
    <n v="4.125"/>
    <n v="12.375"/>
  </r>
  <r>
    <s v="DL-1234"/>
    <s v="Freight forwarder ABC"/>
    <x v="2"/>
    <s v="Mombasa"/>
    <x v="0"/>
    <x v="11"/>
    <d v="2022-03-19T00:00:00"/>
    <d v="2022-04-23T00:00:00"/>
    <x v="0"/>
    <x v="3"/>
    <x v="0"/>
    <s v="Paid"/>
    <s v="Invoiced"/>
    <s v="TRANSPORTATION"/>
    <n v="30.23"/>
    <n v="600"/>
    <s v="USD"/>
    <n v="600"/>
    <n v="18138"/>
    <n v="300"/>
    <s v="USD"/>
    <n v="300"/>
    <n v="9069"/>
    <n v="30.23"/>
    <n v="300"/>
    <n v="9069"/>
    <n v="1"/>
    <n v="3.5"/>
    <n v="5.25"/>
    <n v="4.375"/>
    <n v="13.125"/>
  </r>
  <r>
    <s v="DL-1236"/>
    <s v="Freight forwarder ABC"/>
    <x v="2"/>
    <s v="Mogadishu"/>
    <x v="2"/>
    <x v="2"/>
    <d v="2022-03-08T00:00:00"/>
    <d v="2022-03-31T00:00:00"/>
    <x v="0"/>
    <x v="2"/>
    <x v="0"/>
    <s v="Paid"/>
    <s v="Paid"/>
    <s v="TRANSPORTATION"/>
    <n v="30.007000000000001"/>
    <n v="600"/>
    <s v="USD"/>
    <n v="600"/>
    <n v="18004.2"/>
    <n v="300"/>
    <s v="USD"/>
    <n v="300"/>
    <n v="9002.1"/>
    <n v="30.007000000000001"/>
    <n v="300"/>
    <n v="9002.1"/>
    <n v="1"/>
    <n v="2.3000000000000003"/>
    <n v="3.4499999999999997"/>
    <n v="2.875"/>
    <n v="8.625"/>
  </r>
  <r>
    <s v="DL-1238"/>
    <s v="Freight forwarder ABC"/>
    <x v="2"/>
    <s v="Mombasa"/>
    <x v="4"/>
    <x v="6"/>
    <d v="2022-03-10T00:00:00"/>
    <d v="2022-04-08T00:00:00"/>
    <x v="0"/>
    <x v="3"/>
    <x v="0"/>
    <s v="Invoiced"/>
    <s v="Invoiced"/>
    <s v="TRANSPORTATION"/>
    <n v="32.890999999999998"/>
    <n v="600"/>
    <s v="USD"/>
    <n v="600"/>
    <n v="19734.599999999999"/>
    <n v="300"/>
    <s v="USD"/>
    <n v="300"/>
    <n v="9867.2999999999993"/>
    <n v="32.890999999999998"/>
    <n v="300"/>
    <n v="9867.2999999999993"/>
    <n v="1"/>
    <n v="2.9000000000000004"/>
    <n v="4.3499999999999996"/>
    <n v="3.625"/>
    <n v="10.875"/>
  </r>
  <r>
    <s v="DL-1240"/>
    <s v="Freight forwarder ABC"/>
    <x v="2"/>
    <s v="Mombasa"/>
    <x v="3"/>
    <x v="19"/>
    <d v="2022-03-11T00:00:00"/>
    <d v="2022-04-09T00:00:00"/>
    <x v="0"/>
    <x v="3"/>
    <x v="0"/>
    <s v="Invoiced"/>
    <s v="Paid"/>
    <s v="TRANSPORTATION"/>
    <n v="29.143999999999998"/>
    <n v="600"/>
    <s v="USD"/>
    <n v="600"/>
    <n v="17486.399999999998"/>
    <n v="300"/>
    <s v="USD"/>
    <n v="300"/>
    <n v="8743.1999999999989"/>
    <n v="29.143999999999995"/>
    <n v="300"/>
    <n v="8743.1999999999989"/>
    <n v="1"/>
    <n v="2.9000000000000004"/>
    <n v="4.3499999999999996"/>
    <n v="3.625"/>
    <n v="10.875"/>
  </r>
  <r>
    <s v="DL-1242"/>
    <s v="Freight forwarder ABC"/>
    <x v="2"/>
    <s v="Marrakech"/>
    <x v="3"/>
    <x v="4"/>
    <d v="2022-03-08T00:00:00"/>
    <d v="2022-04-02T00:00:00"/>
    <x v="0"/>
    <x v="3"/>
    <x v="0"/>
    <s v="Paid"/>
    <s v="Paid"/>
    <s v="TRANSPORTATION"/>
    <n v="29.265999999999998"/>
    <n v="600"/>
    <s v="USD"/>
    <n v="600"/>
    <n v="17559.599999999999"/>
    <n v="300"/>
    <s v="USD"/>
    <n v="300"/>
    <n v="8779.7999999999993"/>
    <n v="29.265999999999998"/>
    <n v="300"/>
    <n v="8779.7999999999993"/>
    <n v="1"/>
    <n v="2.5"/>
    <n v="3.75"/>
    <n v="3.125"/>
    <n v="9.375"/>
  </r>
  <r>
    <s v="DL-1244"/>
    <s v="Freight forwarder ABC"/>
    <x v="2"/>
    <s v="Zanzibar"/>
    <x v="4"/>
    <x v="12"/>
    <d v="2022-03-12T00:00:00"/>
    <d v="2022-04-10T00:00:00"/>
    <x v="0"/>
    <x v="3"/>
    <x v="0"/>
    <s v="Invoiced"/>
    <s v="Paid"/>
    <s v="TRANSPORTATION"/>
    <n v="29.082999999999998"/>
    <n v="600"/>
    <s v="USD"/>
    <n v="600"/>
    <n v="17449.8"/>
    <n v="300"/>
    <s v="USD"/>
    <n v="300"/>
    <n v="8724.9"/>
    <n v="29.082999999999998"/>
    <n v="300"/>
    <n v="8724.9"/>
    <n v="1"/>
    <n v="2.9000000000000004"/>
    <n v="4.3499999999999996"/>
    <n v="3.625"/>
    <n v="10.875"/>
  </r>
  <r>
    <s v="DL-1246"/>
    <s v="Freight forwarder ABC"/>
    <x v="2"/>
    <s v="Addis Ababa"/>
    <x v="2"/>
    <x v="14"/>
    <d v="2022-03-09T00:00:00"/>
    <d v="2022-03-31T00:00:00"/>
    <x v="0"/>
    <x v="2"/>
    <x v="0"/>
    <s v="Paid"/>
    <s v="Paid"/>
    <s v="TRANSPORTATION"/>
    <n v="29.215"/>
    <n v="600"/>
    <s v="USD"/>
    <n v="600"/>
    <n v="17529"/>
    <n v="300"/>
    <s v="USD"/>
    <n v="300"/>
    <n v="8764.5"/>
    <n v="29.215"/>
    <n v="300"/>
    <n v="8764.5"/>
    <n v="1"/>
    <n v="2.2000000000000002"/>
    <n v="3.3"/>
    <n v="2.75"/>
    <n v="8.25"/>
  </r>
  <r>
    <s v="DL-1248"/>
    <s v="Freight forwarder ABC"/>
    <x v="2"/>
    <s v="Mogadishu"/>
    <x v="2"/>
    <x v="2"/>
    <d v="2022-03-23T00:00:00"/>
    <d v="2022-04-17T00:00:00"/>
    <x v="0"/>
    <x v="3"/>
    <x v="0"/>
    <s v="Invoiced"/>
    <s v="Invoiced"/>
    <s v="TRANSPORTATION"/>
    <n v="29.69"/>
    <n v="600"/>
    <s v="USD"/>
    <n v="600"/>
    <n v="17814"/>
    <n v="300"/>
    <s v="USD"/>
    <n v="300"/>
    <n v="8907"/>
    <n v="29.69"/>
    <n v="300"/>
    <n v="8907"/>
    <n v="1"/>
    <n v="2.5"/>
    <n v="3.75"/>
    <n v="3.125"/>
    <n v="9.375"/>
  </r>
  <r>
    <s v="DL-1250"/>
    <s v="Freight forwarder ABC"/>
    <x v="2"/>
    <s v="Addis Ababa"/>
    <x v="3"/>
    <x v="7"/>
    <d v="2022-03-28T00:00:00"/>
    <d v="2022-03-30T00:00:00"/>
    <x v="0"/>
    <x v="2"/>
    <x v="0"/>
    <s v="Paid"/>
    <s v="Paid"/>
    <s v="TRANSPORTATION"/>
    <n v="30.132999999999999"/>
    <n v="600"/>
    <s v="USD"/>
    <n v="600"/>
    <n v="18079.8"/>
    <n v="300"/>
    <s v="USD"/>
    <n v="300"/>
    <n v="9039.9"/>
    <n v="30.132999999999999"/>
    <n v="300"/>
    <n v="9039.9"/>
    <n v="1"/>
    <n v="0.2"/>
    <n v="0.3"/>
    <n v="0.25"/>
    <n v="0.75"/>
  </r>
  <r>
    <s v="DL-1283"/>
    <s v="Freight forwarder ABC"/>
    <x v="2"/>
    <s v="Zanzibar"/>
    <x v="0"/>
    <x v="15"/>
    <d v="2022-05-25T00:00:00"/>
    <d v="2022-06-06T00:00:00"/>
    <x v="0"/>
    <x v="5"/>
    <x v="0"/>
    <s v="Paid"/>
    <s v="Missing"/>
    <s v="SECURITY &amp; ESCORT"/>
    <n v="31.04"/>
    <n v="20"/>
    <s v="USD"/>
    <n v="20"/>
    <n v="620.79999999999995"/>
    <n v="10"/>
    <s v="USD"/>
    <n v="10"/>
    <n v="310.39999999999998"/>
    <n v="31.04"/>
    <n v="10"/>
    <n v="310.39999999999998"/>
    <n v="1"/>
    <n v="1.2000000000000002"/>
    <n v="1.7999999999999998"/>
    <n v="1.5"/>
    <n v="4.5"/>
  </r>
  <r>
    <s v="DL-1285"/>
    <s v="Freight forwarder ABC"/>
    <x v="2"/>
    <s v="Mombasa"/>
    <x v="0"/>
    <x v="11"/>
    <d v="2022-05-25T00:00:00"/>
    <d v="2022-06-07T00:00:00"/>
    <x v="0"/>
    <x v="5"/>
    <x v="0"/>
    <s v="Paid"/>
    <s v="Missing"/>
    <s v="SECURITY &amp; ESCORT"/>
    <n v="31.16"/>
    <n v="20"/>
    <s v="USD"/>
    <n v="20"/>
    <n v="623.20000000000005"/>
    <n v="10"/>
    <s v="USD"/>
    <n v="10"/>
    <n v="311.60000000000002"/>
    <n v="31.160000000000004"/>
    <n v="10"/>
    <n v="311.60000000000002"/>
    <n v="1"/>
    <n v="1.3"/>
    <n v="1.95"/>
    <n v="1.625"/>
    <n v="4.875"/>
  </r>
  <r>
    <s v="DL-1287"/>
    <s v="Freight forwarder ABC"/>
    <x v="2"/>
    <s v="Marrakech"/>
    <x v="2"/>
    <x v="22"/>
    <d v="2022-05-24T00:00:00"/>
    <d v="2022-06-06T00:00:00"/>
    <x v="0"/>
    <x v="5"/>
    <x v="0"/>
    <s v="Paid"/>
    <s v="Missing"/>
    <s v="SECURITY &amp; ESCORT"/>
    <n v="31.02"/>
    <n v="20"/>
    <s v="USD"/>
    <n v="20"/>
    <n v="620.4"/>
    <n v="10"/>
    <s v="USD"/>
    <n v="10"/>
    <n v="310.2"/>
    <n v="31.02"/>
    <n v="10"/>
    <n v="310.2"/>
    <n v="1"/>
    <n v="1.3"/>
    <n v="1.95"/>
    <n v="1.625"/>
    <n v="4.875"/>
  </r>
  <r>
    <s v="DL-1289"/>
    <s v="Freight forwarder ABC"/>
    <x v="2"/>
    <s v="Mogadishu"/>
    <x v="1"/>
    <x v="1"/>
    <d v="2022-05-26T00:00:00"/>
    <d v="2022-06-06T00:00:00"/>
    <x v="0"/>
    <x v="5"/>
    <x v="0"/>
    <s v="Paid"/>
    <s v="Missing"/>
    <s v="SECURITY &amp; ESCORT"/>
    <n v="31.1"/>
    <n v="20"/>
    <s v="USD"/>
    <n v="20"/>
    <n v="622"/>
    <n v="10"/>
    <s v="USD"/>
    <n v="10"/>
    <n v="311"/>
    <n v="31.1"/>
    <n v="10"/>
    <n v="311"/>
    <n v="1"/>
    <n v="1.1000000000000001"/>
    <n v="1.65"/>
    <n v="1.375"/>
    <n v="4.125"/>
  </r>
  <r>
    <s v="DL-1291"/>
    <s v="Freight forwarder ABC"/>
    <x v="2"/>
    <s v="Addis Ababa"/>
    <x v="4"/>
    <x v="8"/>
    <d v="2022-05-25T00:00:00"/>
    <d v="2022-06-06T00:00:00"/>
    <x v="0"/>
    <x v="5"/>
    <x v="0"/>
    <s v="Paid"/>
    <s v="Missing"/>
    <s v="SECURITY &amp; ESCORT"/>
    <n v="31.12"/>
    <n v="20"/>
    <s v="USD"/>
    <n v="20"/>
    <n v="622.4"/>
    <n v="10"/>
    <s v="USD"/>
    <n v="10"/>
    <n v="311.2"/>
    <n v="31.119999999999997"/>
    <n v="10"/>
    <n v="311.2"/>
    <n v="1"/>
    <n v="1.2000000000000002"/>
    <n v="1.7999999999999998"/>
    <n v="1.5"/>
    <n v="4.5"/>
  </r>
  <r>
    <s v="DL-1292"/>
    <s v="Freight forwarder ABC"/>
    <x v="2"/>
    <s v="Mogadishu"/>
    <x v="4"/>
    <x v="16"/>
    <d v="2022-05-25T00:00:00"/>
    <d v="2022-06-06T00:00:00"/>
    <x v="0"/>
    <x v="5"/>
    <x v="0"/>
    <s v="Paid"/>
    <s v="Invoiced"/>
    <s v="TRANSPORTATION"/>
    <n v="31.04"/>
    <n v="600"/>
    <s v="USD"/>
    <n v="600"/>
    <n v="18624"/>
    <n v="300"/>
    <s v="USD"/>
    <n v="300"/>
    <n v="9312"/>
    <n v="31.04"/>
    <n v="300"/>
    <n v="9312"/>
    <n v="1"/>
    <n v="1.2000000000000002"/>
    <n v="1.7999999999999998"/>
    <n v="1.5"/>
    <n v="4.5"/>
  </r>
  <r>
    <s v="DL-1293"/>
    <s v="Freight forwarder ABC"/>
    <x v="2"/>
    <s v="Addis Ababa"/>
    <x v="1"/>
    <x v="17"/>
    <d v="2022-05-25T00:00:00"/>
    <d v="2022-06-07T00:00:00"/>
    <x v="0"/>
    <x v="5"/>
    <x v="0"/>
    <s v="Paid"/>
    <s v="Invoiced"/>
    <s v="TRANSPORTATION"/>
    <n v="31.16"/>
    <n v="600"/>
    <s v="USD"/>
    <n v="600"/>
    <n v="18696"/>
    <n v="300"/>
    <s v="USD"/>
    <n v="300"/>
    <n v="9348"/>
    <n v="31.16"/>
    <n v="300"/>
    <n v="9348"/>
    <n v="1"/>
    <n v="1.3"/>
    <n v="1.95"/>
    <n v="1.625"/>
    <n v="4.875"/>
  </r>
  <r>
    <s v="DL-1294"/>
    <s v="Freight forwarder ABC"/>
    <x v="2"/>
    <s v="Addis Ababa"/>
    <x v="2"/>
    <x v="14"/>
    <d v="2022-05-24T00:00:00"/>
    <d v="2022-06-06T00:00:00"/>
    <x v="0"/>
    <x v="5"/>
    <x v="0"/>
    <s v="Paid"/>
    <s v="Invoiced"/>
    <s v="TRANSPORTATION"/>
    <n v="31.02"/>
    <n v="600"/>
    <s v="USD"/>
    <n v="600"/>
    <n v="18612"/>
    <n v="300"/>
    <s v="USD"/>
    <n v="300"/>
    <n v="9306"/>
    <n v="31.02"/>
    <n v="300"/>
    <n v="9306"/>
    <n v="1"/>
    <n v="1.3"/>
    <n v="1.95"/>
    <n v="1.625"/>
    <n v="4.875"/>
  </r>
  <r>
    <s v="DL-1295"/>
    <s v="Freight forwarder ABC"/>
    <x v="2"/>
    <s v="Addis Ababa"/>
    <x v="2"/>
    <x v="14"/>
    <d v="2022-05-26T00:00:00"/>
    <d v="2022-06-06T00:00:00"/>
    <x v="0"/>
    <x v="5"/>
    <x v="0"/>
    <s v="Paid"/>
    <s v="Invoiced"/>
    <s v="TRANSPORTATION"/>
    <n v="31.1"/>
    <n v="600"/>
    <s v="USD"/>
    <n v="600"/>
    <n v="18660"/>
    <n v="300"/>
    <s v="USD"/>
    <n v="300"/>
    <n v="9330"/>
    <n v="31.1"/>
    <n v="300"/>
    <n v="9330"/>
    <n v="1"/>
    <n v="1.1000000000000001"/>
    <n v="1.65"/>
    <n v="1.375"/>
    <n v="4.125"/>
  </r>
  <r>
    <s v="DL-1296"/>
    <s v="Freight forwarder ABC"/>
    <x v="2"/>
    <s v="Mogadishu"/>
    <x v="0"/>
    <x v="0"/>
    <d v="2022-05-25T00:00:00"/>
    <d v="2022-06-06T00:00:00"/>
    <x v="0"/>
    <x v="5"/>
    <x v="0"/>
    <s v="Paid"/>
    <s v="Invoiced"/>
    <s v="TRANSPORTATION"/>
    <n v="31.12"/>
    <n v="600"/>
    <s v="USD"/>
    <n v="600"/>
    <n v="18672"/>
    <n v="300"/>
    <s v="USD"/>
    <n v="300"/>
    <n v="9336"/>
    <n v="31.12"/>
    <n v="300"/>
    <n v="9336"/>
    <n v="1"/>
    <n v="1.2000000000000002"/>
    <n v="1.7999999999999998"/>
    <n v="1.5"/>
    <n v="4.5"/>
  </r>
  <r>
    <s v="DL-1297"/>
    <s v="Freight forwarder ABC"/>
    <x v="2"/>
    <s v="Mombasa"/>
    <x v="0"/>
    <x v="11"/>
    <d v="2022-06-14T00:00:00"/>
    <d v="2022-06-26T00:00:00"/>
    <x v="0"/>
    <x v="5"/>
    <x v="0"/>
    <s v="Paid"/>
    <s v="Invoiced"/>
    <s v="TRANSPORTATION"/>
    <n v="34.82"/>
    <n v="600"/>
    <s v="USD"/>
    <n v="600"/>
    <n v="20892"/>
    <n v="300"/>
    <s v="USD"/>
    <n v="300"/>
    <n v="10446"/>
    <n v="34.82"/>
    <n v="300"/>
    <n v="10446"/>
    <n v="1"/>
    <n v="1.2000000000000002"/>
    <n v="1.7999999999999998"/>
    <n v="1.5"/>
    <n v="4.5"/>
  </r>
  <r>
    <s v="DL-1298"/>
    <s v="Freight forwarder ABC"/>
    <x v="2"/>
    <s v="Zanzibar"/>
    <x v="4"/>
    <x v="12"/>
    <d v="2022-06-14T00:00:00"/>
    <d v="2022-06-27T00:00:00"/>
    <x v="0"/>
    <x v="5"/>
    <x v="0"/>
    <s v="Paid"/>
    <s v="Invoiced"/>
    <s v="TRANSPORTATION"/>
    <n v="34.96"/>
    <n v="600"/>
    <s v="USD"/>
    <n v="600"/>
    <n v="20976"/>
    <n v="300"/>
    <s v="USD"/>
    <n v="300"/>
    <n v="10488"/>
    <n v="34.96"/>
    <n v="300"/>
    <n v="10488"/>
    <n v="1"/>
    <n v="1.3"/>
    <n v="1.95"/>
    <n v="1.625"/>
    <n v="4.875"/>
  </r>
  <r>
    <s v="DL-1299"/>
    <s v="Freight forwarder ABC"/>
    <x v="2"/>
    <s v="Mogadishu"/>
    <x v="1"/>
    <x v="1"/>
    <d v="2022-06-14T00:00:00"/>
    <d v="2022-06-28T00:00:00"/>
    <x v="0"/>
    <x v="5"/>
    <x v="0"/>
    <s v="Paid"/>
    <s v="Invoiced"/>
    <s v="TRANSPORTATION"/>
    <n v="34.96"/>
    <n v="600"/>
    <s v="USD"/>
    <n v="600"/>
    <n v="20976"/>
    <n v="300"/>
    <s v="USD"/>
    <n v="300"/>
    <n v="10488"/>
    <n v="34.96"/>
    <n v="300"/>
    <n v="10488"/>
    <n v="1"/>
    <n v="1.4000000000000001"/>
    <n v="2.1"/>
    <n v="1.75"/>
    <n v="5.25"/>
  </r>
  <r>
    <s v="DL-1300"/>
    <s v="Freight forwarder ABC"/>
    <x v="2"/>
    <s v="Mombasa"/>
    <x v="3"/>
    <x v="19"/>
    <d v="2022-06-14T00:00:00"/>
    <d v="2022-06-27T00:00:00"/>
    <x v="0"/>
    <x v="5"/>
    <x v="0"/>
    <s v="Paid"/>
    <s v="Invoiced"/>
    <s v="TRANSPORTATION"/>
    <n v="34.82"/>
    <n v="600"/>
    <s v="USD"/>
    <n v="600"/>
    <n v="20892"/>
    <n v="300"/>
    <s v="USD"/>
    <n v="300"/>
    <n v="10446"/>
    <n v="34.82"/>
    <n v="300"/>
    <n v="10446"/>
    <n v="1"/>
    <n v="1.3"/>
    <n v="1.95"/>
    <n v="1.625"/>
    <n v="4.875"/>
  </r>
  <r>
    <s v="DL-1301"/>
    <s v="Freight forwarder ABC"/>
    <x v="2"/>
    <s v="Mogadishu"/>
    <x v="0"/>
    <x v="0"/>
    <d v="2022-06-14T00:00:00"/>
    <d v="2022-06-27T00:00:00"/>
    <x v="0"/>
    <x v="5"/>
    <x v="0"/>
    <s v="Paid"/>
    <s v="Invoiced"/>
    <s v="TRANSPORTATION"/>
    <n v="35.020000000000003"/>
    <n v="600"/>
    <s v="USD"/>
    <n v="600"/>
    <n v="21012.000000000004"/>
    <n v="300"/>
    <s v="USD"/>
    <n v="300"/>
    <n v="10506.000000000002"/>
    <n v="35.020000000000003"/>
    <n v="300"/>
    <n v="10506.000000000002"/>
    <n v="1"/>
    <n v="1.3"/>
    <n v="1.95"/>
    <n v="1.625"/>
    <n v="4.875"/>
  </r>
  <r>
    <s v="DL-1302"/>
    <s v="Freight forwarder ABC"/>
    <x v="2"/>
    <s v="Mombasa"/>
    <x v="4"/>
    <x v="6"/>
    <d v="2022-06-30T00:00:00"/>
    <d v="2022-07-15T00:00:00"/>
    <x v="0"/>
    <x v="6"/>
    <x v="0"/>
    <s v="Paid"/>
    <s v="Invoiced"/>
    <s v="TRANSPORTATION"/>
    <n v="34.9"/>
    <n v="600"/>
    <s v="USD"/>
    <n v="600"/>
    <n v="20940"/>
    <n v="300"/>
    <s v="USD"/>
    <n v="300"/>
    <n v="10470"/>
    <n v="34.9"/>
    <n v="300"/>
    <n v="10470"/>
    <n v="1"/>
    <n v="1.5"/>
    <n v="2.25"/>
    <n v="1.875"/>
    <n v="5.625"/>
  </r>
  <r>
    <s v="DL-1303"/>
    <s v="Freight forwarder ABC"/>
    <x v="2"/>
    <s v="Addis Ababa"/>
    <x v="1"/>
    <x v="17"/>
    <d v="2022-06-27T00:00:00"/>
    <d v="2022-07-12T00:00:00"/>
    <x v="0"/>
    <x v="6"/>
    <x v="0"/>
    <s v="Paid"/>
    <s v="Invoiced"/>
    <s v="TRANSPORTATION"/>
    <n v="35.54"/>
    <n v="600"/>
    <s v="USD"/>
    <n v="600"/>
    <n v="21324"/>
    <n v="300"/>
    <s v="USD"/>
    <n v="300"/>
    <n v="10662"/>
    <n v="35.54"/>
    <n v="300"/>
    <n v="10662"/>
    <n v="1"/>
    <n v="1.5"/>
    <n v="2.25"/>
    <n v="1.875"/>
    <n v="5.625"/>
  </r>
  <r>
    <s v="DL-1304"/>
    <s v="Freight forwarder ABC"/>
    <x v="2"/>
    <s v="Mogadishu"/>
    <x v="1"/>
    <x v="1"/>
    <d v="2022-06-30T00:00:00"/>
    <d v="2022-07-15T00:00:00"/>
    <x v="0"/>
    <x v="6"/>
    <x v="0"/>
    <s v="Paid"/>
    <s v="Invoiced"/>
    <s v="TRANSPORTATION"/>
    <n v="35.5"/>
    <n v="600"/>
    <s v="USD"/>
    <n v="600"/>
    <n v="21300"/>
    <n v="300"/>
    <s v="USD"/>
    <n v="300"/>
    <n v="10650"/>
    <n v="35.5"/>
    <n v="300"/>
    <n v="10650"/>
    <n v="1"/>
    <n v="1.5"/>
    <n v="2.25"/>
    <n v="1.875"/>
    <n v="5.625"/>
  </r>
  <r>
    <s v="DL-1305"/>
    <s v="Freight forwarder ABC"/>
    <x v="2"/>
    <s v="Addis Ababa"/>
    <x v="4"/>
    <x v="8"/>
    <d v="2022-06-28T00:00:00"/>
    <d v="2022-07-12T00:00:00"/>
    <x v="0"/>
    <x v="6"/>
    <x v="0"/>
    <s v="Paid"/>
    <s v="Invoiced"/>
    <s v="TRANSPORTATION"/>
    <n v="35.54"/>
    <n v="600"/>
    <s v="USD"/>
    <n v="600"/>
    <n v="21324"/>
    <n v="300"/>
    <s v="USD"/>
    <n v="300"/>
    <n v="10662"/>
    <n v="35.54"/>
    <n v="300"/>
    <n v="10662"/>
    <n v="1"/>
    <n v="1.4000000000000001"/>
    <n v="2.1"/>
    <n v="1.75"/>
    <n v="5.25"/>
  </r>
  <r>
    <s v="DL-1306"/>
    <s v="Freight forwarder ABC"/>
    <x v="2"/>
    <s v="Addis Ababa"/>
    <x v="2"/>
    <x v="14"/>
    <d v="2022-06-20T00:00:00"/>
    <d v="2022-07-01T00:00:00"/>
    <x v="0"/>
    <x v="6"/>
    <x v="0"/>
    <s v="Paid"/>
    <s v="Invoiced"/>
    <s v="TRANSPORTATION"/>
    <n v="35.04"/>
    <n v="600"/>
    <s v="USD"/>
    <n v="600"/>
    <n v="21024"/>
    <n v="300"/>
    <s v="USD"/>
    <n v="300"/>
    <n v="10512"/>
    <n v="35.04"/>
    <n v="300"/>
    <n v="10512"/>
    <n v="1"/>
    <n v="1.1000000000000001"/>
    <n v="1.65"/>
    <n v="1.375"/>
    <n v="4.125"/>
  </r>
  <r>
    <s v="DL-1307"/>
    <s v="Freight forwarder ABC"/>
    <x v="2"/>
    <s v="Addis Ababa"/>
    <x v="0"/>
    <x v="23"/>
    <d v="2022-06-11T00:00:00"/>
    <d v="2022-06-24T00:00:00"/>
    <x v="0"/>
    <x v="5"/>
    <x v="0"/>
    <s v="Paid"/>
    <s v="Invoiced"/>
    <s v="TRANSPORTATION"/>
    <n v="34.86"/>
    <n v="600"/>
    <s v="USD"/>
    <n v="600"/>
    <n v="20916"/>
    <n v="300"/>
    <s v="USD"/>
    <n v="300"/>
    <n v="10458"/>
    <n v="34.86"/>
    <n v="300"/>
    <n v="10458"/>
    <n v="1"/>
    <n v="1.3"/>
    <n v="1.95"/>
    <n v="1.625"/>
    <n v="4.875"/>
  </r>
  <r>
    <s v="DL-1308"/>
    <s v="Freight forwarder ABC"/>
    <x v="2"/>
    <s v="Marrakech"/>
    <x v="4"/>
    <x v="21"/>
    <d v="2022-06-22T00:00:00"/>
    <d v="2022-07-01T00:00:00"/>
    <x v="0"/>
    <x v="6"/>
    <x v="0"/>
    <s v="Paid"/>
    <s v="Invoiced"/>
    <s v="TRANSPORTATION"/>
    <n v="34.96"/>
    <n v="600"/>
    <s v="USD"/>
    <n v="600"/>
    <n v="20976"/>
    <n v="300"/>
    <s v="USD"/>
    <n v="300"/>
    <n v="10488"/>
    <n v="34.96"/>
    <n v="300"/>
    <n v="10488"/>
    <n v="1"/>
    <n v="0.9"/>
    <n v="1.3499999999999999"/>
    <n v="1.125"/>
    <n v="3.375"/>
  </r>
  <r>
    <s v="DL-1309"/>
    <s v="Freight forwarder ABC"/>
    <x v="2"/>
    <s v="Zanzibar"/>
    <x v="1"/>
    <x v="24"/>
    <d v="2022-06-11T00:00:00"/>
    <d v="2022-06-24T00:00:00"/>
    <x v="0"/>
    <x v="5"/>
    <x v="0"/>
    <s v="Paid"/>
    <s v="Invoiced"/>
    <s v="TRANSPORTATION"/>
    <n v="34.9"/>
    <n v="600"/>
    <s v="USD"/>
    <n v="600"/>
    <n v="20940"/>
    <n v="300"/>
    <s v="USD"/>
    <n v="300"/>
    <n v="10470"/>
    <n v="34.9"/>
    <n v="300"/>
    <n v="10470"/>
    <n v="1"/>
    <n v="1.3"/>
    <n v="1.95"/>
    <n v="1.625"/>
    <n v="4.875"/>
  </r>
  <r>
    <s v="DL-1310"/>
    <s v="Freight forwarder ABC"/>
    <x v="2"/>
    <s v="Mombasa"/>
    <x v="3"/>
    <x v="19"/>
    <d v="2022-06-08T00:00:00"/>
    <d v="2022-06-22T00:00:00"/>
    <x v="0"/>
    <x v="5"/>
    <x v="0"/>
    <s v="Paid"/>
    <s v="Invoiced"/>
    <s v="TRANSPORTATION"/>
    <n v="27.14"/>
    <n v="600"/>
    <s v="USD"/>
    <n v="600"/>
    <n v="16284"/>
    <n v="300"/>
    <s v="USD"/>
    <n v="300"/>
    <n v="8142"/>
    <n v="27.14"/>
    <n v="300"/>
    <n v="8142"/>
    <n v="1"/>
    <n v="1.4000000000000001"/>
    <n v="2.1"/>
    <n v="1.75"/>
    <n v="5.25"/>
  </r>
  <r>
    <s v="DL-1311"/>
    <s v="Freight forwarder ABC"/>
    <x v="2"/>
    <s v="Mogadishu"/>
    <x v="2"/>
    <x v="2"/>
    <d v="2022-06-22T00:00:00"/>
    <d v="2022-07-01T00:00:00"/>
    <x v="0"/>
    <x v="6"/>
    <x v="0"/>
    <s v="Paid"/>
    <s v="Invoiced"/>
    <s v="TRANSPORTATION"/>
    <n v="34.94"/>
    <n v="600"/>
    <s v="USD"/>
    <n v="600"/>
    <n v="20964"/>
    <n v="300"/>
    <s v="USD"/>
    <n v="300"/>
    <n v="10482"/>
    <n v="34.94"/>
    <n v="300"/>
    <n v="10482"/>
    <n v="1"/>
    <n v="0.9"/>
    <n v="1.3499999999999999"/>
    <n v="1.125"/>
    <n v="3.375"/>
  </r>
  <r>
    <s v="DL-1312"/>
    <s v="Freight forwarder ABC"/>
    <x v="2"/>
    <s v="Mombasa"/>
    <x v="0"/>
    <x v="11"/>
    <d v="2022-06-17T00:00:00"/>
    <d v="2022-06-29T00:00:00"/>
    <x v="0"/>
    <x v="5"/>
    <x v="0"/>
    <s v="Paid"/>
    <s v="Invoiced"/>
    <s v="TRANSPORTATION"/>
    <n v="34.96"/>
    <n v="600"/>
    <s v="USD"/>
    <n v="600"/>
    <n v="20976"/>
    <n v="300"/>
    <s v="USD"/>
    <n v="300"/>
    <n v="10488"/>
    <n v="34.96"/>
    <n v="300"/>
    <n v="10488"/>
    <n v="1"/>
    <n v="1.2000000000000002"/>
    <n v="1.7999999999999998"/>
    <n v="1.5"/>
    <n v="4.5"/>
  </r>
  <r>
    <s v="DL-1313"/>
    <s v="Freight forwarder ABC"/>
    <x v="2"/>
    <s v="Zanzibar"/>
    <x v="4"/>
    <x v="12"/>
    <d v="2022-06-17T00:00:00"/>
    <d v="2022-06-29T00:00:00"/>
    <x v="0"/>
    <x v="5"/>
    <x v="0"/>
    <s v="Paid"/>
    <s v="Invoiced"/>
    <s v="TRANSPORTATION"/>
    <n v="34.979999999999997"/>
    <n v="600"/>
    <s v="USD"/>
    <n v="600"/>
    <n v="20987.999999999996"/>
    <n v="300"/>
    <s v="USD"/>
    <n v="300"/>
    <n v="10493.999999999998"/>
    <n v="34.979999999999997"/>
    <n v="300"/>
    <n v="10493.999999999998"/>
    <n v="1"/>
    <n v="1.2000000000000002"/>
    <n v="1.7999999999999998"/>
    <n v="1.5"/>
    <n v="4.5"/>
  </r>
  <r>
    <s v="DL-1314"/>
    <s v="Freight forwarder ABC"/>
    <x v="2"/>
    <s v="Mogadishu"/>
    <x v="1"/>
    <x v="1"/>
    <d v="2022-06-25T00:00:00"/>
    <d v="2022-07-07T00:00:00"/>
    <x v="0"/>
    <x v="6"/>
    <x v="0"/>
    <s v="Paid"/>
    <s v="Invoiced"/>
    <s v="TRANSPORTATION"/>
    <n v="35.4"/>
    <n v="600"/>
    <s v="USD"/>
    <n v="600"/>
    <n v="21240"/>
    <n v="300"/>
    <s v="USD"/>
    <n v="300"/>
    <n v="10620"/>
    <n v="35.4"/>
    <n v="300"/>
    <n v="10620"/>
    <n v="1"/>
    <n v="1.2000000000000002"/>
    <n v="1.7999999999999998"/>
    <n v="1.5"/>
    <n v="4.5"/>
  </r>
  <r>
    <s v="DL-1315"/>
    <s v="Freight forwarder ABC"/>
    <x v="2"/>
    <s v="Mogadishu"/>
    <x v="4"/>
    <x v="16"/>
    <d v="2022-06-26T00:00:00"/>
    <d v="2022-07-07T00:00:00"/>
    <x v="0"/>
    <x v="6"/>
    <x v="0"/>
    <s v="Paid"/>
    <s v="Invoiced"/>
    <s v="TRANSPORTATION"/>
    <n v="35.5"/>
    <n v="600"/>
    <s v="USD"/>
    <n v="600"/>
    <n v="21300"/>
    <n v="300"/>
    <s v="USD"/>
    <n v="300"/>
    <n v="10650"/>
    <n v="35.5"/>
    <n v="300"/>
    <n v="10650"/>
    <n v="1"/>
    <n v="1.1000000000000001"/>
    <n v="1.65"/>
    <n v="1.375"/>
    <n v="4.125"/>
  </r>
  <r>
    <s v="DL-1316"/>
    <s v="Freight forwarder ABC"/>
    <x v="2"/>
    <s v="Mogadishu"/>
    <x v="1"/>
    <x v="1"/>
    <d v="2022-06-17T00:00:00"/>
    <d v="2022-06-29T00:00:00"/>
    <x v="0"/>
    <x v="5"/>
    <x v="0"/>
    <s v="Paid"/>
    <s v="Invoiced"/>
    <s v="TRANSPORTATION"/>
    <n v="35.08"/>
    <n v="600"/>
    <s v="USD"/>
    <n v="600"/>
    <n v="21048"/>
    <n v="300"/>
    <s v="USD"/>
    <n v="300"/>
    <n v="10524"/>
    <n v="35.08"/>
    <n v="300"/>
    <n v="10524"/>
    <n v="1"/>
    <n v="1.2000000000000002"/>
    <n v="1.7999999999999998"/>
    <n v="1.5"/>
    <n v="4.5"/>
  </r>
  <r>
    <s v="DL-1317"/>
    <s v="Freight forwarder ABC"/>
    <x v="2"/>
    <s v="Marrakech"/>
    <x v="2"/>
    <x v="22"/>
    <d v="2022-07-01T00:00:00"/>
    <d v="2022-07-21T00:00:00"/>
    <x v="0"/>
    <x v="6"/>
    <x v="0"/>
    <s v="Paid"/>
    <s v="Invoiced"/>
    <s v="TRANSPORTATION"/>
    <n v="35.380000000000003"/>
    <n v="600"/>
    <s v="USD"/>
    <n v="600"/>
    <n v="21228"/>
    <n v="300"/>
    <s v="USD"/>
    <n v="300"/>
    <n v="10614"/>
    <n v="35.380000000000003"/>
    <n v="300"/>
    <n v="10614"/>
    <n v="1"/>
    <n v="2"/>
    <n v="3"/>
    <n v="2.5"/>
    <n v="7.5"/>
  </r>
  <r>
    <s v="DL-1319"/>
    <s v="Freight forwarder ABC"/>
    <x v="2"/>
    <s v="Zanzibar"/>
    <x v="4"/>
    <x v="12"/>
    <d v="2022-06-14T00:00:00"/>
    <d v="2022-06-26T00:00:00"/>
    <x v="0"/>
    <x v="5"/>
    <x v="0"/>
    <s v="Paid"/>
    <s v="Missing"/>
    <s v="SECURITY &amp; ESCORT"/>
    <n v="34.82"/>
    <n v="20"/>
    <s v="USD"/>
    <n v="20"/>
    <n v="696.4"/>
    <n v="10"/>
    <s v="USD"/>
    <n v="10"/>
    <n v="348.2"/>
    <n v="34.82"/>
    <n v="10"/>
    <n v="348.2"/>
    <n v="1"/>
    <n v="1.2000000000000002"/>
    <n v="1.7999999999999998"/>
    <n v="1.5"/>
    <n v="4.5"/>
  </r>
  <r>
    <s v="DL-1321"/>
    <s v="Freight forwarder ABC"/>
    <x v="2"/>
    <s v="Zanzibar"/>
    <x v="4"/>
    <x v="12"/>
    <d v="2022-06-14T00:00:00"/>
    <d v="2022-06-27T00:00:00"/>
    <x v="0"/>
    <x v="5"/>
    <x v="0"/>
    <s v="Paid"/>
    <s v="Missing"/>
    <s v="SECURITY &amp; ESCORT"/>
    <n v="34.96"/>
    <n v="20"/>
    <s v="USD"/>
    <n v="20"/>
    <n v="699.2"/>
    <n v="10"/>
    <s v="USD"/>
    <n v="10"/>
    <n v="349.6"/>
    <n v="34.96"/>
    <n v="10"/>
    <n v="349.6"/>
    <n v="1"/>
    <n v="1.3"/>
    <n v="1.95"/>
    <n v="1.625"/>
    <n v="4.875"/>
  </r>
  <r>
    <s v="DL-1323"/>
    <s v="Freight forwarder ABC"/>
    <x v="2"/>
    <s v="Zanzibar"/>
    <x v="4"/>
    <x v="12"/>
    <d v="2022-06-14T00:00:00"/>
    <d v="2022-06-28T00:00:00"/>
    <x v="0"/>
    <x v="5"/>
    <x v="0"/>
    <s v="Paid"/>
    <s v="Missing"/>
    <s v="SECURITY &amp; ESCORT"/>
    <n v="34.96"/>
    <n v="20"/>
    <s v="USD"/>
    <n v="20"/>
    <n v="699.2"/>
    <n v="10"/>
    <s v="USD"/>
    <n v="10"/>
    <n v="349.6"/>
    <n v="34.96"/>
    <n v="10"/>
    <n v="349.6"/>
    <n v="1"/>
    <n v="1.4000000000000001"/>
    <n v="2.1"/>
    <n v="1.75"/>
    <n v="5.25"/>
  </r>
  <r>
    <s v="DL-1325"/>
    <s v="Freight forwarder ABC"/>
    <x v="2"/>
    <s v="Marrakech"/>
    <x v="1"/>
    <x v="9"/>
    <d v="2022-06-14T00:00:00"/>
    <d v="2022-06-27T00:00:00"/>
    <x v="0"/>
    <x v="5"/>
    <x v="0"/>
    <s v="Paid"/>
    <s v="Missing"/>
    <s v="SECURITY &amp; ESCORT"/>
    <n v="34.82"/>
    <n v="20"/>
    <s v="USD"/>
    <n v="20"/>
    <n v="696.4"/>
    <n v="10"/>
    <s v="USD"/>
    <n v="10"/>
    <n v="348.2"/>
    <n v="34.82"/>
    <n v="10"/>
    <n v="348.2"/>
    <n v="1"/>
    <n v="1.3"/>
    <n v="1.95"/>
    <n v="1.625"/>
    <n v="4.875"/>
  </r>
  <r>
    <s v="DL-1327"/>
    <s v="Freight forwarder ABC"/>
    <x v="2"/>
    <s v="Mombasa"/>
    <x v="2"/>
    <x v="3"/>
    <d v="2022-06-14T00:00:00"/>
    <d v="2022-06-27T00:00:00"/>
    <x v="0"/>
    <x v="5"/>
    <x v="0"/>
    <s v="Paid"/>
    <s v="Missing"/>
    <s v="SECURITY &amp; ESCORT"/>
    <n v="35.020000000000003"/>
    <n v="20"/>
    <s v="USD"/>
    <n v="20"/>
    <n v="700.40000000000009"/>
    <n v="10"/>
    <s v="USD"/>
    <n v="10"/>
    <n v="350.20000000000005"/>
    <n v="35.020000000000003"/>
    <n v="10"/>
    <n v="350.20000000000005"/>
    <n v="1"/>
    <n v="1.3"/>
    <n v="1.95"/>
    <n v="1.625"/>
    <n v="4.875"/>
  </r>
  <r>
    <s v="DL-1329"/>
    <s v="Freight forwarder ABC"/>
    <x v="2"/>
    <s v="Addis Ababa"/>
    <x v="2"/>
    <x v="14"/>
    <d v="2022-06-30T00:00:00"/>
    <d v="2022-07-15T00:00:00"/>
    <x v="0"/>
    <x v="6"/>
    <x v="0"/>
    <s v="Paid"/>
    <s v="Missing"/>
    <s v="SECURITY &amp; ESCORT"/>
    <n v="34.9"/>
    <n v="20"/>
    <s v="USD"/>
    <n v="20"/>
    <n v="698"/>
    <n v="10"/>
    <s v="USD"/>
    <n v="10"/>
    <n v="349"/>
    <n v="34.9"/>
    <n v="10"/>
    <n v="349"/>
    <n v="1"/>
    <n v="1.5"/>
    <n v="2.25"/>
    <n v="1.875"/>
    <n v="5.625"/>
  </r>
  <r>
    <s v="DL-1331"/>
    <s v="Freight forwarder ABC"/>
    <x v="2"/>
    <s v="Zanzibar"/>
    <x v="2"/>
    <x v="13"/>
    <d v="2022-06-27T00:00:00"/>
    <d v="2022-07-12T00:00:00"/>
    <x v="0"/>
    <x v="6"/>
    <x v="0"/>
    <s v="Paid"/>
    <s v="Missing"/>
    <s v="SECURITY &amp; ESCORT"/>
    <n v="35.54"/>
    <n v="20"/>
    <s v="USD"/>
    <n v="20"/>
    <n v="710.8"/>
    <n v="10"/>
    <s v="USD"/>
    <n v="10"/>
    <n v="355.4"/>
    <n v="35.54"/>
    <n v="10"/>
    <n v="355.4"/>
    <n v="1"/>
    <n v="1.5"/>
    <n v="2.25"/>
    <n v="1.875"/>
    <n v="5.625"/>
  </r>
  <r>
    <s v="DL-1333"/>
    <s v="Freight forwarder ABC"/>
    <x v="2"/>
    <s v="Mogadishu"/>
    <x v="1"/>
    <x v="1"/>
    <d v="2022-06-30T00:00:00"/>
    <d v="2022-07-15T00:00:00"/>
    <x v="0"/>
    <x v="6"/>
    <x v="0"/>
    <s v="Paid"/>
    <s v="Missing"/>
    <s v="SECURITY &amp; ESCORT"/>
    <n v="35.5"/>
    <n v="20"/>
    <s v="USD"/>
    <n v="20"/>
    <n v="710"/>
    <n v="10"/>
    <s v="USD"/>
    <n v="10"/>
    <n v="355"/>
    <n v="35.5"/>
    <n v="10"/>
    <n v="355"/>
    <n v="1"/>
    <n v="1.5"/>
    <n v="2.25"/>
    <n v="1.875"/>
    <n v="5.625"/>
  </r>
  <r>
    <s v="DL-1335"/>
    <s v="Freight forwarder ABC"/>
    <x v="2"/>
    <s v="Marrakech"/>
    <x v="0"/>
    <x v="5"/>
    <d v="2022-06-28T00:00:00"/>
    <d v="2022-07-12T00:00:00"/>
    <x v="0"/>
    <x v="6"/>
    <x v="0"/>
    <s v="Paid"/>
    <s v="Missing"/>
    <s v="SECURITY &amp; ESCORT"/>
    <n v="35.54"/>
    <n v="20"/>
    <s v="USD"/>
    <n v="20"/>
    <n v="710.8"/>
    <n v="10"/>
    <s v="USD"/>
    <n v="10"/>
    <n v="355.4"/>
    <n v="35.54"/>
    <n v="10"/>
    <n v="355.4"/>
    <n v="1"/>
    <n v="1.4000000000000001"/>
    <n v="2.1"/>
    <n v="1.75"/>
    <n v="5.25"/>
  </r>
  <r>
    <s v="DL-1337"/>
    <s v="Freight forwarder ABC"/>
    <x v="2"/>
    <s v="Zanzibar"/>
    <x v="3"/>
    <x v="10"/>
    <d v="2022-06-20T00:00:00"/>
    <d v="2022-07-01T00:00:00"/>
    <x v="0"/>
    <x v="6"/>
    <x v="0"/>
    <s v="Paid"/>
    <s v="Missing"/>
    <s v="SECURITY &amp; ESCORT"/>
    <n v="35.04"/>
    <n v="20"/>
    <s v="USD"/>
    <n v="20"/>
    <n v="700.8"/>
    <n v="10"/>
    <s v="USD"/>
    <n v="10"/>
    <n v="350.4"/>
    <n v="35.04"/>
    <n v="10"/>
    <n v="350.4"/>
    <n v="1"/>
    <n v="1.1000000000000001"/>
    <n v="1.65"/>
    <n v="1.375"/>
    <n v="4.125"/>
  </r>
  <r>
    <s v="DL-1339"/>
    <s v="Freight forwarder ABC"/>
    <x v="2"/>
    <s v="Marrakech"/>
    <x v="3"/>
    <x v="4"/>
    <d v="2022-06-11T00:00:00"/>
    <d v="2022-06-24T00:00:00"/>
    <x v="0"/>
    <x v="5"/>
    <x v="0"/>
    <s v="Paid"/>
    <s v="Missing"/>
    <s v="SECURITY &amp; ESCORT"/>
    <n v="34.86"/>
    <n v="20"/>
    <s v="USD"/>
    <n v="20"/>
    <n v="697.2"/>
    <n v="10"/>
    <s v="USD"/>
    <n v="10"/>
    <n v="348.6"/>
    <n v="34.86"/>
    <n v="10"/>
    <n v="348.6"/>
    <n v="1"/>
    <n v="1.3"/>
    <n v="1.95"/>
    <n v="1.625"/>
    <n v="4.875"/>
  </r>
  <r>
    <s v="DL-1341"/>
    <s v="Freight forwarder ABC"/>
    <x v="2"/>
    <s v="Mombasa"/>
    <x v="3"/>
    <x v="19"/>
    <d v="2022-06-22T00:00:00"/>
    <d v="2022-07-01T00:00:00"/>
    <x v="0"/>
    <x v="6"/>
    <x v="0"/>
    <s v="Paid"/>
    <s v="Missing"/>
    <s v="SECURITY &amp; ESCORT"/>
    <n v="34.96"/>
    <n v="20"/>
    <s v="USD"/>
    <n v="20"/>
    <n v="699.2"/>
    <n v="10"/>
    <s v="USD"/>
    <n v="10"/>
    <n v="349.6"/>
    <n v="34.96"/>
    <n v="10"/>
    <n v="349.6"/>
    <n v="1"/>
    <n v="0.9"/>
    <n v="1.3499999999999999"/>
    <n v="1.125"/>
    <n v="3.375"/>
  </r>
  <r>
    <s v="DL-1343"/>
    <s v="Freight forwarder ABC"/>
    <x v="2"/>
    <s v="Addis Ababa"/>
    <x v="4"/>
    <x v="8"/>
    <d v="2022-06-11T00:00:00"/>
    <d v="2022-06-24T00:00:00"/>
    <x v="0"/>
    <x v="5"/>
    <x v="0"/>
    <s v="Paid"/>
    <s v="Missing"/>
    <s v="SECURITY &amp; ESCORT"/>
    <n v="34.9"/>
    <n v="20"/>
    <s v="USD"/>
    <n v="20"/>
    <n v="698"/>
    <n v="10"/>
    <s v="USD"/>
    <n v="10"/>
    <n v="349"/>
    <n v="34.9"/>
    <n v="10"/>
    <n v="349"/>
    <n v="1"/>
    <n v="1.3"/>
    <n v="1.95"/>
    <n v="1.625"/>
    <n v="4.875"/>
  </r>
  <r>
    <s v="DL-1345"/>
    <s v="Freight forwarder ABC"/>
    <x v="2"/>
    <s v="Mogadishu"/>
    <x v="1"/>
    <x v="1"/>
    <d v="2022-06-08T00:00:00"/>
    <d v="2022-06-22T00:00:00"/>
    <x v="0"/>
    <x v="5"/>
    <x v="0"/>
    <s v="Paid"/>
    <s v="Missing"/>
    <s v="SECURITY &amp; ESCORT"/>
    <n v="27.14"/>
    <n v="20"/>
    <s v="USD"/>
    <n v="20"/>
    <n v="542.79999999999995"/>
    <n v="10"/>
    <s v="USD"/>
    <n v="10"/>
    <n v="271.39999999999998"/>
    <n v="27.139999999999997"/>
    <n v="10"/>
    <n v="271.39999999999998"/>
    <n v="1"/>
    <n v="1.4000000000000001"/>
    <n v="2.1"/>
    <n v="1.75"/>
    <n v="5.25"/>
  </r>
  <r>
    <s v="DL-1347"/>
    <s v="Freight forwarder ABC"/>
    <x v="2"/>
    <s v="Mombasa"/>
    <x v="3"/>
    <x v="19"/>
    <d v="2022-06-22T00:00:00"/>
    <d v="2022-07-01T00:00:00"/>
    <x v="0"/>
    <x v="6"/>
    <x v="0"/>
    <s v="Paid"/>
    <s v="Missing"/>
    <s v="SECURITY &amp; ESCORT"/>
    <n v="34.94"/>
    <n v="20"/>
    <s v="USD"/>
    <n v="20"/>
    <n v="698.8"/>
    <n v="10"/>
    <s v="USD"/>
    <n v="10"/>
    <n v="349.4"/>
    <n v="34.94"/>
    <n v="10"/>
    <n v="349.4"/>
    <n v="1"/>
    <n v="0.9"/>
    <n v="1.3499999999999999"/>
    <n v="1.125"/>
    <n v="3.375"/>
  </r>
  <r>
    <s v="DL-1349"/>
    <s v="Freight forwarder ABC"/>
    <x v="2"/>
    <s v="Mogadishu"/>
    <x v="3"/>
    <x v="20"/>
    <d v="2022-06-17T00:00:00"/>
    <d v="2022-06-29T00:00:00"/>
    <x v="0"/>
    <x v="5"/>
    <x v="0"/>
    <s v="Paid"/>
    <s v="Missing"/>
    <s v="SECURITY &amp; ESCORT"/>
    <n v="34.96"/>
    <n v="20"/>
    <s v="USD"/>
    <n v="20"/>
    <n v="699.2"/>
    <n v="10"/>
    <s v="USD"/>
    <n v="10"/>
    <n v="349.6"/>
    <n v="34.96"/>
    <n v="10"/>
    <n v="349.6"/>
    <n v="1"/>
    <n v="1.2000000000000002"/>
    <n v="1.7999999999999998"/>
    <n v="1.5"/>
    <n v="4.5"/>
  </r>
  <r>
    <s v="DL-1351"/>
    <s v="Freight forwarder ABC"/>
    <x v="2"/>
    <s v="Addis Ababa"/>
    <x v="0"/>
    <x v="23"/>
    <d v="2022-06-17T00:00:00"/>
    <d v="2022-06-29T00:00:00"/>
    <x v="0"/>
    <x v="5"/>
    <x v="0"/>
    <s v="Paid"/>
    <s v="Missing"/>
    <s v="SECURITY &amp; ESCORT"/>
    <n v="34.979999999999997"/>
    <n v="20"/>
    <s v="USD"/>
    <n v="20"/>
    <n v="699.59999999999991"/>
    <n v="10"/>
    <s v="USD"/>
    <n v="10"/>
    <n v="349.79999999999995"/>
    <n v="34.979999999999997"/>
    <n v="10"/>
    <n v="349.79999999999995"/>
    <n v="1"/>
    <n v="1.2000000000000002"/>
    <n v="1.7999999999999998"/>
    <n v="1.5"/>
    <n v="4.5"/>
  </r>
  <r>
    <s v="DL-1353"/>
    <s v="Freight forwarder ABC"/>
    <x v="2"/>
    <s v="Mogadishu"/>
    <x v="1"/>
    <x v="1"/>
    <d v="2022-06-25T00:00:00"/>
    <d v="2022-07-07T00:00:00"/>
    <x v="0"/>
    <x v="6"/>
    <x v="0"/>
    <s v="Paid"/>
    <s v="Missing"/>
    <s v="SECURITY &amp; ESCORT"/>
    <n v="35.4"/>
    <n v="20"/>
    <s v="USD"/>
    <n v="20"/>
    <n v="708"/>
    <n v="10"/>
    <s v="USD"/>
    <n v="10"/>
    <n v="354"/>
    <n v="35.4"/>
    <n v="10"/>
    <n v="354"/>
    <n v="1"/>
    <n v="1.2000000000000002"/>
    <n v="1.7999999999999998"/>
    <n v="1.5"/>
    <n v="4.5"/>
  </r>
  <r>
    <s v="DL-1355"/>
    <s v="Freight forwarder ABC"/>
    <x v="2"/>
    <s v="Mogadishu"/>
    <x v="3"/>
    <x v="20"/>
    <d v="2022-06-26T00:00:00"/>
    <d v="2022-07-07T00:00:00"/>
    <x v="0"/>
    <x v="6"/>
    <x v="0"/>
    <s v="Paid"/>
    <s v="Missing"/>
    <s v="SECURITY &amp; ESCORT"/>
    <n v="35.5"/>
    <n v="20"/>
    <s v="USD"/>
    <n v="20"/>
    <n v="710"/>
    <n v="10"/>
    <s v="USD"/>
    <n v="10"/>
    <n v="355"/>
    <n v="35.5"/>
    <n v="10"/>
    <n v="355"/>
    <n v="1"/>
    <n v="1.1000000000000001"/>
    <n v="1.65"/>
    <n v="1.375"/>
    <n v="4.125"/>
  </r>
  <r>
    <s v="DL-1357"/>
    <s v="Freight forwarder ABC"/>
    <x v="2"/>
    <s v="Mombasa"/>
    <x v="4"/>
    <x v="6"/>
    <d v="2022-06-17T00:00:00"/>
    <d v="2022-06-29T00:00:00"/>
    <x v="0"/>
    <x v="5"/>
    <x v="0"/>
    <s v="Paid"/>
    <s v="Missing"/>
    <s v="SECURITY &amp; ESCORT"/>
    <n v="35.08"/>
    <n v="20"/>
    <s v="USD"/>
    <n v="20"/>
    <n v="701.59999999999991"/>
    <n v="10"/>
    <s v="USD"/>
    <n v="10"/>
    <n v="350.79999999999995"/>
    <n v="35.08"/>
    <n v="10"/>
    <n v="350.79999999999995"/>
    <n v="1"/>
    <n v="1.2000000000000002"/>
    <n v="1.7999999999999998"/>
    <n v="1.5"/>
    <n v="4.5"/>
  </r>
  <r>
    <s v="DL-1359"/>
    <s v="Freight forwarder ABC"/>
    <x v="2"/>
    <s v="Addis Ababa"/>
    <x v="1"/>
    <x v="17"/>
    <d v="2022-07-01T00:00:00"/>
    <d v="2022-07-21T00:00:00"/>
    <x v="0"/>
    <x v="6"/>
    <x v="0"/>
    <s v="Paid"/>
    <s v="Missing"/>
    <s v="SECURITY &amp; ESCORT"/>
    <n v="35.380000000000003"/>
    <n v="20"/>
    <s v="USD"/>
    <n v="20"/>
    <n v="707.6"/>
    <n v="10"/>
    <s v="USD"/>
    <n v="10"/>
    <n v="353.8"/>
    <n v="35.380000000000003"/>
    <n v="10"/>
    <n v="353.8"/>
    <n v="1"/>
    <n v="2"/>
    <n v="3"/>
    <n v="2.5"/>
    <n v="7.5"/>
  </r>
  <r>
    <s v="DL-1361"/>
    <s v="Freight forwarder ABC"/>
    <x v="2"/>
    <s v="Mombasa"/>
    <x v="3"/>
    <x v="19"/>
    <d v="2022-06-30T00:00:00"/>
    <d v="2022-07-15T00:00:00"/>
    <x v="0"/>
    <x v="6"/>
    <x v="0"/>
    <s v="Paid"/>
    <s v="Missing"/>
    <s v="SECURITY &amp; ESCORT"/>
    <n v="35.54"/>
    <n v="20"/>
    <s v="USD"/>
    <n v="20"/>
    <n v="710.8"/>
    <n v="10"/>
    <s v="USD"/>
    <n v="10"/>
    <n v="355.4"/>
    <n v="35.54"/>
    <n v="10"/>
    <n v="355.4"/>
    <n v="1"/>
    <n v="1.5"/>
    <n v="2.25"/>
    <n v="1.875"/>
    <n v="5.625"/>
  </r>
  <r>
    <s v="DL-1363"/>
    <s v="Freight forwarder ABC"/>
    <x v="2"/>
    <s v="Mombasa"/>
    <x v="0"/>
    <x v="11"/>
    <d v="2022-06-30T00:00:00"/>
    <d v="2022-07-15T00:00:00"/>
    <x v="0"/>
    <x v="6"/>
    <x v="0"/>
    <s v="Paid"/>
    <s v="Missing"/>
    <s v="SECURITY &amp; ESCORT"/>
    <n v="35.44"/>
    <n v="20"/>
    <s v="USD"/>
    <n v="20"/>
    <n v="708.8"/>
    <n v="10"/>
    <s v="USD"/>
    <n v="10"/>
    <n v="354.4"/>
    <n v="35.44"/>
    <n v="10"/>
    <n v="354.4"/>
    <n v="1"/>
    <n v="1.5"/>
    <n v="2.25"/>
    <n v="1.875"/>
    <n v="5.625"/>
  </r>
  <r>
    <s v="DL-1365"/>
    <s v="Freight forwarder ABC"/>
    <x v="2"/>
    <s v="Zanzibar"/>
    <x v="0"/>
    <x v="15"/>
    <d v="2022-07-01T00:00:00"/>
    <d v="2022-07-16T00:00:00"/>
    <x v="0"/>
    <x v="6"/>
    <x v="0"/>
    <s v="Paid"/>
    <s v="Missing"/>
    <s v="SECURITY &amp; ESCORT"/>
    <n v="34.840000000000003"/>
    <n v="20"/>
    <s v="USD"/>
    <n v="20"/>
    <n v="696.80000000000007"/>
    <n v="10"/>
    <s v="USD"/>
    <n v="10"/>
    <n v="348.40000000000003"/>
    <n v="34.840000000000003"/>
    <n v="10"/>
    <n v="348.40000000000003"/>
    <n v="1"/>
    <n v="1.5"/>
    <n v="2.25"/>
    <n v="1.875"/>
    <n v="5.625"/>
  </r>
  <r>
    <s v="DL-1367"/>
    <s v="Freight forwarder ABC"/>
    <x v="2"/>
    <s v="Marrakech"/>
    <x v="4"/>
    <x v="21"/>
    <d v="2022-06-27T00:00:00"/>
    <d v="2022-07-15T00:00:00"/>
    <x v="0"/>
    <x v="6"/>
    <x v="0"/>
    <s v="Paid"/>
    <s v="Missing"/>
    <s v="SECURITY &amp; ESCORT"/>
    <n v="35.5"/>
    <n v="20"/>
    <s v="USD"/>
    <n v="20"/>
    <n v="710"/>
    <n v="10"/>
    <s v="USD"/>
    <n v="10"/>
    <n v="355"/>
    <n v="35.5"/>
    <n v="10"/>
    <n v="355"/>
    <n v="1"/>
    <n v="1.8"/>
    <n v="2.6999999999999997"/>
    <n v="2.25"/>
    <n v="6.75"/>
  </r>
  <r>
    <s v="DL-1368"/>
    <s v="Freight forwarder ABC"/>
    <x v="2"/>
    <s v="Marrakech"/>
    <x v="3"/>
    <x v="4"/>
    <d v="2022-06-30T00:00:00"/>
    <d v="2022-07-15T00:00:00"/>
    <x v="0"/>
    <x v="6"/>
    <x v="0"/>
    <s v="Paid"/>
    <s v="Invoiced"/>
    <s v="TRANSPORTATION"/>
    <n v="35.54"/>
    <n v="600"/>
    <s v="USD"/>
    <n v="600"/>
    <n v="21324"/>
    <n v="300"/>
    <s v="USD"/>
    <n v="300"/>
    <n v="10662"/>
    <n v="35.54"/>
    <n v="300"/>
    <n v="10662"/>
    <n v="1"/>
    <n v="1.5"/>
    <n v="2.25"/>
    <n v="1.875"/>
    <n v="5.625"/>
  </r>
  <r>
    <s v="DL-1369"/>
    <s v="Freight forwarder ABC"/>
    <x v="2"/>
    <s v="Marrakech"/>
    <x v="2"/>
    <x v="22"/>
    <d v="2022-06-30T00:00:00"/>
    <d v="2022-07-15T00:00:00"/>
    <x v="0"/>
    <x v="6"/>
    <x v="0"/>
    <s v="Paid"/>
    <s v="Invoiced"/>
    <s v="TRANSPORTATION"/>
    <n v="35.44"/>
    <n v="600"/>
    <s v="USD"/>
    <n v="600"/>
    <n v="21264"/>
    <n v="300"/>
    <s v="USD"/>
    <n v="300"/>
    <n v="10632"/>
    <n v="35.44"/>
    <n v="300"/>
    <n v="10632"/>
    <n v="1"/>
    <n v="1.5"/>
    <n v="2.25"/>
    <n v="1.875"/>
    <n v="5.625"/>
  </r>
  <r>
    <s v="DL-1370"/>
    <s v="Freight forwarder ABC"/>
    <x v="2"/>
    <s v="Marrakech"/>
    <x v="1"/>
    <x v="9"/>
    <d v="2022-07-01T00:00:00"/>
    <d v="2022-07-16T00:00:00"/>
    <x v="0"/>
    <x v="6"/>
    <x v="0"/>
    <s v="Paid"/>
    <s v="Invoiced"/>
    <s v="TRANSPORTATION"/>
    <n v="34.840000000000003"/>
    <n v="600"/>
    <s v="USD"/>
    <n v="600"/>
    <n v="20904.000000000004"/>
    <n v="300"/>
    <s v="USD"/>
    <n v="300"/>
    <n v="10452.000000000002"/>
    <n v="34.840000000000003"/>
    <n v="300"/>
    <n v="10452.000000000002"/>
    <n v="1"/>
    <n v="1.5"/>
    <n v="2.25"/>
    <n v="1.875"/>
    <n v="5.625"/>
  </r>
  <r>
    <s v="DL-1371"/>
    <s v="Freight forwarder ABC"/>
    <x v="2"/>
    <s v="Mombasa"/>
    <x v="0"/>
    <x v="11"/>
    <d v="2022-06-27T00:00:00"/>
    <d v="2022-07-15T00:00:00"/>
    <x v="0"/>
    <x v="6"/>
    <x v="0"/>
    <s v="Paid"/>
    <s v="Invoiced"/>
    <s v="TRANSPORTATION"/>
    <n v="35.5"/>
    <n v="600"/>
    <s v="USD"/>
    <n v="600"/>
    <n v="21300"/>
    <n v="300"/>
    <s v="USD"/>
    <n v="300"/>
    <n v="10650"/>
    <n v="35.5"/>
    <n v="300"/>
    <n v="10650"/>
    <n v="1"/>
    <n v="1.8"/>
    <n v="2.6999999999999997"/>
    <n v="2.25"/>
    <n v="6.75"/>
  </r>
  <r>
    <s v="DL-1372"/>
    <s v="Freight forwarder ABC"/>
    <x v="1"/>
    <s v="Marrakech"/>
    <x v="2"/>
    <x v="22"/>
    <d v="2022-06-28T00:00:00"/>
    <d v="2022-08-03T00:00:00"/>
    <x v="0"/>
    <x v="7"/>
    <x v="0"/>
    <s v="Invoiced"/>
    <s v="Invoiced"/>
    <s v="TRANSPORTATION"/>
    <n v="34.875999999999998"/>
    <n v="600"/>
    <s v="USD"/>
    <n v="600"/>
    <n v="20925.599999999999"/>
    <n v="300"/>
    <s v="USD"/>
    <n v="300"/>
    <n v="10462.799999999999"/>
    <n v="34.875999999999998"/>
    <n v="300"/>
    <n v="10462.799999999999"/>
    <n v="1"/>
    <n v="3.6"/>
    <n v="5.3999999999999995"/>
    <n v="4.5"/>
    <n v="13.5"/>
  </r>
  <r>
    <s v="DL-1374"/>
    <s v="Freight forwarder ABC"/>
    <x v="1"/>
    <s v="Marrakech"/>
    <x v="0"/>
    <x v="5"/>
    <d v="2022-07-01T00:00:00"/>
    <d v="2022-07-15T00:00:00"/>
    <x v="0"/>
    <x v="6"/>
    <x v="0"/>
    <s v="Invoiced"/>
    <s v="Invoiced"/>
    <s v="TRANSPORTATION"/>
    <n v="35.003999999999998"/>
    <n v="600"/>
    <s v="USD"/>
    <n v="600"/>
    <n v="21002.399999999998"/>
    <n v="300"/>
    <s v="USD"/>
    <n v="300"/>
    <n v="10501.199999999999"/>
    <n v="35.003999999999998"/>
    <n v="300"/>
    <n v="10501.199999999999"/>
    <n v="1"/>
    <n v="1.4000000000000001"/>
    <n v="2.1"/>
    <n v="1.75"/>
    <n v="5.25"/>
  </r>
  <r>
    <s v="DL-1376"/>
    <s v="Freight forwarder ABC"/>
    <x v="1"/>
    <s v="Addis Ababa"/>
    <x v="0"/>
    <x v="23"/>
    <d v="2022-07-01T00:00:00"/>
    <d v="2022-07-25T00:00:00"/>
    <x v="0"/>
    <x v="6"/>
    <x v="0"/>
    <s v="Invoiced"/>
    <s v="Invoiced"/>
    <s v="TRANSPORTATION"/>
    <n v="34.954000000000001"/>
    <n v="600"/>
    <s v="USD"/>
    <n v="600"/>
    <n v="20972.400000000001"/>
    <n v="300"/>
    <s v="USD"/>
    <n v="300"/>
    <n v="10486.2"/>
    <n v="34.954000000000001"/>
    <n v="300"/>
    <n v="10486.2"/>
    <n v="1"/>
    <n v="2.4000000000000004"/>
    <n v="3.5999999999999996"/>
    <n v="3"/>
    <n v="9"/>
  </r>
  <r>
    <s v="DL-1378"/>
    <s v="Freight forwarder ABC"/>
    <x v="1"/>
    <s v="Marrakech"/>
    <x v="2"/>
    <x v="22"/>
    <d v="2022-07-03T00:00:00"/>
    <d v="2022-07-19T00:00:00"/>
    <x v="0"/>
    <x v="6"/>
    <x v="0"/>
    <s v="Invoiced"/>
    <s v="Invoiced"/>
    <s v="TRANSPORTATION"/>
    <n v="34.976999999999997"/>
    <n v="600"/>
    <s v="USD"/>
    <n v="600"/>
    <n v="20986.199999999997"/>
    <n v="300"/>
    <s v="USD"/>
    <n v="300"/>
    <n v="10493.099999999999"/>
    <n v="34.976999999999997"/>
    <n v="300"/>
    <n v="10493.099999999999"/>
    <n v="1"/>
    <n v="1.6"/>
    <n v="2.4"/>
    <n v="2"/>
    <n v="6"/>
  </r>
  <r>
    <s v="DL-1380"/>
    <s v="Freight forwarder ABC"/>
    <x v="1"/>
    <s v="Mombasa"/>
    <x v="2"/>
    <x v="3"/>
    <d v="2022-07-02T00:00:00"/>
    <d v="2022-07-15T00:00:00"/>
    <x v="0"/>
    <x v="6"/>
    <x v="0"/>
    <s v="Invoiced"/>
    <s v="Invoiced"/>
    <s v="TRANSPORTATION"/>
    <n v="34.973999999999997"/>
    <n v="600"/>
    <s v="USD"/>
    <n v="600"/>
    <n v="20984.399999999998"/>
    <n v="300"/>
    <s v="USD"/>
    <n v="300"/>
    <n v="10492.199999999999"/>
    <n v="34.973999999999997"/>
    <n v="300"/>
    <n v="10492.199999999999"/>
    <n v="1"/>
    <n v="1.3"/>
    <n v="1.95"/>
    <n v="1.625"/>
    <n v="4.875"/>
  </r>
  <r>
    <s v="DL-1382"/>
    <s v="Freight forwarder ABC"/>
    <x v="1"/>
    <s v="Mogadishu"/>
    <x v="1"/>
    <x v="1"/>
    <d v="2022-06-28T00:00:00"/>
    <d v="2022-08-16T00:00:00"/>
    <x v="0"/>
    <x v="7"/>
    <x v="0"/>
    <s v="Invoiced"/>
    <s v="Invoiced"/>
    <s v="TRANSPORTATION"/>
    <n v="35.008000000000003"/>
    <n v="600"/>
    <s v="USD"/>
    <n v="600"/>
    <n v="21004.800000000003"/>
    <n v="300"/>
    <s v="USD"/>
    <n v="300"/>
    <n v="10502.400000000001"/>
    <n v="35.008000000000003"/>
    <n v="300"/>
    <n v="10502.400000000001"/>
    <n v="1"/>
    <n v="4.9000000000000004"/>
    <n v="7.35"/>
    <n v="6.125"/>
    <n v="18.375"/>
  </r>
  <r>
    <s v="DL-1384"/>
    <s v="Freight forwarder ABC"/>
    <x v="1"/>
    <s v="Mombasa"/>
    <x v="3"/>
    <x v="19"/>
    <d v="2022-06-28T00:00:00"/>
    <d v="2022-08-07T00:00:00"/>
    <x v="0"/>
    <x v="7"/>
    <x v="0"/>
    <s v="Invoiced"/>
    <s v="Invoiced"/>
    <s v="TRANSPORTATION"/>
    <n v="35.005000000000003"/>
    <n v="600"/>
    <s v="USD"/>
    <n v="600"/>
    <n v="21003"/>
    <n v="300"/>
    <s v="USD"/>
    <n v="300"/>
    <n v="10501.5"/>
    <n v="35.005000000000003"/>
    <n v="300"/>
    <n v="10501.5"/>
    <n v="1"/>
    <n v="4"/>
    <n v="6"/>
    <n v="5"/>
    <n v="15"/>
  </r>
  <r>
    <s v="DL-1386"/>
    <s v="Freight forwarder ABC"/>
    <x v="1"/>
    <s v="Addis Ababa"/>
    <x v="3"/>
    <x v="7"/>
    <d v="2022-07-07T00:00:00"/>
    <d v="2022-07-27T00:00:00"/>
    <x v="0"/>
    <x v="6"/>
    <x v="0"/>
    <s v="Invoiced"/>
    <s v="Invoiced"/>
    <s v="TRANSPORTATION"/>
    <n v="35.076000000000001"/>
    <n v="600"/>
    <s v="USD"/>
    <n v="600"/>
    <n v="21045.599999999999"/>
    <n v="300"/>
    <s v="USD"/>
    <n v="300"/>
    <n v="10522.8"/>
    <n v="35.076000000000001"/>
    <n v="300"/>
    <n v="10522.8"/>
    <n v="1"/>
    <n v="2"/>
    <n v="3"/>
    <n v="2.5"/>
    <n v="7.5"/>
  </r>
  <r>
    <s v="DL-1387"/>
    <s v="Freight forwarder ABC"/>
    <x v="1"/>
    <s v="Mombasa"/>
    <x v="3"/>
    <x v="19"/>
    <d v="2022-07-06T00:00:00"/>
    <d v="2022-07-19T00:00:00"/>
    <x v="0"/>
    <x v="6"/>
    <x v="0"/>
    <s v="Invoiced"/>
    <s v="Invoiced"/>
    <s v="TRANSPORTATION"/>
    <n v="35.058"/>
    <n v="600"/>
    <s v="USD"/>
    <n v="600"/>
    <n v="21034.799999999999"/>
    <n v="300"/>
    <s v="USD"/>
    <n v="300"/>
    <n v="10517.4"/>
    <n v="35.058"/>
    <n v="300"/>
    <n v="10517.4"/>
    <n v="1"/>
    <n v="1.3"/>
    <n v="1.95"/>
    <n v="1.625"/>
    <n v="4.875"/>
  </r>
  <r>
    <s v="DL-1388"/>
    <s v="Freight forwarder ABC"/>
    <x v="1"/>
    <s v="Mombasa"/>
    <x v="1"/>
    <x v="18"/>
    <d v="2022-07-06T00:00:00"/>
    <d v="2022-07-19T00:00:00"/>
    <x v="0"/>
    <x v="6"/>
    <x v="0"/>
    <s v="Invoiced"/>
    <s v="Invoiced"/>
    <s v="TRANSPORTATION"/>
    <n v="35.091000000000001"/>
    <n v="600"/>
    <s v="USD"/>
    <n v="600"/>
    <n v="21054.600000000002"/>
    <n v="300"/>
    <s v="USD"/>
    <n v="300"/>
    <n v="10527.300000000001"/>
    <n v="35.091000000000001"/>
    <n v="300"/>
    <n v="10527.300000000001"/>
    <n v="1"/>
    <n v="1.3"/>
    <n v="1.95"/>
    <n v="1.625"/>
    <n v="4.875"/>
  </r>
  <r>
    <s v="DL-1389"/>
    <s v="Freight forwarder ABC"/>
    <x v="1"/>
    <s v="Addis Ababa"/>
    <x v="4"/>
    <x v="8"/>
    <d v="2022-07-11T00:00:00"/>
    <d v="2022-07-22T00:00:00"/>
    <x v="0"/>
    <x v="6"/>
    <x v="0"/>
    <s v="Invoiced"/>
    <s v="Invoiced"/>
    <s v="TRANSPORTATION"/>
    <n v="34.933999999999997"/>
    <n v="600"/>
    <s v="USD"/>
    <n v="600"/>
    <n v="20960.399999999998"/>
    <n v="300"/>
    <s v="USD"/>
    <n v="300"/>
    <n v="10480.199999999999"/>
    <n v="34.933999999999997"/>
    <n v="300"/>
    <n v="10480.199999999999"/>
    <n v="1"/>
    <n v="1.1000000000000001"/>
    <n v="1.65"/>
    <n v="1.375"/>
    <n v="4.125"/>
  </r>
  <r>
    <s v="DL-1391"/>
    <s v="Freight forwarder ABC"/>
    <x v="1"/>
    <s v="Mombasa"/>
    <x v="1"/>
    <x v="18"/>
    <d v="2022-07-11T00:00:00"/>
    <d v="2022-07-22T00:00:00"/>
    <x v="0"/>
    <x v="6"/>
    <x v="0"/>
    <s v="Invoiced"/>
    <s v="Invoiced"/>
    <s v="TRANSPORTATION"/>
    <n v="35.122"/>
    <n v="600"/>
    <s v="USD"/>
    <n v="600"/>
    <n v="21073.200000000001"/>
    <n v="300"/>
    <s v="USD"/>
    <n v="300"/>
    <n v="10536.6"/>
    <n v="35.122"/>
    <n v="300"/>
    <n v="10536.6"/>
    <n v="1"/>
    <n v="1.1000000000000001"/>
    <n v="1.65"/>
    <n v="1.375"/>
    <n v="4.125"/>
  </r>
  <r>
    <s v="DL-1393"/>
    <s v="Freight forwarder ABC"/>
    <x v="1"/>
    <s v="Mombasa"/>
    <x v="1"/>
    <x v="18"/>
    <d v="2022-07-11T00:00:00"/>
    <d v="2022-07-22T00:00:00"/>
    <x v="0"/>
    <x v="6"/>
    <x v="0"/>
    <s v="Invoiced"/>
    <s v="Invoiced"/>
    <s v="TRANSPORTATION"/>
    <n v="35.07"/>
    <n v="600"/>
    <s v="USD"/>
    <n v="600"/>
    <n v="21042"/>
    <n v="300"/>
    <s v="USD"/>
    <n v="300"/>
    <n v="10521"/>
    <n v="35.07"/>
    <n v="300"/>
    <n v="10521"/>
    <n v="1"/>
    <n v="1.1000000000000001"/>
    <n v="1.65"/>
    <n v="1.375"/>
    <n v="4.125"/>
  </r>
  <r>
    <s v="DL-1395"/>
    <s v="Freight forwarder ABC"/>
    <x v="1"/>
    <s v="Mombasa"/>
    <x v="2"/>
    <x v="3"/>
    <d v="2022-07-11T00:00:00"/>
    <d v="2022-07-28T00:00:00"/>
    <x v="0"/>
    <x v="6"/>
    <x v="0"/>
    <s v="Invoiced"/>
    <s v="Invoiced"/>
    <s v="TRANSPORTATION"/>
    <n v="34.927"/>
    <n v="600"/>
    <s v="USD"/>
    <n v="600"/>
    <n v="20956.2"/>
    <n v="300"/>
    <s v="USD"/>
    <n v="300"/>
    <n v="10478.1"/>
    <n v="34.927"/>
    <n v="300"/>
    <n v="10478.1"/>
    <n v="1"/>
    <n v="1.7000000000000002"/>
    <n v="2.5499999999999998"/>
    <n v="2.125"/>
    <n v="6.375"/>
  </r>
  <r>
    <s v="DL-1397"/>
    <s v="Freight forwarder ABC"/>
    <x v="1"/>
    <s v="Zanzibar"/>
    <x v="3"/>
    <x v="10"/>
    <d v="2022-07-20T00:00:00"/>
    <d v="2022-08-01T00:00:00"/>
    <x v="0"/>
    <x v="7"/>
    <x v="0"/>
    <s v="Invoiced"/>
    <s v="Invoiced"/>
    <s v="TRANSPORTATION"/>
    <n v="35.575000000000003"/>
    <n v="600"/>
    <s v="USD"/>
    <n v="600"/>
    <n v="21345"/>
    <n v="300"/>
    <s v="USD"/>
    <n v="300"/>
    <n v="10672.5"/>
    <n v="35.575000000000003"/>
    <n v="300"/>
    <n v="10672.5"/>
    <n v="1"/>
    <n v="1.2000000000000002"/>
    <n v="1.7999999999999998"/>
    <n v="1.5"/>
    <n v="4.5"/>
  </r>
  <r>
    <s v="DL-1398"/>
    <s v="Freight forwarder ABC"/>
    <x v="1"/>
    <s v="Addis Ababa"/>
    <x v="0"/>
    <x v="23"/>
    <d v="2022-07-20T00:00:00"/>
    <d v="2022-08-01T00:00:00"/>
    <x v="0"/>
    <x v="7"/>
    <x v="0"/>
    <s v="Invoiced"/>
    <s v="Invoiced"/>
    <s v="TRANSPORTATION"/>
    <n v="35.555"/>
    <n v="600"/>
    <s v="USD"/>
    <n v="600"/>
    <n v="21333"/>
    <n v="300"/>
    <s v="USD"/>
    <n v="300"/>
    <n v="10666.5"/>
    <n v="35.555"/>
    <n v="300"/>
    <n v="10666.5"/>
    <n v="1"/>
    <n v="1.2000000000000002"/>
    <n v="1.7999999999999998"/>
    <n v="1.5"/>
    <n v="4.5"/>
  </r>
  <r>
    <s v="DL-1399"/>
    <s v="Freight forwarder ABC"/>
    <x v="1"/>
    <s v="Mogadishu"/>
    <x v="3"/>
    <x v="20"/>
    <d v="2022-07-21T00:00:00"/>
    <d v="2022-07-29T00:00:00"/>
    <x v="0"/>
    <x v="6"/>
    <x v="0"/>
    <s v="Invoiced"/>
    <s v="Invoiced"/>
    <s v="TRANSPORTATION"/>
    <n v="35.540999999999997"/>
    <n v="600"/>
    <s v="USD"/>
    <n v="600"/>
    <n v="21324.6"/>
    <n v="300"/>
    <s v="USD"/>
    <n v="300"/>
    <n v="10662.3"/>
    <n v="35.540999999999997"/>
    <n v="300"/>
    <n v="10662.3"/>
    <n v="1"/>
    <n v="0.8"/>
    <n v="1.2"/>
    <n v="1"/>
    <n v="3"/>
  </r>
  <r>
    <s v="DL-1400"/>
    <s v="Freight forwarder ABC"/>
    <x v="1"/>
    <s v="Mombasa"/>
    <x v="2"/>
    <x v="3"/>
    <d v="2022-07-25T00:00:00"/>
    <d v="2022-08-04T00:00:00"/>
    <x v="0"/>
    <x v="7"/>
    <x v="0"/>
    <s v="Invoiced"/>
    <s v="Invoiced"/>
    <s v="TRANSPORTATION"/>
    <n v="35.551000000000002"/>
    <n v="600"/>
    <s v="USD"/>
    <n v="600"/>
    <n v="21330.600000000002"/>
    <n v="300"/>
    <s v="USD"/>
    <n v="300"/>
    <n v="10665.300000000001"/>
    <n v="35.551000000000002"/>
    <n v="300"/>
    <n v="10665.300000000001"/>
    <n v="1"/>
    <n v="1"/>
    <n v="1.5"/>
    <n v="1.25"/>
    <n v="3.75"/>
  </r>
  <r>
    <s v="DL-1401"/>
    <s v="Freight forwarder ABC"/>
    <x v="1"/>
    <s v="Mombasa"/>
    <x v="2"/>
    <x v="3"/>
    <d v="2022-07-22T00:00:00"/>
    <d v="2022-08-01T00:00:00"/>
    <x v="0"/>
    <x v="7"/>
    <x v="0"/>
    <s v="Invoiced"/>
    <s v="Invoiced"/>
    <s v="TRANSPORTATION"/>
    <n v="34.936999999999998"/>
    <n v="600"/>
    <s v="USD"/>
    <n v="600"/>
    <n v="20962.199999999997"/>
    <n v="300"/>
    <s v="USD"/>
    <n v="300"/>
    <n v="10481.099999999999"/>
    <n v="34.936999999999998"/>
    <n v="300"/>
    <n v="10481.099999999999"/>
    <n v="1"/>
    <n v="1"/>
    <n v="1.5"/>
    <n v="1.25"/>
    <n v="3.75"/>
  </r>
  <r>
    <s v="DL-1402"/>
    <s v="Freight forwarder ABC"/>
    <x v="1"/>
    <s v="Marrakech"/>
    <x v="1"/>
    <x v="9"/>
    <d v="2022-07-25T00:00:00"/>
    <d v="2022-08-05T00:00:00"/>
    <x v="0"/>
    <x v="7"/>
    <x v="0"/>
    <s v="Invoiced"/>
    <s v="Invoiced"/>
    <s v="TRANSPORTATION"/>
    <n v="35.600999999999999"/>
    <n v="600"/>
    <s v="USD"/>
    <n v="600"/>
    <n v="21360.6"/>
    <n v="300"/>
    <s v="USD"/>
    <n v="300"/>
    <n v="10680.3"/>
    <n v="35.600999999999999"/>
    <n v="300"/>
    <n v="10680.3"/>
    <n v="1"/>
    <n v="1.1000000000000001"/>
    <n v="1.65"/>
    <n v="1.375"/>
    <n v="4.125"/>
  </r>
  <r>
    <s v="DL-1403"/>
    <s v="Freight forwarder ABC"/>
    <x v="1"/>
    <s v="Mombasa"/>
    <x v="2"/>
    <x v="3"/>
    <d v="2022-07-23T00:00:00"/>
    <d v="2022-08-02T00:00:00"/>
    <x v="0"/>
    <x v="7"/>
    <x v="0"/>
    <s v="Invoiced"/>
    <s v="Invoiced"/>
    <s v="TRANSPORTATION"/>
    <n v="35.148000000000003"/>
    <n v="600"/>
    <s v="USD"/>
    <n v="600"/>
    <n v="21088.800000000003"/>
    <n v="300"/>
    <s v="USD"/>
    <n v="300"/>
    <n v="10544.400000000001"/>
    <n v="35.148000000000003"/>
    <n v="300"/>
    <n v="10544.400000000001"/>
    <n v="1"/>
    <n v="1"/>
    <n v="1.5"/>
    <n v="1.25"/>
    <n v="3.75"/>
  </r>
  <r>
    <s v="DL-1404"/>
    <s v="Freight forwarder ABC"/>
    <x v="1"/>
    <s v="Addis Ababa"/>
    <x v="0"/>
    <x v="23"/>
    <d v="2022-07-23T00:00:00"/>
    <d v="2022-08-01T00:00:00"/>
    <x v="0"/>
    <x v="7"/>
    <x v="0"/>
    <s v="Invoiced"/>
    <s v="Invoiced"/>
    <s v="TRANSPORTATION"/>
    <n v="35.045000000000002"/>
    <n v="600"/>
    <s v="USD"/>
    <n v="600"/>
    <n v="21027"/>
    <n v="300"/>
    <s v="USD"/>
    <n v="300"/>
    <n v="10513.5"/>
    <n v="35.045000000000002"/>
    <n v="300"/>
    <n v="10513.5"/>
    <n v="1"/>
    <n v="0.9"/>
    <n v="1.3499999999999999"/>
    <n v="1.125"/>
    <n v="3.375"/>
  </r>
  <r>
    <s v="DL-1406"/>
    <s v="Freight forwarder ABC"/>
    <x v="1"/>
    <s v="Mombasa"/>
    <x v="4"/>
    <x v="6"/>
    <d v="2022-07-23T00:00:00"/>
    <d v="2022-08-01T00:00:00"/>
    <x v="0"/>
    <x v="7"/>
    <x v="0"/>
    <s v="Invoiced"/>
    <s v="Invoiced"/>
    <s v="TRANSPORTATION"/>
    <n v="35.578000000000003"/>
    <n v="600"/>
    <s v="USD"/>
    <n v="600"/>
    <n v="21346.800000000003"/>
    <n v="300"/>
    <s v="USD"/>
    <n v="300"/>
    <n v="10673.400000000001"/>
    <n v="35.578000000000003"/>
    <n v="300"/>
    <n v="10673.400000000001"/>
    <n v="1"/>
    <n v="0.9"/>
    <n v="1.3499999999999999"/>
    <n v="1.125"/>
    <n v="3.375"/>
  </r>
  <r>
    <s v="DL-1408"/>
    <s v="Freight forwarder ABC"/>
    <x v="1"/>
    <s v="Mombasa"/>
    <x v="1"/>
    <x v="18"/>
    <d v="2022-07-21T00:00:00"/>
    <d v="2022-07-29T00:00:00"/>
    <x v="0"/>
    <x v="6"/>
    <x v="0"/>
    <s v="Invoiced"/>
    <s v="Invoiced"/>
    <s v="TRANSPORTATION"/>
    <n v="35.603000000000002"/>
    <n v="600"/>
    <s v="USD"/>
    <n v="600"/>
    <n v="21361.8"/>
    <n v="300"/>
    <s v="USD"/>
    <n v="300"/>
    <n v="10680.9"/>
    <n v="35.603000000000002"/>
    <n v="300"/>
    <n v="10680.9"/>
    <n v="1"/>
    <n v="0.8"/>
    <n v="1.2"/>
    <n v="1"/>
    <n v="3"/>
  </r>
  <r>
    <s v="DL-1409"/>
    <s v="Freight forwarder ABC"/>
    <x v="1"/>
    <s v="Mombasa"/>
    <x v="3"/>
    <x v="19"/>
    <d v="2022-07-22T00:00:00"/>
    <d v="2022-08-02T00:00:00"/>
    <x v="0"/>
    <x v="7"/>
    <x v="0"/>
    <s v="Invoiced"/>
    <s v="Invoiced"/>
    <s v="TRANSPORTATION"/>
    <n v="35.125"/>
    <n v="600"/>
    <s v="USD"/>
    <n v="600"/>
    <n v="21075"/>
    <n v="300"/>
    <s v="USD"/>
    <n v="300"/>
    <n v="10537.5"/>
    <n v="35.125"/>
    <n v="300"/>
    <n v="10537.5"/>
    <n v="1"/>
    <n v="1.1000000000000001"/>
    <n v="1.65"/>
    <n v="1.375"/>
    <n v="4.125"/>
  </r>
  <r>
    <s v="DL-1410"/>
    <s v="Freight forwarder ABC"/>
    <x v="1"/>
    <s v="Marrakech"/>
    <x v="1"/>
    <x v="9"/>
    <d v="2022-07-27T00:00:00"/>
    <d v="2022-08-03T00:00:00"/>
    <x v="0"/>
    <x v="7"/>
    <x v="0"/>
    <s v="Invoiced"/>
    <s v="Invoiced"/>
    <s v="TRANSPORTATION"/>
    <n v="35.630000000000003"/>
    <n v="600"/>
    <s v="USD"/>
    <n v="600"/>
    <n v="21378"/>
    <n v="300"/>
    <s v="USD"/>
    <n v="300"/>
    <n v="10689"/>
    <n v="35.630000000000003"/>
    <n v="300"/>
    <n v="10689"/>
    <n v="1"/>
    <n v="0.70000000000000007"/>
    <n v="1.05"/>
    <n v="0.875"/>
    <n v="2.625"/>
  </r>
  <r>
    <s v="DL-1411"/>
    <s v="Freight forwarder ABC"/>
    <x v="1"/>
    <s v="Mombasa"/>
    <x v="2"/>
    <x v="3"/>
    <d v="2022-07-27T00:00:00"/>
    <d v="2022-08-08T00:00:00"/>
    <x v="0"/>
    <x v="7"/>
    <x v="0"/>
    <s v="Invoiced"/>
    <s v="Invoiced"/>
    <s v="TRANSPORTATION"/>
    <n v="35.531999999999996"/>
    <n v="600"/>
    <s v="USD"/>
    <n v="600"/>
    <n v="21319.199999999997"/>
    <n v="300"/>
    <s v="USD"/>
    <n v="300"/>
    <n v="10659.599999999999"/>
    <n v="35.531999999999996"/>
    <n v="300"/>
    <n v="10659.599999999999"/>
    <n v="1"/>
    <n v="1.2000000000000002"/>
    <n v="1.7999999999999998"/>
    <n v="1.5"/>
    <n v="4.5"/>
  </r>
  <r>
    <s v="DL-1412"/>
    <s v="Freight forwarder ABC"/>
    <x v="1"/>
    <s v="Mogadishu"/>
    <x v="0"/>
    <x v="0"/>
    <d v="2022-07-30T00:00:00"/>
    <d v="2022-08-12T00:00:00"/>
    <x v="0"/>
    <x v="7"/>
    <x v="0"/>
    <s v="Invoiced"/>
    <s v="Invoiced"/>
    <s v="TRANSPORTATION"/>
    <n v="35.704999999999998"/>
    <n v="600"/>
    <s v="USD"/>
    <n v="600"/>
    <n v="21423"/>
    <n v="300"/>
    <s v="USD"/>
    <n v="300"/>
    <n v="10711.5"/>
    <n v="35.704999999999998"/>
    <n v="300"/>
    <n v="10711.5"/>
    <n v="1"/>
    <n v="1.3"/>
    <n v="1.95"/>
    <n v="1.625"/>
    <n v="4.875"/>
  </r>
  <r>
    <s v="DL-1413"/>
    <s v="Freight forwarder ABC"/>
    <x v="1"/>
    <s v="Addis Ababa"/>
    <x v="3"/>
    <x v="7"/>
    <d v="2022-07-29T00:00:00"/>
    <d v="2022-08-09T00:00:00"/>
    <x v="0"/>
    <x v="7"/>
    <x v="0"/>
    <s v="Invoiced"/>
    <s v="Invoiced"/>
    <s v="TRANSPORTATION"/>
    <n v="35.707999999999998"/>
    <n v="600"/>
    <s v="USD"/>
    <n v="600"/>
    <n v="21424.799999999999"/>
    <n v="300"/>
    <s v="USD"/>
    <n v="300"/>
    <n v="10712.4"/>
    <n v="35.707999999999998"/>
    <n v="300"/>
    <n v="10712.4"/>
    <n v="1"/>
    <n v="1.1000000000000001"/>
    <n v="1.65"/>
    <n v="1.375"/>
    <n v="4.125"/>
  </r>
  <r>
    <s v="DL-1415"/>
    <s v="Freight forwarder ABC"/>
    <x v="1"/>
    <s v="Mogadishu"/>
    <x v="2"/>
    <x v="2"/>
    <d v="2022-07-29T00:00:00"/>
    <d v="2022-08-09T00:00:00"/>
    <x v="0"/>
    <x v="7"/>
    <x v="0"/>
    <s v="Invoiced"/>
    <s v="Invoiced"/>
    <s v="TRANSPORTATION"/>
    <n v="35.65"/>
    <n v="600"/>
    <s v="USD"/>
    <n v="600"/>
    <n v="21390"/>
    <n v="300"/>
    <s v="USD"/>
    <n v="300"/>
    <n v="10695"/>
    <n v="35.65"/>
    <n v="300"/>
    <n v="10695"/>
    <n v="1"/>
    <n v="1.1000000000000001"/>
    <n v="1.65"/>
    <n v="1.375"/>
    <n v="4.125"/>
  </r>
  <r>
    <s v="DL-1416"/>
    <s v="Freight forwarder ABC"/>
    <x v="1"/>
    <s v="Mogadishu"/>
    <x v="0"/>
    <x v="0"/>
    <d v="2022-08-02T00:00:00"/>
    <d v="2022-08-15T00:00:00"/>
    <x v="0"/>
    <x v="7"/>
    <x v="0"/>
    <s v="Invoiced"/>
    <s v="Invoiced"/>
    <s v="TRANSPORTATION"/>
    <n v="35.579000000000001"/>
    <n v="600"/>
    <s v="USD"/>
    <n v="600"/>
    <n v="21347.4"/>
    <n v="300"/>
    <s v="USD"/>
    <n v="300"/>
    <n v="10673.7"/>
    <n v="35.579000000000001"/>
    <n v="300"/>
    <n v="10673.7"/>
    <n v="1"/>
    <n v="1.3"/>
    <n v="1.95"/>
    <n v="1.625"/>
    <n v="4.875"/>
  </r>
  <r>
    <s v="DL-1417"/>
    <s v="Freight forwarder ABC"/>
    <x v="1"/>
    <s v="Marrakech"/>
    <x v="3"/>
    <x v="4"/>
    <d v="2022-08-01T00:00:00"/>
    <d v="2022-08-12T00:00:00"/>
    <x v="0"/>
    <x v="7"/>
    <x v="0"/>
    <s v="Invoiced"/>
    <s v="Invoiced"/>
    <s v="TRANSPORTATION"/>
    <n v="35.612000000000002"/>
    <n v="600"/>
    <s v="USD"/>
    <n v="600"/>
    <n v="21367.200000000001"/>
    <n v="300"/>
    <s v="USD"/>
    <n v="300"/>
    <n v="10683.6"/>
    <n v="35.612000000000002"/>
    <n v="300"/>
    <n v="10683.6"/>
    <n v="1"/>
    <n v="1.1000000000000001"/>
    <n v="1.65"/>
    <n v="1.375"/>
    <n v="4.125"/>
  </r>
  <r>
    <s v="DL-1419"/>
    <s v="Freight forwarder ABC"/>
    <x v="1"/>
    <s v="Mombasa"/>
    <x v="4"/>
    <x v="6"/>
    <d v="2022-08-03T00:00:00"/>
    <d v="2022-08-23T00:00:00"/>
    <x v="0"/>
    <x v="7"/>
    <x v="0"/>
    <s v="Invoiced"/>
    <s v="Invoiced"/>
    <s v="TRANSPORTATION"/>
    <n v="35.543999999999997"/>
    <n v="600"/>
    <s v="USD"/>
    <n v="600"/>
    <n v="21326.399999999998"/>
    <n v="300"/>
    <s v="USD"/>
    <n v="300"/>
    <n v="10663.199999999999"/>
    <n v="35.543999999999997"/>
    <n v="300"/>
    <n v="10663.199999999999"/>
    <n v="1"/>
    <n v="2"/>
    <n v="3"/>
    <n v="2.5"/>
    <n v="7.5"/>
  </r>
  <r>
    <s v="DL-1421"/>
    <s v="Freight forwarder ABC"/>
    <x v="1"/>
    <s v="Zanzibar"/>
    <x v="0"/>
    <x v="15"/>
    <d v="2022-08-09T00:00:00"/>
    <d v="2022-08-22T00:00:00"/>
    <x v="0"/>
    <x v="7"/>
    <x v="0"/>
    <s v="Invoiced"/>
    <s v="Invoiced"/>
    <s v="TRANSPORTATION"/>
    <n v="33.590000000000003"/>
    <n v="600"/>
    <s v="USD"/>
    <n v="600"/>
    <n v="20154.000000000004"/>
    <n v="300"/>
    <s v="USD"/>
    <n v="300"/>
    <n v="10077.000000000002"/>
    <n v="33.590000000000003"/>
    <n v="300"/>
    <n v="10077.000000000002"/>
    <n v="1"/>
    <n v="1.3"/>
    <n v="1.95"/>
    <n v="1.625"/>
    <n v="4.875"/>
  </r>
  <r>
    <s v="DL-1423"/>
    <s v="Freight forwarder ABC"/>
    <x v="1"/>
    <s v="Zanzibar"/>
    <x v="3"/>
    <x v="10"/>
    <d v="2022-08-05T00:00:00"/>
    <d v="2022-08-23T00:00:00"/>
    <x v="0"/>
    <x v="7"/>
    <x v="0"/>
    <s v="Invoiced"/>
    <s v="Invoiced"/>
    <s v="TRANSPORTATION"/>
    <n v="35.587000000000003"/>
    <n v="600"/>
    <s v="USD"/>
    <n v="600"/>
    <n v="21352.2"/>
    <n v="300"/>
    <s v="USD"/>
    <n v="300"/>
    <n v="10676.1"/>
    <n v="35.587000000000003"/>
    <n v="300"/>
    <n v="10676.1"/>
    <n v="1"/>
    <n v="1.8"/>
    <n v="2.6999999999999997"/>
    <n v="2.25"/>
    <n v="6.75"/>
  </r>
  <r>
    <s v="DL-1425"/>
    <s v="Freight forwarder ABC"/>
    <x v="1"/>
    <s v="Addis Ababa"/>
    <x v="0"/>
    <x v="23"/>
    <d v="2022-08-10T00:00:00"/>
    <d v="2022-08-22T00:00:00"/>
    <x v="0"/>
    <x v="7"/>
    <x v="0"/>
    <s v="Invoiced"/>
    <s v="Invoiced"/>
    <s v="TRANSPORTATION"/>
    <n v="35.58"/>
    <n v="600"/>
    <s v="USD"/>
    <n v="600"/>
    <n v="21348"/>
    <n v="300"/>
    <s v="USD"/>
    <n v="300"/>
    <n v="10674"/>
    <n v="35.58"/>
    <n v="300"/>
    <n v="10674"/>
    <n v="1"/>
    <n v="1.2000000000000002"/>
    <n v="1.7999999999999998"/>
    <n v="1.5"/>
    <n v="4.5"/>
  </r>
  <r>
    <s v="DL-1541"/>
    <s v="Freight forwarder ABC"/>
    <x v="2"/>
    <s v="Zanzibar"/>
    <x v="2"/>
    <x v="13"/>
    <d v="2022-07-17T00:00:00"/>
    <d v="2022-07-30T00:00:00"/>
    <x v="0"/>
    <x v="6"/>
    <x v="0"/>
    <s v="Invoiced"/>
    <s v="Invoiced"/>
    <s v="TRANSPORTATION"/>
    <n v="35.56"/>
    <n v="600"/>
    <s v="USD"/>
    <n v="600"/>
    <n v="21336"/>
    <n v="300"/>
    <s v="USD"/>
    <n v="300"/>
    <n v="10668"/>
    <n v="35.56"/>
    <n v="300"/>
    <n v="10668"/>
    <n v="1"/>
    <n v="1.3"/>
    <n v="1.95"/>
    <n v="1.625"/>
    <n v="4.875"/>
  </r>
  <r>
    <s v="DL-1542"/>
    <s v="Freight forwarder ABC"/>
    <x v="2"/>
    <s v="Marrakech"/>
    <x v="0"/>
    <x v="5"/>
    <d v="2022-07-17T00:00:00"/>
    <d v="2022-08-02T00:00:00"/>
    <x v="0"/>
    <x v="7"/>
    <x v="0"/>
    <s v="Invoiced"/>
    <s v="Invoiced"/>
    <s v="TRANSPORTATION"/>
    <n v="35.54"/>
    <n v="600"/>
    <s v="USD"/>
    <n v="600"/>
    <n v="21324"/>
    <n v="300"/>
    <s v="USD"/>
    <n v="300"/>
    <n v="10662"/>
    <n v="35.54"/>
    <n v="300"/>
    <n v="10662"/>
    <n v="1"/>
    <n v="1.6"/>
    <n v="2.4"/>
    <n v="2"/>
    <n v="6"/>
  </r>
  <r>
    <s v="DL-1543"/>
    <s v="Freight forwarder ABC"/>
    <x v="2"/>
    <s v="Mombasa"/>
    <x v="0"/>
    <x v="11"/>
    <d v="2022-07-05T00:00:00"/>
    <d v="2022-07-18T00:00:00"/>
    <x v="0"/>
    <x v="6"/>
    <x v="0"/>
    <s v="Invoiced"/>
    <s v="Invoiced"/>
    <s v="TRANSPORTATION"/>
    <n v="35.56"/>
    <n v="600"/>
    <s v="USD"/>
    <n v="600"/>
    <n v="21336"/>
    <n v="300"/>
    <s v="USD"/>
    <n v="300"/>
    <n v="10668"/>
    <n v="35.56"/>
    <n v="300"/>
    <n v="10668"/>
    <n v="1"/>
    <n v="1.3"/>
    <n v="1.95"/>
    <n v="1.625"/>
    <n v="4.875"/>
  </r>
  <r>
    <s v="DL-1544"/>
    <s v="Freight forwarder ABC"/>
    <x v="2"/>
    <s v="Zanzibar"/>
    <x v="3"/>
    <x v="10"/>
    <d v="2022-07-19T00:00:00"/>
    <d v="2022-08-04T00:00:00"/>
    <x v="0"/>
    <x v="7"/>
    <x v="0"/>
    <s v="Invoiced"/>
    <s v="Invoiced"/>
    <s v="TRANSPORTATION"/>
    <n v="35.58"/>
    <n v="600"/>
    <s v="USD"/>
    <n v="600"/>
    <n v="21348"/>
    <n v="300"/>
    <s v="USD"/>
    <n v="300"/>
    <n v="10674"/>
    <n v="35.58"/>
    <n v="300"/>
    <n v="10674"/>
    <n v="1"/>
    <n v="1.6"/>
    <n v="2.4"/>
    <n v="2"/>
    <n v="6"/>
  </r>
  <r>
    <s v="DL-1545"/>
    <s v="Freight forwarder ABC"/>
    <x v="2"/>
    <s v="Addis Ababa"/>
    <x v="2"/>
    <x v="14"/>
    <d v="2022-07-18T00:00:00"/>
    <d v="2022-08-05T00:00:00"/>
    <x v="0"/>
    <x v="7"/>
    <x v="0"/>
    <s v="Invoiced"/>
    <s v="Invoiced"/>
    <s v="TRANSPORTATION"/>
    <n v="35.76"/>
    <n v="600"/>
    <s v="USD"/>
    <n v="600"/>
    <n v="21456"/>
    <n v="300"/>
    <s v="USD"/>
    <n v="300"/>
    <n v="10728"/>
    <n v="35.76"/>
    <n v="300"/>
    <n v="10728"/>
    <n v="1"/>
    <n v="1.8"/>
    <n v="2.6999999999999997"/>
    <n v="2.25"/>
    <n v="6.75"/>
  </r>
  <r>
    <s v="DL-1546"/>
    <s v="Freight forwarder ABC"/>
    <x v="2"/>
    <s v="Mogadishu"/>
    <x v="3"/>
    <x v="20"/>
    <d v="2022-07-16T00:00:00"/>
    <d v="2022-08-01T00:00:00"/>
    <x v="0"/>
    <x v="7"/>
    <x v="0"/>
    <s v="Invoiced"/>
    <s v="Invoiced"/>
    <s v="TRANSPORTATION"/>
    <n v="35.64"/>
    <n v="600"/>
    <s v="USD"/>
    <n v="600"/>
    <n v="21384"/>
    <n v="300"/>
    <s v="USD"/>
    <n v="300"/>
    <n v="10692"/>
    <n v="35.64"/>
    <n v="300"/>
    <n v="10692"/>
    <n v="1"/>
    <n v="1.6"/>
    <n v="2.4"/>
    <n v="2"/>
    <n v="6"/>
  </r>
  <r>
    <s v="DL-1547"/>
    <s v="Freight forwarder ABC"/>
    <x v="2"/>
    <s v="Mogadishu"/>
    <x v="3"/>
    <x v="20"/>
    <d v="2022-07-15T00:00:00"/>
    <d v="2022-07-30T00:00:00"/>
    <x v="0"/>
    <x v="6"/>
    <x v="0"/>
    <s v="Invoiced"/>
    <s v="Invoiced"/>
    <s v="TRANSPORTATION"/>
    <n v="35.56"/>
    <n v="600"/>
    <s v="USD"/>
    <n v="600"/>
    <n v="21336"/>
    <n v="300"/>
    <s v="USD"/>
    <n v="300"/>
    <n v="10668"/>
    <n v="35.56"/>
    <n v="300"/>
    <n v="10668"/>
    <n v="1"/>
    <n v="1.5"/>
    <n v="2.25"/>
    <n v="1.875"/>
    <n v="5.625"/>
  </r>
  <r>
    <s v="DL-1548"/>
    <s v="Freight forwarder ABC"/>
    <x v="2"/>
    <s v="Mogadishu"/>
    <x v="2"/>
    <x v="2"/>
    <d v="2022-07-10T00:00:00"/>
    <d v="2022-07-25T00:00:00"/>
    <x v="0"/>
    <x v="6"/>
    <x v="0"/>
    <s v="Invoiced"/>
    <s v="Invoiced"/>
    <s v="TRANSPORTATION"/>
    <n v="35.520000000000003"/>
    <n v="600"/>
    <s v="USD"/>
    <n v="600"/>
    <n v="21312.000000000004"/>
    <n v="300"/>
    <s v="USD"/>
    <n v="300"/>
    <n v="10656.000000000002"/>
    <n v="35.520000000000003"/>
    <n v="300"/>
    <n v="10656.000000000002"/>
    <n v="1"/>
    <n v="1.5"/>
    <n v="2.25"/>
    <n v="1.875"/>
    <n v="5.625"/>
  </r>
  <r>
    <s v="DL-1549"/>
    <s v="Freight forwarder ABC"/>
    <x v="2"/>
    <s v="Zanzibar"/>
    <x v="3"/>
    <x v="10"/>
    <d v="2022-07-20T00:00:00"/>
    <d v="2022-08-06T00:00:00"/>
    <x v="0"/>
    <x v="7"/>
    <x v="0"/>
    <s v="Invoiced"/>
    <s v="Invoiced"/>
    <s v="TRANSPORTATION"/>
    <n v="35.700000000000003"/>
    <n v="600"/>
    <s v="USD"/>
    <n v="600"/>
    <n v="21420"/>
    <n v="300"/>
    <s v="USD"/>
    <n v="300"/>
    <n v="10710"/>
    <n v="35.700000000000003"/>
    <n v="300"/>
    <n v="10710"/>
    <n v="1"/>
    <n v="1.7000000000000002"/>
    <n v="2.5499999999999998"/>
    <n v="2.125"/>
    <n v="6.375"/>
  </r>
  <r>
    <s v="DL-1550"/>
    <s v="Freight forwarder ABC"/>
    <x v="2"/>
    <s v="Zanzibar"/>
    <x v="1"/>
    <x v="24"/>
    <d v="2022-07-11T00:00:00"/>
    <d v="2022-07-25T00:00:00"/>
    <x v="0"/>
    <x v="6"/>
    <x v="0"/>
    <s v="Invoiced"/>
    <s v="Invoiced"/>
    <s v="TRANSPORTATION"/>
    <n v="35.479999999999997"/>
    <n v="600"/>
    <s v="USD"/>
    <n v="600"/>
    <n v="21287.999999999996"/>
    <n v="300"/>
    <s v="USD"/>
    <n v="300"/>
    <n v="10643.999999999998"/>
    <n v="35.479999999999997"/>
    <n v="300"/>
    <n v="10643.999999999998"/>
    <n v="1"/>
    <n v="1.4000000000000001"/>
    <n v="2.1"/>
    <n v="1.75"/>
    <n v="5.25"/>
  </r>
  <r>
    <s v="DL-1551"/>
    <s v="Freight forwarder ABC"/>
    <x v="2"/>
    <s v="Marrakech"/>
    <x v="3"/>
    <x v="4"/>
    <d v="2022-07-02T00:00:00"/>
    <d v="2022-07-16T00:00:00"/>
    <x v="0"/>
    <x v="6"/>
    <x v="0"/>
    <s v="Invoiced"/>
    <s v="Invoiced"/>
    <s v="TRANSPORTATION"/>
    <n v="35.56"/>
    <n v="600"/>
    <s v="USD"/>
    <n v="600"/>
    <n v="21336"/>
    <n v="300"/>
    <s v="USD"/>
    <n v="300"/>
    <n v="10668"/>
    <n v="35.56"/>
    <n v="300"/>
    <n v="10668"/>
    <n v="1"/>
    <n v="1.4000000000000001"/>
    <n v="2.1"/>
    <n v="1.75"/>
    <n v="5.25"/>
  </r>
  <r>
    <s v="DL-1552"/>
    <s v="Freight forwarder ABC"/>
    <x v="2"/>
    <s v="Zanzibar"/>
    <x v="4"/>
    <x v="12"/>
    <d v="2022-07-02T00:00:00"/>
    <d v="2022-07-16T00:00:00"/>
    <x v="0"/>
    <x v="6"/>
    <x v="0"/>
    <s v="Invoiced"/>
    <s v="Invoiced"/>
    <s v="TRANSPORTATION"/>
    <n v="35.54"/>
    <n v="600"/>
    <s v="USD"/>
    <n v="600"/>
    <n v="21324"/>
    <n v="300"/>
    <s v="USD"/>
    <n v="300"/>
    <n v="10662"/>
    <n v="35.54"/>
    <n v="300"/>
    <n v="10662"/>
    <n v="1"/>
    <n v="1.4000000000000001"/>
    <n v="2.1"/>
    <n v="1.75"/>
    <n v="5.25"/>
  </r>
  <r>
    <s v="DL-1553"/>
    <s v="Freight forwarder ABC"/>
    <x v="2"/>
    <s v="Mogadishu"/>
    <x v="0"/>
    <x v="0"/>
    <d v="2022-07-15T00:00:00"/>
    <d v="2022-07-30T00:00:00"/>
    <x v="0"/>
    <x v="6"/>
    <x v="0"/>
    <s v="Invoiced"/>
    <s v="Invoiced"/>
    <s v="TRANSPORTATION"/>
    <n v="35.659999999999997"/>
    <n v="600"/>
    <s v="USD"/>
    <n v="600"/>
    <n v="21395.999999999996"/>
    <n v="300"/>
    <s v="USD"/>
    <n v="300"/>
    <n v="10697.999999999998"/>
    <n v="35.659999999999997"/>
    <n v="300"/>
    <n v="10697.999999999998"/>
    <n v="1"/>
    <n v="1.5"/>
    <n v="2.25"/>
    <n v="1.875"/>
    <n v="5.625"/>
  </r>
  <r>
    <s v="DL-1554"/>
    <s v="Freight forwarder ABC"/>
    <x v="2"/>
    <s v="Zanzibar"/>
    <x v="2"/>
    <x v="13"/>
    <d v="2022-07-02T00:00:00"/>
    <d v="2022-07-15T00:00:00"/>
    <x v="0"/>
    <x v="6"/>
    <x v="0"/>
    <s v="Invoiced"/>
    <s v="Invoiced"/>
    <s v="TRANSPORTATION"/>
    <n v="35.299999999999997"/>
    <n v="600"/>
    <s v="USD"/>
    <n v="600"/>
    <n v="21180"/>
    <n v="300"/>
    <s v="USD"/>
    <n v="300"/>
    <n v="10590"/>
    <n v="35.299999999999997"/>
    <n v="300"/>
    <n v="10590"/>
    <n v="1"/>
    <n v="1.3"/>
    <n v="1.95"/>
    <n v="1.625"/>
    <n v="4.875"/>
  </r>
  <r>
    <s v="DL-1555"/>
    <s v="Freight forwarder ABC"/>
    <x v="2"/>
    <s v="Mogadishu"/>
    <x v="3"/>
    <x v="20"/>
    <d v="2022-07-03T00:00:00"/>
    <d v="2022-07-18T00:00:00"/>
    <x v="0"/>
    <x v="6"/>
    <x v="0"/>
    <s v="Invoiced"/>
    <s v="Invoiced"/>
    <s v="TRANSPORTATION"/>
    <n v="35.4"/>
    <n v="600"/>
    <s v="USD"/>
    <n v="600"/>
    <n v="21240"/>
    <n v="300"/>
    <s v="USD"/>
    <n v="300"/>
    <n v="10620"/>
    <n v="35.4"/>
    <n v="300"/>
    <n v="10620"/>
    <n v="1"/>
    <n v="1.5"/>
    <n v="2.25"/>
    <n v="1.875"/>
    <n v="5.625"/>
  </r>
  <r>
    <s v="DL-1556"/>
    <s v="Freight forwarder ABC"/>
    <x v="2"/>
    <s v="Mombasa"/>
    <x v="2"/>
    <x v="3"/>
    <d v="2022-07-04T00:00:00"/>
    <d v="2022-07-18T00:00:00"/>
    <x v="0"/>
    <x v="6"/>
    <x v="0"/>
    <s v="Invoiced"/>
    <s v="Invoiced"/>
    <s v="TRANSPORTATION"/>
    <n v="35.44"/>
    <n v="600"/>
    <s v="USD"/>
    <n v="600"/>
    <n v="21264"/>
    <n v="300"/>
    <s v="USD"/>
    <n v="300"/>
    <n v="10632"/>
    <n v="35.44"/>
    <n v="300"/>
    <n v="10632"/>
    <n v="1"/>
    <n v="1.4000000000000001"/>
    <n v="2.1"/>
    <n v="1.75"/>
    <n v="5.25"/>
  </r>
  <r>
    <s v="DL-1557"/>
    <s v="Freight forwarder ABC"/>
    <x v="2"/>
    <s v="Mombasa"/>
    <x v="4"/>
    <x v="6"/>
    <d v="2022-07-03T00:00:00"/>
    <d v="2022-07-18T00:00:00"/>
    <x v="0"/>
    <x v="6"/>
    <x v="0"/>
    <s v="Invoiced"/>
    <s v="Invoiced"/>
    <s v="TRANSPORTATION"/>
    <n v="35.520000000000003"/>
    <n v="600"/>
    <s v="USD"/>
    <n v="600"/>
    <n v="21312.000000000004"/>
    <n v="300"/>
    <s v="USD"/>
    <n v="300"/>
    <n v="10656.000000000002"/>
    <n v="35.520000000000003"/>
    <n v="300"/>
    <n v="10656.000000000002"/>
    <n v="1"/>
    <n v="1.5"/>
    <n v="2.25"/>
    <n v="1.875"/>
    <n v="5.625"/>
  </r>
  <r>
    <s v="DL-1558"/>
    <s v="Freight forwarder ABC"/>
    <x v="2"/>
    <s v="Zanzibar"/>
    <x v="2"/>
    <x v="13"/>
    <d v="2022-07-03T00:00:00"/>
    <d v="2022-07-18T00:00:00"/>
    <x v="0"/>
    <x v="6"/>
    <x v="0"/>
    <s v="Invoiced"/>
    <s v="Invoiced"/>
    <s v="TRANSPORTATION"/>
    <n v="35.5"/>
    <n v="600"/>
    <s v="USD"/>
    <n v="600"/>
    <n v="21300"/>
    <n v="300"/>
    <s v="USD"/>
    <n v="300"/>
    <n v="10650"/>
    <n v="35.5"/>
    <n v="300"/>
    <n v="10650"/>
    <n v="1"/>
    <n v="1.5"/>
    <n v="2.25"/>
    <n v="1.875"/>
    <n v="5.625"/>
  </r>
  <r>
    <s v="DL-1559"/>
    <s v="Freight forwarder ABC"/>
    <x v="2"/>
    <s v="Marrakech"/>
    <x v="4"/>
    <x v="21"/>
    <d v="2022-07-13T00:00:00"/>
    <d v="2022-07-28T00:00:00"/>
    <x v="0"/>
    <x v="6"/>
    <x v="0"/>
    <s v="Invoiced"/>
    <s v="Invoiced"/>
    <s v="TRANSPORTATION"/>
    <n v="35.54"/>
    <n v="600"/>
    <s v="USD"/>
    <n v="600"/>
    <n v="21324"/>
    <n v="300"/>
    <s v="USD"/>
    <n v="300"/>
    <n v="10662"/>
    <n v="35.54"/>
    <n v="300"/>
    <n v="10662"/>
    <n v="1"/>
    <n v="1.5"/>
    <n v="2.25"/>
    <n v="1.875"/>
    <n v="5.625"/>
  </r>
  <r>
    <s v="DL-1560"/>
    <s v="Freight forwarder ABC"/>
    <x v="2"/>
    <s v="Addis Ababa"/>
    <x v="3"/>
    <x v="7"/>
    <d v="2022-07-05T00:00:00"/>
    <d v="2022-07-18T00:00:00"/>
    <x v="0"/>
    <x v="6"/>
    <x v="0"/>
    <s v="Invoiced"/>
    <s v="Invoiced"/>
    <s v="TRANSPORTATION"/>
    <n v="35.479999999999997"/>
    <n v="600"/>
    <s v="USD"/>
    <n v="600"/>
    <n v="21287.999999999996"/>
    <n v="300"/>
    <s v="USD"/>
    <n v="300"/>
    <n v="10643.999999999998"/>
    <n v="35.479999999999997"/>
    <n v="300"/>
    <n v="10643.999999999998"/>
    <n v="1"/>
    <n v="1.3"/>
    <n v="1.95"/>
    <n v="1.625"/>
    <n v="4.875"/>
  </r>
  <r>
    <s v="DL-1561"/>
    <s v="Freight forwarder ABC"/>
    <x v="2"/>
    <s v="Mombasa"/>
    <x v="0"/>
    <x v="11"/>
    <d v="2022-07-17T00:00:00"/>
    <d v="2022-07-29T00:00:00"/>
    <x v="0"/>
    <x v="6"/>
    <x v="0"/>
    <s v="Invoiced"/>
    <s v="Invoiced"/>
    <s v="TRANSPORTATION"/>
    <n v="35.520000000000003"/>
    <n v="600"/>
    <s v="USD"/>
    <n v="600"/>
    <n v="21312.000000000004"/>
    <n v="300"/>
    <s v="USD"/>
    <n v="300"/>
    <n v="10656.000000000002"/>
    <n v="35.520000000000003"/>
    <n v="300"/>
    <n v="10656.000000000002"/>
    <n v="1"/>
    <n v="1.2000000000000002"/>
    <n v="1.7999999999999998"/>
    <n v="1.5"/>
    <n v="4.5"/>
  </r>
  <r>
    <s v="DL-1562"/>
    <s v="Freight forwarder ABC"/>
    <x v="2"/>
    <s v="Zanzibar"/>
    <x v="2"/>
    <x v="13"/>
    <d v="2022-07-17T00:00:00"/>
    <d v="2022-07-30T00:00:00"/>
    <x v="0"/>
    <x v="6"/>
    <x v="0"/>
    <s v="Invoiced"/>
    <s v="Invoiced"/>
    <s v="TRANSPORTATION"/>
    <n v="35.520000000000003"/>
    <n v="600"/>
    <s v="USD"/>
    <n v="600"/>
    <n v="21312.000000000004"/>
    <n v="300"/>
    <s v="USD"/>
    <n v="300"/>
    <n v="10656.000000000002"/>
    <n v="35.520000000000003"/>
    <n v="300"/>
    <n v="10656.000000000002"/>
    <n v="1"/>
    <n v="1.3"/>
    <n v="1.95"/>
    <n v="1.625"/>
    <n v="4.875"/>
  </r>
  <r>
    <s v="DL-1563"/>
    <s v="Freight forwarder ABC"/>
    <x v="2"/>
    <s v="Addis Ababa"/>
    <x v="4"/>
    <x v="8"/>
    <d v="2022-07-16T00:00:00"/>
    <d v="2022-07-29T00:00:00"/>
    <x v="0"/>
    <x v="6"/>
    <x v="0"/>
    <s v="Invoiced"/>
    <s v="Invoiced"/>
    <s v="TRANSPORTATION"/>
    <n v="35.479999999999997"/>
    <n v="600"/>
    <s v="USD"/>
    <n v="600"/>
    <n v="21287.999999999996"/>
    <n v="300"/>
    <s v="USD"/>
    <n v="300"/>
    <n v="10643.999999999998"/>
    <n v="35.479999999999997"/>
    <n v="300"/>
    <n v="10643.999999999998"/>
    <n v="1"/>
    <n v="1.3"/>
    <n v="1.95"/>
    <n v="1.625"/>
    <n v="4.875"/>
  </r>
  <r>
    <s v="DL-1564"/>
    <s v="Freight forwarder ABC"/>
    <x v="2"/>
    <s v="Marrakech"/>
    <x v="4"/>
    <x v="21"/>
    <d v="2022-07-17T00:00:00"/>
    <d v="2022-07-30T00:00:00"/>
    <x v="0"/>
    <x v="6"/>
    <x v="0"/>
    <s v="Invoiced"/>
    <s v="Invoiced"/>
    <s v="TRANSPORTATION"/>
    <n v="35.58"/>
    <n v="600"/>
    <s v="USD"/>
    <n v="600"/>
    <n v="21348"/>
    <n v="300"/>
    <s v="USD"/>
    <n v="300"/>
    <n v="10674"/>
    <n v="35.58"/>
    <n v="300"/>
    <n v="10674"/>
    <n v="1"/>
    <n v="1.3"/>
    <n v="1.95"/>
    <n v="1.625"/>
    <n v="4.875"/>
  </r>
  <r>
    <s v="DL-1565"/>
    <s v="Freight forwarder ABC"/>
    <x v="2"/>
    <s v="Zanzibar"/>
    <x v="1"/>
    <x v="24"/>
    <d v="2022-07-17T00:00:00"/>
    <d v="2022-07-30T00:00:00"/>
    <x v="0"/>
    <x v="6"/>
    <x v="0"/>
    <s v="Invoiced"/>
    <s v="Invoiced"/>
    <s v="TRANSPORTATION"/>
    <n v="35.5"/>
    <n v="600"/>
    <s v="USD"/>
    <n v="600"/>
    <n v="21300"/>
    <n v="300"/>
    <s v="USD"/>
    <n v="300"/>
    <n v="10650"/>
    <n v="35.5"/>
    <n v="300"/>
    <n v="10650"/>
    <n v="1"/>
    <n v="1.3"/>
    <n v="1.95"/>
    <n v="1.625"/>
    <n v="4.875"/>
  </r>
  <r>
    <s v="DL-1566"/>
    <s v="Freight forwarder ABC"/>
    <x v="2"/>
    <s v="Addis Ababa"/>
    <x v="2"/>
    <x v="14"/>
    <d v="2022-07-19T00:00:00"/>
    <d v="2022-08-05T00:00:00"/>
    <x v="0"/>
    <x v="7"/>
    <x v="0"/>
    <s v="Invoiced"/>
    <s v="Invoiced"/>
    <s v="TRANSPORTATION"/>
    <n v="35.520000000000003"/>
    <n v="600"/>
    <s v="USD"/>
    <n v="600"/>
    <n v="21312.000000000004"/>
    <n v="300"/>
    <s v="USD"/>
    <n v="300"/>
    <n v="10656.000000000002"/>
    <n v="35.520000000000003"/>
    <n v="300"/>
    <n v="10656.000000000002"/>
    <n v="1"/>
    <n v="1.7000000000000002"/>
    <n v="2.5499999999999998"/>
    <n v="2.125"/>
    <n v="6.375"/>
  </r>
  <r>
    <s v="DL-1567"/>
    <s v="Freight forwarder ABC"/>
    <x v="2"/>
    <s v="Mogadishu"/>
    <x v="1"/>
    <x v="1"/>
    <d v="2022-07-22T00:00:00"/>
    <d v="2022-08-09T00:00:00"/>
    <x v="0"/>
    <x v="7"/>
    <x v="0"/>
    <s v="Invoiced"/>
    <s v="Invoiced"/>
    <s v="TRANSPORTATION"/>
    <n v="35.58"/>
    <n v="600"/>
    <s v="USD"/>
    <n v="600"/>
    <n v="21348"/>
    <n v="300"/>
    <s v="USD"/>
    <n v="300"/>
    <n v="10674"/>
    <n v="35.58"/>
    <n v="300"/>
    <n v="10674"/>
    <n v="1"/>
    <n v="1.8"/>
    <n v="2.6999999999999997"/>
    <n v="2.25"/>
    <n v="6.75"/>
  </r>
  <r>
    <s v="DL-1568"/>
    <s v="Freight forwarder ABC"/>
    <x v="2"/>
    <s v="Mombasa"/>
    <x v="2"/>
    <x v="3"/>
    <d v="2022-07-19T00:00:00"/>
    <d v="2022-08-05T00:00:00"/>
    <x v="0"/>
    <x v="7"/>
    <x v="0"/>
    <s v="Invoiced"/>
    <s v="Invoiced"/>
    <s v="TRANSPORTATION"/>
    <n v="35.58"/>
    <n v="600"/>
    <s v="USD"/>
    <n v="600"/>
    <n v="21348"/>
    <n v="300"/>
    <s v="USD"/>
    <n v="300"/>
    <n v="10674"/>
    <n v="35.58"/>
    <n v="300"/>
    <n v="10674"/>
    <n v="1"/>
    <n v="1.7000000000000002"/>
    <n v="2.5499999999999998"/>
    <n v="2.125"/>
    <n v="6.375"/>
  </r>
  <r>
    <s v="DL-1569"/>
    <s v="Freight forwarder ABC"/>
    <x v="2"/>
    <s v="Mogadishu"/>
    <x v="0"/>
    <x v="0"/>
    <d v="2022-07-17T00:00:00"/>
    <d v="2022-07-30T00:00:00"/>
    <x v="0"/>
    <x v="6"/>
    <x v="0"/>
    <s v="Invoiced"/>
    <s v="Invoiced"/>
    <s v="TRANSPORTATION"/>
    <n v="35.56"/>
    <n v="600"/>
    <s v="USD"/>
    <n v="600"/>
    <n v="21336"/>
    <n v="300"/>
    <s v="USD"/>
    <n v="300"/>
    <n v="10668"/>
    <n v="35.56"/>
    <n v="300"/>
    <n v="10668"/>
    <n v="1"/>
    <n v="1.3"/>
    <n v="1.95"/>
    <n v="1.625"/>
    <n v="4.875"/>
  </r>
  <r>
    <s v="DL-1570"/>
    <s v="Freight forwarder ABC"/>
    <x v="2"/>
    <s v="Mombasa"/>
    <x v="0"/>
    <x v="11"/>
    <d v="2022-07-17T00:00:00"/>
    <d v="2022-07-30T00:00:00"/>
    <x v="0"/>
    <x v="6"/>
    <x v="0"/>
    <s v="Invoiced"/>
    <s v="Invoiced"/>
    <s v="TRANSPORTATION"/>
    <n v="35.58"/>
    <n v="600"/>
    <s v="USD"/>
    <n v="600"/>
    <n v="21348"/>
    <n v="300"/>
    <s v="USD"/>
    <n v="300"/>
    <n v="10674"/>
    <n v="35.58"/>
    <n v="300"/>
    <n v="10674"/>
    <n v="1"/>
    <n v="1.3"/>
    <n v="1.95"/>
    <n v="1.625"/>
    <n v="4.875"/>
  </r>
  <r>
    <s v="DL-1571"/>
    <s v="Freight forwarder ABC"/>
    <x v="2"/>
    <s v="Zanzibar"/>
    <x v="2"/>
    <x v="13"/>
    <d v="2022-07-22T00:00:00"/>
    <d v="2022-08-05T00:00:00"/>
    <x v="0"/>
    <x v="7"/>
    <x v="0"/>
    <s v="Invoiced"/>
    <s v="Invoiced"/>
    <s v="TRANSPORTATION"/>
    <n v="35.520000000000003"/>
    <n v="600"/>
    <s v="USD"/>
    <n v="600"/>
    <n v="21312.000000000004"/>
    <n v="300"/>
    <s v="USD"/>
    <n v="300"/>
    <n v="10656.000000000002"/>
    <n v="35.520000000000003"/>
    <n v="300"/>
    <n v="10656.000000000002"/>
    <n v="1"/>
    <n v="1.4000000000000001"/>
    <n v="2.1"/>
    <n v="1.75"/>
    <n v="5.25"/>
  </r>
  <r>
    <s v="DL-1572"/>
    <s v="Freight forwarder ABC"/>
    <x v="2"/>
    <s v="Mogadishu"/>
    <x v="1"/>
    <x v="1"/>
    <d v="2022-07-16T00:00:00"/>
    <d v="2022-08-01T00:00:00"/>
    <x v="0"/>
    <x v="7"/>
    <x v="0"/>
    <s v="Invoiced"/>
    <s v="Invoiced"/>
    <s v="TRANSPORTATION"/>
    <n v="35.56"/>
    <n v="600"/>
    <s v="USD"/>
    <n v="600"/>
    <n v="21336"/>
    <n v="300"/>
    <s v="USD"/>
    <n v="300"/>
    <n v="10668"/>
    <n v="35.56"/>
    <n v="300"/>
    <n v="10668"/>
    <n v="1"/>
    <n v="1.6"/>
    <n v="2.4"/>
    <n v="2"/>
    <n v="6"/>
  </r>
  <r>
    <s v="DL-1573"/>
    <s v="Freight forwarder ABC"/>
    <x v="2"/>
    <s v="Mogadishu"/>
    <x v="0"/>
    <x v="0"/>
    <d v="2022-07-10T00:00:00"/>
    <d v="2022-07-25T00:00:00"/>
    <x v="0"/>
    <x v="6"/>
    <x v="0"/>
    <s v="Invoiced"/>
    <s v="Invoiced"/>
    <s v="TRANSPORTATION"/>
    <n v="35.54"/>
    <n v="600"/>
    <s v="USD"/>
    <n v="600"/>
    <n v="21324"/>
    <n v="300"/>
    <s v="USD"/>
    <n v="300"/>
    <n v="10662"/>
    <n v="35.54"/>
    <n v="300"/>
    <n v="10662"/>
    <n v="1"/>
    <n v="1.5"/>
    <n v="2.25"/>
    <n v="1.875"/>
    <n v="5.625"/>
  </r>
  <r>
    <s v="DL-1574"/>
    <s v="Freight forwarder ABC"/>
    <x v="2"/>
    <s v="Mombasa"/>
    <x v="1"/>
    <x v="18"/>
    <d v="2022-07-06T00:00:00"/>
    <d v="2022-07-22T00:00:00"/>
    <x v="0"/>
    <x v="6"/>
    <x v="0"/>
    <s v="Invoiced"/>
    <s v="Invoiced"/>
    <s v="TRANSPORTATION"/>
    <n v="35.64"/>
    <n v="600"/>
    <s v="USD"/>
    <n v="600"/>
    <n v="21384"/>
    <n v="300"/>
    <s v="USD"/>
    <n v="300"/>
    <n v="10692"/>
    <n v="35.64"/>
    <n v="300"/>
    <n v="10692"/>
    <n v="1"/>
    <n v="1.6"/>
    <n v="2.4"/>
    <n v="2"/>
    <n v="6"/>
  </r>
  <r>
    <s v="DL-1575"/>
    <s v="Freight forwarder ABC"/>
    <x v="2"/>
    <s v="Zanzibar"/>
    <x v="1"/>
    <x v="24"/>
    <d v="2022-07-06T00:00:00"/>
    <d v="2022-07-23T00:00:00"/>
    <x v="0"/>
    <x v="6"/>
    <x v="0"/>
    <s v="Invoiced"/>
    <s v="Invoiced"/>
    <s v="TRANSPORTATION"/>
    <n v="35.619999999999997"/>
    <n v="600"/>
    <s v="USD"/>
    <n v="600"/>
    <n v="21372"/>
    <n v="300"/>
    <s v="USD"/>
    <n v="300"/>
    <n v="10686"/>
    <n v="35.619999999999997"/>
    <n v="300"/>
    <n v="10686"/>
    <n v="1"/>
    <n v="1.7000000000000002"/>
    <n v="2.5499999999999998"/>
    <n v="2.125"/>
    <n v="6.375"/>
  </r>
  <r>
    <s v="DL-1576"/>
    <s v="Freight forwarder ABC"/>
    <x v="2"/>
    <s v="Mombasa"/>
    <x v="3"/>
    <x v="19"/>
    <d v="2022-07-06T00:00:00"/>
    <d v="2022-07-22T00:00:00"/>
    <x v="0"/>
    <x v="6"/>
    <x v="0"/>
    <s v="Invoiced"/>
    <s v="Approval Pending"/>
    <s v="TRANSPORTATION"/>
    <n v="35.44"/>
    <n v="600"/>
    <s v="USD"/>
    <n v="600"/>
    <n v="21264"/>
    <n v="300"/>
    <s v="USD"/>
    <n v="300"/>
    <n v="10632"/>
    <n v="35.44"/>
    <n v="300"/>
    <n v="10632"/>
    <n v="1"/>
    <n v="1.6"/>
    <n v="2.4"/>
    <n v="2"/>
    <n v="6"/>
  </r>
  <r>
    <s v="DL-1577"/>
    <s v="Freight forwarder ABC"/>
    <x v="2"/>
    <s v="Zanzibar"/>
    <x v="2"/>
    <x v="13"/>
    <d v="2022-07-11T00:00:00"/>
    <d v="2022-07-25T00:00:00"/>
    <x v="0"/>
    <x v="6"/>
    <x v="0"/>
    <s v="Invoiced"/>
    <s v="Invoiced"/>
    <s v="TRANSPORTATION"/>
    <n v="35.44"/>
    <n v="600"/>
    <s v="USD"/>
    <n v="600"/>
    <n v="21264"/>
    <n v="300"/>
    <s v="USD"/>
    <n v="300"/>
    <n v="10632"/>
    <n v="35.44"/>
    <n v="300"/>
    <n v="10632"/>
    <n v="1"/>
    <n v="1.4000000000000001"/>
    <n v="2.1"/>
    <n v="1.75"/>
    <n v="5.25"/>
  </r>
  <r>
    <s v="DL-1578"/>
    <s v="Freight forwarder ABC"/>
    <x v="2"/>
    <s v="Mombasa"/>
    <x v="1"/>
    <x v="18"/>
    <d v="2022-07-11T00:00:00"/>
    <d v="2022-07-25T00:00:00"/>
    <x v="0"/>
    <x v="6"/>
    <x v="0"/>
    <s v="Invoiced"/>
    <s v="Invoiced"/>
    <s v="TRANSPORTATION"/>
    <n v="35.46"/>
    <n v="600"/>
    <s v="USD"/>
    <n v="600"/>
    <n v="21276"/>
    <n v="300"/>
    <s v="USD"/>
    <n v="300"/>
    <n v="10638"/>
    <n v="35.46"/>
    <n v="300"/>
    <n v="10638"/>
    <n v="1"/>
    <n v="1.4000000000000001"/>
    <n v="2.1"/>
    <n v="1.75"/>
    <n v="5.25"/>
  </r>
  <r>
    <s v="DL-1579"/>
    <s v="Freight forwarder ABC"/>
    <x v="2"/>
    <s v="Marrakech"/>
    <x v="2"/>
    <x v="22"/>
    <d v="2022-07-21T00:00:00"/>
    <d v="2022-08-04T00:00:00"/>
    <x v="0"/>
    <x v="7"/>
    <x v="0"/>
    <s v="Invoiced"/>
    <s v="Invoiced"/>
    <s v="TRANSPORTATION"/>
    <n v="35.619999999999997"/>
    <n v="600"/>
    <s v="USD"/>
    <n v="600"/>
    <n v="21372"/>
    <n v="300"/>
    <s v="USD"/>
    <n v="300"/>
    <n v="10686"/>
    <n v="35.619999999999997"/>
    <n v="300"/>
    <n v="10686"/>
    <n v="1"/>
    <n v="1.4000000000000001"/>
    <n v="2.1"/>
    <n v="1.75"/>
    <n v="5.25"/>
  </r>
  <r>
    <s v="DL-1580"/>
    <s v="Freight forwarder ABC"/>
    <x v="2"/>
    <s v="Addis Ababa"/>
    <x v="4"/>
    <x v="8"/>
    <d v="2022-07-21T00:00:00"/>
    <d v="2022-08-05T00:00:00"/>
    <x v="0"/>
    <x v="7"/>
    <x v="0"/>
    <s v="Invoiced"/>
    <s v="Invoiced"/>
    <s v="TRANSPORTATION"/>
    <n v="35.56"/>
    <n v="600"/>
    <s v="USD"/>
    <n v="600"/>
    <n v="21336"/>
    <n v="300"/>
    <s v="USD"/>
    <n v="300"/>
    <n v="10668"/>
    <n v="35.56"/>
    <n v="300"/>
    <n v="10668"/>
    <n v="1"/>
    <n v="1.5"/>
    <n v="2.25"/>
    <n v="1.875"/>
    <n v="5.625"/>
  </r>
  <r>
    <s v="DL-1581"/>
    <s v="Freight forwarder ABC"/>
    <x v="2"/>
    <s v="Zanzibar"/>
    <x v="3"/>
    <x v="10"/>
    <d v="2022-07-20T00:00:00"/>
    <d v="2022-08-03T00:00:00"/>
    <x v="0"/>
    <x v="7"/>
    <x v="0"/>
    <s v="Invoiced"/>
    <s v="Invoiced"/>
    <s v="TRANSPORTATION"/>
    <n v="35.520000000000003"/>
    <n v="600"/>
    <s v="USD"/>
    <n v="600"/>
    <n v="21312.000000000004"/>
    <n v="300"/>
    <s v="USD"/>
    <n v="300"/>
    <n v="10656.000000000002"/>
    <n v="35.520000000000003"/>
    <n v="300"/>
    <n v="10656.000000000002"/>
    <n v="1"/>
    <n v="1.4000000000000001"/>
    <n v="2.1"/>
    <n v="1.75"/>
    <n v="5.25"/>
  </r>
  <r>
    <s v="DL-1582"/>
    <s v="Freight forwarder ABC"/>
    <x v="2"/>
    <s v="Zanzibar"/>
    <x v="1"/>
    <x v="24"/>
    <d v="2022-07-19T00:00:00"/>
    <d v="2022-08-05T00:00:00"/>
    <x v="0"/>
    <x v="7"/>
    <x v="0"/>
    <s v="Invoiced"/>
    <s v="Invoiced"/>
    <s v="TRANSPORTATION"/>
    <n v="35.64"/>
    <n v="600"/>
    <s v="USD"/>
    <n v="600"/>
    <n v="21384"/>
    <n v="300"/>
    <s v="USD"/>
    <n v="300"/>
    <n v="10692"/>
    <n v="35.64"/>
    <n v="300"/>
    <n v="10692"/>
    <n v="1"/>
    <n v="1.7000000000000002"/>
    <n v="2.5499999999999998"/>
    <n v="2.125"/>
    <n v="6.375"/>
  </r>
  <r>
    <s v="DL-1583"/>
    <s v="Freight forwarder ABC"/>
    <x v="2"/>
    <s v="Zanzibar"/>
    <x v="1"/>
    <x v="24"/>
    <d v="2022-07-21T00:00:00"/>
    <d v="2022-08-07T00:00:00"/>
    <x v="0"/>
    <x v="7"/>
    <x v="0"/>
    <s v="Invoiced"/>
    <s v="Invoiced"/>
    <s v="TRANSPORTATION"/>
    <n v="35.54"/>
    <n v="600"/>
    <s v="USD"/>
    <n v="600"/>
    <n v="21324"/>
    <n v="300"/>
    <s v="USD"/>
    <n v="300"/>
    <n v="10662"/>
    <n v="35.54"/>
    <n v="300"/>
    <n v="10662"/>
    <n v="1"/>
    <n v="1.7000000000000002"/>
    <n v="2.5499999999999998"/>
    <n v="2.125"/>
    <n v="6.375"/>
  </r>
  <r>
    <s v="DL-1584"/>
    <s v="Freight forwarder ABC"/>
    <x v="2"/>
    <s v="Marrakech"/>
    <x v="4"/>
    <x v="21"/>
    <d v="2022-07-21T00:00:00"/>
    <d v="2022-08-07T00:00:00"/>
    <x v="0"/>
    <x v="7"/>
    <x v="0"/>
    <s v="Invoiced"/>
    <s v="Invoiced"/>
    <s v="TRANSPORTATION"/>
    <n v="35.56"/>
    <n v="600"/>
    <s v="USD"/>
    <n v="600"/>
    <n v="21336"/>
    <n v="300"/>
    <s v="USD"/>
    <n v="300"/>
    <n v="10668"/>
    <n v="35.56"/>
    <n v="300"/>
    <n v="10668"/>
    <n v="1"/>
    <n v="1.7000000000000002"/>
    <n v="2.5499999999999998"/>
    <n v="2.125"/>
    <n v="6.375"/>
  </r>
  <r>
    <s v="DL-1585"/>
    <s v="Freight forwarder ABC"/>
    <x v="2"/>
    <s v="Addis Ababa"/>
    <x v="0"/>
    <x v="23"/>
    <d v="2022-07-18T00:00:00"/>
    <d v="2022-08-05T00:00:00"/>
    <x v="0"/>
    <x v="7"/>
    <x v="0"/>
    <s v="Invoiced"/>
    <s v="Invoiced"/>
    <s v="TRANSPORTATION"/>
    <n v="35.700000000000003"/>
    <n v="600"/>
    <s v="USD"/>
    <n v="600"/>
    <n v="21420"/>
    <n v="300"/>
    <s v="USD"/>
    <n v="300"/>
    <n v="10710"/>
    <n v="35.700000000000003"/>
    <n v="300"/>
    <n v="10710"/>
    <n v="1"/>
    <n v="1.8"/>
    <n v="2.6999999999999997"/>
    <n v="2.25"/>
    <n v="6.75"/>
  </r>
  <r>
    <s v="DL-1586"/>
    <s v="Freight forwarder ABC"/>
    <x v="2"/>
    <s v="Zanzibar"/>
    <x v="0"/>
    <x v="15"/>
    <d v="2022-07-18T00:00:00"/>
    <d v="2022-08-05T00:00:00"/>
    <x v="0"/>
    <x v="7"/>
    <x v="0"/>
    <s v="Invoiced"/>
    <s v="Invoiced"/>
    <s v="TRANSPORTATION"/>
    <n v="35.6"/>
    <n v="600"/>
    <s v="USD"/>
    <n v="600"/>
    <n v="21360"/>
    <n v="300"/>
    <s v="USD"/>
    <n v="300"/>
    <n v="10680"/>
    <n v="35.6"/>
    <n v="300"/>
    <n v="10680"/>
    <n v="1"/>
    <n v="1.8"/>
    <n v="2.6999999999999997"/>
    <n v="2.25"/>
    <n v="6.75"/>
  </r>
  <r>
    <s v="DL-1587"/>
    <s v="Freight forwarder ABC"/>
    <x v="2"/>
    <s v="Zanzibar"/>
    <x v="0"/>
    <x v="15"/>
    <d v="2022-07-25T00:00:00"/>
    <d v="2022-08-10T00:00:00"/>
    <x v="0"/>
    <x v="7"/>
    <x v="0"/>
    <s v="Invoiced"/>
    <s v="Invoiced"/>
    <s v="TRANSPORTATION"/>
    <n v="35.58"/>
    <n v="600"/>
    <s v="USD"/>
    <n v="600"/>
    <n v="21348"/>
    <n v="300"/>
    <s v="USD"/>
    <n v="300"/>
    <n v="10674"/>
    <n v="35.58"/>
    <n v="300"/>
    <n v="10674"/>
    <n v="1"/>
    <n v="1.6"/>
    <n v="2.4"/>
    <n v="2"/>
    <n v="6"/>
  </r>
  <r>
    <s v="DL-1588"/>
    <s v="Freight forwarder ABC"/>
    <x v="2"/>
    <s v="Mogadishu"/>
    <x v="3"/>
    <x v="20"/>
    <d v="2022-07-16T00:00:00"/>
    <d v="2022-07-30T00:00:00"/>
    <x v="0"/>
    <x v="6"/>
    <x v="0"/>
    <s v="Invoiced"/>
    <s v="Invoiced"/>
    <s v="TRANSPORTATION"/>
    <n v="35.56"/>
    <n v="600"/>
    <s v="USD"/>
    <n v="600"/>
    <n v="21336"/>
    <n v="300"/>
    <s v="USD"/>
    <n v="300"/>
    <n v="10668"/>
    <n v="35.56"/>
    <n v="300"/>
    <n v="10668"/>
    <n v="1"/>
    <n v="1.4000000000000001"/>
    <n v="2.1"/>
    <n v="1.75"/>
    <n v="5.25"/>
  </r>
  <r>
    <s v="DL-1589"/>
    <s v="Freight forwarder ABC"/>
    <x v="2"/>
    <s v="Zanzibar"/>
    <x v="3"/>
    <x v="10"/>
    <d v="2022-07-17T00:00:00"/>
    <d v="2022-08-02T00:00:00"/>
    <x v="0"/>
    <x v="7"/>
    <x v="0"/>
    <s v="Invoiced"/>
    <s v="Invoiced"/>
    <s v="TRANSPORTATION"/>
    <n v="35.479999999999997"/>
    <n v="600"/>
    <s v="USD"/>
    <n v="600"/>
    <n v="21287.999999999996"/>
    <n v="300"/>
    <s v="USD"/>
    <n v="300"/>
    <n v="10643.999999999998"/>
    <n v="35.479999999999997"/>
    <n v="300"/>
    <n v="10643.999999999998"/>
    <n v="1"/>
    <n v="1.6"/>
    <n v="2.4"/>
    <n v="2"/>
    <n v="6"/>
  </r>
  <r>
    <s v="DL-1590"/>
    <s v="Freight forwarder ABC"/>
    <x v="2"/>
    <s v="Marrakech"/>
    <x v="4"/>
    <x v="21"/>
    <d v="2022-07-22T00:00:00"/>
    <d v="2022-08-06T00:00:00"/>
    <x v="0"/>
    <x v="7"/>
    <x v="0"/>
    <s v="Invoiced"/>
    <s v="Invoiced"/>
    <s v="TRANSPORTATION"/>
    <n v="35.479999999999997"/>
    <n v="600"/>
    <s v="USD"/>
    <n v="600"/>
    <n v="21287.999999999996"/>
    <n v="300"/>
    <s v="USD"/>
    <n v="300"/>
    <n v="10643.999999999998"/>
    <n v="35.479999999999997"/>
    <n v="300"/>
    <n v="10643.999999999998"/>
    <n v="1"/>
    <n v="1.5"/>
    <n v="2.25"/>
    <n v="1.875"/>
    <n v="5.625"/>
  </r>
  <r>
    <s v="DL-1591"/>
    <s v="Freight forwarder ABC"/>
    <x v="2"/>
    <s v="Mombasa"/>
    <x v="1"/>
    <x v="18"/>
    <d v="2022-07-22T00:00:00"/>
    <d v="2022-08-05T00:00:00"/>
    <x v="0"/>
    <x v="7"/>
    <x v="0"/>
    <s v="Invoiced"/>
    <s v="Invoiced"/>
    <s v="TRANSPORTATION"/>
    <n v="35.6"/>
    <n v="600"/>
    <s v="USD"/>
    <n v="600"/>
    <n v="21360"/>
    <n v="300"/>
    <s v="USD"/>
    <n v="300"/>
    <n v="10680"/>
    <n v="35.6"/>
    <n v="300"/>
    <n v="10680"/>
    <n v="1"/>
    <n v="1.4000000000000001"/>
    <n v="2.1"/>
    <n v="1.75"/>
    <n v="5.25"/>
  </r>
  <r>
    <s v="DL-1592"/>
    <s v="Freight forwarder ABC"/>
    <x v="2"/>
    <s v="Marrakech"/>
    <x v="4"/>
    <x v="21"/>
    <d v="2022-07-23T00:00:00"/>
    <d v="2022-08-07T00:00:00"/>
    <x v="0"/>
    <x v="7"/>
    <x v="0"/>
    <s v="Invoiced"/>
    <s v="Invoiced"/>
    <s v="TRANSPORTATION"/>
    <n v="35.619999999999997"/>
    <n v="600"/>
    <s v="USD"/>
    <n v="600"/>
    <n v="21372"/>
    <n v="300"/>
    <s v="USD"/>
    <n v="300"/>
    <n v="10686"/>
    <n v="35.619999999999997"/>
    <n v="300"/>
    <n v="10686"/>
    <n v="1"/>
    <n v="1.5"/>
    <n v="2.25"/>
    <n v="1.875"/>
    <n v="5.625"/>
  </r>
  <r>
    <s v="DL-1593"/>
    <s v="Freight forwarder ABC"/>
    <x v="2"/>
    <s v="Mogadishu"/>
    <x v="4"/>
    <x v="16"/>
    <d v="2022-07-28T00:00:00"/>
    <d v="2022-08-11T00:00:00"/>
    <x v="0"/>
    <x v="7"/>
    <x v="0"/>
    <s v="Invoiced"/>
    <s v="Invoiced"/>
    <s v="TRANSPORTATION"/>
    <n v="35.58"/>
    <n v="600"/>
    <s v="USD"/>
    <n v="600"/>
    <n v="21348"/>
    <n v="300"/>
    <s v="USD"/>
    <n v="300"/>
    <n v="10674"/>
    <n v="35.58"/>
    <n v="300"/>
    <n v="10674"/>
    <n v="1"/>
    <n v="1.4000000000000001"/>
    <n v="2.1"/>
    <n v="1.75"/>
    <n v="5.25"/>
  </r>
  <r>
    <s v="DL-1594"/>
    <s v="Freight forwarder ABC"/>
    <x v="2"/>
    <s v="Mombasa"/>
    <x v="3"/>
    <x v="19"/>
    <d v="2022-07-22T00:00:00"/>
    <d v="2022-08-05T00:00:00"/>
    <x v="0"/>
    <x v="7"/>
    <x v="0"/>
    <s v="Invoiced"/>
    <s v="Invoiced"/>
    <s v="TRANSPORTATION"/>
    <n v="35.56"/>
    <n v="600"/>
    <s v="USD"/>
    <n v="600"/>
    <n v="21336"/>
    <n v="300"/>
    <s v="USD"/>
    <n v="300"/>
    <n v="10668"/>
    <n v="35.56"/>
    <n v="300"/>
    <n v="10668"/>
    <n v="1"/>
    <n v="1.4000000000000001"/>
    <n v="2.1"/>
    <n v="1.75"/>
    <n v="5.25"/>
  </r>
  <r>
    <s v="DL-1595"/>
    <s v="Freight forwarder ABC"/>
    <x v="2"/>
    <s v="Addis Ababa"/>
    <x v="2"/>
    <x v="14"/>
    <d v="2022-07-22T00:00:00"/>
    <d v="2022-08-04T00:00:00"/>
    <x v="0"/>
    <x v="7"/>
    <x v="0"/>
    <s v="Invoiced"/>
    <s v="Invoiced"/>
    <s v="TRANSPORTATION"/>
    <n v="35.58"/>
    <n v="600"/>
    <s v="USD"/>
    <n v="600"/>
    <n v="21348"/>
    <n v="300"/>
    <s v="USD"/>
    <n v="300"/>
    <n v="10674"/>
    <n v="35.58"/>
    <n v="300"/>
    <n v="10674"/>
    <n v="1"/>
    <n v="1.3"/>
    <n v="1.95"/>
    <n v="1.625"/>
    <n v="4.875"/>
  </r>
  <r>
    <s v="DL-1596"/>
    <s v="Freight forwarder ABC"/>
    <x v="2"/>
    <s v="Addis Ababa"/>
    <x v="1"/>
    <x v="17"/>
    <d v="2022-07-26T00:00:00"/>
    <d v="2022-08-09T00:00:00"/>
    <x v="0"/>
    <x v="7"/>
    <x v="0"/>
    <s v="Invoiced"/>
    <s v="Invoiced"/>
    <s v="TRANSPORTATION"/>
    <n v="35.58"/>
    <n v="600"/>
    <s v="USD"/>
    <n v="600"/>
    <n v="21348"/>
    <n v="300"/>
    <s v="USD"/>
    <n v="300"/>
    <n v="10674"/>
    <n v="35.58"/>
    <n v="300"/>
    <n v="10674"/>
    <n v="1"/>
    <n v="1.4000000000000001"/>
    <n v="2.1"/>
    <n v="1.75"/>
    <n v="5.25"/>
  </r>
  <r>
    <s v="DL-1597"/>
    <s v="Freight forwarder ABC"/>
    <x v="2"/>
    <s v="Zanzibar"/>
    <x v="0"/>
    <x v="15"/>
    <d v="2022-07-26T00:00:00"/>
    <d v="2022-08-10T00:00:00"/>
    <x v="0"/>
    <x v="7"/>
    <x v="0"/>
    <s v="Invoiced"/>
    <s v="Invoiced"/>
    <s v="TRANSPORTATION"/>
    <n v="35.520000000000003"/>
    <n v="600"/>
    <s v="USD"/>
    <n v="600"/>
    <n v="21312.000000000004"/>
    <n v="300"/>
    <s v="USD"/>
    <n v="300"/>
    <n v="10656.000000000002"/>
    <n v="35.520000000000003"/>
    <n v="300"/>
    <n v="10656.000000000002"/>
    <n v="1"/>
    <n v="1.5"/>
    <n v="2.25"/>
    <n v="1.875"/>
    <n v="5.625"/>
  </r>
  <r>
    <s v="DL-1598"/>
    <s v="Freight forwarder ABC"/>
    <x v="2"/>
    <s v="Mogadishu"/>
    <x v="3"/>
    <x v="20"/>
    <d v="2022-07-31T00:00:00"/>
    <d v="2022-08-13T00:00:00"/>
    <x v="0"/>
    <x v="7"/>
    <x v="0"/>
    <s v="Invoiced"/>
    <s v="Invoiced"/>
    <s v="TRANSPORTATION"/>
    <n v="35.58"/>
    <n v="600"/>
    <s v="USD"/>
    <n v="600"/>
    <n v="21348"/>
    <n v="300"/>
    <s v="USD"/>
    <n v="300"/>
    <n v="10674"/>
    <n v="35.58"/>
    <n v="300"/>
    <n v="10674"/>
    <n v="1"/>
    <n v="1.3"/>
    <n v="1.95"/>
    <n v="1.625"/>
    <n v="4.875"/>
  </r>
  <r>
    <s v="DL-1599"/>
    <s v="Freight forwarder ABC"/>
    <x v="2"/>
    <s v="Zanzibar"/>
    <x v="3"/>
    <x v="10"/>
    <d v="2022-07-21T00:00:00"/>
    <d v="2022-08-05T00:00:00"/>
    <x v="0"/>
    <x v="7"/>
    <x v="0"/>
    <s v="Invoiced"/>
    <s v="Invoiced"/>
    <s v="TRANSPORTATION"/>
    <n v="35.54"/>
    <n v="600"/>
    <s v="USD"/>
    <n v="600"/>
    <n v="21324"/>
    <n v="300"/>
    <s v="USD"/>
    <n v="300"/>
    <n v="10662"/>
    <n v="35.54"/>
    <n v="300"/>
    <n v="10662"/>
    <n v="1"/>
    <n v="1.5"/>
    <n v="2.25"/>
    <n v="1.875"/>
    <n v="5.625"/>
  </r>
  <r>
    <s v="DL-1600"/>
    <s v="Freight forwarder ABC"/>
    <x v="2"/>
    <s v="Mogadishu"/>
    <x v="2"/>
    <x v="2"/>
    <d v="2022-07-28T00:00:00"/>
    <d v="2022-08-11T00:00:00"/>
    <x v="0"/>
    <x v="7"/>
    <x v="0"/>
    <s v="Invoiced"/>
    <s v="Invoiced"/>
    <s v="TRANSPORTATION"/>
    <n v="35.58"/>
    <n v="600"/>
    <s v="USD"/>
    <n v="600"/>
    <n v="21348"/>
    <n v="300"/>
    <s v="USD"/>
    <n v="300"/>
    <n v="10674"/>
    <n v="35.58"/>
    <n v="300"/>
    <n v="10674"/>
    <n v="1"/>
    <n v="1.4000000000000001"/>
    <n v="2.1"/>
    <n v="1.75"/>
    <n v="5.25"/>
  </r>
  <r>
    <s v="DL-1601"/>
    <s v="Freight forwarder ABC"/>
    <x v="2"/>
    <s v="Addis Ababa"/>
    <x v="3"/>
    <x v="7"/>
    <d v="2022-07-28T00:00:00"/>
    <d v="2022-08-11T00:00:00"/>
    <x v="0"/>
    <x v="7"/>
    <x v="0"/>
    <s v="Invoiced"/>
    <s v="Invoiced"/>
    <s v="TRANSPORTATION"/>
    <n v="35.6"/>
    <n v="600"/>
    <s v="USD"/>
    <n v="600"/>
    <n v="21360"/>
    <n v="300"/>
    <s v="USD"/>
    <n v="300"/>
    <n v="10680"/>
    <n v="35.6"/>
    <n v="300"/>
    <n v="10680"/>
    <n v="1"/>
    <n v="1.4000000000000001"/>
    <n v="2.1"/>
    <n v="1.75"/>
    <n v="5.25"/>
  </r>
  <r>
    <s v="DL-1604"/>
    <s v="Freight forwarder ABC"/>
    <x v="2"/>
    <s v="Mogadishu"/>
    <x v="1"/>
    <x v="1"/>
    <d v="2022-07-30T00:00:00"/>
    <d v="2022-08-26T00:00:00"/>
    <x v="0"/>
    <x v="7"/>
    <x v="0"/>
    <s v="Invoiced"/>
    <s v="Invoiced"/>
    <s v="TRANSPORTATION"/>
    <n v="29.6"/>
    <n v="600"/>
    <s v="USD"/>
    <n v="600"/>
    <n v="17760"/>
    <n v="300"/>
    <s v="USD"/>
    <n v="300"/>
    <n v="8880"/>
    <n v="29.6"/>
    <n v="300"/>
    <n v="8880"/>
    <n v="1"/>
    <n v="2.7"/>
    <n v="4.05"/>
    <n v="3.375"/>
    <n v="10.125"/>
  </r>
  <r>
    <s v="DL-1605"/>
    <s v="Freight forwarder ABC"/>
    <x v="2"/>
    <s v="Addis Ababa"/>
    <x v="3"/>
    <x v="7"/>
    <d v="2022-08-01T00:00:00"/>
    <d v="2022-08-26T00:00:00"/>
    <x v="0"/>
    <x v="7"/>
    <x v="0"/>
    <s v="Invoiced"/>
    <s v="Invoiced"/>
    <s v="TRANSPORTATION"/>
    <n v="29.7"/>
    <n v="600"/>
    <s v="USD"/>
    <n v="600"/>
    <n v="17820"/>
    <n v="300"/>
    <s v="USD"/>
    <n v="300"/>
    <n v="8910"/>
    <n v="29.7"/>
    <n v="300"/>
    <n v="8910"/>
    <n v="1"/>
    <n v="2.5"/>
    <n v="3.75"/>
    <n v="3.125"/>
    <n v="9.375"/>
  </r>
  <r>
    <s v="DL-1606"/>
    <s v="Freight forwarder ABC"/>
    <x v="2"/>
    <s v="Mogadishu"/>
    <x v="0"/>
    <x v="0"/>
    <d v="2022-08-16T00:00:00"/>
    <d v="2022-09-12T00:00:00"/>
    <x v="0"/>
    <x v="8"/>
    <x v="0"/>
    <s v="Invoiced"/>
    <s v="Missing"/>
    <s v="TRANSPORTATION"/>
    <n v="29.5"/>
    <n v="600"/>
    <s v="USD"/>
    <n v="600"/>
    <n v="17700"/>
    <n v="300"/>
    <s v="USD"/>
    <n v="300"/>
    <n v="8850"/>
    <n v="29.5"/>
    <n v="300"/>
    <n v="8850"/>
    <n v="1"/>
    <n v="2.7"/>
    <n v="4.05"/>
    <n v="3.375"/>
    <n v="10.125"/>
  </r>
  <r>
    <s v="DL-1607"/>
    <s v="Freight forwarder ABC"/>
    <x v="2"/>
    <s v="Marrakech"/>
    <x v="0"/>
    <x v="5"/>
    <d v="2022-08-16T00:00:00"/>
    <d v="2022-09-12T00:00:00"/>
    <x v="0"/>
    <x v="8"/>
    <x v="0"/>
    <s v="Invoiced"/>
    <s v="Missing"/>
    <s v="TRANSPORTATION"/>
    <n v="29.66"/>
    <n v="600"/>
    <s v="USD"/>
    <n v="600"/>
    <n v="17796"/>
    <n v="300"/>
    <s v="USD"/>
    <n v="300"/>
    <n v="8898"/>
    <n v="29.66"/>
    <n v="300"/>
    <n v="8898"/>
    <n v="1"/>
    <n v="2.7"/>
    <n v="4.05"/>
    <n v="3.375"/>
    <n v="10.125"/>
  </r>
  <r>
    <s v="DL-1608"/>
    <s v="Freight forwarder ABC"/>
    <x v="2"/>
    <s v="Marrakech"/>
    <x v="3"/>
    <x v="4"/>
    <d v="2022-08-17T00:00:00"/>
    <d v="2022-09-14T00:00:00"/>
    <x v="0"/>
    <x v="8"/>
    <x v="0"/>
    <s v="Missing"/>
    <s v="Missing"/>
    <s v="TRANSPORTATION"/>
    <n v="29.44"/>
    <n v="600"/>
    <s v="USD"/>
    <n v="600"/>
    <n v="17664"/>
    <n v="300"/>
    <s v="USD"/>
    <n v="300"/>
    <n v="8832"/>
    <n v="29.44"/>
    <n v="300"/>
    <n v="8832"/>
    <n v="1"/>
    <n v="2.8000000000000003"/>
    <n v="4.2"/>
    <n v="3.5"/>
    <n v="10.5"/>
  </r>
  <r>
    <s v="DL-1609"/>
    <s v="Freight forwarder ABC"/>
    <x v="2"/>
    <s v="Mogadishu"/>
    <x v="3"/>
    <x v="20"/>
    <d v="2022-08-16T00:00:00"/>
    <d v="2022-09-12T00:00:00"/>
    <x v="0"/>
    <x v="8"/>
    <x v="0"/>
    <s v="Invoiced"/>
    <s v="Missing"/>
    <s v="TRANSPORTATION"/>
    <n v="29.5"/>
    <n v="600"/>
    <s v="USD"/>
    <n v="600"/>
    <n v="17700"/>
    <n v="300"/>
    <s v="USD"/>
    <n v="300"/>
    <n v="8850"/>
    <n v="29.5"/>
    <n v="300"/>
    <n v="8850"/>
    <n v="1"/>
    <n v="2.7"/>
    <n v="4.05"/>
    <n v="3.375"/>
    <n v="10.125"/>
  </r>
  <r>
    <s v="DL-1610"/>
    <s v="Freight forwarder ABC"/>
    <x v="2"/>
    <s v="Mogadishu"/>
    <x v="3"/>
    <x v="20"/>
    <d v="2022-08-16T00:00:00"/>
    <d v="2022-09-14T00:00:00"/>
    <x v="0"/>
    <x v="8"/>
    <x v="0"/>
    <s v="Missing"/>
    <s v="Missing"/>
    <s v="TRANSPORTATION"/>
    <n v="29.56"/>
    <n v="600"/>
    <s v="USD"/>
    <n v="600"/>
    <n v="17736"/>
    <n v="300"/>
    <s v="USD"/>
    <n v="300"/>
    <n v="8868"/>
    <n v="29.56"/>
    <n v="300"/>
    <n v="8868"/>
    <n v="1"/>
    <n v="2.9000000000000004"/>
    <n v="4.3499999999999996"/>
    <n v="3.625"/>
    <n v="10.875"/>
  </r>
  <r>
    <s v="DL-1611"/>
    <s v="Freight forwarder ABC"/>
    <x v="2"/>
    <s v="Mombasa"/>
    <x v="2"/>
    <x v="3"/>
    <d v="2022-08-19T00:00:00"/>
    <s v="NULL"/>
    <x v="1"/>
    <x v="9"/>
    <x v="1"/>
    <s v="Missing"/>
    <s v="Missing"/>
    <s v="TRANSPORTATION"/>
    <n v="33.5"/>
    <n v="600"/>
    <s v="USD"/>
    <n v="600"/>
    <n v="20100"/>
    <n v="300"/>
    <s v="USD"/>
    <n v="300"/>
    <n v="10050"/>
    <n v="33.5"/>
    <n v="300"/>
    <n v="10050"/>
    <n v="0"/>
    <n v="0"/>
    <n v="0"/>
    <n v="0"/>
    <n v="0"/>
  </r>
  <r>
    <s v="DL-1612"/>
    <s v="Freight forwarder ABC"/>
    <x v="2"/>
    <s v="Mombasa"/>
    <x v="3"/>
    <x v="19"/>
    <d v="2022-08-17T00:00:00"/>
    <d v="2022-09-10T00:00:00"/>
    <x v="0"/>
    <x v="8"/>
    <x v="0"/>
    <s v="Invoiced"/>
    <s v="Approval Pending"/>
    <s v="TRANSPORTATION"/>
    <n v="29.38"/>
    <n v="600"/>
    <s v="USD"/>
    <n v="600"/>
    <n v="17628"/>
    <n v="300"/>
    <s v="USD"/>
    <n v="300"/>
    <n v="8814"/>
    <n v="29.38"/>
    <n v="300"/>
    <n v="8814"/>
    <n v="1"/>
    <n v="2.4000000000000004"/>
    <n v="3.5999999999999996"/>
    <n v="3"/>
    <n v="9"/>
  </r>
  <r>
    <s v="DL-1613"/>
    <s v="Freight forwarder ABC"/>
    <x v="2"/>
    <s v="Mombasa"/>
    <x v="3"/>
    <x v="19"/>
    <d v="2022-08-19T00:00:00"/>
    <s v="NULL"/>
    <x v="1"/>
    <x v="9"/>
    <x v="1"/>
    <s v="Missing"/>
    <s v="Missing"/>
    <s v="TRANSPORTATION"/>
    <n v="33.42"/>
    <n v="600"/>
    <s v="USD"/>
    <n v="600"/>
    <n v="20052"/>
    <n v="300"/>
    <s v="USD"/>
    <n v="300"/>
    <n v="10026"/>
    <n v="33.42"/>
    <n v="300"/>
    <n v="10026"/>
    <n v="0"/>
    <n v="0"/>
    <n v="0"/>
    <n v="0"/>
    <n v="0"/>
  </r>
  <r>
    <s v="DL-1614"/>
    <s v="Freight forwarder ABC"/>
    <x v="2"/>
    <s v="Mombasa"/>
    <x v="3"/>
    <x v="19"/>
    <d v="2022-08-12T00:00:00"/>
    <d v="2022-09-10T00:00:00"/>
    <x v="0"/>
    <x v="8"/>
    <x v="0"/>
    <s v="Invoiced"/>
    <s v="Approval Pending"/>
    <s v="TRANSPORTATION"/>
    <n v="29.32"/>
    <n v="600"/>
    <s v="USD"/>
    <n v="600"/>
    <n v="17592"/>
    <n v="300"/>
    <s v="USD"/>
    <n v="300"/>
    <n v="8796"/>
    <n v="29.32"/>
    <n v="300"/>
    <n v="8796"/>
    <n v="1"/>
    <n v="2.9000000000000004"/>
    <n v="4.3499999999999996"/>
    <n v="3.625"/>
    <n v="10.875"/>
  </r>
  <r>
    <s v="DL-1615"/>
    <s v="Freight forwarder ABC"/>
    <x v="2"/>
    <s v="Zanzibar"/>
    <x v="1"/>
    <x v="24"/>
    <d v="2022-08-14T00:00:00"/>
    <d v="2022-09-10T00:00:00"/>
    <x v="0"/>
    <x v="8"/>
    <x v="0"/>
    <s v="Invoiced"/>
    <s v="Approval Pending"/>
    <s v="TRANSPORTATION"/>
    <n v="29.5"/>
    <n v="600"/>
    <s v="USD"/>
    <n v="600"/>
    <n v="17700"/>
    <n v="300"/>
    <s v="USD"/>
    <n v="300"/>
    <n v="8850"/>
    <n v="29.5"/>
    <n v="300"/>
    <n v="8850"/>
    <n v="1"/>
    <n v="2.7"/>
    <n v="4.05"/>
    <n v="3.375"/>
    <n v="10.125"/>
  </r>
  <r>
    <s v="DL-1616"/>
    <s v="Freight forwarder ABC"/>
    <x v="2"/>
    <s v="Mogadishu"/>
    <x v="4"/>
    <x v="16"/>
    <d v="2022-08-04T00:00:00"/>
    <d v="2022-08-30T00:00:00"/>
    <x v="0"/>
    <x v="7"/>
    <x v="0"/>
    <s v="Invoiced"/>
    <s v="Invoiced"/>
    <s v="TRANSPORTATION"/>
    <n v="29.56"/>
    <n v="600"/>
    <s v="USD"/>
    <n v="600"/>
    <n v="17736"/>
    <n v="300"/>
    <s v="USD"/>
    <n v="300"/>
    <n v="8868"/>
    <n v="29.56"/>
    <n v="300"/>
    <n v="8868"/>
    <n v="1"/>
    <n v="2.6"/>
    <n v="3.9"/>
    <n v="3.25"/>
    <n v="9.75"/>
  </r>
  <r>
    <s v="DL-1617"/>
    <s v="Freight forwarder ABC"/>
    <x v="2"/>
    <s v="Zanzibar"/>
    <x v="2"/>
    <x v="13"/>
    <d v="2022-08-04T00:00:00"/>
    <d v="2022-09-01T00:00:00"/>
    <x v="0"/>
    <x v="8"/>
    <x v="0"/>
    <s v="Invoiced"/>
    <s v="Approval Pending"/>
    <s v="TRANSPORTATION"/>
    <n v="29.64"/>
    <n v="600"/>
    <s v="USD"/>
    <n v="600"/>
    <n v="17784"/>
    <n v="300"/>
    <s v="USD"/>
    <n v="300"/>
    <n v="8892"/>
    <n v="29.64"/>
    <n v="300"/>
    <n v="8892"/>
    <n v="1"/>
    <n v="2.8000000000000003"/>
    <n v="4.2"/>
    <n v="3.5"/>
    <n v="10.5"/>
  </r>
  <r>
    <s v="DL-1618"/>
    <s v="Freight forwarder ABC"/>
    <x v="2"/>
    <s v="Addis Ababa"/>
    <x v="0"/>
    <x v="23"/>
    <d v="2022-08-05T00:00:00"/>
    <d v="2022-08-30T00:00:00"/>
    <x v="0"/>
    <x v="7"/>
    <x v="0"/>
    <s v="Invoiced"/>
    <s v="Invoiced"/>
    <s v="TRANSPORTATION"/>
    <n v="29.62"/>
    <n v="600"/>
    <s v="USD"/>
    <n v="600"/>
    <n v="17772"/>
    <n v="300"/>
    <s v="USD"/>
    <n v="300"/>
    <n v="8886"/>
    <n v="29.62"/>
    <n v="300"/>
    <n v="8886"/>
    <n v="1"/>
    <n v="2.5"/>
    <n v="3.75"/>
    <n v="3.125"/>
    <n v="9.375"/>
  </r>
  <r>
    <s v="DL-1619"/>
    <s v="Freight forwarder ABC"/>
    <x v="2"/>
    <s v="Zanzibar"/>
    <x v="4"/>
    <x v="12"/>
    <d v="2022-08-06T00:00:00"/>
    <d v="2022-08-31T00:00:00"/>
    <x v="0"/>
    <x v="7"/>
    <x v="0"/>
    <s v="Invoiced"/>
    <s v="Approval Pending"/>
    <s v="TRANSPORTATION"/>
    <n v="29.46"/>
    <n v="600"/>
    <s v="USD"/>
    <n v="600"/>
    <n v="17676"/>
    <n v="300"/>
    <s v="USD"/>
    <n v="300"/>
    <n v="8838"/>
    <n v="29.46"/>
    <n v="300"/>
    <n v="8838"/>
    <n v="1"/>
    <n v="2.5"/>
    <n v="3.75"/>
    <n v="3.125"/>
    <n v="9.375"/>
  </r>
  <r>
    <s v="DL-1620"/>
    <s v="Freight forwarder ABC"/>
    <x v="2"/>
    <s v="Marrakech"/>
    <x v="2"/>
    <x v="22"/>
    <d v="2022-08-12T00:00:00"/>
    <d v="2022-09-06T00:00:00"/>
    <x v="0"/>
    <x v="8"/>
    <x v="0"/>
    <s v="Invoiced"/>
    <s v="Approval Pending"/>
    <s v="TRANSPORTATION"/>
    <n v="29.58"/>
    <n v="600"/>
    <s v="USD"/>
    <n v="600"/>
    <n v="17748"/>
    <n v="300"/>
    <s v="USD"/>
    <n v="300"/>
    <n v="8874"/>
    <n v="29.58"/>
    <n v="300"/>
    <n v="8874"/>
    <n v="1"/>
    <n v="2.5"/>
    <n v="3.75"/>
    <n v="3.125"/>
    <n v="9.375"/>
  </r>
  <r>
    <s v="DL-1621"/>
    <s v="Freight forwarder ABC"/>
    <x v="2"/>
    <s v="Mogadishu"/>
    <x v="2"/>
    <x v="2"/>
    <d v="2022-08-05T00:00:00"/>
    <d v="2022-08-31T00:00:00"/>
    <x v="0"/>
    <x v="7"/>
    <x v="0"/>
    <s v="Invoiced"/>
    <s v="Invoiced"/>
    <s v="TRANSPORTATION"/>
    <n v="29.52"/>
    <n v="600"/>
    <s v="USD"/>
    <n v="600"/>
    <n v="17712"/>
    <n v="300"/>
    <s v="USD"/>
    <n v="300"/>
    <n v="8856"/>
    <n v="29.52"/>
    <n v="300"/>
    <n v="8856"/>
    <n v="1"/>
    <n v="2.6"/>
    <n v="3.9"/>
    <n v="3.25"/>
    <n v="9.75"/>
  </r>
  <r>
    <s v="DL-1622"/>
    <s v="Freight forwarder ABC"/>
    <x v="2"/>
    <s v="Addis Ababa"/>
    <x v="4"/>
    <x v="8"/>
    <d v="2022-08-04T00:00:00"/>
    <d v="2022-08-31T00:00:00"/>
    <x v="0"/>
    <x v="7"/>
    <x v="0"/>
    <s v="Invoiced"/>
    <s v="Invoiced"/>
    <s v="TRANSPORTATION"/>
    <n v="29.54"/>
    <n v="600"/>
    <s v="USD"/>
    <n v="600"/>
    <n v="17724"/>
    <n v="300"/>
    <s v="USD"/>
    <n v="300"/>
    <n v="8862"/>
    <n v="29.54"/>
    <n v="300"/>
    <n v="8862"/>
    <n v="1"/>
    <n v="2.7"/>
    <n v="4.05"/>
    <n v="3.375"/>
    <n v="10.125"/>
  </r>
  <r>
    <s v="DL-1623"/>
    <s v="Freight forwarder ABC"/>
    <x v="2"/>
    <s v="Mogadishu"/>
    <x v="0"/>
    <x v="0"/>
    <d v="2022-08-04T00:00:00"/>
    <d v="2022-09-02T00:00:00"/>
    <x v="0"/>
    <x v="8"/>
    <x v="0"/>
    <s v="Invoiced"/>
    <s v="Approval Pending"/>
    <s v="TRANSPORTATION"/>
    <n v="29.36"/>
    <n v="600"/>
    <s v="USD"/>
    <n v="600"/>
    <n v="17616"/>
    <n v="300"/>
    <s v="USD"/>
    <n v="300"/>
    <n v="8808"/>
    <n v="29.36"/>
    <n v="300"/>
    <n v="8808"/>
    <n v="1"/>
    <n v="2.9000000000000004"/>
    <n v="4.3499999999999996"/>
    <n v="3.625"/>
    <n v="10.875"/>
  </r>
  <r>
    <s v="DL-1624"/>
    <s v="Freight forwarder ABC"/>
    <x v="2"/>
    <s v="Zanzibar"/>
    <x v="1"/>
    <x v="24"/>
    <d v="2022-08-05T00:00:00"/>
    <d v="2022-09-01T00:00:00"/>
    <x v="0"/>
    <x v="8"/>
    <x v="0"/>
    <s v="Invoiced"/>
    <s v="Approval Pending"/>
    <s v="TRANSPORTATION"/>
    <n v="29.6"/>
    <n v="600"/>
    <s v="USD"/>
    <n v="600"/>
    <n v="17760"/>
    <n v="300"/>
    <s v="USD"/>
    <n v="300"/>
    <n v="8880"/>
    <n v="29.6"/>
    <n v="300"/>
    <n v="8880"/>
    <n v="1"/>
    <n v="2.7"/>
    <n v="4.05"/>
    <n v="3.375"/>
    <n v="10.125"/>
  </r>
  <r>
    <s v="DL-1625"/>
    <s v="Freight forwarder ABC"/>
    <x v="2"/>
    <s v="Addis Ababa"/>
    <x v="3"/>
    <x v="7"/>
    <d v="2022-08-12T00:00:00"/>
    <d v="2022-09-06T00:00:00"/>
    <x v="0"/>
    <x v="8"/>
    <x v="0"/>
    <s v="Invoiced"/>
    <s v="Approval Pending"/>
    <s v="TRANSPORTATION"/>
    <n v="29.52"/>
    <n v="600"/>
    <s v="USD"/>
    <n v="600"/>
    <n v="17712"/>
    <n v="300"/>
    <s v="USD"/>
    <n v="300"/>
    <n v="8856"/>
    <n v="29.52"/>
    <n v="300"/>
    <n v="8856"/>
    <n v="1"/>
    <n v="2.5"/>
    <n v="3.75"/>
    <n v="3.125"/>
    <n v="9.375"/>
  </r>
  <r>
    <s v="DL-1626"/>
    <s v="Freight forwarder ABC"/>
    <x v="2"/>
    <s v="Mogadishu"/>
    <x v="0"/>
    <x v="0"/>
    <d v="2022-08-03T00:00:00"/>
    <d v="2022-09-01T00:00:00"/>
    <x v="0"/>
    <x v="8"/>
    <x v="0"/>
    <s v="Invoiced"/>
    <s v="Approval Pending"/>
    <s v="TRANSPORTATION"/>
    <n v="29.54"/>
    <n v="600"/>
    <s v="USD"/>
    <n v="600"/>
    <n v="17724"/>
    <n v="300"/>
    <s v="USD"/>
    <n v="300"/>
    <n v="8862"/>
    <n v="29.54"/>
    <n v="300"/>
    <n v="8862"/>
    <n v="1"/>
    <n v="2.9000000000000004"/>
    <n v="4.3499999999999996"/>
    <n v="3.625"/>
    <n v="10.875"/>
  </r>
  <r>
    <s v="DL-1627"/>
    <s v="Freight forwarder ABC"/>
    <x v="2"/>
    <s v="Zanzibar"/>
    <x v="0"/>
    <x v="15"/>
    <d v="2022-08-05T00:00:00"/>
    <d v="2022-09-01T00:00:00"/>
    <x v="0"/>
    <x v="8"/>
    <x v="0"/>
    <s v="Invoiced"/>
    <s v="Approval Pending"/>
    <s v="TRANSPORTATION"/>
    <n v="29.62"/>
    <n v="600"/>
    <s v="USD"/>
    <n v="600"/>
    <n v="17772"/>
    <n v="300"/>
    <s v="USD"/>
    <n v="300"/>
    <n v="8886"/>
    <n v="29.62"/>
    <n v="300"/>
    <n v="8886"/>
    <n v="1"/>
    <n v="2.7"/>
    <n v="4.05"/>
    <n v="3.375"/>
    <n v="10.125"/>
  </r>
  <r>
    <s v="DL-1628"/>
    <s v="Freight forwarder ABC"/>
    <x v="2"/>
    <s v="Marrakech"/>
    <x v="2"/>
    <x v="22"/>
    <d v="2022-08-03T00:00:00"/>
    <d v="2022-09-06T00:00:00"/>
    <x v="0"/>
    <x v="8"/>
    <x v="0"/>
    <s v="Invoiced"/>
    <s v="Approval Pending"/>
    <s v="TRANSPORTATION"/>
    <n v="29.64"/>
    <n v="600"/>
    <s v="USD"/>
    <n v="600"/>
    <n v="17784"/>
    <n v="300"/>
    <s v="USD"/>
    <n v="300"/>
    <n v="8892"/>
    <n v="29.64"/>
    <n v="300"/>
    <n v="8892"/>
    <n v="1"/>
    <n v="3.4000000000000004"/>
    <n v="5.0999999999999996"/>
    <n v="4.25"/>
    <n v="12.75"/>
  </r>
  <r>
    <s v="DL-1629"/>
    <s v="Freight forwarder ABC"/>
    <x v="2"/>
    <s v="Mogadishu"/>
    <x v="4"/>
    <x v="16"/>
    <d v="2022-08-04T00:00:00"/>
    <d v="2022-09-01T00:00:00"/>
    <x v="0"/>
    <x v="8"/>
    <x v="0"/>
    <s v="Invoiced"/>
    <s v="Approval Pending"/>
    <s v="TRANSPORTATION"/>
    <n v="29.58"/>
    <n v="600"/>
    <s v="USD"/>
    <n v="600"/>
    <n v="17748"/>
    <n v="300"/>
    <s v="USD"/>
    <n v="300"/>
    <n v="8874"/>
    <n v="29.58"/>
    <n v="300"/>
    <n v="8874"/>
    <n v="1"/>
    <n v="2.8000000000000003"/>
    <n v="4.2"/>
    <n v="3.5"/>
    <n v="10.5"/>
  </r>
  <r>
    <s v="DL-1630"/>
    <s v="Freight forwarder ABC"/>
    <x v="2"/>
    <s v="Zanzibar"/>
    <x v="3"/>
    <x v="10"/>
    <d v="2022-08-04T00:00:00"/>
    <d v="2022-08-31T00:00:00"/>
    <x v="0"/>
    <x v="7"/>
    <x v="0"/>
    <s v="Invoiced"/>
    <s v="Approval Pending"/>
    <s v="TRANSPORTATION"/>
    <n v="29.48"/>
    <n v="600"/>
    <s v="USD"/>
    <n v="600"/>
    <n v="17688"/>
    <n v="300"/>
    <s v="USD"/>
    <n v="300"/>
    <n v="8844"/>
    <n v="29.48"/>
    <n v="300"/>
    <n v="8844"/>
    <n v="1"/>
    <n v="2.7"/>
    <n v="4.05"/>
    <n v="3.375"/>
    <n v="10.125"/>
  </r>
  <r>
    <s v="DL-1631"/>
    <s v="Freight forwarder ABC"/>
    <x v="2"/>
    <s v="Mogadishu"/>
    <x v="2"/>
    <x v="2"/>
    <d v="2022-08-06T00:00:00"/>
    <d v="2022-09-04T00:00:00"/>
    <x v="0"/>
    <x v="8"/>
    <x v="0"/>
    <s v="Invoiced"/>
    <s v="Approval Pending"/>
    <s v="TRANSPORTATION"/>
    <n v="29.68"/>
    <n v="600"/>
    <s v="USD"/>
    <n v="600"/>
    <n v="17808"/>
    <n v="300"/>
    <s v="USD"/>
    <n v="300"/>
    <n v="8904"/>
    <n v="29.68"/>
    <n v="300"/>
    <n v="8904"/>
    <n v="1"/>
    <n v="2.9000000000000004"/>
    <n v="4.3499999999999996"/>
    <n v="3.625"/>
    <n v="10.875"/>
  </r>
  <r>
    <s v="DL-1632"/>
    <s v="Freight forwarder ABC"/>
    <x v="2"/>
    <s v="Zanzibar"/>
    <x v="2"/>
    <x v="13"/>
    <d v="2022-08-06T00:00:00"/>
    <d v="2022-08-31T00:00:00"/>
    <x v="0"/>
    <x v="7"/>
    <x v="0"/>
    <s v="Invoiced"/>
    <s v="Invoiced"/>
    <s v="TRANSPORTATION"/>
    <n v="29.52"/>
    <n v="600"/>
    <s v="USD"/>
    <n v="600"/>
    <n v="17712"/>
    <n v="300"/>
    <s v="USD"/>
    <n v="300"/>
    <n v="8856"/>
    <n v="29.52"/>
    <n v="300"/>
    <n v="8856"/>
    <n v="1"/>
    <n v="2.5"/>
    <n v="3.75"/>
    <n v="3.125"/>
    <n v="9.375"/>
  </r>
  <r>
    <s v="DL-1633"/>
    <s v="Freight forwarder ABC"/>
    <x v="2"/>
    <s v="Marrakech"/>
    <x v="0"/>
    <x v="5"/>
    <d v="2022-08-03T00:00:00"/>
    <d v="2022-08-31T00:00:00"/>
    <x v="0"/>
    <x v="7"/>
    <x v="0"/>
    <s v="Invoiced"/>
    <s v="Invoiced"/>
    <s v="TRANSPORTATION"/>
    <n v="29.62"/>
    <n v="600"/>
    <s v="USD"/>
    <n v="600"/>
    <n v="17772"/>
    <n v="300"/>
    <s v="USD"/>
    <n v="300"/>
    <n v="8886"/>
    <n v="29.62"/>
    <n v="300"/>
    <n v="8886"/>
    <n v="1"/>
    <n v="2.8000000000000003"/>
    <n v="4.2"/>
    <n v="3.5"/>
    <n v="10.5"/>
  </r>
  <r>
    <s v="DL-1634"/>
    <s v="Freight forwarder ABC"/>
    <x v="2"/>
    <s v="Marrakech"/>
    <x v="1"/>
    <x v="9"/>
    <d v="2022-08-12T00:00:00"/>
    <d v="2022-09-14T00:00:00"/>
    <x v="0"/>
    <x v="8"/>
    <x v="0"/>
    <s v="Missing"/>
    <s v="Missing"/>
    <s v="TRANSPORTATION"/>
    <n v="29.48"/>
    <n v="600"/>
    <s v="USD"/>
    <n v="600"/>
    <n v="17688"/>
    <n v="300"/>
    <s v="USD"/>
    <n v="300"/>
    <n v="8844"/>
    <n v="29.48"/>
    <n v="300"/>
    <n v="8844"/>
    <n v="1"/>
    <n v="3.3000000000000003"/>
    <n v="4.95"/>
    <n v="4.125"/>
    <n v="12.375"/>
  </r>
  <r>
    <s v="DL-1635"/>
    <s v="Freight forwarder ABC"/>
    <x v="2"/>
    <s v="Zanzibar"/>
    <x v="3"/>
    <x v="10"/>
    <d v="2022-08-05T00:00:00"/>
    <d v="2022-09-03T00:00:00"/>
    <x v="0"/>
    <x v="8"/>
    <x v="0"/>
    <s v="Invoiced"/>
    <s v="Approval Pending"/>
    <s v="TRANSPORTATION"/>
    <n v="29.64"/>
    <n v="600"/>
    <s v="USD"/>
    <n v="600"/>
    <n v="17784"/>
    <n v="300"/>
    <s v="USD"/>
    <n v="300"/>
    <n v="8892"/>
    <n v="29.64"/>
    <n v="300"/>
    <n v="8892"/>
    <n v="1"/>
    <n v="2.9000000000000004"/>
    <n v="4.3499999999999996"/>
    <n v="3.625"/>
    <n v="10.875"/>
  </r>
  <r>
    <s v="DL-1636"/>
    <s v="Freight forwarder ABC"/>
    <x v="2"/>
    <s v="Marrakech"/>
    <x v="1"/>
    <x v="9"/>
    <d v="2022-08-05T00:00:00"/>
    <d v="2022-08-31T00:00:00"/>
    <x v="0"/>
    <x v="7"/>
    <x v="0"/>
    <s v="Invoiced"/>
    <s v="Invoiced"/>
    <s v="TRANSPORTATION"/>
    <n v="33.58"/>
    <n v="600"/>
    <s v="USD"/>
    <n v="600"/>
    <n v="20148"/>
    <n v="300"/>
    <s v="USD"/>
    <n v="300"/>
    <n v="10074"/>
    <n v="33.58"/>
    <n v="300"/>
    <n v="10074"/>
    <n v="1"/>
    <n v="2.6"/>
    <n v="3.9"/>
    <n v="3.25"/>
    <n v="9.75"/>
  </r>
  <r>
    <s v="DL-1637"/>
    <s v="Freight forwarder ABC"/>
    <x v="2"/>
    <s v="Zanzibar"/>
    <x v="0"/>
    <x v="15"/>
    <d v="2022-08-11T00:00:00"/>
    <d v="2022-09-13T00:00:00"/>
    <x v="0"/>
    <x v="8"/>
    <x v="0"/>
    <s v="Invoiced"/>
    <s v="Missing"/>
    <s v="TRANSPORTATION"/>
    <n v="33.520000000000003"/>
    <n v="600"/>
    <s v="USD"/>
    <n v="600"/>
    <n v="20112.000000000004"/>
    <n v="300"/>
    <s v="USD"/>
    <n v="300"/>
    <n v="10056.000000000002"/>
    <n v="33.520000000000003"/>
    <n v="300"/>
    <n v="10056.000000000002"/>
    <n v="1"/>
    <n v="3.3000000000000003"/>
    <n v="4.95"/>
    <n v="4.125"/>
    <n v="12.375"/>
  </r>
  <r>
    <s v="DL-1638"/>
    <s v="Freight forwarder ABC"/>
    <x v="2"/>
    <s v="Mogadishu"/>
    <x v="3"/>
    <x v="20"/>
    <d v="2022-08-06T00:00:00"/>
    <d v="2022-09-04T00:00:00"/>
    <x v="0"/>
    <x v="8"/>
    <x v="0"/>
    <s v="Invoiced"/>
    <s v="Approval Pending"/>
    <s v="TRANSPORTATION"/>
    <n v="33.54"/>
    <n v="600"/>
    <s v="USD"/>
    <n v="600"/>
    <n v="20124"/>
    <n v="300"/>
    <s v="USD"/>
    <n v="300"/>
    <n v="10062"/>
    <n v="33.54"/>
    <n v="300"/>
    <n v="10062"/>
    <n v="1"/>
    <n v="2.9000000000000004"/>
    <n v="4.3499999999999996"/>
    <n v="3.625"/>
    <n v="10.875"/>
  </r>
  <r>
    <s v="DL-1639"/>
    <s v="Freight forwarder ABC"/>
    <x v="2"/>
    <s v="Addis Ababa"/>
    <x v="0"/>
    <x v="23"/>
    <d v="2022-08-06T00:00:00"/>
    <d v="2022-08-30T00:00:00"/>
    <x v="0"/>
    <x v="7"/>
    <x v="0"/>
    <s v="Invoiced"/>
    <s v="Invoiced"/>
    <s v="TRANSPORTATION"/>
    <n v="33.479999999999997"/>
    <n v="600"/>
    <s v="USD"/>
    <n v="600"/>
    <n v="20087.999999999996"/>
    <n v="300"/>
    <s v="USD"/>
    <n v="300"/>
    <n v="10043.999999999998"/>
    <n v="33.479999999999997"/>
    <n v="300"/>
    <n v="10043.999999999998"/>
    <n v="1"/>
    <n v="2.4000000000000004"/>
    <n v="3.5999999999999996"/>
    <n v="3"/>
    <n v="9"/>
  </r>
  <r>
    <s v="DL-1640"/>
    <s v="Freight forwarder ABC"/>
    <x v="2"/>
    <s v="Marrakech"/>
    <x v="2"/>
    <x v="22"/>
    <d v="2022-08-08T00:00:00"/>
    <d v="2022-09-01T00:00:00"/>
    <x v="0"/>
    <x v="8"/>
    <x v="0"/>
    <s v="Invoiced"/>
    <s v="Approval Pending"/>
    <s v="TRANSPORTATION"/>
    <n v="29.5"/>
    <n v="600"/>
    <s v="USD"/>
    <n v="600"/>
    <n v="17700"/>
    <n v="300"/>
    <s v="USD"/>
    <n v="300"/>
    <n v="8850"/>
    <n v="29.5"/>
    <n v="300"/>
    <n v="8850"/>
    <n v="1"/>
    <n v="2.4000000000000004"/>
    <n v="3.5999999999999996"/>
    <n v="3"/>
    <n v="9"/>
  </r>
  <r>
    <s v="DL-1641"/>
    <s v="Freight forwarder ABC"/>
    <x v="2"/>
    <s v="Mogadishu"/>
    <x v="4"/>
    <x v="16"/>
    <d v="2022-08-08T00:00:00"/>
    <d v="2022-09-06T00:00:00"/>
    <x v="0"/>
    <x v="8"/>
    <x v="0"/>
    <s v="Invoiced"/>
    <s v="Approval Pending"/>
    <s v="TRANSPORTATION"/>
    <n v="29.66"/>
    <n v="600"/>
    <s v="USD"/>
    <n v="600"/>
    <n v="17796"/>
    <n v="300"/>
    <s v="USD"/>
    <n v="300"/>
    <n v="8898"/>
    <n v="29.66"/>
    <n v="300"/>
    <n v="8898"/>
    <n v="1"/>
    <n v="2.9000000000000004"/>
    <n v="4.3499999999999996"/>
    <n v="3.625"/>
    <n v="10.875"/>
  </r>
  <r>
    <s v="DL-1642"/>
    <s v="Freight forwarder ABC"/>
    <x v="2"/>
    <s v="Addis Ababa"/>
    <x v="3"/>
    <x v="7"/>
    <d v="2022-08-10T00:00:00"/>
    <d v="2022-09-06T00:00:00"/>
    <x v="0"/>
    <x v="8"/>
    <x v="0"/>
    <s v="Invoiced"/>
    <s v="Approval Pending"/>
    <s v="TRANSPORTATION"/>
    <n v="29.58"/>
    <n v="600"/>
    <s v="USD"/>
    <n v="600"/>
    <n v="17748"/>
    <n v="300"/>
    <s v="USD"/>
    <n v="300"/>
    <n v="8874"/>
    <n v="29.58"/>
    <n v="300"/>
    <n v="8874"/>
    <n v="1"/>
    <n v="2.7"/>
    <n v="4.05"/>
    <n v="3.375"/>
    <n v="10.125"/>
  </r>
  <r>
    <s v="DL-1643"/>
    <s v="Freight forwarder ABC"/>
    <x v="2"/>
    <s v="Mogadishu"/>
    <x v="1"/>
    <x v="1"/>
    <d v="2022-08-11T00:00:00"/>
    <d v="2022-09-08T00:00:00"/>
    <x v="0"/>
    <x v="8"/>
    <x v="0"/>
    <s v="Invoiced"/>
    <s v="Approval Pending"/>
    <s v="TRANSPORTATION"/>
    <n v="29.18"/>
    <n v="600"/>
    <s v="USD"/>
    <n v="600"/>
    <n v="17508"/>
    <n v="300"/>
    <s v="USD"/>
    <n v="300"/>
    <n v="8754"/>
    <n v="29.18"/>
    <n v="300"/>
    <n v="8754"/>
    <n v="1"/>
    <n v="2.8000000000000003"/>
    <n v="4.2"/>
    <n v="3.5"/>
    <n v="10.5"/>
  </r>
  <r>
    <s v="DL-1644"/>
    <s v="Freight forwarder ABC"/>
    <x v="2"/>
    <s v="Addis Ababa"/>
    <x v="2"/>
    <x v="14"/>
    <d v="2022-08-08T00:00:00"/>
    <d v="2022-09-01T00:00:00"/>
    <x v="0"/>
    <x v="8"/>
    <x v="0"/>
    <s v="Invoiced"/>
    <s v="Approval Pending"/>
    <s v="TRANSPORTATION"/>
    <n v="29.5"/>
    <n v="600"/>
    <s v="USD"/>
    <n v="600"/>
    <n v="17700"/>
    <n v="300"/>
    <s v="USD"/>
    <n v="300"/>
    <n v="8850"/>
    <n v="29.5"/>
    <n v="300"/>
    <n v="8850"/>
    <n v="1"/>
    <n v="2.4000000000000004"/>
    <n v="3.5999999999999996"/>
    <n v="3"/>
    <n v="9"/>
  </r>
  <r>
    <s v="DL-1645"/>
    <s v="Freight forwarder ABC"/>
    <x v="2"/>
    <s v="Addis Ababa"/>
    <x v="1"/>
    <x v="17"/>
    <d v="2022-08-11T00:00:00"/>
    <d v="2022-09-06T00:00:00"/>
    <x v="0"/>
    <x v="8"/>
    <x v="0"/>
    <s v="Invoiced"/>
    <s v="Approval Pending"/>
    <s v="TRANSPORTATION"/>
    <n v="29.42"/>
    <n v="600"/>
    <s v="USD"/>
    <n v="600"/>
    <n v="17652"/>
    <n v="300"/>
    <s v="USD"/>
    <n v="300"/>
    <n v="8826"/>
    <n v="29.42"/>
    <n v="300"/>
    <n v="8826"/>
    <n v="1"/>
    <n v="2.6"/>
    <n v="3.9"/>
    <n v="3.25"/>
    <n v="9.75"/>
  </r>
  <r>
    <s v="DL-1646"/>
    <s v="Freight forwarder ABC"/>
    <x v="2"/>
    <s v="Mombasa"/>
    <x v="1"/>
    <x v="18"/>
    <d v="2022-08-15T00:00:00"/>
    <d v="2022-09-12T00:00:00"/>
    <x v="0"/>
    <x v="8"/>
    <x v="0"/>
    <s v="Invoiced"/>
    <s v="Missing"/>
    <s v="TRANSPORTATION"/>
    <n v="29.76"/>
    <n v="600"/>
    <s v="USD"/>
    <n v="600"/>
    <n v="17856"/>
    <n v="300"/>
    <s v="USD"/>
    <n v="300"/>
    <n v="8928"/>
    <n v="29.76"/>
    <n v="300"/>
    <n v="8928"/>
    <n v="1"/>
    <n v="2.8000000000000003"/>
    <n v="4.2"/>
    <n v="3.5"/>
    <n v="10.5"/>
  </r>
  <r>
    <s v="DL-1648"/>
    <s v="Freight forwarder ABC"/>
    <x v="2"/>
    <s v="Zanzibar"/>
    <x v="4"/>
    <x v="12"/>
    <d v="2022-08-08T00:00:00"/>
    <d v="2022-09-06T00:00:00"/>
    <x v="0"/>
    <x v="8"/>
    <x v="0"/>
    <s v="Invoiced"/>
    <s v="Approval Pending"/>
    <s v="TRANSPORTATION"/>
    <n v="29.64"/>
    <n v="600"/>
    <s v="USD"/>
    <n v="600"/>
    <n v="17784"/>
    <n v="300"/>
    <s v="USD"/>
    <n v="300"/>
    <n v="8892"/>
    <n v="29.64"/>
    <n v="300"/>
    <n v="8892"/>
    <n v="1"/>
    <n v="2.9000000000000004"/>
    <n v="4.3499999999999996"/>
    <n v="3.625"/>
    <n v="10.875"/>
  </r>
  <r>
    <s v="DL-1650"/>
    <s v="Freight forwarder ABC"/>
    <x v="2"/>
    <s v="Marrakech"/>
    <x v="2"/>
    <x v="22"/>
    <d v="2022-08-12T00:00:00"/>
    <d v="2022-09-12T00:00:00"/>
    <x v="0"/>
    <x v="8"/>
    <x v="0"/>
    <s v="Invoiced"/>
    <s v="Missing"/>
    <s v="TRANSPORTATION"/>
    <n v="29.6"/>
    <n v="600"/>
    <s v="USD"/>
    <n v="600"/>
    <n v="17760"/>
    <n v="300"/>
    <s v="USD"/>
    <n v="300"/>
    <n v="8880"/>
    <n v="29.6"/>
    <n v="300"/>
    <n v="8880"/>
    <n v="1"/>
    <n v="3.1"/>
    <n v="4.6499999999999995"/>
    <n v="3.875"/>
    <n v="11.625"/>
  </r>
  <r>
    <s v="DL-1652"/>
    <s v="Freight forwarder ABC"/>
    <x v="2"/>
    <s v="Addis Ababa"/>
    <x v="3"/>
    <x v="7"/>
    <d v="2022-08-12T00:00:00"/>
    <d v="2022-09-06T00:00:00"/>
    <x v="0"/>
    <x v="8"/>
    <x v="0"/>
    <s v="Invoiced"/>
    <s v="Approval Pending"/>
    <s v="TRANSPORTATION"/>
    <n v="29.6"/>
    <n v="600"/>
    <s v="USD"/>
    <n v="600"/>
    <n v="17760"/>
    <n v="300"/>
    <s v="USD"/>
    <n v="300"/>
    <n v="8880"/>
    <n v="29.6"/>
    <n v="300"/>
    <n v="8880"/>
    <n v="1"/>
    <n v="2.5"/>
    <n v="3.75"/>
    <n v="3.125"/>
    <n v="9.375"/>
  </r>
  <r>
    <s v="DL-1654"/>
    <s v="Freight forwarder ABC"/>
    <x v="2"/>
    <s v="Mombasa"/>
    <x v="3"/>
    <x v="19"/>
    <d v="2022-08-08T00:00:00"/>
    <d v="2022-09-01T00:00:00"/>
    <x v="0"/>
    <x v="8"/>
    <x v="0"/>
    <s v="Invoiced"/>
    <s v="Approval Pending"/>
    <s v="TRANSPORTATION"/>
    <n v="29.52"/>
    <n v="600"/>
    <s v="USD"/>
    <n v="600"/>
    <n v="17712"/>
    <n v="300"/>
    <s v="USD"/>
    <n v="300"/>
    <n v="8856"/>
    <n v="29.52"/>
    <n v="300"/>
    <n v="8856"/>
    <n v="1"/>
    <n v="2.4000000000000004"/>
    <n v="3.5999999999999996"/>
    <n v="3"/>
    <n v="9"/>
  </r>
  <r>
    <s v="DL-1656"/>
    <s v="Freight forwarder ABC"/>
    <x v="2"/>
    <s v="Addis Ababa"/>
    <x v="2"/>
    <x v="14"/>
    <d v="2022-08-16T00:00:00"/>
    <d v="2022-09-12T00:00:00"/>
    <x v="0"/>
    <x v="8"/>
    <x v="0"/>
    <s v="Invoiced"/>
    <s v="Missing"/>
    <s v="TRANSPORTATION"/>
    <n v="29.58"/>
    <n v="600"/>
    <s v="USD"/>
    <n v="600"/>
    <n v="17748"/>
    <n v="300"/>
    <s v="USD"/>
    <n v="300"/>
    <n v="8874"/>
    <n v="29.58"/>
    <n v="300"/>
    <n v="8874"/>
    <n v="1"/>
    <n v="2.7"/>
    <n v="4.05"/>
    <n v="3.375"/>
    <n v="10.125"/>
  </r>
  <r>
    <s v="DL-1658"/>
    <s v="Freight forwarder ABC"/>
    <x v="2"/>
    <s v="Marrakech"/>
    <x v="1"/>
    <x v="9"/>
    <d v="2022-08-11T00:00:00"/>
    <d v="2022-09-06T00:00:00"/>
    <x v="0"/>
    <x v="8"/>
    <x v="0"/>
    <s v="Invoiced"/>
    <s v="Approval Pending"/>
    <s v="TRANSPORTATION"/>
    <n v="29.48"/>
    <n v="600"/>
    <s v="USD"/>
    <n v="600"/>
    <n v="17688"/>
    <n v="300"/>
    <s v="USD"/>
    <n v="300"/>
    <n v="8844"/>
    <n v="29.48"/>
    <n v="300"/>
    <n v="8844"/>
    <n v="1"/>
    <n v="2.6"/>
    <n v="3.9"/>
    <n v="3.25"/>
    <n v="9.75"/>
  </r>
  <r>
    <s v="DL-1660"/>
    <s v="Freight forwarder ABC"/>
    <x v="2"/>
    <s v="Mombasa"/>
    <x v="0"/>
    <x v="11"/>
    <d v="2022-08-10T00:00:00"/>
    <d v="2022-09-04T00:00:00"/>
    <x v="0"/>
    <x v="8"/>
    <x v="0"/>
    <s v="Invoiced"/>
    <s v="Approval Pending"/>
    <s v="TRANSPORTATION"/>
    <n v="33.58"/>
    <n v="600"/>
    <s v="USD"/>
    <n v="600"/>
    <n v="20148"/>
    <n v="300"/>
    <s v="USD"/>
    <n v="300"/>
    <n v="10074"/>
    <n v="33.58"/>
    <n v="300"/>
    <n v="10074"/>
    <n v="1"/>
    <n v="2.5"/>
    <n v="3.75"/>
    <n v="3.125"/>
    <n v="9.375"/>
  </r>
  <r>
    <s v="DL-1662"/>
    <s v="Freight forwarder ABC"/>
    <x v="2"/>
    <s v="Zanzibar"/>
    <x v="1"/>
    <x v="24"/>
    <d v="2022-08-15T00:00:00"/>
    <d v="2022-09-08T00:00:00"/>
    <x v="0"/>
    <x v="8"/>
    <x v="0"/>
    <s v="Invoiced"/>
    <s v="Approval Pending"/>
    <s v="TRANSPORTATION"/>
    <n v="33.54"/>
    <n v="600"/>
    <s v="USD"/>
    <n v="600"/>
    <n v="20124"/>
    <n v="300"/>
    <s v="USD"/>
    <n v="300"/>
    <n v="10062"/>
    <n v="33.54"/>
    <n v="300"/>
    <n v="10062"/>
    <n v="1"/>
    <n v="2.4000000000000004"/>
    <n v="3.5999999999999996"/>
    <n v="3"/>
    <n v="9"/>
  </r>
  <r>
    <s v="DL-1664"/>
    <s v="Freight forwarder ABC"/>
    <x v="2"/>
    <s v="Addis Ababa"/>
    <x v="0"/>
    <x v="23"/>
    <d v="2022-08-12T00:00:00"/>
    <d v="2022-09-06T00:00:00"/>
    <x v="0"/>
    <x v="8"/>
    <x v="0"/>
    <s v="Invoiced"/>
    <s v="Approval Pending"/>
    <s v="TRANSPORTATION"/>
    <n v="29.68"/>
    <n v="600"/>
    <s v="USD"/>
    <n v="600"/>
    <n v="17808"/>
    <n v="300"/>
    <s v="USD"/>
    <n v="300"/>
    <n v="8904"/>
    <n v="29.68"/>
    <n v="300"/>
    <n v="8904"/>
    <n v="1"/>
    <n v="2.5"/>
    <n v="3.75"/>
    <n v="3.125"/>
    <n v="9.375"/>
  </r>
  <r>
    <s v="DL-1666"/>
    <s v="Freight forwarder ABC"/>
    <x v="2"/>
    <s v="Addis Ababa"/>
    <x v="4"/>
    <x v="8"/>
    <d v="2022-08-12T00:00:00"/>
    <d v="2022-09-06T00:00:00"/>
    <x v="0"/>
    <x v="8"/>
    <x v="0"/>
    <s v="Invoiced"/>
    <s v="Approval Pending"/>
    <s v="TRANSPORTATION"/>
    <n v="29.58"/>
    <n v="600"/>
    <s v="USD"/>
    <n v="600"/>
    <n v="17748"/>
    <n v="300"/>
    <s v="USD"/>
    <n v="300"/>
    <n v="8874"/>
    <n v="29.58"/>
    <n v="300"/>
    <n v="8874"/>
    <n v="1"/>
    <n v="2.5"/>
    <n v="3.75"/>
    <n v="3.125"/>
    <n v="9.375"/>
  </r>
  <r>
    <s v="DL-1667"/>
    <s v="Freight forwarder ABC"/>
    <x v="2"/>
    <s v="Marrakech"/>
    <x v="4"/>
    <x v="21"/>
    <d v="2022-08-10T00:00:00"/>
    <d v="2022-09-04T00:00:00"/>
    <x v="0"/>
    <x v="8"/>
    <x v="0"/>
    <s v="Invoiced"/>
    <s v="Approval Pending"/>
    <s v="TRANSPORTATION"/>
    <n v="29.2"/>
    <n v="600"/>
    <s v="USD"/>
    <n v="600"/>
    <n v="17520"/>
    <n v="300"/>
    <s v="USD"/>
    <n v="300"/>
    <n v="8760"/>
    <n v="29.2"/>
    <n v="300"/>
    <n v="8760"/>
    <n v="1"/>
    <n v="2.5"/>
    <n v="3.75"/>
    <n v="3.125"/>
    <n v="9.375"/>
  </r>
  <r>
    <s v="DL-1669"/>
    <s v="Freight forwarder ABC"/>
    <x v="2"/>
    <s v="Mogadishu"/>
    <x v="4"/>
    <x v="16"/>
    <d v="2022-08-13T00:00:00"/>
    <d v="2022-09-11T00:00:00"/>
    <x v="0"/>
    <x v="8"/>
    <x v="0"/>
    <s v="Invoiced"/>
    <s v="Approval Pending"/>
    <s v="TRANSPORTATION"/>
    <n v="29.14"/>
    <n v="600"/>
    <s v="USD"/>
    <n v="600"/>
    <n v="17484"/>
    <n v="300"/>
    <s v="USD"/>
    <n v="300"/>
    <n v="8742"/>
    <n v="29.14"/>
    <n v="300"/>
    <n v="8742"/>
    <n v="1"/>
    <n v="2.9000000000000004"/>
    <n v="4.3499999999999996"/>
    <n v="3.625"/>
    <n v="10.875"/>
  </r>
  <r>
    <s v="DL-1671"/>
    <s v="Freight forwarder ABC"/>
    <x v="2"/>
    <s v="Zanzibar"/>
    <x v="3"/>
    <x v="10"/>
    <d v="2022-08-15T00:00:00"/>
    <d v="2022-09-14T00:00:00"/>
    <x v="0"/>
    <x v="8"/>
    <x v="0"/>
    <s v="Missing"/>
    <s v="Missing"/>
    <s v="TRANSPORTATION"/>
    <n v="29.64"/>
    <n v="600"/>
    <s v="USD"/>
    <n v="600"/>
    <n v="17784"/>
    <n v="300"/>
    <s v="USD"/>
    <n v="300"/>
    <n v="8892"/>
    <n v="29.64"/>
    <n v="300"/>
    <n v="8892"/>
    <n v="1"/>
    <n v="3"/>
    <n v="4.5"/>
    <n v="3.75"/>
    <n v="11.25"/>
  </r>
  <r>
    <s v="DL-1673"/>
    <s v="Freight forwarder ABC"/>
    <x v="2"/>
    <s v="Marrakech"/>
    <x v="3"/>
    <x v="4"/>
    <d v="2022-08-15T00:00:00"/>
    <d v="2022-09-10T00:00:00"/>
    <x v="0"/>
    <x v="8"/>
    <x v="0"/>
    <s v="Invoiced"/>
    <s v="Approval Pending"/>
    <s v="TRANSPORTATION"/>
    <n v="33.020000000000003"/>
    <n v="600"/>
    <s v="USD"/>
    <n v="600"/>
    <n v="19812.000000000004"/>
    <n v="300"/>
    <s v="USD"/>
    <n v="300"/>
    <n v="9906.0000000000018"/>
    <n v="33.020000000000003"/>
    <n v="300"/>
    <n v="9906.0000000000018"/>
    <n v="1"/>
    <n v="2.6"/>
    <n v="3.9"/>
    <n v="3.25"/>
    <n v="9.75"/>
  </r>
  <r>
    <s v="DL-1675"/>
    <s v="Freight forwarder ABC"/>
    <x v="2"/>
    <s v="Addis Ababa"/>
    <x v="1"/>
    <x v="17"/>
    <d v="2022-08-14T00:00:00"/>
    <d v="2022-09-10T00:00:00"/>
    <x v="0"/>
    <x v="8"/>
    <x v="0"/>
    <s v="Invoiced"/>
    <s v="Approval Pending"/>
    <s v="TRANSPORTATION"/>
    <n v="33"/>
    <n v="600"/>
    <s v="USD"/>
    <n v="600"/>
    <n v="19800"/>
    <n v="300"/>
    <s v="USD"/>
    <n v="300"/>
    <n v="9900"/>
    <n v="33"/>
    <n v="300"/>
    <n v="9900"/>
    <n v="1"/>
    <n v="2.7"/>
    <n v="4.05"/>
    <n v="3.375"/>
    <n v="10.125"/>
  </r>
  <r>
    <s v="DL-1677"/>
    <s v="Freight forwarder ABC"/>
    <x v="2"/>
    <s v="Zanzibar"/>
    <x v="4"/>
    <x v="12"/>
    <d v="2022-08-14T00:00:00"/>
    <d v="2022-09-11T00:00:00"/>
    <x v="0"/>
    <x v="8"/>
    <x v="0"/>
    <s v="Invoiced"/>
    <s v="Approval Pending"/>
    <s v="TRANSPORTATION"/>
    <n v="33.08"/>
    <n v="600"/>
    <s v="USD"/>
    <n v="600"/>
    <n v="19848"/>
    <n v="300"/>
    <s v="USD"/>
    <n v="300"/>
    <n v="9924"/>
    <n v="33.08"/>
    <n v="300"/>
    <n v="9924"/>
    <n v="1"/>
    <n v="2.8000000000000003"/>
    <n v="4.2"/>
    <n v="3.5"/>
    <n v="10.5"/>
  </r>
  <r>
    <s v="DL-1679"/>
    <s v="Freight forwarder ABC"/>
    <x v="2"/>
    <s v="Mombasa"/>
    <x v="1"/>
    <x v="18"/>
    <d v="2022-08-15T00:00:00"/>
    <d v="2022-09-14T00:00:00"/>
    <x v="0"/>
    <x v="8"/>
    <x v="0"/>
    <s v="Missing"/>
    <s v="Missing"/>
    <s v="TRANSPORTATION"/>
    <n v="32.74"/>
    <n v="600"/>
    <s v="USD"/>
    <n v="600"/>
    <n v="19644"/>
    <n v="300"/>
    <s v="USD"/>
    <n v="300"/>
    <n v="9822"/>
    <n v="32.74"/>
    <n v="300"/>
    <n v="9822"/>
    <n v="1"/>
    <n v="3"/>
    <n v="4.5"/>
    <n v="3.75"/>
    <n v="11.25"/>
  </r>
  <r>
    <s v="DL-1681"/>
    <s v="Freight forwarder ABC"/>
    <x v="2"/>
    <s v="Marrakech"/>
    <x v="4"/>
    <x v="21"/>
    <d v="2022-08-20T00:00:00"/>
    <d v="2022-09-15T00:00:00"/>
    <x v="0"/>
    <x v="8"/>
    <x v="0"/>
    <s v="Missing"/>
    <s v="Missing"/>
    <s v="TRANSPORTATION"/>
    <n v="29.5"/>
    <n v="600"/>
    <s v="USD"/>
    <n v="600"/>
    <n v="17700"/>
    <n v="300"/>
    <s v="USD"/>
    <n v="300"/>
    <n v="8850"/>
    <n v="29.5"/>
    <n v="300"/>
    <n v="8850"/>
    <n v="1"/>
    <n v="2.6"/>
    <n v="3.9"/>
    <n v="3.25"/>
    <n v="9.75"/>
  </r>
  <r>
    <s v="DL-1683"/>
    <s v="Freight forwarder ABC"/>
    <x v="2"/>
    <s v="Mogadishu"/>
    <x v="1"/>
    <x v="1"/>
    <d v="2022-08-20T00:00:00"/>
    <s v="NULL"/>
    <x v="1"/>
    <x v="9"/>
    <x v="1"/>
    <s v="Missing"/>
    <s v="Missing"/>
    <s v="TRANSPORTATION"/>
    <n v="29.6"/>
    <n v="600"/>
    <s v="USD"/>
    <n v="600"/>
    <n v="17760"/>
    <n v="300"/>
    <s v="USD"/>
    <n v="300"/>
    <n v="8880"/>
    <n v="29.6"/>
    <n v="300"/>
    <n v="8880"/>
    <n v="0"/>
    <n v="0"/>
    <n v="0"/>
    <n v="0"/>
    <n v="0"/>
  </r>
  <r>
    <s v="DL-1685"/>
    <s v="Freight forwarder ABC"/>
    <x v="2"/>
    <s v="Zanzibar"/>
    <x v="3"/>
    <x v="10"/>
    <d v="2022-08-20T00:00:00"/>
    <d v="2022-09-15T00:00:00"/>
    <x v="0"/>
    <x v="8"/>
    <x v="0"/>
    <s v="Missing"/>
    <s v="Missing"/>
    <s v="TRANSPORTATION"/>
    <n v="29.7"/>
    <n v="600"/>
    <s v="USD"/>
    <n v="600"/>
    <n v="17820"/>
    <n v="300"/>
    <s v="USD"/>
    <n v="300"/>
    <n v="8910"/>
    <n v="29.7"/>
    <n v="300"/>
    <n v="8910"/>
    <n v="1"/>
    <n v="2.6"/>
    <n v="3.9"/>
    <n v="3.25"/>
    <n v="9.75"/>
  </r>
  <r>
    <s v="DL-1687"/>
    <s v="Freight forwarder ABC"/>
    <x v="2"/>
    <s v="Zanzibar"/>
    <x v="1"/>
    <x v="24"/>
    <d v="2022-08-18T00:00:00"/>
    <d v="2022-09-10T00:00:00"/>
    <x v="0"/>
    <x v="8"/>
    <x v="0"/>
    <s v="Invoiced"/>
    <s v="Approval Pending"/>
    <s v="TRANSPORTATION"/>
    <n v="29.58"/>
    <n v="600"/>
    <s v="USD"/>
    <n v="600"/>
    <n v="17748"/>
    <n v="300"/>
    <s v="USD"/>
    <n v="300"/>
    <n v="8874"/>
    <n v="29.58"/>
    <n v="300"/>
    <n v="8874"/>
    <n v="1"/>
    <n v="2.3000000000000003"/>
    <n v="3.4499999999999997"/>
    <n v="2.875"/>
    <n v="8.625"/>
  </r>
  <r>
    <s v="DL-1689"/>
    <s v="Freight forwarder ABC"/>
    <x v="2"/>
    <s v="Mombasa"/>
    <x v="4"/>
    <x v="6"/>
    <d v="2022-08-20T00:00:00"/>
    <d v="2022-09-15T00:00:00"/>
    <x v="0"/>
    <x v="8"/>
    <x v="0"/>
    <s v="Missing"/>
    <s v="Missing"/>
    <s v="TRANSPORTATION"/>
    <n v="29.5"/>
    <n v="600"/>
    <s v="USD"/>
    <n v="600"/>
    <n v="17700"/>
    <n v="300"/>
    <s v="USD"/>
    <n v="300"/>
    <n v="8850"/>
    <n v="29.5"/>
    <n v="300"/>
    <n v="8850"/>
    <n v="1"/>
    <n v="2.6"/>
    <n v="3.9"/>
    <n v="3.25"/>
    <n v="9.75"/>
  </r>
  <r>
    <s v="DL-1691"/>
    <s v="Freight forwarder ABC"/>
    <x v="2"/>
    <s v="Mogadishu"/>
    <x v="0"/>
    <x v="0"/>
    <d v="2022-08-18T00:00:00"/>
    <s v="NULL"/>
    <x v="1"/>
    <x v="9"/>
    <x v="1"/>
    <s v="Missing"/>
    <s v="Missing"/>
    <s v="TRANSPORTATION"/>
    <n v="29.58"/>
    <n v="600"/>
    <s v="USD"/>
    <n v="600"/>
    <n v="17748"/>
    <n v="300"/>
    <s v="USD"/>
    <n v="300"/>
    <n v="8874"/>
    <n v="29.58"/>
    <n v="300"/>
    <n v="8874"/>
    <n v="0"/>
    <n v="0"/>
    <n v="0"/>
    <n v="0"/>
    <n v="0"/>
  </r>
  <r>
    <s v="DL-1693"/>
    <s v="Freight forwarder ABC"/>
    <x v="2"/>
    <s v="Mogadishu"/>
    <x v="1"/>
    <x v="1"/>
    <d v="2022-08-18T00:00:00"/>
    <s v="NULL"/>
    <x v="1"/>
    <x v="9"/>
    <x v="1"/>
    <s v="Missing"/>
    <s v="Missing"/>
    <s v="TRANSPORTATION"/>
    <n v="29.54"/>
    <n v="600"/>
    <s v="USD"/>
    <n v="600"/>
    <n v="17724"/>
    <n v="300"/>
    <s v="USD"/>
    <n v="300"/>
    <n v="8862"/>
    <n v="29.54"/>
    <n v="300"/>
    <n v="8862"/>
    <n v="0"/>
    <n v="0"/>
    <n v="0"/>
    <n v="0"/>
    <n v="0"/>
  </r>
  <r>
    <s v="DL-1695"/>
    <s v="Freight forwarder ABC"/>
    <x v="2"/>
    <s v="Mogadishu"/>
    <x v="2"/>
    <x v="2"/>
    <d v="2022-08-18T00:00:00"/>
    <s v="NULL"/>
    <x v="1"/>
    <x v="9"/>
    <x v="1"/>
    <s v="Missing"/>
    <s v="Missing"/>
    <s v="TRANSPORTATION"/>
    <n v="29.68"/>
    <n v="600"/>
    <s v="USD"/>
    <n v="600"/>
    <n v="17808"/>
    <n v="300"/>
    <s v="USD"/>
    <n v="300"/>
    <n v="8904"/>
    <n v="29.68"/>
    <n v="300"/>
    <n v="8904"/>
    <n v="0"/>
    <n v="0"/>
    <n v="0"/>
    <n v="0"/>
    <n v="0"/>
  </r>
  <r>
    <s v="DL-1697"/>
    <s v="Freight forwarder ABC"/>
    <x v="2"/>
    <s v="Addis Ababa"/>
    <x v="1"/>
    <x v="17"/>
    <d v="2022-08-20T00:00:00"/>
    <s v="NULL"/>
    <x v="1"/>
    <x v="9"/>
    <x v="1"/>
    <s v="Missing"/>
    <s v="Missing"/>
    <s v="TRANSPORTATION"/>
    <n v="29.58"/>
    <n v="600"/>
    <s v="USD"/>
    <n v="600"/>
    <n v="17748"/>
    <n v="300"/>
    <s v="USD"/>
    <n v="300"/>
    <n v="8874"/>
    <n v="29.58"/>
    <n v="300"/>
    <n v="8874"/>
    <n v="0"/>
    <n v="0"/>
    <n v="0"/>
    <n v="0"/>
    <n v="0"/>
  </r>
  <r>
    <s v="DL-1699"/>
    <s v="Freight forwarder ABC"/>
    <x v="2"/>
    <s v="Addis Ababa"/>
    <x v="0"/>
    <x v="23"/>
    <d v="2022-08-15T00:00:00"/>
    <d v="2022-09-14T00:00:00"/>
    <x v="0"/>
    <x v="8"/>
    <x v="0"/>
    <s v="Missing"/>
    <s v="Missing"/>
    <s v="TRANSPORTATION"/>
    <n v="29.54"/>
    <n v="600"/>
    <s v="USD"/>
    <n v="600"/>
    <n v="17724"/>
    <n v="300"/>
    <s v="USD"/>
    <n v="300"/>
    <n v="8862"/>
    <n v="29.54"/>
    <n v="300"/>
    <n v="8862"/>
    <n v="1"/>
    <n v="3"/>
    <n v="4.5"/>
    <n v="3.75"/>
    <n v="11.25"/>
  </r>
  <r>
    <s v="DL-1701"/>
    <s v="Freight forwarder ABC"/>
    <x v="2"/>
    <s v="Marrakech"/>
    <x v="0"/>
    <x v="5"/>
    <d v="2022-08-22T00:00:00"/>
    <s v="NULL"/>
    <x v="1"/>
    <x v="9"/>
    <x v="1"/>
    <s v="Missing"/>
    <s v="Missing"/>
    <s v="TRANSPORTATION"/>
    <n v="29.54"/>
    <n v="600"/>
    <s v="USD"/>
    <n v="600"/>
    <n v="17724"/>
    <n v="300"/>
    <s v="USD"/>
    <n v="300"/>
    <n v="8862"/>
    <n v="29.54"/>
    <n v="300"/>
    <n v="8862"/>
    <n v="0"/>
    <n v="0"/>
    <n v="0"/>
    <n v="0"/>
    <n v="0"/>
  </r>
  <r>
    <s v="DL-1703"/>
    <s v="Freight forwarder ABC"/>
    <x v="2"/>
    <s v="Addis Ababa"/>
    <x v="1"/>
    <x v="17"/>
    <d v="2022-08-22T00:00:00"/>
    <s v="NULL"/>
    <x v="1"/>
    <x v="9"/>
    <x v="1"/>
    <s v="Missing"/>
    <s v="Missing"/>
    <s v="TRANSPORTATION"/>
    <n v="29.48"/>
    <n v="600"/>
    <s v="USD"/>
    <n v="600"/>
    <n v="17688"/>
    <n v="300"/>
    <s v="USD"/>
    <n v="300"/>
    <n v="8844"/>
    <n v="29.48"/>
    <n v="300"/>
    <n v="8844"/>
    <n v="0"/>
    <n v="0"/>
    <n v="0"/>
    <n v="0"/>
    <n v="0"/>
  </r>
  <r>
    <s v="DL-1705"/>
    <s v="Freight forwarder ABC"/>
    <x v="2"/>
    <s v="Mogadishu"/>
    <x v="4"/>
    <x v="16"/>
    <d v="2022-08-25T00:00:00"/>
    <s v="NULL"/>
    <x v="1"/>
    <x v="9"/>
    <x v="1"/>
    <s v="Missing"/>
    <s v="Missing"/>
    <s v="TRANSPORTATION"/>
    <n v="29.46"/>
    <n v="600"/>
    <s v="USD"/>
    <n v="600"/>
    <n v="17676"/>
    <n v="300"/>
    <s v="USD"/>
    <n v="300"/>
    <n v="8838"/>
    <n v="29.46"/>
    <n v="300"/>
    <n v="8838"/>
    <n v="0"/>
    <n v="0"/>
    <n v="0"/>
    <n v="0"/>
    <n v="0"/>
  </r>
  <r>
    <s v="DL-1707"/>
    <s v="Freight forwarder ABC"/>
    <x v="2"/>
    <s v="Mombasa"/>
    <x v="2"/>
    <x v="3"/>
    <d v="2022-08-25T00:00:00"/>
    <s v="NULL"/>
    <x v="1"/>
    <x v="9"/>
    <x v="1"/>
    <s v="Missing"/>
    <s v="Missing"/>
    <s v="TRANSPORTATION"/>
    <n v="29.62"/>
    <n v="600"/>
    <s v="USD"/>
    <n v="600"/>
    <n v="17772"/>
    <n v="300"/>
    <s v="USD"/>
    <n v="300"/>
    <n v="8886"/>
    <n v="29.62"/>
    <n v="300"/>
    <n v="8886"/>
    <n v="0"/>
    <n v="0"/>
    <n v="0"/>
    <n v="0"/>
    <n v="0"/>
  </r>
  <r>
    <s v="DL-1709"/>
    <s v="Freight forwarder ABC"/>
    <x v="2"/>
    <s v="Addis Ababa"/>
    <x v="4"/>
    <x v="8"/>
    <d v="2022-08-29T00:00:00"/>
    <s v="NULL"/>
    <x v="1"/>
    <x v="9"/>
    <x v="1"/>
    <s v="Missing"/>
    <s v="Missing"/>
    <s v="TRANSPORTATION"/>
    <n v="29.6"/>
    <n v="600"/>
    <s v="USD"/>
    <n v="600"/>
    <n v="17760"/>
    <n v="300"/>
    <s v="USD"/>
    <n v="300"/>
    <n v="8880"/>
    <n v="29.6"/>
    <n v="300"/>
    <n v="8880"/>
    <n v="0"/>
    <n v="0"/>
    <n v="0"/>
    <n v="0"/>
    <n v="0"/>
  </r>
  <r>
    <s v="DL-1710"/>
    <s v="Freight forwarder ABC"/>
    <x v="2"/>
    <s v="Marrakech"/>
    <x v="1"/>
    <x v="9"/>
    <d v="2022-08-16T00:00:00"/>
    <d v="2022-09-13T00:00:00"/>
    <x v="0"/>
    <x v="8"/>
    <x v="0"/>
    <s v="Invoiced"/>
    <s v="Missing"/>
    <s v="TRANSPORTATION"/>
    <n v="29.6"/>
    <n v="600"/>
    <s v="USD"/>
    <n v="600"/>
    <n v="17760"/>
    <n v="300"/>
    <s v="USD"/>
    <n v="300"/>
    <n v="8880"/>
    <n v="29.6"/>
    <n v="300"/>
    <n v="8880"/>
    <n v="1"/>
    <n v="2.8000000000000003"/>
    <n v="4.2"/>
    <n v="3.5"/>
    <n v="10.5"/>
  </r>
  <r>
    <s v="DL-1711"/>
    <s v="Freight forwarder ABC"/>
    <x v="2"/>
    <s v="Mombasa"/>
    <x v="2"/>
    <x v="3"/>
    <d v="2022-08-26T00:00:00"/>
    <s v="NULL"/>
    <x v="1"/>
    <x v="9"/>
    <x v="1"/>
    <s v="Missing"/>
    <s v="Missing"/>
    <s v="TRANSPORTATION"/>
    <n v="29.48"/>
    <n v="600"/>
    <s v="USD"/>
    <n v="600"/>
    <n v="17688"/>
    <n v="300"/>
    <s v="USD"/>
    <n v="300"/>
    <n v="8844"/>
    <n v="29.48"/>
    <n v="300"/>
    <n v="8844"/>
    <n v="0"/>
    <n v="0"/>
    <n v="0"/>
    <n v="0"/>
    <n v="0"/>
  </r>
  <r>
    <s v="DL-1713"/>
    <s v="Freight forwarder ABC"/>
    <x v="2"/>
    <s v="Marrakech"/>
    <x v="1"/>
    <x v="9"/>
    <d v="2022-08-29T00:00:00"/>
    <s v="NULL"/>
    <x v="1"/>
    <x v="9"/>
    <x v="1"/>
    <s v="Missing"/>
    <s v="Missing"/>
    <s v="TRANSPORTATION"/>
    <n v="29.56"/>
    <n v="600"/>
    <s v="USD"/>
    <n v="600"/>
    <n v="17736"/>
    <n v="300"/>
    <s v="USD"/>
    <n v="300"/>
    <n v="8868"/>
    <n v="29.56"/>
    <n v="300"/>
    <n v="8868"/>
    <n v="0"/>
    <n v="0"/>
    <n v="0"/>
    <n v="0"/>
    <n v="0"/>
  </r>
  <r>
    <s v="DL-1715"/>
    <s v="Freight forwarder ABC"/>
    <x v="2"/>
    <s v="Mogadishu"/>
    <x v="4"/>
    <x v="16"/>
    <d v="2022-08-29T00:00:00"/>
    <s v="NULL"/>
    <x v="1"/>
    <x v="9"/>
    <x v="1"/>
    <s v="Missing"/>
    <s v="Missing"/>
    <s v="TRANSPORTATION"/>
    <n v="29.56"/>
    <n v="600"/>
    <s v="USD"/>
    <n v="600"/>
    <n v="17736"/>
    <n v="300"/>
    <s v="USD"/>
    <n v="300"/>
    <n v="8868"/>
    <n v="29.56"/>
    <n v="300"/>
    <n v="8868"/>
    <n v="0"/>
    <n v="0"/>
    <n v="0"/>
    <n v="0"/>
    <n v="0"/>
  </r>
  <r>
    <s v="DL-1717"/>
    <s v="Freight forwarder ABC"/>
    <x v="2"/>
    <s v="Mombasa"/>
    <x v="2"/>
    <x v="3"/>
    <d v="2022-08-29T00:00:00"/>
    <s v="NULL"/>
    <x v="1"/>
    <x v="9"/>
    <x v="1"/>
    <s v="Missing"/>
    <s v="Missing"/>
    <s v="TRANSPORTATION"/>
    <n v="29.64"/>
    <n v="600"/>
    <s v="USD"/>
    <n v="600"/>
    <n v="17784"/>
    <n v="300"/>
    <s v="USD"/>
    <n v="300"/>
    <n v="8892"/>
    <n v="29.64"/>
    <n v="300"/>
    <n v="8892"/>
    <n v="0"/>
    <n v="0"/>
    <n v="0"/>
    <n v="0"/>
    <n v="0"/>
  </r>
  <r>
    <s v="DL-1719"/>
    <s v="Freight forwarder ABC"/>
    <x v="2"/>
    <s v="Addis Ababa"/>
    <x v="0"/>
    <x v="23"/>
    <d v="2022-08-28T00:00:00"/>
    <s v="NULL"/>
    <x v="1"/>
    <x v="9"/>
    <x v="1"/>
    <s v="Missing"/>
    <s v="Missing"/>
    <s v="TRANSPORTATION"/>
    <n v="29.48"/>
    <n v="600"/>
    <s v="USD"/>
    <n v="600"/>
    <n v="17688"/>
    <n v="300"/>
    <s v="USD"/>
    <n v="300"/>
    <n v="8844"/>
    <n v="29.48"/>
    <n v="300"/>
    <n v="8844"/>
    <n v="0"/>
    <n v="0"/>
    <n v="0"/>
    <n v="0"/>
    <n v="0"/>
  </r>
  <r>
    <s v="DL-1764"/>
    <s v="Freight forwarder ABC"/>
    <x v="2"/>
    <s v="Zanzibar"/>
    <x v="2"/>
    <x v="13"/>
    <d v="2022-08-20T00:00:00"/>
    <s v="NULL"/>
    <x v="1"/>
    <x v="9"/>
    <x v="1"/>
    <s v="Missing"/>
    <s v="Missing"/>
    <s v="SECURITY &amp; ESCORT"/>
    <n v="29.6"/>
    <n v="20"/>
    <s v="USD"/>
    <n v="20"/>
    <n v="592"/>
    <n v="10"/>
    <s v="USD"/>
    <n v="10"/>
    <n v="296"/>
    <n v="29.6"/>
    <n v="10"/>
    <n v="296"/>
    <n v="0"/>
    <n v="0"/>
    <n v="0"/>
    <n v="0"/>
    <n v="0"/>
  </r>
  <r>
    <s v="DL-1765"/>
    <s v="Freight forwarder ABC"/>
    <x v="2"/>
    <s v="Zanzibar"/>
    <x v="3"/>
    <x v="10"/>
    <d v="2022-08-20T00:00:00"/>
    <s v="NULL"/>
    <x v="1"/>
    <x v="9"/>
    <x v="1"/>
    <s v="Missing"/>
    <s v="Missing"/>
    <s v="SECURITY &amp; ESCORT"/>
    <n v="29.58"/>
    <n v="20"/>
    <s v="USD"/>
    <n v="20"/>
    <n v="591.59999999999991"/>
    <n v="10"/>
    <s v="USD"/>
    <n v="10"/>
    <n v="295.79999999999995"/>
    <n v="29.579999999999995"/>
    <n v="10"/>
    <n v="295.79999999999995"/>
    <n v="0"/>
    <n v="0"/>
    <n v="0"/>
    <n v="0"/>
    <n v="0"/>
  </r>
  <r>
    <s v="DL-1766"/>
    <s v="Freight forwarder ABC"/>
    <x v="2"/>
    <s v="Mogadishu"/>
    <x v="4"/>
    <x v="16"/>
    <d v="2022-08-22T00:00:00"/>
    <s v="NULL"/>
    <x v="1"/>
    <x v="9"/>
    <x v="1"/>
    <s v="Missing"/>
    <s v="Missing"/>
    <s v="SECURITY &amp; ESCORT"/>
    <n v="29.54"/>
    <n v="20"/>
    <s v="USD"/>
    <n v="20"/>
    <n v="590.79999999999995"/>
    <n v="10"/>
    <s v="USD"/>
    <n v="10"/>
    <n v="295.39999999999998"/>
    <n v="29.54"/>
    <n v="10"/>
    <n v="295.39999999999998"/>
    <n v="0"/>
    <n v="0"/>
    <n v="0"/>
    <n v="0"/>
    <n v="0"/>
  </r>
  <r>
    <s v="DL-1767"/>
    <s v="Freight forwarder ABC"/>
    <x v="2"/>
    <s v="Marrakech"/>
    <x v="1"/>
    <x v="9"/>
    <d v="2022-08-22T00:00:00"/>
    <s v="NULL"/>
    <x v="1"/>
    <x v="9"/>
    <x v="1"/>
    <s v="Missing"/>
    <s v="Missing"/>
    <s v="SECURITY &amp; ESCORT"/>
    <n v="29.48"/>
    <n v="20"/>
    <s v="USD"/>
    <n v="20"/>
    <n v="589.6"/>
    <n v="10"/>
    <s v="USD"/>
    <n v="10"/>
    <n v="294.8"/>
    <n v="29.48"/>
    <n v="10"/>
    <n v="294.8"/>
    <n v="0"/>
    <n v="0"/>
    <n v="0"/>
    <n v="0"/>
    <n v="0"/>
  </r>
  <r>
    <s v="DL-1768"/>
    <s v="Freight forwarder ABC"/>
    <x v="2"/>
    <s v="Mogadishu"/>
    <x v="4"/>
    <x v="16"/>
    <d v="2022-08-25T00:00:00"/>
    <s v="NULL"/>
    <x v="1"/>
    <x v="9"/>
    <x v="1"/>
    <s v="Missing"/>
    <s v="Missing"/>
    <s v="SECURITY &amp; ESCORT"/>
    <n v="29.62"/>
    <n v="20"/>
    <s v="USD"/>
    <n v="20"/>
    <n v="592.4"/>
    <n v="10"/>
    <s v="USD"/>
    <n v="10"/>
    <n v="296.2"/>
    <n v="29.619999999999997"/>
    <n v="10"/>
    <n v="296.2"/>
    <n v="0"/>
    <n v="0"/>
    <n v="0"/>
    <n v="0"/>
    <n v="0"/>
  </r>
  <r>
    <s v="DL-1769"/>
    <s v="Freight forwarder ABC"/>
    <x v="2"/>
    <s v="Marrakech"/>
    <x v="0"/>
    <x v="5"/>
    <d v="2022-08-29T00:00:00"/>
    <s v="NULL"/>
    <x v="1"/>
    <x v="9"/>
    <x v="1"/>
    <s v="Missing"/>
    <s v="Missing"/>
    <s v="SECURITY &amp; ESCORT"/>
    <n v="29.6"/>
    <n v="20"/>
    <s v="USD"/>
    <n v="20"/>
    <n v="592"/>
    <n v="10"/>
    <s v="USD"/>
    <n v="10"/>
    <n v="296"/>
    <n v="29.6"/>
    <n v="10"/>
    <n v="296"/>
    <n v="0"/>
    <n v="0"/>
    <n v="0"/>
    <n v="0"/>
    <n v="0"/>
  </r>
  <r>
    <s v="DL-1770"/>
    <s v="Freight forwarder ABC"/>
    <x v="2"/>
    <s v="Mogadishu"/>
    <x v="4"/>
    <x v="16"/>
    <d v="2022-08-26T00:00:00"/>
    <s v="NULL"/>
    <x v="1"/>
    <x v="9"/>
    <x v="1"/>
    <s v="Missing"/>
    <s v="Missing"/>
    <s v="SECURITY &amp; ESCORT"/>
    <n v="29.48"/>
    <n v="20"/>
    <s v="USD"/>
    <n v="20"/>
    <n v="589.6"/>
    <n v="10"/>
    <s v="USD"/>
    <n v="10"/>
    <n v="294.8"/>
    <n v="29.48"/>
    <n v="10"/>
    <n v="294.8"/>
    <n v="0"/>
    <n v="0"/>
    <n v="0"/>
    <n v="0"/>
    <n v="0"/>
  </r>
  <r>
    <s v="DL-1771"/>
    <s v="Freight forwarder ABC"/>
    <x v="2"/>
    <s v="Zanzibar"/>
    <x v="4"/>
    <x v="12"/>
    <d v="2022-08-29T00:00:00"/>
    <s v="NULL"/>
    <x v="1"/>
    <x v="9"/>
    <x v="1"/>
    <s v="Missing"/>
    <s v="Missing"/>
    <s v="SECURITY &amp; ESCORT"/>
    <n v="29.56"/>
    <n v="20"/>
    <s v="USD"/>
    <n v="20"/>
    <n v="591.19999999999993"/>
    <n v="10"/>
    <s v="USD"/>
    <n v="10"/>
    <n v="295.59999999999997"/>
    <n v="29.559999999999995"/>
    <n v="10"/>
    <n v="295.59999999999997"/>
    <n v="0"/>
    <n v="0"/>
    <n v="0"/>
    <n v="0"/>
    <n v="0"/>
  </r>
  <r>
    <s v="DL-1772"/>
    <s v="Freight forwarder ABC"/>
    <x v="2"/>
    <s v="Mombasa"/>
    <x v="4"/>
    <x v="6"/>
    <d v="2022-08-29T00:00:00"/>
    <s v="NULL"/>
    <x v="1"/>
    <x v="9"/>
    <x v="1"/>
    <s v="Missing"/>
    <s v="Missing"/>
    <s v="SECURITY &amp; ESCORT"/>
    <n v="29.64"/>
    <n v="20"/>
    <s v="USD"/>
    <n v="20"/>
    <n v="592.79999999999995"/>
    <n v="10"/>
    <s v="USD"/>
    <n v="10"/>
    <n v="296.39999999999998"/>
    <n v="29.639999999999997"/>
    <n v="10"/>
    <n v="296.39999999999998"/>
    <n v="0"/>
    <n v="0"/>
    <n v="0"/>
    <n v="0"/>
    <n v="0"/>
  </r>
  <r>
    <s v="DL-1773"/>
    <s v="Freight forwarder ABC"/>
    <x v="2"/>
    <s v="Mombasa"/>
    <x v="1"/>
    <x v="18"/>
    <d v="2022-08-06T00:00:00"/>
    <d v="2022-08-19T00:00:00"/>
    <x v="0"/>
    <x v="7"/>
    <x v="0"/>
    <s v="Invoiced"/>
    <s v="Invoiced"/>
    <s v="TRANSPORTATION"/>
    <n v="35.578000000000003"/>
    <n v="600"/>
    <s v="USD"/>
    <n v="600"/>
    <n v="21346.800000000003"/>
    <n v="300"/>
    <s v="USD"/>
    <n v="300"/>
    <n v="10673.400000000001"/>
    <n v="35.578000000000003"/>
    <n v="300"/>
    <n v="10673.400000000001"/>
    <n v="1"/>
    <n v="1.3"/>
    <n v="1.95"/>
    <n v="1.625"/>
    <n v="4.875"/>
  </r>
  <r>
    <s v="DL-1774"/>
    <s v="Freight forwarder ABC"/>
    <x v="2"/>
    <s v="Mogadishu"/>
    <x v="0"/>
    <x v="0"/>
    <d v="2022-08-19T00:00:00"/>
    <d v="2022-09-06T00:00:00"/>
    <x v="0"/>
    <x v="8"/>
    <x v="0"/>
    <s v="Invoiced"/>
    <s v="Approval Pending"/>
    <s v="TRANSPORTATION"/>
    <n v="35.4"/>
    <n v="600"/>
    <s v="USD"/>
    <n v="600"/>
    <n v="21240"/>
    <n v="300"/>
    <s v="USD"/>
    <n v="300"/>
    <n v="10620"/>
    <n v="35.4"/>
    <n v="300"/>
    <n v="10620"/>
    <n v="1"/>
    <n v="1.8"/>
    <n v="2.6999999999999997"/>
    <n v="2.25"/>
    <n v="6.75"/>
  </r>
  <r>
    <s v="DL-1775"/>
    <s v="Freight forwarder ABC"/>
    <x v="2"/>
    <s v="Addis Ababa"/>
    <x v="2"/>
    <x v="14"/>
    <d v="2022-08-04T00:00:00"/>
    <d v="2022-08-18T00:00:00"/>
    <x v="0"/>
    <x v="7"/>
    <x v="0"/>
    <s v="Invoiced"/>
    <s v="Invoiced"/>
    <s v="TRANSPORTATION"/>
    <n v="35.54"/>
    <n v="600"/>
    <s v="USD"/>
    <n v="600"/>
    <n v="21324"/>
    <n v="300"/>
    <s v="USD"/>
    <n v="300"/>
    <n v="10662"/>
    <n v="35.54"/>
    <n v="300"/>
    <n v="10662"/>
    <n v="1"/>
    <n v="1.4000000000000001"/>
    <n v="2.1"/>
    <n v="1.75"/>
    <n v="5.25"/>
  </r>
  <r>
    <s v="DL-1776"/>
    <s v="Freight forwarder ABC"/>
    <x v="2"/>
    <s v="Mombasa"/>
    <x v="0"/>
    <x v="11"/>
    <d v="2022-08-19T00:00:00"/>
    <d v="2022-09-06T00:00:00"/>
    <x v="0"/>
    <x v="8"/>
    <x v="0"/>
    <s v="Invoiced"/>
    <s v="Missing"/>
    <s v="SECURITY &amp; ESCORT"/>
    <n v="35.4"/>
    <n v="20"/>
    <s v="USD"/>
    <n v="20"/>
    <n v="708"/>
    <n v="10"/>
    <s v="USD"/>
    <n v="10"/>
    <n v="354"/>
    <n v="35.4"/>
    <n v="10"/>
    <n v="354"/>
    <n v="1"/>
    <n v="1.8"/>
    <n v="2.6999999999999997"/>
    <n v="2.25"/>
    <n v="6.75"/>
  </r>
  <r>
    <s v="DL-1777"/>
    <s v="Freight forwarder ABC"/>
    <x v="2"/>
    <s v="Addis Ababa"/>
    <x v="1"/>
    <x v="17"/>
    <d v="2022-08-15T00:00:00"/>
    <d v="2022-08-31T00:00:00"/>
    <x v="0"/>
    <x v="7"/>
    <x v="0"/>
    <s v="Invoiced"/>
    <s v="Approval Pending"/>
    <s v="TRANSPORTATION"/>
    <n v="35.520000000000003"/>
    <n v="600"/>
    <s v="USD"/>
    <n v="600"/>
    <n v="21312.000000000004"/>
    <n v="300"/>
    <s v="USD"/>
    <n v="300"/>
    <n v="10656.000000000002"/>
    <n v="35.520000000000003"/>
    <n v="300"/>
    <n v="10656.000000000002"/>
    <n v="1"/>
    <n v="1.6"/>
    <n v="2.4"/>
    <n v="2"/>
    <n v="6"/>
  </r>
  <r>
    <s v="DL-1778"/>
    <s v="Freight forwarder ABC"/>
    <x v="2"/>
    <s v="Zanzibar"/>
    <x v="0"/>
    <x v="15"/>
    <d v="2022-08-05T00:00:00"/>
    <d v="2022-08-18T00:00:00"/>
    <x v="0"/>
    <x v="7"/>
    <x v="0"/>
    <s v="Invoiced"/>
    <s v="Invoiced"/>
    <s v="TRANSPORTATION"/>
    <n v="35.54"/>
    <n v="600"/>
    <s v="USD"/>
    <n v="600"/>
    <n v="21324"/>
    <n v="300"/>
    <s v="USD"/>
    <n v="300"/>
    <n v="10662"/>
    <n v="35.54"/>
    <n v="300"/>
    <n v="10662"/>
    <n v="1"/>
    <n v="1.3"/>
    <n v="1.95"/>
    <n v="1.625"/>
    <n v="4.875"/>
  </r>
  <r>
    <s v="DL-1779"/>
    <s v="Freight forwarder ABC"/>
    <x v="2"/>
    <s v="Zanzibar"/>
    <x v="4"/>
    <x v="12"/>
    <d v="2022-08-06T00:00:00"/>
    <d v="2022-08-19T00:00:00"/>
    <x v="0"/>
    <x v="7"/>
    <x v="0"/>
    <s v="Invoiced"/>
    <s v="Invoiced"/>
    <s v="TRANSPORTATION"/>
    <n v="35.5"/>
    <n v="600"/>
    <s v="USD"/>
    <n v="600"/>
    <n v="21300"/>
    <n v="300"/>
    <s v="USD"/>
    <n v="300"/>
    <n v="10650"/>
    <n v="35.5"/>
    <n v="300"/>
    <n v="10650"/>
    <n v="1"/>
    <n v="1.3"/>
    <n v="1.95"/>
    <n v="1.625"/>
    <n v="4.875"/>
  </r>
  <r>
    <s v="DL-1781"/>
    <s v="Freight forwarder ABC"/>
    <x v="2"/>
    <s v="Addis Ababa"/>
    <x v="4"/>
    <x v="8"/>
    <d v="2022-08-08T00:00:00"/>
    <d v="2022-08-22T00:00:00"/>
    <x v="0"/>
    <x v="7"/>
    <x v="0"/>
    <s v="Invoiced"/>
    <s v="Invoiced"/>
    <s v="TRANSPORTATION"/>
    <n v="35.56"/>
    <n v="600"/>
    <s v="USD"/>
    <n v="600"/>
    <n v="21336"/>
    <n v="300"/>
    <s v="USD"/>
    <n v="300"/>
    <n v="10668"/>
    <n v="35.56"/>
    <n v="300"/>
    <n v="10668"/>
    <n v="1"/>
    <n v="1.4000000000000001"/>
    <n v="2.1"/>
    <n v="1.75"/>
    <n v="5.25"/>
  </r>
  <r>
    <s v="DL-1783"/>
    <s v="Freight forwarder ABC"/>
    <x v="2"/>
    <s v="Marrakech"/>
    <x v="1"/>
    <x v="9"/>
    <d v="2022-08-06T00:00:00"/>
    <d v="2022-08-19T00:00:00"/>
    <x v="0"/>
    <x v="7"/>
    <x v="0"/>
    <s v="Invoiced"/>
    <s v="Invoiced"/>
    <s v="TRANSPORTATION"/>
    <n v="35.520000000000003"/>
    <n v="600"/>
    <s v="USD"/>
    <n v="600"/>
    <n v="21312.000000000004"/>
    <n v="300"/>
    <s v="USD"/>
    <n v="300"/>
    <n v="10656.000000000002"/>
    <n v="35.520000000000003"/>
    <n v="300"/>
    <n v="10656.000000000002"/>
    <n v="1"/>
    <n v="1.3"/>
    <n v="1.95"/>
    <n v="1.625"/>
    <n v="4.875"/>
  </r>
  <r>
    <s v="DL-1785"/>
    <s v="Freight forwarder ABC"/>
    <x v="2"/>
    <s v="Zanzibar"/>
    <x v="4"/>
    <x v="12"/>
    <d v="2022-08-06T00:00:00"/>
    <d v="2022-08-19T00:00:00"/>
    <x v="0"/>
    <x v="7"/>
    <x v="0"/>
    <s v="Invoiced"/>
    <s v="Invoiced"/>
    <s v="TRANSPORTATION"/>
    <n v="35.5"/>
    <n v="600"/>
    <s v="USD"/>
    <n v="600"/>
    <n v="21300"/>
    <n v="300"/>
    <s v="USD"/>
    <n v="300"/>
    <n v="10650"/>
    <n v="35.5"/>
    <n v="300"/>
    <n v="10650"/>
    <n v="1"/>
    <n v="1.3"/>
    <n v="1.95"/>
    <n v="1.625"/>
    <n v="4.875"/>
  </r>
  <r>
    <s v="DL-1787"/>
    <s v="Freight forwarder ABC"/>
    <x v="2"/>
    <s v="Addis Ababa"/>
    <x v="2"/>
    <x v="14"/>
    <d v="2022-08-06T00:00:00"/>
    <d v="2022-08-19T00:00:00"/>
    <x v="0"/>
    <x v="7"/>
    <x v="0"/>
    <s v="Invoiced"/>
    <s v="Invoiced"/>
    <s v="TRANSPORTATION"/>
    <n v="35.5"/>
    <n v="600"/>
    <s v="USD"/>
    <n v="600"/>
    <n v="21300"/>
    <n v="300"/>
    <s v="USD"/>
    <n v="300"/>
    <n v="10650"/>
    <n v="35.5"/>
    <n v="300"/>
    <n v="10650"/>
    <n v="1"/>
    <n v="1.3"/>
    <n v="1.95"/>
    <n v="1.625"/>
    <n v="4.875"/>
  </r>
  <r>
    <s v="DL-1789"/>
    <s v="Freight forwarder ABC"/>
    <x v="2"/>
    <s v="Mogadishu"/>
    <x v="2"/>
    <x v="2"/>
    <d v="2022-08-09T00:00:00"/>
    <d v="2022-08-22T00:00:00"/>
    <x v="0"/>
    <x v="7"/>
    <x v="0"/>
    <s v="Invoiced"/>
    <s v="Invoiced"/>
    <s v="TRANSPORTATION"/>
    <n v="35.479999999999997"/>
    <n v="600"/>
    <s v="USD"/>
    <n v="600"/>
    <n v="21287.999999999996"/>
    <n v="300"/>
    <s v="USD"/>
    <n v="300"/>
    <n v="10643.999999999998"/>
    <n v="35.479999999999997"/>
    <n v="300"/>
    <n v="10643.999999999998"/>
    <n v="1"/>
    <n v="1.3"/>
    <n v="1.95"/>
    <n v="1.625"/>
    <n v="4.875"/>
  </r>
  <r>
    <s v="DL-1790"/>
    <s v="Freight forwarder ABC"/>
    <x v="2"/>
    <s v="Addis Ababa"/>
    <x v="1"/>
    <x v="17"/>
    <d v="2022-08-17T00:00:00"/>
    <d v="2022-08-31T00:00:00"/>
    <x v="0"/>
    <x v="7"/>
    <x v="0"/>
    <s v="Invoiced"/>
    <s v="Approval Pending"/>
    <s v="TRANSPORTATION"/>
    <n v="35.520000000000003"/>
    <n v="600"/>
    <s v="USD"/>
    <n v="600"/>
    <n v="21312.000000000004"/>
    <n v="300"/>
    <s v="USD"/>
    <n v="300"/>
    <n v="10656.000000000002"/>
    <n v="35.520000000000003"/>
    <n v="300"/>
    <n v="10656.000000000002"/>
    <n v="1"/>
    <n v="1.4000000000000001"/>
    <n v="2.1"/>
    <n v="1.75"/>
    <n v="5.25"/>
  </r>
  <r>
    <s v="DL-1791"/>
    <s v="Freight forwarder ABC"/>
    <x v="2"/>
    <s v="Mombasa"/>
    <x v="1"/>
    <x v="18"/>
    <d v="2022-08-16T00:00:00"/>
    <d v="2022-08-31T00:00:00"/>
    <x v="0"/>
    <x v="7"/>
    <x v="0"/>
    <s v="Invoiced"/>
    <s v="Approval Pending"/>
    <s v="TRANSPORTATION"/>
    <n v="35.44"/>
    <n v="600"/>
    <s v="USD"/>
    <n v="600"/>
    <n v="21264"/>
    <n v="300"/>
    <s v="USD"/>
    <n v="300"/>
    <n v="10632"/>
    <n v="35.44"/>
    <n v="300"/>
    <n v="10632"/>
    <n v="1"/>
    <n v="1.5"/>
    <n v="2.25"/>
    <n v="1.875"/>
    <n v="5.625"/>
  </r>
  <r>
    <s v="DL-1792"/>
    <s v="Freight forwarder ABC"/>
    <x v="2"/>
    <s v="Zanzibar"/>
    <x v="0"/>
    <x v="15"/>
    <d v="2022-08-17T00:00:00"/>
    <d v="2022-08-31T00:00:00"/>
    <x v="0"/>
    <x v="7"/>
    <x v="0"/>
    <s v="Invoiced"/>
    <s v="Approval Pending"/>
    <s v="TRANSPORTATION"/>
    <n v="35.58"/>
    <n v="600"/>
    <s v="USD"/>
    <n v="600"/>
    <n v="21348"/>
    <n v="300"/>
    <s v="USD"/>
    <n v="300"/>
    <n v="10674"/>
    <n v="35.58"/>
    <n v="300"/>
    <n v="10674"/>
    <n v="1"/>
    <n v="1.4000000000000001"/>
    <n v="2.1"/>
    <n v="1.75"/>
    <n v="5.25"/>
  </r>
  <r>
    <s v="DL-1793"/>
    <s v="Freight forwarder ABC"/>
    <x v="2"/>
    <s v="Mogadishu"/>
    <x v="0"/>
    <x v="0"/>
    <d v="2022-08-06T00:00:00"/>
    <d v="2022-08-19T00:00:00"/>
    <x v="0"/>
    <x v="7"/>
    <x v="0"/>
    <s v="Invoiced"/>
    <s v="Invoiced"/>
    <s v="TRANSPORTATION"/>
    <n v="35.520000000000003"/>
    <n v="600"/>
    <s v="USD"/>
    <n v="600"/>
    <n v="21312.000000000004"/>
    <n v="300"/>
    <s v="USD"/>
    <n v="300"/>
    <n v="10656.000000000002"/>
    <n v="35.520000000000003"/>
    <n v="300"/>
    <n v="10656.000000000002"/>
    <n v="1"/>
    <n v="1.3"/>
    <n v="1.95"/>
    <n v="1.625"/>
    <n v="4.875"/>
  </r>
  <r>
    <s v="DL-1794"/>
    <s v="Freight forwarder ABC"/>
    <x v="2"/>
    <s v="Mogadishu"/>
    <x v="0"/>
    <x v="0"/>
    <d v="2022-08-27T00:00:00"/>
    <d v="2022-09-11T00:00:00"/>
    <x v="0"/>
    <x v="8"/>
    <x v="0"/>
    <s v="Missing"/>
    <s v="Approval Pending"/>
    <s v="TRANSPORTATION"/>
    <n v="35.06"/>
    <n v="600"/>
    <s v="USD"/>
    <n v="600"/>
    <n v="21036"/>
    <n v="300"/>
    <s v="USD"/>
    <n v="300"/>
    <n v="10518"/>
    <n v="35.06"/>
    <n v="300"/>
    <n v="10518"/>
    <n v="1"/>
    <n v="1.5"/>
    <n v="2.25"/>
    <n v="1.875"/>
    <n v="5.625"/>
  </r>
  <r>
    <s v="DL-1795"/>
    <s v="Freight forwarder ABC"/>
    <x v="2"/>
    <s v="Marrakech"/>
    <x v="1"/>
    <x v="9"/>
    <d v="2022-08-06T00:00:00"/>
    <d v="2022-08-19T00:00:00"/>
    <x v="0"/>
    <x v="7"/>
    <x v="0"/>
    <s v="Invoiced"/>
    <s v="Invoiced"/>
    <s v="TRANSPORTATION"/>
    <n v="35.54"/>
    <n v="600"/>
    <s v="USD"/>
    <n v="600"/>
    <n v="21324"/>
    <n v="300"/>
    <s v="USD"/>
    <n v="300"/>
    <n v="10662"/>
    <n v="35.54"/>
    <n v="300"/>
    <n v="10662"/>
    <n v="1"/>
    <n v="1.3"/>
    <n v="1.95"/>
    <n v="1.625"/>
    <n v="4.875"/>
  </r>
  <r>
    <s v="DL-1796"/>
    <s v="Freight forwarder ABC"/>
    <x v="2"/>
    <s v="Marrakech"/>
    <x v="4"/>
    <x v="21"/>
    <d v="2022-08-27T00:00:00"/>
    <d v="2022-09-11T00:00:00"/>
    <x v="0"/>
    <x v="8"/>
    <x v="0"/>
    <s v="Missing"/>
    <s v="Approval Pending"/>
    <s v="TRANSPORTATION"/>
    <n v="35.479999999999997"/>
    <n v="600"/>
    <s v="USD"/>
    <n v="600"/>
    <n v="21287.999999999996"/>
    <n v="300"/>
    <s v="USD"/>
    <n v="300"/>
    <n v="10643.999999999998"/>
    <n v="35.479999999999997"/>
    <n v="300"/>
    <n v="10643.999999999998"/>
    <n v="1"/>
    <n v="1.5"/>
    <n v="2.25"/>
    <n v="1.875"/>
    <n v="5.625"/>
  </r>
  <r>
    <s v="DL-1797"/>
    <s v="Freight forwarder ABC"/>
    <x v="2"/>
    <s v="Mombasa"/>
    <x v="4"/>
    <x v="6"/>
    <d v="2022-08-06T00:00:00"/>
    <d v="2022-08-19T00:00:00"/>
    <x v="0"/>
    <x v="7"/>
    <x v="0"/>
    <s v="Invoiced"/>
    <s v="Invoiced"/>
    <s v="TRANSPORTATION"/>
    <n v="35.36"/>
    <n v="600"/>
    <s v="USD"/>
    <n v="600"/>
    <n v="21216"/>
    <n v="300"/>
    <s v="USD"/>
    <n v="300"/>
    <n v="10608"/>
    <n v="35.36"/>
    <n v="300"/>
    <n v="10608"/>
    <n v="1"/>
    <n v="1.3"/>
    <n v="1.95"/>
    <n v="1.625"/>
    <n v="4.875"/>
  </r>
  <r>
    <s v="DL-1798"/>
    <s v="Freight forwarder ABC"/>
    <x v="2"/>
    <s v="Mogadishu"/>
    <x v="0"/>
    <x v="0"/>
    <d v="2022-08-27T00:00:00"/>
    <d v="2022-09-11T00:00:00"/>
    <x v="0"/>
    <x v="8"/>
    <x v="0"/>
    <s v="Missing"/>
    <s v="Missing"/>
    <s v="SECURITY &amp; ESCORT"/>
    <n v="35.06"/>
    <n v="20"/>
    <s v="USD"/>
    <n v="20"/>
    <n v="701.2"/>
    <n v="10"/>
    <s v="USD"/>
    <n v="10"/>
    <n v="350.6"/>
    <n v="35.06"/>
    <n v="10"/>
    <n v="350.6"/>
    <n v="1"/>
    <n v="1.5"/>
    <n v="2.25"/>
    <n v="1.875"/>
    <n v="5.625"/>
  </r>
  <r>
    <s v="DL-1799"/>
    <s v="Freight forwarder ABC"/>
    <x v="2"/>
    <s v="Addis Ababa"/>
    <x v="0"/>
    <x v="23"/>
    <d v="2022-08-17T00:00:00"/>
    <d v="2022-08-30T00:00:00"/>
    <x v="0"/>
    <x v="7"/>
    <x v="0"/>
    <s v="Invoiced"/>
    <s v="Approval Pending"/>
    <s v="TRANSPORTATION"/>
    <n v="35.4"/>
    <n v="600"/>
    <s v="USD"/>
    <n v="600"/>
    <n v="21240"/>
    <n v="300"/>
    <s v="USD"/>
    <n v="300"/>
    <n v="10620"/>
    <n v="35.4"/>
    <n v="300"/>
    <n v="10620"/>
    <n v="1"/>
    <n v="1.3"/>
    <n v="1.95"/>
    <n v="1.625"/>
    <n v="4.875"/>
  </r>
  <r>
    <s v="DL-1800"/>
    <s v="Freight forwarder ABC"/>
    <x v="2"/>
    <s v="Addis Ababa"/>
    <x v="0"/>
    <x v="23"/>
    <d v="2022-08-06T00:00:00"/>
    <d v="2022-08-19T00:00:00"/>
    <x v="0"/>
    <x v="7"/>
    <x v="0"/>
    <s v="Invoiced"/>
    <s v="Invoiced"/>
    <s v="TRANSPORTATION"/>
    <n v="35.56"/>
    <n v="600"/>
    <s v="USD"/>
    <n v="600"/>
    <n v="21336"/>
    <n v="300"/>
    <s v="USD"/>
    <n v="300"/>
    <n v="10668"/>
    <n v="35.56"/>
    <n v="300"/>
    <n v="10668"/>
    <n v="1"/>
    <n v="1.3"/>
    <n v="1.95"/>
    <n v="1.625"/>
    <n v="4.875"/>
  </r>
  <r>
    <s v="DL-1801"/>
    <s v="Freight forwarder ABC"/>
    <x v="2"/>
    <s v="Addis Ababa"/>
    <x v="4"/>
    <x v="8"/>
    <d v="2022-08-27T00:00:00"/>
    <d v="2022-09-11T00:00:00"/>
    <x v="0"/>
    <x v="8"/>
    <x v="0"/>
    <s v="Missing"/>
    <s v="Missing"/>
    <s v="SECURITY &amp; ESCORT"/>
    <n v="35.479999999999997"/>
    <n v="20"/>
    <s v="USD"/>
    <n v="20"/>
    <n v="709.59999999999991"/>
    <n v="10"/>
    <s v="USD"/>
    <n v="10"/>
    <n v="354.79999999999995"/>
    <n v="35.479999999999997"/>
    <n v="10"/>
    <n v="354.79999999999995"/>
    <n v="1"/>
    <n v="2.25"/>
    <n v="1.5"/>
    <n v="1.875"/>
    <n v="5.625"/>
  </r>
  <r>
    <s v="DL-1802"/>
    <s v="Freight forwarder ABC"/>
    <x v="2"/>
    <s v="Mombasa"/>
    <x v="0"/>
    <x v="11"/>
    <d v="2022-08-15T00:00:00"/>
    <d v="2022-08-30T00:00:00"/>
    <x v="0"/>
    <x v="7"/>
    <x v="0"/>
    <s v="Invoiced"/>
    <s v="Approval Pending"/>
    <s v="TRANSPORTATION"/>
    <n v="35.54"/>
    <n v="600"/>
    <s v="USD"/>
    <n v="600"/>
    <n v="21324"/>
    <n v="300"/>
    <s v="USD"/>
    <n v="300"/>
    <n v="10662"/>
    <n v="35.54"/>
    <n v="300"/>
    <n v="10662"/>
    <n v="1"/>
    <n v="2.25"/>
    <n v="1.5"/>
    <n v="1.875"/>
    <n v="5.625"/>
  </r>
  <r>
    <s v="DL-1803"/>
    <s v="Freight forwarder ABC"/>
    <x v="2"/>
    <s v="Mogadishu"/>
    <x v="1"/>
    <x v="1"/>
    <d v="2022-08-09T00:00:00"/>
    <d v="2022-08-22T00:00:00"/>
    <x v="0"/>
    <x v="7"/>
    <x v="0"/>
    <s v="Invoiced"/>
    <s v="Invoiced"/>
    <s v="TRANSPORTATION"/>
    <n v="35.299999999999997"/>
    <n v="600"/>
    <s v="USD"/>
    <n v="600"/>
    <n v="21180"/>
    <n v="300"/>
    <s v="USD"/>
    <n v="300"/>
    <n v="10590"/>
    <n v="35.299999999999997"/>
    <n v="300"/>
    <n v="10590"/>
    <n v="1"/>
    <n v="1.95"/>
    <n v="1.3"/>
    <n v="1.625"/>
    <n v="4.875"/>
  </r>
  <r>
    <s v="DL-1804"/>
    <s v="Freight forwarder ABC"/>
    <x v="2"/>
    <s v="Marrakech"/>
    <x v="2"/>
    <x v="22"/>
    <d v="2022-08-17T00:00:00"/>
    <d v="2022-09-02T00:00:00"/>
    <x v="0"/>
    <x v="8"/>
    <x v="0"/>
    <s v="Invoiced"/>
    <s v="Approval Pending"/>
    <s v="TRANSPORTATION"/>
    <n v="35.479999999999997"/>
    <n v="600"/>
    <s v="USD"/>
    <n v="600"/>
    <n v="21287.999999999996"/>
    <n v="300"/>
    <s v="USD"/>
    <n v="300"/>
    <n v="10643.999999999998"/>
    <n v="35.479999999999997"/>
    <n v="300"/>
    <n v="10643.999999999998"/>
    <n v="1"/>
    <n v="2.4"/>
    <n v="1.6"/>
    <n v="2"/>
    <n v="6"/>
  </r>
  <r>
    <s v="DL-1805"/>
    <s v="Freight forwarder ABC"/>
    <x v="2"/>
    <s v="Mombasa"/>
    <x v="0"/>
    <x v="11"/>
    <d v="2022-08-06T00:00:00"/>
    <d v="2022-08-19T00:00:00"/>
    <x v="0"/>
    <x v="7"/>
    <x v="0"/>
    <s v="Invoiced"/>
    <s v="Invoiced"/>
    <s v="TRANSPORTATION"/>
    <n v="35.56"/>
    <n v="600"/>
    <s v="USD"/>
    <n v="600"/>
    <n v="21336"/>
    <n v="300"/>
    <s v="USD"/>
    <n v="300"/>
    <n v="10668"/>
    <n v="35.56"/>
    <n v="300"/>
    <n v="10668"/>
    <n v="1"/>
    <n v="1.95"/>
    <n v="1.3"/>
    <n v="1.625"/>
    <n v="4.875"/>
  </r>
  <r>
    <s v="DL-1806"/>
    <s v="Freight forwarder ABC"/>
    <x v="2"/>
    <s v="Mogadishu"/>
    <x v="2"/>
    <x v="2"/>
    <d v="2022-08-22T00:00:00"/>
    <d v="2022-09-08T00:00:00"/>
    <x v="0"/>
    <x v="8"/>
    <x v="0"/>
    <s v="Invoiced"/>
    <s v="Approval Pending"/>
    <s v="TRANSPORTATION"/>
    <n v="35.22"/>
    <n v="600"/>
    <s v="USD"/>
    <n v="600"/>
    <n v="21132"/>
    <n v="300"/>
    <s v="USD"/>
    <n v="300"/>
    <n v="10566"/>
    <n v="35.22"/>
    <n v="300"/>
    <n v="10566"/>
    <n v="1"/>
    <n v="2.5499999999999998"/>
    <n v="1.7000000000000002"/>
    <n v="2.125"/>
    <n v="6.375"/>
  </r>
  <r>
    <s v="DL-1807"/>
    <s v="Freight forwarder ABC"/>
    <x v="2"/>
    <s v="Mogadishu"/>
    <x v="4"/>
    <x v="16"/>
    <d v="2022-08-09T00:00:00"/>
    <d v="2022-08-22T00:00:00"/>
    <x v="0"/>
    <x v="7"/>
    <x v="0"/>
    <s v="Invoiced"/>
    <s v="Invoiced"/>
    <s v="TRANSPORTATION"/>
    <n v="35.42"/>
    <n v="600"/>
    <s v="USD"/>
    <n v="600"/>
    <n v="21252"/>
    <n v="300"/>
    <s v="USD"/>
    <n v="300"/>
    <n v="10626"/>
    <n v="35.42"/>
    <n v="300"/>
    <n v="10626"/>
    <n v="1"/>
    <n v="1.95"/>
    <n v="1.3"/>
    <n v="1.625"/>
    <n v="4.875"/>
  </r>
  <r>
    <s v="DL-1808"/>
    <s v="Freight forwarder ABC"/>
    <x v="2"/>
    <s v="Marrakech"/>
    <x v="4"/>
    <x v="21"/>
    <d v="2022-08-24T00:00:00"/>
    <d v="2022-09-09T00:00:00"/>
    <x v="0"/>
    <x v="8"/>
    <x v="0"/>
    <s v="Invoiced"/>
    <s v="Approval Pending"/>
    <s v="TRANSPORTATION"/>
    <n v="35.36"/>
    <n v="600"/>
    <s v="USD"/>
    <n v="600"/>
    <n v="21216"/>
    <n v="300"/>
    <s v="USD"/>
    <n v="300"/>
    <n v="10608"/>
    <n v="35.36"/>
    <n v="300"/>
    <n v="10608"/>
    <n v="1"/>
    <n v="2.4"/>
    <n v="1.6"/>
    <n v="2"/>
    <n v="6"/>
  </r>
  <r>
    <s v="DL-1809"/>
    <s v="Freight forwarder ABC"/>
    <x v="2"/>
    <s v="Mombasa"/>
    <x v="4"/>
    <x v="6"/>
    <d v="2022-08-09T00:00:00"/>
    <d v="2022-08-22T00:00:00"/>
    <x v="0"/>
    <x v="7"/>
    <x v="0"/>
    <s v="Invoiced"/>
    <s v="Invoiced"/>
    <s v="TRANSPORTATION"/>
    <n v="35.54"/>
    <n v="600"/>
    <s v="USD"/>
    <n v="600"/>
    <n v="21324"/>
    <n v="300"/>
    <s v="USD"/>
    <n v="300"/>
    <n v="10662"/>
    <n v="35.54"/>
    <n v="300"/>
    <n v="10662"/>
    <n v="1"/>
    <n v="1.95"/>
    <n v="1.3"/>
    <n v="1.625"/>
    <n v="4.875"/>
  </r>
  <r>
    <s v="DL-1810"/>
    <s v="Freight forwarder ABC"/>
    <x v="2"/>
    <s v="Marrakech"/>
    <x v="4"/>
    <x v="21"/>
    <d v="2022-08-28T00:00:00"/>
    <d v="2022-09-07T00:00:00"/>
    <x v="0"/>
    <x v="8"/>
    <x v="0"/>
    <s v="Invoiced"/>
    <s v="Approval Pending"/>
    <s v="TRANSPORTATION"/>
    <n v="35.520000000000003"/>
    <n v="600"/>
    <s v="USD"/>
    <n v="600"/>
    <n v="21312.000000000004"/>
    <n v="300"/>
    <s v="USD"/>
    <n v="300"/>
    <n v="10656.000000000002"/>
    <n v="35.520000000000003"/>
    <n v="300"/>
    <n v="10656.000000000002"/>
    <n v="1"/>
    <n v="1.5"/>
    <n v="1"/>
    <n v="1.25"/>
    <n v="3.75"/>
  </r>
  <r>
    <s v="DL-1811"/>
    <s v="Freight forwarder ABC"/>
    <x v="2"/>
    <s v="Mogadishu"/>
    <x v="1"/>
    <x v="1"/>
    <d v="2022-08-09T00:00:00"/>
    <d v="2022-08-23T00:00:00"/>
    <x v="0"/>
    <x v="7"/>
    <x v="0"/>
    <s v="Invoiced"/>
    <s v="Invoiced"/>
    <s v="TRANSPORTATION"/>
    <n v="35.57"/>
    <n v="600"/>
    <s v="USD"/>
    <n v="600"/>
    <n v="21342"/>
    <n v="300"/>
    <s v="USD"/>
    <n v="300"/>
    <n v="10671"/>
    <n v="35.57"/>
    <n v="300"/>
    <n v="10671"/>
    <n v="1"/>
    <n v="2.1"/>
    <n v="1.4000000000000001"/>
    <n v="1.75"/>
    <n v="5.25"/>
  </r>
  <r>
    <s v="DL-1812"/>
    <s v="Freight forwarder ABC"/>
    <x v="2"/>
    <s v="Addis Ababa"/>
    <x v="4"/>
    <x v="8"/>
    <d v="2022-08-22T00:00:00"/>
    <d v="2022-09-08T00:00:00"/>
    <x v="0"/>
    <x v="8"/>
    <x v="0"/>
    <s v="Invoiced"/>
    <s v="Missing"/>
    <s v="SECURITY &amp; ESCORT"/>
    <n v="35.22"/>
    <n v="20"/>
    <s v="USD"/>
    <n v="20"/>
    <n v="704.4"/>
    <n v="10"/>
    <s v="USD"/>
    <n v="10"/>
    <n v="352.2"/>
    <n v="35.22"/>
    <n v="10"/>
    <n v="352.2"/>
    <n v="1"/>
    <n v="2.5499999999999998"/>
    <n v="1.7000000000000002"/>
    <n v="2.125"/>
    <n v="6.375"/>
  </r>
  <r>
    <s v="DL-1813"/>
    <s v="Freight forwarder ABC"/>
    <x v="2"/>
    <s v="Addis Ababa"/>
    <x v="4"/>
    <x v="8"/>
    <d v="2022-08-27T00:00:00"/>
    <d v="2022-09-08T00:00:00"/>
    <x v="0"/>
    <x v="8"/>
    <x v="0"/>
    <s v="Invoiced"/>
    <s v="Approval Pending"/>
    <s v="TRANSPORTATION"/>
    <n v="35.46"/>
    <n v="600"/>
    <s v="USD"/>
    <n v="600"/>
    <n v="21276"/>
    <n v="300"/>
    <s v="USD"/>
    <n v="300"/>
    <n v="10638"/>
    <n v="35.46"/>
    <n v="300"/>
    <n v="10638"/>
    <n v="1"/>
    <n v="1.7999999999999998"/>
    <n v="1.2000000000000002"/>
    <n v="1.5"/>
    <n v="4.5"/>
  </r>
  <r>
    <s v="DL-1814"/>
    <s v="Freight forwarder ABC"/>
    <x v="2"/>
    <s v="Mombasa"/>
    <x v="2"/>
    <x v="3"/>
    <d v="2022-08-12T00:00:00"/>
    <d v="2022-08-25T00:00:00"/>
    <x v="0"/>
    <x v="7"/>
    <x v="0"/>
    <s v="Invoiced"/>
    <s v="Invoiced"/>
    <s v="TRANSPORTATION"/>
    <n v="35.5"/>
    <n v="600"/>
    <s v="USD"/>
    <n v="600"/>
    <n v="21300"/>
    <n v="300"/>
    <s v="USD"/>
    <n v="300"/>
    <n v="10650"/>
    <n v="35.5"/>
    <n v="300"/>
    <n v="10650"/>
    <n v="1"/>
    <n v="1.95"/>
    <n v="1.3"/>
    <n v="1.625"/>
    <n v="4.875"/>
  </r>
  <r>
    <s v="DL-1815"/>
    <s v="Freight forwarder ABC"/>
    <x v="2"/>
    <s v="Marrakech"/>
    <x v="0"/>
    <x v="5"/>
    <d v="2022-08-24T00:00:00"/>
    <d v="2022-09-09T00:00:00"/>
    <x v="0"/>
    <x v="8"/>
    <x v="0"/>
    <s v="Invoiced"/>
    <s v="Missing"/>
    <s v="SECURITY &amp; ESCORT"/>
    <n v="35.36"/>
    <n v="20"/>
    <s v="USD"/>
    <n v="20"/>
    <n v="707.2"/>
    <n v="10"/>
    <s v="USD"/>
    <n v="10"/>
    <n v="353.6"/>
    <n v="35.36"/>
    <n v="10"/>
    <n v="353.6"/>
    <n v="1"/>
    <n v="2.4"/>
    <n v="1.6"/>
    <n v="2"/>
    <n v="6"/>
  </r>
  <r>
    <s v="DL-1816"/>
    <s v="Freight forwarder ABC"/>
    <x v="2"/>
    <s v="Mogadishu"/>
    <x v="3"/>
    <x v="20"/>
    <d v="2022-08-26T00:00:00"/>
    <d v="2022-09-07T00:00:00"/>
    <x v="0"/>
    <x v="8"/>
    <x v="0"/>
    <s v="Invoiced"/>
    <s v="Approval Pending"/>
    <s v="TRANSPORTATION"/>
    <n v="35.28"/>
    <n v="600"/>
    <s v="USD"/>
    <n v="600"/>
    <n v="21168"/>
    <n v="300"/>
    <s v="USD"/>
    <n v="300"/>
    <n v="10584"/>
    <n v="35.28"/>
    <n v="300"/>
    <n v="10584"/>
    <n v="1"/>
    <n v="1.7999999999999998"/>
    <n v="1.2000000000000002"/>
    <n v="1.5"/>
    <n v="4.5"/>
  </r>
  <r>
    <s v="DL-1817"/>
    <s v="Freight forwarder ABC"/>
    <x v="2"/>
    <s v="Zanzibar"/>
    <x v="0"/>
    <x v="15"/>
    <d v="2022-08-19T00:00:00"/>
    <d v="2022-09-02T00:00:00"/>
    <x v="0"/>
    <x v="8"/>
    <x v="0"/>
    <s v="Invoiced"/>
    <s v="Approval Pending"/>
    <s v="TRANSPORTATION"/>
    <n v="35.46"/>
    <n v="600"/>
    <s v="USD"/>
    <n v="600"/>
    <n v="21276"/>
    <n v="300"/>
    <s v="USD"/>
    <n v="300"/>
    <n v="10638"/>
    <n v="35.46"/>
    <n v="300"/>
    <n v="10638"/>
    <n v="1"/>
    <n v="2.1"/>
    <n v="1.4000000000000001"/>
    <n v="1.75"/>
    <n v="5.25"/>
  </r>
  <r>
    <s v="DL-1818"/>
    <s v="Freight forwarder ABC"/>
    <x v="2"/>
    <s v="Mombasa"/>
    <x v="3"/>
    <x v="19"/>
    <d v="2022-08-27T00:00:00"/>
    <d v="2022-09-08T00:00:00"/>
    <x v="0"/>
    <x v="8"/>
    <x v="0"/>
    <s v="Invoiced"/>
    <s v="Approval Pending"/>
    <s v="TRANSPORTATION"/>
    <n v="35.42"/>
    <n v="600"/>
    <s v="USD"/>
    <n v="600"/>
    <n v="21252"/>
    <n v="300"/>
    <s v="USD"/>
    <n v="300"/>
    <n v="10626"/>
    <n v="35.42"/>
    <n v="300"/>
    <n v="10626"/>
    <n v="1"/>
    <n v="1.7999999999999998"/>
    <n v="1.2000000000000002"/>
    <n v="1.5"/>
    <n v="4.5"/>
  </r>
  <r>
    <s v="DL-1819"/>
    <s v="Freight forwarder ABC"/>
    <x v="2"/>
    <s v="Zanzibar"/>
    <x v="1"/>
    <x v="24"/>
    <d v="2022-08-17T00:00:00"/>
    <d v="2022-08-31T00:00:00"/>
    <x v="0"/>
    <x v="7"/>
    <x v="0"/>
    <s v="Invoiced"/>
    <s v="Approval Pending"/>
    <s v="TRANSPORTATION"/>
    <n v="35.5"/>
    <n v="600"/>
    <s v="USD"/>
    <n v="600"/>
    <n v="21300"/>
    <n v="300"/>
    <s v="USD"/>
    <n v="300"/>
    <n v="10650"/>
    <n v="35.5"/>
    <n v="300"/>
    <n v="10650"/>
    <n v="1"/>
    <n v="2.1"/>
    <n v="1.4000000000000001"/>
    <n v="1.75"/>
    <n v="5.25"/>
  </r>
  <r>
    <s v="DL-1820"/>
    <s v="Freight forwarder ABC"/>
    <x v="2"/>
    <s v="Zanzibar"/>
    <x v="1"/>
    <x v="24"/>
    <d v="2022-08-27T00:00:00"/>
    <d v="2022-09-08T00:00:00"/>
    <x v="0"/>
    <x v="8"/>
    <x v="0"/>
    <s v="Invoiced"/>
    <s v="Approval Pending"/>
    <s v="TRANSPORTATION"/>
    <n v="35.5"/>
    <n v="600"/>
    <s v="USD"/>
    <n v="600"/>
    <n v="21300"/>
    <n v="300"/>
    <s v="USD"/>
    <n v="300"/>
    <n v="10650"/>
    <n v="35.5"/>
    <n v="300"/>
    <n v="10650"/>
    <n v="1"/>
    <n v="1.7999999999999998"/>
    <n v="1.2000000000000002"/>
    <n v="1.5"/>
    <n v="4.5"/>
  </r>
  <r>
    <s v="DL-1821"/>
    <s v="Freight forwarder ABC"/>
    <x v="2"/>
    <s v="Marrakech"/>
    <x v="4"/>
    <x v="21"/>
    <d v="2022-08-19T00:00:00"/>
    <d v="2022-09-02T00:00:00"/>
    <x v="0"/>
    <x v="8"/>
    <x v="0"/>
    <s v="Invoiced"/>
    <s v="Approval Pending"/>
    <s v="TRANSPORTATION"/>
    <n v="35.520000000000003"/>
    <n v="600"/>
    <s v="USD"/>
    <n v="600"/>
    <n v="21312.000000000004"/>
    <n v="300"/>
    <s v="USD"/>
    <n v="300"/>
    <n v="10656.000000000002"/>
    <n v="35.520000000000003"/>
    <n v="300"/>
    <n v="10656.000000000002"/>
    <n v="1"/>
    <n v="2.1"/>
    <n v="1.4000000000000001"/>
    <n v="1.75"/>
    <n v="5.25"/>
  </r>
  <r>
    <s v="DL-1822"/>
    <s v="Freight forwarder ABC"/>
    <x v="2"/>
    <s v="Addis Ababa"/>
    <x v="2"/>
    <x v="14"/>
    <d v="2022-08-27T00:00:00"/>
    <d v="2022-09-07T00:00:00"/>
    <x v="0"/>
    <x v="8"/>
    <x v="0"/>
    <s v="Invoiced"/>
    <s v="Approval Pending"/>
    <s v="TRANSPORTATION"/>
    <n v="35.479999999999997"/>
    <n v="600"/>
    <s v="USD"/>
    <n v="600"/>
    <n v="21287.999999999996"/>
    <n v="300"/>
    <s v="USD"/>
    <n v="300"/>
    <n v="10643.999999999998"/>
    <n v="35.479999999999997"/>
    <n v="300"/>
    <n v="10643.999999999998"/>
    <n v="1"/>
    <n v="1.65"/>
    <n v="1.1000000000000001"/>
    <n v="1.375"/>
    <n v="4.125"/>
  </r>
  <r>
    <s v="DL-1823"/>
    <s v="Freight forwarder ABC"/>
    <x v="2"/>
    <s v="Marrakech"/>
    <x v="0"/>
    <x v="5"/>
    <d v="2022-08-10T00:00:00"/>
    <d v="2022-08-25T00:00:00"/>
    <x v="0"/>
    <x v="7"/>
    <x v="0"/>
    <s v="Invoiced"/>
    <s v="Invoiced"/>
    <s v="TRANSPORTATION"/>
    <n v="35.520000000000003"/>
    <n v="600"/>
    <s v="USD"/>
    <n v="600"/>
    <n v="21312.000000000004"/>
    <n v="300"/>
    <s v="USD"/>
    <n v="300"/>
    <n v="10656.000000000002"/>
    <n v="35.520000000000003"/>
    <n v="300"/>
    <n v="10656.000000000002"/>
    <n v="1"/>
    <n v="2.25"/>
    <n v="1.5"/>
    <n v="1.875"/>
    <n v="5.625"/>
  </r>
  <r>
    <s v="DL-1824"/>
    <s v="Freight forwarder ABC"/>
    <x v="2"/>
    <s v="Zanzibar"/>
    <x v="1"/>
    <x v="24"/>
    <d v="2022-08-27T00:00:00"/>
    <d v="2022-09-07T00:00:00"/>
    <x v="0"/>
    <x v="8"/>
    <x v="0"/>
    <s v="Invoiced"/>
    <s v="Approval Pending"/>
    <s v="TRANSPORTATION"/>
    <n v="35"/>
    <n v="600"/>
    <s v="USD"/>
    <n v="600"/>
    <n v="21000"/>
    <n v="300"/>
    <s v="USD"/>
    <n v="300"/>
    <n v="10500"/>
    <n v="35"/>
    <n v="300"/>
    <n v="10500"/>
    <n v="1"/>
    <n v="1.65"/>
    <n v="1.1000000000000001"/>
    <n v="1.375"/>
    <n v="4.125"/>
  </r>
  <r>
    <s v="DL-1825"/>
    <s v="Freight forwarder ABC"/>
    <x v="2"/>
    <s v="Addis Ababa"/>
    <x v="3"/>
    <x v="7"/>
    <d v="2022-08-14T00:00:00"/>
    <d v="2022-08-28T00:00:00"/>
    <x v="0"/>
    <x v="7"/>
    <x v="0"/>
    <s v="Invoiced"/>
    <s v="Approval Pending"/>
    <s v="TRANSPORTATION"/>
    <n v="35.44"/>
    <n v="600"/>
    <s v="USD"/>
    <n v="600"/>
    <n v="21264"/>
    <n v="300"/>
    <s v="USD"/>
    <n v="300"/>
    <n v="10632"/>
    <n v="35.44"/>
    <n v="300"/>
    <n v="10632"/>
    <n v="1"/>
    <n v="2.1"/>
    <n v="1.4000000000000001"/>
    <n v="1.75"/>
    <n v="5.25"/>
  </r>
  <r>
    <s v="DL-1827"/>
    <s v="Freight forwarder ABC"/>
    <x v="2"/>
    <s v="Addis Ababa"/>
    <x v="2"/>
    <x v="14"/>
    <d v="2022-08-26T00:00:00"/>
    <d v="2022-09-07T00:00:00"/>
    <x v="0"/>
    <x v="8"/>
    <x v="0"/>
    <s v="Invoiced"/>
    <s v="Approval Pending"/>
    <s v="TRANSPORTATION"/>
    <n v="35.46"/>
    <n v="600"/>
    <s v="USD"/>
    <n v="600"/>
    <n v="21276"/>
    <n v="300"/>
    <s v="USD"/>
    <n v="300"/>
    <n v="10638"/>
    <n v="35.46"/>
    <n v="300"/>
    <n v="10638"/>
    <n v="1"/>
    <n v="1.7999999999999998"/>
    <n v="1.2000000000000002"/>
    <n v="1.5"/>
    <n v="4.5"/>
  </r>
  <r>
    <s v="DL-1828"/>
    <s v="Freight forwarder ABC"/>
    <x v="2"/>
    <s v="Addis Ababa"/>
    <x v="4"/>
    <x v="8"/>
    <d v="2022-08-10T00:00:00"/>
    <d v="2022-08-26T00:00:00"/>
    <x v="0"/>
    <x v="7"/>
    <x v="0"/>
    <s v="Invoiced"/>
    <s v="Approval Pending"/>
    <s v="TRANSPORTATION"/>
    <n v="35.5"/>
    <n v="600"/>
    <s v="USD"/>
    <n v="600"/>
    <n v="21300"/>
    <n v="300"/>
    <s v="USD"/>
    <n v="300"/>
    <n v="10650"/>
    <n v="35.5"/>
    <n v="300"/>
    <n v="10650"/>
    <n v="1"/>
    <n v="2.4"/>
    <n v="1.6"/>
    <n v="2"/>
    <n v="6"/>
  </r>
  <r>
    <s v="DL-1830"/>
    <s v="Freight forwarder ABC"/>
    <x v="2"/>
    <s v="Mombasa"/>
    <x v="0"/>
    <x v="11"/>
    <d v="2022-08-27T00:00:00"/>
    <d v="2022-09-07T00:00:00"/>
    <x v="0"/>
    <x v="8"/>
    <x v="0"/>
    <s v="Invoiced"/>
    <s v="Approval Pending"/>
    <s v="TRANSPORTATION"/>
    <n v="35.42"/>
    <n v="600"/>
    <s v="USD"/>
    <n v="600"/>
    <n v="21252"/>
    <n v="300"/>
    <s v="USD"/>
    <n v="300"/>
    <n v="10626"/>
    <n v="35.42"/>
    <n v="300"/>
    <n v="10626"/>
    <n v="1"/>
    <n v="1.65"/>
    <n v="1.1000000000000001"/>
    <n v="1.375"/>
    <n v="4.125"/>
  </r>
  <r>
    <s v="DL-1831"/>
    <s v="Freight forwarder ABC"/>
    <x v="2"/>
    <s v="Zanzibar"/>
    <x v="4"/>
    <x v="12"/>
    <d v="2022-08-15T00:00:00"/>
    <d v="2022-08-28T00:00:00"/>
    <x v="0"/>
    <x v="7"/>
    <x v="0"/>
    <s v="Invoiced"/>
    <s v="Approval Pending"/>
    <s v="TRANSPORTATION"/>
    <n v="35.44"/>
    <n v="600"/>
    <s v="USD"/>
    <n v="600"/>
    <n v="21264"/>
    <n v="300"/>
    <s v="USD"/>
    <n v="300"/>
    <n v="10632"/>
    <n v="35.44"/>
    <n v="300"/>
    <n v="10632"/>
    <n v="1"/>
    <n v="1.95"/>
    <n v="1.3"/>
    <n v="1.625"/>
    <n v="4.875"/>
  </r>
  <r>
    <s v="DL-1833"/>
    <s v="Freight forwarder ABC"/>
    <x v="2"/>
    <s v="Addis Ababa"/>
    <x v="0"/>
    <x v="23"/>
    <d v="2022-08-30T00:00:00"/>
    <d v="2022-09-09T00:00:00"/>
    <x v="0"/>
    <x v="8"/>
    <x v="0"/>
    <s v="Invoiced"/>
    <s v="Approval Pending"/>
    <s v="TRANSPORTATION"/>
    <n v="35.42"/>
    <n v="600"/>
    <s v="USD"/>
    <n v="600"/>
    <n v="21252"/>
    <n v="300"/>
    <s v="USD"/>
    <n v="300"/>
    <n v="10626"/>
    <n v="35.42"/>
    <n v="300"/>
    <n v="10626"/>
    <n v="1"/>
    <n v="1.5"/>
    <n v="1"/>
    <n v="1.25"/>
    <n v="3.75"/>
  </r>
  <r>
    <s v="DL-1834"/>
    <s v="Freight forwarder ABC"/>
    <x v="2"/>
    <s v="Zanzibar"/>
    <x v="0"/>
    <x v="15"/>
    <d v="2022-08-14T00:00:00"/>
    <d v="2022-08-26T00:00:00"/>
    <x v="0"/>
    <x v="7"/>
    <x v="0"/>
    <s v="Invoiced"/>
    <s v="Approval Pending"/>
    <s v="TRANSPORTATION"/>
    <n v="35.520000000000003"/>
    <n v="600"/>
    <s v="USD"/>
    <n v="600"/>
    <n v="21312.000000000004"/>
    <n v="300"/>
    <s v="USD"/>
    <n v="300"/>
    <n v="10656.000000000002"/>
    <n v="35.520000000000003"/>
    <n v="300"/>
    <n v="10656.000000000002"/>
    <n v="1"/>
    <n v="1.7999999999999998"/>
    <n v="1.2000000000000002"/>
    <n v="1.5"/>
    <n v="4.5"/>
  </r>
  <r>
    <s v="DL-1836"/>
    <s v="Freight forwarder ABC"/>
    <x v="2"/>
    <s v="Mombasa"/>
    <x v="1"/>
    <x v="18"/>
    <d v="2022-09-01T00:00:00"/>
    <d v="2022-09-13T00:00:00"/>
    <x v="0"/>
    <x v="8"/>
    <x v="0"/>
    <s v="Missing"/>
    <s v="Missing"/>
    <s v="TRANSPORTATION"/>
    <n v="35.380000000000003"/>
    <n v="600"/>
    <s v="USD"/>
    <n v="600"/>
    <n v="21228"/>
    <n v="300"/>
    <s v="USD"/>
    <n v="300"/>
    <n v="10614"/>
    <n v="35.380000000000003"/>
    <n v="300"/>
    <n v="10614"/>
    <n v="1"/>
    <n v="1.7999999999999998"/>
    <n v="1.2000000000000002"/>
    <n v="1.5"/>
    <n v="4.5"/>
  </r>
  <r>
    <s v="DL-1837"/>
    <s v="Freight forwarder ABC"/>
    <x v="2"/>
    <s v="Zanzibar"/>
    <x v="4"/>
    <x v="12"/>
    <d v="2022-08-16T00:00:00"/>
    <d v="2022-08-31T00:00:00"/>
    <x v="0"/>
    <x v="7"/>
    <x v="0"/>
    <s v="Invoiced"/>
    <s v="Approval Pending"/>
    <s v="TRANSPORTATION"/>
    <n v="35.4"/>
    <n v="600"/>
    <s v="USD"/>
    <n v="600"/>
    <n v="21240"/>
    <n v="300"/>
    <s v="USD"/>
    <n v="300"/>
    <n v="10620"/>
    <n v="35.4"/>
    <n v="300"/>
    <n v="10620"/>
    <n v="1"/>
    <n v="2.25"/>
    <n v="1.5"/>
    <n v="1.875"/>
    <n v="5.625"/>
  </r>
  <r>
    <s v="DL-1839"/>
    <s v="Freight forwarder ABC"/>
    <x v="2"/>
    <s v="Mombasa"/>
    <x v="3"/>
    <x v="19"/>
    <d v="2022-08-31T00:00:00"/>
    <d v="2022-09-13T00:00:00"/>
    <x v="0"/>
    <x v="8"/>
    <x v="0"/>
    <s v="Missing"/>
    <s v="Missing"/>
    <s v="TRANSPORTATION"/>
    <n v="35.56"/>
    <n v="600"/>
    <s v="USD"/>
    <n v="600"/>
    <n v="21336"/>
    <n v="300"/>
    <s v="USD"/>
    <n v="300"/>
    <n v="10668"/>
    <n v="35.56"/>
    <n v="300"/>
    <n v="10668"/>
    <n v="1"/>
    <n v="1.95"/>
    <n v="1.3"/>
    <n v="1.625"/>
    <n v="4.875"/>
  </r>
  <r>
    <s v="DL-1840"/>
    <s v="Freight forwarder ABC"/>
    <x v="2"/>
    <s v="Marrakech"/>
    <x v="2"/>
    <x v="22"/>
    <d v="2022-08-10T00:00:00"/>
    <d v="2022-08-22T00:00:00"/>
    <x v="0"/>
    <x v="7"/>
    <x v="0"/>
    <s v="Invoiced"/>
    <s v="Invoiced"/>
    <s v="TRANSPORTATION"/>
    <n v="35.44"/>
    <n v="600"/>
    <s v="USD"/>
    <n v="600"/>
    <n v="21264"/>
    <n v="300"/>
    <s v="USD"/>
    <n v="300"/>
    <n v="10632"/>
    <n v="35.44"/>
    <n v="300"/>
    <n v="10632"/>
    <n v="1"/>
    <n v="1.7999999999999998"/>
    <n v="1.2000000000000002"/>
    <n v="1.5"/>
    <n v="4.5"/>
  </r>
  <r>
    <s v="DL-1842"/>
    <s v="Freight forwarder ABC"/>
    <x v="2"/>
    <s v="Mombasa"/>
    <x v="3"/>
    <x v="19"/>
    <d v="2022-08-31T00:00:00"/>
    <d v="2022-09-14T00:00:00"/>
    <x v="0"/>
    <x v="8"/>
    <x v="0"/>
    <s v="Missing"/>
    <s v="Missing"/>
    <s v="TRANSPORTATION"/>
    <n v="35.380000000000003"/>
    <n v="600"/>
    <s v="USD"/>
    <n v="600"/>
    <n v="21228"/>
    <n v="300"/>
    <s v="USD"/>
    <n v="300"/>
    <n v="10614"/>
    <n v="35.380000000000003"/>
    <n v="300"/>
    <n v="10614"/>
    <n v="1"/>
    <n v="2.1"/>
    <n v="1.4000000000000001"/>
    <n v="1.75"/>
    <n v="5.25"/>
  </r>
  <r>
    <s v="DL-1843"/>
    <s v="Freight forwarder ABC"/>
    <x v="2"/>
    <s v="Addis Ababa"/>
    <x v="4"/>
    <x v="8"/>
    <d v="2022-08-12T00:00:00"/>
    <d v="2022-08-26T00:00:00"/>
    <x v="0"/>
    <x v="7"/>
    <x v="0"/>
    <s v="Invoiced"/>
    <s v="Approval Pending"/>
    <s v="TRANSPORTATION"/>
    <n v="35.18"/>
    <n v="600"/>
    <s v="USD"/>
    <n v="600"/>
    <n v="21108"/>
    <n v="300"/>
    <s v="USD"/>
    <n v="300"/>
    <n v="10554"/>
    <n v="35.18"/>
    <n v="300"/>
    <n v="10554"/>
    <n v="1"/>
    <n v="2.1"/>
    <n v="1.4000000000000001"/>
    <n v="1.75"/>
    <n v="5.25"/>
  </r>
  <r>
    <s v="DL-1845"/>
    <s v="Freight forwarder ABC"/>
    <x v="2"/>
    <s v="Mogadishu"/>
    <x v="2"/>
    <x v="2"/>
    <d v="2022-08-10T00:00:00"/>
    <d v="2022-08-25T00:00:00"/>
    <x v="0"/>
    <x v="7"/>
    <x v="0"/>
    <s v="Invoiced"/>
    <s v="Invoiced"/>
    <s v="TRANSPORTATION"/>
    <n v="35.6"/>
    <n v="600"/>
    <s v="USD"/>
    <n v="600"/>
    <n v="21360"/>
    <n v="300"/>
    <s v="USD"/>
    <n v="300"/>
    <n v="10680"/>
    <n v="35.6"/>
    <n v="300"/>
    <n v="10680"/>
    <n v="1"/>
    <n v="2.25"/>
    <n v="1.5"/>
    <n v="1.875"/>
    <n v="5.625"/>
  </r>
  <r>
    <s v="DL-1847"/>
    <s v="Freight forwarder ABC"/>
    <x v="2"/>
    <s v="Marrakech"/>
    <x v="2"/>
    <x v="22"/>
    <d v="2022-08-09T00:00:00"/>
    <d v="2022-08-22T00:00:00"/>
    <x v="0"/>
    <x v="7"/>
    <x v="0"/>
    <s v="Invoiced"/>
    <s v="Invoiced"/>
    <s v="TRANSPORTATION"/>
    <n v="35.44"/>
    <n v="600"/>
    <s v="USD"/>
    <n v="600"/>
    <n v="21264"/>
    <n v="300"/>
    <s v="USD"/>
    <n v="300"/>
    <n v="10632"/>
    <n v="35.44"/>
    <n v="300"/>
    <n v="10632"/>
    <n v="1"/>
    <n v="1.95"/>
    <n v="1.3"/>
    <n v="1.625"/>
    <n v="4.875"/>
  </r>
  <r>
    <s v="DL-1849"/>
    <s v="Freight forwarder ABC"/>
    <x v="2"/>
    <s v="Mombasa"/>
    <x v="0"/>
    <x v="11"/>
    <d v="2022-08-10T00:00:00"/>
    <d v="2022-08-25T00:00:00"/>
    <x v="0"/>
    <x v="7"/>
    <x v="0"/>
    <s v="Invoiced"/>
    <s v="Invoiced"/>
    <s v="TRANSPORTATION"/>
    <n v="35.520000000000003"/>
    <n v="600"/>
    <s v="USD"/>
    <n v="600"/>
    <n v="21312.000000000004"/>
    <n v="300"/>
    <s v="USD"/>
    <n v="300"/>
    <n v="10656.000000000002"/>
    <n v="35.520000000000003"/>
    <n v="300"/>
    <n v="10656.000000000002"/>
    <n v="1"/>
    <n v="2.25"/>
    <n v="1.5"/>
    <n v="1.875"/>
    <n v="5.625"/>
  </r>
  <r>
    <s v="DL-1851"/>
    <s v="Freight forwarder ABC"/>
    <x v="2"/>
    <s v="Marrakech"/>
    <x v="2"/>
    <x v="22"/>
    <d v="2022-08-09T00:00:00"/>
    <d v="2022-08-22T00:00:00"/>
    <x v="0"/>
    <x v="7"/>
    <x v="0"/>
    <s v="Invoiced"/>
    <s v="Invoiced"/>
    <s v="TRANSPORTATION"/>
    <n v="35.479999999999997"/>
    <n v="600"/>
    <s v="USD"/>
    <n v="600"/>
    <n v="21287.999999999996"/>
    <n v="300"/>
    <s v="USD"/>
    <n v="300"/>
    <n v="10643.999999999998"/>
    <n v="35.479999999999997"/>
    <n v="300"/>
    <n v="10643.999999999998"/>
    <n v="1"/>
    <n v="1.95"/>
    <n v="1.3"/>
    <n v="1.625"/>
    <n v="4.875"/>
  </r>
  <r>
    <s v="DL-1853"/>
    <s v="Freight forwarder ABC"/>
    <x v="2"/>
    <s v="Mogadishu"/>
    <x v="0"/>
    <x v="0"/>
    <d v="2022-08-10T00:00:00"/>
    <d v="2022-08-25T00:00:00"/>
    <x v="0"/>
    <x v="7"/>
    <x v="0"/>
    <s v="Invoiced"/>
    <s v="Invoiced"/>
    <s v="TRANSPORTATION"/>
    <n v="35.520000000000003"/>
    <n v="600"/>
    <s v="USD"/>
    <n v="600"/>
    <n v="21312.000000000004"/>
    <n v="300"/>
    <s v="USD"/>
    <n v="300"/>
    <n v="10656.000000000002"/>
    <n v="35.520000000000003"/>
    <n v="300"/>
    <n v="10656.000000000002"/>
    <n v="1"/>
    <n v="2.25"/>
    <n v="1.5"/>
    <n v="1.875"/>
    <n v="5.625"/>
  </r>
  <r>
    <s v="DL-1857"/>
    <s v="Freight forwarder ABC"/>
    <x v="2"/>
    <s v="Addis Ababa"/>
    <x v="3"/>
    <x v="7"/>
    <d v="2022-08-28T00:00:00"/>
    <d v="2022-09-07T00:00:00"/>
    <x v="0"/>
    <x v="8"/>
    <x v="0"/>
    <s v="Invoiced"/>
    <s v="Missing"/>
    <s v="SECURITY &amp; ESCORT"/>
    <n v="35.520000000000003"/>
    <n v="20"/>
    <s v="USD"/>
    <n v="20"/>
    <n v="710.40000000000009"/>
    <n v="10"/>
    <s v="USD"/>
    <n v="10"/>
    <n v="355.20000000000005"/>
    <n v="35.520000000000003"/>
    <n v="10"/>
    <n v="355.20000000000005"/>
    <n v="1"/>
    <n v="1.5"/>
    <n v="1"/>
    <n v="1.25"/>
    <n v="3.75"/>
  </r>
  <r>
    <s v="DL-1858"/>
    <s v="Freight forwarder ABC"/>
    <x v="2"/>
    <s v="Addis Ababa"/>
    <x v="3"/>
    <x v="7"/>
    <d v="2022-08-27T00:00:00"/>
    <d v="2022-09-08T00:00:00"/>
    <x v="0"/>
    <x v="8"/>
    <x v="0"/>
    <s v="Invoiced"/>
    <s v="Missing"/>
    <s v="SECURITY &amp; ESCORT"/>
    <n v="35.46"/>
    <n v="20"/>
    <s v="USD"/>
    <n v="20"/>
    <n v="709.2"/>
    <n v="10"/>
    <s v="USD"/>
    <n v="10"/>
    <n v="354.6"/>
    <n v="35.46"/>
    <n v="10"/>
    <n v="354.6"/>
    <n v="1"/>
    <n v="1.7999999999999998"/>
    <n v="1.2000000000000002"/>
    <n v="1.5"/>
    <n v="4.5"/>
  </r>
  <r>
    <s v="DL-1859"/>
    <s v="Freight forwarder ABC"/>
    <x v="2"/>
    <s v="Mombasa"/>
    <x v="2"/>
    <x v="3"/>
    <d v="2022-08-26T00:00:00"/>
    <d v="2022-09-07T00:00:00"/>
    <x v="0"/>
    <x v="8"/>
    <x v="0"/>
    <s v="Invoiced"/>
    <s v="Missing"/>
    <s v="SECURITY &amp; ESCORT"/>
    <n v="35.28"/>
    <n v="20"/>
    <s v="USD"/>
    <n v="20"/>
    <n v="705.6"/>
    <n v="10"/>
    <s v="USD"/>
    <n v="10"/>
    <n v="352.8"/>
    <n v="35.28"/>
    <n v="10"/>
    <n v="352.8"/>
    <n v="1"/>
    <n v="1.7999999999999998"/>
    <n v="1.2000000000000002"/>
    <n v="1.5"/>
    <n v="4.5"/>
  </r>
  <r>
    <s v="DL-1860"/>
    <s v="Freight forwarder ABC"/>
    <x v="2"/>
    <s v="Zanzibar"/>
    <x v="4"/>
    <x v="12"/>
    <d v="2022-08-27T00:00:00"/>
    <d v="2022-09-08T00:00:00"/>
    <x v="0"/>
    <x v="8"/>
    <x v="0"/>
    <s v="Invoiced"/>
    <s v="Missing"/>
    <s v="SECURITY &amp; ESCORT"/>
    <n v="35.42"/>
    <n v="20"/>
    <s v="USD"/>
    <n v="20"/>
    <n v="708.40000000000009"/>
    <n v="10"/>
    <s v="USD"/>
    <n v="10"/>
    <n v="354.20000000000005"/>
    <n v="35.42"/>
    <n v="10"/>
    <n v="354.20000000000005"/>
    <n v="1"/>
    <n v="1.7999999999999998"/>
    <n v="1.2000000000000002"/>
    <n v="1.5"/>
    <n v="4.5"/>
  </r>
  <r>
    <s v="DL-1861"/>
    <s v="Freight forwarder ABC"/>
    <x v="2"/>
    <s v="Marrakech"/>
    <x v="1"/>
    <x v="9"/>
    <d v="2022-08-27T00:00:00"/>
    <d v="2022-09-08T00:00:00"/>
    <x v="0"/>
    <x v="8"/>
    <x v="0"/>
    <s v="Invoiced"/>
    <s v="Missing"/>
    <s v="SECURITY &amp; ESCORT"/>
    <n v="35.5"/>
    <n v="20"/>
    <s v="USD"/>
    <n v="20"/>
    <n v="710"/>
    <n v="10"/>
    <s v="USD"/>
    <n v="10"/>
    <n v="355"/>
    <n v="35.5"/>
    <n v="10"/>
    <n v="355"/>
    <n v="1"/>
    <n v="1.7999999999999998"/>
    <n v="1.2000000000000002"/>
    <n v="1.5"/>
    <n v="4.5"/>
  </r>
  <r>
    <s v="DL-1862"/>
    <s v="Freight forwarder ABC"/>
    <x v="2"/>
    <s v="Marrakech"/>
    <x v="2"/>
    <x v="22"/>
    <d v="2022-08-27T00:00:00"/>
    <d v="2022-09-07T00:00:00"/>
    <x v="0"/>
    <x v="8"/>
    <x v="0"/>
    <s v="Invoiced"/>
    <s v="Missing"/>
    <s v="SECURITY &amp; ESCORT"/>
    <n v="35.479999999999997"/>
    <n v="20"/>
    <s v="USD"/>
    <n v="20"/>
    <n v="709.59999999999991"/>
    <n v="10"/>
    <s v="USD"/>
    <n v="10"/>
    <n v="354.79999999999995"/>
    <n v="35.479999999999997"/>
    <n v="10"/>
    <n v="354.79999999999995"/>
    <n v="1"/>
    <n v="1.65"/>
    <n v="1.1000000000000001"/>
    <n v="1.375"/>
    <n v="4.125"/>
  </r>
  <r>
    <s v="DL-1863"/>
    <s v="Freight forwarder ABC"/>
    <x v="2"/>
    <s v="Zanzibar"/>
    <x v="2"/>
    <x v="13"/>
    <d v="2022-08-27T00:00:00"/>
    <d v="2022-09-07T00:00:00"/>
    <x v="0"/>
    <x v="8"/>
    <x v="0"/>
    <s v="Invoiced"/>
    <s v="Missing"/>
    <s v="SECURITY &amp; ESCORT"/>
    <n v="35"/>
    <n v="20"/>
    <s v="USD"/>
    <n v="20"/>
    <n v="700"/>
    <n v="10"/>
    <s v="USD"/>
    <n v="10"/>
    <n v="350"/>
    <n v="35"/>
    <n v="10"/>
    <n v="350"/>
    <n v="1"/>
    <n v="1.65"/>
    <n v="1.1000000000000001"/>
    <n v="1.375"/>
    <n v="4.125"/>
  </r>
  <r>
    <s v="DL-1864"/>
    <s v="Freight forwarder ABC"/>
    <x v="2"/>
    <s v="Zanzibar"/>
    <x v="4"/>
    <x v="12"/>
    <d v="2022-08-26T00:00:00"/>
    <d v="2022-09-07T00:00:00"/>
    <x v="0"/>
    <x v="8"/>
    <x v="0"/>
    <s v="Invoiced"/>
    <s v="Missing"/>
    <s v="SECURITY &amp; ESCORT"/>
    <n v="35.46"/>
    <n v="20"/>
    <s v="USD"/>
    <n v="20"/>
    <n v="709.2"/>
    <n v="10"/>
    <s v="USD"/>
    <n v="10"/>
    <n v="354.6"/>
    <n v="35.46"/>
    <n v="10"/>
    <n v="354.6"/>
    <n v="1"/>
    <n v="1.7999999999999998"/>
    <n v="1.2000000000000002"/>
    <n v="1.5"/>
    <n v="4.5"/>
  </r>
  <r>
    <s v="DL-1865"/>
    <s v="Freight forwarder ABC"/>
    <x v="2"/>
    <s v="Addis Ababa"/>
    <x v="4"/>
    <x v="8"/>
    <d v="2022-08-27T00:00:00"/>
    <d v="2022-09-07T00:00:00"/>
    <x v="0"/>
    <x v="8"/>
    <x v="0"/>
    <s v="Invoiced"/>
    <s v="Missing"/>
    <s v="SECURITY &amp; ESCORT"/>
    <n v="35.42"/>
    <n v="20"/>
    <s v="USD"/>
    <n v="20"/>
    <n v="708.40000000000009"/>
    <n v="10"/>
    <s v="USD"/>
    <n v="10"/>
    <n v="354.20000000000005"/>
    <n v="35.42"/>
    <n v="10"/>
    <n v="354.20000000000005"/>
    <n v="1"/>
    <n v="1.65"/>
    <n v="1.1000000000000001"/>
    <n v="1.375"/>
    <n v="4.125"/>
  </r>
  <r>
    <s v="DL-1868"/>
    <s v="Freight forwarder ABC"/>
    <x v="2"/>
    <s v="Zanzibar"/>
    <x v="2"/>
    <x v="13"/>
    <d v="2022-09-01T00:00:00"/>
    <d v="2022-09-13T00:00:00"/>
    <x v="0"/>
    <x v="8"/>
    <x v="0"/>
    <s v="Missing"/>
    <s v="Missing"/>
    <s v="SECURITY &amp; ESCORT"/>
    <n v="35.380000000000003"/>
    <n v="20"/>
    <s v="USD"/>
    <n v="20"/>
    <n v="707.6"/>
    <n v="10"/>
    <s v="USD"/>
    <n v="10"/>
    <n v="353.8"/>
    <n v="35.380000000000003"/>
    <n v="10"/>
    <n v="353.8"/>
    <n v="1"/>
    <n v="1.7999999999999998"/>
    <n v="1.2000000000000002"/>
    <n v="1.5"/>
    <n v="4.5"/>
  </r>
  <r>
    <s v="DL-1869"/>
    <s v="Freight forwarder ABC"/>
    <x v="2"/>
    <s v="Marrakech"/>
    <x v="1"/>
    <x v="9"/>
    <d v="2022-08-31T00:00:00"/>
    <d v="2022-09-14T00:00:00"/>
    <x v="0"/>
    <x v="8"/>
    <x v="0"/>
    <s v="Missing"/>
    <s v="Missing"/>
    <s v="SECURITY &amp; ESCORT"/>
    <n v="35.380000000000003"/>
    <n v="20"/>
    <s v="USD"/>
    <n v="20"/>
    <n v="707.6"/>
    <n v="10"/>
    <s v="USD"/>
    <n v="10"/>
    <n v="353.8"/>
    <n v="35.380000000000003"/>
    <n v="10"/>
    <n v="353.8"/>
    <n v="1"/>
    <n v="2.1"/>
    <n v="1.4000000000000001"/>
    <n v="1.75"/>
    <n v="5.25"/>
  </r>
  <r>
    <s v="DL-1909"/>
    <s v="Freight forwarder ABC"/>
    <x v="1"/>
    <s v="Mogadishu"/>
    <x v="4"/>
    <x v="16"/>
    <d v="2022-08-05T00:00:00"/>
    <d v="2022-08-11T00:00:00"/>
    <x v="0"/>
    <x v="7"/>
    <x v="0"/>
    <s v="Paid"/>
    <s v="Invoiced"/>
    <s v="FOB"/>
    <n v="25.286000000000001"/>
    <n v="100"/>
    <s v="USD"/>
    <n v="100"/>
    <n v="2528.6000000000004"/>
    <n v="80"/>
    <s v="USD"/>
    <n v="80"/>
    <n v="2022.88"/>
    <n v="25.286000000000005"/>
    <n v="20"/>
    <n v="505.72000000000008"/>
    <n v="1"/>
    <n v="0.89999999999999991"/>
    <n v="0.60000000000000009"/>
    <n v="0.75"/>
    <n v="2.25"/>
  </r>
  <r>
    <s v="DL-1910"/>
    <s v="Freight forwarder ABC"/>
    <x v="1"/>
    <s v="Zanzibar"/>
    <x v="4"/>
    <x v="12"/>
    <d v="2022-08-05T00:00:00"/>
    <d v="2022-08-11T00:00:00"/>
    <x v="0"/>
    <x v="7"/>
    <x v="0"/>
    <s v="Paid"/>
    <s v="Invoiced"/>
    <s v="FOB"/>
    <n v="25.26"/>
    <n v="100"/>
    <s v="USD"/>
    <n v="100"/>
    <n v="2526"/>
    <n v="80"/>
    <s v="USD"/>
    <n v="80"/>
    <n v="2020.8000000000002"/>
    <n v="25.26"/>
    <n v="20"/>
    <n v="505.20000000000005"/>
    <n v="1"/>
    <n v="0.89999999999999991"/>
    <n v="0.60000000000000009"/>
    <n v="0.75"/>
    <n v="2.25"/>
  </r>
  <r>
    <s v="DL-1911"/>
    <s v="Freight forwarder ABC"/>
    <x v="1"/>
    <s v="Mogadishu"/>
    <x v="1"/>
    <x v="1"/>
    <d v="2022-08-06T00:00:00"/>
    <d v="2022-08-11T00:00:00"/>
    <x v="0"/>
    <x v="7"/>
    <x v="0"/>
    <s v="Paid"/>
    <s v="Invoiced"/>
    <s v="FOB"/>
    <n v="25.236000000000001"/>
    <n v="100"/>
    <s v="USD"/>
    <n v="100"/>
    <n v="2523.6"/>
    <n v="80"/>
    <s v="USD"/>
    <n v="80"/>
    <n v="2018.88"/>
    <n v="25.236000000000001"/>
    <n v="20"/>
    <n v="504.72"/>
    <n v="1"/>
    <n v="0.75"/>
    <n v="0.5"/>
    <n v="0.625"/>
    <n v="1.875"/>
  </r>
  <r>
    <s v="DL-1912"/>
    <s v="Freight forwarder ABC"/>
    <x v="1"/>
    <s v="Marrakech"/>
    <x v="3"/>
    <x v="4"/>
    <d v="2022-08-06T00:00:00"/>
    <d v="2022-08-11T00:00:00"/>
    <x v="0"/>
    <x v="7"/>
    <x v="0"/>
    <s v="Paid"/>
    <s v="Invoiced"/>
    <s v="FOB"/>
    <n v="25.344999999999999"/>
    <n v="100"/>
    <s v="USD"/>
    <n v="100"/>
    <n v="2534.5"/>
    <n v="80"/>
    <s v="USD"/>
    <n v="80"/>
    <n v="2027.6"/>
    <n v="25.344999999999999"/>
    <n v="20"/>
    <n v="506.9"/>
    <n v="1"/>
    <n v="0.75"/>
    <n v="0.5"/>
    <n v="0.625"/>
    <n v="1.875"/>
  </r>
  <r>
    <s v="DL-1913"/>
    <s v="Freight forwarder ABC"/>
    <x v="1"/>
    <s v="Mogadishu"/>
    <x v="1"/>
    <x v="1"/>
    <d v="2022-08-05T00:00:00"/>
    <d v="2022-08-11T00:00:00"/>
    <x v="0"/>
    <x v="7"/>
    <x v="0"/>
    <s v="Paid"/>
    <s v="Invoiced"/>
    <s v="FOB"/>
    <n v="25.256"/>
    <n v="100"/>
    <s v="USD"/>
    <n v="100"/>
    <n v="2525.6"/>
    <n v="80"/>
    <s v="USD"/>
    <n v="80"/>
    <n v="2020.48"/>
    <n v="25.256"/>
    <n v="20"/>
    <n v="505.12"/>
    <n v="1"/>
    <n v="0.89999999999999991"/>
    <n v="0.60000000000000009"/>
    <n v="0.75"/>
    <n v="2.25"/>
  </r>
  <r>
    <s v="DL-1914"/>
    <s v="Freight forwarder ABC"/>
    <x v="1"/>
    <s v="Mogadishu"/>
    <x v="0"/>
    <x v="0"/>
    <d v="2022-08-06T00:00:00"/>
    <d v="2022-08-11T00:00:00"/>
    <x v="0"/>
    <x v="7"/>
    <x v="0"/>
    <s v="Paid"/>
    <s v="Invoiced"/>
    <s v="FOB"/>
    <n v="25.260999999999999"/>
    <n v="100"/>
    <s v="USD"/>
    <n v="100"/>
    <n v="2526.1"/>
    <n v="80"/>
    <s v="USD"/>
    <n v="80"/>
    <n v="2020.8799999999999"/>
    <n v="25.260999999999999"/>
    <n v="20"/>
    <n v="505.21999999999997"/>
    <n v="1"/>
    <n v="0.75"/>
    <n v="0.5"/>
    <n v="0.625"/>
    <n v="1.875"/>
  </r>
  <r>
    <s v="DL-1915"/>
    <s v="Freight forwarder ABC"/>
    <x v="1"/>
    <s v="Mombasa"/>
    <x v="4"/>
    <x v="6"/>
    <d v="2022-08-06T00:00:00"/>
    <d v="2022-08-11T00:00:00"/>
    <x v="0"/>
    <x v="7"/>
    <x v="0"/>
    <s v="Paid"/>
    <s v="Invoiced"/>
    <s v="FOB"/>
    <n v="25.273"/>
    <n v="100"/>
    <s v="USD"/>
    <n v="100"/>
    <n v="2527.3000000000002"/>
    <n v="80"/>
    <s v="USD"/>
    <n v="80"/>
    <n v="2021.84"/>
    <n v="25.273000000000003"/>
    <n v="20"/>
    <n v="505.46000000000004"/>
    <n v="1"/>
    <n v="0.75"/>
    <n v="0.5"/>
    <n v="0.625"/>
    <n v="1.875"/>
  </r>
  <r>
    <s v="DL-1916"/>
    <s v="Freight forwarder ABC"/>
    <x v="1"/>
    <s v="Zanzibar"/>
    <x v="0"/>
    <x v="15"/>
    <d v="2022-08-06T00:00:00"/>
    <d v="2022-08-11T00:00:00"/>
    <x v="0"/>
    <x v="7"/>
    <x v="0"/>
    <s v="Paid"/>
    <s v="Invoiced"/>
    <s v="FOB"/>
    <n v="25.341000000000001"/>
    <n v="100"/>
    <s v="USD"/>
    <n v="100"/>
    <n v="2534.1"/>
    <n v="80"/>
    <s v="USD"/>
    <n v="80"/>
    <n v="2027.2800000000002"/>
    <n v="25.340999999999998"/>
    <n v="20"/>
    <n v="506.81999999999994"/>
    <n v="1"/>
    <n v="0.75"/>
    <n v="0.5"/>
    <n v="0.625"/>
    <n v="1.875"/>
  </r>
  <r>
    <s v="DL-1917"/>
    <s v="Freight forwarder ABC"/>
    <x v="1"/>
    <s v="Marrakech"/>
    <x v="4"/>
    <x v="21"/>
    <d v="2022-08-06T00:00:00"/>
    <d v="2022-08-11T00:00:00"/>
    <x v="0"/>
    <x v="7"/>
    <x v="0"/>
    <s v="Paid"/>
    <s v="Invoiced"/>
    <s v="FOB"/>
    <n v="25.27"/>
    <n v="100"/>
    <s v="USD"/>
    <n v="100"/>
    <n v="2527"/>
    <n v="80"/>
    <s v="USD"/>
    <n v="80"/>
    <n v="2021.6"/>
    <n v="25.27"/>
    <n v="20"/>
    <n v="505.4"/>
    <n v="1"/>
    <n v="0.75"/>
    <n v="0.5"/>
    <n v="0.625"/>
    <n v="1.875"/>
  </r>
  <r>
    <s v="DL-1918"/>
    <s v="Freight forwarder ABC"/>
    <x v="1"/>
    <s v="Zanzibar"/>
    <x v="3"/>
    <x v="10"/>
    <d v="2022-08-06T00:00:00"/>
    <d v="2022-08-11T00:00:00"/>
    <x v="0"/>
    <x v="7"/>
    <x v="0"/>
    <s v="Paid"/>
    <s v="Invoiced"/>
    <s v="FOB"/>
    <n v="25.276"/>
    <n v="100"/>
    <s v="USD"/>
    <n v="100"/>
    <n v="2527.6"/>
    <n v="80"/>
    <s v="USD"/>
    <n v="80"/>
    <n v="2022.08"/>
    <n v="25.276"/>
    <n v="20"/>
    <n v="505.52"/>
    <n v="1"/>
    <n v="0.75"/>
    <n v="0.5"/>
    <n v="0.625"/>
    <n v="1.875"/>
  </r>
  <r>
    <s v="DL-1919"/>
    <s v="Freight forwarder ABC"/>
    <x v="1"/>
    <s v="Mogadishu"/>
    <x v="0"/>
    <x v="0"/>
    <d v="2022-08-06T00:00:00"/>
    <d v="2022-08-11T00:00:00"/>
    <x v="0"/>
    <x v="7"/>
    <x v="0"/>
    <s v="Paid"/>
    <s v="Invoiced"/>
    <s v="FOB"/>
    <n v="25.221"/>
    <n v="100"/>
    <s v="USD"/>
    <n v="100"/>
    <n v="2522.1"/>
    <n v="80"/>
    <s v="USD"/>
    <n v="80"/>
    <n v="2017.68"/>
    <n v="25.221"/>
    <n v="20"/>
    <n v="504.42"/>
    <n v="1"/>
    <n v="0.75"/>
    <n v="0.5"/>
    <n v="0.625"/>
    <n v="1.875"/>
  </r>
  <r>
    <s v="DL-1920"/>
    <s v="Freight forwarder ABC"/>
    <x v="1"/>
    <s v="Mogadishu"/>
    <x v="2"/>
    <x v="2"/>
    <d v="2022-08-06T00:00:00"/>
    <d v="2022-08-11T00:00:00"/>
    <x v="0"/>
    <x v="7"/>
    <x v="0"/>
    <s v="Paid"/>
    <s v="Invoiced"/>
    <s v="FOB"/>
    <n v="25.29"/>
    <n v="100"/>
    <s v="USD"/>
    <n v="100"/>
    <n v="2529"/>
    <n v="80"/>
    <s v="USD"/>
    <n v="80"/>
    <n v="2023.1999999999998"/>
    <n v="25.29"/>
    <n v="20"/>
    <n v="505.79999999999995"/>
    <n v="1"/>
    <n v="0.75"/>
    <n v="0.5"/>
    <n v="0.625"/>
    <n v="1.875"/>
  </r>
  <r>
    <s v="DL-1921"/>
    <s v="Freight forwarder ABC"/>
    <x v="1"/>
    <s v="Mogadishu"/>
    <x v="0"/>
    <x v="0"/>
    <d v="2022-08-06T00:00:00"/>
    <d v="2022-08-11T00:00:00"/>
    <x v="0"/>
    <x v="7"/>
    <x v="0"/>
    <s v="Paid"/>
    <s v="Invoiced"/>
    <s v="FOB"/>
    <n v="25.228000000000002"/>
    <n v="100"/>
    <s v="USD"/>
    <n v="100"/>
    <n v="2522.8000000000002"/>
    <n v="80"/>
    <s v="USD"/>
    <n v="80"/>
    <n v="2018.2400000000002"/>
    <n v="25.228000000000002"/>
    <n v="20"/>
    <n v="504.56000000000006"/>
    <n v="1"/>
    <n v="0.75"/>
    <n v="0.5"/>
    <n v="0.625"/>
    <n v="1.875"/>
  </r>
  <r>
    <s v="DL-1922"/>
    <s v="Freight forwarder ABC"/>
    <x v="1"/>
    <s v="Addis Ababa"/>
    <x v="4"/>
    <x v="8"/>
    <d v="2022-08-06T00:00:00"/>
    <d v="2022-08-11T00:00:00"/>
    <x v="0"/>
    <x v="7"/>
    <x v="0"/>
    <s v="Paid"/>
    <s v="Invoiced"/>
    <s v="FOB"/>
    <n v="25.257999999999999"/>
    <n v="100"/>
    <s v="USD"/>
    <n v="100"/>
    <n v="2525.7999999999997"/>
    <n v="80"/>
    <s v="USD"/>
    <n v="80"/>
    <n v="2020.6399999999999"/>
    <n v="25.257999999999996"/>
    <n v="20"/>
    <n v="505.15999999999991"/>
    <n v="1"/>
    <n v="0.75"/>
    <n v="0.5"/>
    <n v="0.625"/>
    <n v="1.875"/>
  </r>
  <r>
    <s v="DL-1923"/>
    <s v="Freight forwarder ABC"/>
    <x v="1"/>
    <s v="Addis Ababa"/>
    <x v="0"/>
    <x v="23"/>
    <d v="2022-08-06T00:00:00"/>
    <d v="2022-08-11T00:00:00"/>
    <x v="0"/>
    <x v="7"/>
    <x v="0"/>
    <s v="Paid"/>
    <s v="Invoiced"/>
    <s v="FOB"/>
    <n v="25.266999999999999"/>
    <n v="100"/>
    <s v="USD"/>
    <n v="100"/>
    <n v="2526.6999999999998"/>
    <n v="80"/>
    <s v="USD"/>
    <n v="80"/>
    <n v="2021.36"/>
    <n v="25.266999999999999"/>
    <n v="20"/>
    <n v="505.34"/>
    <n v="1"/>
    <n v="0.75"/>
    <n v="0.5"/>
    <n v="0.625"/>
    <n v="1.875"/>
  </r>
  <r>
    <s v="DL-1924"/>
    <s v="Freight forwarder ABC"/>
    <x v="1"/>
    <s v="Mogadishu"/>
    <x v="4"/>
    <x v="16"/>
    <d v="2022-08-06T00:00:00"/>
    <d v="2022-08-11T00:00:00"/>
    <x v="0"/>
    <x v="7"/>
    <x v="0"/>
    <s v="Paid"/>
    <s v="Invoiced"/>
    <s v="FOB"/>
    <n v="25.39"/>
    <n v="100"/>
    <s v="USD"/>
    <n v="100"/>
    <n v="2539"/>
    <n v="80"/>
    <s v="USD"/>
    <n v="80"/>
    <n v="2031.2"/>
    <n v="25.39"/>
    <n v="20"/>
    <n v="507.8"/>
    <n v="1"/>
    <n v="0.75"/>
    <n v="0.5"/>
    <n v="0.625"/>
    <n v="1.875"/>
  </r>
  <r>
    <s v="DL-1925"/>
    <s v="Freight forwarder ABC"/>
    <x v="1"/>
    <s v="Mombasa"/>
    <x v="3"/>
    <x v="19"/>
    <d v="2022-08-06T00:00:00"/>
    <d v="2022-08-11T00:00:00"/>
    <x v="0"/>
    <x v="7"/>
    <x v="0"/>
    <s v="Paid"/>
    <s v="Invoiced"/>
    <s v="FOB"/>
    <n v="25.29"/>
    <n v="100"/>
    <s v="USD"/>
    <n v="100"/>
    <n v="2529"/>
    <n v="80"/>
    <s v="USD"/>
    <n v="80"/>
    <n v="2023.1999999999998"/>
    <n v="25.29"/>
    <n v="20"/>
    <n v="505.79999999999995"/>
    <n v="1"/>
    <n v="0.75"/>
    <n v="0.5"/>
    <n v="0.625"/>
    <n v="1.875"/>
  </r>
  <r>
    <s v="DL-1926"/>
    <s v="Freight forwarder ABC"/>
    <x v="1"/>
    <s v="Zanzibar"/>
    <x v="0"/>
    <x v="15"/>
    <d v="2022-08-06T00:00:00"/>
    <d v="2022-08-11T00:00:00"/>
    <x v="0"/>
    <x v="7"/>
    <x v="0"/>
    <s v="Paid"/>
    <s v="Invoiced"/>
    <s v="FOB"/>
    <n v="25.273"/>
    <n v="100"/>
    <s v="USD"/>
    <n v="100"/>
    <n v="2527.3000000000002"/>
    <n v="80"/>
    <s v="USD"/>
    <n v="80"/>
    <n v="2021.84"/>
    <n v="25.273000000000003"/>
    <n v="20"/>
    <n v="505.46000000000004"/>
    <n v="1"/>
    <n v="0.75"/>
    <n v="0.5"/>
    <n v="0.625"/>
    <n v="1.875"/>
  </r>
  <r>
    <s v="DL-1927"/>
    <s v="Freight forwarder ABC"/>
    <x v="1"/>
    <s v="Mombasa"/>
    <x v="1"/>
    <x v="18"/>
    <d v="2022-08-06T00:00:00"/>
    <d v="2022-08-11T00:00:00"/>
    <x v="0"/>
    <x v="7"/>
    <x v="0"/>
    <s v="Paid"/>
    <s v="Invoiced"/>
    <s v="FOB"/>
    <n v="25.317"/>
    <n v="100"/>
    <s v="USD"/>
    <n v="100"/>
    <n v="2531.6999999999998"/>
    <n v="80"/>
    <s v="USD"/>
    <n v="80"/>
    <n v="2025.3600000000001"/>
    <n v="25.316999999999997"/>
    <n v="20"/>
    <n v="506.33999999999992"/>
    <n v="1"/>
    <n v="0.75"/>
    <n v="0.5"/>
    <n v="0.625"/>
    <n v="1.875"/>
  </r>
  <r>
    <s v="DL-1928"/>
    <s v="Freight forwarder ABC"/>
    <x v="1"/>
    <s v="Mombasa"/>
    <x v="3"/>
    <x v="19"/>
    <d v="2022-08-06T00:00:00"/>
    <d v="2022-08-11T00:00:00"/>
    <x v="0"/>
    <x v="7"/>
    <x v="0"/>
    <s v="Paid"/>
    <s v="Invoiced"/>
    <s v="FOB"/>
    <n v="25.285"/>
    <n v="100"/>
    <s v="USD"/>
    <n v="100"/>
    <n v="2528.5"/>
    <n v="80"/>
    <s v="USD"/>
    <n v="80"/>
    <n v="2022.8"/>
    <n v="25.285"/>
    <n v="20"/>
    <n v="505.7"/>
    <n v="1"/>
    <n v="0.75"/>
    <n v="0.5"/>
    <n v="0.625"/>
    <n v="1.875"/>
  </r>
  <r>
    <s v="DL-1929"/>
    <s v="Freight forwarder ABC"/>
    <x v="1"/>
    <s v="Marrakech"/>
    <x v="0"/>
    <x v="5"/>
    <d v="2022-08-13T00:00:00"/>
    <d v="2022-08-19T00:00:00"/>
    <x v="0"/>
    <x v="7"/>
    <x v="0"/>
    <s v="Paid"/>
    <s v="Invoiced"/>
    <s v="FOB"/>
    <n v="25.16"/>
    <n v="100"/>
    <s v="USD"/>
    <n v="100"/>
    <n v="2516"/>
    <n v="80"/>
    <s v="USD"/>
    <n v="80"/>
    <n v="2012.8"/>
    <n v="25.16"/>
    <n v="20"/>
    <n v="503.2"/>
    <n v="1"/>
    <n v="0.89999999999999991"/>
    <n v="0.60000000000000009"/>
    <n v="0.75"/>
    <n v="2.25"/>
  </r>
  <r>
    <s v="DL-1930"/>
    <s v="Freight forwarder ABC"/>
    <x v="1"/>
    <s v="Mogadishu"/>
    <x v="2"/>
    <x v="2"/>
    <d v="2022-08-13T00:00:00"/>
    <d v="2022-08-19T00:00:00"/>
    <x v="0"/>
    <x v="7"/>
    <x v="0"/>
    <s v="Paid"/>
    <s v="Invoiced"/>
    <s v="FOB"/>
    <n v="25.643999999999998"/>
    <n v="100"/>
    <s v="USD"/>
    <n v="100"/>
    <n v="2564.3999999999996"/>
    <n v="80"/>
    <s v="USD"/>
    <n v="80"/>
    <n v="2051.52"/>
    <n v="25.643999999999995"/>
    <n v="20"/>
    <n v="512.87999999999988"/>
    <n v="1"/>
    <n v="0.89999999999999991"/>
    <n v="0.60000000000000009"/>
    <n v="0.75"/>
    <n v="2.25"/>
  </r>
  <r>
    <s v="DL-1931"/>
    <s v="Freight forwarder ABC"/>
    <x v="1"/>
    <s v="Marrakech"/>
    <x v="3"/>
    <x v="4"/>
    <d v="2022-08-12T00:00:00"/>
    <d v="2022-08-19T00:00:00"/>
    <x v="0"/>
    <x v="7"/>
    <x v="0"/>
    <s v="Paid"/>
    <s v="Invoiced"/>
    <s v="FOB"/>
    <n v="25.725999999999999"/>
    <n v="100"/>
    <s v="USD"/>
    <n v="100"/>
    <n v="2572.6"/>
    <n v="80"/>
    <s v="USD"/>
    <n v="80"/>
    <n v="2058.08"/>
    <n v="25.725999999999999"/>
    <n v="20"/>
    <n v="514.52"/>
    <n v="1"/>
    <n v="1.05"/>
    <n v="0.70000000000000007"/>
    <n v="0.875"/>
    <n v="2.625"/>
  </r>
  <r>
    <s v="DL-1932"/>
    <s v="Freight forwarder ABC"/>
    <x v="1"/>
    <s v="Zanzibar"/>
    <x v="4"/>
    <x v="12"/>
    <d v="2022-08-13T00:00:00"/>
    <d v="2022-08-19T00:00:00"/>
    <x v="0"/>
    <x v="7"/>
    <x v="0"/>
    <s v="Paid"/>
    <s v="Invoiced"/>
    <s v="FOB"/>
    <n v="25.533999999999999"/>
    <n v="100"/>
    <s v="USD"/>
    <n v="100"/>
    <n v="2553.4"/>
    <n v="80"/>
    <s v="USD"/>
    <n v="80"/>
    <n v="2042.7199999999998"/>
    <n v="25.534000000000002"/>
    <n v="20"/>
    <n v="510.68000000000006"/>
    <n v="1"/>
    <n v="0.89999999999999991"/>
    <n v="0.60000000000000009"/>
    <n v="0.75"/>
    <n v="2.25"/>
  </r>
  <r>
    <s v="DL-1933"/>
    <s v="Freight forwarder ABC"/>
    <x v="1"/>
    <s v="Mombasa"/>
    <x v="3"/>
    <x v="19"/>
    <d v="2022-08-13T00:00:00"/>
    <d v="2022-08-19T00:00:00"/>
    <x v="0"/>
    <x v="7"/>
    <x v="0"/>
    <s v="Paid"/>
    <s v="Invoiced"/>
    <s v="FOB"/>
    <n v="25.183"/>
    <n v="100"/>
    <s v="USD"/>
    <n v="100"/>
    <n v="2518.3000000000002"/>
    <n v="80"/>
    <s v="USD"/>
    <n v="80"/>
    <n v="2014.6399999999999"/>
    <n v="25.183000000000003"/>
    <n v="20"/>
    <n v="503.66000000000008"/>
    <n v="1"/>
    <n v="0.89999999999999991"/>
    <n v="0.60000000000000009"/>
    <n v="0.75"/>
    <n v="2.25"/>
  </r>
  <r>
    <s v="DL-1934"/>
    <s v="Freight forwarder ABC"/>
    <x v="1"/>
    <s v="Marrakech"/>
    <x v="3"/>
    <x v="4"/>
    <d v="2022-08-13T00:00:00"/>
    <d v="2022-08-19T00:00:00"/>
    <x v="0"/>
    <x v="7"/>
    <x v="0"/>
    <s v="Paid"/>
    <s v="Invoiced"/>
    <s v="FOB"/>
    <n v="25.57"/>
    <n v="100"/>
    <s v="USD"/>
    <n v="100"/>
    <n v="2557"/>
    <n v="80"/>
    <s v="USD"/>
    <n v="80"/>
    <n v="2045.6"/>
    <n v="25.57"/>
    <n v="20"/>
    <n v="511.4"/>
    <n v="1"/>
    <n v="0.89999999999999991"/>
    <n v="0.60000000000000009"/>
    <n v="0.75"/>
    <n v="2.25"/>
  </r>
  <r>
    <s v="DL-1935"/>
    <s v="Freight forwarder ABC"/>
    <x v="1"/>
    <s v="Zanzibar"/>
    <x v="4"/>
    <x v="12"/>
    <d v="2022-08-13T00:00:00"/>
    <d v="2022-08-19T00:00:00"/>
    <x v="0"/>
    <x v="7"/>
    <x v="0"/>
    <s v="Paid"/>
    <s v="Invoiced"/>
    <s v="FOB"/>
    <n v="25.44"/>
    <n v="100"/>
    <s v="USD"/>
    <n v="100"/>
    <n v="2544"/>
    <n v="80"/>
    <s v="USD"/>
    <n v="80"/>
    <n v="2035.2"/>
    <n v="25.44"/>
    <n v="20"/>
    <n v="508.8"/>
    <n v="1"/>
    <n v="0.89999999999999991"/>
    <n v="0.60000000000000009"/>
    <n v="0.75"/>
    <n v="2.25"/>
  </r>
  <r>
    <s v="DL-1936"/>
    <s v="Freight forwarder ABC"/>
    <x v="1"/>
    <s v="Addis Ababa"/>
    <x v="0"/>
    <x v="23"/>
    <d v="2022-08-13T00:00:00"/>
    <d v="2022-08-19T00:00:00"/>
    <x v="0"/>
    <x v="7"/>
    <x v="0"/>
    <s v="Paid"/>
    <s v="Invoiced"/>
    <s v="FOB"/>
    <n v="25.388000000000002"/>
    <n v="100"/>
    <s v="USD"/>
    <n v="100"/>
    <n v="2538.8000000000002"/>
    <n v="80"/>
    <s v="USD"/>
    <n v="80"/>
    <n v="2031.0400000000002"/>
    <n v="25.388000000000002"/>
    <n v="20"/>
    <n v="507.76000000000005"/>
    <n v="1"/>
    <n v="0.89999999999999991"/>
    <n v="0.60000000000000009"/>
    <n v="0.75"/>
    <n v="2.25"/>
  </r>
  <r>
    <s v="DL-1937"/>
    <s v="Freight forwarder ABC"/>
    <x v="1"/>
    <s v="Zanzibar"/>
    <x v="3"/>
    <x v="10"/>
    <d v="2022-08-13T00:00:00"/>
    <d v="2022-08-19T00:00:00"/>
    <x v="0"/>
    <x v="7"/>
    <x v="0"/>
    <s v="Paid"/>
    <s v="Invoiced"/>
    <s v="FOB"/>
    <n v="25.231000000000002"/>
    <n v="100"/>
    <s v="USD"/>
    <n v="100"/>
    <n v="2523.1000000000004"/>
    <n v="80"/>
    <s v="USD"/>
    <n v="80"/>
    <n v="2018.48"/>
    <n v="25.231000000000005"/>
    <n v="20"/>
    <n v="504.62000000000012"/>
    <n v="1"/>
    <n v="0.89999999999999991"/>
    <n v="0.60000000000000009"/>
    <n v="0.75"/>
    <n v="2.25"/>
  </r>
  <r>
    <s v="DL-1938"/>
    <s v="Freight forwarder ABC"/>
    <x v="1"/>
    <s v="Mogadishu"/>
    <x v="0"/>
    <x v="0"/>
    <d v="2022-08-13T00:00:00"/>
    <d v="2022-08-19T00:00:00"/>
    <x v="0"/>
    <x v="7"/>
    <x v="0"/>
    <s v="Paid"/>
    <s v="Invoiced"/>
    <s v="FOB"/>
    <n v="25.291"/>
    <n v="100"/>
    <s v="USD"/>
    <n v="100"/>
    <n v="2529.1"/>
    <n v="80"/>
    <s v="USD"/>
    <n v="80"/>
    <n v="2023.28"/>
    <n v="25.291"/>
    <n v="20"/>
    <n v="505.82"/>
    <n v="1"/>
    <n v="0.89999999999999991"/>
    <n v="0.60000000000000009"/>
    <n v="0.75"/>
    <n v="2.25"/>
  </r>
  <r>
    <s v="DL-1939"/>
    <s v="Freight forwarder ABC"/>
    <x v="1"/>
    <s v="Zanzibar"/>
    <x v="0"/>
    <x v="15"/>
    <d v="2022-08-13T00:00:00"/>
    <d v="2022-08-19T00:00:00"/>
    <x v="0"/>
    <x v="7"/>
    <x v="0"/>
    <s v="Paid"/>
    <s v="Invoiced"/>
    <s v="FOB"/>
    <n v="25.158999999999999"/>
    <n v="100"/>
    <s v="USD"/>
    <n v="100"/>
    <n v="2515.9"/>
    <n v="80"/>
    <s v="USD"/>
    <n v="80"/>
    <n v="2012.7199999999998"/>
    <n v="25.159000000000002"/>
    <n v="20"/>
    <n v="503.18000000000006"/>
    <n v="1"/>
    <n v="0.89999999999999991"/>
    <n v="0.60000000000000009"/>
    <n v="0.75"/>
    <n v="2.25"/>
  </r>
  <r>
    <s v="DL-1940"/>
    <s v="Freight forwarder ABC"/>
    <x v="1"/>
    <s v="Zanzibar"/>
    <x v="0"/>
    <x v="15"/>
    <d v="2022-08-13T00:00:00"/>
    <d v="2022-08-19T00:00:00"/>
    <x v="0"/>
    <x v="7"/>
    <x v="0"/>
    <s v="Paid"/>
    <s v="Invoiced"/>
    <s v="FOB"/>
    <n v="25.183"/>
    <n v="100"/>
    <s v="USD"/>
    <n v="100"/>
    <n v="2518.3000000000002"/>
    <n v="80"/>
    <s v="USD"/>
    <n v="80"/>
    <n v="2014.6399999999999"/>
    <n v="25.183000000000003"/>
    <n v="20"/>
    <n v="503.66000000000008"/>
    <n v="1"/>
    <n v="0.89999999999999991"/>
    <n v="0.60000000000000009"/>
    <n v="0.75"/>
    <n v="2.25"/>
  </r>
  <r>
    <s v="DL-1941"/>
    <s v="Freight forwarder ABC"/>
    <x v="1"/>
    <s v="Mogadishu"/>
    <x v="1"/>
    <x v="1"/>
    <d v="2022-08-13T00:00:00"/>
    <d v="2022-08-19T00:00:00"/>
    <x v="0"/>
    <x v="7"/>
    <x v="0"/>
    <s v="Paid"/>
    <s v="Invoiced"/>
    <s v="FOB"/>
    <n v="25.259"/>
    <n v="100"/>
    <s v="USD"/>
    <n v="100"/>
    <n v="2525.9"/>
    <n v="80"/>
    <s v="USD"/>
    <n v="80"/>
    <n v="2020.72"/>
    <n v="25.259"/>
    <n v="20"/>
    <n v="505.18"/>
    <n v="1"/>
    <n v="0.89999999999999991"/>
    <n v="0.60000000000000009"/>
    <n v="0.75"/>
    <n v="2.25"/>
  </r>
  <r>
    <s v="DL-1942"/>
    <s v="Freight forwarder ABC"/>
    <x v="1"/>
    <s v="Mogadishu"/>
    <x v="1"/>
    <x v="1"/>
    <d v="2022-08-13T00:00:00"/>
    <d v="2022-08-19T00:00:00"/>
    <x v="0"/>
    <x v="7"/>
    <x v="0"/>
    <s v="Paid"/>
    <s v="Invoiced"/>
    <s v="FOB"/>
    <n v="25.184999999999999"/>
    <n v="100"/>
    <s v="USD"/>
    <n v="100"/>
    <n v="2518.5"/>
    <n v="80"/>
    <s v="USD"/>
    <n v="80"/>
    <n v="2014.8"/>
    <n v="25.184999999999999"/>
    <n v="20"/>
    <n v="503.7"/>
    <n v="1"/>
    <n v="0.89999999999999991"/>
    <n v="0.60000000000000009"/>
    <n v="0.75"/>
    <n v="2.25"/>
  </r>
  <r>
    <s v="DL-1943"/>
    <s v="Freight forwarder ABC"/>
    <x v="1"/>
    <s v="Mogadishu"/>
    <x v="0"/>
    <x v="0"/>
    <d v="2022-08-13T00:00:00"/>
    <d v="2022-08-19T00:00:00"/>
    <x v="0"/>
    <x v="7"/>
    <x v="0"/>
    <s v="Paid"/>
    <s v="Invoiced"/>
    <s v="FOB"/>
    <n v="25.262"/>
    <n v="100"/>
    <s v="USD"/>
    <n v="100"/>
    <n v="2526.1999999999998"/>
    <n v="80"/>
    <s v="USD"/>
    <n v="80"/>
    <n v="2020.96"/>
    <n v="25.261999999999997"/>
    <n v="20"/>
    <n v="505.23999999999995"/>
    <n v="1"/>
    <n v="0.89999999999999991"/>
    <n v="0.60000000000000009"/>
    <n v="0.75"/>
    <n v="2.25"/>
  </r>
  <r>
    <s v="DL-1944"/>
    <s v="Freight forwarder ABC"/>
    <x v="1"/>
    <s v="Zanzibar"/>
    <x v="2"/>
    <x v="13"/>
    <d v="2022-08-13T00:00:00"/>
    <d v="2022-08-19T00:00:00"/>
    <x v="0"/>
    <x v="7"/>
    <x v="0"/>
    <s v="Paid"/>
    <s v="Invoiced"/>
    <s v="FOB"/>
    <n v="25.146000000000001"/>
    <n v="100"/>
    <s v="USD"/>
    <n v="100"/>
    <n v="2514.6"/>
    <n v="80"/>
    <s v="USD"/>
    <n v="80"/>
    <n v="2011.68"/>
    <n v="25.146000000000001"/>
    <n v="20"/>
    <n v="502.92"/>
    <n v="1"/>
    <n v="0.89999999999999991"/>
    <n v="0.60000000000000009"/>
    <n v="0.75"/>
    <n v="2.25"/>
  </r>
  <r>
    <s v="DL-1945"/>
    <s v="Freight forwarder ABC"/>
    <x v="1"/>
    <s v="Zanzibar"/>
    <x v="0"/>
    <x v="15"/>
    <d v="2022-08-13T00:00:00"/>
    <d v="2022-08-19T00:00:00"/>
    <x v="0"/>
    <x v="7"/>
    <x v="0"/>
    <s v="Paid"/>
    <s v="Invoiced"/>
    <s v="FOB"/>
    <n v="25.37"/>
    <n v="100"/>
    <s v="USD"/>
    <n v="100"/>
    <n v="2537"/>
    <n v="80"/>
    <s v="USD"/>
    <n v="80"/>
    <n v="2029.6000000000001"/>
    <n v="25.37"/>
    <n v="20"/>
    <n v="507.40000000000003"/>
    <n v="1"/>
    <n v="0.89999999999999991"/>
    <n v="0.60000000000000009"/>
    <n v="0.75"/>
    <n v="2.25"/>
  </r>
  <r>
    <s v="DL-1946"/>
    <s v="Freight forwarder ABC"/>
    <x v="1"/>
    <s v="Mogadishu"/>
    <x v="2"/>
    <x v="2"/>
    <d v="2022-08-19T00:00:00"/>
    <d v="2022-08-19T00:00:00"/>
    <x v="0"/>
    <x v="7"/>
    <x v="0"/>
    <s v="Paid"/>
    <s v="Invoiced"/>
    <s v="FOB"/>
    <n v="25.704999999999998"/>
    <n v="100"/>
    <s v="USD"/>
    <n v="100"/>
    <n v="2570.5"/>
    <n v="80"/>
    <s v="USD"/>
    <n v="80"/>
    <n v="2056.3999999999996"/>
    <n v="25.704999999999998"/>
    <n v="20"/>
    <n v="514.09999999999991"/>
    <n v="1"/>
    <n v="0"/>
    <n v="0"/>
    <n v="0"/>
    <n v="0"/>
  </r>
  <r>
    <s v="DL-1947"/>
    <s v="Freight forwarder ABC"/>
    <x v="1"/>
    <s v="Marrakech"/>
    <x v="3"/>
    <x v="4"/>
    <d v="2022-08-15T00:00:00"/>
    <d v="2022-08-19T00:00:00"/>
    <x v="0"/>
    <x v="7"/>
    <x v="0"/>
    <s v="Paid"/>
    <s v="Invoiced"/>
    <s v="FOB"/>
    <n v="25.687000000000001"/>
    <n v="100"/>
    <s v="USD"/>
    <n v="100"/>
    <n v="2568.7000000000003"/>
    <n v="80"/>
    <s v="USD"/>
    <n v="80"/>
    <n v="2054.96"/>
    <n v="25.687000000000001"/>
    <n v="20"/>
    <n v="513.74"/>
    <n v="0"/>
    <n v="0.6"/>
    <n v="0.4"/>
    <n v="0.5"/>
    <n v="1.5"/>
  </r>
  <r>
    <s v="DL-1948"/>
    <s v="Freight forwarder ABC"/>
    <x v="1"/>
    <s v="Mogadishu"/>
    <x v="4"/>
    <x v="16"/>
    <d v="2022-08-13T00:00:00"/>
    <d v="2022-08-19T00:00:00"/>
    <x v="0"/>
    <x v="7"/>
    <x v="0"/>
    <s v="Paid"/>
    <s v="Invoiced"/>
    <s v="FOB"/>
    <n v="25.263000000000002"/>
    <n v="100"/>
    <s v="USD"/>
    <n v="100"/>
    <n v="2526.3000000000002"/>
    <n v="80"/>
    <s v="USD"/>
    <n v="80"/>
    <n v="2021.0400000000002"/>
    <n v="25.263000000000002"/>
    <n v="20"/>
    <n v="505.26000000000005"/>
    <n v="1"/>
    <n v="0.89999999999999991"/>
    <n v="0.60000000000000009"/>
    <n v="0.75"/>
    <n v="2.25"/>
  </r>
  <r>
    <s v="DL-1949"/>
    <s v="Freight forwarder ABC"/>
    <x v="1"/>
    <s v="Marrakech"/>
    <x v="1"/>
    <x v="9"/>
    <d v="2022-08-16T00:00:00"/>
    <d v="2022-08-22T00:00:00"/>
    <x v="0"/>
    <x v="7"/>
    <x v="0"/>
    <s v="Invoiced"/>
    <s v="Invoiced"/>
    <s v="FOB"/>
    <n v="25.603999999999999"/>
    <n v="100"/>
    <s v="USD"/>
    <n v="100"/>
    <n v="2560.4"/>
    <n v="80"/>
    <s v="USD"/>
    <n v="80"/>
    <n v="2048.3199999999997"/>
    <n v="25.603999999999999"/>
    <n v="20"/>
    <n v="512.07999999999993"/>
    <n v="1"/>
    <n v="0.89999999999999991"/>
    <n v="0.60000000000000009"/>
    <n v="0.75"/>
    <n v="2.25"/>
  </r>
  <r>
    <s v="DL-1950"/>
    <s v="Freight forwarder ABC"/>
    <x v="1"/>
    <s v="Addis Ababa"/>
    <x v="1"/>
    <x v="17"/>
    <d v="2022-08-16T00:00:00"/>
    <d v="2022-08-22T00:00:00"/>
    <x v="0"/>
    <x v="7"/>
    <x v="0"/>
    <s v="Invoiced"/>
    <s v="Invoiced"/>
    <s v="FOB"/>
    <n v="25.626999999999999"/>
    <n v="100"/>
    <s v="USD"/>
    <n v="100"/>
    <n v="2562.6999999999998"/>
    <n v="80"/>
    <s v="USD"/>
    <n v="80"/>
    <n v="2050.16"/>
    <n v="25.626999999999999"/>
    <n v="20"/>
    <n v="512.54"/>
    <n v="1"/>
    <n v="0.89999999999999991"/>
    <n v="0.60000000000000009"/>
    <n v="0.75"/>
    <n v="2.25"/>
  </r>
  <r>
    <s v="DL-1951"/>
    <s v="Freight forwarder ABC"/>
    <x v="1"/>
    <s v="Mogadishu"/>
    <x v="4"/>
    <x v="16"/>
    <d v="2022-08-16T00:00:00"/>
    <d v="2022-08-22T00:00:00"/>
    <x v="0"/>
    <x v="7"/>
    <x v="0"/>
    <s v="Invoiced"/>
    <s v="Invoiced"/>
    <s v="FOB"/>
    <n v="25.613"/>
    <n v="100"/>
    <s v="USD"/>
    <n v="100"/>
    <n v="2561.3000000000002"/>
    <n v="80"/>
    <s v="USD"/>
    <n v="80"/>
    <n v="2049.04"/>
    <n v="25.613000000000003"/>
    <n v="20"/>
    <n v="512.2600000000001"/>
    <n v="1"/>
    <n v="0.89999999999999991"/>
    <n v="0.60000000000000009"/>
    <n v="0.75"/>
    <n v="2.25"/>
  </r>
  <r>
    <s v="DL-1952"/>
    <s v="Freight forwarder ABC"/>
    <x v="1"/>
    <s v="Addis Ababa"/>
    <x v="3"/>
    <x v="7"/>
    <d v="2022-08-16T00:00:00"/>
    <d v="2022-08-22T00:00:00"/>
    <x v="0"/>
    <x v="7"/>
    <x v="0"/>
    <s v="Invoiced"/>
    <s v="Invoiced"/>
    <s v="FOB"/>
    <n v="25.617999999999999"/>
    <n v="100"/>
    <s v="USD"/>
    <n v="100"/>
    <n v="2561.7999999999997"/>
    <n v="80"/>
    <s v="USD"/>
    <n v="80"/>
    <n v="2049.44"/>
    <n v="25.617999999999999"/>
    <n v="20"/>
    <n v="512.36"/>
    <n v="1"/>
    <n v="0.89999999999999991"/>
    <n v="0.60000000000000009"/>
    <n v="0.75"/>
    <n v="2.25"/>
  </r>
  <r>
    <s v="DL-1953"/>
    <s v="Freight forwarder ABC"/>
    <x v="1"/>
    <s v="Mogadishu"/>
    <x v="3"/>
    <x v="20"/>
    <d v="2022-08-16T00:00:00"/>
    <d v="2022-08-22T00:00:00"/>
    <x v="0"/>
    <x v="7"/>
    <x v="0"/>
    <s v="Invoiced"/>
    <s v="Invoiced"/>
    <s v="FOB"/>
    <n v="25.193000000000001"/>
    <n v="100"/>
    <s v="USD"/>
    <n v="100"/>
    <n v="2519.3000000000002"/>
    <n v="80"/>
    <s v="USD"/>
    <n v="80"/>
    <n v="2015.44"/>
    <n v="25.193000000000001"/>
    <n v="20"/>
    <n v="503.86"/>
    <n v="1"/>
    <n v="0.89999999999999991"/>
    <n v="0.60000000000000009"/>
    <n v="0.75"/>
    <n v="2.25"/>
  </r>
  <r>
    <s v="DL-1954"/>
    <s v="Freight forwarder ABC"/>
    <x v="1"/>
    <s v="Zanzibar"/>
    <x v="2"/>
    <x v="13"/>
    <d v="2022-08-16T00:00:00"/>
    <d v="2022-08-22T00:00:00"/>
    <x v="0"/>
    <x v="7"/>
    <x v="0"/>
    <s v="Invoiced"/>
    <s v="Invoiced"/>
    <s v="FOB"/>
    <n v="25.3"/>
    <n v="100"/>
    <s v="USD"/>
    <n v="100"/>
    <n v="2530"/>
    <n v="80"/>
    <s v="USD"/>
    <n v="80"/>
    <n v="2024"/>
    <n v="25.3"/>
    <n v="20"/>
    <n v="506"/>
    <n v="1"/>
    <n v="0.89999999999999991"/>
    <n v="0.60000000000000009"/>
    <n v="0.75"/>
    <n v="2.25"/>
  </r>
  <r>
    <s v="DL-1955"/>
    <s v="Freight forwarder ABC"/>
    <x v="1"/>
    <s v="Addis Ababa"/>
    <x v="3"/>
    <x v="7"/>
    <d v="2022-08-16T00:00:00"/>
    <d v="2022-08-22T00:00:00"/>
    <x v="0"/>
    <x v="7"/>
    <x v="0"/>
    <s v="Invoiced"/>
    <s v="Invoiced"/>
    <s v="FOB"/>
    <n v="25.713999999999999"/>
    <n v="100"/>
    <s v="USD"/>
    <n v="100"/>
    <n v="2571.3999999999996"/>
    <n v="80"/>
    <s v="USD"/>
    <n v="80"/>
    <n v="2057.12"/>
    <n v="25.713999999999995"/>
    <n v="20"/>
    <n v="514.27999999999986"/>
    <n v="1"/>
    <n v="0.89999999999999991"/>
    <n v="0.60000000000000009"/>
    <n v="0.75"/>
    <n v="2.25"/>
  </r>
  <r>
    <s v="DL-1956"/>
    <s v="Freight forwarder ABC"/>
    <x v="1"/>
    <s v="Zanzibar"/>
    <x v="4"/>
    <x v="12"/>
    <d v="2022-08-16T00:00:00"/>
    <d v="2022-08-22T00:00:00"/>
    <x v="0"/>
    <x v="7"/>
    <x v="0"/>
    <s v="Invoiced"/>
    <s v="Invoiced"/>
    <s v="FOB"/>
    <n v="25.658999999999999"/>
    <n v="100"/>
    <s v="USD"/>
    <n v="100"/>
    <n v="2565.9"/>
    <n v="80"/>
    <s v="USD"/>
    <n v="80"/>
    <n v="2052.7199999999998"/>
    <n v="25.659000000000002"/>
    <n v="20"/>
    <n v="513.18000000000006"/>
    <n v="1"/>
    <n v="0.89999999999999991"/>
    <n v="0.60000000000000009"/>
    <n v="0.75"/>
    <n v="2.25"/>
  </r>
  <r>
    <s v="DL-1957"/>
    <s v="Freight forwarder ABC"/>
    <x v="1"/>
    <s v="Zanzibar"/>
    <x v="0"/>
    <x v="15"/>
    <d v="2022-08-16T00:00:00"/>
    <d v="2022-08-22T00:00:00"/>
    <x v="0"/>
    <x v="7"/>
    <x v="0"/>
    <s v="Invoiced"/>
    <s v="Invoiced"/>
    <s v="FOB"/>
    <n v="25.561"/>
    <n v="100"/>
    <s v="USD"/>
    <n v="100"/>
    <n v="2556.1"/>
    <n v="80"/>
    <s v="USD"/>
    <n v="80"/>
    <n v="2044.88"/>
    <n v="25.561"/>
    <n v="20"/>
    <n v="511.22"/>
    <n v="1"/>
    <n v="0.89999999999999991"/>
    <n v="0.60000000000000009"/>
    <n v="0.75"/>
    <n v="2.25"/>
  </r>
  <r>
    <s v="DL-1958"/>
    <s v="Freight forwarder ABC"/>
    <x v="1"/>
    <s v="Mogadishu"/>
    <x v="1"/>
    <x v="1"/>
    <d v="2022-08-16T00:00:00"/>
    <d v="2022-08-22T00:00:00"/>
    <x v="0"/>
    <x v="7"/>
    <x v="0"/>
    <s v="Invoiced"/>
    <s v="Invoiced"/>
    <s v="FOB"/>
    <n v="25.233000000000001"/>
    <n v="100"/>
    <s v="USD"/>
    <n v="100"/>
    <n v="2523.3000000000002"/>
    <n v="80"/>
    <s v="USD"/>
    <n v="80"/>
    <n v="2018.64"/>
    <n v="25.233000000000001"/>
    <n v="20"/>
    <n v="504.66"/>
    <n v="1"/>
    <n v="0.89999999999999991"/>
    <n v="0.60000000000000009"/>
    <n v="0.75"/>
    <n v="2.25"/>
  </r>
  <r>
    <s v="DL-1959"/>
    <s v="Freight forwarder ABC"/>
    <x v="1"/>
    <s v="Marrakech"/>
    <x v="0"/>
    <x v="5"/>
    <d v="2022-08-16T00:00:00"/>
    <d v="2022-08-22T00:00:00"/>
    <x v="0"/>
    <x v="7"/>
    <x v="0"/>
    <s v="Invoiced"/>
    <s v="Invoiced"/>
    <s v="FOB"/>
    <n v="25.736000000000001"/>
    <n v="100"/>
    <s v="USD"/>
    <n v="100"/>
    <n v="2573.6"/>
    <n v="80"/>
    <s v="USD"/>
    <n v="80"/>
    <n v="2058.88"/>
    <n v="25.736000000000001"/>
    <n v="20"/>
    <n v="514.72"/>
    <n v="1"/>
    <n v="0.89999999999999991"/>
    <n v="0.60000000000000009"/>
    <n v="0.75"/>
    <n v="2.25"/>
  </r>
  <r>
    <s v="DL-1960"/>
    <s v="Freight forwarder ABC"/>
    <x v="1"/>
    <s v="Addis Ababa"/>
    <x v="0"/>
    <x v="23"/>
    <d v="2022-08-16T00:00:00"/>
    <d v="2022-08-22T00:00:00"/>
    <x v="0"/>
    <x v="7"/>
    <x v="0"/>
    <s v="Invoiced"/>
    <s v="Invoiced"/>
    <s v="FOB"/>
    <n v="25.695"/>
    <n v="100"/>
    <s v="USD"/>
    <n v="100"/>
    <n v="2569.5"/>
    <n v="80"/>
    <s v="USD"/>
    <n v="80"/>
    <n v="2055.6"/>
    <n v="25.695"/>
    <n v="20"/>
    <n v="513.9"/>
    <n v="1"/>
    <n v="0.89999999999999991"/>
    <n v="0.60000000000000009"/>
    <n v="0.75"/>
    <n v="2.25"/>
  </r>
  <r>
    <s v="DL-1961"/>
    <s v="Freight forwarder ABC"/>
    <x v="1"/>
    <s v="Mogadishu"/>
    <x v="1"/>
    <x v="1"/>
    <d v="2022-08-16T00:00:00"/>
    <d v="2022-08-22T00:00:00"/>
    <x v="0"/>
    <x v="7"/>
    <x v="0"/>
    <s v="Invoiced"/>
    <s v="Invoiced"/>
    <s v="FOB"/>
    <n v="25.661000000000001"/>
    <n v="100"/>
    <s v="USD"/>
    <n v="100"/>
    <n v="2566.1000000000004"/>
    <n v="80"/>
    <s v="USD"/>
    <n v="80"/>
    <n v="2052.88"/>
    <n v="25.661000000000005"/>
    <n v="20"/>
    <n v="513.22000000000014"/>
    <n v="1"/>
    <n v="0.89999999999999991"/>
    <n v="0.60000000000000009"/>
    <n v="0.75"/>
    <n v="2.25"/>
  </r>
  <r>
    <s v="DL-1962"/>
    <s v="Freight forwarder ABC"/>
    <x v="1"/>
    <s v="Addis Ababa"/>
    <x v="0"/>
    <x v="23"/>
    <d v="2022-08-16T00:00:00"/>
    <d v="2022-08-22T00:00:00"/>
    <x v="0"/>
    <x v="7"/>
    <x v="0"/>
    <s v="Invoiced"/>
    <s v="Invoiced"/>
    <s v="FOB"/>
    <n v="25.638000000000002"/>
    <n v="100"/>
    <s v="USD"/>
    <n v="100"/>
    <n v="2563.8000000000002"/>
    <n v="80"/>
    <s v="USD"/>
    <n v="80"/>
    <n v="2051.04"/>
    <n v="25.638000000000002"/>
    <n v="20"/>
    <n v="512.76"/>
    <n v="1"/>
    <n v="0.89999999999999991"/>
    <n v="0.60000000000000009"/>
    <n v="0.75"/>
    <n v="2.25"/>
  </r>
  <r>
    <s v="DL-1963"/>
    <s v="Freight forwarder ABC"/>
    <x v="1"/>
    <s v="Marrakech"/>
    <x v="0"/>
    <x v="5"/>
    <d v="2022-08-16T00:00:00"/>
    <d v="2022-08-19T00:00:00"/>
    <x v="0"/>
    <x v="7"/>
    <x v="0"/>
    <s v="Invoiced"/>
    <s v="Invoiced"/>
    <s v="FOB"/>
    <n v="25.317"/>
    <n v="100"/>
    <s v="USD"/>
    <n v="100"/>
    <n v="2531.6999999999998"/>
    <n v="80"/>
    <s v="USD"/>
    <n v="80"/>
    <n v="2025.3600000000001"/>
    <n v="25.316999999999997"/>
    <n v="20"/>
    <n v="506.33999999999992"/>
    <n v="1"/>
    <n v="0.44999999999999996"/>
    <n v="0.30000000000000004"/>
    <n v="0.375"/>
    <n v="1.125"/>
  </r>
  <r>
    <s v="DL-1964"/>
    <s v="Freight forwarder ABC"/>
    <x v="1"/>
    <s v="Mombasa"/>
    <x v="3"/>
    <x v="19"/>
    <d v="2022-08-16T00:00:00"/>
    <d v="2022-08-19T00:00:00"/>
    <x v="0"/>
    <x v="7"/>
    <x v="0"/>
    <s v="Invoiced"/>
    <s v="Invoiced"/>
    <s v="FOB"/>
    <n v="25.157"/>
    <n v="100"/>
    <s v="USD"/>
    <n v="100"/>
    <n v="2515.6999999999998"/>
    <n v="80"/>
    <s v="USD"/>
    <n v="80"/>
    <n v="2012.56"/>
    <n v="25.156999999999996"/>
    <n v="20"/>
    <n v="503.13999999999993"/>
    <n v="1"/>
    <n v="0.44999999999999996"/>
    <n v="0.30000000000000004"/>
    <n v="0.375"/>
    <n v="1.125"/>
  </r>
  <r>
    <s v="DL-1965"/>
    <s v="Freight forwarder ABC"/>
    <x v="1"/>
    <s v="Mombasa"/>
    <x v="2"/>
    <x v="3"/>
    <d v="2022-08-16T00:00:00"/>
    <d v="2022-08-22T00:00:00"/>
    <x v="0"/>
    <x v="7"/>
    <x v="0"/>
    <s v="Invoiced"/>
    <s v="Invoiced"/>
    <s v="FOB"/>
    <n v="25.321999999999999"/>
    <n v="100"/>
    <s v="USD"/>
    <n v="100"/>
    <n v="2532.1999999999998"/>
    <n v="80"/>
    <s v="USD"/>
    <n v="80"/>
    <n v="2025.76"/>
    <n v="25.321999999999999"/>
    <n v="20"/>
    <n v="506.44"/>
    <n v="1"/>
    <n v="0.89999999999999991"/>
    <n v="0.60000000000000009"/>
    <n v="0.75"/>
    <n v="2.25"/>
  </r>
  <r>
    <s v="DL-1966"/>
    <s v="Freight forwarder ABC"/>
    <x v="1"/>
    <s v="Addis Ababa"/>
    <x v="0"/>
    <x v="23"/>
    <d v="2022-08-16T00:00:00"/>
    <d v="2022-08-22T00:00:00"/>
    <x v="0"/>
    <x v="7"/>
    <x v="0"/>
    <s v="Invoiced"/>
    <s v="Invoiced"/>
    <s v="FOB"/>
    <n v="25.411999999999999"/>
    <n v="100"/>
    <s v="USD"/>
    <n v="100"/>
    <n v="2541.1999999999998"/>
    <n v="80"/>
    <s v="USD"/>
    <n v="80"/>
    <n v="2032.96"/>
    <n v="25.411999999999999"/>
    <n v="20"/>
    <n v="508.24"/>
    <n v="1"/>
    <n v="0.89999999999999991"/>
    <n v="0.60000000000000009"/>
    <n v="0.75"/>
    <n v="2.25"/>
  </r>
  <r>
    <s v="DL-1967"/>
    <s v="Freight forwarder ABC"/>
    <x v="1"/>
    <s v="Mombasa"/>
    <x v="2"/>
    <x v="3"/>
    <d v="2022-08-16T00:00:00"/>
    <d v="2022-08-22T00:00:00"/>
    <x v="0"/>
    <x v="7"/>
    <x v="0"/>
    <s v="Invoiced"/>
    <s v="Invoiced"/>
    <s v="FOB"/>
    <n v="25.7"/>
    <n v="100"/>
    <s v="USD"/>
    <n v="100"/>
    <n v="2570"/>
    <n v="80"/>
    <s v="USD"/>
    <n v="80"/>
    <n v="2056"/>
    <n v="25.7"/>
    <n v="20"/>
    <n v="514"/>
    <n v="1"/>
    <n v="0.89999999999999991"/>
    <n v="0.60000000000000009"/>
    <n v="0.75"/>
    <n v="2.25"/>
  </r>
  <r>
    <s v="DL-1968"/>
    <s v="Freight forwarder ABC"/>
    <x v="1"/>
    <s v="Mogadishu"/>
    <x v="1"/>
    <x v="1"/>
    <d v="2022-08-16T00:00:00"/>
    <d v="2022-08-22T00:00:00"/>
    <x v="0"/>
    <x v="7"/>
    <x v="0"/>
    <s v="Invoiced"/>
    <s v="Invoiced"/>
    <s v="FOB"/>
    <n v="25.704999999999998"/>
    <n v="100"/>
    <s v="USD"/>
    <n v="100"/>
    <n v="2570.5"/>
    <n v="80"/>
    <s v="USD"/>
    <n v="80"/>
    <n v="2056.3999999999996"/>
    <n v="25.704999999999998"/>
    <n v="20"/>
    <n v="514.09999999999991"/>
    <n v="1"/>
    <n v="0.89999999999999991"/>
    <n v="0.60000000000000009"/>
    <n v="0.75"/>
    <n v="2.25"/>
  </r>
  <r>
    <s v="DL-1969"/>
    <s v="Freight forwarder ABC"/>
    <x v="0"/>
    <s v="Mombasa"/>
    <x v="0"/>
    <x v="11"/>
    <d v="2022-08-14T00:00:00"/>
    <d v="2022-09-06T00:00:00"/>
    <x v="0"/>
    <x v="8"/>
    <x v="0"/>
    <s v="Missing"/>
    <s v="Draft"/>
    <s v="TRANSPORTATION"/>
    <n v="29.48"/>
    <n v="600"/>
    <s v="USD"/>
    <n v="600"/>
    <n v="17688"/>
    <n v="300"/>
    <s v="USD"/>
    <n v="300"/>
    <n v="8844"/>
    <n v="29.48"/>
    <n v="300"/>
    <n v="8844"/>
    <n v="1"/>
    <n v="3.4499999999999997"/>
    <n v="2.3000000000000003"/>
    <n v="2.875"/>
    <n v="8.625"/>
  </r>
  <r>
    <s v="DL-1970"/>
    <s v="Freight forwarder ABC"/>
    <x v="0"/>
    <s v="Mogadishu"/>
    <x v="0"/>
    <x v="0"/>
    <d v="2022-08-14T00:00:00"/>
    <d v="2022-09-06T00:00:00"/>
    <x v="0"/>
    <x v="8"/>
    <x v="0"/>
    <s v="Missing"/>
    <s v="Draft"/>
    <s v="TRANSPORTATION"/>
    <n v="29.68"/>
    <n v="600"/>
    <s v="USD"/>
    <n v="600"/>
    <n v="17808"/>
    <n v="300"/>
    <s v="USD"/>
    <n v="300"/>
    <n v="8904"/>
    <n v="29.68"/>
    <n v="300"/>
    <n v="8904"/>
    <n v="1"/>
    <n v="3.4499999999999997"/>
    <n v="2.3000000000000003"/>
    <n v="2.875"/>
    <n v="8.625"/>
  </r>
  <r>
    <s v="DL-1971"/>
    <s v="Freight forwarder ABC"/>
    <x v="0"/>
    <s v="Marrakech"/>
    <x v="0"/>
    <x v="5"/>
    <d v="2022-08-14T00:00:00"/>
    <d v="2022-09-06T00:00:00"/>
    <x v="0"/>
    <x v="8"/>
    <x v="0"/>
    <s v="Missing"/>
    <s v="Draft"/>
    <s v="TRANSPORTATION"/>
    <n v="29.48"/>
    <n v="600"/>
    <s v="USD"/>
    <n v="600"/>
    <n v="17688"/>
    <n v="300"/>
    <s v="USD"/>
    <n v="300"/>
    <n v="8844"/>
    <n v="29.48"/>
    <n v="300"/>
    <n v="8844"/>
    <n v="1"/>
    <n v="3.4499999999999997"/>
    <n v="2.3000000000000003"/>
    <n v="2.875"/>
    <n v="8.625"/>
  </r>
  <r>
    <s v="DL-1972"/>
    <s v="Freight forwarder ABC"/>
    <x v="0"/>
    <s v="Addis Ababa"/>
    <x v="1"/>
    <x v="17"/>
    <d v="2022-08-24T00:00:00"/>
    <s v="NULL"/>
    <x v="1"/>
    <x v="9"/>
    <x v="1"/>
    <s v="Missing"/>
    <s v="Missing"/>
    <s v="TRANSPORTATION"/>
    <n v="31"/>
    <n v="600"/>
    <s v="USD"/>
    <n v="600"/>
    <n v="18600"/>
    <n v="300"/>
    <s v="USD"/>
    <n v="300"/>
    <n v="9300"/>
    <n v="31"/>
    <n v="300"/>
    <n v="9300"/>
    <n v="0"/>
    <n v="0"/>
    <n v="0"/>
    <n v="0"/>
    <n v="0"/>
  </r>
  <r>
    <s v="DL-1973"/>
    <s v="Freight forwarder ABC"/>
    <x v="0"/>
    <s v="Mombasa"/>
    <x v="3"/>
    <x v="19"/>
    <d v="2022-08-31T00:00:00"/>
    <s v="NULL"/>
    <x v="1"/>
    <x v="9"/>
    <x v="1"/>
    <s v="Missing"/>
    <s v="Missing"/>
    <s v="TRANSPORTATION"/>
    <n v="29.48"/>
    <n v="600"/>
    <s v="USD"/>
    <n v="600"/>
    <n v="17688"/>
    <n v="300"/>
    <s v="USD"/>
    <n v="300"/>
    <n v="8844"/>
    <n v="29.48"/>
    <n v="300"/>
    <n v="8844"/>
    <n v="0"/>
    <n v="0"/>
    <n v="0"/>
    <n v="0"/>
    <n v="0"/>
  </r>
  <r>
    <s v="DL-1974"/>
    <s v="Freight forwarder ABC"/>
    <x v="0"/>
    <s v="Marrakech"/>
    <x v="4"/>
    <x v="21"/>
    <d v="2022-08-31T00:00:00"/>
    <s v="NULL"/>
    <x v="1"/>
    <x v="9"/>
    <x v="1"/>
    <s v="Missing"/>
    <s v="Missing"/>
    <s v="TRANSPORTATION"/>
    <n v="29.6"/>
    <n v="600"/>
    <s v="USD"/>
    <n v="600"/>
    <n v="17760"/>
    <n v="300"/>
    <s v="USD"/>
    <n v="300"/>
    <n v="8880"/>
    <n v="29.6"/>
    <n v="300"/>
    <n v="8880"/>
    <n v="0"/>
    <n v="0"/>
    <n v="0"/>
    <n v="0"/>
    <n v="0"/>
  </r>
  <r>
    <s v="DL-1975"/>
    <s v="Freight forwarder ABC"/>
    <x v="0"/>
    <s v="Mombasa"/>
    <x v="0"/>
    <x v="11"/>
    <d v="2022-08-31T00:00:00"/>
    <s v="NULL"/>
    <x v="1"/>
    <x v="9"/>
    <x v="1"/>
    <s v="Missing"/>
    <s v="Missing"/>
    <s v="TRANSPORTATION"/>
    <n v="29.52"/>
    <n v="600"/>
    <s v="USD"/>
    <n v="600"/>
    <n v="17712"/>
    <n v="300"/>
    <s v="USD"/>
    <n v="300"/>
    <n v="8856"/>
    <n v="29.52"/>
    <n v="300"/>
    <n v="8856"/>
    <n v="0"/>
    <n v="0"/>
    <n v="0"/>
    <n v="0"/>
    <n v="0"/>
  </r>
  <r>
    <s v="DL-1976"/>
    <s v="Freight forwarder ABC"/>
    <x v="0"/>
    <s v="Marrakech"/>
    <x v="2"/>
    <x v="22"/>
    <d v="2022-09-01T00:00:00"/>
    <s v="NULL"/>
    <x v="1"/>
    <x v="9"/>
    <x v="1"/>
    <s v="Missing"/>
    <s v="Missing"/>
    <s v="TRANSPORTATION"/>
    <n v="29.86"/>
    <n v="600"/>
    <s v="USD"/>
    <n v="600"/>
    <n v="17916"/>
    <n v="300"/>
    <s v="USD"/>
    <n v="300"/>
    <n v="8958"/>
    <n v="29.86"/>
    <n v="300"/>
    <n v="8958"/>
    <n v="0"/>
    <n v="0"/>
    <n v="0"/>
    <n v="0"/>
    <n v="0"/>
  </r>
  <r>
    <s v="DL-1977"/>
    <s v="Freight forwarder ABC"/>
    <x v="0"/>
    <s v="Mogadishu"/>
    <x v="1"/>
    <x v="1"/>
    <d v="2022-08-31T00:00:00"/>
    <s v="NULL"/>
    <x v="1"/>
    <x v="9"/>
    <x v="1"/>
    <s v="Missing"/>
    <s v="Missing"/>
    <s v="TRANSPORTATION"/>
    <n v="29.44"/>
    <n v="600"/>
    <s v="USD"/>
    <n v="600"/>
    <n v="17664"/>
    <n v="300"/>
    <s v="USD"/>
    <n v="300"/>
    <n v="8832"/>
    <n v="29.44"/>
    <n v="300"/>
    <n v="8832"/>
    <n v="0"/>
    <n v="0"/>
    <n v="0"/>
    <n v="0"/>
    <n v="0"/>
  </r>
  <r>
    <s v="DL-1978"/>
    <s v="Freight forwarder ABC"/>
    <x v="0"/>
    <s v="Addis Ababa"/>
    <x v="4"/>
    <x v="8"/>
    <d v="2022-08-24T00:00:00"/>
    <s v="NULL"/>
    <x v="1"/>
    <x v="9"/>
    <x v="1"/>
    <s v="Missing"/>
    <s v="Missing"/>
    <s v="SECURITY &amp; ESCORT"/>
    <n v="31"/>
    <n v="20"/>
    <s v="USD"/>
    <n v="20"/>
    <n v="620"/>
    <n v="10"/>
    <s v="USD"/>
    <n v="10"/>
    <n v="310"/>
    <n v="31"/>
    <n v="10"/>
    <n v="310"/>
    <n v="0"/>
    <n v="0"/>
    <n v="0"/>
    <n v="0"/>
    <n v="0"/>
  </r>
  <r>
    <s v="DL-1979"/>
    <s v="Freight forwarder ABC"/>
    <x v="0"/>
    <s v="Zanzibar"/>
    <x v="4"/>
    <x v="12"/>
    <d v="2022-08-31T00:00:00"/>
    <s v="NULL"/>
    <x v="1"/>
    <x v="9"/>
    <x v="1"/>
    <s v="Missing"/>
    <s v="Missing"/>
    <s v="SECURITY &amp; ESCORT"/>
    <n v="29.48"/>
    <n v="20"/>
    <s v="USD"/>
    <n v="20"/>
    <n v="589.6"/>
    <n v="10"/>
    <s v="USD"/>
    <n v="10"/>
    <n v="294.8"/>
    <n v="29.48"/>
    <n v="10"/>
    <n v="294.8"/>
    <n v="0"/>
    <n v="0"/>
    <n v="0"/>
    <n v="0"/>
    <n v="0"/>
  </r>
  <r>
    <s v="DL-1980"/>
    <s v="Freight forwarder ABC"/>
    <x v="0"/>
    <s v="Addis Ababa"/>
    <x v="3"/>
    <x v="7"/>
    <d v="2022-08-31T00:00:00"/>
    <s v="NULL"/>
    <x v="1"/>
    <x v="9"/>
    <x v="1"/>
    <s v="Missing"/>
    <s v="Missing"/>
    <s v="SECURITY &amp; ESCORT"/>
    <n v="29.6"/>
    <n v="20"/>
    <s v="USD"/>
    <n v="20"/>
    <n v="592"/>
    <n v="10"/>
    <s v="USD"/>
    <n v="10"/>
    <n v="296"/>
    <n v="29.6"/>
    <n v="10"/>
    <n v="296"/>
    <n v="0"/>
    <n v="0"/>
    <n v="0"/>
    <n v="0"/>
    <n v="0"/>
  </r>
  <r>
    <s v="DL-1981"/>
    <s v="Freight forwarder ABC"/>
    <x v="0"/>
    <s v="Addis Ababa"/>
    <x v="1"/>
    <x v="17"/>
    <d v="2022-08-31T00:00:00"/>
    <s v="NULL"/>
    <x v="1"/>
    <x v="9"/>
    <x v="1"/>
    <s v="Missing"/>
    <s v="Missing"/>
    <s v="SECURITY &amp; ESCORT"/>
    <n v="29.52"/>
    <n v="20"/>
    <s v="USD"/>
    <n v="20"/>
    <n v="590.4"/>
    <n v="10"/>
    <s v="USD"/>
    <n v="10"/>
    <n v="295.2"/>
    <n v="29.52"/>
    <n v="10"/>
    <n v="295.2"/>
    <n v="0"/>
    <n v="0"/>
    <n v="0"/>
    <n v="0"/>
    <n v="0"/>
  </r>
  <r>
    <s v="DL-1982"/>
    <s v="Freight forwarder ABC"/>
    <x v="0"/>
    <s v="Marrakech"/>
    <x v="0"/>
    <x v="5"/>
    <d v="2022-09-01T00:00:00"/>
    <s v="NULL"/>
    <x v="1"/>
    <x v="9"/>
    <x v="1"/>
    <s v="Missing"/>
    <s v="Missing"/>
    <s v="SECURITY &amp; ESCORT"/>
    <n v="29.86"/>
    <n v="20"/>
    <s v="USD"/>
    <n v="20"/>
    <n v="597.20000000000005"/>
    <n v="10"/>
    <s v="USD"/>
    <n v="10"/>
    <n v="298.60000000000002"/>
    <n v="29.860000000000003"/>
    <n v="10"/>
    <n v="298.60000000000002"/>
    <n v="0"/>
    <n v="0"/>
    <n v="0"/>
    <n v="0"/>
    <n v="0"/>
  </r>
  <r>
    <s v="DL-1983"/>
    <s v="Freight forwarder ABC"/>
    <x v="0"/>
    <s v="Mombasa"/>
    <x v="0"/>
    <x v="11"/>
    <d v="2022-08-31T00:00:00"/>
    <s v="NULL"/>
    <x v="1"/>
    <x v="9"/>
    <x v="1"/>
    <s v="Missing"/>
    <s v="Missing"/>
    <s v="SECURITY &amp; ESCORT"/>
    <n v="29.44"/>
    <n v="20"/>
    <s v="USD"/>
    <n v="20"/>
    <n v="588.80000000000007"/>
    <n v="10"/>
    <s v="USD"/>
    <n v="10"/>
    <n v="294.40000000000003"/>
    <n v="29.440000000000005"/>
    <n v="10"/>
    <n v="294.40000000000003"/>
    <n v="0"/>
    <n v="0"/>
    <n v="0"/>
    <n v="0"/>
    <n v="0"/>
  </r>
  <r>
    <s v="DL-1993"/>
    <s v="Freight forwarder ABC"/>
    <x v="1"/>
    <s v="Zanzibar"/>
    <x v="1"/>
    <x v="24"/>
    <d v="2022-08-30T00:00:00"/>
    <d v="2022-08-30T00:00:00"/>
    <x v="0"/>
    <x v="7"/>
    <x v="0"/>
    <s v="Invoiced"/>
    <s v="Invoiced"/>
    <s v="FOB"/>
    <n v="25.600999999999999"/>
    <n v="100"/>
    <s v="USD"/>
    <n v="100"/>
    <n v="2560.1"/>
    <n v="80"/>
    <s v="USD"/>
    <n v="80"/>
    <n v="2048.08"/>
    <n v="25.600999999999999"/>
    <n v="20"/>
    <n v="512.02"/>
    <n v="1"/>
    <n v="0"/>
    <n v="0"/>
    <n v="0"/>
    <n v="0"/>
  </r>
  <r>
    <s v="DL-1994"/>
    <s v="Freight forwarder ABC"/>
    <x v="1"/>
    <s v="Zanzibar"/>
    <x v="0"/>
    <x v="15"/>
    <d v="2022-08-30T00:00:00"/>
    <d v="2022-08-30T00:00:00"/>
    <x v="0"/>
    <x v="7"/>
    <x v="0"/>
    <s v="Invoiced"/>
    <s v="Invoiced"/>
    <s v="FOB"/>
    <n v="25.736999999999998"/>
    <n v="100"/>
    <s v="USD"/>
    <n v="100"/>
    <n v="2573.6999999999998"/>
    <n v="80"/>
    <s v="USD"/>
    <n v="80"/>
    <n v="2058.96"/>
    <n v="25.736999999999998"/>
    <n v="20"/>
    <n v="514.74"/>
    <n v="1"/>
    <n v="0"/>
    <n v="0"/>
    <n v="0"/>
    <n v="0"/>
  </r>
  <r>
    <s v="DL-1995"/>
    <s v="Freight forwarder ABC"/>
    <x v="1"/>
    <s v="Marrakech"/>
    <x v="1"/>
    <x v="9"/>
    <d v="2022-08-30T00:00:00"/>
    <d v="2022-08-30T00:00:00"/>
    <x v="0"/>
    <x v="7"/>
    <x v="0"/>
    <s v="Invoiced"/>
    <s v="Invoiced"/>
    <s v="FOB"/>
    <n v="25.606000000000002"/>
    <n v="100"/>
    <s v="USD"/>
    <n v="100"/>
    <n v="2560.6000000000004"/>
    <n v="80"/>
    <s v="USD"/>
    <n v="80"/>
    <n v="2048.48"/>
    <n v="25.606000000000005"/>
    <n v="20"/>
    <n v="512.12000000000012"/>
    <n v="1"/>
    <n v="0"/>
    <n v="0"/>
    <n v="0"/>
    <n v="0"/>
  </r>
  <r>
    <s v="DL-1996"/>
    <s v="Freight forwarder ABC"/>
    <x v="1"/>
    <s v="Zanzibar"/>
    <x v="1"/>
    <x v="24"/>
    <d v="2022-08-30T00:00:00"/>
    <d v="2022-08-30T00:00:00"/>
    <x v="0"/>
    <x v="7"/>
    <x v="0"/>
    <s v="Invoiced"/>
    <s v="Invoiced"/>
    <s v="FOB"/>
    <n v="25.629000000000001"/>
    <n v="100"/>
    <s v="USD"/>
    <n v="100"/>
    <n v="2562.9"/>
    <n v="80"/>
    <s v="USD"/>
    <n v="80"/>
    <n v="2050.3200000000002"/>
    <n v="25.629000000000001"/>
    <n v="20"/>
    <n v="512.58000000000004"/>
    <n v="1"/>
    <n v="0"/>
    <n v="0"/>
    <n v="0"/>
    <n v="0"/>
  </r>
  <r>
    <s v="DL-1997"/>
    <s v="Freight forwarder ABC"/>
    <x v="1"/>
    <s v="Marrakech"/>
    <x v="4"/>
    <x v="21"/>
    <d v="2022-08-30T00:00:00"/>
    <d v="2022-08-30T00:00:00"/>
    <x v="0"/>
    <x v="7"/>
    <x v="0"/>
    <s v="Invoiced"/>
    <s v="Invoiced"/>
    <s v="FOB"/>
    <n v="25.634"/>
    <n v="100"/>
    <s v="USD"/>
    <n v="100"/>
    <n v="2563.4"/>
    <n v="80"/>
    <s v="USD"/>
    <n v="80"/>
    <n v="2050.7200000000003"/>
    <n v="25.634"/>
    <n v="20"/>
    <n v="512.68000000000006"/>
    <n v="1"/>
    <n v="0"/>
    <n v="0"/>
    <n v="0"/>
    <n v="0"/>
  </r>
  <r>
    <s v="DL-1998"/>
    <s v="Freight forwarder ABC"/>
    <x v="1"/>
    <s v="Mombasa"/>
    <x v="3"/>
    <x v="19"/>
    <d v="2022-08-30T00:00:00"/>
    <d v="2022-08-30T00:00:00"/>
    <x v="0"/>
    <x v="7"/>
    <x v="0"/>
    <s v="Invoiced"/>
    <s v="Invoiced"/>
    <s v="FOB"/>
    <n v="25.509"/>
    <n v="100"/>
    <s v="USD"/>
    <n v="100"/>
    <n v="2550.9"/>
    <n v="80"/>
    <s v="USD"/>
    <n v="80"/>
    <n v="2040.72"/>
    <n v="25.509"/>
    <n v="20"/>
    <n v="510.18"/>
    <n v="1"/>
    <n v="0"/>
    <n v="0"/>
    <n v="0"/>
    <n v="0"/>
  </r>
  <r>
    <s v="DL-1999"/>
    <s v="Freight forwarder ABC"/>
    <x v="1"/>
    <s v="Marrakech"/>
    <x v="2"/>
    <x v="22"/>
    <d v="2022-08-30T00:00:00"/>
    <d v="2022-08-30T00:00:00"/>
    <x v="0"/>
    <x v="7"/>
    <x v="0"/>
    <s v="Invoiced"/>
    <s v="Invoiced"/>
    <s v="FOB"/>
    <n v="25.692"/>
    <n v="100"/>
    <s v="USD"/>
    <n v="100"/>
    <n v="2569.1999999999998"/>
    <n v="80"/>
    <s v="USD"/>
    <n v="80"/>
    <n v="2055.36"/>
    <n v="25.691999999999997"/>
    <n v="20"/>
    <n v="513.83999999999992"/>
    <n v="1"/>
    <n v="0"/>
    <n v="0"/>
    <n v="0"/>
    <n v="0"/>
  </r>
  <r>
    <s v="DL-2000"/>
    <s v="Freight forwarder ABC"/>
    <x v="1"/>
    <s v="Addis Ababa"/>
    <x v="2"/>
    <x v="14"/>
    <d v="2022-08-30T00:00:00"/>
    <d v="2022-08-30T00:00:00"/>
    <x v="0"/>
    <x v="7"/>
    <x v="0"/>
    <s v="Invoiced"/>
    <s v="Invoiced"/>
    <s v="FOB"/>
    <n v="25.710999999999999"/>
    <n v="100"/>
    <s v="USD"/>
    <n v="100"/>
    <n v="2571.1"/>
    <n v="80"/>
    <s v="USD"/>
    <n v="80"/>
    <n v="2056.88"/>
    <n v="25.710999999999999"/>
    <n v="20"/>
    <n v="514.22"/>
    <n v="1"/>
    <n v="0"/>
    <n v="0"/>
    <n v="0"/>
    <n v="0"/>
  </r>
  <r>
    <s v="DL-2001"/>
    <s v="Freight forwarder ABC"/>
    <x v="1"/>
    <s v="Addis Ababa"/>
    <x v="2"/>
    <x v="14"/>
    <d v="2022-08-30T00:00:00"/>
    <d v="2022-08-30T00:00:00"/>
    <x v="0"/>
    <x v="7"/>
    <x v="0"/>
    <s v="Invoiced"/>
    <s v="Invoiced"/>
    <s v="FOB"/>
    <n v="25.706"/>
    <n v="100"/>
    <s v="USD"/>
    <n v="100"/>
    <n v="2570.6"/>
    <n v="80"/>
    <s v="USD"/>
    <n v="80"/>
    <n v="2056.48"/>
    <n v="25.706"/>
    <n v="20"/>
    <n v="514.12"/>
    <n v="1"/>
    <n v="0"/>
    <n v="0"/>
    <n v="0"/>
    <n v="0"/>
  </r>
  <r>
    <s v="DL-2002"/>
    <s v="Freight forwarder ABC"/>
    <x v="1"/>
    <s v="Mombasa"/>
    <x v="0"/>
    <x v="11"/>
    <d v="2022-08-30T00:00:00"/>
    <d v="2022-08-30T00:00:00"/>
    <x v="0"/>
    <x v="7"/>
    <x v="0"/>
    <s v="Invoiced"/>
    <s v="Invoiced"/>
    <s v="FOB"/>
    <n v="25.602"/>
    <n v="100"/>
    <s v="USD"/>
    <n v="100"/>
    <n v="2560.1999999999998"/>
    <n v="80"/>
    <s v="USD"/>
    <n v="80"/>
    <n v="2048.16"/>
    <n v="25.601999999999997"/>
    <n v="20"/>
    <n v="512.04"/>
    <n v="1"/>
    <n v="0"/>
    <n v="0"/>
    <n v="0"/>
    <n v="0"/>
  </r>
  <r>
    <s v="DL-2003"/>
    <s v="Freight forwarder ABC"/>
    <x v="1"/>
    <s v="Addis Ababa"/>
    <x v="4"/>
    <x v="8"/>
    <d v="2022-08-30T00:00:00"/>
    <d v="2022-08-30T00:00:00"/>
    <x v="0"/>
    <x v="7"/>
    <x v="0"/>
    <s v="Invoiced"/>
    <s v="Invoiced"/>
    <s v="FOB"/>
    <n v="25.716000000000001"/>
    <n v="100"/>
    <s v="USD"/>
    <n v="100"/>
    <n v="2571.6"/>
    <n v="80"/>
    <s v="USD"/>
    <n v="80"/>
    <n v="2057.2800000000002"/>
    <n v="25.715999999999998"/>
    <n v="20"/>
    <n v="514.31999999999994"/>
    <n v="1"/>
    <n v="0"/>
    <n v="0"/>
    <n v="0"/>
    <n v="0"/>
  </r>
  <r>
    <s v="DL-2004"/>
    <s v="Freight forwarder ABC"/>
    <x v="1"/>
    <s v="Zanzibar"/>
    <x v="3"/>
    <x v="10"/>
    <d v="2022-08-30T00:00:00"/>
    <d v="2022-08-30T00:00:00"/>
    <x v="0"/>
    <x v="7"/>
    <x v="0"/>
    <s v="Invoiced"/>
    <s v="Invoiced"/>
    <s v="FOB"/>
    <n v="25.638000000000002"/>
    <n v="100"/>
    <s v="USD"/>
    <n v="100"/>
    <n v="2563.8000000000002"/>
    <n v="80"/>
    <s v="USD"/>
    <n v="80"/>
    <n v="2051.04"/>
    <n v="25.638000000000002"/>
    <n v="20"/>
    <n v="512.76"/>
    <n v="1"/>
    <n v="0"/>
    <n v="0"/>
    <n v="0"/>
    <n v="0"/>
  </r>
  <r>
    <s v="DL-2005"/>
    <s v="Freight forwarder ABC"/>
    <x v="1"/>
    <s v="Mogadishu"/>
    <x v="4"/>
    <x v="16"/>
    <d v="2022-08-30T00:00:00"/>
    <d v="2022-08-30T00:00:00"/>
    <x v="0"/>
    <x v="7"/>
    <x v="0"/>
    <s v="Invoiced"/>
    <s v="Invoiced"/>
    <s v="FOB"/>
    <n v="25.710999999999999"/>
    <n v="100"/>
    <s v="USD"/>
    <n v="100"/>
    <n v="2571.1"/>
    <n v="80"/>
    <s v="USD"/>
    <n v="80"/>
    <n v="2056.88"/>
    <n v="25.710999999999999"/>
    <n v="20"/>
    <n v="514.22"/>
    <n v="1"/>
    <n v="0"/>
    <n v="0"/>
    <n v="0"/>
    <n v="0"/>
  </r>
  <r>
    <s v="DL-2006"/>
    <s v="Freight forwarder ABC"/>
    <x v="1"/>
    <s v="Zanzibar"/>
    <x v="4"/>
    <x v="12"/>
    <d v="2022-08-30T00:00:00"/>
    <d v="2022-08-30T00:00:00"/>
    <x v="0"/>
    <x v="7"/>
    <x v="0"/>
    <s v="Invoiced"/>
    <s v="Invoiced"/>
    <s v="FOB"/>
    <n v="25.669"/>
    <n v="100"/>
    <s v="USD"/>
    <n v="100"/>
    <n v="2566.9"/>
    <n v="80"/>
    <s v="USD"/>
    <n v="80"/>
    <n v="2053.52"/>
    <n v="25.669"/>
    <n v="20"/>
    <n v="513.38"/>
    <n v="1"/>
    <n v="0"/>
    <n v="0"/>
    <n v="0"/>
    <n v="0"/>
  </r>
  <r>
    <s v="DL-2007"/>
    <s v="Freight forwarder ABC"/>
    <x v="1"/>
    <s v="Addis Ababa"/>
    <x v="4"/>
    <x v="8"/>
    <d v="2022-08-30T00:00:00"/>
    <d v="2022-08-30T00:00:00"/>
    <x v="0"/>
    <x v="7"/>
    <x v="0"/>
    <s v="Invoiced"/>
    <s v="Invoiced"/>
    <s v="FOB"/>
    <n v="25.751999999999999"/>
    <n v="100"/>
    <s v="USD"/>
    <n v="100"/>
    <n v="2575.1999999999998"/>
    <n v="80"/>
    <s v="USD"/>
    <n v="80"/>
    <n v="2060.16"/>
    <n v="25.751999999999999"/>
    <n v="20"/>
    <n v="515.04"/>
    <n v="1"/>
    <n v="0"/>
    <n v="0"/>
    <n v="0"/>
    <n v="0"/>
  </r>
  <r>
    <s v="DL-2008"/>
    <s v="Freight forwarder ABC"/>
    <x v="1"/>
    <s v="Mogadishu"/>
    <x v="4"/>
    <x v="16"/>
    <d v="2022-08-30T00:00:00"/>
    <d v="2022-08-30T00:00:00"/>
    <x v="0"/>
    <x v="7"/>
    <x v="0"/>
    <s v="Invoiced"/>
    <s v="Invoiced"/>
    <s v="FOB"/>
    <n v="25.646999999999998"/>
    <n v="100"/>
    <s v="USD"/>
    <n v="100"/>
    <n v="2564.6999999999998"/>
    <n v="80"/>
    <s v="USD"/>
    <n v="80"/>
    <n v="2051.7599999999998"/>
    <n v="25.646999999999998"/>
    <n v="20"/>
    <n v="512.93999999999994"/>
    <n v="1"/>
    <n v="0"/>
    <n v="0"/>
    <n v="0"/>
    <n v="0"/>
  </r>
  <r>
    <s v="DL-2009"/>
    <s v="Freight forwarder ABC"/>
    <x v="1"/>
    <s v="Marrakech"/>
    <x v="2"/>
    <x v="22"/>
    <d v="2022-08-30T00:00:00"/>
    <d v="2022-08-30T00:00:00"/>
    <x v="0"/>
    <x v="7"/>
    <x v="0"/>
    <s v="Invoiced"/>
    <s v="Invoiced"/>
    <s v="FOB"/>
    <n v="25.678000000000001"/>
    <n v="100"/>
    <s v="USD"/>
    <n v="100"/>
    <n v="2567.8000000000002"/>
    <n v="80"/>
    <s v="USD"/>
    <n v="80"/>
    <n v="2054.2400000000002"/>
    <n v="25.678000000000001"/>
    <n v="20"/>
    <n v="513.56000000000006"/>
    <n v="1"/>
    <n v="0"/>
    <n v="0"/>
    <n v="0"/>
    <n v="0"/>
  </r>
  <r>
    <s v="DL-2010"/>
    <s v="Freight forwarder ABC"/>
    <x v="1"/>
    <s v="Addis Ababa"/>
    <x v="1"/>
    <x v="17"/>
    <d v="2022-08-29T00:00:00"/>
    <d v="2022-08-29T00:00:00"/>
    <x v="0"/>
    <x v="7"/>
    <x v="0"/>
    <s v="Invoiced"/>
    <s v="Invoiced"/>
    <s v="FOB"/>
    <n v="25.616"/>
    <n v="100"/>
    <s v="USD"/>
    <n v="100"/>
    <n v="2561.6"/>
    <n v="80"/>
    <s v="USD"/>
    <n v="80"/>
    <n v="2049.2799999999997"/>
    <n v="25.616"/>
    <n v="20"/>
    <n v="512.31999999999994"/>
    <n v="1"/>
    <n v="0"/>
    <n v="0"/>
    <n v="0"/>
    <n v="0"/>
  </r>
  <r>
    <s v="DL-2011"/>
    <s v="Freight forwarder ABC"/>
    <x v="1"/>
    <s v="Addis Ababa"/>
    <x v="0"/>
    <x v="23"/>
    <d v="2022-08-29T00:00:00"/>
    <d v="2022-08-29T00:00:00"/>
    <x v="0"/>
    <x v="7"/>
    <x v="0"/>
    <s v="Invoiced"/>
    <s v="Invoiced"/>
    <s v="FOB"/>
    <n v="25.704999999999998"/>
    <n v="100"/>
    <s v="USD"/>
    <n v="100"/>
    <n v="2570.5"/>
    <n v="80"/>
    <s v="USD"/>
    <n v="80"/>
    <n v="2056.3999999999996"/>
    <n v="25.704999999999998"/>
    <n v="20"/>
    <n v="514.09999999999991"/>
    <n v="1"/>
    <n v="0"/>
    <n v="0"/>
    <n v="0"/>
    <n v="0"/>
  </r>
  <r>
    <s v="DL-2012"/>
    <s v="Freight forwarder ABC"/>
    <x v="1"/>
    <s v="Mombasa"/>
    <x v="0"/>
    <x v="11"/>
    <d v="2022-08-29T00:00:00"/>
    <d v="2022-08-29T00:00:00"/>
    <x v="0"/>
    <x v="7"/>
    <x v="0"/>
    <s v="Invoiced"/>
    <s v="Invoiced"/>
    <s v="FOB"/>
    <n v="25.738"/>
    <n v="100"/>
    <s v="USD"/>
    <n v="100"/>
    <n v="2573.8000000000002"/>
    <n v="80"/>
    <s v="USD"/>
    <n v="80"/>
    <n v="2059.04"/>
    <n v="25.738000000000003"/>
    <n v="20"/>
    <n v="514.7600000000001"/>
    <n v="1"/>
    <n v="0"/>
    <n v="0"/>
    <n v="0"/>
    <n v="0"/>
  </r>
  <r>
    <s v="DL-2013"/>
    <s v="Freight forwarder ABC"/>
    <x v="2"/>
    <s v="Mogadishu"/>
    <x v="3"/>
    <x v="20"/>
    <d v="2022-08-26T00:00:00"/>
    <d v="2022-09-09T00:00:00"/>
    <x v="0"/>
    <x v="8"/>
    <x v="0"/>
    <s v="Missing"/>
    <s v="Approval Pending"/>
    <s v="TRANSPORTATION"/>
    <n v="35.44"/>
    <n v="600"/>
    <s v="USD"/>
    <n v="600"/>
    <n v="21264"/>
    <n v="300"/>
    <s v="USD"/>
    <n v="300"/>
    <n v="10632"/>
    <n v="35.44"/>
    <n v="300"/>
    <n v="10632"/>
    <n v="1"/>
    <n v="2.1"/>
    <n v="1.4000000000000001"/>
    <n v="1.75"/>
    <n v="5.25"/>
  </r>
  <r>
    <s v="DL-2014"/>
    <s v="Freight forwarder ABC"/>
    <x v="2"/>
    <s v="Mombasa"/>
    <x v="4"/>
    <x v="6"/>
    <d v="2022-09-04T00:00:00"/>
    <d v="2022-09-14T00:00:00"/>
    <x v="0"/>
    <x v="8"/>
    <x v="0"/>
    <s v="Missing"/>
    <s v="Missing"/>
    <s v="TRANSPORTATION"/>
    <n v="35.4"/>
    <n v="600"/>
    <s v="USD"/>
    <n v="600"/>
    <n v="21240"/>
    <n v="300"/>
    <s v="USD"/>
    <n v="300"/>
    <n v="10620"/>
    <n v="35.4"/>
    <n v="300"/>
    <n v="10620"/>
    <n v="1"/>
    <n v="1.5"/>
    <n v="1"/>
    <n v="1.25"/>
    <n v="3.75"/>
  </r>
  <r>
    <s v="DL-2015"/>
    <s v="Freight forwarder ABC"/>
    <x v="2"/>
    <s v="Mombasa"/>
    <x v="1"/>
    <x v="18"/>
    <d v="2022-08-26T00:00:00"/>
    <d v="2022-09-09T00:00:00"/>
    <x v="0"/>
    <x v="8"/>
    <x v="0"/>
    <s v="Missing"/>
    <s v="Missing"/>
    <s v="SECURITY &amp; ESCORT"/>
    <n v="35.44"/>
    <n v="20"/>
    <s v="USD"/>
    <n v="20"/>
    <n v="708.8"/>
    <n v="10"/>
    <s v="USD"/>
    <n v="10"/>
    <n v="354.4"/>
    <n v="35.44"/>
    <n v="10"/>
    <n v="354.4"/>
    <n v="1"/>
    <n v="2.1"/>
    <n v="1.4000000000000001"/>
    <n v="1.75"/>
    <n v="5.25"/>
  </r>
  <r>
    <s v="DL-2016"/>
    <s v="Freight forwarder ABC"/>
    <x v="2"/>
    <s v="Addis Ababa"/>
    <x v="1"/>
    <x v="17"/>
    <d v="2022-09-03T00:00:00"/>
    <d v="2022-09-15T00:00:00"/>
    <x v="0"/>
    <x v="8"/>
    <x v="0"/>
    <s v="Missing"/>
    <s v="Missing"/>
    <s v="TRANSPORTATION"/>
    <n v="35.44"/>
    <n v="600"/>
    <s v="USD"/>
    <n v="600"/>
    <n v="21264"/>
    <n v="300"/>
    <s v="USD"/>
    <n v="300"/>
    <n v="10632"/>
    <n v="35.44"/>
    <n v="300"/>
    <n v="10632"/>
    <n v="0"/>
    <n v="1.7999999999999998"/>
    <n v="1.2000000000000002"/>
    <n v="1.5"/>
    <n v="4.5"/>
  </r>
  <r>
    <s v="DL-2018"/>
    <s v="Freight forwarder ABC"/>
    <x v="2"/>
    <s v="Mombasa"/>
    <x v="1"/>
    <x v="18"/>
    <d v="2022-09-02T00:00:00"/>
    <d v="2022-09-13T00:00:00"/>
    <x v="0"/>
    <x v="8"/>
    <x v="0"/>
    <s v="Missing"/>
    <s v="Missing"/>
    <s v="TRANSPORTATION"/>
    <n v="35.44"/>
    <n v="600"/>
    <s v="USD"/>
    <n v="600"/>
    <n v="21264"/>
    <n v="300"/>
    <s v="USD"/>
    <n v="300"/>
    <n v="10632"/>
    <n v="35.44"/>
    <n v="300"/>
    <n v="10632"/>
    <n v="1"/>
    <n v="1.65"/>
    <n v="1.1000000000000001"/>
    <n v="1.375"/>
    <n v="4.125"/>
  </r>
  <r>
    <s v="DL-2019"/>
    <s v="Freight forwarder ABC"/>
    <x v="2"/>
    <s v="Marrakech"/>
    <x v="3"/>
    <x v="4"/>
    <d v="2022-09-04T00:00:00"/>
    <d v="2022-09-14T00:00:00"/>
    <x v="0"/>
    <x v="8"/>
    <x v="0"/>
    <s v="Missing"/>
    <s v="Missing"/>
    <s v="SECURITY &amp; ESCORT"/>
    <n v="35.4"/>
    <n v="20"/>
    <s v="USD"/>
    <n v="20"/>
    <n v="708"/>
    <n v="10"/>
    <s v="USD"/>
    <n v="10"/>
    <n v="354"/>
    <n v="35.4"/>
    <n v="10"/>
    <n v="354"/>
    <n v="1"/>
    <n v="1.5"/>
    <n v="1"/>
    <n v="1.25"/>
    <n v="3.75"/>
  </r>
  <r>
    <s v="DL-2020"/>
    <s v="Freight forwarder ABC"/>
    <x v="2"/>
    <s v="Addis Ababa"/>
    <x v="2"/>
    <x v="14"/>
    <d v="2022-09-03T00:00:00"/>
    <d v="2022-09-15T00:00:00"/>
    <x v="0"/>
    <x v="8"/>
    <x v="0"/>
    <s v="Missing"/>
    <s v="Missing"/>
    <s v="TRANSPORTATION"/>
    <n v="35.479999999999997"/>
    <n v="600"/>
    <s v="USD"/>
    <n v="600"/>
    <n v="21287.999999999996"/>
    <n v="300"/>
    <s v="USD"/>
    <n v="300"/>
    <n v="10643.999999999998"/>
    <n v="35.479999999999997"/>
    <n v="300"/>
    <n v="10643.999999999998"/>
    <n v="0"/>
    <n v="1.7999999999999998"/>
    <n v="1.2000000000000002"/>
    <n v="1.5"/>
    <n v="4.5"/>
  </r>
  <r>
    <s v="DL-2021"/>
    <s v="Freight forwarder ABC"/>
    <x v="2"/>
    <s v="Mogadishu"/>
    <x v="1"/>
    <x v="1"/>
    <d v="2022-09-03T00:00:00"/>
    <d v="2022-09-15T00:00:00"/>
    <x v="0"/>
    <x v="8"/>
    <x v="0"/>
    <s v="Missing"/>
    <s v="Missing"/>
    <s v="SECURITY &amp; ESCORT"/>
    <n v="35.44"/>
    <n v="20"/>
    <s v="USD"/>
    <n v="20"/>
    <n v="708.8"/>
    <n v="10"/>
    <s v="USD"/>
    <n v="10"/>
    <n v="354.4"/>
    <n v="35.44"/>
    <n v="10"/>
    <n v="354.4"/>
    <n v="0"/>
    <n v="1.7999999999999998"/>
    <n v="1.2000000000000002"/>
    <n v="1.5"/>
    <n v="4.5"/>
  </r>
  <r>
    <s v="DL-2023"/>
    <s v="Freight forwarder ABC"/>
    <x v="2"/>
    <s v="Zanzibar"/>
    <x v="2"/>
    <x v="13"/>
    <d v="2022-09-07T00:00:00"/>
    <s v="NULL"/>
    <x v="1"/>
    <x v="9"/>
    <x v="1"/>
    <s v="Missing"/>
    <s v="Missing"/>
    <s v="TRANSPORTATION"/>
    <n v="36"/>
    <n v="600"/>
    <s v="USD"/>
    <n v="600"/>
    <n v="21600"/>
    <n v="300"/>
    <s v="USD"/>
    <n v="300"/>
    <n v="10800"/>
    <n v="36"/>
    <n v="300"/>
    <n v="10800"/>
    <n v="0"/>
    <n v="0"/>
    <n v="0"/>
    <n v="0"/>
    <n v="0"/>
  </r>
  <r>
    <s v="DL-2024"/>
    <s v="Freight forwarder ABC"/>
    <x v="2"/>
    <s v="Mogadishu"/>
    <x v="0"/>
    <x v="0"/>
    <d v="2022-09-03T00:00:00"/>
    <d v="2022-09-15T00:00:00"/>
    <x v="0"/>
    <x v="8"/>
    <x v="0"/>
    <s v="Missing"/>
    <s v="Missing"/>
    <s v="SECURITY &amp; ESCORT"/>
    <n v="35.479999999999997"/>
    <n v="20"/>
    <s v="USD"/>
    <n v="20"/>
    <n v="709.59999999999991"/>
    <n v="10"/>
    <s v="USD"/>
    <n v="10"/>
    <n v="354.79999999999995"/>
    <n v="35.479999999999997"/>
    <n v="10"/>
    <n v="354.79999999999995"/>
    <n v="0"/>
    <n v="1.7999999999999998"/>
    <n v="1.2000000000000002"/>
    <n v="1.5"/>
    <n v="4.5"/>
  </r>
  <r>
    <s v="DL-2026"/>
    <s v="Freight forwarder ABC"/>
    <x v="2"/>
    <s v="Addis Ababa"/>
    <x v="1"/>
    <x v="17"/>
    <d v="2022-09-07T00:00:00"/>
    <s v="NULL"/>
    <x v="1"/>
    <x v="9"/>
    <x v="1"/>
    <s v="Missing"/>
    <s v="Missing"/>
    <s v="TRANSPORTATION"/>
    <n v="36"/>
    <n v="600"/>
    <s v="USD"/>
    <n v="600"/>
    <n v="21600"/>
    <n v="300"/>
    <s v="USD"/>
    <n v="300"/>
    <n v="10800"/>
    <n v="36"/>
    <n v="300"/>
    <n v="10800"/>
    <n v="0"/>
    <n v="0"/>
    <n v="0"/>
    <n v="0"/>
    <n v="0"/>
  </r>
  <r>
    <s v="DL-2027"/>
    <s v="Freight forwarder ABC"/>
    <x v="2"/>
    <s v="Addis Ababa"/>
    <x v="0"/>
    <x v="23"/>
    <d v="2022-09-04T00:00:00"/>
    <s v="NULL"/>
    <x v="1"/>
    <x v="9"/>
    <x v="1"/>
    <s v="Missing"/>
    <s v="Missing"/>
    <s v="SECURITY &amp; ESCORT"/>
    <n v="35.6"/>
    <n v="20"/>
    <s v="USD"/>
    <n v="20"/>
    <n v="712"/>
    <n v="10"/>
    <s v="USD"/>
    <n v="10"/>
    <n v="356"/>
    <n v="35.6"/>
    <n v="10"/>
    <n v="356"/>
    <n v="0"/>
    <n v="0"/>
    <n v="0"/>
    <n v="0"/>
    <n v="0"/>
  </r>
  <r>
    <s v="DL-2029"/>
    <s v="Freight forwarder ABC"/>
    <x v="2"/>
    <s v="Zanzibar"/>
    <x v="4"/>
    <x v="12"/>
    <d v="2022-09-04T00:00:00"/>
    <s v="NULL"/>
    <x v="1"/>
    <x v="9"/>
    <x v="1"/>
    <s v="Missing"/>
    <s v="Missing"/>
    <s v="TRANSPORTATION"/>
    <n v="35.6"/>
    <n v="600"/>
    <s v="USD"/>
    <n v="600"/>
    <n v="21360"/>
    <n v="300"/>
    <s v="USD"/>
    <n v="300"/>
    <n v="10680"/>
    <n v="35.6"/>
    <n v="300"/>
    <n v="10680"/>
    <n v="0"/>
    <n v="0"/>
    <n v="0"/>
    <n v="0"/>
    <n v="0"/>
  </r>
  <r>
    <s v="DL-2030"/>
    <s v="Freight forwarder ABC"/>
    <x v="2"/>
    <s v="Addis Ababa"/>
    <x v="0"/>
    <x v="23"/>
    <d v="2022-09-05T00:00:00"/>
    <s v="NULL"/>
    <x v="1"/>
    <x v="9"/>
    <x v="1"/>
    <s v="Missing"/>
    <s v="Missing"/>
    <s v="SECURITY &amp; ESCORT"/>
    <n v="35.44"/>
    <n v="20"/>
    <s v="USD"/>
    <n v="20"/>
    <n v="708.8"/>
    <n v="10"/>
    <s v="USD"/>
    <n v="10"/>
    <n v="354.4"/>
    <n v="35.44"/>
    <n v="10"/>
    <n v="354.4"/>
    <n v="0"/>
    <n v="0"/>
    <n v="0"/>
    <n v="0"/>
    <n v="0"/>
  </r>
  <r>
    <s v="DL-2036"/>
    <s v="Freight forwarder ABC"/>
    <x v="2"/>
    <s v="Mombasa"/>
    <x v="2"/>
    <x v="3"/>
    <d v="2022-09-05T00:00:00"/>
    <d v="2022-09-14T00:00:00"/>
    <x v="0"/>
    <x v="8"/>
    <x v="0"/>
    <s v="Missing"/>
    <s v="Missing"/>
    <s v="SECURITY &amp; ESCORT"/>
    <n v="35.520000000000003"/>
    <n v="20"/>
    <s v="USD"/>
    <n v="20"/>
    <n v="710.40000000000009"/>
    <n v="10"/>
    <s v="USD"/>
    <n v="10"/>
    <n v="355.20000000000005"/>
    <n v="35.520000000000003"/>
    <n v="10"/>
    <n v="355.20000000000005"/>
    <n v="1"/>
    <n v="1.3499999999999999"/>
    <n v="0.9"/>
    <n v="1.125"/>
    <n v="3.375"/>
  </r>
  <r>
    <s v="DL-2039"/>
    <s v="Freight forwarder ABC"/>
    <x v="2"/>
    <s v="Mombasa"/>
    <x v="4"/>
    <x v="6"/>
    <d v="2022-09-05T00:00:00"/>
    <s v="NULL"/>
    <x v="1"/>
    <x v="9"/>
    <x v="1"/>
    <s v="Missing"/>
    <s v="Missing"/>
    <s v="TRANSPORTATION"/>
    <n v="35.44"/>
    <n v="600"/>
    <s v="USD"/>
    <n v="600"/>
    <n v="21264"/>
    <n v="300"/>
    <s v="USD"/>
    <n v="300"/>
    <n v="10632"/>
    <n v="35.44"/>
    <n v="300"/>
    <n v="10632"/>
    <n v="0"/>
    <n v="0"/>
    <n v="0"/>
    <n v="0"/>
    <n v="0"/>
  </r>
  <r>
    <s v="DL-2040"/>
    <s v="Freight forwarder ABC"/>
    <x v="2"/>
    <s v="Mombasa"/>
    <x v="1"/>
    <x v="18"/>
    <d v="2022-09-09T00:00:00"/>
    <s v="NULL"/>
    <x v="1"/>
    <x v="9"/>
    <x v="1"/>
    <s v="Missing"/>
    <s v="Missing"/>
    <s v="TRANSPORTATION"/>
    <n v="34"/>
    <n v="600"/>
    <s v="USD"/>
    <n v="600"/>
    <n v="20400"/>
    <n v="300"/>
    <s v="USD"/>
    <n v="300"/>
    <n v="10200"/>
    <n v="34"/>
    <n v="300"/>
    <n v="10200"/>
    <n v="0"/>
    <n v="0"/>
    <n v="0"/>
    <n v="0"/>
    <n v="0"/>
  </r>
  <r>
    <s v="DL-2041"/>
    <s v="Freight forwarder ABC"/>
    <x v="2"/>
    <s v="Marrakech"/>
    <x v="1"/>
    <x v="9"/>
    <d v="2022-09-05T00:00:00"/>
    <d v="2022-09-14T00:00:00"/>
    <x v="0"/>
    <x v="8"/>
    <x v="0"/>
    <s v="Missing"/>
    <s v="Missing"/>
    <s v="TRANSPORTATION"/>
    <n v="35.520000000000003"/>
    <n v="600"/>
    <s v="USD"/>
    <n v="600"/>
    <n v="21312.000000000004"/>
    <n v="300"/>
    <s v="USD"/>
    <n v="300"/>
    <n v="10656.000000000002"/>
    <n v="35.520000000000003"/>
    <n v="300"/>
    <n v="10656.000000000002"/>
    <n v="1"/>
    <n v="1.3499999999999999"/>
    <n v="0.9"/>
    <n v="1.125"/>
    <n v="3.375"/>
  </r>
  <r>
    <s v="DL-2042"/>
    <s v="Freight forwarder ABC"/>
    <x v="2"/>
    <s v="Zanzibar"/>
    <x v="0"/>
    <x v="15"/>
    <d v="2022-03-18T00:00:00"/>
    <d v="2022-04-06T00:00:00"/>
    <x v="0"/>
    <x v="3"/>
    <x v="0"/>
    <s v="Paid"/>
    <s v="Paid"/>
    <s v="TRANSPORTATION"/>
    <n v="33.484999999999999"/>
    <n v="600"/>
    <s v="USD"/>
    <n v="600"/>
    <n v="20091"/>
    <n v="300"/>
    <s v="USD"/>
    <n v="300"/>
    <n v="10045.5"/>
    <n v="33.484999999999999"/>
    <n v="300"/>
    <n v="10045.5"/>
    <n v="1"/>
    <n v="2.85"/>
    <n v="1.9000000000000001"/>
    <n v="2.375"/>
    <n v="7.125"/>
  </r>
  <r>
    <s v="DL-2043"/>
    <s v="Freight forwarder ABC"/>
    <x v="2"/>
    <s v="Addis Ababa"/>
    <x v="0"/>
    <x v="23"/>
    <d v="2022-03-10T00:00:00"/>
    <d v="2022-04-03T00:00:00"/>
    <x v="0"/>
    <x v="3"/>
    <x v="0"/>
    <s v="Paid"/>
    <s v="Paid"/>
    <s v="TRANSPORTATION"/>
    <n v="29.318999999999999"/>
    <n v="600"/>
    <s v="USD"/>
    <n v="600"/>
    <n v="17591.399999999998"/>
    <n v="300"/>
    <s v="USD"/>
    <n v="300"/>
    <n v="8795.6999999999989"/>
    <n v="29.318999999999996"/>
    <n v="300"/>
    <n v="8795.6999999999989"/>
    <n v="1"/>
    <n v="3.5999999999999996"/>
    <n v="2.4000000000000004"/>
    <n v="3"/>
    <n v="9"/>
  </r>
  <r>
    <s v="DL-2044"/>
    <s v="Freight forwarder ABC"/>
    <x v="2"/>
    <s v="Mogadishu"/>
    <x v="3"/>
    <x v="20"/>
    <d v="2022-03-14T00:00:00"/>
    <d v="2022-04-05T00:00:00"/>
    <x v="0"/>
    <x v="3"/>
    <x v="0"/>
    <s v="Paid"/>
    <s v="Invoiced"/>
    <s v="TRANSPORTATION"/>
    <n v="32.841000000000001"/>
    <n v="600"/>
    <s v="USD"/>
    <n v="600"/>
    <n v="19704.600000000002"/>
    <n v="300"/>
    <s v="USD"/>
    <n v="300"/>
    <n v="9852.3000000000011"/>
    <n v="32.841000000000001"/>
    <n v="300"/>
    <n v="9852.3000000000011"/>
    <n v="1"/>
    <n v="3.3"/>
    <n v="2.2000000000000002"/>
    <n v="2.75"/>
    <n v="8.25"/>
  </r>
  <r>
    <s v="DL-2045"/>
    <s v="Freight forwarder ABC"/>
    <x v="2"/>
    <s v="Addis Ababa"/>
    <x v="1"/>
    <x v="17"/>
    <d v="2022-03-11T00:00:00"/>
    <d v="2022-04-03T00:00:00"/>
    <x v="0"/>
    <x v="3"/>
    <x v="0"/>
    <s v="Paid"/>
    <s v="Paid"/>
    <s v="TRANSPORTATION"/>
    <n v="32.64"/>
    <n v="600"/>
    <s v="USD"/>
    <n v="600"/>
    <n v="19584"/>
    <n v="300"/>
    <s v="USD"/>
    <n v="300"/>
    <n v="9792"/>
    <n v="32.64"/>
    <n v="300"/>
    <n v="9792"/>
    <n v="1"/>
    <n v="3.4499999999999997"/>
    <n v="2.3000000000000003"/>
    <n v="2.875"/>
    <n v="8.625"/>
  </r>
  <r>
    <s v="DL-2046"/>
    <s v="Freight forwarder ABC"/>
    <x v="2"/>
    <s v="Addis Ababa"/>
    <x v="0"/>
    <x v="23"/>
    <d v="2022-03-16T00:00:00"/>
    <d v="2022-04-06T00:00:00"/>
    <x v="0"/>
    <x v="3"/>
    <x v="0"/>
    <s v="Paid"/>
    <s v="Paid"/>
    <s v="TRANSPORTATION"/>
    <n v="33.484999999999999"/>
    <n v="600"/>
    <s v="USD"/>
    <n v="600"/>
    <n v="20091"/>
    <n v="300"/>
    <s v="USD"/>
    <n v="300"/>
    <n v="10045.5"/>
    <n v="33.484999999999999"/>
    <n v="300"/>
    <n v="10045.5"/>
    <n v="1"/>
    <n v="3.15"/>
    <n v="2.1"/>
    <n v="2.625"/>
    <n v="7.875"/>
  </r>
  <r>
    <s v="DL-2047"/>
    <s v="Freight forwarder ABC"/>
    <x v="2"/>
    <s v="Zanzibar"/>
    <x v="4"/>
    <x v="12"/>
    <d v="2022-03-16T00:00:00"/>
    <d v="2022-04-05T00:00:00"/>
    <x v="0"/>
    <x v="3"/>
    <x v="0"/>
    <s v="Paid"/>
    <s v="Paid"/>
    <s v="TRANSPORTATION"/>
    <n v="33.659999999999997"/>
    <n v="600"/>
    <s v="USD"/>
    <n v="600"/>
    <n v="20195.999999999996"/>
    <n v="300"/>
    <s v="USD"/>
    <n v="300"/>
    <n v="10097.999999999998"/>
    <n v="33.659999999999997"/>
    <n v="300"/>
    <n v="10097.999999999998"/>
    <n v="1"/>
    <n v="3"/>
    <n v="2"/>
    <n v="2.5"/>
    <n v="7.5"/>
  </r>
  <r>
    <s v="DL-2054"/>
    <s v="Freight forwarder ABC"/>
    <x v="2"/>
    <s v="Marrakech"/>
    <x v="0"/>
    <x v="5"/>
    <d v="2022-04-06T00:00:00"/>
    <d v="2022-05-05T00:00:00"/>
    <x v="0"/>
    <x v="4"/>
    <x v="0"/>
    <s v="Paid"/>
    <s v="Paid"/>
    <s v="TRANSPORTATION"/>
    <n v="29.116"/>
    <n v="600"/>
    <s v="USD"/>
    <n v="600"/>
    <n v="17469.599999999999"/>
    <n v="300"/>
    <s v="USD"/>
    <n v="300"/>
    <n v="8734.7999999999993"/>
    <n v="29.115999999999996"/>
    <n v="300"/>
    <n v="8734.7999999999993"/>
    <n v="1"/>
    <n v="4.3499999999999996"/>
    <n v="2.9000000000000004"/>
    <n v="3.625"/>
    <n v="10.875"/>
  </r>
  <r>
    <s v="DL-2055"/>
    <s v="Freight forwarder ABC"/>
    <x v="2"/>
    <s v="Marrakech"/>
    <x v="3"/>
    <x v="4"/>
    <d v="2022-04-06T00:00:00"/>
    <d v="2022-05-06T00:00:00"/>
    <x v="0"/>
    <x v="4"/>
    <x v="0"/>
    <s v="Paid"/>
    <s v="Paid"/>
    <s v="TRANSPORTATION"/>
    <n v="29.116"/>
    <n v="600"/>
    <s v="USD"/>
    <n v="600"/>
    <n v="17469.599999999999"/>
    <n v="300"/>
    <s v="USD"/>
    <n v="300"/>
    <n v="8734.7999999999993"/>
    <n v="29.115999999999996"/>
    <n v="300"/>
    <n v="8734.7999999999993"/>
    <n v="1"/>
    <n v="4.5"/>
    <n v="3"/>
    <n v="3.75"/>
    <n v="11.25"/>
  </r>
  <r>
    <s v="DL-2056"/>
    <s v="Freight forwarder ABC"/>
    <x v="2"/>
    <s v="Mogadishu"/>
    <x v="4"/>
    <x v="16"/>
    <d v="2022-04-06T00:00:00"/>
    <d v="2022-05-05T00:00:00"/>
    <x v="0"/>
    <x v="4"/>
    <x v="0"/>
    <s v="Paid"/>
    <s v="Paid"/>
    <s v="TRANSPORTATION"/>
    <n v="29.116"/>
    <n v="600"/>
    <s v="USD"/>
    <n v="600"/>
    <n v="17469.599999999999"/>
    <n v="300"/>
    <s v="USD"/>
    <n v="300"/>
    <n v="8734.7999999999993"/>
    <n v="29.115999999999996"/>
    <n v="300"/>
    <n v="8734.7999999999993"/>
    <n v="1"/>
    <n v="4.3499999999999996"/>
    <n v="2.9000000000000004"/>
    <n v="3.625"/>
    <n v="10.875"/>
  </r>
  <r>
    <s v="DL-2057"/>
    <s v="Freight forwarder ABC"/>
    <x v="2"/>
    <s v="Mogadishu"/>
    <x v="1"/>
    <x v="1"/>
    <d v="2022-04-06T00:00:00"/>
    <d v="2022-05-10T00:00:00"/>
    <x v="0"/>
    <x v="4"/>
    <x v="0"/>
    <s v="Paid"/>
    <s v="Paid"/>
    <s v="TRANSPORTATION"/>
    <n v="28.111999999999998"/>
    <n v="600"/>
    <s v="USD"/>
    <n v="600"/>
    <n v="16867.2"/>
    <n v="300"/>
    <s v="USD"/>
    <n v="300"/>
    <n v="8433.6"/>
    <n v="28.112000000000002"/>
    <n v="300"/>
    <n v="8433.6"/>
    <n v="1"/>
    <n v="5.0999999999999996"/>
    <n v="3.4000000000000004"/>
    <n v="4.25"/>
    <n v="12.75"/>
  </r>
  <r>
    <s v="DL-2058"/>
    <s v="Freight forwarder ABC"/>
    <x v="2"/>
    <s v="Marrakech"/>
    <x v="3"/>
    <x v="4"/>
    <d v="2022-04-08T00:00:00"/>
    <d v="2022-05-05T00:00:00"/>
    <x v="0"/>
    <x v="4"/>
    <x v="0"/>
    <s v="Paid"/>
    <s v="Paid"/>
    <s v="TRANSPORTATION"/>
    <n v="28.111999999999998"/>
    <n v="600"/>
    <s v="USD"/>
    <n v="600"/>
    <n v="16867.2"/>
    <n v="300"/>
    <s v="USD"/>
    <n v="300"/>
    <n v="8433.6"/>
    <n v="28.112000000000002"/>
    <n v="300"/>
    <n v="8433.6"/>
    <n v="1"/>
    <n v="4.05"/>
    <n v="2.7"/>
    <n v="3.375"/>
    <n v="10.125"/>
  </r>
  <r>
    <s v="DL-2059"/>
    <s v="Freight forwarder ABC"/>
    <x v="2"/>
    <s v="Zanzibar"/>
    <x v="3"/>
    <x v="10"/>
    <d v="2022-04-08T00:00:00"/>
    <d v="2022-05-14T00:00:00"/>
    <x v="0"/>
    <x v="4"/>
    <x v="0"/>
    <s v="Paid"/>
    <s v="Invoiced"/>
    <s v="TRANSPORTATION"/>
    <n v="28.111999999999998"/>
    <n v="600"/>
    <s v="USD"/>
    <n v="600"/>
    <n v="16867.2"/>
    <n v="300"/>
    <s v="USD"/>
    <n v="300"/>
    <n v="8433.6"/>
    <n v="28.112000000000002"/>
    <n v="300"/>
    <n v="8433.6"/>
    <n v="1"/>
    <n v="5.3999999999999995"/>
    <n v="3.6"/>
    <n v="4.5"/>
    <n v="13.5"/>
  </r>
  <r>
    <s v="DL-2060"/>
    <s v="Freight forwarder ABC"/>
    <x v="2"/>
    <s v="Addis Ababa"/>
    <x v="3"/>
    <x v="7"/>
    <d v="2022-04-07T00:00:00"/>
    <d v="2022-05-05T00:00:00"/>
    <x v="0"/>
    <x v="4"/>
    <x v="0"/>
    <s v="Paid"/>
    <s v="Paid"/>
    <s v="TRANSPORTATION"/>
    <n v="28.111999999999998"/>
    <n v="600"/>
    <s v="USD"/>
    <n v="600"/>
    <n v="16867.2"/>
    <n v="300"/>
    <s v="USD"/>
    <n v="300"/>
    <n v="8433.6"/>
    <n v="28.112000000000002"/>
    <n v="300"/>
    <n v="8433.6"/>
    <n v="1"/>
    <n v="4.2"/>
    <n v="2.8000000000000003"/>
    <n v="3.5"/>
    <n v="10.5"/>
  </r>
  <r>
    <s v="DL-2061"/>
    <s v="Freight forwarder ABC"/>
    <x v="2"/>
    <s v="Mombasa"/>
    <x v="3"/>
    <x v="19"/>
    <d v="2022-04-07T00:00:00"/>
    <d v="2022-05-14T00:00:00"/>
    <x v="0"/>
    <x v="4"/>
    <x v="0"/>
    <s v="Paid"/>
    <s v="Paid"/>
    <s v="TRANSPORTATION"/>
    <n v="29.116"/>
    <n v="600"/>
    <s v="USD"/>
    <n v="600"/>
    <n v="17469.599999999999"/>
    <n v="300"/>
    <s v="USD"/>
    <n v="300"/>
    <n v="8734.7999999999993"/>
    <n v="29.115999999999996"/>
    <n v="300"/>
    <n v="8734.7999999999993"/>
    <n v="1"/>
    <n v="5.55"/>
    <n v="3.7"/>
    <n v="4.625"/>
    <n v="13.875"/>
  </r>
  <r>
    <s v="DL-2062"/>
    <s v="Freight forwarder ABC"/>
    <x v="2"/>
    <s v="Zanzibar"/>
    <x v="0"/>
    <x v="15"/>
    <d v="2022-04-07T00:00:00"/>
    <d v="2022-05-05T00:00:00"/>
    <x v="0"/>
    <x v="4"/>
    <x v="0"/>
    <s v="Invoiced"/>
    <s v="Paid"/>
    <s v="TRANSPORTATION"/>
    <n v="29.116"/>
    <n v="600"/>
    <s v="USD"/>
    <n v="600"/>
    <n v="17469.599999999999"/>
    <n v="300"/>
    <s v="USD"/>
    <n v="300"/>
    <n v="8734.7999999999993"/>
    <n v="29.115999999999996"/>
    <n v="300"/>
    <n v="8734.7999999999993"/>
    <n v="1"/>
    <n v="4.2"/>
    <n v="2.8000000000000003"/>
    <n v="3.5"/>
    <n v="10.5"/>
  </r>
  <r>
    <s v="DL-2063"/>
    <s v="Freight forwarder ABC"/>
    <x v="2"/>
    <s v="Mogadishu"/>
    <x v="1"/>
    <x v="1"/>
    <d v="2022-04-08T00:00:00"/>
    <d v="2022-05-05T00:00:00"/>
    <x v="0"/>
    <x v="4"/>
    <x v="0"/>
    <s v="Invoiced"/>
    <s v="Paid"/>
    <s v="TRANSPORTATION"/>
    <n v="28.111999999999998"/>
    <n v="600"/>
    <s v="USD"/>
    <n v="600"/>
    <n v="16867.2"/>
    <n v="300"/>
    <s v="USD"/>
    <n v="300"/>
    <n v="8433.6"/>
    <n v="28.112000000000002"/>
    <n v="300"/>
    <n v="8433.6"/>
    <n v="1"/>
    <n v="4.05"/>
    <n v="2.7"/>
    <n v="3.375"/>
    <n v="10.125"/>
  </r>
  <r>
    <s v="DL-2064"/>
    <s v="Freight forwarder ABC"/>
    <x v="2"/>
    <s v="Addis Ababa"/>
    <x v="0"/>
    <x v="23"/>
    <d v="2022-04-08T00:00:00"/>
    <d v="2022-04-28T00:00:00"/>
    <x v="0"/>
    <x v="3"/>
    <x v="0"/>
    <s v="Invoiced"/>
    <s v="Invoiced"/>
    <s v="TRANSPORTATION"/>
    <n v="29.116"/>
    <n v="600"/>
    <s v="USD"/>
    <n v="600"/>
    <n v="17469.599999999999"/>
    <n v="300"/>
    <s v="USD"/>
    <n v="300"/>
    <n v="8734.7999999999993"/>
    <n v="29.115999999999996"/>
    <n v="300"/>
    <n v="8734.7999999999993"/>
    <n v="1"/>
    <n v="3"/>
    <n v="2"/>
    <n v="2.5"/>
    <n v="7.5"/>
  </r>
  <r>
    <s v="DL-2065"/>
    <s v="Freight forwarder ABC"/>
    <x v="2"/>
    <s v="Marrakech"/>
    <x v="3"/>
    <x v="4"/>
    <d v="2022-04-07T00:00:00"/>
    <d v="2022-05-04T00:00:00"/>
    <x v="0"/>
    <x v="4"/>
    <x v="0"/>
    <s v="Invoiced"/>
    <s v="Paid"/>
    <s v="TRANSPORTATION"/>
    <n v="32.128"/>
    <n v="600"/>
    <s v="USD"/>
    <n v="600"/>
    <n v="19276.8"/>
    <n v="300"/>
    <s v="USD"/>
    <n v="300"/>
    <n v="9638.4"/>
    <n v="32.128"/>
    <n v="300"/>
    <n v="9638.4"/>
    <n v="1"/>
    <n v="4.05"/>
    <n v="2.7"/>
    <n v="3.375"/>
    <n v="10.125"/>
  </r>
  <r>
    <s v="DL-2066"/>
    <s v="Freight forwarder ABC"/>
    <x v="2"/>
    <s v="Mogadishu"/>
    <x v="1"/>
    <x v="1"/>
    <d v="2022-04-08T00:00:00"/>
    <d v="2022-05-05T00:00:00"/>
    <x v="0"/>
    <x v="4"/>
    <x v="0"/>
    <s v="Invoiced"/>
    <s v="Paid"/>
    <s v="TRANSPORTATION"/>
    <n v="29.116"/>
    <n v="600"/>
    <s v="USD"/>
    <n v="600"/>
    <n v="17469.599999999999"/>
    <n v="300"/>
    <s v="USD"/>
    <n v="300"/>
    <n v="8734.7999999999993"/>
    <n v="29.115999999999996"/>
    <n v="300"/>
    <n v="8734.7999999999993"/>
    <n v="1"/>
    <n v="4.05"/>
    <n v="2.7"/>
    <n v="3.375"/>
    <n v="10.125"/>
  </r>
  <r>
    <s v="DL-2067"/>
    <s v="Freight forwarder ABC"/>
    <x v="2"/>
    <s v="Mogadishu"/>
    <x v="0"/>
    <x v="0"/>
    <d v="2022-04-08T00:00:00"/>
    <d v="2022-05-05T00:00:00"/>
    <x v="0"/>
    <x v="4"/>
    <x v="0"/>
    <s v="Invoiced"/>
    <s v="Paid"/>
    <s v="TRANSPORTATION"/>
    <n v="29.116"/>
    <n v="600"/>
    <s v="USD"/>
    <n v="600"/>
    <n v="17469.599999999999"/>
    <n v="300"/>
    <s v="USD"/>
    <n v="300"/>
    <n v="8734.7999999999993"/>
    <n v="29.115999999999996"/>
    <n v="300"/>
    <n v="8734.7999999999993"/>
    <n v="1"/>
    <n v="4.05"/>
    <n v="2.7"/>
    <n v="3.375"/>
    <n v="10.125"/>
  </r>
  <r>
    <s v="DL-2068"/>
    <s v="Freight forwarder ABC"/>
    <x v="2"/>
    <s v="Marrakech"/>
    <x v="3"/>
    <x v="4"/>
    <d v="2022-04-07T00:00:00"/>
    <d v="2022-05-10T00:00:00"/>
    <x v="0"/>
    <x v="4"/>
    <x v="0"/>
    <s v="Invoiced"/>
    <s v="Paid"/>
    <s v="TRANSPORTATION"/>
    <n v="29.116"/>
    <n v="600"/>
    <s v="USD"/>
    <n v="600"/>
    <n v="17469.599999999999"/>
    <n v="300"/>
    <s v="USD"/>
    <n v="300"/>
    <n v="8734.7999999999993"/>
    <n v="29.115999999999996"/>
    <n v="300"/>
    <n v="8734.7999999999993"/>
    <n v="1"/>
    <n v="4.95"/>
    <n v="3.3000000000000003"/>
    <n v="4.125"/>
    <n v="12.375"/>
  </r>
  <r>
    <s v="DL-2088"/>
    <s v="Freight forwarder ABC"/>
    <x v="2"/>
    <s v="Addis Ababa"/>
    <x v="0"/>
    <x v="23"/>
    <d v="2022-03-10T00:00:00"/>
    <d v="2022-04-18T00:00:00"/>
    <x v="0"/>
    <x v="3"/>
    <x v="0"/>
    <s v="Paid"/>
    <s v="Invoiced"/>
    <s v="TRANSPORTATION"/>
    <n v="30.088000000000001"/>
    <n v="600"/>
    <s v="USD"/>
    <n v="600"/>
    <n v="18052.8"/>
    <n v="300"/>
    <s v="USD"/>
    <n v="300"/>
    <n v="9026.4"/>
    <n v="30.087999999999997"/>
    <n v="300"/>
    <n v="9026.4"/>
    <n v="1"/>
    <n v="5.85"/>
    <n v="3.9000000000000004"/>
    <n v="4.875"/>
    <n v="14.625"/>
  </r>
  <r>
    <s v="DL-2089"/>
    <s v="Freight forwarder ABC"/>
    <x v="2"/>
    <s v="Marrakech"/>
    <x v="3"/>
    <x v="4"/>
    <d v="2022-03-11T00:00:00"/>
    <d v="2022-04-14T00:00:00"/>
    <x v="0"/>
    <x v="3"/>
    <x v="0"/>
    <s v="Paid"/>
    <s v="Invoiced"/>
    <s v="TRANSPORTATION"/>
    <n v="30.448"/>
    <n v="600"/>
    <s v="USD"/>
    <n v="600"/>
    <n v="18268.8"/>
    <n v="300"/>
    <s v="USD"/>
    <n v="300"/>
    <n v="9134.4"/>
    <n v="30.448"/>
    <n v="300"/>
    <n v="9134.4"/>
    <n v="1"/>
    <n v="5.0999999999999996"/>
    <n v="3.4000000000000004"/>
    <n v="4.25"/>
    <n v="12.75"/>
  </r>
  <r>
    <s v="DL-2090"/>
    <s v="Freight forwarder ABC"/>
    <x v="2"/>
    <s v="Mogadishu"/>
    <x v="3"/>
    <x v="20"/>
    <d v="2022-03-10T00:00:00"/>
    <d v="2022-04-14T00:00:00"/>
    <x v="0"/>
    <x v="3"/>
    <x v="0"/>
    <s v="Paid"/>
    <s v="Invoiced"/>
    <s v="TRANSPORTATION"/>
    <n v="29.975000000000001"/>
    <n v="600"/>
    <s v="USD"/>
    <n v="600"/>
    <n v="17985"/>
    <n v="300"/>
    <s v="USD"/>
    <n v="300"/>
    <n v="8992.5"/>
    <n v="29.975000000000001"/>
    <n v="300"/>
    <n v="8992.5"/>
    <n v="1"/>
    <n v="5.25"/>
    <n v="3.5"/>
    <n v="4.375"/>
    <n v="13.125"/>
  </r>
  <r>
    <s v="DL-2091"/>
    <s v="Freight forwarder ABC"/>
    <x v="2"/>
    <s v="Mogadishu"/>
    <x v="0"/>
    <x v="0"/>
    <d v="2022-03-11T00:00:00"/>
    <d v="2022-04-14T00:00:00"/>
    <x v="0"/>
    <x v="3"/>
    <x v="0"/>
    <s v="Paid"/>
    <s v="Invoiced"/>
    <s v="TRANSPORTATION"/>
    <n v="30.045000000000002"/>
    <n v="600"/>
    <s v="USD"/>
    <n v="600"/>
    <n v="18027"/>
    <n v="300"/>
    <s v="USD"/>
    <n v="300"/>
    <n v="9013.5"/>
    <n v="30.045000000000002"/>
    <n v="300"/>
    <n v="9013.5"/>
    <n v="1"/>
    <n v="5.0999999999999996"/>
    <n v="3.4000000000000004"/>
    <n v="4.25"/>
    <n v="12.75"/>
  </r>
  <r>
    <s v="DL-2092"/>
    <s v="Freight forwarder ABC"/>
    <x v="0"/>
    <s v="Addis Ababa"/>
    <x v="2"/>
    <x v="14"/>
    <d v="2022-05-28T00:00:00"/>
    <d v="2022-07-04T00:00:00"/>
    <x v="0"/>
    <x v="6"/>
    <x v="0"/>
    <s v="Paid"/>
    <s v="Invoiced"/>
    <s v="TRANSPORTATION"/>
    <n v="30.061"/>
    <n v="600"/>
    <s v="USD"/>
    <n v="600"/>
    <n v="18036.599999999999"/>
    <n v="300"/>
    <s v="USD"/>
    <n v="300"/>
    <n v="9018.2999999999993"/>
    <n v="30.060999999999996"/>
    <n v="300"/>
    <n v="9018.2999999999993"/>
    <n v="1"/>
    <n v="5.55"/>
    <n v="3.7"/>
    <n v="4.625"/>
    <n v="13.875"/>
  </r>
  <r>
    <s v="DL-2093"/>
    <s v="Freight forwarder ABC"/>
    <x v="0"/>
    <s v="Addis Ababa"/>
    <x v="0"/>
    <x v="23"/>
    <d v="2022-05-30T00:00:00"/>
    <d v="2022-07-04T00:00:00"/>
    <x v="0"/>
    <x v="6"/>
    <x v="0"/>
    <s v="Paid"/>
    <s v="Invoiced"/>
    <s v="TRANSPORTATION"/>
    <n v="29.783000000000001"/>
    <n v="600"/>
    <s v="USD"/>
    <n v="600"/>
    <n v="17869.8"/>
    <n v="300"/>
    <s v="USD"/>
    <n v="300"/>
    <n v="8934.9"/>
    <n v="29.782999999999998"/>
    <n v="300"/>
    <n v="8934.9"/>
    <n v="1"/>
    <n v="5.25"/>
    <n v="3.5"/>
    <n v="4.375"/>
    <n v="13.125"/>
  </r>
  <r>
    <s v="DL-2094"/>
    <s v="Freight forwarder ABC"/>
    <x v="0"/>
    <s v="Zanzibar"/>
    <x v="1"/>
    <x v="24"/>
    <d v="2022-06-06T00:00:00"/>
    <d v="2022-07-04T00:00:00"/>
    <x v="0"/>
    <x v="6"/>
    <x v="0"/>
    <s v="Paid"/>
    <s v="Invoiced"/>
    <s v="TRANSPORTATION"/>
    <n v="29.709"/>
    <n v="600"/>
    <s v="USD"/>
    <n v="600"/>
    <n v="17825.400000000001"/>
    <n v="300"/>
    <s v="USD"/>
    <n v="300"/>
    <n v="8912.7000000000007"/>
    <n v="29.709000000000003"/>
    <n v="300"/>
    <n v="8912.7000000000007"/>
    <n v="1"/>
    <n v="4.2"/>
    <n v="2.8000000000000003"/>
    <n v="3.5"/>
    <n v="10.5"/>
  </r>
  <r>
    <s v="DL-2095"/>
    <s v="Freight forwarder ABC"/>
    <x v="0"/>
    <s v="Mombasa"/>
    <x v="2"/>
    <x v="3"/>
    <d v="2022-06-08T00:00:00"/>
    <d v="2022-07-04T00:00:00"/>
    <x v="0"/>
    <x v="6"/>
    <x v="0"/>
    <s v="Paid"/>
    <s v="Invoiced"/>
    <s v="TRANSPORTATION"/>
    <n v="29.779"/>
    <n v="600"/>
    <s v="USD"/>
    <n v="600"/>
    <n v="17867.400000000001"/>
    <n v="300"/>
    <s v="USD"/>
    <n v="300"/>
    <n v="8933.7000000000007"/>
    <n v="29.779000000000003"/>
    <n v="300"/>
    <n v="8933.7000000000007"/>
    <n v="1"/>
    <n v="3.9"/>
    <n v="2.6"/>
    <n v="3.25"/>
    <n v="9.75"/>
  </r>
  <r>
    <s v="DL-2096"/>
    <s v="Freight forwarder ABC"/>
    <x v="0"/>
    <s v="Marrakech"/>
    <x v="2"/>
    <x v="22"/>
    <d v="2022-06-06T00:00:00"/>
    <d v="2022-07-04T00:00:00"/>
    <x v="0"/>
    <x v="6"/>
    <x v="0"/>
    <s v="Paid"/>
    <s v="Invoiced"/>
    <s v="TRANSPORTATION"/>
    <n v="29.728000000000002"/>
    <n v="600"/>
    <s v="USD"/>
    <n v="600"/>
    <n v="17836.8"/>
    <n v="300"/>
    <s v="USD"/>
    <n v="300"/>
    <n v="8918.4"/>
    <n v="29.727999999999998"/>
    <n v="300"/>
    <n v="8918.4"/>
    <n v="1"/>
    <n v="4.2"/>
    <n v="2.8000000000000003"/>
    <n v="3.5"/>
    <n v="10.5"/>
  </r>
  <r>
    <s v="DL-2102"/>
    <s v="Freight forwarder ABC"/>
    <x v="2"/>
    <s v="Mogadishu"/>
    <x v="1"/>
    <x v="1"/>
    <d v="2022-01-10T00:00:00"/>
    <d v="2022-02-03T00:00:00"/>
    <x v="0"/>
    <x v="1"/>
    <x v="0"/>
    <s v="Paid"/>
    <s v="Paid"/>
    <s v="TRANSPORTATION"/>
    <n v="29.992000000000001"/>
    <n v="600"/>
    <s v="USD"/>
    <n v="600"/>
    <n v="17995.2"/>
    <n v="300"/>
    <s v="USD"/>
    <n v="300"/>
    <n v="8997.6"/>
    <n v="29.992000000000001"/>
    <n v="300"/>
    <n v="8997.6"/>
    <n v="1"/>
    <n v="3.5999999999999996"/>
    <n v="2.4000000000000004"/>
    <n v="3"/>
    <n v="9"/>
  </r>
  <r>
    <s v="DL-2103"/>
    <s v="Freight forwarder ABC"/>
    <x v="2"/>
    <s v="Mogadishu"/>
    <x v="1"/>
    <x v="1"/>
    <d v="2022-01-12T00:00:00"/>
    <d v="2022-02-05T00:00:00"/>
    <x v="0"/>
    <x v="1"/>
    <x v="0"/>
    <s v="Paid"/>
    <s v="Paid"/>
    <s v="TRANSPORTATION"/>
    <n v="30.0564"/>
    <n v="600"/>
    <s v="USD"/>
    <n v="600"/>
    <n v="18033.84"/>
    <n v="300"/>
    <s v="USD"/>
    <n v="300"/>
    <n v="9016.92"/>
    <n v="30.0564"/>
    <n v="300"/>
    <n v="9016.92"/>
    <n v="1"/>
    <n v="3.5999999999999996"/>
    <n v="2.4000000000000004"/>
    <n v="3"/>
    <n v="9"/>
  </r>
  <r>
    <s v="DL-2104"/>
    <s v="Freight forwarder ABC"/>
    <x v="2"/>
    <s v="Mombasa"/>
    <x v="3"/>
    <x v="19"/>
    <d v="2022-01-09T00:00:00"/>
    <d v="2022-02-03T00:00:00"/>
    <x v="0"/>
    <x v="1"/>
    <x v="0"/>
    <s v="Paid"/>
    <s v="Paid"/>
    <s v="TRANSPORTATION"/>
    <n v="30.004000000000001"/>
    <n v="600"/>
    <s v="USD"/>
    <n v="600"/>
    <n v="18002.400000000001"/>
    <n v="300"/>
    <s v="USD"/>
    <n v="300"/>
    <n v="9001.2000000000007"/>
    <n v="30.004000000000001"/>
    <n v="300"/>
    <n v="9001.2000000000007"/>
    <n v="1"/>
    <n v="3.75"/>
    <n v="2.5"/>
    <n v="3.125"/>
    <n v="9.375"/>
  </r>
  <r>
    <s v="DL-2105"/>
    <s v="Freight forwarder ABC"/>
    <x v="2"/>
    <s v="Marrakech"/>
    <x v="2"/>
    <x v="22"/>
    <d v="2022-01-13T00:00:00"/>
    <d v="2022-02-09T00:00:00"/>
    <x v="0"/>
    <x v="1"/>
    <x v="0"/>
    <s v="Paid"/>
    <s v="Paid"/>
    <s v="TRANSPORTATION"/>
    <n v="30.0444"/>
    <n v="600"/>
    <s v="USD"/>
    <n v="600"/>
    <n v="18026.64"/>
    <n v="300"/>
    <s v="USD"/>
    <n v="300"/>
    <n v="9013.32"/>
    <n v="30.0444"/>
    <n v="300"/>
    <n v="9013.32"/>
    <n v="1"/>
    <n v="4.05"/>
    <n v="2.7"/>
    <n v="3.375"/>
    <n v="10.125"/>
  </r>
  <r>
    <s v="DL-2106"/>
    <s v="Freight forwarder ABC"/>
    <x v="2"/>
    <s v="Zanzibar"/>
    <x v="2"/>
    <x v="13"/>
    <d v="2022-01-10T00:00:00"/>
    <d v="2022-02-04T00:00:00"/>
    <x v="0"/>
    <x v="1"/>
    <x v="0"/>
    <s v="Paid"/>
    <s v="Paid"/>
    <s v="TRANSPORTATION"/>
    <n v="30.251999999999999"/>
    <n v="600"/>
    <s v="USD"/>
    <n v="600"/>
    <n v="18151.2"/>
    <n v="300"/>
    <s v="USD"/>
    <n v="300"/>
    <n v="9075.6"/>
    <n v="30.252000000000002"/>
    <n v="300"/>
    <n v="9075.6"/>
    <n v="1"/>
    <n v="3.75"/>
    <n v="2.5"/>
    <n v="3.125"/>
    <n v="9.375"/>
  </r>
  <r>
    <s v="DL-2107"/>
    <s v="Freight forwarder ABC"/>
    <x v="2"/>
    <s v="Mogadishu"/>
    <x v="3"/>
    <x v="20"/>
    <d v="2022-01-14T00:00:00"/>
    <d v="2022-02-04T00:00:00"/>
    <x v="0"/>
    <x v="1"/>
    <x v="0"/>
    <s v="Paid"/>
    <s v="Paid"/>
    <s v="TRANSPORTATION"/>
    <n v="30.062999999999999"/>
    <n v="600"/>
    <s v="USD"/>
    <n v="600"/>
    <n v="18037.8"/>
    <n v="300"/>
    <s v="USD"/>
    <n v="300"/>
    <n v="9018.9"/>
    <n v="30.062999999999999"/>
    <n v="300"/>
    <n v="9018.9"/>
    <n v="1"/>
    <n v="3.15"/>
    <n v="2.1"/>
    <n v="2.625"/>
    <n v="7.875"/>
  </r>
  <r>
    <s v="DL-2109"/>
    <s v="Freight forwarder ABC"/>
    <x v="2"/>
    <s v="Addis Ababa"/>
    <x v="2"/>
    <x v="14"/>
    <d v="2022-01-10T00:00:00"/>
    <d v="2022-02-03T00:00:00"/>
    <x v="0"/>
    <x v="1"/>
    <x v="0"/>
    <s v="Paid"/>
    <s v="Invoiced"/>
    <s v="SECURITY &amp; ESCORT"/>
    <n v="29.992000000000001"/>
    <n v="20"/>
    <s v="USD"/>
    <n v="20"/>
    <n v="599.84"/>
    <n v="10"/>
    <s v="USD"/>
    <n v="10"/>
    <n v="299.92"/>
    <n v="29.992000000000001"/>
    <n v="10"/>
    <n v="299.92"/>
    <n v="1"/>
    <n v="3.5999999999999996"/>
    <n v="2.4000000000000004"/>
    <n v="3"/>
    <n v="9"/>
  </r>
  <r>
    <s v="DL-2110"/>
    <s v="Freight forwarder ABC"/>
    <x v="2"/>
    <s v="Zanzibar"/>
    <x v="2"/>
    <x v="13"/>
    <d v="2022-01-12T00:00:00"/>
    <d v="2022-02-05T00:00:00"/>
    <x v="0"/>
    <x v="1"/>
    <x v="0"/>
    <s v="Paid"/>
    <s v="Missing"/>
    <s v="SECURITY &amp; ESCORT"/>
    <n v="30.0564"/>
    <n v="20"/>
    <s v="USD"/>
    <n v="20"/>
    <n v="601.12800000000004"/>
    <n v="10"/>
    <s v="USD"/>
    <n v="10"/>
    <n v="300.56400000000002"/>
    <n v="30.056400000000004"/>
    <n v="10"/>
    <n v="300.56400000000002"/>
    <n v="1"/>
    <n v="3.5999999999999996"/>
    <n v="2.4000000000000004"/>
    <n v="3"/>
    <n v="9"/>
  </r>
  <r>
    <s v="DL-2111"/>
    <s v="Freight forwarder ABC"/>
    <x v="2"/>
    <s v="Zanzibar"/>
    <x v="3"/>
    <x v="10"/>
    <d v="2022-01-09T00:00:00"/>
    <d v="2022-02-03T00:00:00"/>
    <x v="0"/>
    <x v="1"/>
    <x v="0"/>
    <s v="Paid"/>
    <s v="Invoiced"/>
    <s v="SECURITY &amp; ESCORT"/>
    <n v="30.004000000000001"/>
    <n v="20"/>
    <s v="USD"/>
    <n v="20"/>
    <n v="600.08000000000004"/>
    <n v="10"/>
    <s v="USD"/>
    <n v="10"/>
    <n v="300.04000000000002"/>
    <n v="30.004000000000001"/>
    <n v="10"/>
    <n v="300.04000000000002"/>
    <n v="1"/>
    <n v="3.75"/>
    <n v="2.5"/>
    <n v="3.125"/>
    <n v="9.375"/>
  </r>
  <r>
    <s v="DL-2112"/>
    <s v="Freight forwarder ABC"/>
    <x v="2"/>
    <s v="Marrakech"/>
    <x v="2"/>
    <x v="22"/>
    <d v="2022-01-13T00:00:00"/>
    <d v="2022-02-09T00:00:00"/>
    <x v="0"/>
    <x v="1"/>
    <x v="0"/>
    <s v="Paid"/>
    <s v="Invoiced"/>
    <s v="SECURITY &amp; ESCORT"/>
    <n v="30.0444"/>
    <n v="20"/>
    <s v="USD"/>
    <n v="20"/>
    <n v="600.88800000000003"/>
    <n v="10"/>
    <s v="USD"/>
    <n v="10"/>
    <n v="300.44400000000002"/>
    <n v="30.044400000000003"/>
    <n v="10"/>
    <n v="300.44400000000002"/>
    <n v="1"/>
    <n v="4.05"/>
    <n v="2.7"/>
    <n v="3.375"/>
    <n v="10.125"/>
  </r>
  <r>
    <s v="DL-2113"/>
    <s v="Freight forwarder ABC"/>
    <x v="2"/>
    <s v="Addis Ababa"/>
    <x v="3"/>
    <x v="7"/>
    <d v="2022-01-10T00:00:00"/>
    <d v="2022-02-04T00:00:00"/>
    <x v="0"/>
    <x v="1"/>
    <x v="0"/>
    <s v="Paid"/>
    <s v="Invoiced"/>
    <s v="SECURITY &amp; ESCORT"/>
    <n v="30.251999999999999"/>
    <n v="20"/>
    <s v="USD"/>
    <n v="20"/>
    <n v="605.04"/>
    <n v="10"/>
    <s v="USD"/>
    <n v="10"/>
    <n v="302.52"/>
    <n v="30.251999999999999"/>
    <n v="10"/>
    <n v="302.52"/>
    <n v="1"/>
    <n v="3.75"/>
    <n v="2.5"/>
    <n v="3.125"/>
    <n v="9.375"/>
  </r>
  <r>
    <s v="DL-2114"/>
    <s v="Freight forwarder ABC"/>
    <x v="2"/>
    <s v="Mombasa"/>
    <x v="0"/>
    <x v="11"/>
    <d v="2022-01-14T00:00:00"/>
    <d v="2022-02-04T00:00:00"/>
    <x v="0"/>
    <x v="1"/>
    <x v="0"/>
    <s v="Paid"/>
    <s v="Invoiced"/>
    <s v="SECURITY &amp; ESCORT"/>
    <n v="30.062999999999999"/>
    <n v="20"/>
    <s v="USD"/>
    <n v="20"/>
    <n v="601.26"/>
    <n v="10"/>
    <s v="USD"/>
    <n v="10"/>
    <n v="300.63"/>
    <n v="30.062999999999999"/>
    <n v="10"/>
    <n v="300.63"/>
    <n v="1"/>
    <n v="3.15"/>
    <n v="2.1"/>
    <n v="2.625"/>
    <n v="7.875"/>
  </r>
  <r>
    <s v="DL-2116"/>
    <s v="Freight forwarder ABC"/>
    <x v="2"/>
    <s v="Addis Ababa"/>
    <x v="3"/>
    <x v="7"/>
    <d v="2022-01-11T00:00:00"/>
    <d v="2022-02-02T00:00:00"/>
    <x v="0"/>
    <x v="1"/>
    <x v="0"/>
    <s v="Paid"/>
    <s v="Missing"/>
    <s v="SECURITY &amp; ESCORT"/>
    <n v="32.085799999999999"/>
    <n v="20"/>
    <s v="USD"/>
    <n v="20"/>
    <n v="641.71600000000001"/>
    <n v="10"/>
    <s v="USD"/>
    <n v="10"/>
    <n v="320.858"/>
    <n v="32.085799999999999"/>
    <n v="10"/>
    <n v="320.858"/>
    <n v="1"/>
    <n v="3.3"/>
    <n v="2.2000000000000002"/>
    <n v="2.75"/>
    <n v="8.25"/>
  </r>
  <r>
    <s v="DL-2118"/>
    <s v="Freight forwarder ABC"/>
    <x v="2"/>
    <s v="Marrakech"/>
    <x v="1"/>
    <x v="9"/>
    <d v="2022-01-12T00:00:00"/>
    <d v="2022-02-14T00:00:00"/>
    <x v="0"/>
    <x v="1"/>
    <x v="0"/>
    <s v="Paid"/>
    <s v="Invoiced"/>
    <s v="SECURITY &amp; ESCORT"/>
    <n v="32.176200000000001"/>
    <n v="20"/>
    <s v="USD"/>
    <n v="20"/>
    <n v="643.524"/>
    <n v="10"/>
    <s v="USD"/>
    <n v="10"/>
    <n v="321.762"/>
    <n v="32.176200000000001"/>
    <n v="10"/>
    <n v="321.762"/>
    <n v="1"/>
    <n v="4.95"/>
    <n v="3.3000000000000003"/>
    <n v="4.125"/>
    <n v="12.375"/>
  </r>
  <r>
    <s v="DL-2120"/>
    <s v="Freight forwarder ABC"/>
    <x v="2"/>
    <s v="Mogadishu"/>
    <x v="3"/>
    <x v="20"/>
    <d v="2022-01-11T00:00:00"/>
    <d v="2022-02-02T00:00:00"/>
    <x v="0"/>
    <x v="1"/>
    <x v="0"/>
    <s v="Paid"/>
    <s v="Invoiced"/>
    <s v="SECURITY &amp; ESCORT"/>
    <n v="34.14"/>
    <n v="20"/>
    <s v="USD"/>
    <n v="20"/>
    <n v="682.8"/>
    <n v="10"/>
    <s v="USD"/>
    <n v="10"/>
    <n v="341.4"/>
    <n v="34.14"/>
    <n v="10"/>
    <n v="341.4"/>
    <n v="1"/>
    <n v="3.3"/>
    <n v="2.2000000000000002"/>
    <n v="2.75"/>
    <n v="8.25"/>
  </r>
  <r>
    <s v="DL-2122"/>
    <s v="Freight forwarder ABC"/>
    <x v="2"/>
    <s v="Addis Ababa"/>
    <x v="3"/>
    <x v="7"/>
    <d v="2022-01-11T00:00:00"/>
    <d v="2022-02-02T00:00:00"/>
    <x v="0"/>
    <x v="1"/>
    <x v="0"/>
    <s v="Paid"/>
    <s v="Invoiced"/>
    <s v="SECURITY &amp; ESCORT"/>
    <n v="34.188600000000001"/>
    <n v="20"/>
    <s v="USD"/>
    <n v="20"/>
    <n v="683.77200000000005"/>
    <n v="10"/>
    <s v="USD"/>
    <n v="10"/>
    <n v="341.88600000000002"/>
    <n v="34.188600000000001"/>
    <n v="10"/>
    <n v="341.88600000000002"/>
    <n v="1"/>
    <n v="3.3"/>
    <n v="2.2000000000000002"/>
    <n v="2.75"/>
    <n v="8.25"/>
  </r>
  <r>
    <s v="DL-2124"/>
    <s v="Freight forwarder ABC"/>
    <x v="2"/>
    <s v="Mombasa"/>
    <x v="0"/>
    <x v="11"/>
    <d v="2022-01-13T00:00:00"/>
    <d v="2022-02-02T00:00:00"/>
    <x v="0"/>
    <x v="1"/>
    <x v="0"/>
    <s v="Paid"/>
    <s v="Missing"/>
    <s v="SECURITY &amp; ESCORT"/>
    <n v="30.107199999999999"/>
    <n v="20"/>
    <s v="USD"/>
    <n v="20"/>
    <n v="602.14400000000001"/>
    <n v="10"/>
    <s v="USD"/>
    <n v="10"/>
    <n v="301.072"/>
    <n v="30.107199999999999"/>
    <n v="10"/>
    <n v="301.072"/>
    <n v="1"/>
    <n v="3"/>
    <n v="2"/>
    <n v="2.5"/>
    <n v="7.5"/>
  </r>
  <r>
    <s v="DL-2126"/>
    <s v="Freight forwarder ABC"/>
    <x v="2"/>
    <s v="Addis Ababa"/>
    <x v="1"/>
    <x v="17"/>
    <d v="2022-01-11T00:00:00"/>
    <d v="2022-02-03T00:00:00"/>
    <x v="0"/>
    <x v="1"/>
    <x v="0"/>
    <s v="Paid"/>
    <s v="Invoiced"/>
    <s v="SECURITY &amp; ESCORT"/>
    <n v="34.054400000000001"/>
    <n v="20"/>
    <s v="USD"/>
    <n v="20"/>
    <n v="681.08799999999997"/>
    <n v="10"/>
    <s v="USD"/>
    <n v="10"/>
    <n v="340.54399999999998"/>
    <n v="34.054400000000001"/>
    <n v="10"/>
    <n v="340.54399999999998"/>
    <n v="1"/>
    <n v="3.4499999999999997"/>
    <n v="2.3000000000000003"/>
    <n v="2.875"/>
    <n v="8.625"/>
  </r>
  <r>
    <s v="DL-2128"/>
    <s v="Freight forwarder ABC"/>
    <x v="2"/>
    <s v="Mombasa"/>
    <x v="3"/>
    <x v="19"/>
    <d v="2022-01-11T00:00:00"/>
    <d v="2022-02-02T00:00:00"/>
    <x v="0"/>
    <x v="1"/>
    <x v="0"/>
    <s v="Paid"/>
    <s v="Invoiced"/>
    <s v="SECURITY &amp; ESCORT"/>
    <n v="30.1204"/>
    <n v="20"/>
    <s v="USD"/>
    <n v="20"/>
    <n v="602.40800000000002"/>
    <n v="10"/>
    <s v="USD"/>
    <n v="10"/>
    <n v="301.20400000000001"/>
    <n v="30.1204"/>
    <n v="10"/>
    <n v="301.20400000000001"/>
    <n v="1"/>
    <n v="3.3"/>
    <n v="2.2000000000000002"/>
    <n v="2.75"/>
    <n v="8.25"/>
  </r>
  <r>
    <s v="DL-2130"/>
    <s v="Freight forwarder ABC"/>
    <x v="2"/>
    <s v="Marrakech"/>
    <x v="2"/>
    <x v="22"/>
    <d v="2022-01-12T00:00:00"/>
    <d v="2022-02-04T00:00:00"/>
    <x v="0"/>
    <x v="1"/>
    <x v="0"/>
    <s v="Paid"/>
    <s v="Invoiced"/>
    <s v="SECURITY &amp; ESCORT"/>
    <n v="32.138399999999997"/>
    <n v="20"/>
    <s v="USD"/>
    <n v="20"/>
    <n v="642.76799999999992"/>
    <n v="10"/>
    <s v="USD"/>
    <n v="10"/>
    <n v="321.38399999999996"/>
    <n v="32.138399999999997"/>
    <n v="10"/>
    <n v="321.38399999999996"/>
    <n v="1"/>
    <n v="3.4499999999999997"/>
    <n v="2.3000000000000003"/>
    <n v="2.875"/>
    <n v="8.625"/>
  </r>
  <r>
    <s v="DL-2132"/>
    <s v="Freight forwarder ABC"/>
    <x v="2"/>
    <s v="Addis Ababa"/>
    <x v="0"/>
    <x v="23"/>
    <d v="2022-01-12T00:00:00"/>
    <d v="2022-02-03T00:00:00"/>
    <x v="0"/>
    <x v="1"/>
    <x v="0"/>
    <s v="Paid"/>
    <s v="Invoiced"/>
    <s v="SECURITY &amp; ESCORT"/>
    <n v="32.0916"/>
    <n v="20"/>
    <s v="USD"/>
    <n v="20"/>
    <n v="641.83199999999999"/>
    <n v="10"/>
    <s v="USD"/>
    <n v="10"/>
    <n v="320.916"/>
    <n v="32.0916"/>
    <n v="10"/>
    <n v="320.916"/>
    <n v="1"/>
    <n v="3.3"/>
    <n v="2.2000000000000002"/>
    <n v="2.75"/>
    <n v="8.25"/>
  </r>
  <r>
    <s v="DL-2134"/>
    <s v="Freight forwarder ABC"/>
    <x v="2"/>
    <s v="Addis Ababa"/>
    <x v="1"/>
    <x v="17"/>
    <d v="2022-01-11T00:00:00"/>
    <d v="2022-02-02T00:00:00"/>
    <x v="0"/>
    <x v="1"/>
    <x v="0"/>
    <s v="Paid"/>
    <s v="Paid"/>
    <s v="TRANSPORTATION"/>
    <n v="32.085799999999999"/>
    <n v="600"/>
    <s v="USD"/>
    <n v="600"/>
    <n v="19251.48"/>
    <n v="300"/>
    <s v="USD"/>
    <n v="300"/>
    <n v="9625.74"/>
    <n v="32.085799999999999"/>
    <n v="300"/>
    <n v="9625.74"/>
    <n v="1"/>
    <n v="3.3"/>
    <n v="2.2000000000000002"/>
    <n v="2.75"/>
    <n v="8.25"/>
  </r>
  <r>
    <s v="DL-2135"/>
    <s v="Freight forwarder ABC"/>
    <x v="2"/>
    <s v="Mombasa"/>
    <x v="1"/>
    <x v="18"/>
    <d v="2022-01-12T00:00:00"/>
    <d v="2022-02-14T00:00:00"/>
    <x v="0"/>
    <x v="1"/>
    <x v="0"/>
    <s v="Paid"/>
    <s v="Paid"/>
    <s v="TRANSPORTATION"/>
    <n v="32.176200000000001"/>
    <n v="600"/>
    <s v="USD"/>
    <n v="600"/>
    <n v="19305.72"/>
    <n v="300"/>
    <s v="USD"/>
    <n v="300"/>
    <n v="9652.86"/>
    <n v="32.176200000000001"/>
    <n v="300"/>
    <n v="9652.86"/>
    <n v="1"/>
    <n v="4.95"/>
    <n v="3.3000000000000003"/>
    <n v="4.125"/>
    <n v="12.375"/>
  </r>
  <r>
    <s v="DL-2136"/>
    <s v="Freight forwarder ABC"/>
    <x v="2"/>
    <s v="Mogadishu"/>
    <x v="0"/>
    <x v="0"/>
    <d v="2022-01-11T00:00:00"/>
    <d v="2022-02-02T00:00:00"/>
    <x v="0"/>
    <x v="1"/>
    <x v="0"/>
    <s v="Paid"/>
    <s v="Paid"/>
    <s v="TRANSPORTATION"/>
    <n v="34.14"/>
    <n v="600"/>
    <s v="USD"/>
    <n v="600"/>
    <n v="20484"/>
    <n v="300"/>
    <s v="USD"/>
    <n v="300"/>
    <n v="10242"/>
    <n v="34.14"/>
    <n v="300"/>
    <n v="10242"/>
    <n v="1"/>
    <n v="3.3"/>
    <n v="2.2000000000000002"/>
    <n v="2.75"/>
    <n v="8.25"/>
  </r>
  <r>
    <s v="DL-2137"/>
    <s v="Freight forwarder ABC"/>
    <x v="2"/>
    <s v="Mombasa"/>
    <x v="3"/>
    <x v="19"/>
    <d v="2022-01-11T00:00:00"/>
    <d v="2022-02-02T00:00:00"/>
    <x v="0"/>
    <x v="1"/>
    <x v="0"/>
    <s v="Paid"/>
    <s v="Paid"/>
    <s v="TRANSPORTATION"/>
    <n v="34.188600000000001"/>
    <n v="600"/>
    <s v="USD"/>
    <n v="600"/>
    <n v="20513.16"/>
    <n v="300"/>
    <s v="USD"/>
    <n v="300"/>
    <n v="10256.58"/>
    <n v="34.188600000000001"/>
    <n v="300"/>
    <n v="10256.58"/>
    <n v="1"/>
    <n v="3.3"/>
    <n v="2.2000000000000002"/>
    <n v="2.75"/>
    <n v="8.25"/>
  </r>
  <r>
    <s v="DL-2138"/>
    <s v="Freight forwarder ABC"/>
    <x v="2"/>
    <s v="Zanzibar"/>
    <x v="2"/>
    <x v="13"/>
    <d v="2022-01-13T00:00:00"/>
    <d v="2022-02-02T00:00:00"/>
    <x v="0"/>
    <x v="1"/>
    <x v="0"/>
    <s v="Paid"/>
    <s v="Paid"/>
    <s v="TRANSPORTATION"/>
    <n v="30.107199999999999"/>
    <n v="600"/>
    <s v="USD"/>
    <n v="600"/>
    <n v="18064.32"/>
    <n v="300"/>
    <s v="USD"/>
    <n v="300"/>
    <n v="9032.16"/>
    <n v="30.107199999999999"/>
    <n v="300"/>
    <n v="9032.16"/>
    <n v="1"/>
    <n v="3"/>
    <n v="2"/>
    <n v="2.5"/>
    <n v="7.5"/>
  </r>
  <r>
    <s v="DL-2139"/>
    <s v="Freight forwarder ABC"/>
    <x v="2"/>
    <s v="Addis Ababa"/>
    <x v="2"/>
    <x v="14"/>
    <d v="2022-01-11T00:00:00"/>
    <d v="2022-02-03T00:00:00"/>
    <x v="0"/>
    <x v="1"/>
    <x v="0"/>
    <s v="Paid"/>
    <s v="Paid"/>
    <s v="TRANSPORTATION"/>
    <n v="34.054400000000001"/>
    <n v="600"/>
    <s v="USD"/>
    <n v="600"/>
    <n v="20432.64"/>
    <n v="300"/>
    <s v="USD"/>
    <n v="300"/>
    <n v="10216.32"/>
    <n v="34.054400000000001"/>
    <n v="300"/>
    <n v="10216.32"/>
    <n v="1"/>
    <n v="3.4499999999999997"/>
    <n v="2.3000000000000003"/>
    <n v="2.875"/>
    <n v="8.625"/>
  </r>
  <r>
    <s v="DL-2140"/>
    <s v="Freight forwarder ABC"/>
    <x v="2"/>
    <s v="Zanzibar"/>
    <x v="3"/>
    <x v="10"/>
    <d v="2022-01-11T00:00:00"/>
    <d v="2022-02-02T00:00:00"/>
    <x v="0"/>
    <x v="1"/>
    <x v="0"/>
    <s v="Paid"/>
    <s v="Paid"/>
    <s v="TRANSPORTATION"/>
    <n v="30.1204"/>
    <n v="600"/>
    <s v="USD"/>
    <n v="600"/>
    <n v="18072.240000000002"/>
    <n v="300"/>
    <s v="USD"/>
    <n v="300"/>
    <n v="9036.1200000000008"/>
    <n v="30.120400000000004"/>
    <n v="300"/>
    <n v="9036.1200000000008"/>
    <n v="1"/>
    <n v="3.3"/>
    <n v="2.2000000000000002"/>
    <n v="2.75"/>
    <n v="8.25"/>
  </r>
  <r>
    <s v="DL-2141"/>
    <s v="Freight forwarder ABC"/>
    <x v="2"/>
    <s v="Mogadishu"/>
    <x v="4"/>
    <x v="16"/>
    <d v="2022-01-12T00:00:00"/>
    <d v="2022-02-04T00:00:00"/>
    <x v="0"/>
    <x v="1"/>
    <x v="0"/>
    <s v="Paid"/>
    <s v="Paid"/>
    <s v="TRANSPORTATION"/>
    <n v="32.138399999999997"/>
    <n v="600"/>
    <s v="USD"/>
    <n v="600"/>
    <n v="19283.039999999997"/>
    <n v="300"/>
    <s v="USD"/>
    <n v="300"/>
    <n v="9641.5199999999986"/>
    <n v="32.138399999999997"/>
    <n v="300"/>
    <n v="9641.5199999999986"/>
    <n v="1"/>
    <n v="3.4499999999999997"/>
    <n v="2.3000000000000003"/>
    <n v="2.875"/>
    <n v="8.625"/>
  </r>
  <r>
    <s v="DL-2142"/>
    <s v="Freight forwarder ABC"/>
    <x v="2"/>
    <s v="Mombasa"/>
    <x v="2"/>
    <x v="3"/>
    <d v="2022-01-12T00:00:00"/>
    <d v="2022-02-03T00:00:00"/>
    <x v="0"/>
    <x v="1"/>
    <x v="0"/>
    <s v="Paid"/>
    <s v="Paid"/>
    <s v="TRANSPORTATION"/>
    <n v="32.0916"/>
    <n v="600"/>
    <s v="USD"/>
    <n v="600"/>
    <n v="19254.96"/>
    <n v="300"/>
    <s v="USD"/>
    <n v="300"/>
    <n v="9627.48"/>
    <n v="32.0916"/>
    <n v="300"/>
    <n v="9627.48"/>
    <n v="1"/>
    <n v="3.3"/>
    <n v="2.2000000000000002"/>
    <n v="2.75"/>
    <n v="8.25"/>
  </r>
  <r>
    <s v="DL-2144"/>
    <s v="Freight forwarder ABC"/>
    <x v="2"/>
    <s v="Zanzibar"/>
    <x v="3"/>
    <x v="10"/>
    <d v="2022-01-04T00:00:00"/>
    <d v="2022-01-28T00:00:00"/>
    <x v="0"/>
    <x v="0"/>
    <x v="0"/>
    <s v="Paid"/>
    <s v="Invoiced"/>
    <s v="TRANSPORTATION"/>
    <n v="31.795999999999999"/>
    <n v="600"/>
    <s v="USD"/>
    <n v="600"/>
    <n v="19077.599999999999"/>
    <n v="300"/>
    <s v="USD"/>
    <n v="300"/>
    <n v="9538.7999999999993"/>
    <n v="31.795999999999996"/>
    <n v="300"/>
    <n v="9538.7999999999993"/>
    <n v="1"/>
    <n v="3.5999999999999996"/>
    <n v="2.4000000000000004"/>
    <n v="3"/>
    <n v="9"/>
  </r>
  <r>
    <s v="DL-2146"/>
    <s v="Freight forwarder ABC"/>
    <x v="2"/>
    <s v="Mombasa"/>
    <x v="4"/>
    <x v="6"/>
    <d v="2022-01-04T00:00:00"/>
    <d v="2022-01-28T00:00:00"/>
    <x v="0"/>
    <x v="0"/>
    <x v="0"/>
    <s v="Paid"/>
    <s v="Invoiced"/>
    <s v="SECURITY &amp; ESCORT"/>
    <n v="31.795999999999999"/>
    <n v="20"/>
    <s v="USD"/>
    <n v="20"/>
    <n v="635.91999999999996"/>
    <n v="10"/>
    <s v="USD"/>
    <n v="10"/>
    <n v="317.95999999999998"/>
    <n v="31.795999999999999"/>
    <n v="10"/>
    <n v="317.95999999999998"/>
    <n v="1"/>
    <n v="3.5999999999999996"/>
    <n v="2.4000000000000004"/>
    <n v="3"/>
    <n v="9"/>
  </r>
  <r>
    <s v="DL-2148"/>
    <s v="Freight forwarder ABC"/>
    <x v="2"/>
    <s v="Marrakech"/>
    <x v="1"/>
    <x v="9"/>
    <d v="2022-01-03T00:00:00"/>
    <d v="2022-01-19T00:00:00"/>
    <x v="0"/>
    <x v="0"/>
    <x v="0"/>
    <s v="Paid"/>
    <s v="Invoiced"/>
    <s v="SECURITY &amp; ESCORT"/>
    <n v="33.672400000000003"/>
    <n v="20"/>
    <s v="USD"/>
    <n v="20"/>
    <n v="673.44800000000009"/>
    <n v="10"/>
    <s v="USD"/>
    <n v="10"/>
    <n v="336.72400000000005"/>
    <n v="33.672400000000003"/>
    <n v="10"/>
    <n v="336.72400000000005"/>
    <n v="1"/>
    <n v="2.4"/>
    <n v="1.6"/>
    <n v="2"/>
    <n v="6"/>
  </r>
  <r>
    <s v="DL-2150"/>
    <s v="Freight forwarder ABC"/>
    <x v="2"/>
    <s v="Zanzibar"/>
    <x v="2"/>
    <x v="13"/>
    <d v="2022-01-03T00:00:00"/>
    <d v="2022-01-24T00:00:00"/>
    <x v="0"/>
    <x v="0"/>
    <x v="0"/>
    <s v="Paid"/>
    <s v="Paid"/>
    <s v="SECURITY &amp; ESCORT"/>
    <n v="31.683"/>
    <n v="20"/>
    <s v="USD"/>
    <n v="20"/>
    <n v="633.66"/>
    <n v="10"/>
    <s v="USD"/>
    <n v="10"/>
    <n v="316.83"/>
    <n v="31.683"/>
    <n v="10"/>
    <n v="316.83"/>
    <n v="1"/>
    <n v="3.15"/>
    <n v="2.1"/>
    <n v="2.625"/>
    <n v="7.875"/>
  </r>
  <r>
    <s v="DL-2152"/>
    <s v="Freight forwarder ABC"/>
    <x v="2"/>
    <s v="Mombasa"/>
    <x v="0"/>
    <x v="11"/>
    <d v="2022-01-03T00:00:00"/>
    <d v="2022-01-25T00:00:00"/>
    <x v="0"/>
    <x v="0"/>
    <x v="0"/>
    <s v="Paid"/>
    <s v="Paid"/>
    <s v="SECURITY &amp; ESCORT"/>
    <n v="31.613"/>
    <n v="20"/>
    <s v="USD"/>
    <n v="20"/>
    <n v="632.26"/>
    <n v="10"/>
    <s v="USD"/>
    <n v="10"/>
    <n v="316.13"/>
    <n v="31.613"/>
    <n v="10"/>
    <n v="316.13"/>
    <n v="1"/>
    <n v="3.3"/>
    <n v="2.2000000000000002"/>
    <n v="2.75"/>
    <n v="8.25"/>
  </r>
  <r>
    <s v="DL-2154"/>
    <s v="Freight forwarder ABC"/>
    <x v="2"/>
    <s v="Zanzibar"/>
    <x v="2"/>
    <x v="13"/>
    <d v="2022-01-03T00:00:00"/>
    <d v="2022-01-25T00:00:00"/>
    <x v="0"/>
    <x v="0"/>
    <x v="0"/>
    <s v="Paid"/>
    <s v="Paid"/>
    <s v="SECURITY &amp; ESCORT"/>
    <n v="33.615200000000002"/>
    <n v="20"/>
    <s v="USD"/>
    <n v="20"/>
    <n v="672.30400000000009"/>
    <n v="10"/>
    <s v="USD"/>
    <n v="10"/>
    <n v="336.15200000000004"/>
    <n v="33.615200000000002"/>
    <n v="10"/>
    <n v="336.15200000000004"/>
    <n v="1"/>
    <n v="3.3"/>
    <n v="2.2000000000000002"/>
    <n v="2.75"/>
    <n v="8.25"/>
  </r>
  <r>
    <s v="DL-2156"/>
    <s v="Freight forwarder ABC"/>
    <x v="2"/>
    <s v="Marrakech"/>
    <x v="4"/>
    <x v="21"/>
    <d v="2022-01-10T00:00:00"/>
    <d v="2022-02-02T00:00:00"/>
    <x v="0"/>
    <x v="1"/>
    <x v="0"/>
    <s v="Paid"/>
    <s v="Invoiced"/>
    <s v="SECURITY &amp; ESCORT"/>
    <n v="31.651599999999998"/>
    <n v="20"/>
    <s v="USD"/>
    <n v="20"/>
    <n v="633.03199999999993"/>
    <n v="10"/>
    <s v="USD"/>
    <n v="10"/>
    <n v="316.51599999999996"/>
    <n v="31.651599999999995"/>
    <n v="10"/>
    <n v="316.51599999999996"/>
    <n v="1"/>
    <n v="3.4499999999999997"/>
    <n v="2.3000000000000003"/>
    <n v="2.875"/>
    <n v="8.625"/>
  </r>
  <r>
    <s v="DL-2158"/>
    <s v="Freight forwarder ABC"/>
    <x v="2"/>
    <s v="Mogadishu"/>
    <x v="4"/>
    <x v="16"/>
    <d v="2022-01-04T00:00:00"/>
    <d v="2022-01-24T00:00:00"/>
    <x v="0"/>
    <x v="0"/>
    <x v="0"/>
    <s v="Paid"/>
    <s v="Invoiced"/>
    <s v="SECURITY &amp; ESCORT"/>
    <n v="29.692599999999999"/>
    <n v="20"/>
    <s v="USD"/>
    <n v="20"/>
    <n v="593.85199999999998"/>
    <n v="10"/>
    <s v="USD"/>
    <n v="10"/>
    <n v="296.92599999999999"/>
    <n v="29.692599999999999"/>
    <n v="10"/>
    <n v="296.92599999999999"/>
    <n v="1"/>
    <n v="3"/>
    <n v="2"/>
    <n v="2.5"/>
    <n v="7.5"/>
  </r>
  <r>
    <s v="DL-2160"/>
    <s v="Freight forwarder ABC"/>
    <x v="2"/>
    <s v="Addis Ababa"/>
    <x v="3"/>
    <x v="7"/>
    <d v="2022-01-03T00:00:00"/>
    <d v="2022-01-24T00:00:00"/>
    <x v="0"/>
    <x v="0"/>
    <x v="0"/>
    <s v="Paid"/>
    <s v="Invoiced"/>
    <s v="SECURITY &amp; ESCORT"/>
    <n v="29.7104"/>
    <n v="20"/>
    <s v="USD"/>
    <n v="20"/>
    <n v="594.20799999999997"/>
    <n v="10"/>
    <s v="USD"/>
    <n v="10"/>
    <n v="297.10399999999998"/>
    <n v="29.7104"/>
    <n v="10"/>
    <n v="297.10399999999998"/>
    <n v="1"/>
    <n v="3.15"/>
    <n v="2.1"/>
    <n v="2.625"/>
    <n v="7.875"/>
  </r>
  <r>
    <s v="DL-2162"/>
    <s v="Freight forwarder ABC"/>
    <x v="2"/>
    <s v="Mombasa"/>
    <x v="4"/>
    <x v="6"/>
    <d v="2022-01-03T00:00:00"/>
    <d v="2022-01-25T00:00:00"/>
    <x v="0"/>
    <x v="0"/>
    <x v="0"/>
    <s v="Paid"/>
    <s v="Paid"/>
    <s v="SECURITY &amp; ESCORT"/>
    <n v="33.624600000000001"/>
    <n v="20"/>
    <s v="USD"/>
    <n v="20"/>
    <n v="672.49199999999996"/>
    <n v="10"/>
    <s v="USD"/>
    <n v="10"/>
    <n v="336.24599999999998"/>
    <n v="33.624600000000001"/>
    <n v="10"/>
    <n v="336.24599999999998"/>
    <n v="1"/>
    <n v="3.3"/>
    <n v="2.2000000000000002"/>
    <n v="2.75"/>
    <n v="8.25"/>
  </r>
  <r>
    <s v="DL-2164"/>
    <s v="Freight forwarder ABC"/>
    <x v="2"/>
    <s v="Mombasa"/>
    <x v="0"/>
    <x v="11"/>
    <d v="2022-01-03T00:00:00"/>
    <d v="2022-01-26T00:00:00"/>
    <x v="0"/>
    <x v="0"/>
    <x v="0"/>
    <s v="Paid"/>
    <s v="Invoiced"/>
    <s v="SECURITY &amp; ESCORT"/>
    <n v="31.729800000000001"/>
    <n v="20"/>
    <s v="USD"/>
    <n v="20"/>
    <n v="634.596"/>
    <n v="10"/>
    <s v="USD"/>
    <n v="10"/>
    <n v="317.298"/>
    <n v="31.729800000000001"/>
    <n v="10"/>
    <n v="317.298"/>
    <n v="1"/>
    <n v="3.4499999999999997"/>
    <n v="2.3000000000000003"/>
    <n v="2.875"/>
    <n v="8.625"/>
  </r>
  <r>
    <s v="DL-2166"/>
    <s v="Freight forwarder ABC"/>
    <x v="2"/>
    <s v="Addis Ababa"/>
    <x v="0"/>
    <x v="23"/>
    <d v="2022-01-03T00:00:00"/>
    <d v="2022-01-19T00:00:00"/>
    <x v="0"/>
    <x v="0"/>
    <x v="0"/>
    <s v="Paid"/>
    <s v="Paid"/>
    <s v="TRANSPORTATION"/>
    <n v="33.672400000000003"/>
    <n v="600"/>
    <s v="USD"/>
    <n v="600"/>
    <n v="20203.440000000002"/>
    <n v="300"/>
    <s v="USD"/>
    <n v="300"/>
    <n v="10101.720000000001"/>
    <n v="33.672400000000003"/>
    <n v="300"/>
    <n v="10101.720000000001"/>
    <n v="1"/>
    <n v="2.4"/>
    <n v="1.6"/>
    <n v="2"/>
    <n v="6"/>
  </r>
  <r>
    <s v="DL-2167"/>
    <s v="Freight forwarder ABC"/>
    <x v="2"/>
    <s v="Addis Ababa"/>
    <x v="2"/>
    <x v="14"/>
    <d v="2022-01-03T00:00:00"/>
    <d v="2022-01-24T00:00:00"/>
    <x v="0"/>
    <x v="0"/>
    <x v="0"/>
    <s v="Paid"/>
    <s v="Paid"/>
    <s v="TRANSPORTATION"/>
    <n v="31.683"/>
    <n v="600"/>
    <s v="USD"/>
    <n v="600"/>
    <n v="19009.8"/>
    <n v="300"/>
    <s v="USD"/>
    <n v="300"/>
    <n v="9504.9"/>
    <n v="31.683"/>
    <n v="300"/>
    <n v="9504.9"/>
    <n v="1"/>
    <n v="3.15"/>
    <n v="2.1"/>
    <n v="2.625"/>
    <n v="7.875"/>
  </r>
  <r>
    <s v="DL-2168"/>
    <s v="Freight forwarder ABC"/>
    <x v="2"/>
    <s v="Mombasa"/>
    <x v="1"/>
    <x v="18"/>
    <d v="2022-01-03T00:00:00"/>
    <d v="2022-01-25T00:00:00"/>
    <x v="0"/>
    <x v="0"/>
    <x v="0"/>
    <s v="Paid"/>
    <s v="Paid"/>
    <s v="TRANSPORTATION"/>
    <n v="31.613"/>
    <n v="600"/>
    <s v="USD"/>
    <n v="600"/>
    <n v="18967.8"/>
    <n v="300"/>
    <s v="USD"/>
    <n v="300"/>
    <n v="9483.9"/>
    <n v="31.613"/>
    <n v="300"/>
    <n v="9483.9"/>
    <n v="1"/>
    <n v="3.3"/>
    <n v="2.2000000000000002"/>
    <n v="2.75"/>
    <n v="8.25"/>
  </r>
  <r>
    <s v="DL-2169"/>
    <s v="Freight forwarder ABC"/>
    <x v="2"/>
    <s v="Addis Ababa"/>
    <x v="1"/>
    <x v="17"/>
    <d v="2022-01-03T00:00:00"/>
    <d v="2022-01-25T00:00:00"/>
    <x v="0"/>
    <x v="0"/>
    <x v="0"/>
    <s v="Paid"/>
    <s v="Invoiced"/>
    <s v="TRANSPORTATION"/>
    <n v="33.615200000000002"/>
    <n v="600"/>
    <s v="USD"/>
    <n v="600"/>
    <n v="20169.120000000003"/>
    <n v="300"/>
    <s v="USD"/>
    <n v="300"/>
    <n v="10084.560000000001"/>
    <n v="33.615200000000002"/>
    <n v="300"/>
    <n v="10084.560000000001"/>
    <n v="1"/>
    <n v="3.3"/>
    <n v="2.2000000000000002"/>
    <n v="2.75"/>
    <n v="8.25"/>
  </r>
  <r>
    <s v="DL-2170"/>
    <s v="Freight forwarder ABC"/>
    <x v="2"/>
    <s v="Mombasa"/>
    <x v="3"/>
    <x v="19"/>
    <d v="2022-01-10T00:00:00"/>
    <d v="2022-02-02T00:00:00"/>
    <x v="0"/>
    <x v="1"/>
    <x v="0"/>
    <s v="Paid"/>
    <s v="Paid"/>
    <s v="TRANSPORTATION"/>
    <n v="31.651599999999998"/>
    <n v="600"/>
    <s v="USD"/>
    <n v="600"/>
    <n v="18990.96"/>
    <n v="300"/>
    <s v="USD"/>
    <n v="300"/>
    <n v="9495.48"/>
    <n v="31.651599999999998"/>
    <n v="300"/>
    <n v="9495.48"/>
    <n v="1"/>
    <n v="3.4499999999999997"/>
    <n v="2.3000000000000003"/>
    <n v="2.875"/>
    <n v="8.625"/>
  </r>
  <r>
    <s v="DL-2171"/>
    <s v="Freight forwarder ABC"/>
    <x v="2"/>
    <s v="Addis Ababa"/>
    <x v="0"/>
    <x v="23"/>
    <d v="2022-01-04T00:00:00"/>
    <d v="2022-01-24T00:00:00"/>
    <x v="0"/>
    <x v="0"/>
    <x v="0"/>
    <s v="Paid"/>
    <s v="Paid"/>
    <s v="TRANSPORTATION"/>
    <n v="29.692599999999999"/>
    <n v="600"/>
    <s v="USD"/>
    <n v="600"/>
    <n v="17815.559999999998"/>
    <n v="300"/>
    <s v="USD"/>
    <n v="300"/>
    <n v="8907.7799999999988"/>
    <n v="29.692599999999995"/>
    <n v="300"/>
    <n v="8907.7799999999988"/>
    <n v="1"/>
    <n v="3"/>
    <n v="2"/>
    <n v="2.5"/>
    <n v="7.5"/>
  </r>
  <r>
    <s v="DL-2172"/>
    <s v="Freight forwarder ABC"/>
    <x v="2"/>
    <s v="Zanzibar"/>
    <x v="1"/>
    <x v="24"/>
    <d v="2022-01-03T00:00:00"/>
    <d v="2022-01-24T00:00:00"/>
    <x v="0"/>
    <x v="0"/>
    <x v="0"/>
    <s v="Paid"/>
    <s v="Paid"/>
    <s v="TRANSPORTATION"/>
    <n v="29.7104"/>
    <n v="600"/>
    <s v="USD"/>
    <n v="600"/>
    <n v="17826.240000000002"/>
    <n v="300"/>
    <s v="USD"/>
    <n v="300"/>
    <n v="8913.1200000000008"/>
    <n v="29.710400000000003"/>
    <n v="300"/>
    <n v="8913.1200000000008"/>
    <n v="1"/>
    <n v="3.15"/>
    <n v="2.1"/>
    <n v="2.625"/>
    <n v="7.875"/>
  </r>
  <r>
    <s v="DL-2173"/>
    <s v="Freight forwarder ABC"/>
    <x v="2"/>
    <s v="Mogadishu"/>
    <x v="1"/>
    <x v="1"/>
    <d v="2022-01-03T00:00:00"/>
    <d v="2022-01-25T00:00:00"/>
    <x v="0"/>
    <x v="0"/>
    <x v="0"/>
    <s v="Paid"/>
    <s v="Paid"/>
    <s v="TRANSPORTATION"/>
    <n v="33.624600000000001"/>
    <n v="600"/>
    <s v="USD"/>
    <n v="600"/>
    <n v="20174.760000000002"/>
    <n v="300"/>
    <s v="USD"/>
    <n v="300"/>
    <n v="10087.380000000001"/>
    <n v="33.624600000000001"/>
    <n v="300"/>
    <n v="10087.380000000001"/>
    <n v="1"/>
    <n v="3.3"/>
    <n v="2.2000000000000002"/>
    <n v="2.75"/>
    <n v="8.25"/>
  </r>
  <r>
    <s v="DL-2174"/>
    <s v="Freight forwarder ABC"/>
    <x v="2"/>
    <s v="Mombasa"/>
    <x v="0"/>
    <x v="11"/>
    <d v="2022-01-03T00:00:00"/>
    <d v="2022-01-26T00:00:00"/>
    <x v="0"/>
    <x v="0"/>
    <x v="0"/>
    <s v="Paid"/>
    <s v="Paid"/>
    <s v="TRANSPORTATION"/>
    <n v="31.729800000000001"/>
    <n v="600"/>
    <s v="USD"/>
    <n v="600"/>
    <n v="19037.88"/>
    <n v="300"/>
    <s v="USD"/>
    <n v="300"/>
    <n v="9518.94"/>
    <n v="31.729800000000001"/>
    <n v="300"/>
    <n v="9518.94"/>
    <n v="1"/>
    <n v="3.4499999999999997"/>
    <n v="2.3000000000000003"/>
    <n v="2.875"/>
    <n v="8.625"/>
  </r>
  <r>
    <s v="DL-2176"/>
    <s v="Freight forwarder ABC"/>
    <x v="2"/>
    <s v="Mombasa"/>
    <x v="2"/>
    <x v="3"/>
    <d v="2022-01-07T00:00:00"/>
    <d v="2022-02-02T00:00:00"/>
    <x v="0"/>
    <x v="1"/>
    <x v="0"/>
    <s v="Paid"/>
    <s v="Paid"/>
    <s v="TRANSPORTATION"/>
    <n v="29.763999999999999"/>
    <n v="600"/>
    <s v="USD"/>
    <n v="600"/>
    <n v="17858.399999999998"/>
    <n v="300"/>
    <s v="USD"/>
    <n v="300"/>
    <n v="8929.1999999999989"/>
    <n v="29.763999999999996"/>
    <n v="300"/>
    <n v="8929.1999999999989"/>
    <n v="1"/>
    <n v="3.9"/>
    <n v="2.6"/>
    <n v="3.25"/>
    <n v="9.75"/>
  </r>
  <r>
    <s v="DL-2178"/>
    <s v="Freight forwarder ABC"/>
    <x v="2"/>
    <s v="Mogadishu"/>
    <x v="1"/>
    <x v="1"/>
    <d v="2022-01-04T00:00:00"/>
    <d v="2022-02-04T00:00:00"/>
    <x v="0"/>
    <x v="1"/>
    <x v="0"/>
    <s v="Paid"/>
    <s v="Paid"/>
    <s v="TRANSPORTATION"/>
    <n v="31.648599999999998"/>
    <n v="600"/>
    <s v="USD"/>
    <n v="600"/>
    <n v="18989.16"/>
    <n v="300"/>
    <s v="USD"/>
    <n v="300"/>
    <n v="9494.58"/>
    <n v="31.648599999999998"/>
    <n v="300"/>
    <n v="9494.58"/>
    <n v="1"/>
    <n v="4.6499999999999995"/>
    <n v="3.1"/>
    <n v="3.875"/>
    <n v="11.625"/>
  </r>
  <r>
    <s v="DL-2180"/>
    <s v="Freight forwarder ABC"/>
    <x v="2"/>
    <s v="Marrakech"/>
    <x v="1"/>
    <x v="9"/>
    <d v="2022-01-03T00:00:00"/>
    <d v="2022-02-03T00:00:00"/>
    <x v="0"/>
    <x v="1"/>
    <x v="0"/>
    <s v="Paid"/>
    <s v="Paid"/>
    <s v="TRANSPORTATION"/>
    <n v="29.664400000000001"/>
    <n v="600"/>
    <s v="USD"/>
    <n v="600"/>
    <n v="17798.64"/>
    <n v="300"/>
    <s v="USD"/>
    <n v="300"/>
    <n v="8899.32"/>
    <n v="29.664400000000001"/>
    <n v="300"/>
    <n v="8899.32"/>
    <n v="1"/>
    <n v="4.6499999999999995"/>
    <n v="3.1"/>
    <n v="3.875"/>
    <n v="11.625"/>
  </r>
  <r>
    <s v="DL-2182"/>
    <s v="Freight forwarder ABC"/>
    <x v="2"/>
    <s v="Mombasa"/>
    <x v="3"/>
    <x v="19"/>
    <d v="2022-01-10T00:00:00"/>
    <d v="2022-02-04T00:00:00"/>
    <x v="0"/>
    <x v="1"/>
    <x v="0"/>
    <s v="Paid"/>
    <s v="Paid"/>
    <s v="TRANSPORTATION"/>
    <n v="29.688400000000001"/>
    <n v="600"/>
    <s v="USD"/>
    <n v="600"/>
    <n v="17813.04"/>
    <n v="300"/>
    <s v="USD"/>
    <n v="300"/>
    <n v="8906.52"/>
    <n v="29.688400000000001"/>
    <n v="300"/>
    <n v="8906.52"/>
    <n v="1"/>
    <n v="3.75"/>
    <n v="2.5"/>
    <n v="3.125"/>
    <n v="9.375"/>
  </r>
  <r>
    <s v="DL-2184"/>
    <s v="Freight forwarder ABC"/>
    <x v="2"/>
    <s v="Mombasa"/>
    <x v="2"/>
    <x v="3"/>
    <d v="2022-01-03T00:00:00"/>
    <d v="2022-02-03T00:00:00"/>
    <x v="0"/>
    <x v="1"/>
    <x v="0"/>
    <s v="Paid"/>
    <s v="Paid"/>
    <s v="TRANSPORTATION"/>
    <n v="33.658799999999999"/>
    <n v="600"/>
    <s v="USD"/>
    <n v="600"/>
    <n v="20195.28"/>
    <n v="300"/>
    <s v="USD"/>
    <n v="300"/>
    <n v="10097.64"/>
    <n v="33.658799999999999"/>
    <n v="300"/>
    <n v="10097.64"/>
    <n v="1"/>
    <n v="4.6499999999999995"/>
    <n v="3.1"/>
    <n v="3.875"/>
    <n v="11.625"/>
  </r>
  <r>
    <s v="DL-2186"/>
    <s v="Freight forwarder ABC"/>
    <x v="2"/>
    <s v="Marrakech"/>
    <x v="3"/>
    <x v="4"/>
    <d v="2022-01-10T00:00:00"/>
    <d v="2022-02-03T00:00:00"/>
    <x v="0"/>
    <x v="1"/>
    <x v="0"/>
    <s v="Paid"/>
    <s v="Paid"/>
    <s v="TRANSPORTATION"/>
    <n v="33.665599999999998"/>
    <n v="600"/>
    <s v="USD"/>
    <n v="600"/>
    <n v="20199.359999999997"/>
    <n v="300"/>
    <s v="USD"/>
    <n v="300"/>
    <n v="10099.679999999998"/>
    <n v="33.665599999999998"/>
    <n v="300"/>
    <n v="10099.679999999998"/>
    <n v="1"/>
    <n v="3.5999999999999996"/>
    <n v="2.4000000000000004"/>
    <n v="3"/>
    <n v="9"/>
  </r>
  <r>
    <s v="DL-2188"/>
    <s v="Freight forwarder ABC"/>
    <x v="2"/>
    <s v="Addis Ababa"/>
    <x v="2"/>
    <x v="14"/>
    <d v="2022-01-10T00:00:00"/>
    <d v="2022-02-02T00:00:00"/>
    <x v="0"/>
    <x v="1"/>
    <x v="0"/>
    <s v="Paid"/>
    <s v="Paid"/>
    <s v="TRANSPORTATION"/>
    <n v="31.636199999999999"/>
    <n v="600"/>
    <s v="USD"/>
    <n v="600"/>
    <n v="18981.719999999998"/>
    <n v="300"/>
    <s v="USD"/>
    <n v="300"/>
    <n v="9490.8599999999988"/>
    <n v="31.636199999999995"/>
    <n v="300"/>
    <n v="9490.8599999999988"/>
    <n v="1"/>
    <n v="3.4499999999999997"/>
    <n v="2.3000000000000003"/>
    <n v="2.875"/>
    <n v="8.625"/>
  </r>
  <r>
    <s v="DL-2190"/>
    <s v="Freight forwarder ABC"/>
    <x v="2"/>
    <s v="Marrakech"/>
    <x v="0"/>
    <x v="5"/>
    <d v="2022-01-10T00:00:00"/>
    <d v="2022-02-02T00:00:00"/>
    <x v="0"/>
    <x v="1"/>
    <x v="0"/>
    <s v="Paid"/>
    <s v="Paid"/>
    <s v="TRANSPORTATION"/>
    <n v="29.7408"/>
    <n v="600"/>
    <s v="USD"/>
    <n v="600"/>
    <n v="17844.48"/>
    <n v="300"/>
    <s v="USD"/>
    <n v="300"/>
    <n v="8922.24"/>
    <n v="29.7408"/>
    <n v="300"/>
    <n v="8922.24"/>
    <n v="1"/>
    <n v="3.4499999999999997"/>
    <n v="2.3000000000000003"/>
    <n v="2.875"/>
    <n v="8.625"/>
  </r>
  <r>
    <s v="DL-2192"/>
    <s v="Freight forwarder ABC"/>
    <x v="2"/>
    <s v="Mogadishu"/>
    <x v="0"/>
    <x v="0"/>
    <d v="2022-01-10T00:00:00"/>
    <d v="2022-01-28T00:00:00"/>
    <x v="0"/>
    <x v="0"/>
    <x v="0"/>
    <s v="Paid"/>
    <s v="Paid"/>
    <s v="TRANSPORTATION"/>
    <n v="29.732800000000001"/>
    <n v="600"/>
    <s v="USD"/>
    <n v="600"/>
    <n v="17839.68"/>
    <n v="300"/>
    <s v="USD"/>
    <n v="300"/>
    <n v="8919.84"/>
    <n v="29.732800000000001"/>
    <n v="300"/>
    <n v="8919.84"/>
    <n v="1"/>
    <n v="2.6999999999999997"/>
    <n v="1.8"/>
    <n v="2.25"/>
    <n v="6.75"/>
  </r>
  <r>
    <s v="DL-2194"/>
    <s v="Freight forwarder ABC"/>
    <x v="2"/>
    <s v="Mombasa"/>
    <x v="2"/>
    <x v="3"/>
    <d v="2022-01-07T00:00:00"/>
    <d v="2022-02-02T00:00:00"/>
    <x v="0"/>
    <x v="1"/>
    <x v="0"/>
    <s v="Paid"/>
    <s v="Paid"/>
    <s v="TRANSPORTATION"/>
    <n v="29.750399999999999"/>
    <n v="600"/>
    <s v="USD"/>
    <n v="600"/>
    <n v="17850.239999999998"/>
    <n v="300"/>
    <s v="USD"/>
    <n v="300"/>
    <n v="8925.119999999999"/>
    <n v="29.750399999999996"/>
    <n v="300"/>
    <n v="8925.119999999999"/>
    <n v="1"/>
    <n v="3.9"/>
    <n v="2.6"/>
    <n v="3.25"/>
    <n v="9.75"/>
  </r>
  <r>
    <s v="DL-2196"/>
    <s v="Freight forwarder ABC"/>
    <x v="2"/>
    <s v="Mombasa"/>
    <x v="1"/>
    <x v="18"/>
    <d v="2022-01-07T00:00:00"/>
    <d v="2022-01-28T00:00:00"/>
    <x v="0"/>
    <x v="0"/>
    <x v="0"/>
    <s v="Paid"/>
    <s v="Paid"/>
    <s v="TRANSPORTATION"/>
    <n v="29.566400000000002"/>
    <n v="600"/>
    <s v="USD"/>
    <n v="600"/>
    <n v="17739.84"/>
    <n v="300"/>
    <s v="USD"/>
    <n v="300"/>
    <n v="8869.92"/>
    <n v="29.566400000000002"/>
    <n v="300"/>
    <n v="8869.92"/>
    <n v="1"/>
    <n v="3.15"/>
    <n v="2.1"/>
    <n v="2.625"/>
    <n v="7.875"/>
  </r>
  <r>
    <s v="DL-2198"/>
    <s v="Freight forwarder ABC"/>
    <x v="2"/>
    <s v="Mombasa"/>
    <x v="2"/>
    <x v="3"/>
    <d v="2022-01-07T00:00:00"/>
    <d v="2022-02-04T00:00:00"/>
    <x v="0"/>
    <x v="1"/>
    <x v="0"/>
    <s v="Paid"/>
    <s v="Paid"/>
    <s v="TRANSPORTATION"/>
    <n v="29.693200000000001"/>
    <n v="600"/>
    <s v="USD"/>
    <n v="600"/>
    <n v="17815.920000000002"/>
    <n v="300"/>
    <s v="USD"/>
    <n v="300"/>
    <n v="8907.9600000000009"/>
    <n v="29.693200000000004"/>
    <n v="300"/>
    <n v="8907.9600000000009"/>
    <n v="1"/>
    <n v="4.2"/>
    <n v="2.8000000000000003"/>
    <n v="3.5"/>
    <n v="10.5"/>
  </r>
  <r>
    <s v="DL-2200"/>
    <s v="Freight forwarder ABC"/>
    <x v="2"/>
    <s v="Marrakech"/>
    <x v="4"/>
    <x v="21"/>
    <d v="2022-01-03T00:00:00"/>
    <d v="2022-02-04T00:00:00"/>
    <x v="0"/>
    <x v="1"/>
    <x v="0"/>
    <s v="Paid"/>
    <s v="Paid"/>
    <s v="TRANSPORTATION"/>
    <n v="33.591999999999999"/>
    <n v="600"/>
    <s v="USD"/>
    <n v="600"/>
    <n v="20155.2"/>
    <n v="300"/>
    <s v="USD"/>
    <n v="300"/>
    <n v="10077.6"/>
    <n v="33.591999999999999"/>
    <n v="300"/>
    <n v="10077.6"/>
    <n v="1"/>
    <n v="4.8"/>
    <n v="3.2"/>
    <n v="4"/>
    <n v="12"/>
  </r>
  <r>
    <s v="DL-2202"/>
    <s v="Freight forwarder ABC"/>
    <x v="2"/>
    <s v="Mombasa"/>
    <x v="4"/>
    <x v="6"/>
    <d v="2022-01-07T00:00:00"/>
    <d v="2022-02-02T00:00:00"/>
    <x v="0"/>
    <x v="1"/>
    <x v="0"/>
    <s v="Paid"/>
    <s v="Missing"/>
    <s v="SECURITY &amp; ESCORT"/>
    <n v="29.763999999999999"/>
    <n v="20"/>
    <s v="USD"/>
    <n v="20"/>
    <n v="595.28"/>
    <n v="10"/>
    <s v="USD"/>
    <n v="10"/>
    <n v="297.64"/>
    <n v="29.763999999999999"/>
    <n v="10"/>
    <n v="297.64"/>
    <n v="1"/>
    <n v="3.9"/>
    <n v="2.6"/>
    <n v="3.25"/>
    <n v="9.75"/>
  </r>
  <r>
    <s v="DL-2203"/>
    <s v="Freight forwarder ABC"/>
    <x v="2"/>
    <s v="Addis Ababa"/>
    <x v="0"/>
    <x v="23"/>
    <d v="2022-01-04T00:00:00"/>
    <d v="2022-02-04T00:00:00"/>
    <x v="0"/>
    <x v="1"/>
    <x v="0"/>
    <s v="Paid"/>
    <s v="Invoiced"/>
    <s v="SECURITY &amp; ESCORT"/>
    <n v="31.648599999999998"/>
    <n v="20"/>
    <s v="USD"/>
    <n v="20"/>
    <n v="632.97199999999998"/>
    <n v="10"/>
    <s v="USD"/>
    <n v="10"/>
    <n v="316.48599999999999"/>
    <n v="31.648599999999998"/>
    <n v="10"/>
    <n v="316.48599999999999"/>
    <n v="1"/>
    <n v="4.6499999999999995"/>
    <n v="3.1"/>
    <n v="3.875"/>
    <n v="11.625"/>
  </r>
  <r>
    <s v="DL-2204"/>
    <s v="Freight forwarder ABC"/>
    <x v="2"/>
    <s v="Mombasa"/>
    <x v="0"/>
    <x v="11"/>
    <d v="2022-01-03T00:00:00"/>
    <d v="2022-02-03T00:00:00"/>
    <x v="0"/>
    <x v="1"/>
    <x v="0"/>
    <s v="Paid"/>
    <s v="Invoiced"/>
    <s v="SECURITY &amp; ESCORT"/>
    <n v="29.664400000000001"/>
    <n v="20"/>
    <s v="USD"/>
    <n v="20"/>
    <n v="593.28800000000001"/>
    <n v="10"/>
    <s v="USD"/>
    <n v="10"/>
    <n v="296.64400000000001"/>
    <n v="29.664400000000001"/>
    <n v="10"/>
    <n v="296.64400000000001"/>
    <n v="1"/>
    <n v="4.6499999999999995"/>
    <n v="3.1"/>
    <n v="3.875"/>
    <n v="11.625"/>
  </r>
  <r>
    <s v="DL-2205"/>
    <s v="Freight forwarder ABC"/>
    <x v="2"/>
    <s v="Addis Ababa"/>
    <x v="4"/>
    <x v="8"/>
    <d v="2022-01-10T00:00:00"/>
    <d v="2022-02-04T00:00:00"/>
    <x v="0"/>
    <x v="1"/>
    <x v="0"/>
    <s v="Paid"/>
    <s v="Invoiced"/>
    <s v="SECURITY &amp; ESCORT"/>
    <n v="29.688400000000001"/>
    <n v="20"/>
    <s v="USD"/>
    <n v="20"/>
    <n v="593.76800000000003"/>
    <n v="10"/>
    <s v="USD"/>
    <n v="10"/>
    <n v="296.88400000000001"/>
    <n v="29.688400000000001"/>
    <n v="10"/>
    <n v="296.88400000000001"/>
    <n v="1"/>
    <n v="3.75"/>
    <n v="2.5"/>
    <n v="3.125"/>
    <n v="9.375"/>
  </r>
  <r>
    <s v="DL-2206"/>
    <s v="Freight forwarder ABC"/>
    <x v="2"/>
    <s v="Mogadishu"/>
    <x v="1"/>
    <x v="1"/>
    <d v="2022-01-03T00:00:00"/>
    <d v="2022-02-03T00:00:00"/>
    <x v="0"/>
    <x v="1"/>
    <x v="0"/>
    <s v="Paid"/>
    <s v="Invoiced"/>
    <s v="SECURITY &amp; ESCORT"/>
    <n v="33.658799999999999"/>
    <n v="20"/>
    <s v="USD"/>
    <n v="20"/>
    <n v="673.17599999999993"/>
    <n v="10"/>
    <s v="USD"/>
    <n v="10"/>
    <n v="336.58799999999997"/>
    <n v="33.658799999999999"/>
    <n v="10"/>
    <n v="336.58799999999997"/>
    <n v="1"/>
    <n v="4.6499999999999995"/>
    <n v="3.1"/>
    <n v="3.875"/>
    <n v="11.625"/>
  </r>
  <r>
    <s v="DL-2207"/>
    <s v="Freight forwarder ABC"/>
    <x v="2"/>
    <s v="Addis Ababa"/>
    <x v="1"/>
    <x v="17"/>
    <d v="2022-01-10T00:00:00"/>
    <d v="2022-02-03T00:00:00"/>
    <x v="0"/>
    <x v="1"/>
    <x v="0"/>
    <s v="Paid"/>
    <s v="Invoiced"/>
    <s v="SECURITY &amp; ESCORT"/>
    <n v="33.665599999999998"/>
    <n v="20"/>
    <s v="USD"/>
    <n v="20"/>
    <n v="673.3119999999999"/>
    <n v="10"/>
    <s v="USD"/>
    <n v="10"/>
    <n v="336.65599999999995"/>
    <n v="33.665599999999998"/>
    <n v="10"/>
    <n v="336.65599999999995"/>
    <n v="1"/>
    <n v="3.5999999999999996"/>
    <n v="2.4000000000000004"/>
    <n v="3"/>
    <n v="9"/>
  </r>
  <r>
    <s v="DL-2208"/>
    <s v="Freight forwarder ABC"/>
    <x v="2"/>
    <s v="Mogadishu"/>
    <x v="1"/>
    <x v="1"/>
    <d v="2022-01-10T00:00:00"/>
    <d v="2022-02-02T00:00:00"/>
    <x v="0"/>
    <x v="1"/>
    <x v="0"/>
    <s v="Paid"/>
    <s v="Invoiced"/>
    <s v="SECURITY &amp; ESCORT"/>
    <n v="31.636199999999999"/>
    <n v="20"/>
    <s v="USD"/>
    <n v="20"/>
    <n v="632.72399999999993"/>
    <n v="10"/>
    <s v="USD"/>
    <n v="10"/>
    <n v="316.36199999999997"/>
    <n v="31.636199999999995"/>
    <n v="10"/>
    <n v="316.36199999999997"/>
    <n v="1"/>
    <n v="3.4499999999999997"/>
    <n v="2.3000000000000003"/>
    <n v="2.875"/>
    <n v="8.625"/>
  </r>
  <r>
    <s v="DL-2209"/>
    <s v="Freight forwarder ABC"/>
    <x v="2"/>
    <s v="Marrakech"/>
    <x v="3"/>
    <x v="4"/>
    <d v="2022-01-10T00:00:00"/>
    <d v="2022-02-02T00:00:00"/>
    <x v="0"/>
    <x v="1"/>
    <x v="0"/>
    <s v="Paid"/>
    <s v="Invoiced"/>
    <s v="SECURITY &amp; ESCORT"/>
    <n v="29.7408"/>
    <n v="20"/>
    <s v="USD"/>
    <n v="20"/>
    <n v="594.81600000000003"/>
    <n v="10"/>
    <s v="USD"/>
    <n v="10"/>
    <n v="297.40800000000002"/>
    <n v="29.7408"/>
    <n v="10"/>
    <n v="297.40800000000002"/>
    <n v="1"/>
    <n v="3.4499999999999997"/>
    <n v="2.3000000000000003"/>
    <n v="2.875"/>
    <n v="8.625"/>
  </r>
  <r>
    <s v="DL-2210"/>
    <s v="Freight forwarder ABC"/>
    <x v="2"/>
    <s v="Addis Ababa"/>
    <x v="3"/>
    <x v="7"/>
    <d v="2022-01-10T00:00:00"/>
    <d v="2022-01-28T00:00:00"/>
    <x v="0"/>
    <x v="0"/>
    <x v="0"/>
    <s v="Paid"/>
    <s v="Invoiced"/>
    <s v="SECURITY &amp; ESCORT"/>
    <n v="29.732800000000001"/>
    <n v="20"/>
    <s v="USD"/>
    <n v="20"/>
    <n v="594.65600000000006"/>
    <n v="10"/>
    <s v="USD"/>
    <n v="10"/>
    <n v="297.32800000000003"/>
    <n v="29.732800000000005"/>
    <n v="10"/>
    <n v="297.32800000000003"/>
    <n v="1"/>
    <n v="2.6999999999999997"/>
    <n v="1.8"/>
    <n v="2.25"/>
    <n v="6.75"/>
  </r>
  <r>
    <s v="DL-2211"/>
    <s v="Freight forwarder ABC"/>
    <x v="2"/>
    <s v="Mogadishu"/>
    <x v="0"/>
    <x v="0"/>
    <d v="2022-01-07T00:00:00"/>
    <d v="2022-02-02T00:00:00"/>
    <x v="0"/>
    <x v="1"/>
    <x v="0"/>
    <s v="Paid"/>
    <s v="Invoiced"/>
    <s v="SECURITY &amp; ESCORT"/>
    <n v="29.750399999999999"/>
    <n v="20"/>
    <s v="USD"/>
    <n v="20"/>
    <n v="595.00800000000004"/>
    <n v="10"/>
    <s v="USD"/>
    <n v="10"/>
    <n v="297.50400000000002"/>
    <n v="29.750400000000003"/>
    <n v="10"/>
    <n v="297.50400000000002"/>
    <n v="1"/>
    <n v="3.9"/>
    <n v="2.6"/>
    <n v="3.25"/>
    <n v="9.75"/>
  </r>
  <r>
    <s v="DL-2212"/>
    <s v="Freight forwarder ABC"/>
    <x v="2"/>
    <s v="Mombasa"/>
    <x v="3"/>
    <x v="19"/>
    <d v="2022-01-07T00:00:00"/>
    <d v="2022-01-28T00:00:00"/>
    <x v="0"/>
    <x v="0"/>
    <x v="0"/>
    <s v="Paid"/>
    <s v="Invoiced"/>
    <s v="SECURITY &amp; ESCORT"/>
    <n v="29.566400000000002"/>
    <n v="20"/>
    <s v="USD"/>
    <n v="20"/>
    <n v="591.32799999999997"/>
    <n v="10"/>
    <s v="USD"/>
    <n v="10"/>
    <n v="295.66399999999999"/>
    <n v="29.566399999999998"/>
    <n v="10"/>
    <n v="295.66399999999999"/>
    <n v="1"/>
    <n v="3.15"/>
    <n v="2.1"/>
    <n v="2.625"/>
    <n v="7.875"/>
  </r>
  <r>
    <s v="DL-2213"/>
    <s v="Freight forwarder ABC"/>
    <x v="2"/>
    <s v="Mogadishu"/>
    <x v="4"/>
    <x v="16"/>
    <d v="2022-01-07T00:00:00"/>
    <d v="2022-02-04T00:00:00"/>
    <x v="0"/>
    <x v="1"/>
    <x v="0"/>
    <s v="Paid"/>
    <s v="Invoiced"/>
    <s v="SECURITY &amp; ESCORT"/>
    <n v="29.693200000000001"/>
    <n v="20"/>
    <s v="USD"/>
    <n v="20"/>
    <n v="593.86400000000003"/>
    <n v="10"/>
    <s v="USD"/>
    <n v="10"/>
    <n v="296.93200000000002"/>
    <n v="29.693200000000001"/>
    <n v="10"/>
    <n v="296.93200000000002"/>
    <n v="1"/>
    <n v="4.2"/>
    <n v="2.8000000000000003"/>
    <n v="3.5"/>
    <n v="10.5"/>
  </r>
  <r>
    <s v="DL-2214"/>
    <s v="Freight forwarder ABC"/>
    <x v="2"/>
    <s v="Mogadishu"/>
    <x v="1"/>
    <x v="1"/>
    <d v="2022-01-03T00:00:00"/>
    <d v="2022-02-04T00:00:00"/>
    <x v="0"/>
    <x v="1"/>
    <x v="0"/>
    <s v="Paid"/>
    <s v="Invoiced"/>
    <s v="SECURITY &amp; ESCORT"/>
    <n v="33.591999999999999"/>
    <n v="20"/>
    <s v="USD"/>
    <n v="20"/>
    <n v="671.83999999999992"/>
    <n v="10"/>
    <s v="USD"/>
    <n v="10"/>
    <n v="335.91999999999996"/>
    <n v="33.591999999999999"/>
    <n v="10"/>
    <n v="335.91999999999996"/>
    <n v="1"/>
    <n v="4.8"/>
    <n v="3.2"/>
    <n v="4"/>
    <n v="12"/>
  </r>
  <r>
    <s v="DL-2219"/>
    <s v="Freight forwarder ABC"/>
    <x v="2"/>
    <s v="Mogadishu"/>
    <x v="3"/>
    <x v="20"/>
    <d v="2022-01-13T00:00:00"/>
    <d v="2022-02-03T00:00:00"/>
    <x v="0"/>
    <x v="1"/>
    <x v="0"/>
    <s v="Paid"/>
    <s v="Paid"/>
    <s v="TRANSPORTATION"/>
    <n v="30.195499999999999"/>
    <n v="600"/>
    <s v="USD"/>
    <n v="600"/>
    <n v="18117.3"/>
    <n v="300"/>
    <s v="USD"/>
    <n v="300"/>
    <n v="9058.65"/>
    <n v="30.195499999999999"/>
    <n v="300"/>
    <n v="9058.65"/>
    <n v="1"/>
    <n v="3.15"/>
    <n v="2.1"/>
    <n v="2.625"/>
    <n v="7.875"/>
  </r>
  <r>
    <s v="DL-2221"/>
    <s v="Freight forwarder ABC"/>
    <x v="2"/>
    <s v="Zanzibar"/>
    <x v="3"/>
    <x v="10"/>
    <d v="2022-01-14T00:00:00"/>
    <d v="2022-02-03T00:00:00"/>
    <x v="0"/>
    <x v="1"/>
    <x v="0"/>
    <s v="Paid"/>
    <s v="Paid"/>
    <s v="TRANSPORTATION"/>
    <n v="30.066400000000002"/>
    <n v="600"/>
    <s v="USD"/>
    <n v="600"/>
    <n v="18039.84"/>
    <n v="300"/>
    <s v="USD"/>
    <n v="300"/>
    <n v="9019.92"/>
    <n v="30.066400000000002"/>
    <n v="300"/>
    <n v="9019.92"/>
    <n v="1"/>
    <n v="3"/>
    <n v="2"/>
    <n v="2.5"/>
    <n v="7.5"/>
  </r>
  <r>
    <s v="DL-2223"/>
    <s v="Freight forwarder ABC"/>
    <x v="2"/>
    <s v="Marrakech"/>
    <x v="0"/>
    <x v="5"/>
    <d v="2022-01-12T00:00:00"/>
    <d v="2022-02-05T00:00:00"/>
    <x v="0"/>
    <x v="1"/>
    <x v="0"/>
    <s v="Paid"/>
    <s v="Paid"/>
    <s v="TRANSPORTATION"/>
    <n v="30.065799999999999"/>
    <n v="600"/>
    <s v="USD"/>
    <n v="600"/>
    <n v="18039.48"/>
    <n v="300"/>
    <s v="USD"/>
    <n v="300"/>
    <n v="9019.74"/>
    <n v="30.065799999999999"/>
    <n v="300"/>
    <n v="9019.74"/>
    <n v="1"/>
    <n v="3.5999999999999996"/>
    <n v="2.4000000000000004"/>
    <n v="3"/>
    <n v="9"/>
  </r>
  <r>
    <s v="DL-2225"/>
    <s v="Freight forwarder ABC"/>
    <x v="2"/>
    <s v="Mombasa"/>
    <x v="3"/>
    <x v="19"/>
    <d v="2022-01-12T00:00:00"/>
    <d v="2022-02-02T00:00:00"/>
    <x v="0"/>
    <x v="1"/>
    <x v="0"/>
    <s v="Paid"/>
    <s v="Paid"/>
    <s v="TRANSPORTATION"/>
    <n v="30.0352"/>
    <n v="600"/>
    <s v="USD"/>
    <n v="600"/>
    <n v="18021.12"/>
    <n v="300"/>
    <s v="USD"/>
    <n v="300"/>
    <n v="9010.56"/>
    <n v="30.0352"/>
    <n v="300"/>
    <n v="9010.56"/>
    <n v="1"/>
    <n v="3.15"/>
    <n v="2.1"/>
    <n v="2.625"/>
    <n v="7.875"/>
  </r>
  <r>
    <s v="DL-2227"/>
    <s v="Freight forwarder ABC"/>
    <x v="2"/>
    <s v="Addis Ababa"/>
    <x v="4"/>
    <x v="8"/>
    <d v="2022-01-13T00:00:00"/>
    <d v="2022-02-07T00:00:00"/>
    <x v="0"/>
    <x v="1"/>
    <x v="0"/>
    <s v="Paid"/>
    <s v="Paid"/>
    <s v="TRANSPORTATION"/>
    <n v="32.112900000000003"/>
    <n v="600"/>
    <s v="USD"/>
    <n v="600"/>
    <n v="19267.740000000002"/>
    <n v="300"/>
    <s v="USD"/>
    <n v="300"/>
    <n v="9633.8700000000008"/>
    <n v="32.112900000000003"/>
    <n v="300"/>
    <n v="9633.8700000000008"/>
    <n v="1"/>
    <n v="3.75"/>
    <n v="2.5"/>
    <n v="3.125"/>
    <n v="9.375"/>
  </r>
  <r>
    <s v="DL-2229"/>
    <s v="Freight forwarder ABC"/>
    <x v="2"/>
    <s v="Zanzibar"/>
    <x v="4"/>
    <x v="12"/>
    <d v="2022-01-13T00:00:00"/>
    <d v="2022-02-04T00:00:00"/>
    <x v="0"/>
    <x v="1"/>
    <x v="0"/>
    <s v="Paid"/>
    <s v="Paid"/>
    <s v="TRANSPORTATION"/>
    <n v="30.101299999999998"/>
    <n v="600"/>
    <s v="USD"/>
    <n v="600"/>
    <n v="18060.78"/>
    <n v="300"/>
    <s v="USD"/>
    <n v="300"/>
    <n v="9030.39"/>
    <n v="30.101299999999998"/>
    <n v="300"/>
    <n v="9030.39"/>
    <n v="1"/>
    <n v="3.3"/>
    <n v="2.2000000000000002"/>
    <n v="2.75"/>
    <n v="8.25"/>
  </r>
  <r>
    <s v="DL-2231"/>
    <s v="Freight forwarder ABC"/>
    <x v="2"/>
    <s v="Mombasa"/>
    <x v="1"/>
    <x v="18"/>
    <d v="2022-01-12T00:00:00"/>
    <d v="2022-02-05T00:00:00"/>
    <x v="0"/>
    <x v="1"/>
    <x v="0"/>
    <s v="Paid"/>
    <s v="Paid"/>
    <s v="TRANSPORTATION"/>
    <n v="32.099299999999999"/>
    <n v="600"/>
    <s v="USD"/>
    <n v="600"/>
    <n v="19259.579999999998"/>
    <n v="300"/>
    <s v="USD"/>
    <n v="300"/>
    <n v="9629.7899999999991"/>
    <n v="32.099299999999999"/>
    <n v="300"/>
    <n v="9629.7899999999991"/>
    <n v="1"/>
    <n v="3.5999999999999996"/>
    <n v="2.4000000000000004"/>
    <n v="3"/>
    <n v="9"/>
  </r>
  <r>
    <s v="DL-2233"/>
    <s v="Freight forwarder ABC"/>
    <x v="2"/>
    <s v="Zanzibar"/>
    <x v="3"/>
    <x v="10"/>
    <d v="2022-01-12T00:00:00"/>
    <d v="2022-02-04T00:00:00"/>
    <x v="0"/>
    <x v="1"/>
    <x v="0"/>
    <s v="Paid"/>
    <s v="Paid"/>
    <s v="TRANSPORTATION"/>
    <n v="30.075199999999999"/>
    <n v="600"/>
    <s v="USD"/>
    <n v="600"/>
    <n v="18045.12"/>
    <n v="300"/>
    <s v="USD"/>
    <n v="300"/>
    <n v="9022.56"/>
    <n v="30.075199999999999"/>
    <n v="300"/>
    <n v="9022.56"/>
    <n v="1"/>
    <n v="3.4499999999999997"/>
    <n v="2.3000000000000003"/>
    <n v="2.875"/>
    <n v="8.625"/>
  </r>
  <r>
    <s v="DL-2234"/>
    <s v="Freight forwarder ABC"/>
    <x v="2"/>
    <s v="Mogadishu"/>
    <x v="2"/>
    <x v="2"/>
    <d v="2022-01-13T00:00:00"/>
    <d v="2022-02-04T00:00:00"/>
    <x v="0"/>
    <x v="1"/>
    <x v="0"/>
    <s v="Paid"/>
    <s v="Paid"/>
    <s v="TRANSPORTATION"/>
    <n v="30.1023"/>
    <n v="600"/>
    <s v="USD"/>
    <n v="600"/>
    <n v="18061.38"/>
    <n v="300"/>
    <s v="USD"/>
    <n v="300"/>
    <n v="9030.69"/>
    <n v="30.102300000000003"/>
    <n v="300"/>
    <n v="9030.69"/>
    <n v="1"/>
    <n v="3.3"/>
    <n v="2.2000000000000002"/>
    <n v="2.75"/>
    <n v="8.25"/>
  </r>
  <r>
    <s v="DL-2235"/>
    <s v="Freight forwarder ABC"/>
    <x v="2"/>
    <s v="Zanzibar"/>
    <x v="2"/>
    <x v="13"/>
    <d v="2022-01-13T00:00:00"/>
    <d v="2022-02-04T00:00:00"/>
    <x v="0"/>
    <x v="1"/>
    <x v="0"/>
    <s v="Paid"/>
    <s v="Paid"/>
    <s v="TRANSPORTATION"/>
    <n v="30.010899999999999"/>
    <n v="600"/>
    <s v="USD"/>
    <n v="600"/>
    <n v="18006.54"/>
    <n v="300"/>
    <s v="USD"/>
    <n v="300"/>
    <n v="9003.27"/>
    <n v="30.010900000000003"/>
    <n v="300"/>
    <n v="9003.27"/>
    <n v="1"/>
    <n v="3.3"/>
    <n v="2.2000000000000002"/>
    <n v="2.75"/>
    <n v="8.25"/>
  </r>
  <r>
    <s v="DL-2236"/>
    <s v="Freight forwarder ABC"/>
    <x v="2"/>
    <s v="Addis Ababa"/>
    <x v="2"/>
    <x v="14"/>
    <d v="2022-01-14T00:00:00"/>
    <d v="2022-02-04T00:00:00"/>
    <x v="0"/>
    <x v="1"/>
    <x v="0"/>
    <s v="Paid"/>
    <s v="Paid"/>
    <s v="TRANSPORTATION"/>
    <n v="30.105899999999998"/>
    <n v="600"/>
    <s v="USD"/>
    <n v="600"/>
    <n v="18063.539999999997"/>
    <n v="300"/>
    <s v="USD"/>
    <n v="300"/>
    <n v="9031.7699999999986"/>
    <n v="30.105899999999995"/>
    <n v="300"/>
    <n v="9031.7699999999986"/>
    <n v="1"/>
    <n v="3.15"/>
    <n v="2.1"/>
    <n v="2.625"/>
    <n v="7.875"/>
  </r>
  <r>
    <s v="DL-2237"/>
    <s v="Freight forwarder ABC"/>
    <x v="2"/>
    <s v="Zanzibar"/>
    <x v="0"/>
    <x v="15"/>
    <d v="2022-01-13T00:00:00"/>
    <d v="2022-02-03T00:00:00"/>
    <x v="0"/>
    <x v="1"/>
    <x v="0"/>
    <s v="Paid"/>
    <s v="Invoiced"/>
    <s v="SECURITY &amp; ESCORT"/>
    <n v="30.195499999999999"/>
    <n v="20"/>
    <s v="USD"/>
    <n v="20"/>
    <n v="603.91"/>
    <n v="10"/>
    <s v="USD"/>
    <n v="10"/>
    <n v="301.95499999999998"/>
    <n v="30.195499999999999"/>
    <n v="10"/>
    <n v="301.95499999999998"/>
    <n v="1"/>
    <n v="3.15"/>
    <n v="2.1"/>
    <n v="2.625"/>
    <n v="7.875"/>
  </r>
  <r>
    <s v="DL-2238"/>
    <s v="Freight forwarder ABC"/>
    <x v="2"/>
    <s v="Marrakech"/>
    <x v="1"/>
    <x v="9"/>
    <d v="2022-01-14T00:00:00"/>
    <d v="2022-02-03T00:00:00"/>
    <x v="0"/>
    <x v="1"/>
    <x v="0"/>
    <s v="Paid"/>
    <s v="Invoiced"/>
    <s v="SECURITY &amp; ESCORT"/>
    <n v="30.066400000000002"/>
    <n v="20"/>
    <s v="USD"/>
    <n v="20"/>
    <n v="601.32799999999997"/>
    <n v="10"/>
    <s v="USD"/>
    <n v="10"/>
    <n v="300.66399999999999"/>
    <n v="30.066399999999998"/>
    <n v="10"/>
    <n v="300.66399999999999"/>
    <n v="1"/>
    <n v="3"/>
    <n v="2"/>
    <n v="2.5"/>
    <n v="7.5"/>
  </r>
  <r>
    <s v="DL-2239"/>
    <s v="Freight forwarder ABC"/>
    <x v="2"/>
    <s v="Mogadishu"/>
    <x v="0"/>
    <x v="0"/>
    <d v="2022-01-12T00:00:00"/>
    <d v="2022-02-05T00:00:00"/>
    <x v="0"/>
    <x v="1"/>
    <x v="0"/>
    <s v="Paid"/>
    <s v="Invoiced"/>
    <s v="SECURITY &amp; ESCORT"/>
    <n v="30.065799999999999"/>
    <n v="20"/>
    <s v="USD"/>
    <n v="20"/>
    <n v="601.31600000000003"/>
    <n v="10"/>
    <s v="USD"/>
    <n v="10"/>
    <n v="300.65800000000002"/>
    <n v="30.065800000000003"/>
    <n v="10"/>
    <n v="300.65800000000002"/>
    <n v="1"/>
    <n v="3.5999999999999996"/>
    <n v="2.4000000000000004"/>
    <n v="3"/>
    <n v="9"/>
  </r>
  <r>
    <s v="DL-2240"/>
    <s v="Freight forwarder ABC"/>
    <x v="2"/>
    <s v="Addis Ababa"/>
    <x v="3"/>
    <x v="7"/>
    <d v="2022-01-12T00:00:00"/>
    <d v="2022-02-02T00:00:00"/>
    <x v="0"/>
    <x v="1"/>
    <x v="0"/>
    <s v="Paid"/>
    <s v="Invoiced"/>
    <s v="SECURITY &amp; ESCORT"/>
    <n v="30.0352"/>
    <n v="20"/>
    <s v="USD"/>
    <n v="20"/>
    <n v="600.70399999999995"/>
    <n v="10"/>
    <s v="USD"/>
    <n v="10"/>
    <n v="300.35199999999998"/>
    <n v="30.035199999999996"/>
    <n v="10"/>
    <n v="300.35199999999998"/>
    <n v="1"/>
    <n v="3.15"/>
    <n v="2.1"/>
    <n v="2.625"/>
    <n v="7.875"/>
  </r>
  <r>
    <s v="DL-2241"/>
    <s v="Freight forwarder ABC"/>
    <x v="2"/>
    <s v="Addis Ababa"/>
    <x v="1"/>
    <x v="17"/>
    <d v="2022-01-13T00:00:00"/>
    <d v="2022-02-07T00:00:00"/>
    <x v="0"/>
    <x v="1"/>
    <x v="0"/>
    <s v="Paid"/>
    <s v="Invoiced"/>
    <s v="SECURITY &amp; ESCORT"/>
    <n v="32.112900000000003"/>
    <n v="20"/>
    <s v="USD"/>
    <n v="20"/>
    <n v="642.25800000000004"/>
    <n v="10"/>
    <s v="USD"/>
    <n v="10"/>
    <n v="321.12900000000002"/>
    <n v="32.112900000000003"/>
    <n v="10"/>
    <n v="321.12900000000002"/>
    <n v="1"/>
    <n v="3.75"/>
    <n v="2.5"/>
    <n v="3.125"/>
    <n v="9.375"/>
  </r>
  <r>
    <s v="DL-2242"/>
    <s v="Freight forwarder ABC"/>
    <x v="2"/>
    <s v="Mombasa"/>
    <x v="4"/>
    <x v="6"/>
    <d v="2022-01-13T00:00:00"/>
    <d v="2022-02-04T00:00:00"/>
    <x v="0"/>
    <x v="1"/>
    <x v="0"/>
    <s v="Paid"/>
    <s v="Invoiced"/>
    <s v="SECURITY &amp; ESCORT"/>
    <n v="30.101299999999998"/>
    <n v="20"/>
    <s v="USD"/>
    <n v="20"/>
    <n v="602.02599999999995"/>
    <n v="10"/>
    <s v="USD"/>
    <n v="10"/>
    <n v="301.01299999999998"/>
    <n v="30.101299999999998"/>
    <n v="10"/>
    <n v="301.01299999999998"/>
    <n v="1"/>
    <n v="3.3"/>
    <n v="2.2000000000000002"/>
    <n v="2.75"/>
    <n v="8.25"/>
  </r>
  <r>
    <s v="DL-2243"/>
    <s v="Freight forwarder ABC"/>
    <x v="2"/>
    <s v="Mombasa"/>
    <x v="0"/>
    <x v="11"/>
    <d v="2022-01-12T00:00:00"/>
    <d v="2022-02-05T00:00:00"/>
    <x v="0"/>
    <x v="1"/>
    <x v="0"/>
    <s v="Paid"/>
    <s v="Missing"/>
    <s v="SECURITY &amp; ESCORT"/>
    <n v="32.099299999999999"/>
    <n v="20"/>
    <s v="USD"/>
    <n v="20"/>
    <n v="641.98599999999999"/>
    <n v="10"/>
    <s v="USD"/>
    <n v="10"/>
    <n v="320.99299999999999"/>
    <n v="32.099299999999999"/>
    <n v="10"/>
    <n v="320.99299999999999"/>
    <n v="1"/>
    <n v="3.5999999999999996"/>
    <n v="2.4000000000000004"/>
    <n v="3"/>
    <n v="9"/>
  </r>
  <r>
    <s v="DL-2244"/>
    <s v="Freight forwarder ABC"/>
    <x v="2"/>
    <s v="Addis Ababa"/>
    <x v="2"/>
    <x v="14"/>
    <d v="2022-01-12T00:00:00"/>
    <d v="2022-02-04T00:00:00"/>
    <x v="0"/>
    <x v="1"/>
    <x v="0"/>
    <s v="Paid"/>
    <s v="Invoiced"/>
    <s v="SECURITY &amp; ESCORT"/>
    <n v="30.075199999999999"/>
    <n v="20"/>
    <s v="USD"/>
    <n v="20"/>
    <n v="601.50400000000002"/>
    <n v="10"/>
    <s v="USD"/>
    <n v="10"/>
    <n v="300.75200000000001"/>
    <n v="30.075200000000002"/>
    <n v="10"/>
    <n v="300.75200000000001"/>
    <n v="1"/>
    <n v="3.4499999999999997"/>
    <n v="2.3000000000000003"/>
    <n v="2.875"/>
    <n v="8.625"/>
  </r>
  <r>
    <s v="DL-2245"/>
    <s v="Freight forwarder ABC"/>
    <x v="2"/>
    <s v="Mogadishu"/>
    <x v="0"/>
    <x v="0"/>
    <d v="2022-01-13T00:00:00"/>
    <d v="2022-02-04T00:00:00"/>
    <x v="0"/>
    <x v="1"/>
    <x v="0"/>
    <s v="Paid"/>
    <s v="Invoiced"/>
    <s v="SECURITY &amp; ESCORT"/>
    <n v="30.1023"/>
    <n v="20"/>
    <s v="USD"/>
    <n v="20"/>
    <n v="602.04600000000005"/>
    <n v="10"/>
    <s v="USD"/>
    <n v="10"/>
    <n v="301.02300000000002"/>
    <n v="30.102300000000003"/>
    <n v="10"/>
    <n v="301.02300000000002"/>
    <n v="1"/>
    <n v="3.3"/>
    <n v="2.2000000000000002"/>
    <n v="2.75"/>
    <n v="8.25"/>
  </r>
  <r>
    <s v="DL-2246"/>
    <s v="Freight forwarder ABC"/>
    <x v="2"/>
    <s v="Zanzibar"/>
    <x v="3"/>
    <x v="10"/>
    <d v="2022-01-13T00:00:00"/>
    <d v="2022-02-04T00:00:00"/>
    <x v="0"/>
    <x v="1"/>
    <x v="0"/>
    <s v="Paid"/>
    <s v="Invoiced"/>
    <s v="SECURITY &amp; ESCORT"/>
    <n v="30.010899999999999"/>
    <n v="20"/>
    <s v="USD"/>
    <n v="20"/>
    <n v="600.21799999999996"/>
    <n v="10"/>
    <s v="USD"/>
    <n v="10"/>
    <n v="300.10899999999998"/>
    <n v="30.010899999999999"/>
    <n v="10"/>
    <n v="300.10899999999998"/>
    <n v="1"/>
    <n v="3.3"/>
    <n v="2.2000000000000002"/>
    <n v="2.75"/>
    <n v="8.25"/>
  </r>
  <r>
    <s v="DL-2247"/>
    <s v="Freight forwarder ABC"/>
    <x v="2"/>
    <s v="Mombasa"/>
    <x v="2"/>
    <x v="3"/>
    <d v="2022-01-14T00:00:00"/>
    <d v="2022-02-04T00:00:00"/>
    <x v="0"/>
    <x v="1"/>
    <x v="0"/>
    <s v="Paid"/>
    <s v="Invoiced"/>
    <s v="SECURITY &amp; ESCORT"/>
    <n v="30.105899999999998"/>
    <n v="20"/>
    <s v="USD"/>
    <n v="20"/>
    <n v="602.11799999999994"/>
    <n v="10"/>
    <s v="USD"/>
    <n v="10"/>
    <n v="301.05899999999997"/>
    <n v="30.105899999999998"/>
    <n v="10"/>
    <n v="301.05899999999997"/>
    <n v="1"/>
    <n v="3.15"/>
    <n v="2.1"/>
    <n v="2.625"/>
    <n v="7.875"/>
  </r>
  <r>
    <s v="DL-2270"/>
    <s v="Freight forwarder ABC"/>
    <x v="2"/>
    <s v="Marrakech"/>
    <x v="2"/>
    <x v="22"/>
    <d v="2022-02-14T00:00:00"/>
    <d v="2022-03-07T00:00:00"/>
    <x v="0"/>
    <x v="2"/>
    <x v="0"/>
    <s v="Paid"/>
    <s v="Invoiced"/>
    <s v="SECURITY &amp; ESCORT"/>
    <n v="32.172600000000003"/>
    <n v="20"/>
    <s v="USD"/>
    <n v="20"/>
    <n v="643.452"/>
    <n v="10"/>
    <s v="USD"/>
    <n v="10"/>
    <n v="321.726"/>
    <n v="32.172600000000003"/>
    <n v="10"/>
    <n v="321.726"/>
    <n v="1"/>
    <n v="3.15"/>
    <n v="2.1"/>
    <n v="2.625"/>
    <n v="7.875"/>
  </r>
  <r>
    <s v="DL-2271"/>
    <s v="Freight forwarder ABC"/>
    <x v="2"/>
    <s v="Addis Ababa"/>
    <x v="2"/>
    <x v="14"/>
    <d v="2022-02-12T00:00:00"/>
    <d v="2022-03-07T00:00:00"/>
    <x v="0"/>
    <x v="2"/>
    <x v="0"/>
    <s v="Paid"/>
    <s v="Invoiced"/>
    <s v="SECURITY &amp; ESCORT"/>
    <n v="32.140599999999999"/>
    <n v="20"/>
    <s v="USD"/>
    <n v="20"/>
    <n v="642.81200000000001"/>
    <n v="10"/>
    <s v="USD"/>
    <n v="10"/>
    <n v="321.40600000000001"/>
    <n v="32.140599999999999"/>
    <n v="10"/>
    <n v="321.40600000000001"/>
    <n v="1"/>
    <n v="3.4499999999999997"/>
    <n v="2.3000000000000003"/>
    <n v="2.875"/>
    <n v="8.625"/>
  </r>
  <r>
    <s v="DL-2272"/>
    <s v="Freight forwarder ABC"/>
    <x v="2"/>
    <s v="Marrakech"/>
    <x v="3"/>
    <x v="4"/>
    <d v="2022-02-16T00:00:00"/>
    <d v="2022-03-09T00:00:00"/>
    <x v="0"/>
    <x v="2"/>
    <x v="0"/>
    <s v="Paid"/>
    <s v="Invoiced"/>
    <s v="SECURITY &amp; ESCORT"/>
    <n v="30.1172"/>
    <n v="20"/>
    <s v="USD"/>
    <n v="20"/>
    <n v="602.34400000000005"/>
    <n v="10"/>
    <s v="USD"/>
    <n v="10"/>
    <n v="301.17200000000003"/>
    <n v="30.117200000000004"/>
    <n v="10"/>
    <n v="301.17200000000003"/>
    <n v="1"/>
    <n v="3.15"/>
    <n v="2.1"/>
    <n v="2.625"/>
    <n v="7.875"/>
  </r>
  <r>
    <s v="DL-2273"/>
    <s v="Freight forwarder ABC"/>
    <x v="2"/>
    <s v="Zanzibar"/>
    <x v="0"/>
    <x v="15"/>
    <d v="2022-02-13T00:00:00"/>
    <d v="2022-03-11T00:00:00"/>
    <x v="0"/>
    <x v="2"/>
    <x v="0"/>
    <s v="Paid"/>
    <s v="Invoiced"/>
    <s v="SECURITY &amp; ESCORT"/>
    <n v="30.0488"/>
    <n v="20"/>
    <s v="USD"/>
    <n v="20"/>
    <n v="600.976"/>
    <n v="10"/>
    <s v="USD"/>
    <n v="10"/>
    <n v="300.488"/>
    <n v="30.0488"/>
    <n v="10"/>
    <n v="300.488"/>
    <n v="1"/>
    <n v="3.9"/>
    <n v="2.6"/>
    <n v="3.25"/>
    <n v="9.75"/>
  </r>
  <r>
    <s v="DL-2274"/>
    <s v="Freight forwarder ABC"/>
    <x v="2"/>
    <s v="Marrakech"/>
    <x v="2"/>
    <x v="22"/>
    <d v="2022-02-17T00:00:00"/>
    <d v="2022-03-15T00:00:00"/>
    <x v="0"/>
    <x v="2"/>
    <x v="0"/>
    <s v="Paid"/>
    <s v="Invoiced"/>
    <s v="SECURITY &amp; ESCORT"/>
    <n v="30.050799999999999"/>
    <n v="20"/>
    <s v="USD"/>
    <n v="20"/>
    <n v="601.01599999999996"/>
    <n v="10"/>
    <s v="USD"/>
    <n v="10"/>
    <n v="300.50799999999998"/>
    <n v="30.050799999999999"/>
    <n v="10"/>
    <n v="300.50799999999998"/>
    <n v="1"/>
    <n v="3.9"/>
    <n v="2.6"/>
    <n v="3.25"/>
    <n v="9.75"/>
  </r>
  <r>
    <s v="DL-2275"/>
    <s v="Freight forwarder ABC"/>
    <x v="2"/>
    <s v="Mogadishu"/>
    <x v="3"/>
    <x v="20"/>
    <d v="2022-02-16T00:00:00"/>
    <d v="2022-03-23T00:00:00"/>
    <x v="0"/>
    <x v="2"/>
    <x v="0"/>
    <s v="Paid"/>
    <s v="Missing"/>
    <s v="SECURITY &amp; ESCORT"/>
    <n v="30.169"/>
    <n v="20"/>
    <s v="USD"/>
    <n v="20"/>
    <n v="603.38"/>
    <n v="10"/>
    <s v="USD"/>
    <n v="10"/>
    <n v="301.69"/>
    <n v="30.169"/>
    <n v="10"/>
    <n v="301.69"/>
    <n v="1"/>
    <n v="5.25"/>
    <n v="3.5"/>
    <n v="4.375"/>
    <n v="13.125"/>
  </r>
  <r>
    <s v="DL-2276"/>
    <s v="Freight forwarder ABC"/>
    <x v="2"/>
    <s v="Mombasa"/>
    <x v="1"/>
    <x v="18"/>
    <d v="2022-02-12T00:00:00"/>
    <d v="2022-03-07T00:00:00"/>
    <x v="0"/>
    <x v="2"/>
    <x v="0"/>
    <s v="Paid"/>
    <s v="Invoiced"/>
    <s v="SECURITY &amp; ESCORT"/>
    <n v="32.117899999999999"/>
    <n v="20"/>
    <s v="USD"/>
    <n v="20"/>
    <n v="642.35799999999995"/>
    <n v="10"/>
    <s v="USD"/>
    <n v="10"/>
    <n v="321.17899999999997"/>
    <n v="32.117899999999999"/>
    <n v="10"/>
    <n v="321.17899999999997"/>
    <n v="1"/>
    <n v="3.4499999999999997"/>
    <n v="2.3000000000000003"/>
    <n v="2.875"/>
    <n v="8.625"/>
  </r>
  <r>
    <s v="DL-2277"/>
    <s v="Freight forwarder ABC"/>
    <x v="2"/>
    <s v="Marrakech"/>
    <x v="1"/>
    <x v="9"/>
    <d v="2022-02-16T00:00:00"/>
    <d v="2022-03-07T00:00:00"/>
    <x v="0"/>
    <x v="2"/>
    <x v="0"/>
    <s v="Paid"/>
    <s v="Invoiced"/>
    <s v="SECURITY &amp; ESCORT"/>
    <n v="32.068100000000001"/>
    <n v="20"/>
    <s v="USD"/>
    <n v="20"/>
    <n v="641.36200000000008"/>
    <n v="10"/>
    <s v="USD"/>
    <n v="10"/>
    <n v="320.68100000000004"/>
    <n v="32.068100000000001"/>
    <n v="10"/>
    <n v="320.68100000000004"/>
    <n v="1"/>
    <n v="2.85"/>
    <n v="1.9000000000000001"/>
    <n v="2.375"/>
    <n v="7.125"/>
  </r>
  <r>
    <s v="DL-2278"/>
    <s v="Freight forwarder ABC"/>
    <x v="2"/>
    <s v="Addis Ababa"/>
    <x v="4"/>
    <x v="8"/>
    <d v="2022-02-16T00:00:00"/>
    <d v="2022-03-07T00:00:00"/>
    <x v="0"/>
    <x v="2"/>
    <x v="0"/>
    <s v="Paid"/>
    <s v="Missing"/>
    <s v="SECURITY &amp; ESCORT"/>
    <n v="34.1614"/>
    <n v="20"/>
    <s v="USD"/>
    <n v="20"/>
    <n v="683.22800000000007"/>
    <n v="10"/>
    <s v="USD"/>
    <n v="10"/>
    <n v="341.61400000000003"/>
    <n v="34.1614"/>
    <n v="10"/>
    <n v="341.61400000000003"/>
    <n v="1"/>
    <n v="2.85"/>
    <n v="1.9000000000000001"/>
    <n v="2.375"/>
    <n v="7.125"/>
  </r>
  <r>
    <s v="DL-2279"/>
    <s v="Freight forwarder ABC"/>
    <x v="2"/>
    <s v="Zanzibar"/>
    <x v="3"/>
    <x v="10"/>
    <d v="2022-02-16T00:00:00"/>
    <d v="2022-03-09T00:00:00"/>
    <x v="0"/>
    <x v="2"/>
    <x v="0"/>
    <s v="Paid"/>
    <s v="Invoiced"/>
    <s v="SECURITY &amp; ESCORT"/>
    <n v="30.148700000000002"/>
    <n v="20"/>
    <s v="USD"/>
    <n v="20"/>
    <n v="602.97400000000005"/>
    <n v="10"/>
    <s v="USD"/>
    <n v="10"/>
    <n v="301.48700000000002"/>
    <n v="30.148700000000002"/>
    <n v="10"/>
    <n v="301.48700000000002"/>
    <n v="1"/>
    <n v="3.15"/>
    <n v="2.1"/>
    <n v="2.625"/>
    <n v="7.875"/>
  </r>
  <r>
    <s v="DL-2280"/>
    <s v="Freight forwarder ABC"/>
    <x v="2"/>
    <s v="Marrakech"/>
    <x v="0"/>
    <x v="5"/>
    <d v="2022-02-17T00:00:00"/>
    <d v="2022-03-04T00:00:00"/>
    <x v="0"/>
    <x v="2"/>
    <x v="0"/>
    <s v="Paid"/>
    <s v="Invoiced"/>
    <s v="SECURITY &amp; ESCORT"/>
    <n v="30.052900000000001"/>
    <n v="20"/>
    <s v="USD"/>
    <n v="20"/>
    <n v="601.05799999999999"/>
    <n v="10"/>
    <s v="USD"/>
    <n v="10"/>
    <n v="300.529"/>
    <n v="30.052900000000001"/>
    <n v="10"/>
    <n v="300.529"/>
    <n v="1"/>
    <n v="2.25"/>
    <n v="1.5"/>
    <n v="1.875"/>
    <n v="5.625"/>
  </r>
  <r>
    <s v="DL-2281"/>
    <s v="Freight forwarder ABC"/>
    <x v="2"/>
    <s v="Mogadishu"/>
    <x v="4"/>
    <x v="16"/>
    <d v="2022-02-14T00:00:00"/>
    <d v="2022-03-07T00:00:00"/>
    <x v="0"/>
    <x v="2"/>
    <x v="0"/>
    <s v="Paid"/>
    <s v="Invoiced"/>
    <s v="TRANSPORTATION"/>
    <n v="32.172600000000003"/>
    <n v="600"/>
    <s v="USD"/>
    <n v="600"/>
    <n v="19303.560000000001"/>
    <n v="300"/>
    <s v="USD"/>
    <n v="300"/>
    <n v="9651.7800000000007"/>
    <n v="32.172600000000003"/>
    <n v="300"/>
    <n v="9651.7800000000007"/>
    <n v="1"/>
    <n v="3.15"/>
    <n v="2.1"/>
    <n v="2.625"/>
    <n v="7.875"/>
  </r>
  <r>
    <s v="DL-2282"/>
    <s v="Freight forwarder ABC"/>
    <x v="2"/>
    <s v="Mogadishu"/>
    <x v="2"/>
    <x v="2"/>
    <d v="2022-02-12T00:00:00"/>
    <d v="2022-03-07T00:00:00"/>
    <x v="0"/>
    <x v="2"/>
    <x v="0"/>
    <s v="Paid"/>
    <s v="Paid"/>
    <s v="TRANSPORTATION"/>
    <n v="32.140599999999999"/>
    <n v="600"/>
    <s v="USD"/>
    <n v="600"/>
    <n v="19284.36"/>
    <n v="300"/>
    <s v="USD"/>
    <n v="300"/>
    <n v="9642.18"/>
    <n v="32.140599999999999"/>
    <n v="300"/>
    <n v="9642.18"/>
    <n v="1"/>
    <n v="3.4499999999999997"/>
    <n v="2.3000000000000003"/>
    <n v="2.875"/>
    <n v="8.625"/>
  </r>
  <r>
    <s v="DL-2283"/>
    <s v="Freight forwarder ABC"/>
    <x v="2"/>
    <s v="Marrakech"/>
    <x v="1"/>
    <x v="9"/>
    <d v="2022-02-16T00:00:00"/>
    <d v="2022-03-09T00:00:00"/>
    <x v="0"/>
    <x v="2"/>
    <x v="0"/>
    <s v="Paid"/>
    <s v="Invoiced"/>
    <s v="TRANSPORTATION"/>
    <n v="30.1172"/>
    <n v="600"/>
    <s v="USD"/>
    <n v="600"/>
    <n v="18070.32"/>
    <n v="300"/>
    <s v="USD"/>
    <n v="300"/>
    <n v="9035.16"/>
    <n v="30.1172"/>
    <n v="300"/>
    <n v="9035.16"/>
    <n v="1"/>
    <n v="3.15"/>
    <n v="2.1"/>
    <n v="2.625"/>
    <n v="7.875"/>
  </r>
  <r>
    <s v="DL-2284"/>
    <s v="Freight forwarder ABC"/>
    <x v="2"/>
    <s v="Mombasa"/>
    <x v="3"/>
    <x v="19"/>
    <d v="2022-02-13T00:00:00"/>
    <d v="2022-03-11T00:00:00"/>
    <x v="0"/>
    <x v="2"/>
    <x v="0"/>
    <s v="Paid"/>
    <s v="Paid"/>
    <s v="TRANSPORTATION"/>
    <n v="30.0488"/>
    <n v="600"/>
    <s v="USD"/>
    <n v="600"/>
    <n v="18029.28"/>
    <n v="300"/>
    <s v="USD"/>
    <n v="300"/>
    <n v="9014.64"/>
    <n v="30.048799999999996"/>
    <n v="300"/>
    <n v="9014.64"/>
    <n v="1"/>
    <n v="3.9"/>
    <n v="2.6"/>
    <n v="3.25"/>
    <n v="9.75"/>
  </r>
  <r>
    <s v="DL-2285"/>
    <s v="Freight forwarder ABC"/>
    <x v="2"/>
    <s v="Mombasa"/>
    <x v="1"/>
    <x v="18"/>
    <d v="2022-02-17T00:00:00"/>
    <d v="2022-03-15T00:00:00"/>
    <x v="0"/>
    <x v="2"/>
    <x v="0"/>
    <s v="Paid"/>
    <s v="Invoiced"/>
    <s v="TRANSPORTATION"/>
    <n v="30.050799999999999"/>
    <n v="600"/>
    <s v="USD"/>
    <n v="600"/>
    <n v="18030.48"/>
    <n v="300"/>
    <s v="USD"/>
    <n v="300"/>
    <n v="9015.24"/>
    <n v="30.050799999999999"/>
    <n v="300"/>
    <n v="9015.24"/>
    <n v="1"/>
    <n v="3.9"/>
    <n v="2.6"/>
    <n v="3.25"/>
    <n v="9.75"/>
  </r>
  <r>
    <s v="DL-2286"/>
    <s v="Freight forwarder ABC"/>
    <x v="2"/>
    <s v="Zanzibar"/>
    <x v="2"/>
    <x v="13"/>
    <d v="2022-02-16T00:00:00"/>
    <d v="2022-03-23T00:00:00"/>
    <x v="0"/>
    <x v="2"/>
    <x v="0"/>
    <s v="Paid"/>
    <s v="Invoiced"/>
    <s v="TRANSPORTATION"/>
    <n v="30.169"/>
    <n v="600"/>
    <s v="USD"/>
    <n v="600"/>
    <n v="18101.400000000001"/>
    <n v="300"/>
    <s v="USD"/>
    <n v="300"/>
    <n v="9050.7000000000007"/>
    <n v="30.169000000000004"/>
    <n v="300"/>
    <n v="9050.7000000000007"/>
    <n v="1"/>
    <n v="5.25"/>
    <n v="3.5"/>
    <n v="4.375"/>
    <n v="13.125"/>
  </r>
  <r>
    <s v="DL-2287"/>
    <s v="Freight forwarder ABC"/>
    <x v="2"/>
    <s v="Addis Ababa"/>
    <x v="0"/>
    <x v="23"/>
    <d v="2022-02-12T00:00:00"/>
    <d v="2022-03-07T00:00:00"/>
    <x v="0"/>
    <x v="2"/>
    <x v="0"/>
    <s v="Paid"/>
    <s v="Paid"/>
    <s v="TRANSPORTATION"/>
    <n v="32.117899999999999"/>
    <n v="600"/>
    <s v="USD"/>
    <n v="600"/>
    <n v="19270.739999999998"/>
    <n v="300"/>
    <s v="USD"/>
    <n v="300"/>
    <n v="9635.369999999999"/>
    <n v="32.117899999999999"/>
    <n v="300"/>
    <n v="9635.369999999999"/>
    <n v="1"/>
    <n v="3.4499999999999997"/>
    <n v="2.3000000000000003"/>
    <n v="2.875"/>
    <n v="8.625"/>
  </r>
  <r>
    <s v="DL-2288"/>
    <s v="Freight forwarder ABC"/>
    <x v="2"/>
    <s v="Mogadishu"/>
    <x v="1"/>
    <x v="1"/>
    <d v="2022-02-16T00:00:00"/>
    <d v="2022-03-07T00:00:00"/>
    <x v="0"/>
    <x v="2"/>
    <x v="0"/>
    <s v="Paid"/>
    <s v="Invoiced"/>
    <s v="TRANSPORTATION"/>
    <n v="32.068100000000001"/>
    <n v="600"/>
    <s v="USD"/>
    <n v="600"/>
    <n v="19240.86"/>
    <n v="300"/>
    <s v="USD"/>
    <n v="300"/>
    <n v="9620.43"/>
    <n v="32.068100000000001"/>
    <n v="300"/>
    <n v="9620.43"/>
    <n v="1"/>
    <n v="2.85"/>
    <n v="1.9000000000000001"/>
    <n v="2.375"/>
    <n v="7.125"/>
  </r>
  <r>
    <s v="DL-2289"/>
    <s v="Freight forwarder ABC"/>
    <x v="2"/>
    <s v="Addis Ababa"/>
    <x v="1"/>
    <x v="17"/>
    <d v="2022-02-16T00:00:00"/>
    <d v="2022-03-07T00:00:00"/>
    <x v="0"/>
    <x v="2"/>
    <x v="0"/>
    <s v="Paid"/>
    <s v="Invoiced"/>
    <s v="TRANSPORTATION"/>
    <n v="34.1614"/>
    <n v="600"/>
    <s v="USD"/>
    <n v="600"/>
    <n v="20496.84"/>
    <n v="300"/>
    <s v="USD"/>
    <n v="300"/>
    <n v="10248.42"/>
    <n v="34.1614"/>
    <n v="300"/>
    <n v="10248.42"/>
    <n v="1"/>
    <n v="2.85"/>
    <n v="1.9000000000000001"/>
    <n v="2.375"/>
    <n v="7.125"/>
  </r>
  <r>
    <s v="DL-2290"/>
    <s v="Freight forwarder ABC"/>
    <x v="2"/>
    <s v="Marrakech"/>
    <x v="2"/>
    <x v="22"/>
    <d v="2022-02-16T00:00:00"/>
    <d v="2022-03-09T00:00:00"/>
    <x v="0"/>
    <x v="2"/>
    <x v="0"/>
    <s v="Paid"/>
    <s v="Invoiced"/>
    <s v="TRANSPORTATION"/>
    <n v="30.148700000000002"/>
    <n v="600"/>
    <s v="USD"/>
    <n v="600"/>
    <n v="18089.22"/>
    <n v="300"/>
    <s v="USD"/>
    <n v="300"/>
    <n v="9044.61"/>
    <n v="30.148700000000002"/>
    <n v="300"/>
    <n v="9044.61"/>
    <n v="1"/>
    <n v="3.15"/>
    <n v="2.1"/>
    <n v="2.625"/>
    <n v="7.875"/>
  </r>
  <r>
    <s v="DL-2291"/>
    <s v="Freight forwarder ABC"/>
    <x v="2"/>
    <s v="Mombasa"/>
    <x v="4"/>
    <x v="6"/>
    <d v="2022-02-17T00:00:00"/>
    <d v="2022-03-04T00:00:00"/>
    <x v="0"/>
    <x v="2"/>
    <x v="0"/>
    <s v="Paid"/>
    <s v="Invoiced"/>
    <s v="TRANSPORTATION"/>
    <n v="30.052900000000001"/>
    <n v="600"/>
    <s v="USD"/>
    <n v="600"/>
    <n v="18031.740000000002"/>
    <n v="300"/>
    <s v="USD"/>
    <n v="300"/>
    <n v="9015.8700000000008"/>
    <n v="30.052900000000001"/>
    <n v="300"/>
    <n v="9015.8700000000008"/>
    <n v="1"/>
    <n v="2.25"/>
    <n v="1.5"/>
    <n v="1.875"/>
    <n v="5.625"/>
  </r>
  <r>
    <s v="DL-2326"/>
    <s v="Freight forwarder ABC"/>
    <x v="2"/>
    <s v="Zanzibar"/>
    <x v="4"/>
    <x v="12"/>
    <d v="2022-02-25T00:00:00"/>
    <d v="2022-04-02T00:00:00"/>
    <x v="0"/>
    <x v="3"/>
    <x v="0"/>
    <s v="Paid"/>
    <s v="Invoiced"/>
    <s v="TRANSPORTATION"/>
    <n v="30.086600000000001"/>
    <n v="600"/>
    <s v="USD"/>
    <n v="600"/>
    <n v="18051.96"/>
    <n v="300"/>
    <s v="USD"/>
    <n v="300"/>
    <n v="9025.98"/>
    <n v="30.086599999999997"/>
    <n v="300"/>
    <n v="9025.98"/>
    <n v="1"/>
    <n v="5.3999999999999995"/>
    <n v="3.6"/>
    <n v="4.5"/>
    <n v="13.5"/>
  </r>
  <r>
    <s v="DL-2328"/>
    <s v="Freight forwarder ABC"/>
    <x v="2"/>
    <s v="Mogadishu"/>
    <x v="1"/>
    <x v="1"/>
    <d v="2022-02-26T00:00:00"/>
    <d v="2022-03-28T00:00:00"/>
    <x v="0"/>
    <x v="2"/>
    <x v="0"/>
    <s v="Paid"/>
    <s v="Invoiced"/>
    <s v="TRANSPORTATION"/>
    <n v="30.150200000000002"/>
    <n v="600"/>
    <s v="USD"/>
    <n v="600"/>
    <n v="18090.120000000003"/>
    <n v="300"/>
    <s v="USD"/>
    <n v="300"/>
    <n v="9045.0600000000013"/>
    <n v="30.150200000000005"/>
    <n v="300"/>
    <n v="9045.0600000000013"/>
    <n v="1"/>
    <n v="4.5"/>
    <n v="3"/>
    <n v="3.75"/>
    <n v="11.25"/>
  </r>
  <r>
    <s v="DL-2329"/>
    <s v="Freight forwarder ABC"/>
    <x v="2"/>
    <s v="Addis Ababa"/>
    <x v="4"/>
    <x v="8"/>
    <d v="2022-03-01T00:00:00"/>
    <d v="2022-04-07T00:00:00"/>
    <x v="0"/>
    <x v="3"/>
    <x v="0"/>
    <s v="Paid"/>
    <s v="Invoiced"/>
    <s v="TRANSPORTATION"/>
    <n v="30.224599999999999"/>
    <n v="600"/>
    <s v="USD"/>
    <n v="600"/>
    <n v="18134.759999999998"/>
    <n v="300"/>
    <s v="USD"/>
    <n v="300"/>
    <n v="9067.3799999999992"/>
    <n v="30.224599999999999"/>
    <n v="300"/>
    <n v="9067.3799999999992"/>
    <n v="1"/>
    <n v="5.55"/>
    <n v="3.7"/>
    <n v="4.625"/>
    <n v="13.875"/>
  </r>
  <r>
    <s v="DL-2330"/>
    <s v="Freight forwarder ABC"/>
    <x v="2"/>
    <s v="Zanzibar"/>
    <x v="1"/>
    <x v="24"/>
    <d v="2022-02-26T00:00:00"/>
    <d v="2022-03-28T00:00:00"/>
    <x v="0"/>
    <x v="2"/>
    <x v="0"/>
    <s v="Paid"/>
    <s v="Invoiced"/>
    <s v="TRANSPORTATION"/>
    <n v="30.062100000000001"/>
    <n v="600"/>
    <s v="USD"/>
    <n v="600"/>
    <n v="18037.260000000002"/>
    <n v="300"/>
    <s v="USD"/>
    <n v="300"/>
    <n v="9018.630000000001"/>
    <n v="30.062100000000004"/>
    <n v="300"/>
    <n v="9018.630000000001"/>
    <n v="1"/>
    <n v="4.5"/>
    <n v="3"/>
    <n v="3.75"/>
    <n v="11.25"/>
  </r>
  <r>
    <s v="DL-2331"/>
    <s v="Freight forwarder ABC"/>
    <x v="2"/>
    <s v="Mogadishu"/>
    <x v="0"/>
    <x v="0"/>
    <d v="2022-02-26T00:00:00"/>
    <d v="2022-03-28T00:00:00"/>
    <x v="0"/>
    <x v="2"/>
    <x v="0"/>
    <s v="Paid"/>
    <s v="Invoiced"/>
    <s v="TRANSPORTATION"/>
    <n v="30.020099999999999"/>
    <n v="600"/>
    <s v="USD"/>
    <n v="600"/>
    <n v="18012.060000000001"/>
    <n v="300"/>
    <s v="USD"/>
    <n v="300"/>
    <n v="9006.0300000000007"/>
    <n v="30.020100000000003"/>
    <n v="300"/>
    <n v="9006.0300000000007"/>
    <n v="1"/>
    <n v="4.5"/>
    <n v="3"/>
    <n v="3.75"/>
    <n v="11.25"/>
  </r>
  <r>
    <s v="DL-2332"/>
    <s v="Freight forwarder ABC"/>
    <x v="2"/>
    <s v="Mogadishu"/>
    <x v="3"/>
    <x v="20"/>
    <d v="2022-03-01T00:00:00"/>
    <d v="2022-04-02T00:00:00"/>
    <x v="0"/>
    <x v="3"/>
    <x v="0"/>
    <s v="Paid"/>
    <s v="Invoiced"/>
    <s v="TRANSPORTATION"/>
    <n v="33.987900000000003"/>
    <n v="600"/>
    <s v="USD"/>
    <n v="600"/>
    <n v="20392.740000000002"/>
    <n v="300"/>
    <s v="USD"/>
    <n v="300"/>
    <n v="10196.370000000001"/>
    <n v="33.987900000000003"/>
    <n v="300"/>
    <n v="10196.370000000001"/>
    <n v="1"/>
    <n v="4.8"/>
    <n v="3.2"/>
    <n v="4"/>
    <n v="12"/>
  </r>
  <r>
    <s v="DL-2333"/>
    <s v="Freight forwarder ABC"/>
    <x v="2"/>
    <s v="Addis Ababa"/>
    <x v="1"/>
    <x v="17"/>
    <d v="2022-02-27T00:00:00"/>
    <d v="2022-03-31T00:00:00"/>
    <x v="0"/>
    <x v="2"/>
    <x v="0"/>
    <s v="Paid"/>
    <s v="Invoiced"/>
    <s v="TRANSPORTATION"/>
    <n v="30.154900000000001"/>
    <n v="600"/>
    <s v="USD"/>
    <n v="600"/>
    <n v="18092.940000000002"/>
    <n v="300"/>
    <s v="USD"/>
    <n v="300"/>
    <n v="9046.4700000000012"/>
    <n v="30.154900000000005"/>
    <n v="300"/>
    <n v="9046.4700000000012"/>
    <n v="1"/>
    <n v="4.8"/>
    <n v="3.2"/>
    <n v="4"/>
    <n v="12"/>
  </r>
  <r>
    <s v="DL-2334"/>
    <s v="Freight forwarder ABC"/>
    <x v="2"/>
    <s v="Zanzibar"/>
    <x v="4"/>
    <x v="12"/>
    <d v="2022-03-01T00:00:00"/>
    <d v="2022-03-30T00:00:00"/>
    <x v="0"/>
    <x v="2"/>
    <x v="0"/>
    <s v="Paid"/>
    <s v="Invoiced"/>
    <s v="TRANSPORTATION"/>
    <n v="30.0703"/>
    <n v="600"/>
    <s v="USD"/>
    <n v="600"/>
    <n v="18042.18"/>
    <n v="300"/>
    <s v="USD"/>
    <n v="300"/>
    <n v="9021.09"/>
    <n v="30.0703"/>
    <n v="300"/>
    <n v="9021.09"/>
    <n v="1"/>
    <n v="4.3499999999999996"/>
    <n v="2.9000000000000004"/>
    <n v="3.625"/>
    <n v="10.875"/>
  </r>
  <r>
    <s v="DL-2335"/>
    <s v="Freight forwarder ABC"/>
    <x v="2"/>
    <s v="Addis Ababa"/>
    <x v="4"/>
    <x v="8"/>
    <d v="2022-03-03T00:00:00"/>
    <d v="2022-03-28T00:00:00"/>
    <x v="0"/>
    <x v="2"/>
    <x v="0"/>
    <s v="Paid"/>
    <s v="Invoiced"/>
    <s v="TRANSPORTATION"/>
    <n v="30.040500000000002"/>
    <n v="600"/>
    <s v="USD"/>
    <n v="600"/>
    <n v="18024.3"/>
    <n v="300"/>
    <s v="USD"/>
    <n v="300"/>
    <n v="9012.15"/>
    <n v="30.040499999999998"/>
    <n v="300"/>
    <n v="9012.15"/>
    <n v="1"/>
    <n v="3.75"/>
    <n v="2.5"/>
    <n v="3.125"/>
    <n v="9.375"/>
  </r>
  <r>
    <s v="DL-2336"/>
    <s v="Freight forwarder ABC"/>
    <x v="2"/>
    <s v="Marrakech"/>
    <x v="0"/>
    <x v="5"/>
    <d v="2022-03-01T00:00:00"/>
    <d v="2022-03-26T00:00:00"/>
    <x v="0"/>
    <x v="2"/>
    <x v="0"/>
    <s v="Paid"/>
    <s v="Invoiced"/>
    <s v="TRANSPORTATION"/>
    <n v="30.074100000000001"/>
    <n v="600"/>
    <s v="USD"/>
    <n v="600"/>
    <n v="18044.46"/>
    <n v="300"/>
    <s v="USD"/>
    <n v="300"/>
    <n v="9022.23"/>
    <n v="30.074099999999998"/>
    <n v="300"/>
    <n v="9022.23"/>
    <n v="1"/>
    <n v="3.75"/>
    <n v="2.5"/>
    <n v="3.125"/>
    <n v="9.375"/>
  </r>
  <r>
    <s v="DL-2337"/>
    <s v="Freight forwarder ABC"/>
    <x v="2"/>
    <s v="Mombasa"/>
    <x v="0"/>
    <x v="11"/>
    <d v="2022-03-02T00:00:00"/>
    <d v="2022-04-01T00:00:00"/>
    <x v="0"/>
    <x v="3"/>
    <x v="0"/>
    <s v="Paid"/>
    <s v="Invoiced"/>
    <s v="TRANSPORTATION"/>
    <n v="30.103000000000002"/>
    <n v="600"/>
    <s v="USD"/>
    <n v="600"/>
    <n v="18061.8"/>
    <n v="300"/>
    <s v="USD"/>
    <n v="300"/>
    <n v="9030.9"/>
    <n v="30.102999999999998"/>
    <n v="300"/>
    <n v="9030.9"/>
    <n v="1"/>
    <n v="4.5"/>
    <n v="3"/>
    <n v="3.75"/>
    <n v="11.25"/>
  </r>
  <r>
    <s v="DL-2338"/>
    <s v="Freight forwarder ABC"/>
    <x v="2"/>
    <s v="Mombasa"/>
    <x v="2"/>
    <x v="3"/>
    <d v="2022-02-27T00:00:00"/>
    <d v="2022-03-28T00:00:00"/>
    <x v="0"/>
    <x v="2"/>
    <x v="0"/>
    <s v="Paid"/>
    <s v="Invoiced"/>
    <s v="TRANSPORTATION"/>
    <n v="30.0672"/>
    <n v="600"/>
    <s v="USD"/>
    <n v="600"/>
    <n v="18040.32"/>
    <n v="300"/>
    <s v="USD"/>
    <n v="300"/>
    <n v="9020.16"/>
    <n v="30.0672"/>
    <n v="300"/>
    <n v="9020.16"/>
    <n v="1"/>
    <n v="4.3499999999999996"/>
    <n v="2.9000000000000004"/>
    <n v="3.625"/>
    <n v="10.875"/>
  </r>
  <r>
    <s v="DL-2339"/>
    <s v="Freight forwarder ABC"/>
    <x v="2"/>
    <s v="Marrakech"/>
    <x v="0"/>
    <x v="5"/>
    <d v="2022-02-26T00:00:00"/>
    <d v="2022-03-28T00:00:00"/>
    <x v="0"/>
    <x v="2"/>
    <x v="0"/>
    <s v="Paid"/>
    <s v="Invoiced"/>
    <s v="TRANSPORTATION"/>
    <n v="30.165600000000001"/>
    <n v="600"/>
    <s v="USD"/>
    <n v="600"/>
    <n v="18099.36"/>
    <n v="300"/>
    <s v="USD"/>
    <n v="300"/>
    <n v="9049.68"/>
    <n v="30.165600000000001"/>
    <n v="300"/>
    <n v="9049.68"/>
    <n v="1"/>
    <n v="4.5"/>
    <n v="3"/>
    <n v="3.75"/>
    <n v="11.25"/>
  </r>
  <r>
    <s v="DL-2340"/>
    <s v="Freight forwarder ABC"/>
    <x v="2"/>
    <s v="Zanzibar"/>
    <x v="0"/>
    <x v="15"/>
    <d v="2022-02-25T00:00:00"/>
    <d v="2022-03-28T00:00:00"/>
    <x v="0"/>
    <x v="2"/>
    <x v="0"/>
    <s v="Paid"/>
    <s v="Invoiced"/>
    <s v="TRANSPORTATION"/>
    <n v="30.1449"/>
    <n v="600"/>
    <s v="USD"/>
    <n v="600"/>
    <n v="18086.939999999999"/>
    <n v="300"/>
    <s v="USD"/>
    <n v="300"/>
    <n v="9043.4699999999993"/>
    <n v="30.144899999999996"/>
    <n v="300"/>
    <n v="9043.4699999999993"/>
    <n v="1"/>
    <n v="4.6499999999999995"/>
    <n v="3.1"/>
    <n v="3.875"/>
    <n v="11.625"/>
  </r>
  <r>
    <s v="DL-2341"/>
    <s v="Freight forwarder ABC"/>
    <x v="2"/>
    <s v="Addis Ababa"/>
    <x v="4"/>
    <x v="8"/>
    <d v="2022-03-01T00:00:00"/>
    <d v="2022-04-01T00:00:00"/>
    <x v="0"/>
    <x v="3"/>
    <x v="0"/>
    <s v="Paid"/>
    <s v="Invoiced"/>
    <s v="TRANSPORTATION"/>
    <n v="30.125299999999999"/>
    <n v="600"/>
    <s v="USD"/>
    <n v="600"/>
    <n v="18075.18"/>
    <n v="300"/>
    <s v="USD"/>
    <n v="300"/>
    <n v="9037.59"/>
    <n v="30.125299999999999"/>
    <n v="300"/>
    <n v="9037.59"/>
    <n v="1"/>
    <n v="4.6499999999999995"/>
    <n v="3.1"/>
    <n v="3.875"/>
    <n v="11.625"/>
  </r>
  <r>
    <s v="DL-2342"/>
    <s v="Freight forwarder ABC"/>
    <x v="2"/>
    <s v="Zanzibar"/>
    <x v="0"/>
    <x v="15"/>
    <d v="2022-02-28T00:00:00"/>
    <d v="2022-03-28T00:00:00"/>
    <x v="0"/>
    <x v="2"/>
    <x v="0"/>
    <s v="Paid"/>
    <s v="Invoiced"/>
    <s v="TRANSPORTATION"/>
    <n v="30.165099999999999"/>
    <n v="600"/>
    <s v="USD"/>
    <n v="600"/>
    <n v="18099.059999999998"/>
    <n v="300"/>
    <s v="USD"/>
    <n v="300"/>
    <n v="9049.5299999999988"/>
    <n v="30.165099999999995"/>
    <n v="300"/>
    <n v="9049.5299999999988"/>
    <n v="1"/>
    <n v="4.2"/>
    <n v="2.8000000000000003"/>
    <n v="3.5"/>
    <n v="10.5"/>
  </r>
  <r>
    <s v="DL-2353"/>
    <s v="Freight forwarder ABC"/>
    <x v="2"/>
    <s v="Zanzibar"/>
    <x v="3"/>
    <x v="10"/>
    <d v="2022-03-02T00:00:00"/>
    <d v="2022-04-01T00:00:00"/>
    <x v="0"/>
    <x v="3"/>
    <x v="0"/>
    <s v="Paid"/>
    <s v="Invoiced"/>
    <s v="TRANSPORTATION"/>
    <n v="29.717400000000001"/>
    <n v="600"/>
    <s v="USD"/>
    <n v="600"/>
    <n v="17830.440000000002"/>
    <n v="300"/>
    <s v="USD"/>
    <n v="300"/>
    <n v="8915.2200000000012"/>
    <n v="29.717400000000005"/>
    <n v="300"/>
    <n v="8915.2200000000012"/>
    <n v="1"/>
    <n v="4.5"/>
    <n v="3"/>
    <n v="3.75"/>
    <n v="11.25"/>
  </r>
  <r>
    <s v="DL-2354"/>
    <s v="Freight forwarder ABC"/>
    <x v="2"/>
    <s v="Mogadishu"/>
    <x v="1"/>
    <x v="1"/>
    <d v="2022-03-01T00:00:00"/>
    <d v="2022-03-30T00:00:00"/>
    <x v="0"/>
    <x v="2"/>
    <x v="0"/>
    <s v="Paid"/>
    <s v="Invoiced"/>
    <s v="TRANSPORTATION"/>
    <n v="29.720800000000001"/>
    <n v="600"/>
    <s v="USD"/>
    <n v="600"/>
    <n v="17832.48"/>
    <n v="300"/>
    <s v="USD"/>
    <n v="300"/>
    <n v="8916.24"/>
    <n v="29.720800000000001"/>
    <n v="300"/>
    <n v="8916.24"/>
    <n v="1"/>
    <n v="4.3499999999999996"/>
    <n v="2.9000000000000004"/>
    <n v="3.625"/>
    <n v="10.875"/>
  </r>
  <r>
    <s v="DL-2355"/>
    <s v="Freight forwarder ABC"/>
    <x v="2"/>
    <s v="Addis Ababa"/>
    <x v="2"/>
    <x v="14"/>
    <d v="2022-03-02T00:00:00"/>
    <d v="2022-03-28T00:00:00"/>
    <x v="0"/>
    <x v="2"/>
    <x v="0"/>
    <s v="Paid"/>
    <s v="Invoiced"/>
    <s v="TRANSPORTATION"/>
    <n v="29.6264"/>
    <n v="600"/>
    <s v="USD"/>
    <n v="600"/>
    <n v="17775.84"/>
    <n v="300"/>
    <s v="USD"/>
    <n v="300"/>
    <n v="8887.92"/>
    <n v="29.6264"/>
    <n v="300"/>
    <n v="8887.92"/>
    <n v="1"/>
    <n v="3.9"/>
    <n v="2.6"/>
    <n v="3.25"/>
    <n v="9.75"/>
  </r>
  <r>
    <s v="DL-2356"/>
    <s v="Freight forwarder ABC"/>
    <x v="2"/>
    <s v="Mogadishu"/>
    <x v="1"/>
    <x v="1"/>
    <d v="2022-02-27T00:00:00"/>
    <d v="2022-04-06T00:00:00"/>
    <x v="0"/>
    <x v="3"/>
    <x v="0"/>
    <s v="Paid"/>
    <s v="Invoiced"/>
    <s v="TRANSPORTATION"/>
    <n v="29.581"/>
    <n v="600"/>
    <s v="USD"/>
    <n v="600"/>
    <n v="17748.599999999999"/>
    <n v="300"/>
    <s v="USD"/>
    <n v="300"/>
    <n v="8874.2999999999993"/>
    <n v="29.580999999999996"/>
    <n v="300"/>
    <n v="8874.2999999999993"/>
    <n v="1"/>
    <n v="5.7"/>
    <n v="3.8000000000000003"/>
    <n v="4.75"/>
    <n v="14.25"/>
  </r>
  <r>
    <s v="DL-2357"/>
    <s v="Freight forwarder ABC"/>
    <x v="2"/>
    <s v="Mombasa"/>
    <x v="4"/>
    <x v="6"/>
    <d v="2022-03-28T00:00:00"/>
    <d v="2022-03-30T00:00:00"/>
    <x v="0"/>
    <x v="2"/>
    <x v="0"/>
    <s v="Paid"/>
    <s v="Invoiced"/>
    <s v="TRANSPORTATION"/>
    <n v="29.6462"/>
    <n v="600"/>
    <s v="USD"/>
    <n v="600"/>
    <n v="17787.72"/>
    <n v="300"/>
    <s v="USD"/>
    <n v="300"/>
    <n v="8893.86"/>
    <n v="29.6462"/>
    <n v="300"/>
    <n v="8893.86"/>
    <n v="1"/>
    <n v="0.3"/>
    <n v="0.2"/>
    <n v="0.25"/>
    <n v="0.75"/>
  </r>
  <r>
    <s v="DL-2372"/>
    <s v="Freight forwarder ABC"/>
    <x v="1"/>
    <s v="Mombasa"/>
    <x v="2"/>
    <x v="3"/>
    <d v="2022-03-07T00:00:00"/>
    <d v="2022-03-25T00:00:00"/>
    <x v="0"/>
    <x v="2"/>
    <x v="0"/>
    <s v="Paid"/>
    <s v="Invoiced"/>
    <s v="TRANSPORTATION"/>
    <n v="35.011000000000003"/>
    <n v="600"/>
    <s v="USD"/>
    <n v="600"/>
    <n v="21006.600000000002"/>
    <n v="300"/>
    <s v="USD"/>
    <n v="300"/>
    <n v="10503.300000000001"/>
    <n v="35.011000000000003"/>
    <n v="300"/>
    <n v="10503.300000000001"/>
    <n v="1"/>
    <n v="2.6999999999999997"/>
    <n v="1.8"/>
    <n v="2.25"/>
    <n v="6.75"/>
  </r>
  <r>
    <s v="DL-2373"/>
    <s v="Freight forwarder ABC"/>
    <x v="1"/>
    <s v="Marrakech"/>
    <x v="4"/>
    <x v="21"/>
    <d v="2022-03-07T00:00:00"/>
    <d v="2022-03-25T00:00:00"/>
    <x v="0"/>
    <x v="2"/>
    <x v="0"/>
    <s v="Paid"/>
    <s v="Invoiced"/>
    <s v="TRANSPORTATION"/>
    <n v="35.052999999999997"/>
    <n v="600"/>
    <s v="USD"/>
    <n v="600"/>
    <n v="21031.8"/>
    <n v="300"/>
    <s v="USD"/>
    <n v="300"/>
    <n v="10515.9"/>
    <n v="35.052999999999997"/>
    <n v="300"/>
    <n v="10515.9"/>
    <n v="1"/>
    <n v="2.6999999999999997"/>
    <n v="1.8"/>
    <n v="2.25"/>
    <n v="6.75"/>
  </r>
  <r>
    <s v="DL-2374"/>
    <s v="Freight forwarder ABC"/>
    <x v="1"/>
    <s v="Zanzibar"/>
    <x v="2"/>
    <x v="13"/>
    <d v="2022-03-07T00:00:00"/>
    <d v="2022-03-25T00:00:00"/>
    <x v="0"/>
    <x v="2"/>
    <x v="0"/>
    <s v="Paid"/>
    <s v="Invoiced"/>
    <s v="TRANSPORTATION"/>
    <n v="35.109000000000002"/>
    <n v="600"/>
    <s v="USD"/>
    <n v="600"/>
    <n v="21065.4"/>
    <n v="300"/>
    <s v="USD"/>
    <n v="300"/>
    <n v="10532.7"/>
    <n v="35.109000000000002"/>
    <n v="300"/>
    <n v="10532.7"/>
    <n v="1"/>
    <n v="2.6999999999999997"/>
    <n v="1.8"/>
    <n v="2.25"/>
    <n v="6.75"/>
  </r>
  <r>
    <s v="DL-2375"/>
    <s v="Freight forwarder ABC"/>
    <x v="1"/>
    <s v="Mogadishu"/>
    <x v="4"/>
    <x v="16"/>
    <d v="2022-03-10T00:00:00"/>
    <d v="2022-03-25T00:00:00"/>
    <x v="0"/>
    <x v="2"/>
    <x v="0"/>
    <s v="Paid"/>
    <s v="Invoiced"/>
    <s v="TRANSPORTATION"/>
    <n v="35.090000000000003"/>
    <n v="600"/>
    <s v="USD"/>
    <n v="600"/>
    <n v="21054.000000000004"/>
    <n v="300"/>
    <s v="USD"/>
    <n v="300"/>
    <n v="10527.000000000002"/>
    <n v="35.090000000000003"/>
    <n v="300"/>
    <n v="10527.000000000002"/>
    <n v="1"/>
    <n v="2.25"/>
    <n v="1.5"/>
    <n v="1.875"/>
    <n v="5.625"/>
  </r>
  <r>
    <s v="DL-2376"/>
    <s v="Freight forwarder ABC"/>
    <x v="1"/>
    <s v="Zanzibar"/>
    <x v="0"/>
    <x v="15"/>
    <d v="2022-03-11T00:00:00"/>
    <d v="2022-03-25T00:00:00"/>
    <x v="0"/>
    <x v="2"/>
    <x v="0"/>
    <s v="Paid"/>
    <s v="Invoiced"/>
    <s v="TRANSPORTATION"/>
    <n v="35.173999999999999"/>
    <n v="600"/>
    <s v="USD"/>
    <n v="600"/>
    <n v="21104.400000000001"/>
    <n v="300"/>
    <s v="USD"/>
    <n v="300"/>
    <n v="10552.2"/>
    <n v="35.173999999999999"/>
    <n v="300"/>
    <n v="10552.2"/>
    <n v="1"/>
    <n v="2.1"/>
    <n v="1.4000000000000001"/>
    <n v="1.75"/>
    <n v="5.25"/>
  </r>
  <r>
    <s v="DL-2377"/>
    <s v="Freight forwarder ABC"/>
    <x v="1"/>
    <s v="Addis Ababa"/>
    <x v="4"/>
    <x v="8"/>
    <d v="2022-03-10T00:00:00"/>
    <d v="2022-03-25T00:00:00"/>
    <x v="0"/>
    <x v="2"/>
    <x v="0"/>
    <s v="Paid"/>
    <s v="Invoiced"/>
    <s v="TRANSPORTATION"/>
    <n v="35.143999999999998"/>
    <n v="600"/>
    <s v="USD"/>
    <n v="600"/>
    <n v="21086.399999999998"/>
    <n v="300"/>
    <s v="USD"/>
    <n v="300"/>
    <n v="10543.199999999999"/>
    <n v="35.143999999999998"/>
    <n v="300"/>
    <n v="10543.199999999999"/>
    <n v="1"/>
    <n v="2.25"/>
    <n v="1.5"/>
    <n v="1.875"/>
    <n v="5.625"/>
  </r>
  <r>
    <s v="DL-2378"/>
    <s v="Freight forwarder ABC"/>
    <x v="1"/>
    <s v="Mogadishu"/>
    <x v="0"/>
    <x v="0"/>
    <d v="2022-03-10T00:00:00"/>
    <d v="2022-03-25T00:00:00"/>
    <x v="0"/>
    <x v="2"/>
    <x v="0"/>
    <s v="Paid"/>
    <s v="Invoiced"/>
    <s v="TRANSPORTATION"/>
    <n v="35.078000000000003"/>
    <n v="600"/>
    <s v="USD"/>
    <n v="600"/>
    <n v="21046.800000000003"/>
    <n v="300"/>
    <s v="USD"/>
    <n v="300"/>
    <n v="10523.400000000001"/>
    <n v="35.078000000000003"/>
    <n v="300"/>
    <n v="10523.400000000001"/>
    <n v="1"/>
    <n v="2.25"/>
    <n v="1.5"/>
    <n v="1.875"/>
    <n v="5.625"/>
  </r>
  <r>
    <s v="DL-2379"/>
    <s v="Freight forwarder ABC"/>
    <x v="1"/>
    <s v="Zanzibar"/>
    <x v="2"/>
    <x v="13"/>
    <d v="2022-03-10T00:00:00"/>
    <d v="2022-03-25T00:00:00"/>
    <x v="0"/>
    <x v="2"/>
    <x v="0"/>
    <s v="Paid"/>
    <s v="Invoiced"/>
    <s v="TRANSPORTATION"/>
    <n v="34.869"/>
    <n v="600"/>
    <s v="USD"/>
    <n v="600"/>
    <n v="20921.400000000001"/>
    <n v="300"/>
    <s v="USD"/>
    <n v="300"/>
    <n v="10460.700000000001"/>
    <n v="34.869"/>
    <n v="300"/>
    <n v="10460.700000000001"/>
    <n v="1"/>
    <n v="2.25"/>
    <n v="1.5"/>
    <n v="1.875"/>
    <n v="5.625"/>
  </r>
  <r>
    <s v="DL-2380"/>
    <s v="Freight forwarder ABC"/>
    <x v="1"/>
    <s v="Marrakech"/>
    <x v="1"/>
    <x v="9"/>
    <d v="2022-03-09T00:00:00"/>
    <d v="2022-03-25T00:00:00"/>
    <x v="0"/>
    <x v="2"/>
    <x v="0"/>
    <s v="Paid"/>
    <s v="Invoiced"/>
    <s v="TRANSPORTATION"/>
    <n v="35.130000000000003"/>
    <n v="600"/>
    <s v="USD"/>
    <n v="600"/>
    <n v="21078"/>
    <n v="300"/>
    <s v="USD"/>
    <n v="300"/>
    <n v="10539"/>
    <n v="35.130000000000003"/>
    <n v="300"/>
    <n v="10539"/>
    <n v="1"/>
    <n v="2.4"/>
    <n v="1.6"/>
    <n v="2"/>
    <n v="6"/>
  </r>
  <r>
    <s v="DL-2381"/>
    <s v="Freight forwarder ABC"/>
    <x v="1"/>
    <s v="Zanzibar"/>
    <x v="4"/>
    <x v="12"/>
    <d v="2022-03-09T00:00:00"/>
    <d v="2022-03-25T00:00:00"/>
    <x v="0"/>
    <x v="2"/>
    <x v="0"/>
    <s v="Paid"/>
    <s v="Invoiced"/>
    <s v="TRANSPORTATION"/>
    <n v="35.091999999999999"/>
    <n v="600"/>
    <s v="USD"/>
    <n v="600"/>
    <n v="21055.200000000001"/>
    <n v="300"/>
    <s v="USD"/>
    <n v="300"/>
    <n v="10527.6"/>
    <n v="35.091999999999999"/>
    <n v="300"/>
    <n v="10527.6"/>
    <n v="1"/>
    <n v="2.4"/>
    <n v="1.6"/>
    <n v="2"/>
    <n v="6"/>
  </r>
  <r>
    <s v="DL-2382"/>
    <s v="Freight forwarder ABC"/>
    <x v="1"/>
    <s v="Zanzibar"/>
    <x v="2"/>
    <x v="13"/>
    <d v="2022-03-13T00:00:00"/>
    <d v="2022-03-25T00:00:00"/>
    <x v="0"/>
    <x v="2"/>
    <x v="0"/>
    <s v="Paid"/>
    <s v="Invoiced"/>
    <s v="TRANSPORTATION"/>
    <n v="34.781999999999996"/>
    <n v="600"/>
    <s v="USD"/>
    <n v="600"/>
    <n v="20869.199999999997"/>
    <n v="300"/>
    <s v="USD"/>
    <n v="300"/>
    <n v="10434.599999999999"/>
    <n v="34.781999999999996"/>
    <n v="300"/>
    <n v="10434.599999999999"/>
    <n v="1"/>
    <n v="1.7999999999999998"/>
    <n v="1.2000000000000002"/>
    <n v="1.5"/>
    <n v="4.5"/>
  </r>
  <r>
    <s v="DL-2383"/>
    <s v="Freight forwarder ABC"/>
    <x v="1"/>
    <s v="Marrakech"/>
    <x v="1"/>
    <x v="9"/>
    <d v="2022-03-13T00:00:00"/>
    <d v="2022-03-28T00:00:00"/>
    <x v="0"/>
    <x v="2"/>
    <x v="0"/>
    <s v="Paid"/>
    <s v="Invoiced"/>
    <s v="TRANSPORTATION"/>
    <n v="34.765999999999998"/>
    <n v="600"/>
    <s v="USD"/>
    <n v="600"/>
    <n v="20859.599999999999"/>
    <n v="300"/>
    <s v="USD"/>
    <n v="300"/>
    <n v="10429.799999999999"/>
    <n v="34.765999999999998"/>
    <n v="300"/>
    <n v="10429.799999999999"/>
    <n v="1"/>
    <n v="2.25"/>
    <n v="1.5"/>
    <n v="1.875"/>
    <n v="5.625"/>
  </r>
  <r>
    <s v="DL-2384"/>
    <s v="Freight forwarder ABC"/>
    <x v="1"/>
    <s v="Mogadishu"/>
    <x v="1"/>
    <x v="1"/>
    <d v="2022-03-13T00:00:00"/>
    <d v="2022-03-28T00:00:00"/>
    <x v="0"/>
    <x v="2"/>
    <x v="0"/>
    <s v="Paid"/>
    <s v="Invoiced"/>
    <s v="TRANSPORTATION"/>
    <n v="34.881999999999998"/>
    <n v="600"/>
    <s v="USD"/>
    <n v="600"/>
    <n v="20929.199999999997"/>
    <n v="300"/>
    <s v="USD"/>
    <n v="300"/>
    <n v="10464.599999999999"/>
    <n v="34.881999999999998"/>
    <n v="300"/>
    <n v="10464.599999999999"/>
    <n v="1"/>
    <n v="2.25"/>
    <n v="1.5"/>
    <n v="1.875"/>
    <n v="5.625"/>
  </r>
  <r>
    <s v="DL-2385"/>
    <s v="Freight forwarder ABC"/>
    <x v="1"/>
    <s v="Mogadishu"/>
    <x v="0"/>
    <x v="0"/>
    <d v="2022-03-14T00:00:00"/>
    <d v="2022-03-24T00:00:00"/>
    <x v="0"/>
    <x v="2"/>
    <x v="0"/>
    <s v="Paid"/>
    <s v="Invoiced"/>
    <s v="TRANSPORTATION"/>
    <n v="34.753999999999998"/>
    <n v="600"/>
    <s v="USD"/>
    <n v="600"/>
    <n v="20852.399999999998"/>
    <n v="300"/>
    <s v="USD"/>
    <n v="300"/>
    <n v="10426.199999999999"/>
    <n v="34.753999999999998"/>
    <n v="300"/>
    <n v="10426.199999999999"/>
    <n v="1"/>
    <n v="1.5"/>
    <n v="1"/>
    <n v="1.25"/>
    <n v="3.75"/>
  </r>
  <r>
    <s v="DL-2391"/>
    <s v="Freight forwarder ABC"/>
    <x v="2"/>
    <s v="Marrakech"/>
    <x v="1"/>
    <x v="9"/>
    <d v="2022-03-28T00:00:00"/>
    <d v="2022-04-16T00:00:00"/>
    <x v="0"/>
    <x v="3"/>
    <x v="0"/>
    <s v="Paid"/>
    <s v="Paid"/>
    <s v="TRANSPORTATION"/>
    <n v="32.107799999999997"/>
    <n v="600"/>
    <s v="USD"/>
    <n v="600"/>
    <n v="19264.68"/>
    <n v="300"/>
    <s v="USD"/>
    <n v="300"/>
    <n v="9632.34"/>
    <n v="32.107799999999997"/>
    <n v="300"/>
    <n v="9632.34"/>
    <n v="1"/>
    <n v="2.85"/>
    <n v="1.9000000000000001"/>
    <n v="2.375"/>
    <n v="7.125"/>
  </r>
  <r>
    <s v="DL-2392"/>
    <s v="Freight forwarder ABC"/>
    <x v="2"/>
    <s v="Mogadishu"/>
    <x v="1"/>
    <x v="1"/>
    <d v="2022-03-27T00:00:00"/>
    <d v="2022-04-17T00:00:00"/>
    <x v="0"/>
    <x v="3"/>
    <x v="0"/>
    <s v="Paid"/>
    <s v="Invoiced"/>
    <s v="TRANSPORTATION"/>
    <n v="32.099899999999998"/>
    <n v="600"/>
    <s v="USD"/>
    <n v="600"/>
    <n v="19259.939999999999"/>
    <n v="300"/>
    <s v="USD"/>
    <n v="300"/>
    <n v="9629.9699999999993"/>
    <n v="32.099899999999998"/>
    <n v="300"/>
    <n v="9629.9699999999993"/>
    <n v="1"/>
    <n v="3.15"/>
    <n v="2.1"/>
    <n v="2.625"/>
    <n v="7.875"/>
  </r>
  <r>
    <s v="DL-2393"/>
    <s v="Freight forwarder ABC"/>
    <x v="2"/>
    <s v="Mogadishu"/>
    <x v="2"/>
    <x v="2"/>
    <d v="2022-03-09T00:00:00"/>
    <d v="2022-04-06T00:00:00"/>
    <x v="0"/>
    <x v="3"/>
    <x v="0"/>
    <s v="Missing"/>
    <s v="Invoiced"/>
    <s v="TRANSPORTATION"/>
    <n v="27.727"/>
    <n v="600"/>
    <s v="USD"/>
    <n v="600"/>
    <n v="16636.2"/>
    <n v="300"/>
    <s v="USD"/>
    <n v="300"/>
    <n v="8318.1"/>
    <n v="27.727"/>
    <n v="300"/>
    <n v="8318.1"/>
    <n v="1"/>
    <n v="4.2"/>
    <n v="2.8000000000000003"/>
    <n v="3.5"/>
    <n v="10.5"/>
  </r>
  <r>
    <s v="DL-2394"/>
    <s v="Freight forwarder ABC"/>
    <x v="2"/>
    <s v="Mombasa"/>
    <x v="4"/>
    <x v="6"/>
    <d v="2022-03-18T00:00:00"/>
    <d v="2022-05-26T00:00:00"/>
    <x v="0"/>
    <x v="4"/>
    <x v="0"/>
    <s v="Missing"/>
    <s v="Invoiced"/>
    <s v="TRANSPORTATION"/>
    <n v="32.615000000000002"/>
    <n v="600"/>
    <s v="USD"/>
    <n v="600"/>
    <n v="19569"/>
    <n v="300"/>
    <s v="USD"/>
    <n v="300"/>
    <n v="9784.5"/>
    <n v="32.615000000000002"/>
    <n v="300"/>
    <n v="9784.5"/>
    <n v="1"/>
    <n v="10.35"/>
    <n v="6.9"/>
    <n v="8.625"/>
    <n v="25.875"/>
  </r>
  <r>
    <s v="DL-2396"/>
    <s v="Freight forwarder ABC"/>
    <x v="2"/>
    <s v="Marrakech"/>
    <x v="1"/>
    <x v="9"/>
    <d v="2022-03-17T00:00:00"/>
    <d v="2022-06-02T00:00:00"/>
    <x v="0"/>
    <x v="5"/>
    <x v="0"/>
    <s v="Missing"/>
    <s v="Paid"/>
    <s v="TRANSPORTATION"/>
    <n v="27.971"/>
    <n v="600"/>
    <s v="USD"/>
    <n v="600"/>
    <n v="16782.599999999999"/>
    <n v="300"/>
    <s v="USD"/>
    <n v="300"/>
    <n v="8391.2999999999993"/>
    <n v="27.970999999999997"/>
    <n v="300"/>
    <n v="8391.2999999999993"/>
    <n v="1"/>
    <n v="11.549999999999999"/>
    <n v="7.7"/>
    <n v="9.625"/>
    <n v="28.875"/>
  </r>
  <r>
    <s v="DL-2398"/>
    <s v="Freight forwarder ABC"/>
    <x v="2"/>
    <s v="Marrakech"/>
    <x v="4"/>
    <x v="21"/>
    <d v="2022-03-20T00:00:00"/>
    <d v="2022-05-19T00:00:00"/>
    <x v="0"/>
    <x v="4"/>
    <x v="0"/>
    <s v="Missing"/>
    <s v="Invoiced"/>
    <s v="TRANSPORTATION"/>
    <n v="28.234999999999999"/>
    <n v="600"/>
    <s v="USD"/>
    <n v="600"/>
    <n v="16941"/>
    <n v="300"/>
    <s v="USD"/>
    <n v="300"/>
    <n v="8470.5"/>
    <n v="28.234999999999999"/>
    <n v="300"/>
    <n v="8470.5"/>
    <n v="1"/>
    <n v="9"/>
    <n v="6"/>
    <n v="7.5"/>
    <n v="22.5"/>
  </r>
  <r>
    <s v="DL-2400"/>
    <s v="Freight forwarder ABC"/>
    <x v="2"/>
    <s v="Mogadishu"/>
    <x v="2"/>
    <x v="2"/>
    <d v="2022-03-20T00:00:00"/>
    <d v="2022-05-25T00:00:00"/>
    <x v="0"/>
    <x v="4"/>
    <x v="0"/>
    <s v="Missing"/>
    <s v="Invoiced"/>
    <s v="TRANSPORTATION"/>
    <n v="26.946999999999999"/>
    <n v="600"/>
    <s v="USD"/>
    <n v="600"/>
    <n v="16168.199999999999"/>
    <n v="300"/>
    <s v="USD"/>
    <n v="300"/>
    <n v="8084.0999999999995"/>
    <n v="26.946999999999999"/>
    <n v="300"/>
    <n v="8084.0999999999995"/>
    <n v="1"/>
    <n v="9.9"/>
    <n v="6.6000000000000005"/>
    <n v="8.25"/>
    <n v="24.75"/>
  </r>
  <r>
    <s v="DL-2402"/>
    <s v="Freight forwarder ABC"/>
    <x v="2"/>
    <s v="Marrakech"/>
    <x v="1"/>
    <x v="9"/>
    <d v="2022-03-20T00:00:00"/>
    <d v="2022-05-24T00:00:00"/>
    <x v="0"/>
    <x v="4"/>
    <x v="0"/>
    <s v="Missing"/>
    <s v="Paid"/>
    <s v="TRANSPORTATION"/>
    <n v="28.494"/>
    <n v="600"/>
    <s v="USD"/>
    <n v="600"/>
    <n v="17096.400000000001"/>
    <n v="300"/>
    <s v="USD"/>
    <n v="300"/>
    <n v="8548.2000000000007"/>
    <n v="28.494000000000003"/>
    <n v="300"/>
    <n v="8548.2000000000007"/>
    <n v="1"/>
    <n v="9.75"/>
    <n v="6.5"/>
    <n v="8.125"/>
    <n v="24.375"/>
  </r>
  <r>
    <s v="DL-2404"/>
    <s v="Freight forwarder ABC"/>
    <x v="2"/>
    <s v="Mombasa"/>
    <x v="1"/>
    <x v="18"/>
    <d v="2022-03-15T00:00:00"/>
    <d v="2022-05-27T00:00:00"/>
    <x v="0"/>
    <x v="4"/>
    <x v="0"/>
    <s v="Missing"/>
    <s v="Invoiced"/>
    <s v="TRANSPORTATION"/>
    <n v="33.314999999999998"/>
    <n v="600"/>
    <s v="USD"/>
    <n v="600"/>
    <n v="19989"/>
    <n v="300"/>
    <s v="USD"/>
    <n v="300"/>
    <n v="9994.5"/>
    <n v="33.314999999999998"/>
    <n v="300"/>
    <n v="9994.5"/>
    <n v="1"/>
    <n v="10.95"/>
    <n v="7.3000000000000007"/>
    <n v="9.125"/>
    <n v="27.375"/>
  </r>
  <r>
    <s v="DL-2406"/>
    <s v="Freight forwarder ABC"/>
    <x v="2"/>
    <s v="Zanzibar"/>
    <x v="1"/>
    <x v="24"/>
    <d v="2022-03-28T00:00:00"/>
    <d v="2022-05-05T00:00:00"/>
    <x v="0"/>
    <x v="4"/>
    <x v="0"/>
    <s v="Missing"/>
    <s v="Invoiced"/>
    <s v="TRANSPORTATION"/>
    <n v="29.474"/>
    <n v="600"/>
    <s v="USD"/>
    <n v="600"/>
    <n v="17684.400000000001"/>
    <n v="300"/>
    <s v="USD"/>
    <n v="300"/>
    <n v="8842.2000000000007"/>
    <n v="29.474000000000004"/>
    <n v="300"/>
    <n v="8842.2000000000007"/>
    <n v="1"/>
    <n v="5.7"/>
    <n v="3.8000000000000003"/>
    <n v="4.75"/>
    <n v="14.25"/>
  </r>
  <r>
    <s v="DL-2408"/>
    <s v="Freight forwarder ABC"/>
    <x v="2"/>
    <s v="Zanzibar"/>
    <x v="1"/>
    <x v="24"/>
    <d v="2022-03-24T00:00:00"/>
    <d v="2022-05-28T00:00:00"/>
    <x v="0"/>
    <x v="4"/>
    <x v="0"/>
    <s v="Missing"/>
    <s v="Invoiced"/>
    <s v="TRANSPORTATION"/>
    <n v="33.454999999999998"/>
    <n v="600"/>
    <s v="USD"/>
    <n v="600"/>
    <n v="20073"/>
    <n v="300"/>
    <s v="USD"/>
    <n v="300"/>
    <n v="10036.5"/>
    <n v="33.454999999999998"/>
    <n v="300"/>
    <n v="10036.5"/>
    <n v="1"/>
    <n v="9.75"/>
    <n v="6.5"/>
    <n v="8.125"/>
    <n v="24.375"/>
  </r>
  <r>
    <s v="DL-2410"/>
    <s v="Freight forwarder ABC"/>
    <x v="2"/>
    <s v="Addis Ababa"/>
    <x v="0"/>
    <x v="23"/>
    <d v="2022-03-14T00:00:00"/>
    <d v="2022-04-16T00:00:00"/>
    <x v="0"/>
    <x v="3"/>
    <x v="0"/>
    <s v="Missing"/>
    <s v="Invoiced"/>
    <s v="TRANSPORTATION"/>
    <n v="32.881999999999998"/>
    <n v="600"/>
    <s v="USD"/>
    <n v="600"/>
    <n v="19729.199999999997"/>
    <n v="300"/>
    <s v="USD"/>
    <n v="300"/>
    <n v="9864.5999999999985"/>
    <n v="32.881999999999998"/>
    <n v="300"/>
    <n v="9864.5999999999985"/>
    <n v="1"/>
    <n v="4.95"/>
    <n v="3.3000000000000003"/>
    <n v="4.125"/>
    <n v="12.375"/>
  </r>
  <r>
    <s v="DL-2412"/>
    <s v="Freight forwarder ABC"/>
    <x v="2"/>
    <s v="Mogadishu"/>
    <x v="1"/>
    <x v="1"/>
    <d v="2022-03-14T00:00:00"/>
    <d v="2022-04-28T00:00:00"/>
    <x v="0"/>
    <x v="3"/>
    <x v="0"/>
    <s v="Missing"/>
    <s v="Invoiced"/>
    <s v="TRANSPORTATION"/>
    <n v="32.853999999999999"/>
    <n v="600"/>
    <s v="USD"/>
    <n v="600"/>
    <n v="19712.399999999998"/>
    <n v="300"/>
    <s v="USD"/>
    <n v="300"/>
    <n v="9856.1999999999989"/>
    <n v="32.853999999999999"/>
    <n v="300"/>
    <n v="9856.1999999999989"/>
    <n v="1"/>
    <n v="6.75"/>
    <n v="4.5"/>
    <n v="5.625"/>
    <n v="16.875"/>
  </r>
  <r>
    <s v="DL-2414"/>
    <s v="Freight forwarder ABC"/>
    <x v="2"/>
    <s v="Addis Ababa"/>
    <x v="4"/>
    <x v="8"/>
    <d v="2022-03-26T00:00:00"/>
    <d v="2022-05-27T00:00:00"/>
    <x v="0"/>
    <x v="4"/>
    <x v="0"/>
    <s v="Missing"/>
    <s v="Invoiced"/>
    <s v="TRANSPORTATION"/>
    <n v="33.268999999999998"/>
    <n v="600"/>
    <s v="USD"/>
    <n v="600"/>
    <n v="19961.399999999998"/>
    <n v="300"/>
    <s v="USD"/>
    <n v="300"/>
    <n v="9980.6999999999989"/>
    <n v="33.268999999999998"/>
    <n v="300"/>
    <n v="9980.6999999999989"/>
    <n v="1"/>
    <n v="9.2999999999999989"/>
    <n v="6.2"/>
    <n v="7.75"/>
    <n v="23.25"/>
  </r>
  <r>
    <s v="DL-2416"/>
    <s v="Freight forwarder ABC"/>
    <x v="2"/>
    <s v="Addis Ababa"/>
    <x v="1"/>
    <x v="17"/>
    <d v="2022-03-16T00:00:00"/>
    <d v="2022-05-27T00:00:00"/>
    <x v="0"/>
    <x v="4"/>
    <x v="0"/>
    <s v="Missing"/>
    <s v="Invoiced"/>
    <s v="TRANSPORTATION"/>
    <n v="28.093"/>
    <n v="600"/>
    <s v="USD"/>
    <n v="600"/>
    <n v="16855.8"/>
    <n v="300"/>
    <s v="USD"/>
    <n v="300"/>
    <n v="8427.9"/>
    <n v="28.093"/>
    <n v="300"/>
    <n v="8427.9"/>
    <n v="1"/>
    <n v="10.799999999999999"/>
    <n v="7.2"/>
    <n v="9"/>
    <n v="27"/>
  </r>
  <r>
    <s v="DL-2418"/>
    <s v="Freight forwarder ABC"/>
    <x v="2"/>
    <s v="Marrakech"/>
    <x v="4"/>
    <x v="21"/>
    <d v="2022-03-16T00:00:00"/>
    <d v="2022-05-24T00:00:00"/>
    <x v="0"/>
    <x v="4"/>
    <x v="0"/>
    <s v="Missing"/>
    <s v="Invoiced"/>
    <s v="TRANSPORTATION"/>
    <n v="28.623000000000001"/>
    <n v="600"/>
    <s v="USD"/>
    <n v="600"/>
    <n v="17173.8"/>
    <n v="300"/>
    <s v="USD"/>
    <n v="300"/>
    <n v="8586.9"/>
    <n v="28.622999999999998"/>
    <n v="300"/>
    <n v="8586.9"/>
    <n v="1"/>
    <n v="10.35"/>
    <n v="6.9"/>
    <n v="8.625"/>
    <n v="25.875"/>
  </r>
  <r>
    <s v="DL-2420"/>
    <s v="Freight forwarder ABC"/>
    <x v="2"/>
    <s v="Marrakech"/>
    <x v="1"/>
    <x v="9"/>
    <d v="2022-03-11T00:00:00"/>
    <d v="2022-04-10T00:00:00"/>
    <x v="0"/>
    <x v="3"/>
    <x v="0"/>
    <s v="Missing"/>
    <s v="Invoiced"/>
    <s v="TRANSPORTATION"/>
    <n v="28.925999999999998"/>
    <n v="600"/>
    <s v="USD"/>
    <n v="600"/>
    <n v="17355.599999999999"/>
    <n v="300"/>
    <s v="USD"/>
    <n v="300"/>
    <n v="8677.7999999999993"/>
    <n v="28.925999999999998"/>
    <n v="300"/>
    <n v="8677.7999999999993"/>
    <n v="1"/>
    <n v="4.5"/>
    <n v="3"/>
    <n v="3.75"/>
    <n v="11.25"/>
  </r>
  <r>
    <s v="DL-2422"/>
    <s v="Freight forwarder ABC"/>
    <x v="2"/>
    <s v="Mogadishu"/>
    <x v="4"/>
    <x v="16"/>
    <d v="2022-03-16T00:00:00"/>
    <d v="2022-05-27T00:00:00"/>
    <x v="0"/>
    <x v="4"/>
    <x v="0"/>
    <s v="Missing"/>
    <s v="Invoiced"/>
    <s v="TRANSPORTATION"/>
    <n v="28.577000000000002"/>
    <n v="600"/>
    <s v="USD"/>
    <n v="600"/>
    <n v="17146.2"/>
    <n v="300"/>
    <s v="USD"/>
    <n v="300"/>
    <n v="8573.1"/>
    <n v="28.577000000000002"/>
    <n v="300"/>
    <n v="8573.1"/>
    <n v="1"/>
    <n v="10.799999999999999"/>
    <n v="7.2"/>
    <n v="9"/>
    <n v="27"/>
  </r>
  <r>
    <s v="DL-2424"/>
    <s v="Freight forwarder ABC"/>
    <x v="2"/>
    <s v="Marrakech"/>
    <x v="1"/>
    <x v="9"/>
    <d v="2022-03-16T00:00:00"/>
    <d v="2022-05-20T00:00:00"/>
    <x v="0"/>
    <x v="4"/>
    <x v="0"/>
    <s v="Missing"/>
    <s v="Invoiced"/>
    <s v="TRANSPORTATION"/>
    <n v="27.513999999999999"/>
    <n v="600"/>
    <s v="USD"/>
    <n v="600"/>
    <n v="16508.399999999998"/>
    <n v="300"/>
    <s v="USD"/>
    <n v="300"/>
    <n v="8254.1999999999989"/>
    <n v="27.513999999999996"/>
    <n v="300"/>
    <n v="8254.1999999999989"/>
    <n v="1"/>
    <n v="9.75"/>
    <n v="6.5"/>
    <n v="8.125"/>
    <n v="24.375"/>
  </r>
  <r>
    <s v="DL-2426"/>
    <s v="Freight forwarder ABC"/>
    <x v="2"/>
    <s v="Zanzibar"/>
    <x v="3"/>
    <x v="10"/>
    <d v="2022-03-16T00:00:00"/>
    <d v="2022-05-25T00:00:00"/>
    <x v="0"/>
    <x v="4"/>
    <x v="0"/>
    <s v="Missing"/>
    <s v="Invoiced"/>
    <s v="TRANSPORTATION"/>
    <n v="28.058"/>
    <n v="600"/>
    <s v="USD"/>
    <n v="600"/>
    <n v="16834.8"/>
    <n v="300"/>
    <s v="USD"/>
    <n v="300"/>
    <n v="8417.4"/>
    <n v="28.058"/>
    <n v="300"/>
    <n v="8417.4"/>
    <n v="1"/>
    <n v="10.5"/>
    <n v="7"/>
    <n v="8.75"/>
    <n v="26.25"/>
  </r>
  <r>
    <s v="DL-2428"/>
    <s v="Freight forwarder ABC"/>
    <x v="2"/>
    <s v="Zanzibar"/>
    <x v="4"/>
    <x v="12"/>
    <d v="2022-03-24T00:00:00"/>
    <d v="2022-05-27T00:00:00"/>
    <x v="0"/>
    <x v="4"/>
    <x v="0"/>
    <s v="Missing"/>
    <s v="Invoiced"/>
    <s v="TRANSPORTATION"/>
    <n v="28.629000000000001"/>
    <n v="600"/>
    <s v="USD"/>
    <n v="600"/>
    <n v="17177.400000000001"/>
    <n v="300"/>
    <s v="USD"/>
    <n v="300"/>
    <n v="8588.7000000000007"/>
    <n v="28.629000000000001"/>
    <n v="300"/>
    <n v="8588.7000000000007"/>
    <n v="1"/>
    <n v="9.6"/>
    <n v="6.4"/>
    <n v="8"/>
    <n v="24"/>
  </r>
  <r>
    <s v="DL-2430"/>
    <s v="Freight forwarder ABC"/>
    <x v="2"/>
    <s v="Mogadishu"/>
    <x v="4"/>
    <x v="16"/>
    <d v="2022-03-16T00:00:00"/>
    <d v="2022-05-25T00:00:00"/>
    <x v="0"/>
    <x v="4"/>
    <x v="0"/>
    <s v="Missing"/>
    <s v="Invoiced"/>
    <s v="TRANSPORTATION"/>
    <n v="28.228999999999999"/>
    <n v="600"/>
    <s v="USD"/>
    <n v="600"/>
    <n v="16937.399999999998"/>
    <n v="300"/>
    <s v="USD"/>
    <n v="300"/>
    <n v="8468.6999999999989"/>
    <n v="28.228999999999996"/>
    <n v="300"/>
    <n v="8468.6999999999989"/>
    <n v="1"/>
    <n v="10.5"/>
    <n v="7"/>
    <n v="8.75"/>
    <n v="26.25"/>
  </r>
  <r>
    <s v="DL-2432"/>
    <s v="Freight forwarder ABC"/>
    <x v="2"/>
    <s v="Addis Ababa"/>
    <x v="3"/>
    <x v="7"/>
    <d v="2022-03-16T00:00:00"/>
    <d v="2022-05-24T00:00:00"/>
    <x v="0"/>
    <x v="4"/>
    <x v="0"/>
    <s v="Missing"/>
    <s v="Invoiced"/>
    <s v="TRANSPORTATION"/>
    <n v="33.228000000000002"/>
    <n v="600"/>
    <s v="USD"/>
    <n v="600"/>
    <n v="19936.8"/>
    <n v="300"/>
    <s v="USD"/>
    <n v="300"/>
    <n v="9968.4"/>
    <n v="33.228000000000002"/>
    <n v="300"/>
    <n v="9968.4"/>
    <n v="1"/>
    <n v="10.35"/>
    <n v="6.9"/>
    <n v="8.625"/>
    <n v="25.875"/>
  </r>
  <r>
    <s v="DL-2434"/>
    <s v="Freight forwarder ABC"/>
    <x v="2"/>
    <s v="Addis Ababa"/>
    <x v="0"/>
    <x v="23"/>
    <d v="2022-03-14T00:00:00"/>
    <d v="2022-04-20T00:00:00"/>
    <x v="0"/>
    <x v="3"/>
    <x v="0"/>
    <s v="Missing"/>
    <s v="Invoiced"/>
    <s v="TRANSPORTATION"/>
    <n v="32.470999999999997"/>
    <n v="600"/>
    <s v="USD"/>
    <n v="600"/>
    <n v="19482.599999999999"/>
    <n v="300"/>
    <s v="USD"/>
    <n v="300"/>
    <n v="9741.2999999999993"/>
    <n v="32.470999999999997"/>
    <n v="300"/>
    <n v="9741.2999999999993"/>
    <n v="1"/>
    <n v="5.55"/>
    <n v="3.7"/>
    <n v="4.625"/>
    <n v="13.875"/>
  </r>
  <r>
    <s v="DL-2436"/>
    <s v="Freight forwarder ABC"/>
    <x v="2"/>
    <s v="Marrakech"/>
    <x v="2"/>
    <x v="22"/>
    <d v="2022-03-15T00:00:00"/>
    <d v="2022-05-24T00:00:00"/>
    <x v="0"/>
    <x v="4"/>
    <x v="0"/>
    <s v="Missing"/>
    <s v="Invoiced"/>
    <s v="TRANSPORTATION"/>
    <n v="32.96"/>
    <n v="600"/>
    <s v="USD"/>
    <n v="600"/>
    <n v="19776"/>
    <n v="300"/>
    <s v="USD"/>
    <n v="300"/>
    <n v="9888"/>
    <n v="32.96"/>
    <n v="300"/>
    <n v="9888"/>
    <n v="1"/>
    <n v="10.5"/>
    <n v="7"/>
    <n v="8.75"/>
    <n v="26.25"/>
  </r>
  <r>
    <s v="DL-2438"/>
    <s v="Freight forwarder ABC"/>
    <x v="2"/>
    <s v="Marrakech"/>
    <x v="1"/>
    <x v="9"/>
    <d v="2022-03-22T00:00:00"/>
    <d v="2022-05-26T00:00:00"/>
    <x v="0"/>
    <x v="4"/>
    <x v="0"/>
    <s v="Missing"/>
    <s v="Invoiced"/>
    <s v="TRANSPORTATION"/>
    <n v="33.591000000000001"/>
    <n v="600"/>
    <s v="USD"/>
    <n v="600"/>
    <n v="20154.600000000002"/>
    <n v="300"/>
    <s v="USD"/>
    <n v="300"/>
    <n v="10077.300000000001"/>
    <n v="33.591000000000001"/>
    <n v="300"/>
    <n v="10077.300000000001"/>
    <n v="1"/>
    <n v="9.75"/>
    <n v="6.5"/>
    <n v="8.125"/>
    <n v="24.375"/>
  </r>
  <r>
    <s v="DL-2440"/>
    <s v="Freight forwarder ABC"/>
    <x v="2"/>
    <s v="Mogadishu"/>
    <x v="0"/>
    <x v="0"/>
    <d v="2022-03-21T00:00:00"/>
    <d v="2022-05-26T00:00:00"/>
    <x v="0"/>
    <x v="4"/>
    <x v="0"/>
    <s v="Missing"/>
    <s v="Invoiced"/>
    <s v="TRANSPORTATION"/>
    <n v="32.558"/>
    <n v="600"/>
    <s v="USD"/>
    <n v="600"/>
    <n v="19534.8"/>
    <n v="300"/>
    <s v="USD"/>
    <n v="300"/>
    <n v="9767.4"/>
    <n v="32.558"/>
    <n v="300"/>
    <n v="9767.4"/>
    <n v="1"/>
    <n v="9.9"/>
    <n v="6.6000000000000005"/>
    <n v="8.25"/>
    <n v="24.75"/>
  </r>
  <r>
    <s v="DL-2442"/>
    <s v="Freight forwarder ABC"/>
    <x v="2"/>
    <s v="Addis Ababa"/>
    <x v="2"/>
    <x v="14"/>
    <d v="2022-03-19T00:00:00"/>
    <d v="2022-05-28T00:00:00"/>
    <x v="0"/>
    <x v="4"/>
    <x v="0"/>
    <s v="Missing"/>
    <s v="Invoiced"/>
    <s v="TRANSPORTATION"/>
    <n v="30.137"/>
    <n v="600"/>
    <s v="USD"/>
    <n v="600"/>
    <n v="18082.2"/>
    <n v="300"/>
    <s v="USD"/>
    <n v="300"/>
    <n v="9041.1"/>
    <n v="30.137"/>
    <n v="300"/>
    <n v="9041.1"/>
    <n v="1"/>
    <n v="10.5"/>
    <n v="7"/>
    <n v="8.75"/>
    <n v="26.25"/>
  </r>
  <r>
    <s v="DL-2444"/>
    <s v="Freight forwarder ABC"/>
    <x v="2"/>
    <s v="Mogadishu"/>
    <x v="4"/>
    <x v="16"/>
    <d v="2022-03-20T00:00:00"/>
    <d v="2022-05-28T00:00:00"/>
    <x v="0"/>
    <x v="4"/>
    <x v="0"/>
    <s v="Missing"/>
    <s v="Invoiced"/>
    <s v="TRANSPORTATION"/>
    <n v="28.457000000000001"/>
    <n v="600"/>
    <s v="USD"/>
    <n v="600"/>
    <n v="17074.2"/>
    <n v="300"/>
    <s v="USD"/>
    <n v="300"/>
    <n v="8537.1"/>
    <n v="28.457000000000001"/>
    <n v="300"/>
    <n v="8537.1"/>
    <n v="1"/>
    <n v="10.35"/>
    <n v="6.9"/>
    <n v="8.625"/>
    <n v="25.875"/>
  </r>
  <r>
    <s v="DL-2445"/>
    <s v="Freight forwarder ABC"/>
    <x v="2"/>
    <s v="Zanzibar"/>
    <x v="1"/>
    <x v="24"/>
    <d v="2022-03-26T00:00:00"/>
    <d v="2022-05-28T00:00:00"/>
    <x v="0"/>
    <x v="4"/>
    <x v="0"/>
    <s v="Missing"/>
    <s v="Invoiced"/>
    <s v="TRANSPORTATION"/>
    <n v="32.966999999999999"/>
    <n v="600"/>
    <s v="USD"/>
    <n v="600"/>
    <n v="19780.2"/>
    <n v="300"/>
    <s v="USD"/>
    <n v="300"/>
    <n v="9890.1"/>
    <n v="32.966999999999999"/>
    <n v="300"/>
    <n v="9890.1"/>
    <n v="1"/>
    <n v="9.4499999999999993"/>
    <n v="6.3000000000000007"/>
    <n v="7.875"/>
    <n v="23.625"/>
  </r>
  <r>
    <s v="DL-2446"/>
    <s v="Freight forwarder ABC"/>
    <x v="2"/>
    <s v="Marrakech"/>
    <x v="3"/>
    <x v="4"/>
    <d v="2022-03-24T00:00:00"/>
    <d v="2022-05-27T00:00:00"/>
    <x v="0"/>
    <x v="4"/>
    <x v="0"/>
    <s v="Missing"/>
    <s v="Paid"/>
    <s v="TRANSPORTATION"/>
    <n v="33.878999999999998"/>
    <n v="600"/>
    <s v="USD"/>
    <n v="600"/>
    <n v="20327.399999999998"/>
    <n v="300"/>
    <s v="USD"/>
    <n v="300"/>
    <n v="10163.699999999999"/>
    <n v="33.878999999999998"/>
    <n v="300"/>
    <n v="10163.699999999999"/>
    <n v="1"/>
    <n v="9.6"/>
    <n v="6.4"/>
    <n v="8"/>
    <n v="24"/>
  </r>
  <r>
    <s v="DL-2447"/>
    <s v="Freight forwarder ABC"/>
    <x v="2"/>
    <s v="Mombasa"/>
    <x v="2"/>
    <x v="3"/>
    <d v="2022-03-23T00:00:00"/>
    <d v="2022-05-27T00:00:00"/>
    <x v="0"/>
    <x v="4"/>
    <x v="0"/>
    <s v="Missing"/>
    <s v="Invoiced"/>
    <s v="TRANSPORTATION"/>
    <n v="28.800999999999998"/>
    <n v="600"/>
    <s v="USD"/>
    <n v="600"/>
    <n v="17280.599999999999"/>
    <n v="300"/>
    <s v="USD"/>
    <n v="300"/>
    <n v="8640.2999999999993"/>
    <n v="28.800999999999998"/>
    <n v="300"/>
    <n v="8640.2999999999993"/>
    <n v="1"/>
    <n v="9.75"/>
    <n v="6.5"/>
    <n v="8.125"/>
    <n v="24.375"/>
  </r>
  <r>
    <s v="DL-2449"/>
    <s v="Freight forwarder ABC"/>
    <x v="2"/>
    <s v="Marrakech"/>
    <x v="2"/>
    <x v="22"/>
    <d v="2022-03-23T00:00:00"/>
    <d v="2022-05-25T00:00:00"/>
    <x v="0"/>
    <x v="4"/>
    <x v="0"/>
    <s v="Missing"/>
    <s v="Invoiced"/>
    <s v="TRANSPORTATION"/>
    <n v="28.48"/>
    <n v="600"/>
    <s v="USD"/>
    <n v="600"/>
    <n v="17088"/>
    <n v="300"/>
    <s v="USD"/>
    <n v="300"/>
    <n v="8544"/>
    <n v="28.48"/>
    <n v="300"/>
    <n v="8544"/>
    <n v="1"/>
    <n v="9.4499999999999993"/>
    <n v="6.3000000000000007"/>
    <n v="7.875"/>
    <n v="23.625"/>
  </r>
  <r>
    <s v="DL-2451"/>
    <s v="Freight forwarder ABC"/>
    <x v="2"/>
    <s v="Mogadishu"/>
    <x v="0"/>
    <x v="0"/>
    <d v="2022-03-24T00:00:00"/>
    <d v="2022-05-27T00:00:00"/>
    <x v="0"/>
    <x v="4"/>
    <x v="0"/>
    <s v="Missing"/>
    <s v="Invoiced"/>
    <s v="TRANSPORTATION"/>
    <n v="32.906999999999996"/>
    <n v="600"/>
    <s v="USD"/>
    <n v="600"/>
    <n v="19744.199999999997"/>
    <n v="300"/>
    <s v="USD"/>
    <n v="300"/>
    <n v="9872.0999999999985"/>
    <n v="32.906999999999996"/>
    <n v="300"/>
    <n v="9872.0999999999985"/>
    <n v="1"/>
    <n v="9.6"/>
    <n v="6.4"/>
    <n v="8"/>
    <n v="24"/>
  </r>
  <r>
    <s v="DL-2453"/>
    <s v="Freight forwarder ABC"/>
    <x v="2"/>
    <s v="Mogadishu"/>
    <x v="0"/>
    <x v="0"/>
    <d v="2022-03-23T00:00:00"/>
    <d v="2022-05-26T00:00:00"/>
    <x v="0"/>
    <x v="4"/>
    <x v="0"/>
    <s v="Missing"/>
    <s v="Invoiced"/>
    <s v="TRANSPORTATION"/>
    <n v="28.321000000000002"/>
    <n v="600"/>
    <s v="USD"/>
    <n v="600"/>
    <n v="16992.600000000002"/>
    <n v="300"/>
    <s v="USD"/>
    <n v="300"/>
    <n v="8496.3000000000011"/>
    <n v="28.321000000000005"/>
    <n v="300"/>
    <n v="8496.3000000000011"/>
    <n v="1"/>
    <n v="9.6"/>
    <n v="6.4"/>
    <n v="8"/>
    <n v="24"/>
  </r>
  <r>
    <s v="DL-2455"/>
    <s v="Freight forwarder ABC"/>
    <x v="2"/>
    <s v="Addis Ababa"/>
    <x v="2"/>
    <x v="14"/>
    <d v="2022-03-23T00:00:00"/>
    <d v="2022-05-31T00:00:00"/>
    <x v="0"/>
    <x v="4"/>
    <x v="0"/>
    <s v="Missing"/>
    <s v="Invoiced"/>
    <s v="TRANSPORTATION"/>
    <n v="27.728000000000002"/>
    <n v="600"/>
    <s v="USD"/>
    <n v="600"/>
    <n v="16636.8"/>
    <n v="300"/>
    <s v="USD"/>
    <n v="300"/>
    <n v="8318.4"/>
    <n v="27.727999999999998"/>
    <n v="300"/>
    <n v="8318.4"/>
    <n v="1"/>
    <n v="10.35"/>
    <n v="6.9"/>
    <n v="8.625"/>
    <n v="25.875"/>
  </r>
  <r>
    <s v="DL-2457"/>
    <s v="Freight forwarder ABC"/>
    <x v="2"/>
    <s v="Marrakech"/>
    <x v="2"/>
    <x v="22"/>
    <d v="2022-03-23T00:00:00"/>
    <d v="2022-05-26T00:00:00"/>
    <x v="0"/>
    <x v="4"/>
    <x v="0"/>
    <s v="Missing"/>
    <s v="Invoiced"/>
    <s v="TRANSPORTATION"/>
    <n v="27.088999999999999"/>
    <n v="600"/>
    <s v="USD"/>
    <n v="600"/>
    <n v="16253.4"/>
    <n v="300"/>
    <s v="USD"/>
    <n v="300"/>
    <n v="8126.7"/>
    <n v="27.088999999999999"/>
    <n v="300"/>
    <n v="8126.7"/>
    <n v="1"/>
    <n v="9.6"/>
    <n v="6.4"/>
    <n v="8"/>
    <n v="24"/>
  </r>
  <r>
    <s v="DL-2459"/>
    <s v="Freight forwarder ABC"/>
    <x v="2"/>
    <s v="Mogadishu"/>
    <x v="3"/>
    <x v="20"/>
    <d v="2022-03-26T00:00:00"/>
    <d v="2022-05-26T00:00:00"/>
    <x v="0"/>
    <x v="4"/>
    <x v="0"/>
    <s v="Missing"/>
    <s v="Paid"/>
    <s v="TRANSPORTATION"/>
    <n v="28.887"/>
    <n v="600"/>
    <s v="USD"/>
    <n v="600"/>
    <n v="17332.2"/>
    <n v="300"/>
    <s v="USD"/>
    <n v="300"/>
    <n v="8666.1"/>
    <n v="28.887"/>
    <n v="300"/>
    <n v="8666.1"/>
    <n v="1"/>
    <n v="9.15"/>
    <n v="6.1000000000000005"/>
    <n v="7.625"/>
    <n v="22.875"/>
  </r>
  <r>
    <s v="DL-2461"/>
    <s v="Freight forwarder ABC"/>
    <x v="2"/>
    <s v="Mogadishu"/>
    <x v="3"/>
    <x v="20"/>
    <d v="2022-03-21T00:00:00"/>
    <d v="2022-05-19T00:00:00"/>
    <x v="0"/>
    <x v="4"/>
    <x v="0"/>
    <s v="Missing"/>
    <s v="Invoiced"/>
    <s v="TRANSPORTATION"/>
    <n v="30.241"/>
    <n v="600"/>
    <s v="USD"/>
    <n v="600"/>
    <n v="18144.599999999999"/>
    <n v="300"/>
    <s v="USD"/>
    <n v="300"/>
    <n v="9072.2999999999993"/>
    <n v="30.240999999999996"/>
    <n v="300"/>
    <n v="9072.2999999999993"/>
    <n v="1"/>
    <n v="8.85"/>
    <n v="5.9"/>
    <n v="7.375"/>
    <n v="22.125"/>
  </r>
  <r>
    <s v="DL-2463"/>
    <s v="Freight forwarder ABC"/>
    <x v="2"/>
    <s v="Zanzibar"/>
    <x v="1"/>
    <x v="24"/>
    <d v="2022-03-24T00:00:00"/>
    <d v="2022-05-27T00:00:00"/>
    <x v="0"/>
    <x v="4"/>
    <x v="0"/>
    <s v="Missing"/>
    <s v="Invoiced"/>
    <s v="TRANSPORTATION"/>
    <n v="32.005000000000003"/>
    <n v="600"/>
    <s v="USD"/>
    <n v="600"/>
    <n v="19203"/>
    <n v="300"/>
    <s v="USD"/>
    <n v="300"/>
    <n v="9601.5"/>
    <n v="32.005000000000003"/>
    <n v="300"/>
    <n v="9601.5"/>
    <n v="1"/>
    <n v="9.6"/>
    <n v="6.4"/>
    <n v="8"/>
    <n v="24"/>
  </r>
  <r>
    <s v="DL-2465"/>
    <s v="Freight forwarder ABC"/>
    <x v="2"/>
    <s v="Zanzibar"/>
    <x v="4"/>
    <x v="12"/>
    <d v="2022-03-24T00:00:00"/>
    <d v="2022-05-27T00:00:00"/>
    <x v="0"/>
    <x v="4"/>
    <x v="0"/>
    <s v="Missing"/>
    <s v="Invoiced"/>
    <s v="TRANSPORTATION"/>
    <n v="32.893000000000001"/>
    <n v="600"/>
    <s v="USD"/>
    <n v="600"/>
    <n v="19735.8"/>
    <n v="300"/>
    <s v="USD"/>
    <n v="300"/>
    <n v="9867.9"/>
    <n v="32.893000000000001"/>
    <n v="300"/>
    <n v="9867.9"/>
    <n v="1"/>
    <n v="9.6"/>
    <n v="6.4"/>
    <n v="8"/>
    <n v="24"/>
  </r>
  <r>
    <s v="DL-2467"/>
    <s v="Freight forwarder ABC"/>
    <x v="2"/>
    <s v="Mogadishu"/>
    <x v="3"/>
    <x v="20"/>
    <d v="2022-03-19T00:00:00"/>
    <d v="2022-05-26T00:00:00"/>
    <x v="0"/>
    <x v="4"/>
    <x v="0"/>
    <s v="Missing"/>
    <s v="Invoiced"/>
    <s v="TRANSPORTATION"/>
    <n v="28.216999999999999"/>
    <n v="600"/>
    <s v="USD"/>
    <n v="600"/>
    <n v="16930.2"/>
    <n v="300"/>
    <s v="USD"/>
    <n v="300"/>
    <n v="8465.1"/>
    <n v="28.217000000000002"/>
    <n v="300"/>
    <n v="8465.1"/>
    <n v="1"/>
    <n v="10.199999999999999"/>
    <n v="6.8000000000000007"/>
    <n v="8.5"/>
    <n v="25.5"/>
  </r>
  <r>
    <s v="DL-2469"/>
    <s v="Freight forwarder ABC"/>
    <x v="2"/>
    <s v="Zanzibar"/>
    <x v="4"/>
    <x v="12"/>
    <d v="2022-04-10T00:00:00"/>
    <d v="2022-04-20T00:00:00"/>
    <x v="0"/>
    <x v="3"/>
    <x v="0"/>
    <s v="Missing"/>
    <s v="Invoiced"/>
    <s v="TRANSPORTATION"/>
    <n v="33.918999999999997"/>
    <n v="600"/>
    <s v="USD"/>
    <n v="600"/>
    <n v="20351.399999999998"/>
    <n v="300"/>
    <s v="USD"/>
    <n v="300"/>
    <n v="10175.699999999999"/>
    <n v="33.918999999999997"/>
    <n v="300"/>
    <n v="10175.699999999999"/>
    <n v="1"/>
    <n v="1.5"/>
    <n v="1"/>
    <n v="1.25"/>
    <n v="3.75"/>
  </r>
  <r>
    <s v="DL-2534"/>
    <s v="Freight forwarder ABC"/>
    <x v="1"/>
    <s v="Mogadishu"/>
    <x v="4"/>
    <x v="16"/>
    <d v="2022-03-18T00:00:00"/>
    <d v="2022-03-31T00:00:00"/>
    <x v="0"/>
    <x v="2"/>
    <x v="0"/>
    <s v="Paid"/>
    <s v="Invoiced"/>
    <s v="TRANSPORTATION"/>
    <n v="35.061999999999998"/>
    <n v="600"/>
    <s v="USD"/>
    <n v="600"/>
    <n v="21037.199999999997"/>
    <n v="300"/>
    <s v="USD"/>
    <n v="300"/>
    <n v="10518.599999999999"/>
    <n v="35.061999999999998"/>
    <n v="300"/>
    <n v="10518.599999999999"/>
    <n v="1"/>
    <n v="1.95"/>
    <n v="1.3"/>
    <n v="1.625"/>
    <n v="4.875"/>
  </r>
  <r>
    <s v="DL-2535"/>
    <s v="Freight forwarder ABC"/>
    <x v="1"/>
    <s v="Marrakech"/>
    <x v="1"/>
    <x v="9"/>
    <d v="2022-03-18T00:00:00"/>
    <d v="2022-03-31T00:00:00"/>
    <x v="0"/>
    <x v="2"/>
    <x v="0"/>
    <s v="Paid"/>
    <s v="Invoiced"/>
    <s v="TRANSPORTATION"/>
    <n v="34.637999999999998"/>
    <n v="600"/>
    <s v="USD"/>
    <n v="600"/>
    <n v="20782.8"/>
    <n v="300"/>
    <s v="USD"/>
    <n v="300"/>
    <n v="10391.4"/>
    <n v="34.637999999999998"/>
    <n v="300"/>
    <n v="10391.4"/>
    <n v="1"/>
    <n v="1.95"/>
    <n v="1.3"/>
    <n v="1.625"/>
    <n v="4.875"/>
  </r>
  <r>
    <s v="DL-2536"/>
    <s v="Freight forwarder ABC"/>
    <x v="1"/>
    <s v="Marrakech"/>
    <x v="3"/>
    <x v="4"/>
    <d v="2022-03-13T00:00:00"/>
    <d v="2022-03-28T00:00:00"/>
    <x v="0"/>
    <x v="2"/>
    <x v="0"/>
    <s v="Paid"/>
    <s v="Invoiced"/>
    <s v="TRANSPORTATION"/>
    <n v="34.948"/>
    <n v="600"/>
    <s v="USD"/>
    <n v="600"/>
    <n v="20968.8"/>
    <n v="300"/>
    <s v="USD"/>
    <n v="300"/>
    <n v="10484.4"/>
    <n v="34.948"/>
    <n v="300"/>
    <n v="10484.4"/>
    <n v="1"/>
    <n v="2.25"/>
    <n v="1.5"/>
    <n v="1.875"/>
    <n v="5.625"/>
  </r>
  <r>
    <s v="DL-2537"/>
    <s v="Freight forwarder ABC"/>
    <x v="1"/>
    <s v="Addis Ababa"/>
    <x v="0"/>
    <x v="23"/>
    <d v="2022-03-14T00:00:00"/>
    <d v="2022-03-28T00:00:00"/>
    <x v="0"/>
    <x v="2"/>
    <x v="0"/>
    <s v="Paid"/>
    <s v="Invoiced"/>
    <s v="TRANSPORTATION"/>
    <n v="34.685000000000002"/>
    <n v="600"/>
    <s v="USD"/>
    <n v="600"/>
    <n v="20811"/>
    <n v="300"/>
    <s v="USD"/>
    <n v="300"/>
    <n v="10405.5"/>
    <n v="34.685000000000002"/>
    <n v="300"/>
    <n v="10405.5"/>
    <n v="1"/>
    <n v="2.1"/>
    <n v="1.4000000000000001"/>
    <n v="1.75"/>
    <n v="5.25"/>
  </r>
  <r>
    <s v="DL-2538"/>
    <s v="Freight forwarder ABC"/>
    <x v="1"/>
    <s v="Mogadishu"/>
    <x v="1"/>
    <x v="1"/>
    <d v="2022-03-16T00:00:00"/>
    <d v="2022-03-26T00:00:00"/>
    <x v="0"/>
    <x v="2"/>
    <x v="0"/>
    <s v="Paid"/>
    <s v="Invoiced"/>
    <s v="TRANSPORTATION"/>
    <n v="34.920999999999999"/>
    <n v="600"/>
    <s v="USD"/>
    <n v="600"/>
    <n v="20952.599999999999"/>
    <n v="300"/>
    <s v="USD"/>
    <n v="300"/>
    <n v="10476.299999999999"/>
    <n v="34.920999999999999"/>
    <n v="300"/>
    <n v="10476.299999999999"/>
    <n v="1"/>
    <n v="1.5"/>
    <n v="1"/>
    <n v="1.25"/>
    <n v="3.75"/>
  </r>
  <r>
    <s v="DL-2539"/>
    <s v="Freight forwarder ABC"/>
    <x v="1"/>
    <s v="Mogadishu"/>
    <x v="2"/>
    <x v="2"/>
    <d v="2022-03-14T00:00:00"/>
    <d v="2022-03-28T00:00:00"/>
    <x v="0"/>
    <x v="2"/>
    <x v="0"/>
    <s v="Paid"/>
    <s v="Missing"/>
    <s v="TRANSPORTATION"/>
    <n v="34.756"/>
    <n v="600"/>
    <s v="USD"/>
    <n v="600"/>
    <n v="20853.599999999999"/>
    <n v="300"/>
    <s v="USD"/>
    <n v="300"/>
    <n v="10426.799999999999"/>
    <n v="34.756"/>
    <n v="300"/>
    <n v="10426.799999999999"/>
    <n v="1"/>
    <n v="2.1"/>
    <n v="1.4000000000000001"/>
    <n v="1.75"/>
    <n v="5.25"/>
  </r>
  <r>
    <s v="DL-2540"/>
    <s v="Freight forwarder ABC"/>
    <x v="1"/>
    <s v="Mombasa"/>
    <x v="2"/>
    <x v="3"/>
    <d v="2022-03-14T00:00:00"/>
    <d v="2022-03-24T00:00:00"/>
    <x v="0"/>
    <x v="2"/>
    <x v="0"/>
    <s v="Paid"/>
    <s v="Invoiced"/>
    <s v="TRANSPORTATION"/>
    <n v="34.746000000000002"/>
    <n v="600"/>
    <s v="USD"/>
    <n v="600"/>
    <n v="20847.600000000002"/>
    <n v="300"/>
    <s v="USD"/>
    <n v="300"/>
    <n v="10423.800000000001"/>
    <n v="34.746000000000002"/>
    <n v="300"/>
    <n v="10423.800000000001"/>
    <n v="1"/>
    <n v="1.5"/>
    <n v="1"/>
    <n v="1.25"/>
    <n v="3.75"/>
  </r>
  <r>
    <s v="DL-2541"/>
    <s v="Freight forwarder ABC"/>
    <x v="1"/>
    <s v="Mombasa"/>
    <x v="0"/>
    <x v="11"/>
    <d v="2022-03-14T00:00:00"/>
    <d v="2022-03-28T00:00:00"/>
    <x v="0"/>
    <x v="2"/>
    <x v="0"/>
    <s v="Paid"/>
    <s v="Invoiced"/>
    <s v="TRANSPORTATION"/>
    <n v="34.567999999999998"/>
    <n v="600"/>
    <s v="USD"/>
    <n v="600"/>
    <n v="20740.8"/>
    <n v="300"/>
    <s v="USD"/>
    <n v="300"/>
    <n v="10370.4"/>
    <n v="34.567999999999998"/>
    <n v="300"/>
    <n v="10370.4"/>
    <n v="1"/>
    <n v="2.1"/>
    <n v="1.4000000000000001"/>
    <n v="1.75"/>
    <n v="5.25"/>
  </r>
  <r>
    <s v="DL-2542"/>
    <s v="Freight forwarder ABC"/>
    <x v="1"/>
    <s v="Marrakech"/>
    <x v="4"/>
    <x v="21"/>
    <d v="2022-03-14T00:00:00"/>
    <d v="2022-03-28T00:00:00"/>
    <x v="0"/>
    <x v="2"/>
    <x v="0"/>
    <s v="Paid"/>
    <s v="Invoiced"/>
    <s v="TRANSPORTATION"/>
    <n v="34.854999999999997"/>
    <n v="600"/>
    <s v="USD"/>
    <n v="600"/>
    <n v="20912.999999999996"/>
    <n v="300"/>
    <s v="USD"/>
    <n v="300"/>
    <n v="10456.499999999998"/>
    <n v="34.854999999999997"/>
    <n v="300"/>
    <n v="10456.499999999998"/>
    <n v="1"/>
    <n v="2.1"/>
    <n v="1.4000000000000001"/>
    <n v="1.75"/>
    <n v="5.25"/>
  </r>
  <r>
    <s v="DL-2543"/>
    <s v="Freight forwarder ABC"/>
    <x v="1"/>
    <s v="Mogadishu"/>
    <x v="0"/>
    <x v="0"/>
    <d v="2022-03-15T00:00:00"/>
    <d v="2022-03-28T00:00:00"/>
    <x v="0"/>
    <x v="2"/>
    <x v="0"/>
    <s v="Paid"/>
    <s v="Invoiced"/>
    <s v="TRANSPORTATION"/>
    <n v="34.936"/>
    <n v="600"/>
    <s v="USD"/>
    <n v="600"/>
    <n v="20961.599999999999"/>
    <n v="300"/>
    <s v="USD"/>
    <n v="300"/>
    <n v="10480.799999999999"/>
    <n v="34.936"/>
    <n v="300"/>
    <n v="10480.799999999999"/>
    <n v="1"/>
    <n v="1.95"/>
    <n v="1.3"/>
    <n v="1.625"/>
    <n v="4.875"/>
  </r>
  <r>
    <s v="DL-2544"/>
    <s v="Freight forwarder ABC"/>
    <x v="1"/>
    <s v="Zanzibar"/>
    <x v="4"/>
    <x v="12"/>
    <d v="2022-03-16T00:00:00"/>
    <d v="2022-03-26T00:00:00"/>
    <x v="0"/>
    <x v="2"/>
    <x v="0"/>
    <s v="Paid"/>
    <s v="Invoiced"/>
    <s v="TRANSPORTATION"/>
    <n v="34.936999999999998"/>
    <n v="600"/>
    <s v="USD"/>
    <n v="600"/>
    <n v="20962.199999999997"/>
    <n v="300"/>
    <s v="USD"/>
    <n v="300"/>
    <n v="10481.099999999999"/>
    <n v="34.936999999999998"/>
    <n v="300"/>
    <n v="10481.099999999999"/>
    <n v="1"/>
    <n v="1.5"/>
    <n v="1"/>
    <n v="1.25"/>
    <n v="3.75"/>
  </r>
  <r>
    <s v="DL-2545"/>
    <s v="Freight forwarder ABC"/>
    <x v="1"/>
    <s v="Marrakech"/>
    <x v="2"/>
    <x v="22"/>
    <d v="2022-03-22T00:00:00"/>
    <d v="2022-04-14T00:00:00"/>
    <x v="0"/>
    <x v="3"/>
    <x v="0"/>
    <s v="Paid"/>
    <s v="Invoiced"/>
    <s v="TRANSPORTATION"/>
    <n v="27.556999999999999"/>
    <n v="600"/>
    <s v="USD"/>
    <n v="600"/>
    <n v="16534.2"/>
    <n v="300"/>
    <s v="USD"/>
    <n v="300"/>
    <n v="8267.1"/>
    <n v="27.557000000000002"/>
    <n v="300"/>
    <n v="8267.1"/>
    <n v="1"/>
    <n v="3.4499999999999997"/>
    <n v="2.3000000000000003"/>
    <n v="2.875"/>
    <n v="8.625"/>
  </r>
  <r>
    <s v="DL-2546"/>
    <s v="Freight forwarder ABC"/>
    <x v="1"/>
    <s v="Zanzibar"/>
    <x v="2"/>
    <x v="13"/>
    <d v="2022-03-22T00:00:00"/>
    <d v="2022-03-31T00:00:00"/>
    <x v="0"/>
    <x v="2"/>
    <x v="0"/>
    <s v="Paid"/>
    <s v="Invoiced"/>
    <s v="TRANSPORTATION"/>
    <n v="27.498000000000001"/>
    <n v="600"/>
    <s v="USD"/>
    <n v="600"/>
    <n v="16498.8"/>
    <n v="300"/>
    <s v="USD"/>
    <n v="300"/>
    <n v="8249.4"/>
    <n v="27.497999999999998"/>
    <n v="300"/>
    <n v="8249.4"/>
    <n v="1"/>
    <n v="1.3499999999999999"/>
    <n v="0.9"/>
    <n v="1.125"/>
    <n v="3.375"/>
  </r>
  <r>
    <s v="DL-2547"/>
    <s v="Freight forwarder ABC"/>
    <x v="1"/>
    <s v="Mogadishu"/>
    <x v="4"/>
    <x v="16"/>
    <d v="2022-03-19T00:00:00"/>
    <d v="2022-03-31T00:00:00"/>
    <x v="0"/>
    <x v="2"/>
    <x v="0"/>
    <s v="Paid"/>
    <s v="Invoiced"/>
    <s v="TRANSPORTATION"/>
    <n v="27.609000000000002"/>
    <n v="600"/>
    <s v="USD"/>
    <n v="600"/>
    <n v="16565.400000000001"/>
    <n v="300"/>
    <s v="USD"/>
    <n v="300"/>
    <n v="8282.7000000000007"/>
    <n v="27.609000000000002"/>
    <n v="300"/>
    <n v="8282.7000000000007"/>
    <n v="1"/>
    <n v="1.7999999999999998"/>
    <n v="1.2000000000000002"/>
    <n v="1.5"/>
    <n v="4.5"/>
  </r>
  <r>
    <s v="DL-2548"/>
    <s v="Freight forwarder ABC"/>
    <x v="1"/>
    <s v="Marrakech"/>
    <x v="3"/>
    <x v="4"/>
    <d v="2022-03-21T00:00:00"/>
    <d v="2022-03-31T00:00:00"/>
    <x v="0"/>
    <x v="2"/>
    <x v="0"/>
    <s v="Paid"/>
    <s v="Invoiced"/>
    <s v="TRANSPORTATION"/>
    <n v="27.539000000000001"/>
    <n v="600"/>
    <s v="USD"/>
    <n v="600"/>
    <n v="16523.400000000001"/>
    <n v="300"/>
    <s v="USD"/>
    <n v="300"/>
    <n v="8261.7000000000007"/>
    <n v="27.539000000000001"/>
    <n v="300"/>
    <n v="8261.7000000000007"/>
    <n v="1"/>
    <n v="1.5"/>
    <n v="1"/>
    <n v="1.25"/>
    <n v="3.75"/>
  </r>
  <r>
    <s v="DL-2549"/>
    <s v="Freight forwarder ABC"/>
    <x v="1"/>
    <s v="Mombasa"/>
    <x v="4"/>
    <x v="6"/>
    <d v="2022-03-22T00:00:00"/>
    <d v="2022-04-06T00:00:00"/>
    <x v="0"/>
    <x v="3"/>
    <x v="0"/>
    <s v="Paid"/>
    <s v="Invoiced"/>
    <s v="TRANSPORTATION"/>
    <n v="27.523"/>
    <n v="600"/>
    <s v="USD"/>
    <n v="600"/>
    <n v="16513.8"/>
    <n v="300"/>
    <s v="USD"/>
    <n v="300"/>
    <n v="8256.9"/>
    <n v="27.523"/>
    <n v="300"/>
    <n v="8256.9"/>
    <n v="1"/>
    <n v="2.25"/>
    <n v="1.5"/>
    <n v="1.875"/>
    <n v="5.625"/>
  </r>
  <r>
    <s v="DL-2550"/>
    <s v="Freight forwarder ABC"/>
    <x v="1"/>
    <s v="Mogadishu"/>
    <x v="1"/>
    <x v="1"/>
    <d v="2022-03-22T00:00:00"/>
    <d v="2022-04-08T00:00:00"/>
    <x v="0"/>
    <x v="3"/>
    <x v="0"/>
    <s v="Paid"/>
    <s v="Invoiced"/>
    <s v="TRANSPORTATION"/>
    <n v="27.262"/>
    <n v="600"/>
    <s v="USD"/>
    <n v="600"/>
    <n v="16357.2"/>
    <n v="300"/>
    <s v="USD"/>
    <n v="300"/>
    <n v="8178.6"/>
    <n v="27.262"/>
    <n v="300"/>
    <n v="8178.6"/>
    <n v="1"/>
    <n v="2.5499999999999998"/>
    <n v="1.7000000000000002"/>
    <n v="2.125"/>
    <n v="6.375"/>
  </r>
  <r>
    <s v="DL-2551"/>
    <s v="Freight forwarder ABC"/>
    <x v="1"/>
    <s v="Mombasa"/>
    <x v="1"/>
    <x v="18"/>
    <d v="2022-03-31T00:00:00"/>
    <d v="2022-04-13T00:00:00"/>
    <x v="0"/>
    <x v="3"/>
    <x v="0"/>
    <s v="Paid"/>
    <s v="Invoiced"/>
    <s v="TRANSPORTATION"/>
    <n v="27.533999999999999"/>
    <n v="600"/>
    <s v="USD"/>
    <n v="600"/>
    <n v="16520.399999999998"/>
    <n v="300"/>
    <s v="USD"/>
    <n v="300"/>
    <n v="8260.1999999999989"/>
    <n v="27.533999999999995"/>
    <n v="300"/>
    <n v="8260.1999999999989"/>
    <n v="1"/>
    <n v="1.95"/>
    <n v="1.3"/>
    <n v="1.625"/>
    <n v="4.875"/>
  </r>
  <r>
    <s v="DL-2552"/>
    <s v="Freight forwarder ABC"/>
    <x v="1"/>
    <s v="Mogadishu"/>
    <x v="1"/>
    <x v="1"/>
    <d v="2022-03-22T00:00:00"/>
    <d v="2022-04-06T00:00:00"/>
    <x v="0"/>
    <x v="3"/>
    <x v="0"/>
    <s v="Paid"/>
    <s v="Invoiced"/>
    <s v="TRANSPORTATION"/>
    <n v="27.396999999999998"/>
    <n v="600"/>
    <s v="USD"/>
    <n v="600"/>
    <n v="16438.2"/>
    <n v="300"/>
    <s v="USD"/>
    <n v="300"/>
    <n v="8219.1"/>
    <n v="27.397000000000002"/>
    <n v="300"/>
    <n v="8219.1"/>
    <n v="1"/>
    <n v="2.25"/>
    <n v="1.5"/>
    <n v="1.875"/>
    <n v="5.625"/>
  </r>
  <r>
    <s v="DL-2553"/>
    <s v="Freight forwarder ABC"/>
    <x v="1"/>
    <s v="Mogadishu"/>
    <x v="1"/>
    <x v="1"/>
    <d v="2022-03-25T00:00:00"/>
    <d v="2022-04-09T00:00:00"/>
    <x v="0"/>
    <x v="3"/>
    <x v="0"/>
    <s v="Paid"/>
    <s v="Invoiced"/>
    <s v="TRANSPORTATION"/>
    <n v="27.52"/>
    <n v="600"/>
    <s v="USD"/>
    <n v="600"/>
    <n v="16512"/>
    <n v="300"/>
    <s v="USD"/>
    <n v="300"/>
    <n v="8256"/>
    <n v="27.52"/>
    <n v="300"/>
    <n v="8256"/>
    <n v="1"/>
    <n v="2.25"/>
    <n v="1.5"/>
    <n v="1.875"/>
    <n v="5.625"/>
  </r>
  <r>
    <s v="DL-2554"/>
    <s v="Freight forwarder ABC"/>
    <x v="1"/>
    <s v="Addis Ababa"/>
    <x v="3"/>
    <x v="7"/>
    <d v="2022-03-24T00:00:00"/>
    <d v="2022-04-08T00:00:00"/>
    <x v="0"/>
    <x v="3"/>
    <x v="0"/>
    <s v="Paid"/>
    <s v="Invoiced"/>
    <s v="TRANSPORTATION"/>
    <n v="27.423999999999999"/>
    <n v="600"/>
    <s v="USD"/>
    <n v="600"/>
    <n v="16454.400000000001"/>
    <n v="300"/>
    <s v="USD"/>
    <n v="300"/>
    <n v="8227.2000000000007"/>
    <n v="27.424000000000003"/>
    <n v="300"/>
    <n v="8227.2000000000007"/>
    <n v="1"/>
    <n v="2.25"/>
    <n v="1.5"/>
    <n v="1.875"/>
    <n v="5.625"/>
  </r>
  <r>
    <s v="DL-2555"/>
    <s v="Freight forwarder ABC"/>
    <x v="1"/>
    <s v="Mombasa"/>
    <x v="2"/>
    <x v="3"/>
    <d v="2022-03-25T00:00:00"/>
    <d v="2022-04-08T00:00:00"/>
    <x v="0"/>
    <x v="3"/>
    <x v="0"/>
    <s v="Paid"/>
    <s v="Invoiced"/>
    <s v="TRANSPORTATION"/>
    <n v="27.434999999999999"/>
    <n v="600"/>
    <s v="USD"/>
    <n v="600"/>
    <n v="16461"/>
    <n v="300"/>
    <s v="USD"/>
    <n v="300"/>
    <n v="8230.5"/>
    <n v="27.434999999999999"/>
    <n v="300"/>
    <n v="8230.5"/>
    <n v="1"/>
    <n v="2.1"/>
    <n v="1.4000000000000001"/>
    <n v="1.75"/>
    <n v="5.25"/>
  </r>
  <r>
    <s v="DL-2556"/>
    <s v="Freight forwarder ABC"/>
    <x v="1"/>
    <s v="Addis Ababa"/>
    <x v="4"/>
    <x v="8"/>
    <d v="2022-03-25T00:00:00"/>
    <d v="2022-04-08T00:00:00"/>
    <x v="0"/>
    <x v="3"/>
    <x v="0"/>
    <s v="Paid"/>
    <s v="Invoiced"/>
    <s v="TRANSPORTATION"/>
    <n v="27.414000000000001"/>
    <n v="600"/>
    <s v="USD"/>
    <n v="600"/>
    <n v="16448.400000000001"/>
    <n v="300"/>
    <s v="USD"/>
    <n v="300"/>
    <n v="8224.2000000000007"/>
    <n v="27.414000000000001"/>
    <n v="300"/>
    <n v="8224.2000000000007"/>
    <n v="1"/>
    <n v="2.1"/>
    <n v="1.4000000000000001"/>
    <n v="1.75"/>
    <n v="5.25"/>
  </r>
  <r>
    <s v="DL-2557"/>
    <s v="Freight forwarder ABC"/>
    <x v="1"/>
    <s v="Mombasa"/>
    <x v="2"/>
    <x v="3"/>
    <d v="2022-03-30T00:00:00"/>
    <d v="2022-04-13T00:00:00"/>
    <x v="0"/>
    <x v="3"/>
    <x v="0"/>
    <s v="Paid"/>
    <s v="Invoiced"/>
    <s v="TRANSPORTATION"/>
    <n v="34.945"/>
    <n v="600"/>
    <s v="USD"/>
    <n v="600"/>
    <n v="20967"/>
    <n v="300"/>
    <s v="USD"/>
    <n v="300"/>
    <n v="10483.5"/>
    <n v="34.945"/>
    <n v="300"/>
    <n v="10483.5"/>
    <n v="1"/>
    <n v="2.1"/>
    <n v="1.4000000000000001"/>
    <n v="1.75"/>
    <n v="5.25"/>
  </r>
  <r>
    <s v="DL-2558"/>
    <s v="Freight forwarder ABC"/>
    <x v="1"/>
    <s v="Mogadishu"/>
    <x v="2"/>
    <x v="2"/>
    <d v="2022-03-28T00:00:00"/>
    <d v="2022-04-13T00:00:00"/>
    <x v="0"/>
    <x v="3"/>
    <x v="0"/>
    <s v="Paid"/>
    <s v="Invoiced"/>
    <s v="TRANSPORTATION"/>
    <n v="27.518999999999998"/>
    <n v="600"/>
    <s v="USD"/>
    <n v="600"/>
    <n v="16511.399999999998"/>
    <n v="300"/>
    <s v="USD"/>
    <n v="300"/>
    <n v="8255.6999999999989"/>
    <n v="27.518999999999995"/>
    <n v="300"/>
    <n v="8255.6999999999989"/>
    <n v="1"/>
    <n v="2.4"/>
    <n v="1.6"/>
    <n v="2"/>
    <n v="6"/>
  </r>
  <r>
    <s v="DL-2559"/>
    <s v="Freight forwarder ABC"/>
    <x v="1"/>
    <s v="Mombasa"/>
    <x v="3"/>
    <x v="19"/>
    <d v="2022-04-19T00:00:00"/>
    <d v="2022-05-03T00:00:00"/>
    <x v="0"/>
    <x v="4"/>
    <x v="0"/>
    <s v="Paid"/>
    <s v="Invoiced"/>
    <s v="TRANSPORTATION"/>
    <n v="27.303999999999998"/>
    <n v="600"/>
    <s v="USD"/>
    <n v="600"/>
    <n v="16382.4"/>
    <n v="300"/>
    <s v="USD"/>
    <n v="300"/>
    <n v="8191.2"/>
    <n v="27.303999999999998"/>
    <n v="300"/>
    <n v="8191.2"/>
    <n v="1"/>
    <n v="2.1"/>
    <n v="1.4000000000000001"/>
    <n v="1.75"/>
    <n v="5.25"/>
  </r>
  <r>
    <s v="DL-2560"/>
    <s v="Freight forwarder ABC"/>
    <x v="1"/>
    <s v="Marrakech"/>
    <x v="2"/>
    <x v="22"/>
    <d v="2022-04-20T00:00:00"/>
    <d v="2022-05-09T00:00:00"/>
    <x v="0"/>
    <x v="4"/>
    <x v="0"/>
    <s v="Paid"/>
    <s v="Invoiced"/>
    <s v="TRANSPORTATION"/>
    <n v="27.416"/>
    <n v="600"/>
    <s v="USD"/>
    <n v="600"/>
    <n v="16449.599999999999"/>
    <n v="300"/>
    <s v="USD"/>
    <n v="300"/>
    <n v="8224.7999999999993"/>
    <n v="27.415999999999997"/>
    <n v="300"/>
    <n v="8224.7999999999993"/>
    <n v="1"/>
    <n v="2.85"/>
    <n v="1.9000000000000001"/>
    <n v="2.375"/>
    <n v="7.125"/>
  </r>
  <r>
    <s v="DL-2561"/>
    <s v="Freight forwarder ABC"/>
    <x v="1"/>
    <s v="Mombasa"/>
    <x v="3"/>
    <x v="19"/>
    <d v="2022-04-20T00:00:00"/>
    <d v="2022-05-03T00:00:00"/>
    <x v="0"/>
    <x v="4"/>
    <x v="0"/>
    <s v="Paid"/>
    <s v="Invoiced"/>
    <s v="TRANSPORTATION"/>
    <n v="27.527000000000001"/>
    <n v="600"/>
    <s v="USD"/>
    <n v="600"/>
    <n v="16516.2"/>
    <n v="300"/>
    <s v="USD"/>
    <n v="300"/>
    <n v="8258.1"/>
    <n v="27.527000000000001"/>
    <n v="300"/>
    <n v="8258.1"/>
    <n v="1"/>
    <n v="1.95"/>
    <n v="1.3"/>
    <n v="1.625"/>
    <n v="4.875"/>
  </r>
  <r>
    <s v="DL-2562"/>
    <s v="Freight forwarder ABC"/>
    <x v="1"/>
    <s v="Addis Ababa"/>
    <x v="2"/>
    <x v="14"/>
    <d v="2022-04-19T00:00:00"/>
    <d v="2022-05-03T00:00:00"/>
    <x v="0"/>
    <x v="4"/>
    <x v="0"/>
    <s v="Paid"/>
    <s v="Invoiced"/>
    <s v="TRANSPORTATION"/>
    <n v="34.677"/>
    <n v="600"/>
    <s v="USD"/>
    <n v="600"/>
    <n v="20806.2"/>
    <n v="300"/>
    <s v="USD"/>
    <n v="300"/>
    <n v="10403.1"/>
    <n v="34.677"/>
    <n v="300"/>
    <n v="10403.1"/>
    <n v="1"/>
    <n v="2.1"/>
    <n v="1.4000000000000001"/>
    <n v="1.75"/>
    <n v="5.25"/>
  </r>
  <r>
    <s v="DL-2563"/>
    <s v="Freight forwarder ABC"/>
    <x v="1"/>
    <s v="Mogadishu"/>
    <x v="3"/>
    <x v="20"/>
    <d v="2022-04-19T00:00:00"/>
    <d v="2022-05-11T00:00:00"/>
    <x v="0"/>
    <x v="4"/>
    <x v="0"/>
    <s v="Paid"/>
    <s v="Invoiced"/>
    <s v="TRANSPORTATION"/>
    <n v="34.908000000000001"/>
    <n v="600"/>
    <s v="USD"/>
    <n v="600"/>
    <n v="20944.8"/>
    <n v="300"/>
    <s v="USD"/>
    <n v="300"/>
    <n v="10472.4"/>
    <n v="34.908000000000001"/>
    <n v="300"/>
    <n v="10472.4"/>
    <n v="1"/>
    <n v="3.3"/>
    <n v="2.2000000000000002"/>
    <n v="2.75"/>
    <n v="8.25"/>
  </r>
  <r>
    <s v="DL-2564"/>
    <s v="Freight forwarder ABC"/>
    <x v="1"/>
    <s v="Addis Ababa"/>
    <x v="1"/>
    <x v="17"/>
    <d v="2022-04-22T00:00:00"/>
    <d v="2022-05-06T00:00:00"/>
    <x v="0"/>
    <x v="4"/>
    <x v="0"/>
    <s v="Paid"/>
    <s v="Invoiced"/>
    <s v="TRANSPORTATION"/>
    <n v="34.859000000000002"/>
    <n v="600"/>
    <s v="USD"/>
    <n v="600"/>
    <n v="20915.400000000001"/>
    <n v="300"/>
    <s v="USD"/>
    <n v="300"/>
    <n v="10457.700000000001"/>
    <n v="34.859000000000002"/>
    <n v="300"/>
    <n v="10457.700000000001"/>
    <n v="1"/>
    <n v="2.1"/>
    <n v="1.4000000000000001"/>
    <n v="1.75"/>
    <n v="5.25"/>
  </r>
  <r>
    <s v="DL-2565"/>
    <s v="Freight forwarder ABC"/>
    <x v="2"/>
    <s v="Mogadishu"/>
    <x v="2"/>
    <x v="2"/>
    <d v="2022-04-19T00:00:00"/>
    <d v="2022-05-18T00:00:00"/>
    <x v="0"/>
    <x v="4"/>
    <x v="0"/>
    <s v="Paid"/>
    <s v="Missing"/>
    <s v="SECURITY &amp; ESCORT"/>
    <n v="30.495000000000001"/>
    <n v="20"/>
    <s v="USD"/>
    <n v="20"/>
    <n v="609.9"/>
    <n v="10"/>
    <s v="USD"/>
    <n v="10"/>
    <n v="304.95"/>
    <n v="30.494999999999997"/>
    <n v="10"/>
    <n v="304.95"/>
    <n v="1"/>
    <n v="4.3499999999999996"/>
    <n v="2.9000000000000004"/>
    <n v="3.625"/>
    <n v="10.875"/>
  </r>
  <r>
    <s v="DL-2567"/>
    <s v="Freight forwarder ABC"/>
    <x v="2"/>
    <s v="Mogadishu"/>
    <x v="4"/>
    <x v="16"/>
    <d v="2022-04-05T00:00:00"/>
    <d v="2022-05-04T00:00:00"/>
    <x v="0"/>
    <x v="4"/>
    <x v="0"/>
    <s v="Paid"/>
    <s v="Missing"/>
    <s v="SECURITY &amp; ESCORT"/>
    <n v="33.091000000000001"/>
    <n v="20"/>
    <s v="USD"/>
    <n v="20"/>
    <n v="661.82"/>
    <n v="10"/>
    <s v="USD"/>
    <n v="10"/>
    <n v="330.91"/>
    <n v="33.091000000000001"/>
    <n v="10"/>
    <n v="330.91"/>
    <n v="1"/>
    <n v="4.3499999999999996"/>
    <n v="2.9000000000000004"/>
    <n v="3.625"/>
    <n v="10.875"/>
  </r>
  <r>
    <s v="DL-2569"/>
    <s v="Freight forwarder ABC"/>
    <x v="2"/>
    <s v="Marrakech"/>
    <x v="2"/>
    <x v="22"/>
    <d v="2022-04-18T00:00:00"/>
    <d v="2022-05-16T00:00:00"/>
    <x v="0"/>
    <x v="4"/>
    <x v="0"/>
    <s v="Invoiced"/>
    <s v="Missing"/>
    <s v="SECURITY &amp; ESCORT"/>
    <n v="28.704999999999998"/>
    <n v="20"/>
    <s v="USD"/>
    <n v="20"/>
    <n v="574.09999999999991"/>
    <n v="10"/>
    <s v="USD"/>
    <n v="10"/>
    <n v="287.04999999999995"/>
    <n v="28.704999999999995"/>
    <n v="10"/>
    <n v="287.04999999999995"/>
    <n v="1"/>
    <n v="4.2"/>
    <n v="2.8000000000000003"/>
    <n v="3.5"/>
    <n v="10.5"/>
  </r>
  <r>
    <s v="DL-2571"/>
    <s v="Freight forwarder ABC"/>
    <x v="2"/>
    <s v="Mogadishu"/>
    <x v="2"/>
    <x v="2"/>
    <d v="2022-04-07T00:00:00"/>
    <d v="2022-05-07T00:00:00"/>
    <x v="0"/>
    <x v="4"/>
    <x v="0"/>
    <s v="Invoiced"/>
    <s v="Missing"/>
    <s v="SECURITY &amp; ESCORT"/>
    <n v="32.79"/>
    <n v="20"/>
    <s v="USD"/>
    <n v="20"/>
    <n v="655.8"/>
    <n v="10"/>
    <s v="USD"/>
    <n v="10"/>
    <n v="327.9"/>
    <n v="32.79"/>
    <n v="10"/>
    <n v="327.9"/>
    <n v="1"/>
    <n v="4.5"/>
    <n v="3"/>
    <n v="3.75"/>
    <n v="11.25"/>
  </r>
  <r>
    <s v="DL-2573"/>
    <s v="Freight forwarder ABC"/>
    <x v="2"/>
    <s v="Addis Ababa"/>
    <x v="1"/>
    <x v="17"/>
    <d v="2022-04-05T00:00:00"/>
    <d v="2022-05-04T00:00:00"/>
    <x v="0"/>
    <x v="4"/>
    <x v="0"/>
    <s v="Paid"/>
    <s v="Missing"/>
    <s v="SECURITY &amp; ESCORT"/>
    <n v="28.591000000000001"/>
    <n v="20"/>
    <s v="USD"/>
    <n v="20"/>
    <n v="571.82000000000005"/>
    <n v="10"/>
    <s v="USD"/>
    <n v="10"/>
    <n v="285.91000000000003"/>
    <n v="28.591000000000001"/>
    <n v="10"/>
    <n v="285.91000000000003"/>
    <n v="1"/>
    <n v="4.3499999999999996"/>
    <n v="2.9000000000000004"/>
    <n v="3.625"/>
    <n v="10.875"/>
  </r>
  <r>
    <s v="DL-2575"/>
    <s v="Freight forwarder ABC"/>
    <x v="2"/>
    <s v="Addis Ababa"/>
    <x v="2"/>
    <x v="14"/>
    <d v="2022-04-18T00:00:00"/>
    <d v="2022-05-14T00:00:00"/>
    <x v="0"/>
    <x v="4"/>
    <x v="0"/>
    <s v="Invoiced"/>
    <s v="Missing"/>
    <s v="SECURITY &amp; ESCORT"/>
    <n v="30.434000000000001"/>
    <n v="20"/>
    <s v="USD"/>
    <n v="20"/>
    <n v="608.68000000000006"/>
    <n v="10"/>
    <s v="USD"/>
    <n v="10"/>
    <n v="304.34000000000003"/>
    <n v="30.434000000000005"/>
    <n v="10"/>
    <n v="304.34000000000003"/>
    <n v="1"/>
    <n v="3.9"/>
    <n v="2.6"/>
    <n v="3.25"/>
    <n v="9.75"/>
  </r>
  <r>
    <s v="DL-2577"/>
    <s v="Freight forwarder ABC"/>
    <x v="2"/>
    <s v="Marrakech"/>
    <x v="2"/>
    <x v="22"/>
    <d v="2022-04-18T00:00:00"/>
    <d v="2022-05-17T00:00:00"/>
    <x v="0"/>
    <x v="4"/>
    <x v="0"/>
    <s v="Invoiced"/>
    <s v="Missing"/>
    <s v="SECURITY &amp; ESCORT"/>
    <n v="29.326000000000001"/>
    <n v="20"/>
    <s v="USD"/>
    <n v="20"/>
    <n v="586.52"/>
    <n v="10"/>
    <s v="USD"/>
    <n v="10"/>
    <n v="293.26"/>
    <n v="29.326000000000001"/>
    <n v="10"/>
    <n v="293.26"/>
    <n v="1"/>
    <n v="4.3499999999999996"/>
    <n v="2.9000000000000004"/>
    <n v="3.625"/>
    <n v="10.875"/>
  </r>
  <r>
    <s v="DL-2579"/>
    <s v="Freight forwarder ABC"/>
    <x v="2"/>
    <s v="Mogadishu"/>
    <x v="2"/>
    <x v="2"/>
    <d v="2022-04-05T00:00:00"/>
    <d v="2022-05-04T00:00:00"/>
    <x v="0"/>
    <x v="4"/>
    <x v="0"/>
    <s v="Paid"/>
    <s v="Missing"/>
    <s v="SECURITY &amp; ESCORT"/>
    <n v="28.974"/>
    <n v="20"/>
    <s v="USD"/>
    <n v="20"/>
    <n v="579.48"/>
    <n v="10"/>
    <s v="USD"/>
    <n v="10"/>
    <n v="289.74"/>
    <n v="28.974"/>
    <n v="10"/>
    <n v="289.74"/>
    <n v="1"/>
    <n v="4.3499999999999996"/>
    <n v="2.9000000000000004"/>
    <n v="3.625"/>
    <n v="10.875"/>
  </r>
  <r>
    <s v="DL-2581"/>
    <s v="Freight forwarder ABC"/>
    <x v="2"/>
    <s v="Mombasa"/>
    <x v="1"/>
    <x v="18"/>
    <d v="2022-03-29T00:00:00"/>
    <d v="2022-04-27T00:00:00"/>
    <x v="0"/>
    <x v="3"/>
    <x v="0"/>
    <s v="Paid"/>
    <s v="Missing"/>
    <s v="SECURITY &amp; ESCORT"/>
    <n v="28.969000000000001"/>
    <n v="20"/>
    <s v="USD"/>
    <n v="20"/>
    <n v="579.38"/>
    <n v="10"/>
    <s v="USD"/>
    <n v="10"/>
    <n v="289.69"/>
    <n v="28.969000000000001"/>
    <n v="10"/>
    <n v="289.69"/>
    <n v="1"/>
    <n v="4.3499999999999996"/>
    <n v="2.9000000000000004"/>
    <n v="3.625"/>
    <n v="10.875"/>
  </r>
  <r>
    <s v="DL-2583"/>
    <s v="Freight forwarder ABC"/>
    <x v="2"/>
    <s v="Mombasa"/>
    <x v="0"/>
    <x v="11"/>
    <d v="2022-03-29T00:00:00"/>
    <d v="2022-04-28T00:00:00"/>
    <x v="0"/>
    <x v="3"/>
    <x v="0"/>
    <s v="Paid"/>
    <s v="Missing"/>
    <s v="SECURITY &amp; ESCORT"/>
    <n v="29.087"/>
    <n v="20"/>
    <s v="USD"/>
    <n v="20"/>
    <n v="581.74"/>
    <n v="10"/>
    <s v="USD"/>
    <n v="10"/>
    <n v="290.87"/>
    <n v="29.087"/>
    <n v="10"/>
    <n v="290.87"/>
    <n v="1"/>
    <n v="4.5"/>
    <n v="3"/>
    <n v="3.75"/>
    <n v="11.25"/>
  </r>
  <r>
    <s v="DL-2585"/>
    <s v="Freight forwarder ABC"/>
    <x v="2"/>
    <s v="Zanzibar"/>
    <x v="0"/>
    <x v="15"/>
    <d v="2022-04-12T00:00:00"/>
    <d v="2022-05-12T00:00:00"/>
    <x v="0"/>
    <x v="4"/>
    <x v="0"/>
    <s v="Invoiced"/>
    <s v="Missing"/>
    <s v="SECURITY &amp; ESCORT"/>
    <n v="28.847000000000001"/>
    <n v="20"/>
    <s v="USD"/>
    <n v="20"/>
    <n v="576.94000000000005"/>
    <n v="10"/>
    <s v="USD"/>
    <n v="10"/>
    <n v="288.47000000000003"/>
    <n v="28.847000000000001"/>
    <n v="10"/>
    <n v="288.47000000000003"/>
    <n v="1"/>
    <n v="4.5"/>
    <n v="3"/>
    <n v="3.75"/>
    <n v="11.25"/>
  </r>
  <r>
    <s v="DL-2587"/>
    <s v="Freight forwarder ABC"/>
    <x v="2"/>
    <s v="Addis Ababa"/>
    <x v="4"/>
    <x v="8"/>
    <d v="2022-04-05T00:00:00"/>
    <d v="2022-05-04T00:00:00"/>
    <x v="0"/>
    <x v="4"/>
    <x v="0"/>
    <s v="Paid"/>
    <s v="Missing"/>
    <s v="SECURITY &amp; ESCORT"/>
    <n v="27.733000000000001"/>
    <n v="20"/>
    <s v="USD"/>
    <n v="20"/>
    <n v="554.66"/>
    <n v="10"/>
    <s v="USD"/>
    <n v="10"/>
    <n v="277.33"/>
    <n v="27.732999999999997"/>
    <n v="10"/>
    <n v="277.33"/>
    <n v="1"/>
    <n v="4.3499999999999996"/>
    <n v="2.9000000000000004"/>
    <n v="3.625"/>
    <n v="10.875"/>
  </r>
  <r>
    <s v="DL-2589"/>
    <s v="Freight forwarder ABC"/>
    <x v="2"/>
    <s v="Zanzibar"/>
    <x v="3"/>
    <x v="10"/>
    <d v="2022-04-05T00:00:00"/>
    <d v="2022-05-04T00:00:00"/>
    <x v="0"/>
    <x v="4"/>
    <x v="0"/>
    <s v="Paid"/>
    <s v="Missing"/>
    <s v="SECURITY &amp; ESCORT"/>
    <n v="28.77"/>
    <n v="20"/>
    <s v="USD"/>
    <n v="20"/>
    <n v="575.4"/>
    <n v="10"/>
    <s v="USD"/>
    <n v="10"/>
    <n v="287.7"/>
    <n v="28.77"/>
    <n v="10"/>
    <n v="287.7"/>
    <n v="1"/>
    <n v="4.3499999999999996"/>
    <n v="2.9000000000000004"/>
    <n v="3.625"/>
    <n v="10.875"/>
  </r>
  <r>
    <s v="DL-2591"/>
    <s v="Freight forwarder ABC"/>
    <x v="2"/>
    <s v="Mogadishu"/>
    <x v="0"/>
    <x v="0"/>
    <d v="2022-04-05T00:00:00"/>
    <d v="2022-05-04T00:00:00"/>
    <x v="0"/>
    <x v="4"/>
    <x v="0"/>
    <s v="Paid"/>
    <s v="Missing"/>
    <s v="SECURITY &amp; ESCORT"/>
    <n v="30.661000000000001"/>
    <n v="20"/>
    <s v="USD"/>
    <n v="20"/>
    <n v="613.22"/>
    <n v="10"/>
    <s v="USD"/>
    <n v="10"/>
    <n v="306.61"/>
    <n v="30.661000000000001"/>
    <n v="10"/>
    <n v="306.61"/>
    <n v="1"/>
    <n v="4.3499999999999996"/>
    <n v="2.9000000000000004"/>
    <n v="3.625"/>
    <n v="10.875"/>
  </r>
  <r>
    <s v="DL-2593"/>
    <s v="Freight forwarder ABC"/>
    <x v="2"/>
    <s v="Addis Ababa"/>
    <x v="4"/>
    <x v="8"/>
    <d v="2022-04-01T00:00:00"/>
    <d v="2022-05-04T00:00:00"/>
    <x v="0"/>
    <x v="4"/>
    <x v="0"/>
    <s v="Paid"/>
    <s v="Missing"/>
    <s v="SECURITY &amp; ESCORT"/>
    <n v="28.678999999999998"/>
    <n v="20"/>
    <s v="USD"/>
    <n v="20"/>
    <n v="573.57999999999993"/>
    <n v="10"/>
    <s v="USD"/>
    <n v="10"/>
    <n v="286.78999999999996"/>
    <n v="28.678999999999995"/>
    <n v="10"/>
    <n v="286.78999999999996"/>
    <n v="1"/>
    <n v="4.95"/>
    <n v="3.3000000000000003"/>
    <n v="4.125"/>
    <n v="12.375"/>
  </r>
  <r>
    <s v="DL-2595"/>
    <s v="Freight forwarder ABC"/>
    <x v="2"/>
    <s v="Mombasa"/>
    <x v="1"/>
    <x v="18"/>
    <d v="2022-04-19T00:00:00"/>
    <d v="2022-05-18T00:00:00"/>
    <x v="0"/>
    <x v="4"/>
    <x v="0"/>
    <s v="Paid"/>
    <s v="Paid"/>
    <s v="TRANSPORTATION"/>
    <n v="30.495000000000001"/>
    <n v="600"/>
    <s v="USD"/>
    <n v="600"/>
    <n v="18297"/>
    <n v="300"/>
    <s v="USD"/>
    <n v="300"/>
    <n v="9148.5"/>
    <n v="30.495000000000001"/>
    <n v="300"/>
    <n v="9148.5"/>
    <n v="1"/>
    <n v="4.3499999999999996"/>
    <n v="2.9000000000000004"/>
    <n v="3.625"/>
    <n v="10.875"/>
  </r>
  <r>
    <s v="DL-2596"/>
    <s v="Freight forwarder ABC"/>
    <x v="2"/>
    <s v="Mogadishu"/>
    <x v="0"/>
    <x v="0"/>
    <d v="2022-04-05T00:00:00"/>
    <d v="2022-05-04T00:00:00"/>
    <x v="0"/>
    <x v="4"/>
    <x v="0"/>
    <s v="Paid"/>
    <s v="Invoiced"/>
    <s v="TRANSPORTATION"/>
    <n v="33.091000000000001"/>
    <n v="600"/>
    <s v="USD"/>
    <n v="600"/>
    <n v="19854.600000000002"/>
    <n v="300"/>
    <s v="USD"/>
    <n v="300"/>
    <n v="9927.3000000000011"/>
    <n v="33.091000000000001"/>
    <n v="300"/>
    <n v="9927.3000000000011"/>
    <n v="1"/>
    <n v="4.3499999999999996"/>
    <n v="2.9000000000000004"/>
    <n v="3.625"/>
    <n v="10.875"/>
  </r>
  <r>
    <s v="DL-2597"/>
    <s v="Freight forwarder ABC"/>
    <x v="2"/>
    <s v="Zanzibar"/>
    <x v="0"/>
    <x v="15"/>
    <d v="2022-04-18T00:00:00"/>
    <d v="2022-05-16T00:00:00"/>
    <x v="0"/>
    <x v="4"/>
    <x v="0"/>
    <s v="Invoiced"/>
    <s v="Invoiced"/>
    <s v="TRANSPORTATION"/>
    <n v="28.704999999999998"/>
    <n v="600"/>
    <s v="USD"/>
    <n v="600"/>
    <n v="17223"/>
    <n v="300"/>
    <s v="USD"/>
    <n v="300"/>
    <n v="8611.5"/>
    <n v="28.704999999999998"/>
    <n v="300"/>
    <n v="8611.5"/>
    <n v="1"/>
    <n v="4.2"/>
    <n v="2.8000000000000003"/>
    <n v="3.5"/>
    <n v="10.5"/>
  </r>
  <r>
    <s v="DL-2598"/>
    <s v="Freight forwarder ABC"/>
    <x v="2"/>
    <s v="Mombasa"/>
    <x v="2"/>
    <x v="3"/>
    <d v="2022-04-07T00:00:00"/>
    <d v="2022-05-07T00:00:00"/>
    <x v="0"/>
    <x v="4"/>
    <x v="0"/>
    <s v="Invoiced"/>
    <s v="Invoiced"/>
    <s v="TRANSPORTATION"/>
    <n v="32.79"/>
    <n v="600"/>
    <s v="USD"/>
    <n v="600"/>
    <n v="19674"/>
    <n v="300"/>
    <s v="USD"/>
    <n v="300"/>
    <n v="9837"/>
    <n v="32.79"/>
    <n v="300"/>
    <n v="9837"/>
    <n v="1"/>
    <n v="4.5"/>
    <n v="3"/>
    <n v="3.75"/>
    <n v="11.25"/>
  </r>
  <r>
    <s v="DL-2599"/>
    <s v="Freight forwarder ABC"/>
    <x v="2"/>
    <s v="Mombasa"/>
    <x v="0"/>
    <x v="11"/>
    <d v="2022-04-05T00:00:00"/>
    <d v="2022-05-04T00:00:00"/>
    <x v="0"/>
    <x v="4"/>
    <x v="0"/>
    <s v="Paid"/>
    <s v="Invoiced"/>
    <s v="TRANSPORTATION"/>
    <n v="28.591000000000001"/>
    <n v="600"/>
    <s v="USD"/>
    <n v="600"/>
    <n v="17154.600000000002"/>
    <n v="300"/>
    <s v="USD"/>
    <n v="300"/>
    <n v="8577.3000000000011"/>
    <n v="28.591000000000005"/>
    <n v="300"/>
    <n v="8577.3000000000011"/>
    <n v="1"/>
    <n v="4.3499999999999996"/>
    <n v="2.9000000000000004"/>
    <n v="3.625"/>
    <n v="10.875"/>
  </r>
  <r>
    <s v="DL-2600"/>
    <s v="Freight forwarder ABC"/>
    <x v="2"/>
    <s v="Marrakech"/>
    <x v="2"/>
    <x v="22"/>
    <d v="2022-04-18T00:00:00"/>
    <d v="2022-05-14T00:00:00"/>
    <x v="0"/>
    <x v="4"/>
    <x v="0"/>
    <s v="Invoiced"/>
    <s v="Paid"/>
    <s v="TRANSPORTATION"/>
    <n v="30.434000000000001"/>
    <n v="600"/>
    <s v="USD"/>
    <n v="600"/>
    <n v="18260.400000000001"/>
    <n v="300"/>
    <s v="USD"/>
    <n v="300"/>
    <n v="9130.2000000000007"/>
    <n v="30.434000000000001"/>
    <n v="300"/>
    <n v="9130.2000000000007"/>
    <n v="1"/>
    <n v="3.9"/>
    <n v="2.6"/>
    <n v="3.25"/>
    <n v="9.75"/>
  </r>
  <r>
    <s v="DL-2601"/>
    <s v="Freight forwarder ABC"/>
    <x v="2"/>
    <s v="Mombasa"/>
    <x v="2"/>
    <x v="3"/>
    <d v="2022-04-18T00:00:00"/>
    <d v="2022-05-17T00:00:00"/>
    <x v="0"/>
    <x v="4"/>
    <x v="0"/>
    <s v="Invoiced"/>
    <s v="Invoiced"/>
    <s v="TRANSPORTATION"/>
    <n v="29.326000000000001"/>
    <n v="600"/>
    <s v="USD"/>
    <n v="600"/>
    <n v="17595.599999999999"/>
    <n v="300"/>
    <s v="USD"/>
    <n v="300"/>
    <n v="8797.7999999999993"/>
    <n v="29.325999999999997"/>
    <n v="300"/>
    <n v="8797.7999999999993"/>
    <n v="1"/>
    <n v="4.3499999999999996"/>
    <n v="2.9000000000000004"/>
    <n v="3.625"/>
    <n v="10.875"/>
  </r>
  <r>
    <s v="DL-2602"/>
    <s v="Freight forwarder ABC"/>
    <x v="2"/>
    <s v="Marrakech"/>
    <x v="1"/>
    <x v="9"/>
    <d v="2022-04-05T00:00:00"/>
    <d v="2022-05-04T00:00:00"/>
    <x v="0"/>
    <x v="4"/>
    <x v="0"/>
    <s v="Paid"/>
    <s v="Invoiced"/>
    <s v="TRANSPORTATION"/>
    <n v="28.974"/>
    <n v="600"/>
    <s v="USD"/>
    <n v="600"/>
    <n v="17384.400000000001"/>
    <n v="300"/>
    <s v="USD"/>
    <n v="300"/>
    <n v="8692.2000000000007"/>
    <n v="28.974000000000004"/>
    <n v="300"/>
    <n v="8692.2000000000007"/>
    <n v="1"/>
    <n v="4.3499999999999996"/>
    <n v="2.9000000000000004"/>
    <n v="3.625"/>
    <n v="10.875"/>
  </r>
  <r>
    <s v="DL-2603"/>
    <s v="Freight forwarder ABC"/>
    <x v="2"/>
    <s v="Mombasa"/>
    <x v="4"/>
    <x v="6"/>
    <d v="2022-03-29T00:00:00"/>
    <d v="2022-04-27T00:00:00"/>
    <x v="0"/>
    <x v="3"/>
    <x v="0"/>
    <s v="Paid"/>
    <s v="Invoiced"/>
    <s v="TRANSPORTATION"/>
    <n v="28.969000000000001"/>
    <n v="600"/>
    <s v="USD"/>
    <n v="600"/>
    <n v="17381.400000000001"/>
    <n v="300"/>
    <s v="USD"/>
    <n v="300"/>
    <n v="8690.7000000000007"/>
    <n v="28.969000000000001"/>
    <n v="300"/>
    <n v="8690.7000000000007"/>
    <n v="1"/>
    <n v="4.3499999999999996"/>
    <n v="2.9000000000000004"/>
    <n v="3.625"/>
    <n v="10.875"/>
  </r>
  <r>
    <s v="DL-2604"/>
    <s v="Freight forwarder ABC"/>
    <x v="2"/>
    <s v="Mombasa"/>
    <x v="2"/>
    <x v="3"/>
    <d v="2022-03-29T00:00:00"/>
    <d v="2022-04-28T00:00:00"/>
    <x v="0"/>
    <x v="3"/>
    <x v="0"/>
    <s v="Paid"/>
    <s v="Invoiced"/>
    <s v="TRANSPORTATION"/>
    <n v="29.087"/>
    <n v="600"/>
    <s v="USD"/>
    <n v="600"/>
    <n v="17452.2"/>
    <n v="300"/>
    <s v="USD"/>
    <n v="300"/>
    <n v="8726.1"/>
    <n v="29.087"/>
    <n v="300"/>
    <n v="8726.1"/>
    <n v="1"/>
    <n v="4.5"/>
    <n v="3"/>
    <n v="3.75"/>
    <n v="11.25"/>
  </r>
  <r>
    <s v="DL-2605"/>
    <s v="Freight forwarder ABC"/>
    <x v="2"/>
    <s v="Mombasa"/>
    <x v="3"/>
    <x v="19"/>
    <d v="2022-04-12T00:00:00"/>
    <d v="2022-05-12T00:00:00"/>
    <x v="0"/>
    <x v="4"/>
    <x v="0"/>
    <s v="Invoiced"/>
    <s v="Paid"/>
    <s v="TRANSPORTATION"/>
    <n v="28.847000000000001"/>
    <n v="600"/>
    <s v="USD"/>
    <n v="600"/>
    <n v="17308.2"/>
    <n v="300"/>
    <s v="USD"/>
    <n v="300"/>
    <n v="8654.1"/>
    <n v="28.847000000000001"/>
    <n v="300"/>
    <n v="8654.1"/>
    <n v="1"/>
    <n v="4.5"/>
    <n v="3"/>
    <n v="3.75"/>
    <n v="11.25"/>
  </r>
  <r>
    <s v="DL-2606"/>
    <s v="Freight forwarder ABC"/>
    <x v="2"/>
    <s v="Marrakech"/>
    <x v="2"/>
    <x v="22"/>
    <d v="2022-04-05T00:00:00"/>
    <d v="2022-05-04T00:00:00"/>
    <x v="0"/>
    <x v="4"/>
    <x v="0"/>
    <s v="Paid"/>
    <s v="Invoiced"/>
    <s v="TRANSPORTATION"/>
    <n v="27.733000000000001"/>
    <n v="600"/>
    <s v="USD"/>
    <n v="600"/>
    <n v="16639.8"/>
    <n v="300"/>
    <s v="USD"/>
    <n v="300"/>
    <n v="8319.9"/>
    <n v="27.733000000000001"/>
    <n v="300"/>
    <n v="8319.9"/>
    <n v="1"/>
    <n v="4.3499999999999996"/>
    <n v="2.9000000000000004"/>
    <n v="3.625"/>
    <n v="10.875"/>
  </r>
  <r>
    <s v="DL-2607"/>
    <s v="Freight forwarder ABC"/>
    <x v="2"/>
    <s v="Zanzibar"/>
    <x v="0"/>
    <x v="15"/>
    <d v="2022-04-05T00:00:00"/>
    <d v="2022-05-04T00:00:00"/>
    <x v="0"/>
    <x v="4"/>
    <x v="0"/>
    <s v="Paid"/>
    <s v="Invoiced"/>
    <s v="TRANSPORTATION"/>
    <n v="28.77"/>
    <n v="600"/>
    <s v="USD"/>
    <n v="600"/>
    <n v="17262"/>
    <n v="300"/>
    <s v="USD"/>
    <n v="300"/>
    <n v="8631"/>
    <n v="28.77"/>
    <n v="300"/>
    <n v="8631"/>
    <n v="1"/>
    <n v="4.3499999999999996"/>
    <n v="2.9000000000000004"/>
    <n v="3.625"/>
    <n v="10.875"/>
  </r>
  <r>
    <s v="DL-2608"/>
    <s v="Freight forwarder ABC"/>
    <x v="2"/>
    <s v="Zanzibar"/>
    <x v="3"/>
    <x v="10"/>
    <d v="2022-04-05T00:00:00"/>
    <d v="2022-05-04T00:00:00"/>
    <x v="0"/>
    <x v="4"/>
    <x v="0"/>
    <s v="Paid"/>
    <s v="Invoiced"/>
    <s v="TRANSPORTATION"/>
    <n v="30.661000000000001"/>
    <n v="600"/>
    <s v="USD"/>
    <n v="600"/>
    <n v="18396.600000000002"/>
    <n v="300"/>
    <s v="USD"/>
    <n v="300"/>
    <n v="9198.3000000000011"/>
    <n v="30.661000000000005"/>
    <n v="300"/>
    <n v="9198.3000000000011"/>
    <n v="1"/>
    <n v="4.3499999999999996"/>
    <n v="2.9000000000000004"/>
    <n v="3.625"/>
    <n v="10.875"/>
  </r>
  <r>
    <s v="DL-2609"/>
    <s v="Freight forwarder ABC"/>
    <x v="2"/>
    <s v="Marrakech"/>
    <x v="2"/>
    <x v="22"/>
    <d v="2022-04-01T00:00:00"/>
    <d v="2022-05-04T00:00:00"/>
    <x v="0"/>
    <x v="4"/>
    <x v="0"/>
    <s v="Paid"/>
    <s v="Invoiced"/>
    <s v="TRANSPORTATION"/>
    <n v="28.678999999999998"/>
    <n v="600"/>
    <s v="USD"/>
    <n v="600"/>
    <n v="17207.399999999998"/>
    <n v="300"/>
    <s v="USD"/>
    <n v="300"/>
    <n v="8603.6999999999989"/>
    <n v="28.678999999999995"/>
    <n v="300"/>
    <n v="8603.6999999999989"/>
    <n v="1"/>
    <n v="4.95"/>
    <n v="3.3000000000000003"/>
    <n v="4.125"/>
    <n v="12.375"/>
  </r>
  <r>
    <s v="DL-2625"/>
    <s v="Freight forwarder ABC"/>
    <x v="1"/>
    <s v="Marrakech"/>
    <x v="2"/>
    <x v="22"/>
    <d v="2022-04-12T00:00:00"/>
    <d v="2022-04-14T00:00:00"/>
    <x v="0"/>
    <x v="3"/>
    <x v="0"/>
    <s v="Paid"/>
    <s v="Invoiced"/>
    <s v="FOB"/>
    <n v="25.053999999999998"/>
    <n v="100"/>
    <s v="USD"/>
    <n v="100"/>
    <n v="2505.3999999999996"/>
    <n v="80"/>
    <s v="USD"/>
    <n v="80"/>
    <n v="2004.32"/>
    <n v="25.053999999999995"/>
    <n v="20"/>
    <n v="501.07999999999993"/>
    <n v="1"/>
    <n v="0.3"/>
    <n v="0.2"/>
    <n v="0.25"/>
    <n v="0.75"/>
  </r>
  <r>
    <s v="DL-2626"/>
    <s v="Freight forwarder ABC"/>
    <x v="1"/>
    <s v="Marrakech"/>
    <x v="4"/>
    <x v="21"/>
    <d v="2022-04-12T00:00:00"/>
    <d v="2022-04-14T00:00:00"/>
    <x v="0"/>
    <x v="3"/>
    <x v="0"/>
    <s v="Paid"/>
    <s v="Invoiced"/>
    <s v="FOB"/>
    <n v="25.074000000000002"/>
    <n v="100"/>
    <s v="USD"/>
    <n v="100"/>
    <n v="2507.4"/>
    <n v="80"/>
    <s v="USD"/>
    <n v="80"/>
    <n v="2005.92"/>
    <n v="25.074000000000002"/>
    <n v="20"/>
    <n v="501.48"/>
    <n v="1"/>
    <n v="0.3"/>
    <n v="0.2"/>
    <n v="0.25"/>
    <n v="0.75"/>
  </r>
  <r>
    <s v="DL-2627"/>
    <s v="Freight forwarder ABC"/>
    <x v="1"/>
    <s v="Marrakech"/>
    <x v="3"/>
    <x v="4"/>
    <d v="2022-04-12T00:00:00"/>
    <d v="2022-04-14T00:00:00"/>
    <x v="0"/>
    <x v="3"/>
    <x v="0"/>
    <s v="Paid"/>
    <s v="Invoiced"/>
    <s v="FOB"/>
    <n v="24.960999999999999"/>
    <n v="100"/>
    <s v="USD"/>
    <n v="100"/>
    <n v="2496.1"/>
    <n v="80"/>
    <s v="USD"/>
    <n v="80"/>
    <n v="1996.8799999999999"/>
    <n v="24.960999999999999"/>
    <n v="20"/>
    <n v="499.21999999999997"/>
    <n v="1"/>
    <n v="0.3"/>
    <n v="0.2"/>
    <n v="0.25"/>
    <n v="0.75"/>
  </r>
  <r>
    <s v="DL-2628"/>
    <s v="Freight forwarder ABC"/>
    <x v="1"/>
    <s v="Mogadishu"/>
    <x v="3"/>
    <x v="20"/>
    <d v="2022-04-11T00:00:00"/>
    <d v="2022-04-14T00:00:00"/>
    <x v="0"/>
    <x v="3"/>
    <x v="0"/>
    <s v="Paid"/>
    <s v="Invoiced"/>
    <s v="FOB"/>
    <n v="25.033000000000001"/>
    <n v="100"/>
    <s v="USD"/>
    <n v="100"/>
    <n v="2503.3000000000002"/>
    <n v="80"/>
    <s v="USD"/>
    <n v="80"/>
    <n v="2002.64"/>
    <n v="25.033000000000001"/>
    <n v="20"/>
    <n v="500.66"/>
    <n v="1"/>
    <n v="0.44999999999999996"/>
    <n v="0.30000000000000004"/>
    <n v="0.375"/>
    <n v="1.125"/>
  </r>
  <r>
    <s v="DL-2629"/>
    <s v="Freight forwarder ABC"/>
    <x v="1"/>
    <s v="Addis Ababa"/>
    <x v="0"/>
    <x v="23"/>
    <d v="2022-04-11T00:00:00"/>
    <d v="2022-04-14T00:00:00"/>
    <x v="0"/>
    <x v="3"/>
    <x v="0"/>
    <s v="Paid"/>
    <s v="Invoiced"/>
    <s v="FOB"/>
    <n v="25.085999999999999"/>
    <n v="100"/>
    <s v="USD"/>
    <n v="100"/>
    <n v="2508.6"/>
    <n v="80"/>
    <s v="USD"/>
    <n v="80"/>
    <n v="2006.8799999999999"/>
    <n v="25.085999999999999"/>
    <n v="20"/>
    <n v="501.71999999999997"/>
    <n v="1"/>
    <n v="0.44999999999999996"/>
    <n v="0.30000000000000004"/>
    <n v="0.375"/>
    <n v="1.125"/>
  </r>
  <r>
    <s v="DL-2630"/>
    <s v="Freight forwarder ABC"/>
    <x v="1"/>
    <s v="Marrakech"/>
    <x v="0"/>
    <x v="5"/>
    <d v="2022-04-11T00:00:00"/>
    <d v="2022-04-14T00:00:00"/>
    <x v="0"/>
    <x v="3"/>
    <x v="0"/>
    <s v="Paid"/>
    <s v="Invoiced"/>
    <s v="FOB"/>
    <n v="25.044"/>
    <n v="100"/>
    <s v="USD"/>
    <n v="100"/>
    <n v="2504.4"/>
    <n v="80"/>
    <s v="USD"/>
    <n v="80"/>
    <n v="2003.52"/>
    <n v="25.044"/>
    <n v="20"/>
    <n v="500.88"/>
    <n v="1"/>
    <n v="0.44999999999999996"/>
    <n v="0.30000000000000004"/>
    <n v="0.375"/>
    <n v="1.125"/>
  </r>
  <r>
    <s v="DL-2631"/>
    <s v="Freight forwarder ABC"/>
    <x v="1"/>
    <s v="Marrakech"/>
    <x v="4"/>
    <x v="21"/>
    <d v="2022-04-11T00:00:00"/>
    <d v="2022-04-14T00:00:00"/>
    <x v="0"/>
    <x v="3"/>
    <x v="0"/>
    <s v="Paid"/>
    <s v="Invoiced"/>
    <s v="FOB"/>
    <n v="25.100999999999999"/>
    <n v="100"/>
    <s v="USD"/>
    <n v="100"/>
    <n v="2510.1"/>
    <n v="80"/>
    <s v="USD"/>
    <n v="80"/>
    <n v="2008.08"/>
    <n v="25.100999999999999"/>
    <n v="20"/>
    <n v="502.02"/>
    <n v="1"/>
    <n v="0.44999999999999996"/>
    <n v="0.30000000000000004"/>
    <n v="0.375"/>
    <n v="1.125"/>
  </r>
  <r>
    <s v="DL-2632"/>
    <s v="Freight forwarder ABC"/>
    <x v="1"/>
    <s v="Zanzibar"/>
    <x v="0"/>
    <x v="15"/>
    <d v="2022-04-11T00:00:00"/>
    <d v="2022-04-14T00:00:00"/>
    <x v="0"/>
    <x v="3"/>
    <x v="0"/>
    <s v="Paid"/>
    <s v="Invoiced"/>
    <s v="FOB"/>
    <n v="24.812000000000001"/>
    <n v="100"/>
    <s v="USD"/>
    <n v="100"/>
    <n v="2481.2000000000003"/>
    <n v="80"/>
    <s v="USD"/>
    <n v="80"/>
    <n v="1984.96"/>
    <n v="24.812000000000001"/>
    <n v="20"/>
    <n v="496.24"/>
    <n v="1"/>
    <n v="0.44999999999999996"/>
    <n v="0.30000000000000004"/>
    <n v="0.375"/>
    <n v="1.125"/>
  </r>
  <r>
    <s v="DL-2633"/>
    <s v="Freight forwarder ABC"/>
    <x v="1"/>
    <s v="Mombasa"/>
    <x v="0"/>
    <x v="11"/>
    <d v="2022-04-11T00:00:00"/>
    <d v="2022-04-14T00:00:00"/>
    <x v="0"/>
    <x v="3"/>
    <x v="0"/>
    <s v="Paid"/>
    <s v="Invoiced"/>
    <s v="FOB"/>
    <n v="25.027000000000001"/>
    <n v="100"/>
    <s v="USD"/>
    <n v="100"/>
    <n v="2502.7000000000003"/>
    <n v="80"/>
    <s v="USD"/>
    <n v="80"/>
    <n v="2002.16"/>
    <n v="25.027000000000001"/>
    <n v="20"/>
    <n v="500.54"/>
    <n v="1"/>
    <n v="0.44999999999999996"/>
    <n v="0.30000000000000004"/>
    <n v="0.375"/>
    <n v="1.125"/>
  </r>
  <r>
    <s v="DL-2634"/>
    <s v="Freight forwarder ABC"/>
    <x v="1"/>
    <s v="Mogadishu"/>
    <x v="3"/>
    <x v="20"/>
    <d v="2022-04-11T00:00:00"/>
    <d v="2022-04-14T00:00:00"/>
    <x v="0"/>
    <x v="3"/>
    <x v="0"/>
    <s v="Paid"/>
    <s v="Invoiced"/>
    <s v="FOB"/>
    <n v="25.076000000000001"/>
    <n v="100"/>
    <s v="USD"/>
    <n v="100"/>
    <n v="2507.6"/>
    <n v="80"/>
    <s v="USD"/>
    <n v="80"/>
    <n v="2006.08"/>
    <n v="25.076000000000001"/>
    <n v="20"/>
    <n v="501.52"/>
    <n v="1"/>
    <n v="0.44999999999999996"/>
    <n v="0.30000000000000004"/>
    <n v="0.375"/>
    <n v="1.125"/>
  </r>
  <r>
    <s v="DL-2635"/>
    <s v="Freight forwarder ABC"/>
    <x v="1"/>
    <s v="Mombasa"/>
    <x v="4"/>
    <x v="6"/>
    <d v="2022-04-11T00:00:00"/>
    <d v="2022-04-14T00:00:00"/>
    <x v="0"/>
    <x v="3"/>
    <x v="0"/>
    <s v="Paid"/>
    <s v="Invoiced"/>
    <s v="FOB"/>
    <n v="25.123000000000001"/>
    <n v="100"/>
    <s v="USD"/>
    <n v="100"/>
    <n v="2512.3000000000002"/>
    <n v="80"/>
    <s v="USD"/>
    <n v="80"/>
    <n v="2009.8400000000001"/>
    <n v="25.123000000000001"/>
    <n v="20"/>
    <n v="502.46000000000004"/>
    <n v="1"/>
    <n v="0.44999999999999996"/>
    <n v="0.30000000000000004"/>
    <n v="0.375"/>
    <n v="1.125"/>
  </r>
  <r>
    <s v="DL-2636"/>
    <s v="Freight forwarder ABC"/>
    <x v="1"/>
    <s v="Mogadishu"/>
    <x v="3"/>
    <x v="20"/>
    <d v="2022-04-11T00:00:00"/>
    <d v="2022-04-14T00:00:00"/>
    <x v="0"/>
    <x v="3"/>
    <x v="0"/>
    <s v="Paid"/>
    <s v="Invoiced"/>
    <s v="FOB"/>
    <n v="25.143000000000001"/>
    <n v="100"/>
    <s v="USD"/>
    <n v="100"/>
    <n v="2514.3000000000002"/>
    <n v="80"/>
    <s v="USD"/>
    <n v="80"/>
    <n v="2011.44"/>
    <n v="25.143000000000001"/>
    <n v="20"/>
    <n v="502.86"/>
    <n v="1"/>
    <n v="0.44999999999999996"/>
    <n v="0.30000000000000004"/>
    <n v="0.375"/>
    <n v="1.125"/>
  </r>
  <r>
    <s v="DL-2637"/>
    <s v="Freight forwarder ABC"/>
    <x v="1"/>
    <s v="Mombasa"/>
    <x v="1"/>
    <x v="18"/>
    <d v="2022-04-12T00:00:00"/>
    <d v="2022-04-14T00:00:00"/>
    <x v="0"/>
    <x v="3"/>
    <x v="0"/>
    <s v="Paid"/>
    <s v="Invoiced"/>
    <s v="FOB"/>
    <n v="25.131"/>
    <n v="100"/>
    <s v="USD"/>
    <n v="100"/>
    <n v="2513.1"/>
    <n v="80"/>
    <s v="USD"/>
    <n v="80"/>
    <n v="2010.48"/>
    <n v="25.131"/>
    <n v="20"/>
    <n v="502.62"/>
    <n v="1"/>
    <n v="0.3"/>
    <n v="0.2"/>
    <n v="0.25"/>
    <n v="0.75"/>
  </r>
  <r>
    <s v="DL-2638"/>
    <s v="Freight forwarder ABC"/>
    <x v="1"/>
    <s v="Zanzibar"/>
    <x v="2"/>
    <x v="13"/>
    <d v="2022-04-11T00:00:00"/>
    <d v="2022-04-14T00:00:00"/>
    <x v="0"/>
    <x v="3"/>
    <x v="0"/>
    <s v="Paid"/>
    <s v="Invoiced"/>
    <s v="FOB"/>
    <n v="25.033999999999999"/>
    <n v="100"/>
    <s v="USD"/>
    <n v="100"/>
    <n v="2503.4"/>
    <n v="80"/>
    <s v="USD"/>
    <n v="80"/>
    <n v="2002.7199999999998"/>
    <n v="25.034000000000002"/>
    <n v="20"/>
    <n v="500.68000000000006"/>
    <n v="1"/>
    <n v="0.44999999999999996"/>
    <n v="0.30000000000000004"/>
    <n v="0.375"/>
    <n v="1.125"/>
  </r>
  <r>
    <s v="DL-2639"/>
    <s v="Freight forwarder ABC"/>
    <x v="1"/>
    <s v="Zanzibar"/>
    <x v="1"/>
    <x v="24"/>
    <d v="2022-04-12T00:00:00"/>
    <d v="2022-04-14T00:00:00"/>
    <x v="0"/>
    <x v="3"/>
    <x v="0"/>
    <s v="Paid"/>
    <s v="Invoiced"/>
    <s v="FOB"/>
    <n v="24.725000000000001"/>
    <n v="100"/>
    <s v="USD"/>
    <n v="100"/>
    <n v="2472.5"/>
    <n v="80"/>
    <s v="USD"/>
    <n v="80"/>
    <n v="1978"/>
    <n v="24.725000000000001"/>
    <n v="20"/>
    <n v="494.5"/>
    <n v="1"/>
    <n v="0.3"/>
    <n v="0.2"/>
    <n v="0.25"/>
    <n v="0.75"/>
  </r>
  <r>
    <s v="DL-2640"/>
    <s v="Freight forwarder ABC"/>
    <x v="1"/>
    <s v="Mombasa"/>
    <x v="0"/>
    <x v="11"/>
    <d v="2022-04-11T00:00:00"/>
    <d v="2022-04-14T00:00:00"/>
    <x v="0"/>
    <x v="3"/>
    <x v="0"/>
    <s v="Paid"/>
    <s v="Invoiced"/>
    <s v="FOB"/>
    <n v="24.974"/>
    <n v="100"/>
    <s v="USD"/>
    <n v="100"/>
    <n v="2497.4"/>
    <n v="80"/>
    <s v="USD"/>
    <n v="80"/>
    <n v="1997.92"/>
    <n v="24.974"/>
    <n v="20"/>
    <n v="499.48"/>
    <n v="1"/>
    <n v="0.44999999999999996"/>
    <n v="0.30000000000000004"/>
    <n v="0.375"/>
    <n v="1.125"/>
  </r>
  <r>
    <s v="DL-2641"/>
    <s v="Freight forwarder ABC"/>
    <x v="1"/>
    <s v="Addis Ababa"/>
    <x v="0"/>
    <x v="23"/>
    <d v="2022-04-11T00:00:00"/>
    <d v="2022-04-14T00:00:00"/>
    <x v="0"/>
    <x v="3"/>
    <x v="0"/>
    <s v="Paid"/>
    <s v="Invoiced"/>
    <s v="FOB"/>
    <n v="22.314"/>
    <n v="100"/>
    <s v="USD"/>
    <n v="100"/>
    <n v="2231.4"/>
    <n v="80"/>
    <s v="USD"/>
    <n v="80"/>
    <n v="1785.12"/>
    <n v="22.314"/>
    <n v="20"/>
    <n v="446.28"/>
    <n v="1"/>
    <n v="0.44999999999999996"/>
    <n v="0.30000000000000004"/>
    <n v="0.375"/>
    <n v="1.125"/>
  </r>
  <r>
    <s v="DL-2642"/>
    <s v="Freight forwarder ABC"/>
    <x v="1"/>
    <s v="Mogadishu"/>
    <x v="3"/>
    <x v="20"/>
    <d v="2022-04-11T00:00:00"/>
    <d v="2022-04-14T00:00:00"/>
    <x v="0"/>
    <x v="3"/>
    <x v="0"/>
    <s v="Paid"/>
    <s v="Invoiced"/>
    <s v="FOB"/>
    <n v="22.343"/>
    <n v="100"/>
    <s v="USD"/>
    <n v="100"/>
    <n v="2234.3000000000002"/>
    <n v="80"/>
    <s v="USD"/>
    <n v="80"/>
    <n v="1787.44"/>
    <n v="22.343000000000004"/>
    <n v="20"/>
    <n v="446.86000000000007"/>
    <n v="1"/>
    <n v="0.44999999999999996"/>
    <n v="0.30000000000000004"/>
    <n v="0.375"/>
    <n v="1.125"/>
  </r>
  <r>
    <s v="DL-2643"/>
    <s v="Freight forwarder ABC"/>
    <x v="1"/>
    <s v="Mogadishu"/>
    <x v="4"/>
    <x v="16"/>
    <d v="2022-04-11T00:00:00"/>
    <d v="2022-04-14T00:00:00"/>
    <x v="0"/>
    <x v="3"/>
    <x v="0"/>
    <s v="Paid"/>
    <s v="Invoiced"/>
    <s v="FOB"/>
    <n v="22.21"/>
    <n v="100"/>
    <s v="USD"/>
    <n v="100"/>
    <n v="2221"/>
    <n v="80"/>
    <s v="USD"/>
    <n v="80"/>
    <n v="1776.8000000000002"/>
    <n v="22.21"/>
    <n v="20"/>
    <n v="444.20000000000005"/>
    <n v="1"/>
    <n v="0.44999999999999996"/>
    <n v="0.30000000000000004"/>
    <n v="0.375"/>
    <n v="1.125"/>
  </r>
  <r>
    <s v="DL-2644"/>
    <s v="Freight forwarder ABC"/>
    <x v="1"/>
    <s v="Mogadishu"/>
    <x v="4"/>
    <x v="16"/>
    <d v="2022-04-11T00:00:00"/>
    <d v="2022-04-14T00:00:00"/>
    <x v="0"/>
    <x v="3"/>
    <x v="0"/>
    <s v="Paid"/>
    <s v="Invoiced"/>
    <s v="FOB"/>
    <n v="22.559000000000001"/>
    <n v="100"/>
    <s v="USD"/>
    <n v="100"/>
    <n v="2255.9"/>
    <n v="80"/>
    <s v="USD"/>
    <n v="80"/>
    <n v="1804.72"/>
    <n v="22.559000000000001"/>
    <n v="20"/>
    <n v="451.18"/>
    <n v="1"/>
    <n v="0.44999999999999996"/>
    <n v="0.30000000000000004"/>
    <n v="0.375"/>
    <n v="1.125"/>
  </r>
  <r>
    <s v="DL-2645"/>
    <s v="Freight forwarder ABC"/>
    <x v="1"/>
    <s v="Mombasa"/>
    <x v="0"/>
    <x v="11"/>
    <d v="2022-04-12T00:00:00"/>
    <d v="2022-04-14T00:00:00"/>
    <x v="0"/>
    <x v="3"/>
    <x v="0"/>
    <s v="Paid"/>
    <s v="Missing"/>
    <s v="FOB"/>
    <n v="25.053999999999998"/>
    <n v="100"/>
    <s v="USD"/>
    <n v="100"/>
    <n v="2505.3999999999996"/>
    <n v="80"/>
    <s v="USD"/>
    <n v="80"/>
    <n v="2004.32"/>
    <n v="25.053999999999995"/>
    <n v="20"/>
    <n v="501.07999999999993"/>
    <n v="1"/>
    <n v="0.3"/>
    <n v="0.2"/>
    <n v="0.25"/>
    <n v="0.75"/>
  </r>
  <r>
    <s v="DL-2646"/>
    <s v="Freight forwarder ABC"/>
    <x v="1"/>
    <s v="Marrakech"/>
    <x v="3"/>
    <x v="4"/>
    <d v="2022-04-12T00:00:00"/>
    <d v="2022-04-14T00:00:00"/>
    <x v="0"/>
    <x v="3"/>
    <x v="0"/>
    <s v="Paid"/>
    <s v="Missing"/>
    <s v="FOB"/>
    <n v="25.074000000000002"/>
    <n v="100"/>
    <s v="USD"/>
    <n v="100"/>
    <n v="2507.4"/>
    <n v="80"/>
    <s v="USD"/>
    <n v="80"/>
    <n v="2005.92"/>
    <n v="25.074000000000002"/>
    <n v="20"/>
    <n v="501.48"/>
    <n v="1"/>
    <n v="0.3"/>
    <n v="0.2"/>
    <n v="0.25"/>
    <n v="0.75"/>
  </r>
  <r>
    <s v="DL-2647"/>
    <s v="Freight forwarder ABC"/>
    <x v="1"/>
    <s v="Zanzibar"/>
    <x v="4"/>
    <x v="12"/>
    <d v="2022-04-12T00:00:00"/>
    <d v="2022-04-14T00:00:00"/>
    <x v="0"/>
    <x v="3"/>
    <x v="0"/>
    <s v="Paid"/>
    <s v="Missing"/>
    <s v="FOB"/>
    <n v="24.960999999999999"/>
    <n v="100"/>
    <s v="USD"/>
    <n v="100"/>
    <n v="2496.1"/>
    <n v="80"/>
    <s v="USD"/>
    <n v="80"/>
    <n v="1996.8799999999999"/>
    <n v="24.960999999999999"/>
    <n v="20"/>
    <n v="499.21999999999997"/>
    <n v="1"/>
    <n v="0.3"/>
    <n v="0.2"/>
    <n v="0.25"/>
    <n v="0.75"/>
  </r>
  <r>
    <s v="DL-2648"/>
    <s v="Freight forwarder ABC"/>
    <x v="1"/>
    <s v="Mogadishu"/>
    <x v="2"/>
    <x v="2"/>
    <d v="2022-04-11T00:00:00"/>
    <d v="2022-04-14T00:00:00"/>
    <x v="0"/>
    <x v="3"/>
    <x v="0"/>
    <s v="Paid"/>
    <s v="Missing"/>
    <s v="FOB"/>
    <n v="25.033000000000001"/>
    <n v="100"/>
    <s v="USD"/>
    <n v="100"/>
    <n v="2503.3000000000002"/>
    <n v="80"/>
    <s v="USD"/>
    <n v="80"/>
    <n v="2002.64"/>
    <n v="25.033000000000001"/>
    <n v="20"/>
    <n v="500.66"/>
    <n v="1"/>
    <n v="0.44999999999999996"/>
    <n v="0.30000000000000004"/>
    <n v="0.375"/>
    <n v="1.125"/>
  </r>
  <r>
    <s v="DL-2649"/>
    <s v="Freight forwarder ABC"/>
    <x v="1"/>
    <s v="Mombasa"/>
    <x v="4"/>
    <x v="6"/>
    <d v="2022-04-11T00:00:00"/>
    <d v="2022-04-14T00:00:00"/>
    <x v="0"/>
    <x v="3"/>
    <x v="0"/>
    <s v="Paid"/>
    <s v="Missing"/>
    <s v="FOB"/>
    <n v="25.085999999999999"/>
    <n v="100"/>
    <s v="USD"/>
    <n v="100"/>
    <n v="2508.6"/>
    <n v="80"/>
    <s v="USD"/>
    <n v="80"/>
    <n v="2006.8799999999999"/>
    <n v="25.085999999999999"/>
    <n v="20"/>
    <n v="501.71999999999997"/>
    <n v="1"/>
    <n v="0.44999999999999996"/>
    <n v="0.30000000000000004"/>
    <n v="0.375"/>
    <n v="1.125"/>
  </r>
  <r>
    <s v="DL-2650"/>
    <s v="Freight forwarder ABC"/>
    <x v="1"/>
    <s v="Mombasa"/>
    <x v="2"/>
    <x v="3"/>
    <d v="2022-04-11T00:00:00"/>
    <d v="2022-04-14T00:00:00"/>
    <x v="0"/>
    <x v="3"/>
    <x v="0"/>
    <s v="Paid"/>
    <s v="Missing"/>
    <s v="FOB"/>
    <n v="25.044"/>
    <n v="100"/>
    <s v="USD"/>
    <n v="100"/>
    <n v="2504.4"/>
    <n v="80"/>
    <s v="USD"/>
    <n v="80"/>
    <n v="2003.52"/>
    <n v="25.044"/>
    <n v="20"/>
    <n v="500.88"/>
    <n v="1"/>
    <n v="0.44999999999999996"/>
    <n v="0.30000000000000004"/>
    <n v="0.375"/>
    <n v="1.125"/>
  </r>
  <r>
    <s v="DL-2651"/>
    <s v="Freight forwarder ABC"/>
    <x v="1"/>
    <s v="Zanzibar"/>
    <x v="0"/>
    <x v="15"/>
    <d v="2022-04-11T00:00:00"/>
    <d v="2022-04-14T00:00:00"/>
    <x v="0"/>
    <x v="3"/>
    <x v="0"/>
    <s v="Paid"/>
    <s v="Missing"/>
    <s v="FOB"/>
    <n v="25.100999999999999"/>
    <n v="100"/>
    <s v="USD"/>
    <n v="100"/>
    <n v="2510.1"/>
    <n v="80"/>
    <s v="USD"/>
    <n v="80"/>
    <n v="2008.08"/>
    <n v="25.100999999999999"/>
    <n v="20"/>
    <n v="502.02"/>
    <n v="1"/>
    <n v="0.44999999999999996"/>
    <n v="0.30000000000000004"/>
    <n v="0.375"/>
    <n v="1.125"/>
  </r>
  <r>
    <s v="DL-2652"/>
    <s v="Freight forwarder ABC"/>
    <x v="1"/>
    <s v="Mombasa"/>
    <x v="3"/>
    <x v="19"/>
    <d v="2022-04-11T00:00:00"/>
    <d v="2022-04-14T00:00:00"/>
    <x v="0"/>
    <x v="3"/>
    <x v="0"/>
    <s v="Paid"/>
    <s v="Missing"/>
    <s v="FOB"/>
    <n v="24.812000000000001"/>
    <n v="100"/>
    <s v="USD"/>
    <n v="100"/>
    <n v="2481.2000000000003"/>
    <n v="80"/>
    <s v="USD"/>
    <n v="80"/>
    <n v="1984.96"/>
    <n v="24.812000000000001"/>
    <n v="20"/>
    <n v="496.24"/>
    <n v="1"/>
    <n v="0.44999999999999996"/>
    <n v="0.30000000000000004"/>
    <n v="0.375"/>
    <n v="1.125"/>
  </r>
  <r>
    <s v="DL-2653"/>
    <s v="Freight forwarder ABC"/>
    <x v="1"/>
    <s v="Addis Ababa"/>
    <x v="1"/>
    <x v="17"/>
    <d v="2022-04-11T00:00:00"/>
    <d v="2022-04-14T00:00:00"/>
    <x v="0"/>
    <x v="3"/>
    <x v="0"/>
    <s v="Paid"/>
    <s v="Missing"/>
    <s v="FOB"/>
    <n v="25.027000000000001"/>
    <n v="100"/>
    <s v="USD"/>
    <n v="100"/>
    <n v="2502.7000000000003"/>
    <n v="80"/>
    <s v="USD"/>
    <n v="80"/>
    <n v="2002.16"/>
    <n v="25.027000000000001"/>
    <n v="20"/>
    <n v="500.54"/>
    <n v="1"/>
    <n v="0.44999999999999996"/>
    <n v="0.30000000000000004"/>
    <n v="0.375"/>
    <n v="1.125"/>
  </r>
  <r>
    <s v="DL-2654"/>
    <s v="Freight forwarder ABC"/>
    <x v="1"/>
    <s v="Addis Ababa"/>
    <x v="3"/>
    <x v="7"/>
    <d v="2022-04-11T00:00:00"/>
    <d v="2022-04-14T00:00:00"/>
    <x v="0"/>
    <x v="3"/>
    <x v="0"/>
    <s v="Paid"/>
    <s v="Missing"/>
    <s v="FOB"/>
    <n v="25.076000000000001"/>
    <n v="100"/>
    <s v="USD"/>
    <n v="100"/>
    <n v="2507.6"/>
    <n v="80"/>
    <s v="USD"/>
    <n v="80"/>
    <n v="2006.08"/>
    <n v="25.076000000000001"/>
    <n v="20"/>
    <n v="501.52"/>
    <n v="1"/>
    <n v="0.44999999999999996"/>
    <n v="0.30000000000000004"/>
    <n v="0.375"/>
    <n v="1.125"/>
  </r>
  <r>
    <s v="DL-2655"/>
    <s v="Freight forwarder ABC"/>
    <x v="1"/>
    <s v="Addis Ababa"/>
    <x v="1"/>
    <x v="17"/>
    <d v="2022-04-11T00:00:00"/>
    <d v="2022-04-14T00:00:00"/>
    <x v="0"/>
    <x v="3"/>
    <x v="0"/>
    <s v="Paid"/>
    <s v="Missing"/>
    <s v="FOB"/>
    <n v="25.123000000000001"/>
    <n v="100"/>
    <s v="USD"/>
    <n v="100"/>
    <n v="2512.3000000000002"/>
    <n v="80"/>
    <s v="USD"/>
    <n v="80"/>
    <n v="2009.8400000000001"/>
    <n v="25.123000000000001"/>
    <n v="20"/>
    <n v="502.46000000000004"/>
    <n v="1"/>
    <n v="0.44999999999999996"/>
    <n v="0.30000000000000004"/>
    <n v="0.375"/>
    <n v="1.125"/>
  </r>
  <r>
    <s v="DL-2656"/>
    <s v="Freight forwarder ABC"/>
    <x v="1"/>
    <s v="Marrakech"/>
    <x v="1"/>
    <x v="9"/>
    <d v="2022-04-11T00:00:00"/>
    <d v="2022-04-14T00:00:00"/>
    <x v="0"/>
    <x v="3"/>
    <x v="0"/>
    <s v="Paid"/>
    <s v="Missing"/>
    <s v="FOB"/>
    <n v="25.143000000000001"/>
    <n v="100"/>
    <s v="USD"/>
    <n v="100"/>
    <n v="2514.3000000000002"/>
    <n v="80"/>
    <s v="USD"/>
    <n v="80"/>
    <n v="2011.44"/>
    <n v="25.143000000000001"/>
    <n v="20"/>
    <n v="502.86"/>
    <n v="1"/>
    <n v="0.44999999999999996"/>
    <n v="0.30000000000000004"/>
    <n v="0.375"/>
    <n v="1.125"/>
  </r>
  <r>
    <s v="DL-2657"/>
    <s v="Freight forwarder ABC"/>
    <x v="1"/>
    <s v="Mombasa"/>
    <x v="2"/>
    <x v="3"/>
    <d v="2022-04-12T00:00:00"/>
    <d v="2022-04-14T00:00:00"/>
    <x v="0"/>
    <x v="3"/>
    <x v="0"/>
    <s v="Paid"/>
    <s v="Missing"/>
    <s v="FOB"/>
    <n v="25.131"/>
    <n v="100"/>
    <s v="USD"/>
    <n v="100"/>
    <n v="2513.1"/>
    <n v="80"/>
    <s v="USD"/>
    <n v="80"/>
    <n v="2010.48"/>
    <n v="25.131"/>
    <n v="20"/>
    <n v="502.62"/>
    <n v="1"/>
    <n v="0.3"/>
    <n v="0.2"/>
    <n v="0.25"/>
    <n v="0.75"/>
  </r>
  <r>
    <s v="DL-2658"/>
    <s v="Freight forwarder ABC"/>
    <x v="1"/>
    <s v="Marrakech"/>
    <x v="2"/>
    <x v="22"/>
    <d v="2022-04-11T00:00:00"/>
    <d v="2022-04-14T00:00:00"/>
    <x v="0"/>
    <x v="3"/>
    <x v="0"/>
    <s v="Paid"/>
    <s v="Missing"/>
    <s v="FOB"/>
    <n v="25.033999999999999"/>
    <n v="100"/>
    <s v="USD"/>
    <n v="100"/>
    <n v="2503.4"/>
    <n v="80"/>
    <s v="USD"/>
    <n v="80"/>
    <n v="2002.7199999999998"/>
    <n v="25.034000000000002"/>
    <n v="20"/>
    <n v="500.68000000000006"/>
    <n v="1"/>
    <n v="0.44999999999999996"/>
    <n v="0.30000000000000004"/>
    <n v="0.375"/>
    <n v="1.125"/>
  </r>
  <r>
    <s v="DL-2659"/>
    <s v="Freight forwarder ABC"/>
    <x v="1"/>
    <s v="Addis Ababa"/>
    <x v="3"/>
    <x v="7"/>
    <d v="2022-04-12T00:00:00"/>
    <d v="2022-04-14T00:00:00"/>
    <x v="0"/>
    <x v="3"/>
    <x v="0"/>
    <s v="Paid"/>
    <s v="Missing"/>
    <s v="FOB"/>
    <n v="24.725000000000001"/>
    <n v="100"/>
    <s v="USD"/>
    <n v="100"/>
    <n v="2472.5"/>
    <n v="80"/>
    <s v="USD"/>
    <n v="80"/>
    <n v="1978"/>
    <n v="24.725000000000001"/>
    <n v="20"/>
    <n v="494.5"/>
    <n v="1"/>
    <n v="0.3"/>
    <n v="0.2"/>
    <n v="0.25"/>
    <n v="0.75"/>
  </r>
  <r>
    <s v="DL-2660"/>
    <s v="Freight forwarder ABC"/>
    <x v="1"/>
    <s v="Zanzibar"/>
    <x v="3"/>
    <x v="10"/>
    <d v="2022-04-11T00:00:00"/>
    <d v="2022-04-14T00:00:00"/>
    <x v="0"/>
    <x v="3"/>
    <x v="0"/>
    <s v="Paid"/>
    <s v="Missing"/>
    <s v="FOB"/>
    <n v="24.974"/>
    <n v="100"/>
    <s v="USD"/>
    <n v="100"/>
    <n v="2497.4"/>
    <n v="80"/>
    <s v="USD"/>
    <n v="80"/>
    <n v="1997.92"/>
    <n v="24.974"/>
    <n v="20"/>
    <n v="499.48"/>
    <n v="1"/>
    <n v="0.44999999999999996"/>
    <n v="0.30000000000000004"/>
    <n v="0.375"/>
    <n v="1.125"/>
  </r>
  <r>
    <s v="DL-2661"/>
    <s v="Freight forwarder ABC"/>
    <x v="1"/>
    <s v="Marrakech"/>
    <x v="2"/>
    <x v="22"/>
    <d v="2022-04-11T00:00:00"/>
    <d v="2022-04-14T00:00:00"/>
    <x v="0"/>
    <x v="3"/>
    <x v="0"/>
    <s v="Paid"/>
    <s v="Missing"/>
    <s v="FOB"/>
    <n v="22.314"/>
    <n v="100"/>
    <s v="USD"/>
    <n v="100"/>
    <n v="2231.4"/>
    <n v="80"/>
    <s v="USD"/>
    <n v="80"/>
    <n v="1785.12"/>
    <n v="22.314"/>
    <n v="20"/>
    <n v="446.28"/>
    <n v="1"/>
    <n v="0.44999999999999996"/>
    <n v="0.30000000000000004"/>
    <n v="0.375"/>
    <n v="1.125"/>
  </r>
  <r>
    <s v="DL-2662"/>
    <s v="Freight forwarder ABC"/>
    <x v="1"/>
    <s v="Mombasa"/>
    <x v="1"/>
    <x v="18"/>
    <d v="2022-04-11T00:00:00"/>
    <d v="2022-04-14T00:00:00"/>
    <x v="0"/>
    <x v="3"/>
    <x v="0"/>
    <s v="Paid"/>
    <s v="Missing"/>
    <s v="FOB"/>
    <n v="22.343"/>
    <n v="100"/>
    <s v="USD"/>
    <n v="100"/>
    <n v="2234.3000000000002"/>
    <n v="80"/>
    <s v="USD"/>
    <n v="80"/>
    <n v="1787.44"/>
    <n v="22.343000000000004"/>
    <n v="20"/>
    <n v="446.86000000000007"/>
    <n v="1"/>
    <n v="0.44999999999999996"/>
    <n v="0.30000000000000004"/>
    <n v="0.375"/>
    <n v="1.125"/>
  </r>
  <r>
    <s v="DL-2663"/>
    <s v="Freight forwarder ABC"/>
    <x v="1"/>
    <s v="Marrakech"/>
    <x v="0"/>
    <x v="5"/>
    <d v="2022-04-11T00:00:00"/>
    <d v="2022-04-14T00:00:00"/>
    <x v="0"/>
    <x v="3"/>
    <x v="0"/>
    <s v="Paid"/>
    <s v="Missing"/>
    <s v="FOB"/>
    <n v="22.21"/>
    <n v="100"/>
    <s v="USD"/>
    <n v="100"/>
    <n v="2221"/>
    <n v="80"/>
    <s v="USD"/>
    <n v="80"/>
    <n v="1776.8000000000002"/>
    <n v="22.21"/>
    <n v="20"/>
    <n v="444.20000000000005"/>
    <n v="1"/>
    <n v="0.44999999999999996"/>
    <n v="0.30000000000000004"/>
    <n v="0.375"/>
    <n v="1.125"/>
  </r>
  <r>
    <s v="DL-2664"/>
    <s v="Freight forwarder ABC"/>
    <x v="1"/>
    <s v="Zanzibar"/>
    <x v="0"/>
    <x v="15"/>
    <d v="2022-04-11T00:00:00"/>
    <d v="2022-04-14T00:00:00"/>
    <x v="0"/>
    <x v="3"/>
    <x v="0"/>
    <s v="Paid"/>
    <s v="Missing"/>
    <s v="FOB"/>
    <n v="22.559000000000001"/>
    <n v="100"/>
    <s v="USD"/>
    <n v="100"/>
    <n v="2255.9"/>
    <n v="80"/>
    <s v="USD"/>
    <n v="80"/>
    <n v="1804.72"/>
    <n v="22.559000000000001"/>
    <n v="20"/>
    <n v="451.18"/>
    <n v="1"/>
    <n v="0.44999999999999996"/>
    <n v="0.30000000000000004"/>
    <n v="0.375"/>
    <n v="1.125"/>
  </r>
  <r>
    <s v="DL-2699"/>
    <s v="Freight forwarder ABC"/>
    <x v="2"/>
    <s v="Marrakech"/>
    <x v="2"/>
    <x v="22"/>
    <d v="2022-04-19T00:00:00"/>
    <d v="2022-05-06T00:00:00"/>
    <x v="0"/>
    <x v="4"/>
    <x v="0"/>
    <s v="Missing"/>
    <s v="Missing"/>
    <s v="SECURITY &amp; ESCORT"/>
    <n v="30.120799999999999"/>
    <n v="20"/>
    <s v="USD"/>
    <n v="20"/>
    <n v="602.41599999999994"/>
    <n v="10"/>
    <s v="USD"/>
    <n v="10"/>
    <n v="301.20799999999997"/>
    <n v="30.120799999999996"/>
    <n v="10"/>
    <n v="301.20799999999997"/>
    <n v="1"/>
    <n v="2.5499999999999998"/>
    <n v="1.7000000000000002"/>
    <n v="2.125"/>
    <n v="6.375"/>
  </r>
  <r>
    <s v="DL-2700"/>
    <s v="Freight forwarder ABC"/>
    <x v="2"/>
    <s v="Mogadishu"/>
    <x v="0"/>
    <x v="0"/>
    <d v="2022-04-19T00:00:00"/>
    <d v="2022-05-07T00:00:00"/>
    <x v="0"/>
    <x v="4"/>
    <x v="0"/>
    <s v="Missing"/>
    <s v="Missing"/>
    <s v="SECURITY &amp; ESCORT"/>
    <n v="28.071200000000001"/>
    <n v="20"/>
    <s v="USD"/>
    <n v="20"/>
    <n v="561.42399999999998"/>
    <n v="10"/>
    <s v="USD"/>
    <n v="10"/>
    <n v="280.71199999999999"/>
    <n v="28.071199999999997"/>
    <n v="10"/>
    <n v="280.71199999999999"/>
    <n v="1"/>
    <n v="2.6999999999999997"/>
    <n v="1.8"/>
    <n v="2.25"/>
    <n v="6.75"/>
  </r>
  <r>
    <s v="DL-2701"/>
    <s v="Freight forwarder ABC"/>
    <x v="2"/>
    <s v="Marrakech"/>
    <x v="0"/>
    <x v="5"/>
    <d v="2022-04-20T00:00:00"/>
    <d v="2022-05-09T00:00:00"/>
    <x v="0"/>
    <x v="4"/>
    <x v="0"/>
    <s v="Missing"/>
    <s v="Missing"/>
    <s v="SECURITY &amp; ESCORT"/>
    <n v="30.020199999999999"/>
    <n v="20"/>
    <s v="USD"/>
    <n v="20"/>
    <n v="600.404"/>
    <n v="10"/>
    <s v="USD"/>
    <n v="10"/>
    <n v="300.202"/>
    <n v="30.020199999999999"/>
    <n v="10"/>
    <n v="300.202"/>
    <n v="1"/>
    <n v="2.85"/>
    <n v="1.9000000000000001"/>
    <n v="2.375"/>
    <n v="7.125"/>
  </r>
  <r>
    <s v="DL-2702"/>
    <s v="Freight forwarder ABC"/>
    <x v="2"/>
    <s v="Zanzibar"/>
    <x v="0"/>
    <x v="15"/>
    <d v="2022-04-25T00:00:00"/>
    <d v="2022-05-13T00:00:00"/>
    <x v="0"/>
    <x v="4"/>
    <x v="0"/>
    <s v="Missing"/>
    <s v="Missing"/>
    <s v="SECURITY &amp; ESCORT"/>
    <n v="30.048100000000002"/>
    <n v="20"/>
    <s v="USD"/>
    <n v="20"/>
    <n v="600.96199999999999"/>
    <n v="10"/>
    <s v="USD"/>
    <n v="10"/>
    <n v="300.48099999999999"/>
    <n v="30.048099999999998"/>
    <n v="10"/>
    <n v="300.48099999999999"/>
    <n v="1"/>
    <n v="2.6999999999999997"/>
    <n v="1.8"/>
    <n v="2.25"/>
    <n v="6.75"/>
  </r>
  <r>
    <s v="DL-2703"/>
    <s v="Freight forwarder ABC"/>
    <x v="2"/>
    <s v="Mombasa"/>
    <x v="4"/>
    <x v="6"/>
    <d v="2022-04-20T00:00:00"/>
    <d v="2022-05-06T00:00:00"/>
    <x v="0"/>
    <x v="4"/>
    <x v="0"/>
    <s v="Missing"/>
    <s v="Missing"/>
    <s v="SECURITY &amp; ESCORT"/>
    <n v="30.099900000000002"/>
    <n v="20"/>
    <s v="USD"/>
    <n v="20"/>
    <n v="601.99800000000005"/>
    <n v="10"/>
    <s v="USD"/>
    <n v="10"/>
    <n v="300.99900000000002"/>
    <n v="30.099900000000002"/>
    <n v="10"/>
    <n v="300.99900000000002"/>
    <n v="1"/>
    <n v="2.4"/>
    <n v="1.6"/>
    <n v="2"/>
    <n v="6"/>
  </r>
  <r>
    <s v="DL-2704"/>
    <s v="Freight forwarder ABC"/>
    <x v="2"/>
    <s v="Addis Ababa"/>
    <x v="0"/>
    <x v="23"/>
    <d v="2022-04-22T00:00:00"/>
    <d v="2022-05-12T00:00:00"/>
    <x v="0"/>
    <x v="4"/>
    <x v="0"/>
    <s v="Missing"/>
    <s v="Missing"/>
    <s v="SECURITY &amp; ESCORT"/>
    <n v="30.183299999999999"/>
    <n v="20"/>
    <s v="USD"/>
    <n v="20"/>
    <n v="603.66599999999994"/>
    <n v="10"/>
    <s v="USD"/>
    <n v="10"/>
    <n v="301.83299999999997"/>
    <n v="30.183299999999996"/>
    <n v="10"/>
    <n v="301.83299999999997"/>
    <n v="1"/>
    <n v="3"/>
    <n v="2"/>
    <n v="2.5"/>
    <n v="7.5"/>
  </r>
  <r>
    <s v="DL-2705"/>
    <s v="Freight forwarder ABC"/>
    <x v="2"/>
    <s v="Marrakech"/>
    <x v="2"/>
    <x v="22"/>
    <d v="2022-04-20T00:00:00"/>
    <d v="2022-05-09T00:00:00"/>
    <x v="0"/>
    <x v="4"/>
    <x v="0"/>
    <s v="Missing"/>
    <s v="Missing"/>
    <s v="SECURITY &amp; ESCORT"/>
    <n v="28.152699999999999"/>
    <n v="20"/>
    <s v="USD"/>
    <n v="20"/>
    <n v="563.05399999999997"/>
    <n v="10"/>
    <s v="USD"/>
    <n v="10"/>
    <n v="281.52699999999999"/>
    <n v="28.152699999999999"/>
    <n v="10"/>
    <n v="281.52699999999999"/>
    <n v="1"/>
    <n v="2.85"/>
    <n v="1.9000000000000001"/>
    <n v="2.375"/>
    <n v="7.125"/>
  </r>
  <r>
    <s v="DL-2706"/>
    <s v="Freight forwarder ABC"/>
    <x v="2"/>
    <s v="Marrakech"/>
    <x v="4"/>
    <x v="21"/>
    <d v="2022-04-19T00:00:00"/>
    <d v="2022-05-06T00:00:00"/>
    <x v="0"/>
    <x v="4"/>
    <x v="0"/>
    <s v="Missing"/>
    <s v="Missing"/>
    <s v="SECURITY &amp; ESCORT"/>
    <n v="30.071400000000001"/>
    <n v="20"/>
    <s v="USD"/>
    <n v="20"/>
    <n v="601.428"/>
    <n v="10"/>
    <s v="USD"/>
    <n v="10"/>
    <n v="300.714"/>
    <n v="30.071400000000001"/>
    <n v="10"/>
    <n v="300.714"/>
    <n v="1"/>
    <n v="2.5499999999999998"/>
    <n v="1.7000000000000002"/>
    <n v="2.125"/>
    <n v="6.375"/>
  </r>
  <r>
    <s v="DL-2707"/>
    <s v="Freight forwarder ABC"/>
    <x v="2"/>
    <s v="Mogadishu"/>
    <x v="2"/>
    <x v="2"/>
    <d v="2022-04-25T00:00:00"/>
    <d v="2022-05-13T00:00:00"/>
    <x v="0"/>
    <x v="4"/>
    <x v="0"/>
    <s v="Missing"/>
    <s v="Missing"/>
    <s v="SECURITY &amp; ESCORT"/>
    <n v="28.1435"/>
    <n v="20"/>
    <s v="USD"/>
    <n v="20"/>
    <n v="562.87"/>
    <n v="10"/>
    <s v="USD"/>
    <n v="10"/>
    <n v="281.435"/>
    <n v="28.1435"/>
    <n v="10"/>
    <n v="281.435"/>
    <n v="1"/>
    <n v="2.6999999999999997"/>
    <n v="1.8"/>
    <n v="2.25"/>
    <n v="6.75"/>
  </r>
  <r>
    <s v="DL-2708"/>
    <s v="Freight forwarder ABC"/>
    <x v="2"/>
    <s v="Marrakech"/>
    <x v="2"/>
    <x v="22"/>
    <d v="2022-05-09T00:00:00"/>
    <d v="2022-06-02T00:00:00"/>
    <x v="0"/>
    <x v="5"/>
    <x v="0"/>
    <s v="Missing"/>
    <s v="Invoiced"/>
    <s v="SECURITY &amp; ESCORT"/>
    <n v="30.090299999999999"/>
    <n v="20"/>
    <s v="USD"/>
    <n v="20"/>
    <n v="601.80600000000004"/>
    <n v="10"/>
    <s v="USD"/>
    <n v="10"/>
    <n v="300.90300000000002"/>
    <n v="30.090300000000003"/>
    <n v="10"/>
    <n v="300.90300000000002"/>
    <n v="1"/>
    <n v="3.5999999999999996"/>
    <n v="2.4000000000000004"/>
    <n v="3"/>
    <n v="9"/>
  </r>
  <r>
    <s v="DL-2709"/>
    <s v="Freight forwarder ABC"/>
    <x v="2"/>
    <s v="Mogadishu"/>
    <x v="1"/>
    <x v="1"/>
    <d v="2022-04-27T00:00:00"/>
    <d v="2022-05-14T00:00:00"/>
    <x v="0"/>
    <x v="4"/>
    <x v="0"/>
    <s v="Missing"/>
    <s v="Missing"/>
    <s v="SECURITY &amp; ESCORT"/>
    <n v="30.142499999999998"/>
    <n v="20"/>
    <s v="USD"/>
    <n v="20"/>
    <n v="602.84999999999991"/>
    <n v="10"/>
    <s v="USD"/>
    <n v="10"/>
    <n v="301.42499999999995"/>
    <n v="30.142499999999995"/>
    <n v="10"/>
    <n v="301.42499999999995"/>
    <n v="1"/>
    <n v="2.5499999999999998"/>
    <n v="1.7000000000000002"/>
    <n v="2.125"/>
    <n v="6.375"/>
  </r>
  <r>
    <s v="DL-2710"/>
    <s v="Freight forwarder ABC"/>
    <x v="2"/>
    <s v="Zanzibar"/>
    <x v="0"/>
    <x v="15"/>
    <d v="2022-05-03T00:00:00"/>
    <d v="2022-05-23T00:00:00"/>
    <x v="0"/>
    <x v="4"/>
    <x v="0"/>
    <s v="Missing"/>
    <s v="Missing"/>
    <s v="SECURITY &amp; ESCORT"/>
    <n v="30.0443"/>
    <n v="20"/>
    <s v="USD"/>
    <n v="20"/>
    <n v="600.88599999999997"/>
    <n v="10"/>
    <s v="USD"/>
    <n v="10"/>
    <n v="300.44299999999998"/>
    <n v="30.0443"/>
    <n v="10"/>
    <n v="300.44299999999998"/>
    <n v="1"/>
    <n v="3"/>
    <n v="2"/>
    <n v="2.5"/>
    <n v="7.5"/>
  </r>
  <r>
    <s v="DL-2711"/>
    <s v="Freight forwarder ABC"/>
    <x v="2"/>
    <s v="Marrakech"/>
    <x v="0"/>
    <x v="5"/>
    <d v="2022-04-26T00:00:00"/>
    <d v="2022-05-16T00:00:00"/>
    <x v="0"/>
    <x v="4"/>
    <x v="0"/>
    <s v="Missing"/>
    <s v="Missing"/>
    <s v="SECURITY &amp; ESCORT"/>
    <n v="30.064599999999999"/>
    <n v="20"/>
    <s v="USD"/>
    <n v="20"/>
    <n v="601.29199999999992"/>
    <n v="10"/>
    <s v="USD"/>
    <n v="10"/>
    <n v="300.64599999999996"/>
    <n v="30.064599999999995"/>
    <n v="10"/>
    <n v="300.64599999999996"/>
    <n v="1"/>
    <n v="3"/>
    <n v="2"/>
    <n v="2.5"/>
    <n v="7.5"/>
  </r>
  <r>
    <s v="DL-2712"/>
    <s v="Freight forwarder ABC"/>
    <x v="2"/>
    <s v="Mombasa"/>
    <x v="0"/>
    <x v="11"/>
    <d v="2022-04-20T00:00:00"/>
    <d v="2022-05-06T00:00:00"/>
    <x v="0"/>
    <x v="4"/>
    <x v="0"/>
    <s v="Missing"/>
    <s v="Missing"/>
    <s v="SECURITY &amp; ESCORT"/>
    <n v="28.166599999999999"/>
    <n v="20"/>
    <s v="USD"/>
    <n v="20"/>
    <n v="563.33199999999999"/>
    <n v="10"/>
    <s v="USD"/>
    <n v="10"/>
    <n v="281.666"/>
    <n v="28.166599999999999"/>
    <n v="10"/>
    <n v="281.666"/>
    <n v="1"/>
    <n v="2.4"/>
    <n v="1.6"/>
    <n v="2"/>
    <n v="6"/>
  </r>
  <r>
    <s v="DL-2713"/>
    <s v="Freight forwarder ABC"/>
    <x v="2"/>
    <s v="Zanzibar"/>
    <x v="2"/>
    <x v="13"/>
    <d v="2022-04-26T00:00:00"/>
    <d v="2022-05-17T00:00:00"/>
    <x v="0"/>
    <x v="4"/>
    <x v="0"/>
    <s v="Missing"/>
    <s v="Missing"/>
    <s v="SECURITY &amp; ESCORT"/>
    <n v="30.1572"/>
    <n v="20"/>
    <s v="USD"/>
    <n v="20"/>
    <n v="603.14400000000001"/>
    <n v="10"/>
    <s v="USD"/>
    <n v="10"/>
    <n v="301.572"/>
    <n v="30.1572"/>
    <n v="10"/>
    <n v="301.572"/>
    <n v="1"/>
    <n v="3.15"/>
    <n v="2.1"/>
    <n v="2.625"/>
    <n v="7.875"/>
  </r>
  <r>
    <s v="DL-2714"/>
    <s v="Freight forwarder ABC"/>
    <x v="2"/>
    <s v="Mombasa"/>
    <x v="0"/>
    <x v="11"/>
    <d v="2022-04-19T00:00:00"/>
    <d v="2022-05-06T00:00:00"/>
    <x v="0"/>
    <x v="4"/>
    <x v="0"/>
    <s v="Missing"/>
    <s v="Missing"/>
    <s v="SECURITY &amp; ESCORT"/>
    <n v="30.0425"/>
    <n v="20"/>
    <s v="USD"/>
    <n v="20"/>
    <n v="600.85"/>
    <n v="10"/>
    <s v="USD"/>
    <n v="10"/>
    <n v="300.42500000000001"/>
    <n v="30.0425"/>
    <n v="10"/>
    <n v="300.42500000000001"/>
    <n v="1"/>
    <n v="2.5499999999999998"/>
    <n v="1.7000000000000002"/>
    <n v="2.125"/>
    <n v="6.375"/>
  </r>
  <r>
    <s v="DL-2715"/>
    <s v="Freight forwarder ABC"/>
    <x v="2"/>
    <s v="Mombasa"/>
    <x v="0"/>
    <x v="11"/>
    <d v="2022-04-26T00:00:00"/>
    <d v="2022-05-16T00:00:00"/>
    <x v="0"/>
    <x v="4"/>
    <x v="0"/>
    <s v="Missing"/>
    <s v="Missing"/>
    <s v="SECURITY &amp; ESCORT"/>
    <n v="28.078099999999999"/>
    <n v="20"/>
    <s v="USD"/>
    <n v="20"/>
    <n v="561.56200000000001"/>
    <n v="10"/>
    <s v="USD"/>
    <n v="10"/>
    <n v="280.78100000000001"/>
    <n v="28.078099999999999"/>
    <n v="10"/>
    <n v="280.78100000000001"/>
    <n v="1"/>
    <n v="3"/>
    <n v="2"/>
    <n v="2.5"/>
    <n v="7.5"/>
  </r>
  <r>
    <s v="DL-2716"/>
    <s v="Freight forwarder ABC"/>
    <x v="2"/>
    <s v="Marrakech"/>
    <x v="2"/>
    <x v="22"/>
    <d v="2022-04-19T00:00:00"/>
    <d v="2022-05-06T00:00:00"/>
    <x v="0"/>
    <x v="4"/>
    <x v="0"/>
    <s v="Missing"/>
    <s v="Paid"/>
    <s v="TRANSPORTATION"/>
    <n v="30.120799999999999"/>
    <n v="600"/>
    <s v="USD"/>
    <n v="600"/>
    <n v="18072.48"/>
    <n v="300"/>
    <s v="USD"/>
    <n v="300"/>
    <n v="9036.24"/>
    <n v="30.120799999999999"/>
    <n v="300"/>
    <n v="9036.24"/>
    <n v="1"/>
    <n v="2.5499999999999998"/>
    <n v="1.7000000000000002"/>
    <n v="2.125"/>
    <n v="6.375"/>
  </r>
  <r>
    <s v="DL-2717"/>
    <s v="Freight forwarder ABC"/>
    <x v="2"/>
    <s v="Mogadishu"/>
    <x v="3"/>
    <x v="20"/>
    <d v="2022-04-19T00:00:00"/>
    <d v="2022-05-07T00:00:00"/>
    <x v="0"/>
    <x v="4"/>
    <x v="0"/>
    <s v="Missing"/>
    <s v="Paid"/>
    <s v="TRANSPORTATION"/>
    <n v="28.071200000000001"/>
    <n v="600"/>
    <s v="USD"/>
    <n v="600"/>
    <n v="16842.72"/>
    <n v="300"/>
    <s v="USD"/>
    <n v="300"/>
    <n v="8421.36"/>
    <n v="28.071200000000001"/>
    <n v="300"/>
    <n v="8421.36"/>
    <n v="1"/>
    <n v="2.6999999999999997"/>
    <n v="1.8"/>
    <n v="2.25"/>
    <n v="6.75"/>
  </r>
  <r>
    <s v="DL-2718"/>
    <s v="Freight forwarder ABC"/>
    <x v="2"/>
    <s v="Zanzibar"/>
    <x v="4"/>
    <x v="12"/>
    <d v="2022-04-20T00:00:00"/>
    <d v="2022-05-09T00:00:00"/>
    <x v="0"/>
    <x v="4"/>
    <x v="0"/>
    <s v="Missing"/>
    <s v="Paid"/>
    <s v="TRANSPORTATION"/>
    <n v="30.020199999999999"/>
    <n v="600"/>
    <s v="USD"/>
    <n v="600"/>
    <n v="18012.12"/>
    <n v="300"/>
    <s v="USD"/>
    <n v="300"/>
    <n v="9006.06"/>
    <n v="30.020199999999999"/>
    <n v="300"/>
    <n v="9006.06"/>
    <n v="1"/>
    <n v="2.85"/>
    <n v="1.9000000000000001"/>
    <n v="2.375"/>
    <n v="7.125"/>
  </r>
  <r>
    <s v="DL-2719"/>
    <s v="Freight forwarder ABC"/>
    <x v="2"/>
    <s v="Mogadishu"/>
    <x v="2"/>
    <x v="2"/>
    <d v="2022-04-25T00:00:00"/>
    <d v="2022-05-13T00:00:00"/>
    <x v="0"/>
    <x v="4"/>
    <x v="0"/>
    <s v="Missing"/>
    <s v="Invoiced"/>
    <s v="TRANSPORTATION"/>
    <n v="30.048100000000002"/>
    <n v="600"/>
    <s v="USD"/>
    <n v="600"/>
    <n v="18028.86"/>
    <n v="300"/>
    <s v="USD"/>
    <n v="300"/>
    <n v="9014.43"/>
    <n v="30.048100000000002"/>
    <n v="300"/>
    <n v="9014.43"/>
    <n v="1"/>
    <n v="2.6999999999999997"/>
    <n v="1.8"/>
    <n v="2.25"/>
    <n v="6.75"/>
  </r>
  <r>
    <s v="DL-2720"/>
    <s v="Freight forwarder ABC"/>
    <x v="2"/>
    <s v="Marrakech"/>
    <x v="2"/>
    <x v="22"/>
    <d v="2022-04-20T00:00:00"/>
    <d v="2022-05-06T00:00:00"/>
    <x v="0"/>
    <x v="4"/>
    <x v="0"/>
    <s v="Missing"/>
    <s v="Paid"/>
    <s v="TRANSPORTATION"/>
    <n v="30.099900000000002"/>
    <n v="600"/>
    <s v="USD"/>
    <n v="600"/>
    <n v="18059.940000000002"/>
    <n v="300"/>
    <s v="USD"/>
    <n v="300"/>
    <n v="9029.9700000000012"/>
    <n v="30.099900000000005"/>
    <n v="300"/>
    <n v="9029.9700000000012"/>
    <n v="1"/>
    <n v="2.4"/>
    <n v="1.6"/>
    <n v="2"/>
    <n v="6"/>
  </r>
  <r>
    <s v="DL-2721"/>
    <s v="Freight forwarder ABC"/>
    <x v="2"/>
    <s v="Mombasa"/>
    <x v="0"/>
    <x v="11"/>
    <d v="2022-04-22T00:00:00"/>
    <d v="2022-05-12T00:00:00"/>
    <x v="0"/>
    <x v="4"/>
    <x v="0"/>
    <s v="Missing"/>
    <s v="Paid"/>
    <s v="TRANSPORTATION"/>
    <n v="30.183299999999999"/>
    <n v="600"/>
    <s v="USD"/>
    <n v="600"/>
    <n v="18109.98"/>
    <n v="300"/>
    <s v="USD"/>
    <n v="300"/>
    <n v="9054.99"/>
    <n v="30.183299999999999"/>
    <n v="300"/>
    <n v="9054.99"/>
    <n v="1"/>
    <n v="3"/>
    <n v="2"/>
    <n v="2.5"/>
    <n v="7.5"/>
  </r>
  <r>
    <s v="DL-2722"/>
    <s v="Freight forwarder ABC"/>
    <x v="2"/>
    <s v="Mogadishu"/>
    <x v="3"/>
    <x v="20"/>
    <d v="2022-04-20T00:00:00"/>
    <d v="2022-05-09T00:00:00"/>
    <x v="0"/>
    <x v="4"/>
    <x v="0"/>
    <s v="Missing"/>
    <s v="Paid"/>
    <s v="TRANSPORTATION"/>
    <n v="28.152699999999999"/>
    <n v="600"/>
    <s v="USD"/>
    <n v="600"/>
    <n v="16891.62"/>
    <n v="300"/>
    <s v="USD"/>
    <n v="300"/>
    <n v="8445.81"/>
    <n v="28.152699999999999"/>
    <n v="300"/>
    <n v="8445.81"/>
    <n v="1"/>
    <n v="2.85"/>
    <n v="1.9000000000000001"/>
    <n v="2.375"/>
    <n v="7.125"/>
  </r>
  <r>
    <s v="DL-2723"/>
    <s v="Freight forwarder ABC"/>
    <x v="2"/>
    <s v="Mombasa"/>
    <x v="3"/>
    <x v="19"/>
    <d v="2022-04-19T00:00:00"/>
    <d v="2022-05-06T00:00:00"/>
    <x v="0"/>
    <x v="4"/>
    <x v="0"/>
    <s v="Missing"/>
    <s v="Paid"/>
    <s v="TRANSPORTATION"/>
    <n v="30.071400000000001"/>
    <n v="600"/>
    <s v="USD"/>
    <n v="600"/>
    <n v="18042.84"/>
    <n v="300"/>
    <s v="USD"/>
    <n v="300"/>
    <n v="9021.42"/>
    <n v="30.071400000000001"/>
    <n v="300"/>
    <n v="9021.42"/>
    <n v="1"/>
    <n v="2.5499999999999998"/>
    <n v="1.7000000000000002"/>
    <n v="2.125"/>
    <n v="6.375"/>
  </r>
  <r>
    <s v="DL-2724"/>
    <s v="Freight forwarder ABC"/>
    <x v="2"/>
    <s v="Mogadishu"/>
    <x v="0"/>
    <x v="0"/>
    <d v="2022-04-25T00:00:00"/>
    <d v="2022-05-13T00:00:00"/>
    <x v="0"/>
    <x v="4"/>
    <x v="0"/>
    <s v="Missing"/>
    <s v="Invoiced"/>
    <s v="TRANSPORTATION"/>
    <n v="28.1435"/>
    <n v="600"/>
    <s v="USD"/>
    <n v="600"/>
    <n v="16886.099999999999"/>
    <n v="300"/>
    <s v="USD"/>
    <n v="300"/>
    <n v="8443.0499999999993"/>
    <n v="28.143499999999996"/>
    <n v="300"/>
    <n v="8443.0499999999993"/>
    <n v="1"/>
    <n v="2.6999999999999997"/>
    <n v="1.8"/>
    <n v="2.25"/>
    <n v="6.75"/>
  </r>
  <r>
    <s v="DL-2725"/>
    <s v="Freight forwarder ABC"/>
    <x v="2"/>
    <s v="Mogadishu"/>
    <x v="3"/>
    <x v="20"/>
    <d v="2022-05-09T00:00:00"/>
    <d v="2022-06-02T00:00:00"/>
    <x v="0"/>
    <x v="5"/>
    <x v="0"/>
    <s v="Missing"/>
    <s v="Invoiced"/>
    <s v="TRANSPORTATION"/>
    <n v="30.090299999999999"/>
    <n v="600"/>
    <s v="USD"/>
    <n v="600"/>
    <n v="18054.18"/>
    <n v="300"/>
    <s v="USD"/>
    <n v="300"/>
    <n v="9027.09"/>
    <n v="30.090299999999999"/>
    <n v="300"/>
    <n v="9027.09"/>
    <n v="1"/>
    <n v="3.5999999999999996"/>
    <n v="2.4000000000000004"/>
    <n v="3"/>
    <n v="9"/>
  </r>
  <r>
    <s v="DL-2726"/>
    <s v="Freight forwarder ABC"/>
    <x v="2"/>
    <s v="Mombasa"/>
    <x v="3"/>
    <x v="19"/>
    <d v="2022-04-27T00:00:00"/>
    <d v="2022-05-14T00:00:00"/>
    <x v="0"/>
    <x v="4"/>
    <x v="0"/>
    <s v="Missing"/>
    <s v="Invoiced"/>
    <s v="TRANSPORTATION"/>
    <n v="30.142499999999998"/>
    <n v="600"/>
    <s v="USD"/>
    <n v="600"/>
    <n v="18085.5"/>
    <n v="300"/>
    <s v="USD"/>
    <n v="300"/>
    <n v="9042.75"/>
    <n v="30.142499999999998"/>
    <n v="300"/>
    <n v="9042.75"/>
    <n v="1"/>
    <n v="2.5499999999999998"/>
    <n v="1.7000000000000002"/>
    <n v="2.125"/>
    <n v="6.375"/>
  </r>
  <r>
    <s v="DL-2727"/>
    <s v="Freight forwarder ABC"/>
    <x v="2"/>
    <s v="Addis Ababa"/>
    <x v="2"/>
    <x v="14"/>
    <d v="2022-05-03T00:00:00"/>
    <d v="2022-05-23T00:00:00"/>
    <x v="0"/>
    <x v="4"/>
    <x v="0"/>
    <s v="Missing"/>
    <s v="Invoiced"/>
    <s v="TRANSPORTATION"/>
    <n v="30.0443"/>
    <n v="600"/>
    <s v="USD"/>
    <n v="600"/>
    <n v="18026.579999999998"/>
    <n v="300"/>
    <s v="USD"/>
    <n v="300"/>
    <n v="9013.2899999999991"/>
    <n v="30.044299999999996"/>
    <n v="300"/>
    <n v="9013.2899999999991"/>
    <n v="1"/>
    <n v="3"/>
    <n v="2"/>
    <n v="2.5"/>
    <n v="7.5"/>
  </r>
  <r>
    <s v="DL-2728"/>
    <s v="Freight forwarder ABC"/>
    <x v="2"/>
    <s v="Zanzibar"/>
    <x v="4"/>
    <x v="12"/>
    <d v="2022-04-26T00:00:00"/>
    <d v="2022-05-16T00:00:00"/>
    <x v="0"/>
    <x v="4"/>
    <x v="0"/>
    <s v="Missing"/>
    <s v="Invoiced"/>
    <s v="TRANSPORTATION"/>
    <n v="30.064599999999999"/>
    <n v="600"/>
    <s v="USD"/>
    <n v="600"/>
    <n v="18038.759999999998"/>
    <n v="300"/>
    <s v="USD"/>
    <n v="300"/>
    <n v="9019.3799999999992"/>
    <n v="30.064599999999999"/>
    <n v="300"/>
    <n v="9019.3799999999992"/>
    <n v="1"/>
    <n v="3"/>
    <n v="2"/>
    <n v="2.5"/>
    <n v="7.5"/>
  </r>
  <r>
    <s v="DL-2729"/>
    <s v="Freight forwarder ABC"/>
    <x v="2"/>
    <s v="Marrakech"/>
    <x v="4"/>
    <x v="21"/>
    <d v="2022-04-20T00:00:00"/>
    <d v="2022-05-06T00:00:00"/>
    <x v="0"/>
    <x v="4"/>
    <x v="0"/>
    <s v="Missing"/>
    <s v="Paid"/>
    <s v="TRANSPORTATION"/>
    <n v="28.166599999999999"/>
    <n v="600"/>
    <s v="USD"/>
    <n v="600"/>
    <n v="16899.96"/>
    <n v="300"/>
    <s v="USD"/>
    <n v="300"/>
    <n v="8449.98"/>
    <n v="28.166599999999999"/>
    <n v="300"/>
    <n v="8449.98"/>
    <n v="1"/>
    <n v="2.4"/>
    <n v="1.6"/>
    <n v="2"/>
    <n v="6"/>
  </r>
  <r>
    <s v="DL-2730"/>
    <s v="Freight forwarder ABC"/>
    <x v="2"/>
    <s v="Zanzibar"/>
    <x v="0"/>
    <x v="15"/>
    <d v="2022-04-26T00:00:00"/>
    <d v="2022-05-17T00:00:00"/>
    <x v="0"/>
    <x v="4"/>
    <x v="0"/>
    <s v="Missing"/>
    <s v="Invoiced"/>
    <s v="TRANSPORTATION"/>
    <n v="30.1572"/>
    <n v="600"/>
    <s v="USD"/>
    <n v="600"/>
    <n v="18094.32"/>
    <n v="300"/>
    <s v="USD"/>
    <n v="300"/>
    <n v="9047.16"/>
    <n v="30.1572"/>
    <n v="300"/>
    <n v="9047.16"/>
    <n v="1"/>
    <n v="3.15"/>
    <n v="2.1"/>
    <n v="2.625"/>
    <n v="7.875"/>
  </r>
  <r>
    <s v="DL-2731"/>
    <s v="Freight forwarder ABC"/>
    <x v="2"/>
    <s v="Mombasa"/>
    <x v="1"/>
    <x v="18"/>
    <d v="2022-04-19T00:00:00"/>
    <d v="2022-05-06T00:00:00"/>
    <x v="0"/>
    <x v="4"/>
    <x v="0"/>
    <s v="Missing"/>
    <s v="Paid"/>
    <s v="TRANSPORTATION"/>
    <n v="30.0425"/>
    <n v="600"/>
    <s v="USD"/>
    <n v="600"/>
    <n v="18025.5"/>
    <n v="300"/>
    <s v="USD"/>
    <n v="300"/>
    <n v="9012.75"/>
    <n v="30.0425"/>
    <n v="300"/>
    <n v="9012.75"/>
    <n v="1"/>
    <n v="2.5499999999999998"/>
    <n v="1.7000000000000002"/>
    <n v="2.125"/>
    <n v="6.375"/>
  </r>
  <r>
    <s v="DL-2732"/>
    <s v="Freight forwarder ABC"/>
    <x v="2"/>
    <s v="Zanzibar"/>
    <x v="1"/>
    <x v="24"/>
    <d v="2022-04-26T00:00:00"/>
    <d v="2022-05-16T00:00:00"/>
    <x v="0"/>
    <x v="4"/>
    <x v="0"/>
    <s v="Missing"/>
    <s v="Invoiced"/>
    <s v="TRANSPORTATION"/>
    <n v="28.078099999999999"/>
    <n v="600"/>
    <s v="USD"/>
    <n v="600"/>
    <n v="16846.86"/>
    <n v="300"/>
    <s v="USD"/>
    <n v="300"/>
    <n v="8423.43"/>
    <n v="28.078100000000003"/>
    <n v="300"/>
    <n v="8423.43"/>
    <n v="1"/>
    <n v="3"/>
    <n v="2"/>
    <n v="2.5"/>
    <n v="7.5"/>
  </r>
  <r>
    <s v="DL-2733"/>
    <s v="Freight forwarder ABC"/>
    <x v="2"/>
    <s v="Mogadishu"/>
    <x v="4"/>
    <x v="16"/>
    <d v="2022-05-04T00:00:00"/>
    <d v="2022-05-24T00:00:00"/>
    <x v="0"/>
    <x v="4"/>
    <x v="0"/>
    <s v="Missing"/>
    <s v="Invoiced"/>
    <s v="TRANSPORTATION"/>
    <n v="34.063000000000002"/>
    <n v="600"/>
    <s v="USD"/>
    <n v="600"/>
    <n v="20437.800000000003"/>
    <n v="300"/>
    <s v="USD"/>
    <n v="300"/>
    <n v="10218.900000000001"/>
    <n v="34.063000000000002"/>
    <n v="300"/>
    <n v="10218.900000000001"/>
    <n v="1"/>
    <n v="3"/>
    <n v="2"/>
    <n v="2.5"/>
    <n v="7.5"/>
  </r>
  <r>
    <s v="DL-2734"/>
    <s v="Freight forwarder ABC"/>
    <x v="2"/>
    <s v="Mombasa"/>
    <x v="2"/>
    <x v="3"/>
    <d v="2022-05-03T00:00:00"/>
    <d v="2022-05-20T00:00:00"/>
    <x v="0"/>
    <x v="4"/>
    <x v="0"/>
    <s v="Missing"/>
    <s v="Invoiced"/>
    <s v="TRANSPORTATION"/>
    <n v="34.153700000000001"/>
    <n v="600"/>
    <s v="USD"/>
    <n v="600"/>
    <n v="20492.22"/>
    <n v="300"/>
    <s v="USD"/>
    <n v="300"/>
    <n v="10246.11"/>
    <n v="34.153700000000001"/>
    <n v="300"/>
    <n v="10246.11"/>
    <n v="1"/>
    <n v="2.5499999999999998"/>
    <n v="1.7000000000000002"/>
    <n v="2.125"/>
    <n v="6.375"/>
  </r>
  <r>
    <s v="DL-2735"/>
    <s v="Freight forwarder ABC"/>
    <x v="2"/>
    <s v="Mogadishu"/>
    <x v="1"/>
    <x v="1"/>
    <d v="2022-04-27T00:00:00"/>
    <d v="2022-05-25T00:00:00"/>
    <x v="0"/>
    <x v="4"/>
    <x v="0"/>
    <s v="Missing"/>
    <s v="Invoiced"/>
    <s v="TRANSPORTATION"/>
    <n v="32.156999999999996"/>
    <n v="600"/>
    <s v="USD"/>
    <n v="600"/>
    <n v="19294.199999999997"/>
    <n v="300"/>
    <s v="USD"/>
    <n v="300"/>
    <n v="9647.0999999999985"/>
    <n v="32.156999999999996"/>
    <n v="300"/>
    <n v="9647.0999999999985"/>
    <n v="1"/>
    <n v="4.2"/>
    <n v="2.8000000000000003"/>
    <n v="3.5"/>
    <n v="10.5"/>
  </r>
  <r>
    <s v="DL-2736"/>
    <s v="Freight forwarder ABC"/>
    <x v="2"/>
    <s v="Zanzibar"/>
    <x v="1"/>
    <x v="24"/>
    <d v="2022-05-03T00:00:00"/>
    <d v="2022-05-31T00:00:00"/>
    <x v="0"/>
    <x v="4"/>
    <x v="0"/>
    <s v="Missing"/>
    <s v="Invoiced"/>
    <s v="TRANSPORTATION"/>
    <n v="30.221"/>
    <n v="600"/>
    <s v="USD"/>
    <n v="600"/>
    <n v="18132.599999999999"/>
    <n v="300"/>
    <s v="USD"/>
    <n v="300"/>
    <n v="9066.2999999999993"/>
    <n v="30.220999999999997"/>
    <n v="300"/>
    <n v="9066.2999999999993"/>
    <n v="1"/>
    <n v="4.2"/>
    <n v="2.8000000000000003"/>
    <n v="3.5"/>
    <n v="10.5"/>
  </r>
  <r>
    <s v="DL-2737"/>
    <s v="Freight forwarder ABC"/>
    <x v="2"/>
    <s v="Zanzibar"/>
    <x v="1"/>
    <x v="24"/>
    <d v="2022-05-04T00:00:00"/>
    <d v="2022-05-24T00:00:00"/>
    <x v="0"/>
    <x v="4"/>
    <x v="0"/>
    <s v="Missing"/>
    <s v="Missing"/>
    <s v="SECURITY &amp; ESCORT"/>
    <n v="34.063000000000002"/>
    <n v="20"/>
    <s v="USD"/>
    <n v="20"/>
    <n v="681.26"/>
    <n v="10"/>
    <s v="USD"/>
    <n v="10"/>
    <n v="340.63"/>
    <n v="34.063000000000002"/>
    <n v="10"/>
    <n v="340.63"/>
    <n v="1"/>
    <n v="3"/>
    <n v="2"/>
    <n v="2.5"/>
    <n v="7.5"/>
  </r>
  <r>
    <s v="DL-2738"/>
    <s v="Freight forwarder ABC"/>
    <x v="2"/>
    <s v="Marrakech"/>
    <x v="1"/>
    <x v="9"/>
    <d v="2022-05-03T00:00:00"/>
    <d v="2022-05-27T00:00:00"/>
    <x v="0"/>
    <x v="4"/>
    <x v="0"/>
    <s v="Missing"/>
    <s v="Invoiced"/>
    <s v="TRANSPORTATION"/>
    <n v="28.180299999999999"/>
    <n v="600"/>
    <s v="USD"/>
    <n v="600"/>
    <n v="16908.18"/>
    <n v="300"/>
    <s v="USD"/>
    <n v="300"/>
    <n v="8454.09"/>
    <n v="28.180299999999999"/>
    <n v="300"/>
    <n v="8454.09"/>
    <n v="1"/>
    <n v="3.5999999999999996"/>
    <n v="2.4000000000000004"/>
    <n v="3"/>
    <n v="9"/>
  </r>
  <r>
    <s v="DL-2739"/>
    <s v="Freight forwarder ABC"/>
    <x v="2"/>
    <s v="Mombasa"/>
    <x v="1"/>
    <x v="18"/>
    <d v="2022-05-03T00:00:00"/>
    <d v="2022-05-20T00:00:00"/>
    <x v="0"/>
    <x v="4"/>
    <x v="0"/>
    <s v="Missing"/>
    <s v="Missing"/>
    <s v="SECURITY &amp; ESCORT"/>
    <n v="34.153700000000001"/>
    <n v="20"/>
    <s v="USD"/>
    <n v="20"/>
    <n v="683.07400000000007"/>
    <n v="10"/>
    <s v="USD"/>
    <n v="10"/>
    <n v="341.53700000000003"/>
    <n v="34.153700000000001"/>
    <n v="10"/>
    <n v="341.53700000000003"/>
    <n v="1"/>
    <n v="2.5499999999999998"/>
    <n v="1.7000000000000002"/>
    <n v="2.125"/>
    <n v="6.375"/>
  </r>
  <r>
    <s v="DL-2740"/>
    <s v="Freight forwarder ABC"/>
    <x v="2"/>
    <s v="Zanzibar"/>
    <x v="2"/>
    <x v="13"/>
    <d v="2022-05-11T00:00:00"/>
    <d v="2022-06-01T00:00:00"/>
    <x v="0"/>
    <x v="5"/>
    <x v="0"/>
    <s v="Paid"/>
    <s v="Invoiced"/>
    <s v="TRANSPORTATION"/>
    <n v="30.09"/>
    <n v="600"/>
    <s v="USD"/>
    <n v="600"/>
    <n v="18054"/>
    <n v="300"/>
    <s v="USD"/>
    <n v="300"/>
    <n v="9027"/>
    <n v="30.09"/>
    <n v="300"/>
    <n v="9027"/>
    <n v="1"/>
    <n v="3.15"/>
    <n v="2.1"/>
    <n v="2.625"/>
    <n v="7.875"/>
  </r>
  <r>
    <s v="DL-2741"/>
    <s v="Freight forwarder ABC"/>
    <x v="2"/>
    <s v="Mombasa"/>
    <x v="2"/>
    <x v="3"/>
    <d v="2022-04-27T00:00:00"/>
    <d v="2022-05-25T00:00:00"/>
    <x v="0"/>
    <x v="4"/>
    <x v="0"/>
    <s v="Missing"/>
    <s v="Missing"/>
    <s v="SECURITY &amp; ESCORT"/>
    <n v="32.156999999999996"/>
    <n v="20"/>
    <s v="USD"/>
    <n v="20"/>
    <n v="643.13999999999987"/>
    <n v="10"/>
    <s v="USD"/>
    <n v="10"/>
    <n v="321.56999999999994"/>
    <n v="32.156999999999996"/>
    <n v="10"/>
    <n v="321.56999999999994"/>
    <n v="1"/>
    <n v="4.2"/>
    <n v="2.8000000000000003"/>
    <n v="3.5"/>
    <n v="10.5"/>
  </r>
  <r>
    <s v="DL-2742"/>
    <s v="Freight forwarder ABC"/>
    <x v="2"/>
    <s v="Mombasa"/>
    <x v="1"/>
    <x v="18"/>
    <d v="2022-05-04T00:00:00"/>
    <d v="2022-05-25T00:00:00"/>
    <x v="0"/>
    <x v="4"/>
    <x v="0"/>
    <s v="Missing"/>
    <s v="Invoiced"/>
    <s v="TRANSPORTATION"/>
    <n v="28.100300000000001"/>
    <n v="600"/>
    <s v="USD"/>
    <n v="600"/>
    <n v="16860.18"/>
    <n v="300"/>
    <s v="USD"/>
    <n v="300"/>
    <n v="8430.09"/>
    <n v="28.100300000000001"/>
    <n v="300"/>
    <n v="8430.09"/>
    <n v="1"/>
    <n v="3.15"/>
    <n v="2.1"/>
    <n v="2.625"/>
    <n v="7.875"/>
  </r>
  <r>
    <s v="DL-2743"/>
    <s v="Freight forwarder ABC"/>
    <x v="2"/>
    <s v="Mogadishu"/>
    <x v="1"/>
    <x v="1"/>
    <d v="2022-05-03T00:00:00"/>
    <d v="2022-05-31T00:00:00"/>
    <x v="0"/>
    <x v="4"/>
    <x v="0"/>
    <s v="Missing"/>
    <s v="Missing"/>
    <s v="SECURITY &amp; ESCORT"/>
    <n v="30.221"/>
    <n v="20"/>
    <s v="USD"/>
    <n v="20"/>
    <n v="604.41999999999996"/>
    <n v="10"/>
    <s v="USD"/>
    <n v="10"/>
    <n v="302.20999999999998"/>
    <n v="30.220999999999997"/>
    <n v="10"/>
    <n v="302.20999999999998"/>
    <n v="1"/>
    <n v="4.2"/>
    <n v="2.8000000000000003"/>
    <n v="3.5"/>
    <n v="10.5"/>
  </r>
  <r>
    <s v="DL-2744"/>
    <s v="Freight forwarder ABC"/>
    <x v="2"/>
    <s v="Mombasa"/>
    <x v="1"/>
    <x v="18"/>
    <d v="2022-05-03T00:00:00"/>
    <d v="2022-05-23T00:00:00"/>
    <x v="0"/>
    <x v="4"/>
    <x v="0"/>
    <s v="Missing"/>
    <s v="Invoiced"/>
    <s v="TRANSPORTATION"/>
    <n v="28.054400000000001"/>
    <n v="600"/>
    <s v="USD"/>
    <n v="600"/>
    <n v="16832.64"/>
    <n v="300"/>
    <s v="USD"/>
    <n v="300"/>
    <n v="8416.32"/>
    <n v="28.054399999999998"/>
    <n v="300"/>
    <n v="8416.32"/>
    <n v="1"/>
    <n v="3"/>
    <n v="2"/>
    <n v="2.5"/>
    <n v="7.5"/>
  </r>
  <r>
    <s v="DL-2745"/>
    <s v="Freight forwarder ABC"/>
    <x v="2"/>
    <s v="Mombasa"/>
    <x v="1"/>
    <x v="18"/>
    <d v="2022-05-03T00:00:00"/>
    <d v="2022-05-27T00:00:00"/>
    <x v="0"/>
    <x v="4"/>
    <x v="0"/>
    <s v="Missing"/>
    <s v="Missing"/>
    <s v="SECURITY &amp; ESCORT"/>
    <n v="28.180299999999999"/>
    <n v="20"/>
    <s v="USD"/>
    <n v="20"/>
    <n v="563.60599999999999"/>
    <n v="10"/>
    <s v="USD"/>
    <n v="10"/>
    <n v="281.803"/>
    <n v="28.180299999999999"/>
    <n v="10"/>
    <n v="281.803"/>
    <n v="1"/>
    <n v="3.5999999999999996"/>
    <n v="2.4000000000000004"/>
    <n v="3"/>
    <n v="9"/>
  </r>
  <r>
    <s v="DL-2746"/>
    <s v="Freight forwarder ABC"/>
    <x v="2"/>
    <s v="Marrakech"/>
    <x v="3"/>
    <x v="4"/>
    <d v="2022-05-07T00:00:00"/>
    <d v="2022-05-28T00:00:00"/>
    <x v="0"/>
    <x v="4"/>
    <x v="0"/>
    <s v="Missing"/>
    <s v="Invoiced"/>
    <s v="TRANSPORTATION"/>
    <n v="28.084499999999998"/>
    <n v="600"/>
    <s v="USD"/>
    <n v="600"/>
    <n v="16850.7"/>
    <n v="300"/>
    <s v="USD"/>
    <n v="300"/>
    <n v="8425.35"/>
    <n v="28.084500000000002"/>
    <n v="300"/>
    <n v="8425.35"/>
    <n v="1"/>
    <n v="3.15"/>
    <n v="2.1"/>
    <n v="2.625"/>
    <n v="7.875"/>
  </r>
  <r>
    <s v="DL-2747"/>
    <s v="Freight forwarder ABC"/>
    <x v="2"/>
    <s v="Mogadishu"/>
    <x v="2"/>
    <x v="2"/>
    <d v="2022-05-11T00:00:00"/>
    <d v="2022-06-01T00:00:00"/>
    <x v="0"/>
    <x v="5"/>
    <x v="0"/>
    <s v="Paid"/>
    <s v="Invoiced"/>
    <s v="SECURITY &amp; ESCORT"/>
    <n v="30.09"/>
    <n v="20"/>
    <s v="USD"/>
    <n v="20"/>
    <n v="601.79999999999995"/>
    <n v="10"/>
    <s v="USD"/>
    <n v="10"/>
    <n v="300.89999999999998"/>
    <n v="30.089999999999996"/>
    <n v="10"/>
    <n v="300.89999999999998"/>
    <n v="1"/>
    <n v="3.15"/>
    <n v="2.1"/>
    <n v="2.625"/>
    <n v="7.875"/>
  </r>
  <r>
    <s v="DL-2748"/>
    <s v="Freight forwarder ABC"/>
    <x v="2"/>
    <s v="Marrakech"/>
    <x v="4"/>
    <x v="21"/>
    <d v="2022-04-27T00:00:00"/>
    <d v="2022-05-19T00:00:00"/>
    <x v="0"/>
    <x v="4"/>
    <x v="0"/>
    <s v="Missing"/>
    <s v="Invoiced"/>
    <s v="TRANSPORTATION"/>
    <n v="28.0715"/>
    <n v="600"/>
    <s v="USD"/>
    <n v="600"/>
    <n v="16842.900000000001"/>
    <n v="300"/>
    <s v="USD"/>
    <n v="300"/>
    <n v="8421.4500000000007"/>
    <n v="28.071500000000004"/>
    <n v="300"/>
    <n v="8421.4500000000007"/>
    <n v="1"/>
    <n v="3.3"/>
    <n v="2.2000000000000002"/>
    <n v="2.75"/>
    <n v="8.25"/>
  </r>
  <r>
    <s v="DL-2749"/>
    <s v="Freight forwarder ABC"/>
    <x v="2"/>
    <s v="Marrakech"/>
    <x v="0"/>
    <x v="5"/>
    <d v="2022-05-04T00:00:00"/>
    <d v="2022-05-25T00:00:00"/>
    <x v="0"/>
    <x v="4"/>
    <x v="0"/>
    <s v="Missing"/>
    <s v="Missing"/>
    <s v="SECURITY &amp; ESCORT"/>
    <n v="28.100300000000001"/>
    <n v="20"/>
    <s v="USD"/>
    <n v="20"/>
    <n v="562.00599999999997"/>
    <n v="10"/>
    <s v="USD"/>
    <n v="10"/>
    <n v="281.00299999999999"/>
    <n v="28.100299999999997"/>
    <n v="10"/>
    <n v="281.00299999999999"/>
    <n v="1"/>
    <n v="3.15"/>
    <n v="2.1"/>
    <n v="2.625"/>
    <n v="7.875"/>
  </r>
  <r>
    <s v="DL-2750"/>
    <s v="Freight forwarder ABC"/>
    <x v="2"/>
    <s v="Zanzibar"/>
    <x v="4"/>
    <x v="12"/>
    <d v="2022-05-03T00:00:00"/>
    <d v="2022-05-27T00:00:00"/>
    <x v="0"/>
    <x v="4"/>
    <x v="0"/>
    <s v="Paid"/>
    <s v="Invoiced"/>
    <s v="TRANSPORTATION"/>
    <n v="28.100899999999999"/>
    <n v="600"/>
    <s v="USD"/>
    <n v="600"/>
    <n v="16860.54"/>
    <n v="300"/>
    <s v="USD"/>
    <n v="300"/>
    <n v="8430.27"/>
    <n v="28.100900000000003"/>
    <n v="300"/>
    <n v="8430.27"/>
    <n v="1"/>
    <n v="3.5999999999999996"/>
    <n v="2.4000000000000004"/>
    <n v="3"/>
    <n v="9"/>
  </r>
  <r>
    <s v="DL-2751"/>
    <s v="Freight forwarder ABC"/>
    <x v="2"/>
    <s v="Addis Ababa"/>
    <x v="0"/>
    <x v="23"/>
    <d v="2022-05-03T00:00:00"/>
    <d v="2022-05-23T00:00:00"/>
    <x v="0"/>
    <x v="4"/>
    <x v="0"/>
    <s v="Missing"/>
    <s v="Missing"/>
    <s v="SECURITY &amp; ESCORT"/>
    <n v="28.054400000000001"/>
    <n v="20"/>
    <s v="USD"/>
    <n v="20"/>
    <n v="561.08799999999997"/>
    <n v="10"/>
    <s v="USD"/>
    <n v="10"/>
    <n v="280.54399999999998"/>
    <n v="28.054399999999998"/>
    <n v="10"/>
    <n v="280.54399999999998"/>
    <n v="1"/>
    <n v="3"/>
    <n v="2"/>
    <n v="2.5"/>
    <n v="7.5"/>
  </r>
  <r>
    <s v="DL-2752"/>
    <s v="Freight forwarder ABC"/>
    <x v="2"/>
    <s v="Addis Ababa"/>
    <x v="1"/>
    <x v="17"/>
    <d v="2022-05-04T00:00:00"/>
    <d v="2022-05-25T00:00:00"/>
    <x v="0"/>
    <x v="4"/>
    <x v="0"/>
    <s v="Missing"/>
    <s v="Invoiced"/>
    <s v="TRANSPORTATION"/>
    <n v="30.1297"/>
    <n v="600"/>
    <s v="USD"/>
    <n v="600"/>
    <n v="18077.82"/>
    <n v="300"/>
    <s v="USD"/>
    <n v="300"/>
    <n v="9038.91"/>
    <n v="30.1297"/>
    <n v="300"/>
    <n v="9038.91"/>
    <n v="1"/>
    <n v="3.15"/>
    <n v="2.1"/>
    <n v="2.625"/>
    <n v="7.875"/>
  </r>
  <r>
    <s v="DL-2753"/>
    <s v="Freight forwarder ABC"/>
    <x v="2"/>
    <s v="Mogadishu"/>
    <x v="0"/>
    <x v="0"/>
    <d v="2022-05-07T00:00:00"/>
    <d v="2022-05-28T00:00:00"/>
    <x v="0"/>
    <x v="4"/>
    <x v="0"/>
    <s v="Missing"/>
    <s v="Invoiced"/>
    <s v="SECURITY &amp; ESCORT"/>
    <n v="28.084499999999998"/>
    <n v="20"/>
    <s v="USD"/>
    <n v="20"/>
    <n v="561.68999999999994"/>
    <n v="10"/>
    <s v="USD"/>
    <n v="10"/>
    <n v="280.84499999999997"/>
    <n v="28.084499999999998"/>
    <n v="10"/>
    <n v="280.84499999999997"/>
    <n v="1"/>
    <n v="3.15"/>
    <n v="2.1"/>
    <n v="2.625"/>
    <n v="7.875"/>
  </r>
  <r>
    <s v="DL-2754"/>
    <s v="Freight forwarder ABC"/>
    <x v="2"/>
    <s v="Mombasa"/>
    <x v="0"/>
    <x v="11"/>
    <d v="2022-05-04T00:00:00"/>
    <d v="2022-05-30T00:00:00"/>
    <x v="0"/>
    <x v="4"/>
    <x v="0"/>
    <s v="Paid"/>
    <s v="Invoiced"/>
    <s v="TRANSPORTATION"/>
    <n v="30.115400000000001"/>
    <n v="600"/>
    <s v="USD"/>
    <n v="600"/>
    <n v="18069.240000000002"/>
    <n v="300"/>
    <s v="USD"/>
    <n v="300"/>
    <n v="9034.6200000000008"/>
    <n v="30.115400000000001"/>
    <n v="300"/>
    <n v="9034.6200000000008"/>
    <n v="1"/>
    <n v="3.9"/>
    <n v="2.6"/>
    <n v="3.25"/>
    <n v="9.75"/>
  </r>
  <r>
    <s v="DL-2755"/>
    <s v="Freight forwarder ABC"/>
    <x v="2"/>
    <s v="Marrakech"/>
    <x v="0"/>
    <x v="5"/>
    <d v="2022-04-27T00:00:00"/>
    <d v="2022-05-19T00:00:00"/>
    <x v="0"/>
    <x v="4"/>
    <x v="0"/>
    <s v="Missing"/>
    <s v="Missing"/>
    <s v="SECURITY &amp; ESCORT"/>
    <n v="28.0715"/>
    <n v="20"/>
    <s v="USD"/>
    <n v="20"/>
    <n v="561.43000000000006"/>
    <n v="10"/>
    <s v="USD"/>
    <n v="10"/>
    <n v="280.71500000000003"/>
    <n v="28.071500000000004"/>
    <n v="10"/>
    <n v="280.71500000000003"/>
    <n v="1"/>
    <n v="3.3"/>
    <n v="2.2000000000000002"/>
    <n v="2.75"/>
    <n v="8.25"/>
  </r>
  <r>
    <s v="DL-2756"/>
    <s v="Freight forwarder ABC"/>
    <x v="2"/>
    <s v="Mogadishu"/>
    <x v="3"/>
    <x v="20"/>
    <d v="2022-05-03T00:00:00"/>
    <d v="2022-05-27T00:00:00"/>
    <x v="0"/>
    <x v="4"/>
    <x v="0"/>
    <s v="Paid"/>
    <s v="Missing"/>
    <s v="SECURITY &amp; ESCORT"/>
    <n v="28.100899999999999"/>
    <n v="20"/>
    <s v="USD"/>
    <n v="20"/>
    <n v="562.01800000000003"/>
    <n v="10"/>
    <s v="USD"/>
    <n v="10"/>
    <n v="281.00900000000001"/>
    <n v="28.100900000000003"/>
    <n v="10"/>
    <n v="281.00900000000001"/>
    <n v="1"/>
    <n v="3.5999999999999996"/>
    <n v="2.4000000000000004"/>
    <n v="3"/>
    <n v="9"/>
  </r>
  <r>
    <s v="DL-2757"/>
    <s v="Freight forwarder ABC"/>
    <x v="2"/>
    <s v="Addis Ababa"/>
    <x v="0"/>
    <x v="23"/>
    <d v="2022-05-04T00:00:00"/>
    <d v="2022-05-25T00:00:00"/>
    <x v="0"/>
    <x v="4"/>
    <x v="0"/>
    <s v="Missing"/>
    <s v="Missing"/>
    <s v="SECURITY &amp; ESCORT"/>
    <n v="30.1297"/>
    <n v="20"/>
    <s v="USD"/>
    <n v="20"/>
    <n v="602.59400000000005"/>
    <n v="10"/>
    <s v="USD"/>
    <n v="10"/>
    <n v="301.29700000000003"/>
    <n v="30.129700000000003"/>
    <n v="10"/>
    <n v="301.29700000000003"/>
    <n v="1"/>
    <n v="3.15"/>
    <n v="2.1"/>
    <n v="2.625"/>
    <n v="7.875"/>
  </r>
  <r>
    <s v="DL-2758"/>
    <s v="Freight forwarder ABC"/>
    <x v="2"/>
    <s v="Zanzibar"/>
    <x v="1"/>
    <x v="24"/>
    <d v="2022-05-04T00:00:00"/>
    <d v="2022-05-30T00:00:00"/>
    <x v="0"/>
    <x v="4"/>
    <x v="0"/>
    <s v="Paid"/>
    <s v="Missing"/>
    <s v="SECURITY &amp; ESCORT"/>
    <n v="30.115400000000001"/>
    <n v="20"/>
    <s v="USD"/>
    <n v="20"/>
    <n v="602.30799999999999"/>
    <n v="10"/>
    <s v="USD"/>
    <n v="10"/>
    <n v="301.154"/>
    <n v="30.115400000000001"/>
    <n v="10"/>
    <n v="301.154"/>
    <n v="1"/>
    <n v="3.9"/>
    <n v="2.6"/>
    <n v="3.25"/>
    <n v="9.75"/>
  </r>
  <r>
    <s v="DL-2812"/>
    <s v="Freight forwarder ABC"/>
    <x v="2"/>
    <s v="Addis Ababa"/>
    <x v="2"/>
    <x v="14"/>
    <d v="2022-05-11T00:00:00"/>
    <d v="2022-05-27T00:00:00"/>
    <x v="0"/>
    <x v="4"/>
    <x v="0"/>
    <s v="Paid"/>
    <s v="Missing"/>
    <s v="SECURITY &amp; ESCORT"/>
    <n v="30.051200000000001"/>
    <n v="20"/>
    <s v="USD"/>
    <n v="20"/>
    <n v="601.024"/>
    <n v="10"/>
    <s v="USD"/>
    <n v="10"/>
    <n v="300.512"/>
    <n v="30.051200000000001"/>
    <n v="10"/>
    <n v="300.512"/>
    <n v="1"/>
    <n v="2.4"/>
    <n v="1.6"/>
    <n v="2"/>
    <n v="6"/>
  </r>
  <r>
    <s v="DL-2813"/>
    <s v="Freight forwarder ABC"/>
    <x v="2"/>
    <s v="Mogadishu"/>
    <x v="2"/>
    <x v="2"/>
    <d v="2022-05-04T00:00:00"/>
    <d v="2022-05-28T00:00:00"/>
    <x v="0"/>
    <x v="4"/>
    <x v="0"/>
    <s v="Paid"/>
    <s v="Invoiced"/>
    <s v="SECURITY &amp; ESCORT"/>
    <n v="29.9468"/>
    <n v="20"/>
    <s v="USD"/>
    <n v="20"/>
    <n v="598.93600000000004"/>
    <n v="10"/>
    <s v="USD"/>
    <n v="10"/>
    <n v="299.46800000000002"/>
    <n v="29.946800000000003"/>
    <n v="10"/>
    <n v="299.46800000000002"/>
    <n v="1"/>
    <n v="3.5999999999999996"/>
    <n v="2.4000000000000004"/>
    <n v="3"/>
    <n v="9"/>
  </r>
  <r>
    <s v="DL-2814"/>
    <s v="Freight forwarder ABC"/>
    <x v="2"/>
    <s v="Mombasa"/>
    <x v="2"/>
    <x v="3"/>
    <d v="2022-05-07T00:00:00"/>
    <d v="2022-06-02T00:00:00"/>
    <x v="0"/>
    <x v="5"/>
    <x v="0"/>
    <s v="Paid"/>
    <s v="Invoiced"/>
    <s v="SECURITY &amp; ESCORT"/>
    <n v="32.1008"/>
    <n v="20"/>
    <s v="USD"/>
    <n v="20"/>
    <n v="642.01599999999996"/>
    <n v="10"/>
    <s v="USD"/>
    <n v="10"/>
    <n v="321.00799999999998"/>
    <n v="32.1008"/>
    <n v="10"/>
    <n v="321.00799999999998"/>
    <n v="1"/>
    <n v="3.9"/>
    <n v="2.6"/>
    <n v="3.25"/>
    <n v="9.75"/>
  </r>
  <r>
    <s v="DL-2815"/>
    <s v="Freight forwarder ABC"/>
    <x v="2"/>
    <s v="Mogadishu"/>
    <x v="1"/>
    <x v="1"/>
    <d v="2022-05-04T00:00:00"/>
    <d v="2022-06-04T00:00:00"/>
    <x v="0"/>
    <x v="5"/>
    <x v="0"/>
    <s v="Paid"/>
    <s v="Invoiced"/>
    <s v="SECURITY &amp; ESCORT"/>
    <n v="34.134500000000003"/>
    <n v="20"/>
    <s v="USD"/>
    <n v="20"/>
    <n v="682.69"/>
    <n v="10"/>
    <s v="USD"/>
    <n v="10"/>
    <n v="341.34500000000003"/>
    <n v="34.134500000000003"/>
    <n v="10"/>
    <n v="341.34500000000003"/>
    <n v="1"/>
    <n v="4.6499999999999995"/>
    <n v="3.1"/>
    <n v="3.875"/>
    <n v="11.625"/>
  </r>
  <r>
    <s v="DL-2816"/>
    <s v="Freight forwarder ABC"/>
    <x v="2"/>
    <s v="Zanzibar"/>
    <x v="3"/>
    <x v="10"/>
    <d v="2022-05-12T00:00:00"/>
    <d v="2022-06-01T00:00:00"/>
    <x v="0"/>
    <x v="5"/>
    <x v="0"/>
    <s v="Paid"/>
    <s v="Invoiced"/>
    <s v="SECURITY &amp; ESCORT"/>
    <n v="34.187100000000001"/>
    <n v="20"/>
    <s v="USD"/>
    <n v="20"/>
    <n v="683.74199999999996"/>
    <n v="10"/>
    <s v="USD"/>
    <n v="10"/>
    <n v="341.87099999999998"/>
    <n v="34.187100000000001"/>
    <n v="10"/>
    <n v="341.87099999999998"/>
    <n v="1"/>
    <n v="3"/>
    <n v="2"/>
    <n v="2.5"/>
    <n v="7.5"/>
  </r>
  <r>
    <s v="DL-2817"/>
    <s v="Freight forwarder ABC"/>
    <x v="2"/>
    <s v="Addis Ababa"/>
    <x v="0"/>
    <x v="23"/>
    <d v="2022-05-16T00:00:00"/>
    <d v="2022-06-08T00:00:00"/>
    <x v="0"/>
    <x v="5"/>
    <x v="0"/>
    <s v="Paid"/>
    <s v="Missing"/>
    <s v="SECURITY &amp; ESCORT"/>
    <n v="30.077500000000001"/>
    <n v="20"/>
    <s v="USD"/>
    <n v="20"/>
    <n v="601.54999999999995"/>
    <n v="10"/>
    <s v="USD"/>
    <n v="10"/>
    <n v="300.77499999999998"/>
    <n v="30.077499999999997"/>
    <n v="10"/>
    <n v="300.77499999999998"/>
    <n v="1"/>
    <n v="3.4499999999999997"/>
    <n v="2.3000000000000003"/>
    <n v="2.875"/>
    <n v="8.625"/>
  </r>
  <r>
    <s v="DL-2818"/>
    <s v="Freight forwarder ABC"/>
    <x v="2"/>
    <s v="Addis Ababa"/>
    <x v="1"/>
    <x v="17"/>
    <d v="2022-05-10T00:00:00"/>
    <d v="2022-05-26T00:00:00"/>
    <x v="0"/>
    <x v="4"/>
    <x v="0"/>
    <s v="Paid"/>
    <s v="Missing"/>
    <s v="SECURITY &amp; ESCORT"/>
    <n v="32.0578"/>
    <n v="20"/>
    <s v="USD"/>
    <n v="20"/>
    <n v="641.15599999999995"/>
    <n v="10"/>
    <s v="USD"/>
    <n v="10"/>
    <n v="320.57799999999997"/>
    <n v="32.0578"/>
    <n v="10"/>
    <n v="320.57799999999997"/>
    <n v="1"/>
    <n v="2.4"/>
    <n v="1.6"/>
    <n v="2"/>
    <n v="6"/>
  </r>
  <r>
    <s v="DL-2819"/>
    <s v="Freight forwarder ABC"/>
    <x v="2"/>
    <s v="Addis Ababa"/>
    <x v="4"/>
    <x v="8"/>
    <d v="2022-05-07T00:00:00"/>
    <d v="2022-05-30T00:00:00"/>
    <x v="0"/>
    <x v="4"/>
    <x v="0"/>
    <s v="Paid"/>
    <s v="Missing"/>
    <s v="SECURITY &amp; ESCORT"/>
    <n v="28.081499999999998"/>
    <n v="20"/>
    <s v="USD"/>
    <n v="20"/>
    <n v="561.63"/>
    <n v="10"/>
    <s v="USD"/>
    <n v="10"/>
    <n v="280.815"/>
    <n v="28.081499999999998"/>
    <n v="10"/>
    <n v="280.815"/>
    <n v="1"/>
    <n v="3.4499999999999997"/>
    <n v="2.3000000000000003"/>
    <n v="2.875"/>
    <n v="8.625"/>
  </r>
  <r>
    <s v="DL-2820"/>
    <s v="Freight forwarder ABC"/>
    <x v="2"/>
    <s v="Mogadishu"/>
    <x v="2"/>
    <x v="2"/>
    <d v="2022-05-12T00:00:00"/>
    <d v="2022-05-28T00:00:00"/>
    <x v="0"/>
    <x v="4"/>
    <x v="0"/>
    <s v="Paid"/>
    <s v="Missing"/>
    <s v="SECURITY &amp; ESCORT"/>
    <n v="29.986899999999999"/>
    <n v="20"/>
    <s v="USD"/>
    <n v="20"/>
    <n v="599.73799999999994"/>
    <n v="10"/>
    <s v="USD"/>
    <n v="10"/>
    <n v="299.86899999999997"/>
    <n v="29.986899999999999"/>
    <n v="10"/>
    <n v="299.86899999999997"/>
    <n v="1"/>
    <n v="2.4"/>
    <n v="1.6"/>
    <n v="2"/>
    <n v="6"/>
  </r>
  <r>
    <s v="DL-2821"/>
    <s v="Freight forwarder ABC"/>
    <x v="2"/>
    <s v="Mombasa"/>
    <x v="2"/>
    <x v="3"/>
    <d v="2022-05-13T00:00:00"/>
    <d v="2022-06-03T00:00:00"/>
    <x v="0"/>
    <x v="5"/>
    <x v="0"/>
    <s v="Paid"/>
    <s v="Missing"/>
    <s v="SECURITY &amp; ESCORT"/>
    <n v="33.898400000000002"/>
    <n v="20"/>
    <s v="USD"/>
    <n v="20"/>
    <n v="677.96800000000007"/>
    <n v="10"/>
    <s v="USD"/>
    <n v="10"/>
    <n v="338.98400000000004"/>
    <n v="33.898400000000002"/>
    <n v="10"/>
    <n v="338.98400000000004"/>
    <n v="1"/>
    <n v="3.15"/>
    <n v="2.1"/>
    <n v="2.625"/>
    <n v="7.875"/>
  </r>
  <r>
    <s v="DL-2822"/>
    <s v="Freight forwarder ABC"/>
    <x v="2"/>
    <s v="Mombasa"/>
    <x v="0"/>
    <x v="11"/>
    <d v="2022-05-16T00:00:00"/>
    <d v="2022-06-08T00:00:00"/>
    <x v="0"/>
    <x v="5"/>
    <x v="0"/>
    <s v="Paid"/>
    <s v="Missing"/>
    <s v="SECURITY &amp; ESCORT"/>
    <n v="28.076599999999999"/>
    <n v="20"/>
    <s v="USD"/>
    <n v="20"/>
    <n v="561.53199999999993"/>
    <n v="10"/>
    <s v="USD"/>
    <n v="10"/>
    <n v="280.76599999999996"/>
    <n v="28.076599999999996"/>
    <n v="10"/>
    <n v="280.76599999999996"/>
    <n v="1"/>
    <n v="3.4499999999999997"/>
    <n v="2.3000000000000003"/>
    <n v="2.875"/>
    <n v="8.625"/>
  </r>
  <r>
    <s v="DL-2823"/>
    <s v="Freight forwarder ABC"/>
    <x v="2"/>
    <s v="Marrakech"/>
    <x v="0"/>
    <x v="5"/>
    <d v="2022-05-16T00:00:00"/>
    <d v="2022-06-02T00:00:00"/>
    <x v="0"/>
    <x v="5"/>
    <x v="0"/>
    <s v="Paid"/>
    <s v="Missing"/>
    <s v="SECURITY &amp; ESCORT"/>
    <n v="30.043600000000001"/>
    <n v="20"/>
    <s v="USD"/>
    <n v="20"/>
    <n v="600.87200000000007"/>
    <n v="10"/>
    <s v="USD"/>
    <n v="10"/>
    <n v="300.43600000000004"/>
    <n v="30.043600000000005"/>
    <n v="10"/>
    <n v="300.43600000000004"/>
    <n v="1"/>
    <n v="2.5499999999999998"/>
    <n v="1.7000000000000002"/>
    <n v="2.125"/>
    <n v="6.375"/>
  </r>
  <r>
    <s v="DL-2824"/>
    <s v="Freight forwarder ABC"/>
    <x v="2"/>
    <s v="Marrakech"/>
    <x v="0"/>
    <x v="5"/>
    <d v="2022-05-31T00:00:00"/>
    <d v="2022-06-18T00:00:00"/>
    <x v="0"/>
    <x v="5"/>
    <x v="0"/>
    <s v="Paid"/>
    <s v="Invoiced"/>
    <s v="SECURITY &amp; ESCORT"/>
    <n v="30.17"/>
    <n v="20"/>
    <s v="USD"/>
    <n v="20"/>
    <n v="603.40000000000009"/>
    <n v="10"/>
    <s v="USD"/>
    <n v="10"/>
    <n v="301.70000000000005"/>
    <n v="30.170000000000005"/>
    <n v="10"/>
    <n v="301.70000000000005"/>
    <n v="1"/>
    <n v="2.6999999999999997"/>
    <n v="1.8"/>
    <n v="2.25"/>
    <n v="6.75"/>
  </r>
  <r>
    <s v="DL-2825"/>
    <s v="Freight forwarder ABC"/>
    <x v="2"/>
    <s v="Mombasa"/>
    <x v="1"/>
    <x v="18"/>
    <d v="2022-05-11T00:00:00"/>
    <d v="2022-05-27T00:00:00"/>
    <x v="0"/>
    <x v="4"/>
    <x v="0"/>
    <s v="Paid"/>
    <s v="Invoiced"/>
    <s v="TRANSPORTATION"/>
    <n v="30.051200000000001"/>
    <n v="600"/>
    <s v="USD"/>
    <n v="600"/>
    <n v="18030.72"/>
    <n v="300"/>
    <s v="USD"/>
    <n v="300"/>
    <n v="9015.36"/>
    <n v="30.051200000000001"/>
    <n v="300"/>
    <n v="9015.36"/>
    <n v="1"/>
    <n v="2.4"/>
    <n v="1.6"/>
    <n v="2"/>
    <n v="6"/>
  </r>
  <r>
    <s v="DL-2826"/>
    <s v="Freight forwarder ABC"/>
    <x v="2"/>
    <s v="Marrakech"/>
    <x v="0"/>
    <x v="5"/>
    <d v="2022-05-04T00:00:00"/>
    <d v="2022-05-28T00:00:00"/>
    <x v="0"/>
    <x v="4"/>
    <x v="0"/>
    <s v="Paid"/>
    <s v="Invoiced"/>
    <s v="TRANSPORTATION"/>
    <n v="29.9468"/>
    <n v="600"/>
    <s v="USD"/>
    <n v="600"/>
    <n v="17968.079999999998"/>
    <n v="300"/>
    <s v="USD"/>
    <n v="300"/>
    <n v="8984.0399999999991"/>
    <n v="29.946799999999996"/>
    <n v="300"/>
    <n v="8984.0399999999991"/>
    <n v="1"/>
    <n v="3.5999999999999996"/>
    <n v="2.4000000000000004"/>
    <n v="3"/>
    <n v="9"/>
  </r>
  <r>
    <s v="DL-2827"/>
    <s v="Freight forwarder ABC"/>
    <x v="2"/>
    <s v="Mogadishu"/>
    <x v="3"/>
    <x v="20"/>
    <d v="2022-05-07T00:00:00"/>
    <d v="2022-06-02T00:00:00"/>
    <x v="0"/>
    <x v="5"/>
    <x v="0"/>
    <s v="Paid"/>
    <s v="Invoiced"/>
    <s v="TRANSPORTATION"/>
    <n v="32.1008"/>
    <n v="600"/>
    <s v="USD"/>
    <n v="600"/>
    <n v="19260.48"/>
    <n v="300"/>
    <s v="USD"/>
    <n v="300"/>
    <n v="9630.24"/>
    <n v="32.1008"/>
    <n v="300"/>
    <n v="9630.24"/>
    <n v="1"/>
    <n v="3.9"/>
    <n v="2.6"/>
    <n v="3.25"/>
    <n v="9.75"/>
  </r>
  <r>
    <s v="DL-2828"/>
    <s v="Freight forwarder ABC"/>
    <x v="2"/>
    <s v="Mombasa"/>
    <x v="0"/>
    <x v="11"/>
    <d v="2022-05-04T00:00:00"/>
    <d v="2022-06-04T00:00:00"/>
    <x v="0"/>
    <x v="5"/>
    <x v="0"/>
    <s v="Paid"/>
    <s v="Invoiced"/>
    <s v="TRANSPORTATION"/>
    <n v="34.134500000000003"/>
    <n v="600"/>
    <s v="USD"/>
    <n v="600"/>
    <n v="20480.7"/>
    <n v="300"/>
    <s v="USD"/>
    <n v="300"/>
    <n v="10240.35"/>
    <n v="34.134500000000003"/>
    <n v="300"/>
    <n v="10240.35"/>
    <n v="1"/>
    <n v="4.6499999999999995"/>
    <n v="3.1"/>
    <n v="3.875"/>
    <n v="11.625"/>
  </r>
  <r>
    <s v="DL-2829"/>
    <s v="Freight forwarder ABC"/>
    <x v="2"/>
    <s v="Addis Ababa"/>
    <x v="1"/>
    <x v="17"/>
    <d v="2022-05-12T00:00:00"/>
    <d v="2022-06-01T00:00:00"/>
    <x v="0"/>
    <x v="5"/>
    <x v="0"/>
    <s v="Paid"/>
    <s v="Invoiced"/>
    <s v="TRANSPORTATION"/>
    <n v="34.187100000000001"/>
    <n v="600"/>
    <s v="USD"/>
    <n v="600"/>
    <n v="20512.260000000002"/>
    <n v="300"/>
    <s v="USD"/>
    <n v="300"/>
    <n v="10256.130000000001"/>
    <n v="34.187100000000001"/>
    <n v="300"/>
    <n v="10256.130000000001"/>
    <n v="1"/>
    <n v="3"/>
    <n v="2"/>
    <n v="2.5"/>
    <n v="7.5"/>
  </r>
  <r>
    <s v="DL-2830"/>
    <s v="Freight forwarder ABC"/>
    <x v="2"/>
    <s v="Marrakech"/>
    <x v="3"/>
    <x v="4"/>
    <d v="2022-05-16T00:00:00"/>
    <d v="2022-06-08T00:00:00"/>
    <x v="0"/>
    <x v="5"/>
    <x v="0"/>
    <s v="Paid"/>
    <s v="Invoiced"/>
    <s v="TRANSPORTATION"/>
    <n v="30.077500000000001"/>
    <n v="600"/>
    <s v="USD"/>
    <n v="600"/>
    <n v="18046.5"/>
    <n v="300"/>
    <s v="USD"/>
    <n v="300"/>
    <n v="9023.25"/>
    <n v="30.077500000000001"/>
    <n v="300"/>
    <n v="9023.25"/>
    <n v="1"/>
    <n v="3.4499999999999997"/>
    <n v="2.3000000000000003"/>
    <n v="2.875"/>
    <n v="8.625"/>
  </r>
  <r>
    <s v="DL-2831"/>
    <s v="Freight forwarder ABC"/>
    <x v="2"/>
    <s v="Mombasa"/>
    <x v="2"/>
    <x v="3"/>
    <d v="2022-05-10T00:00:00"/>
    <d v="2022-05-26T00:00:00"/>
    <x v="0"/>
    <x v="4"/>
    <x v="0"/>
    <s v="Paid"/>
    <s v="Invoiced"/>
    <s v="TRANSPORTATION"/>
    <n v="32.0578"/>
    <n v="600"/>
    <s v="USD"/>
    <n v="600"/>
    <n v="19234.68"/>
    <n v="300"/>
    <s v="USD"/>
    <n v="300"/>
    <n v="9617.34"/>
    <n v="32.0578"/>
    <n v="300"/>
    <n v="9617.34"/>
    <n v="1"/>
    <n v="2.4"/>
    <n v="1.6"/>
    <n v="2"/>
    <n v="6"/>
  </r>
  <r>
    <s v="DL-2832"/>
    <s v="Freight forwarder ABC"/>
    <x v="2"/>
    <s v="Mogadishu"/>
    <x v="0"/>
    <x v="0"/>
    <d v="2022-05-07T00:00:00"/>
    <d v="2022-05-30T00:00:00"/>
    <x v="0"/>
    <x v="4"/>
    <x v="0"/>
    <s v="Paid"/>
    <s v="Invoiced"/>
    <s v="TRANSPORTATION"/>
    <n v="28.081499999999998"/>
    <n v="600"/>
    <s v="USD"/>
    <n v="600"/>
    <n v="16848.899999999998"/>
    <n v="300"/>
    <s v="USD"/>
    <n v="300"/>
    <n v="8424.4499999999989"/>
    <n v="28.081499999999995"/>
    <n v="300"/>
    <n v="8424.4499999999989"/>
    <n v="1"/>
    <n v="3.4499999999999997"/>
    <n v="2.3000000000000003"/>
    <n v="2.875"/>
    <n v="8.625"/>
  </r>
  <r>
    <s v="DL-2833"/>
    <s v="Freight forwarder ABC"/>
    <x v="2"/>
    <s v="Mogadishu"/>
    <x v="3"/>
    <x v="20"/>
    <d v="2022-05-12T00:00:00"/>
    <d v="2022-05-28T00:00:00"/>
    <x v="0"/>
    <x v="4"/>
    <x v="0"/>
    <s v="Paid"/>
    <s v="Invoiced"/>
    <s v="TRANSPORTATION"/>
    <n v="29.986899999999999"/>
    <n v="600"/>
    <s v="USD"/>
    <n v="600"/>
    <n v="17992.14"/>
    <n v="300"/>
    <s v="USD"/>
    <n v="300"/>
    <n v="8996.07"/>
    <n v="29.986899999999999"/>
    <n v="300"/>
    <n v="8996.07"/>
    <n v="1"/>
    <n v="2.4"/>
    <n v="1.6"/>
    <n v="2"/>
    <n v="6"/>
  </r>
  <r>
    <s v="DL-2834"/>
    <s v="Freight forwarder ABC"/>
    <x v="2"/>
    <s v="Addis Ababa"/>
    <x v="3"/>
    <x v="7"/>
    <d v="2022-05-13T00:00:00"/>
    <d v="2022-06-03T00:00:00"/>
    <x v="0"/>
    <x v="5"/>
    <x v="0"/>
    <s v="Paid"/>
    <s v="Invoiced"/>
    <s v="TRANSPORTATION"/>
    <n v="33.898400000000002"/>
    <n v="600"/>
    <s v="USD"/>
    <n v="600"/>
    <n v="20339.04"/>
    <n v="300"/>
    <s v="USD"/>
    <n v="300"/>
    <n v="10169.52"/>
    <n v="33.898400000000002"/>
    <n v="300"/>
    <n v="10169.52"/>
    <n v="1"/>
    <n v="3.15"/>
    <n v="2.1"/>
    <n v="2.625"/>
    <n v="7.875"/>
  </r>
  <r>
    <s v="DL-2835"/>
    <s v="Freight forwarder ABC"/>
    <x v="2"/>
    <s v="Addis Ababa"/>
    <x v="1"/>
    <x v="17"/>
    <d v="2022-05-16T00:00:00"/>
    <d v="2022-06-08T00:00:00"/>
    <x v="0"/>
    <x v="5"/>
    <x v="0"/>
    <s v="Paid"/>
    <s v="Invoiced"/>
    <s v="TRANSPORTATION"/>
    <n v="28.076599999999999"/>
    <n v="600"/>
    <s v="USD"/>
    <n v="600"/>
    <n v="16845.96"/>
    <n v="300"/>
    <s v="USD"/>
    <n v="300"/>
    <n v="8422.98"/>
    <n v="28.076599999999999"/>
    <n v="300"/>
    <n v="8422.98"/>
    <n v="1"/>
    <n v="3.4499999999999997"/>
    <n v="2.3000000000000003"/>
    <n v="2.875"/>
    <n v="8.625"/>
  </r>
  <r>
    <s v="DL-2836"/>
    <s v="Freight forwarder ABC"/>
    <x v="2"/>
    <s v="Marrakech"/>
    <x v="0"/>
    <x v="5"/>
    <d v="2022-05-16T00:00:00"/>
    <d v="2022-06-02T00:00:00"/>
    <x v="0"/>
    <x v="5"/>
    <x v="0"/>
    <s v="Paid"/>
    <s v="Invoiced"/>
    <s v="TRANSPORTATION"/>
    <n v="30.043600000000001"/>
    <n v="600"/>
    <s v="USD"/>
    <n v="600"/>
    <n v="18026.16"/>
    <n v="300"/>
    <s v="USD"/>
    <n v="300"/>
    <n v="9013.08"/>
    <n v="30.043600000000001"/>
    <n v="300"/>
    <n v="9013.08"/>
    <n v="1"/>
    <n v="2.5499999999999998"/>
    <n v="1.7000000000000002"/>
    <n v="2.125"/>
    <n v="6.375"/>
  </r>
  <r>
    <s v="DL-2837"/>
    <s v="Freight forwarder ABC"/>
    <x v="2"/>
    <s v="Addis Ababa"/>
    <x v="1"/>
    <x v="17"/>
    <d v="2022-05-31T00:00:00"/>
    <d v="2022-06-18T00:00:00"/>
    <x v="0"/>
    <x v="5"/>
    <x v="0"/>
    <s v="Paid"/>
    <s v="Invoiced"/>
    <s v="TRANSPORTATION"/>
    <n v="30.17"/>
    <n v="600"/>
    <s v="USD"/>
    <n v="600"/>
    <n v="18102"/>
    <n v="300"/>
    <s v="USD"/>
    <n v="300"/>
    <n v="9051"/>
    <n v="30.17"/>
    <n v="300"/>
    <n v="9051"/>
    <n v="1"/>
    <n v="2.6999999999999997"/>
    <n v="1.8"/>
    <n v="2.25"/>
    <n v="6.75"/>
  </r>
  <r>
    <s v="DL-2838"/>
    <s v="Freight forwarder ABC"/>
    <x v="2"/>
    <s v="Zanzibar"/>
    <x v="4"/>
    <x v="12"/>
    <d v="2022-05-12T00:00:00"/>
    <d v="2022-06-03T00:00:00"/>
    <x v="0"/>
    <x v="5"/>
    <x v="0"/>
    <s v="Paid"/>
    <s v="Invoiced"/>
    <s v="SECURITY &amp; ESCORT"/>
    <n v="28.1737"/>
    <n v="20"/>
    <s v="USD"/>
    <n v="20"/>
    <n v="563.47400000000005"/>
    <n v="10"/>
    <s v="USD"/>
    <n v="10"/>
    <n v="281.73700000000002"/>
    <n v="28.173700000000004"/>
    <n v="10"/>
    <n v="281.73700000000002"/>
    <n v="1"/>
    <n v="3.3"/>
    <n v="2.2000000000000002"/>
    <n v="2.75"/>
    <n v="8.25"/>
  </r>
  <r>
    <s v="DL-2839"/>
    <s v="Freight forwarder ABC"/>
    <x v="2"/>
    <s v="Mogadishu"/>
    <x v="2"/>
    <x v="2"/>
    <d v="2022-05-12T00:00:00"/>
    <d v="2022-06-03T00:00:00"/>
    <x v="0"/>
    <x v="5"/>
    <x v="0"/>
    <s v="Paid"/>
    <s v="Invoiced"/>
    <s v="TRANSPORTATION"/>
    <n v="28.1737"/>
    <n v="600"/>
    <s v="USD"/>
    <n v="600"/>
    <n v="16904.22"/>
    <n v="300"/>
    <s v="USD"/>
    <n v="300"/>
    <n v="8452.11"/>
    <n v="28.1737"/>
    <n v="300"/>
    <n v="8452.11"/>
    <n v="1"/>
    <n v="3.3"/>
    <n v="2.2000000000000002"/>
    <n v="2.75"/>
    <n v="8.25"/>
  </r>
  <r>
    <s v="DL-2840"/>
    <s v="Freight forwarder ABC"/>
    <x v="2"/>
    <s v="Mombasa"/>
    <x v="2"/>
    <x v="3"/>
    <d v="2022-05-17T00:00:00"/>
    <d v="2022-06-08T00:00:00"/>
    <x v="0"/>
    <x v="5"/>
    <x v="0"/>
    <s v="Paid"/>
    <s v="Missing"/>
    <s v="SECURITY &amp; ESCORT"/>
    <n v="28.081700000000001"/>
    <n v="20"/>
    <s v="USD"/>
    <n v="20"/>
    <n v="561.63400000000001"/>
    <n v="10"/>
    <s v="USD"/>
    <n v="10"/>
    <n v="280.81700000000001"/>
    <n v="28.081700000000001"/>
    <n v="10"/>
    <n v="280.81700000000001"/>
    <n v="1"/>
    <n v="3.3"/>
    <n v="2.2000000000000002"/>
    <n v="2.75"/>
    <n v="8.25"/>
  </r>
  <r>
    <s v="DL-2841"/>
    <s v="Freight forwarder ABC"/>
    <x v="2"/>
    <s v="Marrakech"/>
    <x v="0"/>
    <x v="5"/>
    <d v="2022-05-17T00:00:00"/>
    <d v="2022-06-08T00:00:00"/>
    <x v="0"/>
    <x v="5"/>
    <x v="0"/>
    <s v="Paid"/>
    <s v="Invoiced"/>
    <s v="TRANSPORTATION"/>
    <n v="28.081700000000001"/>
    <n v="600"/>
    <s v="USD"/>
    <n v="600"/>
    <n v="16849.02"/>
    <n v="300"/>
    <s v="USD"/>
    <n v="300"/>
    <n v="8424.51"/>
    <n v="28.081700000000001"/>
    <n v="300"/>
    <n v="8424.51"/>
    <n v="1"/>
    <n v="3.3"/>
    <n v="2.2000000000000002"/>
    <n v="2.75"/>
    <n v="8.25"/>
  </r>
  <r>
    <s v="DL-2842"/>
    <s v="Freight forwarder ABC"/>
    <x v="2"/>
    <s v="Mombasa"/>
    <x v="3"/>
    <x v="19"/>
    <d v="2022-05-07T00:00:00"/>
    <d v="2022-05-31T00:00:00"/>
    <x v="0"/>
    <x v="4"/>
    <x v="0"/>
    <s v="Paid"/>
    <s v="Invoiced"/>
    <s v="SECURITY &amp; ESCORT"/>
    <n v="30.152899999999999"/>
    <n v="20"/>
    <s v="USD"/>
    <n v="20"/>
    <n v="603.05799999999999"/>
    <n v="10"/>
    <s v="USD"/>
    <n v="10"/>
    <n v="301.529"/>
    <n v="30.152899999999999"/>
    <n v="10"/>
    <n v="301.529"/>
    <n v="1"/>
    <n v="3.5999999999999996"/>
    <n v="2.4000000000000004"/>
    <n v="3"/>
    <n v="9"/>
  </r>
  <r>
    <s v="DL-2843"/>
    <s v="Freight forwarder ABC"/>
    <x v="2"/>
    <s v="Mombasa"/>
    <x v="0"/>
    <x v="11"/>
    <d v="2022-05-07T00:00:00"/>
    <d v="2022-05-31T00:00:00"/>
    <x v="0"/>
    <x v="4"/>
    <x v="0"/>
    <s v="Paid"/>
    <s v="Invoiced"/>
    <s v="TRANSPORTATION"/>
    <n v="30.152899999999999"/>
    <n v="600"/>
    <s v="USD"/>
    <n v="600"/>
    <n v="18091.739999999998"/>
    <n v="300"/>
    <s v="USD"/>
    <n v="300"/>
    <n v="9045.869999999999"/>
    <n v="30.152899999999995"/>
    <n v="300"/>
    <n v="9045.869999999999"/>
    <n v="1"/>
    <n v="3.5999999999999996"/>
    <n v="2.4000000000000004"/>
    <n v="3"/>
    <n v="9"/>
  </r>
  <r>
    <s v="DL-2844"/>
    <s v="Freight forwarder ABC"/>
    <x v="2"/>
    <s v="Zanzibar"/>
    <x v="2"/>
    <x v="13"/>
    <d v="2022-05-17T00:00:00"/>
    <d v="2022-06-09T00:00:00"/>
    <x v="0"/>
    <x v="5"/>
    <x v="0"/>
    <s v="Paid"/>
    <s v="Missing"/>
    <s v="SECURITY &amp; ESCORT"/>
    <n v="30.105799999999999"/>
    <n v="20"/>
    <s v="USD"/>
    <n v="20"/>
    <n v="602.11599999999999"/>
    <n v="10"/>
    <s v="USD"/>
    <n v="10"/>
    <n v="301.05799999999999"/>
    <n v="30.105799999999999"/>
    <n v="10"/>
    <n v="301.05799999999999"/>
    <n v="1"/>
    <n v="3.4499999999999997"/>
    <n v="2.3000000000000003"/>
    <n v="2.875"/>
    <n v="8.625"/>
  </r>
  <r>
    <s v="DL-2845"/>
    <s v="Freight forwarder ABC"/>
    <x v="2"/>
    <s v="Addis Ababa"/>
    <x v="0"/>
    <x v="23"/>
    <d v="2022-05-17T00:00:00"/>
    <d v="2022-06-09T00:00:00"/>
    <x v="0"/>
    <x v="5"/>
    <x v="0"/>
    <s v="Paid"/>
    <s v="Invoiced"/>
    <s v="TRANSPORTATION"/>
    <n v="30.105799999999999"/>
    <n v="600"/>
    <s v="USD"/>
    <n v="600"/>
    <n v="18063.48"/>
    <n v="300"/>
    <s v="USD"/>
    <n v="300"/>
    <n v="9031.74"/>
    <n v="30.105799999999999"/>
    <n v="300"/>
    <n v="9031.74"/>
    <n v="1"/>
    <n v="3.4499999999999997"/>
    <n v="2.3000000000000003"/>
    <n v="2.875"/>
    <n v="8.625"/>
  </r>
  <r>
    <s v="DL-2846"/>
    <s v="Freight forwarder ABC"/>
    <x v="2"/>
    <s v="Mombasa"/>
    <x v="0"/>
    <x v="11"/>
    <d v="2022-05-11T00:00:00"/>
    <d v="2022-06-04T00:00:00"/>
    <x v="0"/>
    <x v="5"/>
    <x v="0"/>
    <s v="Paid"/>
    <s v="Invoiced"/>
    <s v="SECURITY &amp; ESCORT"/>
    <n v="30.1416"/>
    <n v="20"/>
    <s v="USD"/>
    <n v="20"/>
    <n v="602.83199999999999"/>
    <n v="10"/>
    <s v="USD"/>
    <n v="10"/>
    <n v="301.416"/>
    <n v="30.1416"/>
    <n v="10"/>
    <n v="301.416"/>
    <n v="1"/>
    <n v="3.5999999999999996"/>
    <n v="2.4000000000000004"/>
    <n v="3"/>
    <n v="9"/>
  </r>
  <r>
    <s v="DL-2847"/>
    <s v="Freight forwarder ABC"/>
    <x v="2"/>
    <s v="Zanzibar"/>
    <x v="3"/>
    <x v="10"/>
    <d v="2022-05-11T00:00:00"/>
    <d v="2022-06-04T00:00:00"/>
    <x v="0"/>
    <x v="5"/>
    <x v="0"/>
    <s v="Paid"/>
    <s v="Invoiced"/>
    <s v="TRANSPORTATION"/>
    <n v="30.1416"/>
    <n v="600"/>
    <s v="USD"/>
    <n v="600"/>
    <n v="18084.96"/>
    <n v="300"/>
    <s v="USD"/>
    <n v="300"/>
    <n v="9042.48"/>
    <n v="30.141599999999997"/>
    <n v="300"/>
    <n v="9042.48"/>
    <n v="1"/>
    <n v="3.5999999999999996"/>
    <n v="2.4000000000000004"/>
    <n v="3"/>
    <n v="9"/>
  </r>
  <r>
    <s v="DL-2848"/>
    <s v="Freight forwarder ABC"/>
    <x v="2"/>
    <s v="Zanzibar"/>
    <x v="2"/>
    <x v="13"/>
    <d v="2022-05-07T00:00:00"/>
    <d v="2022-05-28T00:00:00"/>
    <x v="0"/>
    <x v="4"/>
    <x v="0"/>
    <s v="Paid"/>
    <s v="Invoiced"/>
    <s v="SECURITY &amp; ESCORT"/>
    <n v="28.095600000000001"/>
    <n v="20"/>
    <s v="USD"/>
    <n v="20"/>
    <n v="561.91200000000003"/>
    <n v="10"/>
    <s v="USD"/>
    <n v="10"/>
    <n v="280.95600000000002"/>
    <n v="28.095600000000001"/>
    <n v="10"/>
    <n v="280.95600000000002"/>
    <n v="1"/>
    <n v="3.15"/>
    <n v="2.1"/>
    <n v="2.625"/>
    <n v="7.875"/>
  </r>
  <r>
    <s v="DL-2849"/>
    <s v="Freight forwarder ABC"/>
    <x v="2"/>
    <s v="Mogadishu"/>
    <x v="2"/>
    <x v="2"/>
    <d v="2022-05-07T00:00:00"/>
    <d v="2022-05-28T00:00:00"/>
    <x v="0"/>
    <x v="4"/>
    <x v="0"/>
    <s v="Paid"/>
    <s v="Invoiced"/>
    <s v="TRANSPORTATION"/>
    <n v="28.095600000000001"/>
    <n v="600"/>
    <s v="USD"/>
    <n v="600"/>
    <n v="16857.36"/>
    <n v="300"/>
    <s v="USD"/>
    <n v="300"/>
    <n v="8428.68"/>
    <n v="28.095600000000001"/>
    <n v="300"/>
    <n v="8428.68"/>
    <n v="1"/>
    <n v="3.15"/>
    <n v="2.1"/>
    <n v="2.625"/>
    <n v="7.875"/>
  </r>
  <r>
    <s v="DL-2850"/>
    <s v="Freight forwarder ABC"/>
    <x v="2"/>
    <s v="Mombasa"/>
    <x v="3"/>
    <x v="19"/>
    <d v="2022-05-07T00:00:00"/>
    <d v="2022-05-28T00:00:00"/>
    <x v="0"/>
    <x v="4"/>
    <x v="0"/>
    <s v="Paid"/>
    <s v="Invoiced"/>
    <s v="SECURITY &amp; ESCORT"/>
    <n v="28.133199999999999"/>
    <n v="20"/>
    <s v="USD"/>
    <n v="20"/>
    <n v="562.66399999999999"/>
    <n v="10"/>
    <s v="USD"/>
    <n v="10"/>
    <n v="281.33199999999999"/>
    <n v="28.133199999999999"/>
    <n v="10"/>
    <n v="281.33199999999999"/>
    <n v="1"/>
    <n v="3.15"/>
    <n v="2.1"/>
    <n v="2.625"/>
    <n v="7.875"/>
  </r>
  <r>
    <s v="DL-2851"/>
    <s v="Freight forwarder ABC"/>
    <x v="2"/>
    <s v="Marrakech"/>
    <x v="4"/>
    <x v="21"/>
    <d v="2022-05-07T00:00:00"/>
    <d v="2022-05-28T00:00:00"/>
    <x v="0"/>
    <x v="4"/>
    <x v="0"/>
    <s v="Paid"/>
    <s v="Invoiced"/>
    <s v="TRANSPORTATION"/>
    <n v="28.133199999999999"/>
    <n v="600"/>
    <s v="USD"/>
    <n v="600"/>
    <n v="16879.919999999998"/>
    <n v="300"/>
    <s v="USD"/>
    <n v="300"/>
    <n v="8439.9599999999991"/>
    <n v="28.133199999999999"/>
    <n v="300"/>
    <n v="8439.9599999999991"/>
    <n v="1"/>
    <n v="3.15"/>
    <n v="2.1"/>
    <n v="2.625"/>
    <n v="7.875"/>
  </r>
  <r>
    <s v="DL-2852"/>
    <s v="Freight forwarder ABC"/>
    <x v="2"/>
    <s v="Addis Ababa"/>
    <x v="3"/>
    <x v="7"/>
    <d v="2022-05-08T00:00:00"/>
    <d v="2022-06-02T00:00:00"/>
    <x v="0"/>
    <x v="5"/>
    <x v="0"/>
    <s v="Paid"/>
    <s v="Invoiced"/>
    <s v="SECURITY &amp; ESCORT"/>
    <n v="30.1251"/>
    <n v="20"/>
    <s v="USD"/>
    <n v="20"/>
    <n v="602.50199999999995"/>
    <n v="10"/>
    <s v="USD"/>
    <n v="10"/>
    <n v="301.25099999999998"/>
    <n v="30.125099999999996"/>
    <n v="10"/>
    <n v="301.25099999999998"/>
    <n v="1"/>
    <n v="3.75"/>
    <n v="2.5"/>
    <n v="3.125"/>
    <n v="9.375"/>
  </r>
  <r>
    <s v="DL-2853"/>
    <s v="Freight forwarder ABC"/>
    <x v="2"/>
    <s v="Addis Ababa"/>
    <x v="4"/>
    <x v="8"/>
    <d v="2022-05-08T00:00:00"/>
    <d v="2022-06-02T00:00:00"/>
    <x v="0"/>
    <x v="5"/>
    <x v="0"/>
    <s v="Paid"/>
    <s v="Invoiced"/>
    <s v="TRANSPORTATION"/>
    <n v="30.1251"/>
    <n v="600"/>
    <s v="USD"/>
    <n v="600"/>
    <n v="18075.060000000001"/>
    <n v="300"/>
    <s v="USD"/>
    <n v="300"/>
    <n v="9037.5300000000007"/>
    <n v="30.125100000000003"/>
    <n v="300"/>
    <n v="9037.5300000000007"/>
    <n v="1"/>
    <n v="3.75"/>
    <n v="2.5"/>
    <n v="3.125"/>
    <n v="9.375"/>
  </r>
  <r>
    <s v="DL-2854"/>
    <s v="Freight forwarder ABC"/>
    <x v="2"/>
    <s v="Mogadishu"/>
    <x v="3"/>
    <x v="20"/>
    <d v="2022-05-09T00:00:00"/>
    <d v="2022-06-03T00:00:00"/>
    <x v="0"/>
    <x v="5"/>
    <x v="0"/>
    <s v="Paid"/>
    <s v="Invoiced"/>
    <s v="SECURITY &amp; ESCORT"/>
    <n v="32.085299999999997"/>
    <n v="20"/>
    <s v="USD"/>
    <n v="20"/>
    <n v="641.7059999999999"/>
    <n v="10"/>
    <s v="USD"/>
    <n v="10"/>
    <n v="320.85299999999995"/>
    <n v="32.085299999999997"/>
    <n v="10"/>
    <n v="320.85299999999995"/>
    <n v="1"/>
    <n v="3.75"/>
    <n v="2.5"/>
    <n v="3.125"/>
    <n v="9.375"/>
  </r>
  <r>
    <s v="DL-2855"/>
    <s v="Freight forwarder ABC"/>
    <x v="2"/>
    <s v="Mombasa"/>
    <x v="0"/>
    <x v="11"/>
    <d v="2022-05-09T00:00:00"/>
    <d v="2022-06-03T00:00:00"/>
    <x v="0"/>
    <x v="5"/>
    <x v="0"/>
    <s v="Paid"/>
    <s v="Invoiced"/>
    <s v="TRANSPORTATION"/>
    <n v="32.085299999999997"/>
    <n v="600"/>
    <s v="USD"/>
    <n v="600"/>
    <n v="19251.179999999997"/>
    <n v="300"/>
    <s v="USD"/>
    <n v="300"/>
    <n v="9625.5899999999983"/>
    <n v="32.085299999999997"/>
    <n v="300"/>
    <n v="9625.5899999999983"/>
    <n v="1"/>
    <n v="3.75"/>
    <n v="2.5"/>
    <n v="3.125"/>
    <n v="9.375"/>
  </r>
  <r>
    <s v="DL-2856"/>
    <s v="Freight forwarder ABC"/>
    <x v="2"/>
    <s v="Mombasa"/>
    <x v="2"/>
    <x v="3"/>
    <d v="2022-05-05T00:00:00"/>
    <d v="2022-06-03T00:00:00"/>
    <x v="0"/>
    <x v="5"/>
    <x v="0"/>
    <s v="Paid"/>
    <s v="Invoiced"/>
    <s v="SECURITY &amp; ESCORT"/>
    <n v="32.084800000000001"/>
    <n v="20"/>
    <s v="USD"/>
    <n v="20"/>
    <n v="641.69600000000003"/>
    <n v="10"/>
    <s v="USD"/>
    <n v="10"/>
    <n v="320.84800000000001"/>
    <n v="32.084800000000001"/>
    <n v="10"/>
    <n v="320.84800000000001"/>
    <n v="1"/>
    <n v="4.3499999999999996"/>
    <n v="2.9000000000000004"/>
    <n v="3.625"/>
    <n v="10.875"/>
  </r>
  <r>
    <s v="DL-2857"/>
    <s v="Freight forwarder ABC"/>
    <x v="2"/>
    <s v="Zanzibar"/>
    <x v="1"/>
    <x v="24"/>
    <d v="2022-05-05T00:00:00"/>
    <d v="2022-06-03T00:00:00"/>
    <x v="0"/>
    <x v="5"/>
    <x v="0"/>
    <s v="Paid"/>
    <s v="Invoiced"/>
    <s v="TRANSPORTATION"/>
    <n v="32.084800000000001"/>
    <n v="600"/>
    <s v="USD"/>
    <n v="600"/>
    <n v="19250.88"/>
    <n v="300"/>
    <s v="USD"/>
    <n v="300"/>
    <n v="9625.44"/>
    <n v="32.084800000000001"/>
    <n v="300"/>
    <n v="9625.44"/>
    <n v="1"/>
    <n v="4.3499999999999996"/>
    <n v="2.9000000000000004"/>
    <n v="3.625"/>
    <n v="10.875"/>
  </r>
  <r>
    <s v="DL-2905"/>
    <s v="Freight forwarder ABC"/>
    <x v="2"/>
    <s v="Zanzibar"/>
    <x v="2"/>
    <x v="13"/>
    <d v="2022-04-15T00:00:00"/>
    <d v="2022-05-11T00:00:00"/>
    <x v="0"/>
    <x v="4"/>
    <x v="0"/>
    <s v="Paid"/>
    <s v="Paid"/>
    <s v="TRANSPORTATION"/>
    <n v="28.0486"/>
    <n v="600"/>
    <s v="USD"/>
    <n v="600"/>
    <n v="16829.16"/>
    <n v="300"/>
    <s v="USD"/>
    <n v="300"/>
    <n v="8414.58"/>
    <n v="28.0486"/>
    <n v="300"/>
    <n v="8414.58"/>
    <n v="1"/>
    <n v="3.9"/>
    <n v="2.6"/>
    <n v="3.25"/>
    <n v="9.75"/>
  </r>
  <r>
    <s v="DL-2906"/>
    <s v="Freight forwarder ABC"/>
    <x v="2"/>
    <s v="Mogadishu"/>
    <x v="2"/>
    <x v="2"/>
    <d v="2022-04-21T00:00:00"/>
    <d v="2022-05-13T00:00:00"/>
    <x v="0"/>
    <x v="4"/>
    <x v="0"/>
    <s v="Paid"/>
    <s v="Paid"/>
    <s v="TRANSPORTATION"/>
    <n v="30.048200000000001"/>
    <n v="600"/>
    <s v="USD"/>
    <n v="600"/>
    <n v="18028.920000000002"/>
    <n v="300"/>
    <s v="USD"/>
    <n v="300"/>
    <n v="9014.4600000000009"/>
    <n v="30.048200000000005"/>
    <n v="300"/>
    <n v="9014.4600000000009"/>
    <n v="1"/>
    <n v="3.3"/>
    <n v="2.2000000000000002"/>
    <n v="2.75"/>
    <n v="8.25"/>
  </r>
  <r>
    <s v="DL-2907"/>
    <s v="Freight forwarder ABC"/>
    <x v="2"/>
    <s v="Mombasa"/>
    <x v="1"/>
    <x v="18"/>
    <d v="2022-04-19T00:00:00"/>
    <d v="2022-05-07T00:00:00"/>
    <x v="0"/>
    <x v="4"/>
    <x v="0"/>
    <s v="Paid"/>
    <s v="Paid"/>
    <s v="TRANSPORTATION"/>
    <n v="30.089600000000001"/>
    <n v="600"/>
    <s v="USD"/>
    <n v="600"/>
    <n v="18053.760000000002"/>
    <n v="300"/>
    <s v="USD"/>
    <n v="300"/>
    <n v="9026.880000000001"/>
    <n v="30.089600000000004"/>
    <n v="300"/>
    <n v="9026.880000000001"/>
    <n v="1"/>
    <n v="2.6999999999999997"/>
    <n v="1.8"/>
    <n v="2.25"/>
    <n v="6.75"/>
  </r>
  <r>
    <s v="DL-2908"/>
    <s v="Freight forwarder ABC"/>
    <x v="2"/>
    <s v="Addis Ababa"/>
    <x v="2"/>
    <x v="14"/>
    <d v="2022-04-19T00:00:00"/>
    <d v="2022-05-07T00:00:00"/>
    <x v="0"/>
    <x v="4"/>
    <x v="0"/>
    <s v="Paid"/>
    <s v="Invoiced"/>
    <s v="TRANSPORTATION"/>
    <n v="30.058800000000002"/>
    <n v="600"/>
    <s v="USD"/>
    <n v="600"/>
    <n v="18035.280000000002"/>
    <n v="300"/>
    <s v="USD"/>
    <n v="300"/>
    <n v="9017.6400000000012"/>
    <n v="30.058800000000005"/>
    <n v="300"/>
    <n v="9017.6400000000012"/>
    <n v="1"/>
    <n v="2.6999999999999997"/>
    <n v="1.8"/>
    <n v="2.25"/>
    <n v="6.75"/>
  </r>
  <r>
    <s v="DL-2909"/>
    <s v="Freight forwarder ABC"/>
    <x v="2"/>
    <s v="Mogadishu"/>
    <x v="0"/>
    <x v="0"/>
    <d v="2022-04-15T00:00:00"/>
    <d v="2022-05-24T00:00:00"/>
    <x v="0"/>
    <x v="4"/>
    <x v="0"/>
    <s v="Paid"/>
    <s v="Paid"/>
    <s v="TRANSPORTATION"/>
    <n v="30.094999999999999"/>
    <n v="600"/>
    <s v="USD"/>
    <n v="600"/>
    <n v="18057"/>
    <n v="300"/>
    <s v="USD"/>
    <n v="300"/>
    <n v="9028.5"/>
    <n v="30.094999999999999"/>
    <n v="300"/>
    <n v="9028.5"/>
    <n v="1"/>
    <n v="5.85"/>
    <n v="3.9000000000000004"/>
    <n v="4.875"/>
    <n v="14.625"/>
  </r>
  <r>
    <s v="DL-2910"/>
    <s v="Freight forwarder ABC"/>
    <x v="2"/>
    <s v="Mogadishu"/>
    <x v="1"/>
    <x v="1"/>
    <d v="2022-04-15T00:00:00"/>
    <d v="2022-05-12T00:00:00"/>
    <x v="0"/>
    <x v="4"/>
    <x v="0"/>
    <s v="Paid"/>
    <s v="Paid"/>
    <s v="TRANSPORTATION"/>
    <n v="30.125800000000002"/>
    <n v="600"/>
    <s v="USD"/>
    <n v="600"/>
    <n v="18075.48"/>
    <n v="300"/>
    <s v="USD"/>
    <n v="300"/>
    <n v="9037.74"/>
    <n v="30.125799999999998"/>
    <n v="300"/>
    <n v="9037.74"/>
    <n v="1"/>
    <n v="4.05"/>
    <n v="2.7"/>
    <n v="3.375"/>
    <n v="10.125"/>
  </r>
  <r>
    <s v="DL-2911"/>
    <s v="Freight forwarder ABC"/>
    <x v="2"/>
    <s v="Zanzibar"/>
    <x v="3"/>
    <x v="10"/>
    <d v="2022-04-15T00:00:00"/>
    <d v="2022-05-07T00:00:00"/>
    <x v="0"/>
    <x v="4"/>
    <x v="0"/>
    <s v="Paid"/>
    <s v="Invoiced"/>
    <s v="TRANSPORTATION"/>
    <n v="29.969200000000001"/>
    <n v="600"/>
    <s v="USD"/>
    <n v="600"/>
    <n v="17981.52"/>
    <n v="300"/>
    <s v="USD"/>
    <n v="300"/>
    <n v="8990.76"/>
    <n v="29.969200000000001"/>
    <n v="300"/>
    <n v="8990.76"/>
    <n v="1"/>
    <n v="3.3"/>
    <n v="2.2000000000000002"/>
    <n v="2.75"/>
    <n v="8.25"/>
  </r>
  <r>
    <s v="DL-2912"/>
    <s v="Freight forwarder ABC"/>
    <x v="2"/>
    <s v="Addis Ababa"/>
    <x v="0"/>
    <x v="23"/>
    <d v="2022-04-30T00:00:00"/>
    <d v="2022-05-17T00:00:00"/>
    <x v="0"/>
    <x v="4"/>
    <x v="0"/>
    <s v="Paid"/>
    <s v="Invoiced"/>
    <s v="TRANSPORTATION"/>
    <n v="30.009"/>
    <n v="600"/>
    <s v="USD"/>
    <n v="600"/>
    <n v="18005.400000000001"/>
    <n v="300"/>
    <s v="USD"/>
    <n v="300"/>
    <n v="9002.7000000000007"/>
    <n v="30.009000000000004"/>
    <n v="300"/>
    <n v="9002.7000000000007"/>
    <n v="1"/>
    <n v="2.5499999999999998"/>
    <n v="1.7000000000000002"/>
    <n v="2.125"/>
    <n v="6.375"/>
  </r>
  <r>
    <s v="DL-2913"/>
    <s v="Freight forwarder ABC"/>
    <x v="2"/>
    <s v="Mogadishu"/>
    <x v="2"/>
    <x v="2"/>
    <d v="2022-04-18T00:00:00"/>
    <d v="2022-05-17T00:00:00"/>
    <x v="0"/>
    <x v="4"/>
    <x v="0"/>
    <s v="Paid"/>
    <s v="Paid"/>
    <s v="TRANSPORTATION"/>
    <n v="30.141400000000001"/>
    <n v="600"/>
    <s v="USD"/>
    <n v="600"/>
    <n v="18084.84"/>
    <n v="300"/>
    <s v="USD"/>
    <n v="300"/>
    <n v="9042.42"/>
    <n v="30.141400000000001"/>
    <n v="300"/>
    <n v="9042.42"/>
    <n v="1"/>
    <n v="4.3499999999999996"/>
    <n v="2.9000000000000004"/>
    <n v="3.625"/>
    <n v="10.875"/>
  </r>
  <r>
    <s v="DL-2914"/>
    <s v="Freight forwarder ABC"/>
    <x v="2"/>
    <s v="Zanzibar"/>
    <x v="1"/>
    <x v="24"/>
    <d v="2022-04-21T00:00:00"/>
    <d v="2022-05-14T00:00:00"/>
    <x v="0"/>
    <x v="4"/>
    <x v="0"/>
    <s v="Paid"/>
    <s v="Paid"/>
    <s v="TRANSPORTATION"/>
    <n v="31.997800000000002"/>
    <n v="600"/>
    <s v="USD"/>
    <n v="600"/>
    <n v="19198.68"/>
    <n v="300"/>
    <s v="USD"/>
    <n v="300"/>
    <n v="9599.34"/>
    <n v="31.997800000000002"/>
    <n v="300"/>
    <n v="9599.34"/>
    <n v="1"/>
    <n v="3.4499999999999997"/>
    <n v="2.3000000000000003"/>
    <n v="2.875"/>
    <n v="8.625"/>
  </r>
  <r>
    <s v="DL-2915"/>
    <s v="Freight forwarder ABC"/>
    <x v="2"/>
    <s v="Mombasa"/>
    <x v="2"/>
    <x v="3"/>
    <d v="2022-04-18T00:00:00"/>
    <d v="2022-05-07T00:00:00"/>
    <x v="0"/>
    <x v="4"/>
    <x v="0"/>
    <s v="Paid"/>
    <s v="Invoiced"/>
    <s v="TRANSPORTATION"/>
    <n v="30.119199999999999"/>
    <n v="600"/>
    <s v="USD"/>
    <n v="600"/>
    <n v="18071.52"/>
    <n v="300"/>
    <s v="USD"/>
    <n v="300"/>
    <n v="9035.76"/>
    <n v="30.119199999999999"/>
    <n v="300"/>
    <n v="9035.76"/>
    <n v="1"/>
    <n v="2.85"/>
    <n v="1.9000000000000001"/>
    <n v="2.375"/>
    <n v="7.125"/>
  </r>
  <r>
    <s v="DL-2916"/>
    <s v="Freight forwarder ABC"/>
    <x v="2"/>
    <s v="Mombasa"/>
    <x v="4"/>
    <x v="6"/>
    <d v="2022-04-15T00:00:00"/>
    <d v="2022-05-09T00:00:00"/>
    <x v="0"/>
    <x v="4"/>
    <x v="0"/>
    <s v="Paid"/>
    <s v="Paid"/>
    <s v="TRANSPORTATION"/>
    <n v="30.140999999999998"/>
    <n v="600"/>
    <s v="USD"/>
    <n v="600"/>
    <n v="18084.599999999999"/>
    <n v="300"/>
    <s v="USD"/>
    <n v="300"/>
    <n v="9042.2999999999993"/>
    <n v="30.140999999999998"/>
    <n v="300"/>
    <n v="9042.2999999999993"/>
    <n v="1"/>
    <n v="3.5999999999999996"/>
    <n v="2.4000000000000004"/>
    <n v="3"/>
    <n v="9"/>
  </r>
  <r>
    <s v="DL-2917"/>
    <s v="Freight forwarder ABC"/>
    <x v="2"/>
    <s v="Addis Ababa"/>
    <x v="1"/>
    <x v="17"/>
    <d v="2022-04-18T00:00:00"/>
    <d v="2022-05-17T00:00:00"/>
    <x v="0"/>
    <x v="4"/>
    <x v="0"/>
    <s v="Paid"/>
    <s v="Paid"/>
    <s v="TRANSPORTATION"/>
    <n v="30.187200000000001"/>
    <n v="600"/>
    <s v="USD"/>
    <n v="600"/>
    <n v="18112.32"/>
    <n v="300"/>
    <s v="USD"/>
    <n v="300"/>
    <n v="9056.16"/>
    <n v="30.187200000000001"/>
    <n v="300"/>
    <n v="9056.16"/>
    <n v="1"/>
    <n v="4.3499999999999996"/>
    <n v="2.9000000000000004"/>
    <n v="3.625"/>
    <n v="10.875"/>
  </r>
  <r>
    <s v="DL-2919"/>
    <s v="Freight forwarder ABC"/>
    <x v="2"/>
    <s v="Mogadishu"/>
    <x v="2"/>
    <x v="2"/>
    <d v="2022-05-12T00:00:00"/>
    <d v="2022-06-08T00:00:00"/>
    <x v="0"/>
    <x v="5"/>
    <x v="0"/>
    <s v="Invoiced"/>
    <s v="Invoiced"/>
    <s v="TRANSPORTATION"/>
    <n v="28.112200000000001"/>
    <n v="600"/>
    <s v="USD"/>
    <n v="600"/>
    <n v="16867.32"/>
    <n v="300"/>
    <s v="USD"/>
    <n v="300"/>
    <n v="8433.66"/>
    <n v="28.112199999999998"/>
    <n v="300"/>
    <n v="8433.66"/>
    <n v="1"/>
    <n v="4.05"/>
    <n v="2.7"/>
    <n v="3.375"/>
    <n v="10.125"/>
  </r>
  <r>
    <s v="DL-2921"/>
    <s v="Freight forwarder ABC"/>
    <x v="2"/>
    <s v="Marrakech"/>
    <x v="4"/>
    <x v="21"/>
    <d v="2022-04-27T00:00:00"/>
    <d v="2022-05-23T00:00:00"/>
    <x v="0"/>
    <x v="4"/>
    <x v="0"/>
    <s v="Invoiced"/>
    <s v="Invoiced"/>
    <s v="TRANSPORTATION"/>
    <n v="28.151599999999998"/>
    <n v="600"/>
    <s v="USD"/>
    <n v="600"/>
    <n v="16890.96"/>
    <n v="300"/>
    <s v="USD"/>
    <n v="300"/>
    <n v="8445.48"/>
    <n v="28.151599999999998"/>
    <n v="300"/>
    <n v="8445.48"/>
    <n v="1"/>
    <n v="3.9"/>
    <n v="2.6"/>
    <n v="3.25"/>
    <n v="9.75"/>
  </r>
  <r>
    <s v="DL-2923"/>
    <s v="Freight forwarder ABC"/>
    <x v="2"/>
    <s v="Marrakech"/>
    <x v="0"/>
    <x v="5"/>
    <d v="2022-04-26T00:00:00"/>
    <d v="2022-05-14T00:00:00"/>
    <x v="0"/>
    <x v="4"/>
    <x v="0"/>
    <s v="Invoiced"/>
    <s v="Invoiced"/>
    <s v="TRANSPORTATION"/>
    <n v="28.0916"/>
    <n v="600"/>
    <s v="USD"/>
    <n v="600"/>
    <n v="16854.96"/>
    <n v="300"/>
    <s v="USD"/>
    <n v="300"/>
    <n v="8427.48"/>
    <n v="28.0916"/>
    <n v="300"/>
    <n v="8427.48"/>
    <n v="1"/>
    <n v="2.6999999999999997"/>
    <n v="1.8"/>
    <n v="2.25"/>
    <n v="6.75"/>
  </r>
  <r>
    <s v="DL-2925"/>
    <s v="Freight forwarder ABC"/>
    <x v="2"/>
    <s v="Mombasa"/>
    <x v="0"/>
    <x v="11"/>
    <d v="2022-04-26T00:00:00"/>
    <d v="2022-05-17T00:00:00"/>
    <x v="0"/>
    <x v="4"/>
    <x v="0"/>
    <s v="Paid"/>
    <s v="Invoiced"/>
    <s v="TRANSPORTATION"/>
    <n v="30.187000000000001"/>
    <n v="600"/>
    <s v="USD"/>
    <n v="600"/>
    <n v="18112.2"/>
    <n v="300"/>
    <s v="USD"/>
    <n v="300"/>
    <n v="9056.1"/>
    <n v="30.187000000000001"/>
    <n v="300"/>
    <n v="9056.1"/>
    <n v="1"/>
    <n v="3.15"/>
    <n v="2.1"/>
    <n v="2.625"/>
    <n v="7.875"/>
  </r>
  <r>
    <s v="DL-2927"/>
    <s v="Freight forwarder ABC"/>
    <x v="2"/>
    <s v="Mombasa"/>
    <x v="4"/>
    <x v="6"/>
    <d v="2022-04-27T00:00:00"/>
    <d v="2022-05-14T00:00:00"/>
    <x v="0"/>
    <x v="4"/>
    <x v="0"/>
    <s v="Invoiced"/>
    <s v="Invoiced"/>
    <s v="TRANSPORTATION"/>
    <n v="28.004799999999999"/>
    <n v="600"/>
    <s v="USD"/>
    <n v="600"/>
    <n v="16802.88"/>
    <n v="300"/>
    <s v="USD"/>
    <n v="300"/>
    <n v="8401.44"/>
    <n v="28.004800000000003"/>
    <n v="300"/>
    <n v="8401.44"/>
    <n v="1"/>
    <n v="2.5499999999999998"/>
    <n v="1.7000000000000002"/>
    <n v="2.125"/>
    <n v="6.375"/>
  </r>
  <r>
    <s v="DL-2929"/>
    <s v="Freight forwarder ABC"/>
    <x v="2"/>
    <s v="Marrakech"/>
    <x v="4"/>
    <x v="21"/>
    <d v="2022-04-21T00:00:00"/>
    <d v="2022-05-16T00:00:00"/>
    <x v="0"/>
    <x v="4"/>
    <x v="0"/>
    <s v="Invoiced"/>
    <s v="Paid"/>
    <s v="TRANSPORTATION"/>
    <n v="28.104199999999999"/>
    <n v="600"/>
    <s v="USD"/>
    <n v="600"/>
    <n v="16862.52"/>
    <n v="300"/>
    <s v="USD"/>
    <n v="300"/>
    <n v="8431.26"/>
    <n v="28.104200000000002"/>
    <n v="300"/>
    <n v="8431.26"/>
    <n v="1"/>
    <n v="3.75"/>
    <n v="2.5"/>
    <n v="3.125"/>
    <n v="9.375"/>
  </r>
  <r>
    <s v="DL-2931"/>
    <s v="Freight forwarder ABC"/>
    <x v="2"/>
    <s v="Zanzibar"/>
    <x v="3"/>
    <x v="10"/>
    <d v="2022-04-29T00:00:00"/>
    <d v="2022-05-19T00:00:00"/>
    <x v="0"/>
    <x v="4"/>
    <x v="0"/>
    <s v="Paid"/>
    <s v="Invoiced"/>
    <s v="TRANSPORTATION"/>
    <n v="32.0398"/>
    <n v="600"/>
    <s v="USD"/>
    <n v="600"/>
    <n v="19223.88"/>
    <n v="300"/>
    <s v="USD"/>
    <n v="300"/>
    <n v="9611.94"/>
    <n v="32.0398"/>
    <n v="300"/>
    <n v="9611.94"/>
    <n v="1"/>
    <n v="3"/>
    <n v="2"/>
    <n v="2.5"/>
    <n v="7.5"/>
  </r>
  <r>
    <s v="DL-2933"/>
    <s v="Freight forwarder ABC"/>
    <x v="2"/>
    <s v="Zanzibar"/>
    <x v="2"/>
    <x v="13"/>
    <d v="2022-05-03T00:00:00"/>
    <d v="2022-05-31T00:00:00"/>
    <x v="0"/>
    <x v="4"/>
    <x v="0"/>
    <s v="Missing"/>
    <s v="Invoiced"/>
    <s v="TRANSPORTATION"/>
    <n v="34.174799999999998"/>
    <n v="600"/>
    <s v="USD"/>
    <n v="600"/>
    <n v="20504.879999999997"/>
    <n v="300"/>
    <s v="USD"/>
    <n v="300"/>
    <n v="10252.439999999999"/>
    <n v="34.174799999999998"/>
    <n v="300"/>
    <n v="10252.439999999999"/>
    <n v="1"/>
    <n v="4.2"/>
    <n v="2.8000000000000003"/>
    <n v="3.5"/>
    <n v="10.5"/>
  </r>
  <r>
    <s v="DL-2935"/>
    <s v="Freight forwarder ABC"/>
    <x v="2"/>
    <s v="Marrakech"/>
    <x v="1"/>
    <x v="9"/>
    <d v="2022-05-03T00:00:00"/>
    <d v="2022-06-11T00:00:00"/>
    <x v="0"/>
    <x v="5"/>
    <x v="0"/>
    <s v="Invoiced"/>
    <s v="Invoiced"/>
    <s v="TRANSPORTATION"/>
    <n v="32.127000000000002"/>
    <n v="600"/>
    <s v="USD"/>
    <n v="600"/>
    <n v="19276.2"/>
    <n v="300"/>
    <s v="USD"/>
    <n v="300"/>
    <n v="9638.1"/>
    <n v="32.127000000000002"/>
    <n v="300"/>
    <n v="9638.1"/>
    <n v="1"/>
    <n v="5.85"/>
    <n v="3.9000000000000004"/>
    <n v="4.875"/>
    <n v="14.625"/>
  </r>
  <r>
    <s v="DL-2937"/>
    <s v="Freight forwarder ABC"/>
    <x v="2"/>
    <s v="Mombasa"/>
    <x v="3"/>
    <x v="19"/>
    <d v="2022-04-29T00:00:00"/>
    <d v="2022-05-19T00:00:00"/>
    <x v="0"/>
    <x v="4"/>
    <x v="0"/>
    <s v="Paid"/>
    <s v="Invoiced"/>
    <s v="TRANSPORTATION"/>
    <n v="34.062399999999997"/>
    <n v="600"/>
    <s v="USD"/>
    <n v="600"/>
    <n v="20437.439999999999"/>
    <n v="300"/>
    <s v="USD"/>
    <n v="300"/>
    <n v="10218.719999999999"/>
    <n v="34.062399999999997"/>
    <n v="300"/>
    <n v="10218.719999999999"/>
    <n v="1"/>
    <n v="3"/>
    <n v="2"/>
    <n v="2.5"/>
    <n v="7.5"/>
  </r>
  <r>
    <s v="DL-2948"/>
    <s v="Freight forwarder ABC"/>
    <x v="2"/>
    <s v="Zanzibar"/>
    <x v="3"/>
    <x v="10"/>
    <d v="2022-05-12T00:00:00"/>
    <d v="2022-06-08T00:00:00"/>
    <x v="0"/>
    <x v="5"/>
    <x v="0"/>
    <s v="Invoiced"/>
    <s v="Paid"/>
    <s v="SECURITY &amp; ESCORT"/>
    <n v="28.112200000000001"/>
    <n v="20"/>
    <s v="USD"/>
    <n v="20"/>
    <n v="562.24400000000003"/>
    <n v="10"/>
    <s v="USD"/>
    <n v="10"/>
    <n v="281.12200000000001"/>
    <n v="28.112200000000001"/>
    <n v="10"/>
    <n v="281.12200000000001"/>
    <n v="1"/>
    <n v="4.05"/>
    <n v="2.7"/>
    <n v="3.375"/>
    <n v="10.125"/>
  </r>
  <r>
    <s v="DL-2949"/>
    <s v="Freight forwarder ABC"/>
    <x v="2"/>
    <s v="Mombasa"/>
    <x v="0"/>
    <x v="11"/>
    <d v="2022-04-27T00:00:00"/>
    <d v="2022-05-23T00:00:00"/>
    <x v="0"/>
    <x v="4"/>
    <x v="0"/>
    <s v="Invoiced"/>
    <s v="Missing"/>
    <s v="SECURITY &amp; ESCORT"/>
    <n v="28.151599999999998"/>
    <n v="20"/>
    <s v="USD"/>
    <n v="20"/>
    <n v="563.03199999999993"/>
    <n v="10"/>
    <s v="USD"/>
    <n v="10"/>
    <n v="281.51599999999996"/>
    <n v="28.151599999999995"/>
    <n v="10"/>
    <n v="281.51599999999996"/>
    <n v="1"/>
    <n v="3.9"/>
    <n v="2.6"/>
    <n v="3.25"/>
    <n v="9.75"/>
  </r>
  <r>
    <s v="DL-2950"/>
    <s v="Freight forwarder ABC"/>
    <x v="2"/>
    <s v="Zanzibar"/>
    <x v="0"/>
    <x v="15"/>
    <d v="2022-04-26T00:00:00"/>
    <d v="2022-05-14T00:00:00"/>
    <x v="0"/>
    <x v="4"/>
    <x v="0"/>
    <s v="Invoiced"/>
    <s v="Missing"/>
    <s v="SECURITY &amp; ESCORT"/>
    <n v="28.0916"/>
    <n v="20"/>
    <s v="USD"/>
    <n v="20"/>
    <n v="561.83199999999999"/>
    <n v="10"/>
    <s v="USD"/>
    <n v="10"/>
    <n v="280.916"/>
    <n v="28.0916"/>
    <n v="10"/>
    <n v="280.916"/>
    <n v="1"/>
    <n v="2.6999999999999997"/>
    <n v="1.8"/>
    <n v="2.25"/>
    <n v="6.75"/>
  </r>
  <r>
    <s v="DL-2951"/>
    <s v="Freight forwarder ABC"/>
    <x v="2"/>
    <s v="Marrakech"/>
    <x v="2"/>
    <x v="22"/>
    <d v="2022-04-26T00:00:00"/>
    <d v="2022-05-17T00:00:00"/>
    <x v="0"/>
    <x v="4"/>
    <x v="0"/>
    <s v="Paid"/>
    <s v="Missing"/>
    <s v="SECURITY &amp; ESCORT"/>
    <n v="30.187000000000001"/>
    <n v="20"/>
    <s v="USD"/>
    <n v="20"/>
    <n v="603.74"/>
    <n v="10"/>
    <s v="USD"/>
    <n v="10"/>
    <n v="301.87"/>
    <n v="30.187000000000001"/>
    <n v="10"/>
    <n v="301.87"/>
    <n v="1"/>
    <n v="3.15"/>
    <n v="2.1"/>
    <n v="2.625"/>
    <n v="7.875"/>
  </r>
  <r>
    <s v="DL-2952"/>
    <s v="Freight forwarder ABC"/>
    <x v="2"/>
    <s v="Addis Ababa"/>
    <x v="3"/>
    <x v="7"/>
    <d v="2022-04-27T00:00:00"/>
    <d v="2022-05-14T00:00:00"/>
    <x v="0"/>
    <x v="4"/>
    <x v="0"/>
    <s v="Invoiced"/>
    <s v="Missing"/>
    <s v="SECURITY &amp; ESCORT"/>
    <n v="28.004799999999999"/>
    <n v="20"/>
    <s v="USD"/>
    <n v="20"/>
    <n v="560.096"/>
    <n v="10"/>
    <s v="USD"/>
    <n v="10"/>
    <n v="280.048"/>
    <n v="28.004799999999999"/>
    <n v="10"/>
    <n v="280.048"/>
    <n v="1"/>
    <n v="2.5499999999999998"/>
    <n v="1.7000000000000002"/>
    <n v="2.125"/>
    <n v="6.375"/>
  </r>
  <r>
    <s v="DL-2953"/>
    <s v="Freight forwarder ABC"/>
    <x v="2"/>
    <s v="Marrakech"/>
    <x v="0"/>
    <x v="5"/>
    <d v="2022-04-21T00:00:00"/>
    <d v="2022-05-16T00:00:00"/>
    <x v="0"/>
    <x v="4"/>
    <x v="0"/>
    <s v="Invoiced"/>
    <s v="Missing"/>
    <s v="SECURITY &amp; ESCORT"/>
    <n v="28.104199999999999"/>
    <n v="20"/>
    <s v="USD"/>
    <n v="20"/>
    <n v="562.08399999999995"/>
    <n v="10"/>
    <s v="USD"/>
    <n v="10"/>
    <n v="281.04199999999997"/>
    <n v="28.104199999999999"/>
    <n v="10"/>
    <n v="281.04199999999997"/>
    <n v="1"/>
    <n v="3.75"/>
    <n v="2.5"/>
    <n v="3.125"/>
    <n v="9.375"/>
  </r>
  <r>
    <s v="DL-2954"/>
    <s v="Freight forwarder ABC"/>
    <x v="2"/>
    <s v="Zanzibar"/>
    <x v="4"/>
    <x v="12"/>
    <d v="2022-04-29T00:00:00"/>
    <d v="2022-05-19T00:00:00"/>
    <x v="0"/>
    <x v="4"/>
    <x v="0"/>
    <s v="Paid"/>
    <s v="Missing"/>
    <s v="SECURITY &amp; ESCORT"/>
    <n v="32.0398"/>
    <n v="20"/>
    <s v="USD"/>
    <n v="20"/>
    <n v="640.79600000000005"/>
    <n v="10"/>
    <s v="USD"/>
    <n v="10"/>
    <n v="320.39800000000002"/>
    <n v="32.0398"/>
    <n v="10"/>
    <n v="320.39800000000002"/>
    <n v="1"/>
    <n v="3"/>
    <n v="2"/>
    <n v="2.5"/>
    <n v="7.5"/>
  </r>
  <r>
    <s v="DL-2955"/>
    <s v="Freight forwarder ABC"/>
    <x v="2"/>
    <s v="Marrakech"/>
    <x v="1"/>
    <x v="9"/>
    <d v="2022-05-03T00:00:00"/>
    <d v="2022-05-31T00:00:00"/>
    <x v="0"/>
    <x v="4"/>
    <x v="0"/>
    <s v="Missing"/>
    <s v="Missing"/>
    <s v="SECURITY &amp; ESCORT"/>
    <n v="34.174799999999998"/>
    <n v="20"/>
    <s v="USD"/>
    <n v="20"/>
    <n v="683.49599999999998"/>
    <n v="10"/>
    <s v="USD"/>
    <n v="10"/>
    <n v="341.74799999999999"/>
    <n v="34.174799999999998"/>
    <n v="10"/>
    <n v="341.74799999999999"/>
    <n v="1"/>
    <n v="4.2"/>
    <n v="2.8000000000000003"/>
    <n v="3.5"/>
    <n v="10.5"/>
  </r>
  <r>
    <s v="DL-2956"/>
    <s v="Freight forwarder ABC"/>
    <x v="2"/>
    <s v="Mogadishu"/>
    <x v="2"/>
    <x v="2"/>
    <d v="2022-05-03T00:00:00"/>
    <d v="2022-06-11T00:00:00"/>
    <x v="0"/>
    <x v="5"/>
    <x v="0"/>
    <s v="Invoiced"/>
    <s v="Missing"/>
    <s v="SECURITY &amp; ESCORT"/>
    <n v="32.127000000000002"/>
    <n v="20"/>
    <s v="USD"/>
    <n v="20"/>
    <n v="642.54000000000008"/>
    <n v="10"/>
    <s v="USD"/>
    <n v="10"/>
    <n v="321.27000000000004"/>
    <n v="32.127000000000002"/>
    <n v="10"/>
    <n v="321.27000000000004"/>
    <n v="1"/>
    <n v="5.85"/>
    <n v="3.9000000000000004"/>
    <n v="4.875"/>
    <n v="14.625"/>
  </r>
  <r>
    <s v="DL-2957"/>
    <s v="Freight forwarder ABC"/>
    <x v="2"/>
    <s v="Mombasa"/>
    <x v="3"/>
    <x v="19"/>
    <d v="2022-04-29T00:00:00"/>
    <d v="2022-05-19T00:00:00"/>
    <x v="0"/>
    <x v="4"/>
    <x v="0"/>
    <s v="Paid"/>
    <s v="Missing"/>
    <s v="SECURITY &amp; ESCORT"/>
    <n v="34.062399999999997"/>
    <n v="20"/>
    <s v="USD"/>
    <n v="20"/>
    <n v="681.24799999999993"/>
    <n v="10"/>
    <s v="USD"/>
    <n v="10"/>
    <n v="340.62399999999997"/>
    <n v="34.062399999999997"/>
    <n v="10"/>
    <n v="340.62399999999997"/>
    <n v="1"/>
    <n v="3"/>
    <n v="2"/>
    <n v="2.5"/>
    <n v="7.5"/>
  </r>
  <r>
    <s v="DL-2959"/>
    <s v="Freight forwarder ABC"/>
    <x v="2"/>
    <s v="Addis Ababa"/>
    <x v="1"/>
    <x v="17"/>
    <d v="2022-05-16T00:00:00"/>
    <d v="2022-06-08T00:00:00"/>
    <x v="0"/>
    <x v="5"/>
    <x v="0"/>
    <s v="Invoiced"/>
    <s v="Missing"/>
    <s v="SECURITY &amp; ESCORT"/>
    <n v="33.998600000000003"/>
    <n v="20"/>
    <s v="USD"/>
    <n v="20"/>
    <n v="679.97200000000009"/>
    <n v="10"/>
    <s v="USD"/>
    <n v="10"/>
    <n v="339.98600000000005"/>
    <n v="33.998600000000003"/>
    <n v="10"/>
    <n v="339.98600000000005"/>
    <n v="1"/>
    <n v="3.4499999999999997"/>
    <n v="2.3000000000000003"/>
    <n v="2.875"/>
    <n v="8.625"/>
  </r>
  <r>
    <s v="DL-2961"/>
    <s v="Freight forwarder ABC"/>
    <x v="2"/>
    <s v="Marrakech"/>
    <x v="4"/>
    <x v="21"/>
    <d v="2022-05-16T00:00:00"/>
    <d v="2022-06-02T00:00:00"/>
    <x v="0"/>
    <x v="5"/>
    <x v="0"/>
    <s v="Invoiced"/>
    <s v="Paid"/>
    <s v="SECURITY &amp; ESCORT"/>
    <n v="33.984999999999999"/>
    <n v="20"/>
    <s v="USD"/>
    <n v="20"/>
    <n v="679.7"/>
    <n v="10"/>
    <s v="USD"/>
    <n v="10"/>
    <n v="339.85"/>
    <n v="33.984999999999999"/>
    <n v="10"/>
    <n v="339.85"/>
    <n v="1"/>
    <n v="2.5499999999999998"/>
    <n v="1.7000000000000002"/>
    <n v="2.125"/>
    <n v="6.375"/>
  </r>
  <r>
    <s v="DL-2963"/>
    <s v="Freight forwarder ABC"/>
    <x v="2"/>
    <s v="Zanzibar"/>
    <x v="3"/>
    <x v="10"/>
    <d v="2022-05-16T00:00:00"/>
    <d v="2022-06-05T00:00:00"/>
    <x v="0"/>
    <x v="5"/>
    <x v="0"/>
    <s v="Invoiced"/>
    <s v="Missing"/>
    <s v="SECURITY &amp; ESCORT"/>
    <n v="30.0532"/>
    <n v="20"/>
    <s v="USD"/>
    <n v="20"/>
    <n v="601.06399999999996"/>
    <n v="10"/>
    <s v="USD"/>
    <n v="10"/>
    <n v="300.53199999999998"/>
    <n v="30.053199999999997"/>
    <n v="10"/>
    <n v="300.53199999999998"/>
    <n v="1"/>
    <n v="3"/>
    <n v="2"/>
    <n v="2.5"/>
    <n v="7.5"/>
  </r>
  <r>
    <s v="DL-2965"/>
    <s v="Freight forwarder ABC"/>
    <x v="2"/>
    <s v="Addis Ababa"/>
    <x v="2"/>
    <x v="14"/>
    <d v="2022-05-19T00:00:00"/>
    <d v="2022-06-05T00:00:00"/>
    <x v="0"/>
    <x v="5"/>
    <x v="0"/>
    <s v="Invoiced"/>
    <s v="Paid"/>
    <s v="SECURITY &amp; ESCORT"/>
    <n v="30.145"/>
    <n v="20"/>
    <s v="USD"/>
    <n v="20"/>
    <n v="602.9"/>
    <n v="10"/>
    <s v="USD"/>
    <n v="10"/>
    <n v="301.45"/>
    <n v="30.145"/>
    <n v="10"/>
    <n v="301.45"/>
    <n v="1"/>
    <n v="2.5499999999999998"/>
    <n v="1.7000000000000002"/>
    <n v="2.125"/>
    <n v="6.375"/>
  </r>
  <r>
    <s v="DL-2967"/>
    <s v="Freight forwarder ABC"/>
    <x v="2"/>
    <s v="Zanzibar"/>
    <x v="4"/>
    <x v="12"/>
    <d v="2022-05-26T00:00:00"/>
    <d v="2022-06-14T00:00:00"/>
    <x v="0"/>
    <x v="5"/>
    <x v="0"/>
    <s v="Invoiced"/>
    <s v="Paid"/>
    <s v="SECURITY &amp; ESCORT"/>
    <n v="28.048400000000001"/>
    <n v="20"/>
    <s v="USD"/>
    <n v="20"/>
    <n v="560.96800000000007"/>
    <n v="10"/>
    <s v="USD"/>
    <n v="10"/>
    <n v="280.48400000000004"/>
    <n v="28.048400000000004"/>
    <n v="10"/>
    <n v="280.48400000000004"/>
    <n v="1"/>
    <n v="2.85"/>
    <n v="1.9000000000000001"/>
    <n v="2.375"/>
    <n v="7.125"/>
  </r>
  <r>
    <s v="DL-2969"/>
    <s v="Freight forwarder ABC"/>
    <x v="2"/>
    <s v="Zanzibar"/>
    <x v="4"/>
    <x v="12"/>
    <d v="2022-05-16T00:00:00"/>
    <d v="2022-06-03T00:00:00"/>
    <x v="0"/>
    <x v="5"/>
    <x v="0"/>
    <s v="Invoiced"/>
    <s v="Paid"/>
    <s v="SECURITY &amp; ESCORT"/>
    <n v="34.030999999999999"/>
    <n v="20"/>
    <s v="USD"/>
    <n v="20"/>
    <n v="680.62"/>
    <n v="10"/>
    <s v="USD"/>
    <n v="10"/>
    <n v="340.31"/>
    <n v="34.030999999999999"/>
    <n v="10"/>
    <n v="340.31"/>
    <n v="1"/>
    <n v="2.6999999999999997"/>
    <n v="1.8"/>
    <n v="2.25"/>
    <n v="6.75"/>
  </r>
  <r>
    <s v="DL-2971"/>
    <s v="Freight forwarder ABC"/>
    <x v="2"/>
    <s v="Addis Ababa"/>
    <x v="3"/>
    <x v="7"/>
    <d v="2022-06-17T00:00:00"/>
    <d v="2022-07-04T00:00:00"/>
    <x v="0"/>
    <x v="6"/>
    <x v="0"/>
    <s v="Invoiced"/>
    <s v="Missing"/>
    <s v="SECURITY &amp; ESCORT"/>
    <n v="32.168399999999998"/>
    <n v="20"/>
    <s v="USD"/>
    <n v="20"/>
    <n v="643.36799999999994"/>
    <n v="10"/>
    <s v="USD"/>
    <n v="10"/>
    <n v="321.68399999999997"/>
    <n v="32.168399999999998"/>
    <n v="10"/>
    <n v="321.68399999999997"/>
    <n v="1"/>
    <n v="2.5499999999999998"/>
    <n v="1.7000000000000002"/>
    <n v="2.125"/>
    <n v="6.375"/>
  </r>
  <r>
    <s v="DL-2973"/>
    <s v="Freight forwarder ABC"/>
    <x v="2"/>
    <s v="Mombasa"/>
    <x v="3"/>
    <x v="19"/>
    <d v="2022-06-21T00:00:00"/>
    <d v="2022-07-07T00:00:00"/>
    <x v="0"/>
    <x v="6"/>
    <x v="0"/>
    <s v="Invoiced"/>
    <s v="Missing"/>
    <s v="SECURITY &amp; ESCORT"/>
    <n v="32.077199999999998"/>
    <n v="20"/>
    <s v="USD"/>
    <n v="20"/>
    <n v="641.54399999999998"/>
    <n v="10"/>
    <s v="USD"/>
    <n v="10"/>
    <n v="320.77199999999999"/>
    <n v="32.077199999999998"/>
    <n v="10"/>
    <n v="320.77199999999999"/>
    <n v="1"/>
    <n v="2.4"/>
    <n v="1.6"/>
    <n v="2"/>
    <n v="6"/>
  </r>
  <r>
    <s v="DL-2975"/>
    <s v="Freight forwarder ABC"/>
    <x v="2"/>
    <s v="Zanzibar"/>
    <x v="4"/>
    <x v="12"/>
    <d v="2022-07-04T00:00:00"/>
    <d v="2022-07-06T00:00:00"/>
    <x v="0"/>
    <x v="6"/>
    <x v="0"/>
    <s v="Invoiced"/>
    <s v="Missing"/>
    <s v="SECURITY &amp; ESCORT"/>
    <n v="34.023000000000003"/>
    <n v="20"/>
    <s v="USD"/>
    <n v="20"/>
    <n v="680.46"/>
    <n v="10"/>
    <s v="USD"/>
    <n v="10"/>
    <n v="340.23"/>
    <n v="34.023000000000003"/>
    <n v="10"/>
    <n v="340.23"/>
    <n v="1"/>
    <n v="0.3"/>
    <n v="0.2"/>
    <n v="0.25"/>
    <n v="0.75"/>
  </r>
  <r>
    <s v="DL-2976"/>
    <s v="Freight forwarder ABC"/>
    <x v="2"/>
    <s v="Marrakech"/>
    <x v="2"/>
    <x v="22"/>
    <d v="2022-05-16T00:00:00"/>
    <d v="2022-06-08T00:00:00"/>
    <x v="0"/>
    <x v="5"/>
    <x v="0"/>
    <s v="Invoiced"/>
    <s v="Invoiced"/>
    <s v="TRANSPORTATION"/>
    <n v="33.998600000000003"/>
    <n v="600"/>
    <s v="USD"/>
    <n v="600"/>
    <n v="20399.160000000003"/>
    <n v="300"/>
    <s v="USD"/>
    <n v="300"/>
    <n v="10199.580000000002"/>
    <n v="33.998600000000003"/>
    <n v="300"/>
    <n v="10199.580000000002"/>
    <n v="1"/>
    <n v="3.4499999999999997"/>
    <n v="2.3000000000000003"/>
    <n v="2.875"/>
    <n v="8.625"/>
  </r>
  <r>
    <s v="DL-2977"/>
    <s v="Freight forwarder ABC"/>
    <x v="2"/>
    <s v="Mombasa"/>
    <x v="0"/>
    <x v="11"/>
    <d v="2022-05-16T00:00:00"/>
    <d v="2022-06-02T00:00:00"/>
    <x v="0"/>
    <x v="5"/>
    <x v="0"/>
    <s v="Invoiced"/>
    <s v="Invoiced"/>
    <s v="TRANSPORTATION"/>
    <n v="33.984999999999999"/>
    <n v="600"/>
    <s v="USD"/>
    <n v="600"/>
    <n v="20391"/>
    <n v="300"/>
    <s v="USD"/>
    <n v="300"/>
    <n v="10195.5"/>
    <n v="33.984999999999999"/>
    <n v="300"/>
    <n v="10195.5"/>
    <n v="1"/>
    <n v="2.5499999999999998"/>
    <n v="1.7000000000000002"/>
    <n v="2.125"/>
    <n v="6.375"/>
  </r>
  <r>
    <s v="DL-2978"/>
    <s v="Freight forwarder ABC"/>
    <x v="2"/>
    <s v="Mogadishu"/>
    <x v="0"/>
    <x v="0"/>
    <d v="2022-05-16T00:00:00"/>
    <d v="2022-06-05T00:00:00"/>
    <x v="0"/>
    <x v="5"/>
    <x v="0"/>
    <s v="Invoiced"/>
    <s v="Invoiced"/>
    <s v="TRANSPORTATION"/>
    <n v="30.0532"/>
    <n v="600"/>
    <s v="USD"/>
    <n v="600"/>
    <n v="18031.920000000002"/>
    <n v="300"/>
    <s v="USD"/>
    <n v="300"/>
    <n v="9015.9600000000009"/>
    <n v="30.053200000000004"/>
    <n v="300"/>
    <n v="9015.9600000000009"/>
    <n v="1"/>
    <n v="3"/>
    <n v="2"/>
    <n v="2.5"/>
    <n v="7.5"/>
  </r>
  <r>
    <s v="DL-2979"/>
    <s v="Freight forwarder ABC"/>
    <x v="2"/>
    <s v="Addis Ababa"/>
    <x v="3"/>
    <x v="7"/>
    <d v="2022-05-19T00:00:00"/>
    <d v="2022-06-05T00:00:00"/>
    <x v="0"/>
    <x v="5"/>
    <x v="0"/>
    <s v="Invoiced"/>
    <s v="Invoiced"/>
    <s v="TRANSPORTATION"/>
    <n v="30.145"/>
    <n v="600"/>
    <s v="USD"/>
    <n v="600"/>
    <n v="18087"/>
    <n v="300"/>
    <s v="USD"/>
    <n v="300"/>
    <n v="9043.5"/>
    <n v="30.145"/>
    <n v="300"/>
    <n v="9043.5"/>
    <n v="1"/>
    <n v="2.5499999999999998"/>
    <n v="1.7000000000000002"/>
    <n v="2.125"/>
    <n v="6.375"/>
  </r>
  <r>
    <s v="DL-2980"/>
    <s v="Freight forwarder ABC"/>
    <x v="2"/>
    <s v="Mombasa"/>
    <x v="2"/>
    <x v="3"/>
    <d v="2022-05-26T00:00:00"/>
    <d v="2022-06-14T00:00:00"/>
    <x v="0"/>
    <x v="5"/>
    <x v="0"/>
    <s v="Invoiced"/>
    <s v="Invoiced"/>
    <s v="TRANSPORTATION"/>
    <n v="28.048400000000001"/>
    <n v="600"/>
    <s v="USD"/>
    <n v="600"/>
    <n v="16829.04"/>
    <n v="300"/>
    <s v="USD"/>
    <n v="300"/>
    <n v="8414.52"/>
    <n v="28.048400000000001"/>
    <n v="300"/>
    <n v="8414.52"/>
    <n v="1"/>
    <n v="2.85"/>
    <n v="1.9000000000000001"/>
    <n v="2.375"/>
    <n v="7.125"/>
  </r>
  <r>
    <s v="DL-2981"/>
    <s v="Freight forwarder ABC"/>
    <x v="2"/>
    <s v="Zanzibar"/>
    <x v="4"/>
    <x v="12"/>
    <d v="2022-05-16T00:00:00"/>
    <d v="2022-06-03T00:00:00"/>
    <x v="0"/>
    <x v="5"/>
    <x v="0"/>
    <s v="Invoiced"/>
    <s v="Invoiced"/>
    <s v="TRANSPORTATION"/>
    <n v="34.030999999999999"/>
    <n v="600"/>
    <s v="USD"/>
    <n v="600"/>
    <n v="20418.599999999999"/>
    <n v="300"/>
    <s v="USD"/>
    <n v="300"/>
    <n v="10209.299999999999"/>
    <n v="34.030999999999999"/>
    <n v="300"/>
    <n v="10209.299999999999"/>
    <n v="1"/>
    <n v="2.6999999999999997"/>
    <n v="1.8"/>
    <n v="2.25"/>
    <n v="6.75"/>
  </r>
  <r>
    <s v="DL-2982"/>
    <s v="Freight forwarder ABC"/>
    <x v="2"/>
    <s v="Zanzibar"/>
    <x v="4"/>
    <x v="12"/>
    <d v="2022-06-17T00:00:00"/>
    <d v="2022-07-04T00:00:00"/>
    <x v="0"/>
    <x v="6"/>
    <x v="0"/>
    <s v="Invoiced"/>
    <s v="Invoiced"/>
    <s v="TRANSPORTATION"/>
    <n v="32.168399999999998"/>
    <n v="600"/>
    <s v="USD"/>
    <n v="600"/>
    <n v="19301.039999999997"/>
    <n v="300"/>
    <s v="USD"/>
    <n v="300"/>
    <n v="9650.5199999999986"/>
    <n v="32.168399999999998"/>
    <n v="300"/>
    <n v="9650.5199999999986"/>
    <n v="1"/>
    <n v="2.5499999999999998"/>
    <n v="1.7000000000000002"/>
    <n v="2.125"/>
    <n v="6.375"/>
  </r>
  <r>
    <s v="DL-2983"/>
    <s v="Freight forwarder ABC"/>
    <x v="2"/>
    <s v="Addis Ababa"/>
    <x v="2"/>
    <x v="14"/>
    <d v="2022-06-21T00:00:00"/>
    <d v="2022-07-07T00:00:00"/>
    <x v="0"/>
    <x v="6"/>
    <x v="0"/>
    <s v="Invoiced"/>
    <s v="Invoiced"/>
    <s v="TRANSPORTATION"/>
    <n v="32.077199999999998"/>
    <n v="600"/>
    <s v="USD"/>
    <n v="600"/>
    <n v="19246.32"/>
    <n v="300"/>
    <s v="USD"/>
    <n v="300"/>
    <n v="9623.16"/>
    <n v="32.077199999999998"/>
    <n v="300"/>
    <n v="9623.16"/>
    <n v="1"/>
    <n v="2.4"/>
    <n v="1.6"/>
    <n v="2"/>
    <n v="6"/>
  </r>
  <r>
    <s v="DL-2984"/>
    <s v="Freight forwarder ABC"/>
    <x v="2"/>
    <s v="Addis Ababa"/>
    <x v="2"/>
    <x v="14"/>
    <d v="2022-07-04T00:00:00"/>
    <d v="2022-07-06T00:00:00"/>
    <x v="0"/>
    <x v="6"/>
    <x v="0"/>
    <s v="Invoiced"/>
    <s v="Invoiced"/>
    <s v="TRANSPORTATION"/>
    <n v="34.023000000000003"/>
    <n v="600"/>
    <s v="USD"/>
    <n v="600"/>
    <n v="20413.800000000003"/>
    <n v="300"/>
    <s v="USD"/>
    <n v="300"/>
    <n v="10206.900000000001"/>
    <n v="34.023000000000003"/>
    <n v="300"/>
    <n v="10206.900000000001"/>
    <n v="1"/>
    <n v="0.3"/>
    <n v="0.2"/>
    <n v="0.25"/>
    <n v="0.75"/>
  </r>
  <r>
    <s v="DL-2994"/>
    <s v="Freight forwarder ABC"/>
    <x v="2"/>
    <s v="Zanzibar"/>
    <x v="1"/>
    <x v="24"/>
    <d v="2022-04-11T00:00:00"/>
    <d v="2022-05-05T00:00:00"/>
    <x v="0"/>
    <x v="4"/>
    <x v="0"/>
    <s v="Missing"/>
    <s v="Invoiced"/>
    <s v="TRANSPORTATION"/>
    <n v="30.135999999999999"/>
    <n v="600"/>
    <s v="USD"/>
    <n v="600"/>
    <n v="18081.599999999999"/>
    <n v="300"/>
    <s v="USD"/>
    <n v="300"/>
    <n v="9040.7999999999993"/>
    <n v="30.135999999999999"/>
    <n v="300"/>
    <n v="9040.7999999999993"/>
    <n v="1"/>
    <n v="3.5999999999999996"/>
    <n v="2.4000000000000004"/>
    <n v="3"/>
    <n v="9"/>
  </r>
  <r>
    <s v="DL-2996"/>
    <s v="Freight forwarder ABC"/>
    <x v="2"/>
    <s v="Mogadishu"/>
    <x v="4"/>
    <x v="16"/>
    <d v="2022-04-11T00:00:00"/>
    <d v="2022-05-05T00:00:00"/>
    <x v="0"/>
    <x v="4"/>
    <x v="0"/>
    <s v="Missing"/>
    <s v="Invoiced"/>
    <s v="TRANSPORTATION"/>
    <n v="30.048999999999999"/>
    <n v="600"/>
    <s v="USD"/>
    <n v="600"/>
    <n v="18029.400000000001"/>
    <n v="300"/>
    <s v="USD"/>
    <n v="300"/>
    <n v="9014.7000000000007"/>
    <n v="30.049000000000003"/>
    <n v="300"/>
    <n v="9014.7000000000007"/>
    <n v="1"/>
    <n v="3.5999999999999996"/>
    <n v="2.4000000000000004"/>
    <n v="3"/>
    <n v="9"/>
  </r>
  <r>
    <s v="DL-2998"/>
    <s v="Freight forwarder ABC"/>
    <x v="2"/>
    <s v="Mogadishu"/>
    <x v="0"/>
    <x v="0"/>
    <d v="2022-04-13T00:00:00"/>
    <d v="2022-05-09T00:00:00"/>
    <x v="0"/>
    <x v="4"/>
    <x v="0"/>
    <s v="Missing"/>
    <s v="Paid"/>
    <s v="TRANSPORTATION"/>
    <n v="30.113"/>
    <n v="600"/>
    <s v="USD"/>
    <n v="600"/>
    <n v="18067.8"/>
    <n v="300"/>
    <s v="USD"/>
    <n v="300"/>
    <n v="9033.9"/>
    <n v="30.113"/>
    <n v="300"/>
    <n v="9033.9"/>
    <n v="1"/>
    <n v="3.9"/>
    <n v="2.6"/>
    <n v="3.25"/>
    <n v="9.75"/>
  </r>
  <r>
    <s v="DL-3000"/>
    <s v="Freight forwarder ABC"/>
    <x v="2"/>
    <s v="Zanzibar"/>
    <x v="2"/>
    <x v="13"/>
    <d v="2022-04-11T00:00:00"/>
    <d v="2022-05-05T00:00:00"/>
    <x v="0"/>
    <x v="4"/>
    <x v="0"/>
    <s v="Missing"/>
    <s v="Invoiced"/>
    <s v="TRANSPORTATION"/>
    <n v="29.943000000000001"/>
    <n v="600"/>
    <s v="USD"/>
    <n v="600"/>
    <n v="17965.8"/>
    <n v="300"/>
    <s v="USD"/>
    <n v="300"/>
    <n v="8982.9"/>
    <n v="29.942999999999998"/>
    <n v="300"/>
    <n v="8982.9"/>
    <n v="1"/>
    <n v="3.5999999999999996"/>
    <n v="2.4000000000000004"/>
    <n v="3"/>
    <n v="9"/>
  </r>
  <r>
    <s v="DL-3002"/>
    <s v="Freight forwarder ABC"/>
    <x v="2"/>
    <s v="Mombasa"/>
    <x v="4"/>
    <x v="6"/>
    <d v="2022-04-11T00:00:00"/>
    <d v="2022-05-05T00:00:00"/>
    <x v="0"/>
    <x v="4"/>
    <x v="0"/>
    <s v="Missing"/>
    <s v="Invoiced"/>
    <s v="TRANSPORTATION"/>
    <n v="27.555"/>
    <n v="600"/>
    <s v="USD"/>
    <n v="600"/>
    <n v="16533"/>
    <n v="300"/>
    <s v="USD"/>
    <n v="300"/>
    <n v="8266.5"/>
    <n v="27.555"/>
    <n v="300"/>
    <n v="8266.5"/>
    <n v="1"/>
    <n v="3.5999999999999996"/>
    <n v="2.4000000000000004"/>
    <n v="3"/>
    <n v="9"/>
  </r>
  <r>
    <s v="DL-3004"/>
    <s v="Freight forwarder ABC"/>
    <x v="2"/>
    <s v="Addis Ababa"/>
    <x v="0"/>
    <x v="23"/>
    <d v="2022-04-12T00:00:00"/>
    <d v="2022-05-09T00:00:00"/>
    <x v="0"/>
    <x v="4"/>
    <x v="0"/>
    <s v="Missing"/>
    <s v="Paid"/>
    <s v="TRANSPORTATION"/>
    <n v="28.649000000000001"/>
    <n v="600"/>
    <s v="USD"/>
    <n v="600"/>
    <n v="17189.400000000001"/>
    <n v="300"/>
    <s v="USD"/>
    <n v="300"/>
    <n v="8594.7000000000007"/>
    <n v="28.649000000000001"/>
    <n v="300"/>
    <n v="8594.7000000000007"/>
    <n v="1"/>
    <n v="4.05"/>
    <n v="2.7"/>
    <n v="3.375"/>
    <n v="10.125"/>
  </r>
  <r>
    <s v="DL-3006"/>
    <s v="Freight forwarder ABC"/>
    <x v="2"/>
    <s v="Addis Ababa"/>
    <x v="0"/>
    <x v="23"/>
    <d v="2022-04-18T00:00:00"/>
    <d v="2022-05-14T00:00:00"/>
    <x v="0"/>
    <x v="4"/>
    <x v="0"/>
    <s v="Missing"/>
    <s v="Paid"/>
    <s v="TRANSPORTATION"/>
    <n v="27.803000000000001"/>
    <n v="600"/>
    <s v="USD"/>
    <n v="600"/>
    <n v="16681.8"/>
    <n v="300"/>
    <s v="USD"/>
    <n v="300"/>
    <n v="8340.9"/>
    <n v="27.802999999999997"/>
    <n v="300"/>
    <n v="8340.9"/>
    <n v="1"/>
    <n v="3.9"/>
    <n v="2.6"/>
    <n v="3.25"/>
    <n v="9.75"/>
  </r>
  <r>
    <s v="DL-3008"/>
    <s v="Freight forwarder ABC"/>
    <x v="2"/>
    <s v="Mogadishu"/>
    <x v="2"/>
    <x v="2"/>
    <d v="2022-04-12T00:00:00"/>
    <d v="2022-05-09T00:00:00"/>
    <x v="0"/>
    <x v="4"/>
    <x v="0"/>
    <s v="Missing"/>
    <s v="Paid"/>
    <s v="TRANSPORTATION"/>
    <n v="29.791"/>
    <n v="600"/>
    <s v="USD"/>
    <n v="600"/>
    <n v="17874.599999999999"/>
    <n v="300"/>
    <s v="USD"/>
    <n v="300"/>
    <n v="8937.2999999999993"/>
    <n v="29.790999999999997"/>
    <n v="300"/>
    <n v="8937.2999999999993"/>
    <n v="1"/>
    <n v="4.05"/>
    <n v="2.7"/>
    <n v="3.375"/>
    <n v="10.125"/>
  </r>
  <r>
    <s v="DL-3010"/>
    <s v="Freight forwarder ABC"/>
    <x v="2"/>
    <s v="Addis Ababa"/>
    <x v="0"/>
    <x v="23"/>
    <d v="2022-04-13T00:00:00"/>
    <d v="2022-05-11T00:00:00"/>
    <x v="0"/>
    <x v="4"/>
    <x v="0"/>
    <s v="Missing"/>
    <s v="Paid"/>
    <s v="TRANSPORTATION"/>
    <n v="29.754000000000001"/>
    <n v="600"/>
    <s v="USD"/>
    <n v="600"/>
    <n v="17852.400000000001"/>
    <n v="300"/>
    <s v="USD"/>
    <n v="300"/>
    <n v="8926.2000000000007"/>
    <n v="29.754000000000001"/>
    <n v="300"/>
    <n v="8926.2000000000007"/>
    <n v="1"/>
    <n v="4.2"/>
    <n v="2.8000000000000003"/>
    <n v="3.5"/>
    <n v="10.5"/>
  </r>
  <r>
    <s v="DL-3012"/>
    <s v="Freight forwarder ABC"/>
    <x v="2"/>
    <s v="Marrakech"/>
    <x v="2"/>
    <x v="22"/>
    <d v="2022-04-18T00:00:00"/>
    <d v="2022-05-28T00:00:00"/>
    <x v="0"/>
    <x v="4"/>
    <x v="0"/>
    <s v="Missing"/>
    <s v="Paid"/>
    <s v="TRANSPORTATION"/>
    <n v="28.277999999999999"/>
    <n v="600"/>
    <s v="USD"/>
    <n v="600"/>
    <n v="16966.8"/>
    <n v="300"/>
    <s v="USD"/>
    <n v="300"/>
    <n v="8483.4"/>
    <n v="28.277999999999999"/>
    <n v="300"/>
    <n v="8483.4"/>
    <n v="1"/>
    <n v="6"/>
    <n v="4"/>
    <n v="5"/>
    <n v="15"/>
  </r>
  <r>
    <s v="DL-3014"/>
    <s v="Freight forwarder ABC"/>
    <x v="2"/>
    <s v="Mombasa"/>
    <x v="0"/>
    <x v="11"/>
    <d v="2022-04-13T00:00:00"/>
    <d v="2022-05-16T00:00:00"/>
    <x v="0"/>
    <x v="4"/>
    <x v="0"/>
    <s v="Missing"/>
    <s v="Paid"/>
    <s v="TRANSPORTATION"/>
    <n v="29.062999999999999"/>
    <n v="600"/>
    <s v="USD"/>
    <n v="600"/>
    <n v="17437.8"/>
    <n v="300"/>
    <s v="USD"/>
    <n v="300"/>
    <n v="8718.9"/>
    <n v="29.062999999999999"/>
    <n v="300"/>
    <n v="8718.9"/>
    <n v="1"/>
    <n v="4.95"/>
    <n v="3.3000000000000003"/>
    <n v="4.125"/>
    <n v="12.375"/>
  </r>
  <r>
    <s v="DL-3016"/>
    <s v="Freight forwarder ABC"/>
    <x v="2"/>
    <s v="Mogadishu"/>
    <x v="1"/>
    <x v="1"/>
    <d v="2022-04-11T00:00:00"/>
    <d v="2022-05-06T00:00:00"/>
    <x v="0"/>
    <x v="4"/>
    <x v="0"/>
    <s v="Missing"/>
    <s v="Invoiced"/>
    <s v="TRANSPORTATION"/>
    <n v="27.693999999999999"/>
    <n v="600"/>
    <s v="USD"/>
    <n v="600"/>
    <n v="16616.399999999998"/>
    <n v="300"/>
    <s v="USD"/>
    <n v="300"/>
    <n v="8308.1999999999989"/>
    <n v="27.693999999999996"/>
    <n v="300"/>
    <n v="8308.1999999999989"/>
    <n v="1"/>
    <n v="3.75"/>
    <n v="2.5"/>
    <n v="3.125"/>
    <n v="9.375"/>
  </r>
  <r>
    <s v="DL-3018"/>
    <s v="Freight forwarder ABC"/>
    <x v="2"/>
    <s v="Zanzibar"/>
    <x v="0"/>
    <x v="15"/>
    <d v="2022-04-11T00:00:00"/>
    <d v="2022-05-07T00:00:00"/>
    <x v="0"/>
    <x v="4"/>
    <x v="0"/>
    <s v="Missing"/>
    <s v="Paid"/>
    <s v="TRANSPORTATION"/>
    <n v="28.416"/>
    <n v="600"/>
    <s v="USD"/>
    <n v="600"/>
    <n v="17049.599999999999"/>
    <n v="300"/>
    <s v="USD"/>
    <n v="300"/>
    <n v="8524.7999999999993"/>
    <n v="28.415999999999997"/>
    <n v="300"/>
    <n v="8524.7999999999993"/>
    <n v="1"/>
    <n v="3.9"/>
    <n v="2.6"/>
    <n v="3.25"/>
    <n v="9.75"/>
  </r>
  <r>
    <s v="DL-3020"/>
    <s v="Freight forwarder ABC"/>
    <x v="2"/>
    <s v="Mombasa"/>
    <x v="3"/>
    <x v="19"/>
    <d v="2022-04-12T00:00:00"/>
    <d v="2022-05-12T00:00:00"/>
    <x v="0"/>
    <x v="4"/>
    <x v="0"/>
    <s v="Missing"/>
    <s v="Paid"/>
    <s v="TRANSPORTATION"/>
    <n v="29.388000000000002"/>
    <n v="600"/>
    <s v="USD"/>
    <n v="600"/>
    <n v="17632.8"/>
    <n v="300"/>
    <s v="USD"/>
    <n v="300"/>
    <n v="8816.4"/>
    <n v="29.387999999999998"/>
    <n v="300"/>
    <n v="8816.4"/>
    <n v="1"/>
    <n v="4.5"/>
    <n v="3"/>
    <n v="3.75"/>
    <n v="11.25"/>
  </r>
  <r>
    <s v="DL-3022"/>
    <s v="Freight forwarder ABC"/>
    <x v="2"/>
    <s v="Addis Ababa"/>
    <x v="1"/>
    <x v="17"/>
    <d v="2022-04-13T00:00:00"/>
    <d v="2022-05-07T00:00:00"/>
    <x v="0"/>
    <x v="4"/>
    <x v="0"/>
    <s v="Missing"/>
    <s v="Paid"/>
    <s v="TRANSPORTATION"/>
    <n v="33.177999999999997"/>
    <n v="600"/>
    <s v="USD"/>
    <n v="600"/>
    <n v="19906.8"/>
    <n v="300"/>
    <s v="USD"/>
    <n v="300"/>
    <n v="9953.4"/>
    <n v="33.177999999999997"/>
    <n v="300"/>
    <n v="9953.4"/>
    <n v="1"/>
    <n v="3.5999999999999996"/>
    <n v="2.4000000000000004"/>
    <n v="3"/>
    <n v="9"/>
  </r>
  <r>
    <s v="DL-3024"/>
    <s v="Freight forwarder ABC"/>
    <x v="2"/>
    <s v="Zanzibar"/>
    <x v="4"/>
    <x v="12"/>
    <d v="2022-04-12T00:00:00"/>
    <d v="2022-05-07T00:00:00"/>
    <x v="0"/>
    <x v="4"/>
    <x v="0"/>
    <s v="Missing"/>
    <s v="Invoiced"/>
    <s v="TRANSPORTATION"/>
    <n v="29.291"/>
    <n v="600"/>
    <s v="USD"/>
    <n v="600"/>
    <n v="17574.599999999999"/>
    <n v="300"/>
    <s v="USD"/>
    <n v="300"/>
    <n v="8787.2999999999993"/>
    <n v="29.290999999999997"/>
    <n v="300"/>
    <n v="8787.2999999999993"/>
    <n v="1"/>
    <n v="3.75"/>
    <n v="2.5"/>
    <n v="3.125"/>
    <n v="9.375"/>
  </r>
  <r>
    <s v="DL-3026"/>
    <s v="Freight forwarder ABC"/>
    <x v="2"/>
    <s v="Addis Ababa"/>
    <x v="4"/>
    <x v="8"/>
    <d v="2022-04-11T00:00:00"/>
    <d v="2022-05-05T00:00:00"/>
    <x v="0"/>
    <x v="4"/>
    <x v="0"/>
    <s v="Missing"/>
    <s v="Invoiced"/>
    <s v="TRANSPORTATION"/>
    <n v="28.19"/>
    <n v="600"/>
    <s v="USD"/>
    <n v="600"/>
    <n v="16914"/>
    <n v="300"/>
    <s v="USD"/>
    <n v="300"/>
    <n v="8457"/>
    <n v="28.19"/>
    <n v="300"/>
    <n v="8457"/>
    <n v="1"/>
    <n v="3.5999999999999996"/>
    <n v="2.4000000000000004"/>
    <n v="3"/>
    <n v="9"/>
  </r>
  <r>
    <s v="DL-3028"/>
    <s v="Freight forwarder ABC"/>
    <x v="2"/>
    <s v="Marrakech"/>
    <x v="3"/>
    <x v="4"/>
    <d v="2022-04-14T00:00:00"/>
    <d v="2022-05-11T00:00:00"/>
    <x v="0"/>
    <x v="4"/>
    <x v="0"/>
    <s v="Missing"/>
    <s v="Paid"/>
    <s v="TRANSPORTATION"/>
    <n v="30.099"/>
    <n v="600"/>
    <s v="USD"/>
    <n v="600"/>
    <n v="18059.400000000001"/>
    <n v="300"/>
    <s v="USD"/>
    <n v="300"/>
    <n v="9029.7000000000007"/>
    <n v="30.099000000000004"/>
    <n v="300"/>
    <n v="9029.7000000000007"/>
    <n v="1"/>
    <n v="4.05"/>
    <n v="2.7"/>
    <n v="3.375"/>
    <n v="10.125"/>
  </r>
  <r>
    <s v="DL-3030"/>
    <s v="Freight forwarder ABC"/>
    <x v="2"/>
    <s v="Addis Ababa"/>
    <x v="2"/>
    <x v="14"/>
    <d v="2022-04-26T00:00:00"/>
    <d v="2022-05-28T00:00:00"/>
    <x v="0"/>
    <x v="4"/>
    <x v="0"/>
    <s v="Paid"/>
    <s v="Invoiced"/>
    <s v="TRANSPORTATION"/>
    <n v="33.911999999999999"/>
    <n v="600"/>
    <s v="USD"/>
    <n v="600"/>
    <n v="20347.2"/>
    <n v="300"/>
    <s v="USD"/>
    <n v="300"/>
    <n v="10173.6"/>
    <n v="33.911999999999999"/>
    <n v="300"/>
    <n v="10173.6"/>
    <n v="1"/>
    <n v="4.8"/>
    <n v="3.2"/>
    <n v="4"/>
    <n v="12"/>
  </r>
  <r>
    <s v="DL-3032"/>
    <s v="Freight forwarder ABC"/>
    <x v="2"/>
    <s v="Zanzibar"/>
    <x v="0"/>
    <x v="15"/>
    <d v="2022-04-18T00:00:00"/>
    <d v="2022-05-21T00:00:00"/>
    <x v="0"/>
    <x v="4"/>
    <x v="0"/>
    <s v="Missing"/>
    <s v="Paid"/>
    <s v="TRANSPORTATION"/>
    <n v="29.36"/>
    <n v="600"/>
    <s v="USD"/>
    <n v="600"/>
    <n v="17616"/>
    <n v="300"/>
    <s v="USD"/>
    <n v="300"/>
    <n v="8808"/>
    <n v="29.36"/>
    <n v="300"/>
    <n v="8808"/>
    <n v="1"/>
    <n v="4.95"/>
    <n v="3.3000000000000003"/>
    <n v="4.125"/>
    <n v="12.375"/>
  </r>
  <r>
    <s v="DL-3034"/>
    <s v="Freight forwarder ABC"/>
    <x v="2"/>
    <s v="Mogadishu"/>
    <x v="3"/>
    <x v="20"/>
    <d v="2022-04-21T00:00:00"/>
    <d v="2022-05-28T00:00:00"/>
    <x v="0"/>
    <x v="4"/>
    <x v="0"/>
    <s v="Missing"/>
    <s v="Paid"/>
    <s v="TRANSPORTATION"/>
    <n v="33.029000000000003"/>
    <n v="600"/>
    <s v="USD"/>
    <n v="600"/>
    <n v="19817.400000000001"/>
    <n v="300"/>
    <s v="USD"/>
    <n v="300"/>
    <n v="9908.7000000000007"/>
    <n v="33.029000000000003"/>
    <n v="300"/>
    <n v="9908.7000000000007"/>
    <n v="1"/>
    <n v="5.55"/>
    <n v="3.7"/>
    <n v="4.625"/>
    <n v="13.875"/>
  </r>
  <r>
    <s v="DL-3036"/>
    <s v="Freight forwarder ABC"/>
    <x v="2"/>
    <s v="Mombasa"/>
    <x v="1"/>
    <x v="18"/>
    <d v="2022-04-19T00:00:00"/>
    <d v="2022-05-17T00:00:00"/>
    <x v="0"/>
    <x v="4"/>
    <x v="0"/>
    <s v="Missing"/>
    <s v="Paid"/>
    <s v="TRANSPORTATION"/>
    <n v="29.381"/>
    <n v="600"/>
    <s v="USD"/>
    <n v="600"/>
    <n v="17628.599999999999"/>
    <n v="300"/>
    <s v="USD"/>
    <n v="300"/>
    <n v="8814.2999999999993"/>
    <n v="29.380999999999997"/>
    <n v="300"/>
    <n v="8814.2999999999993"/>
    <n v="1"/>
    <n v="4.2"/>
    <n v="2.8000000000000003"/>
    <n v="3.5"/>
    <n v="10.5"/>
  </r>
  <r>
    <s v="DL-3038"/>
    <s v="Freight forwarder ABC"/>
    <x v="2"/>
    <s v="Marrakech"/>
    <x v="3"/>
    <x v="4"/>
    <d v="2022-04-28T00:00:00"/>
    <d v="2022-05-28T00:00:00"/>
    <x v="0"/>
    <x v="4"/>
    <x v="0"/>
    <s v="Paid"/>
    <s v="Invoiced"/>
    <s v="TRANSPORTATION"/>
    <n v="32.054000000000002"/>
    <n v="600"/>
    <s v="USD"/>
    <n v="600"/>
    <n v="19232.400000000001"/>
    <n v="300"/>
    <s v="USD"/>
    <n v="300"/>
    <n v="9616.2000000000007"/>
    <n v="32.054000000000002"/>
    <n v="300"/>
    <n v="9616.2000000000007"/>
    <n v="1"/>
    <n v="4.5"/>
    <n v="3"/>
    <n v="3.75"/>
    <n v="11.25"/>
  </r>
  <r>
    <s v="DL-3040"/>
    <s v="Freight forwarder ABC"/>
    <x v="2"/>
    <s v="Marrakech"/>
    <x v="1"/>
    <x v="9"/>
    <d v="2022-04-12T00:00:00"/>
    <d v="2022-05-09T00:00:00"/>
    <x v="0"/>
    <x v="4"/>
    <x v="0"/>
    <s v="Missing"/>
    <s v="Paid"/>
    <s v="TRANSPORTATION"/>
    <n v="31.902000000000001"/>
    <n v="600"/>
    <s v="USD"/>
    <n v="600"/>
    <n v="19141.2"/>
    <n v="300"/>
    <s v="USD"/>
    <n v="300"/>
    <n v="9570.6"/>
    <n v="31.902000000000001"/>
    <n v="300"/>
    <n v="9570.6"/>
    <n v="1"/>
    <n v="4.05"/>
    <n v="2.7"/>
    <n v="3.375"/>
    <n v="10.125"/>
  </r>
  <r>
    <s v="DL-3042"/>
    <s v="Freight forwarder ABC"/>
    <x v="2"/>
    <s v="Mogadishu"/>
    <x v="3"/>
    <x v="20"/>
    <d v="2022-04-20T00:00:00"/>
    <d v="2022-05-26T00:00:00"/>
    <x v="0"/>
    <x v="4"/>
    <x v="0"/>
    <s v="Missing"/>
    <s v="Paid"/>
    <s v="TRANSPORTATION"/>
    <n v="32.598999999999997"/>
    <n v="600"/>
    <s v="USD"/>
    <n v="600"/>
    <n v="19559.399999999998"/>
    <n v="300"/>
    <s v="USD"/>
    <n v="300"/>
    <n v="9779.6999999999989"/>
    <n v="32.598999999999997"/>
    <n v="300"/>
    <n v="9779.6999999999989"/>
    <n v="1"/>
    <n v="5.3999999999999995"/>
    <n v="3.6"/>
    <n v="4.5"/>
    <n v="13.5"/>
  </r>
  <r>
    <s v="DL-3044"/>
    <s v="Freight forwarder ABC"/>
    <x v="2"/>
    <s v="Mogadishu"/>
    <x v="2"/>
    <x v="2"/>
    <d v="2022-04-19T00:00:00"/>
    <d v="2022-05-18T00:00:00"/>
    <x v="0"/>
    <x v="4"/>
    <x v="0"/>
    <s v="Missing"/>
    <s v="Paid"/>
    <s v="TRANSPORTATION"/>
    <n v="28.457000000000001"/>
    <n v="600"/>
    <s v="USD"/>
    <n v="600"/>
    <n v="17074.2"/>
    <n v="300"/>
    <s v="USD"/>
    <n v="300"/>
    <n v="8537.1"/>
    <n v="28.457000000000001"/>
    <n v="300"/>
    <n v="8537.1"/>
    <n v="1"/>
    <n v="4.3499999999999996"/>
    <n v="2.9000000000000004"/>
    <n v="3.625"/>
    <n v="10.875"/>
  </r>
  <r>
    <s v="DL-3046"/>
    <s v="Freight forwarder ABC"/>
    <x v="2"/>
    <s v="Zanzibar"/>
    <x v="2"/>
    <x v="13"/>
    <d v="2022-04-21T00:00:00"/>
    <d v="2022-05-25T00:00:00"/>
    <x v="0"/>
    <x v="4"/>
    <x v="0"/>
    <s v="Missing"/>
    <s v="Paid"/>
    <s v="TRANSPORTATION"/>
    <n v="34.377000000000002"/>
    <n v="600"/>
    <s v="USD"/>
    <n v="600"/>
    <n v="20626.2"/>
    <n v="300"/>
    <s v="USD"/>
    <n v="300"/>
    <n v="10313.1"/>
    <n v="34.377000000000002"/>
    <n v="300"/>
    <n v="10313.1"/>
    <n v="1"/>
    <n v="5.0999999999999996"/>
    <n v="3.4000000000000004"/>
    <n v="4.25"/>
    <n v="12.75"/>
  </r>
  <r>
    <s v="DL-3048"/>
    <s v="Freight forwarder ABC"/>
    <x v="2"/>
    <s v="Zanzibar"/>
    <x v="2"/>
    <x v="13"/>
    <d v="2022-04-19T00:00:00"/>
    <d v="2022-05-17T00:00:00"/>
    <x v="0"/>
    <x v="4"/>
    <x v="0"/>
    <s v="Missing"/>
    <s v="Paid"/>
    <s v="TRANSPORTATION"/>
    <n v="29.771999999999998"/>
    <n v="600"/>
    <s v="USD"/>
    <n v="600"/>
    <n v="17863.2"/>
    <n v="300"/>
    <s v="USD"/>
    <n v="300"/>
    <n v="8931.6"/>
    <n v="29.772000000000002"/>
    <n v="300"/>
    <n v="8931.6"/>
    <n v="1"/>
    <n v="4.2"/>
    <n v="2.8000000000000003"/>
    <n v="3.5"/>
    <n v="10.5"/>
  </r>
  <r>
    <s v="DL-3050"/>
    <s v="Freight forwarder ABC"/>
    <x v="2"/>
    <s v="Mombasa"/>
    <x v="0"/>
    <x v="11"/>
    <d v="2022-04-27T00:00:00"/>
    <d v="2022-06-10T00:00:00"/>
    <x v="0"/>
    <x v="5"/>
    <x v="0"/>
    <s v="Paid"/>
    <s v="Invoiced"/>
    <s v="TRANSPORTATION"/>
    <n v="32.317"/>
    <n v="600"/>
    <s v="USD"/>
    <n v="600"/>
    <n v="19390.2"/>
    <n v="300"/>
    <s v="USD"/>
    <n v="300"/>
    <n v="9695.1"/>
    <n v="32.317"/>
    <n v="300"/>
    <n v="9695.1"/>
    <n v="1"/>
    <n v="6.6"/>
    <n v="4.4000000000000004"/>
    <n v="5.5"/>
    <n v="16.5"/>
  </r>
  <r>
    <s v="DL-3052"/>
    <s v="Freight forwarder ABC"/>
    <x v="2"/>
    <s v="Marrakech"/>
    <x v="4"/>
    <x v="21"/>
    <d v="2022-04-21T00:00:00"/>
    <d v="2022-05-25T00:00:00"/>
    <x v="0"/>
    <x v="4"/>
    <x v="0"/>
    <s v="Missing"/>
    <s v="Paid"/>
    <s v="TRANSPORTATION"/>
    <n v="29.673999999999999"/>
    <n v="600"/>
    <s v="USD"/>
    <n v="600"/>
    <n v="17804.400000000001"/>
    <n v="300"/>
    <s v="USD"/>
    <n v="300"/>
    <n v="8902.2000000000007"/>
    <n v="29.674000000000003"/>
    <n v="300"/>
    <n v="8902.2000000000007"/>
    <n v="1"/>
    <n v="5.0999999999999996"/>
    <n v="3.4000000000000004"/>
    <n v="4.25"/>
    <n v="12.75"/>
  </r>
  <r>
    <s v="DL-3054"/>
    <s v="Freight forwarder ABC"/>
    <x v="2"/>
    <s v="Marrakech"/>
    <x v="2"/>
    <x v="22"/>
    <d v="2022-05-02T00:00:00"/>
    <d v="2022-06-02T00:00:00"/>
    <x v="0"/>
    <x v="5"/>
    <x v="0"/>
    <s v="Paid"/>
    <s v="Invoiced"/>
    <s v="TRANSPORTATION"/>
    <n v="34.085999999999999"/>
    <n v="600"/>
    <s v="USD"/>
    <n v="600"/>
    <n v="20451.599999999999"/>
    <n v="300"/>
    <s v="USD"/>
    <n v="300"/>
    <n v="10225.799999999999"/>
    <n v="34.085999999999999"/>
    <n v="300"/>
    <n v="10225.799999999999"/>
    <n v="1"/>
    <n v="4.6499999999999995"/>
    <n v="3.1"/>
    <n v="3.875"/>
    <n v="11.625"/>
  </r>
  <r>
    <s v="DL-3056"/>
    <s v="Freight forwarder ABC"/>
    <x v="2"/>
    <s v="Mombasa"/>
    <x v="2"/>
    <x v="3"/>
    <d v="2022-04-11T00:00:00"/>
    <d v="2022-05-05T00:00:00"/>
    <x v="0"/>
    <x v="4"/>
    <x v="0"/>
    <s v="Missing"/>
    <s v="Missing"/>
    <s v="SECURITY &amp; ESCORT"/>
    <n v="30.135999999999999"/>
    <n v="20"/>
    <s v="USD"/>
    <n v="20"/>
    <n v="602.72"/>
    <n v="10"/>
    <s v="USD"/>
    <n v="10"/>
    <n v="301.36"/>
    <n v="30.136000000000003"/>
    <n v="10"/>
    <n v="301.36"/>
    <n v="1"/>
    <n v="3.5999999999999996"/>
    <n v="2.4000000000000004"/>
    <n v="3"/>
    <n v="9"/>
  </r>
  <r>
    <s v="DL-3057"/>
    <s v="Freight forwarder ABC"/>
    <x v="2"/>
    <s v="Addis Ababa"/>
    <x v="3"/>
    <x v="7"/>
    <d v="2022-04-11T00:00:00"/>
    <d v="2022-05-05T00:00:00"/>
    <x v="0"/>
    <x v="4"/>
    <x v="0"/>
    <s v="Missing"/>
    <s v="Missing"/>
    <s v="SECURITY &amp; ESCORT"/>
    <n v="30.048999999999999"/>
    <n v="20"/>
    <s v="USD"/>
    <n v="20"/>
    <n v="600.98"/>
    <n v="10"/>
    <s v="USD"/>
    <n v="10"/>
    <n v="300.49"/>
    <n v="30.048999999999999"/>
    <n v="10"/>
    <n v="300.49"/>
    <n v="1"/>
    <n v="3.5999999999999996"/>
    <n v="2.4000000000000004"/>
    <n v="3"/>
    <n v="9"/>
  </r>
  <r>
    <s v="DL-3059"/>
    <s v="Freight forwarder ABC"/>
    <x v="2"/>
    <s v="Zanzibar"/>
    <x v="4"/>
    <x v="12"/>
    <d v="2022-04-13T00:00:00"/>
    <d v="2022-05-09T00:00:00"/>
    <x v="0"/>
    <x v="4"/>
    <x v="0"/>
    <s v="Missing"/>
    <s v="Missing"/>
    <s v="SECURITY &amp; ESCORT"/>
    <n v="30.113"/>
    <n v="20"/>
    <s v="USD"/>
    <n v="20"/>
    <n v="602.26"/>
    <n v="10"/>
    <s v="USD"/>
    <n v="10"/>
    <n v="301.13"/>
    <n v="30.113"/>
    <n v="10"/>
    <n v="301.13"/>
    <n v="1"/>
    <n v="3.9"/>
    <n v="2.6"/>
    <n v="3.25"/>
    <n v="9.75"/>
  </r>
  <r>
    <s v="DL-3061"/>
    <s v="Freight forwarder ABC"/>
    <x v="2"/>
    <s v="Zanzibar"/>
    <x v="2"/>
    <x v="13"/>
    <d v="2022-04-11T00:00:00"/>
    <d v="2022-05-05T00:00:00"/>
    <x v="0"/>
    <x v="4"/>
    <x v="0"/>
    <s v="Missing"/>
    <s v="Missing"/>
    <s v="SECURITY &amp; ESCORT"/>
    <n v="29.943000000000001"/>
    <n v="20"/>
    <s v="USD"/>
    <n v="20"/>
    <n v="598.86"/>
    <n v="10"/>
    <s v="USD"/>
    <n v="10"/>
    <n v="299.43"/>
    <n v="29.943000000000001"/>
    <n v="10"/>
    <n v="299.43"/>
    <n v="1"/>
    <n v="3.5999999999999996"/>
    <n v="2.4000000000000004"/>
    <n v="3"/>
    <n v="9"/>
  </r>
  <r>
    <s v="DL-3063"/>
    <s v="Freight forwarder ABC"/>
    <x v="2"/>
    <s v="Zanzibar"/>
    <x v="2"/>
    <x v="13"/>
    <d v="2022-04-11T00:00:00"/>
    <d v="2022-05-05T00:00:00"/>
    <x v="0"/>
    <x v="4"/>
    <x v="0"/>
    <s v="Missing"/>
    <s v="Missing"/>
    <s v="SECURITY &amp; ESCORT"/>
    <n v="27.555"/>
    <n v="20"/>
    <s v="USD"/>
    <n v="20"/>
    <n v="551.1"/>
    <n v="10"/>
    <s v="USD"/>
    <n v="10"/>
    <n v="275.55"/>
    <n v="27.555"/>
    <n v="10"/>
    <n v="275.55"/>
    <n v="1"/>
    <n v="3.5999999999999996"/>
    <n v="2.4000000000000004"/>
    <n v="3"/>
    <n v="9"/>
  </r>
  <r>
    <s v="DL-3065"/>
    <s v="Freight forwarder ABC"/>
    <x v="2"/>
    <s v="Addis Ababa"/>
    <x v="1"/>
    <x v="17"/>
    <d v="2022-04-12T00:00:00"/>
    <d v="2022-05-09T00:00:00"/>
    <x v="0"/>
    <x v="4"/>
    <x v="0"/>
    <s v="Missing"/>
    <s v="Missing"/>
    <s v="SECURITY &amp; ESCORT"/>
    <n v="28.649000000000001"/>
    <n v="20"/>
    <s v="USD"/>
    <n v="20"/>
    <n v="572.98"/>
    <n v="10"/>
    <s v="USD"/>
    <n v="10"/>
    <n v="286.49"/>
    <n v="28.649000000000001"/>
    <n v="10"/>
    <n v="286.49"/>
    <n v="1"/>
    <n v="4.05"/>
    <n v="2.7"/>
    <n v="3.375"/>
    <n v="10.125"/>
  </r>
  <r>
    <s v="DL-3067"/>
    <s v="Freight forwarder ABC"/>
    <x v="2"/>
    <s v="Marrakech"/>
    <x v="3"/>
    <x v="4"/>
    <d v="2022-04-18T00:00:00"/>
    <d v="2022-05-14T00:00:00"/>
    <x v="0"/>
    <x v="4"/>
    <x v="0"/>
    <s v="Missing"/>
    <s v="Missing"/>
    <s v="SECURITY &amp; ESCORT"/>
    <n v="27.803000000000001"/>
    <n v="20"/>
    <s v="USD"/>
    <n v="20"/>
    <n v="556.06000000000006"/>
    <n v="10"/>
    <s v="USD"/>
    <n v="10"/>
    <n v="278.03000000000003"/>
    <n v="27.803000000000004"/>
    <n v="10"/>
    <n v="278.03000000000003"/>
    <n v="1"/>
    <n v="3.9"/>
    <n v="2.6"/>
    <n v="3.25"/>
    <n v="9.75"/>
  </r>
  <r>
    <s v="DL-3069"/>
    <s v="Freight forwarder ABC"/>
    <x v="2"/>
    <s v="Mogadishu"/>
    <x v="0"/>
    <x v="0"/>
    <d v="2022-04-12T00:00:00"/>
    <d v="2022-05-09T00:00:00"/>
    <x v="0"/>
    <x v="4"/>
    <x v="0"/>
    <s v="Missing"/>
    <s v="Missing"/>
    <s v="SECURITY &amp; ESCORT"/>
    <n v="29.791"/>
    <n v="20"/>
    <s v="USD"/>
    <n v="20"/>
    <n v="595.82000000000005"/>
    <n v="10"/>
    <s v="USD"/>
    <n v="10"/>
    <n v="297.91000000000003"/>
    <n v="29.791000000000004"/>
    <n v="10"/>
    <n v="297.91000000000003"/>
    <n v="1"/>
    <n v="4.05"/>
    <n v="2.7"/>
    <n v="3.375"/>
    <n v="10.125"/>
  </r>
  <r>
    <s v="DL-3071"/>
    <s v="Freight forwarder ABC"/>
    <x v="2"/>
    <s v="Zanzibar"/>
    <x v="1"/>
    <x v="24"/>
    <d v="2022-04-13T00:00:00"/>
    <d v="2022-05-11T00:00:00"/>
    <x v="0"/>
    <x v="4"/>
    <x v="0"/>
    <s v="Missing"/>
    <s v="Missing"/>
    <s v="SECURITY &amp; ESCORT"/>
    <n v="29.754000000000001"/>
    <n v="20"/>
    <s v="USD"/>
    <n v="20"/>
    <n v="595.08000000000004"/>
    <n v="10"/>
    <s v="USD"/>
    <n v="10"/>
    <n v="297.54000000000002"/>
    <n v="29.754000000000001"/>
    <n v="10"/>
    <n v="297.54000000000002"/>
    <n v="1"/>
    <n v="4.2"/>
    <n v="2.8000000000000003"/>
    <n v="3.5"/>
    <n v="10.5"/>
  </r>
  <r>
    <s v="DL-3073"/>
    <s v="Freight forwarder ABC"/>
    <x v="2"/>
    <s v="Marrakech"/>
    <x v="0"/>
    <x v="5"/>
    <d v="2022-04-18T00:00:00"/>
    <d v="2022-05-28T00:00:00"/>
    <x v="0"/>
    <x v="4"/>
    <x v="0"/>
    <s v="Missing"/>
    <s v="Missing"/>
    <s v="SECURITY &amp; ESCORT"/>
    <n v="28.277999999999999"/>
    <n v="20"/>
    <s v="USD"/>
    <n v="20"/>
    <n v="565.55999999999995"/>
    <n v="10"/>
    <s v="USD"/>
    <n v="10"/>
    <n v="282.77999999999997"/>
    <n v="28.277999999999999"/>
    <n v="10"/>
    <n v="282.77999999999997"/>
    <n v="1"/>
    <n v="6"/>
    <n v="4"/>
    <n v="5"/>
    <n v="15"/>
  </r>
  <r>
    <s v="DL-3075"/>
    <s v="Freight forwarder ABC"/>
    <x v="2"/>
    <s v="Marrakech"/>
    <x v="2"/>
    <x v="22"/>
    <d v="2022-04-13T00:00:00"/>
    <d v="2022-05-16T00:00:00"/>
    <x v="0"/>
    <x v="4"/>
    <x v="0"/>
    <s v="Missing"/>
    <s v="Missing"/>
    <s v="SECURITY &amp; ESCORT"/>
    <n v="29.062999999999999"/>
    <n v="20"/>
    <s v="USD"/>
    <n v="20"/>
    <n v="581.26"/>
    <n v="10"/>
    <s v="USD"/>
    <n v="10"/>
    <n v="290.63"/>
    <n v="29.062999999999999"/>
    <n v="10"/>
    <n v="290.63"/>
    <n v="1"/>
    <n v="4.95"/>
    <n v="3.3000000000000003"/>
    <n v="4.125"/>
    <n v="12.375"/>
  </r>
  <r>
    <s v="DL-3077"/>
    <s v="Freight forwarder ABC"/>
    <x v="2"/>
    <s v="Mogadishu"/>
    <x v="3"/>
    <x v="20"/>
    <d v="2022-04-11T00:00:00"/>
    <d v="2022-05-06T00:00:00"/>
    <x v="0"/>
    <x v="4"/>
    <x v="0"/>
    <s v="Missing"/>
    <s v="Missing"/>
    <s v="SECURITY &amp; ESCORT"/>
    <n v="27.693999999999999"/>
    <n v="20"/>
    <s v="USD"/>
    <n v="20"/>
    <n v="553.88"/>
    <n v="10"/>
    <s v="USD"/>
    <n v="10"/>
    <n v="276.94"/>
    <n v="27.693999999999999"/>
    <n v="10"/>
    <n v="276.94"/>
    <n v="1"/>
    <n v="3.75"/>
    <n v="2.5"/>
    <n v="3.125"/>
    <n v="9.375"/>
  </r>
  <r>
    <s v="DL-3079"/>
    <s v="Freight forwarder ABC"/>
    <x v="2"/>
    <s v="Addis Ababa"/>
    <x v="1"/>
    <x v="17"/>
    <d v="2022-04-11T00:00:00"/>
    <d v="2022-05-07T00:00:00"/>
    <x v="0"/>
    <x v="4"/>
    <x v="0"/>
    <s v="Missing"/>
    <s v="Missing"/>
    <s v="SECURITY &amp; ESCORT"/>
    <n v="28.416"/>
    <n v="20"/>
    <s v="USD"/>
    <n v="20"/>
    <n v="568.32000000000005"/>
    <n v="10"/>
    <s v="USD"/>
    <n v="10"/>
    <n v="284.16000000000003"/>
    <n v="28.416000000000004"/>
    <n v="10"/>
    <n v="284.16000000000003"/>
    <n v="1"/>
    <n v="3.9"/>
    <n v="2.6"/>
    <n v="3.25"/>
    <n v="9.75"/>
  </r>
  <r>
    <s v="DL-3081"/>
    <s v="Freight forwarder ABC"/>
    <x v="2"/>
    <s v="Mombasa"/>
    <x v="2"/>
    <x v="3"/>
    <d v="2022-04-12T00:00:00"/>
    <d v="2022-05-12T00:00:00"/>
    <x v="0"/>
    <x v="4"/>
    <x v="0"/>
    <s v="Missing"/>
    <s v="Missing"/>
    <s v="SECURITY &amp; ESCORT"/>
    <n v="29.388000000000002"/>
    <n v="20"/>
    <s v="USD"/>
    <n v="20"/>
    <n v="587.76"/>
    <n v="10"/>
    <s v="USD"/>
    <n v="10"/>
    <n v="293.88"/>
    <n v="29.387999999999998"/>
    <n v="10"/>
    <n v="293.88"/>
    <n v="1"/>
    <n v="4.5"/>
    <n v="3"/>
    <n v="3.75"/>
    <n v="11.25"/>
  </r>
  <r>
    <s v="DL-3083"/>
    <s v="Freight forwarder ABC"/>
    <x v="2"/>
    <s v="Marrakech"/>
    <x v="3"/>
    <x v="4"/>
    <d v="2022-04-13T00:00:00"/>
    <d v="2022-05-07T00:00:00"/>
    <x v="0"/>
    <x v="4"/>
    <x v="0"/>
    <s v="Missing"/>
    <s v="Missing"/>
    <s v="SECURITY &amp; ESCORT"/>
    <n v="33.177999999999997"/>
    <n v="20"/>
    <s v="USD"/>
    <n v="20"/>
    <n v="663.56"/>
    <n v="10"/>
    <s v="USD"/>
    <n v="10"/>
    <n v="331.78"/>
    <n v="33.177999999999997"/>
    <n v="10"/>
    <n v="331.78"/>
    <n v="1"/>
    <n v="3.5999999999999996"/>
    <n v="2.4000000000000004"/>
    <n v="3"/>
    <n v="9"/>
  </r>
  <r>
    <s v="DL-3085"/>
    <s v="Freight forwarder ABC"/>
    <x v="2"/>
    <s v="Marrakech"/>
    <x v="1"/>
    <x v="9"/>
    <d v="2022-04-12T00:00:00"/>
    <d v="2022-05-07T00:00:00"/>
    <x v="0"/>
    <x v="4"/>
    <x v="0"/>
    <s v="Missing"/>
    <s v="Missing"/>
    <s v="SECURITY &amp; ESCORT"/>
    <n v="29.291"/>
    <n v="20"/>
    <s v="USD"/>
    <n v="20"/>
    <n v="585.82000000000005"/>
    <n v="10"/>
    <s v="USD"/>
    <n v="10"/>
    <n v="292.91000000000003"/>
    <n v="29.291000000000004"/>
    <n v="10"/>
    <n v="292.91000000000003"/>
    <n v="1"/>
    <n v="3.75"/>
    <n v="2.5"/>
    <n v="3.125"/>
    <n v="9.375"/>
  </r>
  <r>
    <s v="DL-3087"/>
    <s v="Freight forwarder ABC"/>
    <x v="2"/>
    <s v="Marrakech"/>
    <x v="3"/>
    <x v="4"/>
    <d v="2022-04-11T00:00:00"/>
    <d v="2022-05-05T00:00:00"/>
    <x v="0"/>
    <x v="4"/>
    <x v="0"/>
    <s v="Missing"/>
    <s v="Missing"/>
    <s v="SECURITY &amp; ESCORT"/>
    <n v="28.19"/>
    <n v="20"/>
    <s v="USD"/>
    <n v="20"/>
    <n v="563.80000000000007"/>
    <n v="10"/>
    <s v="USD"/>
    <n v="10"/>
    <n v="281.90000000000003"/>
    <n v="28.190000000000005"/>
    <n v="10"/>
    <n v="281.90000000000003"/>
    <n v="1"/>
    <n v="3.5999999999999996"/>
    <n v="2.4000000000000004"/>
    <n v="3"/>
    <n v="9"/>
  </r>
  <r>
    <s v="DL-3089"/>
    <s v="Freight forwarder ABC"/>
    <x v="2"/>
    <s v="Mogadishu"/>
    <x v="3"/>
    <x v="20"/>
    <d v="2022-04-14T00:00:00"/>
    <d v="2022-05-11T00:00:00"/>
    <x v="0"/>
    <x v="4"/>
    <x v="0"/>
    <s v="Missing"/>
    <s v="Missing"/>
    <s v="SECURITY &amp; ESCORT"/>
    <n v="30.099"/>
    <n v="20"/>
    <s v="USD"/>
    <n v="20"/>
    <n v="601.98"/>
    <n v="10"/>
    <s v="USD"/>
    <n v="10"/>
    <n v="300.99"/>
    <n v="30.099"/>
    <n v="10"/>
    <n v="300.99"/>
    <n v="1"/>
    <n v="4.05"/>
    <n v="2.7"/>
    <n v="3.375"/>
    <n v="10.125"/>
  </r>
  <r>
    <s v="DL-3091"/>
    <s v="Freight forwarder ABC"/>
    <x v="2"/>
    <s v="Mogadishu"/>
    <x v="0"/>
    <x v="0"/>
    <d v="2022-04-26T00:00:00"/>
    <d v="2022-05-28T00:00:00"/>
    <x v="0"/>
    <x v="4"/>
    <x v="0"/>
    <s v="Paid"/>
    <s v="Paid"/>
    <s v="SECURITY &amp; ESCORT"/>
    <n v="33.911999999999999"/>
    <n v="20"/>
    <s v="USD"/>
    <n v="20"/>
    <n v="678.24"/>
    <n v="10"/>
    <s v="USD"/>
    <n v="10"/>
    <n v="339.12"/>
    <n v="33.911999999999999"/>
    <n v="10"/>
    <n v="339.12"/>
    <n v="1"/>
    <n v="4.8"/>
    <n v="3.2"/>
    <n v="4"/>
    <n v="12"/>
  </r>
  <r>
    <s v="DL-3093"/>
    <s v="Freight forwarder ABC"/>
    <x v="2"/>
    <s v="Mombasa"/>
    <x v="1"/>
    <x v="18"/>
    <d v="2022-04-18T00:00:00"/>
    <d v="2022-05-21T00:00:00"/>
    <x v="0"/>
    <x v="4"/>
    <x v="0"/>
    <s v="Missing"/>
    <s v="Missing"/>
    <s v="SECURITY &amp; ESCORT"/>
    <n v="29.36"/>
    <n v="20"/>
    <s v="USD"/>
    <n v="20"/>
    <n v="587.20000000000005"/>
    <n v="10"/>
    <s v="USD"/>
    <n v="10"/>
    <n v="293.60000000000002"/>
    <n v="29.360000000000003"/>
    <n v="10"/>
    <n v="293.60000000000002"/>
    <n v="1"/>
    <n v="4.95"/>
    <n v="3.3000000000000003"/>
    <n v="4.125"/>
    <n v="12.375"/>
  </r>
  <r>
    <s v="DL-3095"/>
    <s v="Freight forwarder ABC"/>
    <x v="2"/>
    <s v="Mombasa"/>
    <x v="3"/>
    <x v="19"/>
    <d v="2022-04-21T00:00:00"/>
    <d v="2022-05-28T00:00:00"/>
    <x v="0"/>
    <x v="4"/>
    <x v="0"/>
    <s v="Missing"/>
    <s v="Missing"/>
    <s v="SECURITY &amp; ESCORT"/>
    <n v="33.029000000000003"/>
    <n v="20"/>
    <s v="USD"/>
    <n v="20"/>
    <n v="660.58"/>
    <n v="10"/>
    <s v="USD"/>
    <n v="10"/>
    <n v="330.29"/>
    <n v="33.029000000000003"/>
    <n v="10"/>
    <n v="330.29"/>
    <n v="1"/>
    <n v="5.55"/>
    <n v="3.7"/>
    <n v="4.625"/>
    <n v="13.875"/>
  </r>
  <r>
    <s v="DL-3097"/>
    <s v="Freight forwarder ABC"/>
    <x v="2"/>
    <s v="Zanzibar"/>
    <x v="3"/>
    <x v="10"/>
    <d v="2022-04-19T00:00:00"/>
    <d v="2022-05-17T00:00:00"/>
    <x v="0"/>
    <x v="4"/>
    <x v="0"/>
    <s v="Missing"/>
    <s v="Missing"/>
    <s v="SECURITY &amp; ESCORT"/>
    <n v="29.381"/>
    <n v="20"/>
    <s v="USD"/>
    <n v="20"/>
    <n v="587.62"/>
    <n v="10"/>
    <s v="USD"/>
    <n v="10"/>
    <n v="293.81"/>
    <n v="29.381"/>
    <n v="10"/>
    <n v="293.81"/>
    <n v="1"/>
    <n v="4.2"/>
    <n v="2.8000000000000003"/>
    <n v="3.5"/>
    <n v="10.5"/>
  </r>
  <r>
    <s v="DL-3099"/>
    <s v="Freight forwarder ABC"/>
    <x v="2"/>
    <s v="Zanzibar"/>
    <x v="3"/>
    <x v="10"/>
    <d v="2022-04-28T00:00:00"/>
    <d v="2022-05-28T00:00:00"/>
    <x v="0"/>
    <x v="4"/>
    <x v="0"/>
    <s v="Paid"/>
    <s v="Paid"/>
    <s v="SECURITY &amp; ESCORT"/>
    <n v="32.054000000000002"/>
    <n v="20"/>
    <s v="USD"/>
    <n v="20"/>
    <n v="641.08000000000004"/>
    <n v="10"/>
    <s v="USD"/>
    <n v="10"/>
    <n v="320.54000000000002"/>
    <n v="32.054000000000002"/>
    <n v="10"/>
    <n v="320.54000000000002"/>
    <n v="1"/>
    <n v="4.5"/>
    <n v="3"/>
    <n v="3.75"/>
    <n v="11.25"/>
  </r>
  <r>
    <s v="DL-3101"/>
    <s v="Freight forwarder ABC"/>
    <x v="2"/>
    <s v="Addis Ababa"/>
    <x v="0"/>
    <x v="23"/>
    <d v="2022-04-12T00:00:00"/>
    <d v="2022-05-09T00:00:00"/>
    <x v="0"/>
    <x v="4"/>
    <x v="0"/>
    <s v="Missing"/>
    <s v="Missing"/>
    <s v="SECURITY &amp; ESCORT"/>
    <n v="31.902000000000001"/>
    <n v="20"/>
    <s v="USD"/>
    <n v="20"/>
    <n v="638.04"/>
    <n v="10"/>
    <s v="USD"/>
    <n v="10"/>
    <n v="319.02"/>
    <n v="31.901999999999997"/>
    <n v="10"/>
    <n v="319.02"/>
    <n v="1"/>
    <n v="4.05"/>
    <n v="2.7"/>
    <n v="3.375"/>
    <n v="10.125"/>
  </r>
  <r>
    <s v="DL-3103"/>
    <s v="Freight forwarder ABC"/>
    <x v="2"/>
    <s v="Addis Ababa"/>
    <x v="2"/>
    <x v="14"/>
    <d v="2022-04-20T00:00:00"/>
    <d v="2022-05-26T00:00:00"/>
    <x v="0"/>
    <x v="4"/>
    <x v="0"/>
    <s v="Missing"/>
    <s v="Paid"/>
    <s v="SECURITY &amp; ESCORT"/>
    <n v="32.598999999999997"/>
    <n v="20"/>
    <s v="USD"/>
    <n v="20"/>
    <n v="651.9799999999999"/>
    <n v="10"/>
    <s v="USD"/>
    <n v="10"/>
    <n v="325.98999999999995"/>
    <n v="32.598999999999997"/>
    <n v="10"/>
    <n v="325.98999999999995"/>
    <n v="1"/>
    <n v="5.3999999999999995"/>
    <n v="3.6"/>
    <n v="4.5"/>
    <n v="13.5"/>
  </r>
  <r>
    <s v="DL-3105"/>
    <s v="Freight forwarder ABC"/>
    <x v="2"/>
    <s v="Mogadishu"/>
    <x v="3"/>
    <x v="20"/>
    <d v="2022-04-19T00:00:00"/>
    <d v="2022-05-18T00:00:00"/>
    <x v="0"/>
    <x v="4"/>
    <x v="0"/>
    <s v="Missing"/>
    <s v="Missing"/>
    <s v="SECURITY &amp; ESCORT"/>
    <n v="28.457000000000001"/>
    <n v="20"/>
    <s v="USD"/>
    <n v="20"/>
    <n v="569.14"/>
    <n v="10"/>
    <s v="USD"/>
    <n v="10"/>
    <n v="284.57"/>
    <n v="28.457000000000001"/>
    <n v="10"/>
    <n v="284.57"/>
    <n v="1"/>
    <n v="4.3499999999999996"/>
    <n v="2.9000000000000004"/>
    <n v="3.625"/>
    <n v="10.875"/>
  </r>
  <r>
    <s v="DL-3107"/>
    <s v="Freight forwarder ABC"/>
    <x v="2"/>
    <s v="Mogadishu"/>
    <x v="0"/>
    <x v="0"/>
    <d v="2022-04-21T00:00:00"/>
    <d v="2022-05-25T00:00:00"/>
    <x v="0"/>
    <x v="4"/>
    <x v="0"/>
    <s v="Missing"/>
    <s v="Missing"/>
    <s v="SECURITY &amp; ESCORT"/>
    <n v="34.377000000000002"/>
    <n v="20"/>
    <s v="USD"/>
    <n v="20"/>
    <n v="687.54000000000008"/>
    <n v="10"/>
    <s v="USD"/>
    <n v="10"/>
    <n v="343.77000000000004"/>
    <n v="34.377000000000002"/>
    <n v="10"/>
    <n v="343.77000000000004"/>
    <n v="1"/>
    <n v="5.0999999999999996"/>
    <n v="3.4000000000000004"/>
    <n v="4.25"/>
    <n v="12.75"/>
  </r>
  <r>
    <s v="DL-3109"/>
    <s v="Freight forwarder ABC"/>
    <x v="2"/>
    <s v="Zanzibar"/>
    <x v="1"/>
    <x v="24"/>
    <d v="2022-04-19T00:00:00"/>
    <d v="2022-05-17T00:00:00"/>
    <x v="0"/>
    <x v="4"/>
    <x v="0"/>
    <s v="Missing"/>
    <s v="Missing"/>
    <s v="SECURITY &amp; ESCORT"/>
    <n v="29.771999999999998"/>
    <n v="20"/>
    <s v="USD"/>
    <n v="20"/>
    <n v="595.43999999999994"/>
    <n v="10"/>
    <s v="USD"/>
    <n v="10"/>
    <n v="297.71999999999997"/>
    <n v="29.771999999999998"/>
    <n v="10"/>
    <n v="297.71999999999997"/>
    <n v="1"/>
    <n v="4.2"/>
    <n v="2.8000000000000003"/>
    <n v="3.5"/>
    <n v="10.5"/>
  </r>
  <r>
    <s v="DL-3111"/>
    <s v="Freight forwarder ABC"/>
    <x v="2"/>
    <s v="Mogadishu"/>
    <x v="3"/>
    <x v="20"/>
    <d v="2022-04-27T00:00:00"/>
    <d v="2022-06-10T00:00:00"/>
    <x v="0"/>
    <x v="5"/>
    <x v="0"/>
    <s v="Paid"/>
    <s v="Paid"/>
    <s v="SECURITY &amp; ESCORT"/>
    <n v="32.317"/>
    <n v="20"/>
    <s v="USD"/>
    <n v="20"/>
    <n v="646.34"/>
    <n v="10"/>
    <s v="USD"/>
    <n v="10"/>
    <n v="323.17"/>
    <n v="32.317"/>
    <n v="10"/>
    <n v="323.17"/>
    <n v="1"/>
    <n v="6.6"/>
    <n v="4.4000000000000004"/>
    <n v="5.5"/>
    <n v="16.5"/>
  </r>
  <r>
    <s v="DL-3113"/>
    <s v="Freight forwarder ABC"/>
    <x v="2"/>
    <s v="Zanzibar"/>
    <x v="3"/>
    <x v="10"/>
    <d v="2022-04-21T00:00:00"/>
    <d v="2022-05-25T00:00:00"/>
    <x v="0"/>
    <x v="4"/>
    <x v="0"/>
    <s v="Missing"/>
    <s v="Missing"/>
    <s v="SECURITY &amp; ESCORT"/>
    <n v="29.673999999999999"/>
    <n v="20"/>
    <s v="USD"/>
    <n v="20"/>
    <n v="593.48"/>
    <n v="10"/>
    <s v="USD"/>
    <n v="10"/>
    <n v="296.74"/>
    <n v="29.673999999999999"/>
    <n v="10"/>
    <n v="296.74"/>
    <n v="1"/>
    <n v="5.0999999999999996"/>
    <n v="3.4000000000000004"/>
    <n v="4.25"/>
    <n v="12.75"/>
  </r>
  <r>
    <s v="DL-3115"/>
    <s v="Freight forwarder ABC"/>
    <x v="2"/>
    <s v="Addis Ababa"/>
    <x v="0"/>
    <x v="23"/>
    <d v="2022-05-02T00:00:00"/>
    <d v="2022-06-02T00:00:00"/>
    <x v="0"/>
    <x v="5"/>
    <x v="0"/>
    <s v="Paid"/>
    <s v="Paid"/>
    <s v="SECURITY &amp; ESCORT"/>
    <n v="34.085999999999999"/>
    <n v="20"/>
    <s v="USD"/>
    <n v="20"/>
    <n v="681.72"/>
    <n v="10"/>
    <s v="USD"/>
    <n v="10"/>
    <n v="340.86"/>
    <n v="34.085999999999999"/>
    <n v="10"/>
    <n v="340.86"/>
    <n v="1"/>
    <n v="4.6499999999999995"/>
    <n v="3.1"/>
    <n v="3.875"/>
    <n v="11.625"/>
  </r>
  <r>
    <s v="DL-3118"/>
    <s v="Freight forwarder ABC"/>
    <x v="0"/>
    <s v="Zanzibar"/>
    <x v="4"/>
    <x v="12"/>
    <d v="2022-04-26T00:00:00"/>
    <d v="2022-05-24T00:00:00"/>
    <x v="0"/>
    <x v="4"/>
    <x v="0"/>
    <s v="Invoiced"/>
    <s v="Invoiced"/>
    <s v="TRANSPORTATION"/>
    <n v="30.001999999999999"/>
    <n v="600"/>
    <s v="USD"/>
    <n v="600"/>
    <n v="18001.2"/>
    <n v="300"/>
    <s v="USD"/>
    <n v="300"/>
    <n v="9000.6"/>
    <n v="30.002000000000002"/>
    <n v="300"/>
    <n v="9000.6"/>
    <n v="1"/>
    <n v="4.2"/>
    <n v="2.8000000000000003"/>
    <n v="3.5"/>
    <n v="10.5"/>
  </r>
  <r>
    <s v="DL-3119"/>
    <s v="Freight forwarder ABC"/>
    <x v="0"/>
    <s v="Mogadishu"/>
    <x v="2"/>
    <x v="2"/>
    <d v="2022-04-26T00:00:00"/>
    <d v="2022-05-24T00:00:00"/>
    <x v="0"/>
    <x v="4"/>
    <x v="0"/>
    <s v="Invoiced"/>
    <s v="Paid"/>
    <s v="SECURITY &amp; ESCORT"/>
    <n v="30.001999999999999"/>
    <n v="20"/>
    <s v="USD"/>
    <n v="20"/>
    <n v="600.04"/>
    <n v="10"/>
    <s v="USD"/>
    <n v="10"/>
    <n v="300.02"/>
    <n v="30.001999999999999"/>
    <n v="10"/>
    <n v="300.02"/>
    <n v="1"/>
    <n v="4.2"/>
    <n v="2.8000000000000003"/>
    <n v="3.5"/>
    <n v="10.5"/>
  </r>
  <r>
    <s v="DL-3121"/>
    <s v="Freight forwarder ABC"/>
    <x v="0"/>
    <s v="Zanzibar"/>
    <x v="1"/>
    <x v="24"/>
    <d v="2022-04-26T00:00:00"/>
    <d v="2022-05-24T00:00:00"/>
    <x v="0"/>
    <x v="4"/>
    <x v="0"/>
    <s v="Invoiced"/>
    <s v="Invoiced"/>
    <s v="SECURITY &amp; ESCORT"/>
    <n v="30.001999999999999"/>
    <n v="20"/>
    <s v="USD"/>
    <n v="20"/>
    <n v="600.04"/>
    <n v="10"/>
    <s v="USD"/>
    <n v="10"/>
    <n v="300.02"/>
    <n v="30.001999999999999"/>
    <n v="10"/>
    <n v="300.02"/>
    <n v="1"/>
    <n v="4.2"/>
    <n v="2.8000000000000003"/>
    <n v="3.5"/>
    <n v="10.5"/>
  </r>
  <r>
    <s v="DL-3141"/>
    <s v="Freight forwarder ABC"/>
    <x v="1"/>
    <s v="Mombasa"/>
    <x v="4"/>
    <x v="6"/>
    <d v="2022-04-22T00:00:00"/>
    <d v="2022-05-07T00:00:00"/>
    <x v="0"/>
    <x v="4"/>
    <x v="0"/>
    <s v="Paid"/>
    <s v="Invoiced"/>
    <s v="TRANSPORTATION"/>
    <n v="33.954999999999998"/>
    <n v="600"/>
    <s v="USD"/>
    <n v="600"/>
    <n v="20373"/>
    <n v="300"/>
    <s v="USD"/>
    <n v="300"/>
    <n v="10186.5"/>
    <n v="33.954999999999998"/>
    <n v="300"/>
    <n v="10186.5"/>
    <n v="1"/>
    <n v="2.25"/>
    <n v="1.5"/>
    <n v="1.875"/>
    <n v="5.625"/>
  </r>
  <r>
    <s v="DL-3142"/>
    <s v="Freight forwarder ABC"/>
    <x v="1"/>
    <s v="Mogadishu"/>
    <x v="4"/>
    <x v="16"/>
    <d v="2022-04-22T00:00:00"/>
    <d v="2022-05-09T00:00:00"/>
    <x v="0"/>
    <x v="4"/>
    <x v="0"/>
    <s v="Paid"/>
    <s v="Invoiced"/>
    <s v="TRANSPORTATION"/>
    <n v="27.529"/>
    <n v="600"/>
    <s v="USD"/>
    <n v="600"/>
    <n v="16517.400000000001"/>
    <n v="300"/>
    <s v="USD"/>
    <n v="300"/>
    <n v="8258.7000000000007"/>
    <n v="27.529000000000003"/>
    <n v="300"/>
    <n v="8258.7000000000007"/>
    <n v="1"/>
    <n v="2.5499999999999998"/>
    <n v="1.7000000000000002"/>
    <n v="2.125"/>
    <n v="6.375"/>
  </r>
  <r>
    <s v="DL-3143"/>
    <s v="Freight forwarder ABC"/>
    <x v="1"/>
    <s v="Marrakech"/>
    <x v="3"/>
    <x v="4"/>
    <d v="2022-04-22T00:00:00"/>
    <d v="2022-05-09T00:00:00"/>
    <x v="0"/>
    <x v="4"/>
    <x v="0"/>
    <s v="Paid"/>
    <s v="Invoiced"/>
    <s v="TRANSPORTATION"/>
    <n v="27.398"/>
    <n v="600"/>
    <s v="USD"/>
    <n v="600"/>
    <n v="16438.8"/>
    <n v="300"/>
    <s v="USD"/>
    <n v="300"/>
    <n v="8219.4"/>
    <n v="27.398"/>
    <n v="300"/>
    <n v="8219.4"/>
    <n v="1"/>
    <n v="2.5499999999999998"/>
    <n v="1.7000000000000002"/>
    <n v="2.125"/>
    <n v="6.375"/>
  </r>
  <r>
    <s v="DL-3144"/>
    <s v="Freight forwarder ABC"/>
    <x v="1"/>
    <s v="Mogadishu"/>
    <x v="0"/>
    <x v="0"/>
    <d v="2022-04-22T00:00:00"/>
    <d v="2022-05-09T00:00:00"/>
    <x v="0"/>
    <x v="4"/>
    <x v="0"/>
    <s v="Paid"/>
    <s v="Invoiced"/>
    <s v="TRANSPORTATION"/>
    <n v="35.005000000000003"/>
    <n v="600"/>
    <s v="USD"/>
    <n v="600"/>
    <n v="21003"/>
    <n v="300"/>
    <s v="USD"/>
    <n v="300"/>
    <n v="10501.5"/>
    <n v="35.005000000000003"/>
    <n v="300"/>
    <n v="10501.5"/>
    <n v="1"/>
    <n v="2.5499999999999998"/>
    <n v="1.7000000000000002"/>
    <n v="2.125"/>
    <n v="6.375"/>
  </r>
  <r>
    <s v="DL-3145"/>
    <s v="Freight forwarder ABC"/>
    <x v="1"/>
    <s v="Zanzibar"/>
    <x v="1"/>
    <x v="24"/>
    <d v="2022-04-22T00:00:00"/>
    <d v="2022-05-09T00:00:00"/>
    <x v="0"/>
    <x v="4"/>
    <x v="0"/>
    <s v="Paid"/>
    <s v="Invoiced"/>
    <s v="TRANSPORTATION"/>
    <n v="34.747999999999998"/>
    <n v="600"/>
    <s v="USD"/>
    <n v="600"/>
    <n v="20848.8"/>
    <n v="300"/>
    <s v="USD"/>
    <n v="300"/>
    <n v="10424.4"/>
    <n v="34.747999999999998"/>
    <n v="300"/>
    <n v="10424.4"/>
    <n v="1"/>
    <n v="2.5499999999999998"/>
    <n v="1.7000000000000002"/>
    <n v="2.125"/>
    <n v="6.375"/>
  </r>
  <r>
    <s v="DL-3146"/>
    <s v="Freight forwarder ABC"/>
    <x v="1"/>
    <s v="Mogadishu"/>
    <x v="1"/>
    <x v="1"/>
    <d v="2022-04-24T00:00:00"/>
    <d v="2022-05-09T00:00:00"/>
    <x v="0"/>
    <x v="4"/>
    <x v="0"/>
    <s v="Paid"/>
    <s v="Invoiced"/>
    <s v="TRANSPORTATION"/>
    <n v="35.131"/>
    <n v="600"/>
    <s v="USD"/>
    <n v="600"/>
    <n v="21078.6"/>
    <n v="300"/>
    <s v="USD"/>
    <n v="300"/>
    <n v="10539.3"/>
    <n v="35.131"/>
    <n v="300"/>
    <n v="10539.3"/>
    <n v="1"/>
    <n v="2.25"/>
    <n v="1.5"/>
    <n v="1.875"/>
    <n v="5.625"/>
  </r>
  <r>
    <s v="DL-3147"/>
    <s v="Freight forwarder ABC"/>
    <x v="1"/>
    <s v="Zanzibar"/>
    <x v="4"/>
    <x v="12"/>
    <d v="2022-04-22T00:00:00"/>
    <d v="2022-05-09T00:00:00"/>
    <x v="0"/>
    <x v="4"/>
    <x v="0"/>
    <s v="Paid"/>
    <s v="Invoiced"/>
    <s v="TRANSPORTATION"/>
    <n v="34.335999999999999"/>
    <n v="600"/>
    <s v="USD"/>
    <n v="600"/>
    <n v="20601.599999999999"/>
    <n v="300"/>
    <s v="USD"/>
    <n v="300"/>
    <n v="10300.799999999999"/>
    <n v="34.335999999999999"/>
    <n v="300"/>
    <n v="10300.799999999999"/>
    <n v="1"/>
    <n v="2.5499999999999998"/>
    <n v="1.7000000000000002"/>
    <n v="2.125"/>
    <n v="6.375"/>
  </r>
  <r>
    <s v="DL-3148"/>
    <s v="Freight forwarder ABC"/>
    <x v="1"/>
    <s v="Marrakech"/>
    <x v="2"/>
    <x v="22"/>
    <d v="2022-04-22T00:00:00"/>
    <d v="2022-05-09T00:00:00"/>
    <x v="0"/>
    <x v="4"/>
    <x v="0"/>
    <s v="Paid"/>
    <s v="Invoiced"/>
    <s v="TRANSPORTATION"/>
    <n v="35.057000000000002"/>
    <n v="600"/>
    <s v="USD"/>
    <n v="600"/>
    <n v="21034.2"/>
    <n v="300"/>
    <s v="USD"/>
    <n v="300"/>
    <n v="10517.1"/>
    <n v="35.057000000000002"/>
    <n v="300"/>
    <n v="10517.1"/>
    <n v="1"/>
    <n v="2.5499999999999998"/>
    <n v="1.7000000000000002"/>
    <n v="2.125"/>
    <n v="6.375"/>
  </r>
  <r>
    <s v="DL-3149"/>
    <s v="Freight forwarder ABC"/>
    <x v="1"/>
    <s v="Mombasa"/>
    <x v="0"/>
    <x v="11"/>
    <d v="2022-04-22T00:00:00"/>
    <d v="2022-05-09T00:00:00"/>
    <x v="0"/>
    <x v="4"/>
    <x v="0"/>
    <s v="Paid"/>
    <s v="Invoiced"/>
    <s v="TRANSPORTATION"/>
    <n v="34.694000000000003"/>
    <n v="600"/>
    <s v="USD"/>
    <n v="600"/>
    <n v="20816.400000000001"/>
    <n v="300"/>
    <s v="USD"/>
    <n v="300"/>
    <n v="10408.200000000001"/>
    <n v="34.694000000000003"/>
    <n v="300"/>
    <n v="10408.200000000001"/>
    <n v="1"/>
    <n v="2.5499999999999998"/>
    <n v="1.7000000000000002"/>
    <n v="2.125"/>
    <n v="6.375"/>
  </r>
  <r>
    <s v="DL-3150"/>
    <s v="Freight forwarder ABC"/>
    <x v="1"/>
    <s v="Marrakech"/>
    <x v="0"/>
    <x v="5"/>
    <d v="2022-04-24T00:00:00"/>
    <d v="2022-05-09T00:00:00"/>
    <x v="0"/>
    <x v="4"/>
    <x v="0"/>
    <s v="Paid"/>
    <s v="Invoiced"/>
    <s v="TRANSPORTATION"/>
    <n v="27.475000000000001"/>
    <n v="600"/>
    <s v="USD"/>
    <n v="600"/>
    <n v="16485"/>
    <n v="300"/>
    <s v="USD"/>
    <n v="300"/>
    <n v="8242.5"/>
    <n v="27.475000000000001"/>
    <n v="300"/>
    <n v="8242.5"/>
    <n v="1"/>
    <n v="2.25"/>
    <n v="1.5"/>
    <n v="1.875"/>
    <n v="5.625"/>
  </r>
  <r>
    <s v="DL-3151"/>
    <s v="Freight forwarder ABC"/>
    <x v="1"/>
    <s v="Mombasa"/>
    <x v="2"/>
    <x v="3"/>
    <d v="2022-04-27T00:00:00"/>
    <d v="2022-05-07T00:00:00"/>
    <x v="0"/>
    <x v="4"/>
    <x v="0"/>
    <s v="Paid"/>
    <s v="Invoiced"/>
    <s v="TRANSPORTATION"/>
    <n v="35.039000000000001"/>
    <n v="600"/>
    <s v="USD"/>
    <n v="600"/>
    <n v="21023.4"/>
    <n v="300"/>
    <s v="USD"/>
    <n v="300"/>
    <n v="10511.7"/>
    <n v="35.039000000000001"/>
    <n v="300"/>
    <n v="10511.7"/>
    <n v="1"/>
    <n v="1.5"/>
    <n v="1"/>
    <n v="1.25"/>
    <n v="3.75"/>
  </r>
  <r>
    <s v="DL-3152"/>
    <s v="Freight forwarder ABC"/>
    <x v="1"/>
    <s v="Mogadishu"/>
    <x v="2"/>
    <x v="2"/>
    <d v="2022-04-27T00:00:00"/>
    <d v="2022-05-19T00:00:00"/>
    <x v="0"/>
    <x v="4"/>
    <x v="0"/>
    <s v="Paid"/>
    <s v="Invoiced"/>
    <s v="TRANSPORTATION"/>
    <n v="27.641999999999999"/>
    <n v="600"/>
    <s v="USD"/>
    <n v="600"/>
    <n v="16585.2"/>
    <n v="300"/>
    <s v="USD"/>
    <n v="300"/>
    <n v="8292.6"/>
    <n v="27.641999999999999"/>
    <n v="300"/>
    <n v="8292.6"/>
    <n v="1"/>
    <n v="3.3"/>
    <n v="2.2000000000000002"/>
    <n v="2.75"/>
    <n v="8.25"/>
  </r>
  <r>
    <s v="DL-3153"/>
    <s v="Freight forwarder ABC"/>
    <x v="1"/>
    <s v="Zanzibar"/>
    <x v="2"/>
    <x v="13"/>
    <d v="2022-04-26T00:00:00"/>
    <d v="2022-05-09T00:00:00"/>
    <x v="0"/>
    <x v="4"/>
    <x v="0"/>
    <s v="Paid"/>
    <s v="Invoiced"/>
    <s v="TRANSPORTATION"/>
    <n v="27.657"/>
    <n v="600"/>
    <s v="USD"/>
    <n v="600"/>
    <n v="16594.2"/>
    <n v="300"/>
    <s v="USD"/>
    <n v="300"/>
    <n v="8297.1"/>
    <n v="27.657"/>
    <n v="300"/>
    <n v="8297.1"/>
    <n v="1"/>
    <n v="1.95"/>
    <n v="1.3"/>
    <n v="1.625"/>
    <n v="4.875"/>
  </r>
  <r>
    <s v="DL-3154"/>
    <s v="Freight forwarder ABC"/>
    <x v="1"/>
    <s v="Zanzibar"/>
    <x v="2"/>
    <x v="13"/>
    <d v="2022-04-30T00:00:00"/>
    <d v="2022-05-17T00:00:00"/>
    <x v="0"/>
    <x v="4"/>
    <x v="0"/>
    <s v="Paid"/>
    <s v="Invoiced"/>
    <s v="TRANSPORTATION"/>
    <n v="28.706"/>
    <n v="600"/>
    <s v="USD"/>
    <n v="600"/>
    <n v="17223.599999999999"/>
    <n v="300"/>
    <s v="USD"/>
    <n v="300"/>
    <n v="8611.7999999999993"/>
    <n v="28.705999999999996"/>
    <n v="300"/>
    <n v="8611.7999999999993"/>
    <n v="1"/>
    <n v="2.5499999999999998"/>
    <n v="1.7000000000000002"/>
    <n v="2.125"/>
    <n v="6.375"/>
  </r>
  <r>
    <s v="DL-3155"/>
    <s v="Freight forwarder ABC"/>
    <x v="1"/>
    <s v="Marrakech"/>
    <x v="2"/>
    <x v="22"/>
    <d v="2022-04-30T00:00:00"/>
    <d v="2022-05-16T00:00:00"/>
    <x v="0"/>
    <x v="4"/>
    <x v="0"/>
    <s v="Paid"/>
    <s v="Invoiced"/>
    <s v="TRANSPORTATION"/>
    <n v="28.786000000000001"/>
    <n v="600"/>
    <s v="USD"/>
    <n v="600"/>
    <n v="17271.600000000002"/>
    <n v="300"/>
    <s v="USD"/>
    <n v="300"/>
    <n v="8635.8000000000011"/>
    <n v="28.786000000000005"/>
    <n v="300"/>
    <n v="8635.8000000000011"/>
    <n v="1"/>
    <n v="2.4"/>
    <n v="1.6"/>
    <n v="2"/>
    <n v="6"/>
  </r>
  <r>
    <s v="DL-3156"/>
    <s v="Freight forwarder ABC"/>
    <x v="1"/>
    <s v="Marrakech"/>
    <x v="1"/>
    <x v="9"/>
    <d v="2022-04-29T00:00:00"/>
    <d v="2022-05-16T00:00:00"/>
    <x v="0"/>
    <x v="4"/>
    <x v="0"/>
    <s v="Paid"/>
    <s v="Invoiced"/>
    <s v="TRANSPORTATION"/>
    <n v="35.04"/>
    <n v="600"/>
    <s v="USD"/>
    <n v="600"/>
    <n v="21024"/>
    <n v="300"/>
    <s v="USD"/>
    <n v="300"/>
    <n v="10512"/>
    <n v="35.04"/>
    <n v="300"/>
    <n v="10512"/>
    <n v="1"/>
    <n v="2.5499999999999998"/>
    <n v="1.7000000000000002"/>
    <n v="2.125"/>
    <n v="6.375"/>
  </r>
  <r>
    <s v="DL-3157"/>
    <s v="Freight forwarder ABC"/>
    <x v="1"/>
    <s v="Marrakech"/>
    <x v="4"/>
    <x v="21"/>
    <d v="2022-04-27T00:00:00"/>
    <d v="2022-05-10T00:00:00"/>
    <x v="0"/>
    <x v="4"/>
    <x v="0"/>
    <s v="Paid"/>
    <s v="Invoiced"/>
    <s v="TRANSPORTATION"/>
    <n v="35.098999999999997"/>
    <n v="600"/>
    <s v="USD"/>
    <n v="600"/>
    <n v="21059.399999999998"/>
    <n v="300"/>
    <s v="USD"/>
    <n v="300"/>
    <n v="10529.699999999999"/>
    <n v="35.098999999999997"/>
    <n v="300"/>
    <n v="10529.699999999999"/>
    <n v="1"/>
    <n v="1.95"/>
    <n v="1.3"/>
    <n v="1.625"/>
    <n v="4.875"/>
  </r>
  <r>
    <s v="DL-3158"/>
    <s v="Freight forwarder ABC"/>
    <x v="1"/>
    <s v="Mombasa"/>
    <x v="4"/>
    <x v="6"/>
    <d v="2022-04-29T00:00:00"/>
    <d v="2022-05-17T00:00:00"/>
    <x v="0"/>
    <x v="4"/>
    <x v="0"/>
    <s v="Paid"/>
    <s v="Invoiced"/>
    <s v="TRANSPORTATION"/>
    <n v="27.57"/>
    <n v="600"/>
    <s v="USD"/>
    <n v="600"/>
    <n v="16542"/>
    <n v="300"/>
    <s v="USD"/>
    <n v="300"/>
    <n v="8271"/>
    <n v="27.57"/>
    <n v="300"/>
    <n v="8271"/>
    <n v="1"/>
    <n v="2.6999999999999997"/>
    <n v="1.8"/>
    <n v="2.25"/>
    <n v="6.75"/>
  </r>
  <r>
    <s v="DL-3159"/>
    <s v="Freight forwarder ABC"/>
    <x v="1"/>
    <s v="Marrakech"/>
    <x v="2"/>
    <x v="22"/>
    <d v="2022-04-29T00:00:00"/>
    <d v="2022-05-18T00:00:00"/>
    <x v="0"/>
    <x v="4"/>
    <x v="0"/>
    <s v="Paid"/>
    <s v="Invoiced"/>
    <s v="TRANSPORTATION"/>
    <n v="27.491"/>
    <n v="600"/>
    <s v="USD"/>
    <n v="600"/>
    <n v="16494.599999999999"/>
    <n v="300"/>
    <s v="USD"/>
    <n v="300"/>
    <n v="8247.2999999999993"/>
    <n v="27.490999999999996"/>
    <n v="300"/>
    <n v="8247.2999999999993"/>
    <n v="1"/>
    <n v="2.85"/>
    <n v="1.9000000000000001"/>
    <n v="2.375"/>
    <n v="7.125"/>
  </r>
  <r>
    <s v="DL-3180"/>
    <s v="Freight forwarder ABC"/>
    <x v="2"/>
    <s v="Mombasa"/>
    <x v="0"/>
    <x v="11"/>
    <d v="2022-05-06T00:00:00"/>
    <d v="2022-06-05T00:00:00"/>
    <x v="0"/>
    <x v="5"/>
    <x v="0"/>
    <s v="Invoiced"/>
    <s v="Paid"/>
    <s v="SECURITY &amp; ESCORT"/>
    <n v="32.866999999999997"/>
    <n v="20"/>
    <s v="USD"/>
    <n v="20"/>
    <n v="657.33999999999992"/>
    <n v="10"/>
    <s v="USD"/>
    <n v="10"/>
    <n v="328.66999999999996"/>
    <n v="32.866999999999997"/>
    <n v="10"/>
    <n v="328.66999999999996"/>
    <n v="1"/>
    <n v="4.5"/>
    <n v="3"/>
    <n v="3.75"/>
    <n v="11.25"/>
  </r>
  <r>
    <s v="DL-3181"/>
    <s v="Freight forwarder ABC"/>
    <x v="2"/>
    <s v="Mogadishu"/>
    <x v="1"/>
    <x v="1"/>
    <d v="2022-05-04T00:00:00"/>
    <d v="2022-06-07T00:00:00"/>
    <x v="0"/>
    <x v="5"/>
    <x v="0"/>
    <s v="Invoiced"/>
    <s v="Paid"/>
    <s v="SECURITY &amp; ESCORT"/>
    <n v="32.613520000000001"/>
    <n v="20"/>
    <s v="USD"/>
    <n v="20"/>
    <n v="652.2704"/>
    <n v="10"/>
    <s v="USD"/>
    <n v="10"/>
    <n v="326.1352"/>
    <n v="32.613520000000001"/>
    <n v="10"/>
    <n v="326.1352"/>
    <n v="1"/>
    <n v="5.0999999999999996"/>
    <n v="3.4000000000000004"/>
    <n v="4.25"/>
    <n v="12.75"/>
  </r>
  <r>
    <s v="DL-3182"/>
    <s v="Freight forwarder ABC"/>
    <x v="2"/>
    <s v="Addis Ababa"/>
    <x v="0"/>
    <x v="23"/>
    <d v="2022-05-04T00:00:00"/>
    <d v="2022-06-04T00:00:00"/>
    <x v="0"/>
    <x v="5"/>
    <x v="0"/>
    <s v="Invoiced"/>
    <s v="Paid"/>
    <s v="SECURITY &amp; ESCORT"/>
    <n v="27.56738"/>
    <n v="20"/>
    <s v="USD"/>
    <n v="20"/>
    <n v="551.34760000000006"/>
    <n v="10"/>
    <s v="USD"/>
    <n v="10"/>
    <n v="275.67380000000003"/>
    <n v="27.567380000000004"/>
    <n v="10"/>
    <n v="275.67380000000003"/>
    <n v="1"/>
    <n v="4.6499999999999995"/>
    <n v="3.1"/>
    <n v="3.875"/>
    <n v="11.625"/>
  </r>
  <r>
    <s v="DL-3183"/>
    <s v="Freight forwarder ABC"/>
    <x v="2"/>
    <s v="Marrakech"/>
    <x v="2"/>
    <x v="22"/>
    <d v="2022-05-04T00:00:00"/>
    <d v="2022-06-05T00:00:00"/>
    <x v="0"/>
    <x v="5"/>
    <x v="0"/>
    <s v="Invoiced"/>
    <s v="Paid"/>
    <s v="SECURITY &amp; ESCORT"/>
    <n v="28.255299999999998"/>
    <n v="20"/>
    <s v="USD"/>
    <n v="20"/>
    <n v="565.10599999999999"/>
    <n v="10"/>
    <s v="USD"/>
    <n v="10"/>
    <n v="282.553"/>
    <n v="28.255299999999998"/>
    <n v="10"/>
    <n v="282.553"/>
    <n v="1"/>
    <n v="4.8"/>
    <n v="3.2"/>
    <n v="4"/>
    <n v="12"/>
  </r>
  <r>
    <s v="DL-3184"/>
    <s v="Freight forwarder ABC"/>
    <x v="2"/>
    <s v="Marrakech"/>
    <x v="1"/>
    <x v="9"/>
    <d v="2022-05-06T00:00:00"/>
    <d v="2022-06-08T00:00:00"/>
    <x v="0"/>
    <x v="5"/>
    <x v="0"/>
    <s v="Invoiced"/>
    <s v="Paid"/>
    <s v="SECURITY &amp; ESCORT"/>
    <n v="29.85313"/>
    <n v="20"/>
    <s v="USD"/>
    <n v="20"/>
    <n v="597.06259999999997"/>
    <n v="10"/>
    <s v="USD"/>
    <n v="10"/>
    <n v="298.53129999999999"/>
    <n v="29.85313"/>
    <n v="10"/>
    <n v="298.53129999999999"/>
    <n v="1"/>
    <n v="4.95"/>
    <n v="3.3000000000000003"/>
    <n v="4.125"/>
    <n v="12.375"/>
  </r>
  <r>
    <s v="DL-3185"/>
    <s v="Freight forwarder ABC"/>
    <x v="2"/>
    <s v="Addis Ababa"/>
    <x v="4"/>
    <x v="8"/>
    <d v="2022-05-05T00:00:00"/>
    <d v="2022-06-04T00:00:00"/>
    <x v="0"/>
    <x v="5"/>
    <x v="0"/>
    <s v="Invoiced"/>
    <s v="Paid"/>
    <s v="SECURITY &amp; ESCORT"/>
    <n v="28.598040000000001"/>
    <n v="20"/>
    <s v="USD"/>
    <n v="20"/>
    <n v="571.96080000000006"/>
    <n v="10"/>
    <s v="USD"/>
    <n v="10"/>
    <n v="285.98040000000003"/>
    <n v="28.598040000000005"/>
    <n v="10"/>
    <n v="285.98040000000003"/>
    <n v="1"/>
    <n v="4.5"/>
    <n v="3"/>
    <n v="3.75"/>
    <n v="11.25"/>
  </r>
  <r>
    <s v="DL-3186"/>
    <s v="Freight forwarder ABC"/>
    <x v="2"/>
    <s v="Marrakech"/>
    <x v="1"/>
    <x v="9"/>
    <d v="2022-05-06T00:00:00"/>
    <d v="2022-06-04T00:00:00"/>
    <x v="0"/>
    <x v="5"/>
    <x v="0"/>
    <s v="Invoiced"/>
    <s v="Paid"/>
    <s v="SECURITY &amp; ESCORT"/>
    <n v="32.791609999999999"/>
    <n v="20"/>
    <s v="USD"/>
    <n v="20"/>
    <n v="655.83219999999994"/>
    <n v="10"/>
    <s v="USD"/>
    <n v="10"/>
    <n v="327.91609999999997"/>
    <n v="32.791609999999999"/>
    <n v="10"/>
    <n v="327.91609999999997"/>
    <n v="1"/>
    <n v="4.3499999999999996"/>
    <n v="2.9000000000000004"/>
    <n v="3.625"/>
    <n v="10.875"/>
  </r>
  <r>
    <s v="DL-3187"/>
    <s v="Freight forwarder ABC"/>
    <x v="2"/>
    <s v="Addis Ababa"/>
    <x v="0"/>
    <x v="23"/>
    <d v="2022-05-05T00:00:00"/>
    <d v="2022-06-05T00:00:00"/>
    <x v="0"/>
    <x v="5"/>
    <x v="0"/>
    <s v="Invoiced"/>
    <s v="Paid"/>
    <s v="SECURITY &amp; ESCORT"/>
    <n v="31.965949999999999"/>
    <n v="20"/>
    <s v="USD"/>
    <n v="20"/>
    <n v="639.31899999999996"/>
    <n v="10"/>
    <s v="USD"/>
    <n v="10"/>
    <n v="319.65949999999998"/>
    <n v="31.965949999999999"/>
    <n v="10"/>
    <n v="319.65949999999998"/>
    <n v="1"/>
    <n v="4.6499999999999995"/>
    <n v="3.1"/>
    <n v="3.875"/>
    <n v="11.625"/>
  </r>
  <r>
    <s v="DL-3188"/>
    <s v="Freight forwarder ABC"/>
    <x v="2"/>
    <s v="Zanzibar"/>
    <x v="3"/>
    <x v="10"/>
    <d v="2022-05-06T00:00:00"/>
    <d v="2022-06-05T00:00:00"/>
    <x v="0"/>
    <x v="5"/>
    <x v="0"/>
    <s v="Invoiced"/>
    <s v="Paid"/>
    <s v="SECURITY &amp; ESCORT"/>
    <n v="33.270150000000001"/>
    <n v="20"/>
    <s v="USD"/>
    <n v="20"/>
    <n v="665.40300000000002"/>
    <n v="10"/>
    <s v="USD"/>
    <n v="10"/>
    <n v="332.70150000000001"/>
    <n v="33.270150000000001"/>
    <n v="10"/>
    <n v="332.70150000000001"/>
    <n v="1"/>
    <n v="4.5"/>
    <n v="3"/>
    <n v="3.75"/>
    <n v="11.25"/>
  </r>
  <r>
    <s v="DL-3189"/>
    <s v="Freight forwarder ABC"/>
    <x v="2"/>
    <s v="Addis Ababa"/>
    <x v="0"/>
    <x v="23"/>
    <d v="2022-05-09T00:00:00"/>
    <d v="2022-06-07T00:00:00"/>
    <x v="0"/>
    <x v="5"/>
    <x v="0"/>
    <s v="Invoiced"/>
    <s v="Paid"/>
    <s v="SECURITY &amp; ESCORT"/>
    <n v="32.458730000000003"/>
    <n v="20"/>
    <s v="USD"/>
    <n v="20"/>
    <n v="649.17460000000005"/>
    <n v="10"/>
    <s v="USD"/>
    <n v="10"/>
    <n v="324.58730000000003"/>
    <n v="32.458730000000003"/>
    <n v="10"/>
    <n v="324.58730000000003"/>
    <n v="1"/>
    <n v="4.3499999999999996"/>
    <n v="2.9000000000000004"/>
    <n v="3.625"/>
    <n v="10.875"/>
  </r>
  <r>
    <s v="DL-3190"/>
    <s v="Freight forwarder ABC"/>
    <x v="2"/>
    <s v="Mombasa"/>
    <x v="4"/>
    <x v="6"/>
    <d v="2022-05-06T00:00:00"/>
    <d v="2022-06-05T00:00:00"/>
    <x v="0"/>
    <x v="5"/>
    <x v="0"/>
    <s v="Invoiced"/>
    <s v="Invoiced"/>
    <s v="TRANSPORTATION"/>
    <n v="32.866999999999997"/>
    <n v="600"/>
    <s v="USD"/>
    <n v="600"/>
    <n v="19720.199999999997"/>
    <n v="300"/>
    <s v="USD"/>
    <n v="300"/>
    <n v="9860.0999999999985"/>
    <n v="32.866999999999997"/>
    <n v="300"/>
    <n v="9860.0999999999985"/>
    <n v="1"/>
    <n v="4.5"/>
    <n v="3"/>
    <n v="3.75"/>
    <n v="11.25"/>
  </r>
  <r>
    <s v="DL-3191"/>
    <s v="Freight forwarder ABC"/>
    <x v="2"/>
    <s v="Mombasa"/>
    <x v="3"/>
    <x v="19"/>
    <d v="2022-05-04T00:00:00"/>
    <d v="2022-06-07T00:00:00"/>
    <x v="0"/>
    <x v="5"/>
    <x v="0"/>
    <s v="Invoiced"/>
    <s v="Invoiced"/>
    <s v="TRANSPORTATION"/>
    <n v="32.613520000000001"/>
    <n v="600"/>
    <s v="USD"/>
    <n v="600"/>
    <n v="19568.112000000001"/>
    <n v="300"/>
    <s v="USD"/>
    <n v="300"/>
    <n v="9784.0560000000005"/>
    <n v="32.613520000000001"/>
    <n v="300"/>
    <n v="9784.0560000000005"/>
    <n v="1"/>
    <n v="5.0999999999999996"/>
    <n v="3.4000000000000004"/>
    <n v="4.25"/>
    <n v="12.75"/>
  </r>
  <r>
    <s v="DL-3192"/>
    <s v="Freight forwarder ABC"/>
    <x v="2"/>
    <s v="Marrakech"/>
    <x v="4"/>
    <x v="21"/>
    <d v="2022-05-04T00:00:00"/>
    <d v="2022-06-04T00:00:00"/>
    <x v="0"/>
    <x v="5"/>
    <x v="0"/>
    <s v="Invoiced"/>
    <s v="Invoiced"/>
    <s v="TRANSPORTATION"/>
    <n v="27.56738"/>
    <n v="600"/>
    <s v="USD"/>
    <n v="600"/>
    <n v="16540.428"/>
    <n v="300"/>
    <s v="USD"/>
    <n v="300"/>
    <n v="8270.2139999999999"/>
    <n v="27.56738"/>
    <n v="300"/>
    <n v="8270.2139999999999"/>
    <n v="1"/>
    <n v="4.6499999999999995"/>
    <n v="3.1"/>
    <n v="3.875"/>
    <n v="11.625"/>
  </r>
  <r>
    <s v="DL-3193"/>
    <s v="Freight forwarder ABC"/>
    <x v="2"/>
    <s v="Marrakech"/>
    <x v="4"/>
    <x v="21"/>
    <d v="2022-05-04T00:00:00"/>
    <d v="2022-06-05T00:00:00"/>
    <x v="0"/>
    <x v="5"/>
    <x v="0"/>
    <s v="Invoiced"/>
    <s v="Invoiced"/>
    <s v="TRANSPORTATION"/>
    <n v="28.255299999999998"/>
    <n v="600"/>
    <s v="USD"/>
    <n v="600"/>
    <n v="16953.18"/>
    <n v="300"/>
    <s v="USD"/>
    <n v="300"/>
    <n v="8476.59"/>
    <n v="28.255300000000002"/>
    <n v="300"/>
    <n v="8476.59"/>
    <n v="1"/>
    <n v="4.8"/>
    <n v="3.2"/>
    <n v="4"/>
    <n v="12"/>
  </r>
  <r>
    <s v="DL-3194"/>
    <s v="Freight forwarder ABC"/>
    <x v="2"/>
    <s v="Mombasa"/>
    <x v="1"/>
    <x v="18"/>
    <d v="2022-05-06T00:00:00"/>
    <d v="2022-06-08T00:00:00"/>
    <x v="0"/>
    <x v="5"/>
    <x v="0"/>
    <s v="Invoiced"/>
    <s v="Invoiced"/>
    <s v="TRANSPORTATION"/>
    <n v="29.85313"/>
    <n v="600"/>
    <s v="USD"/>
    <n v="600"/>
    <n v="17911.878000000001"/>
    <n v="300"/>
    <s v="USD"/>
    <n v="300"/>
    <n v="8955.9390000000003"/>
    <n v="29.85313"/>
    <n v="300"/>
    <n v="8955.9390000000003"/>
    <n v="1"/>
    <n v="4.95"/>
    <n v="3.3000000000000003"/>
    <n v="4.125"/>
    <n v="12.375"/>
  </r>
  <r>
    <s v="DL-3195"/>
    <s v="Freight forwarder ABC"/>
    <x v="2"/>
    <s v="Addis Ababa"/>
    <x v="4"/>
    <x v="8"/>
    <d v="2022-05-05T00:00:00"/>
    <d v="2022-06-04T00:00:00"/>
    <x v="0"/>
    <x v="5"/>
    <x v="0"/>
    <s v="Invoiced"/>
    <s v="Invoiced"/>
    <s v="TRANSPORTATION"/>
    <n v="28.598040000000001"/>
    <n v="600"/>
    <s v="USD"/>
    <n v="600"/>
    <n v="17158.824000000001"/>
    <n v="300"/>
    <s v="USD"/>
    <n v="300"/>
    <n v="8579.4120000000003"/>
    <n v="28.598040000000001"/>
    <n v="300"/>
    <n v="8579.4120000000003"/>
    <n v="1"/>
    <n v="4.5"/>
    <n v="3"/>
    <n v="3.75"/>
    <n v="11.25"/>
  </r>
  <r>
    <s v="DL-3196"/>
    <s v="Freight forwarder ABC"/>
    <x v="2"/>
    <s v="Zanzibar"/>
    <x v="3"/>
    <x v="10"/>
    <d v="2022-05-06T00:00:00"/>
    <d v="2022-06-04T00:00:00"/>
    <x v="0"/>
    <x v="5"/>
    <x v="0"/>
    <s v="Invoiced"/>
    <s v="Invoiced"/>
    <s v="TRANSPORTATION"/>
    <n v="32.791609999999999"/>
    <n v="600"/>
    <s v="USD"/>
    <n v="600"/>
    <n v="19674.966"/>
    <n v="300"/>
    <s v="USD"/>
    <n v="300"/>
    <n v="9837.4830000000002"/>
    <n v="32.791609999999999"/>
    <n v="300"/>
    <n v="9837.4830000000002"/>
    <n v="1"/>
    <n v="4.3499999999999996"/>
    <n v="2.9000000000000004"/>
    <n v="3.625"/>
    <n v="10.875"/>
  </r>
  <r>
    <s v="DL-3197"/>
    <s v="Freight forwarder ABC"/>
    <x v="2"/>
    <s v="Addis Ababa"/>
    <x v="1"/>
    <x v="17"/>
    <d v="2022-05-05T00:00:00"/>
    <d v="2022-06-05T00:00:00"/>
    <x v="0"/>
    <x v="5"/>
    <x v="0"/>
    <s v="Invoiced"/>
    <s v="Invoiced"/>
    <s v="TRANSPORTATION"/>
    <n v="31.965949999999999"/>
    <n v="600"/>
    <s v="USD"/>
    <n v="600"/>
    <n v="19179.57"/>
    <n v="300"/>
    <s v="USD"/>
    <n v="300"/>
    <n v="9589.7849999999999"/>
    <n v="31.965949999999999"/>
    <n v="300"/>
    <n v="9589.7849999999999"/>
    <n v="1"/>
    <n v="4.6499999999999995"/>
    <n v="3.1"/>
    <n v="3.875"/>
    <n v="11.625"/>
  </r>
  <r>
    <s v="DL-3198"/>
    <s v="Freight forwarder ABC"/>
    <x v="2"/>
    <s v="Mombasa"/>
    <x v="1"/>
    <x v="18"/>
    <d v="2022-05-06T00:00:00"/>
    <d v="2022-06-05T00:00:00"/>
    <x v="0"/>
    <x v="5"/>
    <x v="0"/>
    <s v="Invoiced"/>
    <s v="Invoiced"/>
    <s v="TRANSPORTATION"/>
    <n v="33.270150000000001"/>
    <n v="600"/>
    <s v="USD"/>
    <n v="600"/>
    <n v="19962.09"/>
    <n v="300"/>
    <s v="USD"/>
    <n v="300"/>
    <n v="9981.0450000000001"/>
    <n v="33.270150000000001"/>
    <n v="300"/>
    <n v="9981.0450000000001"/>
    <n v="1"/>
    <n v="4.5"/>
    <n v="3"/>
    <n v="3.75"/>
    <n v="11.25"/>
  </r>
  <r>
    <s v="DL-3199"/>
    <s v="Freight forwarder ABC"/>
    <x v="2"/>
    <s v="Zanzibar"/>
    <x v="1"/>
    <x v="24"/>
    <d v="2022-05-09T00:00:00"/>
    <d v="2022-06-07T00:00:00"/>
    <x v="0"/>
    <x v="5"/>
    <x v="0"/>
    <s v="Invoiced"/>
    <s v="Invoiced"/>
    <s v="TRANSPORTATION"/>
    <n v="32.458730000000003"/>
    <n v="600"/>
    <s v="USD"/>
    <n v="600"/>
    <n v="19475.238000000001"/>
    <n v="300"/>
    <s v="USD"/>
    <n v="300"/>
    <n v="9737.6190000000006"/>
    <n v="32.458730000000003"/>
    <n v="300"/>
    <n v="9737.6190000000006"/>
    <n v="1"/>
    <n v="4.3499999999999996"/>
    <n v="2.9000000000000004"/>
    <n v="3.625"/>
    <n v="10.875"/>
  </r>
  <r>
    <s v="DL-3200"/>
    <s v="Freight forwarder ABC"/>
    <x v="2"/>
    <s v="Addis Ababa"/>
    <x v="3"/>
    <x v="7"/>
    <d v="2022-05-10T00:00:00"/>
    <d v="2022-06-06T00:00:00"/>
    <x v="0"/>
    <x v="5"/>
    <x v="0"/>
    <s v="Missing"/>
    <s v="Paid"/>
    <s v="SECURITY &amp; ESCORT"/>
    <n v="33.164999999999999"/>
    <n v="20"/>
    <s v="USD"/>
    <n v="20"/>
    <n v="663.3"/>
    <n v="10"/>
    <s v="USD"/>
    <n v="10"/>
    <n v="331.65"/>
    <n v="33.164999999999999"/>
    <n v="10"/>
    <n v="331.65"/>
    <n v="1"/>
    <n v="4.05"/>
    <n v="2.7"/>
    <n v="3.375"/>
    <n v="10.125"/>
  </r>
  <r>
    <s v="DL-3201"/>
    <s v="Freight forwarder ABC"/>
    <x v="2"/>
    <s v="Zanzibar"/>
    <x v="1"/>
    <x v="24"/>
    <d v="2022-05-10T00:00:00"/>
    <d v="2022-06-06T00:00:00"/>
    <x v="0"/>
    <x v="5"/>
    <x v="0"/>
    <s v="Missing"/>
    <s v="Invoiced"/>
    <s v="TRANSPORTATION"/>
    <n v="33.164999999999999"/>
    <n v="600"/>
    <s v="USD"/>
    <n v="600"/>
    <n v="19899"/>
    <n v="300"/>
    <s v="USD"/>
    <n v="300"/>
    <n v="9949.5"/>
    <n v="33.164999999999999"/>
    <n v="300"/>
    <n v="9949.5"/>
    <n v="1"/>
    <n v="4.05"/>
    <n v="2.7"/>
    <n v="3.375"/>
    <n v="10.125"/>
  </r>
  <r>
    <s v="DL-3202"/>
    <s v="Freight forwarder ABC"/>
    <x v="2"/>
    <s v="Marrakech"/>
    <x v="3"/>
    <x v="4"/>
    <d v="2022-05-11T00:00:00"/>
    <d v="2022-06-05T00:00:00"/>
    <x v="0"/>
    <x v="5"/>
    <x v="0"/>
    <s v="Missing"/>
    <s v="Paid"/>
    <s v="SECURITY &amp; ESCORT"/>
    <n v="30.15"/>
    <n v="20"/>
    <s v="USD"/>
    <n v="20"/>
    <n v="603"/>
    <n v="10"/>
    <s v="USD"/>
    <n v="10"/>
    <n v="301.5"/>
    <n v="30.15"/>
    <n v="10"/>
    <n v="301.5"/>
    <n v="1"/>
    <n v="3.75"/>
    <n v="2.5"/>
    <n v="3.125"/>
    <n v="9.375"/>
  </r>
  <r>
    <s v="DL-3203"/>
    <s v="Freight forwarder ABC"/>
    <x v="2"/>
    <s v="Addis Ababa"/>
    <x v="0"/>
    <x v="23"/>
    <d v="2022-05-11T00:00:00"/>
    <d v="2022-06-05T00:00:00"/>
    <x v="0"/>
    <x v="5"/>
    <x v="0"/>
    <s v="Missing"/>
    <s v="Invoiced"/>
    <s v="TRANSPORTATION"/>
    <n v="30.15"/>
    <n v="600"/>
    <s v="USD"/>
    <n v="600"/>
    <n v="18090"/>
    <n v="300"/>
    <s v="USD"/>
    <n v="300"/>
    <n v="9045"/>
    <n v="30.15"/>
    <n v="300"/>
    <n v="9045"/>
    <n v="1"/>
    <n v="3.75"/>
    <n v="2.5"/>
    <n v="3.125"/>
    <n v="9.375"/>
  </r>
  <r>
    <s v="DL-3204"/>
    <s v="Freight forwarder ABC"/>
    <x v="2"/>
    <s v="Marrakech"/>
    <x v="0"/>
    <x v="5"/>
    <d v="2022-05-10T00:00:00"/>
    <d v="2022-06-04T00:00:00"/>
    <x v="0"/>
    <x v="5"/>
    <x v="0"/>
    <s v="Missing"/>
    <s v="Paid"/>
    <s v="SECURITY &amp; ESCORT"/>
    <n v="30.15"/>
    <n v="20"/>
    <s v="USD"/>
    <n v="20"/>
    <n v="603"/>
    <n v="10"/>
    <s v="USD"/>
    <n v="10"/>
    <n v="301.5"/>
    <n v="30.15"/>
    <n v="10"/>
    <n v="301.5"/>
    <n v="1"/>
    <n v="3.75"/>
    <n v="2.5"/>
    <n v="3.125"/>
    <n v="9.375"/>
  </r>
  <r>
    <s v="DL-3205"/>
    <s v="Freight forwarder ABC"/>
    <x v="2"/>
    <s v="Addis Ababa"/>
    <x v="4"/>
    <x v="8"/>
    <d v="2022-05-10T00:00:00"/>
    <d v="2022-06-04T00:00:00"/>
    <x v="0"/>
    <x v="5"/>
    <x v="0"/>
    <s v="Missing"/>
    <s v="Invoiced"/>
    <s v="TRANSPORTATION"/>
    <n v="30.15"/>
    <n v="600"/>
    <s v="USD"/>
    <n v="600"/>
    <n v="18090"/>
    <n v="300"/>
    <s v="USD"/>
    <n v="300"/>
    <n v="9045"/>
    <n v="30.15"/>
    <n v="300"/>
    <n v="9045"/>
    <n v="1"/>
    <n v="3.75"/>
    <n v="2.5"/>
    <n v="3.125"/>
    <n v="9.375"/>
  </r>
  <r>
    <s v="DL-3206"/>
    <s v="Freight forwarder ABC"/>
    <x v="2"/>
    <s v="Mogadishu"/>
    <x v="3"/>
    <x v="20"/>
    <d v="2022-05-11T00:00:00"/>
    <d v="2022-06-06T00:00:00"/>
    <x v="0"/>
    <x v="5"/>
    <x v="0"/>
    <s v="Missing"/>
    <s v="Paid"/>
    <s v="SECURITY &amp; ESCORT"/>
    <n v="30.088000000000001"/>
    <n v="20"/>
    <s v="USD"/>
    <n v="20"/>
    <n v="601.76"/>
    <n v="10"/>
    <s v="USD"/>
    <n v="10"/>
    <n v="300.88"/>
    <n v="30.088000000000001"/>
    <n v="10"/>
    <n v="300.88"/>
    <n v="1"/>
    <n v="3.9"/>
    <n v="2.6"/>
    <n v="3.25"/>
    <n v="9.75"/>
  </r>
  <r>
    <s v="DL-3207"/>
    <s v="Freight forwarder ABC"/>
    <x v="2"/>
    <s v="Marrakech"/>
    <x v="3"/>
    <x v="4"/>
    <d v="2022-05-11T00:00:00"/>
    <d v="2022-06-06T00:00:00"/>
    <x v="0"/>
    <x v="5"/>
    <x v="0"/>
    <s v="Missing"/>
    <s v="Invoiced"/>
    <s v="TRANSPORTATION"/>
    <n v="30.088000000000001"/>
    <n v="600"/>
    <s v="USD"/>
    <n v="600"/>
    <n v="18052.8"/>
    <n v="300"/>
    <s v="USD"/>
    <n v="300"/>
    <n v="9026.4"/>
    <n v="30.087999999999997"/>
    <n v="300"/>
    <n v="9026.4"/>
    <n v="1"/>
    <n v="3.9"/>
    <n v="2.6"/>
    <n v="3.25"/>
    <n v="9.75"/>
  </r>
  <r>
    <s v="DL-3208"/>
    <s v="Freight forwarder ABC"/>
    <x v="2"/>
    <s v="Marrakech"/>
    <x v="3"/>
    <x v="4"/>
    <d v="2022-05-11T00:00:00"/>
    <d v="2022-06-14T00:00:00"/>
    <x v="0"/>
    <x v="5"/>
    <x v="0"/>
    <s v="Missing"/>
    <s v="Paid"/>
    <s v="SECURITY &amp; ESCORT"/>
    <n v="30.334"/>
    <n v="20"/>
    <s v="USD"/>
    <n v="20"/>
    <n v="606.67999999999995"/>
    <n v="10"/>
    <s v="USD"/>
    <n v="10"/>
    <n v="303.33999999999997"/>
    <n v="30.333999999999996"/>
    <n v="10"/>
    <n v="303.33999999999997"/>
    <n v="1"/>
    <n v="5.0999999999999996"/>
    <n v="3.4000000000000004"/>
    <n v="4.25"/>
    <n v="12.75"/>
  </r>
  <r>
    <s v="DL-3209"/>
    <s v="Freight forwarder ABC"/>
    <x v="2"/>
    <s v="Mombasa"/>
    <x v="0"/>
    <x v="11"/>
    <d v="2022-05-11T00:00:00"/>
    <d v="2022-06-14T00:00:00"/>
    <x v="0"/>
    <x v="5"/>
    <x v="0"/>
    <s v="Missing"/>
    <s v="Invoiced"/>
    <s v="TRANSPORTATION"/>
    <n v="30.334"/>
    <n v="600"/>
    <s v="USD"/>
    <n v="600"/>
    <n v="18200.400000000001"/>
    <n v="300"/>
    <s v="USD"/>
    <n v="300"/>
    <n v="9100.2000000000007"/>
    <n v="30.334000000000003"/>
    <n v="300"/>
    <n v="9100.2000000000007"/>
    <n v="1"/>
    <n v="5.0999999999999996"/>
    <n v="3.4000000000000004"/>
    <n v="4.25"/>
    <n v="12.75"/>
  </r>
  <r>
    <s v="DL-3221"/>
    <s v="Freight forwarder ABC"/>
    <x v="1"/>
    <s v="Mogadishu"/>
    <x v="2"/>
    <x v="2"/>
    <d v="2022-05-06T00:00:00"/>
    <d v="2022-05-06T00:00:00"/>
    <x v="0"/>
    <x v="4"/>
    <x v="0"/>
    <s v="Paid"/>
    <s v="Invoiced"/>
    <s v="FOB"/>
    <n v="24.756"/>
    <n v="100"/>
    <s v="USD"/>
    <n v="100"/>
    <n v="2475.6"/>
    <n v="2000"/>
    <s v="NAD"/>
    <n v="114"/>
    <n v="2822.1840000000002"/>
    <n v="24.756"/>
    <n v="-14"/>
    <n v="-346.584"/>
    <n v="1"/>
    <n v="0"/>
    <n v="0"/>
    <n v="0"/>
    <n v="0"/>
  </r>
  <r>
    <s v="DL-3222"/>
    <s v="Freight forwarder ABC"/>
    <x v="1"/>
    <s v="Addis Ababa"/>
    <x v="1"/>
    <x v="17"/>
    <d v="2022-05-06T00:00:00"/>
    <d v="2022-05-06T00:00:00"/>
    <x v="0"/>
    <x v="4"/>
    <x v="0"/>
    <s v="Paid"/>
    <s v="Invoiced"/>
    <s v="FOB"/>
    <n v="24.7"/>
    <n v="100"/>
    <s v="USD"/>
    <n v="100"/>
    <n v="2470"/>
    <n v="2000"/>
    <s v="NAD"/>
    <n v="114"/>
    <n v="2815.8"/>
    <n v="24.7"/>
    <n v="-14"/>
    <n v="-345.8"/>
    <n v="1"/>
    <n v="0"/>
    <n v="0"/>
    <n v="0"/>
    <n v="0"/>
  </r>
  <r>
    <s v="DL-3223"/>
    <s v="Freight forwarder ABC"/>
    <x v="1"/>
    <s v="Mogadishu"/>
    <x v="2"/>
    <x v="2"/>
    <d v="2022-05-06T00:00:00"/>
    <d v="2022-05-06T00:00:00"/>
    <x v="0"/>
    <x v="4"/>
    <x v="0"/>
    <s v="Paid"/>
    <s v="Invoiced"/>
    <s v="FOB"/>
    <n v="24.818000000000001"/>
    <n v="100"/>
    <s v="USD"/>
    <n v="100"/>
    <n v="2481.8000000000002"/>
    <n v="2000"/>
    <s v="NAD"/>
    <n v="114"/>
    <n v="2829.252"/>
    <n v="24.818000000000001"/>
    <n v="-14"/>
    <n v="-347.452"/>
    <n v="1"/>
    <n v="0"/>
    <n v="0"/>
    <n v="0"/>
    <n v="0"/>
  </r>
  <r>
    <s v="DL-3224"/>
    <s v="Freight forwarder ABC"/>
    <x v="1"/>
    <s v="Zanzibar"/>
    <x v="0"/>
    <x v="15"/>
    <d v="2022-05-06T00:00:00"/>
    <d v="2022-05-06T00:00:00"/>
    <x v="0"/>
    <x v="4"/>
    <x v="0"/>
    <s v="Paid"/>
    <s v="Invoiced"/>
    <s v="FOB"/>
    <n v="24.981999999999999"/>
    <n v="100"/>
    <s v="USD"/>
    <n v="100"/>
    <n v="2498.1999999999998"/>
    <n v="2000"/>
    <s v="NAD"/>
    <n v="114"/>
    <n v="2847.9480000000003"/>
    <n v="24.981999999999999"/>
    <n v="-14"/>
    <n v="-349.74799999999999"/>
    <n v="1"/>
    <n v="0"/>
    <n v="0"/>
    <n v="0"/>
    <n v="0"/>
  </r>
  <r>
    <s v="DL-3225"/>
    <s v="Freight forwarder ABC"/>
    <x v="1"/>
    <s v="Zanzibar"/>
    <x v="0"/>
    <x v="15"/>
    <d v="2022-05-06T00:00:00"/>
    <d v="2022-05-06T00:00:00"/>
    <x v="0"/>
    <x v="4"/>
    <x v="0"/>
    <s v="Paid"/>
    <s v="Invoiced"/>
    <s v="FOB"/>
    <n v="25.082999999999998"/>
    <n v="100"/>
    <s v="USD"/>
    <n v="100"/>
    <n v="2508.2999999999997"/>
    <n v="2000"/>
    <s v="NAD"/>
    <n v="114"/>
    <n v="2859.462"/>
    <n v="25.082999999999998"/>
    <n v="-14"/>
    <n v="-351.16199999999998"/>
    <n v="1"/>
    <n v="0"/>
    <n v="0"/>
    <n v="0"/>
    <n v="0"/>
  </r>
  <r>
    <s v="DL-3226"/>
    <s v="Freight forwarder ABC"/>
    <x v="1"/>
    <s v="Zanzibar"/>
    <x v="4"/>
    <x v="12"/>
    <d v="2022-05-06T00:00:00"/>
    <d v="2022-05-06T00:00:00"/>
    <x v="0"/>
    <x v="4"/>
    <x v="0"/>
    <s v="Paid"/>
    <s v="Invoiced"/>
    <s v="FOB"/>
    <n v="24.79"/>
    <n v="100"/>
    <s v="USD"/>
    <n v="100"/>
    <n v="2479"/>
    <n v="2000"/>
    <s v="NAD"/>
    <n v="114"/>
    <n v="2826.06"/>
    <n v="24.79"/>
    <n v="-14"/>
    <n v="-347.06"/>
    <n v="1"/>
    <n v="0"/>
    <n v="0"/>
    <n v="0"/>
    <n v="0"/>
  </r>
  <r>
    <s v="DL-3227"/>
    <s v="Freight forwarder ABC"/>
    <x v="1"/>
    <s v="Mogadishu"/>
    <x v="0"/>
    <x v="0"/>
    <d v="2022-05-06T00:00:00"/>
    <d v="2022-05-06T00:00:00"/>
    <x v="0"/>
    <x v="4"/>
    <x v="0"/>
    <s v="Paid"/>
    <s v="Invoiced"/>
    <s v="FOB"/>
    <n v="24.948"/>
    <n v="100"/>
    <s v="USD"/>
    <n v="100"/>
    <n v="2494.8000000000002"/>
    <n v="2000"/>
    <s v="NAD"/>
    <n v="114"/>
    <n v="2844.0720000000001"/>
    <n v="24.948"/>
    <n v="-14"/>
    <n v="-349.27199999999999"/>
    <n v="1"/>
    <n v="0"/>
    <n v="0"/>
    <n v="0"/>
    <n v="0"/>
  </r>
  <r>
    <s v="DL-3228"/>
    <s v="Freight forwarder ABC"/>
    <x v="1"/>
    <s v="Mogadishu"/>
    <x v="1"/>
    <x v="1"/>
    <d v="2022-05-06T00:00:00"/>
    <d v="2022-05-06T00:00:00"/>
    <x v="0"/>
    <x v="4"/>
    <x v="0"/>
    <s v="Paid"/>
    <s v="Invoiced"/>
    <s v="FOB"/>
    <n v="24.841000000000001"/>
    <n v="100"/>
    <s v="USD"/>
    <n v="100"/>
    <n v="2484.1"/>
    <n v="2000"/>
    <s v="NAD"/>
    <n v="114"/>
    <n v="2831.8740000000003"/>
    <n v="24.840999999999998"/>
    <n v="-14"/>
    <n v="-347.77399999999994"/>
    <n v="1"/>
    <n v="0"/>
    <n v="0"/>
    <n v="0"/>
    <n v="0"/>
  </r>
  <r>
    <s v="DL-3229"/>
    <s v="Freight forwarder ABC"/>
    <x v="1"/>
    <s v="Mombasa"/>
    <x v="0"/>
    <x v="11"/>
    <d v="2022-05-06T00:00:00"/>
    <d v="2022-05-06T00:00:00"/>
    <x v="0"/>
    <x v="4"/>
    <x v="0"/>
    <s v="Paid"/>
    <s v="Invoiced"/>
    <s v="FOB"/>
    <n v="24.742000000000001"/>
    <n v="100"/>
    <s v="USD"/>
    <n v="100"/>
    <n v="2474.2000000000003"/>
    <n v="2000"/>
    <s v="NAD"/>
    <n v="114"/>
    <n v="2820.5880000000002"/>
    <n v="24.742000000000004"/>
    <n v="-14"/>
    <n v="-346.38800000000003"/>
    <n v="1"/>
    <n v="0"/>
    <n v="0"/>
    <n v="0"/>
    <n v="0"/>
  </r>
  <r>
    <s v="DL-3230"/>
    <s v="Freight forwarder ABC"/>
    <x v="1"/>
    <s v="Addis Ababa"/>
    <x v="1"/>
    <x v="17"/>
    <d v="2022-05-06T00:00:00"/>
    <d v="2022-05-06T00:00:00"/>
    <x v="0"/>
    <x v="4"/>
    <x v="0"/>
    <s v="Paid"/>
    <s v="Invoiced"/>
    <s v="FOB"/>
    <n v="25.134"/>
    <n v="100"/>
    <s v="USD"/>
    <n v="100"/>
    <n v="2513.4"/>
    <n v="2000"/>
    <s v="NAD"/>
    <n v="114"/>
    <n v="2865.2760000000003"/>
    <n v="25.134"/>
    <n v="-14"/>
    <n v="-351.87599999999998"/>
    <n v="1"/>
    <n v="0"/>
    <n v="0"/>
    <n v="0"/>
    <n v="0"/>
  </r>
  <r>
    <s v="DL-3231"/>
    <s v="Freight forwarder ABC"/>
    <x v="1"/>
    <s v="Mombasa"/>
    <x v="0"/>
    <x v="11"/>
    <d v="2022-05-06T00:00:00"/>
    <d v="2022-05-06T00:00:00"/>
    <x v="0"/>
    <x v="4"/>
    <x v="0"/>
    <s v="Paid"/>
    <s v="Invoiced"/>
    <s v="FOB"/>
    <n v="25.050999999999998"/>
    <n v="100"/>
    <s v="USD"/>
    <n v="100"/>
    <n v="2505.1"/>
    <n v="2000"/>
    <s v="NAD"/>
    <n v="114"/>
    <n v="2855.8140000000003"/>
    <n v="25.050999999999998"/>
    <n v="-14"/>
    <n v="-350.714"/>
    <n v="1"/>
    <n v="0"/>
    <n v="0"/>
    <n v="0"/>
    <n v="0"/>
  </r>
  <r>
    <s v="DL-3232"/>
    <s v="Freight forwarder ABC"/>
    <x v="1"/>
    <s v="Addis Ababa"/>
    <x v="1"/>
    <x v="17"/>
    <d v="2022-05-06T00:00:00"/>
    <d v="2022-05-06T00:00:00"/>
    <x v="0"/>
    <x v="4"/>
    <x v="0"/>
    <s v="Paid"/>
    <s v="Invoiced"/>
    <s v="FOB"/>
    <n v="25"/>
    <n v="100"/>
    <s v="USD"/>
    <n v="100"/>
    <n v="2500"/>
    <n v="2000"/>
    <s v="NAD"/>
    <n v="114"/>
    <n v="2850"/>
    <n v="25"/>
    <n v="-14"/>
    <n v="-350"/>
    <n v="1"/>
    <n v="0"/>
    <n v="0"/>
    <n v="0"/>
    <n v="0"/>
  </r>
  <r>
    <s v="DL-3233"/>
    <s v="Freight forwarder ABC"/>
    <x v="1"/>
    <s v="Addis Ababa"/>
    <x v="3"/>
    <x v="7"/>
    <d v="2022-05-06T00:00:00"/>
    <d v="2022-05-06T00:00:00"/>
    <x v="0"/>
    <x v="4"/>
    <x v="0"/>
    <s v="Paid"/>
    <s v="Invoiced"/>
    <s v="FOB"/>
    <n v="25.058"/>
    <n v="100"/>
    <s v="USD"/>
    <n v="100"/>
    <n v="2505.8000000000002"/>
    <n v="2000"/>
    <s v="NAD"/>
    <n v="114"/>
    <n v="2856.6120000000001"/>
    <n v="25.058000000000003"/>
    <n v="-14"/>
    <n v="-350.81200000000007"/>
    <n v="1"/>
    <n v="0"/>
    <n v="0"/>
    <n v="0"/>
    <n v="0"/>
  </r>
  <r>
    <s v="DL-3234"/>
    <s v="Freight forwarder ABC"/>
    <x v="1"/>
    <s v="Mombasa"/>
    <x v="4"/>
    <x v="6"/>
    <d v="2022-05-06T00:00:00"/>
    <d v="2022-05-06T00:00:00"/>
    <x v="0"/>
    <x v="4"/>
    <x v="0"/>
    <s v="Paid"/>
    <s v="Invoiced"/>
    <s v="FOB"/>
    <n v="25.041"/>
    <n v="100"/>
    <s v="USD"/>
    <n v="100"/>
    <n v="2504.1"/>
    <n v="2000"/>
    <s v="NAD"/>
    <n v="114"/>
    <n v="2854.674"/>
    <n v="25.041"/>
    <n v="-14"/>
    <n v="-350.57400000000001"/>
    <n v="1"/>
    <n v="0"/>
    <n v="0"/>
    <n v="0"/>
    <n v="0"/>
  </r>
  <r>
    <s v="DL-3235"/>
    <s v="Freight forwarder ABC"/>
    <x v="1"/>
    <s v="Marrakech"/>
    <x v="4"/>
    <x v="21"/>
    <d v="2022-05-06T00:00:00"/>
    <d v="2022-05-06T00:00:00"/>
    <x v="0"/>
    <x v="4"/>
    <x v="0"/>
    <s v="Paid"/>
    <s v="Invoiced"/>
    <s v="FOB"/>
    <n v="24.65"/>
    <n v="100"/>
    <s v="USD"/>
    <n v="100"/>
    <n v="2465"/>
    <n v="2000"/>
    <s v="NAD"/>
    <n v="114"/>
    <n v="2810.1"/>
    <n v="24.65"/>
    <n v="-14"/>
    <n v="-345.09999999999997"/>
    <n v="1"/>
    <n v="0"/>
    <n v="0"/>
    <n v="0"/>
    <n v="0"/>
  </r>
  <r>
    <s v="DL-3236"/>
    <s v="Freight forwarder ABC"/>
    <x v="1"/>
    <s v="Addis Ababa"/>
    <x v="2"/>
    <x v="14"/>
    <d v="2022-05-06T00:00:00"/>
    <d v="2022-05-06T00:00:00"/>
    <x v="0"/>
    <x v="4"/>
    <x v="0"/>
    <s v="Paid"/>
    <s v="Invoiced"/>
    <s v="FOB"/>
    <n v="24.856000000000002"/>
    <n v="100"/>
    <s v="USD"/>
    <n v="100"/>
    <n v="2485.6000000000004"/>
    <n v="2000"/>
    <s v="NAD"/>
    <n v="114"/>
    <n v="2833.5840000000003"/>
    <n v="24.856000000000005"/>
    <n v="-14"/>
    <n v="-347.98400000000009"/>
    <n v="1"/>
    <n v="0"/>
    <n v="0"/>
    <n v="0"/>
    <n v="0"/>
  </r>
  <r>
    <s v="DL-3237"/>
    <s v="Freight forwarder ABC"/>
    <x v="1"/>
    <s v="Mombasa"/>
    <x v="3"/>
    <x v="19"/>
    <d v="2022-05-06T00:00:00"/>
    <d v="2022-05-06T00:00:00"/>
    <x v="0"/>
    <x v="4"/>
    <x v="0"/>
    <s v="Paid"/>
    <s v="Invoiced"/>
    <s v="FOB"/>
    <n v="25.02"/>
    <n v="100"/>
    <s v="USD"/>
    <n v="100"/>
    <n v="2502"/>
    <n v="2000"/>
    <s v="NAD"/>
    <n v="114"/>
    <n v="2852.28"/>
    <n v="25.02"/>
    <n v="-14"/>
    <n v="-350.28"/>
    <n v="1"/>
    <n v="0"/>
    <n v="0"/>
    <n v="0"/>
    <n v="0"/>
  </r>
  <r>
    <s v="DL-3238"/>
    <s v="Freight forwarder ABC"/>
    <x v="1"/>
    <s v="Addis Ababa"/>
    <x v="3"/>
    <x v="7"/>
    <d v="2022-05-06T00:00:00"/>
    <d v="2022-05-06T00:00:00"/>
    <x v="0"/>
    <x v="4"/>
    <x v="0"/>
    <s v="Paid"/>
    <s v="Invoiced"/>
    <s v="FOB"/>
    <n v="24.8"/>
    <n v="100"/>
    <s v="USD"/>
    <n v="100"/>
    <n v="2480"/>
    <n v="2000"/>
    <s v="NAD"/>
    <n v="114"/>
    <n v="2827.2000000000003"/>
    <n v="24.8"/>
    <n v="-14"/>
    <n v="-347.2"/>
    <n v="1"/>
    <n v="0"/>
    <n v="0"/>
    <n v="0"/>
    <n v="0"/>
  </r>
  <r>
    <s v="DL-3239"/>
    <s v="Freight forwarder ABC"/>
    <x v="1"/>
    <s v="Zanzibar"/>
    <x v="0"/>
    <x v="15"/>
    <d v="2022-05-06T00:00:00"/>
    <d v="2022-05-06T00:00:00"/>
    <x v="0"/>
    <x v="4"/>
    <x v="0"/>
    <s v="Paid"/>
    <s v="Invoiced"/>
    <s v="FOB"/>
    <n v="22.524000000000001"/>
    <n v="100"/>
    <s v="USD"/>
    <n v="100"/>
    <n v="2252.4"/>
    <n v="2000"/>
    <s v="NAD"/>
    <n v="114"/>
    <n v="2567.7359999999999"/>
    <n v="22.524000000000001"/>
    <n v="-14"/>
    <n v="-315.33600000000001"/>
    <n v="1"/>
    <n v="0"/>
    <n v="0"/>
    <n v="0"/>
    <n v="0"/>
  </r>
  <r>
    <s v="DL-3240"/>
    <s v="Freight forwarder ABC"/>
    <x v="1"/>
    <s v="Addis Ababa"/>
    <x v="4"/>
    <x v="8"/>
    <d v="2022-05-06T00:00:00"/>
    <d v="2022-05-06T00:00:00"/>
    <x v="0"/>
    <x v="4"/>
    <x v="0"/>
    <s v="Paid"/>
    <s v="Invoiced"/>
    <s v="FOB"/>
    <n v="22.376999999999999"/>
    <n v="100"/>
    <s v="USD"/>
    <n v="100"/>
    <n v="2237.6999999999998"/>
    <n v="2000"/>
    <s v="NAD"/>
    <n v="114"/>
    <n v="2550.9780000000001"/>
    <n v="22.376999999999999"/>
    <n v="-14"/>
    <n v="-313.27799999999996"/>
    <n v="1"/>
    <n v="0"/>
    <n v="0"/>
    <n v="0"/>
    <n v="0"/>
  </r>
  <r>
    <s v="DL-3241"/>
    <s v="Freight forwarder ABC"/>
    <x v="1"/>
    <s v="Zanzibar"/>
    <x v="1"/>
    <x v="24"/>
    <d v="2022-05-10T00:00:00"/>
    <d v="2022-05-10T00:00:00"/>
    <x v="0"/>
    <x v="4"/>
    <x v="0"/>
    <s v="Paid"/>
    <s v="Invoiced"/>
    <s v="FOB"/>
    <n v="24.928000000000001"/>
    <n v="100"/>
    <s v="USD"/>
    <n v="100"/>
    <n v="2492.8000000000002"/>
    <n v="80"/>
    <s v="USD"/>
    <n v="80"/>
    <n v="1994.24"/>
    <n v="24.928000000000001"/>
    <n v="20"/>
    <n v="498.56"/>
    <n v="1"/>
    <n v="0"/>
    <n v="0"/>
    <n v="0"/>
    <n v="0"/>
  </r>
  <r>
    <s v="DL-3242"/>
    <s v="Freight forwarder ABC"/>
    <x v="1"/>
    <s v="Addis Ababa"/>
    <x v="2"/>
    <x v="14"/>
    <d v="2022-05-10T00:00:00"/>
    <d v="2022-05-10T00:00:00"/>
    <x v="0"/>
    <x v="4"/>
    <x v="0"/>
    <s v="Paid"/>
    <s v="Invoiced"/>
    <s v="FOB"/>
    <n v="24.971"/>
    <n v="100"/>
    <s v="USD"/>
    <n v="100"/>
    <n v="2497.1"/>
    <n v="80"/>
    <s v="USD"/>
    <n v="80"/>
    <n v="1997.68"/>
    <n v="24.971"/>
    <n v="20"/>
    <n v="499.42"/>
    <n v="1"/>
    <n v="0"/>
    <n v="0"/>
    <n v="0"/>
    <n v="0"/>
  </r>
  <r>
    <s v="DL-3243"/>
    <s v="Freight forwarder ABC"/>
    <x v="1"/>
    <s v="Marrakech"/>
    <x v="4"/>
    <x v="21"/>
    <d v="2022-05-10T00:00:00"/>
    <d v="2022-05-10T00:00:00"/>
    <x v="0"/>
    <x v="4"/>
    <x v="0"/>
    <s v="Paid"/>
    <s v="Invoiced"/>
    <s v="FOB"/>
    <n v="25.052"/>
    <n v="100"/>
    <s v="USD"/>
    <n v="100"/>
    <n v="2505.1999999999998"/>
    <n v="80"/>
    <s v="USD"/>
    <n v="80"/>
    <n v="2004.1599999999999"/>
    <n v="25.052"/>
    <n v="20"/>
    <n v="501.03999999999996"/>
    <n v="1"/>
    <n v="0"/>
    <n v="0"/>
    <n v="0"/>
    <n v="0"/>
  </r>
  <r>
    <s v="DL-3244"/>
    <s v="Freight forwarder ABC"/>
    <x v="1"/>
    <s v="Addis Ababa"/>
    <x v="2"/>
    <x v="14"/>
    <d v="2022-05-10T00:00:00"/>
    <d v="2022-05-10T00:00:00"/>
    <x v="0"/>
    <x v="4"/>
    <x v="0"/>
    <s v="Paid"/>
    <s v="Invoiced"/>
    <s v="FOB"/>
    <n v="24.849"/>
    <n v="100"/>
    <s v="USD"/>
    <n v="100"/>
    <n v="2484.9"/>
    <n v="80"/>
    <s v="USD"/>
    <n v="80"/>
    <n v="1987.92"/>
    <n v="24.849"/>
    <n v="20"/>
    <n v="496.98"/>
    <n v="1"/>
    <n v="0"/>
    <n v="0"/>
    <n v="0"/>
    <n v="0"/>
  </r>
  <r>
    <s v="DL-3245"/>
    <s v="Freight forwarder ABC"/>
    <x v="1"/>
    <s v="Mombasa"/>
    <x v="3"/>
    <x v="19"/>
    <d v="2022-05-10T00:00:00"/>
    <d v="2022-05-10T00:00:00"/>
    <x v="0"/>
    <x v="4"/>
    <x v="0"/>
    <s v="Paid"/>
    <s v="Invoiced"/>
    <s v="FOB"/>
    <n v="24.96"/>
    <n v="100"/>
    <s v="USD"/>
    <n v="100"/>
    <n v="2496"/>
    <n v="80"/>
    <s v="USD"/>
    <n v="80"/>
    <n v="1996.8000000000002"/>
    <n v="24.96"/>
    <n v="20"/>
    <n v="499.20000000000005"/>
    <n v="1"/>
    <n v="0"/>
    <n v="0"/>
    <n v="0"/>
    <n v="0"/>
  </r>
  <r>
    <s v="DL-3246"/>
    <s v="Freight forwarder ABC"/>
    <x v="1"/>
    <s v="Marrakech"/>
    <x v="2"/>
    <x v="22"/>
    <d v="2022-05-10T00:00:00"/>
    <d v="2022-05-10T00:00:00"/>
    <x v="0"/>
    <x v="4"/>
    <x v="0"/>
    <s v="Paid"/>
    <s v="Invoiced"/>
    <s v="FOB"/>
    <n v="24.949000000000002"/>
    <n v="100"/>
    <s v="USD"/>
    <n v="100"/>
    <n v="2494.9"/>
    <n v="80"/>
    <s v="USD"/>
    <n v="80"/>
    <n v="1995.92"/>
    <n v="24.949000000000002"/>
    <n v="20"/>
    <n v="498.98"/>
    <n v="1"/>
    <n v="0"/>
    <n v="0"/>
    <n v="0"/>
    <n v="0"/>
  </r>
  <r>
    <s v="DL-3247"/>
    <s v="Freight forwarder ABC"/>
    <x v="1"/>
    <s v="Marrakech"/>
    <x v="3"/>
    <x v="4"/>
    <d v="2022-05-10T00:00:00"/>
    <d v="2022-05-10T00:00:00"/>
    <x v="0"/>
    <x v="4"/>
    <x v="0"/>
    <s v="Paid"/>
    <s v="Invoiced"/>
    <s v="FOB"/>
    <n v="24.925999999999998"/>
    <n v="100"/>
    <s v="USD"/>
    <n v="100"/>
    <n v="2492.6"/>
    <n v="80"/>
    <s v="USD"/>
    <n v="80"/>
    <n v="1994.08"/>
    <n v="24.925999999999998"/>
    <n v="20"/>
    <n v="498.52"/>
    <n v="1"/>
    <n v="0"/>
    <n v="0"/>
    <n v="0"/>
    <n v="0"/>
  </r>
  <r>
    <s v="DL-3248"/>
    <s v="Freight forwarder ABC"/>
    <x v="1"/>
    <s v="Addis Ababa"/>
    <x v="2"/>
    <x v="14"/>
    <d v="2022-05-10T00:00:00"/>
    <d v="2022-05-10T00:00:00"/>
    <x v="0"/>
    <x v="4"/>
    <x v="0"/>
    <s v="Paid"/>
    <s v="Invoiced"/>
    <s v="FOB"/>
    <n v="24.986000000000001"/>
    <n v="100"/>
    <s v="USD"/>
    <n v="100"/>
    <n v="2498.6"/>
    <n v="80"/>
    <s v="USD"/>
    <n v="80"/>
    <n v="1998.88"/>
    <n v="24.986000000000001"/>
    <n v="20"/>
    <n v="499.72"/>
    <n v="1"/>
    <n v="0"/>
    <n v="0"/>
    <n v="0"/>
    <n v="0"/>
  </r>
  <r>
    <s v="DL-3249"/>
    <s v="Freight forwarder ABC"/>
    <x v="1"/>
    <s v="Zanzibar"/>
    <x v="3"/>
    <x v="10"/>
    <d v="2022-05-10T00:00:00"/>
    <d v="2022-05-10T00:00:00"/>
    <x v="0"/>
    <x v="4"/>
    <x v="0"/>
    <s v="Paid"/>
    <s v="Invoiced"/>
    <s v="FOB"/>
    <n v="25.024000000000001"/>
    <n v="100"/>
    <s v="USD"/>
    <n v="100"/>
    <n v="2502.4"/>
    <n v="80"/>
    <s v="USD"/>
    <n v="80"/>
    <n v="2001.92"/>
    <n v="25.024000000000001"/>
    <n v="20"/>
    <n v="500.48"/>
    <n v="1"/>
    <n v="0"/>
    <n v="0"/>
    <n v="0"/>
    <n v="0"/>
  </r>
  <r>
    <s v="DL-3250"/>
    <s v="Freight forwarder ABC"/>
    <x v="1"/>
    <s v="Addis Ababa"/>
    <x v="3"/>
    <x v="7"/>
    <d v="2022-05-10T00:00:00"/>
    <d v="2022-05-10T00:00:00"/>
    <x v="0"/>
    <x v="4"/>
    <x v="0"/>
    <s v="Paid"/>
    <s v="Invoiced"/>
    <s v="FOB"/>
    <n v="24.253"/>
    <n v="100"/>
    <s v="USD"/>
    <n v="100"/>
    <n v="2425.3000000000002"/>
    <n v="80"/>
    <s v="USD"/>
    <n v="80"/>
    <n v="1940.24"/>
    <n v="24.253"/>
    <n v="20"/>
    <n v="485.06"/>
    <n v="1"/>
    <n v="0"/>
    <n v="0"/>
    <n v="0"/>
    <n v="0"/>
  </r>
  <r>
    <s v="DL-3251"/>
    <s v="Freight forwarder ABC"/>
    <x v="1"/>
    <s v="Addis Ababa"/>
    <x v="0"/>
    <x v="23"/>
    <d v="2022-05-10T00:00:00"/>
    <d v="2022-05-10T00:00:00"/>
    <x v="0"/>
    <x v="4"/>
    <x v="0"/>
    <s v="Paid"/>
    <s v="Invoiced"/>
    <s v="FOB"/>
    <n v="24.992999999999999"/>
    <n v="100"/>
    <s v="USD"/>
    <n v="100"/>
    <n v="2499.2999999999997"/>
    <n v="80"/>
    <s v="USD"/>
    <n v="80"/>
    <n v="1999.4399999999998"/>
    <n v="24.992999999999999"/>
    <n v="20"/>
    <n v="499.85999999999996"/>
    <n v="1"/>
    <n v="0"/>
    <n v="0"/>
    <n v="0"/>
    <n v="0"/>
  </r>
  <r>
    <s v="DL-3252"/>
    <s v="Freight forwarder ABC"/>
    <x v="1"/>
    <s v="Mogadishu"/>
    <x v="0"/>
    <x v="0"/>
    <d v="2022-05-10T00:00:00"/>
    <d v="2022-05-10T00:00:00"/>
    <x v="0"/>
    <x v="4"/>
    <x v="0"/>
    <s v="Paid"/>
    <s v="Missing"/>
    <s v="FOB"/>
    <n v="24.928000000000001"/>
    <n v="100"/>
    <s v="USD"/>
    <n v="100"/>
    <n v="2492.8000000000002"/>
    <n v="80"/>
    <s v="USD"/>
    <n v="80"/>
    <n v="1994.24"/>
    <n v="24.928000000000001"/>
    <n v="20"/>
    <n v="498.56"/>
    <n v="1"/>
    <n v="0"/>
    <n v="0"/>
    <n v="0"/>
    <n v="0"/>
  </r>
  <r>
    <s v="DL-3253"/>
    <s v="Freight forwarder ABC"/>
    <x v="1"/>
    <s v="Zanzibar"/>
    <x v="1"/>
    <x v="24"/>
    <d v="2022-05-10T00:00:00"/>
    <d v="2022-05-10T00:00:00"/>
    <x v="0"/>
    <x v="4"/>
    <x v="0"/>
    <s v="Paid"/>
    <s v="Missing"/>
    <s v="FOB"/>
    <n v="24.971"/>
    <n v="100"/>
    <s v="USD"/>
    <n v="100"/>
    <n v="2497.1"/>
    <n v="80"/>
    <s v="USD"/>
    <n v="80"/>
    <n v="1997.68"/>
    <n v="24.971"/>
    <n v="20"/>
    <n v="499.42"/>
    <n v="1"/>
    <n v="0"/>
    <n v="0"/>
    <n v="0"/>
    <n v="0"/>
  </r>
  <r>
    <s v="DL-3254"/>
    <s v="Freight forwarder ABC"/>
    <x v="1"/>
    <s v="Mombasa"/>
    <x v="2"/>
    <x v="3"/>
    <d v="2022-05-10T00:00:00"/>
    <d v="2022-05-10T00:00:00"/>
    <x v="0"/>
    <x v="4"/>
    <x v="0"/>
    <s v="Paid"/>
    <s v="Missing"/>
    <s v="FOB"/>
    <n v="25.052"/>
    <n v="100"/>
    <s v="USD"/>
    <n v="100"/>
    <n v="2505.1999999999998"/>
    <n v="80"/>
    <s v="USD"/>
    <n v="80"/>
    <n v="2004.1599999999999"/>
    <n v="25.052"/>
    <n v="20"/>
    <n v="501.03999999999996"/>
    <n v="1"/>
    <n v="0"/>
    <n v="0"/>
    <n v="0"/>
    <n v="0"/>
  </r>
  <r>
    <s v="DL-3255"/>
    <s v="Freight forwarder ABC"/>
    <x v="1"/>
    <s v="Mogadishu"/>
    <x v="2"/>
    <x v="2"/>
    <d v="2022-05-10T00:00:00"/>
    <d v="2022-05-10T00:00:00"/>
    <x v="0"/>
    <x v="4"/>
    <x v="0"/>
    <s v="Paid"/>
    <s v="Missing"/>
    <s v="FOB"/>
    <n v="24.849"/>
    <n v="100"/>
    <s v="USD"/>
    <n v="100"/>
    <n v="2484.9"/>
    <n v="80"/>
    <s v="USD"/>
    <n v="80"/>
    <n v="1987.92"/>
    <n v="24.849"/>
    <n v="20"/>
    <n v="496.98"/>
    <n v="1"/>
    <n v="0"/>
    <n v="0"/>
    <n v="0"/>
    <n v="0"/>
  </r>
  <r>
    <s v="DL-3256"/>
    <s v="Freight forwarder ABC"/>
    <x v="1"/>
    <s v="Zanzibar"/>
    <x v="1"/>
    <x v="24"/>
    <d v="2022-05-10T00:00:00"/>
    <d v="2022-05-10T00:00:00"/>
    <x v="0"/>
    <x v="4"/>
    <x v="0"/>
    <s v="Paid"/>
    <s v="Missing"/>
    <s v="FOB"/>
    <n v="24.96"/>
    <n v="100"/>
    <s v="USD"/>
    <n v="100"/>
    <n v="2496"/>
    <n v="80"/>
    <s v="USD"/>
    <n v="80"/>
    <n v="1996.8000000000002"/>
    <n v="24.96"/>
    <n v="20"/>
    <n v="499.20000000000005"/>
    <n v="1"/>
    <n v="0"/>
    <n v="0"/>
    <n v="0"/>
    <n v="0"/>
  </r>
  <r>
    <s v="DL-3257"/>
    <s v="Freight forwarder ABC"/>
    <x v="1"/>
    <s v="Addis Ababa"/>
    <x v="0"/>
    <x v="23"/>
    <d v="2022-05-10T00:00:00"/>
    <d v="2022-05-10T00:00:00"/>
    <x v="0"/>
    <x v="4"/>
    <x v="0"/>
    <s v="Paid"/>
    <s v="Missing"/>
    <s v="FOB"/>
    <n v="24.949000000000002"/>
    <n v="100"/>
    <s v="USD"/>
    <n v="100"/>
    <n v="2494.9"/>
    <n v="80"/>
    <s v="USD"/>
    <n v="80"/>
    <n v="1995.92"/>
    <n v="24.949000000000002"/>
    <n v="20"/>
    <n v="498.98"/>
    <n v="1"/>
    <n v="0"/>
    <n v="0"/>
    <n v="0"/>
    <n v="0"/>
  </r>
  <r>
    <s v="DL-3258"/>
    <s v="Freight forwarder ABC"/>
    <x v="1"/>
    <s v="Mogadishu"/>
    <x v="0"/>
    <x v="0"/>
    <d v="2022-05-10T00:00:00"/>
    <d v="2022-05-10T00:00:00"/>
    <x v="0"/>
    <x v="4"/>
    <x v="0"/>
    <s v="Paid"/>
    <s v="Missing"/>
    <s v="FOB"/>
    <n v="24.925999999999998"/>
    <n v="100"/>
    <s v="USD"/>
    <n v="100"/>
    <n v="2492.6"/>
    <n v="80"/>
    <s v="USD"/>
    <n v="80"/>
    <n v="1994.08"/>
    <n v="24.925999999999998"/>
    <n v="20"/>
    <n v="498.52"/>
    <n v="1"/>
    <n v="0"/>
    <n v="0"/>
    <n v="0"/>
    <n v="0"/>
  </r>
  <r>
    <s v="DL-3259"/>
    <s v="Freight forwarder ABC"/>
    <x v="1"/>
    <s v="Mogadishu"/>
    <x v="1"/>
    <x v="1"/>
    <d v="2022-05-10T00:00:00"/>
    <d v="2022-05-10T00:00:00"/>
    <x v="0"/>
    <x v="4"/>
    <x v="0"/>
    <s v="Paid"/>
    <s v="Missing"/>
    <s v="FOB"/>
    <n v="24.986000000000001"/>
    <n v="100"/>
    <s v="USD"/>
    <n v="100"/>
    <n v="2498.6"/>
    <n v="80"/>
    <s v="USD"/>
    <n v="80"/>
    <n v="1998.88"/>
    <n v="24.986000000000001"/>
    <n v="20"/>
    <n v="499.72"/>
    <n v="1"/>
    <n v="0"/>
    <n v="0"/>
    <n v="0"/>
    <n v="0"/>
  </r>
  <r>
    <s v="DL-3260"/>
    <s v="Freight forwarder ABC"/>
    <x v="1"/>
    <s v="Mogadishu"/>
    <x v="3"/>
    <x v="20"/>
    <d v="2022-05-10T00:00:00"/>
    <d v="2022-05-10T00:00:00"/>
    <x v="0"/>
    <x v="4"/>
    <x v="0"/>
    <s v="Paid"/>
    <s v="Missing"/>
    <s v="FOB"/>
    <n v="25.024000000000001"/>
    <n v="100"/>
    <s v="USD"/>
    <n v="100"/>
    <n v="2502.4"/>
    <n v="80"/>
    <s v="USD"/>
    <n v="80"/>
    <n v="2001.92"/>
    <n v="25.024000000000001"/>
    <n v="20"/>
    <n v="500.48"/>
    <n v="1"/>
    <n v="0"/>
    <n v="0"/>
    <n v="0"/>
    <n v="0"/>
  </r>
  <r>
    <s v="DL-3261"/>
    <s v="Freight forwarder ABC"/>
    <x v="1"/>
    <s v="Mogadishu"/>
    <x v="4"/>
    <x v="16"/>
    <d v="2022-05-10T00:00:00"/>
    <d v="2022-05-10T00:00:00"/>
    <x v="0"/>
    <x v="4"/>
    <x v="0"/>
    <s v="Paid"/>
    <s v="Missing"/>
    <s v="FOB"/>
    <n v="24.253"/>
    <n v="100"/>
    <s v="USD"/>
    <n v="100"/>
    <n v="2425.3000000000002"/>
    <n v="80"/>
    <s v="USD"/>
    <n v="80"/>
    <n v="1940.24"/>
    <n v="24.253"/>
    <n v="20"/>
    <n v="485.06"/>
    <n v="1"/>
    <n v="0"/>
    <n v="0"/>
    <n v="0"/>
    <n v="0"/>
  </r>
  <r>
    <s v="DL-3262"/>
    <s v="Freight forwarder ABC"/>
    <x v="1"/>
    <s v="Zanzibar"/>
    <x v="1"/>
    <x v="24"/>
    <d v="2022-05-10T00:00:00"/>
    <d v="2022-05-10T00:00:00"/>
    <x v="0"/>
    <x v="4"/>
    <x v="0"/>
    <s v="Paid"/>
    <s v="Missing"/>
    <s v="FOB"/>
    <n v="24.992999999999999"/>
    <n v="100"/>
    <s v="USD"/>
    <n v="100"/>
    <n v="2499.2999999999997"/>
    <n v="80"/>
    <s v="USD"/>
    <n v="80"/>
    <n v="1999.4399999999998"/>
    <n v="24.992999999999999"/>
    <n v="20"/>
    <n v="499.85999999999996"/>
    <n v="1"/>
    <n v="0"/>
    <n v="0"/>
    <n v="0"/>
    <n v="0"/>
  </r>
  <r>
    <s v="DL-3263"/>
    <s v="Freight forwarder ABC"/>
    <x v="1"/>
    <s v="Zanzibar"/>
    <x v="2"/>
    <x v="13"/>
    <d v="2022-04-29T00:00:00"/>
    <d v="2022-07-22T00:00:00"/>
    <x v="0"/>
    <x v="6"/>
    <x v="0"/>
    <s v="Paid"/>
    <s v="Invoiced"/>
    <s v="TRANSPORTATION"/>
    <n v="28.338000000000001"/>
    <n v="600"/>
    <s v="USD"/>
    <n v="600"/>
    <n v="17002.8"/>
    <n v="300"/>
    <s v="USD"/>
    <n v="300"/>
    <n v="8501.4"/>
    <n v="28.337999999999997"/>
    <n v="300"/>
    <n v="8501.4"/>
    <n v="1"/>
    <n v="12.6"/>
    <n v="8.4"/>
    <n v="10.5"/>
    <n v="31.5"/>
  </r>
  <r>
    <s v="DL-3265"/>
    <s v="Freight forwarder ABC"/>
    <x v="1"/>
    <s v="Mogadishu"/>
    <x v="0"/>
    <x v="0"/>
    <d v="2022-04-29T00:00:00"/>
    <d v="2022-05-17T00:00:00"/>
    <x v="0"/>
    <x v="4"/>
    <x v="0"/>
    <s v="Paid"/>
    <s v="Invoiced"/>
    <s v="TRANSPORTATION"/>
    <n v="28.638999999999999"/>
    <n v="600"/>
    <s v="USD"/>
    <n v="600"/>
    <n v="17183.399999999998"/>
    <n v="300"/>
    <s v="USD"/>
    <n v="300"/>
    <n v="8591.6999999999989"/>
    <n v="28.638999999999996"/>
    <n v="300"/>
    <n v="8591.6999999999989"/>
    <n v="1"/>
    <n v="2.6999999999999997"/>
    <n v="1.8"/>
    <n v="2.25"/>
    <n v="6.75"/>
  </r>
  <r>
    <s v="DL-3267"/>
    <s v="Freight forwarder ABC"/>
    <x v="1"/>
    <s v="Zanzibar"/>
    <x v="4"/>
    <x v="12"/>
    <d v="2022-05-04T00:00:00"/>
    <d v="2022-07-06T00:00:00"/>
    <x v="0"/>
    <x v="6"/>
    <x v="0"/>
    <s v="Paid"/>
    <s v="Invoiced"/>
    <s v="TRANSPORTATION"/>
    <n v="28.594999999999999"/>
    <n v="600"/>
    <s v="USD"/>
    <n v="600"/>
    <n v="17157"/>
    <n v="300"/>
    <s v="USD"/>
    <n v="300"/>
    <n v="8578.5"/>
    <n v="28.594999999999999"/>
    <n v="300"/>
    <n v="8578.5"/>
    <n v="1"/>
    <n v="9.4499999999999993"/>
    <n v="6.3000000000000007"/>
    <n v="7.875"/>
    <n v="23.625"/>
  </r>
  <r>
    <s v="DL-3269"/>
    <s v="Freight forwarder ABC"/>
    <x v="1"/>
    <s v="Mogadishu"/>
    <x v="3"/>
    <x v="20"/>
    <d v="2022-05-04T00:00:00"/>
    <d v="2022-07-06T00:00:00"/>
    <x v="0"/>
    <x v="6"/>
    <x v="0"/>
    <s v="Paid"/>
    <s v="Invoiced"/>
    <s v="TRANSPORTATION"/>
    <n v="28.792999999999999"/>
    <n v="600"/>
    <s v="USD"/>
    <n v="600"/>
    <n v="17275.8"/>
    <n v="300"/>
    <s v="USD"/>
    <n v="300"/>
    <n v="8637.9"/>
    <n v="28.792999999999999"/>
    <n v="300"/>
    <n v="8637.9"/>
    <n v="1"/>
    <n v="9.4499999999999993"/>
    <n v="6.3000000000000007"/>
    <n v="7.875"/>
    <n v="23.625"/>
  </r>
  <r>
    <s v="DL-3271"/>
    <s v="Freight forwarder ABC"/>
    <x v="1"/>
    <s v="Zanzibar"/>
    <x v="1"/>
    <x v="24"/>
    <d v="2022-05-05T00:00:00"/>
    <d v="2022-07-06T00:00:00"/>
    <x v="0"/>
    <x v="6"/>
    <x v="0"/>
    <s v="Paid"/>
    <s v="Invoiced"/>
    <s v="TRANSPORTATION"/>
    <n v="28.494"/>
    <n v="600"/>
    <s v="USD"/>
    <n v="600"/>
    <n v="17096.400000000001"/>
    <n v="300"/>
    <s v="USD"/>
    <n v="300"/>
    <n v="8548.2000000000007"/>
    <n v="28.494000000000003"/>
    <n v="300"/>
    <n v="8548.2000000000007"/>
    <n v="1"/>
    <n v="9.2999999999999989"/>
    <n v="6.2"/>
    <n v="7.75"/>
    <n v="23.25"/>
  </r>
  <r>
    <s v="DL-3273"/>
    <s v="Freight forwarder ABC"/>
    <x v="1"/>
    <s v="Mogadishu"/>
    <x v="4"/>
    <x v="16"/>
    <d v="2022-05-05T00:00:00"/>
    <d v="2022-07-06T00:00:00"/>
    <x v="0"/>
    <x v="6"/>
    <x v="0"/>
    <s v="Paid"/>
    <s v="Invoiced"/>
    <s v="TRANSPORTATION"/>
    <n v="28.652000000000001"/>
    <n v="600"/>
    <s v="USD"/>
    <n v="600"/>
    <n v="17191.2"/>
    <n v="300"/>
    <s v="USD"/>
    <n v="300"/>
    <n v="8595.6"/>
    <n v="28.652000000000001"/>
    <n v="300"/>
    <n v="8595.6"/>
    <n v="1"/>
    <n v="9.2999999999999989"/>
    <n v="6.2"/>
    <n v="7.75"/>
    <n v="23.25"/>
  </r>
  <r>
    <s v="DL-3275"/>
    <s v="Freight forwarder ABC"/>
    <x v="1"/>
    <s v="Mogadishu"/>
    <x v="0"/>
    <x v="0"/>
    <d v="2022-05-15T00:00:00"/>
    <d v="2022-07-07T00:00:00"/>
    <x v="0"/>
    <x v="6"/>
    <x v="0"/>
    <s v="Paid"/>
    <s v="Invoiced"/>
    <s v="TRANSPORTATION"/>
    <n v="28.773"/>
    <n v="600"/>
    <s v="USD"/>
    <n v="600"/>
    <n v="17263.8"/>
    <n v="300"/>
    <s v="USD"/>
    <n v="300"/>
    <n v="8631.9"/>
    <n v="28.773"/>
    <n v="300"/>
    <n v="8631.9"/>
    <n v="1"/>
    <n v="7.9499999999999993"/>
    <n v="5.3000000000000007"/>
    <n v="6.625"/>
    <n v="19.875"/>
  </r>
  <r>
    <s v="DL-3276"/>
    <s v="Freight forwarder ABC"/>
    <x v="1"/>
    <s v="Zanzibar"/>
    <x v="2"/>
    <x v="13"/>
    <d v="2022-05-15T00:00:00"/>
    <d v="2022-07-07T00:00:00"/>
    <x v="0"/>
    <x v="6"/>
    <x v="0"/>
    <s v="Paid"/>
    <s v="Invoiced"/>
    <s v="TRANSPORTATION"/>
    <n v="28.625"/>
    <n v="600"/>
    <s v="USD"/>
    <n v="600"/>
    <n v="17175"/>
    <n v="300"/>
    <s v="USD"/>
    <n v="300"/>
    <n v="8587.5"/>
    <n v="28.625"/>
    <n v="300"/>
    <n v="8587.5"/>
    <n v="1"/>
    <n v="7.9499999999999993"/>
    <n v="5.3000000000000007"/>
    <n v="6.625"/>
    <n v="19.875"/>
  </r>
  <r>
    <s v="DL-3277"/>
    <s v="Freight forwarder ABC"/>
    <x v="1"/>
    <s v="Mombasa"/>
    <x v="4"/>
    <x v="6"/>
    <d v="2022-05-17T00:00:00"/>
    <d v="2022-07-07T00:00:00"/>
    <x v="0"/>
    <x v="6"/>
    <x v="0"/>
    <s v="Paid"/>
    <s v="Invoiced"/>
    <s v="TRANSPORTATION"/>
    <n v="28.593"/>
    <n v="600"/>
    <s v="USD"/>
    <n v="600"/>
    <n v="17155.8"/>
    <n v="300"/>
    <s v="USD"/>
    <n v="300"/>
    <n v="8577.9"/>
    <n v="28.593"/>
    <n v="300"/>
    <n v="8577.9"/>
    <n v="1"/>
    <n v="7.6499999999999995"/>
    <n v="5.1000000000000005"/>
    <n v="6.375"/>
    <n v="19.125"/>
  </r>
  <r>
    <s v="DL-3287"/>
    <s v="Freight forwarder ABC"/>
    <x v="2"/>
    <s v="Zanzibar"/>
    <x v="4"/>
    <x v="12"/>
    <d v="2022-05-11T00:00:00"/>
    <d v="2022-06-10T00:00:00"/>
    <x v="0"/>
    <x v="5"/>
    <x v="0"/>
    <s v="Invoiced"/>
    <s v="Invoiced"/>
    <s v="TRANSPORTATION"/>
    <n v="30.122699999999998"/>
    <n v="600"/>
    <s v="USD"/>
    <n v="600"/>
    <n v="18073.62"/>
    <n v="300"/>
    <s v="USD"/>
    <n v="300"/>
    <n v="9036.81"/>
    <n v="30.122699999999998"/>
    <n v="300"/>
    <n v="9036.81"/>
    <n v="1"/>
    <n v="4.5"/>
    <n v="3"/>
    <n v="3.75"/>
    <n v="11.25"/>
  </r>
  <r>
    <s v="DL-3288"/>
    <s v="Freight forwarder ABC"/>
    <x v="2"/>
    <s v="Mogadishu"/>
    <x v="3"/>
    <x v="20"/>
    <d v="2022-05-11T00:00:00"/>
    <d v="2022-06-10T00:00:00"/>
    <x v="0"/>
    <x v="5"/>
    <x v="0"/>
    <s v="Invoiced"/>
    <s v="Invoiced"/>
    <s v="TRANSPORTATION"/>
    <n v="28.120899999999999"/>
    <n v="600"/>
    <s v="USD"/>
    <n v="600"/>
    <n v="16872.54"/>
    <n v="300"/>
    <s v="USD"/>
    <n v="300"/>
    <n v="8436.27"/>
    <n v="28.120900000000002"/>
    <n v="300"/>
    <n v="8436.27"/>
    <n v="1"/>
    <n v="4.5"/>
    <n v="3"/>
    <n v="3.75"/>
    <n v="11.25"/>
  </r>
  <r>
    <s v="DL-3289"/>
    <s v="Freight forwarder ABC"/>
    <x v="2"/>
    <s v="Zanzibar"/>
    <x v="3"/>
    <x v="10"/>
    <d v="2022-05-16T00:00:00"/>
    <d v="2022-06-11T00:00:00"/>
    <x v="0"/>
    <x v="5"/>
    <x v="0"/>
    <s v="Missing"/>
    <s v="Invoiced"/>
    <s v="TRANSPORTATION"/>
    <n v="32.171500000000002"/>
    <n v="600"/>
    <s v="USD"/>
    <n v="600"/>
    <n v="19302.900000000001"/>
    <n v="300"/>
    <s v="USD"/>
    <n v="300"/>
    <n v="9651.4500000000007"/>
    <n v="32.171500000000002"/>
    <n v="300"/>
    <n v="9651.4500000000007"/>
    <n v="1"/>
    <n v="3.9"/>
    <n v="2.6"/>
    <n v="3.25"/>
    <n v="9.75"/>
  </r>
  <r>
    <s v="DL-3291"/>
    <s v="Freight forwarder ABC"/>
    <x v="2"/>
    <s v="Mombasa"/>
    <x v="3"/>
    <x v="19"/>
    <d v="2022-05-11T00:00:00"/>
    <d v="2022-06-14T00:00:00"/>
    <x v="0"/>
    <x v="5"/>
    <x v="0"/>
    <s v="Missing"/>
    <s v="Invoiced"/>
    <s v="TRANSPORTATION"/>
    <n v="32.145400000000002"/>
    <n v="600"/>
    <s v="USD"/>
    <n v="600"/>
    <n v="19287.240000000002"/>
    <n v="300"/>
    <s v="USD"/>
    <n v="300"/>
    <n v="9643.6200000000008"/>
    <n v="32.145400000000002"/>
    <n v="300"/>
    <n v="9643.6200000000008"/>
    <n v="1"/>
    <n v="5.0999999999999996"/>
    <n v="3.4000000000000004"/>
    <n v="4.25"/>
    <n v="12.75"/>
  </r>
  <r>
    <s v="DL-3293"/>
    <s v="Freight forwarder ABC"/>
    <x v="2"/>
    <s v="Mogadishu"/>
    <x v="3"/>
    <x v="20"/>
    <d v="2022-05-11T00:00:00"/>
    <d v="2022-06-09T00:00:00"/>
    <x v="0"/>
    <x v="5"/>
    <x v="0"/>
    <s v="Invoiced"/>
    <s v="Invoiced"/>
    <s v="TRANSPORTATION"/>
    <n v="30.107900000000001"/>
    <n v="600"/>
    <s v="USD"/>
    <n v="600"/>
    <n v="18064.740000000002"/>
    <n v="300"/>
    <s v="USD"/>
    <n v="300"/>
    <n v="9032.3700000000008"/>
    <n v="30.107900000000004"/>
    <n v="300"/>
    <n v="9032.3700000000008"/>
    <n v="1"/>
    <n v="4.3499999999999996"/>
    <n v="2.9000000000000004"/>
    <n v="3.625"/>
    <n v="10.875"/>
  </r>
  <r>
    <s v="DL-3295"/>
    <s v="Freight forwarder ABC"/>
    <x v="2"/>
    <s v="Mogadishu"/>
    <x v="0"/>
    <x v="0"/>
    <d v="2022-05-11T00:00:00"/>
    <d v="2022-06-14T00:00:00"/>
    <x v="0"/>
    <x v="5"/>
    <x v="0"/>
    <s v="Missing"/>
    <s v="Invoiced"/>
    <s v="TRANSPORTATION"/>
    <n v="32.113500000000002"/>
    <n v="600"/>
    <s v="USD"/>
    <n v="600"/>
    <n v="19268.100000000002"/>
    <n v="300"/>
    <s v="USD"/>
    <n v="300"/>
    <n v="9634.0500000000011"/>
    <n v="32.113500000000002"/>
    <n v="300"/>
    <n v="9634.0500000000011"/>
    <n v="1"/>
    <n v="5.0999999999999996"/>
    <n v="3.4000000000000004"/>
    <n v="4.25"/>
    <n v="12.75"/>
  </r>
  <r>
    <s v="DL-3299"/>
    <s v="Freight forwarder ABC"/>
    <x v="2"/>
    <s v="Mogadishu"/>
    <x v="4"/>
    <x v="16"/>
    <d v="2022-05-11T00:00:00"/>
    <d v="2022-06-10T00:00:00"/>
    <x v="0"/>
    <x v="5"/>
    <x v="0"/>
    <s v="Invoiced"/>
    <s v="Paid"/>
    <s v="SECURITY &amp; ESCORT"/>
    <n v="30.122699999999998"/>
    <n v="20"/>
    <s v="USD"/>
    <n v="20"/>
    <n v="602.45399999999995"/>
    <n v="10"/>
    <s v="USD"/>
    <n v="10"/>
    <n v="301.22699999999998"/>
    <n v="30.122699999999998"/>
    <n v="10"/>
    <n v="301.22699999999998"/>
    <n v="1"/>
    <n v="4.5"/>
    <n v="3"/>
    <n v="3.75"/>
    <n v="11.25"/>
  </r>
  <r>
    <s v="DL-3300"/>
    <s v="Freight forwarder ABC"/>
    <x v="2"/>
    <s v="Zanzibar"/>
    <x v="4"/>
    <x v="12"/>
    <d v="2022-05-11T00:00:00"/>
    <d v="2022-06-10T00:00:00"/>
    <x v="0"/>
    <x v="5"/>
    <x v="0"/>
    <s v="Invoiced"/>
    <s v="Invoiced"/>
    <s v="SECURITY &amp; ESCORT"/>
    <n v="28.120899999999999"/>
    <n v="20"/>
    <s v="USD"/>
    <n v="20"/>
    <n v="562.41800000000001"/>
    <n v="10"/>
    <s v="USD"/>
    <n v="10"/>
    <n v="281.209"/>
    <n v="28.120899999999999"/>
    <n v="10"/>
    <n v="281.209"/>
    <n v="1"/>
    <n v="4.5"/>
    <n v="3"/>
    <n v="3.75"/>
    <n v="11.25"/>
  </r>
  <r>
    <s v="DL-3301"/>
    <s v="Freight forwarder ABC"/>
    <x v="2"/>
    <s v="Marrakech"/>
    <x v="4"/>
    <x v="21"/>
    <d v="2022-05-16T00:00:00"/>
    <d v="2022-06-11T00:00:00"/>
    <x v="0"/>
    <x v="5"/>
    <x v="0"/>
    <s v="Missing"/>
    <s v="Invoiced"/>
    <s v="SECURITY &amp; ESCORT"/>
    <n v="32.171500000000002"/>
    <n v="20"/>
    <s v="USD"/>
    <n v="20"/>
    <n v="643.43000000000006"/>
    <n v="10"/>
    <s v="USD"/>
    <n v="10"/>
    <n v="321.71500000000003"/>
    <n v="32.171500000000002"/>
    <n v="10"/>
    <n v="321.71500000000003"/>
    <n v="1"/>
    <n v="3.9"/>
    <n v="2.6"/>
    <n v="3.25"/>
    <n v="9.75"/>
  </r>
  <r>
    <s v="DL-3302"/>
    <s v="Freight forwarder ABC"/>
    <x v="2"/>
    <s v="Zanzibar"/>
    <x v="4"/>
    <x v="12"/>
    <d v="2022-05-11T00:00:00"/>
    <d v="2022-06-14T00:00:00"/>
    <x v="0"/>
    <x v="5"/>
    <x v="0"/>
    <s v="Missing"/>
    <s v="Invoiced"/>
    <s v="SECURITY &amp; ESCORT"/>
    <n v="32.145400000000002"/>
    <n v="20"/>
    <s v="USD"/>
    <n v="20"/>
    <n v="642.90800000000002"/>
    <n v="10"/>
    <s v="USD"/>
    <n v="10"/>
    <n v="321.45400000000001"/>
    <n v="32.145400000000002"/>
    <n v="10"/>
    <n v="321.45400000000001"/>
    <n v="1"/>
    <n v="5.0999999999999996"/>
    <n v="3.4000000000000004"/>
    <n v="4.25"/>
    <n v="12.75"/>
  </r>
  <r>
    <s v="DL-3303"/>
    <s v="Freight forwarder ABC"/>
    <x v="2"/>
    <s v="Marrakech"/>
    <x v="3"/>
    <x v="4"/>
    <d v="2022-05-11T00:00:00"/>
    <d v="2022-06-09T00:00:00"/>
    <x v="0"/>
    <x v="5"/>
    <x v="0"/>
    <s v="Invoiced"/>
    <s v="Invoiced"/>
    <s v="SECURITY &amp; ESCORT"/>
    <n v="30.107900000000001"/>
    <n v="20"/>
    <s v="USD"/>
    <n v="20"/>
    <n v="602.15800000000002"/>
    <n v="10"/>
    <s v="USD"/>
    <n v="10"/>
    <n v="301.07900000000001"/>
    <n v="30.107900000000001"/>
    <n v="10"/>
    <n v="301.07900000000001"/>
    <n v="1"/>
    <n v="4.3499999999999996"/>
    <n v="2.9000000000000004"/>
    <n v="3.625"/>
    <n v="10.875"/>
  </r>
  <r>
    <s v="DL-3304"/>
    <s v="Freight forwarder ABC"/>
    <x v="2"/>
    <s v="Mogadishu"/>
    <x v="4"/>
    <x v="16"/>
    <d v="2022-05-11T00:00:00"/>
    <d v="2022-06-14T00:00:00"/>
    <x v="0"/>
    <x v="5"/>
    <x v="0"/>
    <s v="Missing"/>
    <s v="Paid"/>
    <s v="SECURITY &amp; ESCORT"/>
    <n v="32.113500000000002"/>
    <n v="20"/>
    <s v="USD"/>
    <n v="20"/>
    <n v="642.27"/>
    <n v="10"/>
    <s v="USD"/>
    <n v="10"/>
    <n v="321.13499999999999"/>
    <n v="32.113500000000002"/>
    <n v="10"/>
    <n v="321.13499999999999"/>
    <n v="1"/>
    <n v="5.0999999999999996"/>
    <n v="3.4000000000000004"/>
    <n v="4.25"/>
    <n v="12.75"/>
  </r>
  <r>
    <s v="DL-3306"/>
    <s v="Freight forwarder ABC"/>
    <x v="1"/>
    <s v="Zanzibar"/>
    <x v="1"/>
    <x v="24"/>
    <d v="2022-05-20T00:00:00"/>
    <d v="2022-07-08T00:00:00"/>
    <x v="0"/>
    <x v="6"/>
    <x v="0"/>
    <s v="Paid"/>
    <s v="Invoiced"/>
    <s v="TRANSPORTATION"/>
    <n v="36.255000000000003"/>
    <n v="600"/>
    <s v="USD"/>
    <n v="600"/>
    <n v="21753"/>
    <n v="300"/>
    <s v="USD"/>
    <n v="300"/>
    <n v="10876.5"/>
    <n v="36.255000000000003"/>
    <n v="300"/>
    <n v="10876.5"/>
    <n v="1"/>
    <n v="7.35"/>
    <n v="4.9000000000000004"/>
    <n v="6.125"/>
    <n v="18.375"/>
  </r>
  <r>
    <s v="DL-3308"/>
    <s v="Freight forwarder ABC"/>
    <x v="1"/>
    <s v="Mogadishu"/>
    <x v="4"/>
    <x v="16"/>
    <d v="2022-05-19T00:00:00"/>
    <d v="2022-07-12T00:00:00"/>
    <x v="0"/>
    <x v="6"/>
    <x v="0"/>
    <s v="Paid"/>
    <s v="Invoiced"/>
    <s v="TRANSPORTATION"/>
    <n v="35.598999999999997"/>
    <n v="600"/>
    <s v="USD"/>
    <n v="600"/>
    <n v="21359.399999999998"/>
    <n v="300"/>
    <s v="USD"/>
    <n v="300"/>
    <n v="10679.699999999999"/>
    <n v="35.598999999999997"/>
    <n v="300"/>
    <n v="10679.699999999999"/>
    <n v="1"/>
    <n v="8.1"/>
    <n v="5.4"/>
    <n v="6.75"/>
    <n v="20.25"/>
  </r>
  <r>
    <s v="DL-3310"/>
    <s v="Freight forwarder ABC"/>
    <x v="1"/>
    <s v="Addis Ababa"/>
    <x v="3"/>
    <x v="7"/>
    <d v="2022-05-20T00:00:00"/>
    <d v="2022-07-12T00:00:00"/>
    <x v="0"/>
    <x v="6"/>
    <x v="0"/>
    <s v="Paid"/>
    <s v="Invoiced"/>
    <s v="TRANSPORTATION"/>
    <n v="35.595999999999997"/>
    <n v="600"/>
    <s v="USD"/>
    <n v="600"/>
    <n v="21357.599999999999"/>
    <n v="300"/>
    <s v="USD"/>
    <n v="300"/>
    <n v="10678.8"/>
    <n v="35.595999999999997"/>
    <n v="300"/>
    <n v="10678.8"/>
    <n v="1"/>
    <n v="7.9499999999999993"/>
    <n v="5.3000000000000007"/>
    <n v="6.625"/>
    <n v="19.875"/>
  </r>
  <r>
    <s v="DL-3312"/>
    <s v="Freight forwarder ABC"/>
    <x v="1"/>
    <s v="Marrakech"/>
    <x v="3"/>
    <x v="4"/>
    <d v="2022-05-20T00:00:00"/>
    <d v="2022-07-12T00:00:00"/>
    <x v="0"/>
    <x v="6"/>
    <x v="0"/>
    <s v="Paid"/>
    <s v="Invoiced"/>
    <s v="TRANSPORTATION"/>
    <n v="35.555"/>
    <n v="600"/>
    <s v="USD"/>
    <n v="600"/>
    <n v="21333"/>
    <n v="300"/>
    <s v="USD"/>
    <n v="300"/>
    <n v="10666.5"/>
    <n v="35.555"/>
    <n v="300"/>
    <n v="10666.5"/>
    <n v="1"/>
    <n v="7.9499999999999993"/>
    <n v="5.3000000000000007"/>
    <n v="6.625"/>
    <n v="19.875"/>
  </r>
  <r>
    <s v="DL-3314"/>
    <s v="Freight forwarder ABC"/>
    <x v="1"/>
    <s v="Mombasa"/>
    <x v="0"/>
    <x v="11"/>
    <d v="2022-05-24T00:00:00"/>
    <d v="2022-07-12T00:00:00"/>
    <x v="0"/>
    <x v="6"/>
    <x v="0"/>
    <s v="Paid"/>
    <s v="Invoiced"/>
    <s v="TRANSPORTATION"/>
    <n v="36.107999999999997"/>
    <n v="600"/>
    <s v="USD"/>
    <n v="600"/>
    <n v="21664.799999999999"/>
    <n v="300"/>
    <s v="USD"/>
    <n v="300"/>
    <n v="10832.4"/>
    <n v="36.107999999999997"/>
    <n v="300"/>
    <n v="10832.4"/>
    <n v="1"/>
    <n v="7.35"/>
    <n v="4.9000000000000004"/>
    <n v="6.125"/>
    <n v="18.375"/>
  </r>
  <r>
    <s v="DL-3316"/>
    <s v="Freight forwarder ABC"/>
    <x v="1"/>
    <s v="Zanzibar"/>
    <x v="2"/>
    <x v="13"/>
    <d v="2022-05-24T00:00:00"/>
    <d v="2022-07-12T00:00:00"/>
    <x v="0"/>
    <x v="6"/>
    <x v="0"/>
    <s v="Paid"/>
    <s v="Invoiced"/>
    <s v="TRANSPORTATION"/>
    <n v="35.82"/>
    <n v="600"/>
    <s v="USD"/>
    <n v="600"/>
    <n v="21492"/>
    <n v="300"/>
    <s v="USD"/>
    <n v="300"/>
    <n v="10746"/>
    <n v="35.82"/>
    <n v="300"/>
    <n v="10746"/>
    <n v="1"/>
    <n v="7.35"/>
    <n v="4.9000000000000004"/>
    <n v="6.125"/>
    <n v="18.375"/>
  </r>
  <r>
    <s v="DL-3318"/>
    <s v="Freight forwarder ABC"/>
    <x v="1"/>
    <s v="Zanzibar"/>
    <x v="1"/>
    <x v="24"/>
    <d v="2022-05-24T00:00:00"/>
    <d v="2022-07-12T00:00:00"/>
    <x v="0"/>
    <x v="6"/>
    <x v="0"/>
    <s v="Paid"/>
    <s v="Invoiced"/>
    <s v="TRANSPORTATION"/>
    <n v="36.06"/>
    <n v="600"/>
    <s v="USD"/>
    <n v="600"/>
    <n v="21636"/>
    <n v="300"/>
    <s v="USD"/>
    <n v="300"/>
    <n v="10818"/>
    <n v="36.06"/>
    <n v="300"/>
    <n v="10818"/>
    <n v="1"/>
    <n v="7.35"/>
    <n v="4.9000000000000004"/>
    <n v="6.125"/>
    <n v="18.375"/>
  </r>
  <r>
    <s v="DL-3328"/>
    <s v="Freight forwarder ABC"/>
    <x v="1"/>
    <s v="Zanzibar"/>
    <x v="3"/>
    <x v="10"/>
    <d v="2022-05-15T00:00:00"/>
    <d v="2022-07-08T00:00:00"/>
    <x v="0"/>
    <x v="6"/>
    <x v="0"/>
    <s v="Paid"/>
    <s v="Invoiced"/>
    <s v="TRANSPORTATION"/>
    <n v="28.279"/>
    <n v="600"/>
    <s v="USD"/>
    <n v="600"/>
    <n v="16967.400000000001"/>
    <n v="300"/>
    <s v="USD"/>
    <n v="300"/>
    <n v="8483.7000000000007"/>
    <n v="28.279000000000003"/>
    <n v="300"/>
    <n v="8483.7000000000007"/>
    <n v="1"/>
    <n v="8.1"/>
    <n v="5.4"/>
    <n v="6.75"/>
    <n v="20.25"/>
  </r>
  <r>
    <s v="DL-3329"/>
    <s v="Freight forwarder ABC"/>
    <x v="1"/>
    <s v="Mogadishu"/>
    <x v="4"/>
    <x v="16"/>
    <d v="2022-05-19T00:00:00"/>
    <d v="2022-07-12T00:00:00"/>
    <x v="0"/>
    <x v="6"/>
    <x v="0"/>
    <s v="Paid"/>
    <s v="Invoiced"/>
    <s v="TRANSPORTATION"/>
    <n v="27.710999999999999"/>
    <n v="600"/>
    <s v="USD"/>
    <n v="600"/>
    <n v="16626.599999999999"/>
    <n v="300"/>
    <s v="USD"/>
    <n v="300"/>
    <n v="8313.2999999999993"/>
    <n v="27.710999999999999"/>
    <n v="300"/>
    <n v="8313.2999999999993"/>
    <n v="1"/>
    <n v="8.1"/>
    <n v="5.4"/>
    <n v="6.75"/>
    <n v="20.25"/>
  </r>
  <r>
    <s v="DL-3330"/>
    <s v="Freight forwarder ABC"/>
    <x v="1"/>
    <s v="Mombasa"/>
    <x v="2"/>
    <x v="3"/>
    <d v="2022-05-19T00:00:00"/>
    <d v="2022-07-06T00:00:00"/>
    <x v="0"/>
    <x v="6"/>
    <x v="0"/>
    <s v="Paid"/>
    <s v="Invoiced"/>
    <s v="TRANSPORTATION"/>
    <n v="35.860999999999997"/>
    <n v="600"/>
    <s v="USD"/>
    <n v="600"/>
    <n v="21516.6"/>
    <n v="300"/>
    <s v="USD"/>
    <n v="300"/>
    <n v="10758.3"/>
    <n v="35.860999999999997"/>
    <n v="300"/>
    <n v="10758.3"/>
    <n v="1"/>
    <n v="7.1999999999999993"/>
    <n v="4.8000000000000007"/>
    <n v="6"/>
    <n v="18"/>
  </r>
  <r>
    <s v="DL-3331"/>
    <s v="Freight forwarder ABC"/>
    <x v="1"/>
    <s v="Mogadishu"/>
    <x v="3"/>
    <x v="20"/>
    <d v="2022-05-17T00:00:00"/>
    <d v="2022-07-12T00:00:00"/>
    <x v="0"/>
    <x v="6"/>
    <x v="0"/>
    <s v="Paid"/>
    <s v="Invoiced"/>
    <s v="TRANSPORTATION"/>
    <n v="36.084000000000003"/>
    <n v="600"/>
    <s v="USD"/>
    <n v="600"/>
    <n v="21650.400000000001"/>
    <n v="300"/>
    <s v="USD"/>
    <n v="300"/>
    <n v="10825.2"/>
    <n v="36.084000000000003"/>
    <n v="300"/>
    <n v="10825.2"/>
    <n v="1"/>
    <n v="8.4"/>
    <n v="5.6000000000000005"/>
    <n v="7"/>
    <n v="21"/>
  </r>
  <r>
    <s v="DL-3332"/>
    <s v="Freight forwarder ABC"/>
    <x v="1"/>
    <s v="Mogadishu"/>
    <x v="2"/>
    <x v="2"/>
    <d v="2022-05-15T00:00:00"/>
    <d v="2022-07-08T00:00:00"/>
    <x v="0"/>
    <x v="6"/>
    <x v="0"/>
    <s v="Paid"/>
    <s v="Invoiced"/>
    <s v="TRANSPORTATION"/>
    <n v="27.811"/>
    <n v="600"/>
    <s v="USD"/>
    <n v="600"/>
    <n v="16686.599999999999"/>
    <n v="300"/>
    <s v="USD"/>
    <n v="300"/>
    <n v="8343.2999999999993"/>
    <n v="27.810999999999996"/>
    <n v="300"/>
    <n v="8343.2999999999993"/>
    <n v="1"/>
    <n v="8.1"/>
    <n v="5.4"/>
    <n v="6.75"/>
    <n v="20.25"/>
  </r>
  <r>
    <s v="DL-3333"/>
    <s v="Freight forwarder ABC"/>
    <x v="1"/>
    <s v="Marrakech"/>
    <x v="2"/>
    <x v="22"/>
    <d v="2022-05-17T00:00:00"/>
    <d v="2022-07-12T00:00:00"/>
    <x v="0"/>
    <x v="6"/>
    <x v="0"/>
    <s v="Paid"/>
    <s v="Invoiced"/>
    <s v="TRANSPORTATION"/>
    <n v="27.335000000000001"/>
    <n v="600"/>
    <s v="USD"/>
    <n v="600"/>
    <n v="16401"/>
    <n v="300"/>
    <s v="USD"/>
    <n v="300"/>
    <n v="8200.5"/>
    <n v="27.335000000000001"/>
    <n v="300"/>
    <n v="8200.5"/>
    <n v="1"/>
    <n v="8.4"/>
    <n v="5.6000000000000005"/>
    <n v="7"/>
    <n v="21"/>
  </r>
  <r>
    <s v="DL-3334"/>
    <s v="Freight forwarder ABC"/>
    <x v="1"/>
    <s v="Mogadishu"/>
    <x v="3"/>
    <x v="20"/>
    <d v="2022-05-20T00:00:00"/>
    <d v="2022-07-12T00:00:00"/>
    <x v="0"/>
    <x v="6"/>
    <x v="0"/>
    <s v="Paid"/>
    <s v="Invoiced"/>
    <s v="TRANSPORTATION"/>
    <n v="28.082999999999998"/>
    <n v="600"/>
    <s v="USD"/>
    <n v="600"/>
    <n v="16849.8"/>
    <n v="300"/>
    <s v="USD"/>
    <n v="300"/>
    <n v="8424.9"/>
    <n v="28.082999999999998"/>
    <n v="300"/>
    <n v="8424.9"/>
    <n v="1"/>
    <n v="7.9499999999999993"/>
    <n v="5.3000000000000007"/>
    <n v="6.625"/>
    <n v="19.875"/>
  </r>
  <r>
    <s v="DL-3335"/>
    <s v="Freight forwarder ABC"/>
    <x v="1"/>
    <s v="Marrakech"/>
    <x v="1"/>
    <x v="9"/>
    <d v="2022-05-19T00:00:00"/>
    <d v="2022-07-12T00:00:00"/>
    <x v="0"/>
    <x v="6"/>
    <x v="0"/>
    <s v="Paid"/>
    <s v="Invoiced"/>
    <s v="TRANSPORTATION"/>
    <n v="28.109000000000002"/>
    <n v="600"/>
    <s v="USD"/>
    <n v="600"/>
    <n v="16865.400000000001"/>
    <n v="300"/>
    <s v="USD"/>
    <n v="300"/>
    <n v="8432.7000000000007"/>
    <n v="28.109000000000002"/>
    <n v="300"/>
    <n v="8432.7000000000007"/>
    <n v="1"/>
    <n v="8.1"/>
    <n v="5.4"/>
    <n v="6.75"/>
    <n v="20.25"/>
  </r>
  <r>
    <s v="DL-3336"/>
    <s v="Freight forwarder ABC"/>
    <x v="1"/>
    <s v="Addis Ababa"/>
    <x v="0"/>
    <x v="23"/>
    <d v="2022-05-20T00:00:00"/>
    <d v="2022-07-12T00:00:00"/>
    <x v="0"/>
    <x v="6"/>
    <x v="0"/>
    <s v="Paid"/>
    <s v="Invoiced"/>
    <s v="TRANSPORTATION"/>
    <n v="35.453000000000003"/>
    <n v="600"/>
    <s v="USD"/>
    <n v="600"/>
    <n v="21271.800000000003"/>
    <n v="300"/>
    <s v="USD"/>
    <n v="300"/>
    <n v="10635.900000000001"/>
    <n v="35.453000000000003"/>
    <n v="300"/>
    <n v="10635.900000000001"/>
    <n v="1"/>
    <n v="7.9499999999999993"/>
    <n v="5.3000000000000007"/>
    <n v="6.625"/>
    <n v="19.875"/>
  </r>
  <r>
    <s v="DL-3346"/>
    <s v="Freight forwarder ABC"/>
    <x v="1"/>
    <s v="Marrakech"/>
    <x v="4"/>
    <x v="21"/>
    <d v="2022-06-15T00:00:00"/>
    <d v="2022-07-06T00:00:00"/>
    <x v="0"/>
    <x v="6"/>
    <x v="0"/>
    <s v="Paid"/>
    <s v="Invoiced"/>
    <s v="TRANSPORTATION"/>
    <n v="35.048999999999999"/>
    <n v="600"/>
    <s v="USD"/>
    <n v="600"/>
    <n v="21029.4"/>
    <n v="300"/>
    <s v="USD"/>
    <n v="300"/>
    <n v="10514.7"/>
    <n v="35.048999999999999"/>
    <n v="300"/>
    <n v="10514.7"/>
    <n v="1"/>
    <n v="3.15"/>
    <n v="2.1"/>
    <n v="2.625"/>
    <n v="7.875"/>
  </r>
  <r>
    <s v="DL-3347"/>
    <s v="Freight forwarder ABC"/>
    <x v="1"/>
    <s v="Zanzibar"/>
    <x v="4"/>
    <x v="12"/>
    <d v="2022-06-15T00:00:00"/>
    <d v="2022-07-06T00:00:00"/>
    <x v="0"/>
    <x v="6"/>
    <x v="0"/>
    <s v="Paid"/>
    <s v="Invoiced"/>
    <s v="TRANSPORTATION"/>
    <n v="34.747"/>
    <n v="600"/>
    <s v="USD"/>
    <n v="600"/>
    <n v="20848.2"/>
    <n v="300"/>
    <s v="USD"/>
    <n v="300"/>
    <n v="10424.1"/>
    <n v="34.747"/>
    <n v="300"/>
    <n v="10424.1"/>
    <n v="1"/>
    <n v="3.15"/>
    <n v="2.1"/>
    <n v="2.625"/>
    <n v="7.875"/>
  </r>
  <r>
    <s v="DL-3348"/>
    <s v="Freight forwarder ABC"/>
    <x v="1"/>
    <s v="Mombasa"/>
    <x v="2"/>
    <x v="3"/>
    <d v="2022-06-24T00:00:00"/>
    <d v="2022-07-14T00:00:00"/>
    <x v="0"/>
    <x v="6"/>
    <x v="0"/>
    <s v="Paid"/>
    <s v="Invoiced"/>
    <s v="TRANSPORTATION"/>
    <n v="28.079000000000001"/>
    <n v="600"/>
    <s v="USD"/>
    <n v="600"/>
    <n v="16847.400000000001"/>
    <n v="300"/>
    <s v="USD"/>
    <n v="300"/>
    <n v="8423.7000000000007"/>
    <n v="28.079000000000004"/>
    <n v="300"/>
    <n v="8423.7000000000007"/>
    <n v="1"/>
    <n v="3"/>
    <n v="2"/>
    <n v="2.5"/>
    <n v="7.5"/>
  </r>
  <r>
    <s v="DL-3349"/>
    <s v="Freight forwarder ABC"/>
    <x v="1"/>
    <s v="Marrakech"/>
    <x v="3"/>
    <x v="4"/>
    <d v="2022-05-26T00:00:00"/>
    <d v="2022-07-07T00:00:00"/>
    <x v="0"/>
    <x v="6"/>
    <x v="0"/>
    <s v="Paid"/>
    <s v="Invoiced"/>
    <s v="TRANSPORTATION"/>
    <n v="34.960999999999999"/>
    <n v="600"/>
    <s v="USD"/>
    <n v="600"/>
    <n v="20976.6"/>
    <n v="300"/>
    <s v="USD"/>
    <n v="300"/>
    <n v="10488.3"/>
    <n v="34.960999999999999"/>
    <n v="300"/>
    <n v="10488.3"/>
    <n v="1"/>
    <n v="6.3"/>
    <n v="4.2"/>
    <n v="5.25"/>
    <n v="15.75"/>
  </r>
  <r>
    <s v="DL-3350"/>
    <s v="Freight forwarder ABC"/>
    <x v="1"/>
    <s v="Zanzibar"/>
    <x v="0"/>
    <x v="15"/>
    <d v="2022-05-25T00:00:00"/>
    <d v="2022-07-07T00:00:00"/>
    <x v="0"/>
    <x v="6"/>
    <x v="0"/>
    <s v="Paid"/>
    <s v="Invoiced"/>
    <s v="TRANSPORTATION"/>
    <n v="35.65"/>
    <n v="600"/>
    <s v="USD"/>
    <n v="600"/>
    <n v="21390"/>
    <n v="300"/>
    <s v="USD"/>
    <n v="300"/>
    <n v="10695"/>
    <n v="35.65"/>
    <n v="300"/>
    <n v="10695"/>
    <n v="1"/>
    <n v="6.45"/>
    <n v="4.3"/>
    <n v="5.375"/>
    <n v="16.125"/>
  </r>
  <r>
    <s v="DL-3351"/>
    <s v="Freight forwarder ABC"/>
    <x v="1"/>
    <s v="Mogadishu"/>
    <x v="0"/>
    <x v="0"/>
    <d v="2022-05-25T00:00:00"/>
    <d v="2022-07-07T00:00:00"/>
    <x v="0"/>
    <x v="6"/>
    <x v="0"/>
    <s v="Paid"/>
    <s v="Invoiced"/>
    <s v="TRANSPORTATION"/>
    <n v="35.662999999999997"/>
    <n v="600"/>
    <s v="USD"/>
    <n v="600"/>
    <n v="21397.8"/>
    <n v="300"/>
    <s v="USD"/>
    <n v="300"/>
    <n v="10698.9"/>
    <n v="35.662999999999997"/>
    <n v="300"/>
    <n v="10698.9"/>
    <n v="1"/>
    <n v="6.45"/>
    <n v="4.3"/>
    <n v="5.375"/>
    <n v="16.125"/>
  </r>
  <r>
    <s v="DL-3352"/>
    <s v="Freight forwarder ABC"/>
    <x v="1"/>
    <s v="Marrakech"/>
    <x v="2"/>
    <x v="22"/>
    <d v="2022-05-25T00:00:00"/>
    <d v="2022-07-07T00:00:00"/>
    <x v="0"/>
    <x v="6"/>
    <x v="0"/>
    <s v="Paid"/>
    <s v="Invoiced"/>
    <s v="TRANSPORTATION"/>
    <n v="35.628"/>
    <n v="600"/>
    <s v="USD"/>
    <n v="600"/>
    <n v="21376.799999999999"/>
    <n v="300"/>
    <s v="USD"/>
    <n v="300"/>
    <n v="10688.4"/>
    <n v="35.628"/>
    <n v="300"/>
    <n v="10688.4"/>
    <n v="1"/>
    <n v="6.45"/>
    <n v="4.3"/>
    <n v="5.375"/>
    <n v="16.125"/>
  </r>
  <r>
    <s v="DL-3353"/>
    <s v="Freight forwarder ABC"/>
    <x v="1"/>
    <s v="Mogadishu"/>
    <x v="2"/>
    <x v="2"/>
    <d v="2022-05-27T00:00:00"/>
    <d v="2022-07-07T00:00:00"/>
    <x v="0"/>
    <x v="6"/>
    <x v="0"/>
    <s v="Paid"/>
    <s v="Invoiced"/>
    <s v="TRANSPORTATION"/>
    <n v="35.414999999999999"/>
    <n v="600"/>
    <s v="USD"/>
    <n v="600"/>
    <n v="21249"/>
    <n v="300"/>
    <s v="USD"/>
    <n v="300"/>
    <n v="10624.5"/>
    <n v="35.414999999999999"/>
    <n v="300"/>
    <n v="10624.5"/>
    <n v="1"/>
    <n v="6.1499999999999995"/>
    <n v="4.1000000000000005"/>
    <n v="5.125"/>
    <n v="15.375"/>
  </r>
  <r>
    <s v="DL-3354"/>
    <s v="Freight forwarder ABC"/>
    <x v="1"/>
    <s v="Mombasa"/>
    <x v="4"/>
    <x v="6"/>
    <d v="2022-05-27T00:00:00"/>
    <d v="2022-07-06T00:00:00"/>
    <x v="0"/>
    <x v="6"/>
    <x v="0"/>
    <s v="Paid"/>
    <s v="Invoiced"/>
    <s v="TRANSPORTATION"/>
    <n v="34.984999999999999"/>
    <n v="600"/>
    <s v="USD"/>
    <n v="600"/>
    <n v="20991"/>
    <n v="300"/>
    <s v="USD"/>
    <n v="300"/>
    <n v="10495.5"/>
    <n v="34.984999999999999"/>
    <n v="300"/>
    <n v="10495.5"/>
    <n v="1"/>
    <n v="6"/>
    <n v="4"/>
    <n v="5"/>
    <n v="15"/>
  </r>
  <r>
    <s v="DL-3355"/>
    <s v="Freight forwarder ABC"/>
    <x v="2"/>
    <s v="Marrakech"/>
    <x v="2"/>
    <x v="22"/>
    <d v="2022-05-16T00:00:00"/>
    <d v="2022-06-11T00:00:00"/>
    <x v="0"/>
    <x v="5"/>
    <x v="0"/>
    <s v="Invoiced"/>
    <s v="Missing"/>
    <s v="SECURITY &amp; ESCORT"/>
    <n v="32.851999999999997"/>
    <n v="20"/>
    <s v="USD"/>
    <n v="20"/>
    <n v="657.04"/>
    <n v="10"/>
    <s v="USD"/>
    <n v="10"/>
    <n v="328.52"/>
    <n v="32.851999999999997"/>
    <n v="10"/>
    <n v="328.52"/>
    <n v="1"/>
    <n v="3.9"/>
    <n v="2.6"/>
    <n v="3.25"/>
    <n v="9.75"/>
  </r>
  <r>
    <s v="DL-3357"/>
    <s v="Freight forwarder ABC"/>
    <x v="2"/>
    <s v="Mombasa"/>
    <x v="1"/>
    <x v="18"/>
    <d v="2022-05-17T00:00:00"/>
    <d v="2022-06-16T00:00:00"/>
    <x v="0"/>
    <x v="5"/>
    <x v="0"/>
    <s v="Invoiced"/>
    <s v="Paid"/>
    <s v="SECURITY &amp; ESCORT"/>
    <n v="33.508000000000003"/>
    <n v="20"/>
    <s v="USD"/>
    <n v="20"/>
    <n v="670.16000000000008"/>
    <n v="10"/>
    <s v="USD"/>
    <n v="10"/>
    <n v="335.08000000000004"/>
    <n v="33.508000000000003"/>
    <n v="10"/>
    <n v="335.08000000000004"/>
    <n v="1"/>
    <n v="4.5"/>
    <n v="3"/>
    <n v="3.75"/>
    <n v="11.25"/>
  </r>
  <r>
    <s v="DL-3359"/>
    <s v="Freight forwarder ABC"/>
    <x v="2"/>
    <s v="Mogadishu"/>
    <x v="4"/>
    <x v="16"/>
    <d v="2022-05-16T00:00:00"/>
    <d v="2022-06-10T00:00:00"/>
    <x v="0"/>
    <x v="5"/>
    <x v="0"/>
    <s v="Invoiced"/>
    <s v="Paid"/>
    <s v="SECURITY &amp; ESCORT"/>
    <n v="32.277000000000001"/>
    <n v="20"/>
    <s v="USD"/>
    <n v="20"/>
    <n v="645.54"/>
    <n v="10"/>
    <s v="USD"/>
    <n v="10"/>
    <n v="322.77"/>
    <n v="32.277000000000001"/>
    <n v="10"/>
    <n v="322.77"/>
    <n v="1"/>
    <n v="3.75"/>
    <n v="2.5"/>
    <n v="3.125"/>
    <n v="9.375"/>
  </r>
  <r>
    <s v="DL-3361"/>
    <s v="Freight forwarder ABC"/>
    <x v="2"/>
    <s v="Addis Ababa"/>
    <x v="0"/>
    <x v="23"/>
    <d v="2022-05-31T00:00:00"/>
    <d v="2022-06-23T00:00:00"/>
    <x v="0"/>
    <x v="5"/>
    <x v="0"/>
    <s v="Invoiced"/>
    <s v="Missing"/>
    <s v="SECURITY &amp; ESCORT"/>
    <n v="27.827999999999999"/>
    <n v="20"/>
    <s v="USD"/>
    <n v="20"/>
    <n v="556.55999999999995"/>
    <n v="10"/>
    <s v="USD"/>
    <n v="10"/>
    <n v="278.27999999999997"/>
    <n v="27.827999999999996"/>
    <n v="10"/>
    <n v="278.27999999999997"/>
    <n v="1"/>
    <n v="3.4499999999999997"/>
    <n v="2.3000000000000003"/>
    <n v="2.875"/>
    <n v="8.625"/>
  </r>
  <r>
    <s v="DL-3363"/>
    <s v="Freight forwarder ABC"/>
    <x v="2"/>
    <s v="Mombasa"/>
    <x v="2"/>
    <x v="3"/>
    <d v="2022-06-01T00:00:00"/>
    <d v="2022-06-30T00:00:00"/>
    <x v="0"/>
    <x v="5"/>
    <x v="0"/>
    <s v="Invoiced"/>
    <s v="Missing"/>
    <s v="SECURITY &amp; ESCORT"/>
    <n v="28.709"/>
    <n v="20"/>
    <s v="USD"/>
    <n v="20"/>
    <n v="574.17999999999995"/>
    <n v="10"/>
    <s v="USD"/>
    <n v="10"/>
    <n v="287.08999999999997"/>
    <n v="28.708999999999996"/>
    <n v="10"/>
    <n v="287.08999999999997"/>
    <n v="1"/>
    <n v="4.3499999999999996"/>
    <n v="2.9000000000000004"/>
    <n v="3.625"/>
    <n v="10.875"/>
  </r>
  <r>
    <s v="DL-3365"/>
    <s v="Freight forwarder ABC"/>
    <x v="2"/>
    <s v="Marrakech"/>
    <x v="1"/>
    <x v="9"/>
    <d v="2022-05-20T00:00:00"/>
    <d v="2022-06-09T00:00:00"/>
    <x v="0"/>
    <x v="5"/>
    <x v="0"/>
    <s v="Invoiced"/>
    <s v="Missing"/>
    <s v="SECURITY &amp; ESCORT"/>
    <n v="32.003"/>
    <n v="20"/>
    <s v="USD"/>
    <n v="20"/>
    <n v="640.05999999999995"/>
    <n v="10"/>
    <s v="USD"/>
    <n v="10"/>
    <n v="320.02999999999997"/>
    <n v="32.003"/>
    <n v="10"/>
    <n v="320.02999999999997"/>
    <n v="1"/>
    <n v="3"/>
    <n v="2"/>
    <n v="2.5"/>
    <n v="7.5"/>
  </r>
  <r>
    <s v="DL-3367"/>
    <s v="Freight forwarder ABC"/>
    <x v="2"/>
    <s v="Marrakech"/>
    <x v="3"/>
    <x v="4"/>
    <d v="2022-05-27T00:00:00"/>
    <d v="2022-06-22T00:00:00"/>
    <x v="0"/>
    <x v="5"/>
    <x v="0"/>
    <s v="Invoiced"/>
    <s v="Missing"/>
    <s v="SECURITY &amp; ESCORT"/>
    <n v="33.116999999999997"/>
    <n v="20"/>
    <s v="USD"/>
    <n v="20"/>
    <n v="662.33999999999992"/>
    <n v="10"/>
    <s v="USD"/>
    <n v="10"/>
    <n v="331.16999999999996"/>
    <n v="33.116999999999997"/>
    <n v="10"/>
    <n v="331.16999999999996"/>
    <n v="1"/>
    <n v="3.9"/>
    <n v="2.6"/>
    <n v="3.25"/>
    <n v="9.75"/>
  </r>
  <r>
    <s v="DL-3370"/>
    <s v="Freight forwarder ABC"/>
    <x v="2"/>
    <s v="Mogadishu"/>
    <x v="0"/>
    <x v="0"/>
    <d v="2022-05-24T00:00:00"/>
    <d v="2022-06-22T00:00:00"/>
    <x v="0"/>
    <x v="5"/>
    <x v="0"/>
    <s v="Invoiced"/>
    <s v="Missing"/>
    <s v="SECURITY &amp; ESCORT"/>
    <n v="34.143000000000001"/>
    <n v="20"/>
    <s v="USD"/>
    <n v="20"/>
    <n v="682.86"/>
    <n v="10"/>
    <s v="USD"/>
    <n v="10"/>
    <n v="341.43"/>
    <n v="34.143000000000001"/>
    <n v="10"/>
    <n v="341.43"/>
    <n v="1"/>
    <n v="4.3499999999999996"/>
    <n v="2.9000000000000004"/>
    <n v="3.625"/>
    <n v="10.875"/>
  </r>
  <r>
    <s v="DL-3482"/>
    <s v="Freight forwarder ABC"/>
    <x v="2"/>
    <s v="Mogadishu"/>
    <x v="0"/>
    <x v="0"/>
    <d v="2022-05-26T00:00:00"/>
    <d v="2022-06-22T00:00:00"/>
    <x v="0"/>
    <x v="5"/>
    <x v="0"/>
    <s v="Invoiced"/>
    <s v="Missing"/>
    <s v="SECURITY &amp; ESCORT"/>
    <n v="32.28"/>
    <n v="20"/>
    <s v="USD"/>
    <n v="20"/>
    <n v="645.6"/>
    <n v="10"/>
    <s v="USD"/>
    <n v="10"/>
    <n v="322.8"/>
    <n v="32.28"/>
    <n v="10"/>
    <n v="322.8"/>
    <n v="1"/>
    <n v="4.05"/>
    <n v="2.7"/>
    <n v="3.375"/>
    <n v="10.125"/>
  </r>
  <r>
    <s v="DL-3483"/>
    <s v="Freight forwarder ABC"/>
    <x v="2"/>
    <s v="Marrakech"/>
    <x v="1"/>
    <x v="9"/>
    <d v="2022-05-27T00:00:00"/>
    <d v="2022-06-23T00:00:00"/>
    <x v="0"/>
    <x v="5"/>
    <x v="0"/>
    <s v="Invoiced"/>
    <s v="Missing"/>
    <s v="SECURITY &amp; ESCORT"/>
    <n v="33.505000000000003"/>
    <n v="20"/>
    <s v="USD"/>
    <n v="20"/>
    <n v="670.1"/>
    <n v="10"/>
    <s v="USD"/>
    <n v="10"/>
    <n v="335.05"/>
    <n v="33.505000000000003"/>
    <n v="10"/>
    <n v="335.05"/>
    <n v="1"/>
    <n v="4.05"/>
    <n v="2.7"/>
    <n v="3.375"/>
    <n v="10.125"/>
  </r>
  <r>
    <s v="DL-3484"/>
    <s v="Freight forwarder ABC"/>
    <x v="2"/>
    <s v="Addis Ababa"/>
    <x v="2"/>
    <x v="14"/>
    <d v="2022-05-24T00:00:00"/>
    <d v="2022-06-18T00:00:00"/>
    <x v="0"/>
    <x v="5"/>
    <x v="0"/>
    <s v="Invoiced"/>
    <s v="Missing"/>
    <s v="SECURITY &amp; ESCORT"/>
    <n v="32.539000000000001"/>
    <n v="20"/>
    <s v="USD"/>
    <n v="20"/>
    <n v="650.78"/>
    <n v="10"/>
    <s v="USD"/>
    <n v="10"/>
    <n v="325.39"/>
    <n v="32.539000000000001"/>
    <n v="10"/>
    <n v="325.39"/>
    <n v="1"/>
    <n v="3.75"/>
    <n v="2.5"/>
    <n v="3.125"/>
    <n v="9.375"/>
  </r>
  <r>
    <s v="DL-3485"/>
    <s v="Freight forwarder ABC"/>
    <x v="2"/>
    <s v="Marrakech"/>
    <x v="2"/>
    <x v="22"/>
    <d v="2022-05-26T00:00:00"/>
    <d v="2022-06-22T00:00:00"/>
    <x v="0"/>
    <x v="5"/>
    <x v="0"/>
    <s v="Invoiced"/>
    <s v="Missing"/>
    <s v="SECURITY &amp; ESCORT"/>
    <n v="32.091999999999999"/>
    <n v="20"/>
    <s v="USD"/>
    <n v="20"/>
    <n v="641.83999999999992"/>
    <n v="10"/>
    <s v="USD"/>
    <n v="10"/>
    <n v="320.91999999999996"/>
    <n v="32.091999999999999"/>
    <n v="10"/>
    <n v="320.91999999999996"/>
    <n v="1"/>
    <n v="4.05"/>
    <n v="2.7"/>
    <n v="3.375"/>
    <n v="10.125"/>
  </r>
  <r>
    <s v="DL-3486"/>
    <s v="Freight forwarder ABC"/>
    <x v="2"/>
    <s v="Mombasa"/>
    <x v="4"/>
    <x v="6"/>
    <d v="2022-06-16T00:00:00"/>
    <d v="2022-07-15T00:00:00"/>
    <x v="0"/>
    <x v="6"/>
    <x v="0"/>
    <s v="Invoiced"/>
    <s v="Missing"/>
    <s v="SECURITY &amp; ESCORT"/>
    <n v="34.423000000000002"/>
    <n v="20"/>
    <s v="USD"/>
    <n v="20"/>
    <n v="688.46"/>
    <n v="10"/>
    <s v="USD"/>
    <n v="10"/>
    <n v="344.23"/>
    <n v="34.423000000000002"/>
    <n v="10"/>
    <n v="344.23"/>
    <n v="1"/>
    <n v="4.3499999999999996"/>
    <n v="2.9000000000000004"/>
    <n v="3.625"/>
    <n v="10.875"/>
  </r>
  <r>
    <s v="DL-3487"/>
    <s v="Freight forwarder ABC"/>
    <x v="2"/>
    <s v="Mombasa"/>
    <x v="4"/>
    <x v="6"/>
    <d v="2022-05-25T00:00:00"/>
    <d v="2022-06-16T00:00:00"/>
    <x v="0"/>
    <x v="5"/>
    <x v="0"/>
    <s v="Invoiced"/>
    <s v="Missing"/>
    <s v="SECURITY &amp; ESCORT"/>
    <n v="32.466000000000001"/>
    <n v="20"/>
    <s v="USD"/>
    <n v="20"/>
    <n v="649.32000000000005"/>
    <n v="10"/>
    <s v="USD"/>
    <n v="10"/>
    <n v="324.66000000000003"/>
    <n v="32.466000000000001"/>
    <n v="10"/>
    <n v="324.66000000000003"/>
    <n v="1"/>
    <n v="3.3"/>
    <n v="2.2000000000000002"/>
    <n v="2.75"/>
    <n v="8.25"/>
  </r>
  <r>
    <s v="DL-3488"/>
    <s v="Freight forwarder ABC"/>
    <x v="2"/>
    <s v="Addis Ababa"/>
    <x v="2"/>
    <x v="14"/>
    <d v="2022-05-20T00:00:00"/>
    <d v="2022-06-16T00:00:00"/>
    <x v="0"/>
    <x v="5"/>
    <x v="0"/>
    <s v="Invoiced"/>
    <s v="Missing"/>
    <s v="SECURITY &amp; ESCORT"/>
    <n v="30.079000000000001"/>
    <n v="20"/>
    <s v="USD"/>
    <n v="20"/>
    <n v="601.58000000000004"/>
    <n v="10"/>
    <s v="USD"/>
    <n v="10"/>
    <n v="300.79000000000002"/>
    <n v="30.079000000000001"/>
    <n v="10"/>
    <n v="300.79000000000002"/>
    <n v="1"/>
    <n v="4.05"/>
    <n v="2.7"/>
    <n v="3.375"/>
    <n v="10.125"/>
  </r>
  <r>
    <s v="DL-3489"/>
    <s v="Freight forwarder ABC"/>
    <x v="2"/>
    <s v="Mogadishu"/>
    <x v="1"/>
    <x v="1"/>
    <d v="2022-06-13T00:00:00"/>
    <d v="2022-07-13T00:00:00"/>
    <x v="0"/>
    <x v="6"/>
    <x v="0"/>
    <s v="Invoiced"/>
    <s v="Missing"/>
    <s v="SECURITY &amp; ESCORT"/>
    <n v="33.823"/>
    <n v="20"/>
    <s v="USD"/>
    <n v="20"/>
    <n v="676.46"/>
    <n v="10"/>
    <s v="USD"/>
    <n v="10"/>
    <n v="338.23"/>
    <n v="33.823"/>
    <n v="10"/>
    <n v="338.23"/>
    <n v="1"/>
    <n v="4.5"/>
    <n v="3"/>
    <n v="3.75"/>
    <n v="11.25"/>
  </r>
  <r>
    <s v="DL-3490"/>
    <s v="Freight forwarder ABC"/>
    <x v="2"/>
    <s v="Mombasa"/>
    <x v="2"/>
    <x v="3"/>
    <d v="2022-06-16T00:00:00"/>
    <d v="2022-07-17T00:00:00"/>
    <x v="0"/>
    <x v="6"/>
    <x v="0"/>
    <s v="Invoiced"/>
    <s v="Missing"/>
    <s v="SECURITY &amp; ESCORT"/>
    <n v="33.869"/>
    <n v="20"/>
    <s v="USD"/>
    <n v="20"/>
    <n v="677.38"/>
    <n v="10"/>
    <s v="USD"/>
    <n v="10"/>
    <n v="338.69"/>
    <n v="33.869"/>
    <n v="10"/>
    <n v="338.69"/>
    <n v="1"/>
    <n v="4.6499999999999995"/>
    <n v="3.1"/>
    <n v="3.875"/>
    <n v="11.625"/>
  </r>
  <r>
    <s v="DL-3491"/>
    <s v="Freight forwarder ABC"/>
    <x v="2"/>
    <s v="Marrakech"/>
    <x v="2"/>
    <x v="22"/>
    <d v="2022-06-13T00:00:00"/>
    <d v="2022-07-08T00:00:00"/>
    <x v="0"/>
    <x v="6"/>
    <x v="0"/>
    <s v="Invoiced"/>
    <s v="Missing"/>
    <s v="SECURITY &amp; ESCORT"/>
    <n v="33.792999999999999"/>
    <n v="20"/>
    <s v="USD"/>
    <n v="20"/>
    <n v="675.86"/>
    <n v="10"/>
    <s v="USD"/>
    <n v="10"/>
    <n v="337.93"/>
    <n v="33.792999999999999"/>
    <n v="10"/>
    <n v="337.93"/>
    <n v="1"/>
    <n v="3.75"/>
    <n v="2.5"/>
    <n v="3.125"/>
    <n v="9.375"/>
  </r>
  <r>
    <s v="DL-3492"/>
    <s v="Freight forwarder ABC"/>
    <x v="2"/>
    <s v="Mogadishu"/>
    <x v="1"/>
    <x v="1"/>
    <d v="2022-06-13T00:00:00"/>
    <d v="2022-07-07T00:00:00"/>
    <x v="0"/>
    <x v="6"/>
    <x v="0"/>
    <s v="Invoiced"/>
    <s v="Missing"/>
    <s v="SECURITY &amp; ESCORT"/>
    <n v="27.536000000000001"/>
    <n v="20"/>
    <s v="USD"/>
    <n v="20"/>
    <n v="550.72"/>
    <n v="10"/>
    <s v="USD"/>
    <n v="10"/>
    <n v="275.36"/>
    <n v="27.536000000000001"/>
    <n v="10"/>
    <n v="275.36"/>
    <n v="1"/>
    <n v="3.5999999999999996"/>
    <n v="2.4000000000000004"/>
    <n v="3"/>
    <n v="9"/>
  </r>
  <r>
    <s v="DL-3493"/>
    <s v="Freight forwarder ABC"/>
    <x v="2"/>
    <s v="Marrakech"/>
    <x v="3"/>
    <x v="4"/>
    <d v="2022-06-10T00:00:00"/>
    <d v="2022-07-08T00:00:00"/>
    <x v="0"/>
    <x v="6"/>
    <x v="0"/>
    <s v="Invoiced"/>
    <s v="Missing"/>
    <s v="SECURITY &amp; ESCORT"/>
    <n v="27.869"/>
    <n v="20"/>
    <s v="USD"/>
    <n v="20"/>
    <n v="557.38"/>
    <n v="10"/>
    <s v="USD"/>
    <n v="10"/>
    <n v="278.69"/>
    <n v="27.869"/>
    <n v="10"/>
    <n v="278.69"/>
    <n v="1"/>
    <n v="4.2"/>
    <n v="2.8000000000000003"/>
    <n v="3.5"/>
    <n v="10.5"/>
  </r>
  <r>
    <s v="DL-3494"/>
    <s v="Freight forwarder ABC"/>
    <x v="2"/>
    <s v="Zanzibar"/>
    <x v="0"/>
    <x v="15"/>
    <d v="2022-06-13T00:00:00"/>
    <d v="2022-07-04T00:00:00"/>
    <x v="0"/>
    <x v="6"/>
    <x v="0"/>
    <s v="Invoiced"/>
    <s v="Missing"/>
    <s v="SECURITY &amp; ESCORT"/>
    <n v="29.695"/>
    <n v="20"/>
    <s v="USD"/>
    <n v="20"/>
    <n v="593.9"/>
    <n v="10"/>
    <s v="USD"/>
    <n v="10"/>
    <n v="296.95"/>
    <n v="29.695"/>
    <n v="10"/>
    <n v="296.95"/>
    <n v="1"/>
    <n v="3.15"/>
    <n v="2.1"/>
    <n v="2.625"/>
    <n v="7.875"/>
  </r>
  <r>
    <s v="DL-3495"/>
    <s v="Freight forwarder ABC"/>
    <x v="2"/>
    <s v="Mombasa"/>
    <x v="2"/>
    <x v="3"/>
    <d v="2022-06-20T00:00:00"/>
    <d v="2022-07-13T00:00:00"/>
    <x v="0"/>
    <x v="6"/>
    <x v="0"/>
    <s v="Invoiced"/>
    <s v="Missing"/>
    <s v="SECURITY &amp; ESCORT"/>
    <n v="30.54"/>
    <n v="20"/>
    <s v="USD"/>
    <n v="20"/>
    <n v="610.79999999999995"/>
    <n v="10"/>
    <s v="USD"/>
    <n v="10"/>
    <n v="305.39999999999998"/>
    <n v="30.54"/>
    <n v="10"/>
    <n v="305.39999999999998"/>
    <n v="1"/>
    <n v="3.4499999999999997"/>
    <n v="2.3000000000000003"/>
    <n v="2.875"/>
    <n v="8.625"/>
  </r>
  <r>
    <s v="DL-3496"/>
    <s v="Freight forwarder ABC"/>
    <x v="2"/>
    <s v="Addis Ababa"/>
    <x v="3"/>
    <x v="7"/>
    <d v="2022-06-06T00:00:00"/>
    <d v="2022-06-28T00:00:00"/>
    <x v="0"/>
    <x v="5"/>
    <x v="0"/>
    <s v="Invoiced"/>
    <s v="Missing"/>
    <s v="SECURITY &amp; ESCORT"/>
    <n v="28.716999999999999"/>
    <n v="20"/>
    <s v="USD"/>
    <n v="20"/>
    <n v="574.33999999999992"/>
    <n v="10"/>
    <s v="USD"/>
    <n v="10"/>
    <n v="287.16999999999996"/>
    <n v="28.716999999999995"/>
    <n v="10"/>
    <n v="287.16999999999996"/>
    <n v="1"/>
    <n v="3.3"/>
    <n v="2.2000000000000002"/>
    <n v="2.75"/>
    <n v="8.25"/>
  </r>
  <r>
    <s v="DL-3497"/>
    <s v="Freight forwarder ABC"/>
    <x v="2"/>
    <s v="Mombasa"/>
    <x v="3"/>
    <x v="19"/>
    <d v="2022-06-03T00:00:00"/>
    <d v="2022-06-27T00:00:00"/>
    <x v="0"/>
    <x v="5"/>
    <x v="0"/>
    <s v="Invoiced"/>
    <s v="Missing"/>
    <s v="SECURITY &amp; ESCORT"/>
    <n v="28.7"/>
    <n v="20"/>
    <s v="USD"/>
    <n v="20"/>
    <n v="574"/>
    <n v="10"/>
    <s v="USD"/>
    <n v="10"/>
    <n v="287"/>
    <n v="28.7"/>
    <n v="10"/>
    <n v="287"/>
    <n v="1"/>
    <n v="3.5999999999999996"/>
    <n v="2.4000000000000004"/>
    <n v="3"/>
    <n v="9"/>
  </r>
  <r>
    <s v="DL-3498"/>
    <s v="Freight forwarder ABC"/>
    <x v="2"/>
    <s v="Marrakech"/>
    <x v="3"/>
    <x v="4"/>
    <d v="2022-06-15T00:00:00"/>
    <d v="2022-07-06T00:00:00"/>
    <x v="0"/>
    <x v="6"/>
    <x v="0"/>
    <s v="Invoiced"/>
    <s v="Missing"/>
    <s v="SECURITY &amp; ESCORT"/>
    <n v="30.184000000000001"/>
    <n v="20"/>
    <s v="USD"/>
    <n v="20"/>
    <n v="603.68000000000006"/>
    <n v="10"/>
    <s v="USD"/>
    <n v="10"/>
    <n v="301.84000000000003"/>
    <n v="30.184000000000005"/>
    <n v="10"/>
    <n v="301.84000000000003"/>
    <n v="1"/>
    <n v="3.15"/>
    <n v="2.1"/>
    <n v="2.625"/>
    <n v="7.875"/>
  </r>
  <r>
    <s v="DL-3499"/>
    <s v="Freight forwarder ABC"/>
    <x v="2"/>
    <s v="Addis Ababa"/>
    <x v="4"/>
    <x v="8"/>
    <d v="2022-06-06T00:00:00"/>
    <d v="2022-06-28T00:00:00"/>
    <x v="0"/>
    <x v="5"/>
    <x v="0"/>
    <s v="Invoiced"/>
    <s v="Missing"/>
    <s v="SECURITY &amp; ESCORT"/>
    <n v="28.562000000000001"/>
    <n v="20"/>
    <s v="USD"/>
    <n v="20"/>
    <n v="571.24"/>
    <n v="10"/>
    <s v="USD"/>
    <n v="10"/>
    <n v="285.62"/>
    <n v="28.562000000000001"/>
    <n v="10"/>
    <n v="285.62"/>
    <n v="1"/>
    <n v="3.3"/>
    <n v="2.2000000000000002"/>
    <n v="2.75"/>
    <n v="8.25"/>
  </r>
  <r>
    <s v="DL-3500"/>
    <s v="Freight forwarder ABC"/>
    <x v="2"/>
    <s v="Addis Ababa"/>
    <x v="1"/>
    <x v="17"/>
    <d v="2022-06-07T00:00:00"/>
    <d v="2022-07-01T00:00:00"/>
    <x v="0"/>
    <x v="6"/>
    <x v="0"/>
    <s v="Invoiced"/>
    <s v="Missing"/>
    <s v="SECURITY &amp; ESCORT"/>
    <n v="28.436"/>
    <n v="20"/>
    <s v="USD"/>
    <n v="20"/>
    <n v="568.72"/>
    <n v="10"/>
    <s v="USD"/>
    <n v="10"/>
    <n v="284.36"/>
    <n v="28.436"/>
    <n v="10"/>
    <n v="284.36"/>
    <n v="1"/>
    <n v="3.5999999999999996"/>
    <n v="2.4000000000000004"/>
    <n v="3"/>
    <n v="9"/>
  </r>
  <r>
    <s v="DL-3501"/>
    <s v="Freight forwarder ABC"/>
    <x v="2"/>
    <s v="Marrakech"/>
    <x v="0"/>
    <x v="5"/>
    <d v="2022-06-03T00:00:00"/>
    <d v="2022-06-27T00:00:00"/>
    <x v="0"/>
    <x v="5"/>
    <x v="0"/>
    <s v="Invoiced"/>
    <s v="Missing"/>
    <s v="SECURITY &amp; ESCORT"/>
    <n v="28.84"/>
    <n v="20"/>
    <s v="USD"/>
    <n v="20"/>
    <n v="576.79999999999995"/>
    <n v="10"/>
    <s v="USD"/>
    <n v="10"/>
    <n v="288.39999999999998"/>
    <n v="28.839999999999996"/>
    <n v="10"/>
    <n v="288.39999999999998"/>
    <n v="1"/>
    <n v="3.5999999999999996"/>
    <n v="2.4000000000000004"/>
    <n v="3"/>
    <n v="9"/>
  </r>
  <r>
    <s v="DL-3502"/>
    <s v="Freight forwarder ABC"/>
    <x v="2"/>
    <s v="Addis Ababa"/>
    <x v="0"/>
    <x v="23"/>
    <d v="2022-06-14T00:00:00"/>
    <d v="2022-07-09T00:00:00"/>
    <x v="0"/>
    <x v="6"/>
    <x v="0"/>
    <s v="Invoiced"/>
    <s v="Missing"/>
    <s v="SECURITY &amp; ESCORT"/>
    <n v="29.364999999999998"/>
    <n v="20"/>
    <s v="USD"/>
    <n v="20"/>
    <n v="587.29999999999995"/>
    <n v="10"/>
    <s v="USD"/>
    <n v="10"/>
    <n v="293.64999999999998"/>
    <n v="29.364999999999998"/>
    <n v="10"/>
    <n v="293.64999999999998"/>
    <n v="1"/>
    <n v="3.75"/>
    <n v="2.5"/>
    <n v="3.125"/>
    <n v="9.375"/>
  </r>
  <r>
    <s v="DL-3503"/>
    <s v="Freight forwarder ABC"/>
    <x v="2"/>
    <s v="Mombasa"/>
    <x v="4"/>
    <x v="6"/>
    <d v="2022-06-16T00:00:00"/>
    <d v="2022-07-18T00:00:00"/>
    <x v="0"/>
    <x v="6"/>
    <x v="0"/>
    <s v="Invoiced"/>
    <s v="Missing"/>
    <s v="SECURITY &amp; ESCORT"/>
    <n v="30.484000000000002"/>
    <n v="20"/>
    <s v="USD"/>
    <n v="20"/>
    <n v="609.68000000000006"/>
    <n v="10"/>
    <s v="USD"/>
    <n v="10"/>
    <n v="304.84000000000003"/>
    <n v="30.484000000000002"/>
    <n v="10"/>
    <n v="304.84000000000003"/>
    <n v="1"/>
    <n v="4.8"/>
    <n v="3.2"/>
    <n v="4"/>
    <n v="12"/>
  </r>
  <r>
    <s v="DL-3504"/>
    <s v="Freight forwarder ABC"/>
    <x v="2"/>
    <s v="Mombasa"/>
    <x v="4"/>
    <x v="6"/>
    <d v="2022-06-08T00:00:00"/>
    <d v="2022-07-01T00:00:00"/>
    <x v="0"/>
    <x v="6"/>
    <x v="0"/>
    <s v="Invoiced"/>
    <s v="Missing"/>
    <s v="SECURITY &amp; ESCORT"/>
    <n v="30.24"/>
    <n v="20"/>
    <s v="USD"/>
    <n v="20"/>
    <n v="604.79999999999995"/>
    <n v="10"/>
    <s v="USD"/>
    <n v="10"/>
    <n v="302.39999999999998"/>
    <n v="30.24"/>
    <n v="10"/>
    <n v="302.39999999999998"/>
    <n v="1"/>
    <n v="3.4499999999999997"/>
    <n v="2.3000000000000003"/>
    <n v="2.875"/>
    <n v="8.625"/>
  </r>
  <r>
    <s v="DL-3505"/>
    <s v="Freight forwarder ABC"/>
    <x v="2"/>
    <s v="Mogadishu"/>
    <x v="2"/>
    <x v="2"/>
    <d v="2022-06-13T00:00:00"/>
    <d v="2022-07-04T00:00:00"/>
    <x v="0"/>
    <x v="6"/>
    <x v="0"/>
    <s v="Invoiced"/>
    <s v="Missing"/>
    <s v="SECURITY &amp; ESCORT"/>
    <n v="30.273"/>
    <n v="20"/>
    <s v="USD"/>
    <n v="20"/>
    <n v="605.46"/>
    <n v="10"/>
    <s v="USD"/>
    <n v="10"/>
    <n v="302.73"/>
    <n v="30.273000000000003"/>
    <n v="10"/>
    <n v="302.73"/>
    <n v="1"/>
    <n v="3.15"/>
    <n v="2.1"/>
    <n v="2.625"/>
    <n v="7.875"/>
  </r>
  <r>
    <s v="DL-3506"/>
    <s v="Freight forwarder ABC"/>
    <x v="2"/>
    <s v="Marrakech"/>
    <x v="2"/>
    <x v="22"/>
    <d v="2022-06-14T00:00:00"/>
    <d v="2022-07-11T00:00:00"/>
    <x v="0"/>
    <x v="6"/>
    <x v="0"/>
    <s v="Invoiced"/>
    <s v="Missing"/>
    <s v="SECURITY &amp; ESCORT"/>
    <n v="30.029"/>
    <n v="20"/>
    <s v="USD"/>
    <n v="20"/>
    <n v="600.58000000000004"/>
    <n v="10"/>
    <s v="USD"/>
    <n v="10"/>
    <n v="300.29000000000002"/>
    <n v="30.029000000000003"/>
    <n v="10"/>
    <n v="300.29000000000002"/>
    <n v="1"/>
    <n v="4.05"/>
    <n v="2.7"/>
    <n v="3.375"/>
    <n v="10.125"/>
  </r>
  <r>
    <s v="DL-3507"/>
    <s v="Freight forwarder ABC"/>
    <x v="2"/>
    <s v="Mombasa"/>
    <x v="3"/>
    <x v="19"/>
    <d v="2022-06-15T00:00:00"/>
    <d v="2022-07-08T00:00:00"/>
    <x v="0"/>
    <x v="6"/>
    <x v="0"/>
    <s v="Invoiced"/>
    <s v="Missing"/>
    <s v="SECURITY &amp; ESCORT"/>
    <n v="30.128"/>
    <n v="20"/>
    <s v="USD"/>
    <n v="20"/>
    <n v="602.55999999999995"/>
    <n v="10"/>
    <s v="USD"/>
    <n v="10"/>
    <n v="301.27999999999997"/>
    <n v="30.127999999999997"/>
    <n v="10"/>
    <n v="301.27999999999997"/>
    <n v="1"/>
    <n v="3.4499999999999997"/>
    <n v="2.3000000000000003"/>
    <n v="2.875"/>
    <n v="8.625"/>
  </r>
  <r>
    <s v="DL-3508"/>
    <s v="Freight forwarder ABC"/>
    <x v="2"/>
    <s v="Addis Ababa"/>
    <x v="4"/>
    <x v="8"/>
    <d v="2022-06-08T00:00:00"/>
    <d v="2022-07-01T00:00:00"/>
    <x v="0"/>
    <x v="6"/>
    <x v="0"/>
    <s v="Invoiced"/>
    <s v="Missing"/>
    <s v="SECURITY &amp; ESCORT"/>
    <n v="30.064"/>
    <n v="20"/>
    <s v="USD"/>
    <n v="20"/>
    <n v="601.28"/>
    <n v="10"/>
    <s v="USD"/>
    <n v="10"/>
    <n v="300.64"/>
    <n v="30.064"/>
    <n v="10"/>
    <n v="300.64"/>
    <n v="1"/>
    <n v="3.4499999999999997"/>
    <n v="2.3000000000000003"/>
    <n v="2.875"/>
    <n v="8.625"/>
  </r>
  <r>
    <s v="DL-3509"/>
    <s v="Freight forwarder ABC"/>
    <x v="2"/>
    <s v="Mogadishu"/>
    <x v="0"/>
    <x v="0"/>
    <d v="2022-06-22T00:00:00"/>
    <d v="2022-07-18T00:00:00"/>
    <x v="0"/>
    <x v="6"/>
    <x v="0"/>
    <s v="Invoiced"/>
    <s v="Missing"/>
    <s v="SECURITY &amp; ESCORT"/>
    <n v="28.436"/>
    <n v="20"/>
    <s v="USD"/>
    <n v="20"/>
    <n v="568.72"/>
    <n v="10"/>
    <s v="USD"/>
    <n v="10"/>
    <n v="284.36"/>
    <n v="28.436"/>
    <n v="10"/>
    <n v="284.36"/>
    <n v="1"/>
    <n v="3.9"/>
    <n v="2.6"/>
    <n v="3.25"/>
    <n v="9.75"/>
  </r>
  <r>
    <s v="DL-3510"/>
    <s v="Freight forwarder ABC"/>
    <x v="2"/>
    <s v="Mombasa"/>
    <x v="2"/>
    <x v="3"/>
    <d v="2022-06-03T00:00:00"/>
    <d v="2022-06-28T00:00:00"/>
    <x v="0"/>
    <x v="5"/>
    <x v="0"/>
    <s v="Invoiced"/>
    <s v="Missing"/>
    <s v="SECURITY &amp; ESCORT"/>
    <n v="28.59"/>
    <n v="20"/>
    <s v="USD"/>
    <n v="20"/>
    <n v="571.79999999999995"/>
    <n v="10"/>
    <s v="USD"/>
    <n v="10"/>
    <n v="285.89999999999998"/>
    <n v="28.589999999999996"/>
    <n v="10"/>
    <n v="285.89999999999998"/>
    <n v="1"/>
    <n v="3.75"/>
    <n v="2.5"/>
    <n v="3.125"/>
    <n v="9.375"/>
  </r>
  <r>
    <s v="DL-3511"/>
    <s v="Freight forwarder ABC"/>
    <x v="2"/>
    <s v="Marrakech"/>
    <x v="4"/>
    <x v="21"/>
    <d v="2022-06-13T00:00:00"/>
    <d v="2022-07-12T00:00:00"/>
    <x v="0"/>
    <x v="6"/>
    <x v="0"/>
    <s v="Invoiced"/>
    <s v="Missing"/>
    <s v="SECURITY &amp; ESCORT"/>
    <n v="29.774000000000001"/>
    <n v="20"/>
    <s v="USD"/>
    <n v="20"/>
    <n v="595.48"/>
    <n v="10"/>
    <s v="USD"/>
    <n v="10"/>
    <n v="297.74"/>
    <n v="29.774000000000001"/>
    <n v="10"/>
    <n v="297.74"/>
    <n v="1"/>
    <n v="4.3499999999999996"/>
    <n v="2.9000000000000004"/>
    <n v="3.625"/>
    <n v="10.875"/>
  </r>
  <r>
    <s v="DL-3512"/>
    <s v="Freight forwarder ABC"/>
    <x v="2"/>
    <s v="Addis Ababa"/>
    <x v="3"/>
    <x v="7"/>
    <d v="2022-06-03T00:00:00"/>
    <d v="2022-06-28T00:00:00"/>
    <x v="0"/>
    <x v="5"/>
    <x v="0"/>
    <s v="Invoiced"/>
    <s v="Missing"/>
    <s v="SECURITY &amp; ESCORT"/>
    <n v="30.439"/>
    <n v="20"/>
    <s v="USD"/>
    <n v="20"/>
    <n v="608.78"/>
    <n v="10"/>
    <s v="USD"/>
    <n v="10"/>
    <n v="304.39"/>
    <n v="30.439"/>
    <n v="10"/>
    <n v="304.39"/>
    <n v="1"/>
    <n v="3.75"/>
    <n v="2.5"/>
    <n v="3.125"/>
    <n v="9.375"/>
  </r>
  <r>
    <s v="DL-3513"/>
    <s v="Freight forwarder ABC"/>
    <x v="2"/>
    <s v="Mogadishu"/>
    <x v="1"/>
    <x v="1"/>
    <d v="2022-06-03T00:00:00"/>
    <d v="2022-06-30T00:00:00"/>
    <x v="0"/>
    <x v="5"/>
    <x v="0"/>
    <s v="Invoiced"/>
    <s v="Missing"/>
    <s v="SECURITY &amp; ESCORT"/>
    <n v="28.382999999999999"/>
    <n v="20"/>
    <s v="USD"/>
    <n v="20"/>
    <n v="567.66"/>
    <n v="10"/>
    <s v="USD"/>
    <n v="10"/>
    <n v="283.83"/>
    <n v="28.382999999999999"/>
    <n v="10"/>
    <n v="283.83"/>
    <n v="1"/>
    <n v="4.05"/>
    <n v="2.7"/>
    <n v="3.375"/>
    <n v="10.125"/>
  </r>
  <r>
    <s v="DL-3514"/>
    <s v="Freight forwarder ABC"/>
    <x v="2"/>
    <s v="Zanzibar"/>
    <x v="1"/>
    <x v="24"/>
    <d v="2022-06-03T00:00:00"/>
    <d v="2022-06-28T00:00:00"/>
    <x v="0"/>
    <x v="5"/>
    <x v="0"/>
    <s v="Invoiced"/>
    <s v="Missing"/>
    <s v="SECURITY &amp; ESCORT"/>
    <n v="30.390999999999998"/>
    <n v="20"/>
    <s v="USD"/>
    <n v="20"/>
    <n v="607.81999999999994"/>
    <n v="10"/>
    <s v="USD"/>
    <n v="10"/>
    <n v="303.90999999999997"/>
    <n v="30.390999999999998"/>
    <n v="10"/>
    <n v="303.90999999999997"/>
    <n v="1"/>
    <n v="3.75"/>
    <n v="2.5"/>
    <n v="3.125"/>
    <n v="9.375"/>
  </r>
  <r>
    <s v="DL-3515"/>
    <s v="Freight forwarder ABC"/>
    <x v="2"/>
    <s v="Mogadishu"/>
    <x v="4"/>
    <x v="16"/>
    <d v="2022-06-03T00:00:00"/>
    <d v="2022-06-28T00:00:00"/>
    <x v="0"/>
    <x v="5"/>
    <x v="0"/>
    <s v="Invoiced"/>
    <s v="Missing"/>
    <s v="SECURITY &amp; ESCORT"/>
    <n v="28.765000000000001"/>
    <n v="20"/>
    <s v="USD"/>
    <n v="20"/>
    <n v="575.29999999999995"/>
    <n v="10"/>
    <s v="USD"/>
    <n v="10"/>
    <n v="287.64999999999998"/>
    <n v="28.764999999999997"/>
    <n v="10"/>
    <n v="287.64999999999998"/>
    <n v="1"/>
    <n v="3.75"/>
    <n v="2.5"/>
    <n v="3.125"/>
    <n v="9.375"/>
  </r>
  <r>
    <s v="DL-3516"/>
    <s v="Freight forwarder ABC"/>
    <x v="2"/>
    <s v="Zanzibar"/>
    <x v="1"/>
    <x v="24"/>
    <d v="2022-06-21T00:00:00"/>
    <d v="2022-07-21T00:00:00"/>
    <x v="0"/>
    <x v="6"/>
    <x v="0"/>
    <s v="Invoiced"/>
    <s v="Missing"/>
    <s v="SECURITY &amp; ESCORT"/>
    <n v="29.888000000000002"/>
    <n v="20"/>
    <s v="USD"/>
    <n v="20"/>
    <n v="597.76"/>
    <n v="10"/>
    <s v="USD"/>
    <n v="10"/>
    <n v="298.88"/>
    <n v="29.887999999999998"/>
    <n v="10"/>
    <n v="298.88"/>
    <n v="1"/>
    <n v="4.5"/>
    <n v="3"/>
    <n v="3.75"/>
    <n v="11.25"/>
  </r>
  <r>
    <s v="DL-3517"/>
    <s v="Freight forwarder ABC"/>
    <x v="2"/>
    <s v="Mombasa"/>
    <x v="2"/>
    <x v="3"/>
    <d v="2022-06-08T00:00:00"/>
    <d v="2022-07-02T00:00:00"/>
    <x v="0"/>
    <x v="6"/>
    <x v="0"/>
    <s v="Invoiced"/>
    <s v="Missing"/>
    <s v="SECURITY &amp; ESCORT"/>
    <n v="29.614000000000001"/>
    <n v="20"/>
    <s v="USD"/>
    <n v="20"/>
    <n v="592.28"/>
    <n v="10"/>
    <s v="USD"/>
    <n v="10"/>
    <n v="296.14"/>
    <n v="29.613999999999997"/>
    <n v="10"/>
    <n v="296.14"/>
    <n v="1"/>
    <n v="3.5999999999999996"/>
    <n v="2.4000000000000004"/>
    <n v="3"/>
    <n v="9"/>
  </r>
  <r>
    <s v="DL-3518"/>
    <s v="Freight forwarder ABC"/>
    <x v="2"/>
    <s v="Zanzibar"/>
    <x v="4"/>
    <x v="12"/>
    <d v="2022-06-14T00:00:00"/>
    <d v="2022-07-07T00:00:00"/>
    <x v="0"/>
    <x v="6"/>
    <x v="0"/>
    <s v="Invoiced"/>
    <s v="Missing"/>
    <s v="SECURITY &amp; ESCORT"/>
    <n v="28.443000000000001"/>
    <n v="20"/>
    <s v="USD"/>
    <n v="20"/>
    <n v="568.86"/>
    <n v="10"/>
    <s v="USD"/>
    <n v="10"/>
    <n v="284.43"/>
    <n v="28.443000000000001"/>
    <n v="10"/>
    <n v="284.43"/>
    <n v="1"/>
    <n v="3.4499999999999997"/>
    <n v="2.3000000000000003"/>
    <n v="2.875"/>
    <n v="8.625"/>
  </r>
  <r>
    <s v="DL-3519"/>
    <s v="Freight forwarder ABC"/>
    <x v="2"/>
    <s v="Zanzibar"/>
    <x v="3"/>
    <x v="10"/>
    <d v="2022-06-08T00:00:00"/>
    <d v="2022-07-01T00:00:00"/>
    <x v="0"/>
    <x v="6"/>
    <x v="0"/>
    <s v="Invoiced"/>
    <s v="Missing"/>
    <s v="SECURITY &amp; ESCORT"/>
    <n v="29.512"/>
    <n v="20"/>
    <s v="USD"/>
    <n v="20"/>
    <n v="590.24"/>
    <n v="10"/>
    <s v="USD"/>
    <n v="10"/>
    <n v="295.12"/>
    <n v="29.512"/>
    <n v="10"/>
    <n v="295.12"/>
    <n v="1"/>
    <n v="3.4499999999999997"/>
    <n v="2.3000000000000003"/>
    <n v="2.875"/>
    <n v="8.625"/>
  </r>
  <r>
    <s v="DL-3520"/>
    <s v="Freight forwarder ABC"/>
    <x v="2"/>
    <s v="Mombasa"/>
    <x v="1"/>
    <x v="18"/>
    <d v="2022-06-08T00:00:00"/>
    <d v="2022-07-01T00:00:00"/>
    <x v="0"/>
    <x v="6"/>
    <x v="0"/>
    <s v="Invoiced"/>
    <s v="Missing"/>
    <s v="SECURITY &amp; ESCORT"/>
    <n v="30.201000000000001"/>
    <n v="20"/>
    <s v="USD"/>
    <n v="20"/>
    <n v="604.02"/>
    <n v="10"/>
    <s v="USD"/>
    <n v="10"/>
    <n v="302.01"/>
    <n v="30.201000000000001"/>
    <n v="10"/>
    <n v="302.01"/>
    <n v="1"/>
    <n v="3.4499999999999997"/>
    <n v="2.3000000000000003"/>
    <n v="2.875"/>
    <n v="8.625"/>
  </r>
  <r>
    <s v="DL-3521"/>
    <s v="Freight forwarder ABC"/>
    <x v="2"/>
    <s v="Marrakech"/>
    <x v="4"/>
    <x v="21"/>
    <d v="2022-06-08T00:00:00"/>
    <d v="2022-07-01T00:00:00"/>
    <x v="0"/>
    <x v="6"/>
    <x v="0"/>
    <s v="Invoiced"/>
    <s v="Missing"/>
    <s v="SECURITY &amp; ESCORT"/>
    <n v="30.120999999999999"/>
    <n v="20"/>
    <s v="USD"/>
    <n v="20"/>
    <n v="602.41999999999996"/>
    <n v="10"/>
    <s v="USD"/>
    <n v="10"/>
    <n v="301.20999999999998"/>
    <n v="30.120999999999999"/>
    <n v="10"/>
    <n v="301.20999999999998"/>
    <n v="1"/>
    <n v="3.4499999999999997"/>
    <n v="2.3000000000000003"/>
    <n v="2.875"/>
    <n v="8.625"/>
  </r>
  <r>
    <s v="DL-3522"/>
    <s v="Freight forwarder ABC"/>
    <x v="2"/>
    <s v="Addis Ababa"/>
    <x v="1"/>
    <x v="17"/>
    <d v="2022-06-08T00:00:00"/>
    <d v="2022-07-03T00:00:00"/>
    <x v="0"/>
    <x v="6"/>
    <x v="0"/>
    <s v="Invoiced"/>
    <s v="Missing"/>
    <s v="SECURITY &amp; ESCORT"/>
    <n v="29.483000000000001"/>
    <n v="20"/>
    <s v="USD"/>
    <n v="20"/>
    <n v="589.66"/>
    <n v="10"/>
    <s v="USD"/>
    <n v="10"/>
    <n v="294.83"/>
    <n v="29.482999999999997"/>
    <n v="10"/>
    <n v="294.83"/>
    <n v="1"/>
    <n v="3.75"/>
    <n v="2.5"/>
    <n v="3.125"/>
    <n v="9.375"/>
  </r>
  <r>
    <s v="DL-3523"/>
    <s v="Freight forwarder ABC"/>
    <x v="2"/>
    <s v="Mombasa"/>
    <x v="4"/>
    <x v="6"/>
    <d v="2022-06-08T00:00:00"/>
    <d v="2022-07-04T00:00:00"/>
    <x v="0"/>
    <x v="6"/>
    <x v="0"/>
    <s v="Invoiced"/>
    <s v="Missing"/>
    <s v="SECURITY &amp; ESCORT"/>
    <n v="30.085999999999999"/>
    <n v="20"/>
    <s v="USD"/>
    <n v="20"/>
    <n v="601.72"/>
    <n v="10"/>
    <s v="USD"/>
    <n v="10"/>
    <n v="300.86"/>
    <n v="30.086000000000002"/>
    <n v="10"/>
    <n v="300.86"/>
    <n v="1"/>
    <n v="3.9"/>
    <n v="2.6"/>
    <n v="3.25"/>
    <n v="9.75"/>
  </r>
  <r>
    <s v="DL-3524"/>
    <s v="Freight forwarder ABC"/>
    <x v="2"/>
    <s v="Zanzibar"/>
    <x v="2"/>
    <x v="13"/>
    <d v="2022-06-07T00:00:00"/>
    <d v="2022-06-30T00:00:00"/>
    <x v="0"/>
    <x v="5"/>
    <x v="0"/>
    <s v="Invoiced"/>
    <s v="Missing"/>
    <s v="SECURITY &amp; ESCORT"/>
    <n v="29.169"/>
    <n v="20"/>
    <s v="USD"/>
    <n v="20"/>
    <n v="583.38"/>
    <n v="10"/>
    <s v="USD"/>
    <n v="10"/>
    <n v="291.69"/>
    <n v="29.169"/>
    <n v="10"/>
    <n v="291.69"/>
    <n v="1"/>
    <n v="3.4499999999999997"/>
    <n v="2.3000000000000003"/>
    <n v="2.875"/>
    <n v="8.625"/>
  </r>
  <r>
    <s v="DL-3525"/>
    <s v="Freight forwarder ABC"/>
    <x v="2"/>
    <s v="Mogadishu"/>
    <x v="0"/>
    <x v="0"/>
    <d v="2022-06-03T00:00:00"/>
    <d v="2022-06-27T00:00:00"/>
    <x v="0"/>
    <x v="5"/>
    <x v="0"/>
    <s v="Invoiced"/>
    <s v="Missing"/>
    <s v="SECURITY &amp; ESCORT"/>
    <n v="30.443000000000001"/>
    <n v="20"/>
    <s v="USD"/>
    <n v="20"/>
    <n v="608.86"/>
    <n v="10"/>
    <s v="USD"/>
    <n v="10"/>
    <n v="304.43"/>
    <n v="30.443000000000001"/>
    <n v="10"/>
    <n v="304.43"/>
    <n v="1"/>
    <n v="3.5999999999999996"/>
    <n v="2.4000000000000004"/>
    <n v="3"/>
    <n v="9"/>
  </r>
  <r>
    <s v="DL-3526"/>
    <s v="Freight forwarder ABC"/>
    <x v="2"/>
    <s v="Mombasa"/>
    <x v="0"/>
    <x v="11"/>
    <d v="2022-06-08T00:00:00"/>
    <d v="2022-07-04T00:00:00"/>
    <x v="0"/>
    <x v="6"/>
    <x v="0"/>
    <s v="Invoiced"/>
    <s v="Missing"/>
    <s v="SECURITY &amp; ESCORT"/>
    <n v="30.222000000000001"/>
    <n v="20"/>
    <s v="USD"/>
    <n v="20"/>
    <n v="604.44000000000005"/>
    <n v="10"/>
    <s v="USD"/>
    <n v="10"/>
    <n v="302.22000000000003"/>
    <n v="30.222000000000001"/>
    <n v="10"/>
    <n v="302.22000000000003"/>
    <n v="1"/>
    <n v="3.9"/>
    <n v="2.6"/>
    <n v="3.25"/>
    <n v="9.75"/>
  </r>
  <r>
    <s v="DL-3527"/>
    <s v="Freight forwarder ABC"/>
    <x v="2"/>
    <s v="Mogadishu"/>
    <x v="0"/>
    <x v="0"/>
    <d v="2022-06-08T00:00:00"/>
    <d v="2022-07-01T00:00:00"/>
    <x v="0"/>
    <x v="6"/>
    <x v="0"/>
    <s v="Invoiced"/>
    <s v="Missing"/>
    <s v="SECURITY &amp; ESCORT"/>
    <n v="28.018999999999998"/>
    <n v="20"/>
    <s v="USD"/>
    <n v="20"/>
    <n v="560.38"/>
    <n v="10"/>
    <s v="USD"/>
    <n v="10"/>
    <n v="280.19"/>
    <n v="28.018999999999998"/>
    <n v="10"/>
    <n v="280.19"/>
    <n v="1"/>
    <n v="3.4499999999999997"/>
    <n v="2.3000000000000003"/>
    <n v="2.875"/>
    <n v="8.625"/>
  </r>
  <r>
    <s v="DL-3528"/>
    <s v="Freight forwarder ABC"/>
    <x v="2"/>
    <s v="Marrakech"/>
    <x v="0"/>
    <x v="5"/>
    <d v="2022-06-08T00:00:00"/>
    <d v="2022-07-02T00:00:00"/>
    <x v="0"/>
    <x v="6"/>
    <x v="0"/>
    <s v="Invoiced"/>
    <s v="Missing"/>
    <s v="SECURITY &amp; ESCORT"/>
    <n v="29.632999999999999"/>
    <n v="20"/>
    <s v="USD"/>
    <n v="20"/>
    <n v="592.66"/>
    <n v="10"/>
    <s v="USD"/>
    <n v="10"/>
    <n v="296.33"/>
    <n v="29.632999999999999"/>
    <n v="10"/>
    <n v="296.33"/>
    <n v="1"/>
    <n v="3.5999999999999996"/>
    <n v="2.4000000000000004"/>
    <n v="3"/>
    <n v="9"/>
  </r>
  <r>
    <s v="DL-3529"/>
    <s v="Freight forwarder ABC"/>
    <x v="2"/>
    <s v="Mogadishu"/>
    <x v="2"/>
    <x v="2"/>
    <d v="2022-06-08T00:00:00"/>
    <d v="2022-07-02T00:00:00"/>
    <x v="0"/>
    <x v="6"/>
    <x v="0"/>
    <s v="Invoiced"/>
    <s v="Missing"/>
    <s v="SECURITY &amp; ESCORT"/>
    <n v="30.187000000000001"/>
    <n v="20"/>
    <s v="USD"/>
    <n v="20"/>
    <n v="603.74"/>
    <n v="10"/>
    <s v="USD"/>
    <n v="10"/>
    <n v="301.87"/>
    <n v="30.187000000000001"/>
    <n v="10"/>
    <n v="301.87"/>
    <n v="1"/>
    <n v="3.5999999999999996"/>
    <n v="2.4000000000000004"/>
    <n v="3"/>
    <n v="9"/>
  </r>
  <r>
    <s v="DL-3530"/>
    <s v="Freight forwarder ABC"/>
    <x v="2"/>
    <s v="Addis Ababa"/>
    <x v="3"/>
    <x v="7"/>
    <d v="2022-06-06T00:00:00"/>
    <d v="2022-06-27T00:00:00"/>
    <x v="0"/>
    <x v="5"/>
    <x v="0"/>
    <s v="Invoiced"/>
    <s v="Missing"/>
    <s v="SECURITY &amp; ESCORT"/>
    <n v="28.571999999999999"/>
    <n v="20"/>
    <s v="USD"/>
    <n v="20"/>
    <n v="571.43999999999994"/>
    <n v="10"/>
    <s v="USD"/>
    <n v="10"/>
    <n v="285.71999999999997"/>
    <n v="28.571999999999996"/>
    <n v="10"/>
    <n v="285.71999999999997"/>
    <n v="1"/>
    <n v="3.15"/>
    <n v="2.1"/>
    <n v="2.625"/>
    <n v="7.875"/>
  </r>
  <r>
    <s v="DL-3531"/>
    <s v="Freight forwarder ABC"/>
    <x v="2"/>
    <s v="Mombasa"/>
    <x v="0"/>
    <x v="11"/>
    <d v="2022-06-08T00:00:00"/>
    <d v="2022-07-01T00:00:00"/>
    <x v="0"/>
    <x v="6"/>
    <x v="0"/>
    <s v="Invoiced"/>
    <s v="Missing"/>
    <s v="SECURITY &amp; ESCORT"/>
    <n v="30.106999999999999"/>
    <n v="20"/>
    <s v="USD"/>
    <n v="20"/>
    <n v="602.14"/>
    <n v="10"/>
    <s v="USD"/>
    <n v="10"/>
    <n v="301.07"/>
    <n v="30.106999999999999"/>
    <n v="10"/>
    <n v="301.07"/>
    <n v="1"/>
    <n v="3.4499999999999997"/>
    <n v="2.3000000000000003"/>
    <n v="2.875"/>
    <n v="8.625"/>
  </r>
  <r>
    <s v="DL-3532"/>
    <s v="Freight forwarder ABC"/>
    <x v="2"/>
    <s v="Mogadishu"/>
    <x v="0"/>
    <x v="0"/>
    <d v="2022-06-20T00:00:00"/>
    <d v="2022-07-12T00:00:00"/>
    <x v="0"/>
    <x v="6"/>
    <x v="0"/>
    <s v="Invoiced"/>
    <s v="Missing"/>
    <s v="SECURITY &amp; ESCORT"/>
    <n v="28.428000000000001"/>
    <n v="20"/>
    <s v="USD"/>
    <n v="20"/>
    <n v="568.56000000000006"/>
    <n v="10"/>
    <s v="USD"/>
    <n v="10"/>
    <n v="284.28000000000003"/>
    <n v="28.428000000000004"/>
    <n v="10"/>
    <n v="284.28000000000003"/>
    <n v="1"/>
    <n v="3.3"/>
    <n v="2.2000000000000002"/>
    <n v="2.75"/>
    <n v="8.25"/>
  </r>
  <r>
    <s v="DL-3533"/>
    <s v="Freight forwarder ABC"/>
    <x v="2"/>
    <s v="Mombasa"/>
    <x v="0"/>
    <x v="11"/>
    <d v="2022-05-16T00:00:00"/>
    <d v="2022-06-11T00:00:00"/>
    <x v="0"/>
    <x v="5"/>
    <x v="0"/>
    <s v="Invoiced"/>
    <s v="Invoiced"/>
    <s v="TRANSPORTATION"/>
    <n v="32.851999999999997"/>
    <n v="600"/>
    <s v="USD"/>
    <n v="600"/>
    <n v="19711.199999999997"/>
    <n v="300"/>
    <s v="USD"/>
    <n v="300"/>
    <n v="9855.5999999999985"/>
    <n v="32.851999999999997"/>
    <n v="300"/>
    <n v="9855.5999999999985"/>
    <n v="1"/>
    <n v="3.9"/>
    <n v="2.6"/>
    <n v="3.25"/>
    <n v="9.75"/>
  </r>
  <r>
    <s v="DL-3534"/>
    <s v="Freight forwarder ABC"/>
    <x v="2"/>
    <s v="Mogadishu"/>
    <x v="3"/>
    <x v="20"/>
    <d v="2022-05-17T00:00:00"/>
    <d v="2022-06-16T00:00:00"/>
    <x v="0"/>
    <x v="5"/>
    <x v="0"/>
    <s v="Invoiced"/>
    <s v="Invoiced"/>
    <s v="TRANSPORTATION"/>
    <n v="33.508000000000003"/>
    <n v="600"/>
    <s v="USD"/>
    <n v="600"/>
    <n v="20104.800000000003"/>
    <n v="300"/>
    <s v="USD"/>
    <n v="300"/>
    <n v="10052.400000000001"/>
    <n v="33.508000000000003"/>
    <n v="300"/>
    <n v="10052.400000000001"/>
    <n v="1"/>
    <n v="4.5"/>
    <n v="3"/>
    <n v="3.75"/>
    <n v="11.25"/>
  </r>
  <r>
    <s v="DL-3535"/>
    <s v="Freight forwarder ABC"/>
    <x v="2"/>
    <s v="Marrakech"/>
    <x v="1"/>
    <x v="9"/>
    <d v="2022-05-16T00:00:00"/>
    <d v="2022-06-10T00:00:00"/>
    <x v="0"/>
    <x v="5"/>
    <x v="0"/>
    <s v="Invoiced"/>
    <s v="Invoiced"/>
    <s v="TRANSPORTATION"/>
    <n v="32.277000000000001"/>
    <n v="600"/>
    <s v="USD"/>
    <n v="600"/>
    <n v="19366.2"/>
    <n v="300"/>
    <s v="USD"/>
    <n v="300"/>
    <n v="9683.1"/>
    <n v="32.277000000000001"/>
    <n v="300"/>
    <n v="9683.1"/>
    <n v="1"/>
    <n v="3.75"/>
    <n v="2.5"/>
    <n v="3.125"/>
    <n v="9.375"/>
  </r>
  <r>
    <s v="DL-3536"/>
    <s v="Freight forwarder ABC"/>
    <x v="2"/>
    <s v="Mombasa"/>
    <x v="2"/>
    <x v="3"/>
    <d v="2022-05-31T00:00:00"/>
    <d v="2022-06-23T00:00:00"/>
    <x v="0"/>
    <x v="5"/>
    <x v="0"/>
    <s v="Invoiced"/>
    <s v="Invoiced"/>
    <s v="TRANSPORTATION"/>
    <n v="27.827999999999999"/>
    <n v="600"/>
    <s v="USD"/>
    <n v="600"/>
    <n v="16696.8"/>
    <n v="300"/>
    <s v="USD"/>
    <n v="300"/>
    <n v="8348.4"/>
    <n v="27.827999999999999"/>
    <n v="300"/>
    <n v="8348.4"/>
    <n v="1"/>
    <n v="3.4499999999999997"/>
    <n v="2.3000000000000003"/>
    <n v="2.875"/>
    <n v="8.625"/>
  </r>
  <r>
    <s v="DL-3537"/>
    <s v="Freight forwarder ABC"/>
    <x v="2"/>
    <s v="Marrakech"/>
    <x v="3"/>
    <x v="4"/>
    <d v="2022-06-01T00:00:00"/>
    <d v="2022-06-30T00:00:00"/>
    <x v="0"/>
    <x v="5"/>
    <x v="0"/>
    <s v="Invoiced"/>
    <s v="Invoiced"/>
    <s v="TRANSPORTATION"/>
    <n v="28.709"/>
    <n v="600"/>
    <s v="USD"/>
    <n v="600"/>
    <n v="17225.400000000001"/>
    <n v="300"/>
    <s v="USD"/>
    <n v="300"/>
    <n v="8612.7000000000007"/>
    <n v="28.709000000000003"/>
    <n v="300"/>
    <n v="8612.7000000000007"/>
    <n v="1"/>
    <n v="4.3499999999999996"/>
    <n v="2.9000000000000004"/>
    <n v="3.625"/>
    <n v="10.875"/>
  </r>
  <r>
    <s v="DL-3538"/>
    <s v="Freight forwarder ABC"/>
    <x v="2"/>
    <s v="Mogadishu"/>
    <x v="3"/>
    <x v="20"/>
    <d v="2022-05-20T00:00:00"/>
    <d v="2022-06-09T00:00:00"/>
    <x v="0"/>
    <x v="5"/>
    <x v="0"/>
    <s v="Invoiced"/>
    <s v="Invoiced"/>
    <s v="TRANSPORTATION"/>
    <n v="32.003"/>
    <n v="600"/>
    <s v="USD"/>
    <n v="600"/>
    <n v="19201.8"/>
    <n v="300"/>
    <s v="USD"/>
    <n v="300"/>
    <n v="9600.9"/>
    <n v="32.003"/>
    <n v="300"/>
    <n v="9600.9"/>
    <n v="1"/>
    <n v="3"/>
    <n v="2"/>
    <n v="2.5"/>
    <n v="7.5"/>
  </r>
  <r>
    <s v="DL-3539"/>
    <s v="Freight forwarder ABC"/>
    <x v="2"/>
    <s v="Mombasa"/>
    <x v="4"/>
    <x v="6"/>
    <d v="2022-05-27T00:00:00"/>
    <d v="2022-06-22T00:00:00"/>
    <x v="0"/>
    <x v="5"/>
    <x v="0"/>
    <s v="Invoiced"/>
    <s v="Invoiced"/>
    <s v="TRANSPORTATION"/>
    <n v="33.116999999999997"/>
    <n v="600"/>
    <s v="USD"/>
    <n v="600"/>
    <n v="19870.199999999997"/>
    <n v="300"/>
    <s v="USD"/>
    <n v="300"/>
    <n v="9935.0999999999985"/>
    <n v="33.116999999999997"/>
    <n v="300"/>
    <n v="9935.0999999999985"/>
    <n v="1"/>
    <n v="3.9"/>
    <n v="2.6"/>
    <n v="3.25"/>
    <n v="9.75"/>
  </r>
  <r>
    <s v="DL-3540"/>
    <s v="Freight forwarder ABC"/>
    <x v="2"/>
    <s v="Marrakech"/>
    <x v="3"/>
    <x v="4"/>
    <d v="2022-05-24T00:00:00"/>
    <d v="2022-06-22T00:00:00"/>
    <x v="0"/>
    <x v="5"/>
    <x v="0"/>
    <s v="Invoiced"/>
    <s v="Invoiced"/>
    <s v="TRANSPORTATION"/>
    <n v="34.143000000000001"/>
    <n v="600"/>
    <s v="USD"/>
    <n v="600"/>
    <n v="20485.8"/>
    <n v="300"/>
    <s v="USD"/>
    <n v="300"/>
    <n v="10242.9"/>
    <n v="34.143000000000001"/>
    <n v="300"/>
    <n v="10242.9"/>
    <n v="1"/>
    <n v="4.3499999999999996"/>
    <n v="2.9000000000000004"/>
    <n v="3.625"/>
    <n v="10.875"/>
  </r>
  <r>
    <s v="DL-3541"/>
    <s v="Freight forwarder ABC"/>
    <x v="2"/>
    <s v="Marrakech"/>
    <x v="2"/>
    <x v="22"/>
    <d v="2022-05-26T00:00:00"/>
    <d v="2022-06-22T00:00:00"/>
    <x v="0"/>
    <x v="5"/>
    <x v="0"/>
    <s v="Invoiced"/>
    <s v="Invoiced"/>
    <s v="TRANSPORTATION"/>
    <n v="32.28"/>
    <n v="600"/>
    <s v="USD"/>
    <n v="600"/>
    <n v="19368"/>
    <n v="300"/>
    <s v="USD"/>
    <n v="300"/>
    <n v="9684"/>
    <n v="32.28"/>
    <n v="300"/>
    <n v="9684"/>
    <n v="1"/>
    <n v="4.05"/>
    <n v="2.7"/>
    <n v="3.375"/>
    <n v="10.125"/>
  </r>
  <r>
    <s v="DL-3542"/>
    <s v="Freight forwarder ABC"/>
    <x v="2"/>
    <s v="Zanzibar"/>
    <x v="0"/>
    <x v="15"/>
    <d v="2022-05-27T00:00:00"/>
    <d v="2022-06-23T00:00:00"/>
    <x v="0"/>
    <x v="5"/>
    <x v="0"/>
    <s v="Invoiced"/>
    <s v="Invoiced"/>
    <s v="TRANSPORTATION"/>
    <n v="33.505000000000003"/>
    <n v="600"/>
    <s v="USD"/>
    <n v="600"/>
    <n v="20103"/>
    <n v="300"/>
    <s v="USD"/>
    <n v="300"/>
    <n v="10051.5"/>
    <n v="33.505000000000003"/>
    <n v="300"/>
    <n v="10051.5"/>
    <n v="1"/>
    <n v="4.05"/>
    <n v="2.7"/>
    <n v="3.375"/>
    <n v="10.125"/>
  </r>
  <r>
    <s v="DL-3543"/>
    <s v="Freight forwarder ABC"/>
    <x v="2"/>
    <s v="Zanzibar"/>
    <x v="4"/>
    <x v="12"/>
    <d v="2022-05-24T00:00:00"/>
    <d v="2022-06-18T00:00:00"/>
    <x v="0"/>
    <x v="5"/>
    <x v="0"/>
    <s v="Invoiced"/>
    <s v="Invoiced"/>
    <s v="TRANSPORTATION"/>
    <n v="32.539000000000001"/>
    <n v="600"/>
    <s v="USD"/>
    <n v="600"/>
    <n v="19523.400000000001"/>
    <n v="300"/>
    <s v="USD"/>
    <n v="300"/>
    <n v="9761.7000000000007"/>
    <n v="32.539000000000001"/>
    <n v="300"/>
    <n v="9761.7000000000007"/>
    <n v="1"/>
    <n v="3.75"/>
    <n v="2.5"/>
    <n v="3.125"/>
    <n v="9.375"/>
  </r>
  <r>
    <s v="DL-3544"/>
    <s v="Freight forwarder ABC"/>
    <x v="2"/>
    <s v="Mombasa"/>
    <x v="4"/>
    <x v="6"/>
    <d v="2022-05-26T00:00:00"/>
    <d v="2022-06-22T00:00:00"/>
    <x v="0"/>
    <x v="5"/>
    <x v="0"/>
    <s v="Invoiced"/>
    <s v="Invoiced"/>
    <s v="TRANSPORTATION"/>
    <n v="32.091999999999999"/>
    <n v="600"/>
    <s v="USD"/>
    <n v="600"/>
    <n v="19255.2"/>
    <n v="300"/>
    <s v="USD"/>
    <n v="300"/>
    <n v="9627.6"/>
    <n v="32.091999999999999"/>
    <n v="300"/>
    <n v="9627.6"/>
    <n v="1"/>
    <n v="4.05"/>
    <n v="2.7"/>
    <n v="3.375"/>
    <n v="10.125"/>
  </r>
  <r>
    <s v="DL-3545"/>
    <s v="Freight forwarder ABC"/>
    <x v="2"/>
    <s v="Mombasa"/>
    <x v="0"/>
    <x v="11"/>
    <d v="2022-06-16T00:00:00"/>
    <d v="2022-07-15T00:00:00"/>
    <x v="0"/>
    <x v="6"/>
    <x v="0"/>
    <s v="Invoiced"/>
    <s v="Invoiced"/>
    <s v="TRANSPORTATION"/>
    <n v="34.423000000000002"/>
    <n v="600"/>
    <s v="USD"/>
    <n v="600"/>
    <n v="20653.800000000003"/>
    <n v="300"/>
    <s v="USD"/>
    <n v="300"/>
    <n v="10326.900000000001"/>
    <n v="34.423000000000002"/>
    <n v="300"/>
    <n v="10326.900000000001"/>
    <n v="1"/>
    <n v="4.3499999999999996"/>
    <n v="2.9000000000000004"/>
    <n v="3.625"/>
    <n v="10.875"/>
  </r>
  <r>
    <s v="DL-3546"/>
    <s v="Freight forwarder ABC"/>
    <x v="2"/>
    <s v="Addis Ababa"/>
    <x v="4"/>
    <x v="8"/>
    <d v="2022-05-25T00:00:00"/>
    <d v="2022-06-16T00:00:00"/>
    <x v="0"/>
    <x v="5"/>
    <x v="0"/>
    <s v="Invoiced"/>
    <s v="Invoiced"/>
    <s v="TRANSPORTATION"/>
    <n v="32.466000000000001"/>
    <n v="600"/>
    <s v="USD"/>
    <n v="600"/>
    <n v="19479.600000000002"/>
    <n v="300"/>
    <s v="USD"/>
    <n v="300"/>
    <n v="9739.8000000000011"/>
    <n v="32.466000000000001"/>
    <n v="300"/>
    <n v="9739.8000000000011"/>
    <n v="1"/>
    <n v="3.3"/>
    <n v="2.2000000000000002"/>
    <n v="2.75"/>
    <n v="8.25"/>
  </r>
  <r>
    <s v="DL-3547"/>
    <s v="Freight forwarder ABC"/>
    <x v="2"/>
    <s v="Addis Ababa"/>
    <x v="4"/>
    <x v="8"/>
    <d v="2022-05-20T00:00:00"/>
    <d v="2022-06-16T00:00:00"/>
    <x v="0"/>
    <x v="5"/>
    <x v="0"/>
    <s v="Invoiced"/>
    <s v="Invoiced"/>
    <s v="TRANSPORTATION"/>
    <n v="30.079000000000001"/>
    <n v="600"/>
    <s v="USD"/>
    <n v="600"/>
    <n v="18047.400000000001"/>
    <n v="300"/>
    <s v="USD"/>
    <n v="300"/>
    <n v="9023.7000000000007"/>
    <n v="30.079000000000004"/>
    <n v="300"/>
    <n v="9023.7000000000007"/>
    <n v="1"/>
    <n v="4.05"/>
    <n v="2.7"/>
    <n v="3.375"/>
    <n v="10.125"/>
  </r>
  <r>
    <s v="DL-3548"/>
    <s v="Freight forwarder ABC"/>
    <x v="2"/>
    <s v="Marrakech"/>
    <x v="1"/>
    <x v="9"/>
    <d v="2022-06-13T00:00:00"/>
    <d v="2022-07-13T00:00:00"/>
    <x v="0"/>
    <x v="6"/>
    <x v="0"/>
    <s v="Invoiced"/>
    <s v="Invoiced"/>
    <s v="TRANSPORTATION"/>
    <n v="33.823"/>
    <n v="600"/>
    <s v="USD"/>
    <n v="600"/>
    <n v="20293.8"/>
    <n v="300"/>
    <s v="USD"/>
    <n v="300"/>
    <n v="10146.9"/>
    <n v="33.823"/>
    <n v="300"/>
    <n v="10146.9"/>
    <n v="1"/>
    <n v="4.5"/>
    <n v="3"/>
    <n v="3.75"/>
    <n v="11.25"/>
  </r>
  <r>
    <s v="DL-3549"/>
    <s v="Freight forwarder ABC"/>
    <x v="2"/>
    <s v="Marrakech"/>
    <x v="1"/>
    <x v="9"/>
    <d v="2022-06-16T00:00:00"/>
    <d v="2022-07-17T00:00:00"/>
    <x v="0"/>
    <x v="6"/>
    <x v="0"/>
    <s v="Invoiced"/>
    <s v="Invoiced"/>
    <s v="TRANSPORTATION"/>
    <n v="33.869"/>
    <n v="600"/>
    <s v="USD"/>
    <n v="600"/>
    <n v="20321.400000000001"/>
    <n v="300"/>
    <s v="USD"/>
    <n v="300"/>
    <n v="10160.700000000001"/>
    <n v="33.869"/>
    <n v="300"/>
    <n v="10160.700000000001"/>
    <n v="1"/>
    <n v="4.6499999999999995"/>
    <n v="3.1"/>
    <n v="3.875"/>
    <n v="11.625"/>
  </r>
  <r>
    <s v="DL-3550"/>
    <s v="Freight forwarder ABC"/>
    <x v="2"/>
    <s v="Mogadishu"/>
    <x v="3"/>
    <x v="20"/>
    <d v="2022-06-13T00:00:00"/>
    <d v="2022-07-08T00:00:00"/>
    <x v="0"/>
    <x v="6"/>
    <x v="0"/>
    <s v="Invoiced"/>
    <s v="Invoiced"/>
    <s v="TRANSPORTATION"/>
    <n v="33.792999999999999"/>
    <n v="600"/>
    <s v="USD"/>
    <n v="600"/>
    <n v="20275.8"/>
    <n v="300"/>
    <s v="USD"/>
    <n v="300"/>
    <n v="10137.9"/>
    <n v="33.792999999999999"/>
    <n v="300"/>
    <n v="10137.9"/>
    <n v="1"/>
    <n v="3.75"/>
    <n v="2.5"/>
    <n v="3.125"/>
    <n v="9.375"/>
  </r>
  <r>
    <s v="DL-3551"/>
    <s v="Freight forwarder ABC"/>
    <x v="2"/>
    <s v="Mombasa"/>
    <x v="2"/>
    <x v="3"/>
    <d v="2022-06-13T00:00:00"/>
    <d v="2022-07-07T00:00:00"/>
    <x v="0"/>
    <x v="6"/>
    <x v="0"/>
    <s v="Invoiced"/>
    <s v="Invoiced"/>
    <s v="TRANSPORTATION"/>
    <n v="27.536000000000001"/>
    <n v="600"/>
    <s v="USD"/>
    <n v="600"/>
    <n v="16521.600000000002"/>
    <n v="300"/>
    <s v="USD"/>
    <n v="300"/>
    <n v="8260.8000000000011"/>
    <n v="27.536000000000005"/>
    <n v="300"/>
    <n v="8260.8000000000011"/>
    <n v="1"/>
    <n v="3.5999999999999996"/>
    <n v="2.4000000000000004"/>
    <n v="3"/>
    <n v="9"/>
  </r>
  <r>
    <s v="DL-3552"/>
    <s v="Freight forwarder ABC"/>
    <x v="2"/>
    <s v="Addis Ababa"/>
    <x v="3"/>
    <x v="7"/>
    <d v="2022-06-10T00:00:00"/>
    <d v="2022-07-08T00:00:00"/>
    <x v="0"/>
    <x v="6"/>
    <x v="0"/>
    <s v="Invoiced"/>
    <s v="Invoiced"/>
    <s v="TRANSPORTATION"/>
    <n v="27.869"/>
    <n v="600"/>
    <s v="USD"/>
    <n v="600"/>
    <n v="16721.400000000001"/>
    <n v="300"/>
    <s v="USD"/>
    <n v="300"/>
    <n v="8360.7000000000007"/>
    <n v="27.869000000000003"/>
    <n v="300"/>
    <n v="8360.7000000000007"/>
    <n v="1"/>
    <n v="4.2"/>
    <n v="2.8000000000000003"/>
    <n v="3.5"/>
    <n v="10.5"/>
  </r>
  <r>
    <s v="DL-3553"/>
    <s v="Freight forwarder ABC"/>
    <x v="2"/>
    <s v="Mombasa"/>
    <x v="1"/>
    <x v="18"/>
    <d v="2022-06-13T00:00:00"/>
    <d v="2022-07-04T00:00:00"/>
    <x v="0"/>
    <x v="6"/>
    <x v="0"/>
    <s v="Invoiced"/>
    <s v="Invoiced"/>
    <s v="TRANSPORTATION"/>
    <n v="29.695"/>
    <n v="600"/>
    <s v="USD"/>
    <n v="600"/>
    <n v="17817"/>
    <n v="300"/>
    <s v="USD"/>
    <n v="300"/>
    <n v="8908.5"/>
    <n v="29.695"/>
    <n v="300"/>
    <n v="8908.5"/>
    <n v="1"/>
    <n v="3.15"/>
    <n v="2.1"/>
    <n v="2.625"/>
    <n v="7.875"/>
  </r>
  <r>
    <s v="DL-3554"/>
    <s v="Freight forwarder ABC"/>
    <x v="2"/>
    <s v="Zanzibar"/>
    <x v="0"/>
    <x v="15"/>
    <d v="2022-06-20T00:00:00"/>
    <d v="2022-07-13T00:00:00"/>
    <x v="0"/>
    <x v="6"/>
    <x v="0"/>
    <s v="Invoiced"/>
    <s v="Invoiced"/>
    <s v="TRANSPORTATION"/>
    <n v="30.54"/>
    <n v="600"/>
    <s v="USD"/>
    <n v="600"/>
    <n v="18324"/>
    <n v="300"/>
    <s v="USD"/>
    <n v="300"/>
    <n v="9162"/>
    <n v="30.54"/>
    <n v="300"/>
    <n v="9162"/>
    <n v="1"/>
    <n v="3.4499999999999997"/>
    <n v="2.3000000000000003"/>
    <n v="2.875"/>
    <n v="8.625"/>
  </r>
  <r>
    <s v="DL-3555"/>
    <s v="Freight forwarder ABC"/>
    <x v="2"/>
    <s v="Marrakech"/>
    <x v="1"/>
    <x v="9"/>
    <d v="2022-06-06T00:00:00"/>
    <d v="2022-06-28T00:00:00"/>
    <x v="0"/>
    <x v="5"/>
    <x v="0"/>
    <s v="Invoiced"/>
    <s v="Invoiced"/>
    <s v="TRANSPORTATION"/>
    <n v="28.716999999999999"/>
    <n v="600"/>
    <s v="USD"/>
    <n v="600"/>
    <n v="17230.2"/>
    <n v="300"/>
    <s v="USD"/>
    <n v="300"/>
    <n v="8615.1"/>
    <n v="28.717000000000002"/>
    <n v="300"/>
    <n v="8615.1"/>
    <n v="1"/>
    <n v="3.3"/>
    <n v="2.2000000000000002"/>
    <n v="2.75"/>
    <n v="8.25"/>
  </r>
  <r>
    <s v="DL-3556"/>
    <s v="Freight forwarder ABC"/>
    <x v="2"/>
    <s v="Mogadishu"/>
    <x v="0"/>
    <x v="0"/>
    <d v="2022-06-03T00:00:00"/>
    <d v="2022-06-27T00:00:00"/>
    <x v="0"/>
    <x v="5"/>
    <x v="0"/>
    <s v="Invoiced"/>
    <s v="Invoiced"/>
    <s v="TRANSPORTATION"/>
    <n v="28.7"/>
    <n v="600"/>
    <s v="USD"/>
    <n v="600"/>
    <n v="17220"/>
    <n v="300"/>
    <s v="USD"/>
    <n v="300"/>
    <n v="8610"/>
    <n v="28.7"/>
    <n v="300"/>
    <n v="8610"/>
    <n v="1"/>
    <n v="3.5999999999999996"/>
    <n v="2.4000000000000004"/>
    <n v="3"/>
    <n v="9"/>
  </r>
  <r>
    <s v="DL-3557"/>
    <s v="Freight forwarder ABC"/>
    <x v="2"/>
    <s v="Addis Ababa"/>
    <x v="3"/>
    <x v="7"/>
    <d v="2022-06-15T00:00:00"/>
    <d v="2022-07-06T00:00:00"/>
    <x v="0"/>
    <x v="6"/>
    <x v="0"/>
    <s v="Invoiced"/>
    <s v="Invoiced"/>
    <s v="TRANSPORTATION"/>
    <n v="30.184000000000001"/>
    <n v="600"/>
    <s v="USD"/>
    <n v="600"/>
    <n v="18110.400000000001"/>
    <n v="300"/>
    <s v="USD"/>
    <n v="300"/>
    <n v="9055.2000000000007"/>
    <n v="30.184000000000001"/>
    <n v="300"/>
    <n v="9055.2000000000007"/>
    <n v="1"/>
    <n v="3.15"/>
    <n v="2.1"/>
    <n v="2.625"/>
    <n v="7.875"/>
  </r>
  <r>
    <s v="DL-3558"/>
    <s v="Freight forwarder ABC"/>
    <x v="2"/>
    <s v="Mombasa"/>
    <x v="1"/>
    <x v="18"/>
    <d v="2022-06-06T00:00:00"/>
    <d v="2022-06-28T00:00:00"/>
    <x v="0"/>
    <x v="5"/>
    <x v="0"/>
    <s v="Invoiced"/>
    <s v="Invoiced"/>
    <s v="TRANSPORTATION"/>
    <n v="28.562000000000001"/>
    <n v="600"/>
    <s v="USD"/>
    <n v="600"/>
    <n v="17137.2"/>
    <n v="300"/>
    <s v="USD"/>
    <n v="300"/>
    <n v="8568.6"/>
    <n v="28.562000000000001"/>
    <n v="300"/>
    <n v="8568.6"/>
    <n v="1"/>
    <n v="3.3"/>
    <n v="2.2000000000000002"/>
    <n v="2.75"/>
    <n v="8.25"/>
  </r>
  <r>
    <s v="DL-3559"/>
    <s v="Freight forwarder ABC"/>
    <x v="2"/>
    <s v="Addis Ababa"/>
    <x v="1"/>
    <x v="17"/>
    <d v="2022-06-07T00:00:00"/>
    <d v="2022-07-01T00:00:00"/>
    <x v="0"/>
    <x v="6"/>
    <x v="0"/>
    <s v="Invoiced"/>
    <s v="Invoiced"/>
    <s v="TRANSPORTATION"/>
    <n v="28.436"/>
    <n v="600"/>
    <s v="USD"/>
    <n v="600"/>
    <n v="17061.599999999999"/>
    <n v="300"/>
    <s v="USD"/>
    <n v="300"/>
    <n v="8530.7999999999993"/>
    <n v="28.435999999999996"/>
    <n v="300"/>
    <n v="8530.7999999999993"/>
    <n v="1"/>
    <n v="3.5999999999999996"/>
    <n v="2.4000000000000004"/>
    <n v="3"/>
    <n v="9"/>
  </r>
  <r>
    <s v="DL-3560"/>
    <s v="Freight forwarder ABC"/>
    <x v="2"/>
    <s v="Zanzibar"/>
    <x v="2"/>
    <x v="13"/>
    <d v="2022-06-03T00:00:00"/>
    <d v="2022-06-27T00:00:00"/>
    <x v="0"/>
    <x v="5"/>
    <x v="0"/>
    <s v="Invoiced"/>
    <s v="Invoiced"/>
    <s v="TRANSPORTATION"/>
    <n v="28.84"/>
    <n v="600"/>
    <s v="USD"/>
    <n v="600"/>
    <n v="17304"/>
    <n v="300"/>
    <s v="USD"/>
    <n v="300"/>
    <n v="8652"/>
    <n v="28.84"/>
    <n v="300"/>
    <n v="8652"/>
    <n v="1"/>
    <n v="3.5999999999999996"/>
    <n v="2.4000000000000004"/>
    <n v="3"/>
    <n v="9"/>
  </r>
  <r>
    <s v="DL-3561"/>
    <s v="Freight forwarder ABC"/>
    <x v="2"/>
    <s v="Mombasa"/>
    <x v="4"/>
    <x v="6"/>
    <d v="2022-06-14T00:00:00"/>
    <d v="2022-07-09T00:00:00"/>
    <x v="0"/>
    <x v="6"/>
    <x v="0"/>
    <s v="Invoiced"/>
    <s v="Invoiced"/>
    <s v="TRANSPORTATION"/>
    <n v="29.364999999999998"/>
    <n v="600"/>
    <s v="USD"/>
    <n v="600"/>
    <n v="17619"/>
    <n v="300"/>
    <s v="USD"/>
    <n v="300"/>
    <n v="8809.5"/>
    <n v="29.364999999999998"/>
    <n v="300"/>
    <n v="8809.5"/>
    <n v="1"/>
    <n v="3.75"/>
    <n v="2.5"/>
    <n v="3.125"/>
    <n v="9.375"/>
  </r>
  <r>
    <s v="DL-3562"/>
    <s v="Freight forwarder ABC"/>
    <x v="2"/>
    <s v="Marrakech"/>
    <x v="2"/>
    <x v="22"/>
    <d v="2022-06-16T00:00:00"/>
    <d v="2022-07-18T00:00:00"/>
    <x v="0"/>
    <x v="6"/>
    <x v="0"/>
    <s v="Invoiced"/>
    <s v="Invoiced"/>
    <s v="TRANSPORTATION"/>
    <n v="30.484000000000002"/>
    <n v="600"/>
    <s v="USD"/>
    <n v="600"/>
    <n v="18290.400000000001"/>
    <n v="300"/>
    <s v="USD"/>
    <n v="300"/>
    <n v="9145.2000000000007"/>
    <n v="30.484000000000002"/>
    <n v="300"/>
    <n v="9145.2000000000007"/>
    <n v="1"/>
    <n v="4.8"/>
    <n v="3.2"/>
    <n v="4"/>
    <n v="12"/>
  </r>
  <r>
    <s v="DL-3563"/>
    <s v="Freight forwarder ABC"/>
    <x v="2"/>
    <s v="Marrakech"/>
    <x v="2"/>
    <x v="22"/>
    <d v="2022-06-08T00:00:00"/>
    <d v="2022-07-01T00:00:00"/>
    <x v="0"/>
    <x v="6"/>
    <x v="0"/>
    <s v="Invoiced"/>
    <s v="Invoiced"/>
    <s v="TRANSPORTATION"/>
    <n v="30.24"/>
    <n v="600"/>
    <s v="USD"/>
    <n v="600"/>
    <n v="18144"/>
    <n v="300"/>
    <s v="USD"/>
    <n v="300"/>
    <n v="9072"/>
    <n v="30.24"/>
    <n v="300"/>
    <n v="9072"/>
    <n v="1"/>
    <n v="3.4499999999999997"/>
    <n v="2.3000000000000003"/>
    <n v="2.875"/>
    <n v="8.625"/>
  </r>
  <r>
    <s v="DL-3564"/>
    <s v="Freight forwarder ABC"/>
    <x v="2"/>
    <s v="Mogadishu"/>
    <x v="1"/>
    <x v="1"/>
    <d v="2022-06-13T00:00:00"/>
    <d v="2022-07-04T00:00:00"/>
    <x v="0"/>
    <x v="6"/>
    <x v="0"/>
    <s v="Invoiced"/>
    <s v="Invoiced"/>
    <s v="TRANSPORTATION"/>
    <n v="30.273"/>
    <n v="600"/>
    <s v="USD"/>
    <n v="600"/>
    <n v="18163.8"/>
    <n v="300"/>
    <s v="USD"/>
    <n v="300"/>
    <n v="9081.9"/>
    <n v="30.273"/>
    <n v="300"/>
    <n v="9081.9"/>
    <n v="1"/>
    <n v="3.15"/>
    <n v="2.1"/>
    <n v="2.625"/>
    <n v="7.875"/>
  </r>
  <r>
    <s v="DL-3565"/>
    <s v="Freight forwarder ABC"/>
    <x v="2"/>
    <s v="Mombasa"/>
    <x v="3"/>
    <x v="19"/>
    <d v="2022-06-14T00:00:00"/>
    <d v="2022-07-11T00:00:00"/>
    <x v="0"/>
    <x v="6"/>
    <x v="0"/>
    <s v="Invoiced"/>
    <s v="Invoiced"/>
    <s v="TRANSPORTATION"/>
    <n v="30.029"/>
    <n v="600"/>
    <s v="USD"/>
    <n v="600"/>
    <n v="18017.400000000001"/>
    <n v="300"/>
    <s v="USD"/>
    <n v="300"/>
    <n v="9008.7000000000007"/>
    <n v="30.029000000000003"/>
    <n v="300"/>
    <n v="9008.7000000000007"/>
    <n v="1"/>
    <n v="4.05"/>
    <n v="2.7"/>
    <n v="3.375"/>
    <n v="10.125"/>
  </r>
  <r>
    <s v="DL-3566"/>
    <s v="Freight forwarder ABC"/>
    <x v="2"/>
    <s v="Marrakech"/>
    <x v="1"/>
    <x v="9"/>
    <d v="2022-06-15T00:00:00"/>
    <d v="2022-07-08T00:00:00"/>
    <x v="0"/>
    <x v="6"/>
    <x v="0"/>
    <s v="Invoiced"/>
    <s v="Invoiced"/>
    <s v="TRANSPORTATION"/>
    <n v="30.128"/>
    <n v="600"/>
    <s v="USD"/>
    <n v="600"/>
    <n v="18076.8"/>
    <n v="300"/>
    <s v="USD"/>
    <n v="300"/>
    <n v="9038.4"/>
    <n v="30.128"/>
    <n v="300"/>
    <n v="9038.4"/>
    <n v="1"/>
    <n v="3.4499999999999997"/>
    <n v="2.3000000000000003"/>
    <n v="2.875"/>
    <n v="8.625"/>
  </r>
  <r>
    <s v="DL-3567"/>
    <s v="Freight forwarder ABC"/>
    <x v="2"/>
    <s v="Mogadishu"/>
    <x v="1"/>
    <x v="1"/>
    <d v="2022-06-08T00:00:00"/>
    <d v="2022-07-01T00:00:00"/>
    <x v="0"/>
    <x v="6"/>
    <x v="0"/>
    <s v="Invoiced"/>
    <s v="Invoiced"/>
    <s v="TRANSPORTATION"/>
    <n v="30.064"/>
    <n v="600"/>
    <s v="USD"/>
    <n v="600"/>
    <n v="18038.400000000001"/>
    <n v="300"/>
    <s v="USD"/>
    <n v="300"/>
    <n v="9019.2000000000007"/>
    <n v="30.064000000000004"/>
    <n v="300"/>
    <n v="9019.2000000000007"/>
    <n v="1"/>
    <n v="3.4499999999999997"/>
    <n v="2.3000000000000003"/>
    <n v="2.875"/>
    <n v="8.625"/>
  </r>
  <r>
    <s v="DL-3568"/>
    <s v="Freight forwarder ABC"/>
    <x v="2"/>
    <s v="Addis Ababa"/>
    <x v="1"/>
    <x v="17"/>
    <d v="2022-06-22T00:00:00"/>
    <d v="2022-07-18T00:00:00"/>
    <x v="0"/>
    <x v="6"/>
    <x v="0"/>
    <s v="Invoiced"/>
    <s v="Invoiced"/>
    <s v="TRANSPORTATION"/>
    <n v="28.436"/>
    <n v="600"/>
    <s v="USD"/>
    <n v="600"/>
    <n v="17061.599999999999"/>
    <n v="300"/>
    <s v="USD"/>
    <n v="300"/>
    <n v="8530.7999999999993"/>
    <n v="28.435999999999996"/>
    <n v="300"/>
    <n v="8530.7999999999993"/>
    <n v="1"/>
    <n v="3.9"/>
    <n v="2.6"/>
    <n v="3.25"/>
    <n v="9.75"/>
  </r>
  <r>
    <s v="DL-3569"/>
    <s v="Freight forwarder ABC"/>
    <x v="2"/>
    <s v="Zanzibar"/>
    <x v="4"/>
    <x v="12"/>
    <d v="2022-06-03T00:00:00"/>
    <d v="2022-06-28T00:00:00"/>
    <x v="0"/>
    <x v="5"/>
    <x v="0"/>
    <s v="Invoiced"/>
    <s v="Invoiced"/>
    <s v="TRANSPORTATION"/>
    <n v="28.59"/>
    <n v="600"/>
    <s v="USD"/>
    <n v="600"/>
    <n v="17154"/>
    <n v="300"/>
    <s v="USD"/>
    <n v="300"/>
    <n v="8577"/>
    <n v="28.59"/>
    <n v="300"/>
    <n v="8577"/>
    <n v="1"/>
    <n v="3.75"/>
    <n v="2.5"/>
    <n v="3.125"/>
    <n v="9.375"/>
  </r>
  <r>
    <s v="DL-3570"/>
    <s v="Freight forwarder ABC"/>
    <x v="2"/>
    <s v="Zanzibar"/>
    <x v="2"/>
    <x v="13"/>
    <d v="2022-06-13T00:00:00"/>
    <d v="2022-07-12T00:00:00"/>
    <x v="0"/>
    <x v="6"/>
    <x v="0"/>
    <s v="Invoiced"/>
    <s v="Invoiced"/>
    <s v="TRANSPORTATION"/>
    <n v="29.774000000000001"/>
    <n v="600"/>
    <s v="USD"/>
    <n v="600"/>
    <n v="17864.400000000001"/>
    <n v="300"/>
    <s v="USD"/>
    <n v="300"/>
    <n v="8932.2000000000007"/>
    <n v="29.774000000000001"/>
    <n v="300"/>
    <n v="8932.2000000000007"/>
    <n v="1"/>
    <n v="4.3499999999999996"/>
    <n v="2.9000000000000004"/>
    <n v="3.625"/>
    <n v="10.875"/>
  </r>
  <r>
    <s v="DL-3571"/>
    <s v="Freight forwarder ABC"/>
    <x v="2"/>
    <s v="Mogadishu"/>
    <x v="2"/>
    <x v="2"/>
    <d v="2022-06-03T00:00:00"/>
    <d v="2022-06-28T00:00:00"/>
    <x v="0"/>
    <x v="5"/>
    <x v="0"/>
    <s v="Invoiced"/>
    <s v="Invoiced"/>
    <s v="TRANSPORTATION"/>
    <n v="30.439"/>
    <n v="600"/>
    <s v="USD"/>
    <n v="600"/>
    <n v="18263.400000000001"/>
    <n v="300"/>
    <s v="USD"/>
    <n v="300"/>
    <n v="9131.7000000000007"/>
    <n v="30.439000000000004"/>
    <n v="300"/>
    <n v="9131.7000000000007"/>
    <n v="1"/>
    <n v="3.75"/>
    <n v="2.5"/>
    <n v="3.125"/>
    <n v="9.375"/>
  </r>
  <r>
    <s v="DL-3572"/>
    <s v="Freight forwarder ABC"/>
    <x v="2"/>
    <s v="Mombasa"/>
    <x v="0"/>
    <x v="11"/>
    <d v="2022-06-03T00:00:00"/>
    <d v="2022-06-30T00:00:00"/>
    <x v="0"/>
    <x v="5"/>
    <x v="0"/>
    <s v="Invoiced"/>
    <s v="Invoiced"/>
    <s v="TRANSPORTATION"/>
    <n v="28.382999999999999"/>
    <n v="600"/>
    <s v="USD"/>
    <n v="600"/>
    <n v="17029.8"/>
    <n v="300"/>
    <s v="USD"/>
    <n v="300"/>
    <n v="8514.9"/>
    <n v="28.382999999999999"/>
    <n v="300"/>
    <n v="8514.9"/>
    <n v="1"/>
    <n v="4.05"/>
    <n v="2.7"/>
    <n v="3.375"/>
    <n v="10.125"/>
  </r>
  <r>
    <s v="DL-3573"/>
    <s v="Freight forwarder ABC"/>
    <x v="2"/>
    <s v="Marrakech"/>
    <x v="1"/>
    <x v="9"/>
    <d v="2022-06-03T00:00:00"/>
    <d v="2022-06-28T00:00:00"/>
    <x v="0"/>
    <x v="5"/>
    <x v="0"/>
    <s v="Invoiced"/>
    <s v="Invoiced"/>
    <s v="TRANSPORTATION"/>
    <n v="30.390999999999998"/>
    <n v="600"/>
    <s v="USD"/>
    <n v="600"/>
    <n v="18234.599999999999"/>
    <n v="300"/>
    <s v="USD"/>
    <n v="300"/>
    <n v="9117.2999999999993"/>
    <n v="30.390999999999998"/>
    <n v="300"/>
    <n v="9117.2999999999993"/>
    <n v="1"/>
    <n v="3.75"/>
    <n v="2.5"/>
    <n v="3.125"/>
    <n v="9.375"/>
  </r>
  <r>
    <s v="DL-3574"/>
    <s v="Freight forwarder ABC"/>
    <x v="2"/>
    <s v="Addis Ababa"/>
    <x v="2"/>
    <x v="14"/>
    <d v="2022-06-03T00:00:00"/>
    <d v="2022-06-28T00:00:00"/>
    <x v="0"/>
    <x v="5"/>
    <x v="0"/>
    <s v="Invoiced"/>
    <s v="Invoiced"/>
    <s v="TRANSPORTATION"/>
    <n v="28.765000000000001"/>
    <n v="600"/>
    <s v="USD"/>
    <n v="600"/>
    <n v="17259"/>
    <n v="300"/>
    <s v="USD"/>
    <n v="300"/>
    <n v="8629.5"/>
    <n v="28.765000000000001"/>
    <n v="300"/>
    <n v="8629.5"/>
    <n v="1"/>
    <n v="3.75"/>
    <n v="2.5"/>
    <n v="3.125"/>
    <n v="9.375"/>
  </r>
  <r>
    <s v="DL-3575"/>
    <s v="Freight forwarder ABC"/>
    <x v="2"/>
    <s v="Mombasa"/>
    <x v="2"/>
    <x v="3"/>
    <d v="2022-06-21T00:00:00"/>
    <d v="2022-07-21T00:00:00"/>
    <x v="0"/>
    <x v="6"/>
    <x v="0"/>
    <s v="Invoiced"/>
    <s v="Invoiced"/>
    <s v="TRANSPORTATION"/>
    <n v="29.888000000000002"/>
    <n v="600"/>
    <s v="USD"/>
    <n v="600"/>
    <n v="17932.8"/>
    <n v="300"/>
    <s v="USD"/>
    <n v="300"/>
    <n v="8966.4"/>
    <n v="29.887999999999998"/>
    <n v="300"/>
    <n v="8966.4"/>
    <n v="1"/>
    <n v="4.5"/>
    <n v="3"/>
    <n v="3.75"/>
    <n v="11.25"/>
  </r>
  <r>
    <s v="DL-3576"/>
    <s v="Freight forwarder ABC"/>
    <x v="2"/>
    <s v="Mombasa"/>
    <x v="3"/>
    <x v="19"/>
    <d v="2022-06-08T00:00:00"/>
    <d v="2022-07-02T00:00:00"/>
    <x v="0"/>
    <x v="6"/>
    <x v="0"/>
    <s v="Invoiced"/>
    <s v="Invoiced"/>
    <s v="TRANSPORTATION"/>
    <n v="29.614000000000001"/>
    <n v="600"/>
    <s v="USD"/>
    <n v="600"/>
    <n v="17768.400000000001"/>
    <n v="300"/>
    <s v="USD"/>
    <n v="300"/>
    <n v="8884.2000000000007"/>
    <n v="29.614000000000001"/>
    <n v="300"/>
    <n v="8884.2000000000007"/>
    <n v="1"/>
    <n v="3.5999999999999996"/>
    <n v="2.4000000000000004"/>
    <n v="3"/>
    <n v="9"/>
  </r>
  <r>
    <s v="DL-3577"/>
    <s v="Freight forwarder ABC"/>
    <x v="2"/>
    <s v="Marrakech"/>
    <x v="3"/>
    <x v="4"/>
    <d v="2022-06-14T00:00:00"/>
    <d v="2022-07-07T00:00:00"/>
    <x v="0"/>
    <x v="6"/>
    <x v="0"/>
    <s v="Invoiced"/>
    <s v="Invoiced"/>
    <s v="TRANSPORTATION"/>
    <n v="28.443000000000001"/>
    <n v="600"/>
    <s v="USD"/>
    <n v="600"/>
    <n v="17065.8"/>
    <n v="300"/>
    <s v="USD"/>
    <n v="300"/>
    <n v="8532.9"/>
    <n v="28.442999999999998"/>
    <n v="300"/>
    <n v="8532.9"/>
    <n v="1"/>
    <n v="3.4499999999999997"/>
    <n v="2.3000000000000003"/>
    <n v="2.875"/>
    <n v="8.625"/>
  </r>
  <r>
    <s v="DL-3578"/>
    <s v="Freight forwarder ABC"/>
    <x v="2"/>
    <s v="Mogadishu"/>
    <x v="3"/>
    <x v="20"/>
    <d v="2022-06-08T00:00:00"/>
    <d v="2022-07-01T00:00:00"/>
    <x v="0"/>
    <x v="6"/>
    <x v="0"/>
    <s v="Invoiced"/>
    <s v="Invoiced"/>
    <s v="TRANSPORTATION"/>
    <n v="29.512"/>
    <n v="600"/>
    <s v="USD"/>
    <n v="600"/>
    <n v="17707.2"/>
    <n v="300"/>
    <s v="USD"/>
    <n v="300"/>
    <n v="8853.6"/>
    <n v="29.512"/>
    <n v="300"/>
    <n v="8853.6"/>
    <n v="1"/>
    <n v="3.4499999999999997"/>
    <n v="2.3000000000000003"/>
    <n v="2.875"/>
    <n v="8.625"/>
  </r>
  <r>
    <s v="DL-3579"/>
    <s v="Freight forwarder ABC"/>
    <x v="2"/>
    <s v="Mogadishu"/>
    <x v="4"/>
    <x v="16"/>
    <d v="2022-06-08T00:00:00"/>
    <d v="2022-07-01T00:00:00"/>
    <x v="0"/>
    <x v="6"/>
    <x v="0"/>
    <s v="Invoiced"/>
    <s v="Invoiced"/>
    <s v="TRANSPORTATION"/>
    <n v="30.201000000000001"/>
    <n v="600"/>
    <s v="USD"/>
    <n v="600"/>
    <n v="18120.599999999999"/>
    <n v="300"/>
    <s v="USD"/>
    <n v="300"/>
    <n v="9060.2999999999993"/>
    <n v="30.200999999999997"/>
    <n v="300"/>
    <n v="9060.2999999999993"/>
    <n v="1"/>
    <n v="3.4499999999999997"/>
    <n v="2.3000000000000003"/>
    <n v="2.875"/>
    <n v="8.625"/>
  </r>
  <r>
    <s v="DL-3580"/>
    <s v="Freight forwarder ABC"/>
    <x v="2"/>
    <s v="Addis Ababa"/>
    <x v="1"/>
    <x v="17"/>
    <d v="2022-06-08T00:00:00"/>
    <d v="2022-07-01T00:00:00"/>
    <x v="0"/>
    <x v="6"/>
    <x v="0"/>
    <s v="Invoiced"/>
    <s v="Invoiced"/>
    <s v="TRANSPORTATION"/>
    <n v="30.120999999999999"/>
    <n v="600"/>
    <s v="USD"/>
    <n v="600"/>
    <n v="18072.599999999999"/>
    <n v="300"/>
    <s v="USD"/>
    <n v="300"/>
    <n v="9036.2999999999993"/>
    <n v="30.120999999999999"/>
    <n v="300"/>
    <n v="9036.2999999999993"/>
    <n v="1"/>
    <n v="3.4499999999999997"/>
    <n v="2.3000000000000003"/>
    <n v="2.875"/>
    <n v="8.625"/>
  </r>
  <r>
    <s v="DL-3581"/>
    <s v="Freight forwarder ABC"/>
    <x v="2"/>
    <s v="Zanzibar"/>
    <x v="0"/>
    <x v="15"/>
    <d v="2022-06-08T00:00:00"/>
    <d v="2022-07-03T00:00:00"/>
    <x v="0"/>
    <x v="6"/>
    <x v="0"/>
    <s v="Invoiced"/>
    <s v="Invoiced"/>
    <s v="TRANSPORTATION"/>
    <n v="29.483000000000001"/>
    <n v="600"/>
    <s v="USD"/>
    <n v="600"/>
    <n v="17689.8"/>
    <n v="300"/>
    <s v="USD"/>
    <n v="300"/>
    <n v="8844.9"/>
    <n v="29.483000000000001"/>
    <n v="300"/>
    <n v="8844.9"/>
    <n v="1"/>
    <n v="3.75"/>
    <n v="2.5"/>
    <n v="3.125"/>
    <n v="9.375"/>
  </r>
  <r>
    <s v="DL-3582"/>
    <s v="Freight forwarder ABC"/>
    <x v="2"/>
    <s v="Addis Ababa"/>
    <x v="1"/>
    <x v="17"/>
    <d v="2022-06-08T00:00:00"/>
    <d v="2022-07-04T00:00:00"/>
    <x v="0"/>
    <x v="6"/>
    <x v="0"/>
    <s v="Invoiced"/>
    <s v="Invoiced"/>
    <s v="TRANSPORTATION"/>
    <n v="30.085999999999999"/>
    <n v="600"/>
    <s v="USD"/>
    <n v="600"/>
    <n v="18051.599999999999"/>
    <n v="300"/>
    <s v="USD"/>
    <n v="300"/>
    <n v="9025.7999999999993"/>
    <n v="30.085999999999999"/>
    <n v="300"/>
    <n v="9025.7999999999993"/>
    <n v="1"/>
    <n v="3.9"/>
    <n v="2.6"/>
    <n v="3.25"/>
    <n v="9.75"/>
  </r>
  <r>
    <s v="DL-3583"/>
    <s v="Freight forwarder ABC"/>
    <x v="2"/>
    <s v="Mogadishu"/>
    <x v="3"/>
    <x v="20"/>
    <d v="2022-06-07T00:00:00"/>
    <d v="2022-06-30T00:00:00"/>
    <x v="0"/>
    <x v="5"/>
    <x v="0"/>
    <s v="Invoiced"/>
    <s v="Invoiced"/>
    <s v="TRANSPORTATION"/>
    <n v="29.169"/>
    <n v="600"/>
    <s v="USD"/>
    <n v="600"/>
    <n v="17501.400000000001"/>
    <n v="300"/>
    <s v="USD"/>
    <n v="300"/>
    <n v="8750.7000000000007"/>
    <n v="29.169000000000004"/>
    <n v="300"/>
    <n v="8750.7000000000007"/>
    <n v="1"/>
    <n v="3.4499999999999997"/>
    <n v="2.3000000000000003"/>
    <n v="2.875"/>
    <n v="8.625"/>
  </r>
  <r>
    <s v="DL-3584"/>
    <s v="Freight forwarder ABC"/>
    <x v="2"/>
    <s v="Addis Ababa"/>
    <x v="4"/>
    <x v="8"/>
    <d v="2022-06-03T00:00:00"/>
    <d v="2022-06-27T00:00:00"/>
    <x v="0"/>
    <x v="5"/>
    <x v="0"/>
    <s v="Invoiced"/>
    <s v="Invoiced"/>
    <s v="TRANSPORTATION"/>
    <n v="30.443000000000001"/>
    <n v="600"/>
    <s v="USD"/>
    <n v="600"/>
    <n v="18265.8"/>
    <n v="300"/>
    <s v="USD"/>
    <n v="300"/>
    <n v="9132.9"/>
    <n v="30.442999999999998"/>
    <n v="300"/>
    <n v="9132.9"/>
    <n v="1"/>
    <n v="3.5999999999999996"/>
    <n v="2.4000000000000004"/>
    <n v="3"/>
    <n v="9"/>
  </r>
  <r>
    <s v="DL-3585"/>
    <s v="Freight forwarder ABC"/>
    <x v="2"/>
    <s v="Marrakech"/>
    <x v="1"/>
    <x v="9"/>
    <d v="2022-06-08T00:00:00"/>
    <d v="2022-07-04T00:00:00"/>
    <x v="0"/>
    <x v="6"/>
    <x v="0"/>
    <s v="Invoiced"/>
    <s v="Invoiced"/>
    <s v="TRANSPORTATION"/>
    <n v="30.222000000000001"/>
    <n v="600"/>
    <s v="USD"/>
    <n v="600"/>
    <n v="18133.2"/>
    <n v="300"/>
    <s v="USD"/>
    <n v="300"/>
    <n v="9066.6"/>
    <n v="30.222000000000001"/>
    <n v="300"/>
    <n v="9066.6"/>
    <n v="1"/>
    <n v="3.9"/>
    <n v="2.6"/>
    <n v="3.25"/>
    <n v="9.75"/>
  </r>
  <r>
    <s v="DL-3586"/>
    <s v="Freight forwarder ABC"/>
    <x v="2"/>
    <s v="Mombasa"/>
    <x v="1"/>
    <x v="18"/>
    <d v="2022-06-08T00:00:00"/>
    <d v="2022-07-01T00:00:00"/>
    <x v="0"/>
    <x v="6"/>
    <x v="0"/>
    <s v="Invoiced"/>
    <s v="Invoiced"/>
    <s v="TRANSPORTATION"/>
    <n v="28.018999999999998"/>
    <n v="600"/>
    <s v="USD"/>
    <n v="600"/>
    <n v="16811.399999999998"/>
    <n v="300"/>
    <s v="USD"/>
    <n v="300"/>
    <n v="8405.6999999999989"/>
    <n v="28.018999999999995"/>
    <n v="300"/>
    <n v="8405.6999999999989"/>
    <n v="1"/>
    <n v="3.4499999999999997"/>
    <n v="2.3000000000000003"/>
    <n v="2.875"/>
    <n v="8.625"/>
  </r>
  <r>
    <s v="DL-3587"/>
    <s v="Freight forwarder ABC"/>
    <x v="2"/>
    <s v="Marrakech"/>
    <x v="1"/>
    <x v="9"/>
    <d v="2022-06-08T00:00:00"/>
    <d v="2022-07-02T00:00:00"/>
    <x v="0"/>
    <x v="6"/>
    <x v="0"/>
    <s v="Invoiced"/>
    <s v="Invoiced"/>
    <s v="TRANSPORTATION"/>
    <n v="29.632999999999999"/>
    <n v="600"/>
    <s v="USD"/>
    <n v="600"/>
    <n v="17779.8"/>
    <n v="300"/>
    <s v="USD"/>
    <n v="300"/>
    <n v="8889.9"/>
    <n v="29.632999999999999"/>
    <n v="300"/>
    <n v="8889.9"/>
    <n v="1"/>
    <n v="3.5999999999999996"/>
    <n v="2.4000000000000004"/>
    <n v="3"/>
    <n v="9"/>
  </r>
  <r>
    <s v="DL-3588"/>
    <s v="Freight forwarder ABC"/>
    <x v="2"/>
    <s v="Addis Ababa"/>
    <x v="3"/>
    <x v="7"/>
    <d v="2022-06-08T00:00:00"/>
    <d v="2022-07-02T00:00:00"/>
    <x v="0"/>
    <x v="6"/>
    <x v="0"/>
    <s v="Invoiced"/>
    <s v="Invoiced"/>
    <s v="TRANSPORTATION"/>
    <n v="30.187000000000001"/>
    <n v="600"/>
    <s v="USD"/>
    <n v="600"/>
    <n v="18112.2"/>
    <n v="300"/>
    <s v="USD"/>
    <n v="300"/>
    <n v="9056.1"/>
    <n v="30.187000000000001"/>
    <n v="300"/>
    <n v="9056.1"/>
    <n v="1"/>
    <n v="3.5999999999999996"/>
    <n v="2.4000000000000004"/>
    <n v="3"/>
    <n v="9"/>
  </r>
  <r>
    <s v="DL-3589"/>
    <s v="Freight forwarder ABC"/>
    <x v="2"/>
    <s v="Zanzibar"/>
    <x v="1"/>
    <x v="24"/>
    <d v="2022-06-06T00:00:00"/>
    <d v="2022-06-27T00:00:00"/>
    <x v="0"/>
    <x v="5"/>
    <x v="0"/>
    <s v="Invoiced"/>
    <s v="Invoiced"/>
    <s v="TRANSPORTATION"/>
    <n v="28.571999999999999"/>
    <n v="600"/>
    <s v="USD"/>
    <n v="600"/>
    <n v="17143.2"/>
    <n v="300"/>
    <s v="USD"/>
    <n v="300"/>
    <n v="8571.6"/>
    <n v="28.572000000000003"/>
    <n v="300"/>
    <n v="8571.6"/>
    <n v="1"/>
    <n v="3.15"/>
    <n v="2.1"/>
    <n v="2.625"/>
    <n v="7.875"/>
  </r>
  <r>
    <s v="DL-3590"/>
    <s v="Freight forwarder ABC"/>
    <x v="2"/>
    <s v="Marrakech"/>
    <x v="0"/>
    <x v="5"/>
    <d v="2022-06-08T00:00:00"/>
    <d v="2022-07-01T00:00:00"/>
    <x v="0"/>
    <x v="6"/>
    <x v="0"/>
    <s v="Invoiced"/>
    <s v="Invoiced"/>
    <s v="TRANSPORTATION"/>
    <n v="30.106999999999999"/>
    <n v="600"/>
    <s v="USD"/>
    <n v="600"/>
    <n v="18064.2"/>
    <n v="300"/>
    <s v="USD"/>
    <n v="300"/>
    <n v="9032.1"/>
    <n v="30.107000000000003"/>
    <n v="300"/>
    <n v="9032.1"/>
    <n v="1"/>
    <n v="3.4499999999999997"/>
    <n v="2.3000000000000003"/>
    <n v="2.875"/>
    <n v="8.625"/>
  </r>
  <r>
    <s v="DL-3591"/>
    <s v="Freight forwarder ABC"/>
    <x v="2"/>
    <s v="Mombasa"/>
    <x v="4"/>
    <x v="6"/>
    <d v="2022-06-20T00:00:00"/>
    <d v="2022-07-12T00:00:00"/>
    <x v="0"/>
    <x v="6"/>
    <x v="0"/>
    <s v="Invoiced"/>
    <s v="Invoiced"/>
    <s v="TRANSPORTATION"/>
    <n v="28.428000000000001"/>
    <n v="600"/>
    <s v="USD"/>
    <n v="600"/>
    <n v="17056.8"/>
    <n v="300"/>
    <s v="USD"/>
    <n v="300"/>
    <n v="8528.4"/>
    <n v="28.427999999999997"/>
    <n v="300"/>
    <n v="8528.4"/>
    <n v="1"/>
    <n v="3.3"/>
    <n v="2.2000000000000002"/>
    <n v="2.75"/>
    <n v="8.25"/>
  </r>
  <r>
    <s v="DL-3611"/>
    <s v="Freight forwarder ABC"/>
    <x v="1"/>
    <s v="Mogadishu"/>
    <x v="1"/>
    <x v="1"/>
    <d v="2022-05-23T00:00:00"/>
    <d v="2022-05-23T00:00:00"/>
    <x v="0"/>
    <x v="4"/>
    <x v="0"/>
    <s v="Paid"/>
    <s v="Invoiced"/>
    <s v="FOB"/>
    <n v="25.052"/>
    <n v="100"/>
    <s v="USD"/>
    <n v="100"/>
    <n v="2505.1999999999998"/>
    <n v="2000"/>
    <s v="NAD"/>
    <n v="114"/>
    <n v="2855.9279999999999"/>
    <n v="25.052"/>
    <n v="-14"/>
    <n v="-350.72800000000001"/>
    <n v="1"/>
    <n v="0"/>
    <n v="0"/>
    <n v="0"/>
    <n v="0"/>
  </r>
  <r>
    <s v="DL-3613"/>
    <s v="Freight forwarder ABC"/>
    <x v="1"/>
    <s v="Addis Ababa"/>
    <x v="4"/>
    <x v="8"/>
    <d v="2022-05-23T00:00:00"/>
    <d v="2022-05-23T00:00:00"/>
    <x v="0"/>
    <x v="4"/>
    <x v="0"/>
    <s v="Paid"/>
    <s v="Invoiced"/>
    <s v="FOB"/>
    <n v="25.053000000000001"/>
    <n v="100"/>
    <s v="USD"/>
    <n v="100"/>
    <n v="2505.3000000000002"/>
    <n v="2000"/>
    <s v="NAD"/>
    <n v="114"/>
    <n v="2856.0419999999999"/>
    <n v="25.053000000000001"/>
    <n v="-14"/>
    <n v="-350.74200000000002"/>
    <n v="1"/>
    <n v="0"/>
    <n v="0"/>
    <n v="0"/>
    <n v="0"/>
  </r>
  <r>
    <s v="DL-3615"/>
    <s v="Freight forwarder ABC"/>
    <x v="1"/>
    <s v="Zanzibar"/>
    <x v="2"/>
    <x v="13"/>
    <d v="2022-05-23T00:00:00"/>
    <d v="2022-05-23T00:00:00"/>
    <x v="0"/>
    <x v="4"/>
    <x v="0"/>
    <s v="Paid"/>
    <s v="Invoiced"/>
    <s v="FOB"/>
    <n v="25.234999999999999"/>
    <n v="100"/>
    <s v="USD"/>
    <n v="100"/>
    <n v="2523.5"/>
    <n v="2000"/>
    <s v="NAD"/>
    <n v="114"/>
    <n v="2876.79"/>
    <n v="25.234999999999999"/>
    <n v="-14"/>
    <n v="-353.28999999999996"/>
    <n v="1"/>
    <n v="0"/>
    <n v="0"/>
    <n v="0"/>
    <n v="0"/>
  </r>
  <r>
    <s v="DL-3617"/>
    <s v="Freight forwarder ABC"/>
    <x v="1"/>
    <s v="Addis Ababa"/>
    <x v="1"/>
    <x v="17"/>
    <d v="2022-05-23T00:00:00"/>
    <d v="2022-05-23T00:00:00"/>
    <x v="0"/>
    <x v="4"/>
    <x v="0"/>
    <s v="Paid"/>
    <s v="Invoiced"/>
    <s v="FOB"/>
    <n v="25.2"/>
    <n v="100"/>
    <s v="USD"/>
    <n v="100"/>
    <n v="2520"/>
    <n v="2000"/>
    <s v="NAD"/>
    <n v="114"/>
    <n v="2872.8"/>
    <n v="25.2"/>
    <n v="-14"/>
    <n v="-352.8"/>
    <n v="1"/>
    <n v="0"/>
    <n v="0"/>
    <n v="0"/>
    <n v="0"/>
  </r>
  <r>
    <s v="DL-3619"/>
    <s v="Freight forwarder ABC"/>
    <x v="1"/>
    <s v="Mombasa"/>
    <x v="3"/>
    <x v="19"/>
    <d v="2022-05-23T00:00:00"/>
    <d v="2022-05-23T00:00:00"/>
    <x v="0"/>
    <x v="4"/>
    <x v="0"/>
    <s v="Paid"/>
    <s v="Invoiced"/>
    <s v="FOB"/>
    <n v="27.254999999999999"/>
    <n v="100"/>
    <s v="USD"/>
    <n v="100"/>
    <n v="2725.5"/>
    <n v="2000"/>
    <s v="NAD"/>
    <n v="114"/>
    <n v="3107.07"/>
    <n v="27.254999999999999"/>
    <n v="-14"/>
    <n v="-381.57"/>
    <n v="1"/>
    <n v="0"/>
    <n v="0"/>
    <n v="0"/>
    <n v="0"/>
  </r>
  <r>
    <s v="DL-3621"/>
    <s v="Freight forwarder ABC"/>
    <x v="1"/>
    <s v="Mombasa"/>
    <x v="0"/>
    <x v="11"/>
    <d v="2022-05-23T00:00:00"/>
    <d v="2022-05-23T00:00:00"/>
    <x v="0"/>
    <x v="4"/>
    <x v="0"/>
    <s v="Paid"/>
    <s v="Invoiced"/>
    <s v="FOB"/>
    <n v="25.009"/>
    <n v="100"/>
    <s v="USD"/>
    <n v="100"/>
    <n v="2500.9"/>
    <n v="2000"/>
    <s v="NAD"/>
    <n v="114"/>
    <n v="2851.0260000000003"/>
    <n v="25.009"/>
    <n v="-14"/>
    <n v="-350.12599999999998"/>
    <n v="1"/>
    <n v="0"/>
    <n v="0"/>
    <n v="0"/>
    <n v="0"/>
  </r>
  <r>
    <s v="DL-3623"/>
    <s v="Freight forwarder ABC"/>
    <x v="1"/>
    <s v="Addis Ababa"/>
    <x v="4"/>
    <x v="8"/>
    <d v="2022-05-23T00:00:00"/>
    <d v="2022-05-23T00:00:00"/>
    <x v="0"/>
    <x v="4"/>
    <x v="0"/>
    <s v="Paid"/>
    <s v="Invoiced"/>
    <s v="FOB"/>
    <n v="27.146000000000001"/>
    <n v="100"/>
    <s v="USD"/>
    <n v="100"/>
    <n v="2714.6"/>
    <n v="2000"/>
    <s v="NAD"/>
    <n v="114"/>
    <n v="3094.6440000000002"/>
    <n v="27.146000000000001"/>
    <n v="-14"/>
    <n v="-380.04399999999998"/>
    <n v="1"/>
    <n v="0"/>
    <n v="0"/>
    <n v="0"/>
    <n v="0"/>
  </r>
  <r>
    <s v="DL-3625"/>
    <s v="Freight forwarder ABC"/>
    <x v="1"/>
    <s v="Mombasa"/>
    <x v="3"/>
    <x v="19"/>
    <d v="2022-05-23T00:00:00"/>
    <d v="2022-05-23T00:00:00"/>
    <x v="0"/>
    <x v="4"/>
    <x v="0"/>
    <s v="Paid"/>
    <s v="Invoiced"/>
    <s v="FOB"/>
    <n v="25.215"/>
    <n v="100"/>
    <s v="USD"/>
    <n v="100"/>
    <n v="2521.5"/>
    <n v="2000"/>
    <s v="NAD"/>
    <n v="114"/>
    <n v="2874.51"/>
    <n v="25.215"/>
    <n v="-14"/>
    <n v="-353.01"/>
    <n v="1"/>
    <n v="0"/>
    <n v="0"/>
    <n v="0"/>
    <n v="0"/>
  </r>
  <r>
    <s v="DL-3627"/>
    <s v="Freight forwarder ABC"/>
    <x v="1"/>
    <s v="Zanzibar"/>
    <x v="4"/>
    <x v="12"/>
    <d v="2022-05-23T00:00:00"/>
    <d v="2022-05-23T00:00:00"/>
    <x v="0"/>
    <x v="4"/>
    <x v="0"/>
    <s v="Paid"/>
    <s v="Invoiced"/>
    <s v="FOB"/>
    <n v="26.717700000000001"/>
    <n v="100"/>
    <s v="USD"/>
    <n v="100"/>
    <n v="2671.77"/>
    <n v="2000"/>
    <s v="NAD"/>
    <n v="114"/>
    <n v="3045.8178000000003"/>
    <n v="26.717700000000001"/>
    <n v="-14"/>
    <n v="-374.0478"/>
    <n v="1"/>
    <n v="0"/>
    <n v="0"/>
    <n v="0"/>
    <n v="0"/>
  </r>
  <r>
    <s v="DL-3629"/>
    <s v="Freight forwarder ABC"/>
    <x v="1"/>
    <s v="Zanzibar"/>
    <x v="1"/>
    <x v="24"/>
    <d v="2022-05-23T00:00:00"/>
    <d v="2022-05-23T00:00:00"/>
    <x v="0"/>
    <x v="4"/>
    <x v="0"/>
    <s v="Paid"/>
    <s v="Invoiced"/>
    <s v="FOB"/>
    <n v="25.146000000000001"/>
    <n v="100"/>
    <s v="USD"/>
    <n v="100"/>
    <n v="2514.6"/>
    <n v="2000"/>
    <s v="NAD"/>
    <n v="114"/>
    <n v="2866.6440000000002"/>
    <n v="25.146000000000001"/>
    <n v="-14"/>
    <n v="-352.04399999999998"/>
    <n v="1"/>
    <n v="0"/>
    <n v="0"/>
    <n v="0"/>
    <n v="0"/>
  </r>
  <r>
    <s v="DL-3631"/>
    <s v="Freight forwarder ABC"/>
    <x v="1"/>
    <s v="Addis Ababa"/>
    <x v="4"/>
    <x v="8"/>
    <d v="2022-05-23T00:00:00"/>
    <d v="2022-05-23T00:00:00"/>
    <x v="0"/>
    <x v="4"/>
    <x v="0"/>
    <s v="Paid"/>
    <s v="Invoiced"/>
    <s v="FOB"/>
    <n v="25.093"/>
    <n v="100"/>
    <s v="USD"/>
    <n v="100"/>
    <n v="2509.3000000000002"/>
    <n v="2000"/>
    <s v="NAD"/>
    <n v="114"/>
    <n v="2860.6020000000003"/>
    <n v="25.093000000000004"/>
    <n v="-14"/>
    <n v="-351.30200000000002"/>
    <n v="1"/>
    <n v="0"/>
    <n v="0"/>
    <n v="0"/>
    <n v="0"/>
  </r>
  <r>
    <s v="DL-3633"/>
    <s v="Freight forwarder ABC"/>
    <x v="1"/>
    <s v="Zanzibar"/>
    <x v="0"/>
    <x v="15"/>
    <d v="2022-05-23T00:00:00"/>
    <d v="2022-05-23T00:00:00"/>
    <x v="0"/>
    <x v="4"/>
    <x v="0"/>
    <s v="Paid"/>
    <s v="Invoiced"/>
    <s v="FOB"/>
    <n v="25.216999999999999"/>
    <n v="100"/>
    <s v="USD"/>
    <n v="100"/>
    <n v="2521.6999999999998"/>
    <n v="2000"/>
    <s v="NAD"/>
    <n v="114"/>
    <n v="2874.7380000000003"/>
    <n v="25.216999999999999"/>
    <n v="-14"/>
    <n v="-353.03800000000001"/>
    <n v="1"/>
    <n v="0"/>
    <n v="0"/>
    <n v="0"/>
    <n v="0"/>
  </r>
  <r>
    <s v="DL-3635"/>
    <s v="Freight forwarder ABC"/>
    <x v="1"/>
    <s v="Zanzibar"/>
    <x v="3"/>
    <x v="10"/>
    <d v="2022-05-23T00:00:00"/>
    <d v="2022-05-23T00:00:00"/>
    <x v="0"/>
    <x v="4"/>
    <x v="0"/>
    <s v="Paid"/>
    <s v="Invoiced"/>
    <s v="FOB"/>
    <n v="24.606400000000001"/>
    <n v="100"/>
    <s v="USD"/>
    <n v="100"/>
    <n v="2460.64"/>
    <n v="2000"/>
    <s v="NAD"/>
    <n v="114"/>
    <n v="2805.1296000000002"/>
    <n v="24.606399999999997"/>
    <n v="-14"/>
    <n v="-344.48959999999994"/>
    <n v="1"/>
    <n v="0"/>
    <n v="0"/>
    <n v="0"/>
    <n v="0"/>
  </r>
  <r>
    <s v="DL-3637"/>
    <s v="Freight forwarder ABC"/>
    <x v="1"/>
    <s v="Mogadishu"/>
    <x v="2"/>
    <x v="2"/>
    <d v="2022-05-23T00:00:00"/>
    <d v="2022-05-23T00:00:00"/>
    <x v="0"/>
    <x v="4"/>
    <x v="0"/>
    <s v="Paid"/>
    <s v="Invoiced"/>
    <s v="FOB"/>
    <n v="25.074999999999999"/>
    <n v="100"/>
    <s v="USD"/>
    <n v="100"/>
    <n v="2507.5"/>
    <n v="2000"/>
    <s v="NAD"/>
    <n v="114"/>
    <n v="2858.55"/>
    <n v="25.074999999999999"/>
    <n v="-14"/>
    <n v="-351.05"/>
    <n v="1"/>
    <n v="0"/>
    <n v="0"/>
    <n v="0"/>
    <n v="0"/>
  </r>
  <r>
    <s v="DL-3639"/>
    <s v="Freight forwarder ABC"/>
    <x v="1"/>
    <s v="Mogadishu"/>
    <x v="2"/>
    <x v="2"/>
    <d v="2022-05-23T00:00:00"/>
    <d v="2022-05-23T00:00:00"/>
    <x v="0"/>
    <x v="4"/>
    <x v="0"/>
    <s v="Paid"/>
    <s v="Invoiced"/>
    <s v="FOB"/>
    <n v="25.074999999999999"/>
    <n v="100"/>
    <s v="USD"/>
    <n v="100"/>
    <n v="2507.5"/>
    <n v="2000"/>
    <s v="NAD"/>
    <n v="114"/>
    <n v="2858.55"/>
    <n v="25.074999999999999"/>
    <n v="-14"/>
    <n v="-351.05"/>
    <n v="1"/>
    <n v="0"/>
    <n v="0"/>
    <n v="0"/>
    <n v="0"/>
  </r>
  <r>
    <s v="DL-3641"/>
    <s v="Freight forwarder ABC"/>
    <x v="1"/>
    <s v="Marrakech"/>
    <x v="3"/>
    <x v="4"/>
    <d v="2022-05-23T00:00:00"/>
    <d v="2022-05-23T00:00:00"/>
    <x v="0"/>
    <x v="4"/>
    <x v="0"/>
    <s v="Paid"/>
    <s v="Invoiced"/>
    <s v="FOB"/>
    <n v="24.975999999999999"/>
    <n v="100"/>
    <s v="USD"/>
    <n v="100"/>
    <n v="2497.6"/>
    <n v="2000"/>
    <s v="NAD"/>
    <n v="114"/>
    <n v="2847.2640000000001"/>
    <n v="24.975999999999999"/>
    <n v="-14"/>
    <n v="-349.66399999999999"/>
    <n v="1"/>
    <n v="0"/>
    <n v="0"/>
    <n v="0"/>
    <n v="0"/>
  </r>
  <r>
    <s v="DL-3643"/>
    <s v="Freight forwarder ABC"/>
    <x v="1"/>
    <s v="Zanzibar"/>
    <x v="1"/>
    <x v="24"/>
    <d v="2022-05-23T00:00:00"/>
    <d v="2022-05-23T00:00:00"/>
    <x v="0"/>
    <x v="4"/>
    <x v="0"/>
    <s v="Paid"/>
    <s v="Invoiced"/>
    <s v="FOB"/>
    <n v="24.998000000000001"/>
    <n v="100"/>
    <s v="USD"/>
    <n v="100"/>
    <n v="2499.8000000000002"/>
    <n v="2000"/>
    <s v="NAD"/>
    <n v="114"/>
    <n v="2849.7719999999999"/>
    <n v="24.998000000000001"/>
    <n v="-14"/>
    <n v="-349.97200000000004"/>
    <n v="1"/>
    <n v="0"/>
    <n v="0"/>
    <n v="0"/>
    <n v="0"/>
  </r>
  <r>
    <s v="DL-3645"/>
    <s v="Freight forwarder ABC"/>
    <x v="1"/>
    <s v="Zanzibar"/>
    <x v="3"/>
    <x v="10"/>
    <d v="2022-05-23T00:00:00"/>
    <d v="2022-05-23T00:00:00"/>
    <x v="0"/>
    <x v="4"/>
    <x v="0"/>
    <s v="Paid"/>
    <s v="Invoiced"/>
    <s v="FOB"/>
    <n v="25.097999999999999"/>
    <n v="100"/>
    <s v="USD"/>
    <n v="100"/>
    <n v="2509.7999999999997"/>
    <n v="2000"/>
    <s v="NAD"/>
    <n v="114"/>
    <n v="2861.172"/>
    <n v="25.097999999999999"/>
    <n v="-14"/>
    <n v="-351.37199999999996"/>
    <n v="1"/>
    <n v="0"/>
    <n v="0"/>
    <n v="0"/>
    <n v="0"/>
  </r>
  <r>
    <s v="DL-3647"/>
    <s v="Freight forwarder ABC"/>
    <x v="1"/>
    <s v="Zanzibar"/>
    <x v="1"/>
    <x v="24"/>
    <d v="2022-05-23T00:00:00"/>
    <d v="2022-05-23T00:00:00"/>
    <x v="0"/>
    <x v="4"/>
    <x v="0"/>
    <s v="Paid"/>
    <s v="Invoiced"/>
    <s v="FOB"/>
    <n v="25.152000000000001"/>
    <n v="100"/>
    <s v="USD"/>
    <n v="100"/>
    <n v="2515.2000000000003"/>
    <n v="2000"/>
    <s v="NAD"/>
    <n v="114"/>
    <n v="2867.328"/>
    <n v="25.152000000000001"/>
    <n v="-14"/>
    <n v="-352.12800000000004"/>
    <n v="1"/>
    <n v="0"/>
    <n v="0"/>
    <n v="0"/>
    <n v="0"/>
  </r>
  <r>
    <s v="DL-3649"/>
    <s v="Freight forwarder ABC"/>
    <x v="2"/>
    <s v="Marrakech"/>
    <x v="1"/>
    <x v="9"/>
    <d v="2022-07-02T00:00:00"/>
    <d v="2022-08-03T00:00:00"/>
    <x v="0"/>
    <x v="7"/>
    <x v="0"/>
    <s v="Invoiced"/>
    <s v="Invoiced"/>
    <s v="TRANSPORTATION"/>
    <n v="29.722999999999999"/>
    <n v="600"/>
    <s v="USD"/>
    <n v="600"/>
    <n v="17833.8"/>
    <n v="300"/>
    <s v="USD"/>
    <n v="300"/>
    <n v="8916.9"/>
    <n v="29.722999999999999"/>
    <n v="300"/>
    <n v="8916.9"/>
    <n v="1"/>
    <n v="4.8"/>
    <n v="3.2"/>
    <n v="4"/>
    <n v="12"/>
  </r>
  <r>
    <s v="DL-3652"/>
    <s v="Freight forwarder ABC"/>
    <x v="2"/>
    <s v="Addis Ababa"/>
    <x v="3"/>
    <x v="7"/>
    <d v="2022-07-05T00:00:00"/>
    <d v="2022-08-11T00:00:00"/>
    <x v="0"/>
    <x v="7"/>
    <x v="0"/>
    <s v="Invoiced"/>
    <s v="Invoiced"/>
    <s v="TRANSPORTATION"/>
    <n v="28.558"/>
    <n v="600"/>
    <s v="USD"/>
    <n v="600"/>
    <n v="17134.8"/>
    <n v="300"/>
    <s v="USD"/>
    <n v="300"/>
    <n v="8567.4"/>
    <n v="28.558"/>
    <n v="300"/>
    <n v="8567.4"/>
    <n v="1"/>
    <n v="5.55"/>
    <n v="3.7"/>
    <n v="4.625"/>
    <n v="13.875"/>
  </r>
  <r>
    <s v="DL-3654"/>
    <s v="Freight forwarder ABC"/>
    <x v="2"/>
    <s v="Mogadishu"/>
    <x v="0"/>
    <x v="0"/>
    <d v="2022-06-27T00:00:00"/>
    <d v="2022-07-23T00:00:00"/>
    <x v="0"/>
    <x v="6"/>
    <x v="0"/>
    <s v="Invoiced"/>
    <s v="Invoiced"/>
    <s v="TRANSPORTATION"/>
    <n v="28.724"/>
    <n v="600"/>
    <s v="USD"/>
    <n v="600"/>
    <n v="17234.400000000001"/>
    <n v="300"/>
    <s v="USD"/>
    <n v="300"/>
    <n v="8617.2000000000007"/>
    <n v="28.724000000000004"/>
    <n v="300"/>
    <n v="8617.2000000000007"/>
    <n v="1"/>
    <n v="3.9"/>
    <n v="2.6"/>
    <n v="3.25"/>
    <n v="9.75"/>
  </r>
  <r>
    <s v="DL-3656"/>
    <s v="Freight forwarder ABC"/>
    <x v="2"/>
    <s v="Addis Ababa"/>
    <x v="4"/>
    <x v="8"/>
    <d v="2022-07-01T00:00:00"/>
    <d v="2022-07-28T00:00:00"/>
    <x v="0"/>
    <x v="6"/>
    <x v="0"/>
    <s v="Invoiced"/>
    <s v="Invoiced"/>
    <s v="TRANSPORTATION"/>
    <n v="29.530999999999999"/>
    <n v="600"/>
    <s v="USD"/>
    <n v="600"/>
    <n v="17718.599999999999"/>
    <n v="300"/>
    <s v="USD"/>
    <n v="300"/>
    <n v="8859.2999999999993"/>
    <n v="29.530999999999999"/>
    <n v="300"/>
    <n v="8859.2999999999993"/>
    <n v="1"/>
    <n v="4.05"/>
    <n v="2.7"/>
    <n v="3.375"/>
    <n v="10.125"/>
  </r>
  <r>
    <s v="DL-3658"/>
    <s v="Freight forwarder ABC"/>
    <x v="2"/>
    <s v="Marrakech"/>
    <x v="1"/>
    <x v="9"/>
    <d v="2022-06-27T00:00:00"/>
    <d v="2022-07-21T00:00:00"/>
    <x v="0"/>
    <x v="6"/>
    <x v="0"/>
    <s v="Invoiced"/>
    <s v="Invoiced"/>
    <s v="TRANSPORTATION"/>
    <n v="27.986999999999998"/>
    <n v="600"/>
    <s v="USD"/>
    <n v="600"/>
    <n v="16792.2"/>
    <n v="300"/>
    <s v="USD"/>
    <n v="300"/>
    <n v="8396.1"/>
    <n v="27.987000000000002"/>
    <n v="300"/>
    <n v="8396.1"/>
    <n v="1"/>
    <n v="3.5999999999999996"/>
    <n v="2.4000000000000004"/>
    <n v="3"/>
    <n v="9"/>
  </r>
  <r>
    <s v="DL-3660"/>
    <s v="Freight forwarder ABC"/>
    <x v="2"/>
    <s v="Mogadishu"/>
    <x v="1"/>
    <x v="1"/>
    <d v="2022-06-27T00:00:00"/>
    <d v="2022-07-22T00:00:00"/>
    <x v="0"/>
    <x v="6"/>
    <x v="0"/>
    <s v="Invoiced"/>
    <s v="Invoiced"/>
    <s v="TRANSPORTATION"/>
    <n v="28.073"/>
    <n v="600"/>
    <s v="USD"/>
    <n v="600"/>
    <n v="16843.8"/>
    <n v="300"/>
    <s v="USD"/>
    <n v="300"/>
    <n v="8421.9"/>
    <n v="28.073"/>
    <n v="300"/>
    <n v="8421.9"/>
    <n v="1"/>
    <n v="3.75"/>
    <n v="2.5"/>
    <n v="3.125"/>
    <n v="9.375"/>
  </r>
  <r>
    <s v="DL-3662"/>
    <s v="Freight forwarder ABC"/>
    <x v="2"/>
    <s v="Marrakech"/>
    <x v="3"/>
    <x v="4"/>
    <d v="2022-07-02T00:00:00"/>
    <d v="2022-07-27T00:00:00"/>
    <x v="0"/>
    <x v="6"/>
    <x v="0"/>
    <s v="Invoiced"/>
    <s v="Invoiced"/>
    <s v="TRANSPORTATION"/>
    <n v="28.678999999999998"/>
    <n v="600"/>
    <s v="USD"/>
    <n v="600"/>
    <n v="17207.399999999998"/>
    <n v="300"/>
    <s v="USD"/>
    <n v="300"/>
    <n v="8603.6999999999989"/>
    <n v="28.678999999999995"/>
    <n v="300"/>
    <n v="8603.6999999999989"/>
    <n v="1"/>
    <n v="3.75"/>
    <n v="2.5"/>
    <n v="3.125"/>
    <n v="9.375"/>
  </r>
  <r>
    <s v="DL-3664"/>
    <s v="Freight forwarder ABC"/>
    <x v="2"/>
    <s v="Marrakech"/>
    <x v="1"/>
    <x v="9"/>
    <d v="2022-06-22T00:00:00"/>
    <d v="2022-07-20T00:00:00"/>
    <x v="0"/>
    <x v="6"/>
    <x v="0"/>
    <s v="Invoiced"/>
    <s v="Invoiced"/>
    <s v="TRANSPORTATION"/>
    <n v="30.265999999999998"/>
    <n v="600"/>
    <s v="USD"/>
    <n v="600"/>
    <n v="18159.599999999999"/>
    <n v="300"/>
    <s v="USD"/>
    <n v="300"/>
    <n v="9079.7999999999993"/>
    <n v="30.265999999999998"/>
    <n v="300"/>
    <n v="9079.7999999999993"/>
    <n v="1"/>
    <n v="4.2"/>
    <n v="2.8000000000000003"/>
    <n v="3.5"/>
    <n v="10.5"/>
  </r>
  <r>
    <s v="DL-3666"/>
    <s v="Freight forwarder ABC"/>
    <x v="2"/>
    <s v="Mogadishu"/>
    <x v="4"/>
    <x v="16"/>
    <d v="2022-07-01T00:00:00"/>
    <d v="2022-07-29T00:00:00"/>
    <x v="0"/>
    <x v="6"/>
    <x v="0"/>
    <s v="Invoiced"/>
    <s v="Invoiced"/>
    <s v="TRANSPORTATION"/>
    <n v="28.753"/>
    <n v="600"/>
    <s v="USD"/>
    <n v="600"/>
    <n v="17251.8"/>
    <n v="300"/>
    <s v="USD"/>
    <n v="300"/>
    <n v="8625.9"/>
    <n v="28.753"/>
    <n v="300"/>
    <n v="8625.9"/>
    <n v="1"/>
    <n v="4.2"/>
    <n v="2.8000000000000003"/>
    <n v="3.5"/>
    <n v="10.5"/>
  </r>
  <r>
    <s v="DL-3668"/>
    <s v="Freight forwarder ABC"/>
    <x v="2"/>
    <s v="Marrakech"/>
    <x v="1"/>
    <x v="9"/>
    <d v="2022-06-29T00:00:00"/>
    <d v="2022-07-30T00:00:00"/>
    <x v="0"/>
    <x v="6"/>
    <x v="0"/>
    <s v="Invoiced"/>
    <s v="Invoiced"/>
    <s v="TRANSPORTATION"/>
    <n v="28.640999999999998"/>
    <n v="600"/>
    <s v="USD"/>
    <n v="600"/>
    <n v="17184.599999999999"/>
    <n v="300"/>
    <s v="USD"/>
    <n v="300"/>
    <n v="8592.2999999999993"/>
    <n v="28.640999999999998"/>
    <n v="300"/>
    <n v="8592.2999999999993"/>
    <n v="1"/>
    <n v="4.6499999999999995"/>
    <n v="3.1"/>
    <n v="3.875"/>
    <n v="11.625"/>
  </r>
  <r>
    <s v="DL-3670"/>
    <s v="Freight forwarder ABC"/>
    <x v="2"/>
    <s v="Zanzibar"/>
    <x v="1"/>
    <x v="24"/>
    <d v="2022-06-29T00:00:00"/>
    <d v="2022-07-30T00:00:00"/>
    <x v="0"/>
    <x v="6"/>
    <x v="0"/>
    <s v="Invoiced"/>
    <s v="Invoiced"/>
    <s v="TRANSPORTATION"/>
    <n v="29.315999999999999"/>
    <n v="600"/>
    <s v="USD"/>
    <n v="600"/>
    <n v="17589.599999999999"/>
    <n v="300"/>
    <s v="USD"/>
    <n v="300"/>
    <n v="8794.7999999999993"/>
    <n v="29.315999999999999"/>
    <n v="300"/>
    <n v="8794.7999999999993"/>
    <n v="1"/>
    <n v="4.6499999999999995"/>
    <n v="3.1"/>
    <n v="3.875"/>
    <n v="11.625"/>
  </r>
  <r>
    <s v="DL-3672"/>
    <s v="Freight forwarder ABC"/>
    <x v="2"/>
    <s v="Mogadishu"/>
    <x v="4"/>
    <x v="16"/>
    <d v="2022-06-29T00:00:00"/>
    <d v="2022-08-04T00:00:00"/>
    <x v="0"/>
    <x v="7"/>
    <x v="0"/>
    <s v="Invoiced"/>
    <s v="Invoiced"/>
    <s v="TRANSPORTATION"/>
    <n v="30.381"/>
    <n v="600"/>
    <s v="USD"/>
    <n v="600"/>
    <n v="18228.599999999999"/>
    <n v="300"/>
    <s v="USD"/>
    <n v="300"/>
    <n v="9114.2999999999993"/>
    <n v="30.380999999999997"/>
    <n v="300"/>
    <n v="9114.2999999999993"/>
    <n v="1"/>
    <n v="5.3999999999999995"/>
    <n v="3.6"/>
    <n v="4.5"/>
    <n v="13.5"/>
  </r>
  <r>
    <s v="DL-3674"/>
    <s v="Freight forwarder ABC"/>
    <x v="2"/>
    <s v="Marrakech"/>
    <x v="2"/>
    <x v="22"/>
    <d v="2022-07-05T00:00:00"/>
    <d v="2022-08-11T00:00:00"/>
    <x v="0"/>
    <x v="7"/>
    <x v="0"/>
    <s v="Invoiced"/>
    <s v="Invoiced"/>
    <s v="TRANSPORTATION"/>
    <n v="33.996000000000002"/>
    <n v="600"/>
    <s v="USD"/>
    <n v="600"/>
    <n v="20397.600000000002"/>
    <n v="300"/>
    <s v="USD"/>
    <n v="300"/>
    <n v="10198.800000000001"/>
    <n v="33.996000000000002"/>
    <n v="300"/>
    <n v="10198.800000000001"/>
    <n v="1"/>
    <n v="5.55"/>
    <n v="3.7"/>
    <n v="4.625"/>
    <n v="13.875"/>
  </r>
  <r>
    <s v="DL-3676"/>
    <s v="Freight forwarder ABC"/>
    <x v="2"/>
    <s v="Marrakech"/>
    <x v="4"/>
    <x v="21"/>
    <d v="2022-07-02T00:00:00"/>
    <d v="2022-08-03T00:00:00"/>
    <x v="0"/>
    <x v="7"/>
    <x v="0"/>
    <s v="Invoiced"/>
    <s v="Invoiced"/>
    <s v="TRANSPORTATION"/>
    <n v="29.998999999999999"/>
    <n v="600"/>
    <s v="USD"/>
    <n v="600"/>
    <n v="17999.399999999998"/>
    <n v="300"/>
    <s v="USD"/>
    <n v="300"/>
    <n v="8999.6999999999989"/>
    <n v="29.998999999999995"/>
    <n v="300"/>
    <n v="8999.6999999999989"/>
    <n v="1"/>
    <n v="4.8"/>
    <n v="3.2"/>
    <n v="4"/>
    <n v="12"/>
  </r>
  <r>
    <s v="DL-3678"/>
    <s v="Freight forwarder ABC"/>
    <x v="2"/>
    <s v="Zanzibar"/>
    <x v="2"/>
    <x v="13"/>
    <d v="2022-06-27T00:00:00"/>
    <d v="2022-08-02T00:00:00"/>
    <x v="0"/>
    <x v="7"/>
    <x v="0"/>
    <s v="Invoiced"/>
    <s v="Invoiced"/>
    <s v="TRANSPORTATION"/>
    <n v="28.331"/>
    <n v="600"/>
    <s v="USD"/>
    <n v="600"/>
    <n v="16998.599999999999"/>
    <n v="300"/>
    <s v="USD"/>
    <n v="300"/>
    <n v="8499.2999999999993"/>
    <n v="28.330999999999996"/>
    <n v="300"/>
    <n v="8499.2999999999993"/>
    <n v="1"/>
    <n v="5.3999999999999995"/>
    <n v="3.6"/>
    <n v="4.5"/>
    <n v="13.5"/>
  </r>
  <r>
    <s v="DL-3680"/>
    <s v="Freight forwarder ABC"/>
    <x v="2"/>
    <s v="Addis Ababa"/>
    <x v="0"/>
    <x v="23"/>
    <d v="2022-07-02T00:00:00"/>
    <d v="2022-08-04T00:00:00"/>
    <x v="0"/>
    <x v="7"/>
    <x v="0"/>
    <s v="Invoiced"/>
    <s v="Invoiced"/>
    <s v="TRANSPORTATION"/>
    <n v="30.167000000000002"/>
    <n v="600"/>
    <s v="USD"/>
    <n v="600"/>
    <n v="18100.2"/>
    <n v="300"/>
    <s v="USD"/>
    <n v="300"/>
    <n v="9050.1"/>
    <n v="30.167000000000002"/>
    <n v="300"/>
    <n v="9050.1"/>
    <n v="1"/>
    <n v="4.95"/>
    <n v="3.3000000000000003"/>
    <n v="4.125"/>
    <n v="12.375"/>
  </r>
  <r>
    <s v="DL-3682"/>
    <s v="Freight forwarder ABC"/>
    <x v="2"/>
    <s v="Addis Ababa"/>
    <x v="2"/>
    <x v="14"/>
    <d v="2022-07-02T00:00:00"/>
    <d v="2022-08-05T00:00:00"/>
    <x v="0"/>
    <x v="7"/>
    <x v="0"/>
    <s v="Invoiced"/>
    <s v="Invoiced"/>
    <s v="TRANSPORTATION"/>
    <n v="28.759"/>
    <n v="600"/>
    <s v="USD"/>
    <n v="600"/>
    <n v="17255.400000000001"/>
    <n v="300"/>
    <s v="USD"/>
    <n v="300"/>
    <n v="8627.7000000000007"/>
    <n v="28.759000000000004"/>
    <n v="300"/>
    <n v="8627.7000000000007"/>
    <n v="1"/>
    <n v="5.0999999999999996"/>
    <n v="3.4000000000000004"/>
    <n v="4.25"/>
    <n v="12.75"/>
  </r>
  <r>
    <s v="DL-3684"/>
    <s v="Freight forwarder ABC"/>
    <x v="2"/>
    <s v="Addis Ababa"/>
    <x v="4"/>
    <x v="8"/>
    <d v="2022-07-01T00:00:00"/>
    <d v="2022-07-30T00:00:00"/>
    <x v="0"/>
    <x v="6"/>
    <x v="0"/>
    <s v="Invoiced"/>
    <s v="Invoiced"/>
    <s v="TRANSPORTATION"/>
    <n v="29.297000000000001"/>
    <n v="600"/>
    <s v="USD"/>
    <n v="600"/>
    <n v="17578.2"/>
    <n v="300"/>
    <s v="USD"/>
    <n v="300"/>
    <n v="8789.1"/>
    <n v="29.297000000000001"/>
    <n v="300"/>
    <n v="8789.1"/>
    <n v="1"/>
    <n v="4.3499999999999996"/>
    <n v="2.9000000000000004"/>
    <n v="3.625"/>
    <n v="10.875"/>
  </r>
  <r>
    <s v="DL-3686"/>
    <s v="Freight forwarder ABC"/>
    <x v="2"/>
    <s v="Mogadishu"/>
    <x v="0"/>
    <x v="0"/>
    <d v="2022-06-28T00:00:00"/>
    <d v="2022-07-22T00:00:00"/>
    <x v="0"/>
    <x v="6"/>
    <x v="0"/>
    <s v="Invoiced"/>
    <s v="Invoiced"/>
    <s v="TRANSPORTATION"/>
    <n v="28.341999999999999"/>
    <n v="600"/>
    <s v="USD"/>
    <n v="600"/>
    <n v="17005.2"/>
    <n v="300"/>
    <s v="USD"/>
    <n v="300"/>
    <n v="8502.6"/>
    <n v="28.342000000000002"/>
    <n v="300"/>
    <n v="8502.6"/>
    <n v="1"/>
    <n v="3.5999999999999996"/>
    <n v="2.4000000000000004"/>
    <n v="3"/>
    <n v="9"/>
  </r>
  <r>
    <s v="DL-3688"/>
    <s v="Freight forwarder ABC"/>
    <x v="2"/>
    <s v="Mogadishu"/>
    <x v="4"/>
    <x v="16"/>
    <d v="2022-06-27T00:00:00"/>
    <d v="2022-07-22T00:00:00"/>
    <x v="0"/>
    <x v="6"/>
    <x v="0"/>
    <s v="Invoiced"/>
    <s v="Invoiced"/>
    <s v="TRANSPORTATION"/>
    <n v="30.071999999999999"/>
    <n v="600"/>
    <s v="USD"/>
    <n v="600"/>
    <n v="18043.2"/>
    <n v="300"/>
    <s v="USD"/>
    <n v="300"/>
    <n v="9021.6"/>
    <n v="30.072000000000003"/>
    <n v="300"/>
    <n v="9021.6"/>
    <n v="1"/>
    <n v="3.75"/>
    <n v="2.5"/>
    <n v="3.125"/>
    <n v="9.375"/>
  </r>
  <r>
    <s v="DL-3690"/>
    <s v="Freight forwarder ABC"/>
    <x v="2"/>
    <s v="Zanzibar"/>
    <x v="2"/>
    <x v="13"/>
    <d v="2022-06-27T00:00:00"/>
    <d v="2022-07-27T00:00:00"/>
    <x v="0"/>
    <x v="6"/>
    <x v="0"/>
    <s v="Invoiced"/>
    <s v="Invoiced"/>
    <s v="TRANSPORTATION"/>
    <n v="28.776"/>
    <n v="600"/>
    <s v="USD"/>
    <n v="600"/>
    <n v="17265.599999999999"/>
    <n v="300"/>
    <s v="USD"/>
    <n v="300"/>
    <n v="8632.7999999999993"/>
    <n v="28.775999999999996"/>
    <n v="300"/>
    <n v="8632.7999999999993"/>
    <n v="1"/>
    <n v="4.5"/>
    <n v="3"/>
    <n v="3.75"/>
    <n v="11.25"/>
  </r>
  <r>
    <s v="DL-3692"/>
    <s v="Freight forwarder ABC"/>
    <x v="2"/>
    <s v="Mombasa"/>
    <x v="2"/>
    <x v="3"/>
    <d v="2022-06-27T00:00:00"/>
    <d v="2022-07-25T00:00:00"/>
    <x v="0"/>
    <x v="6"/>
    <x v="0"/>
    <s v="Invoiced"/>
    <s v="Invoiced"/>
    <s v="TRANSPORTATION"/>
    <n v="28.015000000000001"/>
    <n v="600"/>
    <s v="USD"/>
    <n v="600"/>
    <n v="16809"/>
    <n v="300"/>
    <s v="USD"/>
    <n v="300"/>
    <n v="8404.5"/>
    <n v="28.015000000000001"/>
    <n v="300"/>
    <n v="8404.5"/>
    <n v="1"/>
    <n v="4.2"/>
    <n v="2.8000000000000003"/>
    <n v="3.5"/>
    <n v="10.5"/>
  </r>
  <r>
    <s v="DL-3694"/>
    <s v="Freight forwarder ABC"/>
    <x v="2"/>
    <s v="Addis Ababa"/>
    <x v="4"/>
    <x v="8"/>
    <d v="2022-06-29T00:00:00"/>
    <d v="2022-08-11T00:00:00"/>
    <x v="0"/>
    <x v="7"/>
    <x v="0"/>
    <s v="Invoiced"/>
    <s v="Invoiced"/>
    <s v="TRANSPORTATION"/>
    <n v="28.123000000000001"/>
    <n v="600"/>
    <s v="USD"/>
    <n v="600"/>
    <n v="16873.8"/>
    <n v="300"/>
    <s v="USD"/>
    <n v="300"/>
    <n v="8436.9"/>
    <n v="28.122999999999998"/>
    <n v="300"/>
    <n v="8436.9"/>
    <n v="1"/>
    <n v="6.45"/>
    <n v="4.3"/>
    <n v="5.375"/>
    <n v="16.125"/>
  </r>
  <r>
    <s v="DL-3696"/>
    <s v="Freight forwarder ABC"/>
    <x v="2"/>
    <s v="Marrakech"/>
    <x v="3"/>
    <x v="4"/>
    <d v="2022-06-29T00:00:00"/>
    <d v="2022-07-29T00:00:00"/>
    <x v="0"/>
    <x v="6"/>
    <x v="0"/>
    <s v="Invoiced"/>
    <s v="Invoiced"/>
    <s v="TRANSPORTATION"/>
    <n v="29.24"/>
    <n v="600"/>
    <s v="USD"/>
    <n v="600"/>
    <n v="17544"/>
    <n v="300"/>
    <s v="USD"/>
    <n v="300"/>
    <n v="8772"/>
    <n v="29.24"/>
    <n v="300"/>
    <n v="8772"/>
    <n v="1"/>
    <n v="4.5"/>
    <n v="3"/>
    <n v="3.75"/>
    <n v="11.25"/>
  </r>
  <r>
    <s v="DL-3698"/>
    <s v="Freight forwarder ABC"/>
    <x v="2"/>
    <s v="Marrakech"/>
    <x v="0"/>
    <x v="5"/>
    <d v="2022-06-27T00:00:00"/>
    <d v="2022-08-03T00:00:00"/>
    <x v="0"/>
    <x v="7"/>
    <x v="0"/>
    <s v="Invoiced"/>
    <s v="Invoiced"/>
    <s v="TRANSPORTATION"/>
    <n v="30.065999999999999"/>
    <n v="600"/>
    <s v="USD"/>
    <n v="600"/>
    <n v="18039.599999999999"/>
    <n v="300"/>
    <s v="USD"/>
    <n v="300"/>
    <n v="9019.7999999999993"/>
    <n v="30.065999999999999"/>
    <n v="300"/>
    <n v="9019.7999999999993"/>
    <n v="1"/>
    <n v="5.55"/>
    <n v="3.7"/>
    <n v="4.625"/>
    <n v="13.875"/>
  </r>
  <r>
    <s v="DL-3700"/>
    <s v="Freight forwarder ABC"/>
    <x v="2"/>
    <s v="Addis Ababa"/>
    <x v="1"/>
    <x v="17"/>
    <d v="2022-07-07T00:00:00"/>
    <d v="2022-08-01T00:00:00"/>
    <x v="0"/>
    <x v="7"/>
    <x v="0"/>
    <s v="Invoiced"/>
    <s v="Invoiced"/>
    <s v="TRANSPORTATION"/>
    <n v="33.914999999999999"/>
    <n v="600"/>
    <s v="USD"/>
    <n v="600"/>
    <n v="20349"/>
    <n v="300"/>
    <s v="USD"/>
    <n v="300"/>
    <n v="10174.5"/>
    <n v="33.914999999999999"/>
    <n v="300"/>
    <n v="10174.5"/>
    <n v="1"/>
    <n v="3.75"/>
    <n v="2.5"/>
    <n v="3.125"/>
    <n v="9.375"/>
  </r>
  <r>
    <s v="DL-3702"/>
    <s v="Freight forwarder ABC"/>
    <x v="2"/>
    <s v="Zanzibar"/>
    <x v="4"/>
    <x v="12"/>
    <d v="2022-07-09T00:00:00"/>
    <d v="2022-08-10T00:00:00"/>
    <x v="0"/>
    <x v="7"/>
    <x v="0"/>
    <s v="Invoiced"/>
    <s v="Invoiced"/>
    <s v="TRANSPORTATION"/>
    <n v="32.917000000000002"/>
    <n v="600"/>
    <s v="USD"/>
    <n v="600"/>
    <n v="19750.2"/>
    <n v="300"/>
    <s v="USD"/>
    <n v="300"/>
    <n v="9875.1"/>
    <n v="32.917000000000002"/>
    <n v="300"/>
    <n v="9875.1"/>
    <n v="1"/>
    <n v="4.8"/>
    <n v="3.2"/>
    <n v="4"/>
    <n v="12"/>
  </r>
  <r>
    <s v="DL-3704"/>
    <s v="Freight forwarder ABC"/>
    <x v="2"/>
    <s v="Mombasa"/>
    <x v="4"/>
    <x v="6"/>
    <d v="2022-07-04T00:00:00"/>
    <d v="2022-08-05T00:00:00"/>
    <x v="0"/>
    <x v="7"/>
    <x v="0"/>
    <s v="Invoiced"/>
    <s v="Invoiced"/>
    <s v="TRANSPORTATION"/>
    <n v="34.569000000000003"/>
    <n v="600"/>
    <s v="USD"/>
    <n v="600"/>
    <n v="20741.400000000001"/>
    <n v="300"/>
    <s v="USD"/>
    <n v="300"/>
    <n v="10370.700000000001"/>
    <n v="34.569000000000003"/>
    <n v="300"/>
    <n v="10370.700000000001"/>
    <n v="1"/>
    <n v="4.8"/>
    <n v="3.2"/>
    <n v="4"/>
    <n v="12"/>
  </r>
  <r>
    <s v="DL-3706"/>
    <s v="Freight forwarder ABC"/>
    <x v="2"/>
    <s v="Mombasa"/>
    <x v="2"/>
    <x v="3"/>
    <d v="2022-07-02T00:00:00"/>
    <d v="2022-08-05T00:00:00"/>
    <x v="0"/>
    <x v="7"/>
    <x v="0"/>
    <s v="Invoiced"/>
    <s v="Invoiced"/>
    <s v="TRANSPORTATION"/>
    <n v="32.685000000000002"/>
    <n v="600"/>
    <s v="USD"/>
    <n v="600"/>
    <n v="19611"/>
    <n v="300"/>
    <s v="USD"/>
    <n v="300"/>
    <n v="9805.5"/>
    <n v="32.685000000000002"/>
    <n v="300"/>
    <n v="9805.5"/>
    <n v="1"/>
    <n v="5.0999999999999996"/>
    <n v="3.4000000000000004"/>
    <n v="4.25"/>
    <n v="12.75"/>
  </r>
  <r>
    <s v="DL-3708"/>
    <s v="Freight forwarder ABC"/>
    <x v="2"/>
    <s v="Mombasa"/>
    <x v="0"/>
    <x v="11"/>
    <d v="2022-06-06T00:00:00"/>
    <d v="2022-06-30T00:00:00"/>
    <x v="0"/>
    <x v="5"/>
    <x v="0"/>
    <s v="Invoiced"/>
    <s v="Invoiced"/>
    <s v="TRANSPORTATION"/>
    <n v="30.434000000000001"/>
    <n v="600"/>
    <s v="USD"/>
    <n v="600"/>
    <n v="18260.400000000001"/>
    <n v="300"/>
    <s v="USD"/>
    <n v="300"/>
    <n v="9130.2000000000007"/>
    <n v="30.434000000000001"/>
    <n v="300"/>
    <n v="9130.2000000000007"/>
    <n v="1"/>
    <n v="3.5999999999999996"/>
    <n v="2.4000000000000004"/>
    <n v="3"/>
    <n v="9"/>
  </r>
  <r>
    <s v="DL-3709"/>
    <s v="Freight forwarder ABC"/>
    <x v="2"/>
    <s v="Mogadishu"/>
    <x v="2"/>
    <x v="2"/>
    <d v="2022-06-13T00:00:00"/>
    <d v="2022-07-06T00:00:00"/>
    <x v="0"/>
    <x v="6"/>
    <x v="0"/>
    <s v="Invoiced"/>
    <s v="Invoiced"/>
    <s v="TRANSPORTATION"/>
    <n v="29.54"/>
    <n v="600"/>
    <s v="USD"/>
    <n v="600"/>
    <n v="17724"/>
    <n v="300"/>
    <s v="USD"/>
    <n v="300"/>
    <n v="8862"/>
    <n v="29.54"/>
    <n v="300"/>
    <n v="8862"/>
    <n v="1"/>
    <n v="3.4499999999999997"/>
    <n v="2.3000000000000003"/>
    <n v="2.875"/>
    <n v="8.625"/>
  </r>
  <r>
    <s v="DL-3710"/>
    <s v="Freight forwarder ABC"/>
    <x v="2"/>
    <s v="Marrakech"/>
    <x v="2"/>
    <x v="22"/>
    <d v="2022-06-13T00:00:00"/>
    <d v="2022-07-12T00:00:00"/>
    <x v="0"/>
    <x v="6"/>
    <x v="0"/>
    <s v="Invoiced"/>
    <s v="Invoiced"/>
    <s v="TRANSPORTATION"/>
    <n v="29.727"/>
    <n v="600"/>
    <s v="USD"/>
    <n v="600"/>
    <n v="17836.2"/>
    <n v="300"/>
    <s v="USD"/>
    <n v="300"/>
    <n v="8918.1"/>
    <n v="29.727"/>
    <n v="300"/>
    <n v="8918.1"/>
    <n v="1"/>
    <n v="4.3499999999999996"/>
    <n v="2.9000000000000004"/>
    <n v="3.625"/>
    <n v="10.875"/>
  </r>
  <r>
    <s v="DL-3711"/>
    <s v="Freight forwarder ABC"/>
    <x v="2"/>
    <s v="Addis Ababa"/>
    <x v="3"/>
    <x v="7"/>
    <d v="2022-06-21T00:00:00"/>
    <d v="2022-07-23T00:00:00"/>
    <x v="0"/>
    <x v="6"/>
    <x v="0"/>
    <s v="Invoiced"/>
    <s v="Invoiced"/>
    <s v="TRANSPORTATION"/>
    <n v="29.513999999999999"/>
    <n v="600"/>
    <s v="USD"/>
    <n v="600"/>
    <n v="17708.399999999998"/>
    <n v="300"/>
    <s v="USD"/>
    <n v="300"/>
    <n v="8854.1999999999989"/>
    <n v="29.513999999999996"/>
    <n v="300"/>
    <n v="8854.1999999999989"/>
    <n v="1"/>
    <n v="4.8"/>
    <n v="3.2"/>
    <n v="4"/>
    <n v="12"/>
  </r>
  <r>
    <s v="DL-3712"/>
    <s v="Freight forwarder ABC"/>
    <x v="2"/>
    <s v="Addis Ababa"/>
    <x v="1"/>
    <x v="17"/>
    <d v="2022-06-14T00:00:00"/>
    <d v="2022-07-12T00:00:00"/>
    <x v="0"/>
    <x v="6"/>
    <x v="0"/>
    <s v="Invoiced"/>
    <s v="Invoiced"/>
    <s v="TRANSPORTATION"/>
    <n v="29.797000000000001"/>
    <n v="600"/>
    <s v="USD"/>
    <n v="600"/>
    <n v="17878.2"/>
    <n v="300"/>
    <s v="USD"/>
    <n v="300"/>
    <n v="8939.1"/>
    <n v="29.797000000000001"/>
    <n v="300"/>
    <n v="8939.1"/>
    <n v="1"/>
    <n v="4.2"/>
    <n v="2.8000000000000003"/>
    <n v="3.5"/>
    <n v="10.5"/>
  </r>
  <r>
    <s v="DL-3713"/>
    <s v="Freight forwarder ABC"/>
    <x v="2"/>
    <s v="Zanzibar"/>
    <x v="0"/>
    <x v="15"/>
    <d v="2022-06-17T00:00:00"/>
    <d v="2022-07-17T00:00:00"/>
    <x v="0"/>
    <x v="6"/>
    <x v="0"/>
    <s v="Invoiced"/>
    <s v="Invoiced"/>
    <s v="TRANSPORTATION"/>
    <n v="28.504999999999999"/>
    <n v="600"/>
    <s v="USD"/>
    <n v="600"/>
    <n v="17103"/>
    <n v="300"/>
    <s v="USD"/>
    <n v="300"/>
    <n v="8551.5"/>
    <n v="28.504999999999999"/>
    <n v="300"/>
    <n v="8551.5"/>
    <n v="1"/>
    <n v="4.5"/>
    <n v="3"/>
    <n v="3.75"/>
    <n v="11.25"/>
  </r>
  <r>
    <s v="DL-3714"/>
    <s v="Freight forwarder ABC"/>
    <x v="2"/>
    <s v="Mogadishu"/>
    <x v="1"/>
    <x v="1"/>
    <d v="2022-06-13T00:00:00"/>
    <d v="2022-07-15T00:00:00"/>
    <x v="0"/>
    <x v="6"/>
    <x v="0"/>
    <s v="Invoiced"/>
    <s v="Invoiced"/>
    <s v="TRANSPORTATION"/>
    <n v="30.164000000000001"/>
    <n v="600"/>
    <s v="USD"/>
    <n v="600"/>
    <n v="18098.400000000001"/>
    <n v="300"/>
    <s v="USD"/>
    <n v="300"/>
    <n v="9049.2000000000007"/>
    <n v="30.164000000000001"/>
    <n v="300"/>
    <n v="9049.2000000000007"/>
    <n v="1"/>
    <n v="4.8"/>
    <n v="3.2"/>
    <n v="4"/>
    <n v="12"/>
  </r>
  <r>
    <s v="DL-3716"/>
    <s v="Freight forwarder ABC"/>
    <x v="2"/>
    <s v="Mombasa"/>
    <x v="4"/>
    <x v="6"/>
    <d v="2022-06-14T00:00:00"/>
    <d v="2022-07-08T00:00:00"/>
    <x v="0"/>
    <x v="6"/>
    <x v="0"/>
    <s v="Invoiced"/>
    <s v="Invoiced"/>
    <s v="TRANSPORTATION"/>
    <n v="29.803000000000001"/>
    <n v="600"/>
    <s v="USD"/>
    <n v="600"/>
    <n v="17881.8"/>
    <n v="300"/>
    <s v="USD"/>
    <n v="300"/>
    <n v="8940.9"/>
    <n v="29.802999999999997"/>
    <n v="300"/>
    <n v="8940.9"/>
    <n v="1"/>
    <n v="3.5999999999999996"/>
    <n v="2.4000000000000004"/>
    <n v="3"/>
    <n v="9"/>
  </r>
  <r>
    <s v="DL-3718"/>
    <s v="Freight forwarder ABC"/>
    <x v="2"/>
    <s v="Mombasa"/>
    <x v="0"/>
    <x v="11"/>
    <d v="2022-06-14T00:00:00"/>
    <d v="2022-07-09T00:00:00"/>
    <x v="0"/>
    <x v="6"/>
    <x v="0"/>
    <s v="Invoiced"/>
    <s v="Invoiced"/>
    <s v="TRANSPORTATION"/>
    <n v="27.867000000000001"/>
    <n v="600"/>
    <s v="USD"/>
    <n v="600"/>
    <n v="16720.2"/>
    <n v="300"/>
    <s v="USD"/>
    <n v="300"/>
    <n v="8360.1"/>
    <n v="27.867000000000001"/>
    <n v="300"/>
    <n v="8360.1"/>
    <n v="1"/>
    <n v="3.75"/>
    <n v="2.5"/>
    <n v="3.125"/>
    <n v="9.375"/>
  </r>
  <r>
    <s v="DL-3720"/>
    <s v="Freight forwarder ABC"/>
    <x v="2"/>
    <s v="Mogadishu"/>
    <x v="1"/>
    <x v="1"/>
    <d v="2022-07-02T00:00:00"/>
    <d v="2022-07-30T00:00:00"/>
    <x v="0"/>
    <x v="6"/>
    <x v="0"/>
    <s v="Invoiced"/>
    <s v="Invoiced"/>
    <s v="TRANSPORTATION"/>
    <n v="30.452999999999999"/>
    <n v="600"/>
    <s v="USD"/>
    <n v="600"/>
    <n v="18271.8"/>
    <n v="300"/>
    <s v="USD"/>
    <n v="300"/>
    <n v="9135.9"/>
    <n v="30.452999999999999"/>
    <n v="300"/>
    <n v="9135.9"/>
    <n v="1"/>
    <n v="4.2"/>
    <n v="2.8000000000000003"/>
    <n v="3.5"/>
    <n v="10.5"/>
  </r>
  <r>
    <s v="DL-3722"/>
    <s v="Freight forwarder ABC"/>
    <x v="2"/>
    <s v="Marrakech"/>
    <x v="2"/>
    <x v="22"/>
    <d v="2022-06-15T00:00:00"/>
    <d v="2022-07-09T00:00:00"/>
    <x v="0"/>
    <x v="6"/>
    <x v="0"/>
    <s v="Invoiced"/>
    <s v="Invoiced"/>
    <s v="TRANSPORTATION"/>
    <n v="29.655000000000001"/>
    <n v="600"/>
    <s v="USD"/>
    <n v="600"/>
    <n v="17793"/>
    <n v="300"/>
    <s v="USD"/>
    <n v="300"/>
    <n v="8896.5"/>
    <n v="29.655000000000001"/>
    <n v="300"/>
    <n v="8896.5"/>
    <n v="1"/>
    <n v="3.5999999999999996"/>
    <n v="2.4000000000000004"/>
    <n v="3"/>
    <n v="9"/>
  </r>
  <r>
    <s v="DL-3724"/>
    <s v="Freight forwarder ABC"/>
    <x v="2"/>
    <s v="Zanzibar"/>
    <x v="4"/>
    <x v="12"/>
    <d v="2022-06-14T00:00:00"/>
    <d v="2022-07-08T00:00:00"/>
    <x v="0"/>
    <x v="6"/>
    <x v="0"/>
    <s v="Invoiced"/>
    <s v="Invoiced"/>
    <s v="TRANSPORTATION"/>
    <n v="28.024000000000001"/>
    <n v="600"/>
    <s v="USD"/>
    <n v="600"/>
    <n v="16814.400000000001"/>
    <n v="300"/>
    <s v="USD"/>
    <n v="300"/>
    <n v="8407.2000000000007"/>
    <n v="28.024000000000001"/>
    <n v="300"/>
    <n v="8407.2000000000007"/>
    <n v="1"/>
    <n v="3.5999999999999996"/>
    <n v="2.4000000000000004"/>
    <n v="3"/>
    <n v="9"/>
  </r>
  <r>
    <s v="DL-3726"/>
    <s v="Freight forwarder ABC"/>
    <x v="2"/>
    <s v="Mogadishu"/>
    <x v="3"/>
    <x v="20"/>
    <d v="2022-06-20T00:00:00"/>
    <d v="2022-07-15T00:00:00"/>
    <x v="0"/>
    <x v="6"/>
    <x v="0"/>
    <s v="Invoiced"/>
    <s v="Invoiced"/>
    <s v="TRANSPORTATION"/>
    <n v="30.404"/>
    <n v="600"/>
    <s v="USD"/>
    <n v="600"/>
    <n v="18242.400000000001"/>
    <n v="300"/>
    <s v="USD"/>
    <n v="300"/>
    <n v="9121.2000000000007"/>
    <n v="30.404000000000003"/>
    <n v="300"/>
    <n v="9121.2000000000007"/>
    <n v="1"/>
    <n v="3.75"/>
    <n v="2.5"/>
    <n v="3.125"/>
    <n v="9.375"/>
  </r>
  <r>
    <s v="DL-3728"/>
    <s v="Freight forwarder ABC"/>
    <x v="2"/>
    <s v="Mogadishu"/>
    <x v="1"/>
    <x v="1"/>
    <d v="2022-06-16T00:00:00"/>
    <d v="2022-07-14T00:00:00"/>
    <x v="0"/>
    <x v="6"/>
    <x v="0"/>
    <s v="Invoiced"/>
    <s v="Invoiced"/>
    <s v="TRANSPORTATION"/>
    <n v="30.332999999999998"/>
    <n v="600"/>
    <s v="USD"/>
    <n v="600"/>
    <n v="18199.8"/>
    <n v="300"/>
    <s v="USD"/>
    <n v="300"/>
    <n v="9099.9"/>
    <n v="30.332999999999998"/>
    <n v="300"/>
    <n v="9099.9"/>
    <n v="1"/>
    <n v="4.2"/>
    <n v="2.8000000000000003"/>
    <n v="3.5"/>
    <n v="10.5"/>
  </r>
  <r>
    <s v="DL-3730"/>
    <s v="Freight forwarder ABC"/>
    <x v="2"/>
    <s v="Addis Ababa"/>
    <x v="1"/>
    <x v="17"/>
    <d v="2022-06-16T00:00:00"/>
    <d v="2022-07-22T00:00:00"/>
    <x v="0"/>
    <x v="6"/>
    <x v="0"/>
    <s v="Invoiced"/>
    <s v="Invoiced"/>
    <s v="TRANSPORTATION"/>
    <n v="30.14"/>
    <n v="600"/>
    <s v="USD"/>
    <n v="600"/>
    <n v="18084"/>
    <n v="300"/>
    <s v="USD"/>
    <n v="300"/>
    <n v="9042"/>
    <n v="30.14"/>
    <n v="300"/>
    <n v="9042"/>
    <n v="1"/>
    <n v="5.3999999999999995"/>
    <n v="3.6"/>
    <n v="4.5"/>
    <n v="13.5"/>
  </r>
  <r>
    <s v="DL-3732"/>
    <s v="Freight forwarder ABC"/>
    <x v="2"/>
    <s v="Mombasa"/>
    <x v="4"/>
    <x v="6"/>
    <d v="2022-06-15T00:00:00"/>
    <d v="2022-07-08T00:00:00"/>
    <x v="0"/>
    <x v="6"/>
    <x v="0"/>
    <s v="Invoiced"/>
    <s v="Invoiced"/>
    <s v="TRANSPORTATION"/>
    <n v="28.102"/>
    <n v="600"/>
    <s v="USD"/>
    <n v="600"/>
    <n v="16861.2"/>
    <n v="300"/>
    <s v="USD"/>
    <n v="300"/>
    <n v="8430.6"/>
    <n v="28.102"/>
    <n v="300"/>
    <n v="8430.6"/>
    <n v="1"/>
    <n v="3.4499999999999997"/>
    <n v="2.3000000000000003"/>
    <n v="2.875"/>
    <n v="8.625"/>
  </r>
  <r>
    <s v="DL-3734"/>
    <s v="Freight forwarder ABC"/>
    <x v="2"/>
    <s v="Marrakech"/>
    <x v="3"/>
    <x v="4"/>
    <d v="2022-06-29T00:00:00"/>
    <d v="2022-07-25T00:00:00"/>
    <x v="0"/>
    <x v="6"/>
    <x v="0"/>
    <s v="Invoiced"/>
    <s v="Invoiced"/>
    <s v="TRANSPORTATION"/>
    <n v="28.047999999999998"/>
    <n v="600"/>
    <s v="USD"/>
    <n v="600"/>
    <n v="16828.8"/>
    <n v="300"/>
    <s v="USD"/>
    <n v="300"/>
    <n v="8414.4"/>
    <n v="28.047999999999998"/>
    <n v="300"/>
    <n v="8414.4"/>
    <n v="1"/>
    <n v="3.9"/>
    <n v="2.6"/>
    <n v="3.25"/>
    <n v="9.75"/>
  </r>
  <r>
    <s v="DL-3736"/>
    <s v="Freight forwarder ABC"/>
    <x v="2"/>
    <s v="Addis Ababa"/>
    <x v="0"/>
    <x v="23"/>
    <d v="2022-06-15T00:00:00"/>
    <d v="2022-07-06T00:00:00"/>
    <x v="0"/>
    <x v="6"/>
    <x v="0"/>
    <s v="Invoiced"/>
    <s v="Invoiced"/>
    <s v="TRANSPORTATION"/>
    <n v="27.725000000000001"/>
    <n v="600"/>
    <s v="USD"/>
    <n v="600"/>
    <n v="16635"/>
    <n v="300"/>
    <s v="USD"/>
    <n v="300"/>
    <n v="8317.5"/>
    <n v="27.725000000000001"/>
    <n v="300"/>
    <n v="8317.5"/>
    <n v="1"/>
    <n v="3.15"/>
    <n v="2.1"/>
    <n v="2.625"/>
    <n v="7.875"/>
  </r>
  <r>
    <s v="DL-3738"/>
    <s v="Freight forwarder ABC"/>
    <x v="2"/>
    <s v="Marrakech"/>
    <x v="2"/>
    <x v="22"/>
    <d v="2022-07-18T00:00:00"/>
    <d v="2022-08-14T00:00:00"/>
    <x v="0"/>
    <x v="7"/>
    <x v="0"/>
    <s v="Invoiced"/>
    <s v="Invoiced"/>
    <s v="TRANSPORTATION"/>
    <n v="34.314"/>
    <n v="600"/>
    <s v="USD"/>
    <n v="600"/>
    <n v="20588.400000000001"/>
    <n v="300"/>
    <s v="USD"/>
    <n v="300"/>
    <n v="10294.200000000001"/>
    <n v="34.314"/>
    <n v="300"/>
    <n v="10294.200000000001"/>
    <n v="1"/>
    <n v="4.05"/>
    <n v="2.7"/>
    <n v="3.375"/>
    <n v="10.125"/>
  </r>
  <r>
    <s v="DL-3740"/>
    <s v="Freight forwarder ABC"/>
    <x v="2"/>
    <s v="Mombasa"/>
    <x v="3"/>
    <x v="19"/>
    <d v="2022-06-14T00:00:00"/>
    <d v="2022-07-08T00:00:00"/>
    <x v="0"/>
    <x v="6"/>
    <x v="0"/>
    <s v="Invoiced"/>
    <s v="Invoiced"/>
    <s v="TRANSPORTATION"/>
    <n v="30.161999999999999"/>
    <n v="600"/>
    <s v="USD"/>
    <n v="600"/>
    <n v="18097.2"/>
    <n v="300"/>
    <s v="USD"/>
    <n v="300"/>
    <n v="9048.6"/>
    <n v="30.162000000000003"/>
    <n v="300"/>
    <n v="9048.6"/>
    <n v="1"/>
    <n v="3.5999999999999996"/>
    <n v="2.4000000000000004"/>
    <n v="3"/>
    <n v="9"/>
  </r>
  <r>
    <s v="DL-3741"/>
    <s v="Freight forwarder ABC"/>
    <x v="2"/>
    <s v="Zanzibar"/>
    <x v="3"/>
    <x v="10"/>
    <d v="2022-07-02T00:00:00"/>
    <d v="2022-07-27T00:00:00"/>
    <x v="0"/>
    <x v="6"/>
    <x v="0"/>
    <s v="Invoiced"/>
    <s v="Invoiced"/>
    <s v="TRANSPORTATION"/>
    <n v="28.111999999999998"/>
    <n v="600"/>
    <s v="USD"/>
    <n v="600"/>
    <n v="16867.2"/>
    <n v="300"/>
    <s v="USD"/>
    <n v="300"/>
    <n v="8433.6"/>
    <n v="28.112000000000002"/>
    <n v="300"/>
    <n v="8433.6"/>
    <n v="1"/>
    <n v="3.75"/>
    <n v="2.5"/>
    <n v="3.125"/>
    <n v="9.375"/>
  </r>
  <r>
    <s v="DL-3743"/>
    <s v="Freight forwarder ABC"/>
    <x v="2"/>
    <s v="Marrakech"/>
    <x v="2"/>
    <x v="22"/>
    <d v="2022-07-02T00:00:00"/>
    <d v="2022-07-30T00:00:00"/>
    <x v="0"/>
    <x v="6"/>
    <x v="0"/>
    <s v="Invoiced"/>
    <s v="Invoiced"/>
    <s v="TRANSPORTATION"/>
    <n v="29.574000000000002"/>
    <n v="600"/>
    <s v="USD"/>
    <n v="600"/>
    <n v="17744.400000000001"/>
    <n v="300"/>
    <s v="USD"/>
    <n v="300"/>
    <n v="8872.2000000000007"/>
    <n v="29.574000000000002"/>
    <n v="300"/>
    <n v="8872.2000000000007"/>
    <n v="1"/>
    <n v="4.2"/>
    <n v="2.8000000000000003"/>
    <n v="3.5"/>
    <n v="10.5"/>
  </r>
  <r>
    <s v="DL-3745"/>
    <s v="Freight forwarder ABC"/>
    <x v="2"/>
    <s v="Marrakech"/>
    <x v="3"/>
    <x v="4"/>
    <d v="2022-07-02T00:00:00"/>
    <d v="2022-07-30T00:00:00"/>
    <x v="0"/>
    <x v="6"/>
    <x v="0"/>
    <s v="Invoiced"/>
    <s v="Invoiced"/>
    <s v="TRANSPORTATION"/>
    <n v="27.966999999999999"/>
    <n v="600"/>
    <s v="USD"/>
    <n v="600"/>
    <n v="16780.2"/>
    <n v="300"/>
    <s v="USD"/>
    <n v="300"/>
    <n v="8390.1"/>
    <n v="27.967000000000002"/>
    <n v="300"/>
    <n v="8390.1"/>
    <n v="1"/>
    <n v="4.2"/>
    <n v="2.8000000000000003"/>
    <n v="3.5"/>
    <n v="10.5"/>
  </r>
  <r>
    <s v="DL-3747"/>
    <s v="Freight forwarder ABC"/>
    <x v="2"/>
    <s v="Addis Ababa"/>
    <x v="4"/>
    <x v="8"/>
    <d v="2022-06-21T00:00:00"/>
    <d v="2022-07-21T00:00:00"/>
    <x v="0"/>
    <x v="6"/>
    <x v="0"/>
    <s v="Invoiced"/>
    <s v="Invoiced"/>
    <s v="TRANSPORTATION"/>
    <n v="28.117999999999999"/>
    <n v="600"/>
    <s v="USD"/>
    <n v="600"/>
    <n v="16870.8"/>
    <n v="300"/>
    <s v="USD"/>
    <n v="300"/>
    <n v="8435.4"/>
    <n v="28.117999999999999"/>
    <n v="300"/>
    <n v="8435.4"/>
    <n v="1"/>
    <n v="4.5"/>
    <n v="3"/>
    <n v="3.75"/>
    <n v="11.25"/>
  </r>
  <r>
    <s v="DL-3749"/>
    <s v="Freight forwarder ABC"/>
    <x v="2"/>
    <s v="Addis Ababa"/>
    <x v="4"/>
    <x v="8"/>
    <d v="2022-07-01T00:00:00"/>
    <d v="2022-07-25T00:00:00"/>
    <x v="0"/>
    <x v="6"/>
    <x v="0"/>
    <s v="Invoiced"/>
    <s v="Invoiced"/>
    <s v="TRANSPORTATION"/>
    <n v="30.079000000000001"/>
    <n v="600"/>
    <s v="USD"/>
    <n v="600"/>
    <n v="18047.400000000001"/>
    <n v="300"/>
    <s v="USD"/>
    <n v="300"/>
    <n v="9023.7000000000007"/>
    <n v="30.079000000000004"/>
    <n v="300"/>
    <n v="9023.7000000000007"/>
    <n v="1"/>
    <n v="3.5999999999999996"/>
    <n v="2.4000000000000004"/>
    <n v="3"/>
    <n v="9"/>
  </r>
  <r>
    <s v="DL-3751"/>
    <s v="Freight forwarder ABC"/>
    <x v="2"/>
    <s v="Mogadishu"/>
    <x v="0"/>
    <x v="0"/>
    <d v="2022-06-20T00:00:00"/>
    <d v="2022-07-27T00:00:00"/>
    <x v="0"/>
    <x v="6"/>
    <x v="0"/>
    <s v="Invoiced"/>
    <s v="Invoiced"/>
    <s v="TRANSPORTATION"/>
    <n v="28.625"/>
    <n v="600"/>
    <s v="USD"/>
    <n v="600"/>
    <n v="17175"/>
    <n v="300"/>
    <s v="USD"/>
    <n v="300"/>
    <n v="8587.5"/>
    <n v="28.625"/>
    <n v="300"/>
    <n v="8587.5"/>
    <n v="1"/>
    <n v="5.55"/>
    <n v="3.7"/>
    <n v="4.625"/>
    <n v="13.875"/>
  </r>
  <r>
    <s v="DL-3753"/>
    <s v="Freight forwarder ABC"/>
    <x v="2"/>
    <s v="Marrakech"/>
    <x v="4"/>
    <x v="21"/>
    <d v="2022-06-16T00:00:00"/>
    <d v="2022-07-15T00:00:00"/>
    <x v="0"/>
    <x v="6"/>
    <x v="0"/>
    <s v="Invoiced"/>
    <s v="Invoiced"/>
    <s v="TRANSPORTATION"/>
    <n v="28.481999999999999"/>
    <n v="600"/>
    <s v="USD"/>
    <n v="600"/>
    <n v="17089.2"/>
    <n v="300"/>
    <s v="USD"/>
    <n v="300"/>
    <n v="8544.6"/>
    <n v="28.482000000000003"/>
    <n v="300"/>
    <n v="8544.6"/>
    <n v="1"/>
    <n v="4.3499999999999996"/>
    <n v="2.9000000000000004"/>
    <n v="3.625"/>
    <n v="10.875"/>
  </r>
  <r>
    <s v="DL-3755"/>
    <s v="Freight forwarder ABC"/>
    <x v="2"/>
    <s v="Addis Ababa"/>
    <x v="4"/>
    <x v="8"/>
    <d v="2022-06-15T00:00:00"/>
    <d v="2022-07-08T00:00:00"/>
    <x v="0"/>
    <x v="6"/>
    <x v="0"/>
    <s v="Invoiced"/>
    <s v="Invoiced"/>
    <s v="TRANSPORTATION"/>
    <n v="29.593"/>
    <n v="600"/>
    <s v="USD"/>
    <n v="600"/>
    <n v="17755.8"/>
    <n v="300"/>
    <s v="USD"/>
    <n v="300"/>
    <n v="8877.9"/>
    <n v="29.593"/>
    <n v="300"/>
    <n v="8877.9"/>
    <n v="1"/>
    <n v="3.4499999999999997"/>
    <n v="2.3000000000000003"/>
    <n v="2.875"/>
    <n v="8.625"/>
  </r>
  <r>
    <s v="DL-3757"/>
    <s v="Freight forwarder ABC"/>
    <x v="2"/>
    <s v="Zanzibar"/>
    <x v="0"/>
    <x v="15"/>
    <d v="2022-06-17T00:00:00"/>
    <d v="2022-07-17T00:00:00"/>
    <x v="0"/>
    <x v="6"/>
    <x v="0"/>
    <s v="Invoiced"/>
    <s v="Invoiced"/>
    <s v="TRANSPORTATION"/>
    <n v="30.457000000000001"/>
    <n v="600"/>
    <s v="USD"/>
    <n v="600"/>
    <n v="18274.2"/>
    <n v="300"/>
    <s v="USD"/>
    <n v="300"/>
    <n v="9137.1"/>
    <n v="30.457000000000001"/>
    <n v="300"/>
    <n v="9137.1"/>
    <n v="1"/>
    <n v="4.5"/>
    <n v="3"/>
    <n v="3.75"/>
    <n v="11.25"/>
  </r>
  <r>
    <s v="DL-3759"/>
    <s v="Freight forwarder ABC"/>
    <x v="2"/>
    <s v="Marrakech"/>
    <x v="0"/>
    <x v="5"/>
    <d v="2022-06-16T00:00:00"/>
    <d v="2022-07-15T00:00:00"/>
    <x v="0"/>
    <x v="6"/>
    <x v="0"/>
    <s v="Invoiced"/>
    <s v="Invoiced"/>
    <s v="TRANSPORTATION"/>
    <n v="29.803999999999998"/>
    <n v="600"/>
    <s v="USD"/>
    <n v="600"/>
    <n v="17882.399999999998"/>
    <n v="300"/>
    <s v="USD"/>
    <n v="300"/>
    <n v="8941.1999999999989"/>
    <n v="29.803999999999995"/>
    <n v="300"/>
    <n v="8941.1999999999989"/>
    <n v="1"/>
    <n v="4.3499999999999996"/>
    <n v="2.9000000000000004"/>
    <n v="3.625"/>
    <n v="10.875"/>
  </r>
  <r>
    <s v="DL-3761"/>
    <s v="Freight forwarder ABC"/>
    <x v="2"/>
    <s v="Zanzibar"/>
    <x v="3"/>
    <x v="10"/>
    <d v="2022-06-20T00:00:00"/>
    <d v="2022-07-12T00:00:00"/>
    <x v="0"/>
    <x v="6"/>
    <x v="0"/>
    <s v="Invoiced"/>
    <s v="Invoiced"/>
    <s v="TRANSPORTATION"/>
    <n v="30.384"/>
    <n v="600"/>
    <s v="USD"/>
    <n v="600"/>
    <n v="18230.400000000001"/>
    <n v="300"/>
    <s v="USD"/>
    <n v="300"/>
    <n v="9115.2000000000007"/>
    <n v="30.384000000000004"/>
    <n v="300"/>
    <n v="9115.2000000000007"/>
    <n v="1"/>
    <n v="3.3"/>
    <n v="2.2000000000000002"/>
    <n v="2.75"/>
    <n v="8.25"/>
  </r>
  <r>
    <s v="DL-3763"/>
    <s v="Freight forwarder ABC"/>
    <x v="2"/>
    <s v="Mombasa"/>
    <x v="3"/>
    <x v="19"/>
    <d v="2022-06-20T00:00:00"/>
    <d v="2022-07-12T00:00:00"/>
    <x v="0"/>
    <x v="6"/>
    <x v="0"/>
    <s v="Invoiced"/>
    <s v="Invoiced"/>
    <s v="TRANSPORTATION"/>
    <n v="30.271999999999998"/>
    <n v="600"/>
    <s v="USD"/>
    <n v="600"/>
    <n v="18163.2"/>
    <n v="300"/>
    <s v="USD"/>
    <n v="300"/>
    <n v="9081.6"/>
    <n v="30.272000000000002"/>
    <n v="300"/>
    <n v="9081.6"/>
    <n v="1"/>
    <n v="3.3"/>
    <n v="2.2000000000000002"/>
    <n v="2.75"/>
    <n v="8.25"/>
  </r>
  <r>
    <s v="DL-3765"/>
    <s v="Freight forwarder ABC"/>
    <x v="2"/>
    <s v="Mombasa"/>
    <x v="0"/>
    <x v="11"/>
    <d v="2022-07-02T00:00:00"/>
    <d v="2022-08-05T00:00:00"/>
    <x v="0"/>
    <x v="7"/>
    <x v="0"/>
    <s v="Invoiced"/>
    <s v="Invoiced"/>
    <s v="TRANSPORTATION"/>
    <n v="28.95"/>
    <n v="600"/>
    <s v="USD"/>
    <n v="600"/>
    <n v="17370"/>
    <n v="300"/>
    <s v="USD"/>
    <n v="300"/>
    <n v="8685"/>
    <n v="28.95"/>
    <n v="300"/>
    <n v="8685"/>
    <n v="1"/>
    <n v="5.0999999999999996"/>
    <n v="3.4000000000000004"/>
    <n v="4.25"/>
    <n v="12.75"/>
  </r>
  <r>
    <s v="DL-3767"/>
    <s v="Freight forwarder ABC"/>
    <x v="2"/>
    <s v="Mombasa"/>
    <x v="3"/>
    <x v="19"/>
    <d v="2022-06-23T00:00:00"/>
    <d v="2022-07-18T00:00:00"/>
    <x v="0"/>
    <x v="6"/>
    <x v="0"/>
    <s v="Invoiced"/>
    <s v="Invoiced"/>
    <s v="TRANSPORTATION"/>
    <n v="28.507000000000001"/>
    <n v="600"/>
    <s v="USD"/>
    <n v="600"/>
    <n v="17104.2"/>
    <n v="300"/>
    <s v="USD"/>
    <n v="300"/>
    <n v="8552.1"/>
    <n v="28.507000000000001"/>
    <n v="300"/>
    <n v="8552.1"/>
    <n v="1"/>
    <n v="3.75"/>
    <n v="2.5"/>
    <n v="3.125"/>
    <n v="9.375"/>
  </r>
  <r>
    <s v="DL-3769"/>
    <s v="Freight forwarder ABC"/>
    <x v="2"/>
    <s v="Addis Ababa"/>
    <x v="2"/>
    <x v="14"/>
    <d v="2022-07-11T00:00:00"/>
    <d v="2022-08-13T00:00:00"/>
    <x v="0"/>
    <x v="7"/>
    <x v="0"/>
    <s v="Invoiced"/>
    <s v="Invoiced"/>
    <s v="TRANSPORTATION"/>
    <n v="28.835000000000001"/>
    <n v="600"/>
    <s v="USD"/>
    <n v="600"/>
    <n v="17301"/>
    <n v="300"/>
    <s v="USD"/>
    <n v="300"/>
    <n v="8650.5"/>
    <n v="28.835000000000001"/>
    <n v="300"/>
    <n v="8650.5"/>
    <n v="1"/>
    <n v="4.95"/>
    <n v="3.3000000000000003"/>
    <n v="4.125"/>
    <n v="12.375"/>
  </r>
  <r>
    <s v="DL-3771"/>
    <s v="Freight forwarder ABC"/>
    <x v="2"/>
    <s v="Mogadishu"/>
    <x v="3"/>
    <x v="20"/>
    <d v="2022-06-29T00:00:00"/>
    <d v="2022-07-26T00:00:00"/>
    <x v="0"/>
    <x v="6"/>
    <x v="0"/>
    <s v="Invoiced"/>
    <s v="Invoiced"/>
    <s v="TRANSPORTATION"/>
    <n v="28.751000000000001"/>
    <n v="600"/>
    <s v="USD"/>
    <n v="600"/>
    <n v="17250.600000000002"/>
    <n v="300"/>
    <s v="USD"/>
    <n v="300"/>
    <n v="8625.3000000000011"/>
    <n v="28.751000000000005"/>
    <n v="300"/>
    <n v="8625.3000000000011"/>
    <n v="1"/>
    <n v="4.05"/>
    <n v="2.7"/>
    <n v="3.375"/>
    <n v="10.125"/>
  </r>
  <r>
    <s v="DL-3773"/>
    <s v="Freight forwarder ABC"/>
    <x v="2"/>
    <s v="Mogadishu"/>
    <x v="0"/>
    <x v="0"/>
    <d v="2022-07-05T00:00:00"/>
    <d v="2022-08-13T00:00:00"/>
    <x v="0"/>
    <x v="7"/>
    <x v="0"/>
    <s v="Invoiced"/>
    <s v="Invoiced"/>
    <s v="TRANSPORTATION"/>
    <n v="29.93"/>
    <n v="600"/>
    <s v="USD"/>
    <n v="600"/>
    <n v="17958"/>
    <n v="300"/>
    <s v="USD"/>
    <n v="300"/>
    <n v="8979"/>
    <n v="29.93"/>
    <n v="300"/>
    <n v="8979"/>
    <n v="1"/>
    <n v="5.85"/>
    <n v="3.9000000000000004"/>
    <n v="4.875"/>
    <n v="14.625"/>
  </r>
  <r>
    <s v="DL-3775"/>
    <s v="Freight forwarder ABC"/>
    <x v="2"/>
    <s v="Marrakech"/>
    <x v="2"/>
    <x v="22"/>
    <d v="2022-07-02T00:00:00"/>
    <d v="2022-08-05T00:00:00"/>
    <x v="0"/>
    <x v="7"/>
    <x v="0"/>
    <s v="Invoiced"/>
    <s v="Invoiced"/>
    <s v="TRANSPORTATION"/>
    <n v="27.882000000000001"/>
    <n v="600"/>
    <s v="USD"/>
    <n v="600"/>
    <n v="16729.2"/>
    <n v="300"/>
    <s v="USD"/>
    <n v="300"/>
    <n v="8364.6"/>
    <n v="27.882000000000001"/>
    <n v="300"/>
    <n v="8364.6"/>
    <n v="1"/>
    <n v="5.0999999999999996"/>
    <n v="3.4000000000000004"/>
    <n v="4.25"/>
    <n v="12.75"/>
  </r>
  <r>
    <s v="DL-3777"/>
    <s v="Freight forwarder ABC"/>
    <x v="2"/>
    <s v="Zanzibar"/>
    <x v="3"/>
    <x v="10"/>
    <d v="2022-06-24T00:00:00"/>
    <d v="2022-07-23T00:00:00"/>
    <x v="0"/>
    <x v="6"/>
    <x v="0"/>
    <s v="Invoiced"/>
    <s v="Invoiced"/>
    <s v="TRANSPORTATION"/>
    <n v="28.494"/>
    <n v="600"/>
    <s v="USD"/>
    <n v="600"/>
    <n v="17096.400000000001"/>
    <n v="300"/>
    <s v="USD"/>
    <n v="300"/>
    <n v="8548.2000000000007"/>
    <n v="28.494000000000003"/>
    <n v="300"/>
    <n v="8548.2000000000007"/>
    <n v="1"/>
    <n v="4.3499999999999996"/>
    <n v="2.9000000000000004"/>
    <n v="3.625"/>
    <n v="10.875"/>
  </r>
  <r>
    <s v="DL-3779"/>
    <s v="Freight forwarder ABC"/>
    <x v="2"/>
    <s v="Zanzibar"/>
    <x v="1"/>
    <x v="24"/>
    <d v="2022-07-02T00:00:00"/>
    <d v="2022-08-03T00:00:00"/>
    <x v="0"/>
    <x v="7"/>
    <x v="0"/>
    <s v="Invoiced"/>
    <s v="Invoiced"/>
    <s v="TRANSPORTATION"/>
    <n v="32.024999999999999"/>
    <n v="600"/>
    <s v="USD"/>
    <n v="600"/>
    <n v="19215"/>
    <n v="300"/>
    <s v="USD"/>
    <n v="300"/>
    <n v="9607.5"/>
    <n v="32.024999999999999"/>
    <n v="300"/>
    <n v="9607.5"/>
    <n v="1"/>
    <n v="4.8"/>
    <n v="3.2"/>
    <n v="4"/>
    <n v="12"/>
  </r>
  <r>
    <s v="DL-3781"/>
    <s v="Freight forwarder ABC"/>
    <x v="2"/>
    <s v="Marrakech"/>
    <x v="0"/>
    <x v="5"/>
    <d v="2022-07-02T00:00:00"/>
    <d v="2022-08-02T00:00:00"/>
    <x v="0"/>
    <x v="7"/>
    <x v="0"/>
    <s v="Invoiced"/>
    <s v="Invoiced"/>
    <s v="TRANSPORTATION"/>
    <n v="29.934000000000001"/>
    <n v="600"/>
    <s v="USD"/>
    <n v="600"/>
    <n v="17960.400000000001"/>
    <n v="300"/>
    <s v="USD"/>
    <n v="300"/>
    <n v="8980.2000000000007"/>
    <n v="29.934000000000001"/>
    <n v="300"/>
    <n v="8980.2000000000007"/>
    <n v="1"/>
    <n v="4.6499999999999995"/>
    <n v="3.1"/>
    <n v="3.875"/>
    <n v="11.625"/>
  </r>
  <r>
    <s v="DL-3783"/>
    <s v="Freight forwarder ABC"/>
    <x v="2"/>
    <s v="Zanzibar"/>
    <x v="4"/>
    <x v="12"/>
    <d v="2022-07-02T00:00:00"/>
    <d v="2022-08-01T00:00:00"/>
    <x v="0"/>
    <x v="7"/>
    <x v="0"/>
    <s v="Invoiced"/>
    <s v="Invoiced"/>
    <s v="TRANSPORTATION"/>
    <n v="28.407"/>
    <n v="600"/>
    <s v="USD"/>
    <n v="600"/>
    <n v="17044.2"/>
    <n v="300"/>
    <s v="USD"/>
    <n v="300"/>
    <n v="8522.1"/>
    <n v="28.407"/>
    <n v="300"/>
    <n v="8522.1"/>
    <n v="1"/>
    <n v="4.5"/>
    <n v="3"/>
    <n v="3.75"/>
    <n v="11.25"/>
  </r>
  <r>
    <s v="DL-3785"/>
    <s v="Freight forwarder ABC"/>
    <x v="2"/>
    <s v="Marrakech"/>
    <x v="4"/>
    <x v="21"/>
    <d v="2022-07-02T00:00:00"/>
    <d v="2022-08-02T00:00:00"/>
    <x v="0"/>
    <x v="7"/>
    <x v="0"/>
    <s v="Invoiced"/>
    <s v="Invoiced"/>
    <s v="TRANSPORTATION"/>
    <n v="28.652999999999999"/>
    <n v="600"/>
    <s v="USD"/>
    <n v="600"/>
    <n v="17191.8"/>
    <n v="300"/>
    <s v="USD"/>
    <n v="300"/>
    <n v="8595.9"/>
    <n v="28.652999999999999"/>
    <n v="300"/>
    <n v="8595.9"/>
    <n v="1"/>
    <n v="4.6499999999999995"/>
    <n v="3.1"/>
    <n v="3.875"/>
    <n v="11.625"/>
  </r>
  <r>
    <s v="DL-3787"/>
    <s v="Freight forwarder ABC"/>
    <x v="2"/>
    <s v="Zanzibar"/>
    <x v="0"/>
    <x v="15"/>
    <d v="2022-06-22T00:00:00"/>
    <d v="2022-07-19T00:00:00"/>
    <x v="0"/>
    <x v="6"/>
    <x v="0"/>
    <s v="Invoiced"/>
    <s v="Invoiced"/>
    <s v="TRANSPORTATION"/>
    <n v="28.827999999999999"/>
    <n v="600"/>
    <s v="USD"/>
    <n v="600"/>
    <n v="17296.8"/>
    <n v="300"/>
    <s v="USD"/>
    <n v="300"/>
    <n v="8648.4"/>
    <n v="28.827999999999999"/>
    <n v="300"/>
    <n v="8648.4"/>
    <n v="1"/>
    <n v="4.05"/>
    <n v="2.7"/>
    <n v="3.375"/>
    <n v="10.125"/>
  </r>
  <r>
    <s v="DL-3789"/>
    <s v="Freight forwarder ABC"/>
    <x v="2"/>
    <s v="Mogadishu"/>
    <x v="3"/>
    <x v="20"/>
    <d v="2022-07-02T00:00:00"/>
    <d v="2022-08-01T00:00:00"/>
    <x v="0"/>
    <x v="7"/>
    <x v="0"/>
    <s v="Invoiced"/>
    <s v="Invoiced"/>
    <s v="TRANSPORTATION"/>
    <n v="28.739000000000001"/>
    <n v="600"/>
    <s v="USD"/>
    <n v="600"/>
    <n v="17243.400000000001"/>
    <n v="300"/>
    <s v="USD"/>
    <n v="300"/>
    <n v="8621.7000000000007"/>
    <n v="28.739000000000001"/>
    <n v="300"/>
    <n v="8621.7000000000007"/>
    <n v="1"/>
    <n v="4.5"/>
    <n v="3"/>
    <n v="3.75"/>
    <n v="11.25"/>
  </r>
  <r>
    <s v="DL-3791"/>
    <s v="Freight forwarder ABC"/>
    <x v="2"/>
    <s v="Mombasa"/>
    <x v="3"/>
    <x v="19"/>
    <d v="2022-07-02T00:00:00"/>
    <d v="2022-08-08T00:00:00"/>
    <x v="0"/>
    <x v="7"/>
    <x v="0"/>
    <s v="Invoiced"/>
    <s v="Invoiced"/>
    <s v="TRANSPORTATION"/>
    <n v="28.721"/>
    <n v="600"/>
    <s v="USD"/>
    <n v="600"/>
    <n v="17232.599999999999"/>
    <n v="300"/>
    <s v="USD"/>
    <n v="300"/>
    <n v="8616.2999999999993"/>
    <n v="28.720999999999997"/>
    <n v="300"/>
    <n v="8616.2999999999993"/>
    <n v="1"/>
    <n v="5.55"/>
    <n v="3.7"/>
    <n v="4.625"/>
    <n v="13.875"/>
  </r>
  <r>
    <s v="DL-3793"/>
    <s v="Freight forwarder ABC"/>
    <x v="2"/>
    <s v="Marrakech"/>
    <x v="3"/>
    <x v="4"/>
    <d v="2022-06-29T00:00:00"/>
    <d v="2022-07-26T00:00:00"/>
    <x v="0"/>
    <x v="6"/>
    <x v="0"/>
    <s v="Invoiced"/>
    <s v="Invoiced"/>
    <s v="TRANSPORTATION"/>
    <n v="30.202000000000002"/>
    <n v="600"/>
    <s v="USD"/>
    <n v="600"/>
    <n v="18121.2"/>
    <n v="300"/>
    <s v="USD"/>
    <n v="300"/>
    <n v="9060.6"/>
    <n v="30.202000000000002"/>
    <n v="300"/>
    <n v="9060.6"/>
    <n v="1"/>
    <n v="4.05"/>
    <n v="2.7"/>
    <n v="3.375"/>
    <n v="10.125"/>
  </r>
  <r>
    <s v="DL-3795"/>
    <s v="Freight forwarder ABC"/>
    <x v="2"/>
    <s v="Zanzibar"/>
    <x v="3"/>
    <x v="10"/>
    <d v="2022-06-21T00:00:00"/>
    <d v="2022-07-18T00:00:00"/>
    <x v="0"/>
    <x v="6"/>
    <x v="0"/>
    <s v="Invoiced"/>
    <s v="Invoiced"/>
    <s v="TRANSPORTATION"/>
    <n v="29.649000000000001"/>
    <n v="600"/>
    <s v="USD"/>
    <n v="600"/>
    <n v="17789.400000000001"/>
    <n v="300"/>
    <s v="USD"/>
    <n v="300"/>
    <n v="8894.7000000000007"/>
    <n v="29.649000000000001"/>
    <n v="300"/>
    <n v="8894.7000000000007"/>
    <n v="1"/>
    <n v="4.05"/>
    <n v="2.7"/>
    <n v="3.375"/>
    <n v="10.125"/>
  </r>
  <r>
    <s v="DL-3797"/>
    <s v="Freight forwarder ABC"/>
    <x v="2"/>
    <s v="Marrakech"/>
    <x v="1"/>
    <x v="9"/>
    <d v="2022-06-24T00:00:00"/>
    <d v="2022-07-25T00:00:00"/>
    <x v="0"/>
    <x v="6"/>
    <x v="0"/>
    <s v="Invoiced"/>
    <s v="Invoiced"/>
    <s v="TRANSPORTATION"/>
    <n v="28.236000000000001"/>
    <n v="600"/>
    <s v="USD"/>
    <n v="600"/>
    <n v="16941.600000000002"/>
    <n v="300"/>
    <s v="USD"/>
    <n v="300"/>
    <n v="8470.8000000000011"/>
    <n v="28.236000000000004"/>
    <n v="300"/>
    <n v="8470.8000000000011"/>
    <n v="1"/>
    <n v="4.6499999999999995"/>
    <n v="3.1"/>
    <n v="3.875"/>
    <n v="11.625"/>
  </r>
  <r>
    <s v="DL-3799"/>
    <s v="Freight forwarder ABC"/>
    <x v="2"/>
    <s v="Zanzibar"/>
    <x v="3"/>
    <x v="10"/>
    <d v="2022-07-02T00:00:00"/>
    <d v="2022-08-08T00:00:00"/>
    <x v="0"/>
    <x v="7"/>
    <x v="0"/>
    <s v="Invoiced"/>
    <s v="Invoiced"/>
    <s v="TRANSPORTATION"/>
    <n v="30.399000000000001"/>
    <n v="600"/>
    <s v="USD"/>
    <n v="600"/>
    <n v="18239.400000000001"/>
    <n v="300"/>
    <s v="USD"/>
    <n v="300"/>
    <n v="9119.7000000000007"/>
    <n v="30.399000000000001"/>
    <n v="300"/>
    <n v="9119.7000000000007"/>
    <n v="1"/>
    <n v="5.55"/>
    <n v="3.7"/>
    <n v="4.625"/>
    <n v="13.875"/>
  </r>
  <r>
    <s v="DL-3801"/>
    <s v="Freight forwarder ABC"/>
    <x v="2"/>
    <s v="Mombasa"/>
    <x v="2"/>
    <x v="3"/>
    <d v="2022-06-27T00:00:00"/>
    <d v="2022-07-25T00:00:00"/>
    <x v="0"/>
    <x v="6"/>
    <x v="0"/>
    <s v="Invoiced"/>
    <s v="Invoiced"/>
    <s v="TRANSPORTATION"/>
    <n v="28.3"/>
    <n v="600"/>
    <s v="USD"/>
    <n v="600"/>
    <n v="16980"/>
    <n v="300"/>
    <s v="USD"/>
    <n v="300"/>
    <n v="8490"/>
    <n v="28.3"/>
    <n v="300"/>
    <n v="8490"/>
    <n v="1"/>
    <n v="4.2"/>
    <n v="2.8000000000000003"/>
    <n v="3.5"/>
    <n v="10.5"/>
  </r>
  <r>
    <s v="DL-3803"/>
    <s v="Freight forwarder ABC"/>
    <x v="2"/>
    <s v="Mogadishu"/>
    <x v="3"/>
    <x v="20"/>
    <d v="2022-06-27T00:00:00"/>
    <d v="2022-07-21T00:00:00"/>
    <x v="0"/>
    <x v="6"/>
    <x v="0"/>
    <s v="Invoiced"/>
    <s v="Invoiced"/>
    <s v="TRANSPORTATION"/>
    <n v="30.181000000000001"/>
    <n v="600"/>
    <s v="USD"/>
    <n v="600"/>
    <n v="18108.600000000002"/>
    <n v="300"/>
    <s v="USD"/>
    <n v="300"/>
    <n v="9054.3000000000011"/>
    <n v="30.181000000000004"/>
    <n v="300"/>
    <n v="9054.3000000000011"/>
    <n v="1"/>
    <n v="3.5999999999999996"/>
    <n v="2.4000000000000004"/>
    <n v="3"/>
    <n v="9"/>
  </r>
  <r>
    <s v="DL-3805"/>
    <s v="Freight forwarder ABC"/>
    <x v="2"/>
    <s v="Mogadishu"/>
    <x v="2"/>
    <x v="2"/>
    <d v="2022-06-22T00:00:00"/>
    <d v="2022-07-28T00:00:00"/>
    <x v="0"/>
    <x v="6"/>
    <x v="0"/>
    <s v="Invoiced"/>
    <s v="Approval Pending"/>
    <s v="TRANSPORTATION"/>
    <n v="28.609000000000002"/>
    <n v="600"/>
    <s v="USD"/>
    <n v="600"/>
    <n v="17165.400000000001"/>
    <n v="300"/>
    <s v="USD"/>
    <n v="300"/>
    <n v="8582.7000000000007"/>
    <n v="28.609000000000002"/>
    <n v="300"/>
    <n v="8582.7000000000007"/>
    <n v="1"/>
    <n v="5.3999999999999995"/>
    <n v="3.6"/>
    <n v="4.5"/>
    <n v="13.5"/>
  </r>
  <r>
    <s v="DL-3807"/>
    <s v="Freight forwarder ABC"/>
    <x v="2"/>
    <s v="Mogadishu"/>
    <x v="3"/>
    <x v="20"/>
    <d v="2022-06-22T00:00:00"/>
    <d v="2022-08-08T00:00:00"/>
    <x v="0"/>
    <x v="7"/>
    <x v="0"/>
    <s v="Invoiced"/>
    <s v="Invoiced"/>
    <s v="TRANSPORTATION"/>
    <n v="30.254000000000001"/>
    <n v="600"/>
    <s v="USD"/>
    <n v="600"/>
    <n v="18152.400000000001"/>
    <n v="300"/>
    <s v="USD"/>
    <n v="300"/>
    <n v="9076.2000000000007"/>
    <n v="30.254000000000001"/>
    <n v="300"/>
    <n v="9076.2000000000007"/>
    <n v="1"/>
    <n v="7.05"/>
    <n v="4.7"/>
    <n v="5.875"/>
    <n v="17.625"/>
  </r>
  <r>
    <s v="DL-3809"/>
    <s v="Freight forwarder ABC"/>
    <x v="2"/>
    <s v="Mogadishu"/>
    <x v="3"/>
    <x v="20"/>
    <d v="2022-06-21T00:00:00"/>
    <d v="2022-07-20T00:00:00"/>
    <x v="0"/>
    <x v="6"/>
    <x v="0"/>
    <s v="Invoiced"/>
    <s v="Invoiced"/>
    <s v="TRANSPORTATION"/>
    <n v="32.091000000000001"/>
    <n v="600"/>
    <s v="USD"/>
    <n v="600"/>
    <n v="19254.600000000002"/>
    <n v="300"/>
    <s v="USD"/>
    <n v="300"/>
    <n v="9627.3000000000011"/>
    <n v="32.091000000000001"/>
    <n v="300"/>
    <n v="9627.3000000000011"/>
    <n v="1"/>
    <n v="4.3499999999999996"/>
    <n v="2.9000000000000004"/>
    <n v="3.625"/>
    <n v="10.875"/>
  </r>
  <r>
    <s v="DL-3811"/>
    <s v="Freight forwarder ABC"/>
    <x v="2"/>
    <s v="Mogadishu"/>
    <x v="0"/>
    <x v="0"/>
    <d v="2022-06-24T00:00:00"/>
    <d v="2022-07-22T00:00:00"/>
    <x v="0"/>
    <x v="6"/>
    <x v="0"/>
    <s v="Invoiced"/>
    <s v="Invoiced"/>
    <s v="TRANSPORTATION"/>
    <n v="30.184999999999999"/>
    <n v="600"/>
    <s v="USD"/>
    <n v="600"/>
    <n v="18111"/>
    <n v="300"/>
    <s v="USD"/>
    <n v="300"/>
    <n v="9055.5"/>
    <n v="30.184999999999999"/>
    <n v="300"/>
    <n v="9055.5"/>
    <n v="1"/>
    <n v="4.2"/>
    <n v="2.8000000000000003"/>
    <n v="3.5"/>
    <n v="10.5"/>
  </r>
  <r>
    <s v="DL-3813"/>
    <s v="Freight forwarder ABC"/>
    <x v="2"/>
    <s v="Mombasa"/>
    <x v="1"/>
    <x v="18"/>
    <d v="2022-06-24T00:00:00"/>
    <d v="2022-07-23T00:00:00"/>
    <x v="0"/>
    <x v="6"/>
    <x v="0"/>
    <s v="Invoiced"/>
    <s v="Invoiced"/>
    <s v="TRANSPORTATION"/>
    <n v="27.370999999999999"/>
    <n v="600"/>
    <s v="USD"/>
    <n v="600"/>
    <n v="16422.599999999999"/>
    <n v="300"/>
    <s v="USD"/>
    <n v="300"/>
    <n v="8211.2999999999993"/>
    <n v="27.370999999999999"/>
    <n v="300"/>
    <n v="8211.2999999999993"/>
    <n v="1"/>
    <n v="4.3499999999999996"/>
    <n v="2.9000000000000004"/>
    <n v="3.625"/>
    <n v="10.875"/>
  </r>
  <r>
    <s v="DL-3815"/>
    <s v="Freight forwarder ABC"/>
    <x v="2"/>
    <s v="Mogadishu"/>
    <x v="3"/>
    <x v="20"/>
    <d v="2022-06-27T00:00:00"/>
    <d v="2022-07-25T00:00:00"/>
    <x v="0"/>
    <x v="6"/>
    <x v="0"/>
    <s v="Invoiced"/>
    <s v="Invoiced"/>
    <s v="TRANSPORTATION"/>
    <n v="29.311"/>
    <n v="600"/>
    <s v="USD"/>
    <n v="600"/>
    <n v="17586.599999999999"/>
    <n v="300"/>
    <s v="USD"/>
    <n v="300"/>
    <n v="8793.2999999999993"/>
    <n v="29.310999999999996"/>
    <n v="300"/>
    <n v="8793.2999999999993"/>
    <n v="1"/>
    <n v="4.2"/>
    <n v="2.8000000000000003"/>
    <n v="3.5"/>
    <n v="10.5"/>
  </r>
  <r>
    <s v="DL-3817"/>
    <s v="Freight forwarder ABC"/>
    <x v="2"/>
    <s v="Marrakech"/>
    <x v="4"/>
    <x v="21"/>
    <d v="2022-06-27T00:00:00"/>
    <d v="2022-07-21T00:00:00"/>
    <x v="0"/>
    <x v="6"/>
    <x v="0"/>
    <s v="Invoiced"/>
    <s v="Invoiced"/>
    <s v="TRANSPORTATION"/>
    <n v="29.89"/>
    <n v="600"/>
    <s v="USD"/>
    <n v="600"/>
    <n v="17934"/>
    <n v="300"/>
    <s v="USD"/>
    <n v="300"/>
    <n v="8967"/>
    <n v="29.89"/>
    <n v="300"/>
    <n v="8967"/>
    <n v="1"/>
    <n v="3.5999999999999996"/>
    <n v="2.4000000000000004"/>
    <n v="3"/>
    <n v="9"/>
  </r>
  <r>
    <s v="DL-3819"/>
    <s v="Freight forwarder ABC"/>
    <x v="2"/>
    <s v="Marrakech"/>
    <x v="0"/>
    <x v="5"/>
    <d v="2022-07-21T00:00:00"/>
    <d v="2022-07-26T00:00:00"/>
    <x v="0"/>
    <x v="6"/>
    <x v="0"/>
    <s v="Invoiced"/>
    <s v="Invoiced"/>
    <s v="TRANSPORTATION"/>
    <n v="28.609000000000002"/>
    <n v="600"/>
    <s v="USD"/>
    <n v="600"/>
    <n v="17165.400000000001"/>
    <n v="300"/>
    <s v="USD"/>
    <n v="300"/>
    <n v="8582.7000000000007"/>
    <n v="28.609000000000002"/>
    <n v="300"/>
    <n v="8582.7000000000007"/>
    <n v="1"/>
    <n v="0.75"/>
    <n v="0.5"/>
    <n v="0.625"/>
    <n v="1.875"/>
  </r>
  <r>
    <s v="DL-3917"/>
    <s v="Freight forwarder ABC"/>
    <x v="0"/>
    <s v="Zanzibar"/>
    <x v="0"/>
    <x v="15"/>
    <d v="2022-06-17T00:00:00"/>
    <d v="2022-07-15T00:00:00"/>
    <x v="0"/>
    <x v="6"/>
    <x v="0"/>
    <s v="Invoiced"/>
    <s v="Invoiced"/>
    <s v="TRANSPORTATION"/>
    <n v="30.271999999999998"/>
    <n v="600"/>
    <s v="USD"/>
    <n v="600"/>
    <n v="18163.2"/>
    <n v="300"/>
    <s v="USD"/>
    <n v="300"/>
    <n v="9081.6"/>
    <n v="30.272000000000002"/>
    <n v="300"/>
    <n v="9081.6"/>
    <n v="1"/>
    <n v="4.2"/>
    <n v="2.8000000000000003"/>
    <n v="3.5"/>
    <n v="10.5"/>
  </r>
  <r>
    <s v="DL-3919"/>
    <s v="Freight forwarder ABC"/>
    <x v="0"/>
    <s v="Mombasa"/>
    <x v="2"/>
    <x v="3"/>
    <d v="2022-06-17T00:00:00"/>
    <d v="2022-07-15T00:00:00"/>
    <x v="0"/>
    <x v="6"/>
    <x v="0"/>
    <s v="Invoiced"/>
    <s v="Invoiced"/>
    <s v="TRANSPORTATION"/>
    <n v="29.878"/>
    <n v="600"/>
    <s v="USD"/>
    <n v="600"/>
    <n v="17926.8"/>
    <n v="300"/>
    <s v="USD"/>
    <n v="300"/>
    <n v="8963.4"/>
    <n v="29.878"/>
    <n v="300"/>
    <n v="8963.4"/>
    <n v="1"/>
    <n v="4.2"/>
    <n v="2.8000000000000003"/>
    <n v="3.5"/>
    <n v="10.5"/>
  </r>
  <r>
    <s v="DL-3921"/>
    <s v="Freight forwarder ABC"/>
    <x v="0"/>
    <s v="Zanzibar"/>
    <x v="4"/>
    <x v="12"/>
    <d v="2022-06-17T00:00:00"/>
    <d v="2022-07-15T00:00:00"/>
    <x v="0"/>
    <x v="6"/>
    <x v="0"/>
    <s v="Invoiced"/>
    <s v="Invoiced"/>
    <s v="TRANSPORTATION"/>
    <n v="29.890999999999998"/>
    <n v="600"/>
    <s v="USD"/>
    <n v="600"/>
    <n v="17934.599999999999"/>
    <n v="300"/>
    <s v="USD"/>
    <n v="300"/>
    <n v="8967.2999999999993"/>
    <n v="29.890999999999998"/>
    <n v="300"/>
    <n v="8967.2999999999993"/>
    <n v="1"/>
    <n v="4.2"/>
    <n v="2.8000000000000003"/>
    <n v="3.5"/>
    <n v="10.5"/>
  </r>
  <r>
    <s v="DL-3923"/>
    <s v="Freight forwarder ABC"/>
    <x v="0"/>
    <s v="Marrakech"/>
    <x v="3"/>
    <x v="4"/>
    <d v="2022-07-05T00:00:00"/>
    <d v="2022-08-02T00:00:00"/>
    <x v="0"/>
    <x v="7"/>
    <x v="0"/>
    <s v="Invoiced"/>
    <s v="Invoiced"/>
    <s v="TRANSPORTATION"/>
    <n v="30.672999999999998"/>
    <n v="600"/>
    <s v="USD"/>
    <n v="600"/>
    <n v="18403.8"/>
    <n v="300"/>
    <s v="USD"/>
    <n v="300"/>
    <n v="9201.9"/>
    <n v="30.672999999999998"/>
    <n v="300"/>
    <n v="9201.9"/>
    <n v="1"/>
    <n v="4.2"/>
    <n v="2.8000000000000003"/>
    <n v="3.5"/>
    <n v="10.5"/>
  </r>
  <r>
    <s v="DL-3925"/>
    <s v="Freight forwarder ABC"/>
    <x v="0"/>
    <s v="Zanzibar"/>
    <x v="3"/>
    <x v="10"/>
    <d v="2022-07-05T00:00:00"/>
    <d v="2022-08-02T00:00:00"/>
    <x v="0"/>
    <x v="7"/>
    <x v="0"/>
    <s v="Invoiced"/>
    <s v="Invoiced"/>
    <s v="TRANSPORTATION"/>
    <n v="30.073"/>
    <n v="600"/>
    <s v="USD"/>
    <n v="600"/>
    <n v="18043.8"/>
    <n v="300"/>
    <s v="USD"/>
    <n v="300"/>
    <n v="9021.9"/>
    <n v="30.073"/>
    <n v="300"/>
    <n v="9021.9"/>
    <n v="1"/>
    <n v="4.2"/>
    <n v="2.8000000000000003"/>
    <n v="3.5"/>
    <n v="10.5"/>
  </r>
  <r>
    <s v="DL-3927"/>
    <s v="Freight forwarder ABC"/>
    <x v="0"/>
    <s v="Mogadishu"/>
    <x v="3"/>
    <x v="20"/>
    <d v="2022-07-05T00:00:00"/>
    <d v="2022-08-02T00:00:00"/>
    <x v="0"/>
    <x v="7"/>
    <x v="0"/>
    <s v="Invoiced"/>
    <s v="Invoiced"/>
    <s v="TRANSPORTATION"/>
    <n v="30.175000000000001"/>
    <n v="600"/>
    <s v="USD"/>
    <n v="600"/>
    <n v="18105"/>
    <n v="300"/>
    <s v="USD"/>
    <n v="300"/>
    <n v="9052.5"/>
    <n v="30.175000000000001"/>
    <n v="300"/>
    <n v="9052.5"/>
    <n v="1"/>
    <n v="4.2"/>
    <n v="2.8000000000000003"/>
    <n v="3.5"/>
    <n v="10.5"/>
  </r>
  <r>
    <s v="DL-3929"/>
    <s v="Freight forwarder ABC"/>
    <x v="0"/>
    <s v="Zanzibar"/>
    <x v="3"/>
    <x v="10"/>
    <d v="2022-07-05T00:00:00"/>
    <d v="2022-08-02T00:00:00"/>
    <x v="0"/>
    <x v="7"/>
    <x v="0"/>
    <s v="Invoiced"/>
    <s v="Invoiced"/>
    <s v="TRANSPORTATION"/>
    <n v="29.890999999999998"/>
    <n v="600"/>
    <s v="USD"/>
    <n v="600"/>
    <n v="17934.599999999999"/>
    <n v="300"/>
    <s v="USD"/>
    <n v="300"/>
    <n v="8967.2999999999993"/>
    <n v="29.890999999999998"/>
    <n v="300"/>
    <n v="8967.2999999999993"/>
    <n v="1"/>
    <n v="4.2"/>
    <n v="2.8000000000000003"/>
    <n v="3.5"/>
    <n v="10.5"/>
  </r>
  <r>
    <s v="DL-3931"/>
    <s v="Freight forwarder ABC"/>
    <x v="0"/>
    <s v="Mogadishu"/>
    <x v="4"/>
    <x v="16"/>
    <d v="2022-07-05T00:00:00"/>
    <d v="2022-08-02T00:00:00"/>
    <x v="0"/>
    <x v="7"/>
    <x v="0"/>
    <s v="Invoiced"/>
    <s v="Invoiced"/>
    <s v="TRANSPORTATION"/>
    <n v="29.954000000000001"/>
    <n v="600"/>
    <s v="USD"/>
    <n v="600"/>
    <n v="17972.400000000001"/>
    <n v="300"/>
    <s v="USD"/>
    <n v="300"/>
    <n v="8986.2000000000007"/>
    <n v="29.954000000000004"/>
    <n v="300"/>
    <n v="8986.2000000000007"/>
    <n v="1"/>
    <n v="4.2"/>
    <n v="2.8000000000000003"/>
    <n v="3.5"/>
    <n v="10.5"/>
  </r>
  <r>
    <s v="DL-3944"/>
    <s v="Freight forwarder ABC"/>
    <x v="2"/>
    <s v="Zanzibar"/>
    <x v="3"/>
    <x v="10"/>
    <d v="2022-07-11T00:00:00"/>
    <d v="2022-07-28T00:00:00"/>
    <x v="0"/>
    <x v="6"/>
    <x v="0"/>
    <s v="Invoiced"/>
    <s v="Invoiced"/>
    <s v="TRANSPORTATION"/>
    <n v="34.040999999999997"/>
    <n v="600"/>
    <s v="USD"/>
    <n v="600"/>
    <n v="20424.599999999999"/>
    <n v="300"/>
    <s v="USD"/>
    <n v="300"/>
    <n v="10212.299999999999"/>
    <n v="34.040999999999997"/>
    <n v="300"/>
    <n v="10212.299999999999"/>
    <n v="1"/>
    <n v="2.5499999999999998"/>
    <n v="1.7000000000000002"/>
    <n v="2.125"/>
    <n v="6.375"/>
  </r>
  <r>
    <s v="DL-3945"/>
    <s v="Freight forwarder ABC"/>
    <x v="2"/>
    <s v="Addis Ababa"/>
    <x v="4"/>
    <x v="8"/>
    <d v="2022-07-11T00:00:00"/>
    <d v="2022-07-30T00:00:00"/>
    <x v="0"/>
    <x v="6"/>
    <x v="0"/>
    <s v="Invoiced"/>
    <s v="Invoiced"/>
    <s v="TRANSPORTATION"/>
    <n v="34.149799999999999"/>
    <n v="600"/>
    <s v="USD"/>
    <n v="600"/>
    <n v="20489.88"/>
    <n v="300"/>
    <s v="USD"/>
    <n v="300"/>
    <n v="10244.94"/>
    <n v="34.149799999999999"/>
    <n v="300"/>
    <n v="10244.94"/>
    <n v="1"/>
    <n v="2.85"/>
    <n v="1.9000000000000001"/>
    <n v="2.375"/>
    <n v="7.125"/>
  </r>
  <r>
    <s v="DL-3946"/>
    <s v="Freight forwarder ABC"/>
    <x v="2"/>
    <s v="Zanzibar"/>
    <x v="2"/>
    <x v="13"/>
    <d v="2022-07-21T00:00:00"/>
    <d v="2022-08-08T00:00:00"/>
    <x v="0"/>
    <x v="7"/>
    <x v="0"/>
    <s v="Invoiced"/>
    <s v="Invoiced"/>
    <s v="TRANSPORTATION"/>
    <n v="34.033200000000001"/>
    <n v="600"/>
    <s v="USD"/>
    <n v="600"/>
    <n v="20419.920000000002"/>
    <n v="300"/>
    <s v="USD"/>
    <n v="300"/>
    <n v="10209.960000000001"/>
    <n v="34.033200000000001"/>
    <n v="300"/>
    <n v="10209.960000000001"/>
    <n v="1"/>
    <n v="2.6999999999999997"/>
    <n v="1.8"/>
    <n v="2.25"/>
    <n v="6.75"/>
  </r>
  <r>
    <s v="DL-3947"/>
    <s v="Freight forwarder ABC"/>
    <x v="2"/>
    <s v="Zanzibar"/>
    <x v="2"/>
    <x v="13"/>
    <d v="2022-07-18T00:00:00"/>
    <d v="2022-08-02T00:00:00"/>
    <x v="0"/>
    <x v="7"/>
    <x v="0"/>
    <s v="Invoiced"/>
    <s v="Invoiced"/>
    <s v="TRANSPORTATION"/>
    <n v="34.148800000000001"/>
    <n v="600"/>
    <s v="USD"/>
    <n v="600"/>
    <n v="20489.280000000002"/>
    <n v="300"/>
    <s v="USD"/>
    <n v="300"/>
    <n v="10244.640000000001"/>
    <n v="34.148800000000001"/>
    <n v="300"/>
    <n v="10244.640000000001"/>
    <n v="1"/>
    <n v="2.25"/>
    <n v="1.5"/>
    <n v="1.875"/>
    <n v="5.625"/>
  </r>
  <r>
    <s v="DL-3948"/>
    <s v="Freight forwarder ABC"/>
    <x v="2"/>
    <s v="Mogadishu"/>
    <x v="3"/>
    <x v="20"/>
    <d v="2022-07-03T00:00:00"/>
    <d v="2022-07-21T00:00:00"/>
    <x v="0"/>
    <x v="6"/>
    <x v="0"/>
    <s v="Invoiced"/>
    <s v="Invoiced"/>
    <s v="TRANSPORTATION"/>
    <n v="30.138000000000002"/>
    <n v="600"/>
    <s v="USD"/>
    <n v="600"/>
    <n v="18082.8"/>
    <n v="300"/>
    <s v="USD"/>
    <n v="300"/>
    <n v="9041.4"/>
    <n v="30.137999999999998"/>
    <n v="300"/>
    <n v="9041.4"/>
    <n v="1"/>
    <n v="2.6999999999999997"/>
    <n v="1.8"/>
    <n v="2.25"/>
    <n v="6.75"/>
  </r>
  <r>
    <s v="DL-3949"/>
    <s v="Freight forwarder ABC"/>
    <x v="2"/>
    <s v="Mogadishu"/>
    <x v="3"/>
    <x v="20"/>
    <d v="2022-07-18T00:00:00"/>
    <d v="2022-08-09T00:00:00"/>
    <x v="0"/>
    <x v="7"/>
    <x v="0"/>
    <s v="Invoiced"/>
    <s v="Invoiced"/>
    <s v="TRANSPORTATION"/>
    <n v="34.1004"/>
    <n v="600"/>
    <s v="USD"/>
    <n v="600"/>
    <n v="20460.240000000002"/>
    <n v="300"/>
    <s v="USD"/>
    <n v="300"/>
    <n v="10230.120000000001"/>
    <n v="34.1004"/>
    <n v="300"/>
    <n v="10230.120000000001"/>
    <n v="1"/>
    <n v="3.3"/>
    <n v="2.2000000000000002"/>
    <n v="2.75"/>
    <n v="8.25"/>
  </r>
  <r>
    <s v="DL-3950"/>
    <s v="Freight forwarder ABC"/>
    <x v="2"/>
    <s v="Mombasa"/>
    <x v="4"/>
    <x v="6"/>
    <d v="2022-07-21T00:00:00"/>
    <d v="2022-08-05T00:00:00"/>
    <x v="0"/>
    <x v="7"/>
    <x v="0"/>
    <s v="Invoiced"/>
    <s v="Invoiced"/>
    <s v="TRANSPORTATION"/>
    <n v="34.127600000000001"/>
    <n v="600"/>
    <s v="USD"/>
    <n v="600"/>
    <n v="20476.560000000001"/>
    <n v="300"/>
    <s v="USD"/>
    <n v="300"/>
    <n v="10238.280000000001"/>
    <n v="34.127600000000001"/>
    <n v="300"/>
    <n v="10238.280000000001"/>
    <n v="1"/>
    <n v="2.25"/>
    <n v="1.5"/>
    <n v="1.875"/>
    <n v="5.625"/>
  </r>
  <r>
    <s v="DL-3951"/>
    <s v="Freight forwarder ABC"/>
    <x v="2"/>
    <s v="Mombasa"/>
    <x v="2"/>
    <x v="3"/>
    <d v="2022-07-21T00:00:00"/>
    <d v="2022-08-11T00:00:00"/>
    <x v="0"/>
    <x v="7"/>
    <x v="0"/>
    <s v="Invoiced"/>
    <s v="Invoiced"/>
    <s v="TRANSPORTATION"/>
    <n v="34.063000000000002"/>
    <n v="600"/>
    <s v="USD"/>
    <n v="600"/>
    <n v="20437.800000000003"/>
    <n v="300"/>
    <s v="USD"/>
    <n v="300"/>
    <n v="10218.900000000001"/>
    <n v="34.063000000000002"/>
    <n v="300"/>
    <n v="10218.900000000001"/>
    <n v="1"/>
    <n v="3.15"/>
    <n v="2.1"/>
    <n v="2.625"/>
    <n v="7.875"/>
  </r>
  <r>
    <s v="DL-3952"/>
    <s v="Freight forwarder ABC"/>
    <x v="2"/>
    <s v="Zanzibar"/>
    <x v="0"/>
    <x v="15"/>
    <d v="2022-07-11T00:00:00"/>
    <d v="2022-07-30T00:00:00"/>
    <x v="0"/>
    <x v="6"/>
    <x v="0"/>
    <s v="Invoiced"/>
    <s v="Invoiced"/>
    <s v="TRANSPORTATION"/>
    <n v="34.071399999999997"/>
    <n v="600"/>
    <s v="USD"/>
    <n v="600"/>
    <n v="20442.839999999997"/>
    <n v="300"/>
    <s v="USD"/>
    <n v="300"/>
    <n v="10221.419999999998"/>
    <n v="34.071399999999997"/>
    <n v="300"/>
    <n v="10221.419999999998"/>
    <n v="1"/>
    <n v="2.85"/>
    <n v="1.9000000000000001"/>
    <n v="2.375"/>
    <n v="7.125"/>
  </r>
  <r>
    <s v="DL-3953"/>
    <s v="Freight forwarder ABC"/>
    <x v="2"/>
    <s v="Marrakech"/>
    <x v="4"/>
    <x v="21"/>
    <d v="2022-07-13T00:00:00"/>
    <d v="2022-07-30T00:00:00"/>
    <x v="0"/>
    <x v="6"/>
    <x v="0"/>
    <s v="Invoiced"/>
    <s v="Invoiced"/>
    <s v="TRANSPORTATION"/>
    <n v="34.020000000000003"/>
    <n v="600"/>
    <s v="USD"/>
    <n v="600"/>
    <n v="20412.000000000004"/>
    <n v="300"/>
    <s v="USD"/>
    <n v="300"/>
    <n v="10206.000000000002"/>
    <n v="34.020000000000003"/>
    <n v="300"/>
    <n v="10206.000000000002"/>
    <n v="1"/>
    <n v="2.5499999999999998"/>
    <n v="1.7000000000000002"/>
    <n v="2.125"/>
    <n v="6.375"/>
  </r>
  <r>
    <s v="DL-3954"/>
    <s v="Freight forwarder ABC"/>
    <x v="2"/>
    <s v="Mogadishu"/>
    <x v="0"/>
    <x v="0"/>
    <d v="2022-07-13T00:00:00"/>
    <d v="2022-07-28T00:00:00"/>
    <x v="0"/>
    <x v="6"/>
    <x v="0"/>
    <s v="Invoiced"/>
    <s v="Invoiced"/>
    <s v="TRANSPORTATION"/>
    <n v="30.064"/>
    <n v="600"/>
    <s v="USD"/>
    <n v="600"/>
    <n v="18038.400000000001"/>
    <n v="300"/>
    <s v="USD"/>
    <n v="300"/>
    <n v="9019.2000000000007"/>
    <n v="30.064000000000004"/>
    <n v="300"/>
    <n v="9019.2000000000007"/>
    <n v="1"/>
    <n v="2.25"/>
    <n v="1.5"/>
    <n v="1.875"/>
    <n v="5.625"/>
  </r>
  <r>
    <s v="DL-3955"/>
    <s v="Freight forwarder ABC"/>
    <x v="2"/>
    <s v="Mombasa"/>
    <x v="0"/>
    <x v="11"/>
    <d v="2022-07-11T00:00:00"/>
    <d v="2022-07-27T00:00:00"/>
    <x v="0"/>
    <x v="6"/>
    <x v="0"/>
    <s v="Invoiced"/>
    <s v="Invoiced"/>
    <s v="TRANSPORTATION"/>
    <n v="30.0106"/>
    <n v="600"/>
    <s v="USD"/>
    <n v="600"/>
    <n v="18006.36"/>
    <n v="300"/>
    <s v="USD"/>
    <n v="300"/>
    <n v="9003.18"/>
    <n v="30.0106"/>
    <n v="300"/>
    <n v="9003.18"/>
    <n v="1"/>
    <n v="2.4"/>
    <n v="1.6"/>
    <n v="2"/>
    <n v="6"/>
  </r>
  <r>
    <s v="DL-3957"/>
    <s v="Freight forwarder ABC"/>
    <x v="2"/>
    <s v="Marrakech"/>
    <x v="1"/>
    <x v="9"/>
    <d v="2022-06-22T00:00:00"/>
    <d v="2022-07-17T00:00:00"/>
    <x v="0"/>
    <x v="6"/>
    <x v="0"/>
    <s v="Invoiced"/>
    <s v="Invoiced"/>
    <s v="TRANSPORTATION"/>
    <n v="33.1997"/>
    <n v="600"/>
    <s v="USD"/>
    <n v="600"/>
    <n v="19919.82"/>
    <n v="300"/>
    <s v="USD"/>
    <n v="300"/>
    <n v="9959.91"/>
    <n v="33.1997"/>
    <n v="300"/>
    <n v="9959.91"/>
    <n v="1"/>
    <n v="3.75"/>
    <n v="2.5"/>
    <n v="3.125"/>
    <n v="9.375"/>
  </r>
  <r>
    <s v="DL-3959"/>
    <s v="Freight forwarder ABC"/>
    <x v="2"/>
    <s v="Mombasa"/>
    <x v="0"/>
    <x v="11"/>
    <d v="2022-06-18T00:00:00"/>
    <d v="2022-07-12T00:00:00"/>
    <x v="0"/>
    <x v="6"/>
    <x v="0"/>
    <s v="Invoiced"/>
    <s v="Invoiced"/>
    <s v="TRANSPORTATION"/>
    <n v="27.986599999999999"/>
    <n v="600"/>
    <s v="USD"/>
    <n v="600"/>
    <n v="16791.96"/>
    <n v="300"/>
    <s v="USD"/>
    <n v="300"/>
    <n v="8395.98"/>
    <n v="27.986599999999999"/>
    <n v="300"/>
    <n v="8395.98"/>
    <n v="1"/>
    <n v="3.5999999999999996"/>
    <n v="2.4000000000000004"/>
    <n v="3"/>
    <n v="9"/>
  </r>
  <r>
    <s v="DL-3961"/>
    <s v="Freight forwarder ABC"/>
    <x v="2"/>
    <s v="Zanzibar"/>
    <x v="1"/>
    <x v="24"/>
    <d v="2022-06-28T00:00:00"/>
    <d v="2022-08-01T00:00:00"/>
    <x v="0"/>
    <x v="7"/>
    <x v="0"/>
    <s v="Invoiced"/>
    <s v="Invoiced"/>
    <s v="TRANSPORTATION"/>
    <n v="27.968800000000002"/>
    <n v="600"/>
    <s v="USD"/>
    <n v="600"/>
    <n v="16781.280000000002"/>
    <n v="300"/>
    <s v="USD"/>
    <n v="300"/>
    <n v="8390.6400000000012"/>
    <n v="27.968800000000005"/>
    <n v="300"/>
    <n v="8390.6400000000012"/>
    <n v="1"/>
    <n v="5.0999999999999996"/>
    <n v="3.4000000000000004"/>
    <n v="4.25"/>
    <n v="12.75"/>
  </r>
  <r>
    <s v="DL-3963"/>
    <s v="Freight forwarder ABC"/>
    <x v="2"/>
    <s v="Addis Ababa"/>
    <x v="1"/>
    <x v="17"/>
    <d v="2022-06-28T00:00:00"/>
    <d v="2022-07-29T00:00:00"/>
    <x v="0"/>
    <x v="6"/>
    <x v="0"/>
    <s v="Invoiced"/>
    <s v="Invoiced"/>
    <s v="TRANSPORTATION"/>
    <n v="28"/>
    <n v="600"/>
    <s v="USD"/>
    <n v="600"/>
    <n v="16800"/>
    <n v="300"/>
    <s v="USD"/>
    <n v="300"/>
    <n v="8400"/>
    <n v="28"/>
    <n v="300"/>
    <n v="8400"/>
    <n v="1"/>
    <n v="4.6499999999999995"/>
    <n v="3.1"/>
    <n v="3.875"/>
    <n v="11.625"/>
  </r>
  <r>
    <s v="DL-3965"/>
    <s v="Freight forwarder ABC"/>
    <x v="2"/>
    <s v="Marrakech"/>
    <x v="0"/>
    <x v="5"/>
    <d v="2022-06-27T00:00:00"/>
    <d v="2022-07-23T00:00:00"/>
    <x v="0"/>
    <x v="6"/>
    <x v="0"/>
    <s v="Invoiced"/>
    <s v="Invoiced"/>
    <s v="TRANSPORTATION"/>
    <n v="27.9726"/>
    <n v="600"/>
    <s v="USD"/>
    <n v="600"/>
    <n v="16783.560000000001"/>
    <n v="300"/>
    <s v="USD"/>
    <n v="300"/>
    <n v="8391.7800000000007"/>
    <n v="27.972600000000003"/>
    <n v="300"/>
    <n v="8391.7800000000007"/>
    <n v="1"/>
    <n v="3.9"/>
    <n v="2.6"/>
    <n v="3.25"/>
    <n v="9.75"/>
  </r>
  <r>
    <s v="DL-3967"/>
    <s v="Freight forwarder ABC"/>
    <x v="2"/>
    <s v="Mombasa"/>
    <x v="3"/>
    <x v="19"/>
    <d v="2022-06-28T00:00:00"/>
    <d v="2022-07-23T00:00:00"/>
    <x v="0"/>
    <x v="6"/>
    <x v="0"/>
    <s v="Invoiced"/>
    <s v="Invoiced"/>
    <s v="TRANSPORTATION"/>
    <n v="28.016400000000001"/>
    <n v="600"/>
    <s v="USD"/>
    <n v="600"/>
    <n v="16809.84"/>
    <n v="300"/>
    <s v="USD"/>
    <n v="300"/>
    <n v="8404.92"/>
    <n v="28.016400000000001"/>
    <n v="300"/>
    <n v="8404.92"/>
    <n v="1"/>
    <n v="3.75"/>
    <n v="2.5"/>
    <n v="3.125"/>
    <n v="9.375"/>
  </r>
  <r>
    <s v="DL-3969"/>
    <s v="Freight forwarder ABC"/>
    <x v="2"/>
    <s v="Mombasa"/>
    <x v="1"/>
    <x v="18"/>
    <d v="2022-06-27T00:00:00"/>
    <d v="2022-07-23T00:00:00"/>
    <x v="0"/>
    <x v="6"/>
    <x v="0"/>
    <s v="Invoiced"/>
    <s v="Invoiced"/>
    <s v="TRANSPORTATION"/>
    <n v="27.896000000000001"/>
    <n v="600"/>
    <s v="USD"/>
    <n v="600"/>
    <n v="16737.600000000002"/>
    <n v="300"/>
    <s v="USD"/>
    <n v="300"/>
    <n v="8368.8000000000011"/>
    <n v="27.896000000000004"/>
    <n v="300"/>
    <n v="8368.8000000000011"/>
    <n v="1"/>
    <n v="3.9"/>
    <n v="2.6"/>
    <n v="3.25"/>
    <n v="9.75"/>
  </r>
  <r>
    <s v="DL-3971"/>
    <s v="Freight forwarder ABC"/>
    <x v="2"/>
    <s v="Mogadishu"/>
    <x v="2"/>
    <x v="2"/>
    <d v="2022-06-28T00:00:00"/>
    <d v="2022-07-29T00:00:00"/>
    <x v="0"/>
    <x v="6"/>
    <x v="0"/>
    <s v="Invoiced"/>
    <s v="Invoiced"/>
    <s v="TRANSPORTATION"/>
    <n v="27.8947"/>
    <n v="600"/>
    <s v="USD"/>
    <n v="600"/>
    <n v="16736.82"/>
    <n v="300"/>
    <s v="USD"/>
    <n v="300"/>
    <n v="8368.41"/>
    <n v="27.8947"/>
    <n v="300"/>
    <n v="8368.41"/>
    <n v="1"/>
    <n v="4.6499999999999995"/>
    <n v="3.1"/>
    <n v="3.875"/>
    <n v="11.625"/>
  </r>
  <r>
    <s v="DL-3973"/>
    <s v="Freight forwarder ABC"/>
    <x v="2"/>
    <s v="Zanzibar"/>
    <x v="3"/>
    <x v="10"/>
    <d v="2022-07-21T00:00:00"/>
    <d v="2022-08-27T00:00:00"/>
    <x v="0"/>
    <x v="7"/>
    <x v="0"/>
    <s v="Invoiced"/>
    <s v="Invoiced"/>
    <s v="TRANSPORTATION"/>
    <n v="29.1266"/>
    <n v="600"/>
    <s v="USD"/>
    <n v="600"/>
    <n v="17475.96"/>
    <n v="300"/>
    <s v="USD"/>
    <n v="300"/>
    <n v="8737.98"/>
    <n v="29.1266"/>
    <n v="300"/>
    <n v="8737.98"/>
    <n v="1"/>
    <n v="5.55"/>
    <n v="3.7"/>
    <n v="4.625"/>
    <n v="13.875"/>
  </r>
  <r>
    <s v="DL-3975"/>
    <s v="Freight forwarder ABC"/>
    <x v="2"/>
    <s v="Addis Ababa"/>
    <x v="3"/>
    <x v="7"/>
    <d v="2022-07-02T00:00:00"/>
    <d v="2022-08-05T00:00:00"/>
    <x v="0"/>
    <x v="7"/>
    <x v="0"/>
    <s v="Invoiced"/>
    <s v="Invoiced"/>
    <s v="TRANSPORTATION"/>
    <n v="27.919699999999999"/>
    <n v="600"/>
    <s v="USD"/>
    <n v="600"/>
    <n v="16751.82"/>
    <n v="300"/>
    <s v="USD"/>
    <n v="300"/>
    <n v="8375.91"/>
    <n v="27.919699999999999"/>
    <n v="300"/>
    <n v="8375.91"/>
    <n v="1"/>
    <n v="5.0999999999999996"/>
    <n v="3.4000000000000004"/>
    <n v="4.25"/>
    <n v="12.75"/>
  </r>
  <r>
    <s v="DL-3977"/>
    <s v="Freight forwarder ABC"/>
    <x v="2"/>
    <s v="Addis Ababa"/>
    <x v="2"/>
    <x v="14"/>
    <d v="2022-07-11T00:00:00"/>
    <d v="2022-08-10T00:00:00"/>
    <x v="0"/>
    <x v="7"/>
    <x v="0"/>
    <s v="Invoiced"/>
    <s v="Invoiced"/>
    <s v="TRANSPORTATION"/>
    <n v="33.882300000000001"/>
    <n v="600"/>
    <s v="USD"/>
    <n v="600"/>
    <n v="20329.38"/>
    <n v="300"/>
    <s v="USD"/>
    <n v="300"/>
    <n v="10164.69"/>
    <n v="33.882300000000001"/>
    <n v="300"/>
    <n v="10164.69"/>
    <n v="1"/>
    <n v="4.5"/>
    <n v="3"/>
    <n v="3.75"/>
    <n v="11.25"/>
  </r>
  <r>
    <s v="DL-3979"/>
    <s v="Freight forwarder ABC"/>
    <x v="2"/>
    <s v="Zanzibar"/>
    <x v="4"/>
    <x v="12"/>
    <d v="2022-07-04T00:00:00"/>
    <d v="2022-08-03T00:00:00"/>
    <x v="0"/>
    <x v="7"/>
    <x v="0"/>
    <s v="Invoiced"/>
    <s v="Invoiced"/>
    <s v="TRANSPORTATION"/>
    <n v="29.367699999999999"/>
    <n v="600"/>
    <s v="USD"/>
    <n v="600"/>
    <n v="17620.62"/>
    <n v="300"/>
    <s v="USD"/>
    <n v="300"/>
    <n v="8810.31"/>
    <n v="29.367699999999999"/>
    <n v="300"/>
    <n v="8810.31"/>
    <n v="1"/>
    <n v="4.5"/>
    <n v="3"/>
    <n v="3.75"/>
    <n v="11.25"/>
  </r>
  <r>
    <s v="DL-3981"/>
    <s v="Freight forwarder ABC"/>
    <x v="2"/>
    <s v="Addis Ababa"/>
    <x v="1"/>
    <x v="17"/>
    <d v="2022-07-09T00:00:00"/>
    <d v="2022-08-10T00:00:00"/>
    <x v="0"/>
    <x v="7"/>
    <x v="0"/>
    <s v="Invoiced"/>
    <s v="Invoiced"/>
    <s v="TRANSPORTATION"/>
    <n v="33.885199999999998"/>
    <n v="600"/>
    <s v="USD"/>
    <n v="600"/>
    <n v="20331.12"/>
    <n v="300"/>
    <s v="USD"/>
    <n v="300"/>
    <n v="10165.56"/>
    <n v="33.885199999999998"/>
    <n v="300"/>
    <n v="10165.56"/>
    <n v="1"/>
    <n v="4.8"/>
    <n v="3.2"/>
    <n v="4"/>
    <n v="12"/>
  </r>
  <r>
    <s v="DL-3983"/>
    <s v="Freight forwarder ABC"/>
    <x v="2"/>
    <s v="Zanzibar"/>
    <x v="3"/>
    <x v="10"/>
    <d v="2022-07-01T00:00:00"/>
    <d v="2022-08-01T00:00:00"/>
    <x v="0"/>
    <x v="7"/>
    <x v="0"/>
    <s v="Invoiced"/>
    <s v="Invoiced"/>
    <s v="TRANSPORTATION"/>
    <n v="27.848400000000002"/>
    <n v="600"/>
    <s v="USD"/>
    <n v="600"/>
    <n v="16709.04"/>
    <n v="300"/>
    <s v="USD"/>
    <n v="300"/>
    <n v="8354.52"/>
    <n v="27.848400000000002"/>
    <n v="300"/>
    <n v="8354.52"/>
    <n v="1"/>
    <n v="4.6499999999999995"/>
    <n v="3.1"/>
    <n v="3.875"/>
    <n v="11.625"/>
  </r>
  <r>
    <s v="DL-3985"/>
    <s v="Freight forwarder ABC"/>
    <x v="2"/>
    <s v="Marrakech"/>
    <x v="2"/>
    <x v="22"/>
    <d v="2022-07-02T00:00:00"/>
    <d v="2022-08-01T00:00:00"/>
    <x v="0"/>
    <x v="7"/>
    <x v="0"/>
    <s v="Invoiced"/>
    <s v="Invoiced"/>
    <s v="TRANSPORTATION"/>
    <n v="31.756399999999999"/>
    <n v="600"/>
    <s v="USD"/>
    <n v="600"/>
    <n v="19053.84"/>
    <n v="300"/>
    <s v="USD"/>
    <n v="300"/>
    <n v="9526.92"/>
    <n v="31.756399999999999"/>
    <n v="300"/>
    <n v="9526.92"/>
    <n v="1"/>
    <n v="4.5"/>
    <n v="3"/>
    <n v="3.75"/>
    <n v="11.25"/>
  </r>
  <r>
    <s v="DL-3987"/>
    <s v="Freight forwarder ABC"/>
    <x v="2"/>
    <s v="Mombasa"/>
    <x v="4"/>
    <x v="6"/>
    <d v="2022-07-02T00:00:00"/>
    <d v="2022-08-01T00:00:00"/>
    <x v="0"/>
    <x v="7"/>
    <x v="0"/>
    <s v="Invoiced"/>
    <s v="Invoiced"/>
    <s v="TRANSPORTATION"/>
    <n v="29.331199999999999"/>
    <n v="600"/>
    <s v="USD"/>
    <n v="600"/>
    <n v="17598.72"/>
    <n v="300"/>
    <s v="USD"/>
    <n v="300"/>
    <n v="8799.36"/>
    <n v="29.331200000000003"/>
    <n v="300"/>
    <n v="8799.36"/>
    <n v="1"/>
    <n v="4.5"/>
    <n v="3"/>
    <n v="3.75"/>
    <n v="11.25"/>
  </r>
  <r>
    <s v="DL-4017"/>
    <s v="Freight forwarder ABC"/>
    <x v="1"/>
    <s v="Zanzibar"/>
    <x v="0"/>
    <x v="15"/>
    <d v="2022-06-28T00:00:00"/>
    <d v="2022-07-22T00:00:00"/>
    <x v="0"/>
    <x v="6"/>
    <x v="0"/>
    <s v="Paid"/>
    <s v="Invoiced"/>
    <s v="TRANSPORTATION"/>
    <n v="35.454999999999998"/>
    <n v="600"/>
    <s v="USD"/>
    <n v="600"/>
    <n v="21273"/>
    <n v="300"/>
    <s v="USD"/>
    <n v="300"/>
    <n v="10636.5"/>
    <n v="35.454999999999998"/>
    <n v="300"/>
    <n v="10636.5"/>
    <n v="1"/>
    <n v="3.5999999999999996"/>
    <n v="2.4000000000000004"/>
    <n v="3"/>
    <n v="9"/>
  </r>
  <r>
    <s v="DL-4018"/>
    <s v="Freight forwarder ABC"/>
    <x v="1"/>
    <s v="Mogadishu"/>
    <x v="3"/>
    <x v="20"/>
    <d v="2022-06-27T00:00:00"/>
    <d v="2022-07-21T00:00:00"/>
    <x v="0"/>
    <x v="6"/>
    <x v="0"/>
    <s v="Paid"/>
    <s v="Invoiced"/>
    <s v="TRANSPORTATION"/>
    <n v="27.768999999999998"/>
    <n v="600"/>
    <s v="USD"/>
    <n v="600"/>
    <n v="16661.399999999998"/>
    <n v="300"/>
    <s v="USD"/>
    <n v="300"/>
    <n v="8330.6999999999989"/>
    <n v="27.768999999999995"/>
    <n v="300"/>
    <n v="8330.6999999999989"/>
    <n v="1"/>
    <n v="3.5999999999999996"/>
    <n v="2.4000000000000004"/>
    <n v="3"/>
    <n v="9"/>
  </r>
  <r>
    <s v="DL-4019"/>
    <s v="Freight forwarder ABC"/>
    <x v="1"/>
    <s v="Addis Ababa"/>
    <x v="2"/>
    <x v="14"/>
    <d v="2022-06-28T00:00:00"/>
    <d v="2022-07-22T00:00:00"/>
    <x v="0"/>
    <x v="6"/>
    <x v="0"/>
    <s v="Paid"/>
    <s v="Invoiced"/>
    <s v="TRANSPORTATION"/>
    <n v="36.302"/>
    <n v="600"/>
    <s v="USD"/>
    <n v="600"/>
    <n v="21781.200000000001"/>
    <n v="300"/>
    <s v="USD"/>
    <n v="300"/>
    <n v="10890.6"/>
    <n v="36.302"/>
    <n v="300"/>
    <n v="10890.6"/>
    <n v="1"/>
    <n v="3.5999999999999996"/>
    <n v="2.4000000000000004"/>
    <n v="3"/>
    <n v="9"/>
  </r>
  <r>
    <s v="DL-4020"/>
    <s v="Freight forwarder ABC"/>
    <x v="1"/>
    <s v="Mogadishu"/>
    <x v="2"/>
    <x v="2"/>
    <d v="2022-07-02T00:00:00"/>
    <d v="2022-07-27T00:00:00"/>
    <x v="0"/>
    <x v="6"/>
    <x v="0"/>
    <s v="Paid"/>
    <s v="Invoiced"/>
    <s v="TRANSPORTATION"/>
    <n v="29.831"/>
    <n v="600"/>
    <s v="USD"/>
    <n v="600"/>
    <n v="17898.599999999999"/>
    <n v="300"/>
    <s v="USD"/>
    <n v="300"/>
    <n v="8949.2999999999993"/>
    <n v="29.830999999999996"/>
    <n v="300"/>
    <n v="8949.2999999999993"/>
    <n v="1"/>
    <n v="3.75"/>
    <n v="2.5"/>
    <n v="3.125"/>
    <n v="9.375"/>
  </r>
  <r>
    <s v="DL-4021"/>
    <s v="Freight forwarder ABC"/>
    <x v="1"/>
    <s v="Zanzibar"/>
    <x v="3"/>
    <x v="10"/>
    <d v="2022-06-28T00:00:00"/>
    <d v="2022-07-25T00:00:00"/>
    <x v="0"/>
    <x v="6"/>
    <x v="0"/>
    <s v="Paid"/>
    <s v="Invoiced"/>
    <s v="TRANSPORTATION"/>
    <n v="35.625999999999998"/>
    <n v="600"/>
    <s v="USD"/>
    <n v="600"/>
    <n v="21375.599999999999"/>
    <n v="300"/>
    <s v="USD"/>
    <n v="300"/>
    <n v="10687.8"/>
    <n v="35.625999999999998"/>
    <n v="300"/>
    <n v="10687.8"/>
    <n v="1"/>
    <n v="4.05"/>
    <n v="2.7"/>
    <n v="3.375"/>
    <n v="10.125"/>
  </r>
  <r>
    <s v="DL-4022"/>
    <s v="Freight forwarder ABC"/>
    <x v="1"/>
    <s v="Marrakech"/>
    <x v="3"/>
    <x v="4"/>
    <d v="2022-06-28T00:00:00"/>
    <d v="2022-07-25T00:00:00"/>
    <x v="0"/>
    <x v="6"/>
    <x v="0"/>
    <s v="Paid"/>
    <s v="Invoiced"/>
    <s v="TRANSPORTATION"/>
    <n v="36.116"/>
    <n v="600"/>
    <s v="USD"/>
    <n v="600"/>
    <n v="21669.599999999999"/>
    <n v="300"/>
    <s v="USD"/>
    <n v="300"/>
    <n v="10834.8"/>
    <n v="36.116"/>
    <n v="300"/>
    <n v="10834.8"/>
    <n v="1"/>
    <n v="4.05"/>
    <n v="2.7"/>
    <n v="3.375"/>
    <n v="10.125"/>
  </r>
  <r>
    <s v="DL-4023"/>
    <s v="Freight forwarder ABC"/>
    <x v="1"/>
    <s v="Mombasa"/>
    <x v="2"/>
    <x v="3"/>
    <d v="2022-07-15T00:00:00"/>
    <d v="2022-08-15T00:00:00"/>
    <x v="0"/>
    <x v="7"/>
    <x v="0"/>
    <s v="Paid"/>
    <s v="Invoiced"/>
    <s v="TRANSPORTATION"/>
    <n v="35.703000000000003"/>
    <n v="600"/>
    <s v="USD"/>
    <n v="600"/>
    <n v="21421.800000000003"/>
    <n v="300"/>
    <s v="USD"/>
    <n v="300"/>
    <n v="10710.900000000001"/>
    <n v="35.703000000000003"/>
    <n v="300"/>
    <n v="10710.900000000001"/>
    <n v="1"/>
    <n v="4.6499999999999995"/>
    <n v="3.1"/>
    <n v="3.875"/>
    <n v="11.625"/>
  </r>
  <r>
    <s v="DL-4024"/>
    <s v="Freight forwarder ABC"/>
    <x v="1"/>
    <s v="Addis Ababa"/>
    <x v="3"/>
    <x v="7"/>
    <d v="2022-07-15T00:00:00"/>
    <d v="2022-08-15T00:00:00"/>
    <x v="0"/>
    <x v="7"/>
    <x v="0"/>
    <s v="Paid"/>
    <s v="Invoiced"/>
    <s v="TRANSPORTATION"/>
    <n v="35.814"/>
    <n v="600"/>
    <s v="USD"/>
    <n v="600"/>
    <n v="21488.400000000001"/>
    <n v="300"/>
    <s v="USD"/>
    <n v="300"/>
    <n v="10744.2"/>
    <n v="35.814"/>
    <n v="300"/>
    <n v="10744.2"/>
    <n v="1"/>
    <n v="4.6499999999999995"/>
    <n v="3.1"/>
    <n v="3.875"/>
    <n v="11.625"/>
  </r>
  <r>
    <s v="DL-4025"/>
    <s v="Freight forwarder ABC"/>
    <x v="1"/>
    <s v="Addis Ababa"/>
    <x v="3"/>
    <x v="7"/>
    <d v="2022-07-14T00:00:00"/>
    <d v="2022-08-11T00:00:00"/>
    <x v="0"/>
    <x v="7"/>
    <x v="0"/>
    <s v="Paid"/>
    <s v="Invoiced"/>
    <s v="TRANSPORTATION"/>
    <n v="35.941000000000003"/>
    <n v="600"/>
    <s v="USD"/>
    <n v="600"/>
    <n v="21564.600000000002"/>
    <n v="300"/>
    <s v="USD"/>
    <n v="300"/>
    <n v="10782.300000000001"/>
    <n v="35.941000000000003"/>
    <n v="300"/>
    <n v="10782.300000000001"/>
    <n v="1"/>
    <n v="4.2"/>
    <n v="2.8000000000000003"/>
    <n v="3.5"/>
    <n v="10.5"/>
  </r>
  <r>
    <s v="DL-4026"/>
    <s v="Freight forwarder ABC"/>
    <x v="1"/>
    <s v="Addis Ababa"/>
    <x v="0"/>
    <x v="23"/>
    <d v="2022-07-14T00:00:00"/>
    <d v="2022-08-15T00:00:00"/>
    <x v="0"/>
    <x v="7"/>
    <x v="0"/>
    <s v="Paid"/>
    <s v="Invoiced"/>
    <s v="TRANSPORTATION"/>
    <n v="35.887"/>
    <n v="600"/>
    <s v="USD"/>
    <n v="600"/>
    <n v="21532.2"/>
    <n v="300"/>
    <s v="USD"/>
    <n v="300"/>
    <n v="10766.1"/>
    <n v="35.887"/>
    <n v="300"/>
    <n v="10766.1"/>
    <n v="1"/>
    <n v="4.8"/>
    <n v="3.2"/>
    <n v="4"/>
    <n v="12"/>
  </r>
  <r>
    <s v="DL-4027"/>
    <s v="Freight forwarder ABC"/>
    <x v="1"/>
    <s v="Mogadishu"/>
    <x v="4"/>
    <x v="16"/>
    <d v="2022-07-15T00:00:00"/>
    <d v="2022-08-15T00:00:00"/>
    <x v="0"/>
    <x v="7"/>
    <x v="0"/>
    <s v="Paid"/>
    <s v="Invoiced"/>
    <s v="TRANSPORTATION"/>
    <n v="35.402999999999999"/>
    <n v="600"/>
    <s v="USD"/>
    <n v="600"/>
    <n v="21241.8"/>
    <n v="300"/>
    <s v="USD"/>
    <n v="300"/>
    <n v="10620.9"/>
    <n v="35.402999999999999"/>
    <n v="300"/>
    <n v="10620.9"/>
    <n v="1"/>
    <n v="4.6499999999999995"/>
    <n v="3.1"/>
    <n v="3.875"/>
    <n v="11.625"/>
  </r>
  <r>
    <s v="DL-4028"/>
    <s v="Freight forwarder ABC"/>
    <x v="1"/>
    <s v="Marrakech"/>
    <x v="4"/>
    <x v="21"/>
    <d v="2022-07-15T00:00:00"/>
    <d v="2022-08-15T00:00:00"/>
    <x v="0"/>
    <x v="7"/>
    <x v="0"/>
    <s v="Paid"/>
    <s v="Invoiced"/>
    <s v="TRANSPORTATION"/>
    <n v="36.204999999999998"/>
    <n v="600"/>
    <s v="USD"/>
    <n v="600"/>
    <n v="21723"/>
    <n v="300"/>
    <s v="USD"/>
    <n v="300"/>
    <n v="10861.5"/>
    <n v="36.204999999999998"/>
    <n v="300"/>
    <n v="10861.5"/>
    <n v="1"/>
    <n v="4.6499999999999995"/>
    <n v="3.1"/>
    <n v="3.875"/>
    <n v="11.625"/>
  </r>
  <r>
    <s v="DL-4029"/>
    <s v="Freight forwarder ABC"/>
    <x v="1"/>
    <s v="Marrakech"/>
    <x v="3"/>
    <x v="4"/>
    <d v="2022-07-15T00:00:00"/>
    <d v="2022-08-15T00:00:00"/>
    <x v="0"/>
    <x v="7"/>
    <x v="0"/>
    <s v="Paid"/>
    <s v="Invoiced"/>
    <s v="TRANSPORTATION"/>
    <n v="35.621000000000002"/>
    <n v="600"/>
    <s v="USD"/>
    <n v="600"/>
    <n v="21372.600000000002"/>
    <n v="300"/>
    <s v="USD"/>
    <n v="300"/>
    <n v="10686.300000000001"/>
    <n v="35.621000000000002"/>
    <n v="300"/>
    <n v="10686.300000000001"/>
    <n v="1"/>
    <n v="4.6499999999999995"/>
    <n v="3.1"/>
    <n v="3.875"/>
    <n v="11.625"/>
  </r>
  <r>
    <s v="DL-4031"/>
    <s v="Freight forwarder ABC"/>
    <x v="2"/>
    <s v="Mogadishu"/>
    <x v="0"/>
    <x v="0"/>
    <d v="2022-06-27T00:00:00"/>
    <d v="2022-07-18T00:00:00"/>
    <x v="0"/>
    <x v="6"/>
    <x v="0"/>
    <s v="Invoiced"/>
    <s v="Invoiced"/>
    <s v="TRANSPORTATION"/>
    <n v="30.334"/>
    <n v="600"/>
    <s v="USD"/>
    <n v="600"/>
    <n v="18200.400000000001"/>
    <n v="300"/>
    <s v="USD"/>
    <n v="300"/>
    <n v="9100.2000000000007"/>
    <n v="30.334000000000003"/>
    <n v="300"/>
    <n v="9100.2000000000007"/>
    <n v="1"/>
    <n v="3.15"/>
    <n v="2.1"/>
    <n v="2.625"/>
    <n v="7.875"/>
  </r>
  <r>
    <s v="DL-4033"/>
    <s v="Freight forwarder ABC"/>
    <x v="2"/>
    <s v="Zanzibar"/>
    <x v="2"/>
    <x v="13"/>
    <d v="2022-06-24T00:00:00"/>
    <d v="2022-07-12T00:00:00"/>
    <x v="0"/>
    <x v="6"/>
    <x v="0"/>
    <s v="Invoiced"/>
    <s v="Invoiced"/>
    <s v="TRANSPORTATION"/>
    <n v="30.498000000000001"/>
    <n v="600"/>
    <s v="USD"/>
    <n v="600"/>
    <n v="18298.8"/>
    <n v="300"/>
    <s v="USD"/>
    <n v="300"/>
    <n v="9149.4"/>
    <n v="30.497999999999998"/>
    <n v="300"/>
    <n v="9149.4"/>
    <n v="1"/>
    <n v="2.6999999999999997"/>
    <n v="1.8"/>
    <n v="2.25"/>
    <n v="6.75"/>
  </r>
  <r>
    <s v="DL-4035"/>
    <s v="Freight forwarder ABC"/>
    <x v="2"/>
    <s v="Mogadishu"/>
    <x v="2"/>
    <x v="2"/>
    <d v="2022-06-25T00:00:00"/>
    <d v="2022-07-13T00:00:00"/>
    <x v="0"/>
    <x v="6"/>
    <x v="0"/>
    <s v="Invoiced"/>
    <s v="Invoiced"/>
    <s v="TRANSPORTATION"/>
    <n v="30.498000000000001"/>
    <n v="600"/>
    <s v="USD"/>
    <n v="600"/>
    <n v="18298.8"/>
    <n v="300"/>
    <s v="USD"/>
    <n v="300"/>
    <n v="9149.4"/>
    <n v="30.497999999999998"/>
    <n v="300"/>
    <n v="9149.4"/>
    <n v="1"/>
    <n v="2.6999999999999997"/>
    <n v="1.8"/>
    <n v="2.25"/>
    <n v="6.75"/>
  </r>
  <r>
    <s v="DL-4037"/>
    <s v="Freight forwarder ABC"/>
    <x v="2"/>
    <s v="Marrakech"/>
    <x v="0"/>
    <x v="5"/>
    <d v="2022-06-27T00:00:00"/>
    <d v="2022-07-20T00:00:00"/>
    <x v="0"/>
    <x v="6"/>
    <x v="0"/>
    <s v="Invoiced"/>
    <s v="Invoiced"/>
    <s v="TRANSPORTATION"/>
    <n v="30.498000000000001"/>
    <n v="600"/>
    <s v="USD"/>
    <n v="600"/>
    <n v="18298.8"/>
    <n v="300"/>
    <s v="USD"/>
    <n v="300"/>
    <n v="9149.4"/>
    <n v="30.497999999999998"/>
    <n v="300"/>
    <n v="9149.4"/>
    <n v="1"/>
    <n v="3.4499999999999997"/>
    <n v="2.3000000000000003"/>
    <n v="2.875"/>
    <n v="8.625"/>
  </r>
  <r>
    <s v="DL-4039"/>
    <s v="Freight forwarder ABC"/>
    <x v="2"/>
    <s v="Addis Ababa"/>
    <x v="2"/>
    <x v="14"/>
    <d v="2022-06-29T00:00:00"/>
    <d v="2022-07-15T00:00:00"/>
    <x v="0"/>
    <x v="6"/>
    <x v="0"/>
    <s v="Invoiced"/>
    <s v="Invoiced"/>
    <s v="TRANSPORTATION"/>
    <n v="30.408000000000001"/>
    <n v="600"/>
    <s v="USD"/>
    <n v="600"/>
    <n v="18244.8"/>
    <n v="300"/>
    <s v="USD"/>
    <n v="300"/>
    <n v="9122.4"/>
    <n v="30.407999999999998"/>
    <n v="300"/>
    <n v="9122.4"/>
    <n v="1"/>
    <n v="2.4"/>
    <n v="1.6"/>
    <n v="2"/>
    <n v="6"/>
  </r>
  <r>
    <s v="DL-4041"/>
    <s v="Freight forwarder ABC"/>
    <x v="2"/>
    <s v="Mombasa"/>
    <x v="2"/>
    <x v="3"/>
    <d v="2022-07-02T00:00:00"/>
    <d v="2022-07-20T00:00:00"/>
    <x v="0"/>
    <x v="6"/>
    <x v="0"/>
    <s v="Invoiced"/>
    <s v="Invoiced"/>
    <s v="TRANSPORTATION"/>
    <n v="29.321999999999999"/>
    <n v="600"/>
    <s v="USD"/>
    <n v="600"/>
    <n v="17593.2"/>
    <n v="300"/>
    <s v="USD"/>
    <n v="300"/>
    <n v="8796.6"/>
    <n v="29.322000000000003"/>
    <n v="300"/>
    <n v="8796.6"/>
    <n v="1"/>
    <n v="2.6999999999999997"/>
    <n v="1.8"/>
    <n v="2.25"/>
    <n v="6.75"/>
  </r>
  <r>
    <s v="DL-4043"/>
    <s v="Freight forwarder ABC"/>
    <x v="2"/>
    <s v="Mombasa"/>
    <x v="0"/>
    <x v="11"/>
    <d v="2022-06-27T00:00:00"/>
    <d v="2022-07-12T00:00:00"/>
    <x v="0"/>
    <x v="6"/>
    <x v="0"/>
    <s v="Invoiced"/>
    <s v="Invoiced"/>
    <s v="TRANSPORTATION"/>
    <n v="29.321999999999999"/>
    <n v="600"/>
    <s v="USD"/>
    <n v="600"/>
    <n v="17593.2"/>
    <n v="300"/>
    <s v="USD"/>
    <n v="300"/>
    <n v="8796.6"/>
    <n v="29.322000000000003"/>
    <n v="300"/>
    <n v="8796.6"/>
    <n v="1"/>
    <n v="2.25"/>
    <n v="1.5"/>
    <n v="1.875"/>
    <n v="5.625"/>
  </r>
  <r>
    <s v="DL-4065"/>
    <s v="Freight forwarder ABC"/>
    <x v="1"/>
    <s v="Addis Ababa"/>
    <x v="1"/>
    <x v="17"/>
    <d v="2022-06-17T00:00:00"/>
    <d v="2022-07-21T00:00:00"/>
    <x v="0"/>
    <x v="6"/>
    <x v="0"/>
    <s v="Paid"/>
    <s v="Invoiced"/>
    <s v="TRANSPORTATION"/>
    <n v="35.835999999999999"/>
    <n v="600"/>
    <s v="USD"/>
    <n v="600"/>
    <n v="21501.599999999999"/>
    <n v="300"/>
    <s v="USD"/>
    <n v="300"/>
    <n v="10750.8"/>
    <n v="35.835999999999999"/>
    <n v="300"/>
    <n v="10750.8"/>
    <n v="1"/>
    <n v="5.0999999999999996"/>
    <n v="3.4000000000000004"/>
    <n v="4.25"/>
    <n v="12.75"/>
  </r>
  <r>
    <s v="DL-4066"/>
    <s v="Freight forwarder ABC"/>
    <x v="1"/>
    <s v="Zanzibar"/>
    <x v="2"/>
    <x v="13"/>
    <d v="2022-06-15T00:00:00"/>
    <d v="2022-07-07T00:00:00"/>
    <x v="0"/>
    <x v="6"/>
    <x v="0"/>
    <s v="Paid"/>
    <s v="Invoiced"/>
    <s v="TRANSPORTATION"/>
    <n v="35.354999999999997"/>
    <n v="600"/>
    <s v="USD"/>
    <n v="600"/>
    <n v="21212.999999999996"/>
    <n v="300"/>
    <s v="USD"/>
    <n v="300"/>
    <n v="10606.499999999998"/>
    <n v="35.354999999999997"/>
    <n v="300"/>
    <n v="10606.499999999998"/>
    <n v="1"/>
    <n v="3.3"/>
    <n v="2.2000000000000002"/>
    <n v="2.75"/>
    <n v="8.25"/>
  </r>
  <r>
    <s v="DL-4067"/>
    <s v="Freight forwarder ABC"/>
    <x v="1"/>
    <s v="Marrakech"/>
    <x v="3"/>
    <x v="4"/>
    <d v="2022-06-17T00:00:00"/>
    <d v="2022-07-21T00:00:00"/>
    <x v="0"/>
    <x v="6"/>
    <x v="0"/>
    <s v="Paid"/>
    <s v="Invoiced"/>
    <s v="TRANSPORTATION"/>
    <n v="35.609000000000002"/>
    <n v="600"/>
    <s v="USD"/>
    <n v="600"/>
    <n v="21365.4"/>
    <n v="300"/>
    <s v="USD"/>
    <n v="300"/>
    <n v="10682.7"/>
    <n v="35.609000000000002"/>
    <n v="300"/>
    <n v="10682.7"/>
    <n v="1"/>
    <n v="5.0999999999999996"/>
    <n v="3.4000000000000004"/>
    <n v="4.25"/>
    <n v="12.75"/>
  </r>
  <r>
    <s v="DL-4068"/>
    <s v="Freight forwarder ABC"/>
    <x v="1"/>
    <s v="Addis Ababa"/>
    <x v="2"/>
    <x v="14"/>
    <d v="2022-06-15T00:00:00"/>
    <d v="2022-07-07T00:00:00"/>
    <x v="0"/>
    <x v="6"/>
    <x v="0"/>
    <s v="Paid"/>
    <s v="Invoiced"/>
    <s v="TRANSPORTATION"/>
    <n v="35.619"/>
    <n v="600"/>
    <s v="USD"/>
    <n v="600"/>
    <n v="21371.4"/>
    <n v="300"/>
    <s v="USD"/>
    <n v="300"/>
    <n v="10685.7"/>
    <n v="35.619"/>
    <n v="300"/>
    <n v="10685.7"/>
    <n v="1"/>
    <n v="3.3"/>
    <n v="2.2000000000000002"/>
    <n v="2.75"/>
    <n v="8.25"/>
  </r>
  <r>
    <s v="DL-4069"/>
    <s v="Freight forwarder ABC"/>
    <x v="1"/>
    <s v="Zanzibar"/>
    <x v="4"/>
    <x v="12"/>
    <d v="2022-06-15T00:00:00"/>
    <d v="2022-07-07T00:00:00"/>
    <x v="0"/>
    <x v="6"/>
    <x v="0"/>
    <s v="Paid"/>
    <s v="Invoiced"/>
    <s v="TRANSPORTATION"/>
    <n v="35.54"/>
    <n v="600"/>
    <s v="USD"/>
    <n v="600"/>
    <n v="21324"/>
    <n v="300"/>
    <s v="USD"/>
    <n v="300"/>
    <n v="10662"/>
    <n v="35.54"/>
    <n v="300"/>
    <n v="10662"/>
    <n v="1"/>
    <n v="3.3"/>
    <n v="2.2000000000000002"/>
    <n v="2.75"/>
    <n v="8.25"/>
  </r>
  <r>
    <s v="DL-4070"/>
    <s v="Freight forwarder ABC"/>
    <x v="1"/>
    <s v="Marrakech"/>
    <x v="2"/>
    <x v="22"/>
    <d v="2022-06-17T00:00:00"/>
    <d v="2022-07-21T00:00:00"/>
    <x v="0"/>
    <x v="6"/>
    <x v="0"/>
    <s v="Paid"/>
    <s v="Invoiced"/>
    <s v="TRANSPORTATION"/>
    <n v="35.93"/>
    <n v="600"/>
    <s v="USD"/>
    <n v="600"/>
    <n v="21558"/>
    <n v="300"/>
    <s v="USD"/>
    <n v="300"/>
    <n v="10779"/>
    <n v="35.93"/>
    <n v="300"/>
    <n v="10779"/>
    <n v="1"/>
    <n v="5.0999999999999996"/>
    <n v="3.4000000000000004"/>
    <n v="4.25"/>
    <n v="12.75"/>
  </r>
  <r>
    <s v="DL-4071"/>
    <s v="Freight forwarder ABC"/>
    <x v="1"/>
    <s v="Mombasa"/>
    <x v="1"/>
    <x v="18"/>
    <d v="2022-06-20T00:00:00"/>
    <d v="2022-07-21T00:00:00"/>
    <x v="0"/>
    <x v="6"/>
    <x v="0"/>
    <s v="Paid"/>
    <s v="Invoiced"/>
    <s v="TRANSPORTATION"/>
    <n v="36.008000000000003"/>
    <n v="600"/>
    <s v="USD"/>
    <n v="600"/>
    <n v="21604.800000000003"/>
    <n v="300"/>
    <s v="USD"/>
    <n v="300"/>
    <n v="10802.400000000001"/>
    <n v="36.008000000000003"/>
    <n v="300"/>
    <n v="10802.400000000001"/>
    <n v="1"/>
    <n v="4.6499999999999995"/>
    <n v="3.1"/>
    <n v="3.875"/>
    <n v="11.625"/>
  </r>
  <r>
    <s v="DL-4072"/>
    <s v="Freight forwarder ABC"/>
    <x v="1"/>
    <s v="Zanzibar"/>
    <x v="4"/>
    <x v="12"/>
    <d v="2022-06-20T00:00:00"/>
    <d v="2022-07-21T00:00:00"/>
    <x v="0"/>
    <x v="6"/>
    <x v="0"/>
    <s v="Paid"/>
    <s v="Invoiced"/>
    <s v="TRANSPORTATION"/>
    <n v="36.091000000000001"/>
    <n v="600"/>
    <s v="USD"/>
    <n v="600"/>
    <n v="21654.600000000002"/>
    <n v="300"/>
    <s v="USD"/>
    <n v="300"/>
    <n v="10827.300000000001"/>
    <n v="36.091000000000001"/>
    <n v="300"/>
    <n v="10827.300000000001"/>
    <n v="1"/>
    <n v="4.6499999999999995"/>
    <n v="3.1"/>
    <n v="3.875"/>
    <n v="11.625"/>
  </r>
  <r>
    <s v="DL-4073"/>
    <s v="Freight forwarder ABC"/>
    <x v="1"/>
    <s v="Zanzibar"/>
    <x v="2"/>
    <x v="13"/>
    <d v="2022-06-21T00:00:00"/>
    <d v="2022-07-21T00:00:00"/>
    <x v="0"/>
    <x v="6"/>
    <x v="0"/>
    <s v="Paid"/>
    <s v="Invoiced"/>
    <s v="TRANSPORTATION"/>
    <n v="35.673999999999999"/>
    <n v="600"/>
    <s v="USD"/>
    <n v="600"/>
    <n v="21404.400000000001"/>
    <n v="300"/>
    <s v="USD"/>
    <n v="300"/>
    <n v="10702.2"/>
    <n v="35.673999999999999"/>
    <n v="300"/>
    <n v="10702.2"/>
    <n v="1"/>
    <n v="4.5"/>
    <n v="3"/>
    <n v="3.75"/>
    <n v="11.25"/>
  </r>
  <r>
    <s v="DL-4074"/>
    <s v="Freight forwarder ABC"/>
    <x v="1"/>
    <s v="Mogadishu"/>
    <x v="4"/>
    <x v="16"/>
    <d v="2022-06-23T00:00:00"/>
    <d v="2022-07-26T00:00:00"/>
    <x v="0"/>
    <x v="6"/>
    <x v="0"/>
    <s v="Paid"/>
    <s v="Invoiced"/>
    <s v="TRANSPORTATION"/>
    <n v="36.159999999999997"/>
    <n v="600"/>
    <s v="USD"/>
    <n v="600"/>
    <n v="21695.999999999996"/>
    <n v="300"/>
    <s v="USD"/>
    <n v="300"/>
    <n v="10847.999999999998"/>
    <n v="36.159999999999997"/>
    <n v="300"/>
    <n v="10847.999999999998"/>
    <n v="1"/>
    <n v="4.95"/>
    <n v="3.3000000000000003"/>
    <n v="4.125"/>
    <n v="12.375"/>
  </r>
  <r>
    <s v="DL-4075"/>
    <s v="Freight forwarder ABC"/>
    <x v="1"/>
    <s v="Mombasa"/>
    <x v="0"/>
    <x v="11"/>
    <d v="2022-06-22T00:00:00"/>
    <d v="2022-07-21T00:00:00"/>
    <x v="0"/>
    <x v="6"/>
    <x v="0"/>
    <s v="Paid"/>
    <s v="Invoiced"/>
    <s v="TRANSPORTATION"/>
    <n v="36.142000000000003"/>
    <n v="600"/>
    <s v="USD"/>
    <n v="600"/>
    <n v="21685.200000000001"/>
    <n v="300"/>
    <s v="USD"/>
    <n v="300"/>
    <n v="10842.6"/>
    <n v="36.142000000000003"/>
    <n v="300"/>
    <n v="10842.6"/>
    <n v="1"/>
    <n v="4.3499999999999996"/>
    <n v="2.9000000000000004"/>
    <n v="3.625"/>
    <n v="10.875"/>
  </r>
  <r>
    <s v="DL-4076"/>
    <s v="Freight forwarder ABC"/>
    <x v="1"/>
    <s v="Mombasa"/>
    <x v="4"/>
    <x v="6"/>
    <d v="2022-06-24T00:00:00"/>
    <d v="2022-07-22T00:00:00"/>
    <x v="0"/>
    <x v="6"/>
    <x v="0"/>
    <s v="Paid"/>
    <s v="Invoiced"/>
    <s v="TRANSPORTATION"/>
    <n v="35.994"/>
    <n v="600"/>
    <s v="USD"/>
    <n v="600"/>
    <n v="21596.400000000001"/>
    <n v="300"/>
    <s v="USD"/>
    <n v="300"/>
    <n v="10798.2"/>
    <n v="35.994"/>
    <n v="300"/>
    <n v="10798.2"/>
    <n v="1"/>
    <n v="4.2"/>
    <n v="2.8000000000000003"/>
    <n v="3.5"/>
    <n v="10.5"/>
  </r>
  <r>
    <s v="DL-4077"/>
    <s v="Freight forwarder ABC"/>
    <x v="1"/>
    <s v="Addis Ababa"/>
    <x v="4"/>
    <x v="8"/>
    <d v="2022-06-21T00:00:00"/>
    <d v="2022-07-21T00:00:00"/>
    <x v="0"/>
    <x v="6"/>
    <x v="0"/>
    <s v="Paid"/>
    <s v="Invoiced"/>
    <s v="TRANSPORTATION"/>
    <n v="36.173000000000002"/>
    <n v="600"/>
    <s v="USD"/>
    <n v="600"/>
    <n v="21703.800000000003"/>
    <n v="300"/>
    <s v="USD"/>
    <n v="300"/>
    <n v="10851.900000000001"/>
    <n v="36.173000000000002"/>
    <n v="300"/>
    <n v="10851.900000000001"/>
    <n v="1"/>
    <n v="4.5"/>
    <n v="3"/>
    <n v="3.75"/>
    <n v="11.25"/>
  </r>
  <r>
    <s v="DL-4078"/>
    <s v="Freight forwarder ABC"/>
    <x v="1"/>
    <s v="Mogadishu"/>
    <x v="0"/>
    <x v="0"/>
    <d v="2022-06-24T00:00:00"/>
    <d v="2022-07-22T00:00:00"/>
    <x v="0"/>
    <x v="6"/>
    <x v="0"/>
    <s v="Paid"/>
    <s v="Invoiced"/>
    <s v="TRANSPORTATION"/>
    <n v="35.984000000000002"/>
    <n v="600"/>
    <s v="USD"/>
    <n v="600"/>
    <n v="21590.400000000001"/>
    <n v="300"/>
    <s v="USD"/>
    <n v="300"/>
    <n v="10795.2"/>
    <n v="35.984000000000002"/>
    <n v="300"/>
    <n v="10795.2"/>
    <n v="1"/>
    <n v="4.2"/>
    <n v="2.8000000000000003"/>
    <n v="3.5"/>
    <n v="10.5"/>
  </r>
  <r>
    <s v="DL-4079"/>
    <s v="Freight forwarder ABC"/>
    <x v="1"/>
    <s v="Marrakech"/>
    <x v="4"/>
    <x v="21"/>
    <d v="2022-06-24T00:00:00"/>
    <d v="2022-07-25T00:00:00"/>
    <x v="0"/>
    <x v="6"/>
    <x v="0"/>
    <s v="Paid"/>
    <s v="Invoiced"/>
    <s v="TRANSPORTATION"/>
    <n v="35.436"/>
    <n v="600"/>
    <s v="USD"/>
    <n v="600"/>
    <n v="21261.599999999999"/>
    <n v="300"/>
    <s v="USD"/>
    <n v="300"/>
    <n v="10630.8"/>
    <n v="35.436"/>
    <n v="300"/>
    <n v="10630.8"/>
    <n v="1"/>
    <n v="4.6499999999999995"/>
    <n v="3.1"/>
    <n v="3.875"/>
    <n v="11.625"/>
  </r>
  <r>
    <s v="DL-4080"/>
    <s v="Freight forwarder ABC"/>
    <x v="1"/>
    <s v="Addis Ababa"/>
    <x v="2"/>
    <x v="14"/>
    <d v="2022-06-26T00:00:00"/>
    <d v="2022-07-22T00:00:00"/>
    <x v="0"/>
    <x v="6"/>
    <x v="0"/>
    <s v="Paid"/>
    <s v="Invoiced"/>
    <s v="TRANSPORTATION"/>
    <n v="36.287999999999997"/>
    <n v="600"/>
    <s v="USD"/>
    <n v="600"/>
    <n v="21772.799999999999"/>
    <n v="300"/>
    <s v="USD"/>
    <n v="300"/>
    <n v="10886.4"/>
    <n v="36.287999999999997"/>
    <n v="300"/>
    <n v="10886.4"/>
    <n v="1"/>
    <n v="3.9"/>
    <n v="2.6"/>
    <n v="3.25"/>
    <n v="9.75"/>
  </r>
  <r>
    <s v="DL-4081"/>
    <s v="Freight forwarder ABC"/>
    <x v="1"/>
    <s v="Addis Ababa"/>
    <x v="3"/>
    <x v="7"/>
    <d v="2022-06-26T00:00:00"/>
    <d v="2022-07-22T00:00:00"/>
    <x v="0"/>
    <x v="6"/>
    <x v="0"/>
    <s v="Paid"/>
    <s v="Invoiced"/>
    <s v="TRANSPORTATION"/>
    <n v="35.799999999999997"/>
    <n v="600"/>
    <s v="USD"/>
    <n v="600"/>
    <n v="21480"/>
    <n v="300"/>
    <s v="USD"/>
    <n v="300"/>
    <n v="10740"/>
    <n v="35.799999999999997"/>
    <n v="300"/>
    <n v="10740"/>
    <n v="1"/>
    <n v="3.9"/>
    <n v="2.6"/>
    <n v="3.25"/>
    <n v="9.75"/>
  </r>
  <r>
    <s v="DL-4082"/>
    <s v="Freight forwarder ABC"/>
    <x v="1"/>
    <s v="Marrakech"/>
    <x v="1"/>
    <x v="9"/>
    <d v="2022-06-25T00:00:00"/>
    <d v="2022-07-27T00:00:00"/>
    <x v="0"/>
    <x v="6"/>
    <x v="0"/>
    <s v="Paid"/>
    <s v="Invoiced"/>
    <s v="TRANSPORTATION"/>
    <n v="35.701999999999998"/>
    <n v="600"/>
    <s v="USD"/>
    <n v="600"/>
    <n v="21421.199999999997"/>
    <n v="300"/>
    <s v="USD"/>
    <n v="300"/>
    <n v="10710.599999999999"/>
    <n v="35.701999999999998"/>
    <n v="300"/>
    <n v="10710.599999999999"/>
    <n v="1"/>
    <n v="4.8"/>
    <n v="3.2"/>
    <n v="4"/>
    <n v="12"/>
  </r>
  <r>
    <s v="DL-4092"/>
    <s v="Freight forwarder ABC"/>
    <x v="1"/>
    <s v="Mombasa"/>
    <x v="4"/>
    <x v="6"/>
    <d v="2022-06-14T00:00:00"/>
    <d v="2022-06-14T00:00:00"/>
    <x v="0"/>
    <x v="5"/>
    <x v="0"/>
    <s v="Paid"/>
    <s v="Invoiced"/>
    <s v="FOB"/>
    <n v="23.648"/>
    <n v="100"/>
    <s v="USD"/>
    <n v="100"/>
    <n v="2364.8000000000002"/>
    <n v="80"/>
    <s v="USD"/>
    <n v="80"/>
    <n v="1891.84"/>
    <n v="23.648000000000003"/>
    <n v="20"/>
    <n v="472.96000000000004"/>
    <n v="1"/>
    <n v="0"/>
    <n v="0"/>
    <n v="0"/>
    <n v="0"/>
  </r>
  <r>
    <s v="DL-4093"/>
    <s v="Freight forwarder ABC"/>
    <x v="1"/>
    <s v="Addis Ababa"/>
    <x v="4"/>
    <x v="8"/>
    <d v="2022-06-14T00:00:00"/>
    <d v="2022-06-14T00:00:00"/>
    <x v="0"/>
    <x v="5"/>
    <x v="0"/>
    <s v="Paid"/>
    <s v="Invoiced"/>
    <s v="FOB"/>
    <n v="23.773"/>
    <n v="100"/>
    <s v="USD"/>
    <n v="100"/>
    <n v="2377.3000000000002"/>
    <n v="80"/>
    <s v="USD"/>
    <n v="80"/>
    <n v="1901.84"/>
    <n v="23.773000000000003"/>
    <n v="20"/>
    <n v="475.46000000000004"/>
    <n v="1"/>
    <n v="0"/>
    <n v="0"/>
    <n v="0"/>
    <n v="0"/>
  </r>
  <r>
    <s v="DL-4094"/>
    <s v="Freight forwarder ABC"/>
    <x v="1"/>
    <s v="Marrakech"/>
    <x v="2"/>
    <x v="22"/>
    <d v="2022-06-14T00:00:00"/>
    <d v="2022-06-14T00:00:00"/>
    <x v="0"/>
    <x v="5"/>
    <x v="0"/>
    <s v="Paid"/>
    <s v="Invoiced"/>
    <s v="FOB"/>
    <n v="24"/>
    <n v="100"/>
    <s v="USD"/>
    <n v="100"/>
    <n v="2400"/>
    <n v="80"/>
    <s v="USD"/>
    <n v="80"/>
    <n v="1920"/>
    <n v="24"/>
    <n v="20"/>
    <n v="480"/>
    <n v="1"/>
    <n v="0"/>
    <n v="0"/>
    <n v="0"/>
    <n v="0"/>
  </r>
  <r>
    <s v="DL-4095"/>
    <s v="Freight forwarder ABC"/>
    <x v="1"/>
    <s v="Mogadishu"/>
    <x v="1"/>
    <x v="1"/>
    <d v="2022-06-14T00:00:00"/>
    <d v="2022-06-14T00:00:00"/>
    <x v="0"/>
    <x v="5"/>
    <x v="0"/>
    <s v="Paid"/>
    <s v="Invoiced"/>
    <s v="FOB"/>
    <n v="21.484999999999999"/>
    <n v="100"/>
    <s v="USD"/>
    <n v="100"/>
    <n v="2148.5"/>
    <n v="80"/>
    <s v="USD"/>
    <n v="80"/>
    <n v="1718.8"/>
    <n v="21.484999999999999"/>
    <n v="20"/>
    <n v="429.7"/>
    <n v="1"/>
    <n v="0"/>
    <n v="0"/>
    <n v="0"/>
    <n v="0"/>
  </r>
  <r>
    <s v="DL-4096"/>
    <s v="Freight forwarder ABC"/>
    <x v="1"/>
    <s v="Mombasa"/>
    <x v="4"/>
    <x v="6"/>
    <d v="2022-06-14T00:00:00"/>
    <d v="2022-06-14T00:00:00"/>
    <x v="0"/>
    <x v="5"/>
    <x v="0"/>
    <s v="Paid"/>
    <s v="Invoiced"/>
    <s v="FOB"/>
    <n v="21.623999999999999"/>
    <n v="100"/>
    <s v="USD"/>
    <n v="100"/>
    <n v="2162.4"/>
    <n v="80"/>
    <s v="USD"/>
    <n v="80"/>
    <n v="1729.9199999999998"/>
    <n v="21.624000000000002"/>
    <n v="20"/>
    <n v="432.48"/>
    <n v="1"/>
    <n v="0"/>
    <n v="0"/>
    <n v="0"/>
    <n v="0"/>
  </r>
  <r>
    <s v="DL-4111"/>
    <s v="Freight forwarder ABC"/>
    <x v="1"/>
    <s v="Zanzibar"/>
    <x v="0"/>
    <x v="15"/>
    <d v="2022-06-15T00:00:00"/>
    <d v="2022-07-07T00:00:00"/>
    <x v="0"/>
    <x v="6"/>
    <x v="0"/>
    <s v="Invoiced"/>
    <s v="Invoiced"/>
    <s v="TRANSPORTATION"/>
    <n v="35.634999999999998"/>
    <n v="600"/>
    <s v="USD"/>
    <n v="600"/>
    <n v="21381"/>
    <n v="300"/>
    <s v="USD"/>
    <n v="300"/>
    <n v="10690.5"/>
    <n v="35.634999999999998"/>
    <n v="300"/>
    <n v="10690.5"/>
    <n v="1"/>
    <n v="3.3"/>
    <n v="2.2000000000000002"/>
    <n v="2.75"/>
    <n v="8.25"/>
  </r>
  <r>
    <s v="DL-4112"/>
    <s v="Freight forwarder ABC"/>
    <x v="1"/>
    <s v="Marrakech"/>
    <x v="3"/>
    <x v="4"/>
    <d v="2022-06-20T00:00:00"/>
    <d v="2022-08-04T00:00:00"/>
    <x v="0"/>
    <x v="7"/>
    <x v="0"/>
    <s v="Invoiced"/>
    <s v="Invoiced"/>
    <s v="TRANSPORTATION"/>
    <n v="36.378999999999998"/>
    <n v="600"/>
    <s v="USD"/>
    <n v="600"/>
    <n v="21827.399999999998"/>
    <n v="300"/>
    <s v="USD"/>
    <n v="300"/>
    <n v="10913.699999999999"/>
    <n v="36.378999999999998"/>
    <n v="300"/>
    <n v="10913.699999999999"/>
    <n v="1"/>
    <n v="6.75"/>
    <n v="4.5"/>
    <n v="5.625"/>
    <n v="16.875"/>
  </r>
  <r>
    <s v="DL-4113"/>
    <s v="Freight forwarder ABC"/>
    <x v="1"/>
    <s v="Addis Ababa"/>
    <x v="0"/>
    <x v="23"/>
    <d v="2022-06-15T00:00:00"/>
    <d v="2022-07-07T00:00:00"/>
    <x v="0"/>
    <x v="6"/>
    <x v="0"/>
    <s v="Invoiced"/>
    <s v="Invoiced"/>
    <s v="TRANSPORTATION"/>
    <n v="35.726999999999997"/>
    <n v="600"/>
    <s v="USD"/>
    <n v="600"/>
    <n v="21436.199999999997"/>
    <n v="300"/>
    <s v="USD"/>
    <n v="300"/>
    <n v="10718.099999999999"/>
    <n v="35.726999999999997"/>
    <n v="300"/>
    <n v="10718.099999999999"/>
    <n v="1"/>
    <n v="3.3"/>
    <n v="2.2000000000000002"/>
    <n v="2.75"/>
    <n v="8.25"/>
  </r>
  <r>
    <s v="DL-4114"/>
    <s v="Freight forwarder ABC"/>
    <x v="1"/>
    <s v="Zanzibar"/>
    <x v="1"/>
    <x v="24"/>
    <d v="2022-06-26T00:00:00"/>
    <d v="2022-08-04T00:00:00"/>
    <x v="0"/>
    <x v="7"/>
    <x v="0"/>
    <s v="Invoiced"/>
    <s v="Invoiced"/>
    <s v="TRANSPORTATION"/>
    <n v="35.865000000000002"/>
    <n v="600"/>
    <s v="USD"/>
    <n v="600"/>
    <n v="21519"/>
    <n v="300"/>
    <s v="USD"/>
    <n v="300"/>
    <n v="10759.5"/>
    <n v="35.865000000000002"/>
    <n v="300"/>
    <n v="10759.5"/>
    <n v="1"/>
    <n v="5.85"/>
    <n v="3.9000000000000004"/>
    <n v="4.875"/>
    <n v="14.625"/>
  </r>
  <r>
    <s v="DL-4115"/>
    <s v="Freight forwarder ABC"/>
    <x v="1"/>
    <s v="Mogadishu"/>
    <x v="0"/>
    <x v="0"/>
    <d v="2022-06-27T00:00:00"/>
    <d v="2022-07-21T00:00:00"/>
    <x v="0"/>
    <x v="6"/>
    <x v="0"/>
    <s v="Invoiced"/>
    <s v="Invoiced"/>
    <s v="TRANSPORTATION"/>
    <n v="35.939"/>
    <n v="600"/>
    <s v="USD"/>
    <n v="600"/>
    <n v="21563.4"/>
    <n v="300"/>
    <s v="USD"/>
    <n v="300"/>
    <n v="10781.7"/>
    <n v="35.939"/>
    <n v="300"/>
    <n v="10781.7"/>
    <n v="1"/>
    <n v="3.5999999999999996"/>
    <n v="2.4000000000000004"/>
    <n v="3"/>
    <n v="9"/>
  </r>
  <r>
    <s v="DL-4116"/>
    <s v="Freight forwarder ABC"/>
    <x v="1"/>
    <s v="Marrakech"/>
    <x v="3"/>
    <x v="4"/>
    <d v="2022-06-28T00:00:00"/>
    <d v="2022-07-28T00:00:00"/>
    <x v="0"/>
    <x v="6"/>
    <x v="0"/>
    <s v="Invoiced"/>
    <s v="Invoiced"/>
    <s v="TRANSPORTATION"/>
    <n v="36.258000000000003"/>
    <n v="600"/>
    <s v="USD"/>
    <n v="600"/>
    <n v="21754.800000000003"/>
    <n v="300"/>
    <s v="USD"/>
    <n v="300"/>
    <n v="10877.400000000001"/>
    <n v="36.258000000000003"/>
    <n v="300"/>
    <n v="10877.400000000001"/>
    <n v="1"/>
    <n v="4.5"/>
    <n v="3"/>
    <n v="3.75"/>
    <n v="11.25"/>
  </r>
  <r>
    <s v="DL-4117"/>
    <s v="Freight forwarder ABC"/>
    <x v="1"/>
    <s v="Mombasa"/>
    <x v="4"/>
    <x v="6"/>
    <d v="2022-06-26T00:00:00"/>
    <d v="2022-07-28T00:00:00"/>
    <x v="0"/>
    <x v="6"/>
    <x v="0"/>
    <s v="Invoiced"/>
    <s v="Invoiced"/>
    <s v="TRANSPORTATION"/>
    <n v="36.387"/>
    <n v="600"/>
    <s v="USD"/>
    <n v="600"/>
    <n v="21832.2"/>
    <n v="300"/>
    <s v="USD"/>
    <n v="300"/>
    <n v="10916.1"/>
    <n v="36.387"/>
    <n v="300"/>
    <n v="10916.1"/>
    <n v="1"/>
    <n v="4.8"/>
    <n v="3.2"/>
    <n v="4"/>
    <n v="12"/>
  </r>
  <r>
    <s v="DL-4118"/>
    <s v="Freight forwarder ABC"/>
    <x v="1"/>
    <s v="Mogadishu"/>
    <x v="4"/>
    <x v="16"/>
    <d v="2022-06-26T00:00:00"/>
    <d v="2022-07-21T00:00:00"/>
    <x v="0"/>
    <x v="6"/>
    <x v="0"/>
    <s v="Invoiced"/>
    <s v="Invoiced"/>
    <s v="TRANSPORTATION"/>
    <n v="36.003999999999998"/>
    <n v="600"/>
    <s v="USD"/>
    <n v="600"/>
    <n v="21602.399999999998"/>
    <n v="300"/>
    <s v="USD"/>
    <n v="300"/>
    <n v="10801.199999999999"/>
    <n v="36.003999999999998"/>
    <n v="300"/>
    <n v="10801.199999999999"/>
    <n v="1"/>
    <n v="3.75"/>
    <n v="2.5"/>
    <n v="3.125"/>
    <n v="9.375"/>
  </r>
  <r>
    <s v="DL-4119"/>
    <s v="Freight forwarder ABC"/>
    <x v="1"/>
    <s v="Addis Ababa"/>
    <x v="4"/>
    <x v="8"/>
    <d v="2022-06-27T00:00:00"/>
    <d v="2022-08-04T00:00:00"/>
    <x v="0"/>
    <x v="7"/>
    <x v="0"/>
    <s v="Invoiced"/>
    <s v="Invoiced"/>
    <s v="TRANSPORTATION"/>
    <n v="35.933999999999997"/>
    <n v="600"/>
    <s v="USD"/>
    <n v="600"/>
    <n v="21560.399999999998"/>
    <n v="300"/>
    <s v="USD"/>
    <n v="300"/>
    <n v="10780.199999999999"/>
    <n v="35.933999999999997"/>
    <n v="300"/>
    <n v="10780.199999999999"/>
    <n v="1"/>
    <n v="5.7"/>
    <n v="3.8000000000000003"/>
    <n v="4.75"/>
    <n v="14.25"/>
  </r>
  <r>
    <s v="DL-4120"/>
    <s v="Freight forwarder ABC"/>
    <x v="1"/>
    <s v="Mogadishu"/>
    <x v="1"/>
    <x v="1"/>
    <d v="2022-06-26T00:00:00"/>
    <d v="2022-07-21T00:00:00"/>
    <x v="0"/>
    <x v="6"/>
    <x v="0"/>
    <s v="Invoiced"/>
    <s v="Invoiced"/>
    <s v="TRANSPORTATION"/>
    <n v="35.984999999999999"/>
    <n v="600"/>
    <s v="USD"/>
    <n v="600"/>
    <n v="21591"/>
    <n v="300"/>
    <s v="USD"/>
    <n v="300"/>
    <n v="10795.5"/>
    <n v="35.984999999999999"/>
    <n v="300"/>
    <n v="10795.5"/>
    <n v="1"/>
    <n v="3.75"/>
    <n v="2.5"/>
    <n v="3.125"/>
    <n v="9.375"/>
  </r>
  <r>
    <s v="DL-4121"/>
    <s v="Freight forwarder ABC"/>
    <x v="1"/>
    <s v="Mombasa"/>
    <x v="1"/>
    <x v="18"/>
    <d v="2022-06-27T00:00:00"/>
    <d v="2022-07-21T00:00:00"/>
    <x v="0"/>
    <x v="6"/>
    <x v="0"/>
    <s v="Invoiced"/>
    <s v="Invoiced"/>
    <s v="TRANSPORTATION"/>
    <n v="27.582999999999998"/>
    <n v="600"/>
    <s v="USD"/>
    <n v="600"/>
    <n v="16549.8"/>
    <n v="300"/>
    <s v="USD"/>
    <n v="300"/>
    <n v="8274.9"/>
    <n v="27.582999999999998"/>
    <n v="300"/>
    <n v="8274.9"/>
    <n v="1"/>
    <n v="3.5999999999999996"/>
    <n v="2.4000000000000004"/>
    <n v="3"/>
    <n v="9"/>
  </r>
  <r>
    <s v="DL-4122"/>
    <s v="Freight forwarder ABC"/>
    <x v="1"/>
    <s v="Mogadishu"/>
    <x v="3"/>
    <x v="20"/>
    <d v="2022-06-28T00:00:00"/>
    <d v="2022-08-04T00:00:00"/>
    <x v="0"/>
    <x v="7"/>
    <x v="0"/>
    <s v="Invoiced"/>
    <s v="Invoiced"/>
    <s v="TRANSPORTATION"/>
    <n v="36.258000000000003"/>
    <n v="600"/>
    <s v="USD"/>
    <n v="600"/>
    <n v="21754.800000000003"/>
    <n v="300"/>
    <s v="USD"/>
    <n v="300"/>
    <n v="10877.400000000001"/>
    <n v="36.258000000000003"/>
    <n v="300"/>
    <n v="10877.400000000001"/>
    <n v="1"/>
    <n v="5.55"/>
    <n v="3.7"/>
    <n v="4.625"/>
    <n v="13.875"/>
  </r>
  <r>
    <s v="DL-4123"/>
    <s v="Freight forwarder ABC"/>
    <x v="1"/>
    <s v="Addis Ababa"/>
    <x v="4"/>
    <x v="8"/>
    <d v="2022-06-29T00:00:00"/>
    <d v="2022-07-27T00:00:00"/>
    <x v="0"/>
    <x v="6"/>
    <x v="0"/>
    <s v="Invoiced"/>
    <s v="Invoiced"/>
    <s v="TRANSPORTATION"/>
    <n v="35.56"/>
    <n v="600"/>
    <s v="USD"/>
    <n v="600"/>
    <n v="21336"/>
    <n v="300"/>
    <s v="USD"/>
    <n v="300"/>
    <n v="10668"/>
    <n v="35.56"/>
    <n v="300"/>
    <n v="10668"/>
    <n v="1"/>
    <n v="4.2"/>
    <n v="2.8000000000000003"/>
    <n v="3.5"/>
    <n v="10.5"/>
  </r>
  <r>
    <s v="DL-4124"/>
    <s v="Freight forwarder ABC"/>
    <x v="1"/>
    <s v="Mogadishu"/>
    <x v="1"/>
    <x v="1"/>
    <d v="2022-06-28T00:00:00"/>
    <d v="2022-08-04T00:00:00"/>
    <x v="0"/>
    <x v="7"/>
    <x v="0"/>
    <s v="Invoiced"/>
    <s v="Invoiced"/>
    <s v="TRANSPORTATION"/>
    <n v="34.835000000000001"/>
    <n v="600"/>
    <s v="USD"/>
    <n v="600"/>
    <n v="20901"/>
    <n v="300"/>
    <s v="USD"/>
    <n v="300"/>
    <n v="10450.5"/>
    <n v="34.835000000000001"/>
    <n v="300"/>
    <n v="10450.5"/>
    <n v="1"/>
    <n v="5.55"/>
    <n v="3.7"/>
    <n v="4.625"/>
    <n v="13.875"/>
  </r>
  <r>
    <s v="DL-4135"/>
    <s v="Freight forwarder ABC"/>
    <x v="1"/>
    <s v="Mombasa"/>
    <x v="1"/>
    <x v="18"/>
    <d v="2022-06-22T00:00:00"/>
    <d v="2022-07-15T00:00:00"/>
    <x v="0"/>
    <x v="6"/>
    <x v="0"/>
    <s v="Paid"/>
    <s v="Invoiced"/>
    <s v="TRANSPORTATION"/>
    <n v="34.508000000000003"/>
    <n v="600"/>
    <s v="USD"/>
    <n v="600"/>
    <n v="20704.800000000003"/>
    <n v="300"/>
    <s v="USD"/>
    <n v="300"/>
    <n v="10352.400000000001"/>
    <n v="34.508000000000003"/>
    <n v="300"/>
    <n v="10352.400000000001"/>
    <n v="1"/>
    <n v="3.4499999999999997"/>
    <n v="2.3000000000000003"/>
    <n v="2.875"/>
    <n v="8.625"/>
  </r>
  <r>
    <s v="DL-4136"/>
    <s v="Freight forwarder ABC"/>
    <x v="1"/>
    <s v="Mogadishu"/>
    <x v="2"/>
    <x v="2"/>
    <d v="2022-06-21T00:00:00"/>
    <d v="2022-07-14T00:00:00"/>
    <x v="0"/>
    <x v="6"/>
    <x v="0"/>
    <s v="Paid"/>
    <s v="Invoiced"/>
    <s v="TRANSPORTATION"/>
    <n v="34.536000000000001"/>
    <n v="600"/>
    <s v="USD"/>
    <n v="600"/>
    <n v="20721.600000000002"/>
    <n v="300"/>
    <s v="USD"/>
    <n v="300"/>
    <n v="10360.800000000001"/>
    <n v="34.536000000000001"/>
    <n v="300"/>
    <n v="10360.800000000001"/>
    <n v="1"/>
    <n v="3.4499999999999997"/>
    <n v="2.3000000000000003"/>
    <n v="2.875"/>
    <n v="8.625"/>
  </r>
  <r>
    <s v="DL-4137"/>
    <s v="Freight forwarder ABC"/>
    <x v="1"/>
    <s v="Mogadishu"/>
    <x v="2"/>
    <x v="2"/>
    <d v="2022-06-21T00:00:00"/>
    <d v="2022-07-14T00:00:00"/>
    <x v="0"/>
    <x v="6"/>
    <x v="0"/>
    <s v="Paid"/>
    <s v="Invoiced"/>
    <s v="TRANSPORTATION"/>
    <n v="34.572000000000003"/>
    <n v="600"/>
    <s v="USD"/>
    <n v="600"/>
    <n v="20743.2"/>
    <n v="300"/>
    <s v="USD"/>
    <n v="300"/>
    <n v="10371.6"/>
    <n v="34.572000000000003"/>
    <n v="300"/>
    <n v="10371.6"/>
    <n v="1"/>
    <n v="3.4499999999999997"/>
    <n v="2.3000000000000003"/>
    <n v="2.875"/>
    <n v="8.625"/>
  </r>
  <r>
    <s v="DL-4138"/>
    <s v="Freight forwarder ABC"/>
    <x v="1"/>
    <s v="Mombasa"/>
    <x v="3"/>
    <x v="19"/>
    <d v="2022-06-21T00:00:00"/>
    <d v="2022-07-14T00:00:00"/>
    <x v="0"/>
    <x v="6"/>
    <x v="0"/>
    <s v="Paid"/>
    <s v="Invoiced"/>
    <s v="TRANSPORTATION"/>
    <n v="34.558999999999997"/>
    <n v="600"/>
    <s v="USD"/>
    <n v="600"/>
    <n v="20735.399999999998"/>
    <n v="300"/>
    <s v="USD"/>
    <n v="300"/>
    <n v="10367.699999999999"/>
    <n v="34.558999999999997"/>
    <n v="300"/>
    <n v="10367.699999999999"/>
    <n v="1"/>
    <n v="3.4499999999999997"/>
    <n v="2.3000000000000003"/>
    <n v="2.875"/>
    <n v="8.625"/>
  </r>
  <r>
    <s v="DL-4139"/>
    <s v="Freight forwarder ABC"/>
    <x v="1"/>
    <s v="Mogadishu"/>
    <x v="3"/>
    <x v="20"/>
    <d v="2022-06-21T00:00:00"/>
    <d v="2022-07-14T00:00:00"/>
    <x v="0"/>
    <x v="6"/>
    <x v="0"/>
    <s v="Paid"/>
    <s v="Invoiced"/>
    <s v="TRANSPORTATION"/>
    <n v="34.616"/>
    <n v="600"/>
    <s v="USD"/>
    <n v="600"/>
    <n v="20769.599999999999"/>
    <n v="300"/>
    <s v="USD"/>
    <n v="300"/>
    <n v="10384.799999999999"/>
    <n v="34.616"/>
    <n v="300"/>
    <n v="10384.799999999999"/>
    <n v="1"/>
    <n v="3.4499999999999997"/>
    <n v="2.3000000000000003"/>
    <n v="2.875"/>
    <n v="8.625"/>
  </r>
  <r>
    <s v="DL-4140"/>
    <s v="Freight forwarder ABC"/>
    <x v="1"/>
    <s v="Marrakech"/>
    <x v="1"/>
    <x v="9"/>
    <d v="2022-06-24T00:00:00"/>
    <d v="2022-07-07T00:00:00"/>
    <x v="0"/>
    <x v="6"/>
    <x v="0"/>
    <s v="Paid"/>
    <s v="Invoiced"/>
    <s v="TRANSPORTATION"/>
    <n v="34.723999999999997"/>
    <n v="600"/>
    <s v="USD"/>
    <n v="600"/>
    <n v="20834.399999999998"/>
    <n v="300"/>
    <s v="USD"/>
    <n v="300"/>
    <n v="10417.199999999999"/>
    <n v="34.723999999999997"/>
    <n v="300"/>
    <n v="10417.199999999999"/>
    <n v="1"/>
    <n v="1.95"/>
    <n v="1.3"/>
    <n v="1.625"/>
    <n v="4.875"/>
  </r>
  <r>
    <s v="DL-4141"/>
    <s v="Freight forwarder ABC"/>
    <x v="1"/>
    <s v="Mogadishu"/>
    <x v="4"/>
    <x v="16"/>
    <d v="2022-06-21T00:00:00"/>
    <d v="2022-07-15T00:00:00"/>
    <x v="0"/>
    <x v="6"/>
    <x v="0"/>
    <s v="Paid"/>
    <s v="Invoiced"/>
    <s v="TRANSPORTATION"/>
    <n v="34.707999999999998"/>
    <n v="600"/>
    <s v="USD"/>
    <n v="600"/>
    <n v="20824.8"/>
    <n v="300"/>
    <s v="USD"/>
    <n v="300"/>
    <n v="10412.4"/>
    <n v="34.707999999999998"/>
    <n v="300"/>
    <n v="10412.4"/>
    <n v="1"/>
    <n v="3.5999999999999996"/>
    <n v="2.4000000000000004"/>
    <n v="3"/>
    <n v="9"/>
  </r>
  <r>
    <s v="DL-4142"/>
    <s v="Freight forwarder ABC"/>
    <x v="1"/>
    <s v="Addis Ababa"/>
    <x v="3"/>
    <x v="7"/>
    <d v="2022-06-21T00:00:00"/>
    <d v="2022-07-14T00:00:00"/>
    <x v="0"/>
    <x v="6"/>
    <x v="0"/>
    <s v="Paid"/>
    <s v="Invoiced"/>
    <s v="TRANSPORTATION"/>
    <n v="34.707000000000001"/>
    <n v="600"/>
    <s v="USD"/>
    <n v="600"/>
    <n v="20824.2"/>
    <n v="300"/>
    <s v="USD"/>
    <n v="300"/>
    <n v="10412.1"/>
    <n v="34.707000000000001"/>
    <n v="300"/>
    <n v="10412.1"/>
    <n v="1"/>
    <n v="3.4499999999999997"/>
    <n v="2.3000000000000003"/>
    <n v="2.875"/>
    <n v="8.625"/>
  </r>
  <r>
    <s v="DL-4143"/>
    <s v="Freight forwarder ABC"/>
    <x v="1"/>
    <s v="Mogadishu"/>
    <x v="3"/>
    <x v="20"/>
    <d v="2022-06-22T00:00:00"/>
    <d v="2022-07-15T00:00:00"/>
    <x v="0"/>
    <x v="6"/>
    <x v="0"/>
    <s v="Paid"/>
    <s v="Invoiced"/>
    <s v="TRANSPORTATION"/>
    <n v="27.632000000000001"/>
    <n v="600"/>
    <s v="USD"/>
    <n v="600"/>
    <n v="16579.2"/>
    <n v="300"/>
    <s v="USD"/>
    <n v="300"/>
    <n v="8289.6"/>
    <n v="27.632000000000001"/>
    <n v="300"/>
    <n v="8289.6"/>
    <n v="1"/>
    <n v="3.4499999999999997"/>
    <n v="2.3000000000000003"/>
    <n v="2.875"/>
    <n v="8.625"/>
  </r>
  <r>
    <s v="DL-4144"/>
    <s v="Freight forwarder ABC"/>
    <x v="1"/>
    <s v="Addis Ababa"/>
    <x v="2"/>
    <x v="14"/>
    <d v="2022-06-21T00:00:00"/>
    <d v="2022-07-14T00:00:00"/>
    <x v="0"/>
    <x v="6"/>
    <x v="0"/>
    <s v="Paid"/>
    <s v="Invoiced"/>
    <s v="TRANSPORTATION"/>
    <n v="34.668999999999997"/>
    <n v="600"/>
    <s v="USD"/>
    <n v="600"/>
    <n v="20801.399999999998"/>
    <n v="300"/>
    <s v="USD"/>
    <n v="300"/>
    <n v="10400.699999999999"/>
    <n v="34.668999999999997"/>
    <n v="300"/>
    <n v="10400.699999999999"/>
    <n v="1"/>
    <n v="3.4499999999999997"/>
    <n v="2.3000000000000003"/>
    <n v="2.875"/>
    <n v="8.625"/>
  </r>
  <r>
    <s v="DL-4145"/>
    <s v="Freight forwarder ABC"/>
    <x v="2"/>
    <s v="Addis Ababa"/>
    <x v="4"/>
    <x v="8"/>
    <d v="2022-07-20T00:00:00"/>
    <d v="2022-08-18T00:00:00"/>
    <x v="0"/>
    <x v="7"/>
    <x v="0"/>
    <s v="Invoiced"/>
    <s v="Missing"/>
    <s v="SECURITY &amp; ESCORT"/>
    <n v="34.401000000000003"/>
    <n v="20"/>
    <s v="USD"/>
    <n v="20"/>
    <n v="688.0200000000001"/>
    <n v="10"/>
    <s v="USD"/>
    <n v="10"/>
    <n v="344.01000000000005"/>
    <n v="34.401000000000003"/>
    <n v="10"/>
    <n v="344.01000000000005"/>
    <n v="1"/>
    <n v="4.3499999999999996"/>
    <n v="2.9000000000000004"/>
    <n v="3.625"/>
    <n v="10.875"/>
  </r>
  <r>
    <s v="DL-4175"/>
    <s v="Freight forwarder ABC"/>
    <x v="2"/>
    <s v="Mogadishu"/>
    <x v="1"/>
    <x v="1"/>
    <d v="2022-07-20T00:00:00"/>
    <d v="2022-08-18T00:00:00"/>
    <x v="0"/>
    <x v="7"/>
    <x v="0"/>
    <s v="Invoiced"/>
    <s v="Invoiced"/>
    <s v="TRANSPORTATION"/>
    <n v="34.401000000000003"/>
    <n v="600"/>
    <s v="USD"/>
    <n v="600"/>
    <n v="20640.600000000002"/>
    <n v="300"/>
    <s v="USD"/>
    <n v="300"/>
    <n v="10320.300000000001"/>
    <n v="34.401000000000003"/>
    <n v="300"/>
    <n v="10320.300000000001"/>
    <n v="1"/>
    <n v="4.3499999999999996"/>
    <n v="2.9000000000000004"/>
    <n v="3.625"/>
    <n v="10.875"/>
  </r>
  <r>
    <s v="DL-4176"/>
    <s v="Freight forwarder ABC"/>
    <x v="2"/>
    <s v="Marrakech"/>
    <x v="4"/>
    <x v="21"/>
    <d v="2022-07-06T00:00:00"/>
    <d v="2022-08-10T00:00:00"/>
    <x v="0"/>
    <x v="7"/>
    <x v="0"/>
    <s v="Invoiced"/>
    <s v="Invoiced"/>
    <s v="TRANSPORTATION"/>
    <n v="30.207999999999998"/>
    <n v="600"/>
    <s v="USD"/>
    <n v="600"/>
    <n v="18124.8"/>
    <n v="300"/>
    <s v="USD"/>
    <n v="300"/>
    <n v="9062.4"/>
    <n v="30.207999999999998"/>
    <n v="300"/>
    <n v="9062.4"/>
    <n v="1"/>
    <n v="5.25"/>
    <n v="3.5"/>
    <n v="4.375"/>
    <n v="13.125"/>
  </r>
  <r>
    <s v="DL-4177"/>
    <s v="Freight forwarder ABC"/>
    <x v="2"/>
    <s v="Mogadishu"/>
    <x v="3"/>
    <x v="20"/>
    <d v="2022-07-08T00:00:00"/>
    <d v="2022-08-10T00:00:00"/>
    <x v="0"/>
    <x v="7"/>
    <x v="0"/>
    <s v="Invoiced"/>
    <s v="Invoiced"/>
    <s v="TRANSPORTATION"/>
    <n v="28.757999999999999"/>
    <n v="600"/>
    <s v="USD"/>
    <n v="600"/>
    <n v="17254.8"/>
    <n v="300"/>
    <s v="USD"/>
    <n v="300"/>
    <n v="8627.4"/>
    <n v="28.757999999999999"/>
    <n v="300"/>
    <n v="8627.4"/>
    <n v="1"/>
    <n v="4.95"/>
    <n v="3.3000000000000003"/>
    <n v="4.125"/>
    <n v="12.375"/>
  </r>
  <r>
    <s v="DL-4178"/>
    <s v="Freight forwarder ABC"/>
    <x v="2"/>
    <s v="Zanzibar"/>
    <x v="2"/>
    <x v="13"/>
    <d v="2022-07-09T00:00:00"/>
    <d v="2022-08-20T00:00:00"/>
    <x v="0"/>
    <x v="7"/>
    <x v="0"/>
    <s v="Invoiced"/>
    <s v="Invoiced"/>
    <s v="TRANSPORTATION"/>
    <n v="32.651000000000003"/>
    <n v="600"/>
    <s v="USD"/>
    <n v="600"/>
    <n v="19590.600000000002"/>
    <n v="300"/>
    <s v="USD"/>
    <n v="300"/>
    <n v="9795.3000000000011"/>
    <n v="32.651000000000003"/>
    <n v="300"/>
    <n v="9795.3000000000011"/>
    <n v="1"/>
    <n v="6.3"/>
    <n v="4.2"/>
    <n v="5.25"/>
    <n v="15.75"/>
  </r>
  <r>
    <s v="DL-4179"/>
    <s v="Freight forwarder ABC"/>
    <x v="2"/>
    <s v="Zanzibar"/>
    <x v="1"/>
    <x v="24"/>
    <d v="2022-07-11T00:00:00"/>
    <d v="2022-08-11T00:00:00"/>
    <x v="0"/>
    <x v="7"/>
    <x v="0"/>
    <s v="Invoiced"/>
    <s v="Invoiced"/>
    <s v="TRANSPORTATION"/>
    <n v="30.431000000000001"/>
    <n v="600"/>
    <s v="USD"/>
    <n v="600"/>
    <n v="18258.600000000002"/>
    <n v="300"/>
    <s v="USD"/>
    <n v="300"/>
    <n v="9129.3000000000011"/>
    <n v="30.431000000000004"/>
    <n v="300"/>
    <n v="9129.3000000000011"/>
    <n v="1"/>
    <n v="4.6499999999999995"/>
    <n v="3.1"/>
    <n v="3.875"/>
    <n v="11.625"/>
  </r>
  <r>
    <s v="DL-4180"/>
    <s v="Freight forwarder ABC"/>
    <x v="2"/>
    <s v="Marrakech"/>
    <x v="1"/>
    <x v="9"/>
    <d v="2022-07-13T00:00:00"/>
    <d v="2022-08-11T00:00:00"/>
    <x v="0"/>
    <x v="7"/>
    <x v="0"/>
    <s v="Invoiced"/>
    <s v="Invoiced"/>
    <s v="TRANSPORTATION"/>
    <n v="29.553000000000001"/>
    <n v="600"/>
    <s v="USD"/>
    <n v="600"/>
    <n v="17731.8"/>
    <n v="300"/>
    <s v="USD"/>
    <n v="300"/>
    <n v="8865.9"/>
    <n v="29.552999999999997"/>
    <n v="300"/>
    <n v="8865.9"/>
    <n v="1"/>
    <n v="4.3499999999999996"/>
    <n v="2.9000000000000004"/>
    <n v="3.625"/>
    <n v="10.875"/>
  </r>
  <r>
    <s v="DL-4181"/>
    <s v="Freight forwarder ABC"/>
    <x v="2"/>
    <s v="Addis Ababa"/>
    <x v="0"/>
    <x v="23"/>
    <d v="2022-07-13T00:00:00"/>
    <d v="2022-08-10T00:00:00"/>
    <x v="0"/>
    <x v="7"/>
    <x v="0"/>
    <s v="Invoiced"/>
    <s v="Invoiced"/>
    <s v="TRANSPORTATION"/>
    <n v="29.539000000000001"/>
    <n v="600"/>
    <s v="USD"/>
    <n v="600"/>
    <n v="17723.400000000001"/>
    <n v="300"/>
    <s v="USD"/>
    <n v="300"/>
    <n v="8861.7000000000007"/>
    <n v="29.539000000000001"/>
    <n v="300"/>
    <n v="8861.7000000000007"/>
    <n v="1"/>
    <n v="4.2"/>
    <n v="2.8000000000000003"/>
    <n v="3.5"/>
    <n v="10.5"/>
  </r>
  <r>
    <s v="DL-4182"/>
    <s v="Freight forwarder ABC"/>
    <x v="2"/>
    <s v="Addis Ababa"/>
    <x v="4"/>
    <x v="8"/>
    <d v="2022-07-11T00:00:00"/>
    <d v="2022-08-26T00:00:00"/>
    <x v="0"/>
    <x v="7"/>
    <x v="0"/>
    <s v="Invoiced"/>
    <s v="Invoiced"/>
    <s v="TRANSPORTATION"/>
    <n v="30.273"/>
    <n v="600"/>
    <s v="USD"/>
    <n v="600"/>
    <n v="18163.8"/>
    <n v="300"/>
    <s v="USD"/>
    <n v="300"/>
    <n v="9081.9"/>
    <n v="30.273"/>
    <n v="300"/>
    <n v="9081.9"/>
    <n v="1"/>
    <n v="6.8999999999999995"/>
    <n v="4.6000000000000005"/>
    <n v="5.75"/>
    <n v="17.25"/>
  </r>
  <r>
    <s v="DL-4183"/>
    <s v="Freight forwarder ABC"/>
    <x v="2"/>
    <s v="Mombasa"/>
    <x v="0"/>
    <x v="11"/>
    <d v="2022-07-18T00:00:00"/>
    <d v="2022-08-14T00:00:00"/>
    <x v="0"/>
    <x v="7"/>
    <x v="0"/>
    <s v="Invoiced"/>
    <s v="Invoiced"/>
    <s v="TRANSPORTATION"/>
    <n v="30.181999999999999"/>
    <n v="600"/>
    <s v="USD"/>
    <n v="600"/>
    <n v="18109.2"/>
    <n v="300"/>
    <s v="USD"/>
    <n v="300"/>
    <n v="9054.6"/>
    <n v="30.182000000000002"/>
    <n v="300"/>
    <n v="9054.6"/>
    <n v="1"/>
    <n v="4.05"/>
    <n v="2.7"/>
    <n v="3.375"/>
    <n v="10.125"/>
  </r>
  <r>
    <s v="DL-4184"/>
    <s v="Freight forwarder ABC"/>
    <x v="2"/>
    <s v="Mogadishu"/>
    <x v="2"/>
    <x v="2"/>
    <d v="2022-07-08T00:00:00"/>
    <d v="2022-08-02T00:00:00"/>
    <x v="0"/>
    <x v="7"/>
    <x v="0"/>
    <s v="Invoiced"/>
    <s v="Invoiced"/>
    <s v="TRANSPORTATION"/>
    <n v="28.515999999999998"/>
    <n v="600"/>
    <s v="USD"/>
    <n v="600"/>
    <n v="17109.599999999999"/>
    <n v="300"/>
    <s v="USD"/>
    <n v="300"/>
    <n v="8554.7999999999993"/>
    <n v="28.515999999999998"/>
    <n v="300"/>
    <n v="8554.7999999999993"/>
    <n v="1"/>
    <n v="3.75"/>
    <n v="2.5"/>
    <n v="3.125"/>
    <n v="9.375"/>
  </r>
  <r>
    <s v="DL-4185"/>
    <s v="Freight forwarder ABC"/>
    <x v="2"/>
    <s v="Mombasa"/>
    <x v="2"/>
    <x v="3"/>
    <d v="2022-07-18T00:00:00"/>
    <d v="2022-08-17T00:00:00"/>
    <x v="0"/>
    <x v="7"/>
    <x v="0"/>
    <s v="Invoiced"/>
    <s v="Invoiced"/>
    <s v="TRANSPORTATION"/>
    <n v="30.456"/>
    <n v="600"/>
    <s v="USD"/>
    <n v="600"/>
    <n v="18273.599999999999"/>
    <n v="300"/>
    <s v="USD"/>
    <n v="300"/>
    <n v="9136.7999999999993"/>
    <n v="30.455999999999996"/>
    <n v="300"/>
    <n v="9136.7999999999993"/>
    <n v="1"/>
    <n v="4.5"/>
    <n v="3"/>
    <n v="3.75"/>
    <n v="11.25"/>
  </r>
  <r>
    <s v="DL-4186"/>
    <s v="Freight forwarder ABC"/>
    <x v="2"/>
    <s v="Mombasa"/>
    <x v="1"/>
    <x v="18"/>
    <d v="2022-07-15T00:00:00"/>
    <d v="2022-08-14T00:00:00"/>
    <x v="0"/>
    <x v="7"/>
    <x v="0"/>
    <s v="Invoiced"/>
    <s v="Invoiced"/>
    <s v="TRANSPORTATION"/>
    <n v="33.58"/>
    <n v="600"/>
    <s v="USD"/>
    <n v="600"/>
    <n v="20148"/>
    <n v="300"/>
    <s v="USD"/>
    <n v="300"/>
    <n v="10074"/>
    <n v="33.58"/>
    <n v="300"/>
    <n v="10074"/>
    <n v="1"/>
    <n v="4.5"/>
    <n v="3"/>
    <n v="3.75"/>
    <n v="11.25"/>
  </r>
  <r>
    <s v="DL-4187"/>
    <s v="Freight forwarder ABC"/>
    <x v="2"/>
    <s v="Addis Ababa"/>
    <x v="4"/>
    <x v="8"/>
    <d v="2022-07-14T00:00:00"/>
    <d v="2022-08-11T00:00:00"/>
    <x v="0"/>
    <x v="7"/>
    <x v="0"/>
    <s v="Invoiced"/>
    <s v="Invoiced"/>
    <s v="TRANSPORTATION"/>
    <n v="34.055"/>
    <n v="600"/>
    <s v="USD"/>
    <n v="600"/>
    <n v="20433"/>
    <n v="300"/>
    <s v="USD"/>
    <n v="300"/>
    <n v="10216.5"/>
    <n v="34.055"/>
    <n v="300"/>
    <n v="10216.5"/>
    <n v="1"/>
    <n v="4.2"/>
    <n v="2.8000000000000003"/>
    <n v="3.5"/>
    <n v="10.5"/>
  </r>
  <r>
    <s v="DL-4188"/>
    <s v="Freight forwarder ABC"/>
    <x v="2"/>
    <s v="Zanzibar"/>
    <x v="3"/>
    <x v="10"/>
    <d v="2022-07-18T00:00:00"/>
    <d v="2022-08-18T00:00:00"/>
    <x v="0"/>
    <x v="7"/>
    <x v="0"/>
    <s v="Invoiced"/>
    <s v="Invoiced"/>
    <s v="TRANSPORTATION"/>
    <n v="30.411999999999999"/>
    <n v="600"/>
    <s v="USD"/>
    <n v="600"/>
    <n v="18247.2"/>
    <n v="300"/>
    <s v="USD"/>
    <n v="300"/>
    <n v="9123.6"/>
    <n v="30.412000000000003"/>
    <n v="300"/>
    <n v="9123.6"/>
    <n v="1"/>
    <n v="4.6499999999999995"/>
    <n v="3.1"/>
    <n v="3.875"/>
    <n v="11.625"/>
  </r>
  <r>
    <s v="DL-4189"/>
    <s v="Freight forwarder ABC"/>
    <x v="2"/>
    <s v="Marrakech"/>
    <x v="2"/>
    <x v="22"/>
    <d v="2022-07-13T00:00:00"/>
    <d v="2022-08-11T00:00:00"/>
    <x v="0"/>
    <x v="7"/>
    <x v="0"/>
    <s v="Invoiced"/>
    <s v="Invoiced"/>
    <s v="TRANSPORTATION"/>
    <n v="34.11"/>
    <n v="600"/>
    <s v="USD"/>
    <n v="600"/>
    <n v="20466"/>
    <n v="300"/>
    <s v="USD"/>
    <n v="300"/>
    <n v="10233"/>
    <n v="34.11"/>
    <n v="300"/>
    <n v="10233"/>
    <n v="1"/>
    <n v="4.3499999999999996"/>
    <n v="2.9000000000000004"/>
    <n v="3.625"/>
    <n v="10.875"/>
  </r>
  <r>
    <s v="DL-4190"/>
    <s v="Freight forwarder ABC"/>
    <x v="2"/>
    <s v="Addis Ababa"/>
    <x v="4"/>
    <x v="8"/>
    <d v="2022-07-22T00:00:00"/>
    <d v="2022-08-18T00:00:00"/>
    <x v="0"/>
    <x v="7"/>
    <x v="0"/>
    <s v="Invoiced"/>
    <s v="Invoiced"/>
    <s v="TRANSPORTATION"/>
    <n v="34.018000000000001"/>
    <n v="600"/>
    <s v="USD"/>
    <n v="600"/>
    <n v="20410.8"/>
    <n v="300"/>
    <s v="USD"/>
    <n v="300"/>
    <n v="10205.4"/>
    <n v="34.018000000000001"/>
    <n v="300"/>
    <n v="10205.4"/>
    <n v="1"/>
    <n v="4.05"/>
    <n v="2.7"/>
    <n v="3.375"/>
    <n v="10.125"/>
  </r>
  <r>
    <s v="DL-4191"/>
    <s v="Freight forwarder ABC"/>
    <x v="2"/>
    <s v="Zanzibar"/>
    <x v="3"/>
    <x v="10"/>
    <d v="2022-07-19T00:00:00"/>
    <d v="2022-08-17T00:00:00"/>
    <x v="0"/>
    <x v="7"/>
    <x v="0"/>
    <s v="Invoiced"/>
    <s v="Invoiced"/>
    <s v="TRANSPORTATION"/>
    <n v="29.841999999999999"/>
    <n v="600"/>
    <s v="USD"/>
    <n v="600"/>
    <n v="17905.2"/>
    <n v="300"/>
    <s v="USD"/>
    <n v="300"/>
    <n v="8952.6"/>
    <n v="29.842000000000002"/>
    <n v="300"/>
    <n v="8952.6"/>
    <n v="1"/>
    <n v="4.3499999999999996"/>
    <n v="2.9000000000000004"/>
    <n v="3.625"/>
    <n v="10.875"/>
  </r>
  <r>
    <s v="DL-4192"/>
    <s v="Freight forwarder ABC"/>
    <x v="2"/>
    <s v="Addis Ababa"/>
    <x v="2"/>
    <x v="14"/>
    <d v="2022-07-20T00:00:00"/>
    <d v="2022-08-17T00:00:00"/>
    <x v="0"/>
    <x v="7"/>
    <x v="0"/>
    <s v="Invoiced"/>
    <s v="Invoiced"/>
    <s v="TRANSPORTATION"/>
    <n v="30.315000000000001"/>
    <n v="600"/>
    <s v="USD"/>
    <n v="600"/>
    <n v="18189"/>
    <n v="300"/>
    <s v="USD"/>
    <n v="300"/>
    <n v="9094.5"/>
    <n v="30.315000000000001"/>
    <n v="300"/>
    <n v="9094.5"/>
    <n v="1"/>
    <n v="4.2"/>
    <n v="2.8000000000000003"/>
    <n v="3.5"/>
    <n v="10.5"/>
  </r>
  <r>
    <s v="DL-4193"/>
    <s v="Freight forwarder ABC"/>
    <x v="2"/>
    <s v="Addis Ababa"/>
    <x v="1"/>
    <x v="17"/>
    <d v="2022-07-20T00:00:00"/>
    <d v="2022-08-20T00:00:00"/>
    <x v="0"/>
    <x v="7"/>
    <x v="0"/>
    <s v="Invoiced"/>
    <s v="Invoiced"/>
    <s v="TRANSPORTATION"/>
    <n v="30.169"/>
    <n v="600"/>
    <s v="USD"/>
    <n v="600"/>
    <n v="18101.400000000001"/>
    <n v="300"/>
    <s v="USD"/>
    <n v="300"/>
    <n v="9050.7000000000007"/>
    <n v="30.169000000000004"/>
    <n v="300"/>
    <n v="9050.7000000000007"/>
    <n v="1"/>
    <n v="4.6499999999999995"/>
    <n v="3.1"/>
    <n v="3.875"/>
    <n v="11.625"/>
  </r>
  <r>
    <s v="DL-4194"/>
    <s v="Freight forwarder ABC"/>
    <x v="2"/>
    <s v="Addis Ababa"/>
    <x v="0"/>
    <x v="23"/>
    <d v="2022-07-21T00:00:00"/>
    <d v="2022-08-17T00:00:00"/>
    <x v="0"/>
    <x v="7"/>
    <x v="0"/>
    <s v="Invoiced"/>
    <s v="Invoiced"/>
    <s v="TRANSPORTATION"/>
    <n v="29.797000000000001"/>
    <n v="600"/>
    <s v="USD"/>
    <n v="600"/>
    <n v="17878.2"/>
    <n v="300"/>
    <s v="USD"/>
    <n v="300"/>
    <n v="8939.1"/>
    <n v="29.797000000000001"/>
    <n v="300"/>
    <n v="8939.1"/>
    <n v="1"/>
    <n v="4.05"/>
    <n v="2.7"/>
    <n v="3.375"/>
    <n v="10.125"/>
  </r>
  <r>
    <s v="DL-4195"/>
    <s v="Freight forwarder ABC"/>
    <x v="2"/>
    <s v="Mogadishu"/>
    <x v="2"/>
    <x v="2"/>
    <d v="2022-07-19T00:00:00"/>
    <d v="2022-08-13T00:00:00"/>
    <x v="0"/>
    <x v="7"/>
    <x v="0"/>
    <s v="Invoiced"/>
    <s v="Invoiced"/>
    <s v="TRANSPORTATION"/>
    <n v="30.49"/>
    <n v="600"/>
    <s v="USD"/>
    <n v="600"/>
    <n v="18294"/>
    <n v="300"/>
    <s v="USD"/>
    <n v="300"/>
    <n v="9147"/>
    <n v="30.49"/>
    <n v="300"/>
    <n v="9147"/>
    <n v="1"/>
    <n v="3.75"/>
    <n v="2.5"/>
    <n v="3.125"/>
    <n v="9.375"/>
  </r>
  <r>
    <s v="DL-4196"/>
    <s v="Freight forwarder ABC"/>
    <x v="2"/>
    <s v="Mombasa"/>
    <x v="2"/>
    <x v="3"/>
    <d v="2022-07-21T00:00:00"/>
    <d v="2022-08-26T00:00:00"/>
    <x v="0"/>
    <x v="7"/>
    <x v="0"/>
    <s v="Invoiced"/>
    <s v="Invoiced"/>
    <s v="TRANSPORTATION"/>
    <n v="33.466999999999999"/>
    <n v="600"/>
    <s v="USD"/>
    <n v="600"/>
    <n v="20080.2"/>
    <n v="300"/>
    <s v="USD"/>
    <n v="300"/>
    <n v="10040.1"/>
    <n v="33.466999999999999"/>
    <n v="300"/>
    <n v="10040.1"/>
    <n v="1"/>
    <n v="5.3999999999999995"/>
    <n v="3.6"/>
    <n v="4.5"/>
    <n v="13.5"/>
  </r>
  <r>
    <s v="DL-4197"/>
    <s v="Freight forwarder ABC"/>
    <x v="2"/>
    <s v="Mombasa"/>
    <x v="2"/>
    <x v="3"/>
    <d v="2022-07-21T00:00:00"/>
    <d v="2022-08-17T00:00:00"/>
    <x v="0"/>
    <x v="7"/>
    <x v="0"/>
    <s v="Invoiced"/>
    <s v="Invoiced"/>
    <s v="TRANSPORTATION"/>
    <n v="32.758000000000003"/>
    <n v="600"/>
    <s v="USD"/>
    <n v="600"/>
    <n v="19654.800000000003"/>
    <n v="300"/>
    <s v="USD"/>
    <n v="300"/>
    <n v="9827.4000000000015"/>
    <n v="32.758000000000003"/>
    <n v="300"/>
    <n v="9827.4000000000015"/>
    <n v="1"/>
    <n v="4.05"/>
    <n v="2.7"/>
    <n v="3.375"/>
    <n v="10.125"/>
  </r>
  <r>
    <s v="DL-4198"/>
    <s v="Freight forwarder ABC"/>
    <x v="2"/>
    <s v="Zanzibar"/>
    <x v="1"/>
    <x v="24"/>
    <d v="2022-07-21T00:00:00"/>
    <d v="2022-08-18T00:00:00"/>
    <x v="0"/>
    <x v="7"/>
    <x v="0"/>
    <s v="Invoiced"/>
    <s v="Invoiced"/>
    <s v="TRANSPORTATION"/>
    <n v="33.957000000000001"/>
    <n v="600"/>
    <s v="USD"/>
    <n v="600"/>
    <n v="20374.2"/>
    <n v="300"/>
    <s v="USD"/>
    <n v="300"/>
    <n v="10187.1"/>
    <n v="33.957000000000001"/>
    <n v="300"/>
    <n v="10187.1"/>
    <n v="1"/>
    <n v="4.2"/>
    <n v="2.8000000000000003"/>
    <n v="3.5"/>
    <n v="10.5"/>
  </r>
  <r>
    <s v="DL-4199"/>
    <s v="Freight forwarder ABC"/>
    <x v="2"/>
    <s v="Zanzibar"/>
    <x v="1"/>
    <x v="24"/>
    <d v="2022-07-21T00:00:00"/>
    <d v="2022-08-18T00:00:00"/>
    <x v="0"/>
    <x v="7"/>
    <x v="0"/>
    <s v="Invoiced"/>
    <s v="Invoiced"/>
    <s v="TRANSPORTATION"/>
    <n v="33.997999999999998"/>
    <n v="600"/>
    <s v="USD"/>
    <n v="600"/>
    <n v="20398.8"/>
    <n v="300"/>
    <s v="USD"/>
    <n v="300"/>
    <n v="10199.4"/>
    <n v="33.997999999999998"/>
    <n v="300"/>
    <n v="10199.4"/>
    <n v="1"/>
    <n v="4.2"/>
    <n v="2.8000000000000003"/>
    <n v="3.5"/>
    <n v="10.5"/>
  </r>
  <r>
    <s v="DL-4200"/>
    <s v="Freight forwarder ABC"/>
    <x v="2"/>
    <s v="Mombasa"/>
    <x v="4"/>
    <x v="6"/>
    <d v="2022-07-22T00:00:00"/>
    <d v="2022-08-20T00:00:00"/>
    <x v="0"/>
    <x v="7"/>
    <x v="0"/>
    <s v="Invoiced"/>
    <s v="Invoiced"/>
    <s v="TRANSPORTATION"/>
    <n v="32.741999999999997"/>
    <n v="600"/>
    <s v="USD"/>
    <n v="600"/>
    <n v="19645.199999999997"/>
    <n v="300"/>
    <s v="USD"/>
    <n v="300"/>
    <n v="9822.5999999999985"/>
    <n v="32.741999999999997"/>
    <n v="300"/>
    <n v="9822.5999999999985"/>
    <n v="1"/>
    <n v="4.3499999999999996"/>
    <n v="2.9000000000000004"/>
    <n v="3.625"/>
    <n v="10.875"/>
  </r>
  <r>
    <s v="DL-4201"/>
    <s v="Freight forwarder ABC"/>
    <x v="2"/>
    <s v="Mogadishu"/>
    <x v="4"/>
    <x v="16"/>
    <d v="2022-07-22T00:00:00"/>
    <d v="2022-08-26T00:00:00"/>
    <x v="0"/>
    <x v="7"/>
    <x v="0"/>
    <s v="Invoiced"/>
    <s v="Invoiced"/>
    <s v="TRANSPORTATION"/>
    <n v="29.256"/>
    <n v="600"/>
    <s v="USD"/>
    <n v="600"/>
    <n v="17553.599999999999"/>
    <n v="300"/>
    <s v="USD"/>
    <n v="300"/>
    <n v="8776.7999999999993"/>
    <n v="29.255999999999997"/>
    <n v="300"/>
    <n v="8776.7999999999993"/>
    <n v="1"/>
    <n v="5.25"/>
    <n v="3.5"/>
    <n v="4.375"/>
    <n v="13.125"/>
  </r>
  <r>
    <s v="DL-4202"/>
    <s v="Freight forwarder ABC"/>
    <x v="2"/>
    <s v="Marrakech"/>
    <x v="2"/>
    <x v="22"/>
    <d v="2022-07-22T00:00:00"/>
    <d v="2022-08-21T00:00:00"/>
    <x v="0"/>
    <x v="7"/>
    <x v="0"/>
    <s v="Invoiced"/>
    <s v="Invoiced"/>
    <s v="TRANSPORTATION"/>
    <n v="34.140999999999998"/>
    <n v="600"/>
    <s v="USD"/>
    <n v="600"/>
    <n v="20484.599999999999"/>
    <n v="300"/>
    <s v="USD"/>
    <n v="300"/>
    <n v="10242.299999999999"/>
    <n v="34.140999999999998"/>
    <n v="300"/>
    <n v="10242.299999999999"/>
    <n v="1"/>
    <n v="4.5"/>
    <n v="3"/>
    <n v="3.75"/>
    <n v="11.25"/>
  </r>
  <r>
    <s v="DL-4203"/>
    <s v="Freight forwarder ABC"/>
    <x v="2"/>
    <s v="Zanzibar"/>
    <x v="2"/>
    <x v="13"/>
    <d v="2022-08-11T00:00:00"/>
    <d v="2022-09-03T00:00:00"/>
    <x v="0"/>
    <x v="8"/>
    <x v="0"/>
    <s v="Invoiced"/>
    <s v="Approval Pending"/>
    <s v="TRANSPORTATION"/>
    <n v="30.106200000000001"/>
    <n v="600"/>
    <s v="USD"/>
    <n v="600"/>
    <n v="18063.72"/>
    <n v="300"/>
    <s v="USD"/>
    <n v="300"/>
    <n v="9031.86"/>
    <n v="30.106200000000001"/>
    <n v="300"/>
    <n v="9031.86"/>
    <n v="1"/>
    <n v="3.4499999999999997"/>
    <n v="2.3000000000000003"/>
    <n v="2.875"/>
    <n v="8.625"/>
  </r>
  <r>
    <s v="DL-4204"/>
    <s v="Freight forwarder ABC"/>
    <x v="2"/>
    <s v="Addis Ababa"/>
    <x v="1"/>
    <x v="17"/>
    <d v="2022-08-01T00:00:00"/>
    <d v="2022-08-30T00:00:00"/>
    <x v="0"/>
    <x v="7"/>
    <x v="0"/>
    <s v="Invoiced"/>
    <s v="Invoiced"/>
    <s v="TRANSPORTATION"/>
    <n v="30.063800000000001"/>
    <n v="600"/>
    <s v="USD"/>
    <n v="600"/>
    <n v="18038.28"/>
    <n v="300"/>
    <s v="USD"/>
    <n v="300"/>
    <n v="9019.14"/>
    <n v="30.063799999999997"/>
    <n v="300"/>
    <n v="9019.14"/>
    <n v="1"/>
    <n v="4.3499999999999996"/>
    <n v="2.9000000000000004"/>
    <n v="3.625"/>
    <n v="10.875"/>
  </r>
  <r>
    <s v="DL-4205"/>
    <s v="Freight forwarder ABC"/>
    <x v="2"/>
    <s v="Mombasa"/>
    <x v="1"/>
    <x v="18"/>
    <d v="2022-08-01T00:00:00"/>
    <d v="2022-08-28T00:00:00"/>
    <x v="0"/>
    <x v="7"/>
    <x v="0"/>
    <s v="Invoiced"/>
    <s v="Invoiced"/>
    <s v="TRANSPORTATION"/>
    <n v="30.1204"/>
    <n v="600"/>
    <s v="USD"/>
    <n v="600"/>
    <n v="18072.240000000002"/>
    <n v="300"/>
    <s v="USD"/>
    <n v="300"/>
    <n v="9036.1200000000008"/>
    <n v="30.120400000000004"/>
    <n v="300"/>
    <n v="9036.1200000000008"/>
    <n v="1"/>
    <n v="4.05"/>
    <n v="2.7"/>
    <n v="3.375"/>
    <n v="10.125"/>
  </r>
  <r>
    <s v="DL-4206"/>
    <s v="Freight forwarder ABC"/>
    <x v="2"/>
    <s v="Zanzibar"/>
    <x v="3"/>
    <x v="10"/>
    <d v="2022-08-01T00:00:00"/>
    <d v="2022-09-03T00:00:00"/>
    <x v="0"/>
    <x v="8"/>
    <x v="0"/>
    <s v="Invoiced"/>
    <s v="Missing"/>
    <s v="TRANSPORTATION"/>
    <n v="30.1828"/>
    <n v="600"/>
    <s v="USD"/>
    <n v="600"/>
    <n v="18109.68"/>
    <n v="300"/>
    <s v="USD"/>
    <n v="300"/>
    <n v="9054.84"/>
    <n v="30.1828"/>
    <n v="300"/>
    <n v="9054.84"/>
    <n v="1"/>
    <n v="4.95"/>
    <n v="3.3000000000000003"/>
    <n v="4.125"/>
    <n v="12.375"/>
  </r>
  <r>
    <s v="DL-4208"/>
    <s v="Freight forwarder ABC"/>
    <x v="2"/>
    <s v="Marrakech"/>
    <x v="2"/>
    <x v="22"/>
    <d v="2022-08-01T00:00:00"/>
    <d v="2022-08-28T00:00:00"/>
    <x v="0"/>
    <x v="7"/>
    <x v="0"/>
    <s v="Invoiced"/>
    <s v="Invoiced"/>
    <s v="TRANSPORTATION"/>
    <n v="30.069600000000001"/>
    <n v="600"/>
    <s v="USD"/>
    <n v="600"/>
    <n v="18041.760000000002"/>
    <n v="300"/>
    <s v="USD"/>
    <n v="300"/>
    <n v="9020.880000000001"/>
    <n v="30.069600000000005"/>
    <n v="300"/>
    <n v="9020.880000000001"/>
    <n v="1"/>
    <n v="4.05"/>
    <n v="2.7"/>
    <n v="3.375"/>
    <n v="10.125"/>
  </r>
  <r>
    <s v="DL-4210"/>
    <s v="Freight forwarder ABC"/>
    <x v="2"/>
    <s v="Zanzibar"/>
    <x v="3"/>
    <x v="10"/>
    <d v="2022-08-01T00:00:00"/>
    <d v="2022-09-01T00:00:00"/>
    <x v="0"/>
    <x v="8"/>
    <x v="0"/>
    <s v="Invoiced"/>
    <s v="Approval Pending"/>
    <s v="TRANSPORTATION"/>
    <n v="30.091200000000001"/>
    <n v="600"/>
    <s v="USD"/>
    <n v="600"/>
    <n v="18054.72"/>
    <n v="300"/>
    <s v="USD"/>
    <n v="300"/>
    <n v="9027.36"/>
    <n v="30.091200000000001"/>
    <n v="300"/>
    <n v="9027.36"/>
    <n v="1"/>
    <n v="4.6499999999999995"/>
    <n v="3.1"/>
    <n v="3.875"/>
    <n v="11.625"/>
  </r>
  <r>
    <s v="DL-4212"/>
    <s v="Freight forwarder ABC"/>
    <x v="2"/>
    <s v="Zanzibar"/>
    <x v="2"/>
    <x v="13"/>
    <d v="2022-08-01T00:00:00"/>
    <d v="2022-08-30T00:00:00"/>
    <x v="0"/>
    <x v="7"/>
    <x v="0"/>
    <s v="Invoiced"/>
    <s v="Invoiced"/>
    <s v="TRANSPORTATION"/>
    <n v="30.123999999999999"/>
    <n v="600"/>
    <s v="USD"/>
    <n v="600"/>
    <n v="18074.399999999998"/>
    <n v="300"/>
    <s v="USD"/>
    <n v="300"/>
    <n v="9037.1999999999989"/>
    <n v="30.123999999999995"/>
    <n v="300"/>
    <n v="9037.1999999999989"/>
    <n v="1"/>
    <n v="4.3499999999999996"/>
    <n v="2.9000000000000004"/>
    <n v="3.625"/>
    <n v="10.875"/>
  </r>
  <r>
    <s v="DL-4214"/>
    <s v="Freight forwarder ABC"/>
    <x v="2"/>
    <s v="Marrakech"/>
    <x v="0"/>
    <x v="5"/>
    <d v="2022-08-01T00:00:00"/>
    <d v="2022-08-30T00:00:00"/>
    <x v="0"/>
    <x v="7"/>
    <x v="0"/>
    <s v="Invoiced"/>
    <s v="Invoiced"/>
    <s v="TRANSPORTATION"/>
    <n v="30.101400000000002"/>
    <n v="600"/>
    <s v="USD"/>
    <n v="600"/>
    <n v="18060.84"/>
    <n v="300"/>
    <s v="USD"/>
    <n v="300"/>
    <n v="9030.42"/>
    <n v="30.101400000000002"/>
    <n v="300"/>
    <n v="9030.42"/>
    <n v="1"/>
    <n v="4.3499999999999996"/>
    <n v="2.9000000000000004"/>
    <n v="3.625"/>
    <n v="10.875"/>
  </r>
  <r>
    <s v="DL-4216"/>
    <s v="Freight forwarder ABC"/>
    <x v="2"/>
    <s v="Marrakech"/>
    <x v="3"/>
    <x v="4"/>
    <d v="2022-07-31T00:00:00"/>
    <d v="2022-08-29T00:00:00"/>
    <x v="0"/>
    <x v="7"/>
    <x v="0"/>
    <s v="Invoiced"/>
    <s v="Invoiced"/>
    <s v="TRANSPORTATION"/>
    <n v="30.042999999999999"/>
    <n v="600"/>
    <s v="USD"/>
    <n v="600"/>
    <n v="18025.8"/>
    <n v="300"/>
    <s v="USD"/>
    <n v="300"/>
    <n v="9012.9"/>
    <n v="30.042999999999999"/>
    <n v="300"/>
    <n v="9012.9"/>
    <n v="1"/>
    <n v="4.3499999999999996"/>
    <n v="2.9000000000000004"/>
    <n v="3.625"/>
    <n v="10.875"/>
  </r>
  <r>
    <s v="DL-4218"/>
    <s v="Freight forwarder ABC"/>
    <x v="2"/>
    <s v="Zanzibar"/>
    <x v="4"/>
    <x v="12"/>
    <d v="2022-08-01T00:00:00"/>
    <d v="2022-08-30T00:00:00"/>
    <x v="0"/>
    <x v="7"/>
    <x v="0"/>
    <s v="Invoiced"/>
    <s v="Invoiced"/>
    <s v="TRANSPORTATION"/>
    <n v="30.211400000000001"/>
    <n v="600"/>
    <s v="USD"/>
    <n v="600"/>
    <n v="18126.84"/>
    <n v="300"/>
    <s v="USD"/>
    <n v="300"/>
    <n v="9063.42"/>
    <n v="30.211400000000001"/>
    <n v="300"/>
    <n v="9063.42"/>
    <n v="1"/>
    <n v="4.3499999999999996"/>
    <n v="2.9000000000000004"/>
    <n v="3.625"/>
    <n v="10.875"/>
  </r>
  <r>
    <s v="DL-4220"/>
    <s v="Freight forwarder ABC"/>
    <x v="2"/>
    <s v="Zanzibar"/>
    <x v="2"/>
    <x v="13"/>
    <d v="2022-08-01T00:00:00"/>
    <d v="2022-08-30T00:00:00"/>
    <x v="0"/>
    <x v="7"/>
    <x v="0"/>
    <s v="Invoiced"/>
    <s v="Invoiced"/>
    <s v="TRANSPORTATION"/>
    <n v="30.0214"/>
    <n v="600"/>
    <s v="USD"/>
    <n v="600"/>
    <n v="18012.84"/>
    <n v="300"/>
    <s v="USD"/>
    <n v="300"/>
    <n v="9006.42"/>
    <n v="30.0214"/>
    <n v="300"/>
    <n v="9006.42"/>
    <n v="1"/>
    <n v="4.3499999999999996"/>
    <n v="2.9000000000000004"/>
    <n v="3.625"/>
    <n v="10.875"/>
  </r>
  <r>
    <s v="DL-4222"/>
    <s v="Freight forwarder ABC"/>
    <x v="2"/>
    <s v="Mogadishu"/>
    <x v="0"/>
    <x v="0"/>
    <d v="2022-08-09T00:00:00"/>
    <d v="2022-09-03T00:00:00"/>
    <x v="0"/>
    <x v="8"/>
    <x v="0"/>
    <s v="Invoiced"/>
    <s v="Approval Pending"/>
    <s v="TRANSPORTATION"/>
    <n v="30.084599999999998"/>
    <n v="600"/>
    <s v="USD"/>
    <n v="600"/>
    <n v="18050.759999999998"/>
    <n v="300"/>
    <s v="USD"/>
    <n v="300"/>
    <n v="9025.3799999999992"/>
    <n v="30.084599999999998"/>
    <n v="300"/>
    <n v="9025.3799999999992"/>
    <n v="1"/>
    <n v="3.75"/>
    <n v="2.5"/>
    <n v="3.125"/>
    <n v="9.375"/>
  </r>
  <r>
    <s v="DL-4228"/>
    <s v="Freight forwarder ABC"/>
    <x v="2"/>
    <s v="Addis Ababa"/>
    <x v="4"/>
    <x v="8"/>
    <d v="2022-08-05T00:00:00"/>
    <d v="2022-09-02T00:00:00"/>
    <x v="0"/>
    <x v="8"/>
    <x v="0"/>
    <s v="Missing"/>
    <s v="Missing"/>
    <s v="TRANSPORTATION"/>
    <n v="34.130400000000002"/>
    <n v="600"/>
    <s v="USD"/>
    <n v="600"/>
    <n v="20478.240000000002"/>
    <n v="300"/>
    <s v="USD"/>
    <n v="300"/>
    <n v="10239.120000000001"/>
    <n v="34.130400000000002"/>
    <n v="300"/>
    <n v="10239.120000000001"/>
    <n v="1"/>
    <n v="4.2"/>
    <n v="2.8000000000000003"/>
    <n v="3.5"/>
    <n v="10.5"/>
  </r>
  <r>
    <s v="DL-4230"/>
    <s v="Freight forwarder ABC"/>
    <x v="2"/>
    <s v="Mombasa"/>
    <x v="3"/>
    <x v="19"/>
    <d v="2022-07-31T00:00:00"/>
    <d v="2022-08-28T00:00:00"/>
    <x v="0"/>
    <x v="7"/>
    <x v="0"/>
    <s v="Missing"/>
    <s v="Invoiced"/>
    <s v="TRANSPORTATION"/>
    <n v="30.054600000000001"/>
    <n v="600"/>
    <s v="USD"/>
    <n v="600"/>
    <n v="18032.760000000002"/>
    <n v="300"/>
    <s v="USD"/>
    <n v="300"/>
    <n v="9016.380000000001"/>
    <n v="30.054600000000004"/>
    <n v="300"/>
    <n v="9016.380000000001"/>
    <n v="1"/>
    <n v="4.2"/>
    <n v="2.8000000000000003"/>
    <n v="3.5"/>
    <n v="10.5"/>
  </r>
  <r>
    <s v="DL-4232"/>
    <s v="Freight forwarder ABC"/>
    <x v="2"/>
    <s v="Mogadishu"/>
    <x v="1"/>
    <x v="1"/>
    <d v="2022-07-31T00:00:00"/>
    <d v="2022-08-29T00:00:00"/>
    <x v="0"/>
    <x v="7"/>
    <x v="0"/>
    <s v="Missing"/>
    <s v="Invoiced"/>
    <s v="TRANSPORTATION"/>
    <n v="30.124199999999998"/>
    <n v="600"/>
    <s v="USD"/>
    <n v="600"/>
    <n v="18074.52"/>
    <n v="300"/>
    <s v="USD"/>
    <n v="300"/>
    <n v="9037.26"/>
    <n v="30.124200000000002"/>
    <n v="300"/>
    <n v="9037.26"/>
    <n v="1"/>
    <n v="4.3499999999999996"/>
    <n v="2.9000000000000004"/>
    <n v="3.625"/>
    <n v="10.875"/>
  </r>
  <r>
    <s v="DL-4234"/>
    <s v="Freight forwarder ABC"/>
    <x v="2"/>
    <s v="Zanzibar"/>
    <x v="0"/>
    <x v="15"/>
    <d v="2022-07-31T00:00:00"/>
    <d v="2022-09-05T00:00:00"/>
    <x v="0"/>
    <x v="8"/>
    <x v="0"/>
    <s v="Missing"/>
    <s v="Missing"/>
    <s v="TRANSPORTATION"/>
    <n v="34.097999999999999"/>
    <n v="600"/>
    <s v="USD"/>
    <n v="600"/>
    <n v="20458.8"/>
    <n v="300"/>
    <s v="USD"/>
    <n v="300"/>
    <n v="10229.4"/>
    <n v="34.097999999999999"/>
    <n v="300"/>
    <n v="10229.4"/>
    <n v="1"/>
    <n v="5.3999999999999995"/>
    <n v="3.6"/>
    <n v="4.5"/>
    <n v="13.5"/>
  </r>
  <r>
    <s v="DL-4236"/>
    <s v="Freight forwarder ABC"/>
    <x v="2"/>
    <s v="Mombasa"/>
    <x v="2"/>
    <x v="3"/>
    <d v="2022-07-31T00:00:00"/>
    <d v="2022-09-01T00:00:00"/>
    <x v="0"/>
    <x v="8"/>
    <x v="0"/>
    <s v="Missing"/>
    <s v="Missing"/>
    <s v="TRANSPORTATION"/>
    <n v="30.178000000000001"/>
    <n v="600"/>
    <s v="USD"/>
    <n v="600"/>
    <n v="18106.8"/>
    <n v="300"/>
    <s v="USD"/>
    <n v="300"/>
    <n v="9053.4"/>
    <n v="30.177999999999997"/>
    <n v="300"/>
    <n v="9053.4"/>
    <n v="1"/>
    <n v="4.8"/>
    <n v="3.2"/>
    <n v="4"/>
    <n v="12"/>
  </r>
  <r>
    <s v="DL-4238"/>
    <s v="Freight forwarder ABC"/>
    <x v="2"/>
    <s v="Mogadishu"/>
    <x v="4"/>
    <x v="16"/>
    <d v="2022-07-31T00:00:00"/>
    <d v="2022-09-06T00:00:00"/>
    <x v="0"/>
    <x v="8"/>
    <x v="0"/>
    <s v="Missing"/>
    <s v="Missing"/>
    <s v="TRANSPORTATION"/>
    <n v="30.1754"/>
    <n v="600"/>
    <s v="USD"/>
    <n v="600"/>
    <n v="18105.240000000002"/>
    <n v="300"/>
    <s v="USD"/>
    <n v="300"/>
    <n v="9052.6200000000008"/>
    <n v="30.175400000000003"/>
    <n v="300"/>
    <n v="9052.6200000000008"/>
    <n v="1"/>
    <n v="5.55"/>
    <n v="3.7"/>
    <n v="4.625"/>
    <n v="13.875"/>
  </r>
  <r>
    <s v="DL-4240"/>
    <s v="Freight forwarder ABC"/>
    <x v="2"/>
    <s v="Addis Ababa"/>
    <x v="3"/>
    <x v="7"/>
    <d v="2022-08-01T00:00:00"/>
    <d v="2022-08-29T00:00:00"/>
    <x v="0"/>
    <x v="7"/>
    <x v="0"/>
    <s v="Missing"/>
    <s v="Invoiced"/>
    <s v="TRANSPORTATION"/>
    <n v="30.132999999999999"/>
    <n v="600"/>
    <s v="USD"/>
    <n v="600"/>
    <n v="18079.8"/>
    <n v="300"/>
    <s v="USD"/>
    <n v="300"/>
    <n v="9039.9"/>
    <n v="30.132999999999999"/>
    <n v="300"/>
    <n v="9039.9"/>
    <n v="1"/>
    <n v="4.2"/>
    <n v="2.8000000000000003"/>
    <n v="3.5"/>
    <n v="10.5"/>
  </r>
  <r>
    <s v="DL-4242"/>
    <s v="Freight forwarder ABC"/>
    <x v="2"/>
    <s v="Zanzibar"/>
    <x v="1"/>
    <x v="24"/>
    <d v="2022-08-01T00:00:00"/>
    <d v="2022-09-10T00:00:00"/>
    <x v="0"/>
    <x v="8"/>
    <x v="0"/>
    <s v="Missing"/>
    <s v="Missing"/>
    <s v="TRANSPORTATION"/>
    <n v="30.055"/>
    <n v="600"/>
    <s v="USD"/>
    <n v="600"/>
    <n v="18033"/>
    <n v="300"/>
    <s v="USD"/>
    <n v="300"/>
    <n v="9016.5"/>
    <n v="30.055"/>
    <n v="300"/>
    <n v="9016.5"/>
    <n v="1"/>
    <n v="6"/>
    <n v="4"/>
    <n v="5"/>
    <n v="15"/>
  </r>
  <r>
    <s v="DL-4244"/>
    <s v="Freight forwarder ABC"/>
    <x v="2"/>
    <s v="Marrakech"/>
    <x v="0"/>
    <x v="5"/>
    <d v="2022-07-31T00:00:00"/>
    <d v="2022-09-06T00:00:00"/>
    <x v="0"/>
    <x v="8"/>
    <x v="0"/>
    <s v="Missing"/>
    <s v="Missing"/>
    <s v="TRANSPORTATION"/>
    <n v="30.061199999999999"/>
    <n v="600"/>
    <s v="USD"/>
    <n v="600"/>
    <n v="18036.72"/>
    <n v="300"/>
    <s v="USD"/>
    <n v="300"/>
    <n v="9018.36"/>
    <n v="30.061200000000003"/>
    <n v="300"/>
    <n v="9018.36"/>
    <n v="1"/>
    <n v="5.55"/>
    <n v="3.7"/>
    <n v="4.625"/>
    <n v="13.875"/>
  </r>
  <r>
    <s v="DL-4246"/>
    <s v="Freight forwarder ABC"/>
    <x v="2"/>
    <s v="Zanzibar"/>
    <x v="1"/>
    <x v="24"/>
    <d v="2022-08-10T00:00:00"/>
    <d v="2022-09-02T00:00:00"/>
    <x v="0"/>
    <x v="8"/>
    <x v="0"/>
    <s v="Missing"/>
    <s v="Missing"/>
    <s v="TRANSPORTATION"/>
    <n v="30.168399999999998"/>
    <n v="600"/>
    <s v="USD"/>
    <n v="600"/>
    <n v="18101.039999999997"/>
    <n v="300"/>
    <s v="USD"/>
    <n v="300"/>
    <n v="9050.5199999999986"/>
    <n v="30.168399999999995"/>
    <n v="300"/>
    <n v="9050.5199999999986"/>
    <n v="1"/>
    <n v="3.4499999999999997"/>
    <n v="2.3000000000000003"/>
    <n v="2.875"/>
    <n v="8.625"/>
  </r>
  <r>
    <s v="DL-4248"/>
    <s v="Freight forwarder ABC"/>
    <x v="2"/>
    <s v="Zanzibar"/>
    <x v="4"/>
    <x v="12"/>
    <d v="2022-08-01T00:00:00"/>
    <d v="2022-08-30T00:00:00"/>
    <x v="0"/>
    <x v="7"/>
    <x v="0"/>
    <s v="Missing"/>
    <s v="Invoiced"/>
    <s v="TRANSPORTATION"/>
    <n v="30.048400000000001"/>
    <n v="600"/>
    <s v="USD"/>
    <n v="600"/>
    <n v="18029.04"/>
    <n v="300"/>
    <s v="USD"/>
    <n v="300"/>
    <n v="9014.52"/>
    <n v="30.048400000000001"/>
    <n v="300"/>
    <n v="9014.52"/>
    <n v="1"/>
    <n v="4.3499999999999996"/>
    <n v="2.9000000000000004"/>
    <n v="3.625"/>
    <n v="10.875"/>
  </r>
  <r>
    <s v="DL-4250"/>
    <s v="Freight forwarder ABC"/>
    <x v="2"/>
    <s v="Addis Ababa"/>
    <x v="4"/>
    <x v="8"/>
    <d v="2022-07-31T00:00:00"/>
    <d v="2022-08-31T00:00:00"/>
    <x v="0"/>
    <x v="7"/>
    <x v="0"/>
    <s v="Missing"/>
    <s v="Invoiced"/>
    <s v="TRANSPORTATION"/>
    <n v="34.065399999999997"/>
    <n v="600"/>
    <s v="USD"/>
    <n v="600"/>
    <n v="20439.239999999998"/>
    <n v="300"/>
    <s v="USD"/>
    <n v="300"/>
    <n v="10219.619999999999"/>
    <n v="34.065399999999997"/>
    <n v="300"/>
    <n v="10219.619999999999"/>
    <n v="1"/>
    <n v="4.6499999999999995"/>
    <n v="3.1"/>
    <n v="3.875"/>
    <n v="11.625"/>
  </r>
  <r>
    <s v="DL-4252"/>
    <s v="Freight forwarder ABC"/>
    <x v="2"/>
    <s v="Addis Ababa"/>
    <x v="0"/>
    <x v="23"/>
    <d v="2022-08-01T00:00:00"/>
    <d v="2022-08-30T00:00:00"/>
    <x v="0"/>
    <x v="7"/>
    <x v="0"/>
    <s v="Missing"/>
    <s v="Invoiced"/>
    <s v="TRANSPORTATION"/>
    <n v="30.033799999999999"/>
    <n v="600"/>
    <s v="USD"/>
    <n v="600"/>
    <n v="18020.28"/>
    <n v="300"/>
    <s v="USD"/>
    <n v="300"/>
    <n v="9010.14"/>
    <n v="30.033799999999999"/>
    <n v="300"/>
    <n v="9010.14"/>
    <n v="1"/>
    <n v="4.3499999999999996"/>
    <n v="2.9000000000000004"/>
    <n v="3.625"/>
    <n v="10.875"/>
  </r>
  <r>
    <s v="DL-4254"/>
    <s v="Freight forwarder ABC"/>
    <x v="2"/>
    <s v="Addis Ababa"/>
    <x v="0"/>
    <x v="23"/>
    <d v="2022-08-01T00:00:00"/>
    <d v="2022-08-30T00:00:00"/>
    <x v="0"/>
    <x v="7"/>
    <x v="0"/>
    <s v="Missing"/>
    <s v="Invoiced"/>
    <s v="TRANSPORTATION"/>
    <n v="34.104999999999997"/>
    <n v="600"/>
    <s v="USD"/>
    <n v="600"/>
    <n v="20462.999999999996"/>
    <n v="300"/>
    <s v="USD"/>
    <n v="300"/>
    <n v="10231.499999999998"/>
    <n v="34.104999999999997"/>
    <n v="300"/>
    <n v="10231.499999999998"/>
    <n v="1"/>
    <n v="4.3499999999999996"/>
    <n v="2.9000000000000004"/>
    <n v="3.625"/>
    <n v="10.875"/>
  </r>
  <r>
    <s v="DL-4255"/>
    <s v="Freight forwarder ABC"/>
    <x v="2"/>
    <s v="Mogadishu"/>
    <x v="2"/>
    <x v="2"/>
    <d v="2022-08-25T00:00:00"/>
    <s v="NULL"/>
    <x v="1"/>
    <x v="9"/>
    <x v="1"/>
    <s v="Missing"/>
    <s v="Missing"/>
    <s v="TRANSPORTATION"/>
    <n v="33.96"/>
    <n v="600"/>
    <s v="USD"/>
    <n v="600"/>
    <n v="20376"/>
    <n v="300"/>
    <s v="USD"/>
    <n v="300"/>
    <n v="10188"/>
    <n v="33.96"/>
    <n v="300"/>
    <n v="10188"/>
    <n v="0"/>
    <n v="0"/>
    <n v="0"/>
    <n v="0"/>
    <n v="0"/>
  </r>
  <r>
    <s v="DL-4256"/>
    <s v="Freight forwarder ABC"/>
    <x v="2"/>
    <s v="Addis Ababa"/>
    <x v="3"/>
    <x v="7"/>
    <d v="2022-08-29T00:00:00"/>
    <s v="NULL"/>
    <x v="1"/>
    <x v="9"/>
    <x v="1"/>
    <s v="Missing"/>
    <s v="Missing"/>
    <s v="TRANSPORTATION"/>
    <n v="29.888000000000002"/>
    <n v="600"/>
    <s v="USD"/>
    <n v="600"/>
    <n v="17932.8"/>
    <n v="300"/>
    <s v="USD"/>
    <n v="300"/>
    <n v="8966.4"/>
    <n v="29.887999999999998"/>
    <n v="300"/>
    <n v="8966.4"/>
    <n v="0"/>
    <n v="0"/>
    <n v="0"/>
    <n v="0"/>
    <n v="0"/>
  </r>
  <r>
    <s v="DL-4257"/>
    <s v="Freight forwarder ABC"/>
    <x v="2"/>
    <s v="Mombasa"/>
    <x v="4"/>
    <x v="6"/>
    <d v="2022-08-25T00:00:00"/>
    <s v="NULL"/>
    <x v="1"/>
    <x v="9"/>
    <x v="1"/>
    <s v="Missing"/>
    <s v="Missing"/>
    <s v="TRANSPORTATION"/>
    <n v="34.411000000000001"/>
    <n v="600"/>
    <s v="USD"/>
    <n v="600"/>
    <n v="20646.600000000002"/>
    <n v="300"/>
    <s v="USD"/>
    <n v="300"/>
    <n v="10323.300000000001"/>
    <n v="34.411000000000001"/>
    <n v="300"/>
    <n v="10323.300000000001"/>
    <n v="0"/>
    <n v="0"/>
    <n v="0"/>
    <n v="0"/>
    <n v="0"/>
  </r>
  <r>
    <s v="DL-4258"/>
    <s v="Freight forwarder ABC"/>
    <x v="2"/>
    <s v="Mombasa"/>
    <x v="4"/>
    <x v="6"/>
    <d v="2022-08-29T00:00:00"/>
    <s v="NULL"/>
    <x v="1"/>
    <x v="9"/>
    <x v="1"/>
    <s v="Missing"/>
    <s v="Missing"/>
    <s v="TRANSPORTATION"/>
    <n v="34.127000000000002"/>
    <n v="600"/>
    <s v="USD"/>
    <n v="600"/>
    <n v="20476.2"/>
    <n v="300"/>
    <s v="USD"/>
    <n v="300"/>
    <n v="10238.1"/>
    <n v="34.127000000000002"/>
    <n v="300"/>
    <n v="10238.1"/>
    <n v="0"/>
    <n v="0"/>
    <n v="0"/>
    <n v="0"/>
    <n v="0"/>
  </r>
  <r>
    <s v="DL-4259"/>
    <s v="Freight forwarder ABC"/>
    <x v="2"/>
    <s v="Addis Ababa"/>
    <x v="3"/>
    <x v="7"/>
    <d v="2022-08-30T00:00:00"/>
    <s v="NULL"/>
    <x v="1"/>
    <x v="9"/>
    <x v="1"/>
    <s v="Missing"/>
    <s v="Missing"/>
    <s v="TRANSPORTATION"/>
    <n v="28.437000000000001"/>
    <n v="600"/>
    <s v="USD"/>
    <n v="600"/>
    <n v="17062.2"/>
    <n v="300"/>
    <s v="USD"/>
    <n v="300"/>
    <n v="8531.1"/>
    <n v="28.437000000000001"/>
    <n v="300"/>
    <n v="8531.1"/>
    <n v="0"/>
    <n v="0"/>
    <n v="0"/>
    <n v="0"/>
    <n v="0"/>
  </r>
  <r>
    <s v="DL-4260"/>
    <s v="Freight forwarder ABC"/>
    <x v="2"/>
    <s v="Mogadishu"/>
    <x v="3"/>
    <x v="20"/>
    <d v="2022-09-01T00:00:00"/>
    <s v="NULL"/>
    <x v="1"/>
    <x v="9"/>
    <x v="1"/>
    <s v="Missing"/>
    <s v="Missing"/>
    <s v="TRANSPORTATION"/>
    <n v="30.03"/>
    <n v="600"/>
    <s v="USD"/>
    <n v="600"/>
    <n v="18018"/>
    <n v="300"/>
    <s v="USD"/>
    <n v="300"/>
    <n v="9009"/>
    <n v="30.03"/>
    <n v="300"/>
    <n v="9009"/>
    <n v="0"/>
    <n v="0"/>
    <n v="0"/>
    <n v="0"/>
    <n v="0"/>
  </r>
  <r>
    <s v="DL-4261"/>
    <s v="Freight forwarder ABC"/>
    <x v="2"/>
    <s v="Mombasa"/>
    <x v="0"/>
    <x v="11"/>
    <d v="2022-08-29T00:00:00"/>
    <s v="NULL"/>
    <x v="1"/>
    <x v="9"/>
    <x v="1"/>
    <s v="Missing"/>
    <s v="Missing"/>
    <s v="TRANSPORTATION"/>
    <n v="33.982999999999997"/>
    <n v="600"/>
    <s v="USD"/>
    <n v="600"/>
    <n v="20389.8"/>
    <n v="300"/>
    <s v="USD"/>
    <n v="300"/>
    <n v="10194.9"/>
    <n v="33.982999999999997"/>
    <n v="300"/>
    <n v="10194.9"/>
    <n v="0"/>
    <n v="0"/>
    <n v="0"/>
    <n v="0"/>
    <n v="0"/>
  </r>
  <r>
    <s v="DL-4262"/>
    <s v="Freight forwarder ABC"/>
    <x v="2"/>
    <s v="Marrakech"/>
    <x v="0"/>
    <x v="5"/>
    <d v="2022-09-01T00:00:00"/>
    <s v="NULL"/>
    <x v="1"/>
    <x v="9"/>
    <x v="1"/>
    <s v="Missing"/>
    <s v="Missing"/>
    <s v="TRANSPORTATION"/>
    <n v="33.984999999999999"/>
    <n v="600"/>
    <s v="USD"/>
    <n v="600"/>
    <n v="20391"/>
    <n v="300"/>
    <s v="USD"/>
    <n v="300"/>
    <n v="10195.5"/>
    <n v="33.984999999999999"/>
    <n v="300"/>
    <n v="10195.5"/>
    <n v="0"/>
    <n v="0"/>
    <n v="0"/>
    <n v="0"/>
    <n v="0"/>
  </r>
  <r>
    <s v="DL-4263"/>
    <s v="Freight forwarder ABC"/>
    <x v="2"/>
    <s v="Mogadishu"/>
    <x v="1"/>
    <x v="1"/>
    <d v="2022-09-01T00:00:00"/>
    <s v="NULL"/>
    <x v="1"/>
    <x v="9"/>
    <x v="1"/>
    <s v="Missing"/>
    <s v="Missing"/>
    <s v="TRANSPORTATION"/>
    <n v="29.939"/>
    <n v="600"/>
    <s v="USD"/>
    <n v="600"/>
    <n v="17963.400000000001"/>
    <n v="300"/>
    <s v="USD"/>
    <n v="300"/>
    <n v="8981.7000000000007"/>
    <n v="29.939000000000004"/>
    <n v="300"/>
    <n v="8981.7000000000007"/>
    <n v="0"/>
    <n v="0"/>
    <n v="0"/>
    <n v="0"/>
    <n v="0"/>
  </r>
  <r>
    <s v="DL-4264"/>
    <s v="Freight forwarder ABC"/>
    <x v="2"/>
    <s v="Addis Ababa"/>
    <x v="0"/>
    <x v="23"/>
    <d v="2022-09-01T00:00:00"/>
    <s v="NULL"/>
    <x v="1"/>
    <x v="9"/>
    <x v="1"/>
    <s v="Missing"/>
    <s v="Missing"/>
    <s v="TRANSPORTATION"/>
    <n v="33.579000000000001"/>
    <n v="600"/>
    <s v="USD"/>
    <n v="600"/>
    <n v="20147.400000000001"/>
    <n v="300"/>
    <s v="USD"/>
    <n v="300"/>
    <n v="10073.700000000001"/>
    <n v="33.579000000000001"/>
    <n v="300"/>
    <n v="10073.700000000001"/>
    <n v="0"/>
    <n v="0"/>
    <n v="0"/>
    <n v="0"/>
    <n v="0"/>
  </r>
  <r>
    <s v="DL-4265"/>
    <s v="Freight forwarder ABC"/>
    <x v="2"/>
    <s v="Zanzibar"/>
    <x v="0"/>
    <x v="15"/>
    <d v="2022-09-05T00:00:00"/>
    <s v="NULL"/>
    <x v="1"/>
    <x v="9"/>
    <x v="1"/>
    <s v="Missing"/>
    <s v="Missing"/>
    <s v="TRANSPORTATION"/>
    <n v="28.199000000000002"/>
    <n v="600"/>
    <s v="USD"/>
    <n v="600"/>
    <n v="16919.400000000001"/>
    <n v="300"/>
    <s v="USD"/>
    <n v="300"/>
    <n v="8459.7000000000007"/>
    <n v="28.199000000000002"/>
    <n v="300"/>
    <n v="8459.7000000000007"/>
    <n v="0"/>
    <n v="0"/>
    <n v="0"/>
    <n v="0"/>
    <n v="0"/>
  </r>
  <r>
    <s v="DL-4266"/>
    <s v="Freight forwarder ABC"/>
    <x v="2"/>
    <s v="Addis Ababa"/>
    <x v="0"/>
    <x v="23"/>
    <d v="2022-08-25T00:00:00"/>
    <s v="NULL"/>
    <x v="1"/>
    <x v="9"/>
    <x v="1"/>
    <s v="Missing"/>
    <s v="Missing"/>
    <s v="SECURITY &amp; ESCORT"/>
    <n v="33.96"/>
    <n v="20"/>
    <s v="USD"/>
    <n v="20"/>
    <n v="679.2"/>
    <n v="10"/>
    <s v="USD"/>
    <n v="10"/>
    <n v="339.6"/>
    <n v="33.96"/>
    <n v="10"/>
    <n v="339.6"/>
    <n v="0"/>
    <n v="0"/>
    <n v="0"/>
    <n v="0"/>
    <n v="0"/>
  </r>
  <r>
    <s v="DL-4267"/>
    <s v="Freight forwarder ABC"/>
    <x v="2"/>
    <s v="Zanzibar"/>
    <x v="2"/>
    <x v="13"/>
    <d v="2022-09-05T00:00:00"/>
    <s v="NULL"/>
    <x v="1"/>
    <x v="9"/>
    <x v="1"/>
    <s v="Missing"/>
    <s v="Missing"/>
    <s v="TRANSPORTATION"/>
    <n v="34.264000000000003"/>
    <n v="600"/>
    <s v="USD"/>
    <n v="600"/>
    <n v="20558.400000000001"/>
    <n v="300"/>
    <s v="USD"/>
    <n v="300"/>
    <n v="10279.200000000001"/>
    <n v="34.264000000000003"/>
    <n v="300"/>
    <n v="10279.200000000001"/>
    <n v="0"/>
    <n v="0"/>
    <n v="0"/>
    <n v="0"/>
    <n v="0"/>
  </r>
  <r>
    <s v="DL-4268"/>
    <s v="Freight forwarder ABC"/>
    <x v="2"/>
    <s v="Mombasa"/>
    <x v="3"/>
    <x v="19"/>
    <d v="2022-08-29T00:00:00"/>
    <s v="NULL"/>
    <x v="1"/>
    <x v="9"/>
    <x v="1"/>
    <s v="Missing"/>
    <s v="Missing"/>
    <s v="SECURITY &amp; ESCORT"/>
    <n v="29.888000000000002"/>
    <n v="20"/>
    <s v="USD"/>
    <n v="20"/>
    <n v="597.76"/>
    <n v="10"/>
    <s v="USD"/>
    <n v="10"/>
    <n v="298.88"/>
    <n v="29.887999999999998"/>
    <n v="10"/>
    <n v="298.88"/>
    <n v="0"/>
    <n v="0"/>
    <n v="0"/>
    <n v="0"/>
    <n v="0"/>
  </r>
  <r>
    <s v="DL-4269"/>
    <s v="Freight forwarder ABC"/>
    <x v="2"/>
    <s v="Marrakech"/>
    <x v="0"/>
    <x v="5"/>
    <d v="2022-09-05T00:00:00"/>
    <s v="NULL"/>
    <x v="1"/>
    <x v="9"/>
    <x v="1"/>
    <s v="Missing"/>
    <s v="Missing"/>
    <s v="TRANSPORTATION"/>
    <n v="34.42"/>
    <n v="600"/>
    <s v="USD"/>
    <n v="600"/>
    <n v="20652"/>
    <n v="300"/>
    <s v="USD"/>
    <n v="300"/>
    <n v="10326"/>
    <n v="34.42"/>
    <n v="300"/>
    <n v="10326"/>
    <n v="0"/>
    <n v="0"/>
    <n v="0"/>
    <n v="0"/>
    <n v="0"/>
  </r>
  <r>
    <s v="DL-4270"/>
    <s v="Freight forwarder ABC"/>
    <x v="2"/>
    <s v="Mogadishu"/>
    <x v="3"/>
    <x v="20"/>
    <d v="2022-08-25T00:00:00"/>
    <s v="NULL"/>
    <x v="1"/>
    <x v="9"/>
    <x v="1"/>
    <s v="Missing"/>
    <s v="Missing"/>
    <s v="SECURITY &amp; ESCORT"/>
    <n v="34.411000000000001"/>
    <n v="20"/>
    <s v="USD"/>
    <n v="20"/>
    <n v="688.22"/>
    <n v="10"/>
    <s v="USD"/>
    <n v="10"/>
    <n v="344.11"/>
    <n v="34.411000000000001"/>
    <n v="10"/>
    <n v="344.11"/>
    <n v="0"/>
    <n v="0"/>
    <n v="0"/>
    <n v="0"/>
    <n v="0"/>
  </r>
  <r>
    <s v="DL-4271"/>
    <s v="Freight forwarder ABC"/>
    <x v="2"/>
    <s v="Addis Ababa"/>
    <x v="4"/>
    <x v="8"/>
    <d v="2022-09-05T00:00:00"/>
    <s v="NULL"/>
    <x v="1"/>
    <x v="9"/>
    <x v="1"/>
    <s v="Missing"/>
    <s v="Missing"/>
    <s v="TRANSPORTATION"/>
    <n v="33.872999999999998"/>
    <n v="600"/>
    <s v="USD"/>
    <n v="600"/>
    <n v="20323.8"/>
    <n v="300"/>
    <s v="USD"/>
    <n v="300"/>
    <n v="10161.9"/>
    <n v="33.872999999999998"/>
    <n v="300"/>
    <n v="10161.9"/>
    <n v="0"/>
    <n v="0"/>
    <n v="0"/>
    <n v="0"/>
    <n v="0"/>
  </r>
  <r>
    <s v="DL-4272"/>
    <s v="Freight forwarder ABC"/>
    <x v="2"/>
    <s v="Marrakech"/>
    <x v="4"/>
    <x v="21"/>
    <d v="2022-08-29T00:00:00"/>
    <s v="NULL"/>
    <x v="1"/>
    <x v="9"/>
    <x v="1"/>
    <s v="Missing"/>
    <s v="Missing"/>
    <s v="SECURITY &amp; ESCORT"/>
    <n v="34.127000000000002"/>
    <n v="20"/>
    <s v="USD"/>
    <n v="20"/>
    <n v="682.54000000000008"/>
    <n v="10"/>
    <s v="USD"/>
    <n v="10"/>
    <n v="341.27000000000004"/>
    <n v="34.127000000000002"/>
    <n v="10"/>
    <n v="341.27000000000004"/>
    <n v="0"/>
    <n v="0"/>
    <n v="0"/>
    <n v="0"/>
    <n v="0"/>
  </r>
  <r>
    <s v="DL-4273"/>
    <s v="Freight forwarder ABC"/>
    <x v="2"/>
    <s v="Mogadishu"/>
    <x v="1"/>
    <x v="1"/>
    <d v="2022-09-05T00:00:00"/>
    <s v="NULL"/>
    <x v="1"/>
    <x v="9"/>
    <x v="1"/>
    <s v="Missing"/>
    <s v="Missing"/>
    <s v="TRANSPORTATION"/>
    <n v="30.167000000000002"/>
    <n v="600"/>
    <s v="USD"/>
    <n v="600"/>
    <n v="18100.2"/>
    <n v="300"/>
    <s v="USD"/>
    <n v="300"/>
    <n v="9050.1"/>
    <n v="30.167000000000002"/>
    <n v="300"/>
    <n v="9050.1"/>
    <n v="0"/>
    <n v="0"/>
    <n v="0"/>
    <n v="0"/>
    <n v="0"/>
  </r>
  <r>
    <s v="DL-4274"/>
    <s v="Freight forwarder ABC"/>
    <x v="2"/>
    <s v="Mogadishu"/>
    <x v="3"/>
    <x v="20"/>
    <d v="2022-08-30T00:00:00"/>
    <s v="NULL"/>
    <x v="1"/>
    <x v="9"/>
    <x v="1"/>
    <s v="Missing"/>
    <s v="Missing"/>
    <s v="SECURITY &amp; ESCORT"/>
    <n v="28.437000000000001"/>
    <n v="20"/>
    <s v="USD"/>
    <n v="20"/>
    <n v="568.74"/>
    <n v="10"/>
    <s v="USD"/>
    <n v="10"/>
    <n v="284.37"/>
    <n v="28.437000000000001"/>
    <n v="10"/>
    <n v="284.37"/>
    <n v="0"/>
    <n v="0"/>
    <n v="0"/>
    <n v="0"/>
    <n v="0"/>
  </r>
  <r>
    <s v="DL-4275"/>
    <s v="Freight forwarder ABC"/>
    <x v="2"/>
    <s v="Mombasa"/>
    <x v="1"/>
    <x v="18"/>
    <d v="2022-09-05T00:00:00"/>
    <s v="NULL"/>
    <x v="1"/>
    <x v="9"/>
    <x v="1"/>
    <s v="Missing"/>
    <s v="Missing"/>
    <s v="TRANSPORTATION"/>
    <n v="33.652000000000001"/>
    <n v="600"/>
    <s v="USD"/>
    <n v="600"/>
    <n v="20191.2"/>
    <n v="300"/>
    <s v="USD"/>
    <n v="300"/>
    <n v="10095.6"/>
    <n v="33.652000000000001"/>
    <n v="300"/>
    <n v="10095.6"/>
    <n v="0"/>
    <n v="0"/>
    <n v="0"/>
    <n v="0"/>
    <n v="0"/>
  </r>
  <r>
    <s v="DL-4276"/>
    <s v="Freight forwarder ABC"/>
    <x v="2"/>
    <s v="Mombasa"/>
    <x v="3"/>
    <x v="19"/>
    <d v="2022-08-29T00:00:00"/>
    <s v="NULL"/>
    <x v="1"/>
    <x v="9"/>
    <x v="1"/>
    <s v="Missing"/>
    <s v="Missing"/>
    <s v="SECURITY &amp; ESCORT"/>
    <n v="33.982999999999997"/>
    <n v="20"/>
    <s v="USD"/>
    <n v="20"/>
    <n v="679.66"/>
    <n v="10"/>
    <s v="USD"/>
    <n v="10"/>
    <n v="339.83"/>
    <n v="33.982999999999997"/>
    <n v="10"/>
    <n v="339.83"/>
    <n v="0"/>
    <n v="0"/>
    <n v="0"/>
    <n v="0"/>
    <n v="0"/>
  </r>
  <r>
    <s v="DL-4277"/>
    <s v="Freight forwarder ABC"/>
    <x v="2"/>
    <s v="Mogadishu"/>
    <x v="1"/>
    <x v="1"/>
    <d v="2022-09-05T00:00:00"/>
    <s v="NULL"/>
    <x v="1"/>
    <x v="9"/>
    <x v="1"/>
    <s v="Missing"/>
    <s v="Missing"/>
    <s v="TRANSPORTATION"/>
    <n v="30.216999999999999"/>
    <n v="600"/>
    <s v="USD"/>
    <n v="600"/>
    <n v="18130.2"/>
    <n v="300"/>
    <s v="USD"/>
    <n v="300"/>
    <n v="9065.1"/>
    <n v="30.217000000000002"/>
    <n v="300"/>
    <n v="9065.1"/>
    <n v="0"/>
    <n v="0"/>
    <n v="0"/>
    <n v="0"/>
    <n v="0"/>
  </r>
  <r>
    <s v="DL-4278"/>
    <s v="Freight forwarder ABC"/>
    <x v="2"/>
    <s v="Addis Ababa"/>
    <x v="2"/>
    <x v="14"/>
    <d v="2022-09-05T00:00:00"/>
    <s v="NULL"/>
    <x v="1"/>
    <x v="9"/>
    <x v="1"/>
    <s v="Missing"/>
    <s v="Missing"/>
    <s v="SECURITY &amp; ESCORT"/>
    <n v="28.199000000000002"/>
    <n v="20"/>
    <s v="USD"/>
    <n v="20"/>
    <n v="563.98"/>
    <n v="10"/>
    <s v="USD"/>
    <n v="10"/>
    <n v="281.99"/>
    <n v="28.199000000000002"/>
    <n v="10"/>
    <n v="281.99"/>
    <n v="0"/>
    <n v="0"/>
    <n v="0"/>
    <n v="0"/>
    <n v="0"/>
  </r>
  <r>
    <s v="DL-4279"/>
    <s v="Freight forwarder ABC"/>
    <x v="2"/>
    <s v="Mogadishu"/>
    <x v="2"/>
    <x v="2"/>
    <d v="2022-09-05T00:00:00"/>
    <s v="NULL"/>
    <x v="1"/>
    <x v="9"/>
    <x v="1"/>
    <s v="Missing"/>
    <s v="Missing"/>
    <s v="TRANSPORTATION"/>
    <n v="34.259"/>
    <n v="600"/>
    <s v="USD"/>
    <n v="600"/>
    <n v="20555.400000000001"/>
    <n v="300"/>
    <s v="USD"/>
    <n v="300"/>
    <n v="10277.700000000001"/>
    <n v="34.259"/>
    <n v="300"/>
    <n v="10277.700000000001"/>
    <n v="0"/>
    <n v="0"/>
    <n v="0"/>
    <n v="0"/>
    <n v="0"/>
  </r>
  <r>
    <s v="DL-4280"/>
    <s v="Freight forwarder ABC"/>
    <x v="2"/>
    <s v="Addis Ababa"/>
    <x v="3"/>
    <x v="7"/>
    <d v="2022-09-05T00:00:00"/>
    <s v="NULL"/>
    <x v="1"/>
    <x v="9"/>
    <x v="1"/>
    <s v="Missing"/>
    <s v="Missing"/>
    <s v="SECURITY &amp; ESCORT"/>
    <n v="34.264000000000003"/>
    <n v="20"/>
    <s v="USD"/>
    <n v="20"/>
    <n v="685.28000000000009"/>
    <n v="10"/>
    <s v="USD"/>
    <n v="10"/>
    <n v="342.64000000000004"/>
    <n v="34.264000000000003"/>
    <n v="10"/>
    <n v="342.64000000000004"/>
    <n v="0"/>
    <n v="0"/>
    <n v="0"/>
    <n v="0"/>
    <n v="0"/>
  </r>
  <r>
    <s v="DL-4281"/>
    <s v="Freight forwarder ABC"/>
    <x v="2"/>
    <s v="Addis Ababa"/>
    <x v="4"/>
    <x v="8"/>
    <d v="2022-09-05T00:00:00"/>
    <s v="NULL"/>
    <x v="1"/>
    <x v="9"/>
    <x v="1"/>
    <s v="Missing"/>
    <s v="Missing"/>
    <s v="TRANSPORTATION"/>
    <n v="33.720999999999997"/>
    <n v="600"/>
    <s v="USD"/>
    <n v="600"/>
    <n v="20232.599999999999"/>
    <n v="300"/>
    <s v="USD"/>
    <n v="300"/>
    <n v="10116.299999999999"/>
    <n v="33.720999999999997"/>
    <n v="300"/>
    <n v="10116.299999999999"/>
    <n v="0"/>
    <n v="0"/>
    <n v="0"/>
    <n v="0"/>
    <n v="0"/>
  </r>
  <r>
    <s v="DL-4282"/>
    <s v="Freight forwarder ABC"/>
    <x v="2"/>
    <s v="Addis Ababa"/>
    <x v="4"/>
    <x v="8"/>
    <d v="2022-09-05T00:00:00"/>
    <s v="NULL"/>
    <x v="1"/>
    <x v="9"/>
    <x v="1"/>
    <s v="Missing"/>
    <s v="Missing"/>
    <s v="SECURITY &amp; ESCORT"/>
    <n v="34.42"/>
    <n v="20"/>
    <s v="USD"/>
    <n v="20"/>
    <n v="688.40000000000009"/>
    <n v="10"/>
    <s v="USD"/>
    <n v="10"/>
    <n v="344.20000000000005"/>
    <n v="34.42"/>
    <n v="10"/>
    <n v="344.20000000000005"/>
    <n v="0"/>
    <n v="0"/>
    <n v="0"/>
    <n v="0"/>
    <n v="0"/>
  </r>
  <r>
    <s v="DL-4283"/>
    <s v="Freight forwarder ABC"/>
    <x v="2"/>
    <s v="Zanzibar"/>
    <x v="1"/>
    <x v="24"/>
    <d v="2022-08-29T00:00:00"/>
    <s v="NULL"/>
    <x v="1"/>
    <x v="9"/>
    <x v="1"/>
    <s v="Missing"/>
    <s v="Missing"/>
    <s v="TRANSPORTATION"/>
    <n v="34.064999999999998"/>
    <n v="600"/>
    <s v="USD"/>
    <n v="600"/>
    <n v="20439"/>
    <n v="300"/>
    <s v="USD"/>
    <n v="300"/>
    <n v="10219.5"/>
    <n v="34.064999999999998"/>
    <n v="300"/>
    <n v="10219.5"/>
    <n v="0"/>
    <n v="0"/>
    <n v="0"/>
    <n v="0"/>
    <n v="0"/>
  </r>
  <r>
    <s v="DL-4284"/>
    <s v="Freight forwarder ABC"/>
    <x v="2"/>
    <s v="Mogadishu"/>
    <x v="2"/>
    <x v="2"/>
    <d v="2022-09-05T00:00:00"/>
    <s v="NULL"/>
    <x v="1"/>
    <x v="9"/>
    <x v="1"/>
    <s v="Missing"/>
    <s v="Missing"/>
    <s v="SECURITY &amp; ESCORT"/>
    <n v="33.872999999999998"/>
    <n v="20"/>
    <s v="USD"/>
    <n v="20"/>
    <n v="677.45999999999992"/>
    <n v="10"/>
    <s v="USD"/>
    <n v="10"/>
    <n v="338.72999999999996"/>
    <n v="33.872999999999998"/>
    <n v="10"/>
    <n v="338.72999999999996"/>
    <n v="0"/>
    <n v="0"/>
    <n v="0"/>
    <n v="0"/>
    <n v="0"/>
  </r>
  <r>
    <s v="DL-4285"/>
    <s v="Freight forwarder ABC"/>
    <x v="2"/>
    <s v="Mombasa"/>
    <x v="1"/>
    <x v="18"/>
    <d v="2022-08-29T00:00:00"/>
    <s v="NULL"/>
    <x v="1"/>
    <x v="9"/>
    <x v="1"/>
    <s v="Missing"/>
    <s v="Missing"/>
    <s v="TRANSPORTATION"/>
    <n v="33.837000000000003"/>
    <n v="600"/>
    <s v="USD"/>
    <n v="600"/>
    <n v="20302.2"/>
    <n v="300"/>
    <s v="USD"/>
    <n v="300"/>
    <n v="10151.1"/>
    <n v="33.837000000000003"/>
    <n v="300"/>
    <n v="10151.1"/>
    <n v="0"/>
    <n v="0"/>
    <n v="0"/>
    <n v="0"/>
    <n v="0"/>
  </r>
  <r>
    <s v="DL-4286"/>
    <s v="Freight forwarder ABC"/>
    <x v="2"/>
    <s v="Addis Ababa"/>
    <x v="0"/>
    <x v="23"/>
    <d v="2022-09-05T00:00:00"/>
    <s v="NULL"/>
    <x v="1"/>
    <x v="9"/>
    <x v="1"/>
    <s v="Missing"/>
    <s v="Missing"/>
    <s v="SECURITY &amp; ESCORT"/>
    <n v="30.167000000000002"/>
    <n v="20"/>
    <s v="USD"/>
    <n v="20"/>
    <n v="603.34"/>
    <n v="10"/>
    <s v="USD"/>
    <n v="10"/>
    <n v="301.67"/>
    <n v="30.167000000000002"/>
    <n v="10"/>
    <n v="301.67"/>
    <n v="0"/>
    <n v="0"/>
    <n v="0"/>
    <n v="0"/>
    <n v="0"/>
  </r>
  <r>
    <s v="DL-4287"/>
    <s v="Freight forwarder ABC"/>
    <x v="2"/>
    <s v="Mombasa"/>
    <x v="3"/>
    <x v="19"/>
    <d v="2022-09-05T00:00:00"/>
    <s v="NULL"/>
    <x v="1"/>
    <x v="9"/>
    <x v="1"/>
    <s v="Missing"/>
    <s v="Missing"/>
    <s v="TRANSPORTATION"/>
    <n v="34.533999999999999"/>
    <n v="600"/>
    <s v="USD"/>
    <n v="600"/>
    <n v="20720.399999999998"/>
    <n v="300"/>
    <s v="USD"/>
    <n v="300"/>
    <n v="10360.199999999999"/>
    <n v="34.533999999999999"/>
    <n v="300"/>
    <n v="10360.199999999999"/>
    <n v="0"/>
    <n v="0"/>
    <n v="0"/>
    <n v="0"/>
    <n v="0"/>
  </r>
  <r>
    <s v="DL-4288"/>
    <s v="Freight forwarder ABC"/>
    <x v="2"/>
    <s v="Mombasa"/>
    <x v="3"/>
    <x v="19"/>
    <d v="2022-09-05T00:00:00"/>
    <s v="NULL"/>
    <x v="1"/>
    <x v="9"/>
    <x v="1"/>
    <s v="Missing"/>
    <s v="Missing"/>
    <s v="SECURITY &amp; ESCORT"/>
    <n v="33.652000000000001"/>
    <n v="20"/>
    <s v="USD"/>
    <n v="20"/>
    <n v="673.04"/>
    <n v="10"/>
    <s v="USD"/>
    <n v="10"/>
    <n v="336.52"/>
    <n v="33.652000000000001"/>
    <n v="10"/>
    <n v="336.52"/>
    <n v="0"/>
    <n v="0"/>
    <n v="0"/>
    <n v="0"/>
    <n v="0"/>
  </r>
  <r>
    <s v="DL-4289"/>
    <s v="Freight forwarder ABC"/>
    <x v="2"/>
    <s v="Addis Ababa"/>
    <x v="2"/>
    <x v="14"/>
    <d v="2022-08-29T00:00:00"/>
    <s v="NULL"/>
    <x v="1"/>
    <x v="9"/>
    <x v="1"/>
    <s v="Missing"/>
    <s v="Missing"/>
    <s v="TRANSPORTATION"/>
    <n v="34.209000000000003"/>
    <n v="600"/>
    <s v="USD"/>
    <n v="600"/>
    <n v="20525.400000000001"/>
    <n v="300"/>
    <s v="USD"/>
    <n v="300"/>
    <n v="10262.700000000001"/>
    <n v="34.209000000000003"/>
    <n v="300"/>
    <n v="10262.700000000001"/>
    <n v="0"/>
    <n v="0"/>
    <n v="0"/>
    <n v="0"/>
    <n v="0"/>
  </r>
  <r>
    <s v="DL-4290"/>
    <s v="Freight forwarder ABC"/>
    <x v="2"/>
    <s v="Marrakech"/>
    <x v="3"/>
    <x v="4"/>
    <d v="2022-09-05T00:00:00"/>
    <s v="NULL"/>
    <x v="1"/>
    <x v="9"/>
    <x v="1"/>
    <s v="Missing"/>
    <s v="Missing"/>
    <s v="SECURITY &amp; ESCORT"/>
    <n v="30.216999999999999"/>
    <n v="20"/>
    <s v="USD"/>
    <n v="20"/>
    <n v="604.33999999999992"/>
    <n v="10"/>
    <s v="USD"/>
    <n v="10"/>
    <n v="302.16999999999996"/>
    <n v="30.216999999999995"/>
    <n v="10"/>
    <n v="302.16999999999996"/>
    <n v="0"/>
    <n v="0"/>
    <n v="0"/>
    <n v="0"/>
    <n v="0"/>
  </r>
  <r>
    <s v="DL-4291"/>
    <s v="Freight forwarder ABC"/>
    <x v="2"/>
    <s v="Addis Ababa"/>
    <x v="1"/>
    <x v="17"/>
    <d v="2022-09-02T00:00:00"/>
    <s v="NULL"/>
    <x v="1"/>
    <x v="9"/>
    <x v="1"/>
    <s v="Missing"/>
    <s v="Missing"/>
    <s v="TRANSPORTATION"/>
    <n v="34.476999999999997"/>
    <n v="600"/>
    <s v="USD"/>
    <n v="600"/>
    <n v="20686.199999999997"/>
    <n v="300"/>
    <s v="USD"/>
    <n v="300"/>
    <n v="10343.099999999999"/>
    <n v="34.476999999999997"/>
    <n v="300"/>
    <n v="10343.099999999999"/>
    <n v="0"/>
    <n v="0"/>
    <n v="0"/>
    <n v="0"/>
    <n v="0"/>
  </r>
  <r>
    <s v="DL-4292"/>
    <s v="Freight forwarder ABC"/>
    <x v="2"/>
    <s v="Marrakech"/>
    <x v="3"/>
    <x v="4"/>
    <d v="2022-09-05T00:00:00"/>
    <s v="NULL"/>
    <x v="1"/>
    <x v="9"/>
    <x v="1"/>
    <s v="Missing"/>
    <s v="Missing"/>
    <s v="SECURITY &amp; ESCORT"/>
    <n v="34.259"/>
    <n v="20"/>
    <s v="USD"/>
    <n v="20"/>
    <n v="685.18000000000006"/>
    <n v="10"/>
    <s v="USD"/>
    <n v="10"/>
    <n v="342.59000000000003"/>
    <n v="34.259"/>
    <n v="10"/>
    <n v="342.59000000000003"/>
    <n v="0"/>
    <n v="0"/>
    <n v="0"/>
    <n v="0"/>
    <n v="0"/>
  </r>
  <r>
    <s v="DL-4293"/>
    <s v="Freight forwarder ABC"/>
    <x v="2"/>
    <s v="Marrakech"/>
    <x v="3"/>
    <x v="4"/>
    <d v="2022-08-24T00:00:00"/>
    <s v="NULL"/>
    <x v="1"/>
    <x v="9"/>
    <x v="1"/>
    <s v="Missing"/>
    <s v="Missing"/>
    <s v="TRANSPORTATION"/>
    <n v="32.845999999999997"/>
    <n v="600"/>
    <s v="USD"/>
    <n v="600"/>
    <n v="19707.599999999999"/>
    <n v="300"/>
    <s v="USD"/>
    <n v="300"/>
    <n v="9853.7999999999993"/>
    <n v="32.845999999999997"/>
    <n v="300"/>
    <n v="9853.7999999999993"/>
    <n v="0"/>
    <n v="0"/>
    <n v="0"/>
    <n v="0"/>
    <n v="0"/>
  </r>
  <r>
    <s v="DL-4294"/>
    <s v="Freight forwarder ABC"/>
    <x v="2"/>
    <s v="Mombasa"/>
    <x v="2"/>
    <x v="3"/>
    <d v="2022-09-05T00:00:00"/>
    <s v="NULL"/>
    <x v="1"/>
    <x v="9"/>
    <x v="1"/>
    <s v="Missing"/>
    <s v="Missing"/>
    <s v="SECURITY &amp; ESCORT"/>
    <n v="33.720999999999997"/>
    <n v="20"/>
    <s v="USD"/>
    <n v="20"/>
    <n v="674.42"/>
    <n v="10"/>
    <s v="USD"/>
    <n v="10"/>
    <n v="337.21"/>
    <n v="33.720999999999997"/>
    <n v="10"/>
    <n v="337.21"/>
    <n v="0"/>
    <n v="0"/>
    <n v="0"/>
    <n v="0"/>
    <n v="0"/>
  </r>
  <r>
    <s v="DL-4295"/>
    <s v="Freight forwarder ABC"/>
    <x v="2"/>
    <s v="Addis Ababa"/>
    <x v="3"/>
    <x v="7"/>
    <d v="2022-08-29T00:00:00"/>
    <s v="NULL"/>
    <x v="1"/>
    <x v="9"/>
    <x v="1"/>
    <s v="Missing"/>
    <s v="Missing"/>
    <s v="TRANSPORTATION"/>
    <n v="34.298000000000002"/>
    <n v="600"/>
    <s v="USD"/>
    <n v="600"/>
    <n v="20578.800000000003"/>
    <n v="300"/>
    <s v="USD"/>
    <n v="300"/>
    <n v="10289.400000000001"/>
    <n v="34.298000000000002"/>
    <n v="300"/>
    <n v="10289.400000000001"/>
    <n v="0"/>
    <n v="0"/>
    <n v="0"/>
    <n v="0"/>
    <n v="0"/>
  </r>
  <r>
    <s v="DL-4296"/>
    <s v="Freight forwarder ABC"/>
    <x v="2"/>
    <s v="Addis Ababa"/>
    <x v="3"/>
    <x v="7"/>
    <d v="2022-08-29T00:00:00"/>
    <s v="NULL"/>
    <x v="1"/>
    <x v="9"/>
    <x v="1"/>
    <s v="Missing"/>
    <s v="Missing"/>
    <s v="SECURITY &amp; ESCORT"/>
    <n v="34.064999999999998"/>
    <n v="20"/>
    <s v="USD"/>
    <n v="20"/>
    <n v="681.3"/>
    <n v="10"/>
    <s v="USD"/>
    <n v="10"/>
    <n v="340.65"/>
    <n v="34.064999999999998"/>
    <n v="10"/>
    <n v="340.65"/>
    <n v="0"/>
    <n v="0"/>
    <n v="0"/>
    <n v="0"/>
    <n v="0"/>
  </r>
  <r>
    <s v="DL-4297"/>
    <s v="Freight forwarder ABC"/>
    <x v="2"/>
    <s v="Marrakech"/>
    <x v="1"/>
    <x v="9"/>
    <d v="2022-08-29T00:00:00"/>
    <s v="NULL"/>
    <x v="1"/>
    <x v="9"/>
    <x v="1"/>
    <s v="Missing"/>
    <s v="Missing"/>
    <s v="TRANSPORTATION"/>
    <n v="33.951999999999998"/>
    <n v="600"/>
    <s v="USD"/>
    <n v="600"/>
    <n v="20371.199999999997"/>
    <n v="300"/>
    <s v="USD"/>
    <n v="300"/>
    <n v="10185.599999999999"/>
    <n v="33.951999999999998"/>
    <n v="300"/>
    <n v="10185.599999999999"/>
    <n v="0"/>
    <n v="0"/>
    <n v="0"/>
    <n v="0"/>
    <n v="0"/>
  </r>
  <r>
    <s v="DL-4298"/>
    <s v="Freight forwarder ABC"/>
    <x v="2"/>
    <s v="Zanzibar"/>
    <x v="3"/>
    <x v="10"/>
    <d v="2022-08-29T00:00:00"/>
    <s v="NULL"/>
    <x v="1"/>
    <x v="9"/>
    <x v="1"/>
    <s v="Missing"/>
    <s v="Missing"/>
    <s v="SECURITY &amp; ESCORT"/>
    <n v="33.837000000000003"/>
    <n v="20"/>
    <s v="USD"/>
    <n v="20"/>
    <n v="676.74"/>
    <n v="10"/>
    <s v="USD"/>
    <n v="10"/>
    <n v="338.37"/>
    <n v="33.837000000000003"/>
    <n v="10"/>
    <n v="338.37"/>
    <n v="0"/>
    <n v="0"/>
    <n v="0"/>
    <n v="0"/>
    <n v="0"/>
  </r>
  <r>
    <s v="DL-4299"/>
    <s v="Freight forwarder ABC"/>
    <x v="2"/>
    <s v="Marrakech"/>
    <x v="3"/>
    <x v="4"/>
    <d v="2022-08-30T00:00:00"/>
    <s v="NULL"/>
    <x v="1"/>
    <x v="9"/>
    <x v="1"/>
    <s v="Missing"/>
    <s v="Missing"/>
    <s v="TRANSPORTATION"/>
    <n v="33.832999999999998"/>
    <n v="600"/>
    <s v="USD"/>
    <n v="600"/>
    <n v="20299.8"/>
    <n v="300"/>
    <s v="USD"/>
    <n v="300"/>
    <n v="10149.9"/>
    <n v="33.832999999999998"/>
    <n v="300"/>
    <n v="10149.9"/>
    <n v="0"/>
    <n v="0"/>
    <n v="0"/>
    <n v="0"/>
    <n v="0"/>
  </r>
  <r>
    <s v="DL-4300"/>
    <s v="Freight forwarder ABC"/>
    <x v="2"/>
    <s v="Marrakech"/>
    <x v="1"/>
    <x v="9"/>
    <d v="2022-09-05T00:00:00"/>
    <s v="NULL"/>
    <x v="1"/>
    <x v="9"/>
    <x v="1"/>
    <s v="Missing"/>
    <s v="Missing"/>
    <s v="SECURITY &amp; ESCORT"/>
    <n v="34.533999999999999"/>
    <n v="20"/>
    <s v="USD"/>
    <n v="20"/>
    <n v="690.68"/>
    <n v="10"/>
    <s v="USD"/>
    <n v="10"/>
    <n v="345.34"/>
    <n v="34.533999999999999"/>
    <n v="10"/>
    <n v="345.34"/>
    <n v="0"/>
    <n v="0"/>
    <n v="0"/>
    <n v="0"/>
    <n v="0"/>
  </r>
  <r>
    <s v="DL-4301"/>
    <s v="Freight forwarder ABC"/>
    <x v="2"/>
    <s v="Mogadishu"/>
    <x v="2"/>
    <x v="2"/>
    <d v="2022-09-05T00:00:00"/>
    <s v="NULL"/>
    <x v="1"/>
    <x v="9"/>
    <x v="1"/>
    <s v="Missing"/>
    <s v="Missing"/>
    <s v="TRANSPORTATION"/>
    <n v="29.702000000000002"/>
    <n v="600"/>
    <s v="USD"/>
    <n v="600"/>
    <n v="17821.2"/>
    <n v="300"/>
    <s v="USD"/>
    <n v="300"/>
    <n v="8910.6"/>
    <n v="29.702000000000002"/>
    <n v="300"/>
    <n v="8910.6"/>
    <n v="0"/>
    <n v="0"/>
    <n v="0"/>
    <n v="0"/>
    <n v="0"/>
  </r>
  <r>
    <s v="DL-4302"/>
    <s v="Freight forwarder ABC"/>
    <x v="2"/>
    <s v="Addis Ababa"/>
    <x v="2"/>
    <x v="14"/>
    <d v="2022-08-29T00:00:00"/>
    <s v="NULL"/>
    <x v="1"/>
    <x v="9"/>
    <x v="1"/>
    <s v="Missing"/>
    <s v="Missing"/>
    <s v="SECURITY &amp; ESCORT"/>
    <n v="34.209000000000003"/>
    <n v="20"/>
    <s v="USD"/>
    <n v="20"/>
    <n v="684.18000000000006"/>
    <n v="10"/>
    <s v="USD"/>
    <n v="10"/>
    <n v="342.09000000000003"/>
    <n v="34.209000000000003"/>
    <n v="10"/>
    <n v="342.09000000000003"/>
    <n v="0"/>
    <n v="0"/>
    <n v="0"/>
    <n v="0"/>
    <n v="0"/>
  </r>
  <r>
    <s v="DL-4303"/>
    <s v="Freight forwarder ABC"/>
    <x v="2"/>
    <s v="Addis Ababa"/>
    <x v="0"/>
    <x v="23"/>
    <d v="2022-08-26T00:00:00"/>
    <s v="NULL"/>
    <x v="1"/>
    <x v="9"/>
    <x v="1"/>
    <s v="Missing"/>
    <s v="Missing"/>
    <s v="TRANSPORTATION"/>
    <n v="30.216999999999999"/>
    <n v="600"/>
    <s v="USD"/>
    <n v="600"/>
    <n v="18130.2"/>
    <n v="300"/>
    <s v="USD"/>
    <n v="300"/>
    <n v="9065.1"/>
    <n v="30.217000000000002"/>
    <n v="300"/>
    <n v="9065.1"/>
    <n v="0"/>
    <n v="0"/>
    <n v="0"/>
    <n v="0"/>
    <n v="0"/>
  </r>
  <r>
    <s v="DL-4304"/>
    <s v="Freight forwarder ABC"/>
    <x v="2"/>
    <s v="Addis Ababa"/>
    <x v="3"/>
    <x v="7"/>
    <d v="2022-08-24T00:00:00"/>
    <s v="NULL"/>
    <x v="1"/>
    <x v="9"/>
    <x v="1"/>
    <s v="Missing"/>
    <s v="Missing"/>
    <s v="SECURITY &amp; ESCORT"/>
    <n v="32.845999999999997"/>
    <n v="20"/>
    <s v="USD"/>
    <n v="20"/>
    <n v="656.92"/>
    <n v="10"/>
    <s v="USD"/>
    <n v="10"/>
    <n v="328.46"/>
    <n v="32.845999999999997"/>
    <n v="10"/>
    <n v="328.46"/>
    <n v="0"/>
    <n v="0"/>
    <n v="0"/>
    <n v="0"/>
    <n v="0"/>
  </r>
  <r>
    <s v="DL-4305"/>
    <s v="Freight forwarder ABC"/>
    <x v="2"/>
    <s v="Addis Ababa"/>
    <x v="2"/>
    <x v="14"/>
    <d v="2022-08-26T00:00:00"/>
    <s v="NULL"/>
    <x v="1"/>
    <x v="9"/>
    <x v="1"/>
    <s v="Missing"/>
    <s v="Missing"/>
    <s v="TRANSPORTATION"/>
    <n v="30.187999999999999"/>
    <n v="600"/>
    <s v="USD"/>
    <n v="600"/>
    <n v="18112.8"/>
    <n v="300"/>
    <s v="USD"/>
    <n v="300"/>
    <n v="9056.4"/>
    <n v="30.187999999999999"/>
    <n v="300"/>
    <n v="9056.4"/>
    <n v="0"/>
    <n v="0"/>
    <n v="0"/>
    <n v="0"/>
    <n v="0"/>
  </r>
  <r>
    <s v="DL-4306"/>
    <s v="Freight forwarder ABC"/>
    <x v="2"/>
    <s v="Marrakech"/>
    <x v="1"/>
    <x v="9"/>
    <d v="2022-08-29T00:00:00"/>
    <s v="NULL"/>
    <x v="1"/>
    <x v="9"/>
    <x v="1"/>
    <s v="Missing"/>
    <s v="Missing"/>
    <s v="SECURITY &amp; ESCORT"/>
    <n v="34.298000000000002"/>
    <n v="20"/>
    <s v="USD"/>
    <n v="20"/>
    <n v="685.96"/>
    <n v="10"/>
    <s v="USD"/>
    <n v="10"/>
    <n v="342.98"/>
    <n v="34.298000000000002"/>
    <n v="10"/>
    <n v="342.98"/>
    <n v="0"/>
    <n v="0"/>
    <n v="0"/>
    <n v="0"/>
    <n v="0"/>
  </r>
  <r>
    <s v="DL-4307"/>
    <s v="Freight forwarder ABC"/>
    <x v="2"/>
    <s v="Addis Ababa"/>
    <x v="1"/>
    <x v="17"/>
    <d v="2022-08-26T00:00:00"/>
    <s v="NULL"/>
    <x v="1"/>
    <x v="9"/>
    <x v="1"/>
    <s v="Missing"/>
    <s v="Missing"/>
    <s v="TRANSPORTATION"/>
    <n v="30.193000000000001"/>
    <n v="600"/>
    <s v="USD"/>
    <n v="600"/>
    <n v="18115.8"/>
    <n v="300"/>
    <s v="USD"/>
    <n v="300"/>
    <n v="9057.9"/>
    <n v="30.192999999999998"/>
    <n v="300"/>
    <n v="9057.9"/>
    <n v="0"/>
    <n v="0"/>
    <n v="0"/>
    <n v="0"/>
    <n v="0"/>
  </r>
  <r>
    <s v="DL-4308"/>
    <s v="Freight forwarder ABC"/>
    <x v="2"/>
    <s v="Zanzibar"/>
    <x v="1"/>
    <x v="24"/>
    <d v="2022-08-29T00:00:00"/>
    <s v="NULL"/>
    <x v="1"/>
    <x v="9"/>
    <x v="1"/>
    <s v="Missing"/>
    <s v="Missing"/>
    <s v="SECURITY &amp; ESCORT"/>
    <n v="33.951999999999998"/>
    <n v="20"/>
    <s v="USD"/>
    <n v="20"/>
    <n v="679.04"/>
    <n v="10"/>
    <s v="USD"/>
    <n v="10"/>
    <n v="339.52"/>
    <n v="33.951999999999998"/>
    <n v="10"/>
    <n v="339.52"/>
    <n v="0"/>
    <n v="0"/>
    <n v="0"/>
    <n v="0"/>
    <n v="0"/>
  </r>
  <r>
    <s v="DL-4309"/>
    <s v="Freight forwarder ABC"/>
    <x v="2"/>
    <s v="Mombasa"/>
    <x v="2"/>
    <x v="3"/>
    <d v="2022-08-26T00:00:00"/>
    <s v="NULL"/>
    <x v="1"/>
    <x v="9"/>
    <x v="1"/>
    <s v="Missing"/>
    <s v="Missing"/>
    <s v="TRANSPORTATION"/>
    <n v="29.629000000000001"/>
    <n v="600"/>
    <s v="USD"/>
    <n v="600"/>
    <n v="17777.400000000001"/>
    <n v="300"/>
    <s v="USD"/>
    <n v="300"/>
    <n v="8888.7000000000007"/>
    <n v="29.629000000000001"/>
    <n v="300"/>
    <n v="8888.7000000000007"/>
    <n v="0"/>
    <n v="0"/>
    <n v="0"/>
    <n v="0"/>
    <n v="0"/>
  </r>
  <r>
    <s v="DL-4310"/>
    <s v="Freight forwarder ABC"/>
    <x v="2"/>
    <s v="Zanzibar"/>
    <x v="3"/>
    <x v="10"/>
    <d v="2022-08-30T00:00:00"/>
    <s v="NULL"/>
    <x v="1"/>
    <x v="9"/>
    <x v="1"/>
    <s v="Missing"/>
    <s v="Missing"/>
    <s v="SECURITY &amp; ESCORT"/>
    <n v="33.832999999999998"/>
    <n v="20"/>
    <s v="USD"/>
    <n v="20"/>
    <n v="676.66"/>
    <n v="10"/>
    <s v="USD"/>
    <n v="10"/>
    <n v="338.33"/>
    <n v="33.832999999999998"/>
    <n v="10"/>
    <n v="338.33"/>
    <n v="0"/>
    <n v="0"/>
    <n v="0"/>
    <n v="0"/>
    <n v="0"/>
  </r>
  <r>
    <s v="DL-4311"/>
    <s v="Freight forwarder ABC"/>
    <x v="2"/>
    <s v="Zanzibar"/>
    <x v="3"/>
    <x v="10"/>
    <d v="2022-08-29T00:00:00"/>
    <s v="NULL"/>
    <x v="1"/>
    <x v="9"/>
    <x v="1"/>
    <s v="Missing"/>
    <s v="Missing"/>
    <s v="TRANSPORTATION"/>
    <n v="28.661999999999999"/>
    <n v="600"/>
    <s v="USD"/>
    <n v="600"/>
    <n v="17197.2"/>
    <n v="300"/>
    <s v="USD"/>
    <n v="300"/>
    <n v="8598.6"/>
    <n v="28.662000000000003"/>
    <n v="300"/>
    <n v="8598.6"/>
    <n v="0"/>
    <n v="0"/>
    <n v="0"/>
    <n v="0"/>
    <n v="0"/>
  </r>
  <r>
    <s v="DL-4312"/>
    <s v="Freight forwarder ABC"/>
    <x v="2"/>
    <s v="Zanzibar"/>
    <x v="3"/>
    <x v="10"/>
    <d v="2022-09-05T00:00:00"/>
    <s v="NULL"/>
    <x v="1"/>
    <x v="9"/>
    <x v="1"/>
    <s v="Missing"/>
    <s v="Missing"/>
    <s v="SECURITY &amp; ESCORT"/>
    <n v="29.702000000000002"/>
    <n v="20"/>
    <s v="USD"/>
    <n v="20"/>
    <n v="594.04000000000008"/>
    <n v="10"/>
    <s v="USD"/>
    <n v="10"/>
    <n v="297.02000000000004"/>
    <n v="29.702000000000005"/>
    <n v="10"/>
    <n v="297.02000000000004"/>
    <n v="0"/>
    <n v="0"/>
    <n v="0"/>
    <n v="0"/>
    <n v="0"/>
  </r>
  <r>
    <s v="DL-4313"/>
    <s v="Freight forwarder ABC"/>
    <x v="2"/>
    <s v="Mogadishu"/>
    <x v="3"/>
    <x v="20"/>
    <d v="2022-09-06T00:00:00"/>
    <s v="NULL"/>
    <x v="1"/>
    <x v="9"/>
    <x v="1"/>
    <s v="Missing"/>
    <s v="Missing"/>
    <s v="TRANSPORTATION"/>
    <n v="29.919"/>
    <n v="600"/>
    <s v="USD"/>
    <n v="600"/>
    <n v="17951.400000000001"/>
    <n v="300"/>
    <s v="USD"/>
    <n v="300"/>
    <n v="8975.7000000000007"/>
    <n v="29.919000000000004"/>
    <n v="300"/>
    <n v="8975.7000000000007"/>
    <n v="0"/>
    <n v="0"/>
    <n v="0"/>
    <n v="0"/>
    <n v="0"/>
  </r>
  <r>
    <s v="DL-4314"/>
    <s v="Freight forwarder ABC"/>
    <x v="2"/>
    <s v="Marrakech"/>
    <x v="3"/>
    <x v="4"/>
    <d v="2022-08-29T00:00:00"/>
    <s v="NULL"/>
    <x v="1"/>
    <x v="9"/>
    <x v="1"/>
    <s v="Missing"/>
    <s v="Missing"/>
    <s v="SECURITY &amp; ESCORT"/>
    <n v="28.661999999999999"/>
    <n v="20"/>
    <s v="USD"/>
    <n v="20"/>
    <n v="573.24"/>
    <n v="10"/>
    <s v="USD"/>
    <n v="10"/>
    <n v="286.62"/>
    <n v="28.661999999999999"/>
    <n v="10"/>
    <n v="286.62"/>
    <n v="0"/>
    <n v="0"/>
    <n v="0"/>
    <n v="0"/>
    <n v="0"/>
  </r>
  <r>
    <s v="DL-4315"/>
    <s v="Freight forwarder ABC"/>
    <x v="2"/>
    <s v="Addis Ababa"/>
    <x v="3"/>
    <x v="7"/>
    <d v="2022-09-05T00:00:00"/>
    <s v="NULL"/>
    <x v="1"/>
    <x v="9"/>
    <x v="1"/>
    <s v="Missing"/>
    <s v="Missing"/>
    <s v="TRANSPORTATION"/>
    <n v="29.741"/>
    <n v="600"/>
    <s v="USD"/>
    <n v="600"/>
    <n v="17844.599999999999"/>
    <n v="300"/>
    <s v="USD"/>
    <n v="300"/>
    <n v="8922.2999999999993"/>
    <n v="29.740999999999996"/>
    <n v="300"/>
    <n v="8922.2999999999993"/>
    <n v="0"/>
    <n v="0"/>
    <n v="0"/>
    <n v="0"/>
    <n v="0"/>
  </r>
  <r>
    <s v="DL-4316"/>
    <s v="Freight forwarder ABC"/>
    <x v="2"/>
    <s v="Mogadishu"/>
    <x v="0"/>
    <x v="0"/>
    <d v="2022-09-06T00:00:00"/>
    <s v="NULL"/>
    <x v="1"/>
    <x v="9"/>
    <x v="1"/>
    <s v="Missing"/>
    <s v="Missing"/>
    <s v="SECURITY &amp; ESCORT"/>
    <n v="29.919"/>
    <n v="20"/>
    <s v="USD"/>
    <n v="20"/>
    <n v="598.38"/>
    <n v="10"/>
    <s v="USD"/>
    <n v="10"/>
    <n v="299.19"/>
    <n v="29.919"/>
    <n v="10"/>
    <n v="299.19"/>
    <n v="0"/>
    <n v="0"/>
    <n v="0"/>
    <n v="0"/>
    <n v="0"/>
  </r>
  <r>
    <s v="DL-4317"/>
    <s v="Freight forwarder ABC"/>
    <x v="2"/>
    <s v="Zanzibar"/>
    <x v="0"/>
    <x v="15"/>
    <d v="2022-09-05T00:00:00"/>
    <s v="NULL"/>
    <x v="1"/>
    <x v="9"/>
    <x v="1"/>
    <s v="Missing"/>
    <s v="Missing"/>
    <s v="TRANSPORTATION"/>
    <n v="28.478999999999999"/>
    <n v="600"/>
    <s v="USD"/>
    <n v="600"/>
    <n v="17087.399999999998"/>
    <n v="300"/>
    <s v="USD"/>
    <n v="300"/>
    <n v="8543.6999999999989"/>
    <n v="28.478999999999996"/>
    <n v="300"/>
    <n v="8543.6999999999989"/>
    <n v="0"/>
    <n v="0"/>
    <n v="0"/>
    <n v="0"/>
    <n v="0"/>
  </r>
  <r>
    <s v="DL-4318"/>
    <s v="Freight forwarder ABC"/>
    <x v="2"/>
    <s v="Mogadishu"/>
    <x v="4"/>
    <x v="16"/>
    <d v="2022-09-05T00:00:00"/>
    <s v="NULL"/>
    <x v="1"/>
    <x v="9"/>
    <x v="1"/>
    <s v="Missing"/>
    <s v="Missing"/>
    <s v="SECURITY &amp; ESCORT"/>
    <n v="29.741"/>
    <n v="20"/>
    <s v="USD"/>
    <n v="20"/>
    <n v="594.81999999999994"/>
    <n v="10"/>
    <s v="USD"/>
    <n v="10"/>
    <n v="297.40999999999997"/>
    <n v="29.740999999999996"/>
    <n v="10"/>
    <n v="297.40999999999997"/>
    <n v="0"/>
    <n v="0"/>
    <n v="0"/>
    <n v="0"/>
    <n v="0"/>
  </r>
  <r>
    <s v="DL-4319"/>
    <s v="Freight forwarder ABC"/>
    <x v="2"/>
    <s v="Mogadishu"/>
    <x v="3"/>
    <x v="20"/>
    <d v="2022-09-13T00:00:00"/>
    <s v="NULL"/>
    <x v="1"/>
    <x v="9"/>
    <x v="1"/>
    <s v="Missing"/>
    <s v="Missing"/>
    <s v="TRANSPORTATION"/>
    <n v="29.297000000000001"/>
    <n v="600"/>
    <s v="USD"/>
    <n v="600"/>
    <n v="17578.2"/>
    <n v="300"/>
    <s v="USD"/>
    <n v="300"/>
    <n v="8789.1"/>
    <n v="29.297000000000001"/>
    <n v="300"/>
    <n v="8789.1"/>
    <n v="0"/>
    <n v="0"/>
    <n v="0"/>
    <n v="0"/>
    <n v="0"/>
  </r>
  <r>
    <s v="DL-4320"/>
    <s v="Freight forwarder ABC"/>
    <x v="2"/>
    <s v="Mombasa"/>
    <x v="3"/>
    <x v="19"/>
    <d v="2022-09-05T00:00:00"/>
    <s v="NULL"/>
    <x v="1"/>
    <x v="9"/>
    <x v="1"/>
    <s v="Missing"/>
    <s v="Missing"/>
    <s v="SECURITY &amp; ESCORT"/>
    <n v="28.478999999999999"/>
    <n v="20"/>
    <s v="USD"/>
    <n v="20"/>
    <n v="569.57999999999993"/>
    <n v="10"/>
    <s v="USD"/>
    <n v="10"/>
    <n v="284.78999999999996"/>
    <n v="28.478999999999996"/>
    <n v="10"/>
    <n v="284.78999999999996"/>
    <n v="0"/>
    <n v="0"/>
    <n v="0"/>
    <n v="0"/>
    <n v="0"/>
  </r>
  <r>
    <s v="DL-4321"/>
    <s v="Freight forwarder ABC"/>
    <x v="2"/>
    <s v="Mogadishu"/>
    <x v="1"/>
    <x v="1"/>
    <d v="2022-09-05T00:00:00"/>
    <s v="NULL"/>
    <x v="1"/>
    <x v="9"/>
    <x v="1"/>
    <s v="Missing"/>
    <s v="Missing"/>
    <s v="TRANSPORTATION"/>
    <n v="33.613"/>
    <n v="600"/>
    <s v="USD"/>
    <n v="600"/>
    <n v="20167.8"/>
    <n v="300"/>
    <s v="USD"/>
    <n v="300"/>
    <n v="10083.9"/>
    <n v="33.613"/>
    <n v="300"/>
    <n v="10083.9"/>
    <n v="0"/>
    <n v="0"/>
    <n v="0"/>
    <n v="0"/>
    <n v="0"/>
  </r>
  <r>
    <s v="DL-4322"/>
    <s v="Freight forwarder ABC"/>
    <x v="2"/>
    <s v="Mombasa"/>
    <x v="0"/>
    <x v="11"/>
    <d v="2022-09-13T00:00:00"/>
    <s v="NULL"/>
    <x v="1"/>
    <x v="9"/>
    <x v="1"/>
    <s v="Missing"/>
    <s v="Missing"/>
    <s v="SECURITY &amp; ESCORT"/>
    <n v="29.297000000000001"/>
    <n v="20"/>
    <s v="USD"/>
    <n v="20"/>
    <n v="585.94000000000005"/>
    <n v="10"/>
    <s v="USD"/>
    <n v="10"/>
    <n v="292.97000000000003"/>
    <n v="29.297000000000004"/>
    <n v="10"/>
    <n v="292.97000000000003"/>
    <n v="0"/>
    <n v="0"/>
    <n v="0"/>
    <n v="0"/>
    <n v="0"/>
  </r>
  <r>
    <s v="DL-4323"/>
    <s v="Freight forwarder ABC"/>
    <x v="2"/>
    <s v="Mogadishu"/>
    <x v="0"/>
    <x v="0"/>
    <d v="2022-09-06T00:00:00"/>
    <s v="NULL"/>
    <x v="1"/>
    <x v="9"/>
    <x v="1"/>
    <s v="Missing"/>
    <s v="Missing"/>
    <s v="TRANSPORTATION"/>
    <n v="29.782"/>
    <n v="600"/>
    <s v="USD"/>
    <n v="600"/>
    <n v="17869.2"/>
    <n v="300"/>
    <s v="USD"/>
    <n v="300"/>
    <n v="8934.6"/>
    <n v="29.782"/>
    <n v="300"/>
    <n v="8934.6"/>
    <n v="0"/>
    <n v="0"/>
    <n v="0"/>
    <n v="0"/>
    <n v="0"/>
  </r>
  <r>
    <s v="DL-4324"/>
    <s v="Freight forwarder ABC"/>
    <x v="2"/>
    <s v="Marrakech"/>
    <x v="3"/>
    <x v="4"/>
    <d v="2022-09-05T00:00:00"/>
    <s v="NULL"/>
    <x v="1"/>
    <x v="9"/>
    <x v="1"/>
    <s v="Missing"/>
    <s v="Missing"/>
    <s v="SECURITY &amp; ESCORT"/>
    <n v="33.613"/>
    <n v="20"/>
    <s v="USD"/>
    <n v="20"/>
    <n v="672.26"/>
    <n v="10"/>
    <s v="USD"/>
    <n v="10"/>
    <n v="336.13"/>
    <n v="33.613"/>
    <n v="10"/>
    <n v="336.13"/>
    <n v="0"/>
    <n v="0"/>
    <n v="0"/>
    <n v="0"/>
    <n v="0"/>
  </r>
  <r>
    <s v="DL-4325"/>
    <s v="Freight forwarder ABC"/>
    <x v="2"/>
    <s v="Zanzibar"/>
    <x v="1"/>
    <x v="24"/>
    <d v="2022-09-05T00:00:00"/>
    <s v="NULL"/>
    <x v="1"/>
    <x v="9"/>
    <x v="1"/>
    <s v="Missing"/>
    <s v="Missing"/>
    <s v="TRANSPORTATION"/>
    <n v="30.431000000000001"/>
    <n v="600"/>
    <s v="USD"/>
    <n v="600"/>
    <n v="18258.600000000002"/>
    <n v="300"/>
    <s v="USD"/>
    <n v="300"/>
    <n v="9129.3000000000011"/>
    <n v="30.431000000000004"/>
    <n v="300"/>
    <n v="9129.3000000000011"/>
    <n v="0"/>
    <n v="0"/>
    <n v="0"/>
    <n v="0"/>
    <n v="0"/>
  </r>
  <r>
    <s v="DL-4326"/>
    <s v="Freight forwarder ABC"/>
    <x v="2"/>
    <s v="Addis Ababa"/>
    <x v="2"/>
    <x v="14"/>
    <d v="2022-09-06T00:00:00"/>
    <s v="NULL"/>
    <x v="1"/>
    <x v="9"/>
    <x v="1"/>
    <s v="Missing"/>
    <s v="Missing"/>
    <s v="SECURITY &amp; ESCORT"/>
    <n v="29.782"/>
    <n v="20"/>
    <s v="USD"/>
    <n v="20"/>
    <n v="595.64"/>
    <n v="10"/>
    <s v="USD"/>
    <n v="10"/>
    <n v="297.82"/>
    <n v="29.782"/>
    <n v="10"/>
    <n v="297.82"/>
    <n v="0"/>
    <n v="0"/>
    <n v="0"/>
    <n v="0"/>
    <n v="0"/>
  </r>
  <r>
    <s v="DL-4327"/>
    <s v="Freight forwarder ABC"/>
    <x v="2"/>
    <s v="Addis Ababa"/>
    <x v="0"/>
    <x v="23"/>
    <d v="2022-09-05T00:00:00"/>
    <s v="NULL"/>
    <x v="1"/>
    <x v="9"/>
    <x v="1"/>
    <s v="Missing"/>
    <s v="Missing"/>
    <s v="TRANSPORTATION"/>
    <n v="30.065999999999999"/>
    <n v="600"/>
    <s v="USD"/>
    <n v="600"/>
    <n v="18039.599999999999"/>
    <n v="300"/>
    <s v="USD"/>
    <n v="300"/>
    <n v="9019.7999999999993"/>
    <n v="30.065999999999999"/>
    <n v="300"/>
    <n v="9019.7999999999993"/>
    <n v="0"/>
    <n v="0"/>
    <n v="0"/>
    <n v="0"/>
    <n v="0"/>
  </r>
  <r>
    <s v="DL-4328"/>
    <s v="Freight forwarder ABC"/>
    <x v="2"/>
    <s v="Mogadishu"/>
    <x v="4"/>
    <x v="16"/>
    <d v="2022-09-05T00:00:00"/>
    <s v="NULL"/>
    <x v="1"/>
    <x v="9"/>
    <x v="1"/>
    <s v="Missing"/>
    <s v="Missing"/>
    <s v="SECURITY &amp; ESCORT"/>
    <n v="30.431000000000001"/>
    <n v="20"/>
    <s v="USD"/>
    <n v="20"/>
    <n v="608.62"/>
    <n v="10"/>
    <s v="USD"/>
    <n v="10"/>
    <n v="304.31"/>
    <n v="30.431000000000001"/>
    <n v="10"/>
    <n v="304.31"/>
    <n v="0"/>
    <n v="0"/>
    <n v="0"/>
    <n v="0"/>
    <n v="0"/>
  </r>
  <r>
    <s v="DL-4329"/>
    <s v="Freight forwarder ABC"/>
    <x v="2"/>
    <s v="Addis Ababa"/>
    <x v="1"/>
    <x v="17"/>
    <d v="2022-09-06T00:00:00"/>
    <s v="NULL"/>
    <x v="1"/>
    <x v="9"/>
    <x v="1"/>
    <s v="Missing"/>
    <s v="Missing"/>
    <s v="TRANSPORTATION"/>
    <n v="29.727"/>
    <n v="600"/>
    <s v="USD"/>
    <n v="600"/>
    <n v="17836.2"/>
    <n v="300"/>
    <s v="USD"/>
    <n v="300"/>
    <n v="8918.1"/>
    <n v="29.727"/>
    <n v="300"/>
    <n v="8918.1"/>
    <n v="0"/>
    <n v="0"/>
    <n v="0"/>
    <n v="0"/>
    <n v="0"/>
  </r>
  <r>
    <s v="DL-4330"/>
    <s v="Freight forwarder ABC"/>
    <x v="2"/>
    <s v="Zanzibar"/>
    <x v="1"/>
    <x v="24"/>
    <d v="2022-09-05T00:00:00"/>
    <s v="NULL"/>
    <x v="1"/>
    <x v="9"/>
    <x v="1"/>
    <s v="Missing"/>
    <s v="Missing"/>
    <s v="SECURITY &amp; ESCORT"/>
    <n v="30.065999999999999"/>
    <n v="20"/>
    <s v="USD"/>
    <n v="20"/>
    <n v="601.31999999999994"/>
    <n v="10"/>
    <s v="USD"/>
    <n v="10"/>
    <n v="300.65999999999997"/>
    <n v="30.065999999999995"/>
    <n v="10"/>
    <n v="300.65999999999997"/>
    <n v="0"/>
    <n v="0"/>
    <n v="0"/>
    <n v="0"/>
    <n v="0"/>
  </r>
  <r>
    <s v="DL-4331"/>
    <s v="Freight forwarder ABC"/>
    <x v="2"/>
    <s v="Marrakech"/>
    <x v="3"/>
    <x v="4"/>
    <d v="2022-09-05T00:00:00"/>
    <s v="NULL"/>
    <x v="1"/>
    <x v="9"/>
    <x v="1"/>
    <s v="Missing"/>
    <s v="Missing"/>
    <s v="TRANSPORTATION"/>
    <n v="30.091000000000001"/>
    <n v="600"/>
    <s v="USD"/>
    <n v="600"/>
    <n v="18054.600000000002"/>
    <n v="300"/>
    <s v="USD"/>
    <n v="300"/>
    <n v="9027.3000000000011"/>
    <n v="30.091000000000005"/>
    <n v="300"/>
    <n v="9027.3000000000011"/>
    <n v="0"/>
    <n v="0"/>
    <n v="0"/>
    <n v="0"/>
    <n v="0"/>
  </r>
  <r>
    <s v="DL-4332"/>
    <s v="Freight forwarder ABC"/>
    <x v="2"/>
    <s v="Mombasa"/>
    <x v="1"/>
    <x v="18"/>
    <d v="2022-09-06T00:00:00"/>
    <s v="NULL"/>
    <x v="1"/>
    <x v="9"/>
    <x v="1"/>
    <s v="Missing"/>
    <s v="Missing"/>
    <s v="SECURITY &amp; ESCORT"/>
    <n v="29.727"/>
    <n v="20"/>
    <s v="USD"/>
    <n v="20"/>
    <n v="594.54"/>
    <n v="10"/>
    <s v="USD"/>
    <n v="10"/>
    <n v="297.27"/>
    <n v="29.726999999999997"/>
    <n v="10"/>
    <n v="297.27"/>
    <n v="0"/>
    <n v="0"/>
    <n v="0"/>
    <n v="0"/>
    <n v="0"/>
  </r>
  <r>
    <s v="DL-4333"/>
    <s v="Freight forwarder ABC"/>
    <x v="2"/>
    <s v="Marrakech"/>
    <x v="0"/>
    <x v="5"/>
    <d v="2022-09-05T00:00:00"/>
    <s v="NULL"/>
    <x v="1"/>
    <x v="9"/>
    <x v="1"/>
    <s v="Missing"/>
    <s v="Missing"/>
    <s v="SECURITY &amp; ESCORT"/>
    <n v="30.091000000000001"/>
    <n v="20"/>
    <s v="USD"/>
    <n v="20"/>
    <n v="601.82000000000005"/>
    <n v="10"/>
    <s v="USD"/>
    <n v="10"/>
    <n v="300.91000000000003"/>
    <n v="30.091000000000001"/>
    <n v="10"/>
    <n v="300.91000000000003"/>
    <n v="0"/>
    <n v="0"/>
    <n v="0"/>
    <n v="0"/>
    <n v="0"/>
  </r>
  <r>
    <s v="DL-4378"/>
    <s v="Freight forwarder ABC"/>
    <x v="2"/>
    <s v="Mogadishu"/>
    <x v="3"/>
    <x v="20"/>
    <d v="2022-08-25T00:00:00"/>
    <s v="NULL"/>
    <x v="1"/>
    <x v="9"/>
    <x v="1"/>
    <s v="Missing"/>
    <s v="Missing"/>
    <s v="SECURITY &amp; ESCORT"/>
    <n v="33.96"/>
    <n v="20"/>
    <s v="USD"/>
    <n v="20"/>
    <n v="679.2"/>
    <n v="10"/>
    <s v="USD"/>
    <n v="10"/>
    <n v="339.6"/>
    <n v="33.96"/>
    <n v="10"/>
    <n v="339.6"/>
    <n v="0"/>
    <n v="0"/>
    <n v="0"/>
    <n v="0"/>
    <n v="0"/>
  </r>
  <r>
    <s v="DL-4379"/>
    <s v="Freight forwarder ABC"/>
    <x v="2"/>
    <s v="Addis Ababa"/>
    <x v="1"/>
    <x v="17"/>
    <d v="2022-08-29T00:00:00"/>
    <s v="NULL"/>
    <x v="1"/>
    <x v="9"/>
    <x v="1"/>
    <s v="Missing"/>
    <s v="Missing"/>
    <s v="SECURITY &amp; ESCORT"/>
    <n v="29.888000000000002"/>
    <n v="20"/>
    <s v="USD"/>
    <n v="20"/>
    <n v="597.76"/>
    <n v="10"/>
    <s v="USD"/>
    <n v="10"/>
    <n v="298.88"/>
    <n v="29.887999999999998"/>
    <n v="10"/>
    <n v="298.88"/>
    <n v="0"/>
    <n v="0"/>
    <n v="0"/>
    <n v="0"/>
    <n v="0"/>
  </r>
  <r>
    <s v="DL-4380"/>
    <s v="Freight forwarder ABC"/>
    <x v="2"/>
    <s v="Addis Ababa"/>
    <x v="3"/>
    <x v="7"/>
    <d v="2022-08-25T00:00:00"/>
    <s v="NULL"/>
    <x v="1"/>
    <x v="9"/>
    <x v="1"/>
    <s v="Missing"/>
    <s v="Missing"/>
    <s v="SECURITY &amp; ESCORT"/>
    <n v="34.411000000000001"/>
    <n v="20"/>
    <s v="USD"/>
    <n v="20"/>
    <n v="688.22"/>
    <n v="10"/>
    <s v="USD"/>
    <n v="10"/>
    <n v="344.11"/>
    <n v="34.411000000000001"/>
    <n v="10"/>
    <n v="344.11"/>
    <n v="0"/>
    <n v="0"/>
    <n v="0"/>
    <n v="0"/>
    <n v="0"/>
  </r>
  <r>
    <s v="DL-4381"/>
    <s v="Freight forwarder ABC"/>
    <x v="2"/>
    <s v="Marrakech"/>
    <x v="3"/>
    <x v="4"/>
    <d v="2022-08-29T00:00:00"/>
    <s v="NULL"/>
    <x v="1"/>
    <x v="9"/>
    <x v="1"/>
    <s v="Missing"/>
    <s v="Missing"/>
    <s v="SECURITY &amp; ESCORT"/>
    <n v="34.127000000000002"/>
    <n v="20"/>
    <s v="USD"/>
    <n v="20"/>
    <n v="682.54000000000008"/>
    <n v="10"/>
    <s v="USD"/>
    <n v="10"/>
    <n v="341.27000000000004"/>
    <n v="34.127000000000002"/>
    <n v="10"/>
    <n v="341.27000000000004"/>
    <n v="0"/>
    <n v="0"/>
    <n v="0"/>
    <n v="0"/>
    <n v="0"/>
  </r>
  <r>
    <s v="DL-4382"/>
    <s v="Freight forwarder ABC"/>
    <x v="2"/>
    <s v="Mombasa"/>
    <x v="1"/>
    <x v="18"/>
    <d v="2022-08-30T00:00:00"/>
    <s v="NULL"/>
    <x v="1"/>
    <x v="9"/>
    <x v="1"/>
    <s v="Missing"/>
    <s v="Missing"/>
    <s v="SECURITY &amp; ESCORT"/>
    <n v="28.437000000000001"/>
    <n v="20"/>
    <s v="USD"/>
    <n v="20"/>
    <n v="568.74"/>
    <n v="10"/>
    <s v="USD"/>
    <n v="10"/>
    <n v="284.37"/>
    <n v="28.437000000000001"/>
    <n v="10"/>
    <n v="284.37"/>
    <n v="0"/>
    <n v="0"/>
    <n v="0"/>
    <n v="0"/>
    <n v="0"/>
  </r>
  <r>
    <s v="DL-4383"/>
    <s v="Freight forwarder ABC"/>
    <x v="2"/>
    <s v="Addis Ababa"/>
    <x v="2"/>
    <x v="14"/>
    <d v="2022-09-01T00:00:00"/>
    <s v="NULL"/>
    <x v="1"/>
    <x v="9"/>
    <x v="1"/>
    <s v="Missing"/>
    <s v="Missing"/>
    <s v="SECURITY &amp; ESCORT"/>
    <n v="30.03"/>
    <n v="20"/>
    <s v="USD"/>
    <n v="20"/>
    <n v="600.6"/>
    <n v="10"/>
    <s v="USD"/>
    <n v="10"/>
    <n v="300.3"/>
    <n v="30.03"/>
    <n v="10"/>
    <n v="300.3"/>
    <n v="0"/>
    <n v="0"/>
    <n v="0"/>
    <n v="0"/>
    <n v="0"/>
  </r>
  <r>
    <s v="DL-4384"/>
    <s v="Freight forwarder ABC"/>
    <x v="2"/>
    <s v="Marrakech"/>
    <x v="0"/>
    <x v="5"/>
    <d v="2022-08-29T00:00:00"/>
    <s v="NULL"/>
    <x v="1"/>
    <x v="9"/>
    <x v="1"/>
    <s v="Missing"/>
    <s v="Missing"/>
    <s v="SECURITY &amp; ESCORT"/>
    <n v="33.982999999999997"/>
    <n v="20"/>
    <s v="USD"/>
    <n v="20"/>
    <n v="679.66"/>
    <n v="10"/>
    <s v="USD"/>
    <n v="10"/>
    <n v="339.83"/>
    <n v="33.982999999999997"/>
    <n v="10"/>
    <n v="339.83"/>
    <n v="0"/>
    <n v="0"/>
    <n v="0"/>
    <n v="0"/>
    <n v="0"/>
  </r>
  <r>
    <s v="DL-4385"/>
    <s v="Freight forwarder ABC"/>
    <x v="2"/>
    <s v="Zanzibar"/>
    <x v="4"/>
    <x v="12"/>
    <d v="2022-09-01T00:00:00"/>
    <s v="NULL"/>
    <x v="1"/>
    <x v="9"/>
    <x v="1"/>
    <s v="Missing"/>
    <s v="Missing"/>
    <s v="SECURITY &amp; ESCORT"/>
    <n v="33.984999999999999"/>
    <n v="20"/>
    <s v="USD"/>
    <n v="20"/>
    <n v="679.7"/>
    <n v="10"/>
    <s v="USD"/>
    <n v="10"/>
    <n v="339.85"/>
    <n v="33.984999999999999"/>
    <n v="10"/>
    <n v="339.85"/>
    <n v="0"/>
    <n v="0"/>
    <n v="0"/>
    <n v="0"/>
    <n v="0"/>
  </r>
  <r>
    <s v="DL-4386"/>
    <s v="Freight forwarder ABC"/>
    <x v="2"/>
    <s v="Mombasa"/>
    <x v="2"/>
    <x v="3"/>
    <d v="2022-09-01T00:00:00"/>
    <s v="NULL"/>
    <x v="1"/>
    <x v="9"/>
    <x v="1"/>
    <s v="Missing"/>
    <s v="Missing"/>
    <s v="SECURITY &amp; ESCORT"/>
    <n v="29.939"/>
    <n v="20"/>
    <s v="USD"/>
    <n v="20"/>
    <n v="598.78"/>
    <n v="10"/>
    <s v="USD"/>
    <n v="10"/>
    <n v="299.39"/>
    <n v="29.939"/>
    <n v="10"/>
    <n v="299.39"/>
    <n v="0"/>
    <n v="0"/>
    <n v="0"/>
    <n v="0"/>
    <n v="0"/>
  </r>
  <r>
    <s v="DL-4387"/>
    <s v="Freight forwarder ABC"/>
    <x v="2"/>
    <s v="Mogadishu"/>
    <x v="0"/>
    <x v="0"/>
    <d v="2022-09-01T00:00:00"/>
    <s v="NULL"/>
    <x v="1"/>
    <x v="9"/>
    <x v="1"/>
    <s v="Missing"/>
    <s v="Missing"/>
    <s v="SECURITY &amp; ESCORT"/>
    <n v="33.579000000000001"/>
    <n v="20"/>
    <s v="USD"/>
    <n v="20"/>
    <n v="671.58"/>
    <n v="10"/>
    <s v="USD"/>
    <n v="10"/>
    <n v="335.79"/>
    <n v="33.579000000000001"/>
    <n v="10"/>
    <n v="335.79"/>
    <n v="0"/>
    <n v="0"/>
    <n v="0"/>
    <n v="0"/>
    <n v="0"/>
  </r>
  <r>
    <s v="DL-4388"/>
    <s v="Freight forwarder ABC"/>
    <x v="2"/>
    <s v="Addis Ababa"/>
    <x v="4"/>
    <x v="8"/>
    <d v="2022-08-29T00:00:00"/>
    <s v="NULL"/>
    <x v="1"/>
    <x v="9"/>
    <x v="1"/>
    <s v="Missing"/>
    <s v="Missing"/>
    <s v="SECURITY &amp; ESCORT"/>
    <n v="34.064999999999998"/>
    <n v="20"/>
    <s v="USD"/>
    <n v="20"/>
    <n v="681.3"/>
    <n v="10"/>
    <s v="USD"/>
    <n v="10"/>
    <n v="340.65"/>
    <n v="34.064999999999998"/>
    <n v="10"/>
    <n v="340.65"/>
    <n v="0"/>
    <n v="0"/>
    <n v="0"/>
    <n v="0"/>
    <n v="0"/>
  </r>
  <r>
    <s v="DL-4389"/>
    <s v="Freight forwarder ABC"/>
    <x v="2"/>
    <s v="Addis Ababa"/>
    <x v="1"/>
    <x v="17"/>
    <d v="2022-08-29T00:00:00"/>
    <s v="NULL"/>
    <x v="1"/>
    <x v="9"/>
    <x v="1"/>
    <s v="Missing"/>
    <s v="Missing"/>
    <s v="SECURITY &amp; ESCORT"/>
    <n v="33.837000000000003"/>
    <n v="20"/>
    <s v="USD"/>
    <n v="20"/>
    <n v="676.74"/>
    <n v="10"/>
    <s v="USD"/>
    <n v="10"/>
    <n v="338.37"/>
    <n v="33.837000000000003"/>
    <n v="10"/>
    <n v="338.37"/>
    <n v="0"/>
    <n v="0"/>
    <n v="0"/>
    <n v="0"/>
    <n v="0"/>
  </r>
  <r>
    <s v="DL-4390"/>
    <s v="Freight forwarder ABC"/>
    <x v="2"/>
    <s v="Mombasa"/>
    <x v="3"/>
    <x v="19"/>
    <d v="2022-08-29T00:00:00"/>
    <s v="NULL"/>
    <x v="1"/>
    <x v="9"/>
    <x v="1"/>
    <s v="Missing"/>
    <s v="Missing"/>
    <s v="SECURITY &amp; ESCORT"/>
    <n v="34.209000000000003"/>
    <n v="20"/>
    <s v="USD"/>
    <n v="20"/>
    <n v="684.18000000000006"/>
    <n v="10"/>
    <s v="USD"/>
    <n v="10"/>
    <n v="342.09000000000003"/>
    <n v="34.209000000000003"/>
    <n v="10"/>
    <n v="342.09000000000003"/>
    <n v="0"/>
    <n v="0"/>
    <n v="0"/>
    <n v="0"/>
    <n v="0"/>
  </r>
  <r>
    <s v="DL-4391"/>
    <s v="Freight forwarder ABC"/>
    <x v="2"/>
    <s v="Addis Ababa"/>
    <x v="4"/>
    <x v="8"/>
    <d v="2022-09-02T00:00:00"/>
    <s v="NULL"/>
    <x v="1"/>
    <x v="9"/>
    <x v="1"/>
    <s v="Missing"/>
    <s v="Missing"/>
    <s v="SECURITY &amp; ESCORT"/>
    <n v="34.476999999999997"/>
    <n v="20"/>
    <s v="USD"/>
    <n v="20"/>
    <n v="689.54"/>
    <n v="10"/>
    <s v="USD"/>
    <n v="10"/>
    <n v="344.77"/>
    <n v="34.476999999999997"/>
    <n v="10"/>
    <n v="344.77"/>
    <n v="0"/>
    <n v="0"/>
    <n v="0"/>
    <n v="0"/>
    <n v="0"/>
  </r>
  <r>
    <s v="DL-4392"/>
    <s v="Freight forwarder ABC"/>
    <x v="2"/>
    <s v="Mombasa"/>
    <x v="4"/>
    <x v="6"/>
    <d v="2022-08-24T00:00:00"/>
    <s v="NULL"/>
    <x v="1"/>
    <x v="9"/>
    <x v="1"/>
    <s v="Missing"/>
    <s v="Missing"/>
    <s v="SECURITY &amp; ESCORT"/>
    <n v="32.845999999999997"/>
    <n v="20"/>
    <s v="USD"/>
    <n v="20"/>
    <n v="656.92"/>
    <n v="10"/>
    <s v="USD"/>
    <n v="10"/>
    <n v="328.46"/>
    <n v="32.845999999999997"/>
    <n v="10"/>
    <n v="328.46"/>
    <n v="0"/>
    <n v="0"/>
    <n v="0"/>
    <n v="0"/>
    <n v="0"/>
  </r>
  <r>
    <s v="DL-4393"/>
    <s v="Freight forwarder ABC"/>
    <x v="2"/>
    <s v="Mombasa"/>
    <x v="2"/>
    <x v="3"/>
    <d v="2022-08-29T00:00:00"/>
    <s v="NULL"/>
    <x v="1"/>
    <x v="9"/>
    <x v="1"/>
    <s v="Missing"/>
    <s v="Missing"/>
    <s v="SECURITY &amp; ESCORT"/>
    <n v="34.298000000000002"/>
    <n v="20"/>
    <s v="USD"/>
    <n v="20"/>
    <n v="685.96"/>
    <n v="10"/>
    <s v="USD"/>
    <n v="10"/>
    <n v="342.98"/>
    <n v="34.298000000000002"/>
    <n v="10"/>
    <n v="342.98"/>
    <n v="0"/>
    <n v="0"/>
    <n v="0"/>
    <n v="0"/>
    <n v="0"/>
  </r>
  <r>
    <s v="DL-4394"/>
    <s v="Freight forwarder ABC"/>
    <x v="2"/>
    <s v="Marrakech"/>
    <x v="2"/>
    <x v="22"/>
    <d v="2022-08-29T00:00:00"/>
    <s v="NULL"/>
    <x v="1"/>
    <x v="9"/>
    <x v="1"/>
    <s v="Missing"/>
    <s v="Missing"/>
    <s v="SECURITY &amp; ESCORT"/>
    <n v="33.951999999999998"/>
    <n v="20"/>
    <s v="USD"/>
    <n v="20"/>
    <n v="679.04"/>
    <n v="10"/>
    <s v="USD"/>
    <n v="10"/>
    <n v="339.52"/>
    <n v="33.951999999999998"/>
    <n v="10"/>
    <n v="339.52"/>
    <n v="0"/>
    <n v="0"/>
    <n v="0"/>
    <n v="0"/>
    <n v="0"/>
  </r>
  <r>
    <s v="DL-4395"/>
    <s v="Freight forwarder ABC"/>
    <x v="2"/>
    <s v="Addis Ababa"/>
    <x v="0"/>
    <x v="23"/>
    <d v="2022-08-30T00:00:00"/>
    <s v="NULL"/>
    <x v="1"/>
    <x v="9"/>
    <x v="1"/>
    <s v="Missing"/>
    <s v="Missing"/>
    <s v="SECURITY &amp; ESCORT"/>
    <n v="33.832999999999998"/>
    <n v="20"/>
    <s v="USD"/>
    <n v="20"/>
    <n v="676.66"/>
    <n v="10"/>
    <s v="USD"/>
    <n v="10"/>
    <n v="338.33"/>
    <n v="33.832999999999998"/>
    <n v="10"/>
    <n v="338.33"/>
    <n v="0"/>
    <n v="0"/>
    <n v="0"/>
    <n v="0"/>
    <n v="0"/>
  </r>
  <r>
    <s v="DL-4396"/>
    <s v="Freight forwarder ABC"/>
    <x v="2"/>
    <s v="Zanzibar"/>
    <x v="3"/>
    <x v="10"/>
    <d v="2022-08-26T00:00:00"/>
    <s v="NULL"/>
    <x v="1"/>
    <x v="9"/>
    <x v="1"/>
    <s v="Missing"/>
    <s v="Missing"/>
    <s v="SECURITY &amp; ESCORT"/>
    <n v="30.216999999999999"/>
    <n v="20"/>
    <s v="USD"/>
    <n v="20"/>
    <n v="604.33999999999992"/>
    <n v="10"/>
    <s v="USD"/>
    <n v="10"/>
    <n v="302.16999999999996"/>
    <n v="30.216999999999995"/>
    <n v="10"/>
    <n v="302.16999999999996"/>
    <n v="0"/>
    <n v="0"/>
    <n v="0"/>
    <n v="0"/>
    <n v="0"/>
  </r>
  <r>
    <s v="DL-4397"/>
    <s v="Freight forwarder ABC"/>
    <x v="2"/>
    <s v="Addis Ababa"/>
    <x v="1"/>
    <x v="17"/>
    <d v="2022-08-26T00:00:00"/>
    <s v="NULL"/>
    <x v="1"/>
    <x v="9"/>
    <x v="1"/>
    <s v="Missing"/>
    <s v="Missing"/>
    <s v="SECURITY &amp; ESCORT"/>
    <n v="30.187999999999999"/>
    <n v="20"/>
    <s v="USD"/>
    <n v="20"/>
    <n v="603.76"/>
    <n v="10"/>
    <s v="USD"/>
    <n v="10"/>
    <n v="301.88"/>
    <n v="30.187999999999999"/>
    <n v="10"/>
    <n v="301.88"/>
    <n v="0"/>
    <n v="0"/>
    <n v="0"/>
    <n v="0"/>
    <n v="0"/>
  </r>
  <r>
    <s v="DL-4398"/>
    <s v="Freight forwarder ABC"/>
    <x v="2"/>
    <s v="Marrakech"/>
    <x v="0"/>
    <x v="5"/>
    <d v="2022-08-26T00:00:00"/>
    <s v="NULL"/>
    <x v="1"/>
    <x v="9"/>
    <x v="1"/>
    <s v="Missing"/>
    <s v="Missing"/>
    <s v="SECURITY &amp; ESCORT"/>
    <n v="30.193000000000001"/>
    <n v="20"/>
    <s v="USD"/>
    <n v="20"/>
    <n v="603.86"/>
    <n v="10"/>
    <s v="USD"/>
    <n v="10"/>
    <n v="301.93"/>
    <n v="30.193000000000001"/>
    <n v="10"/>
    <n v="301.93"/>
    <n v="0"/>
    <n v="0"/>
    <n v="0"/>
    <n v="0"/>
    <n v="0"/>
  </r>
  <r>
    <s v="DL-4399"/>
    <s v="Freight forwarder ABC"/>
    <x v="2"/>
    <s v="Zanzibar"/>
    <x v="0"/>
    <x v="15"/>
    <d v="2022-08-26T00:00:00"/>
    <s v="NULL"/>
    <x v="1"/>
    <x v="9"/>
    <x v="1"/>
    <s v="Missing"/>
    <s v="Missing"/>
    <s v="SECURITY &amp; ESCORT"/>
    <n v="29.629000000000001"/>
    <n v="20"/>
    <s v="USD"/>
    <n v="20"/>
    <n v="592.58000000000004"/>
    <n v="10"/>
    <s v="USD"/>
    <n v="10"/>
    <n v="296.29000000000002"/>
    <n v="29.629000000000001"/>
    <n v="10"/>
    <n v="296.29000000000002"/>
    <n v="0"/>
    <n v="0"/>
    <n v="0"/>
    <n v="0"/>
    <n v="0"/>
  </r>
  <r>
    <s v="DL-4400"/>
    <s v="Freight forwarder ABC"/>
    <x v="2"/>
    <s v="Mombasa"/>
    <x v="4"/>
    <x v="6"/>
    <d v="2022-08-29T00:00:00"/>
    <s v="NULL"/>
    <x v="1"/>
    <x v="9"/>
    <x v="1"/>
    <s v="Missing"/>
    <s v="Missing"/>
    <s v="SECURITY &amp; ESCORT"/>
    <n v="28.661999999999999"/>
    <n v="20"/>
    <s v="USD"/>
    <n v="20"/>
    <n v="573.24"/>
    <n v="10"/>
    <s v="USD"/>
    <n v="10"/>
    <n v="286.62"/>
    <n v="28.661999999999999"/>
    <n v="10"/>
    <n v="286.62"/>
    <n v="0"/>
    <n v="0"/>
    <n v="0"/>
    <n v="0"/>
    <n v="0"/>
  </r>
  <r>
    <s v="DL-4401"/>
    <s v="Freight forwarder ABC"/>
    <x v="0"/>
    <s v="Mombasa"/>
    <x v="0"/>
    <x v="11"/>
    <d v="2022-01-26T00:00:00"/>
    <d v="2022-02-10T00:00:00"/>
    <x v="0"/>
    <x v="1"/>
    <x v="0"/>
    <s v="Paid"/>
    <s v="Invoiced"/>
    <s v="TRANSPORTATION"/>
    <n v="30.792999999999999"/>
    <n v="600"/>
    <s v="USD"/>
    <n v="600"/>
    <n v="18475.8"/>
    <n v="300"/>
    <s v="USD"/>
    <n v="300"/>
    <n v="9237.9"/>
    <n v="30.792999999999999"/>
    <n v="300"/>
    <n v="9237.9"/>
    <n v="1"/>
    <n v="2.25"/>
    <n v="1.5"/>
    <n v="1.875"/>
    <n v="5.625"/>
  </r>
  <r>
    <s v="DL-4402"/>
    <s v="Freight forwarder ABC"/>
    <x v="0"/>
    <s v="Addis Ababa"/>
    <x v="3"/>
    <x v="7"/>
    <d v="2022-01-26T00:00:00"/>
    <d v="2022-02-10T00:00:00"/>
    <x v="0"/>
    <x v="1"/>
    <x v="0"/>
    <s v="Paid"/>
    <s v="Invoiced"/>
    <s v="TRANSPORTATION"/>
    <n v="31.295999999999999"/>
    <n v="600"/>
    <s v="USD"/>
    <n v="600"/>
    <n v="18777.599999999999"/>
    <n v="300"/>
    <s v="USD"/>
    <n v="300"/>
    <n v="9388.7999999999993"/>
    <n v="31.295999999999996"/>
    <n v="300"/>
    <n v="9388.7999999999993"/>
    <n v="1"/>
    <n v="2.25"/>
    <n v="1.5"/>
    <n v="1.875"/>
    <n v="5.625"/>
  </r>
  <r>
    <s v="DL-4403"/>
    <s v="Freight forwarder ABC"/>
    <x v="0"/>
    <s v="Addis Ababa"/>
    <x v="1"/>
    <x v="17"/>
    <d v="2022-01-26T00:00:00"/>
    <d v="2022-02-10T00:00:00"/>
    <x v="0"/>
    <x v="1"/>
    <x v="0"/>
    <s v="Paid"/>
    <s v="Invoiced"/>
    <s v="TRANSPORTATION"/>
    <n v="27.715"/>
    <n v="600"/>
    <s v="USD"/>
    <n v="600"/>
    <n v="16629"/>
    <n v="300"/>
    <s v="USD"/>
    <n v="300"/>
    <n v="8314.5"/>
    <n v="27.715"/>
    <n v="300"/>
    <n v="8314.5"/>
    <n v="1"/>
    <n v="2.25"/>
    <n v="1.5"/>
    <n v="1.875"/>
    <n v="5.625"/>
  </r>
  <r>
    <s v="DL-4404"/>
    <s v="Freight forwarder ABC"/>
    <x v="0"/>
    <s v="Mombasa"/>
    <x v="2"/>
    <x v="3"/>
    <d v="2022-06-06T00:00:00"/>
    <d v="2022-06-17T00:00:00"/>
    <x v="0"/>
    <x v="5"/>
    <x v="0"/>
    <s v="Paid"/>
    <s v="Invoiced"/>
    <s v="TRANSPORTATION"/>
    <n v="30.606000000000002"/>
    <n v="600"/>
    <s v="USD"/>
    <n v="600"/>
    <n v="18363.600000000002"/>
    <n v="300"/>
    <s v="USD"/>
    <n v="300"/>
    <n v="9181.8000000000011"/>
    <n v="30.606000000000005"/>
    <n v="300"/>
    <n v="9181.8000000000011"/>
    <n v="1"/>
    <n v="1.65"/>
    <n v="1.1000000000000001"/>
    <n v="1.375"/>
    <n v="4.125"/>
  </r>
  <r>
    <s v="DL-4408"/>
    <s v="Freight forwarder ABC"/>
    <x v="0"/>
    <s v="Marrakech"/>
    <x v="2"/>
    <x v="22"/>
    <d v="2022-02-06T00:00:00"/>
    <d v="2022-04-05T00:00:00"/>
    <x v="0"/>
    <x v="3"/>
    <x v="0"/>
    <s v="Invoiced"/>
    <s v="Paid"/>
    <s v="TRANSPORTATION"/>
    <n v="4.2"/>
    <n v="600"/>
    <s v="USD"/>
    <n v="600"/>
    <n v="2520"/>
    <n v="300"/>
    <s v="USD"/>
    <n v="300"/>
    <n v="1260"/>
    <n v="4.2"/>
    <n v="300"/>
    <n v="1260"/>
    <n v="1"/>
    <n v="8.6999999999999993"/>
    <n v="5.8000000000000007"/>
    <n v="7.25"/>
    <n v="21.75"/>
  </r>
  <r>
    <s v="DL-4409"/>
    <s v="Freight forwarder ABC"/>
    <x v="0"/>
    <s v="Mogadishu"/>
    <x v="2"/>
    <x v="2"/>
    <d v="2022-02-04T00:00:00"/>
    <d v="2022-04-05T00:00:00"/>
    <x v="0"/>
    <x v="3"/>
    <x v="0"/>
    <s v="Invoiced"/>
    <s v="Paid"/>
    <s v="TRANSPORTATION"/>
    <n v="14.05"/>
    <n v="600"/>
    <s v="USD"/>
    <n v="600"/>
    <n v="8430"/>
    <n v="300"/>
    <s v="USD"/>
    <n v="300"/>
    <n v="4215"/>
    <n v="14.05"/>
    <n v="300"/>
    <n v="4215"/>
    <n v="1"/>
    <n v="9"/>
    <n v="6"/>
    <n v="7.5"/>
    <n v="22.5"/>
  </r>
  <r>
    <s v="DL-4410"/>
    <s v="Freight forwarder ABC"/>
    <x v="0"/>
    <s v="Marrakech"/>
    <x v="2"/>
    <x v="22"/>
    <d v="2022-04-28T00:00:00"/>
    <d v="2022-05-11T00:00:00"/>
    <x v="0"/>
    <x v="4"/>
    <x v="0"/>
    <s v="Paid"/>
    <s v="Invoiced"/>
    <s v="TRANSPORTATION"/>
    <n v="31.08"/>
    <n v="600"/>
    <s v="USD"/>
    <n v="600"/>
    <n v="18648"/>
    <n v="300"/>
    <s v="USD"/>
    <n v="300"/>
    <n v="9324"/>
    <n v="31.08"/>
    <n v="300"/>
    <n v="9324"/>
    <n v="1"/>
    <n v="1.95"/>
    <n v="1.3"/>
    <n v="1.625"/>
    <n v="4.875"/>
  </r>
  <r>
    <s v="DL-4411"/>
    <s v="Freight forwarder ABC"/>
    <x v="0"/>
    <s v="Zanzibar"/>
    <x v="2"/>
    <x v="13"/>
    <d v="2022-04-27T00:00:00"/>
    <d v="2022-05-11T00:00:00"/>
    <x v="0"/>
    <x v="4"/>
    <x v="0"/>
    <s v="Paid"/>
    <s v="Invoiced"/>
    <s v="TRANSPORTATION"/>
    <n v="31.12"/>
    <n v="600"/>
    <s v="USD"/>
    <n v="600"/>
    <n v="18672"/>
    <n v="300"/>
    <s v="USD"/>
    <n v="300"/>
    <n v="9336"/>
    <n v="31.12"/>
    <n v="300"/>
    <n v="9336"/>
    <n v="1"/>
    <n v="2.1"/>
    <n v="1.4000000000000001"/>
    <n v="1.75"/>
    <n v="5.25"/>
  </r>
  <r>
    <s v="DL-4412"/>
    <s v="Freight forwarder ABC"/>
    <x v="0"/>
    <s v="Mogadishu"/>
    <x v="0"/>
    <x v="0"/>
    <d v="2022-04-28T00:00:00"/>
    <d v="2022-05-11T00:00:00"/>
    <x v="0"/>
    <x v="4"/>
    <x v="0"/>
    <s v="Paid"/>
    <s v="Invoiced"/>
    <s v="TRANSPORTATION"/>
    <n v="31.06"/>
    <n v="600"/>
    <s v="USD"/>
    <n v="600"/>
    <n v="18636"/>
    <n v="300"/>
    <s v="USD"/>
    <n v="300"/>
    <n v="9318"/>
    <n v="31.06"/>
    <n v="300"/>
    <n v="9318"/>
    <n v="1"/>
    <n v="1.95"/>
    <n v="1.3"/>
    <n v="1.625"/>
    <n v="4.875"/>
  </r>
  <r>
    <s v="DL-4413"/>
    <s v="Freight forwarder ABC"/>
    <x v="0"/>
    <s v="Addis Ababa"/>
    <x v="1"/>
    <x v="17"/>
    <d v="2022-04-27T00:00:00"/>
    <d v="2022-05-10T00:00:00"/>
    <x v="0"/>
    <x v="4"/>
    <x v="0"/>
    <s v="Paid"/>
    <s v="Invoiced"/>
    <s v="TRANSPORTATION"/>
    <n v="31.06"/>
    <n v="600"/>
    <s v="USD"/>
    <n v="600"/>
    <n v="18636"/>
    <n v="300"/>
    <s v="USD"/>
    <n v="300"/>
    <n v="9318"/>
    <n v="31.06"/>
    <n v="300"/>
    <n v="9318"/>
    <n v="1"/>
    <n v="1.95"/>
    <n v="1.3"/>
    <n v="1.625"/>
    <n v="4.875"/>
  </r>
  <r>
    <s v="DL-4418"/>
    <s v="Freight forwarder ABC"/>
    <x v="2"/>
    <s v="Addis Ababa"/>
    <x v="1"/>
    <x v="17"/>
    <d v="2022-01-08T00:00:00"/>
    <d v="2022-02-04T00:00:00"/>
    <x v="0"/>
    <x v="1"/>
    <x v="0"/>
    <s v="Paid"/>
    <s v="Paid"/>
    <s v="TRANSPORTATION"/>
    <n v="29.542000000000002"/>
    <n v="600"/>
    <s v="USD"/>
    <n v="600"/>
    <n v="17725.2"/>
    <n v="300"/>
    <s v="USD"/>
    <n v="300"/>
    <n v="8862.6"/>
    <n v="29.542000000000002"/>
    <n v="300"/>
    <n v="8862.6"/>
    <n v="1"/>
    <n v="4.05"/>
    <n v="2.7"/>
    <n v="3.375"/>
    <n v="10.125"/>
  </r>
  <r>
    <s v="DL-4419"/>
    <s v="Freight forwarder ABC"/>
    <x v="2"/>
    <s v="Addis Ababa"/>
    <x v="3"/>
    <x v="7"/>
    <d v="2022-01-10T00:00:00"/>
    <d v="2022-02-07T00:00:00"/>
    <x v="0"/>
    <x v="1"/>
    <x v="0"/>
    <s v="Paid"/>
    <s v="Paid"/>
    <s v="TRANSPORTATION"/>
    <n v="33.588000000000001"/>
    <n v="600"/>
    <s v="USD"/>
    <n v="600"/>
    <n v="20152.8"/>
    <n v="300"/>
    <s v="USD"/>
    <n v="300"/>
    <n v="10076.4"/>
    <n v="33.588000000000001"/>
    <n v="300"/>
    <n v="10076.4"/>
    <n v="1"/>
    <n v="4.2"/>
    <n v="2.8000000000000003"/>
    <n v="3.5"/>
    <n v="10.5"/>
  </r>
  <r>
    <s v="DL-4421"/>
    <s v="Freight forwarder ABC"/>
    <x v="2"/>
    <s v="Marrakech"/>
    <x v="3"/>
    <x v="4"/>
    <d v="2022-01-02T00:00:00"/>
    <d v="2022-02-07T00:00:00"/>
    <x v="0"/>
    <x v="1"/>
    <x v="0"/>
    <s v="Paid"/>
    <s v="Paid"/>
    <s v="TRANSPORTATION"/>
    <n v="30.012"/>
    <n v="600"/>
    <s v="USD"/>
    <n v="600"/>
    <n v="18007.2"/>
    <n v="300"/>
    <s v="USD"/>
    <n v="300"/>
    <n v="9003.6"/>
    <n v="30.012"/>
    <n v="300"/>
    <n v="9003.6"/>
    <n v="1"/>
    <n v="5.3999999999999995"/>
    <n v="3.6"/>
    <n v="4.5"/>
    <n v="13.5"/>
  </r>
  <r>
    <s v="DL-4423"/>
    <s v="Freight forwarder ABC"/>
    <x v="2"/>
    <s v="Marrakech"/>
    <x v="3"/>
    <x v="4"/>
    <d v="2022-01-01T00:00:00"/>
    <d v="2022-02-07T00:00:00"/>
    <x v="0"/>
    <x v="1"/>
    <x v="0"/>
    <s v="Paid"/>
    <s v="Paid"/>
    <s v="TRANSPORTATION"/>
    <n v="29.736000000000001"/>
    <n v="600"/>
    <s v="USD"/>
    <n v="600"/>
    <n v="17841.600000000002"/>
    <n v="300"/>
    <s v="USD"/>
    <n v="300"/>
    <n v="8920.8000000000011"/>
    <n v="29.736000000000004"/>
    <n v="300"/>
    <n v="8920.8000000000011"/>
    <n v="1"/>
    <n v="5.55"/>
    <n v="3.7"/>
    <n v="4.625"/>
    <n v="13.875"/>
  </r>
  <r>
    <s v="DL-4434"/>
    <s v="Freight forwarder ABC"/>
    <x v="2"/>
    <s v="Mombasa"/>
    <x v="4"/>
    <x v="6"/>
    <d v="2022-04-08T00:00:00"/>
    <d v="2022-05-04T00:00:00"/>
    <x v="0"/>
    <x v="4"/>
    <x v="0"/>
    <s v="Paid"/>
    <s v="Invoiced"/>
    <s v="TRANSPORTATION"/>
    <n v="25.212928000000002"/>
    <n v="600"/>
    <s v="USD"/>
    <n v="600"/>
    <n v="15127.756800000001"/>
    <n v="300"/>
    <s v="USD"/>
    <n v="300"/>
    <n v="7563.8784000000005"/>
    <n v="25.212928000000002"/>
    <n v="300"/>
    <n v="7563.8784000000005"/>
    <n v="1"/>
    <n v="3.9"/>
    <n v="2.6"/>
    <n v="3.25"/>
    <n v="9.75"/>
  </r>
  <r>
    <s v="DL-4439"/>
    <s v="Freight forwarder ABC"/>
    <x v="2"/>
    <s v="Zanzibar"/>
    <x v="3"/>
    <x v="10"/>
    <d v="2022-06-27T00:00:00"/>
    <d v="2022-07-23T00:00:00"/>
    <x v="0"/>
    <x v="6"/>
    <x v="0"/>
    <s v="Paid"/>
    <s v="Invoiced"/>
    <s v="TRANSPORTATION"/>
    <n v="25.975999999999999"/>
    <n v="600"/>
    <s v="USD"/>
    <n v="600"/>
    <n v="15585.599999999999"/>
    <n v="300"/>
    <s v="USD"/>
    <n v="300"/>
    <n v="7792.7999999999993"/>
    <n v="25.975999999999999"/>
    <n v="300"/>
    <n v="7792.7999999999993"/>
    <n v="1"/>
    <n v="3.9"/>
    <n v="2.6"/>
    <n v="3.25"/>
    <n v="9.75"/>
  </r>
  <r>
    <s v="DL-4440"/>
    <s v="Freight forwarder ABC"/>
    <x v="2"/>
    <s v="Addis Ababa"/>
    <x v="3"/>
    <x v="7"/>
    <d v="2022-06-27T00:00:00"/>
    <d v="2022-07-26T00:00:00"/>
    <x v="0"/>
    <x v="6"/>
    <x v="0"/>
    <s v="Paid"/>
    <s v="Invoiced"/>
    <s v="TRANSPORTATION"/>
    <n v="25.984000000000002"/>
    <n v="600"/>
    <s v="USD"/>
    <n v="600"/>
    <n v="15590.400000000001"/>
    <n v="300"/>
    <s v="USD"/>
    <n v="300"/>
    <n v="7795.2000000000007"/>
    <n v="25.984000000000002"/>
    <n v="300"/>
    <n v="7795.2000000000007"/>
    <n v="1"/>
    <n v="4.3499999999999996"/>
    <n v="2.9000000000000004"/>
    <n v="3.625"/>
    <n v="10.875"/>
  </r>
  <r>
    <s v="DL-4441"/>
    <s v="Freight forwarder ABC"/>
    <x v="2"/>
    <s v="Marrakech"/>
    <x v="0"/>
    <x v="5"/>
    <d v="2022-06-27T00:00:00"/>
    <d v="2022-07-27T00:00:00"/>
    <x v="0"/>
    <x v="6"/>
    <x v="0"/>
    <s v="Paid"/>
    <s v="Invoiced"/>
    <s v="TRANSPORTATION"/>
    <n v="26.332000000000001"/>
    <n v="600"/>
    <s v="USD"/>
    <n v="600"/>
    <n v="15799.2"/>
    <n v="300"/>
    <s v="USD"/>
    <n v="300"/>
    <n v="7899.6"/>
    <n v="26.332000000000001"/>
    <n v="300"/>
    <n v="7899.6"/>
    <n v="1"/>
    <n v="4.5"/>
    <n v="3"/>
    <n v="3.75"/>
    <n v="11.25"/>
  </r>
  <r>
    <s v="DL-4442"/>
    <s v="Freight forwarder ABC"/>
    <x v="0"/>
    <s v="Mogadishu"/>
    <x v="0"/>
    <x v="0"/>
    <d v="2022-08-24T00:00:00"/>
    <d v="2022-09-14T00:00:00"/>
    <x v="0"/>
    <x v="8"/>
    <x v="0"/>
    <s v="Missing"/>
    <s v="Missing"/>
    <s v="TRANSPORTATION"/>
    <n v="25.69"/>
    <n v="600"/>
    <s v="USD"/>
    <n v="600"/>
    <n v="15414"/>
    <n v="300"/>
    <s v="USD"/>
    <n v="300"/>
    <n v="7707"/>
    <n v="25.69"/>
    <n v="300"/>
    <n v="7707"/>
    <n v="0"/>
    <n v="3.15"/>
    <n v="2.1"/>
    <n v="2.625"/>
    <n v="7.875"/>
  </r>
  <r>
    <s v="DL-4448"/>
    <s v="Freight forwarder ABC"/>
    <x v="2"/>
    <s v="Mombasa"/>
    <x v="1"/>
    <x v="18"/>
    <d v="2022-04-05T00:00:00"/>
    <d v="2022-04-23T00:00:00"/>
    <x v="0"/>
    <x v="3"/>
    <x v="0"/>
    <s v="Paid"/>
    <s v="Invoiced"/>
    <s v="TRANSPORTATION"/>
    <n v="29"/>
    <n v="600"/>
    <s v="USD"/>
    <n v="600"/>
    <n v="17400"/>
    <n v="300"/>
    <s v="USD"/>
    <n v="300"/>
    <n v="8700"/>
    <n v="29"/>
    <n v="300"/>
    <n v="8700"/>
    <n v="1"/>
    <n v="2.6999999999999997"/>
    <n v="1.8"/>
    <n v="2.25"/>
    <n v="6.75"/>
  </r>
  <r>
    <s v="DL-4449"/>
    <s v="Freight forwarder ABC"/>
    <x v="0"/>
    <s v="Addis Ababa"/>
    <x v="4"/>
    <x v="8"/>
    <d v="2022-01-29T00:00:00"/>
    <d v="2022-02-26T00:00:00"/>
    <x v="0"/>
    <x v="1"/>
    <x v="0"/>
    <s v="Paid"/>
    <s v="Invoiced"/>
    <s v="TRANSPORTATION"/>
    <n v="31.071999999999999"/>
    <n v="600"/>
    <s v="USD"/>
    <n v="600"/>
    <n v="18643.2"/>
    <n v="300"/>
    <s v="USD"/>
    <n v="300"/>
    <n v="9321.6"/>
    <n v="31.072000000000003"/>
    <n v="300"/>
    <n v="9321.6"/>
    <n v="1"/>
    <n v="4.2"/>
    <n v="2.8000000000000003"/>
    <n v="3.5"/>
    <n v="10.5"/>
  </r>
  <r>
    <s v="DL-4450"/>
    <s v="Freight forwarder ABC"/>
    <x v="0"/>
    <s v="Zanzibar"/>
    <x v="2"/>
    <x v="13"/>
    <d v="2022-01-29T00:00:00"/>
    <d v="2022-02-26T00:00:00"/>
    <x v="0"/>
    <x v="1"/>
    <x v="0"/>
    <s v="Paid"/>
    <s v="Invoiced"/>
    <s v="TRANSPORTATION"/>
    <n v="31.111000000000001"/>
    <n v="600"/>
    <s v="USD"/>
    <n v="600"/>
    <n v="18666.600000000002"/>
    <n v="300"/>
    <s v="USD"/>
    <n v="300"/>
    <n v="9333.3000000000011"/>
    <n v="31.111000000000004"/>
    <n v="300"/>
    <n v="9333.3000000000011"/>
    <n v="1"/>
    <n v="4.2"/>
    <n v="2.8000000000000003"/>
    <n v="3.5"/>
    <n v="10.5"/>
  </r>
  <r>
    <s v="DL-4451"/>
    <s v="Freight forwarder ABC"/>
    <x v="0"/>
    <s v="Mombasa"/>
    <x v="4"/>
    <x v="6"/>
    <d v="2022-01-29T00:00:00"/>
    <d v="2022-02-26T00:00:00"/>
    <x v="0"/>
    <x v="1"/>
    <x v="0"/>
    <s v="Paid"/>
    <s v="Invoiced"/>
    <s v="TRANSPORTATION"/>
    <n v="31.106999999999999"/>
    <n v="600"/>
    <s v="USD"/>
    <n v="600"/>
    <n v="18664.2"/>
    <n v="300"/>
    <s v="USD"/>
    <n v="300"/>
    <n v="9332.1"/>
    <n v="31.107000000000003"/>
    <n v="300"/>
    <n v="9332.1"/>
    <n v="1"/>
    <n v="4.2"/>
    <n v="2.8000000000000003"/>
    <n v="3.5"/>
    <n v="10.5"/>
  </r>
  <r>
    <s v="DL-4455"/>
    <s v="Freight forwarder ABC"/>
    <x v="0"/>
    <s v="Addis Ababa"/>
    <x v="0"/>
    <x v="23"/>
    <d v="2022-07-13T00:00:00"/>
    <d v="2022-07-25T00:00:00"/>
    <x v="0"/>
    <x v="6"/>
    <x v="0"/>
    <s v="Paid"/>
    <s v="Invoiced"/>
    <s v="TRANSPORTATION"/>
    <n v="31.032"/>
    <n v="600"/>
    <s v="USD"/>
    <n v="600"/>
    <n v="18619.2"/>
    <n v="300"/>
    <s v="USD"/>
    <n v="300"/>
    <n v="9309.6"/>
    <n v="31.032"/>
    <n v="300"/>
    <n v="9309.6"/>
    <n v="1"/>
    <n v="1.7999999999999998"/>
    <n v="1.2000000000000002"/>
    <n v="1.5"/>
    <n v="4.5"/>
  </r>
  <r>
    <s v="DL-4457"/>
    <s v="Freight forwarder ABC"/>
    <x v="0"/>
    <s v="Mombasa"/>
    <x v="2"/>
    <x v="3"/>
    <d v="2022-01-11T00:00:00"/>
    <d v="2022-01-28T00:00:00"/>
    <x v="0"/>
    <x v="0"/>
    <x v="0"/>
    <s v="Paid"/>
    <s v="Invoiced"/>
    <s v="TRANSPORTATION"/>
    <n v="31.675000000000001"/>
    <n v="600"/>
    <s v="USD"/>
    <n v="600"/>
    <n v="19005"/>
    <n v="300"/>
    <s v="USD"/>
    <n v="300"/>
    <n v="9502.5"/>
    <n v="31.675000000000001"/>
    <n v="300"/>
    <n v="9502.5"/>
    <n v="1"/>
    <n v="2.5499999999999998"/>
    <n v="1.7000000000000002"/>
    <n v="2.125"/>
    <n v="6.375"/>
  </r>
  <r>
    <s v="DL-4458"/>
    <s v="Freight forwarder ABC"/>
    <x v="0"/>
    <s v="Zanzibar"/>
    <x v="1"/>
    <x v="24"/>
    <d v="2022-01-11T00:00:00"/>
    <d v="2022-01-28T00:00:00"/>
    <x v="0"/>
    <x v="0"/>
    <x v="0"/>
    <s v="Paid"/>
    <s v="Missing"/>
    <s v="SECURITY &amp; ESCORT"/>
    <n v="31.675000000000001"/>
    <n v="20"/>
    <s v="USD"/>
    <n v="20"/>
    <n v="633.5"/>
    <n v="10"/>
    <s v="USD"/>
    <n v="10"/>
    <n v="316.75"/>
    <n v="31.675000000000001"/>
    <n v="10"/>
    <n v="316.75"/>
    <n v="1"/>
    <n v="2.5499999999999998"/>
    <n v="1.7000000000000002"/>
    <n v="2.125"/>
    <n v="6.375"/>
  </r>
  <r>
    <s v="DL-4460"/>
    <s v="Freight forwarder ABC"/>
    <x v="1"/>
    <s v="Addis Ababa"/>
    <x v="0"/>
    <x v="23"/>
    <d v="2022-04-14T00:00:00"/>
    <d v="2022-05-17T00:00:00"/>
    <x v="0"/>
    <x v="4"/>
    <x v="0"/>
    <s v="Paid"/>
    <s v="Paid"/>
    <s v="TRANSPORTATION"/>
    <n v="35.53"/>
    <n v="600"/>
    <s v="USD"/>
    <n v="600"/>
    <n v="21318"/>
    <n v="300"/>
    <s v="USD"/>
    <n v="300"/>
    <n v="10659"/>
    <n v="35.53"/>
    <n v="300"/>
    <n v="10659"/>
    <n v="0"/>
    <n v="4.95"/>
    <n v="3.3000000000000003"/>
    <n v="4.125"/>
    <n v="12.375"/>
  </r>
  <r>
    <s v="DL-4461"/>
    <s v="Freight forwarder ABC"/>
    <x v="1"/>
    <s v="Mogadishu"/>
    <x v="1"/>
    <x v="1"/>
    <d v="2022-04-14T00:00:00"/>
    <d v="2022-05-17T00:00:00"/>
    <x v="0"/>
    <x v="4"/>
    <x v="0"/>
    <s v="Paid"/>
    <s v="Paid"/>
    <s v="TRANSPORTATION"/>
    <n v="35.53"/>
    <n v="600"/>
    <s v="USD"/>
    <n v="600"/>
    <n v="21318"/>
    <n v="300"/>
    <s v="USD"/>
    <n v="300"/>
    <n v="10659"/>
    <n v="35.53"/>
    <n v="300"/>
    <n v="10659"/>
    <n v="0"/>
    <n v="4.95"/>
    <n v="3.3000000000000003"/>
    <n v="4.125"/>
    <n v="12.375"/>
  </r>
  <r>
    <s v="DL-4462"/>
    <s v="Freight forwarder ABC"/>
    <x v="1"/>
    <s v="Mombasa"/>
    <x v="0"/>
    <x v="11"/>
    <d v="2022-04-14T00:00:00"/>
    <d v="2022-05-17T00:00:00"/>
    <x v="0"/>
    <x v="4"/>
    <x v="0"/>
    <s v="Paid"/>
    <s v="Paid"/>
    <s v="TRANSPORTATION"/>
    <n v="35.53"/>
    <n v="600"/>
    <s v="USD"/>
    <n v="600"/>
    <n v="21318"/>
    <n v="300"/>
    <s v="USD"/>
    <n v="300"/>
    <n v="10659"/>
    <n v="35.53"/>
    <n v="300"/>
    <n v="10659"/>
    <n v="0"/>
    <n v="4.95"/>
    <n v="3.3000000000000003"/>
    <n v="4.125"/>
    <n v="12.375"/>
  </r>
  <r>
    <s v="DL-4463"/>
    <s v="Freight forwarder ABC"/>
    <x v="1"/>
    <s v="Mogadishu"/>
    <x v="3"/>
    <x v="20"/>
    <d v="2022-04-14T00:00:00"/>
    <d v="2022-05-17T00:00:00"/>
    <x v="0"/>
    <x v="4"/>
    <x v="0"/>
    <s v="Paid"/>
    <s v="Paid"/>
    <s v="TRANSPORTATION"/>
    <n v="35.53"/>
    <n v="600"/>
    <s v="USD"/>
    <n v="600"/>
    <n v="21318"/>
    <n v="300"/>
    <s v="USD"/>
    <n v="300"/>
    <n v="10659"/>
    <n v="35.53"/>
    <n v="300"/>
    <n v="10659"/>
    <n v="0"/>
    <n v="4.95"/>
    <n v="3.3000000000000003"/>
    <n v="4.125"/>
    <n v="12.375"/>
  </r>
  <r>
    <s v="DL-4464"/>
    <s v="Freight forwarder ABC"/>
    <x v="1"/>
    <s v="Mombasa"/>
    <x v="1"/>
    <x v="18"/>
    <d v="2022-04-20T00:00:00"/>
    <d v="2022-05-17T00:00:00"/>
    <x v="0"/>
    <x v="4"/>
    <x v="0"/>
    <s v="Paid"/>
    <s v="Paid"/>
    <s v="TRANSPORTATION"/>
    <n v="35.53"/>
    <n v="600"/>
    <s v="USD"/>
    <n v="600"/>
    <n v="21318"/>
    <n v="300"/>
    <s v="USD"/>
    <n v="300"/>
    <n v="10659"/>
    <n v="35.53"/>
    <n v="300"/>
    <n v="10659"/>
    <n v="0"/>
    <n v="4.05"/>
    <n v="2.7"/>
    <n v="3.375"/>
    <n v="10.125"/>
  </r>
  <r>
    <s v="DL-4465"/>
    <s v="Freight forwarder ABC"/>
    <x v="1"/>
    <s v="Zanzibar"/>
    <x v="4"/>
    <x v="12"/>
    <d v="2022-04-20T00:00:00"/>
    <d v="2022-05-17T00:00:00"/>
    <x v="0"/>
    <x v="4"/>
    <x v="0"/>
    <s v="Paid"/>
    <s v="Paid"/>
    <s v="TRANSPORTATION"/>
    <n v="35.53"/>
    <n v="600"/>
    <s v="USD"/>
    <n v="600"/>
    <n v="21318"/>
    <n v="300"/>
    <s v="USD"/>
    <n v="300"/>
    <n v="10659"/>
    <n v="35.53"/>
    <n v="300"/>
    <n v="10659"/>
    <n v="0"/>
    <n v="4.05"/>
    <n v="2.7"/>
    <n v="3.375"/>
    <n v="10.125"/>
  </r>
  <r>
    <s v="DL-4466"/>
    <s v="Freight forwarder ABC"/>
    <x v="1"/>
    <s v="Mombasa"/>
    <x v="4"/>
    <x v="6"/>
    <d v="2022-04-20T00:00:00"/>
    <d v="2022-05-17T00:00:00"/>
    <x v="0"/>
    <x v="4"/>
    <x v="0"/>
    <s v="Paid"/>
    <s v="Paid"/>
    <s v="TRANSPORTATION"/>
    <n v="35.53"/>
    <n v="600"/>
    <s v="USD"/>
    <n v="600"/>
    <n v="21318"/>
    <n v="300"/>
    <s v="USD"/>
    <n v="300"/>
    <n v="10659"/>
    <n v="35.53"/>
    <n v="300"/>
    <n v="10659"/>
    <n v="0"/>
    <n v="4.05"/>
    <n v="2.7"/>
    <n v="3.375"/>
    <n v="10.125"/>
  </r>
  <r>
    <s v="DL-4467"/>
    <s v="Freight forwarder ABC"/>
    <x v="1"/>
    <s v="Mogadishu"/>
    <x v="2"/>
    <x v="2"/>
    <d v="2022-04-20T00:00:00"/>
    <d v="2022-05-17T00:00:00"/>
    <x v="0"/>
    <x v="4"/>
    <x v="0"/>
    <s v="Paid"/>
    <s v="Paid"/>
    <s v="TRANSPORTATION"/>
    <n v="35.53"/>
    <n v="600"/>
    <s v="USD"/>
    <n v="600"/>
    <n v="21318"/>
    <n v="300"/>
    <s v="USD"/>
    <n v="300"/>
    <n v="10659"/>
    <n v="35.53"/>
    <n v="300"/>
    <n v="10659"/>
    <n v="0"/>
    <n v="4.05"/>
    <n v="2.7"/>
    <n v="3.375"/>
    <n v="10.125"/>
  </r>
  <r>
    <s v="DL-4468"/>
    <s v="Freight forwarder ABC"/>
    <x v="1"/>
    <s v="Addis Ababa"/>
    <x v="3"/>
    <x v="7"/>
    <d v="2022-04-22T00:00:00"/>
    <d v="2022-05-13T00:00:00"/>
    <x v="0"/>
    <x v="4"/>
    <x v="0"/>
    <s v="Paid"/>
    <s v="Paid"/>
    <s v="TRANSPORTATION"/>
    <n v="34.51"/>
    <n v="600"/>
    <s v="USD"/>
    <n v="600"/>
    <n v="20706"/>
    <n v="300"/>
    <s v="USD"/>
    <n v="300"/>
    <n v="10353"/>
    <n v="34.51"/>
    <n v="300"/>
    <n v="10353"/>
    <n v="0"/>
    <n v="3.15"/>
    <n v="2.1"/>
    <n v="2.625"/>
    <n v="7.875"/>
  </r>
  <r>
    <s v="DL-4469"/>
    <s v="Freight forwarder ABC"/>
    <x v="1"/>
    <s v="Addis Ababa"/>
    <x v="1"/>
    <x v="17"/>
    <d v="2022-04-22T00:00:00"/>
    <d v="2022-05-13T00:00:00"/>
    <x v="0"/>
    <x v="4"/>
    <x v="0"/>
    <s v="Paid"/>
    <s v="Paid"/>
    <s v="TRANSPORTATION"/>
    <n v="34.51"/>
    <n v="600"/>
    <s v="USD"/>
    <n v="600"/>
    <n v="20706"/>
    <n v="300"/>
    <s v="USD"/>
    <n v="300"/>
    <n v="10353"/>
    <n v="34.51"/>
    <n v="300"/>
    <n v="10353"/>
    <n v="0"/>
    <n v="3.15"/>
    <n v="2.1"/>
    <n v="2.625"/>
    <n v="7.875"/>
  </r>
  <r>
    <s v="DL-4470"/>
    <s v="Freight forwarder ABC"/>
    <x v="1"/>
    <s v="Mogadishu"/>
    <x v="3"/>
    <x v="20"/>
    <d v="2022-04-22T00:00:00"/>
    <d v="2022-05-13T00:00:00"/>
    <x v="0"/>
    <x v="4"/>
    <x v="0"/>
    <s v="Paid"/>
    <s v="Paid"/>
    <s v="TRANSPORTATION"/>
    <n v="34.51"/>
    <n v="600"/>
    <s v="USD"/>
    <n v="600"/>
    <n v="20706"/>
    <n v="300"/>
    <s v="USD"/>
    <n v="300"/>
    <n v="10353"/>
    <n v="34.51"/>
    <n v="300"/>
    <n v="10353"/>
    <n v="0"/>
    <n v="3.15"/>
    <n v="2.1"/>
    <n v="2.625"/>
    <n v="7.875"/>
  </r>
  <r>
    <s v="DL-4471"/>
    <s v="Freight forwarder ABC"/>
    <x v="1"/>
    <s v="Mogadishu"/>
    <x v="0"/>
    <x v="0"/>
    <d v="2022-04-22T00:00:00"/>
    <d v="2022-05-13T00:00:00"/>
    <x v="0"/>
    <x v="4"/>
    <x v="0"/>
    <s v="Paid"/>
    <s v="Paid"/>
    <s v="TRANSPORTATION"/>
    <n v="34.51"/>
    <n v="600"/>
    <s v="USD"/>
    <n v="600"/>
    <n v="20706"/>
    <n v="300"/>
    <s v="USD"/>
    <n v="300"/>
    <n v="10353"/>
    <n v="34.51"/>
    <n v="300"/>
    <n v="10353"/>
    <n v="0"/>
    <n v="3.15"/>
    <n v="2.1"/>
    <n v="2.625"/>
    <n v="7.875"/>
  </r>
  <r>
    <s v="DL-4472"/>
    <s v="Freight forwarder ABC"/>
    <x v="2"/>
    <s v="Mombasa"/>
    <x v="1"/>
    <x v="18"/>
    <d v="2022-03-29T00:00:00"/>
    <d v="2022-04-28T00:00:00"/>
    <x v="0"/>
    <x v="3"/>
    <x v="0"/>
    <s v="Paid"/>
    <s v="Invoiced"/>
    <s v="TRANSPORTATION"/>
    <n v="32.15"/>
    <n v="600"/>
    <s v="USD"/>
    <n v="600"/>
    <n v="19290"/>
    <n v="300"/>
    <s v="USD"/>
    <n v="300"/>
    <n v="9645"/>
    <n v="32.15"/>
    <n v="300"/>
    <n v="9645"/>
    <n v="1"/>
    <n v="4.5"/>
    <n v="3"/>
    <n v="3.75"/>
    <n v="11.25"/>
  </r>
  <r>
    <s v="DL-4474"/>
    <s v="Freight forwarder ABC"/>
    <x v="2"/>
    <s v="Zanzibar"/>
    <x v="3"/>
    <x v="10"/>
    <d v="2022-03-31T00:00:00"/>
    <d v="2022-05-07T00:00:00"/>
    <x v="0"/>
    <x v="4"/>
    <x v="0"/>
    <s v="Paid"/>
    <s v="Invoiced"/>
    <s v="TRANSPORTATION"/>
    <n v="33.235999999999997"/>
    <n v="600"/>
    <s v="USD"/>
    <n v="600"/>
    <n v="19941.599999999999"/>
    <n v="300"/>
    <s v="USD"/>
    <n v="300"/>
    <n v="9970.7999999999993"/>
    <n v="33.235999999999997"/>
    <n v="300"/>
    <n v="9970.7999999999993"/>
    <n v="1"/>
    <n v="5.55"/>
    <n v="3.7"/>
    <n v="4.625"/>
    <n v="13.875"/>
  </r>
  <r>
    <s v="DL-4476"/>
    <s v="Freight forwarder ABC"/>
    <x v="2"/>
    <s v="Marrakech"/>
    <x v="2"/>
    <x v="22"/>
    <d v="2022-03-29T00:00:00"/>
    <d v="2022-04-25T00:00:00"/>
    <x v="0"/>
    <x v="3"/>
    <x v="0"/>
    <s v="Paid"/>
    <s v="Invoiced"/>
    <s v="TRANSPORTATION"/>
    <n v="32.305"/>
    <n v="600"/>
    <s v="USD"/>
    <n v="600"/>
    <n v="19383"/>
    <n v="300"/>
    <s v="USD"/>
    <n v="300"/>
    <n v="9691.5"/>
    <n v="32.305"/>
    <n v="300"/>
    <n v="9691.5"/>
    <n v="1"/>
    <n v="4.05"/>
    <n v="2.7"/>
    <n v="3.375"/>
    <n v="10.125"/>
  </r>
  <r>
    <s v="DL-4478"/>
    <s v="Freight forwarder ABC"/>
    <x v="2"/>
    <s v="Mogadishu"/>
    <x v="0"/>
    <x v="0"/>
    <d v="2022-03-28T00:00:00"/>
    <d v="2022-04-25T00:00:00"/>
    <x v="0"/>
    <x v="3"/>
    <x v="0"/>
    <s v="Paid"/>
    <s v="Invoiced"/>
    <s v="TRANSPORTATION"/>
    <n v="32.360999999999997"/>
    <n v="600"/>
    <s v="USD"/>
    <n v="600"/>
    <n v="19416.599999999999"/>
    <n v="300"/>
    <s v="USD"/>
    <n v="300"/>
    <n v="9708.2999999999993"/>
    <n v="32.360999999999997"/>
    <n v="300"/>
    <n v="9708.2999999999993"/>
    <n v="1"/>
    <n v="4.2"/>
    <n v="2.8000000000000003"/>
    <n v="3.5"/>
    <n v="10.5"/>
  </r>
  <r>
    <s v="DL-4480"/>
    <s v="Freight forwarder ABC"/>
    <x v="2"/>
    <s v="Zanzibar"/>
    <x v="4"/>
    <x v="12"/>
    <d v="2022-03-28T00:00:00"/>
    <d v="2022-04-25T00:00:00"/>
    <x v="0"/>
    <x v="3"/>
    <x v="0"/>
    <s v="Paid"/>
    <s v="Invoiced"/>
    <s v="TRANSPORTATION"/>
    <n v="32.335000000000001"/>
    <n v="600"/>
    <s v="USD"/>
    <n v="600"/>
    <n v="19401"/>
    <n v="300"/>
    <s v="USD"/>
    <n v="300"/>
    <n v="9700.5"/>
    <n v="32.335000000000001"/>
    <n v="300"/>
    <n v="9700.5"/>
    <n v="1"/>
    <n v="4.2"/>
    <n v="2.8000000000000003"/>
    <n v="3.5"/>
    <n v="10.5"/>
  </r>
  <r>
    <s v="DL-4482"/>
    <s v="Freight forwarder ABC"/>
    <x v="2"/>
    <s v="Mogadishu"/>
    <x v="4"/>
    <x v="16"/>
    <d v="2022-04-01T00:00:00"/>
    <d v="2022-05-04T00:00:00"/>
    <x v="0"/>
    <x v="4"/>
    <x v="0"/>
    <s v="Paid"/>
    <s v="Invoiced"/>
    <s v="TRANSPORTATION"/>
    <n v="32.28"/>
    <n v="600"/>
    <s v="USD"/>
    <n v="600"/>
    <n v="19368"/>
    <n v="300"/>
    <s v="USD"/>
    <n v="300"/>
    <n v="9684"/>
    <n v="32.28"/>
    <n v="300"/>
    <n v="9684"/>
    <n v="1"/>
    <n v="4.95"/>
    <n v="3.3000000000000003"/>
    <n v="4.125"/>
    <n v="12.375"/>
  </r>
  <r>
    <s v="DL-4484"/>
    <s v="Freight forwarder ABC"/>
    <x v="2"/>
    <s v="Zanzibar"/>
    <x v="0"/>
    <x v="15"/>
    <d v="2022-03-31T00:00:00"/>
    <d v="2022-05-14T00:00:00"/>
    <x v="0"/>
    <x v="4"/>
    <x v="0"/>
    <s v="Paid"/>
    <s v="Paid"/>
    <s v="TRANSPORTATION"/>
    <n v="32.198"/>
    <n v="600"/>
    <s v="USD"/>
    <n v="600"/>
    <n v="19318.8"/>
    <n v="300"/>
    <s v="USD"/>
    <n v="300"/>
    <n v="9659.4"/>
    <n v="32.198"/>
    <n v="300"/>
    <n v="9659.4"/>
    <n v="1"/>
    <n v="6.6"/>
    <n v="4.4000000000000004"/>
    <n v="5.5"/>
    <n v="16.5"/>
  </r>
  <r>
    <s v="DL-4486"/>
    <s v="Freight forwarder ABC"/>
    <x v="2"/>
    <s v="Mombasa"/>
    <x v="3"/>
    <x v="19"/>
    <d v="2022-04-07T00:00:00"/>
    <d v="2022-05-14T00:00:00"/>
    <x v="0"/>
    <x v="4"/>
    <x v="0"/>
    <s v="Paid"/>
    <s v="Paid"/>
    <s v="TRANSPORTATION"/>
    <n v="32.192999999999998"/>
    <n v="600"/>
    <s v="USD"/>
    <n v="600"/>
    <n v="19315.8"/>
    <n v="300"/>
    <s v="USD"/>
    <n v="300"/>
    <n v="9657.9"/>
    <n v="32.192999999999998"/>
    <n v="300"/>
    <n v="9657.9"/>
    <n v="1"/>
    <n v="5.55"/>
    <n v="3.7"/>
    <n v="4.625"/>
    <n v="13.875"/>
  </r>
  <r>
    <s v="DL-4488"/>
    <s v="Freight forwarder ABC"/>
    <x v="2"/>
    <s v="Mogadishu"/>
    <x v="4"/>
    <x v="16"/>
    <d v="2022-04-01T00:00:00"/>
    <d v="2022-05-04T00:00:00"/>
    <x v="0"/>
    <x v="4"/>
    <x v="0"/>
    <s v="Paid"/>
    <s v="Invoiced"/>
    <s v="TRANSPORTATION"/>
    <n v="32.408000000000001"/>
    <n v="600"/>
    <s v="USD"/>
    <n v="600"/>
    <n v="19444.8"/>
    <n v="300"/>
    <s v="USD"/>
    <n v="300"/>
    <n v="9722.4"/>
    <n v="32.408000000000001"/>
    <n v="300"/>
    <n v="9722.4"/>
    <n v="1"/>
    <n v="4.95"/>
    <n v="3.3000000000000003"/>
    <n v="4.125"/>
    <n v="12.375"/>
  </r>
  <r>
    <s v="DL-4490"/>
    <s v="Freight forwarder ABC"/>
    <x v="2"/>
    <s v="Zanzibar"/>
    <x v="4"/>
    <x v="12"/>
    <d v="2022-04-01T00:00:00"/>
    <d v="2022-05-09T00:00:00"/>
    <x v="0"/>
    <x v="4"/>
    <x v="0"/>
    <s v="Paid"/>
    <s v="Paid"/>
    <s v="TRANSPORTATION"/>
    <n v="33.180999999999997"/>
    <n v="600"/>
    <s v="USD"/>
    <n v="600"/>
    <n v="19908.599999999999"/>
    <n v="300"/>
    <s v="USD"/>
    <n v="300"/>
    <n v="9954.2999999999993"/>
    <n v="33.180999999999997"/>
    <n v="300"/>
    <n v="9954.2999999999993"/>
    <n v="1"/>
    <n v="5.7"/>
    <n v="3.8000000000000003"/>
    <n v="4.75"/>
    <n v="14.25"/>
  </r>
  <r>
    <s v="DL-4492"/>
    <s v="Freight forwarder ABC"/>
    <x v="2"/>
    <s v="Mombasa"/>
    <x v="1"/>
    <x v="18"/>
    <d v="2022-04-01T00:00:00"/>
    <d v="2022-05-04T00:00:00"/>
    <x v="0"/>
    <x v="4"/>
    <x v="0"/>
    <s v="Paid"/>
    <s v="Invoiced"/>
    <s v="TRANSPORTATION"/>
    <n v="32.265000000000001"/>
    <n v="600"/>
    <s v="USD"/>
    <n v="600"/>
    <n v="19359"/>
    <n v="300"/>
    <s v="USD"/>
    <n v="300"/>
    <n v="9679.5"/>
    <n v="32.265000000000001"/>
    <n v="300"/>
    <n v="9679.5"/>
    <n v="1"/>
    <n v="4.95"/>
    <n v="3.3000000000000003"/>
    <n v="4.125"/>
    <n v="12.375"/>
  </r>
  <r>
    <s v="DL-4494"/>
    <s v="Freight forwarder ABC"/>
    <x v="2"/>
    <s v="Zanzibar"/>
    <x v="4"/>
    <x v="12"/>
    <d v="2022-03-31T00:00:00"/>
    <d v="2022-05-06T00:00:00"/>
    <x v="0"/>
    <x v="4"/>
    <x v="0"/>
    <s v="Paid"/>
    <s v="Invoiced"/>
    <s v="TRANSPORTATION"/>
    <n v="32.261000000000003"/>
    <n v="600"/>
    <s v="USD"/>
    <n v="600"/>
    <n v="19356.600000000002"/>
    <n v="300"/>
    <s v="USD"/>
    <n v="300"/>
    <n v="9678.3000000000011"/>
    <n v="32.261000000000003"/>
    <n v="300"/>
    <n v="9678.3000000000011"/>
    <n v="1"/>
    <n v="5.3999999999999995"/>
    <n v="3.6"/>
    <n v="4.5"/>
    <n v="13.5"/>
  </r>
  <r>
    <s v="DL-4496"/>
    <s v="Freight forwarder ABC"/>
    <x v="2"/>
    <s v="Addis Ababa"/>
    <x v="1"/>
    <x v="17"/>
    <d v="2022-04-07T00:00:00"/>
    <d v="2022-05-14T00:00:00"/>
    <x v="0"/>
    <x v="4"/>
    <x v="0"/>
    <s v="Paid"/>
    <s v="Paid"/>
    <s v="TRANSPORTATION"/>
    <n v="28.277000000000001"/>
    <n v="600"/>
    <s v="USD"/>
    <n v="600"/>
    <n v="16966.2"/>
    <n v="300"/>
    <s v="USD"/>
    <n v="300"/>
    <n v="8483.1"/>
    <n v="28.277000000000001"/>
    <n v="300"/>
    <n v="8483.1"/>
    <n v="1"/>
    <n v="5.55"/>
    <n v="3.7"/>
    <n v="4.625"/>
    <n v="13.875"/>
  </r>
  <r>
    <s v="DL-4498"/>
    <s v="Freight forwarder ABC"/>
    <x v="2"/>
    <s v="Mombasa"/>
    <x v="4"/>
    <x v="6"/>
    <d v="2022-04-21T00:00:00"/>
    <d v="2022-05-17T00:00:00"/>
    <x v="0"/>
    <x v="4"/>
    <x v="0"/>
    <s v="Paid"/>
    <s v="Invoiced"/>
    <s v="TRANSPORTATION"/>
    <n v="32.274000000000001"/>
    <n v="600"/>
    <s v="USD"/>
    <n v="600"/>
    <n v="19364.400000000001"/>
    <n v="300"/>
    <s v="USD"/>
    <n v="300"/>
    <n v="9682.2000000000007"/>
    <n v="32.274000000000001"/>
    <n v="300"/>
    <n v="9682.2000000000007"/>
    <n v="1"/>
    <n v="3.9"/>
    <n v="2.6"/>
    <n v="3.25"/>
    <n v="9.75"/>
  </r>
  <r>
    <s v="DL-4500"/>
    <s v="Freight forwarder ABC"/>
    <x v="2"/>
    <s v="Mogadishu"/>
    <x v="4"/>
    <x v="16"/>
    <d v="2022-04-07T00:00:00"/>
    <d v="2022-05-13T00:00:00"/>
    <x v="0"/>
    <x v="4"/>
    <x v="0"/>
    <s v="Paid"/>
    <s v="Paid"/>
    <s v="TRANSPORTATION"/>
    <n v="28.323"/>
    <n v="600"/>
    <s v="USD"/>
    <n v="600"/>
    <n v="16993.8"/>
    <n v="300"/>
    <s v="USD"/>
    <n v="300"/>
    <n v="8496.9"/>
    <n v="28.323"/>
    <n v="300"/>
    <n v="8496.9"/>
    <n v="1"/>
    <n v="5.3999999999999995"/>
    <n v="3.6"/>
    <n v="4.5"/>
    <n v="13.5"/>
  </r>
  <r>
    <s v="DL-4502"/>
    <s v="Freight forwarder ABC"/>
    <x v="2"/>
    <s v="Addis Ababa"/>
    <x v="1"/>
    <x v="17"/>
    <d v="2022-03-31T00:00:00"/>
    <d v="2022-05-09T00:00:00"/>
    <x v="0"/>
    <x v="4"/>
    <x v="0"/>
    <s v="Paid"/>
    <s v="Paid"/>
    <s v="TRANSPORTATION"/>
    <n v="33.393999999999998"/>
    <n v="600"/>
    <s v="USD"/>
    <n v="600"/>
    <n v="20036.399999999998"/>
    <n v="300"/>
    <s v="USD"/>
    <n v="300"/>
    <n v="10018.199999999999"/>
    <n v="33.393999999999998"/>
    <n v="300"/>
    <n v="10018.199999999999"/>
    <n v="1"/>
    <n v="5.85"/>
    <n v="3.9000000000000004"/>
    <n v="4.875"/>
    <n v="14.625"/>
  </r>
  <r>
    <s v="DL-4552"/>
    <s v="Freight forwarder ABC"/>
    <x v="2"/>
    <s v="Addis Ababa"/>
    <x v="1"/>
    <x v="17"/>
    <d v="2022-03-29T00:00:00"/>
    <d v="2022-04-28T00:00:00"/>
    <x v="0"/>
    <x v="3"/>
    <x v="0"/>
    <s v="Paid"/>
    <s v="Missing"/>
    <s v="SECURITY &amp; ESCORT"/>
    <n v="32.15"/>
    <n v="20"/>
    <s v="USD"/>
    <n v="20"/>
    <n v="643"/>
    <n v="10"/>
    <s v="USD"/>
    <n v="10"/>
    <n v="321.5"/>
    <n v="32.15"/>
    <n v="10"/>
    <n v="321.5"/>
    <n v="1"/>
    <n v="4.5"/>
    <n v="3"/>
    <n v="3.75"/>
    <n v="11.25"/>
  </r>
  <r>
    <s v="DL-4553"/>
    <s v="Freight forwarder ABC"/>
    <x v="2"/>
    <s v="Marrakech"/>
    <x v="2"/>
    <x v="22"/>
    <d v="2022-03-31T00:00:00"/>
    <d v="2022-05-07T00:00:00"/>
    <x v="0"/>
    <x v="4"/>
    <x v="0"/>
    <s v="Paid"/>
    <s v="Missing"/>
    <s v="SECURITY &amp; ESCORT"/>
    <n v="33.235999999999997"/>
    <n v="20"/>
    <s v="USD"/>
    <n v="20"/>
    <n v="664.71999999999991"/>
    <n v="10"/>
    <s v="USD"/>
    <n v="10"/>
    <n v="332.35999999999996"/>
    <n v="33.235999999999997"/>
    <n v="10"/>
    <n v="332.35999999999996"/>
    <n v="1"/>
    <n v="5.55"/>
    <n v="3.7"/>
    <n v="4.625"/>
    <n v="13.875"/>
  </r>
  <r>
    <s v="DL-4554"/>
    <s v="Freight forwarder ABC"/>
    <x v="2"/>
    <s v="Mombasa"/>
    <x v="4"/>
    <x v="6"/>
    <d v="2022-03-29T00:00:00"/>
    <d v="2022-04-25T00:00:00"/>
    <x v="0"/>
    <x v="3"/>
    <x v="0"/>
    <s v="Paid"/>
    <s v="Missing"/>
    <s v="SECURITY &amp; ESCORT"/>
    <n v="32.305"/>
    <n v="20"/>
    <s v="USD"/>
    <n v="20"/>
    <n v="646.1"/>
    <n v="10"/>
    <s v="USD"/>
    <n v="10"/>
    <n v="323.05"/>
    <n v="32.305"/>
    <n v="10"/>
    <n v="323.05"/>
    <n v="1"/>
    <n v="4.05"/>
    <n v="2.7"/>
    <n v="3.375"/>
    <n v="10.125"/>
  </r>
  <r>
    <s v="DL-4555"/>
    <s v="Freight forwarder ABC"/>
    <x v="2"/>
    <s v="Mombasa"/>
    <x v="3"/>
    <x v="19"/>
    <d v="2022-03-28T00:00:00"/>
    <d v="2022-04-25T00:00:00"/>
    <x v="0"/>
    <x v="3"/>
    <x v="0"/>
    <s v="Paid"/>
    <s v="Missing"/>
    <s v="SECURITY &amp; ESCORT"/>
    <n v="32.360999999999997"/>
    <n v="20"/>
    <s v="USD"/>
    <n v="20"/>
    <n v="647.21999999999991"/>
    <n v="10"/>
    <s v="USD"/>
    <n v="10"/>
    <n v="323.60999999999996"/>
    <n v="32.360999999999997"/>
    <n v="10"/>
    <n v="323.60999999999996"/>
    <n v="1"/>
    <n v="4.2"/>
    <n v="2.8000000000000003"/>
    <n v="3.5"/>
    <n v="10.5"/>
  </r>
  <r>
    <s v="DL-4556"/>
    <s v="Freight forwarder ABC"/>
    <x v="2"/>
    <s v="Addis Ababa"/>
    <x v="0"/>
    <x v="23"/>
    <d v="2022-03-28T00:00:00"/>
    <d v="2022-04-25T00:00:00"/>
    <x v="0"/>
    <x v="3"/>
    <x v="0"/>
    <s v="Paid"/>
    <s v="Missing"/>
    <s v="SECURITY &amp; ESCORT"/>
    <n v="32.335000000000001"/>
    <n v="20"/>
    <s v="USD"/>
    <n v="20"/>
    <n v="646.70000000000005"/>
    <n v="10"/>
    <s v="USD"/>
    <n v="10"/>
    <n v="323.35000000000002"/>
    <n v="32.335000000000001"/>
    <n v="10"/>
    <n v="323.35000000000002"/>
    <n v="1"/>
    <n v="4.2"/>
    <n v="2.8000000000000003"/>
    <n v="3.5"/>
    <n v="10.5"/>
  </r>
  <r>
    <s v="DL-4557"/>
    <s v="Freight forwarder ABC"/>
    <x v="2"/>
    <s v="Mogadishu"/>
    <x v="0"/>
    <x v="0"/>
    <d v="2022-04-01T00:00:00"/>
    <d v="2022-05-04T00:00:00"/>
    <x v="0"/>
    <x v="4"/>
    <x v="0"/>
    <s v="Paid"/>
    <s v="Missing"/>
    <s v="SECURITY &amp; ESCORT"/>
    <n v="32.28"/>
    <n v="20"/>
    <s v="USD"/>
    <n v="20"/>
    <n v="645.6"/>
    <n v="10"/>
    <s v="USD"/>
    <n v="10"/>
    <n v="322.8"/>
    <n v="32.28"/>
    <n v="10"/>
    <n v="322.8"/>
    <n v="1"/>
    <n v="4.95"/>
    <n v="3.3000000000000003"/>
    <n v="4.125"/>
    <n v="12.375"/>
  </r>
  <r>
    <s v="DL-4558"/>
    <s v="Freight forwarder ABC"/>
    <x v="2"/>
    <s v="Addis Ababa"/>
    <x v="3"/>
    <x v="7"/>
    <d v="2022-03-31T00:00:00"/>
    <d v="2022-05-14T00:00:00"/>
    <x v="0"/>
    <x v="4"/>
    <x v="0"/>
    <s v="Paid"/>
    <s v="Missing"/>
    <s v="SECURITY &amp; ESCORT"/>
    <n v="32.198"/>
    <n v="20"/>
    <s v="USD"/>
    <n v="20"/>
    <n v="643.96"/>
    <n v="10"/>
    <s v="USD"/>
    <n v="10"/>
    <n v="321.98"/>
    <n v="32.198"/>
    <n v="10"/>
    <n v="321.98"/>
    <n v="1"/>
    <n v="6.6"/>
    <n v="4.4000000000000004"/>
    <n v="5.5"/>
    <n v="16.5"/>
  </r>
  <r>
    <s v="DL-4559"/>
    <s v="Freight forwarder ABC"/>
    <x v="2"/>
    <s v="Mogadishu"/>
    <x v="0"/>
    <x v="0"/>
    <d v="2022-04-07T00:00:00"/>
    <d v="2022-05-14T00:00:00"/>
    <x v="0"/>
    <x v="4"/>
    <x v="0"/>
    <s v="Paid"/>
    <s v="Missing"/>
    <s v="SECURITY &amp; ESCORT"/>
    <n v="32.192999999999998"/>
    <n v="20"/>
    <s v="USD"/>
    <n v="20"/>
    <n v="643.8599999999999"/>
    <n v="10"/>
    <s v="USD"/>
    <n v="10"/>
    <n v="321.92999999999995"/>
    <n v="32.192999999999998"/>
    <n v="10"/>
    <n v="321.92999999999995"/>
    <n v="1"/>
    <n v="5.55"/>
    <n v="3.7"/>
    <n v="4.625"/>
    <n v="13.875"/>
  </r>
  <r>
    <s v="DL-4560"/>
    <s v="Freight forwarder ABC"/>
    <x v="2"/>
    <s v="Mombasa"/>
    <x v="4"/>
    <x v="6"/>
    <d v="2022-04-01T00:00:00"/>
    <d v="2022-05-04T00:00:00"/>
    <x v="0"/>
    <x v="4"/>
    <x v="0"/>
    <s v="Paid"/>
    <s v="Missing"/>
    <s v="SECURITY &amp; ESCORT"/>
    <n v="32.408000000000001"/>
    <n v="20"/>
    <s v="USD"/>
    <n v="20"/>
    <n v="648.16000000000008"/>
    <n v="10"/>
    <s v="USD"/>
    <n v="10"/>
    <n v="324.08000000000004"/>
    <n v="32.408000000000001"/>
    <n v="10"/>
    <n v="324.08000000000004"/>
    <n v="1"/>
    <n v="4.95"/>
    <n v="3.3000000000000003"/>
    <n v="4.125"/>
    <n v="12.375"/>
  </r>
  <r>
    <s v="DL-4561"/>
    <s v="Freight forwarder ABC"/>
    <x v="2"/>
    <s v="Mogadishu"/>
    <x v="2"/>
    <x v="2"/>
    <d v="2022-04-01T00:00:00"/>
    <d v="2022-05-09T00:00:00"/>
    <x v="0"/>
    <x v="4"/>
    <x v="0"/>
    <s v="Paid"/>
    <s v="Missing"/>
    <s v="SECURITY &amp; ESCORT"/>
    <n v="33.180999999999997"/>
    <n v="20"/>
    <s v="USD"/>
    <n v="20"/>
    <n v="663.61999999999989"/>
    <n v="10"/>
    <s v="USD"/>
    <n v="10"/>
    <n v="331.80999999999995"/>
    <n v="33.180999999999997"/>
    <n v="10"/>
    <n v="331.80999999999995"/>
    <n v="1"/>
    <n v="5.7"/>
    <n v="3.8000000000000003"/>
    <n v="4.75"/>
    <n v="14.25"/>
  </r>
  <r>
    <s v="DL-4562"/>
    <s v="Freight forwarder ABC"/>
    <x v="2"/>
    <s v="Marrakech"/>
    <x v="0"/>
    <x v="5"/>
    <d v="2022-04-01T00:00:00"/>
    <d v="2022-05-04T00:00:00"/>
    <x v="0"/>
    <x v="4"/>
    <x v="0"/>
    <s v="Paid"/>
    <s v="Missing"/>
    <s v="SECURITY &amp; ESCORT"/>
    <n v="32.265000000000001"/>
    <n v="20"/>
    <s v="USD"/>
    <n v="20"/>
    <n v="645.29999999999995"/>
    <n v="10"/>
    <s v="USD"/>
    <n v="10"/>
    <n v="322.64999999999998"/>
    <n v="32.265000000000001"/>
    <n v="10"/>
    <n v="322.64999999999998"/>
    <n v="1"/>
    <n v="4.95"/>
    <n v="3.3000000000000003"/>
    <n v="4.125"/>
    <n v="12.375"/>
  </r>
  <r>
    <s v="DL-4563"/>
    <s v="Freight forwarder ABC"/>
    <x v="2"/>
    <s v="Mogadishu"/>
    <x v="3"/>
    <x v="20"/>
    <d v="2022-03-31T00:00:00"/>
    <d v="2022-05-06T00:00:00"/>
    <x v="0"/>
    <x v="4"/>
    <x v="0"/>
    <s v="Paid"/>
    <s v="Missing"/>
    <s v="SECURITY &amp; ESCORT"/>
    <n v="32.261000000000003"/>
    <n v="20"/>
    <s v="USD"/>
    <n v="20"/>
    <n v="645.22"/>
    <n v="10"/>
    <s v="USD"/>
    <n v="10"/>
    <n v="322.61"/>
    <n v="32.261000000000003"/>
    <n v="10"/>
    <n v="322.61"/>
    <n v="1"/>
    <n v="5.3999999999999995"/>
    <n v="3.6"/>
    <n v="4.5"/>
    <n v="13.5"/>
  </r>
  <r>
    <s v="DL-4564"/>
    <s v="Freight forwarder ABC"/>
    <x v="2"/>
    <s v="Marrakech"/>
    <x v="4"/>
    <x v="21"/>
    <d v="2022-04-07T00:00:00"/>
    <d v="2022-05-14T00:00:00"/>
    <x v="0"/>
    <x v="4"/>
    <x v="0"/>
    <s v="Paid"/>
    <s v="Missing"/>
    <s v="SECURITY &amp; ESCORT"/>
    <n v="28.277000000000001"/>
    <n v="20"/>
    <s v="USD"/>
    <n v="20"/>
    <n v="565.54"/>
    <n v="10"/>
    <s v="USD"/>
    <n v="10"/>
    <n v="282.77"/>
    <n v="28.276999999999997"/>
    <n v="10"/>
    <n v="282.77"/>
    <n v="1"/>
    <n v="5.55"/>
    <n v="3.7"/>
    <n v="4.625"/>
    <n v="13.875"/>
  </r>
  <r>
    <s v="DL-4565"/>
    <s v="Freight forwarder ABC"/>
    <x v="2"/>
    <s v="Mogadishu"/>
    <x v="3"/>
    <x v="20"/>
    <d v="2022-04-21T00:00:00"/>
    <d v="2022-05-17T00:00:00"/>
    <x v="0"/>
    <x v="4"/>
    <x v="0"/>
    <s v="Paid"/>
    <s v="Missing"/>
    <s v="SECURITY &amp; ESCORT"/>
    <n v="32.274000000000001"/>
    <n v="20"/>
    <s v="USD"/>
    <n v="20"/>
    <n v="645.48"/>
    <n v="10"/>
    <s v="USD"/>
    <n v="10"/>
    <n v="322.74"/>
    <n v="32.274000000000001"/>
    <n v="10"/>
    <n v="322.74"/>
    <n v="1"/>
    <n v="3.9"/>
    <n v="2.6"/>
    <n v="3.25"/>
    <n v="9.75"/>
  </r>
  <r>
    <s v="DL-4566"/>
    <s v="Freight forwarder ABC"/>
    <x v="2"/>
    <s v="Marrakech"/>
    <x v="2"/>
    <x v="22"/>
    <d v="2022-04-07T00:00:00"/>
    <d v="2022-05-13T00:00:00"/>
    <x v="0"/>
    <x v="4"/>
    <x v="0"/>
    <s v="Paid"/>
    <s v="Missing"/>
    <s v="SECURITY &amp; ESCORT"/>
    <n v="28.323"/>
    <n v="20"/>
    <s v="USD"/>
    <n v="20"/>
    <n v="566.46"/>
    <n v="10"/>
    <s v="USD"/>
    <n v="10"/>
    <n v="283.23"/>
    <n v="28.323"/>
    <n v="10"/>
    <n v="283.23"/>
    <n v="1"/>
    <n v="5.3999999999999995"/>
    <n v="3.6"/>
    <n v="4.5"/>
    <n v="13.5"/>
  </r>
  <r>
    <s v="DL-4567"/>
    <s v="Freight forwarder ABC"/>
    <x v="2"/>
    <s v="Mogadishu"/>
    <x v="4"/>
    <x v="16"/>
    <d v="2022-03-31T00:00:00"/>
    <d v="2022-05-09T00:00:00"/>
    <x v="0"/>
    <x v="4"/>
    <x v="0"/>
    <s v="Paid"/>
    <s v="Missing"/>
    <s v="SECURITY &amp; ESCORT"/>
    <n v="33.393999999999998"/>
    <n v="20"/>
    <s v="USD"/>
    <n v="20"/>
    <n v="667.88"/>
    <n v="10"/>
    <s v="USD"/>
    <n v="10"/>
    <n v="333.94"/>
    <n v="33.393999999999998"/>
    <n v="10"/>
    <n v="333.94"/>
    <n v="1"/>
    <n v="5.85"/>
    <n v="3.9000000000000004"/>
    <n v="4.875"/>
    <n v="14.625"/>
  </r>
  <r>
    <s v="DL-4569"/>
    <s v="Freight forwarder ABC"/>
    <x v="0"/>
    <s v="Addis Ababa"/>
    <x v="2"/>
    <x v="14"/>
    <d v="2022-01-28T00:00:00"/>
    <d v="2022-02-09T00:00:00"/>
    <x v="0"/>
    <x v="1"/>
    <x v="0"/>
    <s v="Paid"/>
    <s v="Invoiced"/>
    <s v="TRANSPORTATION"/>
    <n v="27"/>
    <n v="600"/>
    <s v="USD"/>
    <n v="600"/>
    <n v="16200"/>
    <n v="300"/>
    <s v="USD"/>
    <n v="300"/>
    <n v="8100"/>
    <n v="27"/>
    <n v="300"/>
    <n v="8100"/>
    <n v="1"/>
    <n v="1.7999999999999998"/>
    <n v="1.2000000000000002"/>
    <n v="1.5"/>
    <n v="4.5"/>
  </r>
  <r>
    <s v="DL-4570"/>
    <s v="Freight forwarder ABC"/>
    <x v="0"/>
    <s v="Addis Ababa"/>
    <x v="1"/>
    <x v="17"/>
    <d v="2022-01-28T00:00:00"/>
    <d v="2022-02-09T00:00:00"/>
    <x v="0"/>
    <x v="1"/>
    <x v="0"/>
    <s v="Paid"/>
    <s v="Missing"/>
    <s v="SECURITY &amp; ESCORT"/>
    <n v="27"/>
    <n v="20"/>
    <s v="USD"/>
    <n v="20"/>
    <n v="540"/>
    <n v="10"/>
    <s v="USD"/>
    <n v="10"/>
    <n v="270"/>
    <n v="27"/>
    <n v="10"/>
    <n v="270"/>
    <n v="1"/>
    <n v="1.7999999999999998"/>
    <n v="1.2000000000000002"/>
    <n v="1.5"/>
    <n v="4.5"/>
  </r>
  <r>
    <s v="DL-4572"/>
    <s v="Freight forwarder ABC"/>
    <x v="0"/>
    <s v="Mombasa"/>
    <x v="0"/>
    <x v="11"/>
    <d v="2022-01-19T00:00:00"/>
    <d v="2022-02-02T00:00:00"/>
    <x v="0"/>
    <x v="1"/>
    <x v="0"/>
    <s v="Paid"/>
    <s v="Invoiced"/>
    <s v="TRANSPORTATION"/>
    <n v="31.93"/>
    <n v="600"/>
    <s v="USD"/>
    <n v="600"/>
    <n v="19158"/>
    <n v="300"/>
    <s v="USD"/>
    <n v="300"/>
    <n v="9579"/>
    <n v="31.93"/>
    <n v="300"/>
    <n v="9579"/>
    <n v="1"/>
    <n v="2.1"/>
    <n v="1.4000000000000001"/>
    <n v="1.75"/>
    <n v="5.25"/>
  </r>
  <r>
    <s v="DL-4573"/>
    <s v="Freight forwarder ABC"/>
    <x v="0"/>
    <s v="Marrakech"/>
    <x v="4"/>
    <x v="21"/>
    <d v="2022-01-19T00:00:00"/>
    <d v="2022-02-15T00:00:00"/>
    <x v="0"/>
    <x v="1"/>
    <x v="0"/>
    <s v="Paid"/>
    <s v="Invoiced"/>
    <s v="TRANSPORTATION"/>
    <n v="29.076000000000001"/>
    <n v="600"/>
    <s v="USD"/>
    <n v="600"/>
    <n v="17445.599999999999"/>
    <n v="300"/>
    <s v="USD"/>
    <n v="300"/>
    <n v="8722.7999999999993"/>
    <n v="29.075999999999997"/>
    <n v="300"/>
    <n v="8722.7999999999993"/>
    <n v="1"/>
    <n v="4.05"/>
    <n v="2.7"/>
    <n v="3.375"/>
    <n v="10.125"/>
  </r>
  <r>
    <s v="DL-4577"/>
    <s v="Freight forwarder ABC"/>
    <x v="0"/>
    <s v="Addis Ababa"/>
    <x v="4"/>
    <x v="8"/>
    <d v="2022-02-26T00:00:00"/>
    <d v="2022-03-11T00:00:00"/>
    <x v="0"/>
    <x v="2"/>
    <x v="0"/>
    <s v="Paid"/>
    <s v="Paid"/>
    <s v="TRANSPORTATION"/>
    <n v="31.114999999999998"/>
    <n v="600"/>
    <s v="USD"/>
    <n v="600"/>
    <n v="18669"/>
    <n v="300"/>
    <s v="USD"/>
    <n v="300"/>
    <n v="9334.5"/>
    <n v="31.114999999999998"/>
    <n v="300"/>
    <n v="9334.5"/>
    <n v="1"/>
    <n v="1.95"/>
    <n v="1.3"/>
    <n v="1.625"/>
    <n v="4.875"/>
  </r>
  <r>
    <s v="DL-4579"/>
    <s v="Freight forwarder ABC"/>
    <x v="0"/>
    <s v="Marrakech"/>
    <x v="4"/>
    <x v="21"/>
    <d v="2022-02-25T00:00:00"/>
    <d v="2022-03-12T00:00:00"/>
    <x v="0"/>
    <x v="2"/>
    <x v="0"/>
    <s v="Paid"/>
    <s v="Paid"/>
    <s v="TRANSPORTATION"/>
    <n v="30.553999999999998"/>
    <n v="600"/>
    <s v="USD"/>
    <n v="600"/>
    <n v="18332.399999999998"/>
    <n v="300"/>
    <s v="USD"/>
    <n v="300"/>
    <n v="9166.1999999999989"/>
    <n v="30.553999999999995"/>
    <n v="300"/>
    <n v="9166.1999999999989"/>
    <n v="1"/>
    <n v="2.25"/>
    <n v="1.5"/>
    <n v="1.875"/>
    <n v="5.625"/>
  </r>
  <r>
    <s v="DL-4581"/>
    <s v="Freight forwarder ABC"/>
    <x v="0"/>
    <s v="Zanzibar"/>
    <x v="1"/>
    <x v="24"/>
    <d v="2022-02-25T00:00:00"/>
    <d v="2022-03-12T00:00:00"/>
    <x v="0"/>
    <x v="2"/>
    <x v="0"/>
    <s v="Paid"/>
    <s v="Paid"/>
    <s v="TRANSPORTATION"/>
    <n v="31.111999999999998"/>
    <n v="600"/>
    <s v="USD"/>
    <n v="600"/>
    <n v="18667.2"/>
    <n v="300"/>
    <s v="USD"/>
    <n v="300"/>
    <n v="9333.6"/>
    <n v="31.112000000000002"/>
    <n v="300"/>
    <n v="9333.6"/>
    <n v="1"/>
    <n v="2.25"/>
    <n v="1.5"/>
    <n v="1.875"/>
    <n v="5.625"/>
  </r>
  <r>
    <s v="DL-4583"/>
    <s v="Freight forwarder ABC"/>
    <x v="0"/>
    <s v="Addis Ababa"/>
    <x v="2"/>
    <x v="14"/>
    <d v="2022-03-15T00:00:00"/>
    <d v="2022-03-28T00:00:00"/>
    <x v="0"/>
    <x v="2"/>
    <x v="0"/>
    <s v="Paid"/>
    <s v="Paid"/>
    <s v="TRANSPORTATION"/>
    <n v="31.138999999999999"/>
    <n v="600"/>
    <s v="USD"/>
    <n v="600"/>
    <n v="18683.399999999998"/>
    <n v="300"/>
    <s v="USD"/>
    <n v="300"/>
    <n v="9341.6999999999989"/>
    <n v="31.138999999999996"/>
    <n v="300"/>
    <n v="9341.6999999999989"/>
    <n v="1"/>
    <n v="1.95"/>
    <n v="1.3"/>
    <n v="1.625"/>
    <n v="4.875"/>
  </r>
  <r>
    <s v="DL-4585"/>
    <s v="Freight forwarder ABC"/>
    <x v="0"/>
    <s v="Mombasa"/>
    <x v="4"/>
    <x v="6"/>
    <d v="2022-03-15T00:00:00"/>
    <d v="2022-03-28T00:00:00"/>
    <x v="0"/>
    <x v="2"/>
    <x v="0"/>
    <s v="Paid"/>
    <s v="Paid"/>
    <s v="TRANSPORTATION"/>
    <n v="30.864000000000001"/>
    <n v="600"/>
    <s v="USD"/>
    <n v="600"/>
    <n v="18518.400000000001"/>
    <n v="300"/>
    <s v="USD"/>
    <n v="300"/>
    <n v="9259.2000000000007"/>
    <n v="30.864000000000001"/>
    <n v="300"/>
    <n v="9259.2000000000007"/>
    <n v="1"/>
    <n v="1.95"/>
    <n v="1.3"/>
    <n v="1.625"/>
    <n v="4.875"/>
  </r>
  <r>
    <s v="DL-4587"/>
    <s v="Freight forwarder ABC"/>
    <x v="0"/>
    <s v="Mogadishu"/>
    <x v="1"/>
    <x v="1"/>
    <d v="2022-03-15T00:00:00"/>
    <d v="2022-03-29T00:00:00"/>
    <x v="0"/>
    <x v="2"/>
    <x v="0"/>
    <s v="Paid"/>
    <s v="Paid"/>
    <s v="TRANSPORTATION"/>
    <n v="31.277000000000001"/>
    <n v="600"/>
    <s v="USD"/>
    <n v="600"/>
    <n v="18766.2"/>
    <n v="300"/>
    <s v="USD"/>
    <n v="300"/>
    <n v="9383.1"/>
    <n v="31.277000000000001"/>
    <n v="300"/>
    <n v="9383.1"/>
    <n v="1"/>
    <n v="2.1"/>
    <n v="1.4000000000000001"/>
    <n v="1.75"/>
    <n v="5.25"/>
  </r>
  <r>
    <s v="DL-4588"/>
    <s v="Freight forwarder ABC"/>
    <x v="0"/>
    <s v="Mombasa"/>
    <x v="2"/>
    <x v="3"/>
    <d v="2022-03-25T00:00:00"/>
    <d v="2022-04-08T00:00:00"/>
    <x v="0"/>
    <x v="3"/>
    <x v="0"/>
    <s v="Paid"/>
    <s v="Paid"/>
    <s v="TRANSPORTATION"/>
    <n v="31.297000000000001"/>
    <n v="600"/>
    <s v="USD"/>
    <n v="600"/>
    <n v="18778.2"/>
    <n v="300"/>
    <s v="USD"/>
    <n v="300"/>
    <n v="9389.1"/>
    <n v="31.297000000000001"/>
    <n v="300"/>
    <n v="9389.1"/>
    <n v="1"/>
    <n v="2.1"/>
    <n v="1.4000000000000001"/>
    <n v="1.75"/>
    <n v="5.25"/>
  </r>
  <r>
    <s v="DL-4589"/>
    <s v="Freight forwarder ABC"/>
    <x v="0"/>
    <s v="Marrakech"/>
    <x v="1"/>
    <x v="9"/>
    <d v="2022-03-25T00:00:00"/>
    <d v="2022-04-06T00:00:00"/>
    <x v="0"/>
    <x v="3"/>
    <x v="0"/>
    <s v="Paid"/>
    <s v="Paid"/>
    <s v="TRANSPORTATION"/>
    <n v="31.265000000000001"/>
    <n v="600"/>
    <s v="USD"/>
    <n v="600"/>
    <n v="18759"/>
    <n v="300"/>
    <s v="USD"/>
    <n v="300"/>
    <n v="9379.5"/>
    <n v="31.265000000000001"/>
    <n v="300"/>
    <n v="9379.5"/>
    <n v="1"/>
    <n v="1.7999999999999998"/>
    <n v="1.2000000000000002"/>
    <n v="1.5"/>
    <n v="4.5"/>
  </r>
  <r>
    <s v="DL-4592"/>
    <s v="Freight forwarder ABC"/>
    <x v="2"/>
    <s v="Addis Ababa"/>
    <x v="2"/>
    <x v="14"/>
    <d v="2022-04-05T00:00:00"/>
    <d v="2022-05-06T00:00:00"/>
    <x v="0"/>
    <x v="4"/>
    <x v="0"/>
    <s v="Paid"/>
    <s v="Invoiced"/>
    <s v="TRANSPORTATION"/>
    <n v="29.84"/>
    <n v="600"/>
    <s v="USD"/>
    <n v="600"/>
    <n v="17904"/>
    <n v="300"/>
    <s v="USD"/>
    <n v="300"/>
    <n v="8952"/>
    <n v="29.84"/>
    <n v="300"/>
    <n v="8952"/>
    <n v="1"/>
    <n v="4.6499999999999995"/>
    <n v="3.1"/>
    <n v="3.875"/>
    <n v="11.625"/>
  </r>
  <r>
    <s v="DL-4594"/>
    <s v="Freight forwarder ABC"/>
    <x v="2"/>
    <s v="Zanzibar"/>
    <x v="0"/>
    <x v="15"/>
    <d v="2022-04-04T00:00:00"/>
    <d v="2022-05-05T00:00:00"/>
    <x v="0"/>
    <x v="4"/>
    <x v="0"/>
    <s v="Paid"/>
    <s v="Invoiced"/>
    <s v="TRANSPORTATION"/>
    <n v="29.84"/>
    <n v="600"/>
    <s v="USD"/>
    <n v="600"/>
    <n v="17904"/>
    <n v="300"/>
    <s v="USD"/>
    <n v="300"/>
    <n v="8952"/>
    <n v="29.84"/>
    <n v="300"/>
    <n v="8952"/>
    <n v="1"/>
    <n v="4.6499999999999995"/>
    <n v="3.1"/>
    <n v="3.875"/>
    <n v="11.625"/>
  </r>
  <r>
    <s v="DL-4596"/>
    <s v="Freight forwarder ABC"/>
    <x v="2"/>
    <s v="Addis Ababa"/>
    <x v="0"/>
    <x v="23"/>
    <d v="2022-04-04T00:00:00"/>
    <d v="2022-05-04T00:00:00"/>
    <x v="0"/>
    <x v="4"/>
    <x v="0"/>
    <s v="Paid"/>
    <s v="Invoiced"/>
    <s v="TRANSPORTATION"/>
    <n v="29.82"/>
    <n v="600"/>
    <s v="USD"/>
    <n v="600"/>
    <n v="17892"/>
    <n v="300"/>
    <s v="USD"/>
    <n v="300"/>
    <n v="8946"/>
    <n v="29.82"/>
    <n v="300"/>
    <n v="8946"/>
    <n v="1"/>
    <n v="4.5"/>
    <n v="3"/>
    <n v="3.75"/>
    <n v="11.25"/>
  </r>
  <r>
    <s v="DL-4598"/>
    <s v="Freight forwarder ABC"/>
    <x v="2"/>
    <s v="Mombasa"/>
    <x v="2"/>
    <x v="3"/>
    <d v="2022-04-16T00:00:00"/>
    <d v="2022-05-16T00:00:00"/>
    <x v="0"/>
    <x v="4"/>
    <x v="0"/>
    <s v="Paid"/>
    <s v="Paid"/>
    <s v="TRANSPORTATION"/>
    <n v="29.7"/>
    <n v="600"/>
    <s v="USD"/>
    <n v="600"/>
    <n v="17820"/>
    <n v="300"/>
    <s v="USD"/>
    <n v="300"/>
    <n v="8910"/>
    <n v="29.7"/>
    <n v="300"/>
    <n v="8910"/>
    <n v="1"/>
    <n v="4.5"/>
    <n v="3"/>
    <n v="3.75"/>
    <n v="11.25"/>
  </r>
  <r>
    <s v="DL-4600"/>
    <s v="Freight forwarder ABC"/>
    <x v="2"/>
    <s v="Mogadishu"/>
    <x v="2"/>
    <x v="2"/>
    <d v="2022-04-14T00:00:00"/>
    <d v="2022-05-23T00:00:00"/>
    <x v="0"/>
    <x v="4"/>
    <x v="0"/>
    <s v="Paid"/>
    <s v="Paid"/>
    <s v="TRANSPORTATION"/>
    <n v="29.76"/>
    <n v="600"/>
    <s v="USD"/>
    <n v="600"/>
    <n v="17856"/>
    <n v="300"/>
    <s v="USD"/>
    <n v="300"/>
    <n v="8928"/>
    <n v="29.76"/>
    <n v="300"/>
    <n v="8928"/>
    <n v="1"/>
    <n v="5.85"/>
    <n v="3.9000000000000004"/>
    <n v="4.875"/>
    <n v="14.625"/>
  </r>
  <r>
    <s v="DL-4602"/>
    <s v="Freight forwarder ABC"/>
    <x v="2"/>
    <s v="Marrakech"/>
    <x v="4"/>
    <x v="21"/>
    <d v="2022-04-13T00:00:00"/>
    <d v="2022-05-12T00:00:00"/>
    <x v="0"/>
    <x v="4"/>
    <x v="0"/>
    <s v="Paid"/>
    <s v="Paid"/>
    <s v="TRANSPORTATION"/>
    <n v="29.68"/>
    <n v="600"/>
    <s v="USD"/>
    <n v="600"/>
    <n v="17808"/>
    <n v="300"/>
    <s v="USD"/>
    <n v="300"/>
    <n v="8904"/>
    <n v="29.68"/>
    <n v="300"/>
    <n v="8904"/>
    <n v="1"/>
    <n v="4.3499999999999996"/>
    <n v="2.9000000000000004"/>
    <n v="3.625"/>
    <n v="10.875"/>
  </r>
  <r>
    <s v="DL-4604"/>
    <s v="Freight forwarder ABC"/>
    <x v="2"/>
    <s v="Zanzibar"/>
    <x v="2"/>
    <x v="13"/>
    <d v="2022-04-06T00:00:00"/>
    <d v="2022-05-06T00:00:00"/>
    <x v="0"/>
    <x v="4"/>
    <x v="0"/>
    <s v="Paid"/>
    <s v="Paid"/>
    <s v="TRANSPORTATION"/>
    <n v="33.86"/>
    <n v="600"/>
    <s v="USD"/>
    <n v="600"/>
    <n v="20316"/>
    <n v="300"/>
    <s v="USD"/>
    <n v="300"/>
    <n v="10158"/>
    <n v="33.86"/>
    <n v="300"/>
    <n v="10158"/>
    <n v="1"/>
    <n v="4.5"/>
    <n v="3"/>
    <n v="3.75"/>
    <n v="11.25"/>
  </r>
  <r>
    <s v="DL-4606"/>
    <s v="Freight forwarder ABC"/>
    <x v="2"/>
    <s v="Marrakech"/>
    <x v="3"/>
    <x v="4"/>
    <d v="2022-04-12T00:00:00"/>
    <d v="2022-05-09T00:00:00"/>
    <x v="0"/>
    <x v="4"/>
    <x v="0"/>
    <s v="Paid"/>
    <s v="Paid"/>
    <s v="TRANSPORTATION"/>
    <n v="29.82"/>
    <n v="600"/>
    <s v="USD"/>
    <n v="600"/>
    <n v="17892"/>
    <n v="300"/>
    <s v="USD"/>
    <n v="300"/>
    <n v="8946"/>
    <n v="29.82"/>
    <n v="300"/>
    <n v="8946"/>
    <n v="1"/>
    <n v="4.05"/>
    <n v="2.7"/>
    <n v="3.375"/>
    <n v="10.125"/>
  </r>
  <r>
    <s v="DL-4608"/>
    <s v="Freight forwarder ABC"/>
    <x v="2"/>
    <s v="Zanzibar"/>
    <x v="0"/>
    <x v="15"/>
    <d v="2022-04-14T00:00:00"/>
    <d v="2022-05-16T00:00:00"/>
    <x v="0"/>
    <x v="4"/>
    <x v="0"/>
    <s v="Paid"/>
    <s v="Paid"/>
    <s v="TRANSPORTATION"/>
    <n v="32.92"/>
    <n v="600"/>
    <s v="USD"/>
    <n v="600"/>
    <n v="19752"/>
    <n v="300"/>
    <s v="USD"/>
    <n v="300"/>
    <n v="9876"/>
    <n v="32.92"/>
    <n v="300"/>
    <n v="9876"/>
    <n v="1"/>
    <n v="4.8"/>
    <n v="3.2"/>
    <n v="4"/>
    <n v="12"/>
  </r>
  <r>
    <s v="DL-4610"/>
    <s v="Freight forwarder ABC"/>
    <x v="2"/>
    <s v="Addis Ababa"/>
    <x v="2"/>
    <x v="14"/>
    <d v="2022-04-07T00:00:00"/>
    <d v="2022-05-04T00:00:00"/>
    <x v="0"/>
    <x v="4"/>
    <x v="0"/>
    <s v="Paid"/>
    <s v="Invoiced"/>
    <s v="TRANSPORTATION"/>
    <n v="29.96"/>
    <n v="600"/>
    <s v="USD"/>
    <n v="600"/>
    <n v="17976"/>
    <n v="300"/>
    <s v="USD"/>
    <n v="300"/>
    <n v="8988"/>
    <n v="29.96"/>
    <n v="300"/>
    <n v="8988"/>
    <n v="1"/>
    <n v="4.05"/>
    <n v="2.7"/>
    <n v="3.375"/>
    <n v="10.125"/>
  </r>
  <r>
    <s v="DL-4612"/>
    <s v="Freight forwarder ABC"/>
    <x v="2"/>
    <s v="Marrakech"/>
    <x v="2"/>
    <x v="22"/>
    <d v="2022-04-08T00:00:00"/>
    <d v="2022-05-09T00:00:00"/>
    <x v="0"/>
    <x v="4"/>
    <x v="0"/>
    <s v="Paid"/>
    <s v="Paid"/>
    <s v="TRANSPORTATION"/>
    <n v="28.8"/>
    <n v="600"/>
    <s v="USD"/>
    <n v="600"/>
    <n v="17280"/>
    <n v="300"/>
    <s v="USD"/>
    <n v="300"/>
    <n v="8640"/>
    <n v="28.8"/>
    <n v="300"/>
    <n v="8640"/>
    <n v="1"/>
    <n v="4.6499999999999995"/>
    <n v="3.1"/>
    <n v="3.875"/>
    <n v="11.625"/>
  </r>
  <r>
    <s v="DL-4614"/>
    <s v="Freight forwarder ABC"/>
    <x v="2"/>
    <s v="Addis Ababa"/>
    <x v="2"/>
    <x v="14"/>
    <d v="2022-04-12T00:00:00"/>
    <d v="2022-05-06T00:00:00"/>
    <x v="0"/>
    <x v="4"/>
    <x v="0"/>
    <s v="Paid"/>
    <s v="Invoiced"/>
    <s v="TRANSPORTATION"/>
    <n v="29.84"/>
    <n v="600"/>
    <s v="USD"/>
    <n v="600"/>
    <n v="17904"/>
    <n v="300"/>
    <s v="USD"/>
    <n v="300"/>
    <n v="8952"/>
    <n v="29.84"/>
    <n v="300"/>
    <n v="8952"/>
    <n v="1"/>
    <n v="3.5999999999999996"/>
    <n v="2.4000000000000004"/>
    <n v="3"/>
    <n v="9"/>
  </r>
  <r>
    <s v="DL-4616"/>
    <s v="Freight forwarder ABC"/>
    <x v="2"/>
    <s v="Mogadishu"/>
    <x v="2"/>
    <x v="2"/>
    <d v="2022-04-12T00:00:00"/>
    <d v="2022-05-06T00:00:00"/>
    <x v="0"/>
    <x v="4"/>
    <x v="0"/>
    <s v="Paid"/>
    <s v="Invoiced"/>
    <s v="TRANSPORTATION"/>
    <n v="29.72"/>
    <n v="600"/>
    <s v="USD"/>
    <n v="600"/>
    <n v="17832"/>
    <n v="300"/>
    <s v="USD"/>
    <n v="300"/>
    <n v="8916"/>
    <n v="29.72"/>
    <n v="300"/>
    <n v="8916"/>
    <n v="1"/>
    <n v="3.5999999999999996"/>
    <n v="2.4000000000000004"/>
    <n v="3"/>
    <n v="9"/>
  </r>
  <r>
    <s v="DL-4618"/>
    <s v="Freight forwarder ABC"/>
    <x v="2"/>
    <s v="Marrakech"/>
    <x v="4"/>
    <x v="21"/>
    <d v="2022-04-08T00:00:00"/>
    <d v="2022-05-10T00:00:00"/>
    <x v="0"/>
    <x v="4"/>
    <x v="0"/>
    <s v="Paid"/>
    <s v="Paid"/>
    <s v="TRANSPORTATION"/>
    <n v="28.94"/>
    <n v="600"/>
    <s v="USD"/>
    <n v="600"/>
    <n v="17364"/>
    <n v="300"/>
    <s v="USD"/>
    <n v="300"/>
    <n v="8682"/>
    <n v="28.94"/>
    <n v="300"/>
    <n v="8682"/>
    <n v="1"/>
    <n v="4.8"/>
    <n v="3.2"/>
    <n v="4"/>
    <n v="12"/>
  </r>
  <r>
    <s v="DL-4620"/>
    <s v="Freight forwarder ABC"/>
    <x v="2"/>
    <s v="Mombasa"/>
    <x v="0"/>
    <x v="11"/>
    <d v="2022-04-13T00:00:00"/>
    <d v="2022-05-16T00:00:00"/>
    <x v="0"/>
    <x v="4"/>
    <x v="0"/>
    <s v="Paid"/>
    <s v="Paid"/>
    <s v="TRANSPORTATION"/>
    <n v="30.08"/>
    <n v="600"/>
    <s v="USD"/>
    <n v="600"/>
    <n v="18048"/>
    <n v="300"/>
    <s v="USD"/>
    <n v="300"/>
    <n v="9024"/>
    <n v="30.08"/>
    <n v="300"/>
    <n v="9024"/>
    <n v="1"/>
    <n v="4.95"/>
    <n v="3.3000000000000003"/>
    <n v="4.125"/>
    <n v="12.375"/>
  </r>
  <r>
    <s v="DL-4622"/>
    <s v="Freight forwarder ABC"/>
    <x v="2"/>
    <s v="Mombasa"/>
    <x v="2"/>
    <x v="3"/>
    <d v="2022-04-06T00:00:00"/>
    <d v="2022-05-13T00:00:00"/>
    <x v="0"/>
    <x v="4"/>
    <x v="0"/>
    <s v="Paid"/>
    <s v="Paid"/>
    <s v="TRANSPORTATION"/>
    <n v="29.82"/>
    <n v="600"/>
    <s v="USD"/>
    <n v="600"/>
    <n v="17892"/>
    <n v="300"/>
    <s v="USD"/>
    <n v="300"/>
    <n v="8946"/>
    <n v="29.82"/>
    <n v="300"/>
    <n v="8946"/>
    <n v="1"/>
    <n v="5.55"/>
    <n v="3.7"/>
    <n v="4.625"/>
    <n v="13.875"/>
  </r>
  <r>
    <s v="DL-4624"/>
    <s v="Freight forwarder ABC"/>
    <x v="2"/>
    <s v="Mogadishu"/>
    <x v="0"/>
    <x v="0"/>
    <d v="2022-04-07T00:00:00"/>
    <d v="2022-05-04T00:00:00"/>
    <x v="0"/>
    <x v="4"/>
    <x v="0"/>
    <s v="Paid"/>
    <s v="Invoiced"/>
    <s v="TRANSPORTATION"/>
    <n v="29.88"/>
    <n v="600"/>
    <s v="USD"/>
    <n v="600"/>
    <n v="17928"/>
    <n v="300"/>
    <s v="USD"/>
    <n v="300"/>
    <n v="8964"/>
    <n v="29.88"/>
    <n v="300"/>
    <n v="8964"/>
    <n v="1"/>
    <n v="4.05"/>
    <n v="2.7"/>
    <n v="3.375"/>
    <n v="10.125"/>
  </r>
  <r>
    <s v="DL-4626"/>
    <s v="Freight forwarder ABC"/>
    <x v="2"/>
    <s v="Mombasa"/>
    <x v="1"/>
    <x v="18"/>
    <d v="2022-04-06T00:00:00"/>
    <d v="2022-05-05T00:00:00"/>
    <x v="0"/>
    <x v="4"/>
    <x v="0"/>
    <s v="Paid"/>
    <s v="Paid"/>
    <s v="TRANSPORTATION"/>
    <n v="29.78"/>
    <n v="600"/>
    <s v="USD"/>
    <n v="600"/>
    <n v="17868"/>
    <n v="300"/>
    <s v="USD"/>
    <n v="300"/>
    <n v="8934"/>
    <n v="29.78"/>
    <n v="300"/>
    <n v="8934"/>
    <n v="1"/>
    <n v="4.3499999999999996"/>
    <n v="2.9000000000000004"/>
    <n v="3.625"/>
    <n v="10.875"/>
  </r>
  <r>
    <s v="DL-4628"/>
    <s v="Freight forwarder ABC"/>
    <x v="2"/>
    <s v="Marrakech"/>
    <x v="4"/>
    <x v="21"/>
    <d v="2022-04-06T00:00:00"/>
    <d v="2022-05-05T00:00:00"/>
    <x v="0"/>
    <x v="4"/>
    <x v="0"/>
    <s v="Paid"/>
    <s v="Invoiced"/>
    <s v="TRANSPORTATION"/>
    <n v="29.88"/>
    <n v="600"/>
    <s v="USD"/>
    <n v="600"/>
    <n v="17928"/>
    <n v="300"/>
    <s v="USD"/>
    <n v="300"/>
    <n v="8964"/>
    <n v="29.88"/>
    <n v="300"/>
    <n v="8964"/>
    <n v="1"/>
    <n v="4.3499999999999996"/>
    <n v="2.9000000000000004"/>
    <n v="3.625"/>
    <n v="10.875"/>
  </r>
  <r>
    <s v="DL-4630"/>
    <s v="Freight forwarder ABC"/>
    <x v="2"/>
    <s v="Addis Ababa"/>
    <x v="0"/>
    <x v="23"/>
    <d v="2022-04-06T00:00:00"/>
    <d v="2022-05-05T00:00:00"/>
    <x v="0"/>
    <x v="4"/>
    <x v="0"/>
    <s v="Paid"/>
    <s v="Invoiced"/>
    <s v="TRANSPORTATION"/>
    <n v="29.44"/>
    <n v="600"/>
    <s v="USD"/>
    <n v="600"/>
    <n v="17664"/>
    <n v="300"/>
    <s v="USD"/>
    <n v="300"/>
    <n v="8832"/>
    <n v="29.44"/>
    <n v="300"/>
    <n v="8832"/>
    <n v="1"/>
    <n v="4.3499999999999996"/>
    <n v="2.9000000000000004"/>
    <n v="3.625"/>
    <n v="10.875"/>
  </r>
  <r>
    <s v="DL-4632"/>
    <s v="Freight forwarder ABC"/>
    <x v="2"/>
    <s v="Addis Ababa"/>
    <x v="4"/>
    <x v="8"/>
    <d v="2022-04-07T00:00:00"/>
    <d v="2022-05-05T00:00:00"/>
    <x v="0"/>
    <x v="4"/>
    <x v="0"/>
    <s v="Paid"/>
    <s v="Invoiced"/>
    <s v="TRANSPORTATION"/>
    <n v="29.84"/>
    <n v="600"/>
    <s v="USD"/>
    <n v="600"/>
    <n v="17904"/>
    <n v="300"/>
    <s v="USD"/>
    <n v="300"/>
    <n v="8952"/>
    <n v="29.84"/>
    <n v="300"/>
    <n v="8952"/>
    <n v="1"/>
    <n v="4.2"/>
    <n v="2.8000000000000003"/>
    <n v="3.5"/>
    <n v="10.5"/>
  </r>
  <r>
    <s v="DL-4634"/>
    <s v="Freight forwarder ABC"/>
    <x v="2"/>
    <s v="Marrakech"/>
    <x v="3"/>
    <x v="4"/>
    <d v="2022-04-06T00:00:00"/>
    <d v="2022-05-12T00:00:00"/>
    <x v="0"/>
    <x v="4"/>
    <x v="0"/>
    <s v="Paid"/>
    <s v="Paid"/>
    <s v="TRANSPORTATION"/>
    <n v="28.88"/>
    <n v="600"/>
    <s v="USD"/>
    <n v="600"/>
    <n v="17328"/>
    <n v="300"/>
    <s v="USD"/>
    <n v="300"/>
    <n v="8664"/>
    <n v="28.88"/>
    <n v="300"/>
    <n v="8664"/>
    <n v="1"/>
    <n v="5.3999999999999995"/>
    <n v="3.6"/>
    <n v="4.5"/>
    <n v="13.5"/>
  </r>
  <r>
    <s v="DL-4636"/>
    <s v="Freight forwarder ABC"/>
    <x v="2"/>
    <s v="Marrakech"/>
    <x v="2"/>
    <x v="22"/>
    <d v="2022-04-06T00:00:00"/>
    <d v="2022-05-05T00:00:00"/>
    <x v="0"/>
    <x v="4"/>
    <x v="0"/>
    <s v="Paid"/>
    <s v="Paid"/>
    <s v="TRANSPORTATION"/>
    <n v="29.6"/>
    <n v="600"/>
    <s v="USD"/>
    <n v="600"/>
    <n v="17760"/>
    <n v="300"/>
    <s v="USD"/>
    <n v="300"/>
    <n v="8880"/>
    <n v="29.6"/>
    <n v="300"/>
    <n v="8880"/>
    <n v="1"/>
    <n v="4.3499999999999996"/>
    <n v="2.9000000000000004"/>
    <n v="3.625"/>
    <n v="10.875"/>
  </r>
  <r>
    <s v="DL-4638"/>
    <s v="Freight forwarder ABC"/>
    <x v="2"/>
    <s v="Marrakech"/>
    <x v="1"/>
    <x v="9"/>
    <d v="2022-04-08T00:00:00"/>
    <d v="2022-05-09T00:00:00"/>
    <x v="0"/>
    <x v="4"/>
    <x v="0"/>
    <s v="Paid"/>
    <s v="Paid"/>
    <s v="TRANSPORTATION"/>
    <n v="30.06"/>
    <n v="600"/>
    <s v="USD"/>
    <n v="600"/>
    <n v="18036"/>
    <n v="300"/>
    <s v="USD"/>
    <n v="300"/>
    <n v="9018"/>
    <n v="30.06"/>
    <n v="300"/>
    <n v="9018"/>
    <n v="1"/>
    <n v="4.6499999999999995"/>
    <n v="3.1"/>
    <n v="3.875"/>
    <n v="11.625"/>
  </r>
  <r>
    <s v="DL-4640"/>
    <s v="Freight forwarder ABC"/>
    <x v="2"/>
    <s v="Mombasa"/>
    <x v="1"/>
    <x v="18"/>
    <d v="2022-04-16T00:00:00"/>
    <d v="2022-05-23T00:00:00"/>
    <x v="0"/>
    <x v="4"/>
    <x v="0"/>
    <s v="Paid"/>
    <s v="Paid"/>
    <s v="TRANSPORTATION"/>
    <n v="32.92"/>
    <n v="600"/>
    <s v="USD"/>
    <n v="600"/>
    <n v="19752"/>
    <n v="300"/>
    <s v="USD"/>
    <n v="300"/>
    <n v="9876"/>
    <n v="32.92"/>
    <n v="300"/>
    <n v="9876"/>
    <n v="1"/>
    <n v="5.55"/>
    <n v="3.7"/>
    <n v="4.625"/>
    <n v="13.875"/>
  </r>
  <r>
    <s v="DL-4642"/>
    <s v="Freight forwarder ABC"/>
    <x v="2"/>
    <s v="Addis Ababa"/>
    <x v="0"/>
    <x v="23"/>
    <d v="2022-04-05T00:00:00"/>
    <d v="2022-05-05T00:00:00"/>
    <x v="0"/>
    <x v="4"/>
    <x v="0"/>
    <s v="Paid"/>
    <s v="Paid"/>
    <s v="TRANSPORTATION"/>
    <n v="28.76"/>
    <n v="600"/>
    <s v="USD"/>
    <n v="600"/>
    <n v="17256"/>
    <n v="300"/>
    <s v="USD"/>
    <n v="300"/>
    <n v="8628"/>
    <n v="28.76"/>
    <n v="300"/>
    <n v="8628"/>
    <n v="1"/>
    <n v="4.5"/>
    <n v="3"/>
    <n v="3.75"/>
    <n v="11.25"/>
  </r>
  <r>
    <s v="DL-4644"/>
    <s v="Freight forwarder ABC"/>
    <x v="2"/>
    <s v="Mogadishu"/>
    <x v="2"/>
    <x v="2"/>
    <d v="2022-04-07T00:00:00"/>
    <d v="2022-05-05T00:00:00"/>
    <x v="0"/>
    <x v="4"/>
    <x v="0"/>
    <s v="Paid"/>
    <s v="Invoiced"/>
    <s v="TRANSPORTATION"/>
    <n v="29.82"/>
    <n v="600"/>
    <s v="USD"/>
    <n v="600"/>
    <n v="17892"/>
    <n v="300"/>
    <s v="USD"/>
    <n v="300"/>
    <n v="8946"/>
    <n v="29.82"/>
    <n v="300"/>
    <n v="8946"/>
    <n v="1"/>
    <n v="4.2"/>
    <n v="2.8000000000000003"/>
    <n v="3.5"/>
    <n v="10.5"/>
  </r>
  <r>
    <s v="DL-4646"/>
    <s v="Freight forwarder ABC"/>
    <x v="2"/>
    <s v="Addis Ababa"/>
    <x v="1"/>
    <x v="17"/>
    <d v="2022-04-11T00:00:00"/>
    <d v="2022-05-05T00:00:00"/>
    <x v="0"/>
    <x v="4"/>
    <x v="0"/>
    <s v="Paid"/>
    <s v="Invoiced"/>
    <s v="TRANSPORTATION"/>
    <n v="29.94"/>
    <n v="600"/>
    <s v="USD"/>
    <n v="600"/>
    <n v="17964"/>
    <n v="300"/>
    <s v="USD"/>
    <n v="300"/>
    <n v="8982"/>
    <n v="29.94"/>
    <n v="300"/>
    <n v="8982"/>
    <n v="1"/>
    <n v="3.5999999999999996"/>
    <n v="2.4000000000000004"/>
    <n v="3"/>
    <n v="9"/>
  </r>
  <r>
    <s v="DL-4648"/>
    <s v="Freight forwarder ABC"/>
    <x v="2"/>
    <s v="Mombasa"/>
    <x v="0"/>
    <x v="11"/>
    <d v="2022-04-19T00:00:00"/>
    <d v="2022-05-18T00:00:00"/>
    <x v="0"/>
    <x v="4"/>
    <x v="0"/>
    <s v="Paid"/>
    <s v="Paid"/>
    <s v="TRANSPORTATION"/>
    <n v="32.979999999999997"/>
    <n v="600"/>
    <s v="USD"/>
    <n v="600"/>
    <n v="19787.999999999996"/>
    <n v="300"/>
    <s v="USD"/>
    <n v="300"/>
    <n v="9893.9999999999982"/>
    <n v="32.979999999999997"/>
    <n v="300"/>
    <n v="9893.9999999999982"/>
    <n v="1"/>
    <n v="4.3499999999999996"/>
    <n v="2.9000000000000004"/>
    <n v="3.625"/>
    <n v="10.875"/>
  </r>
  <r>
    <s v="DL-4650"/>
    <s v="Freight forwarder ABC"/>
    <x v="2"/>
    <s v="Mogadishu"/>
    <x v="3"/>
    <x v="20"/>
    <d v="2022-04-14T00:00:00"/>
    <d v="2022-05-20T00:00:00"/>
    <x v="0"/>
    <x v="4"/>
    <x v="0"/>
    <s v="Paid"/>
    <s v="Paid"/>
    <s v="TRANSPORTATION"/>
    <n v="29.82"/>
    <n v="600"/>
    <s v="USD"/>
    <n v="600"/>
    <n v="17892"/>
    <n v="300"/>
    <s v="USD"/>
    <n v="300"/>
    <n v="8946"/>
    <n v="29.82"/>
    <n v="300"/>
    <n v="8946"/>
    <n v="1"/>
    <n v="5.3999999999999995"/>
    <n v="3.6"/>
    <n v="4.5"/>
    <n v="13.5"/>
  </r>
  <r>
    <s v="DL-4652"/>
    <s v="Freight forwarder ABC"/>
    <x v="2"/>
    <s v="Mombasa"/>
    <x v="2"/>
    <x v="3"/>
    <d v="2022-04-04T00:00:00"/>
    <d v="2022-05-05T00:00:00"/>
    <x v="0"/>
    <x v="4"/>
    <x v="0"/>
    <s v="Paid"/>
    <s v="Invoiced"/>
    <s v="TRANSPORTATION"/>
    <n v="29.88"/>
    <n v="600"/>
    <s v="USD"/>
    <n v="600"/>
    <n v="17928"/>
    <n v="300"/>
    <s v="USD"/>
    <n v="300"/>
    <n v="8964"/>
    <n v="29.88"/>
    <n v="300"/>
    <n v="8964"/>
    <n v="1"/>
    <n v="4.6499999999999995"/>
    <n v="3.1"/>
    <n v="3.875"/>
    <n v="11.625"/>
  </r>
  <r>
    <s v="DL-4654"/>
    <s v="Freight forwarder ABC"/>
    <x v="2"/>
    <s v="Addis Ababa"/>
    <x v="4"/>
    <x v="8"/>
    <d v="2022-04-01T00:00:00"/>
    <d v="2022-05-12T00:00:00"/>
    <x v="0"/>
    <x v="4"/>
    <x v="0"/>
    <s v="Paid"/>
    <s v="Paid"/>
    <s v="TRANSPORTATION"/>
    <n v="33.020000000000003"/>
    <n v="600"/>
    <s v="USD"/>
    <n v="600"/>
    <n v="19812.000000000004"/>
    <n v="300"/>
    <s v="USD"/>
    <n v="300"/>
    <n v="9906.0000000000018"/>
    <n v="33.020000000000003"/>
    <n v="300"/>
    <n v="9906.0000000000018"/>
    <n v="1"/>
    <n v="6.1499999999999995"/>
    <n v="4.1000000000000005"/>
    <n v="5.125"/>
    <n v="15.375"/>
  </r>
  <r>
    <s v="DL-4656"/>
    <s v="Freight forwarder ABC"/>
    <x v="2"/>
    <s v="Mogadishu"/>
    <x v="1"/>
    <x v="1"/>
    <d v="2022-04-06T00:00:00"/>
    <d v="2022-05-05T00:00:00"/>
    <x v="0"/>
    <x v="4"/>
    <x v="0"/>
    <s v="Paid"/>
    <s v="Invoiced"/>
    <s v="TRANSPORTATION"/>
    <n v="29.96"/>
    <n v="600"/>
    <s v="USD"/>
    <n v="600"/>
    <n v="17976"/>
    <n v="300"/>
    <s v="USD"/>
    <n v="300"/>
    <n v="8988"/>
    <n v="29.96"/>
    <n v="300"/>
    <n v="8988"/>
    <n v="1"/>
    <n v="4.3499999999999996"/>
    <n v="2.9000000000000004"/>
    <n v="3.625"/>
    <n v="10.875"/>
  </r>
  <r>
    <s v="DL-4658"/>
    <s v="Freight forwarder ABC"/>
    <x v="2"/>
    <s v="Marrakech"/>
    <x v="2"/>
    <x v="22"/>
    <d v="2022-04-07T00:00:00"/>
    <d v="2022-05-04T00:00:00"/>
    <x v="0"/>
    <x v="4"/>
    <x v="0"/>
    <s v="Paid"/>
    <s v="Invoiced"/>
    <s v="TRANSPORTATION"/>
    <n v="33.96"/>
    <n v="600"/>
    <s v="USD"/>
    <n v="600"/>
    <n v="20376"/>
    <n v="300"/>
    <s v="USD"/>
    <n v="300"/>
    <n v="10188"/>
    <n v="33.96"/>
    <n v="300"/>
    <n v="10188"/>
    <n v="1"/>
    <n v="4.05"/>
    <n v="2.7"/>
    <n v="3.375"/>
    <n v="10.125"/>
  </r>
  <r>
    <s v="DL-4660"/>
    <s v="Freight forwarder ABC"/>
    <x v="2"/>
    <s v="Marrakech"/>
    <x v="4"/>
    <x v="21"/>
    <d v="2022-04-07T00:00:00"/>
    <d v="2022-05-04T00:00:00"/>
    <x v="0"/>
    <x v="4"/>
    <x v="0"/>
    <s v="Paid"/>
    <s v="Invoiced"/>
    <s v="TRANSPORTATION"/>
    <n v="33.72"/>
    <n v="600"/>
    <s v="USD"/>
    <n v="600"/>
    <n v="20232"/>
    <n v="300"/>
    <s v="USD"/>
    <n v="300"/>
    <n v="10116"/>
    <n v="33.72"/>
    <n v="300"/>
    <n v="10116"/>
    <n v="1"/>
    <n v="4.05"/>
    <n v="2.7"/>
    <n v="3.375"/>
    <n v="10.125"/>
  </r>
  <r>
    <s v="DL-4662"/>
    <s v="Freight forwarder ABC"/>
    <x v="2"/>
    <s v="Mombasa"/>
    <x v="3"/>
    <x v="19"/>
    <d v="2022-04-13T00:00:00"/>
    <d v="2022-05-10T00:00:00"/>
    <x v="0"/>
    <x v="4"/>
    <x v="0"/>
    <s v="Paid"/>
    <s v="Paid"/>
    <s v="TRANSPORTATION"/>
    <n v="29.44"/>
    <n v="600"/>
    <s v="USD"/>
    <n v="600"/>
    <n v="17664"/>
    <n v="300"/>
    <s v="USD"/>
    <n v="300"/>
    <n v="8832"/>
    <n v="29.44"/>
    <n v="300"/>
    <n v="8832"/>
    <n v="1"/>
    <n v="4.05"/>
    <n v="2.7"/>
    <n v="3.375"/>
    <n v="10.125"/>
  </r>
  <r>
    <s v="DL-4746"/>
    <s v="Freight forwarder ABC"/>
    <x v="2"/>
    <s v="Zanzibar"/>
    <x v="4"/>
    <x v="12"/>
    <d v="2022-05-16T00:00:00"/>
    <d v="2022-06-16T00:00:00"/>
    <x v="0"/>
    <x v="5"/>
    <x v="0"/>
    <s v="Paid"/>
    <s v="Invoiced"/>
    <s v="TRANSPORTATION"/>
    <n v="34.047400000000003"/>
    <n v="600"/>
    <s v="USD"/>
    <n v="600"/>
    <n v="20428.440000000002"/>
    <n v="300"/>
    <s v="USD"/>
    <n v="300"/>
    <n v="10214.220000000001"/>
    <n v="34.047400000000003"/>
    <n v="300"/>
    <n v="10214.220000000001"/>
    <n v="1"/>
    <n v="4.6499999999999995"/>
    <n v="3.1"/>
    <n v="3.875"/>
    <n v="11.625"/>
  </r>
  <r>
    <s v="DL-4747"/>
    <s v="Freight forwarder ABC"/>
    <x v="2"/>
    <s v="Marrakech"/>
    <x v="0"/>
    <x v="5"/>
    <d v="2022-05-16T00:00:00"/>
    <d v="2022-06-18T00:00:00"/>
    <x v="0"/>
    <x v="5"/>
    <x v="0"/>
    <s v="Paid"/>
    <s v="Invoiced"/>
    <s v="TRANSPORTATION"/>
    <n v="32.0608"/>
    <n v="600"/>
    <s v="USD"/>
    <n v="600"/>
    <n v="19236.48"/>
    <n v="300"/>
    <s v="USD"/>
    <n v="300"/>
    <n v="9618.24"/>
    <n v="32.0608"/>
    <n v="300"/>
    <n v="9618.24"/>
    <n v="1"/>
    <n v="4.95"/>
    <n v="3.3000000000000003"/>
    <n v="4.125"/>
    <n v="12.375"/>
  </r>
  <r>
    <s v="DL-4748"/>
    <s v="Freight forwarder ABC"/>
    <x v="2"/>
    <s v="Zanzibar"/>
    <x v="3"/>
    <x v="10"/>
    <d v="2022-05-16T00:00:00"/>
    <d v="2022-06-18T00:00:00"/>
    <x v="0"/>
    <x v="5"/>
    <x v="0"/>
    <s v="Paid"/>
    <s v="Invoiced"/>
    <s v="TRANSPORTATION"/>
    <n v="32.0274"/>
    <n v="600"/>
    <s v="USD"/>
    <n v="600"/>
    <n v="19216.439999999999"/>
    <n v="300"/>
    <s v="USD"/>
    <n v="300"/>
    <n v="9608.2199999999993"/>
    <n v="32.0274"/>
    <n v="300"/>
    <n v="9608.2199999999993"/>
    <n v="1"/>
    <n v="4.95"/>
    <n v="3.3000000000000003"/>
    <n v="4.125"/>
    <n v="12.375"/>
  </r>
  <r>
    <s v="DL-4749"/>
    <s v="Freight forwarder ABC"/>
    <x v="2"/>
    <s v="Mombasa"/>
    <x v="3"/>
    <x v="19"/>
    <d v="2022-06-24T00:00:00"/>
    <d v="2022-07-18T00:00:00"/>
    <x v="0"/>
    <x v="6"/>
    <x v="0"/>
    <s v="Paid"/>
    <s v="Invoiced"/>
    <s v="TRANSPORTATION"/>
    <n v="33.9788"/>
    <n v="600"/>
    <s v="USD"/>
    <n v="600"/>
    <n v="20387.28"/>
    <n v="300"/>
    <s v="USD"/>
    <n v="300"/>
    <n v="10193.64"/>
    <n v="33.9788"/>
    <n v="300"/>
    <n v="10193.64"/>
    <n v="1"/>
    <n v="3.5999999999999996"/>
    <n v="2.4000000000000004"/>
    <n v="3"/>
    <n v="9"/>
  </r>
  <r>
    <s v="DL-4750"/>
    <s v="Freight forwarder ABC"/>
    <x v="2"/>
    <s v="Marrakech"/>
    <x v="4"/>
    <x v="21"/>
    <d v="2022-05-17T00:00:00"/>
    <d v="2022-06-16T00:00:00"/>
    <x v="0"/>
    <x v="5"/>
    <x v="0"/>
    <s v="Paid"/>
    <s v="Invoiced"/>
    <s v="TRANSPORTATION"/>
    <n v="32.017600000000002"/>
    <n v="600"/>
    <s v="USD"/>
    <n v="600"/>
    <n v="19210.560000000001"/>
    <n v="300"/>
    <s v="USD"/>
    <n v="300"/>
    <n v="9605.2800000000007"/>
    <n v="32.017600000000002"/>
    <n v="300"/>
    <n v="9605.2800000000007"/>
    <n v="1"/>
    <n v="4.5"/>
    <n v="3"/>
    <n v="3.75"/>
    <n v="11.25"/>
  </r>
  <r>
    <s v="DL-4751"/>
    <s v="Freight forwarder ABC"/>
    <x v="2"/>
    <s v="Marrakech"/>
    <x v="0"/>
    <x v="5"/>
    <d v="2022-06-17T00:00:00"/>
    <d v="2022-07-17T00:00:00"/>
    <x v="0"/>
    <x v="6"/>
    <x v="0"/>
    <s v="Paid"/>
    <s v="Invoiced"/>
    <s v="TRANSPORTATION"/>
    <n v="32.063000000000002"/>
    <n v="600"/>
    <s v="USD"/>
    <n v="600"/>
    <n v="19237.800000000003"/>
    <n v="300"/>
    <s v="USD"/>
    <n v="300"/>
    <n v="9618.9000000000015"/>
    <n v="32.063000000000002"/>
    <n v="300"/>
    <n v="9618.9000000000015"/>
    <n v="1"/>
    <n v="4.5"/>
    <n v="3"/>
    <n v="3.75"/>
    <n v="11.25"/>
  </r>
  <r>
    <s v="DL-4752"/>
    <s v="Freight forwarder ABC"/>
    <x v="2"/>
    <s v="Marrakech"/>
    <x v="2"/>
    <x v="22"/>
    <d v="2022-06-13T00:00:00"/>
    <d v="2022-07-04T00:00:00"/>
    <x v="0"/>
    <x v="6"/>
    <x v="0"/>
    <s v="Paid"/>
    <s v="Invoiced"/>
    <s v="TRANSPORTATION"/>
    <n v="29.5688"/>
    <n v="600"/>
    <s v="USD"/>
    <n v="600"/>
    <n v="17741.28"/>
    <n v="300"/>
    <s v="USD"/>
    <n v="300"/>
    <n v="8870.64"/>
    <n v="29.5688"/>
    <n v="300"/>
    <n v="8870.64"/>
    <n v="1"/>
    <n v="3.15"/>
    <n v="2.1"/>
    <n v="2.625"/>
    <n v="7.875"/>
  </r>
  <r>
    <s v="DL-4753"/>
    <s v="Freight forwarder ABC"/>
    <x v="2"/>
    <s v="Zanzibar"/>
    <x v="1"/>
    <x v="24"/>
    <d v="2022-07-11T00:00:00"/>
    <d v="2022-08-02T00:00:00"/>
    <x v="0"/>
    <x v="7"/>
    <x v="0"/>
    <s v="Paid"/>
    <s v="Invoiced"/>
    <s v="TRANSPORTATION"/>
    <n v="34.1126"/>
    <n v="600"/>
    <s v="USD"/>
    <n v="600"/>
    <n v="20467.560000000001"/>
    <n v="300"/>
    <s v="USD"/>
    <n v="300"/>
    <n v="10233.780000000001"/>
    <n v="34.1126"/>
    <n v="300"/>
    <n v="10233.780000000001"/>
    <n v="1"/>
    <n v="3.3"/>
    <n v="2.2000000000000002"/>
    <n v="2.75"/>
    <n v="8.25"/>
  </r>
  <r>
    <s v="DL-4754"/>
    <s v="Freight forwarder ABC"/>
    <x v="2"/>
    <s v="Marrakech"/>
    <x v="1"/>
    <x v="9"/>
    <d v="2022-06-17T00:00:00"/>
    <d v="2022-07-11T00:00:00"/>
    <x v="0"/>
    <x v="6"/>
    <x v="0"/>
    <s v="Paid"/>
    <s v="Invoiced"/>
    <s v="TRANSPORTATION"/>
    <n v="32.0548"/>
    <n v="600"/>
    <s v="USD"/>
    <n v="600"/>
    <n v="19232.88"/>
    <n v="300"/>
    <s v="USD"/>
    <n v="300"/>
    <n v="9616.44"/>
    <n v="32.0548"/>
    <n v="300"/>
    <n v="9616.44"/>
    <n v="1"/>
    <n v="3.5999999999999996"/>
    <n v="2.4000000000000004"/>
    <n v="3"/>
    <n v="9"/>
  </r>
  <r>
    <s v="DL-4755"/>
    <s v="Freight forwarder ABC"/>
    <x v="2"/>
    <s v="Mombasa"/>
    <x v="3"/>
    <x v="19"/>
    <d v="2022-06-24T00:00:00"/>
    <d v="2022-07-15T00:00:00"/>
    <x v="0"/>
    <x v="6"/>
    <x v="0"/>
    <s v="Paid"/>
    <s v="Invoiced"/>
    <s v="TRANSPORTATION"/>
    <n v="32.072600000000001"/>
    <n v="600"/>
    <s v="USD"/>
    <n v="600"/>
    <n v="19243.560000000001"/>
    <n v="300"/>
    <s v="USD"/>
    <n v="300"/>
    <n v="9621.7800000000007"/>
    <n v="32.072600000000001"/>
    <n v="300"/>
    <n v="9621.7800000000007"/>
    <n v="1"/>
    <n v="3.15"/>
    <n v="2.1"/>
    <n v="2.625"/>
    <n v="7.875"/>
  </r>
  <r>
    <s v="DL-4756"/>
    <s v="Freight forwarder ABC"/>
    <x v="1"/>
    <s v="Zanzibar"/>
    <x v="3"/>
    <x v="10"/>
    <d v="2022-05-14T00:00:00"/>
    <d v="2022-05-19T00:00:00"/>
    <x v="0"/>
    <x v="4"/>
    <x v="0"/>
    <s v="Paid"/>
    <s v="Invoiced"/>
    <s v="FOB"/>
    <n v="20.053000000000001"/>
    <n v="100"/>
    <s v="USD"/>
    <n v="100"/>
    <n v="2005.3000000000002"/>
    <n v="80"/>
    <s v="USD"/>
    <n v="80"/>
    <n v="1604.24"/>
    <n v="20.053000000000001"/>
    <n v="20"/>
    <n v="401.06"/>
    <n v="1"/>
    <n v="0.75"/>
    <n v="0.5"/>
    <n v="0.625"/>
    <n v="1.875"/>
  </r>
  <r>
    <s v="DL-4757"/>
    <s v="Freight forwarder ABC"/>
    <x v="2"/>
    <s v="Marrakech"/>
    <x v="0"/>
    <x v="5"/>
    <d v="2022-07-14T00:00:00"/>
    <d v="2022-08-17T00:00:00"/>
    <x v="0"/>
    <x v="7"/>
    <x v="0"/>
    <s v="Paid"/>
    <s v="Invoiced"/>
    <s v="TRANSPORTATION"/>
    <n v="29.034199999999998"/>
    <n v="600"/>
    <s v="USD"/>
    <n v="600"/>
    <n v="17420.52"/>
    <n v="300"/>
    <s v="USD"/>
    <n v="300"/>
    <n v="8710.26"/>
    <n v="29.034200000000002"/>
    <n v="300"/>
    <n v="8710.26"/>
    <n v="1"/>
    <n v="5.0999999999999996"/>
    <n v="3.4000000000000004"/>
    <n v="4.25"/>
    <n v="12.75"/>
  </r>
  <r>
    <s v="DL-4758"/>
    <s v="Freight forwarder ABC"/>
    <x v="2"/>
    <s v="Marrakech"/>
    <x v="4"/>
    <x v="21"/>
    <d v="2022-07-14T00:00:00"/>
    <d v="2022-08-01T00:00:00"/>
    <x v="0"/>
    <x v="7"/>
    <x v="0"/>
    <s v="Paid"/>
    <s v="Invoiced"/>
    <s v="TRANSPORTATION"/>
    <n v="30.068200000000001"/>
    <n v="600"/>
    <s v="USD"/>
    <n v="600"/>
    <n v="18040.920000000002"/>
    <n v="300"/>
    <s v="USD"/>
    <n v="300"/>
    <n v="9020.4600000000009"/>
    <n v="30.068200000000004"/>
    <n v="300"/>
    <n v="9020.4600000000009"/>
    <n v="1"/>
    <n v="2.6999999999999997"/>
    <n v="1.8"/>
    <n v="2.25"/>
    <n v="6.75"/>
  </r>
  <r>
    <s v="DL-4759"/>
    <s v="Freight forwarder ABC"/>
    <x v="2"/>
    <s v="Addis Ababa"/>
    <x v="4"/>
    <x v="8"/>
    <d v="2022-07-27T00:00:00"/>
    <d v="2022-08-19T00:00:00"/>
    <x v="0"/>
    <x v="7"/>
    <x v="0"/>
    <s v="Paid"/>
    <s v="Invoiced"/>
    <s v="TRANSPORTATION"/>
    <n v="34.104399999999998"/>
    <n v="600"/>
    <s v="USD"/>
    <n v="600"/>
    <n v="20462.64"/>
    <n v="300"/>
    <s v="USD"/>
    <n v="300"/>
    <n v="10231.32"/>
    <n v="34.104399999999998"/>
    <n v="300"/>
    <n v="10231.32"/>
    <n v="1"/>
    <n v="3.4499999999999997"/>
    <n v="2.3000000000000003"/>
    <n v="2.875"/>
    <n v="8.625"/>
  </r>
  <r>
    <s v="DL-4760"/>
    <s v="Freight forwarder ABC"/>
    <x v="2"/>
    <s v="Marrakech"/>
    <x v="3"/>
    <x v="4"/>
    <d v="2022-07-14T00:00:00"/>
    <d v="2022-08-03T00:00:00"/>
    <x v="0"/>
    <x v="7"/>
    <x v="0"/>
    <s v="Paid"/>
    <s v="Invoiced"/>
    <s v="TRANSPORTATION"/>
    <n v="32.989800000000002"/>
    <n v="600"/>
    <s v="USD"/>
    <n v="600"/>
    <n v="19793.88"/>
    <n v="300"/>
    <s v="USD"/>
    <n v="300"/>
    <n v="9896.94"/>
    <n v="32.989800000000002"/>
    <n v="300"/>
    <n v="9896.94"/>
    <n v="1"/>
    <n v="3"/>
    <n v="2"/>
    <n v="2.5"/>
    <n v="7.5"/>
  </r>
  <r>
    <s v="DL-4761"/>
    <s v="Freight forwarder ABC"/>
    <x v="2"/>
    <s v="Marrakech"/>
    <x v="4"/>
    <x v="21"/>
    <d v="2022-07-18T00:00:00"/>
    <d v="2022-08-10T00:00:00"/>
    <x v="0"/>
    <x v="7"/>
    <x v="0"/>
    <s v="Paid"/>
    <s v="Invoiced"/>
    <s v="TRANSPORTATION"/>
    <n v="33.089799999999997"/>
    <n v="600"/>
    <s v="USD"/>
    <n v="600"/>
    <n v="19853.879999999997"/>
    <n v="300"/>
    <s v="USD"/>
    <n v="300"/>
    <n v="9926.9399999999987"/>
    <n v="33.089799999999997"/>
    <n v="300"/>
    <n v="9926.9399999999987"/>
    <n v="1"/>
    <n v="3.4499999999999997"/>
    <n v="2.3000000000000003"/>
    <n v="2.875"/>
    <n v="8.625"/>
  </r>
  <r>
    <s v="DL-4762"/>
    <s v="Freight forwarder ABC"/>
    <x v="2"/>
    <s v="Zanzibar"/>
    <x v="3"/>
    <x v="10"/>
    <d v="2022-07-23T00:00:00"/>
    <d v="2022-08-11T00:00:00"/>
    <x v="0"/>
    <x v="7"/>
    <x v="0"/>
    <s v="Paid"/>
    <s v="Invoiced"/>
    <s v="TRANSPORTATION"/>
    <n v="34.196199999999997"/>
    <n v="600"/>
    <s v="USD"/>
    <n v="600"/>
    <n v="20517.719999999998"/>
    <n v="300"/>
    <s v="USD"/>
    <n v="300"/>
    <n v="10258.859999999999"/>
    <n v="34.196199999999997"/>
    <n v="300"/>
    <n v="10258.859999999999"/>
    <n v="1"/>
    <n v="2.85"/>
    <n v="1.9000000000000001"/>
    <n v="2.375"/>
    <n v="7.125"/>
  </r>
  <r>
    <s v="DL-4763"/>
    <s v="Freight forwarder ABC"/>
    <x v="2"/>
    <s v="Mogadishu"/>
    <x v="2"/>
    <x v="2"/>
    <d v="2022-07-18T00:00:00"/>
    <d v="2022-08-13T00:00:00"/>
    <x v="0"/>
    <x v="7"/>
    <x v="0"/>
    <s v="Paid"/>
    <s v="Invoiced"/>
    <s v="TRANSPORTATION"/>
    <n v="34.0764"/>
    <n v="600"/>
    <s v="USD"/>
    <n v="600"/>
    <n v="20445.84"/>
    <n v="300"/>
    <s v="USD"/>
    <n v="300"/>
    <n v="10222.92"/>
    <n v="34.0764"/>
    <n v="300"/>
    <n v="10222.92"/>
    <n v="1"/>
    <n v="3.9"/>
    <n v="2.6"/>
    <n v="3.25"/>
    <n v="9.75"/>
  </r>
  <r>
    <s v="DL-4764"/>
    <s v="Freight forwarder ABC"/>
    <x v="2"/>
    <s v="Mogadishu"/>
    <x v="4"/>
    <x v="16"/>
    <d v="2022-07-17T00:00:00"/>
    <d v="2022-08-04T00:00:00"/>
    <x v="0"/>
    <x v="7"/>
    <x v="0"/>
    <s v="Paid"/>
    <s v="Invoiced"/>
    <s v="TRANSPORTATION"/>
    <n v="34.009399999999999"/>
    <n v="600"/>
    <s v="USD"/>
    <n v="600"/>
    <n v="20405.64"/>
    <n v="300"/>
    <s v="USD"/>
    <n v="300"/>
    <n v="10202.82"/>
    <n v="34.009399999999999"/>
    <n v="300"/>
    <n v="10202.82"/>
    <n v="1"/>
    <n v="2.6999999999999997"/>
    <n v="1.8"/>
    <n v="2.25"/>
    <n v="6.75"/>
  </r>
  <r>
    <s v="DL-4773"/>
    <s v="Freight forwarder ABC"/>
    <x v="1"/>
    <s v="Mombasa"/>
    <x v="0"/>
    <x v="11"/>
    <d v="2022-01-10T00:00:00"/>
    <d v="2022-01-10T00:00:00"/>
    <x v="0"/>
    <x v="0"/>
    <x v="0"/>
    <s v="Paid"/>
    <s v="Invoiced"/>
    <s v="TRANSPORTATION"/>
    <n v="35"/>
    <n v="4000"/>
    <s v="ZAR"/>
    <n v="227.6"/>
    <n v="7966"/>
    <n v="2500"/>
    <s v="NAD"/>
    <n v="142.5"/>
    <n v="4987.5"/>
    <n v="35"/>
    <n v="85.1"/>
    <n v="2978.5"/>
    <n v="0"/>
    <n v="0"/>
    <n v="0"/>
    <n v="0"/>
    <n v="0"/>
  </r>
  <r>
    <s v="DL-4774"/>
    <s v="Freight forwarder ABC"/>
    <x v="1"/>
    <s v="Zanzibar"/>
    <x v="3"/>
    <x v="10"/>
    <d v="2022-01-10T00:00:00"/>
    <d v="2022-01-10T00:00:00"/>
    <x v="0"/>
    <x v="0"/>
    <x v="0"/>
    <s v="Paid"/>
    <s v="Invoiced"/>
    <s v="TRANSPORTATION"/>
    <n v="35"/>
    <n v="4000"/>
    <s v="ZAR"/>
    <n v="227.6"/>
    <n v="7966"/>
    <n v="2500"/>
    <s v="NAD"/>
    <n v="142.5"/>
    <n v="4987.5"/>
    <n v="35"/>
    <n v="85.1"/>
    <n v="2978.5"/>
    <n v="0"/>
    <n v="0"/>
    <n v="0"/>
    <n v="0"/>
    <n v="0"/>
  </r>
  <r>
    <s v="DL-4775"/>
    <s v="Freight forwarder ABC"/>
    <x v="1"/>
    <s v="Addis Ababa"/>
    <x v="1"/>
    <x v="17"/>
    <d v="2022-01-10T00:00:00"/>
    <d v="2022-01-10T00:00:00"/>
    <x v="0"/>
    <x v="0"/>
    <x v="0"/>
    <s v="Paid"/>
    <s v="Invoiced"/>
    <s v="TRANSPORTATION"/>
    <n v="35"/>
    <n v="4000"/>
    <s v="ZAR"/>
    <n v="227.6"/>
    <n v="7966"/>
    <n v="2500"/>
    <s v="NAD"/>
    <n v="142.5"/>
    <n v="4987.5"/>
    <n v="35"/>
    <n v="85.1"/>
    <n v="2978.5"/>
    <n v="0"/>
    <n v="0"/>
    <n v="0"/>
    <n v="0"/>
    <n v="0"/>
  </r>
  <r>
    <s v="DL-4776"/>
    <s v="Freight forwarder ABC"/>
    <x v="1"/>
    <s v="Addis Ababa"/>
    <x v="1"/>
    <x v="17"/>
    <d v="2022-01-10T00:00:00"/>
    <d v="2022-01-10T00:00:00"/>
    <x v="0"/>
    <x v="0"/>
    <x v="0"/>
    <s v="Paid"/>
    <s v="Invoiced"/>
    <s v="TRANSPORTATION"/>
    <n v="35"/>
    <n v="4000"/>
    <s v="ZAR"/>
    <n v="227.6"/>
    <n v="7966"/>
    <n v="2500"/>
    <s v="NAD"/>
    <n v="142.5"/>
    <n v="4987.5"/>
    <n v="35"/>
    <n v="85.1"/>
    <n v="2978.5"/>
    <n v="0"/>
    <n v="0"/>
    <n v="0"/>
    <n v="0"/>
    <n v="0"/>
  </r>
  <r>
    <s v="DL-4777"/>
    <s v="Freight forwarder ABC"/>
    <x v="1"/>
    <s v="Addis Ababa"/>
    <x v="0"/>
    <x v="23"/>
    <d v="2022-01-10T00:00:00"/>
    <d v="2022-01-10T00:00:00"/>
    <x v="0"/>
    <x v="0"/>
    <x v="0"/>
    <s v="Paid"/>
    <s v="Invoiced"/>
    <s v="TRANSPORTATION"/>
    <n v="35"/>
    <n v="4000"/>
    <s v="ZAR"/>
    <n v="227.6"/>
    <n v="7966"/>
    <n v="2500"/>
    <s v="NAD"/>
    <n v="142.5"/>
    <n v="4987.5"/>
    <n v="35"/>
    <n v="85.1"/>
    <n v="2978.5"/>
    <n v="0"/>
    <n v="0"/>
    <n v="0"/>
    <n v="0"/>
    <n v="0"/>
  </r>
  <r>
    <s v="DL-4778"/>
    <s v="Freight forwarder ABC"/>
    <x v="1"/>
    <s v="Zanzibar"/>
    <x v="2"/>
    <x v="13"/>
    <d v="2022-01-10T00:00:00"/>
    <d v="2022-01-10T00:00:00"/>
    <x v="0"/>
    <x v="0"/>
    <x v="0"/>
    <s v="Paid"/>
    <s v="Invoiced"/>
    <s v="TRANSPORTATION"/>
    <n v="35"/>
    <n v="4000"/>
    <s v="ZAR"/>
    <n v="227.6"/>
    <n v="7966"/>
    <n v="2500"/>
    <s v="NAD"/>
    <n v="142.5"/>
    <n v="4987.5"/>
    <n v="35"/>
    <n v="85.1"/>
    <n v="2978.5"/>
    <n v="0"/>
    <n v="0"/>
    <n v="0"/>
    <n v="0"/>
    <n v="0"/>
  </r>
  <r>
    <s v="DL-4779"/>
    <s v="Freight forwarder ABC"/>
    <x v="1"/>
    <s v="Mogadishu"/>
    <x v="2"/>
    <x v="2"/>
    <d v="2022-01-10T00:00:00"/>
    <d v="2022-01-10T00:00:00"/>
    <x v="0"/>
    <x v="0"/>
    <x v="0"/>
    <s v="Paid"/>
    <s v="Invoiced"/>
    <s v="TRANSPORTATION"/>
    <n v="35"/>
    <n v="4000"/>
    <s v="ZAR"/>
    <n v="227.6"/>
    <n v="7966"/>
    <n v="2500"/>
    <s v="NAD"/>
    <n v="142.5"/>
    <n v="4987.5"/>
    <n v="35"/>
    <n v="85.1"/>
    <n v="2978.5"/>
    <n v="0"/>
    <n v="0"/>
    <n v="0"/>
    <n v="0"/>
    <n v="0"/>
  </r>
  <r>
    <s v="DL-4780"/>
    <s v="Freight forwarder ABC"/>
    <x v="1"/>
    <s v="Zanzibar"/>
    <x v="1"/>
    <x v="24"/>
    <d v="2022-01-10T00:00:00"/>
    <d v="2022-01-10T00:00:00"/>
    <x v="0"/>
    <x v="0"/>
    <x v="0"/>
    <s v="Paid"/>
    <s v="Invoiced"/>
    <s v="TRANSPORTATION"/>
    <n v="33.75"/>
    <n v="4000"/>
    <s v="ZAR"/>
    <n v="227.6"/>
    <n v="7681.5"/>
    <n v="2500"/>
    <s v="NAD"/>
    <n v="142.5"/>
    <n v="4809.375"/>
    <n v="33.75"/>
    <n v="85.1"/>
    <n v="2872.125"/>
    <n v="0"/>
    <n v="0"/>
    <n v="0"/>
    <n v="0"/>
    <n v="0"/>
  </r>
  <r>
    <s v="DL-4781"/>
    <s v="Freight forwarder ABC"/>
    <x v="1"/>
    <s v="Mogadishu"/>
    <x v="2"/>
    <x v="2"/>
    <d v="2022-01-10T00:00:00"/>
    <d v="2022-01-10T00:00:00"/>
    <x v="0"/>
    <x v="0"/>
    <x v="0"/>
    <s v="Paid"/>
    <s v="Invoiced"/>
    <s v="TRANSPORTATION"/>
    <n v="33.75"/>
    <n v="4000"/>
    <s v="ZAR"/>
    <n v="227.6"/>
    <n v="7681.5"/>
    <n v="2500"/>
    <s v="NAD"/>
    <n v="142.5"/>
    <n v="4809.375"/>
    <n v="33.75"/>
    <n v="85.1"/>
    <n v="2872.125"/>
    <n v="0"/>
    <n v="0"/>
    <n v="0"/>
    <n v="0"/>
    <n v="0"/>
  </r>
  <r>
    <s v="DL-4782"/>
    <s v="Freight forwarder ABC"/>
    <x v="1"/>
    <s v="Addis Ababa"/>
    <x v="4"/>
    <x v="8"/>
    <d v="2022-01-10T00:00:00"/>
    <d v="2022-01-10T00:00:00"/>
    <x v="0"/>
    <x v="0"/>
    <x v="0"/>
    <s v="Paid"/>
    <s v="Invoiced"/>
    <s v="TRANSPORTATION"/>
    <n v="35"/>
    <n v="4000"/>
    <s v="ZAR"/>
    <n v="227.6"/>
    <n v="7966"/>
    <n v="2500"/>
    <s v="NAD"/>
    <n v="142.5"/>
    <n v="4987.5"/>
    <n v="35"/>
    <n v="85.1"/>
    <n v="2978.5"/>
    <n v="0"/>
    <n v="0"/>
    <n v="0"/>
    <n v="0"/>
    <n v="0"/>
  </r>
  <r>
    <s v="DL-4783"/>
    <s v="Freight forwarder ABC"/>
    <x v="1"/>
    <s v="Mombasa"/>
    <x v="4"/>
    <x v="6"/>
    <d v="2022-01-10T00:00:00"/>
    <d v="2022-01-10T00:00:00"/>
    <x v="0"/>
    <x v="0"/>
    <x v="0"/>
    <s v="Paid"/>
    <s v="Invoiced"/>
    <s v="TRANSPORTATION"/>
    <n v="33.75"/>
    <n v="4000"/>
    <s v="ZAR"/>
    <n v="227.6"/>
    <n v="7681.5"/>
    <n v="2500"/>
    <s v="NAD"/>
    <n v="142.5"/>
    <n v="4809.375"/>
    <n v="33.75"/>
    <n v="85.1"/>
    <n v="2872.125"/>
    <n v="0"/>
    <n v="0"/>
    <n v="0"/>
    <n v="0"/>
    <n v="0"/>
  </r>
  <r>
    <s v="DL-4784"/>
    <s v="Freight forwarder ABC"/>
    <x v="1"/>
    <s v="Marrakech"/>
    <x v="1"/>
    <x v="9"/>
    <d v="2022-01-11T00:00:00"/>
    <d v="2022-01-11T00:00:00"/>
    <x v="0"/>
    <x v="0"/>
    <x v="0"/>
    <s v="Paid"/>
    <s v="Invoiced"/>
    <s v="TRANSPORTATION"/>
    <n v="35"/>
    <n v="4000"/>
    <s v="ZAR"/>
    <n v="227.6"/>
    <n v="7966"/>
    <n v="2500"/>
    <s v="NAD"/>
    <n v="142.5"/>
    <n v="4987.5"/>
    <n v="35"/>
    <n v="85.1"/>
    <n v="2978.5"/>
    <n v="0"/>
    <n v="0"/>
    <n v="0"/>
    <n v="0"/>
    <n v="0"/>
  </r>
  <r>
    <s v="DL-4785"/>
    <s v="Freight forwarder ABC"/>
    <x v="1"/>
    <s v="Zanzibar"/>
    <x v="0"/>
    <x v="15"/>
    <d v="2022-01-11T00:00:00"/>
    <d v="2022-01-11T00:00:00"/>
    <x v="0"/>
    <x v="0"/>
    <x v="0"/>
    <s v="Paid"/>
    <s v="Invoiced"/>
    <s v="TRANSPORTATION"/>
    <n v="35"/>
    <n v="4000"/>
    <s v="ZAR"/>
    <n v="227.6"/>
    <n v="7966"/>
    <n v="2500"/>
    <s v="NAD"/>
    <n v="142.5"/>
    <n v="4987.5"/>
    <n v="35"/>
    <n v="85.1"/>
    <n v="2978.5"/>
    <n v="0"/>
    <n v="0"/>
    <n v="0"/>
    <n v="0"/>
    <n v="0"/>
  </r>
  <r>
    <s v="DL-4786"/>
    <s v="Freight forwarder ABC"/>
    <x v="1"/>
    <s v="Addis Ababa"/>
    <x v="4"/>
    <x v="8"/>
    <d v="2022-01-11T00:00:00"/>
    <d v="2022-01-11T00:00:00"/>
    <x v="0"/>
    <x v="0"/>
    <x v="0"/>
    <s v="Paid"/>
    <s v="Invoiced"/>
    <s v="TRANSPORTATION"/>
    <n v="35"/>
    <n v="4000"/>
    <s v="ZAR"/>
    <n v="227.6"/>
    <n v="7966"/>
    <n v="2500"/>
    <s v="NAD"/>
    <n v="142.5"/>
    <n v="4987.5"/>
    <n v="35"/>
    <n v="85.1"/>
    <n v="2978.5"/>
    <n v="0"/>
    <n v="0"/>
    <n v="0"/>
    <n v="0"/>
    <n v="0"/>
  </r>
  <r>
    <s v="DL-4787"/>
    <s v="Freight forwarder ABC"/>
    <x v="1"/>
    <s v="Mombasa"/>
    <x v="2"/>
    <x v="3"/>
    <d v="2022-01-11T00:00:00"/>
    <d v="2022-01-11T00:00:00"/>
    <x v="0"/>
    <x v="0"/>
    <x v="0"/>
    <s v="Paid"/>
    <s v="Invoiced"/>
    <s v="TRANSPORTATION"/>
    <n v="35"/>
    <n v="4000"/>
    <s v="ZAR"/>
    <n v="227.6"/>
    <n v="7966"/>
    <n v="2500"/>
    <s v="NAD"/>
    <n v="142.5"/>
    <n v="4987.5"/>
    <n v="35"/>
    <n v="85.1"/>
    <n v="2978.5"/>
    <n v="0"/>
    <n v="0"/>
    <n v="0"/>
    <n v="0"/>
    <n v="0"/>
  </r>
  <r>
    <s v="DL-4788"/>
    <s v="Freight forwarder ABC"/>
    <x v="1"/>
    <s v="Zanzibar"/>
    <x v="0"/>
    <x v="15"/>
    <d v="2022-01-11T00:00:00"/>
    <d v="2022-01-11T00:00:00"/>
    <x v="0"/>
    <x v="0"/>
    <x v="0"/>
    <s v="Paid"/>
    <s v="Invoiced"/>
    <s v="TRANSPORTATION"/>
    <n v="35"/>
    <n v="4000"/>
    <s v="ZAR"/>
    <n v="227.6"/>
    <n v="7966"/>
    <n v="2500"/>
    <s v="NAD"/>
    <n v="142.5"/>
    <n v="4987.5"/>
    <n v="35"/>
    <n v="85.1"/>
    <n v="2978.5"/>
    <n v="0"/>
    <n v="0"/>
    <n v="0"/>
    <n v="0"/>
    <n v="0"/>
  </r>
  <r>
    <s v="DL-4789"/>
    <s v="Freight forwarder ABC"/>
    <x v="1"/>
    <s v="Mogadishu"/>
    <x v="0"/>
    <x v="0"/>
    <d v="2022-01-11T00:00:00"/>
    <d v="2022-01-11T00:00:00"/>
    <x v="0"/>
    <x v="0"/>
    <x v="0"/>
    <s v="Paid"/>
    <s v="Invoiced"/>
    <s v="TRANSPORTATION"/>
    <n v="35"/>
    <n v="4000"/>
    <s v="ZAR"/>
    <n v="227.6"/>
    <n v="7966"/>
    <n v="2500"/>
    <s v="NAD"/>
    <n v="142.5"/>
    <n v="4987.5"/>
    <n v="35"/>
    <n v="85.1"/>
    <n v="2978.5"/>
    <n v="0"/>
    <n v="0"/>
    <n v="0"/>
    <n v="0"/>
    <n v="0"/>
  </r>
  <r>
    <s v="DL-4790"/>
    <s v="Freight forwarder ABC"/>
    <x v="1"/>
    <s v="Addis Ababa"/>
    <x v="2"/>
    <x v="14"/>
    <d v="2022-01-11T00:00:00"/>
    <d v="2022-01-11T00:00:00"/>
    <x v="0"/>
    <x v="0"/>
    <x v="0"/>
    <s v="Paid"/>
    <s v="Invoiced"/>
    <s v="TRANSPORTATION"/>
    <n v="35"/>
    <n v="4000"/>
    <s v="ZAR"/>
    <n v="227.6"/>
    <n v="7966"/>
    <n v="2500"/>
    <s v="NAD"/>
    <n v="142.5"/>
    <n v="4987.5"/>
    <n v="35"/>
    <n v="85.1"/>
    <n v="2978.5"/>
    <n v="0"/>
    <n v="0"/>
    <n v="0"/>
    <n v="0"/>
    <n v="0"/>
  </r>
  <r>
    <s v="DL-4791"/>
    <s v="Freight forwarder ABC"/>
    <x v="1"/>
    <s v="Mogadishu"/>
    <x v="2"/>
    <x v="2"/>
    <d v="2022-01-11T00:00:00"/>
    <d v="2022-01-11T00:00:00"/>
    <x v="0"/>
    <x v="0"/>
    <x v="0"/>
    <s v="Paid"/>
    <s v="Invoiced"/>
    <s v="TRANSPORTATION"/>
    <n v="35"/>
    <n v="4000"/>
    <s v="ZAR"/>
    <n v="227.6"/>
    <n v="7966"/>
    <n v="2500"/>
    <s v="NAD"/>
    <n v="142.5"/>
    <n v="4987.5"/>
    <n v="35"/>
    <n v="85.1"/>
    <n v="2978.5"/>
    <n v="0"/>
    <n v="0"/>
    <n v="0"/>
    <n v="0"/>
    <n v="0"/>
  </r>
  <r>
    <s v="DL-4792"/>
    <s v="Freight forwarder ABC"/>
    <x v="1"/>
    <s v="Addis Ababa"/>
    <x v="1"/>
    <x v="17"/>
    <d v="2022-01-11T00:00:00"/>
    <d v="2022-01-11T00:00:00"/>
    <x v="0"/>
    <x v="0"/>
    <x v="0"/>
    <s v="Paid"/>
    <s v="Invoiced"/>
    <s v="TRANSPORTATION"/>
    <n v="15"/>
    <n v="4000"/>
    <s v="ZAR"/>
    <n v="227.6"/>
    <n v="3414"/>
    <n v="2500"/>
    <s v="NAD"/>
    <n v="142.5"/>
    <n v="2137.5"/>
    <n v="15"/>
    <n v="85.1"/>
    <n v="1276.5"/>
    <n v="0"/>
    <n v="0"/>
    <n v="0"/>
    <n v="0"/>
    <n v="0"/>
  </r>
  <r>
    <s v="DL-4813"/>
    <s v="Freight forwarder ABC"/>
    <x v="1"/>
    <s v="Mombasa"/>
    <x v="0"/>
    <x v="11"/>
    <d v="2022-01-13T00:00:00"/>
    <d v="2022-01-13T00:00:00"/>
    <x v="0"/>
    <x v="0"/>
    <x v="0"/>
    <s v="Paid"/>
    <s v="Invoiced"/>
    <s v="TRANSPORTATION"/>
    <n v="32.5"/>
    <n v="4000"/>
    <s v="ZAR"/>
    <n v="227.6"/>
    <n v="7397"/>
    <n v="2500"/>
    <s v="NAD"/>
    <n v="142.5"/>
    <n v="4631.25"/>
    <n v="32.5"/>
    <n v="85.1"/>
    <n v="2765.75"/>
    <n v="0"/>
    <n v="0"/>
    <n v="0"/>
    <n v="0"/>
    <n v="0"/>
  </r>
  <r>
    <s v="DL-4814"/>
    <s v="Freight forwarder ABC"/>
    <x v="1"/>
    <s v="Addis Ababa"/>
    <x v="4"/>
    <x v="8"/>
    <d v="2022-01-13T00:00:00"/>
    <d v="2022-01-13T00:00:00"/>
    <x v="0"/>
    <x v="0"/>
    <x v="0"/>
    <s v="Paid"/>
    <s v="Invoiced"/>
    <s v="TRANSPORTATION"/>
    <n v="32.5"/>
    <n v="4000"/>
    <s v="ZAR"/>
    <n v="227.6"/>
    <n v="7397"/>
    <n v="2500"/>
    <s v="NAD"/>
    <n v="142.5"/>
    <n v="4631.25"/>
    <n v="32.5"/>
    <n v="85.1"/>
    <n v="2765.75"/>
    <n v="0"/>
    <n v="0"/>
    <n v="0"/>
    <n v="0"/>
    <n v="0"/>
  </r>
  <r>
    <s v="DL-4815"/>
    <s v="Freight forwarder ABC"/>
    <x v="1"/>
    <s v="Mogadishu"/>
    <x v="1"/>
    <x v="1"/>
    <d v="2022-01-13T00:00:00"/>
    <d v="2022-01-13T00:00:00"/>
    <x v="0"/>
    <x v="0"/>
    <x v="0"/>
    <s v="Paid"/>
    <s v="Invoiced"/>
    <s v="TRANSPORTATION"/>
    <n v="31.25"/>
    <n v="4000"/>
    <s v="ZAR"/>
    <n v="227.6"/>
    <n v="7112.5"/>
    <n v="2500"/>
    <s v="NAD"/>
    <n v="142.5"/>
    <n v="4453.125"/>
    <n v="31.25"/>
    <n v="85.1"/>
    <n v="2659.375"/>
    <n v="0"/>
    <n v="0"/>
    <n v="0"/>
    <n v="0"/>
    <n v="0"/>
  </r>
  <r>
    <s v="DL-4816"/>
    <s v="Freight forwarder ABC"/>
    <x v="1"/>
    <s v="Marrakech"/>
    <x v="1"/>
    <x v="9"/>
    <d v="2022-01-13T00:00:00"/>
    <d v="2022-01-13T00:00:00"/>
    <x v="0"/>
    <x v="0"/>
    <x v="0"/>
    <s v="Paid"/>
    <s v="Invoiced"/>
    <s v="TRANSPORTATION"/>
    <n v="32.5"/>
    <n v="4000"/>
    <s v="ZAR"/>
    <n v="227.6"/>
    <n v="7397"/>
    <n v="2500"/>
    <s v="NAD"/>
    <n v="142.5"/>
    <n v="4631.25"/>
    <n v="32.5"/>
    <n v="85.1"/>
    <n v="2765.75"/>
    <n v="0"/>
    <n v="0"/>
    <n v="0"/>
    <n v="0"/>
    <n v="0"/>
  </r>
  <r>
    <s v="DL-4817"/>
    <s v="Freight forwarder ABC"/>
    <x v="1"/>
    <s v="Marrakech"/>
    <x v="3"/>
    <x v="4"/>
    <d v="2022-01-13T00:00:00"/>
    <d v="2022-01-13T00:00:00"/>
    <x v="0"/>
    <x v="0"/>
    <x v="0"/>
    <s v="Paid"/>
    <s v="Invoiced"/>
    <s v="TRANSPORTATION"/>
    <n v="32.5"/>
    <n v="4000"/>
    <s v="ZAR"/>
    <n v="227.6"/>
    <n v="7397"/>
    <n v="2500"/>
    <s v="NAD"/>
    <n v="142.5"/>
    <n v="4631.25"/>
    <n v="32.5"/>
    <n v="85.1"/>
    <n v="2765.75"/>
    <n v="0"/>
    <n v="0"/>
    <n v="0"/>
    <n v="0"/>
    <n v="0"/>
  </r>
  <r>
    <s v="DL-4818"/>
    <s v="Freight forwarder ABC"/>
    <x v="1"/>
    <s v="Mombasa"/>
    <x v="1"/>
    <x v="18"/>
    <d v="2022-01-13T00:00:00"/>
    <d v="2022-01-13T00:00:00"/>
    <x v="0"/>
    <x v="0"/>
    <x v="0"/>
    <s v="Paid"/>
    <s v="Invoiced"/>
    <s v="TRANSPORTATION"/>
    <n v="32.5"/>
    <n v="4000"/>
    <s v="ZAR"/>
    <n v="227.6"/>
    <n v="7397"/>
    <n v="2500"/>
    <s v="NAD"/>
    <n v="142.5"/>
    <n v="4631.25"/>
    <n v="32.5"/>
    <n v="85.1"/>
    <n v="2765.75"/>
    <n v="0"/>
    <n v="0"/>
    <n v="0"/>
    <n v="0"/>
    <n v="0"/>
  </r>
  <r>
    <s v="DL-4819"/>
    <s v="Freight forwarder ABC"/>
    <x v="1"/>
    <s v="Addis Ababa"/>
    <x v="3"/>
    <x v="7"/>
    <d v="2022-01-13T00:00:00"/>
    <d v="2022-01-13T00:00:00"/>
    <x v="0"/>
    <x v="0"/>
    <x v="0"/>
    <s v="Paid"/>
    <s v="Invoiced"/>
    <s v="TRANSPORTATION"/>
    <n v="32.5"/>
    <n v="4000"/>
    <s v="ZAR"/>
    <n v="227.6"/>
    <n v="7397"/>
    <n v="2500"/>
    <s v="NAD"/>
    <n v="142.5"/>
    <n v="4631.25"/>
    <n v="32.5"/>
    <n v="85.1"/>
    <n v="2765.75"/>
    <n v="0"/>
    <n v="0"/>
    <n v="0"/>
    <n v="0"/>
    <n v="0"/>
  </r>
  <r>
    <s v="DL-4820"/>
    <s v="Freight forwarder ABC"/>
    <x v="1"/>
    <s v="Zanzibar"/>
    <x v="3"/>
    <x v="10"/>
    <d v="2022-01-13T00:00:00"/>
    <d v="2022-01-13T00:00:00"/>
    <x v="0"/>
    <x v="0"/>
    <x v="0"/>
    <s v="Paid"/>
    <s v="Invoiced"/>
    <s v="TRANSPORTATION"/>
    <n v="32.5"/>
    <n v="4000"/>
    <s v="ZAR"/>
    <n v="227.6"/>
    <n v="7397"/>
    <n v="2500"/>
    <s v="NAD"/>
    <n v="142.5"/>
    <n v="4631.25"/>
    <n v="32.5"/>
    <n v="85.1"/>
    <n v="2765.75"/>
    <n v="0"/>
    <n v="0"/>
    <n v="0"/>
    <n v="0"/>
    <n v="0"/>
  </r>
  <r>
    <s v="DL-4821"/>
    <s v="Freight forwarder ABC"/>
    <x v="1"/>
    <s v="Addis Ababa"/>
    <x v="4"/>
    <x v="8"/>
    <d v="2022-01-13T00:00:00"/>
    <d v="2022-01-13T00:00:00"/>
    <x v="0"/>
    <x v="0"/>
    <x v="0"/>
    <s v="Paid"/>
    <s v="Invoiced"/>
    <s v="TRANSPORTATION"/>
    <n v="32.5"/>
    <n v="4000"/>
    <s v="ZAR"/>
    <n v="227.6"/>
    <n v="7397"/>
    <n v="2500"/>
    <s v="NAD"/>
    <n v="142.5"/>
    <n v="4631.25"/>
    <n v="32.5"/>
    <n v="85.1"/>
    <n v="2765.75"/>
    <n v="0"/>
    <n v="0"/>
    <n v="0"/>
    <n v="0"/>
    <n v="0"/>
  </r>
  <r>
    <s v="DL-4822"/>
    <s v="Freight forwarder ABC"/>
    <x v="1"/>
    <s v="Mombasa"/>
    <x v="1"/>
    <x v="18"/>
    <d v="2022-01-13T00:00:00"/>
    <d v="2022-01-13T00:00:00"/>
    <x v="0"/>
    <x v="0"/>
    <x v="0"/>
    <s v="Paid"/>
    <s v="Invoiced"/>
    <s v="TRANSPORTATION"/>
    <n v="32.5"/>
    <n v="4000"/>
    <s v="ZAR"/>
    <n v="227.6"/>
    <n v="7397"/>
    <n v="2500"/>
    <s v="NAD"/>
    <n v="142.5"/>
    <n v="4631.25"/>
    <n v="32.5"/>
    <n v="85.1"/>
    <n v="2765.75"/>
    <n v="0"/>
    <n v="0"/>
    <n v="0"/>
    <n v="0"/>
    <n v="0"/>
  </r>
  <r>
    <s v="DL-4823"/>
    <s v="Freight forwarder ABC"/>
    <x v="1"/>
    <s v="Marrakech"/>
    <x v="2"/>
    <x v="22"/>
    <d v="2022-01-13T00:00:00"/>
    <d v="2022-01-13T00:00:00"/>
    <x v="0"/>
    <x v="0"/>
    <x v="0"/>
    <s v="Paid"/>
    <s v="Invoiced"/>
    <s v="TRANSPORTATION"/>
    <n v="32.5"/>
    <n v="4000"/>
    <s v="ZAR"/>
    <n v="227.6"/>
    <n v="7397"/>
    <n v="2500"/>
    <s v="NAD"/>
    <n v="142.5"/>
    <n v="4631.25"/>
    <n v="32.5"/>
    <n v="85.1"/>
    <n v="2765.75"/>
    <n v="0"/>
    <n v="0"/>
    <n v="0"/>
    <n v="0"/>
    <n v="0"/>
  </r>
  <r>
    <s v="DL-4824"/>
    <s v="Freight forwarder ABC"/>
    <x v="1"/>
    <s v="Marrakech"/>
    <x v="4"/>
    <x v="21"/>
    <d v="2022-01-13T00:00:00"/>
    <d v="2022-01-13T00:00:00"/>
    <x v="0"/>
    <x v="0"/>
    <x v="0"/>
    <s v="Paid"/>
    <s v="Invoiced"/>
    <s v="TRANSPORTATION"/>
    <n v="32.5"/>
    <n v="4000"/>
    <s v="ZAR"/>
    <n v="227.6"/>
    <n v="7397"/>
    <n v="2500"/>
    <s v="NAD"/>
    <n v="142.5"/>
    <n v="4631.25"/>
    <n v="32.5"/>
    <n v="85.1"/>
    <n v="2765.75"/>
    <n v="0"/>
    <n v="0"/>
    <n v="0"/>
    <n v="0"/>
    <n v="0"/>
  </r>
  <r>
    <s v="DL-4825"/>
    <s v="Freight forwarder ABC"/>
    <x v="1"/>
    <s v="Mombasa"/>
    <x v="3"/>
    <x v="19"/>
    <d v="2022-01-14T00:00:00"/>
    <d v="2022-01-14T00:00:00"/>
    <x v="0"/>
    <x v="0"/>
    <x v="0"/>
    <s v="Paid"/>
    <s v="Invoiced"/>
    <s v="TRANSPORTATION"/>
    <n v="32.5"/>
    <n v="4000"/>
    <s v="ZAR"/>
    <n v="227.6"/>
    <n v="7397"/>
    <n v="2500"/>
    <s v="NAD"/>
    <n v="142.5"/>
    <n v="4631.25"/>
    <n v="32.5"/>
    <n v="85.1"/>
    <n v="2765.75"/>
    <n v="0"/>
    <n v="0"/>
    <n v="0"/>
    <n v="0"/>
    <n v="0"/>
  </r>
  <r>
    <s v="DL-4826"/>
    <s v="Freight forwarder ABC"/>
    <x v="1"/>
    <s v="Addis Ababa"/>
    <x v="4"/>
    <x v="8"/>
    <d v="2022-01-14T00:00:00"/>
    <d v="2022-01-14T00:00:00"/>
    <x v="0"/>
    <x v="0"/>
    <x v="0"/>
    <s v="Paid"/>
    <s v="Invoiced"/>
    <s v="TRANSPORTATION"/>
    <n v="32.5"/>
    <n v="4000"/>
    <s v="ZAR"/>
    <n v="227.6"/>
    <n v="7397"/>
    <n v="2500"/>
    <s v="NAD"/>
    <n v="142.5"/>
    <n v="4631.25"/>
    <n v="32.5"/>
    <n v="85.1"/>
    <n v="2765.75"/>
    <n v="0"/>
    <n v="0"/>
    <n v="0"/>
    <n v="0"/>
    <n v="0"/>
  </r>
  <r>
    <s v="DL-4827"/>
    <s v="Freight forwarder ABC"/>
    <x v="1"/>
    <s v="Mogadishu"/>
    <x v="0"/>
    <x v="0"/>
    <d v="2022-01-14T00:00:00"/>
    <d v="2022-01-14T00:00:00"/>
    <x v="0"/>
    <x v="0"/>
    <x v="0"/>
    <s v="Paid"/>
    <s v="Invoiced"/>
    <s v="TRANSPORTATION"/>
    <n v="32.5"/>
    <n v="4000"/>
    <s v="ZAR"/>
    <n v="227.6"/>
    <n v="7397"/>
    <n v="2500"/>
    <s v="NAD"/>
    <n v="142.5"/>
    <n v="4631.25"/>
    <n v="32.5"/>
    <n v="85.1"/>
    <n v="2765.75"/>
    <n v="0"/>
    <n v="0"/>
    <n v="0"/>
    <n v="0"/>
    <n v="0"/>
  </r>
  <r>
    <s v="DL-4828"/>
    <s v="Freight forwarder ABC"/>
    <x v="1"/>
    <s v="Marrakech"/>
    <x v="3"/>
    <x v="4"/>
    <d v="2022-01-14T00:00:00"/>
    <d v="2022-01-14T00:00:00"/>
    <x v="0"/>
    <x v="0"/>
    <x v="0"/>
    <s v="Paid"/>
    <s v="Invoiced"/>
    <s v="TRANSPORTATION"/>
    <n v="32.5"/>
    <n v="4000"/>
    <s v="ZAR"/>
    <n v="227.6"/>
    <n v="7397"/>
    <n v="2500"/>
    <s v="NAD"/>
    <n v="142.5"/>
    <n v="4631.25"/>
    <n v="32.5"/>
    <n v="85.1"/>
    <n v="2765.75"/>
    <n v="0"/>
    <n v="0"/>
    <n v="0"/>
    <n v="0"/>
    <n v="0"/>
  </r>
  <r>
    <s v="DL-4829"/>
    <s v="Freight forwarder ABC"/>
    <x v="1"/>
    <s v="Addis Ababa"/>
    <x v="3"/>
    <x v="7"/>
    <d v="2022-01-14T00:00:00"/>
    <d v="2022-01-14T00:00:00"/>
    <x v="0"/>
    <x v="0"/>
    <x v="0"/>
    <s v="Paid"/>
    <s v="Invoiced"/>
    <s v="TRANSPORTATION"/>
    <n v="32.5"/>
    <n v="4000"/>
    <s v="ZAR"/>
    <n v="227.6"/>
    <n v="7397"/>
    <n v="2500"/>
    <s v="NAD"/>
    <n v="142.5"/>
    <n v="4631.25"/>
    <n v="32.5"/>
    <n v="85.1"/>
    <n v="2765.75"/>
    <n v="0"/>
    <n v="0"/>
    <n v="0"/>
    <n v="0"/>
    <n v="0"/>
  </r>
  <r>
    <s v="DL-4830"/>
    <s v="Freight forwarder ABC"/>
    <x v="1"/>
    <s v="Zanzibar"/>
    <x v="3"/>
    <x v="10"/>
    <d v="2022-01-14T00:00:00"/>
    <d v="2022-01-14T00:00:00"/>
    <x v="0"/>
    <x v="0"/>
    <x v="0"/>
    <s v="Paid"/>
    <s v="Invoiced"/>
    <s v="TRANSPORTATION"/>
    <n v="32.5"/>
    <n v="4000"/>
    <s v="ZAR"/>
    <n v="227.6"/>
    <n v="7397"/>
    <n v="2500"/>
    <s v="NAD"/>
    <n v="142.5"/>
    <n v="4631.25"/>
    <n v="32.5"/>
    <n v="85.1"/>
    <n v="2765.75"/>
    <n v="0"/>
    <n v="0"/>
    <n v="0"/>
    <n v="0"/>
    <n v="0"/>
  </r>
  <r>
    <s v="DL-4831"/>
    <s v="Freight forwarder ABC"/>
    <x v="1"/>
    <s v="Mogadishu"/>
    <x v="0"/>
    <x v="0"/>
    <d v="2022-01-14T00:00:00"/>
    <d v="2022-01-14T00:00:00"/>
    <x v="0"/>
    <x v="0"/>
    <x v="0"/>
    <s v="Paid"/>
    <s v="Invoiced"/>
    <s v="TRANSPORTATION"/>
    <n v="32.5"/>
    <n v="4000"/>
    <s v="ZAR"/>
    <n v="227.6"/>
    <n v="7397"/>
    <n v="2500"/>
    <s v="NAD"/>
    <n v="142.5"/>
    <n v="4631.25"/>
    <n v="32.5"/>
    <n v="85.1"/>
    <n v="2765.75"/>
    <n v="0"/>
    <n v="0"/>
    <n v="0"/>
    <n v="0"/>
    <n v="0"/>
  </r>
  <r>
    <s v="DL-4832"/>
    <s v="Freight forwarder ABC"/>
    <x v="1"/>
    <s v="Marrakech"/>
    <x v="0"/>
    <x v="5"/>
    <d v="2022-01-14T00:00:00"/>
    <d v="2022-01-14T00:00:00"/>
    <x v="0"/>
    <x v="0"/>
    <x v="0"/>
    <s v="Paid"/>
    <s v="Invoiced"/>
    <s v="TRANSPORTATION"/>
    <n v="32.5"/>
    <n v="4000"/>
    <s v="ZAR"/>
    <n v="227.6"/>
    <n v="7397"/>
    <n v="2500"/>
    <s v="NAD"/>
    <n v="142.5"/>
    <n v="4631.25"/>
    <n v="32.5"/>
    <n v="85.1"/>
    <n v="2765.75"/>
    <n v="0"/>
    <n v="0"/>
    <n v="0"/>
    <n v="0"/>
    <n v="0"/>
  </r>
  <r>
    <s v="DL-4833"/>
    <s v="Freight forwarder ABC"/>
    <x v="1"/>
    <s v="Zanzibar"/>
    <x v="1"/>
    <x v="24"/>
    <d v="2022-01-14T00:00:00"/>
    <d v="2022-01-14T00:00:00"/>
    <x v="0"/>
    <x v="0"/>
    <x v="0"/>
    <s v="Paid"/>
    <s v="Invoiced"/>
    <s v="TRANSPORTATION"/>
    <n v="32.5"/>
    <n v="4000"/>
    <s v="ZAR"/>
    <n v="227.6"/>
    <n v="7397"/>
    <n v="2500"/>
    <s v="NAD"/>
    <n v="142.5"/>
    <n v="4631.25"/>
    <n v="32.5"/>
    <n v="85.1"/>
    <n v="2765.75"/>
    <n v="0"/>
    <n v="0"/>
    <n v="0"/>
    <n v="0"/>
    <n v="0"/>
  </r>
  <r>
    <s v="DL-4834"/>
    <s v="Freight forwarder ABC"/>
    <x v="1"/>
    <s v="Marrakech"/>
    <x v="3"/>
    <x v="4"/>
    <d v="2022-01-14T00:00:00"/>
    <d v="2022-01-14T00:00:00"/>
    <x v="0"/>
    <x v="0"/>
    <x v="0"/>
    <s v="Paid"/>
    <s v="Invoiced"/>
    <s v="TRANSPORTATION"/>
    <n v="32.5"/>
    <n v="4000"/>
    <s v="ZAR"/>
    <n v="227.6"/>
    <n v="7397"/>
    <n v="2500"/>
    <s v="NAD"/>
    <n v="142.5"/>
    <n v="4631.25"/>
    <n v="32.5"/>
    <n v="85.1"/>
    <n v="2765.75"/>
    <n v="0"/>
    <n v="0"/>
    <n v="0"/>
    <n v="0"/>
    <n v="0"/>
  </r>
  <r>
    <s v="DL-4835"/>
    <s v="Freight forwarder ABC"/>
    <x v="1"/>
    <s v="Mombasa"/>
    <x v="4"/>
    <x v="6"/>
    <d v="2022-01-14T00:00:00"/>
    <d v="2022-01-14T00:00:00"/>
    <x v="0"/>
    <x v="0"/>
    <x v="0"/>
    <s v="Paid"/>
    <s v="Invoiced"/>
    <s v="TRANSPORTATION"/>
    <n v="32.5"/>
    <n v="4000"/>
    <s v="ZAR"/>
    <n v="227.6"/>
    <n v="7397"/>
    <n v="2500"/>
    <s v="NAD"/>
    <n v="142.5"/>
    <n v="4631.25"/>
    <n v="32.5"/>
    <n v="85.1"/>
    <n v="2765.75"/>
    <n v="0"/>
    <n v="0"/>
    <n v="0"/>
    <n v="0"/>
    <n v="0"/>
  </r>
  <r>
    <s v="DL-4836"/>
    <s v="Freight forwarder ABC"/>
    <x v="1"/>
    <s v="Marrakech"/>
    <x v="2"/>
    <x v="22"/>
    <d v="2022-01-14T00:00:00"/>
    <d v="2022-01-14T00:00:00"/>
    <x v="0"/>
    <x v="0"/>
    <x v="0"/>
    <s v="Paid"/>
    <s v="Invoiced"/>
    <s v="TRANSPORTATION"/>
    <n v="32.5"/>
    <n v="4000"/>
    <s v="ZAR"/>
    <n v="227.6"/>
    <n v="7397"/>
    <n v="2500"/>
    <s v="NAD"/>
    <n v="142.5"/>
    <n v="4631.25"/>
    <n v="32.5"/>
    <n v="85.1"/>
    <n v="2765.75"/>
    <n v="0"/>
    <n v="0"/>
    <n v="0"/>
    <n v="0"/>
    <n v="0"/>
  </r>
  <r>
    <s v="DL-4837"/>
    <s v="Freight forwarder ABC"/>
    <x v="1"/>
    <s v="Addis Ababa"/>
    <x v="4"/>
    <x v="8"/>
    <d v="2022-01-14T00:00:00"/>
    <d v="2022-01-14T00:00:00"/>
    <x v="0"/>
    <x v="0"/>
    <x v="0"/>
    <s v="Paid"/>
    <s v="Invoiced"/>
    <s v="TRANSPORTATION"/>
    <n v="32.5"/>
    <n v="4000"/>
    <s v="ZAR"/>
    <n v="227.6"/>
    <n v="7397"/>
    <n v="2500"/>
    <s v="NAD"/>
    <n v="142.5"/>
    <n v="4631.25"/>
    <n v="32.5"/>
    <n v="85.1"/>
    <n v="2765.75"/>
    <n v="0"/>
    <n v="0"/>
    <n v="0"/>
    <n v="0"/>
    <n v="0"/>
  </r>
  <r>
    <s v="DL-4838"/>
    <s v="Freight forwarder ABC"/>
    <x v="1"/>
    <s v="Marrakech"/>
    <x v="2"/>
    <x v="22"/>
    <d v="2022-01-14T00:00:00"/>
    <d v="2022-01-14T00:00:00"/>
    <x v="0"/>
    <x v="0"/>
    <x v="0"/>
    <s v="Paid"/>
    <s v="Invoiced"/>
    <s v="TRANSPORTATION"/>
    <n v="32.5"/>
    <n v="4000"/>
    <s v="ZAR"/>
    <n v="227.6"/>
    <n v="7397"/>
    <n v="2500"/>
    <s v="NAD"/>
    <n v="142.5"/>
    <n v="4631.25"/>
    <n v="32.5"/>
    <n v="85.1"/>
    <n v="2765.75"/>
    <n v="0"/>
    <n v="0"/>
    <n v="0"/>
    <n v="0"/>
    <n v="0"/>
  </r>
  <r>
    <s v="DL-4839"/>
    <s v="Freight forwarder ABC"/>
    <x v="1"/>
    <s v="Mombasa"/>
    <x v="0"/>
    <x v="11"/>
    <d v="2022-01-14T00:00:00"/>
    <d v="2022-01-14T00:00:00"/>
    <x v="0"/>
    <x v="0"/>
    <x v="0"/>
    <s v="Paid"/>
    <s v="Invoiced"/>
    <s v="TRANSPORTATION"/>
    <n v="32.5"/>
    <n v="4000"/>
    <s v="ZAR"/>
    <n v="227.6"/>
    <n v="7397"/>
    <n v="2500"/>
    <s v="NAD"/>
    <n v="142.5"/>
    <n v="4631.25"/>
    <n v="32.5"/>
    <n v="85.1"/>
    <n v="2765.75"/>
    <n v="0"/>
    <n v="0"/>
    <n v="0"/>
    <n v="0"/>
    <n v="0"/>
  </r>
  <r>
    <s v="DL-4840"/>
    <s v="Freight forwarder ABC"/>
    <x v="1"/>
    <s v="Marrakech"/>
    <x v="0"/>
    <x v="5"/>
    <d v="2022-01-15T00:00:00"/>
    <d v="2022-01-15T00:00:00"/>
    <x v="0"/>
    <x v="0"/>
    <x v="0"/>
    <s v="Paid"/>
    <s v="Invoiced"/>
    <s v="TRANSPORTATION"/>
    <n v="32.5"/>
    <n v="4000"/>
    <s v="ZAR"/>
    <n v="227.6"/>
    <n v="7397"/>
    <n v="2500"/>
    <s v="NAD"/>
    <n v="142.5"/>
    <n v="4631.25"/>
    <n v="32.5"/>
    <n v="85.1"/>
    <n v="2765.75"/>
    <n v="0"/>
    <n v="0"/>
    <n v="0"/>
    <n v="0"/>
    <n v="0"/>
  </r>
  <r>
    <s v="DL-4841"/>
    <s v="Freight forwarder ABC"/>
    <x v="1"/>
    <s v="Mombasa"/>
    <x v="2"/>
    <x v="3"/>
    <d v="2022-01-15T00:00:00"/>
    <d v="2022-01-15T00:00:00"/>
    <x v="0"/>
    <x v="0"/>
    <x v="0"/>
    <s v="Paid"/>
    <s v="Invoiced"/>
    <s v="TRANSPORTATION"/>
    <n v="30"/>
    <n v="4000"/>
    <s v="ZAR"/>
    <n v="227.6"/>
    <n v="6828"/>
    <n v="2500"/>
    <s v="NAD"/>
    <n v="142.5"/>
    <n v="4275"/>
    <n v="30"/>
    <n v="85.1"/>
    <n v="2553"/>
    <n v="0"/>
    <n v="0"/>
    <n v="0"/>
    <n v="0"/>
    <n v="0"/>
  </r>
  <r>
    <s v="DL-4842"/>
    <s v="Freight forwarder ABC"/>
    <x v="1"/>
    <s v="Zanzibar"/>
    <x v="4"/>
    <x v="12"/>
    <d v="2022-01-10T00:00:00"/>
    <d v="2022-01-10T00:00:00"/>
    <x v="0"/>
    <x v="0"/>
    <x v="0"/>
    <s v="Paid"/>
    <s v="Invoiced"/>
    <s v="TRANSPORTATION"/>
    <n v="33.75"/>
    <n v="4000"/>
    <s v="ZAR"/>
    <n v="227.6"/>
    <n v="7681.5"/>
    <n v="2500"/>
    <s v="NAD"/>
    <n v="142.5"/>
    <n v="4809.375"/>
    <n v="33.75"/>
    <n v="85.1"/>
    <n v="2872.125"/>
    <n v="0"/>
    <n v="0"/>
    <n v="0"/>
    <n v="0"/>
    <n v="0"/>
  </r>
  <r>
    <s v="DL-4843"/>
    <s v="Freight forwarder ABC"/>
    <x v="1"/>
    <s v="Mogadishu"/>
    <x v="2"/>
    <x v="2"/>
    <d v="2022-01-10T00:00:00"/>
    <d v="2022-01-10T00:00:00"/>
    <x v="0"/>
    <x v="0"/>
    <x v="0"/>
    <s v="Paid"/>
    <s v="Invoiced"/>
    <s v="TRANSPORTATION"/>
    <n v="33.75"/>
    <n v="4000"/>
    <s v="ZAR"/>
    <n v="227.6"/>
    <n v="7681.5"/>
    <n v="2500"/>
    <s v="NAD"/>
    <n v="142.5"/>
    <n v="4809.375"/>
    <n v="33.75"/>
    <n v="85.1"/>
    <n v="2872.125"/>
    <n v="0"/>
    <n v="0"/>
    <n v="0"/>
    <n v="0"/>
    <n v="0"/>
  </r>
  <r>
    <s v="DL-4844"/>
    <s v="Freight forwarder ABC"/>
    <x v="1"/>
    <s v="Mombasa"/>
    <x v="2"/>
    <x v="3"/>
    <d v="2022-01-10T00:00:00"/>
    <d v="2022-01-10T00:00:00"/>
    <x v="0"/>
    <x v="0"/>
    <x v="0"/>
    <s v="Paid"/>
    <s v="Invoiced"/>
    <s v="TRANSPORTATION"/>
    <n v="33.75"/>
    <n v="4000"/>
    <s v="ZAR"/>
    <n v="227.6"/>
    <n v="7681.5"/>
    <n v="2500"/>
    <s v="NAD"/>
    <n v="142.5"/>
    <n v="4809.375"/>
    <n v="33.75"/>
    <n v="85.1"/>
    <n v="2872.125"/>
    <n v="0"/>
    <n v="0"/>
    <n v="0"/>
    <n v="0"/>
    <n v="0"/>
  </r>
  <r>
    <s v="DL-4877"/>
    <s v="Freight forwarder ABC"/>
    <x v="1"/>
    <s v="Addis Ababa"/>
    <x v="3"/>
    <x v="7"/>
    <d v="2022-02-07T00:00:00"/>
    <d v="2022-02-07T00:00:00"/>
    <x v="0"/>
    <x v="1"/>
    <x v="0"/>
    <s v="Paid"/>
    <s v="Invoiced"/>
    <s v="TRANSPORTATION"/>
    <n v="33.75"/>
    <n v="4000"/>
    <s v="ZAR"/>
    <n v="227.6"/>
    <n v="7681.5"/>
    <n v="2500"/>
    <s v="NAD"/>
    <n v="142.5"/>
    <n v="4809.375"/>
    <n v="33.75"/>
    <n v="85.1"/>
    <n v="2872.125"/>
    <n v="0"/>
    <n v="0"/>
    <n v="0"/>
    <n v="0"/>
    <n v="0"/>
  </r>
  <r>
    <s v="DL-4878"/>
    <s v="Freight forwarder ABC"/>
    <x v="1"/>
    <s v="Marrakech"/>
    <x v="4"/>
    <x v="21"/>
    <d v="2022-02-10T00:00:00"/>
    <d v="2022-02-10T00:00:00"/>
    <x v="0"/>
    <x v="1"/>
    <x v="0"/>
    <s v="Paid"/>
    <s v="Invoiced"/>
    <s v="TRANSPORTATION"/>
    <n v="32.5"/>
    <n v="4000"/>
    <s v="ZAR"/>
    <n v="227.6"/>
    <n v="7397"/>
    <n v="2500"/>
    <s v="NAD"/>
    <n v="142.5"/>
    <n v="4631.25"/>
    <n v="32.5"/>
    <n v="85.1"/>
    <n v="2765.75"/>
    <n v="0"/>
    <n v="0"/>
    <n v="0"/>
    <n v="0"/>
    <n v="0"/>
  </r>
  <r>
    <s v="DL-4879"/>
    <s v="Freight forwarder ABC"/>
    <x v="1"/>
    <s v="Mombasa"/>
    <x v="1"/>
    <x v="18"/>
    <d v="2022-02-10T00:00:00"/>
    <d v="2022-02-10T00:00:00"/>
    <x v="0"/>
    <x v="1"/>
    <x v="0"/>
    <s v="Paid"/>
    <s v="Invoiced"/>
    <s v="TRANSPORTATION"/>
    <n v="32.5"/>
    <n v="4000"/>
    <s v="ZAR"/>
    <n v="227.6"/>
    <n v="7397"/>
    <n v="2500"/>
    <s v="NAD"/>
    <n v="142.5"/>
    <n v="4631.25"/>
    <n v="32.5"/>
    <n v="85.1"/>
    <n v="2765.75"/>
    <n v="0"/>
    <n v="0"/>
    <n v="0"/>
    <n v="0"/>
    <n v="0"/>
  </r>
  <r>
    <s v="DL-4922"/>
    <s v="Freight forwarder ABC"/>
    <x v="1"/>
    <s v="Mogadishu"/>
    <x v="4"/>
    <x v="16"/>
    <d v="2022-02-07T00:00:00"/>
    <d v="2022-02-07T00:00:00"/>
    <x v="0"/>
    <x v="1"/>
    <x v="0"/>
    <s v="Paid"/>
    <s v="Invoiced"/>
    <s v="TRANSPORTATION"/>
    <n v="35"/>
    <n v="4000"/>
    <s v="ZAR"/>
    <n v="227.6"/>
    <n v="7966"/>
    <n v="2500"/>
    <s v="NAD"/>
    <n v="142.5"/>
    <n v="4987.5"/>
    <n v="35"/>
    <n v="85.1"/>
    <n v="2978.5"/>
    <n v="0"/>
    <n v="0"/>
    <n v="0"/>
    <n v="0"/>
    <n v="0"/>
  </r>
  <r>
    <s v="DL-4923"/>
    <s v="Freight forwarder ABC"/>
    <x v="1"/>
    <s v="Marrakech"/>
    <x v="4"/>
    <x v="21"/>
    <d v="2022-02-07T00:00:00"/>
    <d v="2022-02-07T00:00:00"/>
    <x v="0"/>
    <x v="1"/>
    <x v="0"/>
    <s v="Paid"/>
    <s v="Invoiced"/>
    <s v="TRANSPORTATION"/>
    <n v="35"/>
    <n v="4000"/>
    <s v="ZAR"/>
    <n v="227.6"/>
    <n v="7966"/>
    <n v="2500"/>
    <s v="NAD"/>
    <n v="142.5"/>
    <n v="4987.5"/>
    <n v="35"/>
    <n v="85.1"/>
    <n v="2978.5"/>
    <n v="0"/>
    <n v="0"/>
    <n v="0"/>
    <n v="0"/>
    <n v="0"/>
  </r>
  <r>
    <s v="DL-4924"/>
    <s v="Freight forwarder ABC"/>
    <x v="1"/>
    <s v="Mogadishu"/>
    <x v="1"/>
    <x v="1"/>
    <d v="2022-02-07T00:00:00"/>
    <d v="2022-02-07T00:00:00"/>
    <x v="0"/>
    <x v="1"/>
    <x v="0"/>
    <s v="Paid"/>
    <s v="Invoiced"/>
    <s v="TRANSPORTATION"/>
    <n v="35"/>
    <n v="4000"/>
    <s v="ZAR"/>
    <n v="227.6"/>
    <n v="7966"/>
    <n v="2500"/>
    <s v="NAD"/>
    <n v="142.5"/>
    <n v="4987.5"/>
    <n v="35"/>
    <n v="85.1"/>
    <n v="2978.5"/>
    <n v="0"/>
    <n v="0"/>
    <n v="0"/>
    <n v="0"/>
    <n v="0"/>
  </r>
  <r>
    <s v="DL-4925"/>
    <s v="Freight forwarder ABC"/>
    <x v="1"/>
    <s v="Zanzibar"/>
    <x v="3"/>
    <x v="10"/>
    <d v="2022-02-07T00:00:00"/>
    <d v="2022-02-07T00:00:00"/>
    <x v="0"/>
    <x v="1"/>
    <x v="0"/>
    <s v="Paid"/>
    <s v="Invoiced"/>
    <s v="TRANSPORTATION"/>
    <n v="35"/>
    <n v="4000"/>
    <s v="ZAR"/>
    <n v="227.6"/>
    <n v="7966"/>
    <n v="2500"/>
    <s v="NAD"/>
    <n v="142.5"/>
    <n v="4987.5"/>
    <n v="35"/>
    <n v="85.1"/>
    <n v="2978.5"/>
    <n v="0"/>
    <n v="0"/>
    <n v="0"/>
    <n v="0"/>
    <n v="0"/>
  </r>
  <r>
    <s v="DL-4926"/>
    <s v="Freight forwarder ABC"/>
    <x v="1"/>
    <s v="Mogadishu"/>
    <x v="1"/>
    <x v="1"/>
    <d v="2022-02-07T00:00:00"/>
    <d v="2022-02-07T00:00:00"/>
    <x v="0"/>
    <x v="1"/>
    <x v="0"/>
    <s v="Paid"/>
    <s v="Invoiced"/>
    <s v="TRANSPORTATION"/>
    <n v="35"/>
    <n v="4000"/>
    <s v="ZAR"/>
    <n v="227.6"/>
    <n v="7966"/>
    <n v="2500"/>
    <s v="NAD"/>
    <n v="142.5"/>
    <n v="4987.5"/>
    <n v="35"/>
    <n v="85.1"/>
    <n v="2978.5"/>
    <n v="0"/>
    <n v="0"/>
    <n v="0"/>
    <n v="0"/>
    <n v="0"/>
  </r>
  <r>
    <s v="DL-4927"/>
    <s v="Freight forwarder ABC"/>
    <x v="1"/>
    <s v="Mogadishu"/>
    <x v="0"/>
    <x v="0"/>
    <d v="2022-02-07T00:00:00"/>
    <d v="2022-02-07T00:00:00"/>
    <x v="0"/>
    <x v="1"/>
    <x v="0"/>
    <s v="Paid"/>
    <s v="Invoiced"/>
    <s v="TRANSPORTATION"/>
    <n v="35"/>
    <n v="4000"/>
    <s v="ZAR"/>
    <n v="227.6"/>
    <n v="7966"/>
    <n v="2500"/>
    <s v="NAD"/>
    <n v="142.5"/>
    <n v="4987.5"/>
    <n v="35"/>
    <n v="85.1"/>
    <n v="2978.5"/>
    <n v="0"/>
    <n v="0"/>
    <n v="0"/>
    <n v="0"/>
    <n v="0"/>
  </r>
  <r>
    <s v="DL-4928"/>
    <s v="Freight forwarder ABC"/>
    <x v="1"/>
    <s v="Zanzibar"/>
    <x v="1"/>
    <x v="24"/>
    <d v="2022-02-07T00:00:00"/>
    <d v="2022-02-07T00:00:00"/>
    <x v="0"/>
    <x v="1"/>
    <x v="0"/>
    <s v="Paid"/>
    <s v="Invoiced"/>
    <s v="TRANSPORTATION"/>
    <n v="35"/>
    <n v="4000"/>
    <s v="ZAR"/>
    <n v="227.6"/>
    <n v="7966"/>
    <n v="2500"/>
    <s v="NAD"/>
    <n v="142.5"/>
    <n v="4987.5"/>
    <n v="35"/>
    <n v="85.1"/>
    <n v="2978.5"/>
    <n v="0"/>
    <n v="0"/>
    <n v="0"/>
    <n v="0"/>
    <n v="0"/>
  </r>
  <r>
    <s v="DL-4929"/>
    <s v="Freight forwarder ABC"/>
    <x v="1"/>
    <s v="Addis Ababa"/>
    <x v="0"/>
    <x v="23"/>
    <d v="2022-02-07T00:00:00"/>
    <d v="2022-02-07T00:00:00"/>
    <x v="0"/>
    <x v="1"/>
    <x v="0"/>
    <s v="Paid"/>
    <s v="Invoiced"/>
    <s v="TRANSPORTATION"/>
    <n v="35"/>
    <n v="4000"/>
    <s v="ZAR"/>
    <n v="227.6"/>
    <n v="7966"/>
    <n v="2500"/>
    <s v="NAD"/>
    <n v="142.5"/>
    <n v="4987.5"/>
    <n v="35"/>
    <n v="85.1"/>
    <n v="2978.5"/>
    <n v="0"/>
    <n v="0"/>
    <n v="0"/>
    <n v="0"/>
    <n v="0"/>
  </r>
  <r>
    <s v="DL-4930"/>
    <s v="Freight forwarder ABC"/>
    <x v="1"/>
    <s v="Mombasa"/>
    <x v="2"/>
    <x v="3"/>
    <d v="2022-02-07T00:00:00"/>
    <d v="2022-02-07T00:00:00"/>
    <x v="0"/>
    <x v="1"/>
    <x v="0"/>
    <s v="Paid"/>
    <s v="Invoiced"/>
    <s v="TRANSPORTATION"/>
    <n v="35"/>
    <n v="4000"/>
    <s v="ZAR"/>
    <n v="227.6"/>
    <n v="7966"/>
    <n v="2500"/>
    <s v="NAD"/>
    <n v="142.5"/>
    <n v="4987.5"/>
    <n v="35"/>
    <n v="85.1"/>
    <n v="2978.5"/>
    <n v="0"/>
    <n v="0"/>
    <n v="0"/>
    <n v="0"/>
    <n v="0"/>
  </r>
  <r>
    <s v="DL-4931"/>
    <s v="Freight forwarder ABC"/>
    <x v="1"/>
    <s v="Addis Ababa"/>
    <x v="2"/>
    <x v="14"/>
    <d v="2022-02-07T00:00:00"/>
    <d v="2022-02-07T00:00:00"/>
    <x v="0"/>
    <x v="1"/>
    <x v="0"/>
    <s v="Paid"/>
    <s v="Invoiced"/>
    <s v="TRANSPORTATION"/>
    <n v="35"/>
    <n v="4000"/>
    <s v="ZAR"/>
    <n v="227.6"/>
    <n v="7966"/>
    <n v="2500"/>
    <s v="NAD"/>
    <n v="142.5"/>
    <n v="4987.5"/>
    <n v="35"/>
    <n v="85.1"/>
    <n v="2978.5"/>
    <n v="0"/>
    <n v="0"/>
    <n v="0"/>
    <n v="0"/>
    <n v="0"/>
  </r>
  <r>
    <s v="DL-4932"/>
    <s v="Freight forwarder ABC"/>
    <x v="1"/>
    <s v="Mogadishu"/>
    <x v="0"/>
    <x v="0"/>
    <d v="2022-02-07T00:00:00"/>
    <d v="2022-02-07T00:00:00"/>
    <x v="0"/>
    <x v="1"/>
    <x v="0"/>
    <s v="Paid"/>
    <s v="Invoiced"/>
    <s v="TRANSPORTATION"/>
    <n v="35"/>
    <n v="4000"/>
    <s v="ZAR"/>
    <n v="227.6"/>
    <n v="7966"/>
    <n v="2500"/>
    <s v="NAD"/>
    <n v="142.5"/>
    <n v="4987.5"/>
    <n v="35"/>
    <n v="85.1"/>
    <n v="2978.5"/>
    <n v="0"/>
    <n v="0"/>
    <n v="0"/>
    <n v="0"/>
    <n v="0"/>
  </r>
  <r>
    <s v="DL-4933"/>
    <s v="Freight forwarder ABC"/>
    <x v="1"/>
    <s v="Zanzibar"/>
    <x v="2"/>
    <x v="13"/>
    <d v="2022-02-07T00:00:00"/>
    <d v="2022-02-07T00:00:00"/>
    <x v="0"/>
    <x v="1"/>
    <x v="0"/>
    <s v="Paid"/>
    <s v="Invoiced"/>
    <s v="TRANSPORTATION"/>
    <n v="35"/>
    <n v="4000"/>
    <s v="ZAR"/>
    <n v="227.6"/>
    <n v="7966"/>
    <n v="2500"/>
    <s v="NAD"/>
    <n v="142.5"/>
    <n v="4987.5"/>
    <n v="35"/>
    <n v="85.1"/>
    <n v="2978.5"/>
    <n v="0"/>
    <n v="0"/>
    <n v="0"/>
    <n v="0"/>
    <n v="0"/>
  </r>
  <r>
    <s v="DL-4934"/>
    <s v="Freight forwarder ABC"/>
    <x v="1"/>
    <s v="Mombasa"/>
    <x v="3"/>
    <x v="19"/>
    <d v="2022-02-07T00:00:00"/>
    <d v="2022-02-07T00:00:00"/>
    <x v="0"/>
    <x v="1"/>
    <x v="0"/>
    <s v="Paid"/>
    <s v="Invoiced"/>
    <s v="TRANSPORTATION"/>
    <n v="35"/>
    <n v="4000"/>
    <s v="ZAR"/>
    <n v="227.6"/>
    <n v="7966"/>
    <n v="2500"/>
    <s v="NAD"/>
    <n v="142.5"/>
    <n v="4987.5"/>
    <n v="35"/>
    <n v="85.1"/>
    <n v="2978.5"/>
    <n v="0"/>
    <n v="0"/>
    <n v="0"/>
    <n v="0"/>
    <n v="0"/>
  </r>
  <r>
    <s v="DL-4935"/>
    <s v="Freight forwarder ABC"/>
    <x v="1"/>
    <s v="Zanzibar"/>
    <x v="0"/>
    <x v="15"/>
    <d v="2022-02-07T00:00:00"/>
    <d v="2022-02-07T00:00:00"/>
    <x v="0"/>
    <x v="1"/>
    <x v="0"/>
    <s v="Paid"/>
    <s v="Invoiced"/>
    <s v="TRANSPORTATION"/>
    <n v="35"/>
    <n v="4000"/>
    <s v="ZAR"/>
    <n v="227.6"/>
    <n v="7966"/>
    <n v="2500"/>
    <s v="NAD"/>
    <n v="142.5"/>
    <n v="4987.5"/>
    <n v="35"/>
    <n v="85.1"/>
    <n v="2978.5"/>
    <n v="0"/>
    <n v="0"/>
    <n v="0"/>
    <n v="0"/>
    <n v="0"/>
  </r>
  <r>
    <s v="DL-4936"/>
    <s v="Freight forwarder ABC"/>
    <x v="1"/>
    <s v="Mombasa"/>
    <x v="4"/>
    <x v="6"/>
    <d v="2022-02-07T00:00:00"/>
    <d v="2022-02-07T00:00:00"/>
    <x v="0"/>
    <x v="1"/>
    <x v="0"/>
    <s v="Paid"/>
    <s v="Invoiced"/>
    <s v="TRANSPORTATION"/>
    <n v="35"/>
    <n v="4000"/>
    <s v="ZAR"/>
    <n v="227.6"/>
    <n v="7966"/>
    <n v="2500"/>
    <s v="NAD"/>
    <n v="142.5"/>
    <n v="4987.5"/>
    <n v="35"/>
    <n v="85.1"/>
    <n v="2978.5"/>
    <n v="0"/>
    <n v="0"/>
    <n v="0"/>
    <n v="0"/>
    <n v="0"/>
  </r>
  <r>
    <s v="DL-4937"/>
    <s v="Freight forwarder ABC"/>
    <x v="1"/>
    <s v="Addis Ababa"/>
    <x v="1"/>
    <x v="17"/>
    <d v="2022-02-07T00:00:00"/>
    <d v="2022-02-07T00:00:00"/>
    <x v="0"/>
    <x v="1"/>
    <x v="0"/>
    <s v="Paid"/>
    <s v="Invoiced"/>
    <s v="TRANSPORTATION"/>
    <n v="35"/>
    <n v="4000"/>
    <s v="ZAR"/>
    <n v="227.6"/>
    <n v="7966"/>
    <n v="2500"/>
    <s v="NAD"/>
    <n v="142.5"/>
    <n v="4987.5"/>
    <n v="35"/>
    <n v="85.1"/>
    <n v="2978.5"/>
    <n v="0"/>
    <n v="0"/>
    <n v="0"/>
    <n v="0"/>
    <n v="0"/>
  </r>
  <r>
    <s v="DL-4938"/>
    <s v="Freight forwarder ABC"/>
    <x v="1"/>
    <s v="Mombasa"/>
    <x v="3"/>
    <x v="19"/>
    <d v="2022-02-07T00:00:00"/>
    <d v="2022-02-07T00:00:00"/>
    <x v="0"/>
    <x v="1"/>
    <x v="0"/>
    <s v="Paid"/>
    <s v="Invoiced"/>
    <s v="TRANSPORTATION"/>
    <n v="35"/>
    <n v="4000"/>
    <s v="ZAR"/>
    <n v="227.6"/>
    <n v="7966"/>
    <n v="2500"/>
    <s v="NAD"/>
    <n v="142.5"/>
    <n v="4987.5"/>
    <n v="35"/>
    <n v="85.1"/>
    <n v="2978.5"/>
    <n v="0"/>
    <n v="0"/>
    <n v="0"/>
    <n v="0"/>
    <n v="0"/>
  </r>
  <r>
    <s v="DL-4939"/>
    <s v="Freight forwarder ABC"/>
    <x v="1"/>
    <s v="Mombasa"/>
    <x v="1"/>
    <x v="18"/>
    <d v="2022-02-07T00:00:00"/>
    <d v="2022-02-07T00:00:00"/>
    <x v="0"/>
    <x v="1"/>
    <x v="0"/>
    <s v="Paid"/>
    <s v="Invoiced"/>
    <s v="TRANSPORTATION"/>
    <n v="35"/>
    <n v="4000"/>
    <s v="ZAR"/>
    <n v="227.6"/>
    <n v="7966"/>
    <n v="2500"/>
    <s v="NAD"/>
    <n v="142.5"/>
    <n v="4987.5"/>
    <n v="35"/>
    <n v="85.1"/>
    <n v="2978.5"/>
    <n v="0"/>
    <n v="0"/>
    <n v="0"/>
    <n v="0"/>
    <n v="0"/>
  </r>
  <r>
    <s v="DL-4940"/>
    <s v="Freight forwarder ABC"/>
    <x v="1"/>
    <s v="Mombasa"/>
    <x v="2"/>
    <x v="3"/>
    <d v="2022-02-08T00:00:00"/>
    <d v="2022-02-08T00:00:00"/>
    <x v="0"/>
    <x v="1"/>
    <x v="0"/>
    <s v="Paid"/>
    <s v="Invoiced"/>
    <s v="TRANSPORTATION"/>
    <n v="35"/>
    <n v="4000"/>
    <s v="ZAR"/>
    <n v="227.6"/>
    <n v="7966"/>
    <n v="2500"/>
    <s v="NAD"/>
    <n v="142.5"/>
    <n v="4987.5"/>
    <n v="35"/>
    <n v="85.1"/>
    <n v="2978.5"/>
    <n v="0"/>
    <n v="0"/>
    <n v="0"/>
    <n v="0"/>
    <n v="0"/>
  </r>
  <r>
    <s v="DL-4941"/>
    <s v="Freight forwarder ABC"/>
    <x v="1"/>
    <s v="Mogadishu"/>
    <x v="4"/>
    <x v="16"/>
    <d v="2022-02-08T00:00:00"/>
    <d v="2022-02-08T00:00:00"/>
    <x v="0"/>
    <x v="1"/>
    <x v="0"/>
    <s v="Paid"/>
    <s v="Invoiced"/>
    <s v="TRANSPORTATION"/>
    <n v="35"/>
    <n v="4000"/>
    <s v="ZAR"/>
    <n v="227.6"/>
    <n v="7966"/>
    <n v="2500"/>
    <s v="NAD"/>
    <n v="142.5"/>
    <n v="4987.5"/>
    <n v="35"/>
    <n v="85.1"/>
    <n v="2978.5"/>
    <n v="0"/>
    <n v="0"/>
    <n v="0"/>
    <n v="0"/>
    <n v="0"/>
  </r>
  <r>
    <s v="DL-4942"/>
    <s v="Freight forwarder ABC"/>
    <x v="1"/>
    <s v="Mombasa"/>
    <x v="4"/>
    <x v="6"/>
    <d v="2022-02-08T00:00:00"/>
    <d v="2022-02-08T00:00:00"/>
    <x v="0"/>
    <x v="1"/>
    <x v="0"/>
    <s v="Paid"/>
    <s v="Invoiced"/>
    <s v="TRANSPORTATION"/>
    <n v="35"/>
    <n v="4000"/>
    <s v="ZAR"/>
    <n v="227.6"/>
    <n v="7966"/>
    <n v="2500"/>
    <s v="NAD"/>
    <n v="142.5"/>
    <n v="4987.5"/>
    <n v="35"/>
    <n v="85.1"/>
    <n v="2978.5"/>
    <n v="0"/>
    <n v="0"/>
    <n v="0"/>
    <n v="0"/>
    <n v="0"/>
  </r>
  <r>
    <s v="DL-4943"/>
    <s v="Freight forwarder ABC"/>
    <x v="1"/>
    <s v="Zanzibar"/>
    <x v="2"/>
    <x v="13"/>
    <d v="2022-02-08T00:00:00"/>
    <d v="2022-02-08T00:00:00"/>
    <x v="0"/>
    <x v="1"/>
    <x v="0"/>
    <s v="Paid"/>
    <s v="Invoiced"/>
    <s v="TRANSPORTATION"/>
    <n v="35"/>
    <n v="4000"/>
    <s v="ZAR"/>
    <n v="227.6"/>
    <n v="7966"/>
    <n v="2500"/>
    <s v="NAD"/>
    <n v="142.5"/>
    <n v="4987.5"/>
    <n v="35"/>
    <n v="85.1"/>
    <n v="2978.5"/>
    <n v="0"/>
    <n v="0"/>
    <n v="0"/>
    <n v="0"/>
    <n v="0"/>
  </r>
  <r>
    <s v="DL-4944"/>
    <s v="Freight forwarder ABC"/>
    <x v="1"/>
    <s v="Addis Ababa"/>
    <x v="2"/>
    <x v="14"/>
    <d v="2022-02-08T00:00:00"/>
    <d v="2022-02-08T00:00:00"/>
    <x v="0"/>
    <x v="1"/>
    <x v="0"/>
    <s v="Paid"/>
    <s v="Invoiced"/>
    <s v="TRANSPORTATION"/>
    <n v="35"/>
    <n v="4000"/>
    <s v="ZAR"/>
    <n v="227.6"/>
    <n v="7966"/>
    <n v="2500"/>
    <s v="NAD"/>
    <n v="142.5"/>
    <n v="4987.5"/>
    <n v="35"/>
    <n v="85.1"/>
    <n v="2978.5"/>
    <n v="0"/>
    <n v="0"/>
    <n v="0"/>
    <n v="0"/>
    <n v="0"/>
  </r>
  <r>
    <s v="DL-4945"/>
    <s v="Freight forwarder ABC"/>
    <x v="1"/>
    <s v="Mogadishu"/>
    <x v="4"/>
    <x v="16"/>
    <d v="2022-02-08T00:00:00"/>
    <d v="2022-02-08T00:00:00"/>
    <x v="0"/>
    <x v="1"/>
    <x v="0"/>
    <s v="Paid"/>
    <s v="Invoiced"/>
    <s v="TRANSPORTATION"/>
    <n v="35"/>
    <n v="4000"/>
    <s v="ZAR"/>
    <n v="227.6"/>
    <n v="7966"/>
    <n v="2500"/>
    <s v="NAD"/>
    <n v="142.5"/>
    <n v="4987.5"/>
    <n v="35"/>
    <n v="85.1"/>
    <n v="2978.5"/>
    <n v="0"/>
    <n v="0"/>
    <n v="0"/>
    <n v="0"/>
    <n v="0"/>
  </r>
  <r>
    <s v="DL-4946"/>
    <s v="Freight forwarder ABC"/>
    <x v="1"/>
    <s v="Marrakech"/>
    <x v="3"/>
    <x v="4"/>
    <d v="2022-02-08T00:00:00"/>
    <d v="2022-02-08T00:00:00"/>
    <x v="0"/>
    <x v="1"/>
    <x v="0"/>
    <s v="Paid"/>
    <s v="Invoiced"/>
    <s v="TRANSPORTATION"/>
    <n v="35"/>
    <n v="4000"/>
    <s v="ZAR"/>
    <n v="227.6"/>
    <n v="7966"/>
    <n v="2500"/>
    <s v="NAD"/>
    <n v="142.5"/>
    <n v="4987.5"/>
    <n v="35"/>
    <n v="85.1"/>
    <n v="2978.5"/>
    <n v="0"/>
    <n v="0"/>
    <n v="0"/>
    <n v="0"/>
    <n v="0"/>
  </r>
  <r>
    <s v="DL-4947"/>
    <s v="Freight forwarder ABC"/>
    <x v="1"/>
    <s v="Mogadishu"/>
    <x v="2"/>
    <x v="2"/>
    <d v="2022-02-08T00:00:00"/>
    <d v="2022-02-08T00:00:00"/>
    <x v="0"/>
    <x v="1"/>
    <x v="0"/>
    <s v="Paid"/>
    <s v="Invoiced"/>
    <s v="TRANSPORTATION"/>
    <n v="35"/>
    <n v="4000"/>
    <s v="ZAR"/>
    <n v="227.6"/>
    <n v="7966"/>
    <n v="2500"/>
    <s v="NAD"/>
    <n v="142.5"/>
    <n v="4987.5"/>
    <n v="35"/>
    <n v="85.1"/>
    <n v="2978.5"/>
    <n v="0"/>
    <n v="0"/>
    <n v="0"/>
    <n v="0"/>
    <n v="0"/>
  </r>
  <r>
    <s v="DL-4948"/>
    <s v="Freight forwarder ABC"/>
    <x v="1"/>
    <s v="Marrakech"/>
    <x v="3"/>
    <x v="4"/>
    <d v="2022-02-08T00:00:00"/>
    <d v="2022-02-08T00:00:00"/>
    <x v="0"/>
    <x v="1"/>
    <x v="0"/>
    <s v="Paid"/>
    <s v="Invoiced"/>
    <s v="TRANSPORTATION"/>
    <n v="35"/>
    <n v="4000"/>
    <s v="ZAR"/>
    <n v="227.6"/>
    <n v="7966"/>
    <n v="2500"/>
    <s v="NAD"/>
    <n v="142.5"/>
    <n v="4987.5"/>
    <n v="35"/>
    <n v="85.1"/>
    <n v="2978.5"/>
    <n v="0"/>
    <n v="0"/>
    <n v="0"/>
    <n v="0"/>
    <n v="0"/>
  </r>
  <r>
    <s v="DL-4949"/>
    <s v="Freight forwarder ABC"/>
    <x v="1"/>
    <s v="Mogadishu"/>
    <x v="4"/>
    <x v="16"/>
    <d v="2022-02-08T00:00:00"/>
    <d v="2022-02-08T00:00:00"/>
    <x v="0"/>
    <x v="1"/>
    <x v="0"/>
    <s v="Paid"/>
    <s v="Invoiced"/>
    <s v="TRANSPORTATION"/>
    <n v="35"/>
    <n v="4000"/>
    <s v="ZAR"/>
    <n v="227.6"/>
    <n v="7966"/>
    <n v="2500"/>
    <s v="NAD"/>
    <n v="142.5"/>
    <n v="4987.5"/>
    <n v="35"/>
    <n v="85.1"/>
    <n v="2978.5"/>
    <n v="0"/>
    <n v="0"/>
    <n v="0"/>
    <n v="0"/>
    <n v="0"/>
  </r>
  <r>
    <s v="DL-4950"/>
    <s v="Freight forwarder ABC"/>
    <x v="1"/>
    <s v="Mogadishu"/>
    <x v="0"/>
    <x v="0"/>
    <d v="2022-02-08T00:00:00"/>
    <d v="2022-02-08T00:00:00"/>
    <x v="0"/>
    <x v="1"/>
    <x v="0"/>
    <s v="Paid"/>
    <s v="Invoiced"/>
    <s v="TRANSPORTATION"/>
    <n v="35"/>
    <n v="4000"/>
    <s v="ZAR"/>
    <n v="227.6"/>
    <n v="7966"/>
    <n v="2500"/>
    <s v="NAD"/>
    <n v="142.5"/>
    <n v="4987.5"/>
    <n v="35"/>
    <n v="85.1"/>
    <n v="2978.5"/>
    <n v="0"/>
    <n v="0"/>
    <n v="0"/>
    <n v="0"/>
    <n v="0"/>
  </r>
  <r>
    <s v="DL-4951"/>
    <s v="Freight forwarder ABC"/>
    <x v="1"/>
    <s v="Mombasa"/>
    <x v="2"/>
    <x v="3"/>
    <d v="2022-02-08T00:00:00"/>
    <d v="2022-02-08T00:00:00"/>
    <x v="0"/>
    <x v="1"/>
    <x v="0"/>
    <s v="Paid"/>
    <s v="Invoiced"/>
    <s v="TRANSPORTATION"/>
    <n v="35"/>
    <n v="4000"/>
    <s v="ZAR"/>
    <n v="227.6"/>
    <n v="7966"/>
    <n v="2500"/>
    <s v="NAD"/>
    <n v="142.5"/>
    <n v="4987.5"/>
    <n v="35"/>
    <n v="85.1"/>
    <n v="2978.5"/>
    <n v="0"/>
    <n v="0"/>
    <n v="0"/>
    <n v="0"/>
    <n v="0"/>
  </r>
  <r>
    <s v="DL-4952"/>
    <s v="Freight forwarder ABC"/>
    <x v="1"/>
    <s v="Mombasa"/>
    <x v="1"/>
    <x v="18"/>
    <d v="2022-02-08T00:00:00"/>
    <d v="2022-02-08T00:00:00"/>
    <x v="0"/>
    <x v="1"/>
    <x v="0"/>
    <s v="Paid"/>
    <s v="Invoiced"/>
    <s v="TRANSPORTATION"/>
    <n v="35"/>
    <n v="4000"/>
    <s v="ZAR"/>
    <n v="227.6"/>
    <n v="7966"/>
    <n v="2500"/>
    <s v="NAD"/>
    <n v="142.5"/>
    <n v="4987.5"/>
    <n v="35"/>
    <n v="85.1"/>
    <n v="2978.5"/>
    <n v="0"/>
    <n v="0"/>
    <n v="0"/>
    <n v="0"/>
    <n v="0"/>
  </r>
  <r>
    <s v="DL-4953"/>
    <s v="Freight forwarder ABC"/>
    <x v="1"/>
    <s v="Zanzibar"/>
    <x v="1"/>
    <x v="24"/>
    <d v="2022-02-08T00:00:00"/>
    <d v="2022-02-08T00:00:00"/>
    <x v="0"/>
    <x v="1"/>
    <x v="0"/>
    <s v="Paid"/>
    <s v="Invoiced"/>
    <s v="TRANSPORTATION"/>
    <n v="35"/>
    <n v="4000"/>
    <s v="ZAR"/>
    <n v="227.6"/>
    <n v="7966"/>
    <n v="2500"/>
    <s v="NAD"/>
    <n v="142.5"/>
    <n v="4987.5"/>
    <n v="35"/>
    <n v="85.1"/>
    <n v="2978.5"/>
    <n v="0"/>
    <n v="0"/>
    <n v="0"/>
    <n v="0"/>
    <n v="0"/>
  </r>
  <r>
    <s v="DL-4954"/>
    <s v="Freight forwarder ABC"/>
    <x v="1"/>
    <s v="Zanzibar"/>
    <x v="1"/>
    <x v="24"/>
    <d v="2022-02-08T00:00:00"/>
    <d v="2022-02-08T00:00:00"/>
    <x v="0"/>
    <x v="1"/>
    <x v="0"/>
    <s v="Paid"/>
    <s v="Invoiced"/>
    <s v="TRANSPORTATION"/>
    <n v="35"/>
    <n v="4000"/>
    <s v="ZAR"/>
    <n v="227.6"/>
    <n v="7966"/>
    <n v="2500"/>
    <s v="NAD"/>
    <n v="142.5"/>
    <n v="4987.5"/>
    <n v="35"/>
    <n v="85.1"/>
    <n v="2978.5"/>
    <n v="0"/>
    <n v="0"/>
    <n v="0"/>
    <n v="0"/>
    <n v="0"/>
  </r>
  <r>
    <s v="DL-4955"/>
    <s v="Freight forwarder ABC"/>
    <x v="1"/>
    <s v="Mombasa"/>
    <x v="2"/>
    <x v="3"/>
    <d v="2022-02-08T00:00:00"/>
    <d v="2022-02-08T00:00:00"/>
    <x v="0"/>
    <x v="1"/>
    <x v="0"/>
    <s v="Paid"/>
    <s v="Invoiced"/>
    <s v="TRANSPORTATION"/>
    <n v="35"/>
    <n v="4000"/>
    <s v="ZAR"/>
    <n v="227.6"/>
    <n v="7966"/>
    <n v="2500"/>
    <s v="NAD"/>
    <n v="142.5"/>
    <n v="4987.5"/>
    <n v="35"/>
    <n v="85.1"/>
    <n v="2978.5"/>
    <n v="0"/>
    <n v="0"/>
    <n v="0"/>
    <n v="0"/>
    <n v="0"/>
  </r>
  <r>
    <s v="DL-4956"/>
    <s v="Freight forwarder ABC"/>
    <x v="1"/>
    <s v="Marrakech"/>
    <x v="4"/>
    <x v="21"/>
    <d v="2022-02-08T00:00:00"/>
    <d v="2022-02-08T00:00:00"/>
    <x v="0"/>
    <x v="1"/>
    <x v="0"/>
    <s v="Paid"/>
    <s v="Invoiced"/>
    <s v="TRANSPORTATION"/>
    <n v="35"/>
    <n v="4000"/>
    <s v="ZAR"/>
    <n v="227.6"/>
    <n v="7966"/>
    <n v="2500"/>
    <s v="NAD"/>
    <n v="142.5"/>
    <n v="4987.5"/>
    <n v="35"/>
    <n v="85.1"/>
    <n v="2978.5"/>
    <n v="0"/>
    <n v="0"/>
    <n v="0"/>
    <n v="0"/>
    <n v="0"/>
  </r>
  <r>
    <s v="DL-4957"/>
    <s v="Freight forwarder ABC"/>
    <x v="1"/>
    <s v="Zanzibar"/>
    <x v="3"/>
    <x v="10"/>
    <d v="2022-02-10T00:00:00"/>
    <d v="2022-02-10T00:00:00"/>
    <x v="0"/>
    <x v="1"/>
    <x v="0"/>
    <s v="Paid"/>
    <s v="Invoiced"/>
    <s v="TRANSPORTATION"/>
    <n v="35"/>
    <n v="4000"/>
    <s v="ZAR"/>
    <n v="227.6"/>
    <n v="7966"/>
    <n v="2500"/>
    <s v="NAD"/>
    <n v="142.5"/>
    <n v="4987.5"/>
    <n v="35"/>
    <n v="85.1"/>
    <n v="2978.5"/>
    <n v="0"/>
    <n v="0"/>
    <n v="0"/>
    <n v="0"/>
    <n v="0"/>
  </r>
  <r>
    <s v="DL-4958"/>
    <s v="Freight forwarder ABC"/>
    <x v="1"/>
    <s v="Zanzibar"/>
    <x v="0"/>
    <x v="15"/>
    <d v="2022-02-10T00:00:00"/>
    <d v="2022-02-10T00:00:00"/>
    <x v="0"/>
    <x v="1"/>
    <x v="0"/>
    <s v="Paid"/>
    <s v="Invoiced"/>
    <s v="TRANSPORTATION"/>
    <n v="35"/>
    <n v="4000"/>
    <s v="ZAR"/>
    <n v="227.6"/>
    <n v="7966"/>
    <n v="2500"/>
    <s v="NAD"/>
    <n v="142.5"/>
    <n v="4987.5"/>
    <n v="35"/>
    <n v="85.1"/>
    <n v="2978.5"/>
    <n v="0"/>
    <n v="0"/>
    <n v="0"/>
    <n v="0"/>
    <n v="0"/>
  </r>
  <r>
    <s v="DL-4959"/>
    <s v="Freight forwarder ABC"/>
    <x v="1"/>
    <s v="Marrakech"/>
    <x v="2"/>
    <x v="22"/>
    <d v="2022-02-10T00:00:00"/>
    <d v="2022-02-10T00:00:00"/>
    <x v="0"/>
    <x v="1"/>
    <x v="0"/>
    <s v="Paid"/>
    <s v="Invoiced"/>
    <s v="TRANSPORTATION"/>
    <n v="35"/>
    <n v="4000"/>
    <s v="ZAR"/>
    <n v="227.6"/>
    <n v="7966"/>
    <n v="2500"/>
    <s v="NAD"/>
    <n v="142.5"/>
    <n v="4987.5"/>
    <n v="35"/>
    <n v="85.1"/>
    <n v="2978.5"/>
    <n v="0"/>
    <n v="0"/>
    <n v="0"/>
    <n v="0"/>
    <n v="0"/>
  </r>
  <r>
    <s v="DL-4960"/>
    <s v="Freight forwarder ABC"/>
    <x v="1"/>
    <s v="Marrakech"/>
    <x v="3"/>
    <x v="4"/>
    <d v="2022-02-10T00:00:00"/>
    <d v="2022-02-10T00:00:00"/>
    <x v="0"/>
    <x v="1"/>
    <x v="0"/>
    <s v="Paid"/>
    <s v="Invoiced"/>
    <s v="TRANSPORTATION"/>
    <n v="35"/>
    <n v="4000"/>
    <s v="ZAR"/>
    <n v="227.6"/>
    <n v="7966"/>
    <n v="2500"/>
    <s v="NAD"/>
    <n v="142.5"/>
    <n v="4987.5"/>
    <n v="35"/>
    <n v="85.1"/>
    <n v="2978.5"/>
    <n v="0"/>
    <n v="0"/>
    <n v="0"/>
    <n v="0"/>
    <n v="0"/>
  </r>
  <r>
    <s v="DL-4962"/>
    <s v="Freight forwarder ABC"/>
    <x v="1"/>
    <s v="Addis Ababa"/>
    <x v="0"/>
    <x v="23"/>
    <d v="2022-01-10T00:00:00"/>
    <d v="2022-01-28T00:00:00"/>
    <x v="0"/>
    <x v="0"/>
    <x v="0"/>
    <s v="Paid"/>
    <s v="Paid"/>
    <s v="TRANSPORTATION"/>
    <n v="35"/>
    <n v="600"/>
    <s v="USD"/>
    <n v="600"/>
    <n v="21000"/>
    <n v="300"/>
    <s v="USD"/>
    <n v="300"/>
    <n v="10500"/>
    <n v="35"/>
    <n v="300"/>
    <n v="10500"/>
    <n v="0"/>
    <n v="2.6999999999999997"/>
    <n v="1.8"/>
    <n v="2.25"/>
    <n v="6.75"/>
  </r>
  <r>
    <s v="DL-4966"/>
    <s v="Freight forwarder ABC"/>
    <x v="1"/>
    <s v="Mogadishu"/>
    <x v="0"/>
    <x v="0"/>
    <d v="2022-01-10T00:00:00"/>
    <d v="2022-01-20T00:00:00"/>
    <x v="0"/>
    <x v="0"/>
    <x v="0"/>
    <s v="Paid"/>
    <s v="Paid"/>
    <s v="TRANSPORTATION"/>
    <n v="35"/>
    <n v="600"/>
    <s v="USD"/>
    <n v="600"/>
    <n v="21000"/>
    <n v="300"/>
    <s v="USD"/>
    <n v="300"/>
    <n v="10500"/>
    <n v="35"/>
    <n v="300"/>
    <n v="10500"/>
    <n v="0"/>
    <n v="1.5"/>
    <n v="1"/>
    <n v="1.25"/>
    <n v="3.75"/>
  </r>
  <r>
    <s v="DL-4970"/>
    <s v="Freight forwarder ABC"/>
    <x v="1"/>
    <s v="Marrakech"/>
    <x v="1"/>
    <x v="9"/>
    <d v="2022-01-10T00:00:00"/>
    <d v="2022-01-20T00:00:00"/>
    <x v="0"/>
    <x v="0"/>
    <x v="0"/>
    <s v="Paid"/>
    <s v="Paid"/>
    <s v="TRANSPORTATION"/>
    <n v="35"/>
    <n v="600"/>
    <s v="USD"/>
    <n v="600"/>
    <n v="21000"/>
    <n v="300"/>
    <s v="USD"/>
    <n v="300"/>
    <n v="10500"/>
    <n v="35"/>
    <n v="300"/>
    <n v="10500"/>
    <n v="0"/>
    <n v="1.5"/>
    <n v="1"/>
    <n v="1.25"/>
    <n v="3.75"/>
  </r>
  <r>
    <s v="DL-4974"/>
    <s v="Freight forwarder ABC"/>
    <x v="1"/>
    <s v="Marrakech"/>
    <x v="1"/>
    <x v="9"/>
    <d v="2022-01-11T00:00:00"/>
    <d v="2022-01-18T00:00:00"/>
    <x v="0"/>
    <x v="0"/>
    <x v="0"/>
    <s v="Paid"/>
    <s v="Paid"/>
    <s v="TRANSPORTATION"/>
    <n v="35"/>
    <n v="600"/>
    <s v="USD"/>
    <n v="600"/>
    <n v="21000"/>
    <n v="300"/>
    <s v="USD"/>
    <n v="300"/>
    <n v="10500"/>
    <n v="35"/>
    <n v="300"/>
    <n v="10500"/>
    <n v="0"/>
    <n v="1.05"/>
    <n v="0.70000000000000007"/>
    <n v="0.875"/>
    <n v="2.625"/>
  </r>
  <r>
    <s v="DL-4978"/>
    <s v="Freight forwarder ABC"/>
    <x v="1"/>
    <s v="Addis Ababa"/>
    <x v="0"/>
    <x v="23"/>
    <d v="2022-01-11T00:00:00"/>
    <d v="2022-01-20T00:00:00"/>
    <x v="0"/>
    <x v="0"/>
    <x v="0"/>
    <s v="Paid"/>
    <s v="Paid"/>
    <s v="TRANSPORTATION"/>
    <n v="35"/>
    <n v="600"/>
    <s v="USD"/>
    <n v="600"/>
    <n v="21000"/>
    <n v="300"/>
    <s v="USD"/>
    <n v="300"/>
    <n v="10500"/>
    <n v="35"/>
    <n v="300"/>
    <n v="10500"/>
    <n v="0"/>
    <n v="1.3499999999999999"/>
    <n v="0.9"/>
    <n v="1.125"/>
    <n v="3.375"/>
  </r>
  <r>
    <s v="DL-4982"/>
    <s v="Freight forwarder ABC"/>
    <x v="1"/>
    <s v="Addis Ababa"/>
    <x v="4"/>
    <x v="8"/>
    <d v="2022-01-11T00:00:00"/>
    <d v="2022-01-19T00:00:00"/>
    <x v="0"/>
    <x v="0"/>
    <x v="0"/>
    <s v="Paid"/>
    <s v="Paid"/>
    <s v="TRANSPORTATION"/>
    <n v="35"/>
    <n v="600"/>
    <s v="USD"/>
    <n v="600"/>
    <n v="21000"/>
    <n v="300"/>
    <s v="USD"/>
    <n v="300"/>
    <n v="10500"/>
    <n v="35"/>
    <n v="300"/>
    <n v="10500"/>
    <n v="0"/>
    <n v="1.2"/>
    <n v="0.8"/>
    <n v="1"/>
    <n v="3"/>
  </r>
  <r>
    <s v="DL-4986"/>
    <s v="Freight forwarder ABC"/>
    <x v="1"/>
    <s v="Mogadishu"/>
    <x v="3"/>
    <x v="20"/>
    <d v="2022-01-11T00:00:00"/>
    <d v="2022-01-18T00:00:00"/>
    <x v="0"/>
    <x v="0"/>
    <x v="0"/>
    <s v="Paid"/>
    <s v="Paid"/>
    <s v="TRANSPORTATION"/>
    <n v="35"/>
    <n v="600"/>
    <s v="USD"/>
    <n v="600"/>
    <n v="21000"/>
    <n v="300"/>
    <s v="USD"/>
    <n v="300"/>
    <n v="10500"/>
    <n v="35"/>
    <n v="300"/>
    <n v="10500"/>
    <n v="0"/>
    <n v="1.05"/>
    <n v="0.70000000000000007"/>
    <n v="0.875"/>
    <n v="2.625"/>
  </r>
  <r>
    <s v="DL-4990"/>
    <s v="Freight forwarder ABC"/>
    <x v="1"/>
    <s v="Mombasa"/>
    <x v="0"/>
    <x v="11"/>
    <d v="2022-01-11T00:00:00"/>
    <d v="2022-01-19T00:00:00"/>
    <x v="0"/>
    <x v="0"/>
    <x v="0"/>
    <s v="Paid"/>
    <s v="Paid"/>
    <s v="TRANSPORTATION"/>
    <n v="35"/>
    <n v="600"/>
    <s v="USD"/>
    <n v="600"/>
    <n v="21000"/>
    <n v="300"/>
    <s v="USD"/>
    <n v="300"/>
    <n v="10500"/>
    <n v="35"/>
    <n v="300"/>
    <n v="10500"/>
    <n v="0"/>
    <n v="1.2"/>
    <n v="0.8"/>
    <n v="1"/>
    <n v="3"/>
  </r>
  <r>
    <s v="DL-4994"/>
    <s v="Freight forwarder ABC"/>
    <x v="1"/>
    <s v="Addis Ababa"/>
    <x v="1"/>
    <x v="17"/>
    <d v="2022-01-11T00:00:00"/>
    <d v="2022-01-18T00:00:00"/>
    <x v="0"/>
    <x v="0"/>
    <x v="0"/>
    <s v="Paid"/>
    <s v="Paid"/>
    <s v="TRANSPORTATION"/>
    <n v="35"/>
    <n v="600"/>
    <s v="USD"/>
    <n v="600"/>
    <n v="21000"/>
    <n v="300"/>
    <s v="USD"/>
    <n v="300"/>
    <n v="10500"/>
    <n v="35"/>
    <n v="300"/>
    <n v="10500"/>
    <n v="0"/>
    <n v="1.05"/>
    <n v="0.70000000000000007"/>
    <n v="0.875"/>
    <n v="2.625"/>
  </r>
  <r>
    <s v="DL-4998"/>
    <s v="Freight forwarder ABC"/>
    <x v="1"/>
    <s v="Mombasa"/>
    <x v="4"/>
    <x v="6"/>
    <d v="2022-01-11T00:00:00"/>
    <d v="2022-01-19T00:00:00"/>
    <x v="0"/>
    <x v="0"/>
    <x v="0"/>
    <s v="Paid"/>
    <s v="Paid"/>
    <s v="TRANSPORTATION"/>
    <n v="35"/>
    <n v="600"/>
    <s v="USD"/>
    <n v="600"/>
    <n v="21000"/>
    <n v="300"/>
    <s v="USD"/>
    <n v="300"/>
    <n v="10500"/>
    <n v="35"/>
    <n v="300"/>
    <n v="10500"/>
    <n v="0"/>
    <n v="1.2"/>
    <n v="0.8"/>
    <n v="1"/>
    <n v="3"/>
  </r>
  <r>
    <s v="DL-5002"/>
    <s v="Freight forwarder ABC"/>
    <x v="1"/>
    <s v="Marrakech"/>
    <x v="3"/>
    <x v="4"/>
    <d v="2022-01-11T00:00:00"/>
    <d v="2022-01-23T00:00:00"/>
    <x v="0"/>
    <x v="0"/>
    <x v="0"/>
    <s v="Paid"/>
    <s v="Paid"/>
    <s v="TRANSPORTATION"/>
    <n v="35"/>
    <n v="600"/>
    <s v="USD"/>
    <n v="600"/>
    <n v="21000"/>
    <n v="300"/>
    <s v="USD"/>
    <n v="300"/>
    <n v="10500"/>
    <n v="35"/>
    <n v="300"/>
    <n v="10500"/>
    <n v="0"/>
    <n v="1.7999999999999998"/>
    <n v="1.2000000000000002"/>
    <n v="1.5"/>
    <n v="4.5"/>
  </r>
  <r>
    <s v="DL-5006"/>
    <s v="Freight forwarder ABC"/>
    <x v="1"/>
    <s v="Addis Ababa"/>
    <x v="4"/>
    <x v="8"/>
    <d v="2022-01-11T00:00:00"/>
    <d v="2022-01-18T00:00:00"/>
    <x v="0"/>
    <x v="0"/>
    <x v="0"/>
    <s v="Paid"/>
    <s v="Paid"/>
    <s v="TRANSPORTATION"/>
    <n v="35"/>
    <n v="600"/>
    <s v="USD"/>
    <n v="600"/>
    <n v="21000"/>
    <n v="300"/>
    <s v="USD"/>
    <n v="300"/>
    <n v="10500"/>
    <n v="35"/>
    <n v="300"/>
    <n v="10500"/>
    <n v="0"/>
    <n v="1.05"/>
    <n v="0.70000000000000007"/>
    <n v="0.875"/>
    <n v="2.625"/>
  </r>
  <r>
    <s v="DL-5010"/>
    <s v="Freight forwarder ABC"/>
    <x v="1"/>
    <s v="Addis Ababa"/>
    <x v="3"/>
    <x v="7"/>
    <d v="2022-01-11T00:00:00"/>
    <d v="2022-01-29T00:00:00"/>
    <x v="0"/>
    <x v="0"/>
    <x v="0"/>
    <s v="Paid"/>
    <s v="Paid"/>
    <s v="TRANSPORTATION"/>
    <n v="35"/>
    <n v="600"/>
    <s v="USD"/>
    <n v="600"/>
    <n v="21000"/>
    <n v="300"/>
    <s v="USD"/>
    <n v="300"/>
    <n v="10500"/>
    <n v="35"/>
    <n v="300"/>
    <n v="10500"/>
    <n v="0"/>
    <n v="2.6999999999999997"/>
    <n v="1.8"/>
    <n v="2.25"/>
    <n v="6.75"/>
  </r>
  <r>
    <s v="DL-5014"/>
    <s v="Freight forwarder ABC"/>
    <x v="1"/>
    <s v="Addis Ababa"/>
    <x v="1"/>
    <x v="17"/>
    <d v="2022-01-11T00:00:00"/>
    <d v="2022-01-22T00:00:00"/>
    <x v="0"/>
    <x v="0"/>
    <x v="0"/>
    <s v="Paid"/>
    <s v="Paid"/>
    <s v="TRANSPORTATION"/>
    <n v="35"/>
    <n v="600"/>
    <s v="USD"/>
    <n v="600"/>
    <n v="21000"/>
    <n v="300"/>
    <s v="USD"/>
    <n v="300"/>
    <n v="10500"/>
    <n v="35"/>
    <n v="300"/>
    <n v="10500"/>
    <n v="0"/>
    <n v="1.65"/>
    <n v="1.1000000000000001"/>
    <n v="1.375"/>
    <n v="4.125"/>
  </r>
  <r>
    <s v="DL-5018"/>
    <s v="Freight forwarder ABC"/>
    <x v="1"/>
    <s v="Mogadishu"/>
    <x v="2"/>
    <x v="2"/>
    <d v="2022-01-12T00:00:00"/>
    <d v="2022-01-18T00:00:00"/>
    <x v="0"/>
    <x v="0"/>
    <x v="0"/>
    <s v="Paid"/>
    <s v="Paid"/>
    <s v="TRANSPORTATION"/>
    <n v="35"/>
    <n v="600"/>
    <s v="USD"/>
    <n v="600"/>
    <n v="21000"/>
    <n v="300"/>
    <s v="USD"/>
    <n v="300"/>
    <n v="10500"/>
    <n v="35"/>
    <n v="300"/>
    <n v="10500"/>
    <n v="0"/>
    <n v="0.89999999999999991"/>
    <n v="0.60000000000000009"/>
    <n v="0.75"/>
    <n v="2.25"/>
  </r>
  <r>
    <s v="DL-5022"/>
    <s v="Freight forwarder ABC"/>
    <x v="1"/>
    <s v="Addis Ababa"/>
    <x v="3"/>
    <x v="7"/>
    <d v="2022-01-12T00:00:00"/>
    <d v="2022-01-20T00:00:00"/>
    <x v="0"/>
    <x v="0"/>
    <x v="0"/>
    <s v="Paid"/>
    <s v="Paid"/>
    <s v="TRANSPORTATION"/>
    <n v="35"/>
    <n v="600"/>
    <s v="USD"/>
    <n v="600"/>
    <n v="21000"/>
    <n v="300"/>
    <s v="USD"/>
    <n v="300"/>
    <n v="10500"/>
    <n v="35"/>
    <n v="300"/>
    <n v="10500"/>
    <n v="0"/>
    <n v="1.2"/>
    <n v="0.8"/>
    <n v="1"/>
    <n v="3"/>
  </r>
  <r>
    <s v="DL-5026"/>
    <s v="Freight forwarder ABC"/>
    <x v="1"/>
    <s v="Marrakech"/>
    <x v="2"/>
    <x v="22"/>
    <d v="2022-01-12T00:00:00"/>
    <d v="2022-01-28T00:00:00"/>
    <x v="0"/>
    <x v="0"/>
    <x v="0"/>
    <s v="Paid"/>
    <s v="Paid"/>
    <s v="TRANSPORTATION"/>
    <n v="35"/>
    <n v="600"/>
    <s v="USD"/>
    <n v="600"/>
    <n v="21000"/>
    <n v="300"/>
    <s v="USD"/>
    <n v="300"/>
    <n v="10500"/>
    <n v="35"/>
    <n v="300"/>
    <n v="10500"/>
    <n v="0"/>
    <n v="2.4"/>
    <n v="1.6"/>
    <n v="2"/>
    <n v="6"/>
  </r>
  <r>
    <s v="DL-5030"/>
    <s v="Freight forwarder ABC"/>
    <x v="1"/>
    <s v="Mombasa"/>
    <x v="2"/>
    <x v="3"/>
    <d v="2022-01-12T00:00:00"/>
    <d v="2022-01-18T00:00:00"/>
    <x v="0"/>
    <x v="0"/>
    <x v="0"/>
    <s v="Paid"/>
    <s v="Paid"/>
    <s v="TRANSPORTATION"/>
    <n v="35"/>
    <n v="600"/>
    <s v="USD"/>
    <n v="600"/>
    <n v="21000"/>
    <n v="300"/>
    <s v="USD"/>
    <n v="300"/>
    <n v="10500"/>
    <n v="35"/>
    <n v="300"/>
    <n v="10500"/>
    <n v="0"/>
    <n v="0.89999999999999991"/>
    <n v="0.60000000000000009"/>
    <n v="0.75"/>
    <n v="2.25"/>
  </r>
  <r>
    <s v="DL-5032"/>
    <s v="Freight forwarder ABC"/>
    <x v="1"/>
    <s v="Addis Ababa"/>
    <x v="1"/>
    <x v="17"/>
    <d v="2022-01-12T00:00:00"/>
    <d v="2022-01-29T00:00:00"/>
    <x v="0"/>
    <x v="0"/>
    <x v="0"/>
    <s v="Paid"/>
    <s v="Paid"/>
    <s v="TRANSPORTATION"/>
    <n v="35"/>
    <n v="600"/>
    <s v="USD"/>
    <n v="600"/>
    <n v="21000"/>
    <n v="300"/>
    <s v="USD"/>
    <n v="300"/>
    <n v="10500"/>
    <n v="35"/>
    <n v="300"/>
    <n v="10500"/>
    <n v="0"/>
    <n v="2.5499999999999998"/>
    <n v="1.7000000000000002"/>
    <n v="2.125"/>
    <n v="6.375"/>
  </r>
  <r>
    <s v="DL-5034"/>
    <s v="Freight forwarder ABC"/>
    <x v="1"/>
    <s v="Marrakech"/>
    <x v="3"/>
    <x v="4"/>
    <d v="2022-01-12T00:00:00"/>
    <d v="2022-01-23T00:00:00"/>
    <x v="0"/>
    <x v="0"/>
    <x v="0"/>
    <s v="Paid"/>
    <s v="Paid"/>
    <s v="TRANSPORTATION"/>
    <n v="35"/>
    <n v="600"/>
    <s v="USD"/>
    <n v="600"/>
    <n v="21000"/>
    <n v="300"/>
    <s v="USD"/>
    <n v="300"/>
    <n v="10500"/>
    <n v="35"/>
    <n v="300"/>
    <n v="10500"/>
    <n v="0"/>
    <n v="1.65"/>
    <n v="1.1000000000000001"/>
    <n v="1.375"/>
    <n v="4.125"/>
  </r>
  <r>
    <s v="DL-5036"/>
    <s v="Freight forwarder ABC"/>
    <x v="1"/>
    <s v="Mombasa"/>
    <x v="3"/>
    <x v="19"/>
    <d v="2022-01-12T00:00:00"/>
    <d v="2022-01-25T00:00:00"/>
    <x v="0"/>
    <x v="0"/>
    <x v="0"/>
    <s v="Paid"/>
    <s v="Paid"/>
    <s v="TRANSPORTATION"/>
    <n v="35"/>
    <n v="600"/>
    <s v="USD"/>
    <n v="600"/>
    <n v="21000"/>
    <n v="300"/>
    <s v="USD"/>
    <n v="300"/>
    <n v="10500"/>
    <n v="35"/>
    <n v="300"/>
    <n v="10500"/>
    <n v="0"/>
    <n v="1.95"/>
    <n v="1.3"/>
    <n v="1.625"/>
    <n v="4.875"/>
  </r>
  <r>
    <s v="DL-5038"/>
    <s v="Freight forwarder ABC"/>
    <x v="1"/>
    <s v="Marrakech"/>
    <x v="4"/>
    <x v="21"/>
    <d v="2022-01-12T00:00:00"/>
    <d v="2022-01-24T00:00:00"/>
    <x v="0"/>
    <x v="0"/>
    <x v="0"/>
    <s v="Paid"/>
    <s v="Paid"/>
    <s v="TRANSPORTATION"/>
    <n v="35"/>
    <n v="600"/>
    <s v="USD"/>
    <n v="600"/>
    <n v="21000"/>
    <n v="300"/>
    <s v="USD"/>
    <n v="300"/>
    <n v="10500"/>
    <n v="35"/>
    <n v="300"/>
    <n v="10500"/>
    <n v="0"/>
    <n v="1.7999999999999998"/>
    <n v="1.2000000000000002"/>
    <n v="1.5"/>
    <n v="4.5"/>
  </r>
  <r>
    <s v="DL-5040"/>
    <s v="Freight forwarder ABC"/>
    <x v="1"/>
    <s v="Zanzibar"/>
    <x v="4"/>
    <x v="12"/>
    <d v="2022-01-12T00:00:00"/>
    <d v="2022-01-22T00:00:00"/>
    <x v="0"/>
    <x v="0"/>
    <x v="0"/>
    <s v="Paid"/>
    <s v="Paid"/>
    <s v="TRANSPORTATION"/>
    <n v="35"/>
    <n v="600"/>
    <s v="USD"/>
    <n v="600"/>
    <n v="21000"/>
    <n v="300"/>
    <s v="USD"/>
    <n v="300"/>
    <n v="10500"/>
    <n v="35"/>
    <n v="300"/>
    <n v="10500"/>
    <n v="0"/>
    <n v="1.5"/>
    <n v="1"/>
    <n v="1.25"/>
    <n v="3.75"/>
  </r>
  <r>
    <s v="DL-5042"/>
    <s v="Freight forwarder ABC"/>
    <x v="1"/>
    <s v="Mombasa"/>
    <x v="1"/>
    <x v="18"/>
    <d v="2022-01-12T00:00:00"/>
    <d v="2022-01-23T00:00:00"/>
    <x v="0"/>
    <x v="0"/>
    <x v="0"/>
    <s v="Paid"/>
    <s v="Paid"/>
    <s v="TRANSPORTATION"/>
    <n v="35"/>
    <n v="600"/>
    <s v="USD"/>
    <n v="600"/>
    <n v="21000"/>
    <n v="300"/>
    <s v="USD"/>
    <n v="300"/>
    <n v="10500"/>
    <n v="35"/>
    <n v="300"/>
    <n v="10500"/>
    <n v="0"/>
    <n v="1.65"/>
    <n v="1.1000000000000001"/>
    <n v="1.375"/>
    <n v="4.125"/>
  </r>
  <r>
    <s v="DL-5044"/>
    <s v="Freight forwarder ABC"/>
    <x v="1"/>
    <s v="Mombasa"/>
    <x v="0"/>
    <x v="11"/>
    <d v="2022-01-12T00:00:00"/>
    <d v="2022-01-19T00:00:00"/>
    <x v="0"/>
    <x v="0"/>
    <x v="0"/>
    <s v="Paid"/>
    <s v="Paid"/>
    <s v="TRANSPORTATION"/>
    <n v="35"/>
    <n v="600"/>
    <s v="USD"/>
    <n v="600"/>
    <n v="21000"/>
    <n v="300"/>
    <s v="USD"/>
    <n v="300"/>
    <n v="10500"/>
    <n v="35"/>
    <n v="300"/>
    <n v="10500"/>
    <n v="0"/>
    <n v="1.05"/>
    <n v="0.70000000000000007"/>
    <n v="0.875"/>
    <n v="2.625"/>
  </r>
  <r>
    <s v="DL-5046"/>
    <s v="Freight forwarder ABC"/>
    <x v="1"/>
    <s v="Mombasa"/>
    <x v="1"/>
    <x v="18"/>
    <d v="2022-01-12T00:00:00"/>
    <d v="2022-01-22T00:00:00"/>
    <x v="0"/>
    <x v="0"/>
    <x v="0"/>
    <s v="Paid"/>
    <s v="Paid"/>
    <s v="TRANSPORTATION"/>
    <n v="35"/>
    <n v="600"/>
    <s v="USD"/>
    <n v="600"/>
    <n v="21000"/>
    <n v="300"/>
    <s v="USD"/>
    <n v="300"/>
    <n v="10500"/>
    <n v="35"/>
    <n v="300"/>
    <n v="10500"/>
    <n v="0"/>
    <n v="1.5"/>
    <n v="1"/>
    <n v="1.25"/>
    <n v="3.75"/>
  </r>
  <r>
    <s v="DL-5048"/>
    <s v="Freight forwarder ABC"/>
    <x v="1"/>
    <s v="Mombasa"/>
    <x v="4"/>
    <x v="6"/>
    <d v="2022-01-12T00:00:00"/>
    <d v="2022-01-20T00:00:00"/>
    <x v="0"/>
    <x v="0"/>
    <x v="0"/>
    <s v="Paid"/>
    <s v="Paid"/>
    <s v="TRANSPORTATION"/>
    <n v="35"/>
    <n v="600"/>
    <s v="USD"/>
    <n v="600"/>
    <n v="21000"/>
    <n v="300"/>
    <s v="USD"/>
    <n v="300"/>
    <n v="10500"/>
    <n v="35"/>
    <n v="300"/>
    <n v="10500"/>
    <n v="0"/>
    <n v="1.2"/>
    <n v="0.8"/>
    <n v="1"/>
    <n v="3"/>
  </r>
  <r>
    <s v="DL-5050"/>
    <s v="Freight forwarder ABC"/>
    <x v="1"/>
    <s v="Mombasa"/>
    <x v="2"/>
    <x v="3"/>
    <d v="2022-01-12T00:00:00"/>
    <d v="2022-01-25T00:00:00"/>
    <x v="0"/>
    <x v="0"/>
    <x v="0"/>
    <s v="Paid"/>
    <s v="Paid"/>
    <s v="TRANSPORTATION"/>
    <n v="35"/>
    <n v="600"/>
    <s v="USD"/>
    <n v="600"/>
    <n v="21000"/>
    <n v="300"/>
    <s v="USD"/>
    <n v="300"/>
    <n v="10500"/>
    <n v="35"/>
    <n v="300"/>
    <n v="10500"/>
    <n v="0"/>
    <n v="1.95"/>
    <n v="1.3"/>
    <n v="1.625"/>
    <n v="4.875"/>
  </r>
  <r>
    <s v="DL-5052"/>
    <s v="Freight forwarder ABC"/>
    <x v="1"/>
    <s v="Mogadishu"/>
    <x v="1"/>
    <x v="1"/>
    <d v="2022-01-12T00:00:00"/>
    <d v="2022-01-19T00:00:00"/>
    <x v="0"/>
    <x v="0"/>
    <x v="0"/>
    <s v="Paid"/>
    <s v="Paid"/>
    <s v="TRANSPORTATION"/>
    <n v="35"/>
    <n v="600"/>
    <s v="USD"/>
    <n v="600"/>
    <n v="21000"/>
    <n v="300"/>
    <s v="USD"/>
    <n v="300"/>
    <n v="10500"/>
    <n v="35"/>
    <n v="300"/>
    <n v="10500"/>
    <n v="0"/>
    <n v="1.05"/>
    <n v="0.70000000000000007"/>
    <n v="0.875"/>
    <n v="2.625"/>
  </r>
  <r>
    <s v="DL-5054"/>
    <s v="Freight forwarder ABC"/>
    <x v="1"/>
    <s v="Mombasa"/>
    <x v="4"/>
    <x v="6"/>
    <d v="2022-01-12T00:00:00"/>
    <d v="2022-01-25T00:00:00"/>
    <x v="0"/>
    <x v="0"/>
    <x v="0"/>
    <s v="Paid"/>
    <s v="Paid"/>
    <s v="TRANSPORTATION"/>
    <n v="35"/>
    <n v="600"/>
    <s v="USD"/>
    <n v="600"/>
    <n v="21000"/>
    <n v="300"/>
    <s v="USD"/>
    <n v="300"/>
    <n v="10500"/>
    <n v="35"/>
    <n v="300"/>
    <n v="10500"/>
    <n v="0"/>
    <n v="1.95"/>
    <n v="1.3"/>
    <n v="1.625"/>
    <n v="4.875"/>
  </r>
  <r>
    <s v="DL-5056"/>
    <s v="Freight forwarder ABC"/>
    <x v="1"/>
    <s v="Mogadishu"/>
    <x v="0"/>
    <x v="0"/>
    <d v="2022-01-12T00:00:00"/>
    <d v="2022-01-20T00:00:00"/>
    <x v="0"/>
    <x v="0"/>
    <x v="0"/>
    <s v="Paid"/>
    <s v="Paid"/>
    <s v="TRANSPORTATION"/>
    <n v="35"/>
    <n v="600"/>
    <s v="USD"/>
    <n v="600"/>
    <n v="21000"/>
    <n v="300"/>
    <s v="USD"/>
    <n v="300"/>
    <n v="10500"/>
    <n v="35"/>
    <n v="300"/>
    <n v="10500"/>
    <n v="0"/>
    <n v="1.2"/>
    <n v="0.8"/>
    <n v="1"/>
    <n v="3"/>
  </r>
  <r>
    <s v="DL-5058"/>
    <s v="Freight forwarder ABC"/>
    <x v="1"/>
    <s v="Mogadishu"/>
    <x v="0"/>
    <x v="0"/>
    <d v="2022-01-12T00:00:00"/>
    <d v="2022-01-23T00:00:00"/>
    <x v="0"/>
    <x v="0"/>
    <x v="0"/>
    <s v="Paid"/>
    <s v="Paid"/>
    <s v="TRANSPORTATION"/>
    <n v="35"/>
    <n v="600"/>
    <s v="USD"/>
    <n v="600"/>
    <n v="21000"/>
    <n v="300"/>
    <s v="USD"/>
    <n v="300"/>
    <n v="10500"/>
    <n v="35"/>
    <n v="300"/>
    <n v="10500"/>
    <n v="0"/>
    <n v="1.65"/>
    <n v="1.1000000000000001"/>
    <n v="1.375"/>
    <n v="4.125"/>
  </r>
  <r>
    <s v="DL-5060"/>
    <s v="Freight forwarder ABC"/>
    <x v="1"/>
    <s v="Marrakech"/>
    <x v="3"/>
    <x v="4"/>
    <d v="2022-01-13T00:00:00"/>
    <d v="2022-01-20T00:00:00"/>
    <x v="0"/>
    <x v="0"/>
    <x v="0"/>
    <s v="Paid"/>
    <s v="Paid"/>
    <s v="TRANSPORTATION"/>
    <n v="35"/>
    <n v="600"/>
    <s v="USD"/>
    <n v="600"/>
    <n v="21000"/>
    <n v="300"/>
    <s v="USD"/>
    <n v="300"/>
    <n v="10500"/>
    <n v="35"/>
    <n v="300"/>
    <n v="10500"/>
    <n v="0"/>
    <n v="1.05"/>
    <n v="0.70000000000000007"/>
    <n v="0.875"/>
    <n v="2.625"/>
  </r>
  <r>
    <s v="DL-5062"/>
    <s v="Freight forwarder ABC"/>
    <x v="1"/>
    <s v="Zanzibar"/>
    <x v="3"/>
    <x v="10"/>
    <d v="2022-01-13T00:00:00"/>
    <d v="2022-01-20T00:00:00"/>
    <x v="0"/>
    <x v="0"/>
    <x v="0"/>
    <s v="Paid"/>
    <s v="Paid"/>
    <s v="TRANSPORTATION"/>
    <n v="35"/>
    <n v="600"/>
    <s v="USD"/>
    <n v="600"/>
    <n v="21000"/>
    <n v="300"/>
    <s v="USD"/>
    <n v="300"/>
    <n v="10500"/>
    <n v="35"/>
    <n v="300"/>
    <n v="10500"/>
    <n v="0"/>
    <n v="1.05"/>
    <n v="0.70000000000000007"/>
    <n v="0.875"/>
    <n v="2.625"/>
  </r>
  <r>
    <s v="DL-5064"/>
    <s v="Freight forwarder ABC"/>
    <x v="1"/>
    <s v="Marrakech"/>
    <x v="0"/>
    <x v="5"/>
    <d v="2022-01-13T00:00:00"/>
    <d v="2022-01-27T00:00:00"/>
    <x v="0"/>
    <x v="0"/>
    <x v="0"/>
    <s v="Paid"/>
    <s v="Paid"/>
    <s v="TRANSPORTATION"/>
    <n v="11.25"/>
    <n v="600"/>
    <s v="USD"/>
    <n v="600"/>
    <n v="6750"/>
    <n v="300"/>
    <s v="USD"/>
    <n v="300"/>
    <n v="3375"/>
    <n v="11.25"/>
    <n v="300"/>
    <n v="3375"/>
    <n v="0"/>
    <n v="2.1"/>
    <n v="1.4000000000000001"/>
    <n v="1.75"/>
    <n v="5.25"/>
  </r>
  <r>
    <s v="DL-5101"/>
    <s v="Freight forwarder ABC"/>
    <x v="1"/>
    <s v="Zanzibar"/>
    <x v="4"/>
    <x v="12"/>
    <d v="2022-01-26T00:00:00"/>
    <d v="2022-02-02T00:00:00"/>
    <x v="0"/>
    <x v="1"/>
    <x v="0"/>
    <s v="Paid"/>
    <s v="Invoiced"/>
    <s v="TRANSPORTATION"/>
    <n v="35"/>
    <n v="600"/>
    <s v="USD"/>
    <n v="600"/>
    <n v="21000"/>
    <n v="300"/>
    <s v="USD"/>
    <n v="300"/>
    <n v="10500"/>
    <n v="35"/>
    <n v="300"/>
    <n v="10500"/>
    <n v="1"/>
    <n v="1.05"/>
    <n v="0.70000000000000007"/>
    <n v="0.875"/>
    <n v="2.625"/>
  </r>
  <r>
    <s v="DL-5102"/>
    <s v="Freight forwarder ABC"/>
    <x v="1"/>
    <s v="Mombasa"/>
    <x v="1"/>
    <x v="18"/>
    <d v="2022-02-25T00:00:00"/>
    <d v="2022-03-04T00:00:00"/>
    <x v="0"/>
    <x v="2"/>
    <x v="0"/>
    <s v="Paid"/>
    <s v="Invoiced"/>
    <s v="TRANSPORTATION"/>
    <n v="35"/>
    <n v="600"/>
    <s v="USD"/>
    <n v="600"/>
    <n v="21000"/>
    <n v="300"/>
    <s v="USD"/>
    <n v="300"/>
    <n v="10500"/>
    <n v="35"/>
    <n v="300"/>
    <n v="10500"/>
    <n v="0"/>
    <n v="1.05"/>
    <n v="0.70000000000000007"/>
    <n v="0.875"/>
    <n v="2.625"/>
  </r>
  <r>
    <s v="DL-5103"/>
    <s v="Freight forwarder ABC"/>
    <x v="1"/>
    <s v="Mombasa"/>
    <x v="1"/>
    <x v="18"/>
    <d v="2022-02-17T00:00:00"/>
    <d v="2022-02-26T00:00:00"/>
    <x v="0"/>
    <x v="1"/>
    <x v="0"/>
    <s v="Paid"/>
    <s v="Invoiced"/>
    <s v="TRANSPORTATION"/>
    <n v="35"/>
    <n v="600"/>
    <s v="USD"/>
    <n v="600"/>
    <n v="21000"/>
    <n v="300"/>
    <s v="USD"/>
    <n v="300"/>
    <n v="10500"/>
    <n v="35"/>
    <n v="300"/>
    <n v="10500"/>
    <n v="0"/>
    <n v="1.3499999999999999"/>
    <n v="0.9"/>
    <n v="1.125"/>
    <n v="3.375"/>
  </r>
  <r>
    <s v="DL-5104"/>
    <s v="Freight forwarder ABC"/>
    <x v="1"/>
    <s v="Mogadishu"/>
    <x v="1"/>
    <x v="1"/>
    <d v="2022-02-17T00:00:00"/>
    <d v="2022-02-23T00:00:00"/>
    <x v="0"/>
    <x v="1"/>
    <x v="0"/>
    <s v="Paid"/>
    <s v="Invoiced"/>
    <s v="TRANSPORTATION"/>
    <n v="35"/>
    <n v="600"/>
    <s v="USD"/>
    <n v="600"/>
    <n v="21000"/>
    <n v="300"/>
    <s v="USD"/>
    <n v="300"/>
    <n v="10500"/>
    <n v="35"/>
    <n v="300"/>
    <n v="10500"/>
    <n v="0"/>
    <n v="0.89999999999999991"/>
    <n v="0.60000000000000009"/>
    <n v="0.75"/>
    <n v="2.25"/>
  </r>
  <r>
    <s v="DL-5105"/>
    <s v="Freight forwarder ABC"/>
    <x v="1"/>
    <s v="Mombasa"/>
    <x v="1"/>
    <x v="18"/>
    <d v="2022-02-17T00:00:00"/>
    <d v="2022-02-26T00:00:00"/>
    <x v="0"/>
    <x v="1"/>
    <x v="0"/>
    <s v="Paid"/>
    <s v="Invoiced"/>
    <s v="TRANSPORTATION"/>
    <n v="35"/>
    <n v="600"/>
    <s v="USD"/>
    <n v="600"/>
    <n v="21000"/>
    <n v="300"/>
    <s v="USD"/>
    <n v="300"/>
    <n v="10500"/>
    <n v="35"/>
    <n v="300"/>
    <n v="10500"/>
    <n v="0"/>
    <n v="1.3499999999999999"/>
    <n v="0.9"/>
    <n v="1.125"/>
    <n v="3.375"/>
  </r>
  <r>
    <s v="DL-5106"/>
    <s v="Freight forwarder ABC"/>
    <x v="1"/>
    <s v="Mombasa"/>
    <x v="3"/>
    <x v="19"/>
    <d v="2022-02-18T00:00:00"/>
    <d v="2022-02-27T00:00:00"/>
    <x v="0"/>
    <x v="1"/>
    <x v="0"/>
    <s v="Paid"/>
    <s v="Invoiced"/>
    <s v="TRANSPORTATION"/>
    <n v="35"/>
    <n v="600"/>
    <s v="USD"/>
    <n v="600"/>
    <n v="21000"/>
    <n v="300"/>
    <s v="USD"/>
    <n v="300"/>
    <n v="10500"/>
    <n v="35"/>
    <n v="300"/>
    <n v="10500"/>
    <n v="0"/>
    <n v="1.3499999999999999"/>
    <n v="0.9"/>
    <n v="1.125"/>
    <n v="3.375"/>
  </r>
  <r>
    <s v="DL-5107"/>
    <s v="Freight forwarder ABC"/>
    <x v="1"/>
    <s v="Marrakech"/>
    <x v="4"/>
    <x v="21"/>
    <d v="2022-02-18T00:00:00"/>
    <d v="2022-02-26T00:00:00"/>
    <x v="0"/>
    <x v="1"/>
    <x v="0"/>
    <s v="Paid"/>
    <s v="Invoiced"/>
    <s v="TRANSPORTATION"/>
    <n v="35"/>
    <n v="600"/>
    <s v="USD"/>
    <n v="600"/>
    <n v="21000"/>
    <n v="300"/>
    <s v="USD"/>
    <n v="300"/>
    <n v="10500"/>
    <n v="35"/>
    <n v="300"/>
    <n v="10500"/>
    <n v="0"/>
    <n v="1.2"/>
    <n v="0.8"/>
    <n v="1"/>
    <n v="3"/>
  </r>
  <r>
    <s v="DL-5108"/>
    <s v="Freight forwarder ABC"/>
    <x v="1"/>
    <s v="Mogadishu"/>
    <x v="1"/>
    <x v="1"/>
    <d v="2022-02-18T00:00:00"/>
    <d v="2022-02-25T00:00:00"/>
    <x v="0"/>
    <x v="1"/>
    <x v="0"/>
    <s v="Paid"/>
    <s v="Invoiced"/>
    <s v="TRANSPORTATION"/>
    <n v="35"/>
    <n v="600"/>
    <s v="USD"/>
    <n v="600"/>
    <n v="21000"/>
    <n v="300"/>
    <s v="USD"/>
    <n v="300"/>
    <n v="10500"/>
    <n v="35"/>
    <n v="300"/>
    <n v="10500"/>
    <n v="0"/>
    <n v="1.05"/>
    <n v="0.70000000000000007"/>
    <n v="0.875"/>
    <n v="2.625"/>
  </r>
  <r>
    <s v="DL-5109"/>
    <s v="Freight forwarder ABC"/>
    <x v="1"/>
    <s v="Addis Ababa"/>
    <x v="2"/>
    <x v="14"/>
    <d v="2022-02-24T00:00:00"/>
    <d v="2022-03-05T00:00:00"/>
    <x v="0"/>
    <x v="2"/>
    <x v="0"/>
    <s v="Paid"/>
    <s v="Invoiced"/>
    <s v="TRANSPORTATION"/>
    <n v="35"/>
    <n v="600"/>
    <s v="USD"/>
    <n v="600"/>
    <n v="21000"/>
    <n v="300"/>
    <s v="USD"/>
    <n v="300"/>
    <n v="10500"/>
    <n v="35"/>
    <n v="300"/>
    <n v="10500"/>
    <n v="0"/>
    <n v="1.3499999999999999"/>
    <n v="0.9"/>
    <n v="1.125"/>
    <n v="3.375"/>
  </r>
  <r>
    <s v="DL-5110"/>
    <s v="Freight forwarder ABC"/>
    <x v="1"/>
    <s v="Marrakech"/>
    <x v="1"/>
    <x v="9"/>
    <d v="2022-02-28T00:00:00"/>
    <d v="2022-03-10T00:00:00"/>
    <x v="0"/>
    <x v="2"/>
    <x v="0"/>
    <s v="Paid"/>
    <s v="Invoiced"/>
    <s v="TRANSPORTATION"/>
    <n v="35"/>
    <n v="600"/>
    <s v="USD"/>
    <n v="600"/>
    <n v="21000"/>
    <n v="300"/>
    <s v="USD"/>
    <n v="300"/>
    <n v="10500"/>
    <n v="35"/>
    <n v="300"/>
    <n v="10500"/>
    <n v="0"/>
    <n v="1.5"/>
    <n v="1"/>
    <n v="1.25"/>
    <n v="3.75"/>
  </r>
  <r>
    <s v="DL-5111"/>
    <s v="Freight forwarder ABC"/>
    <x v="1"/>
    <s v="Zanzibar"/>
    <x v="3"/>
    <x v="10"/>
    <d v="2022-02-24T00:00:00"/>
    <d v="2022-03-05T00:00:00"/>
    <x v="0"/>
    <x v="2"/>
    <x v="0"/>
    <s v="Paid"/>
    <s v="Invoiced"/>
    <s v="TRANSPORTATION"/>
    <n v="35"/>
    <n v="600"/>
    <s v="USD"/>
    <n v="600"/>
    <n v="21000"/>
    <n v="300"/>
    <s v="USD"/>
    <n v="300"/>
    <n v="10500"/>
    <n v="35"/>
    <n v="300"/>
    <n v="10500"/>
    <n v="0"/>
    <n v="1.3499999999999999"/>
    <n v="0.9"/>
    <n v="1.125"/>
    <n v="3.375"/>
  </r>
  <r>
    <s v="DL-5112"/>
    <s v="Freight forwarder ABC"/>
    <x v="1"/>
    <s v="Marrakech"/>
    <x v="4"/>
    <x v="21"/>
    <d v="2022-02-24T00:00:00"/>
    <d v="2022-03-02T00:00:00"/>
    <x v="0"/>
    <x v="2"/>
    <x v="0"/>
    <s v="Paid"/>
    <s v="Invoiced"/>
    <s v="TRANSPORTATION"/>
    <n v="35"/>
    <n v="600"/>
    <s v="USD"/>
    <n v="600"/>
    <n v="21000"/>
    <n v="300"/>
    <s v="USD"/>
    <n v="300"/>
    <n v="10500"/>
    <n v="35"/>
    <n v="300"/>
    <n v="10500"/>
    <n v="0"/>
    <n v="0.89999999999999991"/>
    <n v="0.60000000000000009"/>
    <n v="0.75"/>
    <n v="2.25"/>
  </r>
  <r>
    <s v="DL-5113"/>
    <s v="Freight forwarder ABC"/>
    <x v="1"/>
    <s v="Mogadishu"/>
    <x v="2"/>
    <x v="2"/>
    <d v="2022-03-02T00:00:00"/>
    <d v="2022-03-10T00:00:00"/>
    <x v="0"/>
    <x v="2"/>
    <x v="0"/>
    <s v="Paid"/>
    <s v="Invoiced"/>
    <s v="TRANSPORTATION"/>
    <n v="35"/>
    <n v="600"/>
    <s v="USD"/>
    <n v="600"/>
    <n v="21000"/>
    <n v="300"/>
    <s v="USD"/>
    <n v="300"/>
    <n v="10500"/>
    <n v="35"/>
    <n v="300"/>
    <n v="10500"/>
    <n v="0"/>
    <n v="1.2"/>
    <n v="0.8"/>
    <n v="1"/>
    <n v="3"/>
  </r>
  <r>
    <s v="DL-5114"/>
    <s v="Freight forwarder ABC"/>
    <x v="1"/>
    <s v="Mogadishu"/>
    <x v="1"/>
    <x v="1"/>
    <d v="2022-03-01T00:00:00"/>
    <d v="2022-03-10T00:00:00"/>
    <x v="0"/>
    <x v="2"/>
    <x v="0"/>
    <s v="Paid"/>
    <s v="Invoiced"/>
    <s v="TRANSPORTATION"/>
    <n v="35"/>
    <n v="600"/>
    <s v="USD"/>
    <n v="600"/>
    <n v="21000"/>
    <n v="300"/>
    <s v="USD"/>
    <n v="300"/>
    <n v="10500"/>
    <n v="35"/>
    <n v="300"/>
    <n v="10500"/>
    <n v="1"/>
    <n v="1.3499999999999999"/>
    <n v="0.9"/>
    <n v="1.125"/>
    <n v="3.375"/>
  </r>
  <r>
    <s v="DL-5115"/>
    <s v="Freight forwarder ABC"/>
    <x v="1"/>
    <s v="Mombasa"/>
    <x v="3"/>
    <x v="19"/>
    <d v="2022-02-25T00:00:00"/>
    <d v="2022-03-04T00:00:00"/>
    <x v="0"/>
    <x v="2"/>
    <x v="0"/>
    <s v="Paid"/>
    <s v="Invoiced"/>
    <s v="TRANSPORTATION"/>
    <n v="35"/>
    <n v="600"/>
    <s v="USD"/>
    <n v="600"/>
    <n v="21000"/>
    <n v="300"/>
    <s v="USD"/>
    <n v="300"/>
    <n v="10500"/>
    <n v="35"/>
    <n v="300"/>
    <n v="10500"/>
    <n v="0"/>
    <n v="1.05"/>
    <n v="0.70000000000000007"/>
    <n v="0.875"/>
    <n v="2.625"/>
  </r>
  <r>
    <s v="DL-5116"/>
    <s v="Freight forwarder ABC"/>
    <x v="1"/>
    <s v="Zanzibar"/>
    <x v="2"/>
    <x v="13"/>
    <d v="2022-02-25T00:00:00"/>
    <d v="2022-03-03T00:00:00"/>
    <x v="0"/>
    <x v="2"/>
    <x v="0"/>
    <s v="Paid"/>
    <s v="Invoiced"/>
    <s v="TRANSPORTATION"/>
    <n v="35"/>
    <n v="600"/>
    <s v="USD"/>
    <n v="600"/>
    <n v="21000"/>
    <n v="300"/>
    <s v="USD"/>
    <n v="300"/>
    <n v="10500"/>
    <n v="35"/>
    <n v="300"/>
    <n v="10500"/>
    <n v="0"/>
    <n v="0.89999999999999991"/>
    <n v="0.60000000000000009"/>
    <n v="0.75"/>
    <n v="2.25"/>
  </r>
  <r>
    <s v="DL-5117"/>
    <s v="Freight forwarder ABC"/>
    <x v="1"/>
    <s v="Marrakech"/>
    <x v="1"/>
    <x v="9"/>
    <d v="2022-03-03T00:00:00"/>
    <d v="2022-03-09T00:00:00"/>
    <x v="0"/>
    <x v="2"/>
    <x v="0"/>
    <s v="Paid"/>
    <s v="Invoiced"/>
    <s v="TRANSPORTATION"/>
    <n v="35"/>
    <n v="600"/>
    <s v="USD"/>
    <n v="600"/>
    <n v="21000"/>
    <n v="300"/>
    <s v="USD"/>
    <n v="300"/>
    <n v="10500"/>
    <n v="35"/>
    <n v="300"/>
    <n v="10500"/>
    <n v="1"/>
    <n v="0.89999999999999991"/>
    <n v="0.60000000000000009"/>
    <n v="0.75"/>
    <n v="2.25"/>
  </r>
  <r>
    <s v="DL-5118"/>
    <s v="Freight forwarder ABC"/>
    <x v="1"/>
    <s v="Mombasa"/>
    <x v="3"/>
    <x v="19"/>
    <d v="2022-03-01T00:00:00"/>
    <d v="2022-03-08T00:00:00"/>
    <x v="0"/>
    <x v="2"/>
    <x v="0"/>
    <s v="Paid"/>
    <s v="Invoiced"/>
    <s v="TRANSPORTATION"/>
    <n v="35"/>
    <n v="600"/>
    <s v="USD"/>
    <n v="600"/>
    <n v="21000"/>
    <n v="300"/>
    <s v="USD"/>
    <n v="300"/>
    <n v="10500"/>
    <n v="35"/>
    <n v="300"/>
    <n v="10500"/>
    <n v="1"/>
    <n v="1.05"/>
    <n v="0.70000000000000007"/>
    <n v="0.875"/>
    <n v="2.625"/>
  </r>
  <r>
    <s v="DL-5119"/>
    <s v="Freight forwarder ABC"/>
    <x v="1"/>
    <s v="Marrakech"/>
    <x v="4"/>
    <x v="21"/>
    <d v="2022-03-01T00:00:00"/>
    <d v="2022-03-10T00:00:00"/>
    <x v="0"/>
    <x v="2"/>
    <x v="0"/>
    <s v="Paid"/>
    <s v="Invoiced"/>
    <s v="TRANSPORTATION"/>
    <n v="35"/>
    <n v="600"/>
    <s v="USD"/>
    <n v="600"/>
    <n v="21000"/>
    <n v="300"/>
    <s v="USD"/>
    <n v="300"/>
    <n v="10500"/>
    <n v="35"/>
    <n v="300"/>
    <n v="10500"/>
    <n v="1"/>
    <n v="1.3499999999999999"/>
    <n v="0.9"/>
    <n v="1.125"/>
    <n v="3.375"/>
  </r>
  <r>
    <s v="DL-5120"/>
    <s v="Freight forwarder ABC"/>
    <x v="1"/>
    <s v="Marrakech"/>
    <x v="4"/>
    <x v="21"/>
    <d v="2022-03-01T00:00:00"/>
    <d v="2022-03-08T00:00:00"/>
    <x v="0"/>
    <x v="2"/>
    <x v="0"/>
    <s v="Paid"/>
    <s v="Invoiced"/>
    <s v="TRANSPORTATION"/>
    <n v="35"/>
    <n v="600"/>
    <s v="USD"/>
    <n v="600"/>
    <n v="21000"/>
    <n v="300"/>
    <s v="USD"/>
    <n v="300"/>
    <n v="10500"/>
    <n v="35"/>
    <n v="300"/>
    <n v="10500"/>
    <n v="1"/>
    <n v="1.05"/>
    <n v="0.70000000000000007"/>
    <n v="0.875"/>
    <n v="2.625"/>
  </r>
  <r>
    <s v="DL-5121"/>
    <s v="Freight forwarder ABC"/>
    <x v="1"/>
    <s v="Mombasa"/>
    <x v="2"/>
    <x v="3"/>
    <d v="2022-03-01T00:00:00"/>
    <d v="2022-03-10T00:00:00"/>
    <x v="0"/>
    <x v="2"/>
    <x v="0"/>
    <s v="Paid"/>
    <s v="Invoiced"/>
    <s v="TRANSPORTATION"/>
    <n v="35"/>
    <n v="600"/>
    <s v="USD"/>
    <n v="600"/>
    <n v="21000"/>
    <n v="300"/>
    <s v="USD"/>
    <n v="300"/>
    <n v="10500"/>
    <n v="35"/>
    <n v="300"/>
    <n v="10500"/>
    <n v="1"/>
    <n v="1.3499999999999999"/>
    <n v="0.9"/>
    <n v="1.125"/>
    <n v="3.375"/>
  </r>
  <r>
    <s v="DL-5122"/>
    <s v="Freight forwarder ABC"/>
    <x v="1"/>
    <s v="Mogadishu"/>
    <x v="3"/>
    <x v="20"/>
    <d v="2022-03-01T00:00:00"/>
    <d v="2022-03-08T00:00:00"/>
    <x v="0"/>
    <x v="2"/>
    <x v="0"/>
    <s v="Paid"/>
    <s v="Invoiced"/>
    <s v="TRANSPORTATION"/>
    <n v="35"/>
    <n v="600"/>
    <s v="USD"/>
    <n v="600"/>
    <n v="21000"/>
    <n v="300"/>
    <s v="USD"/>
    <n v="300"/>
    <n v="10500"/>
    <n v="35"/>
    <n v="300"/>
    <n v="10500"/>
    <n v="0"/>
    <n v="1.05"/>
    <n v="0.70000000000000007"/>
    <n v="0.875"/>
    <n v="2.625"/>
  </r>
  <r>
    <s v="DL-5123"/>
    <s v="Freight forwarder ABC"/>
    <x v="1"/>
    <s v="Marrakech"/>
    <x v="1"/>
    <x v="9"/>
    <d v="2022-03-01T00:00:00"/>
    <d v="2022-03-08T00:00:00"/>
    <x v="0"/>
    <x v="2"/>
    <x v="0"/>
    <s v="Paid"/>
    <s v="Invoiced"/>
    <s v="TRANSPORTATION"/>
    <n v="35"/>
    <n v="600"/>
    <s v="USD"/>
    <n v="600"/>
    <n v="21000"/>
    <n v="300"/>
    <s v="USD"/>
    <n v="300"/>
    <n v="10500"/>
    <n v="35"/>
    <n v="300"/>
    <n v="10500"/>
    <n v="0"/>
    <n v="1.05"/>
    <n v="0.70000000000000007"/>
    <n v="0.875"/>
    <n v="2.625"/>
  </r>
  <r>
    <s v="DL-5124"/>
    <s v="Freight forwarder ABC"/>
    <x v="1"/>
    <s v="Mombasa"/>
    <x v="1"/>
    <x v="18"/>
    <d v="2022-03-02T00:00:00"/>
    <d v="2022-03-07T00:00:00"/>
    <x v="0"/>
    <x v="2"/>
    <x v="0"/>
    <s v="Paid"/>
    <s v="Invoiced"/>
    <s v="TRANSPORTATION"/>
    <n v="35"/>
    <n v="600"/>
    <s v="USD"/>
    <n v="600"/>
    <n v="21000"/>
    <n v="300"/>
    <s v="USD"/>
    <n v="300"/>
    <n v="10500"/>
    <n v="35"/>
    <n v="300"/>
    <n v="10500"/>
    <n v="1"/>
    <n v="0.75"/>
    <n v="0.5"/>
    <n v="0.625"/>
    <n v="1.875"/>
  </r>
  <r>
    <s v="DL-5125"/>
    <s v="Freight forwarder ABC"/>
    <x v="1"/>
    <s v="Marrakech"/>
    <x v="1"/>
    <x v="9"/>
    <d v="2022-03-02T00:00:00"/>
    <d v="2022-03-16T00:00:00"/>
    <x v="0"/>
    <x v="2"/>
    <x v="0"/>
    <s v="Paid"/>
    <s v="Invoiced"/>
    <s v="TRANSPORTATION"/>
    <n v="35"/>
    <n v="600"/>
    <s v="USD"/>
    <n v="600"/>
    <n v="21000"/>
    <n v="300"/>
    <s v="USD"/>
    <n v="300"/>
    <n v="10500"/>
    <n v="35"/>
    <n v="300"/>
    <n v="10500"/>
    <n v="0"/>
    <n v="2.1"/>
    <n v="1.4000000000000001"/>
    <n v="1.75"/>
    <n v="5.25"/>
  </r>
  <r>
    <s v="DL-5126"/>
    <s v="Freight forwarder ABC"/>
    <x v="1"/>
    <s v="Mombasa"/>
    <x v="4"/>
    <x v="6"/>
    <d v="2022-03-01T00:00:00"/>
    <d v="2022-03-10T00:00:00"/>
    <x v="0"/>
    <x v="2"/>
    <x v="0"/>
    <s v="Paid"/>
    <s v="Invoiced"/>
    <s v="TRANSPORTATION"/>
    <n v="35"/>
    <n v="600"/>
    <s v="USD"/>
    <n v="600"/>
    <n v="21000"/>
    <n v="300"/>
    <s v="USD"/>
    <n v="300"/>
    <n v="10500"/>
    <n v="35"/>
    <n v="300"/>
    <n v="10500"/>
    <n v="1"/>
    <n v="1.3499999999999999"/>
    <n v="0.9"/>
    <n v="1.125"/>
    <n v="3.375"/>
  </r>
  <r>
    <s v="DL-5127"/>
    <s v="Freight forwarder ABC"/>
    <x v="1"/>
    <s v="Mogadishu"/>
    <x v="1"/>
    <x v="1"/>
    <d v="2022-03-04T00:00:00"/>
    <d v="2022-03-13T00:00:00"/>
    <x v="0"/>
    <x v="2"/>
    <x v="0"/>
    <s v="Paid"/>
    <s v="Invoiced"/>
    <s v="TRANSPORTATION"/>
    <n v="35"/>
    <n v="600"/>
    <s v="USD"/>
    <n v="600"/>
    <n v="21000"/>
    <n v="300"/>
    <s v="USD"/>
    <n v="300"/>
    <n v="10500"/>
    <n v="35"/>
    <n v="300"/>
    <n v="10500"/>
    <n v="0"/>
    <n v="1.3499999999999999"/>
    <n v="0.9"/>
    <n v="1.125"/>
    <n v="3.375"/>
  </r>
  <r>
    <s v="DL-5128"/>
    <s v="Freight forwarder ABC"/>
    <x v="1"/>
    <s v="Addis Ababa"/>
    <x v="1"/>
    <x v="17"/>
    <d v="2022-03-17T00:00:00"/>
    <d v="2022-03-25T00:00:00"/>
    <x v="0"/>
    <x v="2"/>
    <x v="0"/>
    <s v="Paid"/>
    <s v="Invoiced"/>
    <s v="TRANSPORTATION"/>
    <n v="35"/>
    <n v="600"/>
    <s v="USD"/>
    <n v="600"/>
    <n v="21000"/>
    <n v="300"/>
    <s v="USD"/>
    <n v="300"/>
    <n v="10500"/>
    <n v="35"/>
    <n v="300"/>
    <n v="10500"/>
    <n v="0"/>
    <n v="1.2"/>
    <n v="0.8"/>
    <n v="1"/>
    <n v="3"/>
  </r>
  <r>
    <s v="DL-5129"/>
    <s v="Freight forwarder ABC"/>
    <x v="1"/>
    <s v="Marrakech"/>
    <x v="0"/>
    <x v="5"/>
    <d v="2022-03-04T00:00:00"/>
    <d v="2022-03-10T00:00:00"/>
    <x v="0"/>
    <x v="2"/>
    <x v="0"/>
    <s v="Paid"/>
    <s v="Invoiced"/>
    <s v="TRANSPORTATION"/>
    <n v="35"/>
    <n v="600"/>
    <s v="USD"/>
    <n v="600"/>
    <n v="21000"/>
    <n v="300"/>
    <s v="USD"/>
    <n v="300"/>
    <n v="10500"/>
    <n v="35"/>
    <n v="300"/>
    <n v="10500"/>
    <n v="0"/>
    <n v="0.89999999999999991"/>
    <n v="0.60000000000000009"/>
    <n v="0.75"/>
    <n v="2.25"/>
  </r>
  <r>
    <s v="DL-5130"/>
    <s v="Freight forwarder ABC"/>
    <x v="1"/>
    <s v="Zanzibar"/>
    <x v="2"/>
    <x v="13"/>
    <d v="2022-03-03T00:00:00"/>
    <d v="2022-03-16T00:00:00"/>
    <x v="0"/>
    <x v="2"/>
    <x v="0"/>
    <s v="Paid"/>
    <s v="Paid"/>
    <s v="TRANSPORTATION"/>
    <n v="35"/>
    <n v="600"/>
    <s v="USD"/>
    <n v="600"/>
    <n v="21000"/>
    <n v="300"/>
    <s v="USD"/>
    <n v="300"/>
    <n v="10500"/>
    <n v="35"/>
    <n v="300"/>
    <n v="10500"/>
    <n v="0"/>
    <n v="1.95"/>
    <n v="1.3"/>
    <n v="1.625"/>
    <n v="4.875"/>
  </r>
  <r>
    <s v="DL-5131"/>
    <s v="Freight forwarder ABC"/>
    <x v="1"/>
    <s v="Mombasa"/>
    <x v="1"/>
    <x v="18"/>
    <d v="2022-03-04T00:00:00"/>
    <d v="2022-03-12T00:00:00"/>
    <x v="0"/>
    <x v="2"/>
    <x v="0"/>
    <s v="Paid"/>
    <s v="Invoiced"/>
    <s v="TRANSPORTATION"/>
    <n v="35"/>
    <n v="600"/>
    <s v="USD"/>
    <n v="600"/>
    <n v="21000"/>
    <n v="300"/>
    <s v="USD"/>
    <n v="300"/>
    <n v="10500"/>
    <n v="35"/>
    <n v="300"/>
    <n v="10500"/>
    <n v="0"/>
    <n v="1.2"/>
    <n v="0.8"/>
    <n v="1"/>
    <n v="3"/>
  </r>
  <r>
    <s v="DL-5132"/>
    <s v="Freight forwarder ABC"/>
    <x v="1"/>
    <s v="Addis Ababa"/>
    <x v="0"/>
    <x v="23"/>
    <d v="2022-03-17T00:00:00"/>
    <d v="2022-03-25T00:00:00"/>
    <x v="0"/>
    <x v="2"/>
    <x v="0"/>
    <s v="Paid"/>
    <s v="Invoiced"/>
    <s v="TRANSPORTATION"/>
    <n v="35"/>
    <n v="600"/>
    <s v="USD"/>
    <n v="600"/>
    <n v="21000"/>
    <n v="300"/>
    <s v="USD"/>
    <n v="300"/>
    <n v="10500"/>
    <n v="35"/>
    <n v="300"/>
    <n v="10500"/>
    <n v="0"/>
    <n v="1.2"/>
    <n v="0.8"/>
    <n v="1"/>
    <n v="3"/>
  </r>
  <r>
    <s v="DL-5133"/>
    <s v="Freight forwarder ABC"/>
    <x v="1"/>
    <s v="Addis Ababa"/>
    <x v="3"/>
    <x v="7"/>
    <d v="2022-03-14T00:00:00"/>
    <d v="2022-03-30T00:00:00"/>
    <x v="0"/>
    <x v="2"/>
    <x v="0"/>
    <s v="Paid"/>
    <s v="Invoiced"/>
    <s v="TRANSPORTATION"/>
    <n v="35"/>
    <n v="600"/>
    <s v="USD"/>
    <n v="600"/>
    <n v="21000"/>
    <n v="300"/>
    <s v="USD"/>
    <n v="300"/>
    <n v="10500"/>
    <n v="35"/>
    <n v="300"/>
    <n v="10500"/>
    <n v="0"/>
    <n v="2.4"/>
    <n v="1.6"/>
    <n v="2"/>
    <n v="6"/>
  </r>
  <r>
    <s v="DL-5134"/>
    <s v="Freight forwarder ABC"/>
    <x v="1"/>
    <s v="Mogadishu"/>
    <x v="3"/>
    <x v="20"/>
    <d v="2022-03-04T00:00:00"/>
    <d v="2022-03-12T00:00:00"/>
    <x v="0"/>
    <x v="2"/>
    <x v="0"/>
    <s v="Paid"/>
    <s v="Invoiced"/>
    <s v="TRANSPORTATION"/>
    <n v="35"/>
    <n v="600"/>
    <s v="USD"/>
    <n v="600"/>
    <n v="21000"/>
    <n v="300"/>
    <s v="USD"/>
    <n v="300"/>
    <n v="10500"/>
    <n v="35"/>
    <n v="300"/>
    <n v="10500"/>
    <n v="1"/>
    <n v="1.2"/>
    <n v="0.8"/>
    <n v="1"/>
    <n v="3"/>
  </r>
  <r>
    <s v="DL-5135"/>
    <s v="Freight forwarder ABC"/>
    <x v="1"/>
    <s v="Addis Ababa"/>
    <x v="1"/>
    <x v="17"/>
    <d v="2022-03-04T00:00:00"/>
    <d v="2022-03-12T00:00:00"/>
    <x v="0"/>
    <x v="2"/>
    <x v="0"/>
    <s v="Paid"/>
    <s v="Invoiced"/>
    <s v="TRANSPORTATION"/>
    <n v="35"/>
    <n v="600"/>
    <s v="USD"/>
    <n v="600"/>
    <n v="21000"/>
    <n v="300"/>
    <s v="USD"/>
    <n v="300"/>
    <n v="10500"/>
    <n v="35"/>
    <n v="300"/>
    <n v="10500"/>
    <n v="1"/>
    <n v="1.2"/>
    <n v="0.8"/>
    <n v="1"/>
    <n v="3"/>
  </r>
  <r>
    <s v="DL-5136"/>
    <s v="Freight forwarder ABC"/>
    <x v="1"/>
    <s v="Mombasa"/>
    <x v="3"/>
    <x v="19"/>
    <d v="2022-03-04T00:00:00"/>
    <d v="2022-03-14T00:00:00"/>
    <x v="0"/>
    <x v="2"/>
    <x v="0"/>
    <s v="Paid"/>
    <s v="Invoiced"/>
    <s v="TRANSPORTATION"/>
    <n v="35"/>
    <n v="600"/>
    <s v="USD"/>
    <n v="600"/>
    <n v="21000"/>
    <n v="300"/>
    <s v="USD"/>
    <n v="300"/>
    <n v="10500"/>
    <n v="35"/>
    <n v="300"/>
    <n v="10500"/>
    <n v="1"/>
    <n v="1.5"/>
    <n v="1"/>
    <n v="1.25"/>
    <n v="3.75"/>
  </r>
  <r>
    <s v="DL-5137"/>
    <s v="Freight forwarder ABC"/>
    <x v="1"/>
    <s v="Marrakech"/>
    <x v="3"/>
    <x v="4"/>
    <d v="2022-03-17T00:00:00"/>
    <d v="2022-03-24T00:00:00"/>
    <x v="0"/>
    <x v="2"/>
    <x v="0"/>
    <s v="Paid"/>
    <s v="Invoiced"/>
    <s v="TRANSPORTATION"/>
    <n v="35"/>
    <n v="600"/>
    <s v="USD"/>
    <n v="600"/>
    <n v="21000"/>
    <n v="300"/>
    <s v="USD"/>
    <n v="300"/>
    <n v="10500"/>
    <n v="35"/>
    <n v="300"/>
    <n v="10500"/>
    <n v="1"/>
    <n v="1.05"/>
    <n v="0.70000000000000007"/>
    <n v="0.875"/>
    <n v="2.625"/>
  </r>
  <r>
    <s v="DL-5138"/>
    <s v="Freight forwarder ABC"/>
    <x v="1"/>
    <s v="Mogadishu"/>
    <x v="0"/>
    <x v="0"/>
    <d v="2022-03-18T00:00:00"/>
    <d v="2022-03-26T00:00:00"/>
    <x v="0"/>
    <x v="2"/>
    <x v="0"/>
    <s v="Paid"/>
    <s v="Invoiced"/>
    <s v="TRANSPORTATION"/>
    <n v="35"/>
    <n v="600"/>
    <s v="USD"/>
    <n v="600"/>
    <n v="21000"/>
    <n v="300"/>
    <s v="USD"/>
    <n v="300"/>
    <n v="10500"/>
    <n v="35"/>
    <n v="300"/>
    <n v="10500"/>
    <n v="0"/>
    <n v="1.2"/>
    <n v="0.8"/>
    <n v="1"/>
    <n v="3"/>
  </r>
  <r>
    <s v="DL-5139"/>
    <s v="Freight forwarder ABC"/>
    <x v="1"/>
    <s v="Marrakech"/>
    <x v="4"/>
    <x v="21"/>
    <d v="2022-03-18T00:00:00"/>
    <d v="2022-03-29T00:00:00"/>
    <x v="0"/>
    <x v="2"/>
    <x v="0"/>
    <s v="Paid"/>
    <s v="Invoiced"/>
    <s v="TRANSPORTATION"/>
    <n v="35"/>
    <n v="600"/>
    <s v="USD"/>
    <n v="600"/>
    <n v="21000"/>
    <n v="300"/>
    <s v="USD"/>
    <n v="300"/>
    <n v="10500"/>
    <n v="35"/>
    <n v="300"/>
    <n v="10500"/>
    <n v="0"/>
    <n v="1.65"/>
    <n v="1.1000000000000001"/>
    <n v="1.375"/>
    <n v="4.125"/>
  </r>
  <r>
    <s v="DL-5179"/>
    <s v="Freight forwarder ABC"/>
    <x v="1"/>
    <s v="Addis Ababa"/>
    <x v="4"/>
    <x v="8"/>
    <d v="2022-02-08T00:00:00"/>
    <d v="2022-02-16T00:00:00"/>
    <x v="0"/>
    <x v="1"/>
    <x v="0"/>
    <s v="Paid"/>
    <s v="Paid"/>
    <s v="TRANSPORTATION"/>
    <n v="35"/>
    <n v="600"/>
    <s v="USD"/>
    <n v="600"/>
    <n v="21000"/>
    <n v="300"/>
    <s v="USD"/>
    <n v="300"/>
    <n v="10500"/>
    <n v="35"/>
    <n v="300"/>
    <n v="10500"/>
    <n v="0"/>
    <n v="1.2"/>
    <n v="0.8"/>
    <n v="1"/>
    <n v="3"/>
  </r>
  <r>
    <s v="DL-5180"/>
    <s v="Freight forwarder ABC"/>
    <x v="1"/>
    <s v="Zanzibar"/>
    <x v="2"/>
    <x v="13"/>
    <d v="2022-02-08T00:00:00"/>
    <d v="2022-02-19T00:00:00"/>
    <x v="0"/>
    <x v="1"/>
    <x v="0"/>
    <s v="Paid"/>
    <s v="Paid"/>
    <s v="TRANSPORTATION"/>
    <n v="35"/>
    <n v="600"/>
    <s v="USD"/>
    <n v="600"/>
    <n v="21000"/>
    <n v="300"/>
    <s v="USD"/>
    <n v="300"/>
    <n v="10500"/>
    <n v="35"/>
    <n v="300"/>
    <n v="10500"/>
    <n v="0"/>
    <n v="1.65"/>
    <n v="1.1000000000000001"/>
    <n v="1.375"/>
    <n v="4.125"/>
  </r>
  <r>
    <s v="DL-5181"/>
    <s v="Freight forwarder ABC"/>
    <x v="1"/>
    <s v="Marrakech"/>
    <x v="2"/>
    <x v="22"/>
    <d v="2022-02-08T00:00:00"/>
    <d v="2022-02-15T00:00:00"/>
    <x v="0"/>
    <x v="1"/>
    <x v="0"/>
    <s v="Paid"/>
    <s v="Paid"/>
    <s v="TRANSPORTATION"/>
    <n v="35"/>
    <n v="600"/>
    <s v="USD"/>
    <n v="600"/>
    <n v="21000"/>
    <n v="300"/>
    <s v="USD"/>
    <n v="300"/>
    <n v="10500"/>
    <n v="35"/>
    <n v="300"/>
    <n v="10500"/>
    <n v="0"/>
    <n v="1.05"/>
    <n v="0.70000000000000007"/>
    <n v="0.875"/>
    <n v="2.625"/>
  </r>
  <r>
    <s v="DL-5182"/>
    <s v="Freight forwarder ABC"/>
    <x v="1"/>
    <s v="Marrakech"/>
    <x v="4"/>
    <x v="21"/>
    <d v="2022-02-08T00:00:00"/>
    <d v="2022-02-16T00:00:00"/>
    <x v="0"/>
    <x v="1"/>
    <x v="0"/>
    <s v="Paid"/>
    <s v="Paid"/>
    <s v="TRANSPORTATION"/>
    <n v="35"/>
    <n v="600"/>
    <s v="USD"/>
    <n v="600"/>
    <n v="21000"/>
    <n v="300"/>
    <s v="USD"/>
    <n v="300"/>
    <n v="10500"/>
    <n v="35"/>
    <n v="300"/>
    <n v="10500"/>
    <n v="0"/>
    <n v="1.2"/>
    <n v="0.8"/>
    <n v="1"/>
    <n v="3"/>
  </r>
  <r>
    <s v="DL-5183"/>
    <s v="Freight forwarder ABC"/>
    <x v="1"/>
    <s v="Addis Ababa"/>
    <x v="4"/>
    <x v="8"/>
    <d v="2022-02-08T00:00:00"/>
    <d v="2022-02-15T00:00:00"/>
    <x v="0"/>
    <x v="1"/>
    <x v="0"/>
    <s v="Paid"/>
    <s v="Paid"/>
    <s v="TRANSPORTATION"/>
    <n v="35"/>
    <n v="600"/>
    <s v="USD"/>
    <n v="600"/>
    <n v="21000"/>
    <n v="300"/>
    <s v="USD"/>
    <n v="300"/>
    <n v="10500"/>
    <n v="35"/>
    <n v="300"/>
    <n v="10500"/>
    <n v="0"/>
    <n v="1.05"/>
    <n v="0.70000000000000007"/>
    <n v="0.875"/>
    <n v="2.625"/>
  </r>
  <r>
    <s v="DL-5184"/>
    <s v="Freight forwarder ABC"/>
    <x v="1"/>
    <s v="Mombasa"/>
    <x v="2"/>
    <x v="3"/>
    <d v="2022-02-08T00:00:00"/>
    <d v="2022-02-16T00:00:00"/>
    <x v="0"/>
    <x v="1"/>
    <x v="0"/>
    <s v="Paid"/>
    <s v="Paid"/>
    <s v="TRANSPORTATION"/>
    <n v="35"/>
    <n v="600"/>
    <s v="USD"/>
    <n v="600"/>
    <n v="21000"/>
    <n v="300"/>
    <s v="USD"/>
    <n v="300"/>
    <n v="10500"/>
    <n v="35"/>
    <n v="300"/>
    <n v="10500"/>
    <n v="0"/>
    <n v="1.2"/>
    <n v="0.8"/>
    <n v="1"/>
    <n v="3"/>
  </r>
  <r>
    <s v="DL-5185"/>
    <s v="Freight forwarder ABC"/>
    <x v="1"/>
    <s v="Mombasa"/>
    <x v="1"/>
    <x v="18"/>
    <d v="2022-02-08T00:00:00"/>
    <d v="2022-02-16T00:00:00"/>
    <x v="0"/>
    <x v="1"/>
    <x v="0"/>
    <s v="Paid"/>
    <s v="Paid"/>
    <s v="TRANSPORTATION"/>
    <n v="35"/>
    <n v="600"/>
    <s v="USD"/>
    <n v="600"/>
    <n v="21000"/>
    <n v="300"/>
    <s v="USD"/>
    <n v="300"/>
    <n v="10500"/>
    <n v="35"/>
    <n v="300"/>
    <n v="10500"/>
    <n v="0"/>
    <n v="1.2"/>
    <n v="0.8"/>
    <n v="1"/>
    <n v="3"/>
  </r>
  <r>
    <s v="DL-5186"/>
    <s v="Freight forwarder ABC"/>
    <x v="1"/>
    <s v="Mogadishu"/>
    <x v="4"/>
    <x v="16"/>
    <d v="2022-02-09T00:00:00"/>
    <d v="2022-02-15T00:00:00"/>
    <x v="0"/>
    <x v="1"/>
    <x v="0"/>
    <s v="Paid"/>
    <s v="Paid"/>
    <s v="TRANSPORTATION"/>
    <n v="35"/>
    <n v="600"/>
    <s v="USD"/>
    <n v="600"/>
    <n v="21000"/>
    <n v="300"/>
    <s v="USD"/>
    <n v="300"/>
    <n v="10500"/>
    <n v="35"/>
    <n v="300"/>
    <n v="10500"/>
    <n v="0"/>
    <n v="0.89999999999999991"/>
    <n v="0.60000000000000009"/>
    <n v="0.75"/>
    <n v="2.25"/>
  </r>
  <r>
    <s v="DL-5187"/>
    <s v="Freight forwarder ABC"/>
    <x v="1"/>
    <s v="Mombasa"/>
    <x v="1"/>
    <x v="18"/>
    <d v="2022-02-09T00:00:00"/>
    <d v="2022-02-19T00:00:00"/>
    <x v="0"/>
    <x v="1"/>
    <x v="0"/>
    <s v="Paid"/>
    <s v="Paid"/>
    <s v="TRANSPORTATION"/>
    <n v="35"/>
    <n v="600"/>
    <s v="USD"/>
    <n v="600"/>
    <n v="21000"/>
    <n v="300"/>
    <s v="USD"/>
    <n v="300"/>
    <n v="10500"/>
    <n v="35"/>
    <n v="300"/>
    <n v="10500"/>
    <n v="0"/>
    <n v="1.5"/>
    <n v="1"/>
    <n v="1.25"/>
    <n v="3.75"/>
  </r>
  <r>
    <s v="DL-5188"/>
    <s v="Freight forwarder ABC"/>
    <x v="1"/>
    <s v="Mombasa"/>
    <x v="3"/>
    <x v="19"/>
    <d v="2022-02-09T00:00:00"/>
    <d v="2022-02-15T00:00:00"/>
    <x v="0"/>
    <x v="1"/>
    <x v="0"/>
    <s v="Paid"/>
    <s v="Paid"/>
    <s v="TRANSPORTATION"/>
    <n v="35"/>
    <n v="600"/>
    <s v="USD"/>
    <n v="600"/>
    <n v="21000"/>
    <n v="300"/>
    <s v="USD"/>
    <n v="300"/>
    <n v="10500"/>
    <n v="35"/>
    <n v="300"/>
    <n v="10500"/>
    <n v="0"/>
    <n v="0.89999999999999991"/>
    <n v="0.60000000000000009"/>
    <n v="0.75"/>
    <n v="2.25"/>
  </r>
  <r>
    <s v="DL-5189"/>
    <s v="Freight forwarder ABC"/>
    <x v="1"/>
    <s v="Zanzibar"/>
    <x v="3"/>
    <x v="10"/>
    <d v="2022-02-09T00:00:00"/>
    <d v="2022-02-18T00:00:00"/>
    <x v="0"/>
    <x v="1"/>
    <x v="0"/>
    <s v="Paid"/>
    <s v="Paid"/>
    <s v="TRANSPORTATION"/>
    <n v="35"/>
    <n v="600"/>
    <s v="USD"/>
    <n v="600"/>
    <n v="21000"/>
    <n v="300"/>
    <s v="USD"/>
    <n v="300"/>
    <n v="10500"/>
    <n v="35"/>
    <n v="300"/>
    <n v="10500"/>
    <n v="0"/>
    <n v="1.3499999999999999"/>
    <n v="0.9"/>
    <n v="1.125"/>
    <n v="3.375"/>
  </r>
  <r>
    <s v="DL-5190"/>
    <s v="Freight forwarder ABC"/>
    <x v="1"/>
    <s v="Addis Ababa"/>
    <x v="4"/>
    <x v="8"/>
    <d v="2022-02-09T00:00:00"/>
    <d v="2022-02-16T00:00:00"/>
    <x v="0"/>
    <x v="1"/>
    <x v="0"/>
    <s v="Paid"/>
    <s v="Paid"/>
    <s v="TRANSPORTATION"/>
    <n v="35"/>
    <n v="600"/>
    <s v="USD"/>
    <n v="600"/>
    <n v="21000"/>
    <n v="300"/>
    <s v="USD"/>
    <n v="300"/>
    <n v="10500"/>
    <n v="35"/>
    <n v="300"/>
    <n v="10500"/>
    <n v="0"/>
    <n v="1.05"/>
    <n v="0.70000000000000007"/>
    <n v="0.875"/>
    <n v="2.625"/>
  </r>
  <r>
    <s v="DL-5191"/>
    <s v="Freight forwarder ABC"/>
    <x v="1"/>
    <s v="Mombasa"/>
    <x v="4"/>
    <x v="6"/>
    <d v="2022-02-09T00:00:00"/>
    <d v="2022-02-16T00:00:00"/>
    <x v="0"/>
    <x v="1"/>
    <x v="0"/>
    <s v="Paid"/>
    <s v="Paid"/>
    <s v="TRANSPORTATION"/>
    <n v="35"/>
    <n v="600"/>
    <s v="USD"/>
    <n v="600"/>
    <n v="21000"/>
    <n v="300"/>
    <s v="USD"/>
    <n v="300"/>
    <n v="10500"/>
    <n v="35"/>
    <n v="300"/>
    <n v="10500"/>
    <n v="0"/>
    <n v="1.05"/>
    <n v="0.70000000000000007"/>
    <n v="0.875"/>
    <n v="2.625"/>
  </r>
  <r>
    <s v="DL-5192"/>
    <s v="Freight forwarder ABC"/>
    <x v="1"/>
    <s v="Mogadishu"/>
    <x v="1"/>
    <x v="1"/>
    <d v="2022-02-09T00:00:00"/>
    <d v="2022-02-18T00:00:00"/>
    <x v="0"/>
    <x v="1"/>
    <x v="0"/>
    <s v="Paid"/>
    <s v="Paid"/>
    <s v="TRANSPORTATION"/>
    <n v="35"/>
    <n v="600"/>
    <s v="USD"/>
    <n v="600"/>
    <n v="21000"/>
    <n v="300"/>
    <s v="USD"/>
    <n v="300"/>
    <n v="10500"/>
    <n v="35"/>
    <n v="300"/>
    <n v="10500"/>
    <n v="0"/>
    <n v="1.3499999999999999"/>
    <n v="0.9"/>
    <n v="1.125"/>
    <n v="3.375"/>
  </r>
  <r>
    <s v="DL-5193"/>
    <s v="Freight forwarder ABC"/>
    <x v="1"/>
    <s v="Marrakech"/>
    <x v="4"/>
    <x v="21"/>
    <d v="2022-02-09T00:00:00"/>
    <d v="2022-02-18T00:00:00"/>
    <x v="0"/>
    <x v="1"/>
    <x v="0"/>
    <s v="Paid"/>
    <s v="Paid"/>
    <s v="TRANSPORTATION"/>
    <n v="35"/>
    <n v="600"/>
    <s v="USD"/>
    <n v="600"/>
    <n v="21000"/>
    <n v="300"/>
    <s v="USD"/>
    <n v="300"/>
    <n v="10500"/>
    <n v="35"/>
    <n v="300"/>
    <n v="10500"/>
    <n v="0"/>
    <n v="1.3499999999999999"/>
    <n v="0.9"/>
    <n v="1.125"/>
    <n v="3.375"/>
  </r>
  <r>
    <s v="DL-5194"/>
    <s v="Freight forwarder ABC"/>
    <x v="1"/>
    <s v="Zanzibar"/>
    <x v="1"/>
    <x v="24"/>
    <d v="2022-02-09T00:00:00"/>
    <d v="2022-02-19T00:00:00"/>
    <x v="0"/>
    <x v="1"/>
    <x v="0"/>
    <s v="Paid"/>
    <s v="Paid"/>
    <s v="TRANSPORTATION"/>
    <n v="35"/>
    <n v="600"/>
    <s v="USD"/>
    <n v="600"/>
    <n v="21000"/>
    <n v="300"/>
    <s v="USD"/>
    <n v="300"/>
    <n v="10500"/>
    <n v="35"/>
    <n v="300"/>
    <n v="10500"/>
    <n v="0"/>
    <n v="1.5"/>
    <n v="1"/>
    <n v="1.25"/>
    <n v="3.75"/>
  </r>
  <r>
    <s v="DL-5195"/>
    <s v="Freight forwarder ABC"/>
    <x v="1"/>
    <s v="Marrakech"/>
    <x v="4"/>
    <x v="21"/>
    <d v="2022-02-09T00:00:00"/>
    <d v="2022-02-18T00:00:00"/>
    <x v="0"/>
    <x v="1"/>
    <x v="0"/>
    <s v="Paid"/>
    <s v="Paid"/>
    <s v="TRANSPORTATION"/>
    <n v="35"/>
    <n v="600"/>
    <s v="USD"/>
    <n v="600"/>
    <n v="21000"/>
    <n v="300"/>
    <s v="USD"/>
    <n v="300"/>
    <n v="10500"/>
    <n v="35"/>
    <n v="300"/>
    <n v="10500"/>
    <n v="0"/>
    <n v="1.3499999999999999"/>
    <n v="0.9"/>
    <n v="1.125"/>
    <n v="3.375"/>
  </r>
  <r>
    <s v="DL-5196"/>
    <s v="Freight forwarder ABC"/>
    <x v="1"/>
    <s v="Zanzibar"/>
    <x v="2"/>
    <x v="13"/>
    <d v="2022-02-09T00:00:00"/>
    <d v="2022-02-17T00:00:00"/>
    <x v="0"/>
    <x v="1"/>
    <x v="0"/>
    <s v="Paid"/>
    <s v="Paid"/>
    <s v="TRANSPORTATION"/>
    <n v="35"/>
    <n v="600"/>
    <s v="USD"/>
    <n v="600"/>
    <n v="21000"/>
    <n v="300"/>
    <s v="USD"/>
    <n v="300"/>
    <n v="10500"/>
    <n v="35"/>
    <n v="300"/>
    <n v="10500"/>
    <n v="0"/>
    <n v="1.2"/>
    <n v="0.8"/>
    <n v="1"/>
    <n v="3"/>
  </r>
  <r>
    <s v="DL-5197"/>
    <s v="Freight forwarder ABC"/>
    <x v="1"/>
    <s v="Marrakech"/>
    <x v="2"/>
    <x v="22"/>
    <d v="2022-02-09T00:00:00"/>
    <d v="2022-02-18T00:00:00"/>
    <x v="0"/>
    <x v="1"/>
    <x v="0"/>
    <s v="Paid"/>
    <s v="Paid"/>
    <s v="TRANSPORTATION"/>
    <n v="35"/>
    <n v="600"/>
    <s v="USD"/>
    <n v="600"/>
    <n v="21000"/>
    <n v="300"/>
    <s v="USD"/>
    <n v="300"/>
    <n v="10500"/>
    <n v="35"/>
    <n v="300"/>
    <n v="10500"/>
    <n v="0"/>
    <n v="1.3499999999999999"/>
    <n v="0.9"/>
    <n v="1.125"/>
    <n v="3.375"/>
  </r>
  <r>
    <s v="DL-5198"/>
    <s v="Freight forwarder ABC"/>
    <x v="1"/>
    <s v="Mombasa"/>
    <x v="2"/>
    <x v="3"/>
    <d v="2022-02-09T00:00:00"/>
    <d v="2022-02-18T00:00:00"/>
    <x v="0"/>
    <x v="1"/>
    <x v="0"/>
    <s v="Paid"/>
    <s v="Paid"/>
    <s v="TRANSPORTATION"/>
    <n v="35"/>
    <n v="600"/>
    <s v="USD"/>
    <n v="600"/>
    <n v="21000"/>
    <n v="300"/>
    <s v="USD"/>
    <n v="300"/>
    <n v="10500"/>
    <n v="35"/>
    <n v="300"/>
    <n v="10500"/>
    <n v="0"/>
    <n v="1.3499999999999999"/>
    <n v="0.9"/>
    <n v="1.125"/>
    <n v="3.375"/>
  </r>
  <r>
    <s v="DL-5199"/>
    <s v="Freight forwarder ABC"/>
    <x v="1"/>
    <s v="Marrakech"/>
    <x v="0"/>
    <x v="5"/>
    <d v="2022-02-09T00:00:00"/>
    <d v="2022-02-20T00:00:00"/>
    <x v="0"/>
    <x v="1"/>
    <x v="0"/>
    <s v="Paid"/>
    <s v="Paid"/>
    <s v="TRANSPORTATION"/>
    <n v="35"/>
    <n v="600"/>
    <s v="USD"/>
    <n v="600"/>
    <n v="21000"/>
    <n v="300"/>
    <s v="USD"/>
    <n v="300"/>
    <n v="10500"/>
    <n v="35"/>
    <n v="300"/>
    <n v="10500"/>
    <n v="0"/>
    <n v="1.65"/>
    <n v="1.1000000000000001"/>
    <n v="1.375"/>
    <n v="4.125"/>
  </r>
  <r>
    <s v="DL-5200"/>
    <s v="Freight forwarder ABC"/>
    <x v="1"/>
    <s v="Addis Ababa"/>
    <x v="2"/>
    <x v="14"/>
    <d v="2022-02-11T00:00:00"/>
    <d v="2022-02-20T00:00:00"/>
    <x v="0"/>
    <x v="1"/>
    <x v="0"/>
    <s v="Paid"/>
    <s v="Paid"/>
    <s v="TRANSPORTATION"/>
    <n v="35"/>
    <n v="600"/>
    <s v="USD"/>
    <n v="600"/>
    <n v="21000"/>
    <n v="300"/>
    <s v="USD"/>
    <n v="300"/>
    <n v="10500"/>
    <n v="35"/>
    <n v="300"/>
    <n v="10500"/>
    <n v="0"/>
    <n v="1.3499999999999999"/>
    <n v="0.9"/>
    <n v="1.125"/>
    <n v="3.375"/>
  </r>
  <r>
    <s v="DL-5201"/>
    <s v="Freight forwarder ABC"/>
    <x v="1"/>
    <s v="Mogadishu"/>
    <x v="3"/>
    <x v="20"/>
    <d v="2022-02-11T00:00:00"/>
    <d v="2022-02-20T00:00:00"/>
    <x v="0"/>
    <x v="1"/>
    <x v="0"/>
    <s v="Paid"/>
    <s v="Paid"/>
    <s v="TRANSPORTATION"/>
    <n v="35"/>
    <n v="600"/>
    <s v="USD"/>
    <n v="600"/>
    <n v="21000"/>
    <n v="300"/>
    <s v="USD"/>
    <n v="300"/>
    <n v="10500"/>
    <n v="35"/>
    <n v="300"/>
    <n v="10500"/>
    <n v="0"/>
    <n v="1.3499999999999999"/>
    <n v="0.9"/>
    <n v="1.125"/>
    <n v="3.375"/>
  </r>
  <r>
    <s v="DL-5202"/>
    <s v="Freight forwarder ABC"/>
    <x v="1"/>
    <s v="Zanzibar"/>
    <x v="4"/>
    <x v="12"/>
    <d v="2022-02-11T00:00:00"/>
    <d v="2022-02-20T00:00:00"/>
    <x v="0"/>
    <x v="1"/>
    <x v="0"/>
    <s v="Paid"/>
    <s v="Paid"/>
    <s v="TRANSPORTATION"/>
    <n v="35"/>
    <n v="600"/>
    <s v="USD"/>
    <n v="600"/>
    <n v="21000"/>
    <n v="300"/>
    <s v="USD"/>
    <n v="300"/>
    <n v="10500"/>
    <n v="35"/>
    <n v="300"/>
    <n v="10500"/>
    <n v="0"/>
    <n v="1.3499999999999999"/>
    <n v="0.9"/>
    <n v="1.125"/>
    <n v="3.375"/>
  </r>
  <r>
    <s v="DL-5203"/>
    <s v="Freight forwarder ABC"/>
    <x v="1"/>
    <s v="Mogadishu"/>
    <x v="1"/>
    <x v="1"/>
    <d v="2022-02-11T00:00:00"/>
    <d v="2022-02-20T00:00:00"/>
    <x v="0"/>
    <x v="1"/>
    <x v="0"/>
    <s v="Paid"/>
    <s v="Paid"/>
    <s v="TRANSPORTATION"/>
    <n v="35"/>
    <n v="600"/>
    <s v="USD"/>
    <n v="600"/>
    <n v="21000"/>
    <n v="300"/>
    <s v="USD"/>
    <n v="300"/>
    <n v="10500"/>
    <n v="35"/>
    <n v="300"/>
    <n v="10500"/>
    <n v="0"/>
    <n v="1.3499999999999999"/>
    <n v="0.9"/>
    <n v="1.125"/>
    <n v="3.375"/>
  </r>
  <r>
    <s v="DL-5204"/>
    <s v="Freight forwarder ABC"/>
    <x v="1"/>
    <s v="Zanzibar"/>
    <x v="4"/>
    <x v="12"/>
    <d v="2022-02-11T00:00:00"/>
    <d v="2022-02-19T00:00:00"/>
    <x v="0"/>
    <x v="1"/>
    <x v="0"/>
    <s v="Paid"/>
    <s v="Paid"/>
    <s v="TRANSPORTATION"/>
    <n v="35"/>
    <n v="600"/>
    <s v="USD"/>
    <n v="600"/>
    <n v="21000"/>
    <n v="300"/>
    <s v="USD"/>
    <n v="300"/>
    <n v="10500"/>
    <n v="35"/>
    <n v="300"/>
    <n v="10500"/>
    <n v="0"/>
    <n v="1.2"/>
    <n v="0.8"/>
    <n v="1"/>
    <n v="3"/>
  </r>
  <r>
    <s v="DL-5205"/>
    <s v="Freight forwarder ABC"/>
    <x v="1"/>
    <s v="Addis Ababa"/>
    <x v="3"/>
    <x v="7"/>
    <d v="2022-02-12T00:00:00"/>
    <d v="2022-02-21T00:00:00"/>
    <x v="0"/>
    <x v="1"/>
    <x v="0"/>
    <s v="Paid"/>
    <s v="Paid"/>
    <s v="TRANSPORTATION"/>
    <n v="35"/>
    <n v="600"/>
    <s v="USD"/>
    <n v="600"/>
    <n v="21000"/>
    <n v="300"/>
    <s v="USD"/>
    <n v="300"/>
    <n v="10500"/>
    <n v="35"/>
    <n v="300"/>
    <n v="10500"/>
    <n v="0"/>
    <n v="1.3499999999999999"/>
    <n v="0.9"/>
    <n v="1.125"/>
    <n v="3.375"/>
  </r>
  <r>
    <s v="DL-5206"/>
    <s v="Freight forwarder ABC"/>
    <x v="1"/>
    <s v="Zanzibar"/>
    <x v="1"/>
    <x v="24"/>
    <d v="2022-02-12T00:00:00"/>
    <d v="2022-02-20T00:00:00"/>
    <x v="0"/>
    <x v="1"/>
    <x v="0"/>
    <s v="Paid"/>
    <s v="Paid"/>
    <s v="TRANSPORTATION"/>
    <n v="35"/>
    <n v="600"/>
    <s v="USD"/>
    <n v="600"/>
    <n v="21000"/>
    <n v="300"/>
    <s v="USD"/>
    <n v="300"/>
    <n v="10500"/>
    <n v="35"/>
    <n v="300"/>
    <n v="10500"/>
    <n v="0"/>
    <n v="1.2"/>
    <n v="0.8"/>
    <n v="1"/>
    <n v="3"/>
  </r>
  <r>
    <s v="DL-5207"/>
    <s v="Freight forwarder ABC"/>
    <x v="1"/>
    <s v="Zanzibar"/>
    <x v="1"/>
    <x v="24"/>
    <d v="2022-02-12T00:00:00"/>
    <d v="2022-02-21T00:00:00"/>
    <x v="0"/>
    <x v="1"/>
    <x v="0"/>
    <s v="Paid"/>
    <s v="Paid"/>
    <s v="TRANSPORTATION"/>
    <n v="35"/>
    <n v="600"/>
    <s v="USD"/>
    <n v="600"/>
    <n v="21000"/>
    <n v="300"/>
    <s v="USD"/>
    <n v="300"/>
    <n v="10500"/>
    <n v="35"/>
    <n v="300"/>
    <n v="10500"/>
    <n v="0"/>
    <n v="1.3499999999999999"/>
    <n v="0.9"/>
    <n v="1.125"/>
    <n v="3.375"/>
  </r>
  <r>
    <s v="DL-5208"/>
    <s v="Freight forwarder ABC"/>
    <x v="1"/>
    <s v="Mombasa"/>
    <x v="3"/>
    <x v="19"/>
    <d v="2022-02-12T00:00:00"/>
    <d v="2022-02-21T00:00:00"/>
    <x v="0"/>
    <x v="1"/>
    <x v="0"/>
    <s v="Paid"/>
    <s v="Paid"/>
    <s v="TRANSPORTATION"/>
    <n v="35"/>
    <n v="600"/>
    <s v="USD"/>
    <n v="600"/>
    <n v="21000"/>
    <n v="300"/>
    <s v="USD"/>
    <n v="300"/>
    <n v="10500"/>
    <n v="35"/>
    <n v="300"/>
    <n v="10500"/>
    <n v="0"/>
    <n v="1.3499999999999999"/>
    <n v="0.9"/>
    <n v="1.125"/>
    <n v="3.375"/>
  </r>
  <r>
    <s v="DL-5209"/>
    <s v="Freight forwarder ABC"/>
    <x v="1"/>
    <s v="Zanzibar"/>
    <x v="3"/>
    <x v="10"/>
    <d v="2022-02-12T00:00:00"/>
    <d v="2022-02-19T00:00:00"/>
    <x v="0"/>
    <x v="1"/>
    <x v="0"/>
    <s v="Paid"/>
    <s v="Paid"/>
    <s v="TRANSPORTATION"/>
    <n v="35"/>
    <n v="600"/>
    <s v="USD"/>
    <n v="600"/>
    <n v="21000"/>
    <n v="300"/>
    <s v="USD"/>
    <n v="300"/>
    <n v="10500"/>
    <n v="35"/>
    <n v="300"/>
    <n v="10500"/>
    <n v="0"/>
    <n v="1.05"/>
    <n v="0.70000000000000007"/>
    <n v="0.875"/>
    <n v="2.625"/>
  </r>
  <r>
    <s v="DL-5210"/>
    <s v="Freight forwarder ABC"/>
    <x v="1"/>
    <s v="Mogadishu"/>
    <x v="2"/>
    <x v="2"/>
    <d v="2022-02-12T00:00:00"/>
    <d v="2022-02-19T00:00:00"/>
    <x v="0"/>
    <x v="1"/>
    <x v="0"/>
    <s v="Paid"/>
    <s v="Paid"/>
    <s v="TRANSPORTATION"/>
    <n v="35"/>
    <n v="600"/>
    <s v="USD"/>
    <n v="600"/>
    <n v="21000"/>
    <n v="300"/>
    <s v="USD"/>
    <n v="300"/>
    <n v="10500"/>
    <n v="35"/>
    <n v="300"/>
    <n v="10500"/>
    <n v="0"/>
    <n v="1.05"/>
    <n v="0.70000000000000007"/>
    <n v="0.875"/>
    <n v="2.625"/>
  </r>
  <r>
    <s v="DL-5211"/>
    <s v="Freight forwarder ABC"/>
    <x v="1"/>
    <s v="Marrakech"/>
    <x v="1"/>
    <x v="9"/>
    <d v="2022-02-12T00:00:00"/>
    <d v="2022-02-21T00:00:00"/>
    <x v="0"/>
    <x v="1"/>
    <x v="0"/>
    <s v="Paid"/>
    <s v="Paid"/>
    <s v="TRANSPORTATION"/>
    <n v="35"/>
    <n v="600"/>
    <s v="USD"/>
    <n v="600"/>
    <n v="21000"/>
    <n v="300"/>
    <s v="USD"/>
    <n v="300"/>
    <n v="10500"/>
    <n v="35"/>
    <n v="300"/>
    <n v="10500"/>
    <n v="0"/>
    <n v="1.3499999999999999"/>
    <n v="0.9"/>
    <n v="1.125"/>
    <n v="3.375"/>
  </r>
  <r>
    <s v="DL-5212"/>
    <s v="Freight forwarder ABC"/>
    <x v="1"/>
    <s v="Zanzibar"/>
    <x v="0"/>
    <x v="15"/>
    <d v="2022-02-12T00:00:00"/>
    <d v="2022-02-21T00:00:00"/>
    <x v="0"/>
    <x v="1"/>
    <x v="0"/>
    <s v="Paid"/>
    <s v="Paid"/>
    <s v="TRANSPORTATION"/>
    <n v="35"/>
    <n v="600"/>
    <s v="USD"/>
    <n v="600"/>
    <n v="21000"/>
    <n v="300"/>
    <s v="USD"/>
    <n v="300"/>
    <n v="10500"/>
    <n v="35"/>
    <n v="300"/>
    <n v="10500"/>
    <n v="0"/>
    <n v="1.3499999999999999"/>
    <n v="0.9"/>
    <n v="1.125"/>
    <n v="3.375"/>
  </r>
  <r>
    <s v="DL-5286"/>
    <s v="Freight forwarder ABC"/>
    <x v="1"/>
    <s v="Mombasa"/>
    <x v="1"/>
    <x v="18"/>
    <d v="2022-03-23T00:00:00"/>
    <d v="2022-03-31T00:00:00"/>
    <x v="0"/>
    <x v="2"/>
    <x v="0"/>
    <s v="Paid"/>
    <s v="Invoiced"/>
    <s v="TRANSPORTATION"/>
    <n v="35"/>
    <n v="600"/>
    <s v="USD"/>
    <n v="600"/>
    <n v="21000"/>
    <n v="300"/>
    <s v="USD"/>
    <n v="300"/>
    <n v="10500"/>
    <n v="35"/>
    <n v="300"/>
    <n v="10500"/>
    <n v="0"/>
    <n v="1.2"/>
    <n v="0.8"/>
    <n v="1"/>
    <n v="3"/>
  </r>
  <r>
    <s v="DL-5287"/>
    <s v="Freight forwarder ABC"/>
    <x v="1"/>
    <s v="Marrakech"/>
    <x v="1"/>
    <x v="9"/>
    <d v="2022-03-18T00:00:00"/>
    <d v="2022-03-29T00:00:00"/>
    <x v="0"/>
    <x v="2"/>
    <x v="0"/>
    <s v="Paid"/>
    <s v="Invoiced"/>
    <s v="TRANSPORTATION"/>
    <n v="35"/>
    <n v="600"/>
    <s v="USD"/>
    <n v="600"/>
    <n v="21000"/>
    <n v="300"/>
    <s v="USD"/>
    <n v="300"/>
    <n v="10500"/>
    <n v="35"/>
    <n v="300"/>
    <n v="10500"/>
    <n v="0"/>
    <n v="1.65"/>
    <n v="1.1000000000000001"/>
    <n v="1.375"/>
    <n v="4.125"/>
  </r>
  <r>
    <s v="DL-5288"/>
    <s v="Freight forwarder ABC"/>
    <x v="1"/>
    <s v="Mombasa"/>
    <x v="4"/>
    <x v="6"/>
    <d v="2022-03-18T00:00:00"/>
    <d v="2022-03-29T00:00:00"/>
    <x v="0"/>
    <x v="2"/>
    <x v="0"/>
    <s v="Paid"/>
    <s v="Invoiced"/>
    <s v="TRANSPORTATION"/>
    <n v="35"/>
    <n v="600"/>
    <s v="USD"/>
    <n v="600"/>
    <n v="21000"/>
    <n v="300"/>
    <s v="USD"/>
    <n v="300"/>
    <n v="10500"/>
    <n v="35"/>
    <n v="300"/>
    <n v="10500"/>
    <n v="0"/>
    <n v="1.65"/>
    <n v="1.1000000000000001"/>
    <n v="1.375"/>
    <n v="4.125"/>
  </r>
  <r>
    <s v="DL-5289"/>
    <s v="Freight forwarder ABC"/>
    <x v="1"/>
    <s v="Mombasa"/>
    <x v="4"/>
    <x v="6"/>
    <d v="2022-03-18T00:00:00"/>
    <d v="2022-03-29T00:00:00"/>
    <x v="0"/>
    <x v="2"/>
    <x v="0"/>
    <s v="Paid"/>
    <s v="Invoiced"/>
    <s v="TRANSPORTATION"/>
    <n v="35"/>
    <n v="600"/>
    <s v="USD"/>
    <n v="600"/>
    <n v="21000"/>
    <n v="300"/>
    <s v="USD"/>
    <n v="300"/>
    <n v="10500"/>
    <n v="35"/>
    <n v="300"/>
    <n v="10500"/>
    <n v="0"/>
    <n v="1.65"/>
    <n v="1.1000000000000001"/>
    <n v="1.375"/>
    <n v="4.125"/>
  </r>
  <r>
    <s v="DL-5290"/>
    <s v="Freight forwarder ABC"/>
    <x v="1"/>
    <s v="Addis Ababa"/>
    <x v="1"/>
    <x v="17"/>
    <d v="2022-03-23T00:00:00"/>
    <d v="2022-03-31T00:00:00"/>
    <x v="0"/>
    <x v="2"/>
    <x v="0"/>
    <s v="Paid"/>
    <s v="Invoiced"/>
    <s v="TRANSPORTATION"/>
    <n v="35"/>
    <n v="600"/>
    <s v="USD"/>
    <n v="600"/>
    <n v="21000"/>
    <n v="300"/>
    <s v="USD"/>
    <n v="300"/>
    <n v="10500"/>
    <n v="35"/>
    <n v="300"/>
    <n v="10500"/>
    <n v="0"/>
    <n v="1.2"/>
    <n v="0.8"/>
    <n v="1"/>
    <n v="3"/>
  </r>
  <r>
    <s v="DL-5291"/>
    <s v="Freight forwarder ABC"/>
    <x v="1"/>
    <s v="Mombasa"/>
    <x v="3"/>
    <x v="19"/>
    <d v="2022-03-24T00:00:00"/>
    <d v="2022-03-30T00:00:00"/>
    <x v="0"/>
    <x v="2"/>
    <x v="0"/>
    <s v="Paid"/>
    <s v="Invoiced"/>
    <s v="TRANSPORTATION"/>
    <n v="35"/>
    <n v="600"/>
    <s v="USD"/>
    <n v="600"/>
    <n v="21000"/>
    <n v="300"/>
    <s v="USD"/>
    <n v="300"/>
    <n v="10500"/>
    <n v="35"/>
    <n v="300"/>
    <n v="10500"/>
    <n v="0"/>
    <n v="0.89999999999999991"/>
    <n v="0.60000000000000009"/>
    <n v="0.75"/>
    <n v="2.25"/>
  </r>
  <r>
    <s v="DL-5292"/>
    <s v="Freight forwarder ABC"/>
    <x v="1"/>
    <s v="Mogadishu"/>
    <x v="3"/>
    <x v="20"/>
    <d v="2022-03-24T00:00:00"/>
    <d v="2022-03-30T00:00:00"/>
    <x v="0"/>
    <x v="2"/>
    <x v="0"/>
    <s v="Paid"/>
    <s v="Invoiced"/>
    <s v="TRANSPORTATION"/>
    <n v="35"/>
    <n v="600"/>
    <s v="USD"/>
    <n v="600"/>
    <n v="21000"/>
    <n v="300"/>
    <s v="USD"/>
    <n v="300"/>
    <n v="10500"/>
    <n v="35"/>
    <n v="300"/>
    <n v="10500"/>
    <n v="0"/>
    <n v="0.89999999999999991"/>
    <n v="0.60000000000000009"/>
    <n v="0.75"/>
    <n v="2.25"/>
  </r>
  <r>
    <s v="DL-5293"/>
    <s v="Freight forwarder ABC"/>
    <x v="1"/>
    <s v="Zanzibar"/>
    <x v="3"/>
    <x v="10"/>
    <d v="2022-03-24T00:00:00"/>
    <d v="2022-03-30T00:00:00"/>
    <x v="0"/>
    <x v="2"/>
    <x v="0"/>
    <s v="Paid"/>
    <s v="Invoiced"/>
    <s v="TRANSPORTATION"/>
    <n v="35"/>
    <n v="600"/>
    <s v="USD"/>
    <n v="600"/>
    <n v="21000"/>
    <n v="300"/>
    <s v="USD"/>
    <n v="300"/>
    <n v="10500"/>
    <n v="35"/>
    <n v="300"/>
    <n v="10500"/>
    <n v="0"/>
    <n v="0.89999999999999991"/>
    <n v="0.60000000000000009"/>
    <n v="0.75"/>
    <n v="2.25"/>
  </r>
  <r>
    <s v="DL-5294"/>
    <s v="Freight forwarder ABC"/>
    <x v="1"/>
    <s v="Marrakech"/>
    <x v="0"/>
    <x v="5"/>
    <d v="2022-03-24T00:00:00"/>
    <d v="2022-03-31T00:00:00"/>
    <x v="0"/>
    <x v="2"/>
    <x v="0"/>
    <s v="Paid"/>
    <s v="Invoiced"/>
    <s v="TRANSPORTATION"/>
    <n v="35"/>
    <n v="600"/>
    <s v="USD"/>
    <n v="600"/>
    <n v="21000"/>
    <n v="300"/>
    <s v="USD"/>
    <n v="300"/>
    <n v="10500"/>
    <n v="35"/>
    <n v="300"/>
    <n v="10500"/>
    <n v="0"/>
    <n v="1.05"/>
    <n v="0.70000000000000007"/>
    <n v="0.875"/>
    <n v="2.625"/>
  </r>
  <r>
    <s v="DL-5295"/>
    <s v="Freight forwarder ABC"/>
    <x v="1"/>
    <s v="Marrakech"/>
    <x v="0"/>
    <x v="5"/>
    <d v="2022-03-24T00:00:00"/>
    <d v="2022-03-30T00:00:00"/>
    <x v="0"/>
    <x v="2"/>
    <x v="0"/>
    <s v="Paid"/>
    <s v="Invoiced"/>
    <s v="TRANSPORTATION"/>
    <n v="35"/>
    <n v="600"/>
    <s v="USD"/>
    <n v="600"/>
    <n v="21000"/>
    <n v="300"/>
    <s v="USD"/>
    <n v="300"/>
    <n v="10500"/>
    <n v="35"/>
    <n v="300"/>
    <n v="10500"/>
    <n v="0"/>
    <n v="0.89999999999999991"/>
    <n v="0.60000000000000009"/>
    <n v="0.75"/>
    <n v="2.25"/>
  </r>
  <r>
    <s v="DL-5296"/>
    <s v="Freight forwarder ABC"/>
    <x v="1"/>
    <s v="Mombasa"/>
    <x v="0"/>
    <x v="11"/>
    <d v="2022-03-24T00:00:00"/>
    <d v="2022-03-29T00:00:00"/>
    <x v="0"/>
    <x v="2"/>
    <x v="0"/>
    <s v="Paid"/>
    <s v="Invoiced"/>
    <s v="TRANSPORTATION"/>
    <n v="35"/>
    <n v="600"/>
    <s v="USD"/>
    <n v="600"/>
    <n v="21000"/>
    <n v="300"/>
    <s v="USD"/>
    <n v="300"/>
    <n v="10500"/>
    <n v="35"/>
    <n v="300"/>
    <n v="10500"/>
    <n v="0"/>
    <n v="0.75"/>
    <n v="0.5"/>
    <n v="0.625"/>
    <n v="1.875"/>
  </r>
  <r>
    <s v="DL-5297"/>
    <s v="Freight forwarder ABC"/>
    <x v="1"/>
    <s v="Addis Ababa"/>
    <x v="0"/>
    <x v="23"/>
    <d v="2022-03-24T00:00:00"/>
    <d v="2022-03-30T00:00:00"/>
    <x v="0"/>
    <x v="2"/>
    <x v="0"/>
    <s v="Paid"/>
    <s v="Invoiced"/>
    <s v="TRANSPORTATION"/>
    <n v="35"/>
    <n v="600"/>
    <s v="USD"/>
    <n v="600"/>
    <n v="21000"/>
    <n v="300"/>
    <s v="USD"/>
    <n v="300"/>
    <n v="10500"/>
    <n v="35"/>
    <n v="300"/>
    <n v="10500"/>
    <n v="0"/>
    <n v="0.89999999999999991"/>
    <n v="0.60000000000000009"/>
    <n v="0.75"/>
    <n v="2.25"/>
  </r>
  <r>
    <s v="DL-5298"/>
    <s v="Freight forwarder ABC"/>
    <x v="1"/>
    <s v="Marrakech"/>
    <x v="4"/>
    <x v="21"/>
    <d v="2022-03-29T00:00:00"/>
    <d v="2022-04-09T00:00:00"/>
    <x v="0"/>
    <x v="3"/>
    <x v="0"/>
    <s v="Paid"/>
    <s v="Invoiced"/>
    <s v="TRANSPORTATION"/>
    <n v="35"/>
    <n v="600"/>
    <s v="USD"/>
    <n v="600"/>
    <n v="21000"/>
    <n v="300"/>
    <s v="USD"/>
    <n v="300"/>
    <n v="10500"/>
    <n v="35"/>
    <n v="300"/>
    <n v="10500"/>
    <n v="0"/>
    <n v="1.65"/>
    <n v="1.1000000000000001"/>
    <n v="1.375"/>
    <n v="4.125"/>
  </r>
  <r>
    <s v="DL-5299"/>
    <s v="Freight forwarder ABC"/>
    <x v="1"/>
    <s v="Mogadishu"/>
    <x v="3"/>
    <x v="20"/>
    <d v="2022-03-29T00:00:00"/>
    <d v="2022-04-07T00:00:00"/>
    <x v="0"/>
    <x v="3"/>
    <x v="0"/>
    <s v="Paid"/>
    <s v="Invoiced"/>
    <s v="TRANSPORTATION"/>
    <n v="35"/>
    <n v="600"/>
    <s v="USD"/>
    <n v="600"/>
    <n v="21000"/>
    <n v="300"/>
    <s v="USD"/>
    <n v="300"/>
    <n v="10500"/>
    <n v="35"/>
    <n v="300"/>
    <n v="10500"/>
    <n v="0"/>
    <n v="1.3499999999999999"/>
    <n v="0.9"/>
    <n v="1.125"/>
    <n v="3.375"/>
  </r>
  <r>
    <s v="DL-5300"/>
    <s v="Freight forwarder ABC"/>
    <x v="1"/>
    <s v="Marrakech"/>
    <x v="4"/>
    <x v="21"/>
    <d v="2022-03-28T00:00:00"/>
    <d v="2022-04-07T00:00:00"/>
    <x v="0"/>
    <x v="3"/>
    <x v="0"/>
    <s v="Paid"/>
    <s v="Invoiced"/>
    <s v="TRANSPORTATION"/>
    <n v="35"/>
    <n v="600"/>
    <s v="USD"/>
    <n v="600"/>
    <n v="21000"/>
    <n v="300"/>
    <s v="USD"/>
    <n v="300"/>
    <n v="10500"/>
    <n v="35"/>
    <n v="300"/>
    <n v="10500"/>
    <n v="0"/>
    <n v="1.5"/>
    <n v="1"/>
    <n v="1.25"/>
    <n v="3.75"/>
  </r>
  <r>
    <s v="DL-5301"/>
    <s v="Freight forwarder ABC"/>
    <x v="1"/>
    <s v="Marrakech"/>
    <x v="4"/>
    <x v="21"/>
    <d v="2022-03-31T00:00:00"/>
    <d v="2022-04-08T00:00:00"/>
    <x v="0"/>
    <x v="3"/>
    <x v="0"/>
    <s v="Paid"/>
    <s v="Invoiced"/>
    <s v="TRANSPORTATION"/>
    <n v="35"/>
    <n v="600"/>
    <s v="USD"/>
    <n v="600"/>
    <n v="21000"/>
    <n v="300"/>
    <s v="USD"/>
    <n v="300"/>
    <n v="10500"/>
    <n v="35"/>
    <n v="300"/>
    <n v="10500"/>
    <n v="0"/>
    <n v="1.2"/>
    <n v="0.8"/>
    <n v="1"/>
    <n v="3"/>
  </r>
  <r>
    <s v="DL-5302"/>
    <s v="Freight forwarder ABC"/>
    <x v="1"/>
    <s v="Addis Ababa"/>
    <x v="4"/>
    <x v="8"/>
    <d v="2022-03-28T00:00:00"/>
    <d v="2022-04-07T00:00:00"/>
    <x v="0"/>
    <x v="3"/>
    <x v="0"/>
    <s v="Paid"/>
    <s v="Invoiced"/>
    <s v="TRANSPORTATION"/>
    <n v="35"/>
    <n v="600"/>
    <s v="USD"/>
    <n v="600"/>
    <n v="21000"/>
    <n v="300"/>
    <s v="USD"/>
    <n v="300"/>
    <n v="10500"/>
    <n v="35"/>
    <n v="300"/>
    <n v="10500"/>
    <n v="0"/>
    <n v="1.5"/>
    <n v="1"/>
    <n v="1.25"/>
    <n v="3.75"/>
  </r>
  <r>
    <s v="DL-5303"/>
    <s v="Freight forwarder ABC"/>
    <x v="1"/>
    <s v="Zanzibar"/>
    <x v="4"/>
    <x v="12"/>
    <d v="2022-03-29T00:00:00"/>
    <d v="2022-04-09T00:00:00"/>
    <x v="0"/>
    <x v="3"/>
    <x v="0"/>
    <s v="Paid"/>
    <s v="Invoiced"/>
    <s v="TRANSPORTATION"/>
    <n v="35"/>
    <n v="600"/>
    <s v="USD"/>
    <n v="600"/>
    <n v="21000"/>
    <n v="300"/>
    <s v="USD"/>
    <n v="300"/>
    <n v="10500"/>
    <n v="35"/>
    <n v="300"/>
    <n v="10500"/>
    <n v="0"/>
    <n v="1.65"/>
    <n v="1.1000000000000001"/>
    <n v="1.375"/>
    <n v="4.125"/>
  </r>
  <r>
    <s v="DL-5304"/>
    <s v="Freight forwarder ABC"/>
    <x v="1"/>
    <s v="Zanzibar"/>
    <x v="2"/>
    <x v="13"/>
    <d v="2022-03-31T00:00:00"/>
    <d v="2022-04-17T00:00:00"/>
    <x v="0"/>
    <x v="3"/>
    <x v="0"/>
    <s v="Paid"/>
    <s v="Invoiced"/>
    <s v="TRANSPORTATION"/>
    <n v="35"/>
    <n v="600"/>
    <s v="USD"/>
    <n v="600"/>
    <n v="21000"/>
    <n v="300"/>
    <s v="USD"/>
    <n v="300"/>
    <n v="10500"/>
    <n v="35"/>
    <n v="300"/>
    <n v="10500"/>
    <n v="0"/>
    <n v="2.5499999999999998"/>
    <n v="1.7000000000000002"/>
    <n v="2.125"/>
    <n v="6.375"/>
  </r>
  <r>
    <s v="DL-5305"/>
    <s v="Freight forwarder ABC"/>
    <x v="1"/>
    <s v="Mogadishu"/>
    <x v="1"/>
    <x v="1"/>
    <d v="2022-03-30T00:00:00"/>
    <d v="2022-04-09T00:00:00"/>
    <x v="0"/>
    <x v="3"/>
    <x v="0"/>
    <s v="Paid"/>
    <s v="Invoiced"/>
    <s v="TRANSPORTATION"/>
    <n v="35"/>
    <n v="600"/>
    <s v="USD"/>
    <n v="600"/>
    <n v="21000"/>
    <n v="300"/>
    <s v="USD"/>
    <n v="300"/>
    <n v="10500"/>
    <n v="35"/>
    <n v="300"/>
    <n v="10500"/>
    <n v="0"/>
    <n v="1.5"/>
    <n v="1"/>
    <n v="1.25"/>
    <n v="3.75"/>
  </r>
  <r>
    <s v="DL-5306"/>
    <s v="Freight forwarder ABC"/>
    <x v="1"/>
    <s v="Marrakech"/>
    <x v="2"/>
    <x v="22"/>
    <d v="2022-03-30T00:00:00"/>
    <d v="2022-04-08T00:00:00"/>
    <x v="0"/>
    <x v="3"/>
    <x v="0"/>
    <s v="Paid"/>
    <s v="Invoiced"/>
    <s v="TRANSPORTATION"/>
    <n v="35"/>
    <n v="600"/>
    <s v="USD"/>
    <n v="600"/>
    <n v="21000"/>
    <n v="300"/>
    <s v="USD"/>
    <n v="300"/>
    <n v="10500"/>
    <n v="35"/>
    <n v="300"/>
    <n v="10500"/>
    <n v="0"/>
    <n v="1.3499999999999999"/>
    <n v="0.9"/>
    <n v="1.125"/>
    <n v="3.375"/>
  </r>
  <r>
    <s v="DL-5307"/>
    <s v="Freight forwarder ABC"/>
    <x v="1"/>
    <s v="Mogadishu"/>
    <x v="1"/>
    <x v="1"/>
    <d v="2022-03-30T00:00:00"/>
    <d v="2022-04-07T00:00:00"/>
    <x v="0"/>
    <x v="3"/>
    <x v="0"/>
    <s v="Paid"/>
    <s v="Invoiced"/>
    <s v="TRANSPORTATION"/>
    <n v="35"/>
    <n v="600"/>
    <s v="USD"/>
    <n v="600"/>
    <n v="21000"/>
    <n v="300"/>
    <s v="USD"/>
    <n v="300"/>
    <n v="10500"/>
    <n v="35"/>
    <n v="300"/>
    <n v="10500"/>
    <n v="0"/>
    <n v="1.2"/>
    <n v="0.8"/>
    <n v="1"/>
    <n v="3"/>
  </r>
  <r>
    <s v="DL-5308"/>
    <s v="Freight forwarder ABC"/>
    <x v="1"/>
    <s v="Marrakech"/>
    <x v="2"/>
    <x v="22"/>
    <d v="2022-03-30T00:00:00"/>
    <d v="2022-04-08T00:00:00"/>
    <x v="0"/>
    <x v="3"/>
    <x v="0"/>
    <s v="Paid"/>
    <s v="Invoiced"/>
    <s v="TRANSPORTATION"/>
    <n v="35"/>
    <n v="600"/>
    <s v="USD"/>
    <n v="600"/>
    <n v="21000"/>
    <n v="300"/>
    <s v="USD"/>
    <n v="300"/>
    <n v="10500"/>
    <n v="35"/>
    <n v="300"/>
    <n v="10500"/>
    <n v="0"/>
    <n v="1.3499999999999999"/>
    <n v="0.9"/>
    <n v="1.125"/>
    <n v="3.375"/>
  </r>
  <r>
    <s v="DL-5309"/>
    <s v="Freight forwarder ABC"/>
    <x v="1"/>
    <s v="Mogadishu"/>
    <x v="4"/>
    <x v="16"/>
    <d v="2022-03-30T00:00:00"/>
    <d v="2022-04-09T00:00:00"/>
    <x v="0"/>
    <x v="3"/>
    <x v="0"/>
    <s v="Paid"/>
    <s v="Invoiced"/>
    <s v="TRANSPORTATION"/>
    <n v="35"/>
    <n v="600"/>
    <s v="USD"/>
    <n v="600"/>
    <n v="21000"/>
    <n v="300"/>
    <s v="USD"/>
    <n v="300"/>
    <n v="10500"/>
    <n v="35"/>
    <n v="300"/>
    <n v="10500"/>
    <n v="0"/>
    <n v="1.5"/>
    <n v="1"/>
    <n v="1.25"/>
    <n v="3.75"/>
  </r>
  <r>
    <s v="DL-5310"/>
    <s v="Freight forwarder ABC"/>
    <x v="1"/>
    <s v="Marrakech"/>
    <x v="3"/>
    <x v="4"/>
    <d v="2022-03-30T00:00:00"/>
    <d v="2022-04-07T00:00:00"/>
    <x v="0"/>
    <x v="3"/>
    <x v="0"/>
    <s v="Paid"/>
    <s v="Invoiced"/>
    <s v="TRANSPORTATION"/>
    <n v="35"/>
    <n v="600"/>
    <s v="USD"/>
    <n v="600"/>
    <n v="21000"/>
    <n v="300"/>
    <s v="USD"/>
    <n v="300"/>
    <n v="10500"/>
    <n v="35"/>
    <n v="300"/>
    <n v="10500"/>
    <n v="0"/>
    <n v="1.2"/>
    <n v="0.8"/>
    <n v="1"/>
    <n v="3"/>
  </r>
  <r>
    <s v="DL-5311"/>
    <s v="Freight forwarder ABC"/>
    <x v="1"/>
    <s v="Zanzibar"/>
    <x v="1"/>
    <x v="24"/>
    <d v="2022-03-30T00:00:00"/>
    <d v="2022-04-07T00:00:00"/>
    <x v="0"/>
    <x v="3"/>
    <x v="0"/>
    <s v="Paid"/>
    <s v="Invoiced"/>
    <s v="TRANSPORTATION"/>
    <n v="35"/>
    <n v="600"/>
    <s v="USD"/>
    <n v="600"/>
    <n v="21000"/>
    <n v="300"/>
    <s v="USD"/>
    <n v="300"/>
    <n v="10500"/>
    <n v="35"/>
    <n v="300"/>
    <n v="10500"/>
    <n v="0"/>
    <n v="1.2"/>
    <n v="0.8"/>
    <n v="1"/>
    <n v="3"/>
  </r>
  <r>
    <s v="DL-5312"/>
    <s v="Freight forwarder ABC"/>
    <x v="1"/>
    <s v="Marrakech"/>
    <x v="4"/>
    <x v="21"/>
    <d v="2022-03-30T00:00:00"/>
    <d v="2022-04-07T00:00:00"/>
    <x v="0"/>
    <x v="3"/>
    <x v="0"/>
    <s v="Paid"/>
    <s v="Invoiced"/>
    <s v="TRANSPORTATION"/>
    <n v="35"/>
    <n v="600"/>
    <s v="USD"/>
    <n v="600"/>
    <n v="21000"/>
    <n v="300"/>
    <s v="USD"/>
    <n v="300"/>
    <n v="10500"/>
    <n v="35"/>
    <n v="300"/>
    <n v="10500"/>
    <n v="0"/>
    <n v="1.2"/>
    <n v="0.8"/>
    <n v="1"/>
    <n v="3"/>
  </r>
  <r>
    <s v="DL-5313"/>
    <s v="Freight forwarder ABC"/>
    <x v="1"/>
    <s v="Marrakech"/>
    <x v="1"/>
    <x v="9"/>
    <d v="2022-04-08T00:00:00"/>
    <d v="2022-04-17T00:00:00"/>
    <x v="0"/>
    <x v="3"/>
    <x v="0"/>
    <s v="Paid"/>
    <s v="Invoiced"/>
    <s v="TRANSPORTATION"/>
    <n v="35"/>
    <n v="600"/>
    <s v="USD"/>
    <n v="600"/>
    <n v="21000"/>
    <n v="300"/>
    <s v="USD"/>
    <n v="300"/>
    <n v="10500"/>
    <n v="35"/>
    <n v="300"/>
    <n v="10500"/>
    <n v="0"/>
    <n v="1.3499999999999999"/>
    <n v="0.9"/>
    <n v="1.125"/>
    <n v="3.375"/>
  </r>
  <r>
    <s v="DL-5314"/>
    <s v="Freight forwarder ABC"/>
    <x v="1"/>
    <s v="Mogadishu"/>
    <x v="0"/>
    <x v="0"/>
    <d v="2022-04-08T00:00:00"/>
    <d v="2022-04-18T00:00:00"/>
    <x v="0"/>
    <x v="3"/>
    <x v="0"/>
    <s v="Paid"/>
    <s v="Invoiced"/>
    <s v="TRANSPORTATION"/>
    <n v="35"/>
    <n v="600"/>
    <s v="USD"/>
    <n v="600"/>
    <n v="21000"/>
    <n v="300"/>
    <s v="USD"/>
    <n v="300"/>
    <n v="10500"/>
    <n v="35"/>
    <n v="300"/>
    <n v="10500"/>
    <n v="0"/>
    <n v="1.5"/>
    <n v="1"/>
    <n v="1.25"/>
    <n v="3.75"/>
  </r>
  <r>
    <s v="DL-5315"/>
    <s v="Freight forwarder ABC"/>
    <x v="1"/>
    <s v="Addis Ababa"/>
    <x v="3"/>
    <x v="7"/>
    <d v="2022-04-13T00:00:00"/>
    <d v="2022-04-21T00:00:00"/>
    <x v="0"/>
    <x v="3"/>
    <x v="0"/>
    <s v="Paid"/>
    <s v="Paid"/>
    <s v="TRANSPORTATION"/>
    <n v="35"/>
    <n v="600"/>
    <s v="USD"/>
    <n v="600"/>
    <n v="21000"/>
    <n v="300"/>
    <s v="USD"/>
    <n v="300"/>
    <n v="10500"/>
    <n v="35"/>
    <n v="300"/>
    <n v="10500"/>
    <n v="0"/>
    <n v="1.2"/>
    <n v="0.8"/>
    <n v="1"/>
    <n v="3"/>
  </r>
  <r>
    <s v="DL-5316"/>
    <s v="Freight forwarder ABC"/>
    <x v="1"/>
    <s v="Addis Ababa"/>
    <x v="1"/>
    <x v="17"/>
    <d v="2022-04-13T00:00:00"/>
    <d v="2022-04-20T00:00:00"/>
    <x v="0"/>
    <x v="3"/>
    <x v="0"/>
    <s v="Paid"/>
    <s v="Paid"/>
    <s v="TRANSPORTATION"/>
    <n v="35"/>
    <n v="600"/>
    <s v="USD"/>
    <n v="600"/>
    <n v="21000"/>
    <n v="300"/>
    <s v="USD"/>
    <n v="300"/>
    <n v="10500"/>
    <n v="35"/>
    <n v="300"/>
    <n v="10500"/>
    <n v="0"/>
    <n v="1.05"/>
    <n v="0.70000000000000007"/>
    <n v="0.875"/>
    <n v="2.625"/>
  </r>
  <r>
    <s v="DL-5317"/>
    <s v="Freight forwarder ABC"/>
    <x v="1"/>
    <s v="Addis Ababa"/>
    <x v="2"/>
    <x v="14"/>
    <d v="2022-04-13T00:00:00"/>
    <d v="2022-04-19T00:00:00"/>
    <x v="0"/>
    <x v="3"/>
    <x v="0"/>
    <s v="Paid"/>
    <s v="Paid"/>
    <s v="TRANSPORTATION"/>
    <n v="35"/>
    <n v="600"/>
    <s v="USD"/>
    <n v="600"/>
    <n v="21000"/>
    <n v="300"/>
    <s v="USD"/>
    <n v="300"/>
    <n v="10500"/>
    <n v="35"/>
    <n v="300"/>
    <n v="10500"/>
    <n v="0"/>
    <n v="0.89999999999999991"/>
    <n v="0.60000000000000009"/>
    <n v="0.75"/>
    <n v="2.25"/>
  </r>
  <r>
    <s v="DL-5318"/>
    <s v="Freight forwarder ABC"/>
    <x v="1"/>
    <s v="Mogadishu"/>
    <x v="4"/>
    <x v="16"/>
    <d v="2022-04-13T00:00:00"/>
    <d v="2022-04-20T00:00:00"/>
    <x v="0"/>
    <x v="3"/>
    <x v="0"/>
    <s v="Paid"/>
    <s v="Paid"/>
    <s v="TRANSPORTATION"/>
    <n v="35"/>
    <n v="600"/>
    <s v="USD"/>
    <n v="600"/>
    <n v="21000"/>
    <n v="300"/>
    <s v="USD"/>
    <n v="300"/>
    <n v="10500"/>
    <n v="35"/>
    <n v="300"/>
    <n v="10500"/>
    <n v="0"/>
    <n v="1.05"/>
    <n v="0.70000000000000007"/>
    <n v="0.875"/>
    <n v="2.625"/>
  </r>
  <r>
    <s v="DL-5319"/>
    <s v="Freight forwarder ABC"/>
    <x v="1"/>
    <s v="Mogadishu"/>
    <x v="3"/>
    <x v="20"/>
    <d v="2022-04-13T00:00:00"/>
    <d v="2022-04-20T00:00:00"/>
    <x v="0"/>
    <x v="3"/>
    <x v="0"/>
    <s v="Paid"/>
    <s v="Paid"/>
    <s v="TRANSPORTATION"/>
    <n v="35"/>
    <n v="600"/>
    <s v="USD"/>
    <n v="600"/>
    <n v="21000"/>
    <n v="300"/>
    <s v="USD"/>
    <n v="300"/>
    <n v="10500"/>
    <n v="35"/>
    <n v="300"/>
    <n v="10500"/>
    <n v="0"/>
    <n v="1.05"/>
    <n v="0.70000000000000007"/>
    <n v="0.875"/>
    <n v="2.625"/>
  </r>
  <r>
    <s v="DL-5320"/>
    <s v="Freight forwarder ABC"/>
    <x v="1"/>
    <s v="Mogadishu"/>
    <x v="2"/>
    <x v="2"/>
    <d v="2022-04-13T00:00:00"/>
    <d v="2022-04-19T00:00:00"/>
    <x v="0"/>
    <x v="3"/>
    <x v="0"/>
    <s v="Paid"/>
    <s v="Paid"/>
    <s v="TRANSPORTATION"/>
    <n v="35"/>
    <n v="600"/>
    <s v="USD"/>
    <n v="600"/>
    <n v="21000"/>
    <n v="300"/>
    <s v="USD"/>
    <n v="300"/>
    <n v="10500"/>
    <n v="35"/>
    <n v="300"/>
    <n v="10500"/>
    <n v="0"/>
    <n v="0.89999999999999991"/>
    <n v="0.60000000000000009"/>
    <n v="0.75"/>
    <n v="2.25"/>
  </r>
  <r>
    <s v="DL-5321"/>
    <s v="Freight forwarder ABC"/>
    <x v="1"/>
    <s v="Marrakech"/>
    <x v="1"/>
    <x v="9"/>
    <d v="2022-04-19T00:00:00"/>
    <d v="2022-04-25T00:00:00"/>
    <x v="0"/>
    <x v="3"/>
    <x v="0"/>
    <s v="Paid"/>
    <s v="Paid"/>
    <s v="TRANSPORTATION"/>
    <n v="35"/>
    <n v="600"/>
    <s v="USD"/>
    <n v="600"/>
    <n v="21000"/>
    <n v="300"/>
    <s v="USD"/>
    <n v="300"/>
    <n v="10500"/>
    <n v="35"/>
    <n v="300"/>
    <n v="10500"/>
    <n v="0"/>
    <n v="0.89999999999999991"/>
    <n v="0.60000000000000009"/>
    <n v="0.75"/>
    <n v="2.25"/>
  </r>
  <r>
    <s v="DL-5322"/>
    <s v="Freight forwarder ABC"/>
    <x v="1"/>
    <s v="Mombasa"/>
    <x v="4"/>
    <x v="6"/>
    <d v="2022-04-13T00:00:00"/>
    <d v="2022-04-20T00:00:00"/>
    <x v="0"/>
    <x v="3"/>
    <x v="0"/>
    <s v="Paid"/>
    <s v="Paid"/>
    <s v="TRANSPORTATION"/>
    <n v="35"/>
    <n v="600"/>
    <s v="USD"/>
    <n v="600"/>
    <n v="21000"/>
    <n v="300"/>
    <s v="USD"/>
    <n v="300"/>
    <n v="10500"/>
    <n v="35"/>
    <n v="300"/>
    <n v="10500"/>
    <n v="0"/>
    <n v="1.05"/>
    <n v="0.70000000000000007"/>
    <n v="0.875"/>
    <n v="2.625"/>
  </r>
  <r>
    <s v="DL-5323"/>
    <s v="Freight forwarder ABC"/>
    <x v="1"/>
    <s v="Mombasa"/>
    <x v="2"/>
    <x v="3"/>
    <d v="2022-04-19T00:00:00"/>
    <d v="2022-04-26T00:00:00"/>
    <x v="0"/>
    <x v="3"/>
    <x v="0"/>
    <s v="Paid"/>
    <s v="Paid"/>
    <s v="TRANSPORTATION"/>
    <n v="35"/>
    <n v="600"/>
    <s v="USD"/>
    <n v="600"/>
    <n v="21000"/>
    <n v="300"/>
    <s v="USD"/>
    <n v="300"/>
    <n v="10500"/>
    <n v="35"/>
    <n v="300"/>
    <n v="10500"/>
    <n v="0"/>
    <n v="1.05"/>
    <n v="0.70000000000000007"/>
    <n v="0.875"/>
    <n v="2.625"/>
  </r>
  <r>
    <s v="DL-5324"/>
    <s v="Freight forwarder ABC"/>
    <x v="1"/>
    <s v="Mogadishu"/>
    <x v="2"/>
    <x v="2"/>
    <d v="2022-04-19T00:00:00"/>
    <d v="2022-04-26T00:00:00"/>
    <x v="0"/>
    <x v="3"/>
    <x v="0"/>
    <s v="Paid"/>
    <s v="Paid"/>
    <s v="TRANSPORTATION"/>
    <n v="35"/>
    <n v="600"/>
    <s v="USD"/>
    <n v="600"/>
    <n v="21000"/>
    <n v="300"/>
    <s v="USD"/>
    <n v="300"/>
    <n v="10500"/>
    <n v="35"/>
    <n v="300"/>
    <n v="10500"/>
    <n v="0"/>
    <n v="1.05"/>
    <n v="0.70000000000000007"/>
    <n v="0.875"/>
    <n v="2.625"/>
  </r>
  <r>
    <s v="DL-5325"/>
    <s v="Freight forwarder ABC"/>
    <x v="1"/>
    <s v="Marrakech"/>
    <x v="1"/>
    <x v="9"/>
    <d v="2022-06-17T00:00:00"/>
    <d v="2022-06-24T00:00:00"/>
    <x v="0"/>
    <x v="5"/>
    <x v="0"/>
    <s v="Invoiced"/>
    <s v="Invoiced"/>
    <s v="TRANSPORTATION"/>
    <n v="35"/>
    <n v="600"/>
    <s v="USD"/>
    <n v="600"/>
    <n v="21000"/>
    <n v="300"/>
    <s v="USD"/>
    <n v="300"/>
    <n v="10500"/>
    <n v="35"/>
    <n v="300"/>
    <n v="10500"/>
    <n v="0"/>
    <n v="1.05"/>
    <n v="0.70000000000000007"/>
    <n v="0.875"/>
    <n v="2.625"/>
  </r>
  <r>
    <s v="DL-5326"/>
    <s v="Freight forwarder ABC"/>
    <x v="1"/>
    <s v="Zanzibar"/>
    <x v="1"/>
    <x v="24"/>
    <d v="2022-06-17T00:00:00"/>
    <d v="2022-06-26T00:00:00"/>
    <x v="0"/>
    <x v="5"/>
    <x v="0"/>
    <s v="Invoiced"/>
    <s v="Invoiced"/>
    <s v="TRANSPORTATION"/>
    <n v="35"/>
    <n v="600"/>
    <s v="USD"/>
    <n v="600"/>
    <n v="21000"/>
    <n v="300"/>
    <s v="USD"/>
    <n v="300"/>
    <n v="10500"/>
    <n v="35"/>
    <n v="300"/>
    <n v="10500"/>
    <n v="0"/>
    <n v="1.3499999999999999"/>
    <n v="0.9"/>
    <n v="1.125"/>
    <n v="3.375"/>
  </r>
  <r>
    <s v="DL-5327"/>
    <s v="Freight forwarder ABC"/>
    <x v="1"/>
    <s v="Zanzibar"/>
    <x v="1"/>
    <x v="24"/>
    <d v="2022-06-17T00:00:00"/>
    <d v="2022-06-25T00:00:00"/>
    <x v="0"/>
    <x v="5"/>
    <x v="0"/>
    <s v="Invoiced"/>
    <s v="Invoiced"/>
    <s v="TRANSPORTATION"/>
    <n v="35"/>
    <n v="600"/>
    <s v="USD"/>
    <n v="600"/>
    <n v="21000"/>
    <n v="300"/>
    <s v="USD"/>
    <n v="300"/>
    <n v="10500"/>
    <n v="35"/>
    <n v="300"/>
    <n v="10500"/>
    <n v="1"/>
    <n v="1.2"/>
    <n v="0.8"/>
    <n v="1"/>
    <n v="3"/>
  </r>
  <r>
    <s v="DL-5328"/>
    <s v="Freight forwarder ABC"/>
    <x v="1"/>
    <s v="Mombasa"/>
    <x v="1"/>
    <x v="18"/>
    <d v="2022-06-17T00:00:00"/>
    <d v="2022-06-25T00:00:00"/>
    <x v="0"/>
    <x v="5"/>
    <x v="0"/>
    <s v="Invoiced"/>
    <s v="Invoiced"/>
    <s v="TRANSPORTATION"/>
    <n v="35"/>
    <n v="600"/>
    <s v="USD"/>
    <n v="600"/>
    <n v="21000"/>
    <n v="300"/>
    <s v="USD"/>
    <n v="300"/>
    <n v="10500"/>
    <n v="35"/>
    <n v="300"/>
    <n v="10500"/>
    <n v="0"/>
    <n v="1.2"/>
    <n v="0.8"/>
    <n v="1"/>
    <n v="3"/>
  </r>
  <r>
    <s v="DL-5329"/>
    <s v="Freight forwarder ABC"/>
    <x v="1"/>
    <s v="Mogadishu"/>
    <x v="1"/>
    <x v="1"/>
    <d v="2022-06-17T00:00:00"/>
    <d v="2022-06-23T00:00:00"/>
    <x v="0"/>
    <x v="5"/>
    <x v="0"/>
    <s v="Invoiced"/>
    <s v="Invoiced"/>
    <s v="TRANSPORTATION"/>
    <n v="35"/>
    <n v="600"/>
    <s v="USD"/>
    <n v="600"/>
    <n v="21000"/>
    <n v="300"/>
    <s v="USD"/>
    <n v="300"/>
    <n v="10500"/>
    <n v="35"/>
    <n v="300"/>
    <n v="10500"/>
    <n v="0"/>
    <n v="0.89999999999999991"/>
    <n v="0.60000000000000009"/>
    <n v="0.75"/>
    <n v="2.25"/>
  </r>
  <r>
    <s v="DL-5330"/>
    <s v="Freight forwarder ABC"/>
    <x v="1"/>
    <s v="Mogadishu"/>
    <x v="4"/>
    <x v="16"/>
    <d v="2022-06-17T00:00:00"/>
    <d v="2022-06-25T00:00:00"/>
    <x v="0"/>
    <x v="5"/>
    <x v="0"/>
    <s v="Invoiced"/>
    <s v="Invoiced"/>
    <s v="TRANSPORTATION"/>
    <n v="35"/>
    <n v="600"/>
    <s v="USD"/>
    <n v="600"/>
    <n v="21000"/>
    <n v="300"/>
    <s v="USD"/>
    <n v="300"/>
    <n v="10500"/>
    <n v="35"/>
    <n v="300"/>
    <n v="10500"/>
    <n v="0"/>
    <n v="1.2"/>
    <n v="0.8"/>
    <n v="1"/>
    <n v="3"/>
  </r>
  <r>
    <s v="DL-5331"/>
    <s v="Freight forwarder ABC"/>
    <x v="1"/>
    <s v="Marrakech"/>
    <x v="2"/>
    <x v="22"/>
    <d v="2022-06-17T00:00:00"/>
    <d v="2022-06-25T00:00:00"/>
    <x v="0"/>
    <x v="5"/>
    <x v="0"/>
    <s v="Invoiced"/>
    <s v="Invoiced"/>
    <s v="TRANSPORTATION"/>
    <n v="35"/>
    <n v="600"/>
    <s v="USD"/>
    <n v="600"/>
    <n v="21000"/>
    <n v="300"/>
    <s v="USD"/>
    <n v="300"/>
    <n v="10500"/>
    <n v="35"/>
    <n v="300"/>
    <n v="10500"/>
    <n v="0"/>
    <n v="1.2"/>
    <n v="0.8"/>
    <n v="1"/>
    <n v="3"/>
  </r>
  <r>
    <s v="DL-5332"/>
    <s v="Freight forwarder ABC"/>
    <x v="1"/>
    <s v="Mombasa"/>
    <x v="2"/>
    <x v="3"/>
    <d v="2022-06-17T00:00:00"/>
    <d v="2022-06-26T00:00:00"/>
    <x v="0"/>
    <x v="5"/>
    <x v="0"/>
    <s v="Invoiced"/>
    <s v="Invoiced"/>
    <s v="TRANSPORTATION"/>
    <n v="35"/>
    <n v="600"/>
    <s v="USD"/>
    <n v="600"/>
    <n v="21000"/>
    <n v="300"/>
    <s v="USD"/>
    <n v="300"/>
    <n v="10500"/>
    <n v="35"/>
    <n v="300"/>
    <n v="10500"/>
    <n v="0"/>
    <n v="1.3499999999999999"/>
    <n v="0.9"/>
    <n v="1.125"/>
    <n v="3.375"/>
  </r>
  <r>
    <s v="DL-5333"/>
    <s v="Freight forwarder ABC"/>
    <x v="1"/>
    <s v="Mombasa"/>
    <x v="1"/>
    <x v="18"/>
    <d v="2022-05-23T00:00:00"/>
    <d v="2022-05-31T00:00:00"/>
    <x v="0"/>
    <x v="4"/>
    <x v="0"/>
    <s v="Invoiced"/>
    <s v="Invoiced"/>
    <s v="TRANSPORTATION"/>
    <n v="35"/>
    <n v="600"/>
    <s v="USD"/>
    <n v="600"/>
    <n v="21000"/>
    <n v="300"/>
    <s v="USD"/>
    <n v="300"/>
    <n v="10500"/>
    <n v="35"/>
    <n v="300"/>
    <n v="10500"/>
    <n v="1"/>
    <n v="1.2"/>
    <n v="0.8"/>
    <n v="1"/>
    <n v="3"/>
  </r>
  <r>
    <s v="DL-5334"/>
    <s v="Freight forwarder ABC"/>
    <x v="1"/>
    <s v="Mombasa"/>
    <x v="0"/>
    <x v="11"/>
    <d v="2022-05-24T00:00:00"/>
    <d v="2022-05-30T00:00:00"/>
    <x v="0"/>
    <x v="4"/>
    <x v="0"/>
    <s v="Invoiced"/>
    <s v="Invoiced"/>
    <s v="TRANSPORTATION"/>
    <n v="35"/>
    <n v="600"/>
    <s v="USD"/>
    <n v="600"/>
    <n v="21000"/>
    <n v="300"/>
    <s v="USD"/>
    <n v="300"/>
    <n v="10500"/>
    <n v="35"/>
    <n v="300"/>
    <n v="10500"/>
    <n v="1"/>
    <n v="0.89999999999999991"/>
    <n v="0.60000000000000009"/>
    <n v="0.75"/>
    <n v="2.25"/>
  </r>
  <r>
    <s v="DL-5335"/>
    <s v="Freight forwarder ABC"/>
    <x v="1"/>
    <s v="Mombasa"/>
    <x v="3"/>
    <x v="19"/>
    <d v="2022-05-23T00:00:00"/>
    <d v="2022-05-31T00:00:00"/>
    <x v="0"/>
    <x v="4"/>
    <x v="0"/>
    <s v="Invoiced"/>
    <s v="Invoiced"/>
    <s v="TRANSPORTATION"/>
    <n v="35"/>
    <n v="600"/>
    <s v="USD"/>
    <n v="600"/>
    <n v="21000"/>
    <n v="300"/>
    <s v="USD"/>
    <n v="300"/>
    <n v="10500"/>
    <n v="35"/>
    <n v="300"/>
    <n v="10500"/>
    <n v="1"/>
    <n v="1.2"/>
    <n v="0.8"/>
    <n v="1"/>
    <n v="3"/>
  </r>
  <r>
    <s v="DL-5336"/>
    <s v="Freight forwarder ABC"/>
    <x v="1"/>
    <s v="Marrakech"/>
    <x v="3"/>
    <x v="4"/>
    <d v="2022-05-23T00:00:00"/>
    <d v="2022-05-31T00:00:00"/>
    <x v="0"/>
    <x v="4"/>
    <x v="0"/>
    <s v="Invoiced"/>
    <s v="Invoiced"/>
    <s v="TRANSPORTATION"/>
    <n v="35"/>
    <n v="600"/>
    <s v="USD"/>
    <n v="600"/>
    <n v="21000"/>
    <n v="300"/>
    <s v="USD"/>
    <n v="300"/>
    <n v="10500"/>
    <n v="35"/>
    <n v="300"/>
    <n v="10500"/>
    <n v="1"/>
    <n v="1.2"/>
    <n v="0.8"/>
    <n v="1"/>
    <n v="3"/>
  </r>
  <r>
    <s v="DL-5337"/>
    <s v="Freight forwarder ABC"/>
    <x v="1"/>
    <s v="Marrakech"/>
    <x v="1"/>
    <x v="9"/>
    <d v="2022-05-23T00:00:00"/>
    <d v="2022-05-30T00:00:00"/>
    <x v="0"/>
    <x v="4"/>
    <x v="0"/>
    <s v="Invoiced"/>
    <s v="Invoiced"/>
    <s v="TRANSPORTATION"/>
    <n v="35"/>
    <n v="600"/>
    <s v="USD"/>
    <n v="600"/>
    <n v="21000"/>
    <n v="300"/>
    <s v="USD"/>
    <n v="300"/>
    <n v="10500"/>
    <n v="35"/>
    <n v="300"/>
    <n v="10500"/>
    <n v="1"/>
    <n v="1.05"/>
    <n v="0.70000000000000007"/>
    <n v="0.875"/>
    <n v="2.625"/>
  </r>
  <r>
    <s v="DL-5338"/>
    <s v="Freight forwarder ABC"/>
    <x v="1"/>
    <s v="Marrakech"/>
    <x v="2"/>
    <x v="22"/>
    <d v="2022-05-24T00:00:00"/>
    <d v="2022-05-31T00:00:00"/>
    <x v="0"/>
    <x v="4"/>
    <x v="0"/>
    <s v="Invoiced"/>
    <s v="Invoiced"/>
    <s v="TRANSPORTATION"/>
    <n v="35"/>
    <n v="600"/>
    <s v="USD"/>
    <n v="600"/>
    <n v="21000"/>
    <n v="300"/>
    <s v="USD"/>
    <n v="300"/>
    <n v="10500"/>
    <n v="35"/>
    <n v="300"/>
    <n v="10500"/>
    <n v="1"/>
    <n v="1.05"/>
    <n v="0.70000000000000007"/>
    <n v="0.875"/>
    <n v="2.625"/>
  </r>
  <r>
    <s v="DL-5339"/>
    <s v="Freight forwarder ABC"/>
    <x v="1"/>
    <s v="Addis Ababa"/>
    <x v="4"/>
    <x v="8"/>
    <d v="2022-05-24T00:00:00"/>
    <d v="2022-05-31T00:00:00"/>
    <x v="0"/>
    <x v="4"/>
    <x v="0"/>
    <s v="Invoiced"/>
    <s v="Invoiced"/>
    <s v="TRANSPORTATION"/>
    <n v="35"/>
    <n v="600"/>
    <s v="USD"/>
    <n v="600"/>
    <n v="21000"/>
    <n v="300"/>
    <s v="USD"/>
    <n v="300"/>
    <n v="10500"/>
    <n v="35"/>
    <n v="300"/>
    <n v="10500"/>
    <n v="1"/>
    <n v="1.05"/>
    <n v="0.70000000000000007"/>
    <n v="0.875"/>
    <n v="2.625"/>
  </r>
  <r>
    <s v="DL-5340"/>
    <s v="Freight forwarder ABC"/>
    <x v="1"/>
    <s v="Marrakech"/>
    <x v="2"/>
    <x v="22"/>
    <d v="2022-05-27T00:00:00"/>
    <d v="2022-06-11T00:00:00"/>
    <x v="0"/>
    <x v="5"/>
    <x v="0"/>
    <s v="Invoiced"/>
    <s v="Invoiced"/>
    <s v="TRANSPORTATION"/>
    <n v="35"/>
    <n v="600"/>
    <s v="USD"/>
    <n v="600"/>
    <n v="21000"/>
    <n v="300"/>
    <s v="USD"/>
    <n v="300"/>
    <n v="10500"/>
    <n v="35"/>
    <n v="300"/>
    <n v="10500"/>
    <n v="0"/>
    <n v="2.25"/>
    <n v="1.5"/>
    <n v="1.875"/>
    <n v="5.625"/>
  </r>
  <r>
    <s v="DL-5341"/>
    <s v="Freight forwarder ABC"/>
    <x v="1"/>
    <s v="Mombasa"/>
    <x v="3"/>
    <x v="19"/>
    <d v="2022-05-27T00:00:00"/>
    <d v="2022-06-12T00:00:00"/>
    <x v="0"/>
    <x v="5"/>
    <x v="0"/>
    <s v="Invoiced"/>
    <s v="Invoiced"/>
    <s v="TRANSPORTATION"/>
    <n v="35"/>
    <n v="600"/>
    <s v="USD"/>
    <n v="600"/>
    <n v="21000"/>
    <n v="300"/>
    <s v="USD"/>
    <n v="300"/>
    <n v="10500"/>
    <n v="35"/>
    <n v="300"/>
    <n v="10500"/>
    <n v="0"/>
    <n v="2.4"/>
    <n v="1.6"/>
    <n v="2"/>
    <n v="6"/>
  </r>
  <r>
    <s v="DL-5342"/>
    <s v="Freight forwarder ABC"/>
    <x v="1"/>
    <s v="Mogadishu"/>
    <x v="3"/>
    <x v="20"/>
    <d v="2022-05-24T00:00:00"/>
    <d v="2022-05-30T00:00:00"/>
    <x v="0"/>
    <x v="4"/>
    <x v="0"/>
    <s v="Invoiced"/>
    <s v="Invoiced"/>
    <s v="TRANSPORTATION"/>
    <n v="35"/>
    <n v="600"/>
    <s v="USD"/>
    <n v="600"/>
    <n v="21000"/>
    <n v="300"/>
    <s v="USD"/>
    <n v="300"/>
    <n v="10500"/>
    <n v="35"/>
    <n v="300"/>
    <n v="10500"/>
    <n v="1"/>
    <n v="0.89999999999999991"/>
    <n v="0.60000000000000009"/>
    <n v="0.75"/>
    <n v="2.25"/>
  </r>
  <r>
    <s v="DL-5343"/>
    <s v="Freight forwarder ABC"/>
    <x v="1"/>
    <s v="Zanzibar"/>
    <x v="4"/>
    <x v="12"/>
    <d v="2022-05-27T00:00:00"/>
    <d v="2022-06-11T00:00:00"/>
    <x v="0"/>
    <x v="5"/>
    <x v="0"/>
    <s v="Invoiced"/>
    <s v="Invoiced"/>
    <s v="TRANSPORTATION"/>
    <n v="35"/>
    <n v="600"/>
    <s v="USD"/>
    <n v="600"/>
    <n v="21000"/>
    <n v="300"/>
    <s v="USD"/>
    <n v="300"/>
    <n v="10500"/>
    <n v="35"/>
    <n v="300"/>
    <n v="10500"/>
    <n v="1"/>
    <n v="2.25"/>
    <n v="1.5"/>
    <n v="1.875"/>
    <n v="5.625"/>
  </r>
  <r>
    <s v="DL-5344"/>
    <s v="Freight forwarder ABC"/>
    <x v="1"/>
    <s v="Mombasa"/>
    <x v="0"/>
    <x v="11"/>
    <d v="2022-05-27T00:00:00"/>
    <d v="2022-06-12T00:00:00"/>
    <x v="0"/>
    <x v="5"/>
    <x v="0"/>
    <s v="Invoiced"/>
    <s v="Invoiced"/>
    <s v="TRANSPORTATION"/>
    <n v="35"/>
    <n v="600"/>
    <s v="USD"/>
    <n v="600"/>
    <n v="21000"/>
    <n v="300"/>
    <s v="USD"/>
    <n v="300"/>
    <n v="10500"/>
    <n v="35"/>
    <n v="300"/>
    <n v="10500"/>
    <n v="1"/>
    <n v="2.4"/>
    <n v="1.6"/>
    <n v="2"/>
    <n v="6"/>
  </r>
  <r>
    <s v="DL-5345"/>
    <s v="Freight forwarder ABC"/>
    <x v="1"/>
    <s v="Addis Ababa"/>
    <x v="2"/>
    <x v="14"/>
    <d v="2022-05-24T00:00:00"/>
    <d v="2022-05-30T00:00:00"/>
    <x v="0"/>
    <x v="4"/>
    <x v="0"/>
    <s v="Invoiced"/>
    <s v="Invoiced"/>
    <s v="TRANSPORTATION"/>
    <n v="35"/>
    <n v="600"/>
    <s v="USD"/>
    <n v="600"/>
    <n v="21000"/>
    <n v="300"/>
    <s v="USD"/>
    <n v="300"/>
    <n v="10500"/>
    <n v="35"/>
    <n v="300"/>
    <n v="10500"/>
    <n v="1"/>
    <n v="0.89999999999999991"/>
    <n v="0.60000000000000009"/>
    <n v="0.75"/>
    <n v="2.25"/>
  </r>
  <r>
    <s v="DL-5346"/>
    <s v="Freight forwarder ABC"/>
    <x v="1"/>
    <s v="Mogadishu"/>
    <x v="0"/>
    <x v="0"/>
    <d v="2022-05-31T00:00:00"/>
    <d v="2022-06-10T00:00:00"/>
    <x v="0"/>
    <x v="5"/>
    <x v="0"/>
    <s v="Invoiced"/>
    <s v="Invoiced"/>
    <s v="TRANSPORTATION"/>
    <n v="26"/>
    <n v="600"/>
    <s v="USD"/>
    <n v="600"/>
    <n v="15600"/>
    <n v="300"/>
    <s v="USD"/>
    <n v="300"/>
    <n v="7800"/>
    <n v="26"/>
    <n v="300"/>
    <n v="7800"/>
    <n v="1"/>
    <n v="1.5"/>
    <n v="1"/>
    <n v="1.25"/>
    <n v="3.75"/>
  </r>
  <r>
    <s v="DL-5347"/>
    <s v="Freight forwarder ABC"/>
    <x v="1"/>
    <s v="Mombasa"/>
    <x v="0"/>
    <x v="11"/>
    <d v="2022-05-31T00:00:00"/>
    <d v="2022-06-10T00:00:00"/>
    <x v="0"/>
    <x v="5"/>
    <x v="0"/>
    <s v="Invoiced"/>
    <s v="Invoiced"/>
    <s v="TRANSPORTATION"/>
    <n v="26"/>
    <n v="600"/>
    <s v="USD"/>
    <n v="600"/>
    <n v="15600"/>
    <n v="300"/>
    <s v="USD"/>
    <n v="300"/>
    <n v="7800"/>
    <n v="26"/>
    <n v="300"/>
    <n v="7800"/>
    <n v="1"/>
    <n v="1.5"/>
    <n v="1"/>
    <n v="1.25"/>
    <n v="3.75"/>
  </r>
  <r>
    <s v="DL-5348"/>
    <s v="Freight forwarder ABC"/>
    <x v="1"/>
    <s v="Mombasa"/>
    <x v="4"/>
    <x v="6"/>
    <d v="2022-05-31T00:00:00"/>
    <d v="2022-06-14T00:00:00"/>
    <x v="0"/>
    <x v="5"/>
    <x v="0"/>
    <s v="Invoiced"/>
    <s v="Invoiced"/>
    <s v="TRANSPORTATION"/>
    <n v="26"/>
    <n v="600"/>
    <s v="USD"/>
    <n v="600"/>
    <n v="15600"/>
    <n v="300"/>
    <s v="USD"/>
    <n v="300"/>
    <n v="7800"/>
    <n v="26"/>
    <n v="300"/>
    <n v="7800"/>
    <n v="0"/>
    <n v="2.1"/>
    <n v="1.4000000000000001"/>
    <n v="1.75"/>
    <n v="5.25"/>
  </r>
  <r>
    <s v="DL-5349"/>
    <s v="Freight forwarder ABC"/>
    <x v="1"/>
    <s v="Marrakech"/>
    <x v="3"/>
    <x v="4"/>
    <d v="2022-05-31T00:00:00"/>
    <d v="2022-06-10T00:00:00"/>
    <x v="0"/>
    <x v="5"/>
    <x v="0"/>
    <s v="Invoiced"/>
    <s v="Invoiced"/>
    <s v="TRANSPORTATION"/>
    <n v="26"/>
    <n v="600"/>
    <s v="USD"/>
    <n v="600"/>
    <n v="15600"/>
    <n v="300"/>
    <s v="USD"/>
    <n v="300"/>
    <n v="7800"/>
    <n v="26"/>
    <n v="300"/>
    <n v="7800"/>
    <n v="1"/>
    <n v="1.5"/>
    <n v="1"/>
    <n v="1.25"/>
    <n v="3.75"/>
  </r>
  <r>
    <s v="DL-5375"/>
    <s v="Freight forwarder ABC"/>
    <x v="1"/>
    <s v="Zanzibar"/>
    <x v="2"/>
    <x v="13"/>
    <d v="2022-06-20T00:00:00"/>
    <d v="2022-06-20T00:00:00"/>
    <x v="0"/>
    <x v="5"/>
    <x v="0"/>
    <s v="Invoiced"/>
    <s v="Invoiced"/>
    <s v="TRANSPORTATION"/>
    <n v="30"/>
    <n v="4000"/>
    <s v="ZAR"/>
    <n v="227.6"/>
    <n v="6828"/>
    <n v="2500"/>
    <s v="NAD"/>
    <n v="142.5"/>
    <n v="4275"/>
    <n v="30"/>
    <n v="85.1"/>
    <n v="2553"/>
    <n v="1"/>
    <n v="0"/>
    <n v="0"/>
    <n v="0"/>
    <n v="0"/>
  </r>
  <r>
    <s v="DL-5376"/>
    <s v="Freight forwarder ABC"/>
    <x v="1"/>
    <s v="Mombasa"/>
    <x v="1"/>
    <x v="18"/>
    <d v="2022-06-20T00:00:00"/>
    <d v="2022-06-20T00:00:00"/>
    <x v="0"/>
    <x v="5"/>
    <x v="0"/>
    <s v="Invoiced"/>
    <s v="Invoiced"/>
    <s v="TRANSPORTATION"/>
    <n v="30"/>
    <n v="4000"/>
    <s v="ZAR"/>
    <n v="227.6"/>
    <n v="6828"/>
    <n v="2500"/>
    <s v="NAD"/>
    <n v="142.5"/>
    <n v="4275"/>
    <n v="30"/>
    <n v="85.1"/>
    <n v="2553"/>
    <n v="1"/>
    <n v="0"/>
    <n v="0"/>
    <n v="0"/>
    <n v="0"/>
  </r>
  <r>
    <s v="DL-5377"/>
    <s v="Freight forwarder ABC"/>
    <x v="1"/>
    <s v="Addis Ababa"/>
    <x v="2"/>
    <x v="14"/>
    <d v="2022-06-20T00:00:00"/>
    <d v="2022-06-20T00:00:00"/>
    <x v="0"/>
    <x v="5"/>
    <x v="0"/>
    <s v="Invoiced"/>
    <s v="Invoiced"/>
    <s v="TRANSPORTATION"/>
    <n v="30"/>
    <n v="4000"/>
    <s v="ZAR"/>
    <n v="227.6"/>
    <n v="6828"/>
    <n v="2500"/>
    <s v="NAD"/>
    <n v="142.5"/>
    <n v="4275"/>
    <n v="30"/>
    <n v="85.1"/>
    <n v="2553"/>
    <n v="0"/>
    <n v="0"/>
    <n v="0"/>
    <n v="0"/>
    <n v="0"/>
  </r>
  <r>
    <s v="DL-5378"/>
    <s v="Freight forwarder ABC"/>
    <x v="1"/>
    <s v="Addis Ababa"/>
    <x v="3"/>
    <x v="7"/>
    <d v="2022-06-20T00:00:00"/>
    <d v="2022-06-20T00:00:00"/>
    <x v="0"/>
    <x v="5"/>
    <x v="0"/>
    <s v="Invoiced"/>
    <s v="Invoiced"/>
    <s v="TRANSPORTATION"/>
    <n v="30"/>
    <n v="4000"/>
    <s v="ZAR"/>
    <n v="227.6"/>
    <n v="6828"/>
    <n v="2500"/>
    <s v="NAD"/>
    <n v="142.5"/>
    <n v="4275"/>
    <n v="30"/>
    <n v="85.1"/>
    <n v="2553"/>
    <n v="1"/>
    <n v="0"/>
    <n v="0"/>
    <n v="0"/>
    <n v="0"/>
  </r>
  <r>
    <s v="DL-5379"/>
    <s v="Freight forwarder ABC"/>
    <x v="1"/>
    <s v="Mombasa"/>
    <x v="2"/>
    <x v="3"/>
    <d v="2022-06-20T00:00:00"/>
    <d v="2022-06-20T00:00:00"/>
    <x v="0"/>
    <x v="5"/>
    <x v="0"/>
    <s v="Invoiced"/>
    <s v="Invoiced"/>
    <s v="TRANSPORTATION"/>
    <n v="30"/>
    <n v="4000"/>
    <s v="ZAR"/>
    <n v="227.6"/>
    <n v="6828"/>
    <n v="2500"/>
    <s v="NAD"/>
    <n v="142.5"/>
    <n v="4275"/>
    <n v="30"/>
    <n v="85.1"/>
    <n v="2553"/>
    <n v="1"/>
    <n v="0"/>
    <n v="0"/>
    <n v="0"/>
    <n v="0"/>
  </r>
  <r>
    <s v="DL-5380"/>
    <s v="Freight forwarder ABC"/>
    <x v="1"/>
    <s v="Marrakech"/>
    <x v="2"/>
    <x v="22"/>
    <d v="2022-06-20T00:00:00"/>
    <d v="2022-06-20T00:00:00"/>
    <x v="0"/>
    <x v="5"/>
    <x v="0"/>
    <s v="Invoiced"/>
    <s v="Invoiced"/>
    <s v="TRANSPORTATION"/>
    <n v="30"/>
    <n v="4000"/>
    <s v="ZAR"/>
    <n v="227.6"/>
    <n v="6828"/>
    <n v="2500"/>
    <s v="NAD"/>
    <n v="142.5"/>
    <n v="4275"/>
    <n v="30"/>
    <n v="85.1"/>
    <n v="2553"/>
    <n v="0"/>
    <n v="0"/>
    <n v="0"/>
    <n v="0"/>
    <n v="0"/>
  </r>
  <r>
    <s v="DL-5381"/>
    <s v="Freight forwarder ABC"/>
    <x v="1"/>
    <s v="Addis Ababa"/>
    <x v="2"/>
    <x v="14"/>
    <d v="2022-06-20T00:00:00"/>
    <d v="2022-06-20T00:00:00"/>
    <x v="0"/>
    <x v="5"/>
    <x v="0"/>
    <s v="Invoiced"/>
    <s v="Invoiced"/>
    <s v="TRANSPORTATION"/>
    <n v="30"/>
    <n v="4000"/>
    <s v="ZAR"/>
    <n v="227.6"/>
    <n v="6828"/>
    <n v="2500"/>
    <s v="NAD"/>
    <n v="142.5"/>
    <n v="4275"/>
    <n v="30"/>
    <n v="85.1"/>
    <n v="2553"/>
    <n v="1"/>
    <n v="0"/>
    <n v="0"/>
    <n v="0"/>
    <n v="0"/>
  </r>
  <r>
    <s v="DL-5382"/>
    <s v="Freight forwarder ABC"/>
    <x v="1"/>
    <s v="Mombasa"/>
    <x v="3"/>
    <x v="19"/>
    <d v="2022-06-21T00:00:00"/>
    <d v="2022-06-21T00:00:00"/>
    <x v="0"/>
    <x v="5"/>
    <x v="0"/>
    <s v="Invoiced"/>
    <s v="Invoiced"/>
    <s v="TRANSPORTATION"/>
    <n v="30"/>
    <n v="4000"/>
    <s v="ZAR"/>
    <n v="227.6"/>
    <n v="6828"/>
    <n v="2500"/>
    <s v="NAD"/>
    <n v="142.5"/>
    <n v="4275"/>
    <n v="30"/>
    <n v="85.1"/>
    <n v="2553"/>
    <n v="1"/>
    <n v="0"/>
    <n v="0"/>
    <n v="0"/>
    <n v="0"/>
  </r>
  <r>
    <s v="DL-5383"/>
    <s v="Freight forwarder ABC"/>
    <x v="1"/>
    <s v="Zanzibar"/>
    <x v="4"/>
    <x v="12"/>
    <d v="2022-06-21T00:00:00"/>
    <d v="2022-06-21T00:00:00"/>
    <x v="0"/>
    <x v="5"/>
    <x v="0"/>
    <s v="Invoiced"/>
    <s v="Invoiced"/>
    <s v="TRANSPORTATION"/>
    <n v="30"/>
    <n v="4000"/>
    <s v="ZAR"/>
    <n v="227.6"/>
    <n v="6828"/>
    <n v="2500"/>
    <s v="NAD"/>
    <n v="142.5"/>
    <n v="4275"/>
    <n v="30"/>
    <n v="85.1"/>
    <n v="2553"/>
    <n v="0"/>
    <n v="0"/>
    <n v="0"/>
    <n v="0"/>
    <n v="0"/>
  </r>
  <r>
    <s v="DL-5384"/>
    <s v="Freight forwarder ABC"/>
    <x v="1"/>
    <s v="Mogadishu"/>
    <x v="3"/>
    <x v="20"/>
    <d v="2022-06-21T00:00:00"/>
    <d v="2022-06-21T00:00:00"/>
    <x v="0"/>
    <x v="5"/>
    <x v="0"/>
    <s v="Invoiced"/>
    <s v="Invoiced"/>
    <s v="TRANSPORTATION"/>
    <n v="30"/>
    <n v="4000"/>
    <s v="ZAR"/>
    <n v="227.6"/>
    <n v="6828"/>
    <n v="2500"/>
    <s v="NAD"/>
    <n v="142.5"/>
    <n v="4275"/>
    <n v="30"/>
    <n v="85.1"/>
    <n v="2553"/>
    <n v="1"/>
    <n v="0"/>
    <n v="0"/>
    <n v="0"/>
    <n v="0"/>
  </r>
  <r>
    <s v="DL-5385"/>
    <s v="Freight forwarder ABC"/>
    <x v="1"/>
    <s v="Addis Ababa"/>
    <x v="2"/>
    <x v="14"/>
    <d v="2022-06-21T00:00:00"/>
    <d v="2022-06-21T00:00:00"/>
    <x v="0"/>
    <x v="5"/>
    <x v="0"/>
    <s v="Invoiced"/>
    <s v="Invoiced"/>
    <s v="TRANSPORTATION"/>
    <n v="30"/>
    <n v="4000"/>
    <s v="ZAR"/>
    <n v="227.6"/>
    <n v="6828"/>
    <n v="2500"/>
    <s v="NAD"/>
    <n v="142.5"/>
    <n v="4275"/>
    <n v="30"/>
    <n v="85.1"/>
    <n v="2553"/>
    <n v="1"/>
    <n v="0"/>
    <n v="0"/>
    <n v="0"/>
    <n v="0"/>
  </r>
  <r>
    <s v="DL-5386"/>
    <s v="Freight forwarder ABC"/>
    <x v="1"/>
    <s v="Mombasa"/>
    <x v="1"/>
    <x v="18"/>
    <d v="2022-06-21T00:00:00"/>
    <d v="2022-06-21T00:00:00"/>
    <x v="0"/>
    <x v="5"/>
    <x v="0"/>
    <s v="Invoiced"/>
    <s v="Invoiced"/>
    <s v="TRANSPORTATION"/>
    <n v="30"/>
    <n v="4000"/>
    <s v="ZAR"/>
    <n v="227.6"/>
    <n v="6828"/>
    <n v="2500"/>
    <s v="NAD"/>
    <n v="142.5"/>
    <n v="4275"/>
    <n v="30"/>
    <n v="85.1"/>
    <n v="2553"/>
    <n v="1"/>
    <n v="0"/>
    <n v="0"/>
    <n v="0"/>
    <n v="0"/>
  </r>
  <r>
    <s v="DL-5387"/>
    <s v="Freight forwarder ABC"/>
    <x v="1"/>
    <s v="Mombasa"/>
    <x v="1"/>
    <x v="18"/>
    <d v="2022-06-21T00:00:00"/>
    <d v="2022-06-21T00:00:00"/>
    <x v="0"/>
    <x v="5"/>
    <x v="0"/>
    <s v="Invoiced"/>
    <s v="Invoiced"/>
    <s v="TRANSPORTATION"/>
    <n v="30"/>
    <n v="4000"/>
    <s v="ZAR"/>
    <n v="227.6"/>
    <n v="6828"/>
    <n v="2500"/>
    <s v="NAD"/>
    <n v="142.5"/>
    <n v="4275"/>
    <n v="30"/>
    <n v="85.1"/>
    <n v="2553"/>
    <n v="0"/>
    <n v="0"/>
    <n v="0"/>
    <n v="0"/>
    <n v="0"/>
  </r>
  <r>
    <s v="DL-5388"/>
    <s v="Freight forwarder ABC"/>
    <x v="1"/>
    <s v="Mombasa"/>
    <x v="0"/>
    <x v="11"/>
    <d v="2022-06-21T00:00:00"/>
    <d v="2022-06-21T00:00:00"/>
    <x v="0"/>
    <x v="5"/>
    <x v="0"/>
    <s v="Invoiced"/>
    <s v="Invoiced"/>
    <s v="TRANSPORTATION"/>
    <n v="30"/>
    <n v="4000"/>
    <s v="ZAR"/>
    <n v="227.6"/>
    <n v="6828"/>
    <n v="2500"/>
    <s v="NAD"/>
    <n v="142.5"/>
    <n v="4275"/>
    <n v="30"/>
    <n v="85.1"/>
    <n v="2553"/>
    <n v="0"/>
    <n v="0"/>
    <n v="0"/>
    <n v="0"/>
    <n v="0"/>
  </r>
  <r>
    <s v="DL-5389"/>
    <s v="Freight forwarder ABC"/>
    <x v="1"/>
    <s v="Mogadishu"/>
    <x v="1"/>
    <x v="1"/>
    <d v="2022-06-21T00:00:00"/>
    <d v="2022-06-21T00:00:00"/>
    <x v="0"/>
    <x v="5"/>
    <x v="0"/>
    <s v="Invoiced"/>
    <s v="Invoiced"/>
    <s v="TRANSPORTATION"/>
    <n v="30"/>
    <n v="4000"/>
    <s v="ZAR"/>
    <n v="227.6"/>
    <n v="6828"/>
    <n v="2500"/>
    <s v="NAD"/>
    <n v="142.5"/>
    <n v="4275"/>
    <n v="30"/>
    <n v="85.1"/>
    <n v="2553"/>
    <n v="0"/>
    <n v="0"/>
    <n v="0"/>
    <n v="0"/>
    <n v="0"/>
  </r>
  <r>
    <s v="DL-5390"/>
    <s v="Freight forwarder ABC"/>
    <x v="1"/>
    <s v="Marrakech"/>
    <x v="4"/>
    <x v="21"/>
    <d v="2022-06-21T00:00:00"/>
    <d v="2022-06-21T00:00:00"/>
    <x v="0"/>
    <x v="5"/>
    <x v="0"/>
    <s v="Invoiced"/>
    <s v="Invoiced"/>
    <s v="TRANSPORTATION"/>
    <n v="30"/>
    <n v="4000"/>
    <s v="ZAR"/>
    <n v="227.6"/>
    <n v="6828"/>
    <n v="2500"/>
    <s v="NAD"/>
    <n v="142.5"/>
    <n v="4275"/>
    <n v="30"/>
    <n v="85.1"/>
    <n v="2553"/>
    <n v="1"/>
    <n v="0"/>
    <n v="0"/>
    <n v="0"/>
    <n v="0"/>
  </r>
  <r>
    <s v="DL-5391"/>
    <s v="Freight forwarder ABC"/>
    <x v="1"/>
    <s v="Zanzibar"/>
    <x v="4"/>
    <x v="12"/>
    <d v="2022-06-21T00:00:00"/>
    <d v="2022-06-21T00:00:00"/>
    <x v="0"/>
    <x v="5"/>
    <x v="0"/>
    <s v="Invoiced"/>
    <s v="Invoiced"/>
    <s v="TRANSPORTATION"/>
    <n v="30"/>
    <n v="4000"/>
    <s v="ZAR"/>
    <n v="227.6"/>
    <n v="6828"/>
    <n v="2500"/>
    <s v="NAD"/>
    <n v="142.5"/>
    <n v="4275"/>
    <n v="30"/>
    <n v="85.1"/>
    <n v="2553"/>
    <n v="1"/>
    <n v="0"/>
    <n v="0"/>
    <n v="0"/>
    <n v="0"/>
  </r>
  <r>
    <s v="DL-5392"/>
    <s v="Freight forwarder ABC"/>
    <x v="1"/>
    <s v="Marrakech"/>
    <x v="4"/>
    <x v="21"/>
    <d v="2022-06-22T00:00:00"/>
    <d v="2022-06-22T00:00:00"/>
    <x v="0"/>
    <x v="5"/>
    <x v="0"/>
    <s v="Invoiced"/>
    <s v="Invoiced"/>
    <s v="TRANSPORTATION"/>
    <n v="30"/>
    <n v="4000"/>
    <s v="ZAR"/>
    <n v="227.6"/>
    <n v="6828"/>
    <n v="2500"/>
    <s v="NAD"/>
    <n v="142.5"/>
    <n v="4275"/>
    <n v="30"/>
    <n v="85.1"/>
    <n v="2553"/>
    <n v="1"/>
    <n v="0"/>
    <n v="0"/>
    <n v="0"/>
    <n v="0"/>
  </r>
  <r>
    <s v="DL-5393"/>
    <s v="Freight forwarder ABC"/>
    <x v="1"/>
    <s v="Marrakech"/>
    <x v="2"/>
    <x v="22"/>
    <d v="2022-06-22T00:00:00"/>
    <d v="2022-06-22T00:00:00"/>
    <x v="0"/>
    <x v="5"/>
    <x v="0"/>
    <s v="Invoiced"/>
    <s v="Invoiced"/>
    <s v="TRANSPORTATION"/>
    <n v="30"/>
    <n v="4000"/>
    <s v="ZAR"/>
    <n v="227.6"/>
    <n v="6828"/>
    <n v="2500"/>
    <s v="NAD"/>
    <n v="142.5"/>
    <n v="4275"/>
    <n v="30"/>
    <n v="85.1"/>
    <n v="2553"/>
    <n v="0"/>
    <n v="0"/>
    <n v="0"/>
    <n v="0"/>
    <n v="0"/>
  </r>
  <r>
    <s v="DL-5394"/>
    <s v="Freight forwarder ABC"/>
    <x v="1"/>
    <s v="Marrakech"/>
    <x v="1"/>
    <x v="9"/>
    <d v="2022-06-22T00:00:00"/>
    <d v="2022-06-22T00:00:00"/>
    <x v="0"/>
    <x v="5"/>
    <x v="0"/>
    <s v="Invoiced"/>
    <s v="Invoiced"/>
    <s v="TRANSPORTATION"/>
    <n v="30"/>
    <n v="4000"/>
    <s v="ZAR"/>
    <n v="227.6"/>
    <n v="6828"/>
    <n v="2500"/>
    <s v="NAD"/>
    <n v="142.5"/>
    <n v="4275"/>
    <n v="30"/>
    <n v="85.1"/>
    <n v="2553"/>
    <n v="1"/>
    <n v="0"/>
    <n v="0"/>
    <n v="0"/>
    <n v="0"/>
  </r>
  <r>
    <s v="DL-5395"/>
    <s v="Freight forwarder ABC"/>
    <x v="1"/>
    <s v="Marrakech"/>
    <x v="3"/>
    <x v="4"/>
    <d v="2022-06-22T00:00:00"/>
    <d v="2022-06-22T00:00:00"/>
    <x v="0"/>
    <x v="5"/>
    <x v="0"/>
    <s v="Invoiced"/>
    <s v="Invoiced"/>
    <s v="TRANSPORTATION"/>
    <n v="30"/>
    <n v="4000"/>
    <s v="ZAR"/>
    <n v="227.6"/>
    <n v="6828"/>
    <n v="2500"/>
    <s v="NAD"/>
    <n v="142.5"/>
    <n v="4275"/>
    <n v="30"/>
    <n v="85.1"/>
    <n v="2553"/>
    <n v="1"/>
    <n v="0"/>
    <n v="0"/>
    <n v="0"/>
    <n v="0"/>
  </r>
  <r>
    <s v="DL-5396"/>
    <s v="Freight forwarder ABC"/>
    <x v="1"/>
    <s v="Mogadishu"/>
    <x v="1"/>
    <x v="1"/>
    <d v="2022-06-22T00:00:00"/>
    <d v="2022-06-22T00:00:00"/>
    <x v="0"/>
    <x v="5"/>
    <x v="0"/>
    <s v="Invoiced"/>
    <s v="Invoiced"/>
    <s v="TRANSPORTATION"/>
    <n v="30"/>
    <n v="4000"/>
    <s v="ZAR"/>
    <n v="227.6"/>
    <n v="6828"/>
    <n v="2500"/>
    <s v="NAD"/>
    <n v="142.5"/>
    <n v="4275"/>
    <n v="30"/>
    <n v="85.1"/>
    <n v="2553"/>
    <n v="0"/>
    <n v="0"/>
    <n v="0"/>
    <n v="0"/>
    <n v="0"/>
  </r>
  <r>
    <s v="DL-5397"/>
    <s v="Freight forwarder ABC"/>
    <x v="1"/>
    <s v="Addis Ababa"/>
    <x v="2"/>
    <x v="14"/>
    <d v="2022-06-22T00:00:00"/>
    <d v="2022-06-22T00:00:00"/>
    <x v="0"/>
    <x v="5"/>
    <x v="0"/>
    <s v="Invoiced"/>
    <s v="Invoiced"/>
    <s v="TRANSPORTATION"/>
    <n v="30"/>
    <n v="4000"/>
    <s v="ZAR"/>
    <n v="227.6"/>
    <n v="6828"/>
    <n v="2500"/>
    <s v="NAD"/>
    <n v="142.5"/>
    <n v="4275"/>
    <n v="30"/>
    <n v="85.1"/>
    <n v="2553"/>
    <n v="1"/>
    <n v="0"/>
    <n v="0"/>
    <n v="0"/>
    <n v="0"/>
  </r>
  <r>
    <s v="DL-5398"/>
    <s v="Freight forwarder ABC"/>
    <x v="1"/>
    <s v="Zanzibar"/>
    <x v="1"/>
    <x v="24"/>
    <d v="2022-06-22T00:00:00"/>
    <d v="2022-06-22T00:00:00"/>
    <x v="0"/>
    <x v="5"/>
    <x v="0"/>
    <s v="Invoiced"/>
    <s v="Invoiced"/>
    <s v="TRANSPORTATION"/>
    <n v="30"/>
    <n v="4000"/>
    <s v="ZAR"/>
    <n v="227.6"/>
    <n v="6828"/>
    <n v="2500"/>
    <s v="NAD"/>
    <n v="142.5"/>
    <n v="4275"/>
    <n v="30"/>
    <n v="85.1"/>
    <n v="2553"/>
    <n v="0"/>
    <n v="0"/>
    <n v="0"/>
    <n v="0"/>
    <n v="0"/>
  </r>
  <r>
    <s v="DL-5399"/>
    <s v="Freight forwarder ABC"/>
    <x v="1"/>
    <s v="Mogadishu"/>
    <x v="0"/>
    <x v="0"/>
    <d v="2022-06-22T00:00:00"/>
    <d v="2022-06-22T00:00:00"/>
    <x v="0"/>
    <x v="5"/>
    <x v="0"/>
    <s v="Invoiced"/>
    <s v="Invoiced"/>
    <s v="TRANSPORTATION"/>
    <n v="30"/>
    <n v="4000"/>
    <s v="ZAR"/>
    <n v="227.6"/>
    <n v="6828"/>
    <n v="2500"/>
    <s v="NAD"/>
    <n v="142.5"/>
    <n v="4275"/>
    <n v="30"/>
    <n v="85.1"/>
    <n v="2553"/>
    <n v="1"/>
    <n v="0"/>
    <n v="0"/>
    <n v="0"/>
    <n v="0"/>
  </r>
  <r>
    <s v="DL-5400"/>
    <s v="Freight forwarder ABC"/>
    <x v="1"/>
    <s v="Mogadishu"/>
    <x v="3"/>
    <x v="20"/>
    <d v="2022-06-22T00:00:00"/>
    <d v="2022-06-22T00:00:00"/>
    <x v="0"/>
    <x v="5"/>
    <x v="0"/>
    <s v="Invoiced"/>
    <s v="Invoiced"/>
    <s v="TRANSPORTATION"/>
    <n v="30"/>
    <n v="4000"/>
    <s v="ZAR"/>
    <n v="227.6"/>
    <n v="6828"/>
    <n v="2500"/>
    <s v="NAD"/>
    <n v="142.5"/>
    <n v="4275"/>
    <n v="30"/>
    <n v="85.1"/>
    <n v="2553"/>
    <n v="1"/>
    <n v="0"/>
    <n v="0"/>
    <n v="0"/>
    <n v="0"/>
  </r>
  <r>
    <s v="DL-5401"/>
    <s v="Freight forwarder ABC"/>
    <x v="1"/>
    <s v="Mombasa"/>
    <x v="0"/>
    <x v="11"/>
    <d v="2022-06-22T00:00:00"/>
    <d v="2022-06-22T00:00:00"/>
    <x v="0"/>
    <x v="5"/>
    <x v="0"/>
    <s v="Invoiced"/>
    <s v="Invoiced"/>
    <s v="TRANSPORTATION"/>
    <n v="30"/>
    <n v="4000"/>
    <s v="ZAR"/>
    <n v="227.6"/>
    <n v="6828"/>
    <n v="2500"/>
    <s v="NAD"/>
    <n v="142.5"/>
    <n v="4275"/>
    <n v="30"/>
    <n v="85.1"/>
    <n v="2553"/>
    <n v="0"/>
    <n v="0"/>
    <n v="0"/>
    <n v="0"/>
    <n v="0"/>
  </r>
  <r>
    <s v="DL-5402"/>
    <s v="Freight forwarder ABC"/>
    <x v="1"/>
    <s v="Addis Ababa"/>
    <x v="3"/>
    <x v="7"/>
    <d v="2022-06-22T00:00:00"/>
    <d v="2022-06-22T00:00:00"/>
    <x v="0"/>
    <x v="5"/>
    <x v="0"/>
    <s v="Invoiced"/>
    <s v="Invoiced"/>
    <s v="TRANSPORTATION"/>
    <n v="30"/>
    <n v="4000"/>
    <s v="ZAR"/>
    <n v="227.6"/>
    <n v="6828"/>
    <n v="2500"/>
    <s v="NAD"/>
    <n v="142.5"/>
    <n v="4275"/>
    <n v="30"/>
    <n v="85.1"/>
    <n v="2553"/>
    <n v="1"/>
    <n v="0"/>
    <n v="0"/>
    <n v="0"/>
    <n v="0"/>
  </r>
  <r>
    <s v="DL-5403"/>
    <s v="Freight forwarder ABC"/>
    <x v="1"/>
    <s v="Addis Ababa"/>
    <x v="3"/>
    <x v="7"/>
    <d v="2022-06-22T00:00:00"/>
    <d v="2022-06-22T00:00:00"/>
    <x v="0"/>
    <x v="5"/>
    <x v="0"/>
    <s v="Invoiced"/>
    <s v="Invoiced"/>
    <s v="TRANSPORTATION"/>
    <n v="30"/>
    <n v="4000"/>
    <s v="ZAR"/>
    <n v="227.6"/>
    <n v="6828"/>
    <n v="2500"/>
    <s v="NAD"/>
    <n v="142.5"/>
    <n v="4275"/>
    <n v="30"/>
    <n v="85.1"/>
    <n v="2553"/>
    <n v="1"/>
    <n v="0"/>
    <n v="0"/>
    <n v="0"/>
    <n v="0"/>
  </r>
  <r>
    <s v="DL-5404"/>
    <s v="Freight forwarder ABC"/>
    <x v="1"/>
    <s v="Mombasa"/>
    <x v="2"/>
    <x v="3"/>
    <d v="2022-06-23T00:00:00"/>
    <d v="2022-06-23T00:00:00"/>
    <x v="0"/>
    <x v="5"/>
    <x v="0"/>
    <s v="Invoiced"/>
    <s v="Invoiced"/>
    <s v="TRANSPORTATION"/>
    <n v="30"/>
    <n v="4000"/>
    <s v="ZAR"/>
    <n v="227.6"/>
    <n v="6828"/>
    <n v="2500"/>
    <s v="NAD"/>
    <n v="142.5"/>
    <n v="4275"/>
    <n v="30"/>
    <n v="85.1"/>
    <n v="2553"/>
    <n v="1"/>
    <n v="0"/>
    <n v="0"/>
    <n v="0"/>
    <n v="0"/>
  </r>
  <r>
    <s v="DL-5405"/>
    <s v="Freight forwarder ABC"/>
    <x v="1"/>
    <s v="Marrakech"/>
    <x v="0"/>
    <x v="5"/>
    <d v="2022-06-23T00:00:00"/>
    <d v="2022-06-23T00:00:00"/>
    <x v="0"/>
    <x v="5"/>
    <x v="0"/>
    <s v="Invoiced"/>
    <s v="Invoiced"/>
    <s v="TRANSPORTATION"/>
    <n v="30"/>
    <n v="4000"/>
    <s v="ZAR"/>
    <n v="227.6"/>
    <n v="6828"/>
    <n v="2500"/>
    <s v="NAD"/>
    <n v="142.5"/>
    <n v="4275"/>
    <n v="30"/>
    <n v="85.1"/>
    <n v="2553"/>
    <n v="1"/>
    <n v="0"/>
    <n v="0"/>
    <n v="0"/>
    <n v="0"/>
  </r>
  <r>
    <s v="DL-5406"/>
    <s v="Freight forwarder ABC"/>
    <x v="1"/>
    <s v="Marrakech"/>
    <x v="2"/>
    <x v="22"/>
    <d v="2022-06-23T00:00:00"/>
    <d v="2022-06-23T00:00:00"/>
    <x v="0"/>
    <x v="5"/>
    <x v="0"/>
    <s v="Invoiced"/>
    <s v="Invoiced"/>
    <s v="TRANSPORTATION"/>
    <n v="30"/>
    <n v="4000"/>
    <s v="ZAR"/>
    <n v="227.6"/>
    <n v="6828"/>
    <n v="2500"/>
    <s v="NAD"/>
    <n v="142.5"/>
    <n v="4275"/>
    <n v="30"/>
    <n v="85.1"/>
    <n v="2553"/>
    <n v="1"/>
    <n v="0"/>
    <n v="0"/>
    <n v="0"/>
    <n v="0"/>
  </r>
  <r>
    <s v="DL-5407"/>
    <s v="Freight forwarder ABC"/>
    <x v="1"/>
    <s v="Addis Ababa"/>
    <x v="3"/>
    <x v="7"/>
    <d v="2022-06-24T00:00:00"/>
    <d v="2022-06-24T00:00:00"/>
    <x v="0"/>
    <x v="5"/>
    <x v="0"/>
    <s v="Invoiced"/>
    <s v="Invoiced"/>
    <s v="TRANSPORTATION"/>
    <n v="30"/>
    <n v="4000"/>
    <s v="ZAR"/>
    <n v="227.6"/>
    <n v="6828"/>
    <n v="2500"/>
    <s v="NAD"/>
    <n v="142.5"/>
    <n v="4275"/>
    <n v="30"/>
    <n v="85.1"/>
    <n v="2553"/>
    <n v="1"/>
    <n v="0"/>
    <n v="0"/>
    <n v="0"/>
    <n v="0"/>
  </r>
  <r>
    <s v="DL-5408"/>
    <s v="Freight forwarder ABC"/>
    <x v="1"/>
    <s v="Mogadishu"/>
    <x v="3"/>
    <x v="20"/>
    <d v="2022-06-24T00:00:00"/>
    <d v="2022-06-24T00:00:00"/>
    <x v="0"/>
    <x v="5"/>
    <x v="0"/>
    <s v="Invoiced"/>
    <s v="Invoiced"/>
    <s v="TRANSPORTATION"/>
    <n v="30"/>
    <n v="4000"/>
    <s v="ZAR"/>
    <n v="227.6"/>
    <n v="6828"/>
    <n v="2500"/>
    <s v="NAD"/>
    <n v="142.5"/>
    <n v="4275"/>
    <n v="30"/>
    <n v="85.1"/>
    <n v="2553"/>
    <n v="0"/>
    <n v="0"/>
    <n v="0"/>
    <n v="0"/>
    <n v="0"/>
  </r>
  <r>
    <s v="DL-5409"/>
    <s v="Freight forwarder ABC"/>
    <x v="1"/>
    <s v="Zanzibar"/>
    <x v="3"/>
    <x v="10"/>
    <d v="2022-06-24T00:00:00"/>
    <d v="2022-06-24T00:00:00"/>
    <x v="0"/>
    <x v="5"/>
    <x v="0"/>
    <s v="Invoiced"/>
    <s v="Invoiced"/>
    <s v="TRANSPORTATION"/>
    <n v="30"/>
    <n v="4000"/>
    <s v="ZAR"/>
    <n v="227.6"/>
    <n v="6828"/>
    <n v="2500"/>
    <s v="NAD"/>
    <n v="142.5"/>
    <n v="4275"/>
    <n v="30"/>
    <n v="85.1"/>
    <n v="2553"/>
    <n v="1"/>
    <n v="0"/>
    <n v="0"/>
    <n v="0"/>
    <n v="0"/>
  </r>
  <r>
    <s v="DL-5410"/>
    <s v="Freight forwarder ABC"/>
    <x v="1"/>
    <s v="Marrakech"/>
    <x v="2"/>
    <x v="22"/>
    <d v="2022-06-24T00:00:00"/>
    <d v="2022-06-24T00:00:00"/>
    <x v="0"/>
    <x v="5"/>
    <x v="0"/>
    <s v="Invoiced"/>
    <s v="Invoiced"/>
    <s v="TRANSPORTATION"/>
    <n v="30"/>
    <n v="4000"/>
    <s v="ZAR"/>
    <n v="227.6"/>
    <n v="6828"/>
    <n v="2500"/>
    <s v="NAD"/>
    <n v="142.5"/>
    <n v="4275"/>
    <n v="30"/>
    <n v="85.1"/>
    <n v="2553"/>
    <n v="1"/>
    <n v="0"/>
    <n v="0"/>
    <n v="0"/>
    <n v="0"/>
  </r>
  <r>
    <s v="DL-5411"/>
    <s v="Freight forwarder ABC"/>
    <x v="1"/>
    <s v="Mombasa"/>
    <x v="2"/>
    <x v="3"/>
    <d v="2022-06-24T00:00:00"/>
    <d v="2022-06-24T00:00:00"/>
    <x v="0"/>
    <x v="5"/>
    <x v="0"/>
    <s v="Invoiced"/>
    <s v="Invoiced"/>
    <s v="TRANSPORTATION"/>
    <n v="30"/>
    <n v="4000"/>
    <s v="ZAR"/>
    <n v="227.6"/>
    <n v="6828"/>
    <n v="2500"/>
    <s v="NAD"/>
    <n v="142.5"/>
    <n v="4275"/>
    <n v="30"/>
    <n v="85.1"/>
    <n v="2553"/>
    <n v="1"/>
    <n v="0"/>
    <n v="0"/>
    <n v="0"/>
    <n v="0"/>
  </r>
  <r>
    <s v="DL-5412"/>
    <s v="Freight forwarder ABC"/>
    <x v="1"/>
    <s v="Mogadishu"/>
    <x v="3"/>
    <x v="20"/>
    <d v="2022-06-24T00:00:00"/>
    <d v="2022-06-24T00:00:00"/>
    <x v="0"/>
    <x v="5"/>
    <x v="0"/>
    <s v="Invoiced"/>
    <s v="Invoiced"/>
    <s v="TRANSPORTATION"/>
    <n v="30"/>
    <n v="4000"/>
    <s v="ZAR"/>
    <n v="227.6"/>
    <n v="6828"/>
    <n v="2500"/>
    <s v="NAD"/>
    <n v="142.5"/>
    <n v="4275"/>
    <n v="30"/>
    <n v="85.1"/>
    <n v="2553"/>
    <n v="0"/>
    <n v="0"/>
    <n v="0"/>
    <n v="0"/>
    <n v="0"/>
  </r>
  <r>
    <s v="DL-5413"/>
    <s v="Freight forwarder ABC"/>
    <x v="1"/>
    <s v="Marrakech"/>
    <x v="0"/>
    <x v="5"/>
    <d v="2022-06-24T00:00:00"/>
    <d v="2022-06-24T00:00:00"/>
    <x v="0"/>
    <x v="5"/>
    <x v="0"/>
    <s v="Invoiced"/>
    <s v="Invoiced"/>
    <s v="TRANSPORTATION"/>
    <n v="30"/>
    <n v="4000"/>
    <s v="ZAR"/>
    <n v="227.6"/>
    <n v="6828"/>
    <n v="2500"/>
    <s v="NAD"/>
    <n v="142.5"/>
    <n v="4275"/>
    <n v="30"/>
    <n v="85.1"/>
    <n v="2553"/>
    <n v="1"/>
    <n v="0"/>
    <n v="0"/>
    <n v="0"/>
    <n v="0"/>
  </r>
  <r>
    <s v="DL-5414"/>
    <s v="Freight forwarder ABC"/>
    <x v="1"/>
    <s v="Mombasa"/>
    <x v="2"/>
    <x v="3"/>
    <d v="2022-06-24T00:00:00"/>
    <d v="2022-06-24T00:00:00"/>
    <x v="0"/>
    <x v="5"/>
    <x v="0"/>
    <s v="Invoiced"/>
    <s v="Invoiced"/>
    <s v="TRANSPORTATION"/>
    <n v="30"/>
    <n v="4000"/>
    <s v="ZAR"/>
    <n v="227.6"/>
    <n v="6828"/>
    <n v="2500"/>
    <s v="NAD"/>
    <n v="142.5"/>
    <n v="4275"/>
    <n v="30"/>
    <n v="85.1"/>
    <n v="2553"/>
    <n v="1"/>
    <n v="0"/>
    <n v="0"/>
    <n v="0"/>
    <n v="0"/>
  </r>
  <r>
    <s v="DL-5415"/>
    <s v="Freight forwarder ABC"/>
    <x v="1"/>
    <s v="Zanzibar"/>
    <x v="3"/>
    <x v="10"/>
    <d v="2022-06-24T00:00:00"/>
    <d v="2022-06-24T00:00:00"/>
    <x v="0"/>
    <x v="5"/>
    <x v="0"/>
    <s v="Invoiced"/>
    <s v="Invoiced"/>
    <s v="TRANSPORTATION"/>
    <n v="30"/>
    <n v="4000"/>
    <s v="ZAR"/>
    <n v="227.6"/>
    <n v="6828"/>
    <n v="2500"/>
    <s v="NAD"/>
    <n v="142.5"/>
    <n v="4275"/>
    <n v="30"/>
    <n v="85.1"/>
    <n v="2553"/>
    <n v="0"/>
    <n v="0"/>
    <n v="0"/>
    <n v="0"/>
    <n v="0"/>
  </r>
  <r>
    <s v="DL-5416"/>
    <s v="Freight forwarder ABC"/>
    <x v="1"/>
    <s v="Mogadishu"/>
    <x v="0"/>
    <x v="0"/>
    <d v="2022-06-25T00:00:00"/>
    <d v="2022-06-25T00:00:00"/>
    <x v="0"/>
    <x v="5"/>
    <x v="0"/>
    <s v="Invoiced"/>
    <s v="Invoiced"/>
    <s v="TRANSPORTATION"/>
    <n v="30"/>
    <n v="4000"/>
    <s v="ZAR"/>
    <n v="227.6"/>
    <n v="6828"/>
    <n v="2500"/>
    <s v="NAD"/>
    <n v="142.5"/>
    <n v="4275"/>
    <n v="30"/>
    <n v="85.1"/>
    <n v="2553"/>
    <n v="1"/>
    <n v="0"/>
    <n v="0"/>
    <n v="0"/>
    <n v="0"/>
  </r>
  <r>
    <s v="DL-5417"/>
    <s v="Freight forwarder ABC"/>
    <x v="1"/>
    <s v="Addis Ababa"/>
    <x v="1"/>
    <x v="17"/>
    <d v="2022-06-25T00:00:00"/>
    <d v="2022-06-25T00:00:00"/>
    <x v="0"/>
    <x v="5"/>
    <x v="0"/>
    <s v="Invoiced"/>
    <s v="Invoiced"/>
    <s v="TRANSPORTATION"/>
    <n v="30"/>
    <n v="4000"/>
    <s v="ZAR"/>
    <n v="227.6"/>
    <n v="6828"/>
    <n v="2500"/>
    <s v="NAD"/>
    <n v="142.5"/>
    <n v="4275"/>
    <n v="30"/>
    <n v="85.1"/>
    <n v="2553"/>
    <n v="0"/>
    <n v="0"/>
    <n v="0"/>
    <n v="0"/>
    <n v="0"/>
  </r>
  <r>
    <s v="DL-5418"/>
    <s v="Freight forwarder ABC"/>
    <x v="1"/>
    <s v="Zanzibar"/>
    <x v="1"/>
    <x v="24"/>
    <d v="2022-06-25T00:00:00"/>
    <d v="2022-06-25T00:00:00"/>
    <x v="0"/>
    <x v="5"/>
    <x v="0"/>
    <s v="Invoiced"/>
    <s v="Invoiced"/>
    <s v="TRANSPORTATION"/>
    <n v="30"/>
    <n v="4000"/>
    <s v="ZAR"/>
    <n v="227.6"/>
    <n v="6828"/>
    <n v="2500"/>
    <s v="NAD"/>
    <n v="142.5"/>
    <n v="4275"/>
    <n v="30"/>
    <n v="85.1"/>
    <n v="2553"/>
    <n v="0"/>
    <n v="0"/>
    <n v="0"/>
    <n v="0"/>
    <n v="0"/>
  </r>
  <r>
    <s v="DL-5419"/>
    <s v="Freight forwarder ABC"/>
    <x v="1"/>
    <s v="Addis Ababa"/>
    <x v="2"/>
    <x v="14"/>
    <d v="2022-06-25T00:00:00"/>
    <d v="2022-06-25T00:00:00"/>
    <x v="0"/>
    <x v="5"/>
    <x v="0"/>
    <s v="Invoiced"/>
    <s v="Invoiced"/>
    <s v="TRANSPORTATION"/>
    <n v="30"/>
    <n v="4000"/>
    <s v="ZAR"/>
    <n v="227.6"/>
    <n v="6828"/>
    <n v="2500"/>
    <s v="NAD"/>
    <n v="142.5"/>
    <n v="4275"/>
    <n v="30"/>
    <n v="85.1"/>
    <n v="2553"/>
    <n v="0"/>
    <n v="0"/>
    <n v="0"/>
    <n v="0"/>
    <n v="0"/>
  </r>
  <r>
    <s v="DL-5420"/>
    <s v="Freight forwarder ABC"/>
    <x v="1"/>
    <s v="Mombasa"/>
    <x v="0"/>
    <x v="11"/>
    <d v="2022-06-25T00:00:00"/>
    <d v="2022-06-25T00:00:00"/>
    <x v="0"/>
    <x v="5"/>
    <x v="0"/>
    <s v="Invoiced"/>
    <s v="Invoiced"/>
    <s v="TRANSPORTATION"/>
    <n v="30"/>
    <n v="4000"/>
    <s v="ZAR"/>
    <n v="227.6"/>
    <n v="6828"/>
    <n v="2500"/>
    <s v="NAD"/>
    <n v="142.5"/>
    <n v="4275"/>
    <n v="30"/>
    <n v="85.1"/>
    <n v="2553"/>
    <n v="0"/>
    <n v="0"/>
    <n v="0"/>
    <n v="0"/>
    <n v="0"/>
  </r>
  <r>
    <s v="DL-5421"/>
    <s v="Freight forwarder ABC"/>
    <x v="1"/>
    <s v="Marrakech"/>
    <x v="1"/>
    <x v="9"/>
    <d v="2022-06-25T00:00:00"/>
    <d v="2022-06-25T00:00:00"/>
    <x v="0"/>
    <x v="5"/>
    <x v="0"/>
    <s v="Invoiced"/>
    <s v="Invoiced"/>
    <s v="TRANSPORTATION"/>
    <n v="30"/>
    <n v="4000"/>
    <s v="ZAR"/>
    <n v="227.6"/>
    <n v="6828"/>
    <n v="2500"/>
    <s v="NAD"/>
    <n v="142.5"/>
    <n v="4275"/>
    <n v="30"/>
    <n v="85.1"/>
    <n v="2553"/>
    <n v="0"/>
    <n v="0"/>
    <n v="0"/>
    <n v="0"/>
    <n v="0"/>
  </r>
  <r>
    <s v="DL-5422"/>
    <s v="Freight forwarder ABC"/>
    <x v="1"/>
    <s v="Marrakech"/>
    <x v="4"/>
    <x v="21"/>
    <d v="2022-06-25T00:00:00"/>
    <d v="2022-06-25T00:00:00"/>
    <x v="0"/>
    <x v="5"/>
    <x v="0"/>
    <s v="Invoiced"/>
    <s v="Invoiced"/>
    <s v="TRANSPORTATION"/>
    <n v="30"/>
    <n v="4000"/>
    <s v="ZAR"/>
    <n v="227.6"/>
    <n v="6828"/>
    <n v="2500"/>
    <s v="NAD"/>
    <n v="142.5"/>
    <n v="4275"/>
    <n v="30"/>
    <n v="85.1"/>
    <n v="2553"/>
    <n v="1"/>
    <n v="0"/>
    <n v="0"/>
    <n v="0"/>
    <n v="0"/>
  </r>
  <r>
    <s v="DL-5423"/>
    <s v="Freight forwarder ABC"/>
    <x v="1"/>
    <s v="Mombasa"/>
    <x v="1"/>
    <x v="18"/>
    <d v="2022-06-20T00:00:00"/>
    <d v="2022-06-20T00:00:00"/>
    <x v="0"/>
    <x v="5"/>
    <x v="0"/>
    <s v="Invoiced"/>
    <s v="Invoiced"/>
    <s v="TRANSPORTATION"/>
    <n v="30"/>
    <n v="4000"/>
    <s v="ZAR"/>
    <n v="227.6"/>
    <n v="6828"/>
    <n v="2500"/>
    <s v="NAD"/>
    <n v="142.5"/>
    <n v="4275"/>
    <n v="30"/>
    <n v="85.1"/>
    <n v="2553"/>
    <n v="0"/>
    <n v="0"/>
    <n v="0"/>
    <n v="0"/>
    <n v="0"/>
  </r>
  <r>
    <s v="DL-5424"/>
    <s v="Freight forwarder ABC"/>
    <x v="1"/>
    <s v="Zanzibar"/>
    <x v="3"/>
    <x v="10"/>
    <d v="2022-06-22T00:00:00"/>
    <d v="2022-06-22T00:00:00"/>
    <x v="0"/>
    <x v="5"/>
    <x v="0"/>
    <s v="Invoiced"/>
    <s v="Invoiced"/>
    <s v="TRANSPORTATION"/>
    <n v="30"/>
    <n v="4000"/>
    <s v="ZAR"/>
    <n v="227.6"/>
    <n v="6828"/>
    <n v="2500"/>
    <s v="NAD"/>
    <n v="142.5"/>
    <n v="4275"/>
    <n v="30"/>
    <n v="85.1"/>
    <n v="2553"/>
    <n v="1"/>
    <n v="0"/>
    <n v="0"/>
    <n v="0"/>
    <n v="0"/>
  </r>
  <r>
    <s v="DL-5425"/>
    <s v="Freight forwarder ABC"/>
    <x v="1"/>
    <s v="Mombasa"/>
    <x v="0"/>
    <x v="11"/>
    <d v="2022-06-20T00:00:00"/>
    <d v="2022-06-20T00:00:00"/>
    <x v="0"/>
    <x v="5"/>
    <x v="0"/>
    <s v="Invoiced"/>
    <s v="Missing"/>
    <s v="TRANSPORTATION"/>
    <n v="30"/>
    <n v="4000"/>
    <s v="ZAR"/>
    <n v="227.6"/>
    <n v="6828"/>
    <n v="2500"/>
    <s v="NAD"/>
    <n v="142.5"/>
    <n v="4275"/>
    <n v="30"/>
    <n v="85.1"/>
    <n v="2553"/>
    <n v="1"/>
    <n v="0"/>
    <n v="0"/>
    <n v="0"/>
    <n v="0"/>
  </r>
  <r>
    <s v="DL-5426"/>
    <s v="Freight forwarder ABC"/>
    <x v="1"/>
    <s v="Mombasa"/>
    <x v="0"/>
    <x v="11"/>
    <d v="2022-06-21T00:00:00"/>
    <d v="2022-06-21T00:00:00"/>
    <x v="0"/>
    <x v="5"/>
    <x v="0"/>
    <s v="Invoiced"/>
    <s v="Missing"/>
    <s v="TRANSPORTATION"/>
    <n v="30"/>
    <n v="4000"/>
    <s v="ZAR"/>
    <n v="227.6"/>
    <n v="6828"/>
    <n v="2500"/>
    <s v="NAD"/>
    <n v="142.5"/>
    <n v="4275"/>
    <n v="30"/>
    <n v="85.1"/>
    <n v="2553"/>
    <n v="1"/>
    <n v="0"/>
    <n v="0"/>
    <n v="0"/>
    <n v="0"/>
  </r>
  <r>
    <s v="DL-5427"/>
    <s v="Freight forwarder ABC"/>
    <x v="1"/>
    <s v="Addis Ababa"/>
    <x v="4"/>
    <x v="8"/>
    <d v="2022-06-21T00:00:00"/>
    <d v="2022-06-21T00:00:00"/>
    <x v="0"/>
    <x v="5"/>
    <x v="0"/>
    <s v="Invoiced"/>
    <s v="Missing"/>
    <s v="TRANSPORTATION"/>
    <n v="30"/>
    <n v="4000"/>
    <s v="ZAR"/>
    <n v="227.6"/>
    <n v="6828"/>
    <n v="2500"/>
    <s v="NAD"/>
    <n v="142.5"/>
    <n v="4275"/>
    <n v="30"/>
    <n v="85.1"/>
    <n v="2553"/>
    <n v="1"/>
    <n v="0"/>
    <n v="0"/>
    <n v="0"/>
    <n v="0"/>
  </r>
  <r>
    <s v="DL-5428"/>
    <s v="Freight forwarder ABC"/>
    <x v="1"/>
    <s v="Zanzibar"/>
    <x v="2"/>
    <x v="13"/>
    <d v="2022-06-21T00:00:00"/>
    <d v="2022-06-21T00:00:00"/>
    <x v="0"/>
    <x v="5"/>
    <x v="0"/>
    <s v="Invoiced"/>
    <s v="Missing"/>
    <s v="TRANSPORTATION"/>
    <n v="30"/>
    <n v="4000"/>
    <s v="ZAR"/>
    <n v="227.6"/>
    <n v="6828"/>
    <n v="2500"/>
    <s v="NAD"/>
    <n v="142.5"/>
    <n v="4275"/>
    <n v="30"/>
    <n v="85.1"/>
    <n v="2553"/>
    <n v="1"/>
    <n v="0"/>
    <n v="0"/>
    <n v="0"/>
    <n v="0"/>
  </r>
  <r>
    <s v="DL-5429"/>
    <s v="Freight forwarder ABC"/>
    <x v="1"/>
    <s v="Mogadishu"/>
    <x v="3"/>
    <x v="20"/>
    <d v="2022-06-22T00:00:00"/>
    <d v="2022-06-22T00:00:00"/>
    <x v="0"/>
    <x v="5"/>
    <x v="0"/>
    <s v="Invoiced"/>
    <s v="Missing"/>
    <s v="TRANSPORTATION"/>
    <n v="30"/>
    <n v="4000"/>
    <s v="ZAR"/>
    <n v="227.6"/>
    <n v="6828"/>
    <n v="2500"/>
    <s v="NAD"/>
    <n v="142.5"/>
    <n v="4275"/>
    <n v="30"/>
    <n v="85.1"/>
    <n v="2553"/>
    <n v="1"/>
    <n v="0"/>
    <n v="0"/>
    <n v="0"/>
    <n v="0"/>
  </r>
  <r>
    <s v="DL-5430"/>
    <s v="Freight forwarder ABC"/>
    <x v="1"/>
    <s v="Addis Ababa"/>
    <x v="1"/>
    <x v="17"/>
    <d v="2022-06-22T00:00:00"/>
    <d v="2022-06-22T00:00:00"/>
    <x v="0"/>
    <x v="5"/>
    <x v="0"/>
    <s v="Invoiced"/>
    <s v="Missing"/>
    <s v="TRANSPORTATION"/>
    <n v="30"/>
    <n v="4000"/>
    <s v="ZAR"/>
    <n v="227.6"/>
    <n v="6828"/>
    <n v="2500"/>
    <s v="NAD"/>
    <n v="142.5"/>
    <n v="4275"/>
    <n v="30"/>
    <n v="85.1"/>
    <n v="2553"/>
    <n v="1"/>
    <n v="0"/>
    <n v="0"/>
    <n v="0"/>
    <n v="0"/>
  </r>
  <r>
    <s v="DL-5431"/>
    <s v="Freight forwarder ABC"/>
    <x v="1"/>
    <s v="Marrakech"/>
    <x v="1"/>
    <x v="9"/>
    <d v="2022-06-22T00:00:00"/>
    <d v="2022-06-22T00:00:00"/>
    <x v="0"/>
    <x v="5"/>
    <x v="0"/>
    <s v="Invoiced"/>
    <s v="Missing"/>
    <s v="TRANSPORTATION"/>
    <n v="30"/>
    <n v="4000"/>
    <s v="ZAR"/>
    <n v="227.6"/>
    <n v="6828"/>
    <n v="2500"/>
    <s v="NAD"/>
    <n v="142.5"/>
    <n v="4275"/>
    <n v="30"/>
    <n v="85.1"/>
    <n v="2553"/>
    <n v="1"/>
    <n v="0"/>
    <n v="0"/>
    <n v="0"/>
    <n v="0"/>
  </r>
  <r>
    <s v="DL-5432"/>
    <s v="Freight forwarder ABC"/>
    <x v="1"/>
    <s v="Marrakech"/>
    <x v="0"/>
    <x v="5"/>
    <d v="2022-06-23T00:00:00"/>
    <d v="2022-06-23T00:00:00"/>
    <x v="0"/>
    <x v="5"/>
    <x v="0"/>
    <s v="Invoiced"/>
    <s v="Missing"/>
    <s v="TRANSPORTATION"/>
    <n v="30"/>
    <n v="4000"/>
    <s v="ZAR"/>
    <n v="227.6"/>
    <n v="6828"/>
    <n v="2500"/>
    <s v="NAD"/>
    <n v="142.5"/>
    <n v="4275"/>
    <n v="30"/>
    <n v="85.1"/>
    <n v="2553"/>
    <n v="1"/>
    <n v="0"/>
    <n v="0"/>
    <n v="0"/>
    <n v="0"/>
  </r>
  <r>
    <s v="DL-5433"/>
    <s v="Freight forwarder ABC"/>
    <x v="1"/>
    <s v="Marrakech"/>
    <x v="4"/>
    <x v="21"/>
    <d v="2022-06-23T00:00:00"/>
    <d v="2022-06-23T00:00:00"/>
    <x v="0"/>
    <x v="5"/>
    <x v="0"/>
    <s v="Invoiced"/>
    <s v="Missing"/>
    <s v="TRANSPORTATION"/>
    <n v="30"/>
    <n v="4000"/>
    <s v="ZAR"/>
    <n v="227.6"/>
    <n v="6828"/>
    <n v="2500"/>
    <s v="NAD"/>
    <n v="142.5"/>
    <n v="4275"/>
    <n v="30"/>
    <n v="85.1"/>
    <n v="2553"/>
    <n v="1"/>
    <n v="0"/>
    <n v="0"/>
    <n v="0"/>
    <n v="0"/>
  </r>
  <r>
    <s v="DL-5434"/>
    <s v="Freight forwarder ABC"/>
    <x v="1"/>
    <s v="Mombasa"/>
    <x v="4"/>
    <x v="6"/>
    <d v="2022-06-24T00:00:00"/>
    <d v="2022-06-24T00:00:00"/>
    <x v="0"/>
    <x v="5"/>
    <x v="0"/>
    <s v="Invoiced"/>
    <s v="Missing"/>
    <s v="TRANSPORTATION"/>
    <n v="30"/>
    <n v="4000"/>
    <s v="ZAR"/>
    <n v="227.6"/>
    <n v="6828"/>
    <n v="2500"/>
    <s v="NAD"/>
    <n v="142.5"/>
    <n v="4275"/>
    <n v="30"/>
    <n v="85.1"/>
    <n v="2553"/>
    <n v="1"/>
    <n v="0"/>
    <n v="0"/>
    <n v="0"/>
    <n v="0"/>
  </r>
  <r>
    <s v="DL-5435"/>
    <s v="Freight forwarder ABC"/>
    <x v="1"/>
    <s v="Mombasa"/>
    <x v="1"/>
    <x v="18"/>
    <d v="2022-06-24T00:00:00"/>
    <d v="2022-06-24T00:00:00"/>
    <x v="0"/>
    <x v="5"/>
    <x v="0"/>
    <s v="Invoiced"/>
    <s v="Missing"/>
    <s v="TRANSPORTATION"/>
    <n v="30"/>
    <n v="4000"/>
    <s v="ZAR"/>
    <n v="227.6"/>
    <n v="6828"/>
    <n v="2500"/>
    <s v="NAD"/>
    <n v="142.5"/>
    <n v="4275"/>
    <n v="30"/>
    <n v="85.1"/>
    <n v="2553"/>
    <n v="1"/>
    <n v="0"/>
    <n v="0"/>
    <n v="0"/>
    <n v="0"/>
  </r>
  <r>
    <s v="DL-5436"/>
    <s v="Freight forwarder ABC"/>
    <x v="1"/>
    <s v="Marrakech"/>
    <x v="3"/>
    <x v="4"/>
    <d v="2022-06-24T00:00:00"/>
    <d v="2022-06-24T00:00:00"/>
    <x v="0"/>
    <x v="5"/>
    <x v="0"/>
    <s v="Invoiced"/>
    <s v="Missing"/>
    <s v="TRANSPORTATION"/>
    <n v="30"/>
    <n v="4000"/>
    <s v="ZAR"/>
    <n v="227.6"/>
    <n v="6828"/>
    <n v="2500"/>
    <s v="NAD"/>
    <n v="142.5"/>
    <n v="4275"/>
    <n v="30"/>
    <n v="85.1"/>
    <n v="2553"/>
    <n v="1"/>
    <n v="0"/>
    <n v="0"/>
    <n v="0"/>
    <n v="0"/>
  </r>
  <r>
    <s v="DL-5437"/>
    <s v="Freight forwarder ABC"/>
    <x v="1"/>
    <s v="Zanzibar"/>
    <x v="2"/>
    <x v="13"/>
    <d v="2022-06-22T00:00:00"/>
    <d v="2022-06-22T00:00:00"/>
    <x v="0"/>
    <x v="5"/>
    <x v="0"/>
    <s v="Invoiced"/>
    <s v="Missing"/>
    <s v="TRANSPORTATION"/>
    <n v="30"/>
    <n v="4000"/>
    <s v="ZAR"/>
    <n v="227.6"/>
    <n v="6828"/>
    <n v="2500"/>
    <s v="NAD"/>
    <n v="142.5"/>
    <n v="4275"/>
    <n v="30"/>
    <n v="85.1"/>
    <n v="2553"/>
    <n v="1"/>
    <n v="0"/>
    <n v="0"/>
    <n v="0"/>
    <n v="0"/>
  </r>
  <r>
    <s v="DL-5438"/>
    <s v="Freight forwarder ABC"/>
    <x v="1"/>
    <s v="Marrakech"/>
    <x v="0"/>
    <x v="5"/>
    <d v="2022-06-20T00:00:00"/>
    <d v="2022-06-20T00:00:00"/>
    <x v="0"/>
    <x v="5"/>
    <x v="0"/>
    <s v="Invoiced"/>
    <s v="Missing"/>
    <s v="TRANSPORTATION"/>
    <n v="30"/>
    <n v="4000"/>
    <s v="ZAR"/>
    <n v="227.6"/>
    <n v="6828"/>
    <n v="2500"/>
    <s v="NAD"/>
    <n v="142.5"/>
    <n v="4275"/>
    <n v="30"/>
    <n v="85.1"/>
    <n v="2553"/>
    <n v="1"/>
    <n v="0"/>
    <n v="0"/>
    <n v="0"/>
    <n v="0"/>
  </r>
  <r>
    <s v="DL-5439"/>
    <s v="Freight forwarder ABC"/>
    <x v="1"/>
    <s v="Addis Ababa"/>
    <x v="1"/>
    <x v="17"/>
    <d v="2022-06-21T00:00:00"/>
    <d v="2022-06-21T00:00:00"/>
    <x v="0"/>
    <x v="5"/>
    <x v="0"/>
    <s v="Invoiced"/>
    <s v="Missing"/>
    <s v="TRANSPORTATION"/>
    <n v="30"/>
    <n v="4000"/>
    <s v="ZAR"/>
    <n v="227.6"/>
    <n v="6828"/>
    <n v="2500"/>
    <s v="NAD"/>
    <n v="142.5"/>
    <n v="4275"/>
    <n v="30"/>
    <n v="85.1"/>
    <n v="2553"/>
    <n v="1"/>
    <n v="0"/>
    <n v="0"/>
    <n v="0"/>
    <n v="0"/>
  </r>
  <r>
    <s v="DL-5440"/>
    <s v="Freight forwarder ABC"/>
    <x v="1"/>
    <s v="Marrakech"/>
    <x v="1"/>
    <x v="9"/>
    <d v="2022-06-22T00:00:00"/>
    <d v="2022-06-22T00:00:00"/>
    <x v="0"/>
    <x v="5"/>
    <x v="0"/>
    <s v="Invoiced"/>
    <s v="Missing"/>
    <s v="TRANSPORTATION"/>
    <n v="30"/>
    <n v="4000"/>
    <s v="ZAR"/>
    <n v="227.6"/>
    <n v="6828"/>
    <n v="2500"/>
    <s v="NAD"/>
    <n v="142.5"/>
    <n v="4275"/>
    <n v="30"/>
    <n v="85.1"/>
    <n v="2553"/>
    <n v="0"/>
    <n v="0"/>
    <n v="0"/>
    <n v="0"/>
    <n v="0"/>
  </r>
  <r>
    <s v="DL-5441"/>
    <s v="Freight forwarder ABC"/>
    <x v="1"/>
    <s v="Mogadishu"/>
    <x v="3"/>
    <x v="20"/>
    <d v="2022-06-23T00:00:00"/>
    <d v="2022-06-23T00:00:00"/>
    <x v="0"/>
    <x v="5"/>
    <x v="0"/>
    <s v="Invoiced"/>
    <s v="Missing"/>
    <s v="TRANSPORTATION"/>
    <n v="30"/>
    <n v="4000"/>
    <s v="ZAR"/>
    <n v="227.6"/>
    <n v="6828"/>
    <n v="2500"/>
    <s v="NAD"/>
    <n v="142.5"/>
    <n v="4275"/>
    <n v="30"/>
    <n v="85.1"/>
    <n v="2553"/>
    <n v="1"/>
    <n v="0"/>
    <n v="0"/>
    <n v="0"/>
    <n v="0"/>
  </r>
  <r>
    <s v="DL-5442"/>
    <s v="Freight forwarder ABC"/>
    <x v="1"/>
    <s v="Marrakech"/>
    <x v="4"/>
    <x v="21"/>
    <d v="2022-06-23T00:00:00"/>
    <d v="2022-06-23T00:00:00"/>
    <x v="0"/>
    <x v="5"/>
    <x v="0"/>
    <s v="Invoiced"/>
    <s v="Missing"/>
    <s v="TRANSPORTATION"/>
    <n v="30"/>
    <n v="4000"/>
    <s v="ZAR"/>
    <n v="227.6"/>
    <n v="6828"/>
    <n v="2500"/>
    <s v="NAD"/>
    <n v="142.5"/>
    <n v="4275"/>
    <n v="30"/>
    <n v="85.1"/>
    <n v="2553"/>
    <n v="1"/>
    <n v="0"/>
    <n v="0"/>
    <n v="0"/>
    <n v="0"/>
  </r>
  <r>
    <s v="DL-5443"/>
    <s v="Freight forwarder ABC"/>
    <x v="1"/>
    <s v="Mombasa"/>
    <x v="2"/>
    <x v="3"/>
    <d v="2022-06-24T00:00:00"/>
    <d v="2022-06-24T00:00:00"/>
    <x v="0"/>
    <x v="5"/>
    <x v="0"/>
    <s v="Invoiced"/>
    <s v="Missing"/>
    <s v="TRANSPORTATION"/>
    <n v="30"/>
    <n v="4000"/>
    <s v="ZAR"/>
    <n v="227.6"/>
    <n v="6828"/>
    <n v="2500"/>
    <s v="NAD"/>
    <n v="142.5"/>
    <n v="4275"/>
    <n v="30"/>
    <n v="85.1"/>
    <n v="2553"/>
    <n v="1"/>
    <n v="0"/>
    <n v="0"/>
    <n v="0"/>
    <n v="0"/>
  </r>
  <r>
    <s v="DL-5444"/>
    <s v="Freight forwarder ABC"/>
    <x v="1"/>
    <s v="Mombasa"/>
    <x v="0"/>
    <x v="11"/>
    <d v="2022-06-24T00:00:00"/>
    <d v="2022-06-24T00:00:00"/>
    <x v="0"/>
    <x v="5"/>
    <x v="0"/>
    <s v="Invoiced"/>
    <s v="Missing"/>
    <s v="TRANSPORTATION"/>
    <n v="30"/>
    <n v="4000"/>
    <s v="ZAR"/>
    <n v="227.6"/>
    <n v="6828"/>
    <n v="2500"/>
    <s v="NAD"/>
    <n v="142.5"/>
    <n v="4275"/>
    <n v="30"/>
    <n v="85.1"/>
    <n v="2553"/>
    <n v="1"/>
    <n v="0"/>
    <n v="0"/>
    <n v="0"/>
    <n v="0"/>
  </r>
  <r>
    <s v="DL-5445"/>
    <s v="Freight forwarder ABC"/>
    <x v="1"/>
    <s v="Mogadishu"/>
    <x v="2"/>
    <x v="2"/>
    <d v="2022-06-25T00:00:00"/>
    <d v="2022-06-25T00:00:00"/>
    <x v="0"/>
    <x v="5"/>
    <x v="0"/>
    <s v="Invoiced"/>
    <s v="Missing"/>
    <s v="TRANSPORTATION"/>
    <n v="30"/>
    <n v="4000"/>
    <s v="ZAR"/>
    <n v="227.6"/>
    <n v="6828"/>
    <n v="2500"/>
    <s v="NAD"/>
    <n v="142.5"/>
    <n v="4275"/>
    <n v="30"/>
    <n v="85.1"/>
    <n v="2553"/>
    <n v="1"/>
    <n v="0"/>
    <n v="0"/>
    <n v="0"/>
    <n v="0"/>
  </r>
  <r>
    <s v="DL-5446"/>
    <s v="Freight forwarder ABC"/>
    <x v="1"/>
    <s v="Marrakech"/>
    <x v="1"/>
    <x v="9"/>
    <d v="2022-06-25T00:00:00"/>
    <d v="2022-06-25T00:00:00"/>
    <x v="0"/>
    <x v="5"/>
    <x v="0"/>
    <s v="Invoiced"/>
    <s v="Missing"/>
    <s v="TRANSPORTATION"/>
    <n v="30"/>
    <n v="4000"/>
    <s v="ZAR"/>
    <n v="227.6"/>
    <n v="6828"/>
    <n v="2500"/>
    <s v="NAD"/>
    <n v="142.5"/>
    <n v="4275"/>
    <n v="30"/>
    <n v="85.1"/>
    <n v="2553"/>
    <n v="1"/>
    <n v="0"/>
    <n v="0"/>
    <n v="0"/>
    <n v="0"/>
  </r>
  <r>
    <s v="DL-5447"/>
    <s v="Freight forwarder ABC"/>
    <x v="1"/>
    <s v="Addis Ababa"/>
    <x v="4"/>
    <x v="8"/>
    <d v="2022-06-20T00:00:00"/>
    <d v="2022-06-20T00:00:00"/>
    <x v="0"/>
    <x v="5"/>
    <x v="0"/>
    <s v="Invoiced"/>
    <s v="Missing"/>
    <s v="TRANSPORTATION"/>
    <n v="30"/>
    <n v="4000"/>
    <s v="ZAR"/>
    <n v="227.6"/>
    <n v="6828"/>
    <n v="2500"/>
    <s v="NAD"/>
    <n v="142.5"/>
    <n v="4275"/>
    <n v="30"/>
    <n v="85.1"/>
    <n v="2553"/>
    <n v="1"/>
    <n v="0"/>
    <n v="0"/>
    <n v="0"/>
    <n v="0"/>
  </r>
  <r>
    <s v="DL-5448"/>
    <s v="Freight forwarder ABC"/>
    <x v="1"/>
    <s v="Mogadishu"/>
    <x v="2"/>
    <x v="2"/>
    <d v="2022-06-20T00:00:00"/>
    <d v="2022-06-20T00:00:00"/>
    <x v="0"/>
    <x v="5"/>
    <x v="0"/>
    <s v="Invoiced"/>
    <s v="Missing"/>
    <s v="TRANSPORTATION"/>
    <n v="30"/>
    <n v="4000"/>
    <s v="ZAR"/>
    <n v="227.6"/>
    <n v="6828"/>
    <n v="2500"/>
    <s v="NAD"/>
    <n v="142.5"/>
    <n v="4275"/>
    <n v="30"/>
    <n v="85.1"/>
    <n v="2553"/>
    <n v="1"/>
    <n v="0"/>
    <n v="0"/>
    <n v="0"/>
    <n v="0"/>
  </r>
  <r>
    <s v="DL-5449"/>
    <s v="Freight forwarder ABC"/>
    <x v="1"/>
    <s v="Addis Ababa"/>
    <x v="3"/>
    <x v="7"/>
    <d v="2022-06-21T00:00:00"/>
    <d v="2022-06-21T00:00:00"/>
    <x v="0"/>
    <x v="5"/>
    <x v="0"/>
    <s v="Invoiced"/>
    <s v="Missing"/>
    <s v="TRANSPORTATION"/>
    <n v="30"/>
    <n v="4000"/>
    <s v="ZAR"/>
    <n v="227.6"/>
    <n v="6828"/>
    <n v="2500"/>
    <s v="NAD"/>
    <n v="142.5"/>
    <n v="4275"/>
    <n v="30"/>
    <n v="85.1"/>
    <n v="2553"/>
    <n v="1"/>
    <n v="0"/>
    <n v="0"/>
    <n v="0"/>
    <n v="0"/>
  </r>
  <r>
    <s v="DL-5450"/>
    <s v="Freight forwarder ABC"/>
    <x v="1"/>
    <s v="Zanzibar"/>
    <x v="4"/>
    <x v="12"/>
    <d v="2022-06-21T00:00:00"/>
    <d v="2022-06-21T00:00:00"/>
    <x v="0"/>
    <x v="5"/>
    <x v="0"/>
    <s v="Invoiced"/>
    <s v="Missing"/>
    <s v="TRANSPORTATION"/>
    <n v="30"/>
    <n v="4000"/>
    <s v="ZAR"/>
    <n v="227.6"/>
    <n v="6828"/>
    <n v="2500"/>
    <s v="NAD"/>
    <n v="142.5"/>
    <n v="4275"/>
    <n v="30"/>
    <n v="85.1"/>
    <n v="2553"/>
    <n v="1"/>
    <n v="0"/>
    <n v="0"/>
    <n v="0"/>
    <n v="0"/>
  </r>
  <r>
    <s v="DL-5451"/>
    <s v="Freight forwarder ABC"/>
    <x v="1"/>
    <s v="Addis Ababa"/>
    <x v="3"/>
    <x v="7"/>
    <d v="2022-06-21T00:00:00"/>
    <d v="2022-06-21T00:00:00"/>
    <x v="0"/>
    <x v="5"/>
    <x v="0"/>
    <s v="Invoiced"/>
    <s v="Missing"/>
    <s v="TRANSPORTATION"/>
    <n v="30"/>
    <n v="4000"/>
    <s v="ZAR"/>
    <n v="227.6"/>
    <n v="6828"/>
    <n v="2500"/>
    <s v="NAD"/>
    <n v="142.5"/>
    <n v="4275"/>
    <n v="30"/>
    <n v="85.1"/>
    <n v="2553"/>
    <n v="1"/>
    <n v="0"/>
    <n v="0"/>
    <n v="0"/>
    <n v="0"/>
  </r>
  <r>
    <s v="DL-5452"/>
    <s v="Freight forwarder ABC"/>
    <x v="1"/>
    <s v="Marrakech"/>
    <x v="2"/>
    <x v="22"/>
    <d v="2022-06-22T00:00:00"/>
    <d v="2022-06-22T00:00:00"/>
    <x v="0"/>
    <x v="5"/>
    <x v="0"/>
    <s v="Invoiced"/>
    <s v="Missing"/>
    <s v="TRANSPORTATION"/>
    <n v="30"/>
    <n v="4000"/>
    <s v="ZAR"/>
    <n v="227.6"/>
    <n v="6828"/>
    <n v="2500"/>
    <s v="NAD"/>
    <n v="142.5"/>
    <n v="4275"/>
    <n v="30"/>
    <n v="85.1"/>
    <n v="2553"/>
    <n v="1"/>
    <n v="0"/>
    <n v="0"/>
    <n v="0"/>
    <n v="0"/>
  </r>
  <r>
    <s v="DL-5453"/>
    <s v="Freight forwarder ABC"/>
    <x v="1"/>
    <s v="Addis Ababa"/>
    <x v="3"/>
    <x v="7"/>
    <d v="2022-06-22T00:00:00"/>
    <d v="2022-06-22T00:00:00"/>
    <x v="0"/>
    <x v="5"/>
    <x v="0"/>
    <s v="Invoiced"/>
    <s v="Missing"/>
    <s v="TRANSPORTATION"/>
    <n v="30"/>
    <n v="4000"/>
    <s v="ZAR"/>
    <n v="227.6"/>
    <n v="6828"/>
    <n v="2500"/>
    <s v="NAD"/>
    <n v="142.5"/>
    <n v="4275"/>
    <n v="30"/>
    <n v="85.1"/>
    <n v="2553"/>
    <n v="1"/>
    <n v="0"/>
    <n v="0"/>
    <n v="0"/>
    <n v="0"/>
  </r>
  <r>
    <s v="DL-5454"/>
    <s v="Freight forwarder ABC"/>
    <x v="1"/>
    <s v="Marrakech"/>
    <x v="4"/>
    <x v="21"/>
    <d v="2022-06-22T00:00:00"/>
    <d v="2022-06-22T00:00:00"/>
    <x v="0"/>
    <x v="5"/>
    <x v="0"/>
    <s v="Invoiced"/>
    <s v="Missing"/>
    <s v="TRANSPORTATION"/>
    <n v="30"/>
    <n v="4000"/>
    <s v="ZAR"/>
    <n v="227.6"/>
    <n v="6828"/>
    <n v="2500"/>
    <s v="NAD"/>
    <n v="142.5"/>
    <n v="4275"/>
    <n v="30"/>
    <n v="85.1"/>
    <n v="2553"/>
    <n v="1"/>
    <n v="0"/>
    <n v="0"/>
    <n v="0"/>
    <n v="0"/>
  </r>
  <r>
    <s v="DL-5455"/>
    <s v="Freight forwarder ABC"/>
    <x v="1"/>
    <s v="Marrakech"/>
    <x v="3"/>
    <x v="4"/>
    <d v="2022-06-23T00:00:00"/>
    <d v="2022-06-23T00:00:00"/>
    <x v="0"/>
    <x v="5"/>
    <x v="0"/>
    <s v="Invoiced"/>
    <s v="Missing"/>
    <s v="TRANSPORTATION"/>
    <n v="30"/>
    <n v="4000"/>
    <s v="ZAR"/>
    <n v="227.6"/>
    <n v="6828"/>
    <n v="2500"/>
    <s v="NAD"/>
    <n v="142.5"/>
    <n v="4275"/>
    <n v="30"/>
    <n v="85.1"/>
    <n v="2553"/>
    <n v="1"/>
    <n v="0"/>
    <n v="0"/>
    <n v="0"/>
    <n v="0"/>
  </r>
  <r>
    <s v="DL-5456"/>
    <s v="Freight forwarder ABC"/>
    <x v="1"/>
    <s v="Mombasa"/>
    <x v="0"/>
    <x v="11"/>
    <d v="2022-06-23T00:00:00"/>
    <d v="2022-06-23T00:00:00"/>
    <x v="0"/>
    <x v="5"/>
    <x v="0"/>
    <s v="Invoiced"/>
    <s v="Missing"/>
    <s v="TRANSPORTATION"/>
    <n v="30"/>
    <n v="4000"/>
    <s v="ZAR"/>
    <n v="227.6"/>
    <n v="6828"/>
    <n v="2500"/>
    <s v="NAD"/>
    <n v="142.5"/>
    <n v="4275"/>
    <n v="30"/>
    <n v="85.1"/>
    <n v="2553"/>
    <n v="1"/>
    <n v="0"/>
    <n v="0"/>
    <n v="0"/>
    <n v="0"/>
  </r>
  <r>
    <s v="DL-5457"/>
    <s v="Freight forwarder ABC"/>
    <x v="1"/>
    <s v="Marrakech"/>
    <x v="2"/>
    <x v="22"/>
    <d v="2022-06-24T00:00:00"/>
    <d v="2022-06-24T00:00:00"/>
    <x v="0"/>
    <x v="5"/>
    <x v="0"/>
    <s v="Invoiced"/>
    <s v="Missing"/>
    <s v="TRANSPORTATION"/>
    <n v="30"/>
    <n v="4000"/>
    <s v="ZAR"/>
    <n v="227.6"/>
    <n v="6828"/>
    <n v="2500"/>
    <s v="NAD"/>
    <n v="142.5"/>
    <n v="4275"/>
    <n v="30"/>
    <n v="85.1"/>
    <n v="2553"/>
    <n v="1"/>
    <n v="0"/>
    <n v="0"/>
    <n v="0"/>
    <n v="0"/>
  </r>
  <r>
    <s v="DL-5458"/>
    <s v="Freight forwarder ABC"/>
    <x v="1"/>
    <s v="Marrakech"/>
    <x v="2"/>
    <x v="22"/>
    <d v="2022-06-24T00:00:00"/>
    <d v="2022-06-24T00:00:00"/>
    <x v="0"/>
    <x v="5"/>
    <x v="0"/>
    <s v="Invoiced"/>
    <s v="Missing"/>
    <s v="TRANSPORTATION"/>
    <n v="30"/>
    <n v="4000"/>
    <s v="ZAR"/>
    <n v="227.6"/>
    <n v="6828"/>
    <n v="2500"/>
    <s v="NAD"/>
    <n v="142.5"/>
    <n v="4275"/>
    <n v="30"/>
    <n v="85.1"/>
    <n v="2553"/>
    <n v="1"/>
    <n v="0"/>
    <n v="0"/>
    <n v="0"/>
    <n v="0"/>
  </r>
  <r>
    <s v="DL-5459"/>
    <s v="Freight forwarder ABC"/>
    <x v="1"/>
    <s v="Zanzibar"/>
    <x v="0"/>
    <x v="15"/>
    <d v="2022-06-24T00:00:00"/>
    <d v="2022-06-24T00:00:00"/>
    <x v="0"/>
    <x v="5"/>
    <x v="0"/>
    <s v="Invoiced"/>
    <s v="Missing"/>
    <s v="TRANSPORTATION"/>
    <n v="30"/>
    <n v="4000"/>
    <s v="ZAR"/>
    <n v="227.6"/>
    <n v="6828"/>
    <n v="2500"/>
    <s v="NAD"/>
    <n v="142.5"/>
    <n v="4275"/>
    <n v="30"/>
    <n v="85.1"/>
    <n v="2553"/>
    <n v="1"/>
    <n v="0"/>
    <n v="0"/>
    <n v="0"/>
    <n v="0"/>
  </r>
  <r>
    <s v="DL-5460"/>
    <s v="Freight forwarder ABC"/>
    <x v="1"/>
    <s v="Mogadishu"/>
    <x v="3"/>
    <x v="20"/>
    <d v="2022-06-24T00:00:00"/>
    <d v="2022-06-24T00:00:00"/>
    <x v="0"/>
    <x v="5"/>
    <x v="0"/>
    <s v="Invoiced"/>
    <s v="Missing"/>
    <s v="TRANSPORTATION"/>
    <n v="30"/>
    <n v="4000"/>
    <s v="ZAR"/>
    <n v="227.6"/>
    <n v="6828"/>
    <n v="2500"/>
    <s v="NAD"/>
    <n v="142.5"/>
    <n v="4275"/>
    <n v="30"/>
    <n v="85.1"/>
    <n v="2553"/>
    <n v="1"/>
    <n v="0"/>
    <n v="0"/>
    <n v="0"/>
    <n v="0"/>
  </r>
  <r>
    <s v="DL-5461"/>
    <s v="Freight forwarder ABC"/>
    <x v="1"/>
    <s v="Mogadishu"/>
    <x v="3"/>
    <x v="20"/>
    <d v="2022-06-25T00:00:00"/>
    <d v="2022-06-25T00:00:00"/>
    <x v="0"/>
    <x v="5"/>
    <x v="0"/>
    <s v="Invoiced"/>
    <s v="Missing"/>
    <s v="TRANSPORTATION"/>
    <n v="30"/>
    <n v="4000"/>
    <s v="ZAR"/>
    <n v="227.6"/>
    <n v="6828"/>
    <n v="2500"/>
    <s v="NAD"/>
    <n v="142.5"/>
    <n v="4275"/>
    <n v="30"/>
    <n v="85.1"/>
    <n v="2553"/>
    <n v="1"/>
    <n v="0"/>
    <n v="0"/>
    <n v="0"/>
    <n v="0"/>
  </r>
  <r>
    <s v="DL-5462"/>
    <s v="Freight forwarder ABC"/>
    <x v="1"/>
    <s v="Addis Ababa"/>
    <x v="1"/>
    <x v="17"/>
    <d v="2022-06-25T00:00:00"/>
    <d v="2022-06-25T00:00:00"/>
    <x v="0"/>
    <x v="5"/>
    <x v="0"/>
    <s v="Invoiced"/>
    <s v="Missing"/>
    <s v="TRANSPORTATION"/>
    <n v="30"/>
    <n v="4000"/>
    <s v="ZAR"/>
    <n v="227.6"/>
    <n v="6828"/>
    <n v="2500"/>
    <s v="NAD"/>
    <n v="142.5"/>
    <n v="4275"/>
    <n v="30"/>
    <n v="85.1"/>
    <n v="2553"/>
    <n v="1"/>
    <n v="0"/>
    <n v="0"/>
    <n v="0"/>
    <n v="0"/>
  </r>
  <r>
    <s v="DL-5578"/>
    <s v="Freight forwarder ABC"/>
    <x v="1"/>
    <s v="Marrakech"/>
    <x v="2"/>
    <x v="22"/>
    <d v="2022-07-28T00:00:00"/>
    <d v="2022-08-13T00:00:00"/>
    <x v="0"/>
    <x v="7"/>
    <x v="0"/>
    <s v="Invoiced"/>
    <s v="Draft"/>
    <s v="TRANSPORTATION"/>
    <n v="30"/>
    <n v="600"/>
    <s v="USD"/>
    <n v="600"/>
    <n v="18000"/>
    <n v="300"/>
    <s v="USD"/>
    <n v="300"/>
    <n v="9000"/>
    <n v="30"/>
    <n v="300"/>
    <n v="9000"/>
    <n v="0"/>
    <n v="2.4"/>
    <n v="1.6"/>
    <n v="2"/>
    <n v="6"/>
  </r>
  <r>
    <s v="DL-5579"/>
    <s v="Freight forwarder ABC"/>
    <x v="1"/>
    <s v="Mombasa"/>
    <x v="1"/>
    <x v="18"/>
    <d v="2022-07-28T00:00:00"/>
    <d v="2022-08-13T00:00:00"/>
    <x v="0"/>
    <x v="7"/>
    <x v="0"/>
    <s v="Invoiced"/>
    <s v="Draft"/>
    <s v="TRANSPORTATION"/>
    <n v="30"/>
    <n v="600"/>
    <s v="USD"/>
    <n v="600"/>
    <n v="18000"/>
    <n v="300"/>
    <s v="USD"/>
    <n v="300"/>
    <n v="9000"/>
    <n v="30"/>
    <n v="300"/>
    <n v="9000"/>
    <n v="0"/>
    <n v="2.4"/>
    <n v="1.6"/>
    <n v="2"/>
    <n v="6"/>
  </r>
  <r>
    <s v="DL-5580"/>
    <s v="Freight forwarder ABC"/>
    <x v="1"/>
    <s v="Mombasa"/>
    <x v="0"/>
    <x v="11"/>
    <d v="2022-07-29T00:00:00"/>
    <d v="2022-08-13T00:00:00"/>
    <x v="0"/>
    <x v="7"/>
    <x v="0"/>
    <s v="Invoiced"/>
    <s v="Draft"/>
    <s v="TRANSPORTATION"/>
    <n v="30"/>
    <n v="600"/>
    <s v="USD"/>
    <n v="600"/>
    <n v="18000"/>
    <n v="300"/>
    <s v="USD"/>
    <n v="300"/>
    <n v="9000"/>
    <n v="30"/>
    <n v="300"/>
    <n v="9000"/>
    <n v="0"/>
    <n v="2.25"/>
    <n v="1.5"/>
    <n v="1.875"/>
    <n v="5.625"/>
  </r>
  <r>
    <s v="DL-5581"/>
    <s v="Freight forwarder ABC"/>
    <x v="1"/>
    <s v="Zanzibar"/>
    <x v="1"/>
    <x v="24"/>
    <d v="2022-08-01T00:00:00"/>
    <d v="2022-08-13T00:00:00"/>
    <x v="0"/>
    <x v="7"/>
    <x v="0"/>
    <s v="Invoiced"/>
    <s v="Draft"/>
    <s v="TRANSPORTATION"/>
    <n v="30"/>
    <n v="600"/>
    <s v="USD"/>
    <n v="600"/>
    <n v="18000"/>
    <n v="300"/>
    <s v="USD"/>
    <n v="300"/>
    <n v="9000"/>
    <n v="30"/>
    <n v="300"/>
    <n v="9000"/>
    <n v="0"/>
    <n v="1.7999999999999998"/>
    <n v="1.2000000000000002"/>
    <n v="1.5"/>
    <n v="4.5"/>
  </r>
  <r>
    <s v="DL-5582"/>
    <s v="Freight forwarder ABC"/>
    <x v="1"/>
    <s v="Zanzibar"/>
    <x v="0"/>
    <x v="15"/>
    <d v="2022-08-01T00:00:00"/>
    <d v="2022-08-12T00:00:00"/>
    <x v="0"/>
    <x v="7"/>
    <x v="0"/>
    <s v="Invoiced"/>
    <s v="Draft"/>
    <s v="TRANSPORTATION"/>
    <n v="30"/>
    <n v="600"/>
    <s v="USD"/>
    <n v="600"/>
    <n v="18000"/>
    <n v="300"/>
    <s v="USD"/>
    <n v="300"/>
    <n v="9000"/>
    <n v="30"/>
    <n v="300"/>
    <n v="9000"/>
    <n v="0"/>
    <n v="1.65"/>
    <n v="1.1000000000000001"/>
    <n v="1.375"/>
    <n v="4.125"/>
  </r>
  <r>
    <s v="DL-5583"/>
    <s v="Freight forwarder ABC"/>
    <x v="1"/>
    <s v="Marrakech"/>
    <x v="1"/>
    <x v="9"/>
    <d v="2022-08-03T00:00:00"/>
    <d v="2022-08-12T00:00:00"/>
    <x v="0"/>
    <x v="7"/>
    <x v="0"/>
    <s v="Invoiced"/>
    <s v="Draft"/>
    <s v="TRANSPORTATION"/>
    <n v="30"/>
    <n v="600"/>
    <s v="USD"/>
    <n v="600"/>
    <n v="18000"/>
    <n v="300"/>
    <s v="USD"/>
    <n v="300"/>
    <n v="9000"/>
    <n v="30"/>
    <n v="300"/>
    <n v="9000"/>
    <n v="0"/>
    <n v="1.3499999999999999"/>
    <n v="0.9"/>
    <n v="1.125"/>
    <n v="3.375"/>
  </r>
  <r>
    <s v="DL-5584"/>
    <s v="Freight forwarder ABC"/>
    <x v="1"/>
    <s v="Mombasa"/>
    <x v="0"/>
    <x v="11"/>
    <d v="2022-07-29T00:00:00"/>
    <d v="2022-08-14T00:00:00"/>
    <x v="0"/>
    <x v="7"/>
    <x v="0"/>
    <s v="Invoiced"/>
    <s v="Draft"/>
    <s v="TRANSPORTATION"/>
    <n v="30"/>
    <n v="600"/>
    <s v="USD"/>
    <n v="600"/>
    <n v="18000"/>
    <n v="300"/>
    <s v="USD"/>
    <n v="300"/>
    <n v="9000"/>
    <n v="30"/>
    <n v="300"/>
    <n v="9000"/>
    <n v="0"/>
    <n v="2.4"/>
    <n v="1.6"/>
    <n v="2"/>
    <n v="6"/>
  </r>
  <r>
    <s v="DL-5585"/>
    <s v="Freight forwarder ABC"/>
    <x v="1"/>
    <s v="Marrakech"/>
    <x v="3"/>
    <x v="4"/>
    <d v="2022-07-29T00:00:00"/>
    <d v="2022-08-13T00:00:00"/>
    <x v="0"/>
    <x v="7"/>
    <x v="0"/>
    <s v="Invoiced"/>
    <s v="Missing"/>
    <s v="TRANSPORTATION"/>
    <n v="30"/>
    <n v="600"/>
    <s v="USD"/>
    <n v="600"/>
    <n v="18000"/>
    <n v="300"/>
    <s v="USD"/>
    <n v="300"/>
    <n v="9000"/>
    <n v="30"/>
    <n v="300"/>
    <n v="9000"/>
    <n v="0"/>
    <n v="2.25"/>
    <n v="1.5"/>
    <n v="1.875"/>
    <n v="5.625"/>
  </r>
  <r>
    <s v="DL-5586"/>
    <s v="Freight forwarder ABC"/>
    <x v="1"/>
    <s v="Addis Ababa"/>
    <x v="4"/>
    <x v="8"/>
    <d v="2022-08-01T00:00:00"/>
    <d v="2022-08-11T00:00:00"/>
    <x v="0"/>
    <x v="7"/>
    <x v="0"/>
    <s v="Invoiced"/>
    <s v="Draft"/>
    <s v="TRANSPORTATION"/>
    <n v="30"/>
    <n v="600"/>
    <s v="USD"/>
    <n v="600"/>
    <n v="18000"/>
    <n v="300"/>
    <s v="USD"/>
    <n v="300"/>
    <n v="9000"/>
    <n v="30"/>
    <n v="300"/>
    <n v="9000"/>
    <n v="0"/>
    <n v="1.5"/>
    <n v="1"/>
    <n v="1.25"/>
    <n v="3.75"/>
  </r>
  <r>
    <s v="DL-5587"/>
    <s v="Freight forwarder ABC"/>
    <x v="1"/>
    <s v="Mombasa"/>
    <x v="0"/>
    <x v="11"/>
    <d v="2022-08-01T00:00:00"/>
    <d v="2022-08-12T00:00:00"/>
    <x v="0"/>
    <x v="7"/>
    <x v="0"/>
    <s v="Invoiced"/>
    <s v="Draft"/>
    <s v="TRANSPORTATION"/>
    <n v="30"/>
    <n v="600"/>
    <s v="USD"/>
    <n v="600"/>
    <n v="18000"/>
    <n v="300"/>
    <s v="USD"/>
    <n v="300"/>
    <n v="9000"/>
    <n v="30"/>
    <n v="300"/>
    <n v="9000"/>
    <n v="0"/>
    <n v="1.65"/>
    <n v="1.1000000000000001"/>
    <n v="1.375"/>
    <n v="4.125"/>
  </r>
  <r>
    <s v="DL-5588"/>
    <s v="Freight forwarder ABC"/>
    <x v="1"/>
    <s v="Mogadishu"/>
    <x v="3"/>
    <x v="20"/>
    <d v="2022-08-04T00:00:00"/>
    <d v="2022-08-11T00:00:00"/>
    <x v="0"/>
    <x v="7"/>
    <x v="0"/>
    <s v="Invoiced"/>
    <s v="Draft"/>
    <s v="TRANSPORTATION"/>
    <n v="30"/>
    <n v="600"/>
    <s v="USD"/>
    <n v="600"/>
    <n v="18000"/>
    <n v="300"/>
    <s v="USD"/>
    <n v="300"/>
    <n v="9000"/>
    <n v="30"/>
    <n v="300"/>
    <n v="9000"/>
    <n v="0"/>
    <n v="1.05"/>
    <n v="0.70000000000000007"/>
    <n v="0.875"/>
    <n v="2.625"/>
  </r>
  <r>
    <s v="DL-5589"/>
    <s v="Freight forwarder ABC"/>
    <x v="1"/>
    <s v="Addis Ababa"/>
    <x v="2"/>
    <x v="14"/>
    <d v="2022-07-29T00:00:00"/>
    <d v="2022-08-12T00:00:00"/>
    <x v="0"/>
    <x v="7"/>
    <x v="0"/>
    <s v="Invoiced"/>
    <s v="Draft"/>
    <s v="TRANSPORTATION"/>
    <n v="30"/>
    <n v="600"/>
    <s v="USD"/>
    <n v="600"/>
    <n v="18000"/>
    <n v="300"/>
    <s v="USD"/>
    <n v="300"/>
    <n v="9000"/>
    <n v="30"/>
    <n v="300"/>
    <n v="9000"/>
    <n v="0"/>
    <n v="2.1"/>
    <n v="1.4000000000000001"/>
    <n v="1.75"/>
    <n v="5.25"/>
  </r>
  <r>
    <s v="DL-5590"/>
    <s v="Freight forwarder ABC"/>
    <x v="1"/>
    <s v="Mogadishu"/>
    <x v="2"/>
    <x v="2"/>
    <d v="2022-08-06T00:00:00"/>
    <d v="2022-08-14T00:00:00"/>
    <x v="0"/>
    <x v="7"/>
    <x v="0"/>
    <s v="Invoiced"/>
    <s v="Draft"/>
    <s v="TRANSPORTATION"/>
    <n v="30"/>
    <n v="600"/>
    <s v="USD"/>
    <n v="600"/>
    <n v="18000"/>
    <n v="300"/>
    <s v="USD"/>
    <n v="300"/>
    <n v="9000"/>
    <n v="30"/>
    <n v="300"/>
    <n v="9000"/>
    <n v="0"/>
    <n v="1.2"/>
    <n v="0.8"/>
    <n v="1"/>
    <n v="3"/>
  </r>
  <r>
    <s v="DL-5591"/>
    <s v="Freight forwarder ABC"/>
    <x v="1"/>
    <s v="Zanzibar"/>
    <x v="0"/>
    <x v="15"/>
    <d v="2022-08-03T00:00:00"/>
    <d v="2022-08-13T00:00:00"/>
    <x v="0"/>
    <x v="7"/>
    <x v="0"/>
    <s v="Invoiced"/>
    <s v="Draft"/>
    <s v="TRANSPORTATION"/>
    <n v="30"/>
    <n v="600"/>
    <s v="USD"/>
    <n v="600"/>
    <n v="18000"/>
    <n v="300"/>
    <s v="USD"/>
    <n v="300"/>
    <n v="9000"/>
    <n v="30"/>
    <n v="300"/>
    <n v="9000"/>
    <n v="0"/>
    <n v="1.5"/>
    <n v="1"/>
    <n v="1.25"/>
    <n v="3.75"/>
  </r>
  <r>
    <s v="DL-5592"/>
    <s v="Freight forwarder ABC"/>
    <x v="1"/>
    <s v="Addis Ababa"/>
    <x v="2"/>
    <x v="14"/>
    <d v="2022-08-03T00:00:00"/>
    <d v="2022-08-12T00:00:00"/>
    <x v="0"/>
    <x v="7"/>
    <x v="0"/>
    <s v="Invoiced"/>
    <s v="Draft"/>
    <s v="TRANSPORTATION"/>
    <n v="30"/>
    <n v="600"/>
    <s v="USD"/>
    <n v="600"/>
    <n v="18000"/>
    <n v="300"/>
    <s v="USD"/>
    <n v="300"/>
    <n v="9000"/>
    <n v="30"/>
    <n v="300"/>
    <n v="9000"/>
    <n v="0"/>
    <n v="1.3499999999999999"/>
    <n v="0.9"/>
    <n v="1.125"/>
    <n v="3.375"/>
  </r>
  <r>
    <s v="DL-5593"/>
    <s v="Freight forwarder ABC"/>
    <x v="1"/>
    <s v="Marrakech"/>
    <x v="4"/>
    <x v="21"/>
    <d v="2022-08-03T00:00:00"/>
    <d v="2022-08-13T00:00:00"/>
    <x v="0"/>
    <x v="7"/>
    <x v="0"/>
    <s v="Invoiced"/>
    <s v="Draft"/>
    <s v="TRANSPORTATION"/>
    <n v="30"/>
    <n v="600"/>
    <s v="USD"/>
    <n v="600"/>
    <n v="18000"/>
    <n v="300"/>
    <s v="USD"/>
    <n v="300"/>
    <n v="9000"/>
    <n v="30"/>
    <n v="300"/>
    <n v="9000"/>
    <n v="0"/>
    <n v="1.5"/>
    <n v="1"/>
    <n v="1.25"/>
    <n v="3.75"/>
  </r>
  <r>
    <s v="DL-5594"/>
    <s v="Freight forwarder ABC"/>
    <x v="1"/>
    <s v="Zanzibar"/>
    <x v="0"/>
    <x v="15"/>
    <d v="2022-08-03T00:00:00"/>
    <d v="2022-08-13T00:00:00"/>
    <x v="0"/>
    <x v="7"/>
    <x v="0"/>
    <s v="Invoiced"/>
    <s v="Draft"/>
    <s v="TRANSPORTATION"/>
    <n v="30"/>
    <n v="600"/>
    <s v="USD"/>
    <n v="600"/>
    <n v="18000"/>
    <n v="300"/>
    <s v="USD"/>
    <n v="300"/>
    <n v="9000"/>
    <n v="30"/>
    <n v="300"/>
    <n v="9000"/>
    <n v="0"/>
    <n v="1.5"/>
    <n v="1"/>
    <n v="1.25"/>
    <n v="3.75"/>
  </r>
  <r>
    <s v="DL-5595"/>
    <s v="Freight forwarder ABC"/>
    <x v="1"/>
    <s v="Marrakech"/>
    <x v="4"/>
    <x v="21"/>
    <d v="2022-08-03T00:00:00"/>
    <d v="2022-08-11T00:00:00"/>
    <x v="0"/>
    <x v="7"/>
    <x v="0"/>
    <s v="Invoiced"/>
    <s v="Draft"/>
    <s v="TRANSPORTATION"/>
    <n v="30"/>
    <n v="600"/>
    <s v="USD"/>
    <n v="600"/>
    <n v="18000"/>
    <n v="300"/>
    <s v="USD"/>
    <n v="300"/>
    <n v="9000"/>
    <n v="30"/>
    <n v="300"/>
    <n v="9000"/>
    <n v="0"/>
    <n v="1.2"/>
    <n v="0.8"/>
    <n v="1"/>
    <n v="3"/>
  </r>
  <r>
    <s v="DL-5596"/>
    <s v="Freight forwarder ABC"/>
    <x v="1"/>
    <s v="Addis Ababa"/>
    <x v="1"/>
    <x v="17"/>
    <d v="2022-08-04T00:00:00"/>
    <d v="2022-08-13T00:00:00"/>
    <x v="0"/>
    <x v="7"/>
    <x v="0"/>
    <s v="Invoiced"/>
    <s v="Draft"/>
    <s v="TRANSPORTATION"/>
    <n v="30"/>
    <n v="600"/>
    <s v="USD"/>
    <n v="600"/>
    <n v="18000"/>
    <n v="300"/>
    <s v="USD"/>
    <n v="300"/>
    <n v="9000"/>
    <n v="30"/>
    <n v="300"/>
    <n v="9000"/>
    <n v="0"/>
    <n v="1.3499999999999999"/>
    <n v="0.9"/>
    <n v="1.125"/>
    <n v="3.375"/>
  </r>
  <r>
    <s v="DL-5597"/>
    <s v="Freight forwarder ABC"/>
    <x v="1"/>
    <s v="Marrakech"/>
    <x v="0"/>
    <x v="5"/>
    <d v="2022-08-03T00:00:00"/>
    <d v="2022-08-11T00:00:00"/>
    <x v="0"/>
    <x v="7"/>
    <x v="0"/>
    <s v="Invoiced"/>
    <s v="Draft"/>
    <s v="TRANSPORTATION"/>
    <n v="30"/>
    <n v="600"/>
    <s v="USD"/>
    <n v="600"/>
    <n v="18000"/>
    <n v="300"/>
    <s v="USD"/>
    <n v="300"/>
    <n v="9000"/>
    <n v="30"/>
    <n v="300"/>
    <n v="9000"/>
    <n v="0"/>
    <n v="1.2"/>
    <n v="0.8"/>
    <n v="1"/>
    <n v="3"/>
  </r>
  <r>
    <s v="DL-5598"/>
    <s v="Freight forwarder ABC"/>
    <x v="1"/>
    <s v="Addis Ababa"/>
    <x v="3"/>
    <x v="7"/>
    <d v="2022-08-04T00:00:00"/>
    <d v="2022-08-12T00:00:00"/>
    <x v="0"/>
    <x v="7"/>
    <x v="0"/>
    <s v="Invoiced"/>
    <s v="Draft"/>
    <s v="TRANSPORTATION"/>
    <n v="30"/>
    <n v="600"/>
    <s v="USD"/>
    <n v="600"/>
    <n v="18000"/>
    <n v="300"/>
    <s v="USD"/>
    <n v="300"/>
    <n v="9000"/>
    <n v="30"/>
    <n v="300"/>
    <n v="9000"/>
    <n v="0"/>
    <n v="1.2"/>
    <n v="0.8"/>
    <n v="1"/>
    <n v="3"/>
  </r>
  <r>
    <s v="DL-5599"/>
    <s v="Freight forwarder ABC"/>
    <x v="1"/>
    <s v="Zanzibar"/>
    <x v="2"/>
    <x v="13"/>
    <d v="2022-08-04T00:00:00"/>
    <d v="2022-08-12T00:00:00"/>
    <x v="0"/>
    <x v="7"/>
    <x v="0"/>
    <s v="Invoiced"/>
    <s v="Draft"/>
    <s v="TRANSPORTATION"/>
    <n v="30"/>
    <n v="600"/>
    <s v="USD"/>
    <n v="600"/>
    <n v="18000"/>
    <n v="300"/>
    <s v="USD"/>
    <n v="300"/>
    <n v="9000"/>
    <n v="30"/>
    <n v="300"/>
    <n v="9000"/>
    <n v="0"/>
    <n v="1.2"/>
    <n v="0.8"/>
    <n v="1"/>
    <n v="3"/>
  </r>
  <r>
    <s v="DL-5600"/>
    <s v="Freight forwarder ABC"/>
    <x v="1"/>
    <s v="Mombasa"/>
    <x v="0"/>
    <x v="11"/>
    <d v="2022-08-04T00:00:00"/>
    <d v="2022-08-13T00:00:00"/>
    <x v="0"/>
    <x v="7"/>
    <x v="0"/>
    <s v="Invoiced"/>
    <s v="Draft"/>
    <s v="TRANSPORTATION"/>
    <n v="30"/>
    <n v="600"/>
    <s v="USD"/>
    <n v="600"/>
    <n v="18000"/>
    <n v="300"/>
    <s v="USD"/>
    <n v="300"/>
    <n v="9000"/>
    <n v="30"/>
    <n v="300"/>
    <n v="9000"/>
    <n v="0"/>
    <n v="1.3499999999999999"/>
    <n v="0.9"/>
    <n v="1.125"/>
    <n v="3.375"/>
  </r>
  <r>
    <s v="DL-5601"/>
    <s v="Freight forwarder ABC"/>
    <x v="1"/>
    <s v="Zanzibar"/>
    <x v="3"/>
    <x v="10"/>
    <d v="2022-08-04T00:00:00"/>
    <d v="2022-08-12T00:00:00"/>
    <x v="0"/>
    <x v="7"/>
    <x v="0"/>
    <s v="Invoiced"/>
    <s v="Draft"/>
    <s v="TRANSPORTATION"/>
    <n v="30"/>
    <n v="600"/>
    <s v="USD"/>
    <n v="600"/>
    <n v="18000"/>
    <n v="300"/>
    <s v="USD"/>
    <n v="300"/>
    <n v="9000"/>
    <n v="30"/>
    <n v="300"/>
    <n v="9000"/>
    <n v="0"/>
    <n v="1.2"/>
    <n v="0.8"/>
    <n v="1"/>
    <n v="3"/>
  </r>
  <r>
    <s v="DL-5602"/>
    <s v="Freight forwarder ABC"/>
    <x v="1"/>
    <s v="Mombasa"/>
    <x v="0"/>
    <x v="11"/>
    <d v="2022-08-04T00:00:00"/>
    <d v="2022-08-12T00:00:00"/>
    <x v="0"/>
    <x v="7"/>
    <x v="0"/>
    <s v="Invoiced"/>
    <s v="Draft"/>
    <s v="TRANSPORTATION"/>
    <n v="30"/>
    <n v="600"/>
    <s v="USD"/>
    <n v="600"/>
    <n v="18000"/>
    <n v="300"/>
    <s v="USD"/>
    <n v="300"/>
    <n v="9000"/>
    <n v="30"/>
    <n v="300"/>
    <n v="9000"/>
    <n v="0"/>
    <n v="1.2"/>
    <n v="0.8"/>
    <n v="1"/>
    <n v="3"/>
  </r>
  <r>
    <s v="DL-5603"/>
    <s v="Freight forwarder ABC"/>
    <x v="1"/>
    <s v="Addis Ababa"/>
    <x v="4"/>
    <x v="8"/>
    <d v="2022-08-06T00:00:00"/>
    <d v="2022-08-13T00:00:00"/>
    <x v="0"/>
    <x v="7"/>
    <x v="0"/>
    <s v="Invoiced"/>
    <s v="Draft"/>
    <s v="TRANSPORTATION"/>
    <n v="30"/>
    <n v="600"/>
    <s v="USD"/>
    <n v="600"/>
    <n v="18000"/>
    <n v="300"/>
    <s v="USD"/>
    <n v="300"/>
    <n v="9000"/>
    <n v="30"/>
    <n v="300"/>
    <n v="9000"/>
    <n v="0"/>
    <n v="1.05"/>
    <n v="0.70000000000000007"/>
    <n v="0.875"/>
    <n v="2.625"/>
  </r>
  <r>
    <s v="DL-5604"/>
    <s v="Freight forwarder ABC"/>
    <x v="1"/>
    <s v="Marrakech"/>
    <x v="4"/>
    <x v="21"/>
    <d v="2022-08-06T00:00:00"/>
    <d v="2022-08-14T00:00:00"/>
    <x v="0"/>
    <x v="7"/>
    <x v="0"/>
    <s v="Invoiced"/>
    <s v="Draft"/>
    <s v="TRANSPORTATION"/>
    <n v="30"/>
    <n v="600"/>
    <s v="USD"/>
    <n v="600"/>
    <n v="18000"/>
    <n v="300"/>
    <s v="USD"/>
    <n v="300"/>
    <n v="9000"/>
    <n v="30"/>
    <n v="300"/>
    <n v="9000"/>
    <n v="0"/>
    <n v="1.2"/>
    <n v="0.8"/>
    <n v="1"/>
    <n v="3"/>
  </r>
  <r>
    <s v="DL-5605"/>
    <s v="Freight forwarder ABC"/>
    <x v="1"/>
    <s v="Zanzibar"/>
    <x v="4"/>
    <x v="12"/>
    <d v="2022-09-14T00:00:00"/>
    <s v="NULL"/>
    <x v="1"/>
    <x v="9"/>
    <x v="1"/>
    <s v="Missing"/>
    <s v="Missing"/>
    <s v="TRANSPORTATION"/>
    <n v="30"/>
    <n v="600"/>
    <s v="USD"/>
    <n v="600"/>
    <n v="18000"/>
    <n v="300"/>
    <s v="USD"/>
    <n v="300"/>
    <n v="9000"/>
    <n v="30"/>
    <n v="300"/>
    <n v="9000"/>
    <n v="0"/>
    <n v="0"/>
    <n v="0"/>
    <n v="0"/>
    <n v="0"/>
  </r>
  <r>
    <s v="DL-5606"/>
    <s v="Freight forwarder ABC"/>
    <x v="1"/>
    <s v="Mombasa"/>
    <x v="0"/>
    <x v="11"/>
    <d v="2022-09-14T00:00:00"/>
    <s v="NULL"/>
    <x v="1"/>
    <x v="9"/>
    <x v="1"/>
    <s v="Missing"/>
    <s v="Missing"/>
    <s v="TRANSPORTATION"/>
    <n v="30"/>
    <n v="600"/>
    <s v="USD"/>
    <n v="600"/>
    <n v="18000"/>
    <n v="300"/>
    <s v="USD"/>
    <n v="300"/>
    <n v="9000"/>
    <n v="30"/>
    <n v="300"/>
    <n v="9000"/>
    <n v="0"/>
    <n v="0"/>
    <n v="0"/>
    <n v="0"/>
    <n v="0"/>
  </r>
  <r>
    <s v="DL-5609"/>
    <s v="Freight forwarder ABC"/>
    <x v="1"/>
    <s v="Zanzibar"/>
    <x v="2"/>
    <x v="13"/>
    <d v="2022-08-30T00:00:00"/>
    <d v="2022-09-06T00:00:00"/>
    <x v="0"/>
    <x v="8"/>
    <x v="0"/>
    <s v="Invoiced"/>
    <s v="Invoiced"/>
    <s v="TRANSPORTATION"/>
    <n v="30"/>
    <n v="600"/>
    <s v="USD"/>
    <n v="600"/>
    <n v="18000"/>
    <n v="300"/>
    <s v="USD"/>
    <n v="300"/>
    <n v="9000"/>
    <n v="30"/>
    <n v="300"/>
    <n v="9000"/>
    <n v="0"/>
    <n v="1.05"/>
    <n v="0.70000000000000007"/>
    <n v="0.875"/>
    <n v="2.625"/>
  </r>
  <r>
    <s v="DL-5610"/>
    <s v="Freight forwarder ABC"/>
    <x v="1"/>
    <s v="Mombasa"/>
    <x v="2"/>
    <x v="3"/>
    <d v="2022-08-30T00:00:00"/>
    <d v="2022-09-04T00:00:00"/>
    <x v="0"/>
    <x v="8"/>
    <x v="0"/>
    <s v="Invoiced"/>
    <s v="Invoiced"/>
    <s v="TRANSPORTATION"/>
    <n v="30"/>
    <n v="600"/>
    <s v="USD"/>
    <n v="600"/>
    <n v="18000"/>
    <n v="300"/>
    <s v="USD"/>
    <n v="300"/>
    <n v="9000"/>
    <n v="30"/>
    <n v="300"/>
    <n v="9000"/>
    <n v="0"/>
    <n v="0.75"/>
    <n v="0.5"/>
    <n v="0.625"/>
    <n v="1.875"/>
  </r>
  <r>
    <s v="DL-5611"/>
    <s v="Freight forwarder ABC"/>
    <x v="1"/>
    <s v="Mombasa"/>
    <x v="0"/>
    <x v="11"/>
    <d v="2022-08-31T00:00:00"/>
    <d v="2022-09-06T00:00:00"/>
    <x v="0"/>
    <x v="8"/>
    <x v="0"/>
    <s v="Invoiced"/>
    <s v="Invoiced"/>
    <s v="TRANSPORTATION"/>
    <n v="30"/>
    <n v="600"/>
    <s v="USD"/>
    <n v="600"/>
    <n v="18000"/>
    <n v="300"/>
    <s v="USD"/>
    <n v="300"/>
    <n v="9000"/>
    <n v="30"/>
    <n v="300"/>
    <n v="9000"/>
    <n v="0"/>
    <n v="0.89999999999999991"/>
    <n v="0.60000000000000009"/>
    <n v="0.75"/>
    <n v="2.25"/>
  </r>
  <r>
    <s v="DL-5612"/>
    <s v="Freight forwarder ABC"/>
    <x v="1"/>
    <s v="Addis Ababa"/>
    <x v="3"/>
    <x v="7"/>
    <d v="2022-08-30T00:00:00"/>
    <d v="2022-09-04T00:00:00"/>
    <x v="0"/>
    <x v="8"/>
    <x v="0"/>
    <s v="Invoiced"/>
    <s v="Invoiced"/>
    <s v="TRANSPORTATION"/>
    <n v="30"/>
    <n v="600"/>
    <s v="USD"/>
    <n v="600"/>
    <n v="18000"/>
    <n v="300"/>
    <s v="USD"/>
    <n v="300"/>
    <n v="9000"/>
    <n v="30"/>
    <n v="300"/>
    <n v="9000"/>
    <n v="0"/>
    <n v="0.75"/>
    <n v="0.5"/>
    <n v="0.625"/>
    <n v="1.875"/>
  </r>
  <r>
    <s v="DL-5613"/>
    <s v="Freight forwarder ABC"/>
    <x v="1"/>
    <s v="Mombasa"/>
    <x v="2"/>
    <x v="3"/>
    <d v="2022-08-30T00:00:00"/>
    <d v="2022-09-04T00:00:00"/>
    <x v="0"/>
    <x v="8"/>
    <x v="0"/>
    <s v="Invoiced"/>
    <s v="Invoiced"/>
    <s v="TRANSPORTATION"/>
    <n v="30"/>
    <n v="600"/>
    <s v="USD"/>
    <n v="600"/>
    <n v="18000"/>
    <n v="300"/>
    <s v="USD"/>
    <n v="300"/>
    <n v="9000"/>
    <n v="30"/>
    <n v="300"/>
    <n v="9000"/>
    <n v="0"/>
    <n v="0.75"/>
    <n v="0.5"/>
    <n v="0.625"/>
    <n v="1.875"/>
  </r>
  <r>
    <s v="DL-5614"/>
    <s v="Freight forwarder ABC"/>
    <x v="1"/>
    <s v="Mombasa"/>
    <x v="4"/>
    <x v="6"/>
    <d v="2022-08-30T00:00:00"/>
    <d v="2022-09-05T00:00:00"/>
    <x v="0"/>
    <x v="8"/>
    <x v="0"/>
    <s v="Invoiced"/>
    <s v="Invoiced"/>
    <s v="TRANSPORTATION"/>
    <n v="30"/>
    <n v="600"/>
    <s v="USD"/>
    <n v="600"/>
    <n v="18000"/>
    <n v="300"/>
    <s v="USD"/>
    <n v="300"/>
    <n v="9000"/>
    <n v="30"/>
    <n v="300"/>
    <n v="9000"/>
    <n v="0"/>
    <n v="0.89999999999999991"/>
    <n v="0.60000000000000009"/>
    <n v="0.75"/>
    <n v="2.25"/>
  </r>
  <r>
    <s v="DL-5615"/>
    <s v="Freight forwarder ABC"/>
    <x v="1"/>
    <s v="Marrakech"/>
    <x v="4"/>
    <x v="21"/>
    <d v="2022-08-30T00:00:00"/>
    <d v="2022-09-04T00:00:00"/>
    <x v="0"/>
    <x v="8"/>
    <x v="0"/>
    <s v="Invoiced"/>
    <s v="Invoiced"/>
    <s v="TRANSPORTATION"/>
    <n v="30"/>
    <n v="600"/>
    <s v="USD"/>
    <n v="600"/>
    <n v="18000"/>
    <n v="300"/>
    <s v="USD"/>
    <n v="300"/>
    <n v="9000"/>
    <n v="30"/>
    <n v="300"/>
    <n v="9000"/>
    <n v="0"/>
    <n v="0.75"/>
    <n v="0.5"/>
    <n v="0.625"/>
    <n v="1.875"/>
  </r>
  <r>
    <s v="DL-5617"/>
    <s v="Freight forwarder ABC"/>
    <x v="1"/>
    <s v="Mogadishu"/>
    <x v="3"/>
    <x v="20"/>
    <d v="2022-08-30T00:00:00"/>
    <d v="2022-09-04T00:00:00"/>
    <x v="0"/>
    <x v="8"/>
    <x v="0"/>
    <s v="Invoiced"/>
    <s v="Invoiced"/>
    <s v="TRANSPORTATION"/>
    <n v="30"/>
    <n v="600"/>
    <s v="USD"/>
    <n v="600"/>
    <n v="18000"/>
    <n v="300"/>
    <s v="USD"/>
    <n v="300"/>
    <n v="9000"/>
    <n v="30"/>
    <n v="300"/>
    <n v="9000"/>
    <n v="0"/>
    <n v="0.75"/>
    <n v="0.5"/>
    <n v="0.625"/>
    <n v="1.875"/>
  </r>
  <r>
    <s v="DL-5619"/>
    <s v="Freight forwarder ABC"/>
    <x v="1"/>
    <s v="Mombasa"/>
    <x v="4"/>
    <x v="6"/>
    <d v="2022-08-30T00:00:00"/>
    <d v="2022-09-04T00:00:00"/>
    <x v="0"/>
    <x v="8"/>
    <x v="0"/>
    <s v="Invoiced"/>
    <s v="Invoiced"/>
    <s v="TRANSPORTATION"/>
    <n v="30"/>
    <n v="600"/>
    <s v="USD"/>
    <n v="600"/>
    <n v="18000"/>
    <n v="300"/>
    <s v="USD"/>
    <n v="300"/>
    <n v="9000"/>
    <n v="30"/>
    <n v="300"/>
    <n v="9000"/>
    <n v="0"/>
    <n v="0.75"/>
    <n v="0.5"/>
    <n v="0.625"/>
    <n v="1.875"/>
  </r>
  <r>
    <s v="DL-5621"/>
    <s v="Freight forwarder ABC"/>
    <x v="1"/>
    <s v="Mombasa"/>
    <x v="4"/>
    <x v="6"/>
    <d v="2022-08-30T00:00:00"/>
    <d v="2022-09-05T00:00:00"/>
    <x v="0"/>
    <x v="8"/>
    <x v="0"/>
    <s v="Invoiced"/>
    <s v="Invoiced"/>
    <s v="TRANSPORTATION"/>
    <n v="30"/>
    <n v="600"/>
    <s v="USD"/>
    <n v="600"/>
    <n v="18000"/>
    <n v="300"/>
    <s v="USD"/>
    <n v="300"/>
    <n v="9000"/>
    <n v="30"/>
    <n v="300"/>
    <n v="9000"/>
    <n v="0"/>
    <n v="0.89999999999999991"/>
    <n v="0.60000000000000009"/>
    <n v="0.75"/>
    <n v="2.25"/>
  </r>
  <r>
    <s v="DL-5623"/>
    <s v="Freight forwarder ABC"/>
    <x v="1"/>
    <s v="Mogadishu"/>
    <x v="4"/>
    <x v="16"/>
    <d v="2022-08-31T00:00:00"/>
    <d v="2022-09-06T00:00:00"/>
    <x v="0"/>
    <x v="8"/>
    <x v="0"/>
    <s v="Invoiced"/>
    <s v="Invoiced"/>
    <s v="TRANSPORTATION"/>
    <n v="30"/>
    <n v="600"/>
    <s v="USD"/>
    <n v="600"/>
    <n v="18000"/>
    <n v="300"/>
    <s v="USD"/>
    <n v="300"/>
    <n v="9000"/>
    <n v="30"/>
    <n v="300"/>
    <n v="9000"/>
    <n v="0"/>
    <n v="0.89999999999999991"/>
    <n v="0.60000000000000009"/>
    <n v="0.75"/>
    <n v="2.25"/>
  </r>
  <r>
    <s v="DL-5625"/>
    <s v="Freight forwarder ABC"/>
    <x v="1"/>
    <s v="Marrakech"/>
    <x v="1"/>
    <x v="9"/>
    <d v="2022-08-31T00:00:00"/>
    <d v="2022-09-06T00:00:00"/>
    <x v="0"/>
    <x v="8"/>
    <x v="0"/>
    <s v="Invoiced"/>
    <s v="Invoiced"/>
    <s v="TRANSPORTATION"/>
    <n v="30"/>
    <n v="600"/>
    <s v="USD"/>
    <n v="600"/>
    <n v="18000"/>
    <n v="300"/>
    <s v="USD"/>
    <n v="300"/>
    <n v="9000"/>
    <n v="30"/>
    <n v="300"/>
    <n v="9000"/>
    <n v="0"/>
    <n v="0.89999999999999991"/>
    <n v="0.60000000000000009"/>
    <n v="0.75"/>
    <n v="2.25"/>
  </r>
  <r>
    <s v="DL-5627"/>
    <s v="Freight forwarder ABC"/>
    <x v="1"/>
    <s v="Mombasa"/>
    <x v="4"/>
    <x v="6"/>
    <d v="2022-08-31T00:00:00"/>
    <d v="2022-09-06T00:00:00"/>
    <x v="0"/>
    <x v="8"/>
    <x v="0"/>
    <s v="Invoiced"/>
    <s v="Invoiced"/>
    <s v="TRANSPORTATION"/>
    <n v="30"/>
    <n v="600"/>
    <s v="USD"/>
    <n v="600"/>
    <n v="18000"/>
    <n v="300"/>
    <s v="USD"/>
    <n v="300"/>
    <n v="9000"/>
    <n v="30"/>
    <n v="300"/>
    <n v="9000"/>
    <n v="0"/>
    <n v="0.89999999999999991"/>
    <n v="0.60000000000000009"/>
    <n v="0.75"/>
    <n v="2.25"/>
  </r>
  <r>
    <s v="DL-5629"/>
    <s v="Freight forwarder ABC"/>
    <x v="1"/>
    <s v="Mombasa"/>
    <x v="0"/>
    <x v="11"/>
    <d v="2022-09-02T00:00:00"/>
    <d v="2022-09-08T00:00:00"/>
    <x v="0"/>
    <x v="8"/>
    <x v="0"/>
    <s v="Invoiced"/>
    <s v="Missing"/>
    <s v="TRANSPORTATION"/>
    <n v="30"/>
    <n v="600"/>
    <s v="USD"/>
    <n v="600"/>
    <n v="18000"/>
    <n v="300"/>
    <s v="USD"/>
    <n v="300"/>
    <n v="9000"/>
    <n v="30"/>
    <n v="300"/>
    <n v="9000"/>
    <n v="0"/>
    <n v="0.89999999999999991"/>
    <n v="0.60000000000000009"/>
    <n v="0.75"/>
    <n v="2.25"/>
  </r>
  <r>
    <s v="DL-5631"/>
    <s v="Freight forwarder ABC"/>
    <x v="1"/>
    <s v="Marrakech"/>
    <x v="1"/>
    <x v="9"/>
    <d v="2022-09-02T00:00:00"/>
    <d v="2022-09-08T00:00:00"/>
    <x v="0"/>
    <x v="8"/>
    <x v="0"/>
    <s v="Invoiced"/>
    <s v="Missing"/>
    <s v="TRANSPORTATION"/>
    <n v="30"/>
    <n v="600"/>
    <s v="USD"/>
    <n v="600"/>
    <n v="18000"/>
    <n v="300"/>
    <s v="USD"/>
    <n v="300"/>
    <n v="9000"/>
    <n v="30"/>
    <n v="300"/>
    <n v="9000"/>
    <n v="0"/>
    <n v="0.89999999999999991"/>
    <n v="0.60000000000000009"/>
    <n v="0.75"/>
    <n v="2.25"/>
  </r>
  <r>
    <s v="DL-5633"/>
    <s v="Freight forwarder ABC"/>
    <x v="1"/>
    <s v="Zanzibar"/>
    <x v="2"/>
    <x v="13"/>
    <d v="2022-09-02T00:00:00"/>
    <d v="2022-09-09T00:00:00"/>
    <x v="0"/>
    <x v="8"/>
    <x v="0"/>
    <s v="Invoiced"/>
    <s v="Missing"/>
    <s v="TRANSPORTATION"/>
    <n v="30"/>
    <n v="600"/>
    <s v="USD"/>
    <n v="600"/>
    <n v="18000"/>
    <n v="300"/>
    <s v="USD"/>
    <n v="300"/>
    <n v="9000"/>
    <n v="30"/>
    <n v="300"/>
    <n v="9000"/>
    <n v="0"/>
    <n v="1.05"/>
    <n v="0.70000000000000007"/>
    <n v="0.875"/>
    <n v="2.625"/>
  </r>
  <r>
    <s v="DL-5635"/>
    <s v="Freight forwarder ABC"/>
    <x v="1"/>
    <s v="Mogadishu"/>
    <x v="1"/>
    <x v="1"/>
    <d v="2022-09-06T00:00:00"/>
    <d v="2022-09-12T00:00:00"/>
    <x v="0"/>
    <x v="8"/>
    <x v="0"/>
    <s v="Invoiced"/>
    <s v="Missing"/>
    <s v="TRANSPORTATION"/>
    <n v="30"/>
    <n v="600"/>
    <s v="USD"/>
    <n v="600"/>
    <n v="18000"/>
    <n v="300"/>
    <s v="USD"/>
    <n v="300"/>
    <n v="9000"/>
    <n v="30"/>
    <n v="300"/>
    <n v="9000"/>
    <n v="0"/>
    <n v="0.89999999999999991"/>
    <n v="0.60000000000000009"/>
    <n v="0.75"/>
    <n v="2.25"/>
  </r>
  <r>
    <s v="DL-5637"/>
    <s v="Freight forwarder ABC"/>
    <x v="1"/>
    <s v="Addis Ababa"/>
    <x v="0"/>
    <x v="23"/>
    <d v="2022-09-06T00:00:00"/>
    <d v="2022-09-13T00:00:00"/>
    <x v="0"/>
    <x v="8"/>
    <x v="0"/>
    <s v="Invoiced"/>
    <s v="Missing"/>
    <s v="TRANSPORTATION"/>
    <n v="30"/>
    <n v="600"/>
    <s v="USD"/>
    <n v="600"/>
    <n v="18000"/>
    <n v="300"/>
    <s v="USD"/>
    <n v="300"/>
    <n v="9000"/>
    <n v="30"/>
    <n v="300"/>
    <n v="9000"/>
    <n v="0"/>
    <n v="1.05"/>
    <n v="0.70000000000000007"/>
    <n v="0.875"/>
    <n v="2.625"/>
  </r>
  <r>
    <s v="DL-5639"/>
    <s v="Freight forwarder ABC"/>
    <x v="1"/>
    <s v="Mogadishu"/>
    <x v="0"/>
    <x v="0"/>
    <d v="2022-09-08T00:00:00"/>
    <d v="2022-09-13T00:00:00"/>
    <x v="0"/>
    <x v="8"/>
    <x v="0"/>
    <s v="Invoiced"/>
    <s v="Missing"/>
    <s v="TRANSPORTATION"/>
    <n v="30"/>
    <n v="600"/>
    <s v="USD"/>
    <n v="600"/>
    <n v="18000"/>
    <n v="300"/>
    <s v="USD"/>
    <n v="300"/>
    <n v="9000"/>
    <n v="30"/>
    <n v="300"/>
    <n v="9000"/>
    <n v="0"/>
    <n v="0.75"/>
    <n v="0.5"/>
    <n v="0.625"/>
    <n v="1.875"/>
  </r>
  <r>
    <s v="DL-5641"/>
    <s v="Freight forwarder ABC"/>
    <x v="1"/>
    <s v="Addis Ababa"/>
    <x v="4"/>
    <x v="8"/>
    <d v="2022-09-14T00:00:00"/>
    <s v="NULL"/>
    <x v="1"/>
    <x v="9"/>
    <x v="1"/>
    <s v="Missing"/>
    <s v="Missing"/>
    <s v="TRANSPORTATION"/>
    <n v="30"/>
    <n v="600"/>
    <s v="USD"/>
    <n v="600"/>
    <n v="18000"/>
    <n v="300"/>
    <s v="USD"/>
    <n v="300"/>
    <n v="9000"/>
    <n v="30"/>
    <n v="300"/>
    <n v="9000"/>
    <n v="0"/>
    <n v="0"/>
    <n v="0"/>
    <n v="0"/>
    <n v="0"/>
  </r>
  <r>
    <s v="DL-5665"/>
    <s v="Freight forwarder ABC"/>
    <x v="1"/>
    <s v="Mogadishu"/>
    <x v="2"/>
    <x v="2"/>
    <d v="2022-09-09T00:00:00"/>
    <d v="2022-09-14T00:00:00"/>
    <x v="0"/>
    <x v="8"/>
    <x v="0"/>
    <s v="Invoiced"/>
    <s v="Missing"/>
    <s v="TRANSPORTATION"/>
    <n v="30"/>
    <n v="600"/>
    <s v="USD"/>
    <n v="600"/>
    <n v="18000"/>
    <n v="300"/>
    <s v="USD"/>
    <n v="300"/>
    <n v="9000"/>
    <n v="30"/>
    <n v="300"/>
    <n v="9000"/>
    <n v="0"/>
    <n v="0.75"/>
    <n v="0.5"/>
    <n v="0.625"/>
    <n v="1.875"/>
  </r>
  <r>
    <s v="DL-5666"/>
    <s v="Freight forwarder ABC"/>
    <x v="1"/>
    <s v="Mogadishu"/>
    <x v="3"/>
    <x v="20"/>
    <d v="2022-09-10T00:00:00"/>
    <s v="NULL"/>
    <x v="1"/>
    <x v="9"/>
    <x v="1"/>
    <s v="Invoiced"/>
    <s v="Missing"/>
    <s v="TRANSPORTATION"/>
    <n v="30"/>
    <n v="600"/>
    <s v="USD"/>
    <n v="600"/>
    <n v="18000"/>
    <n v="300"/>
    <s v="USD"/>
    <n v="300"/>
    <n v="9000"/>
    <n v="30"/>
    <n v="300"/>
    <n v="9000"/>
    <n v="0"/>
    <n v="0"/>
    <n v="0"/>
    <n v="0"/>
    <n v="0"/>
  </r>
  <r>
    <s v="DL-5667"/>
    <s v="Freight forwarder ABC"/>
    <x v="1"/>
    <s v="Addis Ababa"/>
    <x v="4"/>
    <x v="8"/>
    <d v="2022-09-10T00:00:00"/>
    <d v="2022-09-14T00:00:00"/>
    <x v="0"/>
    <x v="8"/>
    <x v="0"/>
    <s v="Invoiced"/>
    <s v="Missing"/>
    <s v="TRANSPORTATION"/>
    <n v="30"/>
    <n v="600"/>
    <s v="USD"/>
    <n v="600"/>
    <n v="18000"/>
    <n v="300"/>
    <s v="USD"/>
    <n v="300"/>
    <n v="9000"/>
    <n v="30"/>
    <n v="300"/>
    <n v="9000"/>
    <n v="0"/>
    <n v="0.6"/>
    <n v="0.4"/>
    <n v="0.5"/>
    <n v="1.5"/>
  </r>
  <r>
    <s v="DL-5668"/>
    <s v="Freight forwarder ABC"/>
    <x v="1"/>
    <s v="Mombasa"/>
    <x v="2"/>
    <x v="3"/>
    <d v="2022-09-09T00:00:00"/>
    <d v="2022-09-13T00:00:00"/>
    <x v="0"/>
    <x v="8"/>
    <x v="0"/>
    <s v="Invoiced"/>
    <s v="Missing"/>
    <s v="TRANSPORTATION"/>
    <n v="30"/>
    <n v="600"/>
    <s v="USD"/>
    <n v="600"/>
    <n v="18000"/>
    <n v="300"/>
    <s v="USD"/>
    <n v="300"/>
    <n v="9000"/>
    <n v="30"/>
    <n v="300"/>
    <n v="9000"/>
    <n v="0"/>
    <n v="0.6"/>
    <n v="0.4"/>
    <n v="0.5"/>
    <n v="1.5"/>
  </r>
  <r>
    <s v="DL-5669"/>
    <s v="Freight forwarder ABC"/>
    <x v="1"/>
    <s v="Zanzibar"/>
    <x v="2"/>
    <x v="13"/>
    <d v="2022-09-10T00:00:00"/>
    <d v="2022-09-14T00:00:00"/>
    <x v="0"/>
    <x v="8"/>
    <x v="0"/>
    <s v="Invoiced"/>
    <s v="Missing"/>
    <s v="TRANSPORTATION"/>
    <n v="30"/>
    <n v="600"/>
    <s v="USD"/>
    <n v="600"/>
    <n v="18000"/>
    <n v="300"/>
    <s v="USD"/>
    <n v="300"/>
    <n v="9000"/>
    <n v="30"/>
    <n v="300"/>
    <n v="9000"/>
    <n v="0"/>
    <n v="0.6"/>
    <n v="0.4"/>
    <n v="0.5"/>
    <n v="1.5"/>
  </r>
  <r>
    <s v="DL-5670"/>
    <s v="Freight forwarder ABC"/>
    <x v="1"/>
    <s v="Addis Ababa"/>
    <x v="1"/>
    <x v="17"/>
    <d v="2022-09-10T00:00:00"/>
    <s v="NULL"/>
    <x v="1"/>
    <x v="9"/>
    <x v="1"/>
    <s v="Invoiced"/>
    <s v="Missing"/>
    <s v="TRANSPORTATION"/>
    <n v="30"/>
    <n v="600"/>
    <s v="USD"/>
    <n v="600"/>
    <n v="18000"/>
    <n v="300"/>
    <s v="USD"/>
    <n v="300"/>
    <n v="9000"/>
    <n v="30"/>
    <n v="300"/>
    <n v="9000"/>
    <n v="0"/>
    <n v="0"/>
    <n v="0"/>
    <n v="0"/>
    <n v="0"/>
  </r>
  <r>
    <s v="DL-5671"/>
    <s v="Freight forwarder ABC"/>
    <x v="1"/>
    <s v="Mogadishu"/>
    <x v="4"/>
    <x v="16"/>
    <d v="2022-09-10T00:00:00"/>
    <s v="NULL"/>
    <x v="1"/>
    <x v="9"/>
    <x v="1"/>
    <s v="Invoiced"/>
    <s v="Missing"/>
    <s v="TRANSPORTATION"/>
    <n v="30"/>
    <n v="600"/>
    <s v="USD"/>
    <n v="600"/>
    <n v="18000"/>
    <n v="300"/>
    <s v="USD"/>
    <n v="300"/>
    <n v="9000"/>
    <n v="30"/>
    <n v="300"/>
    <n v="9000"/>
    <n v="0"/>
    <n v="0"/>
    <n v="0"/>
    <n v="0"/>
    <n v="0"/>
  </r>
  <r>
    <s v="DL-5672"/>
    <s v="Freight forwarder ABC"/>
    <x v="1"/>
    <s v="Mombasa"/>
    <x v="4"/>
    <x v="6"/>
    <d v="2022-09-10T00:00:00"/>
    <d v="2022-09-14T00:00:00"/>
    <x v="0"/>
    <x v="8"/>
    <x v="0"/>
    <s v="Invoiced"/>
    <s v="Missing"/>
    <s v="TRANSPORTATION"/>
    <n v="30"/>
    <n v="600"/>
    <s v="USD"/>
    <n v="600"/>
    <n v="18000"/>
    <n v="300"/>
    <s v="USD"/>
    <n v="300"/>
    <n v="9000"/>
    <n v="30"/>
    <n v="300"/>
    <n v="9000"/>
    <n v="0"/>
    <n v="0.6"/>
    <n v="0.4"/>
    <n v="0.5"/>
    <n v="1.5"/>
  </r>
  <r>
    <s v="DL-5673"/>
    <s v="Freight forwarder ABC"/>
    <x v="1"/>
    <s v="Marrakech"/>
    <x v="4"/>
    <x v="21"/>
    <d v="2022-09-12T00:00:00"/>
    <s v="NULL"/>
    <x v="1"/>
    <x v="9"/>
    <x v="1"/>
    <s v="Invoiced"/>
    <s v="Missing"/>
    <s v="TRANSPORTATION"/>
    <n v="30"/>
    <n v="600"/>
    <s v="USD"/>
    <n v="600"/>
    <n v="18000"/>
    <n v="300"/>
    <s v="USD"/>
    <n v="300"/>
    <n v="9000"/>
    <n v="30"/>
    <n v="300"/>
    <n v="9000"/>
    <n v="0"/>
    <n v="0"/>
    <n v="0"/>
    <n v="0"/>
    <n v="0"/>
  </r>
  <r>
    <s v="DL-5674"/>
    <s v="Freight forwarder ABC"/>
    <x v="1"/>
    <s v="Zanzibar"/>
    <x v="0"/>
    <x v="15"/>
    <d v="2022-09-10T00:00:00"/>
    <s v="NULL"/>
    <x v="1"/>
    <x v="9"/>
    <x v="1"/>
    <s v="Invoiced"/>
    <s v="Missing"/>
    <s v="TRANSPORTATION"/>
    <n v="30"/>
    <n v="600"/>
    <s v="USD"/>
    <n v="600"/>
    <n v="18000"/>
    <n v="300"/>
    <s v="USD"/>
    <n v="300"/>
    <n v="9000"/>
    <n v="30"/>
    <n v="300"/>
    <n v="9000"/>
    <n v="0"/>
    <n v="0"/>
    <n v="0"/>
    <n v="0"/>
    <n v="0"/>
  </r>
  <r>
    <s v="DL-5675"/>
    <s v="Freight forwarder ABC"/>
    <x v="1"/>
    <s v="Marrakech"/>
    <x v="2"/>
    <x v="22"/>
    <d v="2022-09-10T00:00:00"/>
    <d v="2022-09-14T00:00:00"/>
    <x v="0"/>
    <x v="8"/>
    <x v="0"/>
    <s v="Invoiced"/>
    <s v="Missing"/>
    <s v="TRANSPORTATION"/>
    <n v="30"/>
    <n v="600"/>
    <s v="USD"/>
    <n v="600"/>
    <n v="18000"/>
    <n v="300"/>
    <s v="USD"/>
    <n v="300"/>
    <n v="9000"/>
    <n v="30"/>
    <n v="300"/>
    <n v="9000"/>
    <n v="0"/>
    <n v="0.6"/>
    <n v="0.4"/>
    <n v="0.5"/>
    <n v="1.5"/>
  </r>
  <r>
    <s v="DL-5676"/>
    <s v="Freight forwarder ABC"/>
    <x v="1"/>
    <s v="Zanzibar"/>
    <x v="0"/>
    <x v="15"/>
    <d v="2022-09-12T00:00:00"/>
    <s v="NULL"/>
    <x v="1"/>
    <x v="9"/>
    <x v="1"/>
    <s v="Invoiced"/>
    <s v="Missing"/>
    <s v="TRANSPORTATION"/>
    <n v="30"/>
    <n v="600"/>
    <s v="USD"/>
    <n v="600"/>
    <n v="18000"/>
    <n v="300"/>
    <s v="USD"/>
    <n v="300"/>
    <n v="9000"/>
    <n v="30"/>
    <n v="300"/>
    <n v="9000"/>
    <n v="0"/>
    <n v="0"/>
    <n v="0"/>
    <n v="0"/>
    <n v="0"/>
  </r>
  <r>
    <s v="DL-5677"/>
    <s v="Freight forwarder ABC"/>
    <x v="1"/>
    <s v="Marrakech"/>
    <x v="0"/>
    <x v="5"/>
    <d v="2022-09-12T00:00:00"/>
    <s v="NULL"/>
    <x v="1"/>
    <x v="9"/>
    <x v="1"/>
    <s v="Invoiced"/>
    <s v="Missing"/>
    <s v="TRANSPORTATION"/>
    <n v="30"/>
    <n v="600"/>
    <s v="USD"/>
    <n v="600"/>
    <n v="18000"/>
    <n v="300"/>
    <s v="USD"/>
    <n v="300"/>
    <n v="9000"/>
    <n v="30"/>
    <n v="300"/>
    <n v="9000"/>
    <n v="0"/>
    <n v="0"/>
    <n v="0"/>
    <n v="0"/>
    <n v="0"/>
  </r>
  <r>
    <s v="DL-5678"/>
    <s v="Freight forwarder ABC"/>
    <x v="1"/>
    <s v="Mogadishu"/>
    <x v="1"/>
    <x v="1"/>
    <d v="2022-09-12T00:00:00"/>
    <s v="NULL"/>
    <x v="1"/>
    <x v="9"/>
    <x v="1"/>
    <s v="Invoiced"/>
    <s v="Missing"/>
    <s v="TRANSPORTATION"/>
    <n v="30"/>
    <n v="600"/>
    <s v="USD"/>
    <n v="600"/>
    <n v="18000"/>
    <n v="300"/>
    <s v="USD"/>
    <n v="300"/>
    <n v="9000"/>
    <n v="30"/>
    <n v="300"/>
    <n v="9000"/>
    <n v="0"/>
    <n v="0"/>
    <n v="0"/>
    <n v="0"/>
    <n v="0"/>
  </r>
  <r>
    <s v="DL-5679"/>
    <s v="Freight forwarder ABC"/>
    <x v="1"/>
    <s v="Mogadishu"/>
    <x v="1"/>
    <x v="1"/>
    <d v="2022-09-12T00:00:00"/>
    <s v="NULL"/>
    <x v="1"/>
    <x v="9"/>
    <x v="1"/>
    <s v="Invoiced"/>
    <s v="Missing"/>
    <s v="TRANSPORTATION"/>
    <n v="30"/>
    <n v="600"/>
    <s v="USD"/>
    <n v="600"/>
    <n v="18000"/>
    <n v="300"/>
    <s v="USD"/>
    <n v="300"/>
    <n v="9000"/>
    <n v="30"/>
    <n v="300"/>
    <n v="9000"/>
    <n v="0"/>
    <n v="0"/>
    <n v="0"/>
    <n v="0"/>
    <n v="0"/>
  </r>
  <r>
    <s v="DL-5680"/>
    <s v="Freight forwarder ABC"/>
    <x v="1"/>
    <s v="Addis Ababa"/>
    <x v="3"/>
    <x v="7"/>
    <d v="2022-09-12T00:00:00"/>
    <s v="NULL"/>
    <x v="1"/>
    <x v="9"/>
    <x v="1"/>
    <s v="Invoiced"/>
    <s v="Missing"/>
    <s v="TRANSPORTATION"/>
    <n v="30"/>
    <n v="600"/>
    <s v="USD"/>
    <n v="600"/>
    <n v="18000"/>
    <n v="300"/>
    <s v="USD"/>
    <n v="300"/>
    <n v="9000"/>
    <n v="30"/>
    <n v="300"/>
    <n v="9000"/>
    <n v="0"/>
    <n v="0"/>
    <n v="0"/>
    <n v="0"/>
    <n v="0"/>
  </r>
  <r>
    <s v="DL-5681"/>
    <s v="Freight forwarder ABC"/>
    <x v="1"/>
    <s v="Zanzibar"/>
    <x v="3"/>
    <x v="10"/>
    <d v="2022-08-22T00:00:00"/>
    <d v="2022-08-28T00:00:00"/>
    <x v="0"/>
    <x v="7"/>
    <x v="0"/>
    <s v="Invoiced"/>
    <s v="Invoiced"/>
    <s v="TRANSPORTATION"/>
    <n v="30"/>
    <n v="600"/>
    <s v="USD"/>
    <n v="600"/>
    <n v="18000"/>
    <n v="300"/>
    <s v="USD"/>
    <n v="300"/>
    <n v="9000"/>
    <n v="30"/>
    <n v="300"/>
    <n v="9000"/>
    <n v="0"/>
    <n v="0.89999999999999991"/>
    <n v="0.60000000000000009"/>
    <n v="0.75"/>
    <n v="2.25"/>
  </r>
  <r>
    <s v="DL-5682"/>
    <s v="Freight forwarder ABC"/>
    <x v="1"/>
    <s v="Mogadishu"/>
    <x v="2"/>
    <x v="2"/>
    <d v="2022-08-25T00:00:00"/>
    <d v="2022-08-29T00:00:00"/>
    <x v="0"/>
    <x v="7"/>
    <x v="0"/>
    <s v="Invoiced"/>
    <s v="Invoiced"/>
    <s v="TRANSPORTATION"/>
    <n v="30"/>
    <n v="600"/>
    <s v="USD"/>
    <n v="600"/>
    <n v="18000"/>
    <n v="300"/>
    <s v="USD"/>
    <n v="300"/>
    <n v="9000"/>
    <n v="30"/>
    <n v="300"/>
    <n v="9000"/>
    <n v="0"/>
    <n v="0.6"/>
    <n v="0.4"/>
    <n v="0.5"/>
    <n v="1.5"/>
  </r>
  <r>
    <s v="DL-5683"/>
    <s v="Freight forwarder ABC"/>
    <x v="1"/>
    <s v="Zanzibar"/>
    <x v="2"/>
    <x v="13"/>
    <d v="2022-08-25T00:00:00"/>
    <d v="2022-08-31T00:00:00"/>
    <x v="0"/>
    <x v="7"/>
    <x v="0"/>
    <s v="Invoiced"/>
    <s v="Invoiced"/>
    <s v="TRANSPORTATION"/>
    <n v="30"/>
    <n v="600"/>
    <s v="USD"/>
    <n v="600"/>
    <n v="18000"/>
    <n v="300"/>
    <s v="USD"/>
    <n v="300"/>
    <n v="9000"/>
    <n v="30"/>
    <n v="300"/>
    <n v="9000"/>
    <n v="0"/>
    <n v="0.89999999999999991"/>
    <n v="0.60000000000000009"/>
    <n v="0.75"/>
    <n v="2.25"/>
  </r>
  <r>
    <s v="DL-5684"/>
    <s v="Freight forwarder ABC"/>
    <x v="1"/>
    <s v="Mombasa"/>
    <x v="1"/>
    <x v="18"/>
    <d v="2022-08-25T00:00:00"/>
    <d v="2022-08-29T00:00:00"/>
    <x v="0"/>
    <x v="7"/>
    <x v="0"/>
    <s v="Invoiced"/>
    <s v="Invoiced"/>
    <s v="TRANSPORTATION"/>
    <n v="30"/>
    <n v="600"/>
    <s v="USD"/>
    <n v="600"/>
    <n v="18000"/>
    <n v="300"/>
    <s v="USD"/>
    <n v="300"/>
    <n v="9000"/>
    <n v="30"/>
    <n v="300"/>
    <n v="9000"/>
    <n v="0"/>
    <n v="0.6"/>
    <n v="0.4"/>
    <n v="0.5"/>
    <n v="1.5"/>
  </r>
  <r>
    <s v="DL-5685"/>
    <s v="Freight forwarder ABC"/>
    <x v="1"/>
    <s v="Marrakech"/>
    <x v="2"/>
    <x v="22"/>
    <d v="2022-08-29T00:00:00"/>
    <d v="2022-09-05T00:00:00"/>
    <x v="0"/>
    <x v="8"/>
    <x v="0"/>
    <s v="Invoiced"/>
    <s v="Invoiced"/>
    <s v="TRANSPORTATION"/>
    <n v="30"/>
    <n v="600"/>
    <s v="USD"/>
    <n v="600"/>
    <n v="18000"/>
    <n v="300"/>
    <s v="USD"/>
    <n v="300"/>
    <n v="9000"/>
    <n v="30"/>
    <n v="300"/>
    <n v="9000"/>
    <n v="0"/>
    <n v="1.05"/>
    <n v="0.70000000000000007"/>
    <n v="0.875"/>
    <n v="2.625"/>
  </r>
  <r>
    <s v="DL-5686"/>
    <s v="Freight forwarder ABC"/>
    <x v="1"/>
    <s v="Mogadishu"/>
    <x v="1"/>
    <x v="1"/>
    <d v="2022-08-25T00:00:00"/>
    <d v="2022-08-30T00:00:00"/>
    <x v="0"/>
    <x v="7"/>
    <x v="0"/>
    <s v="Invoiced"/>
    <s v="Invoiced"/>
    <s v="TRANSPORTATION"/>
    <n v="30"/>
    <n v="600"/>
    <s v="USD"/>
    <n v="600"/>
    <n v="18000"/>
    <n v="300"/>
    <s v="USD"/>
    <n v="300"/>
    <n v="9000"/>
    <n v="30"/>
    <n v="300"/>
    <n v="9000"/>
    <n v="0"/>
    <n v="0.75"/>
    <n v="0.5"/>
    <n v="0.625"/>
    <n v="1.875"/>
  </r>
  <r>
    <s v="DL-5687"/>
    <s v="Freight forwarder ABC"/>
    <x v="1"/>
    <s v="Mombasa"/>
    <x v="2"/>
    <x v="3"/>
    <d v="2022-08-30T00:00:00"/>
    <d v="2022-09-05T00:00:00"/>
    <x v="0"/>
    <x v="8"/>
    <x v="0"/>
    <s v="Invoiced"/>
    <s v="Invoiced"/>
    <s v="TRANSPORTATION"/>
    <n v="30"/>
    <n v="600"/>
    <s v="USD"/>
    <n v="600"/>
    <n v="18000"/>
    <n v="300"/>
    <s v="USD"/>
    <n v="300"/>
    <n v="9000"/>
    <n v="30"/>
    <n v="300"/>
    <n v="9000"/>
    <n v="0"/>
    <n v="0.89999999999999991"/>
    <n v="0.60000000000000009"/>
    <n v="0.75"/>
    <n v="2.25"/>
  </r>
  <r>
    <s v="DL-5688"/>
    <s v="Freight forwarder ABC"/>
    <x v="1"/>
    <s v="Mombasa"/>
    <x v="3"/>
    <x v="19"/>
    <d v="2022-08-25T00:00:00"/>
    <d v="2022-08-29T00:00:00"/>
    <x v="0"/>
    <x v="7"/>
    <x v="0"/>
    <s v="Invoiced"/>
    <s v="Invoiced"/>
    <s v="TRANSPORTATION"/>
    <n v="30"/>
    <n v="600"/>
    <s v="USD"/>
    <n v="600"/>
    <n v="18000"/>
    <n v="300"/>
    <s v="USD"/>
    <n v="300"/>
    <n v="9000"/>
    <n v="30"/>
    <n v="300"/>
    <n v="9000"/>
    <n v="0"/>
    <n v="0.6"/>
    <n v="0.4"/>
    <n v="0.5"/>
    <n v="1.5"/>
  </r>
  <r>
    <s v="DL-5689"/>
    <s v="Freight forwarder ABC"/>
    <x v="1"/>
    <s v="Mombasa"/>
    <x v="4"/>
    <x v="6"/>
    <d v="2022-08-25T00:00:00"/>
    <d v="2022-08-29T00:00:00"/>
    <x v="0"/>
    <x v="7"/>
    <x v="0"/>
    <s v="Invoiced"/>
    <s v="Invoiced"/>
    <s v="TRANSPORTATION"/>
    <n v="30"/>
    <n v="600"/>
    <s v="USD"/>
    <n v="600"/>
    <n v="18000"/>
    <n v="300"/>
    <s v="USD"/>
    <n v="300"/>
    <n v="9000"/>
    <n v="30"/>
    <n v="300"/>
    <n v="9000"/>
    <n v="0"/>
    <n v="0.6"/>
    <n v="0.4"/>
    <n v="0.5"/>
    <n v="1.5"/>
  </r>
  <r>
    <s v="DL-5690"/>
    <s v="Freight forwarder ABC"/>
    <x v="1"/>
    <s v="Zanzibar"/>
    <x v="0"/>
    <x v="15"/>
    <d v="2022-08-25T00:00:00"/>
    <d v="2022-08-29T00:00:00"/>
    <x v="0"/>
    <x v="7"/>
    <x v="0"/>
    <s v="Invoiced"/>
    <s v="Invoiced"/>
    <s v="TRANSPORTATION"/>
    <n v="30"/>
    <n v="600"/>
    <s v="USD"/>
    <n v="600"/>
    <n v="18000"/>
    <n v="300"/>
    <s v="USD"/>
    <n v="300"/>
    <n v="9000"/>
    <n v="30"/>
    <n v="300"/>
    <n v="9000"/>
    <n v="0"/>
    <n v="0.6"/>
    <n v="0.4"/>
    <n v="0.5"/>
    <n v="1.5"/>
  </r>
  <r>
    <s v="DL-5691"/>
    <s v="Freight forwarder ABC"/>
    <x v="1"/>
    <s v="Mombasa"/>
    <x v="4"/>
    <x v="6"/>
    <d v="2022-08-25T00:00:00"/>
    <d v="2022-08-29T00:00:00"/>
    <x v="0"/>
    <x v="7"/>
    <x v="0"/>
    <s v="Invoiced"/>
    <s v="Invoiced"/>
    <s v="TRANSPORTATION"/>
    <n v="30"/>
    <n v="600"/>
    <s v="USD"/>
    <n v="600"/>
    <n v="18000"/>
    <n v="300"/>
    <s v="USD"/>
    <n v="300"/>
    <n v="9000"/>
    <n v="30"/>
    <n v="300"/>
    <n v="9000"/>
    <n v="0"/>
    <n v="0.6"/>
    <n v="0.4"/>
    <n v="0.5"/>
    <n v="1.5"/>
  </r>
  <r>
    <s v="DL-5692"/>
    <s v="Freight forwarder ABC"/>
    <x v="1"/>
    <s v="Addis Ababa"/>
    <x v="0"/>
    <x v="23"/>
    <d v="2022-08-25T00:00:00"/>
    <d v="2022-08-29T00:00:00"/>
    <x v="0"/>
    <x v="7"/>
    <x v="0"/>
    <s v="Invoiced"/>
    <s v="Invoiced"/>
    <s v="TRANSPORTATION"/>
    <n v="30"/>
    <n v="600"/>
    <s v="USD"/>
    <n v="600"/>
    <n v="18000"/>
    <n v="300"/>
    <s v="USD"/>
    <n v="300"/>
    <n v="9000"/>
    <n v="30"/>
    <n v="300"/>
    <n v="9000"/>
    <n v="0"/>
    <n v="0.6"/>
    <n v="0.4"/>
    <n v="0.5"/>
    <n v="1.5"/>
  </r>
  <r>
    <s v="DL-5693"/>
    <s v="Freight forwarder ABC"/>
    <x v="1"/>
    <s v="Marrakech"/>
    <x v="4"/>
    <x v="21"/>
    <d v="2022-08-29T00:00:00"/>
    <d v="2022-09-05T00:00:00"/>
    <x v="0"/>
    <x v="8"/>
    <x v="0"/>
    <s v="Invoiced"/>
    <s v="Invoiced"/>
    <s v="TRANSPORTATION"/>
    <n v="30"/>
    <n v="600"/>
    <s v="USD"/>
    <n v="600"/>
    <n v="18000"/>
    <n v="300"/>
    <s v="USD"/>
    <n v="300"/>
    <n v="9000"/>
    <n v="30"/>
    <n v="300"/>
    <n v="9000"/>
    <n v="0"/>
    <n v="1.05"/>
    <n v="0.70000000000000007"/>
    <n v="0.875"/>
    <n v="2.625"/>
  </r>
  <r>
    <s v="DL-5694"/>
    <s v="Freight forwarder ABC"/>
    <x v="1"/>
    <s v="Marrakech"/>
    <x v="0"/>
    <x v="5"/>
    <d v="2022-08-29T00:00:00"/>
    <d v="2022-09-07T00:00:00"/>
    <x v="0"/>
    <x v="8"/>
    <x v="0"/>
    <s v="Invoiced"/>
    <s v="Invoiced"/>
    <s v="TRANSPORTATION"/>
    <n v="30"/>
    <n v="600"/>
    <s v="USD"/>
    <n v="600"/>
    <n v="18000"/>
    <n v="300"/>
    <s v="USD"/>
    <n v="300"/>
    <n v="9000"/>
    <n v="30"/>
    <n v="300"/>
    <n v="9000"/>
    <n v="0"/>
    <n v="1.3499999999999999"/>
    <n v="0.9"/>
    <n v="1.125"/>
    <n v="3.375"/>
  </r>
  <r>
    <s v="DL-5695"/>
    <s v="Freight forwarder ABC"/>
    <x v="1"/>
    <s v="Zanzibar"/>
    <x v="3"/>
    <x v="10"/>
    <d v="2022-08-31T00:00:00"/>
    <d v="2022-09-06T00:00:00"/>
    <x v="0"/>
    <x v="8"/>
    <x v="0"/>
    <s v="Invoiced"/>
    <s v="Invoiced"/>
    <s v="TRANSPORTATION"/>
    <n v="30"/>
    <n v="600"/>
    <s v="USD"/>
    <n v="600"/>
    <n v="18000"/>
    <n v="300"/>
    <s v="USD"/>
    <n v="300"/>
    <n v="9000"/>
    <n v="30"/>
    <n v="300"/>
    <n v="9000"/>
    <n v="0"/>
    <n v="0.89999999999999991"/>
    <n v="0.60000000000000009"/>
    <n v="0.75"/>
    <n v="2.25"/>
  </r>
  <r>
    <s v="DL-5696"/>
    <s v="Freight forwarder ABC"/>
    <x v="1"/>
    <s v="Addis Ababa"/>
    <x v="2"/>
    <x v="14"/>
    <d v="2022-08-29T00:00:00"/>
    <d v="2022-09-05T00:00:00"/>
    <x v="0"/>
    <x v="8"/>
    <x v="0"/>
    <s v="Invoiced"/>
    <s v="Invoiced"/>
    <s v="TRANSPORTATION"/>
    <n v="30"/>
    <n v="600"/>
    <s v="USD"/>
    <n v="600"/>
    <n v="18000"/>
    <n v="300"/>
    <s v="USD"/>
    <n v="300"/>
    <n v="9000"/>
    <n v="30"/>
    <n v="300"/>
    <n v="9000"/>
    <n v="0"/>
    <n v="1.05"/>
    <n v="0.70000000000000007"/>
    <n v="0.875"/>
    <n v="2.625"/>
  </r>
  <r>
    <s v="DL-5697"/>
    <s v="Freight forwarder ABC"/>
    <x v="1"/>
    <s v="Mombasa"/>
    <x v="2"/>
    <x v="3"/>
    <d v="2022-08-29T00:00:00"/>
    <d v="2022-09-03T00:00:00"/>
    <x v="0"/>
    <x v="8"/>
    <x v="0"/>
    <s v="Invoiced"/>
    <s v="Invoiced"/>
    <s v="TRANSPORTATION"/>
    <n v="30"/>
    <n v="600"/>
    <s v="USD"/>
    <n v="600"/>
    <n v="18000"/>
    <n v="300"/>
    <s v="USD"/>
    <n v="300"/>
    <n v="9000"/>
    <n v="30"/>
    <n v="300"/>
    <n v="9000"/>
    <n v="0"/>
    <n v="0.75"/>
    <n v="0.5"/>
    <n v="0.625"/>
    <n v="1.875"/>
  </r>
  <r>
    <s v="DL-5698"/>
    <s v="Freight forwarder ABC"/>
    <x v="1"/>
    <s v="Zanzibar"/>
    <x v="2"/>
    <x v="13"/>
    <d v="2022-08-30T00:00:00"/>
    <d v="2022-09-06T00:00:00"/>
    <x v="0"/>
    <x v="8"/>
    <x v="0"/>
    <s v="Invoiced"/>
    <s v="Invoiced"/>
    <s v="TRANSPORTATION"/>
    <n v="30"/>
    <n v="600"/>
    <s v="USD"/>
    <n v="600"/>
    <n v="18000"/>
    <n v="300"/>
    <s v="USD"/>
    <n v="300"/>
    <n v="9000"/>
    <n v="30"/>
    <n v="300"/>
    <n v="9000"/>
    <n v="0"/>
    <n v="1.05"/>
    <n v="0.70000000000000007"/>
    <n v="0.875"/>
    <n v="2.625"/>
  </r>
  <r>
    <s v="DL-5699"/>
    <s v="Freight forwarder ABC"/>
    <x v="1"/>
    <s v="Marrakech"/>
    <x v="0"/>
    <x v="5"/>
    <d v="2022-08-29T00:00:00"/>
    <d v="2022-09-04T00:00:00"/>
    <x v="0"/>
    <x v="8"/>
    <x v="0"/>
    <s v="Invoiced"/>
    <s v="Invoiced"/>
    <s v="TRANSPORTATION"/>
    <n v="30"/>
    <n v="600"/>
    <s v="USD"/>
    <n v="600"/>
    <n v="18000"/>
    <n v="300"/>
    <s v="USD"/>
    <n v="300"/>
    <n v="9000"/>
    <n v="30"/>
    <n v="300"/>
    <n v="9000"/>
    <n v="0"/>
    <n v="0.89999999999999991"/>
    <n v="0.60000000000000009"/>
    <n v="0.75"/>
    <n v="2.25"/>
  </r>
  <r>
    <s v="DL-5700"/>
    <s v="Freight forwarder ABC"/>
    <x v="1"/>
    <s v="Mombasa"/>
    <x v="3"/>
    <x v="19"/>
    <d v="2022-08-29T00:00:00"/>
    <d v="2022-09-04T00:00:00"/>
    <x v="0"/>
    <x v="8"/>
    <x v="0"/>
    <s v="Invoiced"/>
    <s v="Invoiced"/>
    <s v="TRANSPORTATION"/>
    <n v="30"/>
    <n v="600"/>
    <s v="USD"/>
    <n v="600"/>
    <n v="18000"/>
    <n v="300"/>
    <s v="USD"/>
    <n v="300"/>
    <n v="9000"/>
    <n v="30"/>
    <n v="300"/>
    <n v="9000"/>
    <n v="0"/>
    <n v="0.89999999999999991"/>
    <n v="0.60000000000000009"/>
    <n v="0.75"/>
    <n v="2.25"/>
  </r>
  <r>
    <s v="DL-5701"/>
    <s v="Freight forwarder ABC"/>
    <x v="1"/>
    <s v="Addis Ababa"/>
    <x v="4"/>
    <x v="8"/>
    <d v="2022-08-30T00:00:00"/>
    <d v="2022-09-06T00:00:00"/>
    <x v="0"/>
    <x v="8"/>
    <x v="0"/>
    <s v="Invoiced"/>
    <s v="Invoiced"/>
    <s v="TRANSPORTATION"/>
    <n v="30"/>
    <n v="600"/>
    <s v="USD"/>
    <n v="600"/>
    <n v="18000"/>
    <n v="300"/>
    <s v="USD"/>
    <n v="300"/>
    <n v="9000"/>
    <n v="30"/>
    <n v="300"/>
    <n v="9000"/>
    <n v="0"/>
    <n v="1.05"/>
    <n v="0.70000000000000007"/>
    <n v="0.875"/>
    <n v="2.625"/>
  </r>
  <r>
    <s v="DL-5702"/>
    <s v="Freight forwarder ABC"/>
    <x v="1"/>
    <s v="Marrakech"/>
    <x v="1"/>
    <x v="9"/>
    <d v="2022-08-29T00:00:00"/>
    <d v="2022-09-04T00:00:00"/>
    <x v="0"/>
    <x v="8"/>
    <x v="0"/>
    <s v="Invoiced"/>
    <s v="Invoiced"/>
    <s v="TRANSPORTATION"/>
    <n v="30"/>
    <n v="600"/>
    <s v="USD"/>
    <n v="600"/>
    <n v="18000"/>
    <n v="300"/>
    <s v="USD"/>
    <n v="300"/>
    <n v="9000"/>
    <n v="30"/>
    <n v="300"/>
    <n v="9000"/>
    <n v="0"/>
    <n v="0.89999999999999991"/>
    <n v="0.60000000000000009"/>
    <n v="0.75"/>
    <n v="2.25"/>
  </r>
  <r>
    <s v="DL-5703"/>
    <s v="Freight forwarder ABC"/>
    <x v="1"/>
    <s v="Zanzibar"/>
    <x v="0"/>
    <x v="15"/>
    <d v="2022-08-31T00:00:00"/>
    <d v="2022-09-06T00:00:00"/>
    <x v="0"/>
    <x v="8"/>
    <x v="0"/>
    <s v="Invoiced"/>
    <s v="Invoiced"/>
    <s v="TRANSPORTATION"/>
    <n v="30"/>
    <n v="600"/>
    <s v="USD"/>
    <n v="600"/>
    <n v="18000"/>
    <n v="300"/>
    <s v="USD"/>
    <n v="300"/>
    <n v="9000"/>
    <n v="30"/>
    <n v="300"/>
    <n v="9000"/>
    <n v="0"/>
    <n v="0.89999999999999991"/>
    <n v="0.60000000000000009"/>
    <n v="0.75"/>
    <n v="2.25"/>
  </r>
  <r>
    <s v="DL-5704"/>
    <s v="Freight forwarder ABC"/>
    <x v="1"/>
    <s v="Marrakech"/>
    <x v="4"/>
    <x v="21"/>
    <d v="2022-08-29T00:00:00"/>
    <d v="2022-09-05T00:00:00"/>
    <x v="0"/>
    <x v="8"/>
    <x v="0"/>
    <s v="Invoiced"/>
    <s v="Invoiced"/>
    <s v="TRANSPORTATION"/>
    <n v="30"/>
    <n v="600"/>
    <s v="USD"/>
    <n v="600"/>
    <n v="18000"/>
    <n v="300"/>
    <s v="USD"/>
    <n v="300"/>
    <n v="9000"/>
    <n v="30"/>
    <n v="300"/>
    <n v="9000"/>
    <n v="0"/>
    <n v="1.05"/>
    <n v="0.70000000000000007"/>
    <n v="0.875"/>
    <n v="2.625"/>
  </r>
  <r>
    <s v="DL-5705"/>
    <s v="Freight forwarder ABC"/>
    <x v="1"/>
    <s v="Marrakech"/>
    <x v="3"/>
    <x v="4"/>
    <d v="2022-08-29T00:00:00"/>
    <d v="2022-09-03T00:00:00"/>
    <x v="0"/>
    <x v="8"/>
    <x v="0"/>
    <s v="Invoiced"/>
    <s v="Invoiced"/>
    <s v="TRANSPORTATION"/>
    <n v="30"/>
    <n v="600"/>
    <s v="USD"/>
    <n v="600"/>
    <n v="18000"/>
    <n v="300"/>
    <s v="USD"/>
    <n v="300"/>
    <n v="9000"/>
    <n v="30"/>
    <n v="300"/>
    <n v="9000"/>
    <n v="0"/>
    <n v="0.75"/>
    <n v="0.5"/>
    <n v="0.625"/>
    <n v="1.875"/>
  </r>
  <r>
    <s v="DL-5706"/>
    <s v="Freight forwarder ABC"/>
    <x v="1"/>
    <s v="Marrakech"/>
    <x v="1"/>
    <x v="9"/>
    <d v="2022-08-31T00:00:00"/>
    <d v="2022-09-06T00:00:00"/>
    <x v="0"/>
    <x v="8"/>
    <x v="0"/>
    <s v="Invoiced"/>
    <s v="Invoiced"/>
    <s v="TRANSPORTATION"/>
    <n v="30"/>
    <n v="600"/>
    <s v="USD"/>
    <n v="600"/>
    <n v="18000"/>
    <n v="300"/>
    <s v="USD"/>
    <n v="300"/>
    <n v="9000"/>
    <n v="30"/>
    <n v="300"/>
    <n v="9000"/>
    <n v="0"/>
    <n v="0.89999999999999991"/>
    <n v="0.60000000000000009"/>
    <n v="0.75"/>
    <n v="2.25"/>
  </r>
  <r>
    <s v="DL-5707"/>
    <s v="Freight forwarder ABC"/>
    <x v="1"/>
    <s v="Mombasa"/>
    <x v="3"/>
    <x v="19"/>
    <d v="2022-09-02T00:00:00"/>
    <d v="2022-09-06T00:00:00"/>
    <x v="0"/>
    <x v="8"/>
    <x v="0"/>
    <s v="Invoiced"/>
    <s v="Missing"/>
    <s v="TRANSPORTATION"/>
    <n v="30"/>
    <n v="600"/>
    <s v="USD"/>
    <n v="600"/>
    <n v="18000"/>
    <n v="300"/>
    <s v="USD"/>
    <n v="300"/>
    <n v="9000"/>
    <n v="30"/>
    <n v="300"/>
    <n v="9000"/>
    <n v="0"/>
    <n v="0.6"/>
    <n v="0.4"/>
    <n v="0.5"/>
    <n v="1.5"/>
  </r>
  <r>
    <s v="DL-5708"/>
    <s v="Freight forwarder ABC"/>
    <x v="1"/>
    <s v="Zanzibar"/>
    <x v="0"/>
    <x v="15"/>
    <d v="2022-09-02T00:00:00"/>
    <d v="2022-09-07T00:00:00"/>
    <x v="0"/>
    <x v="8"/>
    <x v="0"/>
    <s v="Invoiced"/>
    <s v="Missing"/>
    <s v="TRANSPORTATION"/>
    <n v="30"/>
    <n v="600"/>
    <s v="USD"/>
    <n v="600"/>
    <n v="18000"/>
    <n v="300"/>
    <s v="USD"/>
    <n v="300"/>
    <n v="9000"/>
    <n v="30"/>
    <n v="300"/>
    <n v="9000"/>
    <n v="0"/>
    <n v="0.75"/>
    <n v="0.5"/>
    <n v="0.625"/>
    <n v="1.875"/>
  </r>
  <r>
    <s v="DL-5709"/>
    <s v="Freight forwarder ABC"/>
    <x v="1"/>
    <s v="Mogadishu"/>
    <x v="4"/>
    <x v="16"/>
    <d v="2022-09-02T00:00:00"/>
    <d v="2022-09-07T00:00:00"/>
    <x v="0"/>
    <x v="8"/>
    <x v="0"/>
    <s v="Invoiced"/>
    <s v="Missing"/>
    <s v="TRANSPORTATION"/>
    <n v="30"/>
    <n v="600"/>
    <s v="USD"/>
    <n v="600"/>
    <n v="18000"/>
    <n v="300"/>
    <s v="USD"/>
    <n v="300"/>
    <n v="9000"/>
    <n v="30"/>
    <n v="300"/>
    <n v="9000"/>
    <n v="0"/>
    <n v="0.75"/>
    <n v="0.5"/>
    <n v="0.625"/>
    <n v="1.875"/>
  </r>
  <r>
    <s v="DL-5710"/>
    <s v="Freight forwarder ABC"/>
    <x v="1"/>
    <s v="Addis Ababa"/>
    <x v="2"/>
    <x v="14"/>
    <d v="2022-09-02T00:00:00"/>
    <d v="2022-09-07T00:00:00"/>
    <x v="0"/>
    <x v="8"/>
    <x v="0"/>
    <s v="Invoiced"/>
    <s v="Missing"/>
    <s v="TRANSPORTATION"/>
    <n v="30"/>
    <n v="600"/>
    <s v="USD"/>
    <n v="600"/>
    <n v="18000"/>
    <n v="300"/>
    <s v="USD"/>
    <n v="300"/>
    <n v="9000"/>
    <n v="30"/>
    <n v="300"/>
    <n v="9000"/>
    <n v="0"/>
    <n v="0.75"/>
    <n v="0.5"/>
    <n v="0.625"/>
    <n v="1.875"/>
  </r>
  <r>
    <s v="DL-5711"/>
    <s v="Freight forwarder ABC"/>
    <x v="1"/>
    <s v="Addis Ababa"/>
    <x v="3"/>
    <x v="7"/>
    <d v="2022-09-03T00:00:00"/>
    <d v="2022-09-09T00:00:00"/>
    <x v="0"/>
    <x v="8"/>
    <x v="0"/>
    <s v="Invoiced"/>
    <s v="Missing"/>
    <s v="TRANSPORTATION"/>
    <n v="30"/>
    <n v="600"/>
    <s v="USD"/>
    <n v="600"/>
    <n v="18000"/>
    <n v="300"/>
    <s v="USD"/>
    <n v="300"/>
    <n v="9000"/>
    <n v="30"/>
    <n v="300"/>
    <n v="9000"/>
    <n v="0"/>
    <n v="0.89999999999999991"/>
    <n v="0.60000000000000009"/>
    <n v="0.75"/>
    <n v="2.25"/>
  </r>
  <r>
    <s v="DL-5712"/>
    <s v="Freight forwarder ABC"/>
    <x v="1"/>
    <s v="Mogadishu"/>
    <x v="2"/>
    <x v="2"/>
    <d v="2022-09-03T00:00:00"/>
    <d v="2022-09-08T00:00:00"/>
    <x v="0"/>
    <x v="8"/>
    <x v="0"/>
    <s v="Invoiced"/>
    <s v="Missing"/>
    <s v="TRANSPORTATION"/>
    <n v="30"/>
    <n v="600"/>
    <s v="USD"/>
    <n v="600"/>
    <n v="18000"/>
    <n v="300"/>
    <s v="USD"/>
    <n v="300"/>
    <n v="9000"/>
    <n v="30"/>
    <n v="300"/>
    <n v="9000"/>
    <n v="0"/>
    <n v="0.75"/>
    <n v="0.5"/>
    <n v="0.625"/>
    <n v="1.875"/>
  </r>
  <r>
    <s v="DL-5713"/>
    <s v="Freight forwarder ABC"/>
    <x v="1"/>
    <s v="Addis Ababa"/>
    <x v="4"/>
    <x v="8"/>
    <d v="2022-09-06T00:00:00"/>
    <d v="2022-09-12T00:00:00"/>
    <x v="0"/>
    <x v="8"/>
    <x v="0"/>
    <s v="Invoiced"/>
    <s v="Missing"/>
    <s v="TRANSPORTATION"/>
    <n v="30"/>
    <n v="600"/>
    <s v="USD"/>
    <n v="600"/>
    <n v="18000"/>
    <n v="300"/>
    <s v="USD"/>
    <n v="300"/>
    <n v="9000"/>
    <n v="30"/>
    <n v="300"/>
    <n v="9000"/>
    <n v="0"/>
    <n v="0.89999999999999991"/>
    <n v="0.60000000000000009"/>
    <n v="0.75"/>
    <n v="2.25"/>
  </r>
  <r>
    <s v="DL-5714"/>
    <s v="Freight forwarder ABC"/>
    <x v="1"/>
    <s v="Mombasa"/>
    <x v="3"/>
    <x v="19"/>
    <d v="2022-09-03T00:00:00"/>
    <d v="2022-09-08T00:00:00"/>
    <x v="0"/>
    <x v="8"/>
    <x v="0"/>
    <s v="Invoiced"/>
    <s v="Missing"/>
    <s v="TRANSPORTATION"/>
    <n v="30"/>
    <n v="600"/>
    <s v="USD"/>
    <n v="600"/>
    <n v="18000"/>
    <n v="300"/>
    <s v="USD"/>
    <n v="300"/>
    <n v="9000"/>
    <n v="30"/>
    <n v="300"/>
    <n v="9000"/>
    <n v="0"/>
    <n v="0.75"/>
    <n v="0.5"/>
    <n v="0.625"/>
    <n v="1.875"/>
  </r>
  <r>
    <s v="DL-5715"/>
    <s v="Freight forwarder ABC"/>
    <x v="1"/>
    <s v="Zanzibar"/>
    <x v="1"/>
    <x v="24"/>
    <d v="2022-09-03T00:00:00"/>
    <d v="2022-09-09T00:00:00"/>
    <x v="0"/>
    <x v="8"/>
    <x v="0"/>
    <s v="Invoiced"/>
    <s v="Missing"/>
    <s v="TRANSPORTATION"/>
    <n v="30"/>
    <n v="600"/>
    <s v="USD"/>
    <n v="600"/>
    <n v="18000"/>
    <n v="300"/>
    <s v="USD"/>
    <n v="300"/>
    <n v="9000"/>
    <n v="30"/>
    <n v="300"/>
    <n v="9000"/>
    <n v="0"/>
    <n v="0.89999999999999991"/>
    <n v="0.60000000000000009"/>
    <n v="0.75"/>
    <n v="2.25"/>
  </r>
  <r>
    <s v="DL-5716"/>
    <s v="Freight forwarder ABC"/>
    <x v="1"/>
    <s v="Zanzibar"/>
    <x v="1"/>
    <x v="24"/>
    <d v="2022-09-08T00:00:00"/>
    <d v="2022-09-12T00:00:00"/>
    <x v="0"/>
    <x v="8"/>
    <x v="0"/>
    <s v="Invoiced"/>
    <s v="Missing"/>
    <s v="TRANSPORTATION"/>
    <n v="30"/>
    <n v="600"/>
    <s v="USD"/>
    <n v="600"/>
    <n v="18000"/>
    <n v="300"/>
    <s v="USD"/>
    <n v="300"/>
    <n v="9000"/>
    <n v="30"/>
    <n v="300"/>
    <n v="9000"/>
    <n v="0"/>
    <n v="0.6"/>
    <n v="0.4"/>
    <n v="0.5"/>
    <n v="1.5"/>
  </r>
  <r>
    <s v="DL-5717"/>
    <s v="Freight forwarder ABC"/>
    <x v="1"/>
    <s v="Addis Ababa"/>
    <x v="4"/>
    <x v="8"/>
    <d v="2022-09-08T00:00:00"/>
    <d v="2022-09-12T00:00:00"/>
    <x v="0"/>
    <x v="8"/>
    <x v="0"/>
    <s v="Invoiced"/>
    <s v="Missing"/>
    <s v="TRANSPORTATION"/>
    <n v="30"/>
    <n v="600"/>
    <s v="USD"/>
    <n v="600"/>
    <n v="18000"/>
    <n v="300"/>
    <s v="USD"/>
    <n v="300"/>
    <n v="9000"/>
    <n v="30"/>
    <n v="300"/>
    <n v="9000"/>
    <n v="0"/>
    <n v="0.6"/>
    <n v="0.4"/>
    <n v="0.5"/>
    <n v="1.5"/>
  </r>
  <r>
    <s v="DL-5718"/>
    <s v="Freight forwarder ABC"/>
    <x v="1"/>
    <s v="Marrakech"/>
    <x v="0"/>
    <x v="5"/>
    <d v="2022-09-08T00:00:00"/>
    <d v="2022-09-12T00:00:00"/>
    <x v="0"/>
    <x v="8"/>
    <x v="0"/>
    <s v="Invoiced"/>
    <s v="Missing"/>
    <s v="TRANSPORTATION"/>
    <n v="30"/>
    <n v="600"/>
    <s v="USD"/>
    <n v="600"/>
    <n v="18000"/>
    <n v="300"/>
    <s v="USD"/>
    <n v="300"/>
    <n v="9000"/>
    <n v="30"/>
    <n v="300"/>
    <n v="9000"/>
    <n v="0"/>
    <n v="0.6"/>
    <n v="0.4"/>
    <n v="0.5"/>
    <n v="1.5"/>
  </r>
  <r>
    <s v="DL-5769"/>
    <s v="Freight forwarder ABC"/>
    <x v="2"/>
    <s v="Mombasa"/>
    <x v="0"/>
    <x v="11"/>
    <d v="2022-02-18T00:00:00"/>
    <d v="2022-03-15T00:00:00"/>
    <x v="0"/>
    <x v="2"/>
    <x v="0"/>
    <s v="Paid"/>
    <s v="Invoiced"/>
    <s v="TRANSPORTATION"/>
    <n v="34.067999999999998"/>
    <n v="600"/>
    <s v="USD"/>
    <n v="600"/>
    <n v="20440.8"/>
    <n v="300"/>
    <s v="USD"/>
    <n v="300"/>
    <n v="10220.4"/>
    <n v="34.067999999999998"/>
    <n v="300"/>
    <n v="10220.4"/>
    <n v="1"/>
    <n v="3.75"/>
    <n v="2.5"/>
    <n v="3.125"/>
    <n v="9.375"/>
  </r>
  <r>
    <s v="DL-5771"/>
    <s v="Freight forwarder ABC"/>
    <x v="2"/>
    <s v="Marrakech"/>
    <x v="4"/>
    <x v="21"/>
    <d v="2022-01-06T00:00:00"/>
    <d v="2022-01-29T00:00:00"/>
    <x v="0"/>
    <x v="0"/>
    <x v="0"/>
    <s v="Paid"/>
    <s v="Paid"/>
    <s v="TRANSPORTATION"/>
    <n v="32.064"/>
    <n v="600"/>
    <s v="USD"/>
    <n v="600"/>
    <n v="19238.400000000001"/>
    <n v="300"/>
    <s v="USD"/>
    <n v="300"/>
    <n v="9619.2000000000007"/>
    <n v="32.064"/>
    <n v="300"/>
    <n v="9619.2000000000007"/>
    <n v="1"/>
    <n v="3.4499999999999997"/>
    <n v="2.3000000000000003"/>
    <n v="2.875"/>
    <n v="8.625"/>
  </r>
  <r>
    <s v="DL-5773"/>
    <s v="Freight forwarder ABC"/>
    <x v="2"/>
    <s v="Marrakech"/>
    <x v="0"/>
    <x v="5"/>
    <d v="2022-01-07T00:00:00"/>
    <d v="2022-01-31T00:00:00"/>
    <x v="0"/>
    <x v="0"/>
    <x v="0"/>
    <s v="Paid"/>
    <s v="Paid"/>
    <s v="TRANSPORTATION"/>
    <n v="32.064"/>
    <n v="600"/>
    <s v="USD"/>
    <n v="600"/>
    <n v="19238.400000000001"/>
    <n v="300"/>
    <s v="USD"/>
    <n v="300"/>
    <n v="9619.2000000000007"/>
    <n v="32.064"/>
    <n v="300"/>
    <n v="9619.2000000000007"/>
    <n v="1"/>
    <n v="3.5999999999999996"/>
    <n v="2.4000000000000004"/>
    <n v="3"/>
    <n v="9"/>
  </r>
  <r>
    <s v="DL-5775"/>
    <s v="Freight forwarder ABC"/>
    <x v="2"/>
    <s v="Addis Ababa"/>
    <x v="4"/>
    <x v="8"/>
    <d v="2022-01-07T00:00:00"/>
    <d v="2022-02-08T00:00:00"/>
    <x v="0"/>
    <x v="1"/>
    <x v="0"/>
    <s v="Paid"/>
    <s v="Paid"/>
    <s v="TRANSPORTATION"/>
    <n v="30.06"/>
    <n v="600"/>
    <s v="USD"/>
    <n v="600"/>
    <n v="18036"/>
    <n v="300"/>
    <s v="USD"/>
    <n v="300"/>
    <n v="9018"/>
    <n v="30.06"/>
    <n v="300"/>
    <n v="9018"/>
    <n v="1"/>
    <n v="4.8"/>
    <n v="3.2"/>
    <n v="4"/>
    <n v="12"/>
  </r>
  <r>
    <s v="DL-5777"/>
    <s v="Freight forwarder ABC"/>
    <x v="2"/>
    <s v="Marrakech"/>
    <x v="4"/>
    <x v="21"/>
    <d v="2022-01-06T00:00:00"/>
    <d v="2022-01-29T00:00:00"/>
    <x v="0"/>
    <x v="0"/>
    <x v="0"/>
    <s v="Paid"/>
    <s v="Paid"/>
    <s v="TRANSPORTATION"/>
    <n v="30.06"/>
    <n v="600"/>
    <s v="USD"/>
    <n v="600"/>
    <n v="18036"/>
    <n v="300"/>
    <s v="USD"/>
    <n v="300"/>
    <n v="9018"/>
    <n v="30.06"/>
    <n v="300"/>
    <n v="9018"/>
    <n v="1"/>
    <n v="3.4499999999999997"/>
    <n v="2.3000000000000003"/>
    <n v="2.875"/>
    <n v="8.625"/>
  </r>
  <r>
    <s v="DL-5779"/>
    <s v="Freight forwarder ABC"/>
    <x v="2"/>
    <s v="Zanzibar"/>
    <x v="0"/>
    <x v="15"/>
    <d v="2022-01-06T00:00:00"/>
    <d v="2022-01-28T00:00:00"/>
    <x v="0"/>
    <x v="0"/>
    <x v="0"/>
    <s v="Paid"/>
    <s v="Paid"/>
    <s v="TRANSPORTATION"/>
    <n v="33.066000000000003"/>
    <n v="600"/>
    <s v="USD"/>
    <n v="600"/>
    <n v="19839.600000000002"/>
    <n v="300"/>
    <s v="USD"/>
    <n v="300"/>
    <n v="9919.8000000000011"/>
    <n v="33.066000000000003"/>
    <n v="300"/>
    <n v="9919.8000000000011"/>
    <n v="1"/>
    <n v="3.3"/>
    <n v="2.2000000000000002"/>
    <n v="2.75"/>
    <n v="8.25"/>
  </r>
  <r>
    <s v="DL-5781"/>
    <s v="Freight forwarder ABC"/>
    <x v="2"/>
    <s v="Mombasa"/>
    <x v="3"/>
    <x v="19"/>
    <d v="2022-01-06T00:00:00"/>
    <d v="2022-02-09T00:00:00"/>
    <x v="0"/>
    <x v="1"/>
    <x v="0"/>
    <s v="Paid"/>
    <s v="Paid"/>
    <s v="TRANSPORTATION"/>
    <n v="30.06"/>
    <n v="600"/>
    <s v="USD"/>
    <n v="600"/>
    <n v="18036"/>
    <n v="300"/>
    <s v="USD"/>
    <n v="300"/>
    <n v="9018"/>
    <n v="30.06"/>
    <n v="300"/>
    <n v="9018"/>
    <n v="1"/>
    <n v="5.0999999999999996"/>
    <n v="3.4000000000000004"/>
    <n v="4.25"/>
    <n v="12.75"/>
  </r>
  <r>
    <s v="DL-5783"/>
    <s v="Freight forwarder ABC"/>
    <x v="2"/>
    <s v="Mogadishu"/>
    <x v="4"/>
    <x v="16"/>
    <d v="2022-01-07T00:00:00"/>
    <d v="2022-02-02T00:00:00"/>
    <x v="0"/>
    <x v="1"/>
    <x v="0"/>
    <s v="Paid"/>
    <s v="Paid"/>
    <s v="TRANSPORTATION"/>
    <n v="30.06"/>
    <n v="600"/>
    <s v="USD"/>
    <n v="600"/>
    <n v="18036"/>
    <n v="300"/>
    <s v="USD"/>
    <n v="300"/>
    <n v="9018"/>
    <n v="30.06"/>
    <n v="300"/>
    <n v="9018"/>
    <n v="1"/>
    <n v="3.9"/>
    <n v="2.6"/>
    <n v="3.25"/>
    <n v="9.75"/>
  </r>
  <r>
    <s v="DL-5785"/>
    <s v="Freight forwarder ABC"/>
    <x v="2"/>
    <s v="Mogadishu"/>
    <x v="0"/>
    <x v="0"/>
    <d v="2022-01-18T00:00:00"/>
    <d v="2022-02-09T00:00:00"/>
    <x v="0"/>
    <x v="1"/>
    <x v="0"/>
    <s v="Paid"/>
    <s v="Paid"/>
    <s v="TRANSPORTATION"/>
    <n v="34.067999999999998"/>
    <n v="600"/>
    <s v="USD"/>
    <n v="600"/>
    <n v="20440.8"/>
    <n v="300"/>
    <s v="USD"/>
    <n v="300"/>
    <n v="10220.4"/>
    <n v="34.067999999999998"/>
    <n v="300"/>
    <n v="10220.4"/>
    <n v="1"/>
    <n v="3.3"/>
    <n v="2.2000000000000002"/>
    <n v="2.75"/>
    <n v="8.25"/>
  </r>
  <r>
    <s v="DL-5786"/>
    <s v="Freight forwarder ABC"/>
    <x v="2"/>
    <s v="Mogadishu"/>
    <x v="2"/>
    <x v="2"/>
    <d v="2022-01-14T00:00:00"/>
    <d v="2022-02-09T00:00:00"/>
    <x v="0"/>
    <x v="1"/>
    <x v="0"/>
    <s v="Paid"/>
    <s v="Paid"/>
    <s v="TRANSPORTATION"/>
    <n v="34.067999999999998"/>
    <n v="600"/>
    <s v="USD"/>
    <n v="600"/>
    <n v="20440.8"/>
    <n v="300"/>
    <s v="USD"/>
    <n v="300"/>
    <n v="10220.4"/>
    <n v="34.067999999999998"/>
    <n v="300"/>
    <n v="10220.4"/>
    <n v="1"/>
    <n v="3.9"/>
    <n v="2.6"/>
    <n v="3.25"/>
    <n v="9.75"/>
  </r>
  <r>
    <s v="DL-5894"/>
    <s v="Freight forwarder ABC"/>
    <x v="2"/>
    <s v="Zanzibar"/>
    <x v="3"/>
    <x v="10"/>
    <d v="2022-01-05T00:00:00"/>
    <d v="2022-01-25T00:00:00"/>
    <x v="0"/>
    <x v="0"/>
    <x v="0"/>
    <s v="Paid"/>
    <s v="Paid"/>
    <s v="TRANSPORTATION"/>
    <n v="30.06"/>
    <n v="600"/>
    <s v="USD"/>
    <n v="600"/>
    <n v="18036"/>
    <n v="300"/>
    <s v="USD"/>
    <n v="300"/>
    <n v="9018"/>
    <n v="30.06"/>
    <n v="300"/>
    <n v="9018"/>
    <n v="1"/>
    <n v="3"/>
    <n v="2"/>
    <n v="2.5"/>
    <n v="7.5"/>
  </r>
  <r>
    <s v="DL-5895"/>
    <s v="Freight forwarder ABC"/>
    <x v="2"/>
    <s v="Zanzibar"/>
    <x v="3"/>
    <x v="10"/>
    <d v="2022-01-05T00:00:00"/>
    <d v="2022-02-09T00:00:00"/>
    <x v="0"/>
    <x v="1"/>
    <x v="0"/>
    <s v="Paid"/>
    <s v="Paid"/>
    <s v="TRANSPORTATION"/>
    <n v="33.066000000000003"/>
    <n v="600"/>
    <s v="USD"/>
    <n v="600"/>
    <n v="19839.600000000002"/>
    <n v="300"/>
    <s v="USD"/>
    <n v="300"/>
    <n v="9919.8000000000011"/>
    <n v="33.066000000000003"/>
    <n v="300"/>
    <n v="9919.8000000000011"/>
    <n v="1"/>
    <n v="5.25"/>
    <n v="3.5"/>
    <n v="4.375"/>
    <n v="13.125"/>
  </r>
  <r>
    <s v="DL-5896"/>
    <s v="Freight forwarder ABC"/>
    <x v="2"/>
    <s v="Mombasa"/>
    <x v="3"/>
    <x v="19"/>
    <d v="2022-01-05T00:00:00"/>
    <d v="2022-01-21T00:00:00"/>
    <x v="0"/>
    <x v="0"/>
    <x v="0"/>
    <s v="Paid"/>
    <s v="Paid"/>
    <s v="TRANSPORTATION"/>
    <n v="33.066000000000003"/>
    <n v="600"/>
    <s v="USD"/>
    <n v="600"/>
    <n v="19839.600000000002"/>
    <n v="300"/>
    <s v="USD"/>
    <n v="300"/>
    <n v="9919.8000000000011"/>
    <n v="33.066000000000003"/>
    <n v="300"/>
    <n v="9919.8000000000011"/>
    <n v="1"/>
    <n v="2.4"/>
    <n v="1.6"/>
    <n v="2"/>
    <n v="6"/>
  </r>
  <r>
    <s v="DL-5897"/>
    <s v="Freight forwarder ABC"/>
    <x v="2"/>
    <s v="Mogadishu"/>
    <x v="4"/>
    <x v="16"/>
    <d v="2022-01-07T00:00:00"/>
    <d v="2022-01-29T00:00:00"/>
    <x v="0"/>
    <x v="0"/>
    <x v="0"/>
    <s v="Paid"/>
    <s v="Paid"/>
    <s v="TRANSPORTATION"/>
    <n v="33.066000000000003"/>
    <n v="600"/>
    <s v="USD"/>
    <n v="600"/>
    <n v="19839.600000000002"/>
    <n v="300"/>
    <s v="USD"/>
    <n v="300"/>
    <n v="9919.8000000000011"/>
    <n v="33.066000000000003"/>
    <n v="300"/>
    <n v="9919.8000000000011"/>
    <n v="1"/>
    <n v="3.3"/>
    <n v="2.2000000000000002"/>
    <n v="2.75"/>
    <n v="8.25"/>
  </r>
  <r>
    <s v="DL-5898"/>
    <s v="Freight forwarder ABC"/>
    <x v="2"/>
    <s v="Zanzibar"/>
    <x v="3"/>
    <x v="10"/>
    <d v="2022-01-12T00:00:00"/>
    <d v="2022-02-05T00:00:00"/>
    <x v="0"/>
    <x v="1"/>
    <x v="0"/>
    <s v="Paid"/>
    <s v="Paid"/>
    <s v="TRANSPORTATION"/>
    <n v="30.06"/>
    <n v="600"/>
    <s v="USD"/>
    <n v="600"/>
    <n v="18036"/>
    <n v="300"/>
    <s v="USD"/>
    <n v="300"/>
    <n v="9018"/>
    <n v="30.06"/>
    <n v="300"/>
    <n v="9018"/>
    <n v="1"/>
    <n v="3.5999999999999996"/>
    <n v="2.4000000000000004"/>
    <n v="3"/>
    <n v="9"/>
  </r>
  <r>
    <s v="DL-5899"/>
    <s v="Freight forwarder ABC"/>
    <x v="2"/>
    <s v="Zanzibar"/>
    <x v="3"/>
    <x v="10"/>
    <d v="2022-01-06T00:00:00"/>
    <d v="2022-01-31T00:00:00"/>
    <x v="0"/>
    <x v="0"/>
    <x v="0"/>
    <s v="Paid"/>
    <s v="Paid"/>
    <s v="TRANSPORTATION"/>
    <n v="33.066000000000003"/>
    <n v="600"/>
    <s v="USD"/>
    <n v="600"/>
    <n v="19839.600000000002"/>
    <n v="300"/>
    <s v="USD"/>
    <n v="300"/>
    <n v="9919.8000000000011"/>
    <n v="33.066000000000003"/>
    <n v="300"/>
    <n v="9919.8000000000011"/>
    <n v="1"/>
    <n v="3.75"/>
    <n v="2.5"/>
    <n v="3.125"/>
    <n v="9.375"/>
  </r>
  <r>
    <s v="DL-5900"/>
    <s v="Freight forwarder ABC"/>
    <x v="2"/>
    <s v="Mogadishu"/>
    <x v="4"/>
    <x v="16"/>
    <d v="2022-01-06T00:00:00"/>
    <d v="2022-01-31T00:00:00"/>
    <x v="0"/>
    <x v="0"/>
    <x v="0"/>
    <s v="Paid"/>
    <s v="Paid"/>
    <s v="TRANSPORTATION"/>
    <n v="30.06"/>
    <n v="600"/>
    <s v="USD"/>
    <n v="600"/>
    <n v="18036"/>
    <n v="300"/>
    <s v="USD"/>
    <n v="300"/>
    <n v="9018"/>
    <n v="30.06"/>
    <n v="300"/>
    <n v="9018"/>
    <n v="1"/>
    <n v="3.75"/>
    <n v="2.5"/>
    <n v="3.125"/>
    <n v="9.375"/>
  </r>
  <r>
    <s v="DL-5901"/>
    <s v="Freight forwarder ABC"/>
    <x v="2"/>
    <s v="Mombasa"/>
    <x v="2"/>
    <x v="3"/>
    <d v="2022-01-05T00:00:00"/>
    <d v="2022-01-24T00:00:00"/>
    <x v="0"/>
    <x v="0"/>
    <x v="0"/>
    <s v="Paid"/>
    <s v="Paid"/>
    <s v="TRANSPORTATION"/>
    <n v="30.06"/>
    <n v="600"/>
    <s v="USD"/>
    <n v="600"/>
    <n v="18036"/>
    <n v="300"/>
    <s v="USD"/>
    <n v="300"/>
    <n v="9018"/>
    <n v="30.06"/>
    <n v="300"/>
    <n v="9018"/>
    <n v="1"/>
    <n v="2.85"/>
    <n v="1.9000000000000001"/>
    <n v="2.375"/>
    <n v="7.125"/>
  </r>
  <r>
    <s v="DL-5902"/>
    <s v="Freight forwarder ABC"/>
    <x v="2"/>
    <s v="Mogadishu"/>
    <x v="0"/>
    <x v="0"/>
    <d v="2022-01-06T00:00:00"/>
    <d v="2022-01-29T00:00:00"/>
    <x v="0"/>
    <x v="0"/>
    <x v="0"/>
    <s v="Paid"/>
    <s v="Paid"/>
    <s v="TRANSPORTATION"/>
    <n v="30.06"/>
    <n v="600"/>
    <s v="USD"/>
    <n v="600"/>
    <n v="18036"/>
    <n v="300"/>
    <s v="USD"/>
    <n v="300"/>
    <n v="9018"/>
    <n v="30.06"/>
    <n v="300"/>
    <n v="9018"/>
    <n v="1"/>
    <n v="3.4499999999999997"/>
    <n v="2.3000000000000003"/>
    <n v="2.875"/>
    <n v="8.625"/>
  </r>
  <r>
    <s v="DL-5903"/>
    <s v="Freight forwarder ABC"/>
    <x v="2"/>
    <s v="Marrakech"/>
    <x v="4"/>
    <x v="21"/>
    <d v="2022-01-05T00:00:00"/>
    <d v="2022-01-29T00:00:00"/>
    <x v="0"/>
    <x v="0"/>
    <x v="0"/>
    <s v="Paid"/>
    <s v="Paid"/>
    <s v="TRANSPORTATION"/>
    <n v="30.06"/>
    <n v="600"/>
    <s v="USD"/>
    <n v="600"/>
    <n v="18036"/>
    <n v="300"/>
    <s v="USD"/>
    <n v="300"/>
    <n v="9018"/>
    <n v="30.06"/>
    <n v="300"/>
    <n v="9018"/>
    <n v="1"/>
    <n v="3.5999999999999996"/>
    <n v="2.4000000000000004"/>
    <n v="3"/>
    <n v="9"/>
  </r>
  <r>
    <s v="DL-5904"/>
    <s v="Freight forwarder ABC"/>
    <x v="2"/>
    <s v="Addis Ababa"/>
    <x v="3"/>
    <x v="7"/>
    <d v="2022-01-06T00:00:00"/>
    <d v="2022-02-10T00:00:00"/>
    <x v="0"/>
    <x v="1"/>
    <x v="0"/>
    <s v="Paid"/>
    <s v="Paid"/>
    <s v="TRANSPORTATION"/>
    <n v="30.06"/>
    <n v="600"/>
    <s v="USD"/>
    <n v="600"/>
    <n v="18036"/>
    <n v="300"/>
    <s v="USD"/>
    <n v="300"/>
    <n v="9018"/>
    <n v="30.06"/>
    <n v="300"/>
    <n v="9018"/>
    <n v="1"/>
    <n v="5.25"/>
    <n v="3.5"/>
    <n v="4.375"/>
    <n v="13.125"/>
  </r>
  <r>
    <s v="DL-5905"/>
    <s v="Freight forwarder ABC"/>
    <x v="2"/>
    <s v="Zanzibar"/>
    <x v="0"/>
    <x v="15"/>
    <d v="2022-01-10T00:00:00"/>
    <d v="2022-02-03T00:00:00"/>
    <x v="0"/>
    <x v="1"/>
    <x v="0"/>
    <s v="Paid"/>
    <s v="Paid"/>
    <s v="TRANSPORTATION"/>
    <n v="30.06"/>
    <n v="600"/>
    <s v="USD"/>
    <n v="600"/>
    <n v="18036"/>
    <n v="300"/>
    <s v="USD"/>
    <n v="300"/>
    <n v="9018"/>
    <n v="30.06"/>
    <n v="300"/>
    <n v="9018"/>
    <n v="1"/>
    <n v="3.5999999999999996"/>
    <n v="2.4000000000000004"/>
    <n v="3"/>
    <n v="9"/>
  </r>
  <r>
    <s v="DL-5906"/>
    <s v="Freight forwarder ABC"/>
    <x v="2"/>
    <s v="Addis Ababa"/>
    <x v="2"/>
    <x v="14"/>
    <d v="2022-01-06T00:00:00"/>
    <d v="2022-01-31T00:00:00"/>
    <x v="0"/>
    <x v="0"/>
    <x v="0"/>
    <s v="Paid"/>
    <s v="Paid"/>
    <s v="TRANSPORTATION"/>
    <n v="30.06"/>
    <n v="600"/>
    <s v="USD"/>
    <n v="600"/>
    <n v="18036"/>
    <n v="300"/>
    <s v="USD"/>
    <n v="300"/>
    <n v="9018"/>
    <n v="30.06"/>
    <n v="300"/>
    <n v="9018"/>
    <n v="1"/>
    <n v="3.75"/>
    <n v="2.5"/>
    <n v="3.125"/>
    <n v="9.375"/>
  </r>
  <r>
    <s v="DL-5907"/>
    <s v="Freight forwarder ABC"/>
    <x v="2"/>
    <s v="Marrakech"/>
    <x v="2"/>
    <x v="22"/>
    <d v="2022-01-14T00:00:00"/>
    <d v="2022-02-21T00:00:00"/>
    <x v="0"/>
    <x v="1"/>
    <x v="0"/>
    <s v="Paid"/>
    <s v="Paid"/>
    <s v="TRANSPORTATION"/>
    <n v="30.06"/>
    <n v="600"/>
    <s v="USD"/>
    <n v="600"/>
    <n v="18036"/>
    <n v="300"/>
    <s v="USD"/>
    <n v="300"/>
    <n v="9018"/>
    <n v="30.06"/>
    <n v="300"/>
    <n v="9018"/>
    <n v="1"/>
    <n v="5.7"/>
    <n v="3.8000000000000003"/>
    <n v="4.75"/>
    <n v="14.25"/>
  </r>
  <r>
    <s v="DL-5908"/>
    <s v="Freight forwarder ABC"/>
    <x v="2"/>
    <s v="Zanzibar"/>
    <x v="3"/>
    <x v="10"/>
    <d v="2022-01-10T00:00:00"/>
    <d v="2022-02-17T00:00:00"/>
    <x v="0"/>
    <x v="1"/>
    <x v="0"/>
    <s v="Paid"/>
    <s v="Paid"/>
    <s v="TRANSPORTATION"/>
    <n v="30.06"/>
    <n v="600"/>
    <s v="USD"/>
    <n v="600"/>
    <n v="18036"/>
    <n v="300"/>
    <s v="USD"/>
    <n v="300"/>
    <n v="9018"/>
    <n v="30.06"/>
    <n v="300"/>
    <n v="9018"/>
    <n v="1"/>
    <n v="5.7"/>
    <n v="3.8000000000000003"/>
    <n v="4.75"/>
    <n v="14.25"/>
  </r>
  <r>
    <s v="DL-5909"/>
    <s v="Freight forwarder ABC"/>
    <x v="2"/>
    <s v="Zanzibar"/>
    <x v="3"/>
    <x v="10"/>
    <d v="2022-01-07T00:00:00"/>
    <d v="2022-01-31T00:00:00"/>
    <x v="0"/>
    <x v="0"/>
    <x v="0"/>
    <s v="Paid"/>
    <s v="Paid"/>
    <s v="TRANSPORTATION"/>
    <n v="30.06"/>
    <n v="600"/>
    <s v="USD"/>
    <n v="600"/>
    <n v="18036"/>
    <n v="300"/>
    <s v="USD"/>
    <n v="300"/>
    <n v="9018"/>
    <n v="30.06"/>
    <n v="300"/>
    <n v="9018"/>
    <n v="1"/>
    <n v="3.5999999999999996"/>
    <n v="2.4000000000000004"/>
    <n v="3"/>
    <n v="9"/>
  </r>
  <r>
    <s v="DL-5910"/>
    <s v="Freight forwarder ABC"/>
    <x v="2"/>
    <s v="Marrakech"/>
    <x v="0"/>
    <x v="5"/>
    <d v="2022-01-10T00:00:00"/>
    <d v="2022-02-05T00:00:00"/>
    <x v="0"/>
    <x v="1"/>
    <x v="0"/>
    <s v="Paid"/>
    <s v="Paid"/>
    <s v="TRANSPORTATION"/>
    <n v="30.06"/>
    <n v="600"/>
    <s v="USD"/>
    <n v="600"/>
    <n v="18036"/>
    <n v="300"/>
    <s v="USD"/>
    <n v="300"/>
    <n v="9018"/>
    <n v="30.06"/>
    <n v="300"/>
    <n v="9018"/>
    <n v="1"/>
    <n v="3.9"/>
    <n v="2.6"/>
    <n v="3.25"/>
    <n v="9.75"/>
  </r>
  <r>
    <s v="DL-5911"/>
    <s v="Freight forwarder ABC"/>
    <x v="2"/>
    <s v="Marrakech"/>
    <x v="2"/>
    <x v="22"/>
    <d v="2022-01-12T00:00:00"/>
    <d v="2022-02-17T00:00:00"/>
    <x v="0"/>
    <x v="1"/>
    <x v="0"/>
    <s v="Paid"/>
    <s v="Paid"/>
    <s v="TRANSPORTATION"/>
    <n v="30.06"/>
    <n v="600"/>
    <s v="USD"/>
    <n v="600"/>
    <n v="18036"/>
    <n v="300"/>
    <s v="USD"/>
    <n v="300"/>
    <n v="9018"/>
    <n v="30.06"/>
    <n v="300"/>
    <n v="9018"/>
    <n v="1"/>
    <n v="5.3999999999999995"/>
    <n v="3.6"/>
    <n v="4.5"/>
    <n v="13.5"/>
  </r>
  <r>
    <s v="DL-5912"/>
    <s v="Freight forwarder ABC"/>
    <x v="2"/>
    <s v="Zanzibar"/>
    <x v="2"/>
    <x v="13"/>
    <d v="2022-01-14T00:00:00"/>
    <d v="2022-02-11T00:00:00"/>
    <x v="0"/>
    <x v="1"/>
    <x v="0"/>
    <s v="Paid"/>
    <s v="Paid"/>
    <s v="TRANSPORTATION"/>
    <n v="30.06"/>
    <n v="600"/>
    <s v="USD"/>
    <n v="600"/>
    <n v="18036"/>
    <n v="300"/>
    <s v="USD"/>
    <n v="300"/>
    <n v="9018"/>
    <n v="30.06"/>
    <n v="300"/>
    <n v="9018"/>
    <n v="1"/>
    <n v="4.2"/>
    <n v="2.8000000000000003"/>
    <n v="3.5"/>
    <n v="10.5"/>
  </r>
  <r>
    <s v="DL-5913"/>
    <s v="Freight forwarder ABC"/>
    <x v="2"/>
    <s v="Marrakech"/>
    <x v="3"/>
    <x v="4"/>
    <d v="2022-01-20T00:00:00"/>
    <d v="2022-02-17T00:00:00"/>
    <x v="0"/>
    <x v="1"/>
    <x v="0"/>
    <s v="Paid"/>
    <s v="Paid"/>
    <s v="TRANSPORTATION"/>
    <n v="30.06"/>
    <n v="600"/>
    <s v="USD"/>
    <n v="600"/>
    <n v="18036"/>
    <n v="300"/>
    <s v="USD"/>
    <n v="300"/>
    <n v="9018"/>
    <n v="30.06"/>
    <n v="300"/>
    <n v="9018"/>
    <n v="1"/>
    <n v="4.2"/>
    <n v="2.8000000000000003"/>
    <n v="3.5"/>
    <n v="10.5"/>
  </r>
  <r>
    <s v="DL-5914"/>
    <s v="Freight forwarder ABC"/>
    <x v="2"/>
    <s v="Marrakech"/>
    <x v="2"/>
    <x v="22"/>
    <d v="2022-01-11T00:00:00"/>
    <d v="2022-02-11T00:00:00"/>
    <x v="0"/>
    <x v="1"/>
    <x v="0"/>
    <s v="Paid"/>
    <s v="Paid"/>
    <s v="TRANSPORTATION"/>
    <n v="30.06"/>
    <n v="600"/>
    <s v="USD"/>
    <n v="600"/>
    <n v="18036"/>
    <n v="300"/>
    <s v="USD"/>
    <n v="300"/>
    <n v="9018"/>
    <n v="30.06"/>
    <n v="300"/>
    <n v="9018"/>
    <n v="1"/>
    <n v="4.6499999999999995"/>
    <n v="3.1"/>
    <n v="3.875"/>
    <n v="11.625"/>
  </r>
  <r>
    <s v="DL-5915"/>
    <s v="Freight forwarder ABC"/>
    <x v="2"/>
    <s v="Zanzibar"/>
    <x v="2"/>
    <x v="13"/>
    <d v="2022-01-11T00:00:00"/>
    <d v="2022-02-04T00:00:00"/>
    <x v="0"/>
    <x v="1"/>
    <x v="0"/>
    <s v="Paid"/>
    <s v="Paid"/>
    <s v="TRANSPORTATION"/>
    <n v="30.06"/>
    <n v="600"/>
    <s v="USD"/>
    <n v="600"/>
    <n v="18036"/>
    <n v="300"/>
    <s v="USD"/>
    <n v="300"/>
    <n v="9018"/>
    <n v="30.06"/>
    <n v="300"/>
    <n v="9018"/>
    <n v="1"/>
    <n v="3.5999999999999996"/>
    <n v="2.4000000000000004"/>
    <n v="3"/>
    <n v="9"/>
  </r>
  <r>
    <s v="DL-5916"/>
    <s v="Freight forwarder ABC"/>
    <x v="2"/>
    <s v="Marrakech"/>
    <x v="2"/>
    <x v="22"/>
    <d v="2022-01-20T00:00:00"/>
    <d v="2022-02-11T00:00:00"/>
    <x v="0"/>
    <x v="1"/>
    <x v="0"/>
    <s v="Paid"/>
    <s v="Paid"/>
    <s v="TRANSPORTATION"/>
    <n v="29.058"/>
    <n v="600"/>
    <s v="USD"/>
    <n v="600"/>
    <n v="17434.8"/>
    <n v="300"/>
    <s v="USD"/>
    <n v="300"/>
    <n v="8717.4"/>
    <n v="29.058"/>
    <n v="300"/>
    <n v="8717.4"/>
    <n v="1"/>
    <n v="3.3"/>
    <n v="2.2000000000000002"/>
    <n v="2.75"/>
    <n v="8.25"/>
  </r>
  <r>
    <s v="DL-5917"/>
    <s v="Freight forwarder ABC"/>
    <x v="2"/>
    <s v="Mogadishu"/>
    <x v="4"/>
    <x v="16"/>
    <d v="2022-01-23T00:00:00"/>
    <d v="2022-02-18T00:00:00"/>
    <x v="0"/>
    <x v="1"/>
    <x v="0"/>
    <s v="Paid"/>
    <s v="Paid"/>
    <s v="TRANSPORTATION"/>
    <n v="30.06"/>
    <n v="600"/>
    <s v="USD"/>
    <n v="600"/>
    <n v="18036"/>
    <n v="300"/>
    <s v="USD"/>
    <n v="300"/>
    <n v="9018"/>
    <n v="30.06"/>
    <n v="300"/>
    <n v="9018"/>
    <n v="1"/>
    <n v="3.9"/>
    <n v="2.6"/>
    <n v="3.25"/>
    <n v="9.75"/>
  </r>
  <r>
    <s v="DL-5918"/>
    <s v="Freight forwarder ABC"/>
    <x v="2"/>
    <s v="Mogadishu"/>
    <x v="0"/>
    <x v="0"/>
    <d v="2022-01-20T00:00:00"/>
    <d v="2022-02-09T00:00:00"/>
    <x v="0"/>
    <x v="1"/>
    <x v="0"/>
    <s v="Paid"/>
    <s v="Paid"/>
    <s v="TRANSPORTATION"/>
    <n v="33.066000000000003"/>
    <n v="600"/>
    <s v="USD"/>
    <n v="600"/>
    <n v="19839.600000000002"/>
    <n v="300"/>
    <s v="USD"/>
    <n v="300"/>
    <n v="9919.8000000000011"/>
    <n v="33.066000000000003"/>
    <n v="300"/>
    <n v="9919.8000000000011"/>
    <n v="1"/>
    <n v="3"/>
    <n v="2"/>
    <n v="2.5"/>
    <n v="7.5"/>
  </r>
  <r>
    <s v="DL-5919"/>
    <s v="Freight forwarder ABC"/>
    <x v="2"/>
    <s v="Zanzibar"/>
    <x v="1"/>
    <x v="24"/>
    <d v="2022-01-11T00:00:00"/>
    <d v="2022-02-11T00:00:00"/>
    <x v="0"/>
    <x v="1"/>
    <x v="0"/>
    <s v="Paid"/>
    <s v="Paid"/>
    <s v="TRANSPORTATION"/>
    <n v="30.06"/>
    <n v="600"/>
    <s v="USD"/>
    <n v="600"/>
    <n v="18036"/>
    <n v="300"/>
    <s v="USD"/>
    <n v="300"/>
    <n v="9018"/>
    <n v="30.06"/>
    <n v="300"/>
    <n v="9018"/>
    <n v="1"/>
    <n v="4.6499999999999995"/>
    <n v="3.1"/>
    <n v="3.875"/>
    <n v="11.625"/>
  </r>
  <r>
    <s v="DL-5920"/>
    <s v="Freight forwarder ABC"/>
    <x v="2"/>
    <s v="Marrakech"/>
    <x v="3"/>
    <x v="4"/>
    <d v="2022-01-23T00:00:00"/>
    <d v="2022-02-22T00:00:00"/>
    <x v="0"/>
    <x v="1"/>
    <x v="0"/>
    <s v="Paid"/>
    <s v="Paid"/>
    <s v="TRANSPORTATION"/>
    <n v="30.06"/>
    <n v="600"/>
    <s v="USD"/>
    <n v="600"/>
    <n v="18036"/>
    <n v="300"/>
    <s v="USD"/>
    <n v="300"/>
    <n v="9018"/>
    <n v="30.06"/>
    <n v="300"/>
    <n v="9018"/>
    <n v="1"/>
    <n v="4.5"/>
    <n v="3"/>
    <n v="3.75"/>
    <n v="11.25"/>
  </r>
  <r>
    <s v="DL-5921"/>
    <s v="Freight forwarder ABC"/>
    <x v="2"/>
    <s v="Mogadishu"/>
    <x v="1"/>
    <x v="1"/>
    <d v="2022-01-06T00:00:00"/>
    <d v="2022-01-26T00:00:00"/>
    <x v="0"/>
    <x v="0"/>
    <x v="0"/>
    <s v="Paid"/>
    <s v="Paid"/>
    <s v="TRANSPORTATION"/>
    <n v="33.066000000000003"/>
    <n v="600"/>
    <s v="USD"/>
    <n v="600"/>
    <n v="19839.600000000002"/>
    <n v="300"/>
    <s v="USD"/>
    <n v="300"/>
    <n v="9919.8000000000011"/>
    <n v="33.066000000000003"/>
    <n v="300"/>
    <n v="9919.8000000000011"/>
    <n v="1"/>
    <n v="3"/>
    <n v="2"/>
    <n v="2.5"/>
    <n v="7.5"/>
  </r>
  <r>
    <s v="DL-5922"/>
    <s v="Freight forwarder ABC"/>
    <x v="2"/>
    <s v="Mombasa"/>
    <x v="0"/>
    <x v="11"/>
    <d v="2022-01-11T00:00:00"/>
    <d v="2022-01-31T00:00:00"/>
    <x v="0"/>
    <x v="0"/>
    <x v="0"/>
    <s v="Paid"/>
    <s v="Paid"/>
    <s v="TRANSPORTATION"/>
    <n v="30.06"/>
    <n v="600"/>
    <s v="USD"/>
    <n v="600"/>
    <n v="18036"/>
    <n v="300"/>
    <s v="USD"/>
    <n v="300"/>
    <n v="9018"/>
    <n v="30.06"/>
    <n v="300"/>
    <n v="9018"/>
    <n v="1"/>
    <n v="3"/>
    <n v="2"/>
    <n v="2.5"/>
    <n v="7.5"/>
  </r>
  <r>
    <s v="DL-5923"/>
    <s v="Freight forwarder ABC"/>
    <x v="2"/>
    <s v="Marrakech"/>
    <x v="2"/>
    <x v="22"/>
    <d v="2022-01-07T00:00:00"/>
    <d v="2022-01-29T00:00:00"/>
    <x v="0"/>
    <x v="0"/>
    <x v="0"/>
    <s v="Paid"/>
    <s v="Paid"/>
    <s v="TRANSPORTATION"/>
    <n v="30.041"/>
    <n v="600"/>
    <s v="USD"/>
    <n v="600"/>
    <n v="18024.599999999999"/>
    <n v="300"/>
    <s v="USD"/>
    <n v="300"/>
    <n v="9012.2999999999993"/>
    <n v="30.040999999999997"/>
    <n v="300"/>
    <n v="9012.2999999999993"/>
    <n v="1"/>
    <n v="3.3"/>
    <n v="2.2000000000000002"/>
    <n v="2.75"/>
    <n v="8.25"/>
  </r>
  <r>
    <s v="DL-5924"/>
    <s v="Freight forwarder ABC"/>
    <x v="2"/>
    <s v="Mombasa"/>
    <x v="4"/>
    <x v="6"/>
    <d v="2022-01-11T00:00:00"/>
    <d v="2022-02-02T00:00:00"/>
    <x v="0"/>
    <x v="1"/>
    <x v="0"/>
    <s v="Paid"/>
    <s v="Invoiced"/>
    <s v="TRANSPORTATION"/>
    <n v="30.05"/>
    <n v="600"/>
    <s v="USD"/>
    <n v="600"/>
    <n v="18030"/>
    <n v="300"/>
    <s v="USD"/>
    <n v="300"/>
    <n v="9015"/>
    <n v="30.05"/>
    <n v="300"/>
    <n v="9015"/>
    <n v="1"/>
    <n v="3.3"/>
    <n v="2.2000000000000002"/>
    <n v="2.75"/>
    <n v="8.25"/>
  </r>
  <r>
    <s v="DL-5940"/>
    <s v="Freight forwarder ABC"/>
    <x v="0"/>
    <s v="Addis Ababa"/>
    <x v="3"/>
    <x v="7"/>
    <d v="2022-04-22T00:00:00"/>
    <d v="2022-05-14T00:00:00"/>
    <x v="0"/>
    <x v="4"/>
    <x v="0"/>
    <s v="Paid"/>
    <s v="Invoiced"/>
    <s v="TRANSPORTATION"/>
    <n v="31.626000000000001"/>
    <n v="600"/>
    <s v="USD"/>
    <n v="600"/>
    <n v="18975.600000000002"/>
    <n v="300"/>
    <s v="USD"/>
    <n v="300"/>
    <n v="9487.8000000000011"/>
    <n v="31.626000000000005"/>
    <n v="300"/>
    <n v="9487.8000000000011"/>
    <n v="1"/>
    <n v="3.3"/>
    <n v="2.2000000000000002"/>
    <n v="2.75"/>
    <n v="8.25"/>
  </r>
  <r>
    <s v="DL-5942"/>
    <s v="Freight forwarder ABC"/>
    <x v="0"/>
    <s v="Mombasa"/>
    <x v="4"/>
    <x v="6"/>
    <d v="2022-04-19T00:00:00"/>
    <d v="2022-05-14T00:00:00"/>
    <x v="0"/>
    <x v="4"/>
    <x v="0"/>
    <s v="Paid"/>
    <s v="Invoiced"/>
    <s v="TRANSPORTATION"/>
    <n v="31.626000000000001"/>
    <n v="600"/>
    <s v="USD"/>
    <n v="600"/>
    <n v="18975.600000000002"/>
    <n v="300"/>
    <s v="USD"/>
    <n v="300"/>
    <n v="9487.8000000000011"/>
    <n v="31.626000000000005"/>
    <n v="300"/>
    <n v="9487.8000000000011"/>
    <n v="1"/>
    <n v="3.75"/>
    <n v="2.5"/>
    <n v="3.125"/>
    <n v="9.375"/>
  </r>
  <r>
    <s v="DL-5944"/>
    <s v="Freight forwarder ABC"/>
    <x v="0"/>
    <s v="Marrakech"/>
    <x v="3"/>
    <x v="4"/>
    <d v="2022-04-19T00:00:00"/>
    <d v="2022-05-14T00:00:00"/>
    <x v="0"/>
    <x v="4"/>
    <x v="0"/>
    <s v="Paid"/>
    <s v="Invoiced"/>
    <s v="TRANSPORTATION"/>
    <n v="31.626000000000001"/>
    <n v="600"/>
    <s v="USD"/>
    <n v="600"/>
    <n v="18975.600000000002"/>
    <n v="300"/>
    <s v="USD"/>
    <n v="300"/>
    <n v="9487.8000000000011"/>
    <n v="31.626000000000005"/>
    <n v="300"/>
    <n v="9487.8000000000011"/>
    <n v="1"/>
    <n v="3.75"/>
    <n v="2.5"/>
    <n v="3.125"/>
    <n v="9.375"/>
  </r>
  <r>
    <s v="DL-5946"/>
    <s v="Freight forwarder ABC"/>
    <x v="0"/>
    <s v="Mogadishu"/>
    <x v="1"/>
    <x v="1"/>
    <d v="2022-04-19T00:00:00"/>
    <d v="2022-05-14T00:00:00"/>
    <x v="0"/>
    <x v="4"/>
    <x v="0"/>
    <s v="Paid"/>
    <s v="Invoiced"/>
    <s v="TRANSPORTATION"/>
    <n v="31.626000000000001"/>
    <n v="600"/>
    <s v="USD"/>
    <n v="600"/>
    <n v="18975.600000000002"/>
    <n v="300"/>
    <s v="USD"/>
    <n v="300"/>
    <n v="9487.8000000000011"/>
    <n v="31.626000000000005"/>
    <n v="300"/>
    <n v="9487.8000000000011"/>
    <n v="1"/>
    <n v="3.75"/>
    <n v="2.5"/>
    <n v="3.125"/>
    <n v="9.375"/>
  </r>
  <r>
    <s v="DL-5947"/>
    <s v="Freight forwarder ABC"/>
    <x v="0"/>
    <s v="Marrakech"/>
    <x v="1"/>
    <x v="9"/>
    <d v="2022-03-17T00:00:00"/>
    <d v="2022-04-21T00:00:00"/>
    <x v="0"/>
    <x v="3"/>
    <x v="0"/>
    <s v="Paid"/>
    <s v="Invoiced"/>
    <s v="TRANSPORTATION"/>
    <n v="6.024"/>
    <n v="600"/>
    <s v="USD"/>
    <n v="600"/>
    <n v="3614.4"/>
    <n v="300"/>
    <s v="USD"/>
    <n v="300"/>
    <n v="1807.2"/>
    <n v="6.024"/>
    <n v="300"/>
    <n v="1807.2"/>
    <n v="1"/>
    <n v="5.25"/>
    <n v="3.5"/>
    <n v="4.375"/>
    <n v="13.125"/>
  </r>
  <r>
    <s v="DL-5949"/>
    <s v="Freight forwarder ABC"/>
    <x v="0"/>
    <s v="Mombasa"/>
    <x v="3"/>
    <x v="19"/>
    <d v="2022-03-22T00:00:00"/>
    <d v="2022-04-16T00:00:00"/>
    <x v="0"/>
    <x v="3"/>
    <x v="0"/>
    <s v="Paid"/>
    <s v="Paid"/>
    <s v="TRANSPORTATION"/>
    <n v="25.05"/>
    <n v="600"/>
    <s v="USD"/>
    <n v="600"/>
    <n v="15030"/>
    <n v="300"/>
    <s v="USD"/>
    <n v="300"/>
    <n v="7515"/>
    <n v="25.05"/>
    <n v="300"/>
    <n v="7515"/>
    <n v="1"/>
    <n v="3.75"/>
    <n v="2.5"/>
    <n v="3.125"/>
    <n v="9.375"/>
  </r>
  <r>
    <s v="DL-5951"/>
    <s v="Freight forwarder ABC"/>
    <x v="0"/>
    <s v="Marrakech"/>
    <x v="2"/>
    <x v="22"/>
    <d v="2022-05-18T00:00:00"/>
    <d v="2022-06-15T00:00:00"/>
    <x v="0"/>
    <x v="5"/>
    <x v="0"/>
    <s v="Invoiced"/>
    <s v="Invoiced"/>
    <s v="TRANSPORTATION"/>
    <n v="31.093"/>
    <n v="600"/>
    <s v="USD"/>
    <n v="600"/>
    <n v="18655.8"/>
    <n v="300"/>
    <s v="USD"/>
    <n v="300"/>
    <n v="9327.9"/>
    <n v="31.093"/>
    <n v="300"/>
    <n v="9327.9"/>
    <n v="1"/>
    <n v="4.2"/>
    <n v="2.8000000000000003"/>
    <n v="3.5"/>
    <n v="10.5"/>
  </r>
  <r>
    <s v="DL-5952"/>
    <s v="Freight forwarder ABC"/>
    <x v="0"/>
    <s v="Zanzibar"/>
    <x v="0"/>
    <x v="15"/>
    <d v="2022-05-18T00:00:00"/>
    <d v="2022-06-15T00:00:00"/>
    <x v="0"/>
    <x v="5"/>
    <x v="0"/>
    <s v="Invoiced"/>
    <s v="Invoiced"/>
    <s v="TRANSPORTATION"/>
    <n v="31.093"/>
    <n v="600"/>
    <s v="USD"/>
    <n v="600"/>
    <n v="18655.8"/>
    <n v="300"/>
    <s v="USD"/>
    <n v="300"/>
    <n v="9327.9"/>
    <n v="31.093"/>
    <n v="300"/>
    <n v="9327.9"/>
    <n v="1"/>
    <n v="4.2"/>
    <n v="2.8000000000000003"/>
    <n v="3.5"/>
    <n v="10.5"/>
  </r>
  <r>
    <s v="DL-5953"/>
    <s v="Freight forwarder ABC"/>
    <x v="0"/>
    <s v="Mombasa"/>
    <x v="3"/>
    <x v="19"/>
    <d v="2022-05-18T00:00:00"/>
    <d v="2022-06-14T00:00:00"/>
    <x v="0"/>
    <x v="5"/>
    <x v="0"/>
    <s v="Invoiced"/>
    <s v="Invoiced"/>
    <s v="TRANSPORTATION"/>
    <n v="31.093"/>
    <n v="600"/>
    <s v="USD"/>
    <n v="600"/>
    <n v="18655.8"/>
    <n v="300"/>
    <s v="USD"/>
    <n v="300"/>
    <n v="9327.9"/>
    <n v="31.093"/>
    <n v="300"/>
    <n v="9327.9"/>
    <n v="1"/>
    <n v="4.05"/>
    <n v="2.7"/>
    <n v="3.375"/>
    <n v="10.125"/>
  </r>
  <r>
    <s v="DL-5957"/>
    <s v="Freight forwarder ABC"/>
    <x v="0"/>
    <s v="Zanzibar"/>
    <x v="3"/>
    <x v="10"/>
    <d v="2022-05-10T00:00:00"/>
    <d v="2022-05-20T00:00:00"/>
    <x v="0"/>
    <x v="4"/>
    <x v="0"/>
    <s v="Paid"/>
    <s v="Invoiced"/>
    <s v="TRANSPORTATION"/>
    <n v="31.093"/>
    <n v="600"/>
    <s v="USD"/>
    <n v="600"/>
    <n v="18655.8"/>
    <n v="300"/>
    <s v="USD"/>
    <n v="300"/>
    <n v="9327.9"/>
    <n v="31.093"/>
    <n v="300"/>
    <n v="9327.9"/>
    <n v="1"/>
    <n v="1.5"/>
    <n v="1"/>
    <n v="1.25"/>
    <n v="3.75"/>
  </r>
  <r>
    <s v="DL-5958"/>
    <s v="Freight forwarder ABC"/>
    <x v="0"/>
    <s v="Mombasa"/>
    <x v="3"/>
    <x v="19"/>
    <d v="2022-05-11T00:00:00"/>
    <d v="2022-05-20T00:00:00"/>
    <x v="0"/>
    <x v="4"/>
    <x v="0"/>
    <s v="Paid"/>
    <s v="Invoiced"/>
    <s v="TRANSPORTATION"/>
    <n v="31.093"/>
    <n v="600"/>
    <s v="USD"/>
    <n v="600"/>
    <n v="18655.8"/>
    <n v="300"/>
    <s v="USD"/>
    <n v="300"/>
    <n v="9327.9"/>
    <n v="31.093"/>
    <n v="300"/>
    <n v="9327.9"/>
    <n v="1"/>
    <n v="1.3499999999999999"/>
    <n v="0.9"/>
    <n v="1.125"/>
    <n v="3.375"/>
  </r>
  <r>
    <s v="DL-5959"/>
    <s v="Freight forwarder ABC"/>
    <x v="0"/>
    <s v="Mombasa"/>
    <x v="3"/>
    <x v="19"/>
    <d v="2022-05-10T00:00:00"/>
    <d v="2022-05-20T00:00:00"/>
    <x v="0"/>
    <x v="4"/>
    <x v="0"/>
    <s v="Paid"/>
    <s v="Invoiced"/>
    <s v="TRANSPORTATION"/>
    <n v="31.093"/>
    <n v="600"/>
    <s v="USD"/>
    <n v="600"/>
    <n v="18655.8"/>
    <n v="300"/>
    <s v="USD"/>
    <n v="300"/>
    <n v="9327.9"/>
    <n v="31.093"/>
    <n v="300"/>
    <n v="9327.9"/>
    <n v="1"/>
    <n v="1.5"/>
    <n v="1"/>
    <n v="1.25"/>
    <n v="3.75"/>
  </r>
  <r>
    <s v="DL-5960"/>
    <s v="Freight forwarder ABC"/>
    <x v="0"/>
    <s v="Addis Ababa"/>
    <x v="2"/>
    <x v="14"/>
    <d v="2022-05-17T00:00:00"/>
    <d v="2022-05-30T00:00:00"/>
    <x v="0"/>
    <x v="4"/>
    <x v="0"/>
    <s v="Paid"/>
    <s v="Invoiced"/>
    <s v="TRANSPORTATION"/>
    <n v="9.0269999999999992"/>
    <n v="600"/>
    <s v="USD"/>
    <n v="600"/>
    <n v="5416.2"/>
    <n v="300"/>
    <s v="USD"/>
    <n v="300"/>
    <n v="2708.1"/>
    <n v="9.0269999999999992"/>
    <n v="300"/>
    <n v="2708.1"/>
    <n v="1"/>
    <n v="1.95"/>
    <n v="1.3"/>
    <n v="1.625"/>
    <n v="4.875"/>
  </r>
  <r>
    <s v="DL-5966"/>
    <s v="Freight forwarder ABC"/>
    <x v="0"/>
    <s v="Zanzibar"/>
    <x v="3"/>
    <x v="10"/>
    <d v="2022-05-18T00:00:00"/>
    <d v="2022-06-02T00:00:00"/>
    <x v="0"/>
    <x v="5"/>
    <x v="0"/>
    <s v="Invoiced"/>
    <s v="Invoiced"/>
    <s v="TRANSPORTATION"/>
    <n v="22.32"/>
    <n v="600"/>
    <s v="USD"/>
    <n v="600"/>
    <n v="13392"/>
    <n v="300"/>
    <s v="USD"/>
    <n v="300"/>
    <n v="6696"/>
    <n v="22.32"/>
    <n v="300"/>
    <n v="6696"/>
    <n v="1"/>
    <n v="2.25"/>
    <n v="1.5"/>
    <n v="1.875"/>
    <n v="5.625"/>
  </r>
  <r>
    <s v="DL-5967"/>
    <s v="Freight forwarder ABC"/>
    <x v="0"/>
    <s v="Zanzibar"/>
    <x v="1"/>
    <x v="24"/>
    <d v="2022-06-13T00:00:00"/>
    <d v="2022-07-09T00:00:00"/>
    <x v="0"/>
    <x v="6"/>
    <x v="0"/>
    <s v="Invoiced"/>
    <s v="Missing"/>
    <s v="TRANSPORTATION"/>
    <n v="30.12"/>
    <n v="600"/>
    <s v="USD"/>
    <n v="600"/>
    <n v="18072"/>
    <n v="300"/>
    <s v="USD"/>
    <n v="300"/>
    <n v="9036"/>
    <n v="30.12"/>
    <n v="300"/>
    <n v="9036"/>
    <n v="1"/>
    <n v="3.9"/>
    <n v="2.6"/>
    <n v="3.25"/>
    <n v="9.75"/>
  </r>
  <r>
    <s v="DL-5968"/>
    <s v="Freight forwarder ABC"/>
    <x v="0"/>
    <s v="Mombasa"/>
    <x v="1"/>
    <x v="18"/>
    <d v="2022-07-04T00:00:00"/>
    <d v="2022-08-15T00:00:00"/>
    <x v="0"/>
    <x v="7"/>
    <x v="0"/>
    <s v="Invoiced"/>
    <s v="Invoiced"/>
    <s v="TRANSPORTATION"/>
    <n v="31.123999999999999"/>
    <n v="600"/>
    <s v="USD"/>
    <n v="600"/>
    <n v="18674.399999999998"/>
    <n v="300"/>
    <s v="USD"/>
    <n v="300"/>
    <n v="9337.1999999999989"/>
    <n v="31.123999999999995"/>
    <n v="300"/>
    <n v="9337.1999999999989"/>
    <n v="1"/>
    <n v="6.3"/>
    <n v="4.2"/>
    <n v="5.25"/>
    <n v="15.75"/>
  </r>
  <r>
    <s v="DL-5971"/>
    <s v="Freight forwarder ABC"/>
    <x v="0"/>
    <s v="Zanzibar"/>
    <x v="4"/>
    <x v="12"/>
    <d v="2022-07-18T00:00:00"/>
    <d v="2022-08-06T00:00:00"/>
    <x v="0"/>
    <x v="7"/>
    <x v="0"/>
    <s v="Invoiced"/>
    <s v="Invoiced"/>
    <s v="TRANSPORTATION"/>
    <n v="31.141999999999999"/>
    <n v="600"/>
    <s v="USD"/>
    <n v="600"/>
    <n v="18685.2"/>
    <n v="300"/>
    <s v="USD"/>
    <n v="300"/>
    <n v="9342.6"/>
    <n v="31.141999999999999"/>
    <n v="300"/>
    <n v="9342.6"/>
    <n v="1"/>
    <n v="2.85"/>
    <n v="1.9000000000000001"/>
    <n v="2.375"/>
    <n v="7.125"/>
  </r>
  <r>
    <s v="DL-5972"/>
    <s v="Freight forwarder ABC"/>
    <x v="0"/>
    <s v="Zanzibar"/>
    <x v="1"/>
    <x v="24"/>
    <d v="2022-07-18T00:00:00"/>
    <d v="2022-08-06T00:00:00"/>
    <x v="0"/>
    <x v="7"/>
    <x v="0"/>
    <s v="Invoiced"/>
    <s v="Invoiced"/>
    <s v="TRANSPORTATION"/>
    <n v="31.141999999999999"/>
    <n v="600"/>
    <s v="USD"/>
    <n v="600"/>
    <n v="18685.2"/>
    <n v="300"/>
    <s v="USD"/>
    <n v="300"/>
    <n v="9342.6"/>
    <n v="31.141999999999999"/>
    <n v="300"/>
    <n v="9342.6"/>
    <n v="1"/>
    <n v="2.85"/>
    <n v="1.9000000000000001"/>
    <n v="2.375"/>
    <n v="7.125"/>
  </r>
  <r>
    <s v="DL-5973"/>
    <s v="Freight forwarder ABC"/>
    <x v="0"/>
    <s v="Addis Ababa"/>
    <x v="4"/>
    <x v="8"/>
    <d v="2022-07-18T00:00:00"/>
    <d v="2022-08-06T00:00:00"/>
    <x v="0"/>
    <x v="7"/>
    <x v="0"/>
    <s v="Invoiced"/>
    <s v="Invoiced"/>
    <s v="TRANSPORTATION"/>
    <n v="31.141999999999999"/>
    <n v="600"/>
    <s v="USD"/>
    <n v="600"/>
    <n v="18685.2"/>
    <n v="300"/>
    <s v="USD"/>
    <n v="300"/>
    <n v="9342.6"/>
    <n v="31.141999999999999"/>
    <n v="300"/>
    <n v="9342.6"/>
    <n v="1"/>
    <n v="2.85"/>
    <n v="1.9000000000000001"/>
    <n v="2.375"/>
    <n v="7.125"/>
  </r>
  <r>
    <s v="DL-5974"/>
    <s v="Freight forwarder ABC"/>
    <x v="0"/>
    <s v="Zanzibar"/>
    <x v="4"/>
    <x v="12"/>
    <d v="2022-07-26T00:00:00"/>
    <d v="2022-08-18T00:00:00"/>
    <x v="0"/>
    <x v="7"/>
    <x v="0"/>
    <s v="Invoiced"/>
    <s v="Invoiced"/>
    <s v="TRANSPORTATION"/>
    <n v="31.141999999999999"/>
    <n v="600"/>
    <s v="USD"/>
    <n v="600"/>
    <n v="18685.2"/>
    <n v="300"/>
    <s v="USD"/>
    <n v="300"/>
    <n v="9342.6"/>
    <n v="31.141999999999999"/>
    <n v="300"/>
    <n v="9342.6"/>
    <n v="1"/>
    <n v="3.4499999999999997"/>
    <n v="2.3000000000000003"/>
    <n v="2.875"/>
    <n v="8.625"/>
  </r>
  <r>
    <s v="DL-5975"/>
    <s v="Freight forwarder ABC"/>
    <x v="0"/>
    <s v="Marrakech"/>
    <x v="4"/>
    <x v="21"/>
    <d v="2022-08-03T00:00:00"/>
    <d v="2022-08-24T00:00:00"/>
    <x v="0"/>
    <x v="7"/>
    <x v="0"/>
    <s v="Invoiced"/>
    <s v="Invoiced"/>
    <s v="TRANSPORTATION"/>
    <n v="31.141999999999999"/>
    <n v="600"/>
    <s v="USD"/>
    <n v="600"/>
    <n v="18685.2"/>
    <n v="300"/>
    <s v="USD"/>
    <n v="300"/>
    <n v="9342.6"/>
    <n v="31.141999999999999"/>
    <n v="300"/>
    <n v="9342.6"/>
    <n v="1"/>
    <n v="3.15"/>
    <n v="2.1"/>
    <n v="2.625"/>
    <n v="7.875"/>
  </r>
  <r>
    <s v="DL-5976"/>
    <s v="Freight forwarder ABC"/>
    <x v="0"/>
    <s v="Zanzibar"/>
    <x v="0"/>
    <x v="15"/>
    <d v="2022-08-03T00:00:00"/>
    <d v="2022-08-24T00:00:00"/>
    <x v="0"/>
    <x v="7"/>
    <x v="0"/>
    <s v="Invoiced"/>
    <s v="Invoiced"/>
    <s v="TRANSPORTATION"/>
    <n v="31.141999999999999"/>
    <n v="600"/>
    <s v="USD"/>
    <n v="600"/>
    <n v="18685.2"/>
    <n v="300"/>
    <s v="USD"/>
    <n v="300"/>
    <n v="9342.6"/>
    <n v="31.141999999999999"/>
    <n v="300"/>
    <n v="9342.6"/>
    <n v="1"/>
    <n v="3.15"/>
    <n v="2.1"/>
    <n v="2.625"/>
    <n v="7.875"/>
  </r>
  <r>
    <s v="DL-5977"/>
    <s v="Freight forwarder ABC"/>
    <x v="0"/>
    <s v="Addis Ababa"/>
    <x v="1"/>
    <x v="17"/>
    <d v="2022-08-03T00:00:00"/>
    <d v="2022-08-24T00:00:00"/>
    <x v="0"/>
    <x v="7"/>
    <x v="0"/>
    <s v="Invoiced"/>
    <s v="Invoiced"/>
    <s v="TRANSPORTATION"/>
    <n v="31.141999999999999"/>
    <n v="600"/>
    <s v="USD"/>
    <n v="600"/>
    <n v="18685.2"/>
    <n v="300"/>
    <s v="USD"/>
    <n v="300"/>
    <n v="9342.6"/>
    <n v="31.141999999999999"/>
    <n v="300"/>
    <n v="9342.6"/>
    <n v="1"/>
    <n v="3.15"/>
    <n v="2.1"/>
    <n v="2.625"/>
    <n v="7.875"/>
  </r>
  <r>
    <s v="DL-5978"/>
    <s v="Freight forwarder ABC"/>
    <x v="0"/>
    <s v="Marrakech"/>
    <x v="2"/>
    <x v="22"/>
    <d v="2022-08-03T00:00:00"/>
    <d v="2022-08-24T00:00:00"/>
    <x v="0"/>
    <x v="7"/>
    <x v="0"/>
    <s v="Invoiced"/>
    <s v="Invoiced"/>
    <s v="TRANSPORTATION"/>
    <n v="31.141999999999999"/>
    <n v="600"/>
    <s v="USD"/>
    <n v="600"/>
    <n v="18685.2"/>
    <n v="300"/>
    <s v="USD"/>
    <n v="300"/>
    <n v="9342.6"/>
    <n v="31.141999999999999"/>
    <n v="300"/>
    <n v="9342.6"/>
    <n v="1"/>
    <n v="3.15"/>
    <n v="2.1"/>
    <n v="2.625"/>
    <n v="7.875"/>
  </r>
  <r>
    <s v="DL-5979"/>
    <s v="Freight forwarder ABC"/>
    <x v="0"/>
    <s v="Zanzibar"/>
    <x v="1"/>
    <x v="24"/>
    <d v="2022-08-03T00:00:00"/>
    <d v="2022-08-24T00:00:00"/>
    <x v="0"/>
    <x v="7"/>
    <x v="0"/>
    <s v="Invoiced"/>
    <s v="Invoiced"/>
    <s v="TRANSPORTATION"/>
    <n v="31.141999999999999"/>
    <n v="600"/>
    <s v="USD"/>
    <n v="600"/>
    <n v="18685.2"/>
    <n v="300"/>
    <s v="USD"/>
    <n v="300"/>
    <n v="9342.6"/>
    <n v="31.141999999999999"/>
    <n v="300"/>
    <n v="9342.6"/>
    <n v="1"/>
    <n v="3.15"/>
    <n v="2.1"/>
    <n v="2.625"/>
    <n v="7.875"/>
  </r>
  <r>
    <s v="DL-5991"/>
    <s v="Freight forwarder ABC"/>
    <x v="2"/>
    <s v="Mombasa"/>
    <x v="0"/>
    <x v="11"/>
    <d v="2022-08-05T00:00:00"/>
    <d v="2022-08-26T00:00:00"/>
    <x v="0"/>
    <x v="7"/>
    <x v="0"/>
    <s v="Invoiced"/>
    <s v="Invoiced"/>
    <s v="TRANSPORTATION"/>
    <n v="30.06"/>
    <n v="600"/>
    <s v="USD"/>
    <n v="600"/>
    <n v="18036"/>
    <n v="300"/>
    <s v="USD"/>
    <n v="300"/>
    <n v="9018"/>
    <n v="30.06"/>
    <n v="300"/>
    <n v="9018"/>
    <n v="1"/>
    <n v="3.15"/>
    <n v="2.1"/>
    <n v="2.625"/>
    <n v="7.875"/>
  </r>
  <r>
    <s v="DL-5993"/>
    <s v="Freight forwarder ABC"/>
    <x v="2"/>
    <s v="Mogadishu"/>
    <x v="3"/>
    <x v="20"/>
    <d v="2022-08-05T00:00:00"/>
    <d v="2022-08-25T00:00:00"/>
    <x v="0"/>
    <x v="7"/>
    <x v="0"/>
    <s v="Invoiced"/>
    <s v="Invoiced"/>
    <s v="TRANSPORTATION"/>
    <n v="30.06"/>
    <n v="600"/>
    <s v="USD"/>
    <n v="600"/>
    <n v="18036"/>
    <n v="300"/>
    <s v="USD"/>
    <n v="300"/>
    <n v="9018"/>
    <n v="30.06"/>
    <n v="300"/>
    <n v="9018"/>
    <n v="1"/>
    <n v="3"/>
    <n v="2"/>
    <n v="2.5"/>
    <n v="7.5"/>
  </r>
  <r>
    <s v="DL-5994"/>
    <s v="Freight forwarder ABC"/>
    <x v="2"/>
    <s v="Marrakech"/>
    <x v="4"/>
    <x v="21"/>
    <d v="2022-08-05T00:00:00"/>
    <d v="2022-08-26T00:00:00"/>
    <x v="0"/>
    <x v="7"/>
    <x v="0"/>
    <s v="Invoiced"/>
    <s v="Invoiced"/>
    <s v="TRANSPORTATION"/>
    <n v="30.06"/>
    <n v="600"/>
    <s v="USD"/>
    <n v="600"/>
    <n v="18036"/>
    <n v="300"/>
    <s v="USD"/>
    <n v="300"/>
    <n v="9018"/>
    <n v="30.06"/>
    <n v="300"/>
    <n v="9018"/>
    <n v="1"/>
    <n v="3.15"/>
    <n v="2.1"/>
    <n v="2.625"/>
    <n v="7.875"/>
  </r>
  <r>
    <s v="DL-5996"/>
    <s v="Freight forwarder ABC"/>
    <x v="2"/>
    <s v="Marrakech"/>
    <x v="1"/>
    <x v="9"/>
    <d v="2022-08-05T00:00:00"/>
    <d v="2022-08-26T00:00:00"/>
    <x v="0"/>
    <x v="7"/>
    <x v="0"/>
    <s v="Invoiced"/>
    <s v="Invoiced"/>
    <s v="TRANSPORTATION"/>
    <n v="30.06"/>
    <n v="600"/>
    <s v="USD"/>
    <n v="600"/>
    <n v="18036"/>
    <n v="300"/>
    <s v="USD"/>
    <n v="300"/>
    <n v="9018"/>
    <n v="30.06"/>
    <n v="300"/>
    <n v="9018"/>
    <n v="1"/>
    <n v="3.15"/>
    <n v="2.1"/>
    <n v="2.625"/>
    <n v="7.875"/>
  </r>
  <r>
    <s v="DL-5998"/>
    <s v="Freight forwarder ABC"/>
    <x v="2"/>
    <s v="Mogadishu"/>
    <x v="4"/>
    <x v="16"/>
    <d v="2022-08-05T00:00:00"/>
    <d v="2022-08-26T00:00:00"/>
    <x v="0"/>
    <x v="7"/>
    <x v="0"/>
    <s v="Invoiced"/>
    <s v="Invoiced"/>
    <s v="TRANSPORTATION"/>
    <n v="30.06"/>
    <n v="600"/>
    <s v="USD"/>
    <n v="600"/>
    <n v="18036"/>
    <n v="300"/>
    <s v="USD"/>
    <n v="300"/>
    <n v="9018"/>
    <n v="30.06"/>
    <n v="300"/>
    <n v="9018"/>
    <n v="1"/>
    <n v="3.15"/>
    <n v="2.1"/>
    <n v="2.625"/>
    <n v="7.875"/>
  </r>
  <r>
    <s v="DL-6000"/>
    <s v="Freight forwarder ABC"/>
    <x v="2"/>
    <s v="Marrakech"/>
    <x v="4"/>
    <x v="21"/>
    <d v="2022-08-06T00:00:00"/>
    <d v="2022-09-08T00:00:00"/>
    <x v="0"/>
    <x v="8"/>
    <x v="0"/>
    <s v="Invoiced"/>
    <s v="Approval Pending"/>
    <s v="TRANSPORTATION"/>
    <n v="30.06"/>
    <n v="600"/>
    <s v="USD"/>
    <n v="600"/>
    <n v="18036"/>
    <n v="300"/>
    <s v="USD"/>
    <n v="300"/>
    <n v="9018"/>
    <n v="30.06"/>
    <n v="300"/>
    <n v="9018"/>
    <n v="1"/>
    <n v="4.95"/>
    <n v="3.3000000000000003"/>
    <n v="4.125"/>
    <n v="12.375"/>
  </r>
  <r>
    <s v="DL-6002"/>
    <s v="Freight forwarder ABC"/>
    <x v="2"/>
    <s v="Zanzibar"/>
    <x v="2"/>
    <x v="13"/>
    <d v="2022-08-06T00:00:00"/>
    <d v="2022-09-05T00:00:00"/>
    <x v="0"/>
    <x v="8"/>
    <x v="0"/>
    <s v="Invoiced"/>
    <s v="Approval Pending"/>
    <s v="TRANSPORTATION"/>
    <n v="30.06"/>
    <n v="600"/>
    <s v="USD"/>
    <n v="600"/>
    <n v="18036"/>
    <n v="300"/>
    <s v="USD"/>
    <n v="300"/>
    <n v="9018"/>
    <n v="30.06"/>
    <n v="300"/>
    <n v="9018"/>
    <n v="1"/>
    <n v="4.5"/>
    <n v="3"/>
    <n v="3.75"/>
    <n v="11.25"/>
  </r>
  <r>
    <s v="DL-6003"/>
    <s v="Freight forwarder ABC"/>
    <x v="0"/>
    <s v="Mombasa"/>
    <x v="1"/>
    <x v="18"/>
    <d v="2022-09-09T00:00:00"/>
    <s v="NULL"/>
    <x v="1"/>
    <x v="9"/>
    <x v="1"/>
    <s v="Missing"/>
    <s v="Missing"/>
    <s v="TRANSPORTATION"/>
    <n v="31.675000000000001"/>
    <n v="600"/>
    <s v="USD"/>
    <n v="600"/>
    <n v="19005"/>
    <n v="300"/>
    <s v="USD"/>
    <n v="300"/>
    <n v="9502.5"/>
    <n v="31.675000000000001"/>
    <n v="300"/>
    <n v="9502.5"/>
    <n v="0"/>
    <n v="0"/>
    <n v="0"/>
    <n v="0"/>
    <n v="0"/>
  </r>
  <r>
    <s v="DL-6004"/>
    <s v="Freight forwarder ABC"/>
    <x v="0"/>
    <s v="Addis Ababa"/>
    <x v="3"/>
    <x v="7"/>
    <d v="2022-09-09T00:00:00"/>
    <s v="NULL"/>
    <x v="1"/>
    <x v="9"/>
    <x v="1"/>
    <s v="Missing"/>
    <s v="Missing"/>
    <s v="TRANSPORTATION"/>
    <n v="31.675000000000001"/>
    <n v="600"/>
    <s v="USD"/>
    <n v="600"/>
    <n v="19005"/>
    <n v="300"/>
    <s v="USD"/>
    <n v="300"/>
    <n v="9502.5"/>
    <n v="31.675000000000001"/>
    <n v="300"/>
    <n v="9502.5"/>
    <n v="0"/>
    <n v="0"/>
    <n v="0"/>
    <n v="0"/>
    <n v="0"/>
  </r>
  <r>
    <s v="DL-6005"/>
    <s v="Freight forwarder ABC"/>
    <x v="0"/>
    <s v="Zanzibar"/>
    <x v="4"/>
    <x v="12"/>
    <d v="2022-09-10T00:00:00"/>
    <s v="NULL"/>
    <x v="1"/>
    <x v="9"/>
    <x v="1"/>
    <s v="Missing"/>
    <s v="Missing"/>
    <s v="TRANSPORTATION"/>
    <n v="31.675000000000001"/>
    <n v="600"/>
    <s v="USD"/>
    <n v="600"/>
    <n v="19005"/>
    <n v="300"/>
    <s v="USD"/>
    <n v="300"/>
    <n v="9502.5"/>
    <n v="31.675000000000001"/>
    <n v="300"/>
    <n v="9502.5"/>
    <n v="0"/>
    <n v="0"/>
    <n v="0"/>
    <n v="0"/>
    <n v="0"/>
  </r>
  <r>
    <s v="DL-6006"/>
    <s v="Freight forwarder ABC"/>
    <x v="0"/>
    <s v="Marrakech"/>
    <x v="3"/>
    <x v="4"/>
    <d v="2022-01-25T00:00:00"/>
    <d v="2022-02-24T00:00:00"/>
    <x v="0"/>
    <x v="1"/>
    <x v="0"/>
    <s v="Paid"/>
    <s v="Invoiced"/>
    <s v="TRANSPORTATION"/>
    <n v="15.06"/>
    <n v="600"/>
    <s v="USD"/>
    <n v="600"/>
    <n v="9036"/>
    <n v="300"/>
    <s v="USD"/>
    <n v="300"/>
    <n v="4518"/>
    <n v="15.06"/>
    <n v="300"/>
    <n v="4518"/>
    <n v="1"/>
    <n v="4.5"/>
    <n v="3"/>
    <n v="3.75"/>
    <n v="11.25"/>
  </r>
  <r>
    <s v="DL-6008"/>
    <s v="Freight forwarder ABC"/>
    <x v="0"/>
    <s v="Mogadishu"/>
    <x v="4"/>
    <x v="16"/>
    <d v="2022-06-30T00:00:00"/>
    <d v="2022-07-20T00:00:00"/>
    <x v="0"/>
    <x v="6"/>
    <x v="0"/>
    <s v="Invoiced"/>
    <s v="Invoiced"/>
    <s v="TRANSPORTATION"/>
    <n v="25.34"/>
    <n v="600"/>
    <s v="USD"/>
    <n v="600"/>
    <n v="15204"/>
    <n v="300"/>
    <s v="USD"/>
    <n v="300"/>
    <n v="7602"/>
    <n v="25.34"/>
    <n v="300"/>
    <n v="7602"/>
    <n v="1"/>
    <n v="3"/>
    <n v="2"/>
    <n v="2.5"/>
    <n v="7.5"/>
  </r>
  <r>
    <s v="DL-6009"/>
    <s v="Freight forwarder ABC"/>
    <x v="0"/>
    <s v="Zanzibar"/>
    <x v="0"/>
    <x v="15"/>
    <d v="2022-07-01T00:00:00"/>
    <d v="2022-07-20T00:00:00"/>
    <x v="0"/>
    <x v="6"/>
    <x v="0"/>
    <s v="Invoiced"/>
    <s v="Invoiced"/>
    <s v="TRANSPORTATION"/>
    <n v="25.34"/>
    <n v="600"/>
    <s v="USD"/>
    <n v="600"/>
    <n v="15204"/>
    <n v="300"/>
    <s v="USD"/>
    <n v="300"/>
    <n v="7602"/>
    <n v="25.34"/>
    <n v="300"/>
    <n v="7602"/>
    <n v="1"/>
    <n v="2.85"/>
    <n v="1.9000000000000001"/>
    <n v="2.375"/>
    <n v="7.125"/>
  </r>
  <r>
    <s v="DL-6012"/>
    <s v="Freight forwarder ABC"/>
    <x v="0"/>
    <s v="Mombasa"/>
    <x v="1"/>
    <x v="18"/>
    <d v="2022-06-22T00:00:00"/>
    <d v="2022-07-12T00:00:00"/>
    <x v="0"/>
    <x v="6"/>
    <x v="0"/>
    <s v="Invoiced"/>
    <s v="Invoiced"/>
    <s v="TRANSPORTATION"/>
    <n v="30.77"/>
    <n v="600"/>
    <s v="USD"/>
    <n v="600"/>
    <n v="18462"/>
    <n v="300"/>
    <s v="USD"/>
    <n v="300"/>
    <n v="9231"/>
    <n v="30.77"/>
    <n v="300"/>
    <n v="9231"/>
    <n v="1"/>
    <n v="3"/>
    <n v="2"/>
    <n v="2.5"/>
    <n v="7.5"/>
  </r>
  <r>
    <s v="DL-6013"/>
    <s v="Freight forwarder ABC"/>
    <x v="0"/>
    <s v="Addis Ababa"/>
    <x v="0"/>
    <x v="23"/>
    <d v="2022-01-12T00:00:00"/>
    <d v="2022-01-22T00:00:00"/>
    <x v="0"/>
    <x v="0"/>
    <x v="0"/>
    <s v="Paid"/>
    <s v="Invoiced"/>
    <s v="TRANSPORTATION"/>
    <n v="23.95"/>
    <n v="600"/>
    <s v="USD"/>
    <n v="600"/>
    <n v="14370"/>
    <n v="300"/>
    <s v="USD"/>
    <n v="300"/>
    <n v="7185"/>
    <n v="23.95"/>
    <n v="300"/>
    <n v="7185"/>
    <n v="1"/>
    <n v="1.5"/>
    <n v="1"/>
    <n v="1.25"/>
    <n v="3.75"/>
  </r>
  <r>
    <s v="DL-6015"/>
    <s v="Freight forwarder ABC"/>
    <x v="2"/>
    <s v="Addis Ababa"/>
    <x v="1"/>
    <x v="17"/>
    <d v="2022-05-09T00:00:00"/>
    <d v="2022-06-10T00:00:00"/>
    <x v="0"/>
    <x v="5"/>
    <x v="0"/>
    <s v="Paid"/>
    <s v="Invoiced"/>
    <s v="TRANSPORTATION"/>
    <n v="23.53"/>
    <n v="600"/>
    <s v="USD"/>
    <n v="600"/>
    <n v="14118"/>
    <n v="300"/>
    <s v="USD"/>
    <n v="300"/>
    <n v="7059"/>
    <n v="23.53"/>
    <n v="300"/>
    <n v="7059"/>
    <n v="1"/>
    <n v="4.8"/>
    <n v="3.2"/>
    <n v="4"/>
    <n v="12"/>
  </r>
  <r>
    <s v="DL-6016"/>
    <s v="Freight forwarder ABC"/>
    <x v="2"/>
    <s v="Zanzibar"/>
    <x v="2"/>
    <x v="13"/>
    <d v="2022-05-09T00:00:00"/>
    <d v="2022-06-04T00:00:00"/>
    <x v="0"/>
    <x v="5"/>
    <x v="0"/>
    <s v="Paid"/>
    <s v="Invoiced"/>
    <s v="TRANSPORTATION"/>
    <n v="20.780999999999999"/>
    <n v="600"/>
    <s v="USD"/>
    <n v="600"/>
    <n v="12468.599999999999"/>
    <n v="300"/>
    <s v="USD"/>
    <n v="300"/>
    <n v="6234.2999999999993"/>
    <n v="20.780999999999999"/>
    <n v="300"/>
    <n v="6234.2999999999993"/>
    <n v="1"/>
    <n v="3.9"/>
    <n v="2.6"/>
    <n v="3.25"/>
    <n v="9.75"/>
  </r>
  <r>
    <s v="DL-6017"/>
    <s v="Freight forwarder ABC"/>
    <x v="2"/>
    <s v="Addis Ababa"/>
    <x v="0"/>
    <x v="23"/>
    <d v="2022-04-23T00:00:00"/>
    <d v="2022-06-05T00:00:00"/>
    <x v="0"/>
    <x v="5"/>
    <x v="0"/>
    <s v="Paid"/>
    <s v="Paid"/>
    <s v="TRANSPORTATION"/>
    <n v="5.8079999999999998"/>
    <n v="600"/>
    <s v="USD"/>
    <n v="600"/>
    <n v="3484.7999999999997"/>
    <n v="300"/>
    <s v="USD"/>
    <n v="300"/>
    <n v="1742.3999999999999"/>
    <n v="5.8079999999999998"/>
    <n v="300"/>
    <n v="1742.3999999999999"/>
    <n v="1"/>
    <n v="6.45"/>
    <n v="4.3"/>
    <n v="5.375"/>
    <n v="16.125"/>
  </r>
  <r>
    <s v="DL-6018"/>
    <s v="Freight forwarder ABC"/>
    <x v="2"/>
    <s v="Marrakech"/>
    <x v="2"/>
    <x v="22"/>
    <d v="2022-04-27T00:00:00"/>
    <d v="2022-06-28T00:00:00"/>
    <x v="0"/>
    <x v="5"/>
    <x v="0"/>
    <s v="Paid"/>
    <s v="Invoiced"/>
    <s v="TRANSPORTATION"/>
    <n v="14.64"/>
    <n v="600"/>
    <s v="USD"/>
    <n v="600"/>
    <n v="8784"/>
    <n v="300"/>
    <s v="USD"/>
    <n v="300"/>
    <n v="4392"/>
    <n v="14.64"/>
    <n v="300"/>
    <n v="4392"/>
    <n v="1"/>
    <n v="9.2999999999999989"/>
    <n v="6.2"/>
    <n v="7.75"/>
    <n v="23.25"/>
  </r>
  <r>
    <s v="DL-6019"/>
    <s v="Freight forwarder ABC"/>
    <x v="2"/>
    <s v="Mogadishu"/>
    <x v="3"/>
    <x v="20"/>
    <d v="2022-04-28T00:00:00"/>
    <d v="2022-06-14T00:00:00"/>
    <x v="0"/>
    <x v="5"/>
    <x v="0"/>
    <s v="Paid"/>
    <s v="Invoiced"/>
    <s v="TRANSPORTATION"/>
    <n v="5.8079999999999998"/>
    <n v="600"/>
    <s v="USD"/>
    <n v="600"/>
    <n v="3484.7999999999997"/>
    <n v="300"/>
    <s v="USD"/>
    <n v="300"/>
    <n v="1742.3999999999999"/>
    <n v="5.8079999999999998"/>
    <n v="300"/>
    <n v="1742.3999999999999"/>
    <n v="1"/>
    <n v="7.05"/>
    <n v="4.7"/>
    <n v="5.875"/>
    <n v="17.625"/>
  </r>
  <r>
    <s v="DL-6020"/>
    <s v="Freight forwarder ABC"/>
    <x v="2"/>
    <s v="Marrakech"/>
    <x v="0"/>
    <x v="5"/>
    <d v="2022-05-13T00:00:00"/>
    <d v="2022-06-28T00:00:00"/>
    <x v="0"/>
    <x v="5"/>
    <x v="0"/>
    <s v="Paid"/>
    <s v="Invoiced"/>
    <s v="TRANSPORTATION"/>
    <n v="16.594999999999999"/>
    <n v="600"/>
    <s v="USD"/>
    <n v="600"/>
    <n v="9957"/>
    <n v="300"/>
    <s v="USD"/>
    <n v="300"/>
    <n v="4978.5"/>
    <n v="16.594999999999999"/>
    <n v="300"/>
    <n v="4978.5"/>
    <n v="1"/>
    <n v="6.8999999999999995"/>
    <n v="4.6000000000000005"/>
    <n v="5.75"/>
    <n v="17.25"/>
  </r>
  <r>
    <s v="DL-6021"/>
    <s v="Freight forwarder ABC"/>
    <x v="2"/>
    <s v="Marrakech"/>
    <x v="2"/>
    <x v="22"/>
    <d v="2022-05-12T00:00:00"/>
    <d v="2022-06-11T00:00:00"/>
    <x v="0"/>
    <x v="5"/>
    <x v="0"/>
    <s v="Paid"/>
    <s v="Invoiced"/>
    <s v="TRANSPORTATION"/>
    <n v="11.2"/>
    <n v="600"/>
    <s v="USD"/>
    <n v="600"/>
    <n v="6720"/>
    <n v="300"/>
    <s v="USD"/>
    <n v="300"/>
    <n v="3360"/>
    <n v="11.2"/>
    <n v="300"/>
    <n v="3360"/>
    <n v="1"/>
    <n v="4.5"/>
    <n v="3"/>
    <n v="3.75"/>
    <n v="11.25"/>
  </r>
  <r>
    <s v="DL-6022"/>
    <s v="Freight forwarder ABC"/>
    <x v="2"/>
    <s v="Mogadishu"/>
    <x v="3"/>
    <x v="20"/>
    <d v="2022-05-02T00:00:00"/>
    <d v="2022-05-31T00:00:00"/>
    <x v="0"/>
    <x v="4"/>
    <x v="0"/>
    <s v="Paid"/>
    <s v="Invoiced"/>
    <s v="TRANSPORTATION"/>
    <n v="27.134"/>
    <n v="600"/>
    <s v="USD"/>
    <n v="600"/>
    <n v="16280.4"/>
    <n v="300"/>
    <s v="USD"/>
    <n v="300"/>
    <n v="8140.2"/>
    <n v="27.134"/>
    <n v="300"/>
    <n v="8140.2"/>
    <n v="1"/>
    <n v="4.3499999999999996"/>
    <n v="2.9000000000000004"/>
    <n v="3.625"/>
    <n v="10.875"/>
  </r>
  <r>
    <s v="DL-6023"/>
    <s v="Freight forwarder ABC"/>
    <x v="2"/>
    <s v="Mombasa"/>
    <x v="2"/>
    <x v="3"/>
    <d v="2022-05-02T00:00:00"/>
    <d v="2022-06-09T00:00:00"/>
    <x v="0"/>
    <x v="5"/>
    <x v="0"/>
    <s v="Paid"/>
    <s v="Invoiced"/>
    <s v="TRANSPORTATION"/>
    <n v="28.49"/>
    <n v="600"/>
    <s v="USD"/>
    <n v="600"/>
    <n v="17094"/>
    <n v="300"/>
    <s v="USD"/>
    <n v="300"/>
    <n v="8547"/>
    <n v="28.49"/>
    <n v="300"/>
    <n v="8547"/>
    <n v="1"/>
    <n v="5.7"/>
    <n v="3.8000000000000003"/>
    <n v="4.75"/>
    <n v="14.25"/>
  </r>
  <r>
    <s v="DL-6024"/>
    <s v="Freight forwarder ABC"/>
    <x v="2"/>
    <s v="Marrakech"/>
    <x v="0"/>
    <x v="5"/>
    <d v="2022-05-12T00:00:00"/>
    <d v="2022-06-09T00:00:00"/>
    <x v="0"/>
    <x v="5"/>
    <x v="0"/>
    <s v="Paid"/>
    <s v="Invoiced"/>
    <s v="TRANSPORTATION"/>
    <n v="11.63"/>
    <n v="600"/>
    <s v="USD"/>
    <n v="600"/>
    <n v="6978.0000000000009"/>
    <n v="300"/>
    <s v="USD"/>
    <n v="300"/>
    <n v="3489.0000000000005"/>
    <n v="11.63"/>
    <n v="300"/>
    <n v="3489.0000000000005"/>
    <n v="1"/>
    <n v="4.2"/>
    <n v="2.8000000000000003"/>
    <n v="3.5"/>
    <n v="10.5"/>
  </r>
  <r>
    <s v="DL-6025"/>
    <s v="Freight forwarder ABC"/>
    <x v="2"/>
    <s v="Addis Ababa"/>
    <x v="0"/>
    <x v="23"/>
    <d v="2022-05-11T00:00:00"/>
    <d v="2022-06-11T00:00:00"/>
    <x v="0"/>
    <x v="5"/>
    <x v="0"/>
    <s v="Paid"/>
    <s v="Invoiced"/>
    <s v="TRANSPORTATION"/>
    <n v="13.52"/>
    <n v="600"/>
    <s v="USD"/>
    <n v="600"/>
    <n v="8112"/>
    <n v="300"/>
    <s v="USD"/>
    <n v="300"/>
    <n v="4056"/>
    <n v="13.52"/>
    <n v="300"/>
    <n v="4056"/>
    <n v="1"/>
    <n v="4.6499999999999995"/>
    <n v="3.1"/>
    <n v="3.875"/>
    <n v="11.625"/>
  </r>
  <r>
    <s v="DL-6026"/>
    <s v="Freight forwarder ABC"/>
    <x v="2"/>
    <s v="Addis Ababa"/>
    <x v="3"/>
    <x v="7"/>
    <d v="2022-06-10T00:00:00"/>
    <d v="2022-07-11T00:00:00"/>
    <x v="0"/>
    <x v="6"/>
    <x v="0"/>
    <s v="Paid"/>
    <s v="Invoiced"/>
    <s v="TRANSPORTATION"/>
    <n v="27.95"/>
    <n v="600"/>
    <s v="USD"/>
    <n v="600"/>
    <n v="16770"/>
    <n v="300"/>
    <s v="USD"/>
    <n v="300"/>
    <n v="8385"/>
    <n v="27.95"/>
    <n v="300"/>
    <n v="8385"/>
    <n v="1"/>
    <n v="4.6499999999999995"/>
    <n v="3.1"/>
    <n v="3.875"/>
    <n v="11.625"/>
  </r>
  <r>
    <s v="DL-6027"/>
    <s v="Freight forwarder ABC"/>
    <x v="2"/>
    <s v="Zanzibar"/>
    <x v="1"/>
    <x v="24"/>
    <d v="2022-06-21T00:00:00"/>
    <d v="2022-07-30T00:00:00"/>
    <x v="0"/>
    <x v="6"/>
    <x v="0"/>
    <s v="Paid"/>
    <s v="Invoiced"/>
    <s v="TRANSPORTATION"/>
    <n v="14.85656"/>
    <n v="600"/>
    <s v="USD"/>
    <n v="600"/>
    <n v="8913.9359999999997"/>
    <n v="300"/>
    <s v="USD"/>
    <n v="300"/>
    <n v="4456.9679999999998"/>
    <n v="14.85656"/>
    <n v="300"/>
    <n v="4456.9679999999998"/>
    <n v="1"/>
    <n v="5.85"/>
    <n v="3.9000000000000004"/>
    <n v="4.875"/>
    <n v="14.625"/>
  </r>
  <r>
    <s v="DL-6028"/>
    <s v="Freight forwarder ABC"/>
    <x v="2"/>
    <s v="Zanzibar"/>
    <x v="0"/>
    <x v="15"/>
    <d v="2022-06-09T00:00:00"/>
    <d v="2022-07-12T00:00:00"/>
    <x v="0"/>
    <x v="6"/>
    <x v="0"/>
    <s v="Paid"/>
    <s v="Invoiced"/>
    <s v="TRANSPORTATION"/>
    <n v="11.99"/>
    <n v="600"/>
    <s v="USD"/>
    <n v="600"/>
    <n v="7194"/>
    <n v="300"/>
    <s v="USD"/>
    <n v="300"/>
    <n v="3597"/>
    <n v="11.99"/>
    <n v="300"/>
    <n v="3597"/>
    <n v="1"/>
    <n v="4.95"/>
    <n v="3.3000000000000003"/>
    <n v="4.125"/>
    <n v="12.375"/>
  </r>
  <r>
    <s v="DL-6029"/>
    <s v="Freight forwarder ABC"/>
    <x v="2"/>
    <s v="Addis Ababa"/>
    <x v="0"/>
    <x v="23"/>
    <d v="2022-06-11T00:00:00"/>
    <d v="2022-07-07T00:00:00"/>
    <x v="0"/>
    <x v="6"/>
    <x v="0"/>
    <s v="Paid"/>
    <s v="Invoiced"/>
    <s v="TRANSPORTATION"/>
    <n v="20.731999999999999"/>
    <n v="600"/>
    <s v="USD"/>
    <n v="600"/>
    <n v="12439.199999999999"/>
    <n v="300"/>
    <s v="USD"/>
    <n v="300"/>
    <n v="6219.5999999999995"/>
    <n v="20.731999999999999"/>
    <n v="300"/>
    <n v="6219.5999999999995"/>
    <n v="1"/>
    <n v="3.9"/>
    <n v="2.6"/>
    <n v="3.25"/>
    <n v="9.75"/>
  </r>
  <r>
    <s v="DL-6030"/>
    <s v="Freight forwarder ABC"/>
    <x v="2"/>
    <s v="Marrakech"/>
    <x v="0"/>
    <x v="5"/>
    <d v="2022-04-22T00:00:00"/>
    <d v="2022-05-17T00:00:00"/>
    <x v="0"/>
    <x v="4"/>
    <x v="0"/>
    <s v="Paid"/>
    <s v="Paid"/>
    <s v="TRANSPORTATION"/>
    <n v="13.148999999999999"/>
    <n v="600"/>
    <s v="USD"/>
    <n v="600"/>
    <n v="7889.4"/>
    <n v="300"/>
    <s v="USD"/>
    <n v="300"/>
    <n v="3944.7"/>
    <n v="13.148999999999999"/>
    <n v="300"/>
    <n v="3944.7"/>
    <n v="1"/>
    <n v="3.75"/>
    <n v="2.5"/>
    <n v="3.125"/>
    <n v="9.375"/>
  </r>
  <r>
    <s v="DL-6031"/>
    <s v="Freight forwarder ABC"/>
    <x v="2"/>
    <s v="Zanzibar"/>
    <x v="2"/>
    <x v="13"/>
    <d v="2022-04-21T00:00:00"/>
    <d v="2022-05-23T00:00:00"/>
    <x v="0"/>
    <x v="4"/>
    <x v="0"/>
    <s v="Paid"/>
    <s v="Paid"/>
    <s v="TRANSPORTATION"/>
    <n v="15.628"/>
    <n v="600"/>
    <s v="USD"/>
    <n v="600"/>
    <n v="9376.7999999999993"/>
    <n v="300"/>
    <s v="USD"/>
    <n v="300"/>
    <n v="4688.3999999999996"/>
    <n v="15.627999999999998"/>
    <n v="300"/>
    <n v="4688.3999999999996"/>
    <n v="1"/>
    <n v="4.8"/>
    <n v="3.2"/>
    <n v="4"/>
    <n v="12"/>
  </r>
  <r>
    <s v="DL-6032"/>
    <s v="Freight forwarder ABC"/>
    <x v="2"/>
    <s v="Addis Ababa"/>
    <x v="1"/>
    <x v="17"/>
    <d v="2022-05-12T00:00:00"/>
    <d v="2022-06-15T00:00:00"/>
    <x v="0"/>
    <x v="5"/>
    <x v="0"/>
    <s v="Paid"/>
    <s v="Invoiced"/>
    <s v="TRANSPORTATION"/>
    <n v="18.760000000000002"/>
    <n v="600"/>
    <s v="USD"/>
    <n v="600"/>
    <n v="11256.000000000002"/>
    <n v="300"/>
    <s v="USD"/>
    <n v="300"/>
    <n v="5628.0000000000009"/>
    <n v="18.760000000000002"/>
    <n v="300"/>
    <n v="5628.0000000000009"/>
    <n v="1"/>
    <n v="5.0999999999999996"/>
    <n v="3.4000000000000004"/>
    <n v="4.25"/>
    <n v="12.75"/>
  </r>
  <r>
    <s v="DL-6033"/>
    <s v="Freight forwarder ABC"/>
    <x v="2"/>
    <s v="Marrakech"/>
    <x v="4"/>
    <x v="21"/>
    <d v="2022-04-21T00:00:00"/>
    <d v="2022-05-14T00:00:00"/>
    <x v="0"/>
    <x v="4"/>
    <x v="0"/>
    <s v="Paid"/>
    <s v="Paid"/>
    <s v="TRANSPORTATION"/>
    <n v="19.021999999999998"/>
    <n v="600"/>
    <s v="USD"/>
    <n v="600"/>
    <n v="11413.199999999999"/>
    <n v="300"/>
    <s v="USD"/>
    <n v="300"/>
    <n v="5706.5999999999995"/>
    <n v="19.021999999999998"/>
    <n v="300"/>
    <n v="5706.5999999999995"/>
    <n v="1"/>
    <n v="3.4499999999999997"/>
    <n v="2.3000000000000003"/>
    <n v="2.875"/>
    <n v="8.625"/>
  </r>
  <r>
    <s v="DL-6034"/>
    <s v="Freight forwarder ABC"/>
    <x v="2"/>
    <s v="Marrakech"/>
    <x v="2"/>
    <x v="22"/>
    <d v="2022-04-21T00:00:00"/>
    <d v="2022-05-12T00:00:00"/>
    <x v="0"/>
    <x v="4"/>
    <x v="0"/>
    <s v="Paid"/>
    <s v="Paid"/>
    <s v="TRANSPORTATION"/>
    <n v="17.491"/>
    <n v="600"/>
    <s v="USD"/>
    <n v="600"/>
    <n v="10494.6"/>
    <n v="300"/>
    <s v="USD"/>
    <n v="300"/>
    <n v="5247.3"/>
    <n v="17.491"/>
    <n v="300"/>
    <n v="5247.3"/>
    <n v="1"/>
    <n v="3.15"/>
    <n v="2.1"/>
    <n v="2.625"/>
    <n v="7.875"/>
  </r>
  <r>
    <s v="DL-6035"/>
    <s v="Freight forwarder ABC"/>
    <x v="2"/>
    <s v="Mogadishu"/>
    <x v="3"/>
    <x v="20"/>
    <d v="2022-04-26T00:00:00"/>
    <d v="2022-06-28T00:00:00"/>
    <x v="0"/>
    <x v="5"/>
    <x v="0"/>
    <s v="Paid"/>
    <s v="Invoiced"/>
    <s v="TRANSPORTATION"/>
    <n v="14.64"/>
    <n v="600"/>
    <s v="USD"/>
    <n v="600"/>
    <n v="8784"/>
    <n v="300"/>
    <s v="USD"/>
    <n v="300"/>
    <n v="4392"/>
    <n v="14.64"/>
    <n v="300"/>
    <n v="4392"/>
    <n v="1"/>
    <n v="9.4499999999999993"/>
    <n v="6.3000000000000007"/>
    <n v="7.875"/>
    <n v="23.625"/>
  </r>
  <r>
    <s v="DL-6036"/>
    <s v="Freight forwarder ABC"/>
    <x v="2"/>
    <s v="Mombasa"/>
    <x v="4"/>
    <x v="6"/>
    <d v="2022-04-21T00:00:00"/>
    <d v="2022-05-17T00:00:00"/>
    <x v="0"/>
    <x v="4"/>
    <x v="0"/>
    <s v="Paid"/>
    <s v="Paid"/>
    <s v="TRANSPORTATION"/>
    <n v="14.4"/>
    <n v="600"/>
    <s v="USD"/>
    <n v="600"/>
    <n v="8640"/>
    <n v="300"/>
    <s v="USD"/>
    <n v="300"/>
    <n v="4320"/>
    <n v="14.4"/>
    <n v="300"/>
    <n v="4320"/>
    <n v="1"/>
    <n v="3.9"/>
    <n v="2.6"/>
    <n v="3.25"/>
    <n v="9.75"/>
  </r>
  <r>
    <s v="DL-6037"/>
    <s v="Freight forwarder ABC"/>
    <x v="2"/>
    <s v="Mogadishu"/>
    <x v="3"/>
    <x v="20"/>
    <d v="2022-04-21T00:00:00"/>
    <d v="2022-05-13T00:00:00"/>
    <x v="0"/>
    <x v="4"/>
    <x v="0"/>
    <s v="Paid"/>
    <s v="Paid"/>
    <s v="TRANSPORTATION"/>
    <n v="11.650600000000001"/>
    <n v="600"/>
    <s v="USD"/>
    <n v="600"/>
    <n v="6990.3600000000006"/>
    <n v="300"/>
    <s v="USD"/>
    <n v="300"/>
    <n v="3495.1800000000003"/>
    <n v="11.650600000000001"/>
    <n v="300"/>
    <n v="3495.1800000000003"/>
    <n v="1"/>
    <n v="3.3"/>
    <n v="2.2000000000000002"/>
    <n v="2.75"/>
    <n v="8.25"/>
  </r>
  <r>
    <s v="DL-6038"/>
    <s v="Freight forwarder ABC"/>
    <x v="2"/>
    <s v="Addis Ababa"/>
    <x v="2"/>
    <x v="14"/>
    <d v="2022-04-30T00:00:00"/>
    <d v="2022-05-30T00:00:00"/>
    <x v="0"/>
    <x v="4"/>
    <x v="0"/>
    <s v="Paid"/>
    <s v="Invoiced"/>
    <s v="TRANSPORTATION"/>
    <n v="28.05"/>
    <n v="600"/>
    <s v="USD"/>
    <n v="600"/>
    <n v="16830"/>
    <n v="300"/>
    <s v="USD"/>
    <n v="300"/>
    <n v="8415"/>
    <n v="28.05"/>
    <n v="300"/>
    <n v="8415"/>
    <n v="1"/>
    <n v="4.5"/>
    <n v="3"/>
    <n v="3.75"/>
    <n v="11.25"/>
  </r>
  <r>
    <s v="DL-6039"/>
    <s v="Freight forwarder ABC"/>
    <x v="2"/>
    <s v="Mombasa"/>
    <x v="3"/>
    <x v="19"/>
    <d v="2022-05-02T00:00:00"/>
    <d v="2022-05-30T00:00:00"/>
    <x v="0"/>
    <x v="4"/>
    <x v="0"/>
    <s v="Paid"/>
    <s v="Invoiced"/>
    <s v="TRANSPORTATION"/>
    <n v="28.05"/>
    <n v="600"/>
    <s v="USD"/>
    <n v="600"/>
    <n v="16830"/>
    <n v="300"/>
    <s v="USD"/>
    <n v="300"/>
    <n v="8415"/>
    <n v="28.05"/>
    <n v="300"/>
    <n v="8415"/>
    <n v="1"/>
    <n v="4.2"/>
    <n v="2.8000000000000003"/>
    <n v="3.5"/>
    <n v="10.5"/>
  </r>
  <r>
    <s v="DL-6040"/>
    <s v="Freight forwarder ABC"/>
    <x v="2"/>
    <s v="Addis Ababa"/>
    <x v="4"/>
    <x v="8"/>
    <d v="2022-05-11T00:00:00"/>
    <d v="2022-06-06T00:00:00"/>
    <x v="0"/>
    <x v="5"/>
    <x v="0"/>
    <s v="Paid"/>
    <s v="Invoiced"/>
    <s v="TRANSPORTATION"/>
    <n v="17.195"/>
    <n v="600"/>
    <s v="USD"/>
    <n v="600"/>
    <n v="10317"/>
    <n v="300"/>
    <s v="USD"/>
    <n v="300"/>
    <n v="5158.5"/>
    <n v="17.195"/>
    <n v="300"/>
    <n v="5158.5"/>
    <n v="1"/>
    <n v="3.9"/>
    <n v="2.6"/>
    <n v="3.25"/>
    <n v="9.75"/>
  </r>
  <r>
    <s v="DL-6041"/>
    <s v="Freight forwarder ABC"/>
    <x v="2"/>
    <s v="Marrakech"/>
    <x v="4"/>
    <x v="21"/>
    <d v="2022-05-11T00:00:00"/>
    <d v="2022-06-10T00:00:00"/>
    <x v="0"/>
    <x v="5"/>
    <x v="0"/>
    <s v="Paid"/>
    <s v="Invoiced"/>
    <s v="TRANSPORTATION"/>
    <n v="22.945"/>
    <n v="600"/>
    <s v="USD"/>
    <n v="600"/>
    <n v="13767"/>
    <n v="300"/>
    <s v="USD"/>
    <n v="300"/>
    <n v="6883.5"/>
    <n v="22.945"/>
    <n v="300"/>
    <n v="6883.5"/>
    <n v="1"/>
    <n v="4.5"/>
    <n v="3"/>
    <n v="3.75"/>
    <n v="11.25"/>
  </r>
  <r>
    <s v="DL-6042"/>
    <s v="Freight forwarder ABC"/>
    <x v="2"/>
    <s v="Marrakech"/>
    <x v="4"/>
    <x v="21"/>
    <d v="2022-05-10T00:00:00"/>
    <d v="2022-06-07T00:00:00"/>
    <x v="0"/>
    <x v="5"/>
    <x v="0"/>
    <s v="Paid"/>
    <s v="Invoiced"/>
    <s v="TRANSPORTATION"/>
    <n v="28.6966"/>
    <n v="600"/>
    <s v="USD"/>
    <n v="600"/>
    <n v="17217.96"/>
    <n v="300"/>
    <s v="USD"/>
    <n v="300"/>
    <n v="8608.98"/>
    <n v="28.6966"/>
    <n v="300"/>
    <n v="8608.98"/>
    <n v="1"/>
    <n v="4.2"/>
    <n v="2.8000000000000003"/>
    <n v="3.5"/>
    <n v="10.5"/>
  </r>
  <r>
    <s v="DL-6043"/>
    <s v="Freight forwarder ABC"/>
    <x v="2"/>
    <s v="Marrakech"/>
    <x v="4"/>
    <x v="21"/>
    <d v="2022-05-10T00:00:00"/>
    <d v="2022-06-03T00:00:00"/>
    <x v="0"/>
    <x v="5"/>
    <x v="0"/>
    <s v="Paid"/>
    <s v="Invoiced"/>
    <s v="TRANSPORTATION"/>
    <n v="24.83"/>
    <n v="600"/>
    <s v="USD"/>
    <n v="600"/>
    <n v="14897.999999999998"/>
    <n v="300"/>
    <s v="USD"/>
    <n v="300"/>
    <n v="7448.9999999999991"/>
    <n v="24.83"/>
    <n v="300"/>
    <n v="7448.9999999999991"/>
    <n v="1"/>
    <n v="3.5999999999999996"/>
    <n v="2.4000000000000004"/>
    <n v="3"/>
    <n v="9"/>
  </r>
  <r>
    <s v="DL-6044"/>
    <s v="Freight forwarder ABC"/>
    <x v="2"/>
    <s v="Addis Ababa"/>
    <x v="2"/>
    <x v="14"/>
    <d v="2022-05-11T00:00:00"/>
    <d v="2022-06-11T00:00:00"/>
    <x v="0"/>
    <x v="5"/>
    <x v="0"/>
    <s v="Paid"/>
    <s v="Invoiced"/>
    <s v="TRANSPORTATION"/>
    <n v="9.65"/>
    <n v="600"/>
    <s v="USD"/>
    <n v="600"/>
    <n v="5790"/>
    <n v="300"/>
    <s v="USD"/>
    <n v="300"/>
    <n v="2895"/>
    <n v="9.65"/>
    <n v="300"/>
    <n v="2895"/>
    <n v="1"/>
    <n v="4.6499999999999995"/>
    <n v="3.1"/>
    <n v="3.875"/>
    <n v="11.625"/>
  </r>
  <r>
    <s v="DL-6045"/>
    <s v="Freight forwarder ABC"/>
    <x v="2"/>
    <s v="Mombasa"/>
    <x v="0"/>
    <x v="11"/>
    <d v="2022-05-06T00:00:00"/>
    <d v="2022-06-06T00:00:00"/>
    <x v="0"/>
    <x v="5"/>
    <x v="0"/>
    <s v="Paid"/>
    <s v="Invoiced"/>
    <s v="TRANSPORTATION"/>
    <n v="16.088000000000001"/>
    <n v="600"/>
    <s v="USD"/>
    <n v="600"/>
    <n v="9652.8000000000011"/>
    <n v="300"/>
    <s v="USD"/>
    <n v="300"/>
    <n v="4826.4000000000005"/>
    <n v="16.088000000000001"/>
    <n v="300"/>
    <n v="4826.4000000000005"/>
    <n v="1"/>
    <n v="4.6499999999999995"/>
    <n v="3.1"/>
    <n v="3.875"/>
    <n v="11.625"/>
  </r>
  <r>
    <s v="DL-6046"/>
    <s v="Freight forwarder ABC"/>
    <x v="2"/>
    <s v="Addis Ababa"/>
    <x v="1"/>
    <x v="17"/>
    <d v="2022-05-11T00:00:00"/>
    <d v="2022-06-05T00:00:00"/>
    <x v="0"/>
    <x v="5"/>
    <x v="0"/>
    <s v="Paid"/>
    <s v="Invoiced"/>
    <s v="TRANSPORTATION"/>
    <n v="12.345000000000001"/>
    <n v="600"/>
    <s v="USD"/>
    <n v="600"/>
    <n v="7407"/>
    <n v="300"/>
    <s v="USD"/>
    <n v="300"/>
    <n v="3703.5"/>
    <n v="12.345000000000001"/>
    <n v="300"/>
    <n v="3703.5"/>
    <n v="1"/>
    <n v="3.75"/>
    <n v="2.5"/>
    <n v="3.125"/>
    <n v="9.375"/>
  </r>
  <r>
    <s v="DL-6047"/>
    <s v="Freight forwarder ABC"/>
    <x v="2"/>
    <s v="Mombasa"/>
    <x v="0"/>
    <x v="11"/>
    <d v="2022-05-11T00:00:00"/>
    <d v="2022-06-12T00:00:00"/>
    <x v="0"/>
    <x v="5"/>
    <x v="0"/>
    <s v="Paid"/>
    <s v="Invoiced"/>
    <s v="TRANSPORTATION"/>
    <n v="13.675000000000001"/>
    <n v="600"/>
    <s v="USD"/>
    <n v="600"/>
    <n v="8205"/>
    <n v="300"/>
    <s v="USD"/>
    <n v="300"/>
    <n v="4102.5"/>
    <n v="13.675000000000001"/>
    <n v="300"/>
    <n v="4102.5"/>
    <n v="1"/>
    <n v="4.8"/>
    <n v="3.2"/>
    <n v="4"/>
    <n v="12"/>
  </r>
  <r>
    <s v="DL-6048"/>
    <s v="Freight forwarder ABC"/>
    <x v="2"/>
    <s v="Addis Ababa"/>
    <x v="1"/>
    <x v="17"/>
    <d v="2022-05-20T00:00:00"/>
    <d v="2022-06-15T00:00:00"/>
    <x v="0"/>
    <x v="5"/>
    <x v="0"/>
    <s v="Paid"/>
    <s v="Invoiced"/>
    <s v="TRANSPORTATION"/>
    <n v="33"/>
    <n v="600"/>
    <s v="USD"/>
    <n v="600"/>
    <n v="19800"/>
    <n v="300"/>
    <s v="USD"/>
    <n v="300"/>
    <n v="9900"/>
    <n v="33"/>
    <n v="300"/>
    <n v="9900"/>
    <n v="1"/>
    <n v="3.9"/>
    <n v="2.6"/>
    <n v="3.25"/>
    <n v="9.75"/>
  </r>
  <r>
    <s v="DL-6049"/>
    <s v="Freight forwarder ABC"/>
    <x v="2"/>
    <s v="Addis Ababa"/>
    <x v="3"/>
    <x v="7"/>
    <d v="2022-06-23T00:00:00"/>
    <d v="2022-07-29T00:00:00"/>
    <x v="0"/>
    <x v="6"/>
    <x v="0"/>
    <s v="Paid"/>
    <s v="Invoiced"/>
    <s v="TRANSPORTATION"/>
    <n v="14.24"/>
    <n v="600"/>
    <s v="USD"/>
    <n v="600"/>
    <n v="8544"/>
    <n v="300"/>
    <s v="USD"/>
    <n v="300"/>
    <n v="4272"/>
    <n v="14.24"/>
    <n v="300"/>
    <n v="4272"/>
    <n v="1"/>
    <n v="5.3999999999999995"/>
    <n v="3.6"/>
    <n v="4.5"/>
    <n v="13.5"/>
  </r>
  <r>
    <s v="DL-6085"/>
    <s v="Freight forwarder ABC"/>
    <x v="2"/>
    <s v="Mombasa"/>
    <x v="0"/>
    <x v="11"/>
    <d v="2022-04-24T00:00:00"/>
    <d v="2022-06-11T00:00:00"/>
    <x v="0"/>
    <x v="5"/>
    <x v="0"/>
    <s v="Paid"/>
    <s v="Invoiced"/>
    <s v="TRANSPORTATION"/>
    <n v="26.914999999999999"/>
    <n v="600"/>
    <s v="USD"/>
    <n v="600"/>
    <n v="16149"/>
    <n v="300"/>
    <s v="USD"/>
    <n v="300"/>
    <n v="8074.5"/>
    <n v="26.914999999999999"/>
    <n v="300"/>
    <n v="8074.5"/>
    <n v="1"/>
    <n v="7.1999999999999993"/>
    <n v="4.8000000000000007"/>
    <n v="6"/>
    <n v="18"/>
  </r>
  <r>
    <s v="DL-6087"/>
    <s v="Freight forwarder ABC"/>
    <x v="2"/>
    <s v="Marrakech"/>
    <x v="4"/>
    <x v="21"/>
    <d v="2022-05-13T00:00:00"/>
    <d v="2022-06-20T00:00:00"/>
    <x v="0"/>
    <x v="5"/>
    <x v="0"/>
    <s v="Paid"/>
    <s v="Invoiced"/>
    <s v="TRANSPORTATION"/>
    <n v="32.555"/>
    <n v="600"/>
    <s v="USD"/>
    <n v="600"/>
    <n v="19533"/>
    <n v="300"/>
    <s v="USD"/>
    <n v="300"/>
    <n v="9766.5"/>
    <n v="32.555"/>
    <n v="300"/>
    <n v="9766.5"/>
    <n v="1"/>
    <n v="5.7"/>
    <n v="3.8000000000000003"/>
    <n v="4.75"/>
    <n v="14.25"/>
  </r>
  <r>
    <s v="DL-6088"/>
    <s v="Freight forwarder ABC"/>
    <x v="2"/>
    <s v="Marrakech"/>
    <x v="0"/>
    <x v="5"/>
    <d v="2022-05-13T00:00:00"/>
    <d v="2022-06-15T00:00:00"/>
    <x v="0"/>
    <x v="5"/>
    <x v="0"/>
    <s v="Paid"/>
    <s v="Invoiced"/>
    <s v="TRANSPORTATION"/>
    <n v="26.135000000000002"/>
    <n v="600"/>
    <s v="USD"/>
    <n v="600"/>
    <n v="15681.000000000002"/>
    <n v="300"/>
    <s v="USD"/>
    <n v="300"/>
    <n v="7840.5000000000009"/>
    <n v="26.135000000000002"/>
    <n v="300"/>
    <n v="7840.5000000000009"/>
    <n v="1"/>
    <n v="4.95"/>
    <n v="3.3000000000000003"/>
    <n v="4.125"/>
    <n v="12.375"/>
  </r>
  <r>
    <s v="DL-6089"/>
    <s v="Freight forwarder ABC"/>
    <x v="2"/>
    <s v="Marrakech"/>
    <x v="2"/>
    <x v="22"/>
    <d v="2022-05-13T00:00:00"/>
    <d v="2022-06-24T00:00:00"/>
    <x v="0"/>
    <x v="5"/>
    <x v="0"/>
    <s v="Paid"/>
    <s v="Invoiced"/>
    <s v="TRANSPORTATION"/>
    <n v="9.6069999999999993"/>
    <n v="600"/>
    <s v="USD"/>
    <n v="600"/>
    <n v="5764.2"/>
    <n v="300"/>
    <s v="USD"/>
    <n v="300"/>
    <n v="2882.1"/>
    <n v="9.6069999999999993"/>
    <n v="300"/>
    <n v="2882.1"/>
    <n v="1"/>
    <n v="6.3"/>
    <n v="4.2"/>
    <n v="5.25"/>
    <n v="15.75"/>
  </r>
  <r>
    <s v="DL-6091"/>
    <s v="Freight forwarder ABC"/>
    <x v="2"/>
    <s v="Mogadishu"/>
    <x v="3"/>
    <x v="20"/>
    <d v="2022-06-20T00:00:00"/>
    <d v="2022-07-27T00:00:00"/>
    <x v="0"/>
    <x v="6"/>
    <x v="0"/>
    <s v="Invoiced"/>
    <s v="Invoiced"/>
    <s v="TRANSPORTATION"/>
    <n v="11.4"/>
    <n v="600"/>
    <s v="USD"/>
    <n v="600"/>
    <n v="6840"/>
    <n v="300"/>
    <s v="USD"/>
    <n v="300"/>
    <n v="3420"/>
    <n v="11.4"/>
    <n v="300"/>
    <n v="3420"/>
    <n v="1"/>
    <n v="5.55"/>
    <n v="3.7"/>
    <n v="4.625"/>
    <n v="13.875"/>
  </r>
  <r>
    <s v="DL-6093"/>
    <s v="Freight forwarder ABC"/>
    <x v="2"/>
    <s v="Addis Ababa"/>
    <x v="2"/>
    <x v="14"/>
    <d v="2022-06-20T00:00:00"/>
    <d v="2022-07-24T00:00:00"/>
    <x v="0"/>
    <x v="6"/>
    <x v="0"/>
    <s v="Paid"/>
    <s v="Invoiced"/>
    <s v="TRANSPORTATION"/>
    <n v="15.6"/>
    <n v="600"/>
    <s v="USD"/>
    <n v="600"/>
    <n v="9360"/>
    <n v="300"/>
    <s v="USD"/>
    <n v="300"/>
    <n v="4680"/>
    <n v="15.6"/>
    <n v="300"/>
    <n v="4680"/>
    <n v="1"/>
    <n v="5.0999999999999996"/>
    <n v="3.4000000000000004"/>
    <n v="4.25"/>
    <n v="12.75"/>
  </r>
  <r>
    <s v="DL-6095"/>
    <s v="Freight forwarder ABC"/>
    <x v="2"/>
    <s v="Marrakech"/>
    <x v="1"/>
    <x v="9"/>
    <d v="2022-04-22T00:00:00"/>
    <d v="2022-06-15T00:00:00"/>
    <x v="0"/>
    <x v="5"/>
    <x v="0"/>
    <s v="Paid"/>
    <s v="Invoiced"/>
    <s v="TRANSPORTATION"/>
    <n v="14.64"/>
    <n v="600"/>
    <s v="USD"/>
    <n v="600"/>
    <n v="8784"/>
    <n v="300"/>
    <s v="USD"/>
    <n v="300"/>
    <n v="4392"/>
    <n v="14.64"/>
    <n v="300"/>
    <n v="4392"/>
    <n v="1"/>
    <n v="8.1"/>
    <n v="5.4"/>
    <n v="6.75"/>
    <n v="20.25"/>
  </r>
  <r>
    <s v="DL-6097"/>
    <s v="Freight forwarder ABC"/>
    <x v="2"/>
    <s v="Mogadishu"/>
    <x v="0"/>
    <x v="0"/>
    <d v="2022-05-13T00:00:00"/>
    <d v="2022-06-20T00:00:00"/>
    <x v="0"/>
    <x v="5"/>
    <x v="0"/>
    <s v="Paid"/>
    <s v="Invoiced"/>
    <s v="TRANSPORTATION"/>
    <n v="25.911999999999999"/>
    <n v="600"/>
    <s v="USD"/>
    <n v="600"/>
    <n v="15547.199999999999"/>
    <n v="300"/>
    <s v="USD"/>
    <n v="300"/>
    <n v="7773.5999999999995"/>
    <n v="25.911999999999999"/>
    <n v="300"/>
    <n v="7773.5999999999995"/>
    <n v="1"/>
    <n v="5.7"/>
    <n v="3.8000000000000003"/>
    <n v="4.75"/>
    <n v="14.25"/>
  </r>
  <r>
    <s v="DL-6099"/>
    <s v="Freight forwarder ABC"/>
    <x v="2"/>
    <s v="Mogadishu"/>
    <x v="1"/>
    <x v="1"/>
    <d v="2022-06-08T00:00:00"/>
    <d v="2022-08-09T00:00:00"/>
    <x v="0"/>
    <x v="7"/>
    <x v="0"/>
    <s v="Invoiced"/>
    <s v="Invoiced"/>
    <s v="TRANSPORTATION"/>
    <n v="26.19"/>
    <n v="600"/>
    <s v="USD"/>
    <n v="600"/>
    <n v="15714"/>
    <n v="300"/>
    <s v="USD"/>
    <n v="300"/>
    <n v="7857"/>
    <n v="26.19"/>
    <n v="300"/>
    <n v="7857"/>
    <n v="1"/>
    <n v="9.2999999999999989"/>
    <n v="6.2"/>
    <n v="7.75"/>
    <n v="23.25"/>
  </r>
  <r>
    <s v="DL-6100"/>
    <s v="Freight forwarder ABC"/>
    <x v="2"/>
    <s v="Zanzibar"/>
    <x v="4"/>
    <x v="12"/>
    <d v="2022-06-09T00:00:00"/>
    <d v="2022-07-12T00:00:00"/>
    <x v="0"/>
    <x v="6"/>
    <x v="0"/>
    <s v="Paid"/>
    <s v="Invoiced"/>
    <s v="TRANSPORTATION"/>
    <n v="9.6"/>
    <n v="600"/>
    <s v="USD"/>
    <n v="600"/>
    <n v="5760"/>
    <n v="300"/>
    <s v="USD"/>
    <n v="300"/>
    <n v="2880"/>
    <n v="9.6"/>
    <n v="300"/>
    <n v="2880"/>
    <n v="1"/>
    <n v="4.95"/>
    <n v="3.3000000000000003"/>
    <n v="4.125"/>
    <n v="12.375"/>
  </r>
  <r>
    <s v="DL-6101"/>
    <s v="Freight forwarder ABC"/>
    <x v="2"/>
    <s v="Marrakech"/>
    <x v="3"/>
    <x v="4"/>
    <d v="2022-06-06T00:00:00"/>
    <d v="2022-07-15T00:00:00"/>
    <x v="0"/>
    <x v="6"/>
    <x v="0"/>
    <s v="Paid"/>
    <s v="Invoiced"/>
    <s v="TRANSPORTATION"/>
    <n v="13.2"/>
    <n v="600"/>
    <s v="USD"/>
    <n v="600"/>
    <n v="7920"/>
    <n v="300"/>
    <s v="USD"/>
    <n v="300"/>
    <n v="3960"/>
    <n v="13.2"/>
    <n v="300"/>
    <n v="3960"/>
    <n v="1"/>
    <n v="5.85"/>
    <n v="3.9000000000000004"/>
    <n v="4.875"/>
    <n v="14.625"/>
  </r>
  <r>
    <s v="DL-6102"/>
    <s v="Freight forwarder ABC"/>
    <x v="2"/>
    <s v="Zanzibar"/>
    <x v="0"/>
    <x v="15"/>
    <d v="2022-06-07T00:00:00"/>
    <d v="2022-07-15T00:00:00"/>
    <x v="0"/>
    <x v="6"/>
    <x v="0"/>
    <s v="Paid"/>
    <s v="Invoiced"/>
    <s v="TRANSPORTATION"/>
    <n v="15.4"/>
    <n v="600"/>
    <s v="USD"/>
    <n v="600"/>
    <n v="9240"/>
    <n v="300"/>
    <s v="USD"/>
    <n v="300"/>
    <n v="4620"/>
    <n v="15.4"/>
    <n v="300"/>
    <n v="4620"/>
    <n v="1"/>
    <n v="5.7"/>
    <n v="3.8000000000000003"/>
    <n v="4.75"/>
    <n v="14.25"/>
  </r>
  <r>
    <s v="DL-6103"/>
    <s v="Freight forwarder ABC"/>
    <x v="2"/>
    <s v="Marrakech"/>
    <x v="4"/>
    <x v="21"/>
    <d v="2022-06-03T00:00:00"/>
    <d v="2022-07-15T00:00:00"/>
    <x v="0"/>
    <x v="6"/>
    <x v="0"/>
    <s v="Paid"/>
    <s v="Invoiced"/>
    <s v="TRANSPORTATION"/>
    <n v="26.385000000000002"/>
    <n v="600"/>
    <s v="USD"/>
    <n v="600"/>
    <n v="15831.000000000002"/>
    <n v="300"/>
    <s v="USD"/>
    <n v="300"/>
    <n v="7915.5000000000009"/>
    <n v="26.385000000000002"/>
    <n v="300"/>
    <n v="7915.5000000000009"/>
    <n v="1"/>
    <n v="6.3"/>
    <n v="4.2"/>
    <n v="5.25"/>
    <n v="15.75"/>
  </r>
  <r>
    <s v="DL-6104"/>
    <s v="Freight forwarder ABC"/>
    <x v="2"/>
    <s v="Mombasa"/>
    <x v="3"/>
    <x v="19"/>
    <d v="2022-06-03T00:00:00"/>
    <d v="2022-07-09T00:00:00"/>
    <x v="0"/>
    <x v="6"/>
    <x v="0"/>
    <s v="Paid"/>
    <s v="Invoiced"/>
    <s v="TRANSPORTATION"/>
    <n v="18.234999999999999"/>
    <n v="600"/>
    <s v="USD"/>
    <n v="600"/>
    <n v="10941"/>
    <n v="300"/>
    <s v="USD"/>
    <n v="300"/>
    <n v="5470.5"/>
    <n v="18.234999999999999"/>
    <n v="300"/>
    <n v="5470.5"/>
    <n v="1"/>
    <n v="5.3999999999999995"/>
    <n v="3.6"/>
    <n v="4.5"/>
    <n v="13.5"/>
  </r>
  <r>
    <s v="DL-6105"/>
    <s v="Freight forwarder ABC"/>
    <x v="2"/>
    <s v="Mogadishu"/>
    <x v="1"/>
    <x v="1"/>
    <d v="2022-06-09T00:00:00"/>
    <d v="2022-07-17T00:00:00"/>
    <x v="0"/>
    <x v="6"/>
    <x v="0"/>
    <s v="Paid"/>
    <s v="Invoiced"/>
    <s v="TRANSPORTATION"/>
    <n v="9"/>
    <n v="600"/>
    <s v="USD"/>
    <n v="600"/>
    <n v="5400"/>
    <n v="300"/>
    <s v="USD"/>
    <n v="300"/>
    <n v="2700"/>
    <n v="9"/>
    <n v="300"/>
    <n v="2700"/>
    <n v="1"/>
    <n v="5.7"/>
    <n v="3.8000000000000003"/>
    <n v="4.75"/>
    <n v="14.25"/>
  </r>
  <r>
    <s v="DL-6106"/>
    <s v="Freight forwarder ABC"/>
    <x v="2"/>
    <s v="Marrakech"/>
    <x v="3"/>
    <x v="4"/>
    <d v="2022-06-07T00:00:00"/>
    <d v="2022-07-17T00:00:00"/>
    <x v="0"/>
    <x v="6"/>
    <x v="0"/>
    <s v="Paid"/>
    <s v="Invoiced"/>
    <s v="TRANSPORTATION"/>
    <n v="13.8"/>
    <n v="600"/>
    <s v="USD"/>
    <n v="600"/>
    <n v="8280"/>
    <n v="300"/>
    <s v="USD"/>
    <n v="300"/>
    <n v="4140"/>
    <n v="13.8"/>
    <n v="300"/>
    <n v="4140"/>
    <n v="1"/>
    <n v="6"/>
    <n v="4"/>
    <n v="5"/>
    <n v="15"/>
  </r>
  <r>
    <s v="DL-6108"/>
    <s v="Freight forwarder ABC"/>
    <x v="2"/>
    <s v="Mogadishu"/>
    <x v="1"/>
    <x v="1"/>
    <d v="2022-06-11T00:00:00"/>
    <d v="2022-07-17T00:00:00"/>
    <x v="0"/>
    <x v="6"/>
    <x v="0"/>
    <s v="Paid"/>
    <s v="Invoiced"/>
    <s v="TRANSPORTATION"/>
    <n v="7.05"/>
    <n v="600"/>
    <s v="USD"/>
    <n v="600"/>
    <n v="4230"/>
    <n v="300"/>
    <s v="USD"/>
    <n v="300"/>
    <n v="2115"/>
    <n v="7.05"/>
    <n v="300"/>
    <n v="2115"/>
    <n v="1"/>
    <n v="5.3999999999999995"/>
    <n v="3.6"/>
    <n v="4.5"/>
    <n v="13.5"/>
  </r>
  <r>
    <s v="DL-6109"/>
    <s v="Freight forwarder ABC"/>
    <x v="2"/>
    <s v="Mogadishu"/>
    <x v="0"/>
    <x v="0"/>
    <d v="2022-06-11T00:00:00"/>
    <d v="2022-07-17T00:00:00"/>
    <x v="0"/>
    <x v="6"/>
    <x v="0"/>
    <s v="Paid"/>
    <s v="Invoiced"/>
    <s v="TRANSPORTATION"/>
    <n v="3.56"/>
    <n v="600"/>
    <s v="USD"/>
    <n v="600"/>
    <n v="2136"/>
    <n v="300"/>
    <s v="USD"/>
    <n v="300"/>
    <n v="1068"/>
    <n v="3.56"/>
    <n v="300"/>
    <n v="1068"/>
    <n v="1"/>
    <n v="5.3999999999999995"/>
    <n v="3.6"/>
    <n v="4.5"/>
    <n v="13.5"/>
  </r>
  <r>
    <s v="DL-6110"/>
    <s v="Freight forwarder ABC"/>
    <x v="2"/>
    <s v="Mombasa"/>
    <x v="2"/>
    <x v="3"/>
    <d v="2022-06-11T00:00:00"/>
    <d v="2022-07-17T00:00:00"/>
    <x v="0"/>
    <x v="6"/>
    <x v="0"/>
    <s v="Paid"/>
    <s v="Invoiced"/>
    <s v="TRANSPORTATION"/>
    <n v="12.32"/>
    <n v="600"/>
    <s v="USD"/>
    <n v="600"/>
    <n v="7392"/>
    <n v="300"/>
    <s v="USD"/>
    <n v="300"/>
    <n v="3696"/>
    <n v="12.32"/>
    <n v="300"/>
    <n v="3696"/>
    <n v="1"/>
    <n v="5.3999999999999995"/>
    <n v="3.6"/>
    <n v="4.5"/>
    <n v="13.5"/>
  </r>
  <r>
    <s v="DL-6111"/>
    <s v="Freight forwarder ABC"/>
    <x v="2"/>
    <s v="Zanzibar"/>
    <x v="4"/>
    <x v="12"/>
    <d v="2022-06-07T00:00:00"/>
    <d v="2022-07-07T00:00:00"/>
    <x v="0"/>
    <x v="6"/>
    <x v="0"/>
    <s v="Paid"/>
    <s v="Invoiced"/>
    <s v="TRANSPORTATION"/>
    <n v="10.1"/>
    <n v="600"/>
    <s v="USD"/>
    <n v="600"/>
    <n v="6060"/>
    <n v="300"/>
    <s v="USD"/>
    <n v="300"/>
    <n v="3030"/>
    <n v="10.1"/>
    <n v="300"/>
    <n v="3030"/>
    <n v="1"/>
    <n v="4.5"/>
    <n v="3"/>
    <n v="3.75"/>
    <n v="11.25"/>
  </r>
  <r>
    <s v="DL-6112"/>
    <s v="Freight forwarder ABC"/>
    <x v="2"/>
    <s v="Addis Ababa"/>
    <x v="2"/>
    <x v="14"/>
    <d v="2022-06-11T00:00:00"/>
    <d v="2022-07-24T00:00:00"/>
    <x v="0"/>
    <x v="6"/>
    <x v="0"/>
    <s v="Paid"/>
    <s v="Invoiced"/>
    <s v="TRANSPORTATION"/>
    <n v="3.1"/>
    <n v="600"/>
    <s v="USD"/>
    <n v="600"/>
    <n v="1860"/>
    <n v="300"/>
    <s v="USD"/>
    <n v="300"/>
    <n v="930"/>
    <n v="3.1"/>
    <n v="300"/>
    <n v="930"/>
    <n v="1"/>
    <n v="6.45"/>
    <n v="4.3"/>
    <n v="5.375"/>
    <n v="16.125"/>
  </r>
  <r>
    <s v="DL-6127"/>
    <s v="Freight forwarder ABC"/>
    <x v="2"/>
    <s v="Addis Ababa"/>
    <x v="0"/>
    <x v="23"/>
    <d v="2022-05-10T00:00:00"/>
    <d v="2022-06-10T00:00:00"/>
    <x v="0"/>
    <x v="5"/>
    <x v="0"/>
    <s v="Paid"/>
    <s v="Invoiced"/>
    <s v="TRANSPORTATION"/>
    <n v="27.7728"/>
    <n v="600"/>
    <s v="USD"/>
    <n v="600"/>
    <n v="16663.68"/>
    <n v="300"/>
    <s v="USD"/>
    <n v="300"/>
    <n v="8331.84"/>
    <n v="27.7728"/>
    <n v="300"/>
    <n v="8331.84"/>
    <n v="1"/>
    <n v="4.6499999999999995"/>
    <n v="3.1"/>
    <n v="3.875"/>
    <n v="11.625"/>
  </r>
  <r>
    <s v="DL-6128"/>
    <s v="Freight forwarder ABC"/>
    <x v="2"/>
    <s v="Mombasa"/>
    <x v="3"/>
    <x v="19"/>
    <d v="2022-05-10T00:00:00"/>
    <d v="2022-06-02T00:00:00"/>
    <x v="0"/>
    <x v="5"/>
    <x v="0"/>
    <s v="Paid"/>
    <s v="Invoiced"/>
    <s v="TRANSPORTATION"/>
    <n v="27.906970000000001"/>
    <n v="600"/>
    <s v="USD"/>
    <n v="600"/>
    <n v="16744.182000000001"/>
    <n v="300"/>
    <s v="USD"/>
    <n v="300"/>
    <n v="8372.0910000000003"/>
    <n v="27.906970000000001"/>
    <n v="300"/>
    <n v="8372.0910000000003"/>
    <n v="1"/>
    <n v="3.4499999999999997"/>
    <n v="2.3000000000000003"/>
    <n v="2.875"/>
    <n v="8.625"/>
  </r>
  <r>
    <s v="DL-6129"/>
    <s v="Freight forwarder ABC"/>
    <x v="2"/>
    <s v="Mombasa"/>
    <x v="3"/>
    <x v="19"/>
    <d v="2022-05-13T00:00:00"/>
    <d v="2022-06-20T00:00:00"/>
    <x v="0"/>
    <x v="5"/>
    <x v="0"/>
    <s v="Paid"/>
    <s v="Invoiced"/>
    <s v="TRANSPORTATION"/>
    <n v="29.077000000000002"/>
    <n v="600"/>
    <s v="USD"/>
    <n v="600"/>
    <n v="17446.2"/>
    <n v="300"/>
    <s v="USD"/>
    <n v="300"/>
    <n v="8723.1"/>
    <n v="29.077000000000002"/>
    <n v="300"/>
    <n v="8723.1"/>
    <n v="1"/>
    <n v="5.7"/>
    <n v="3.8000000000000003"/>
    <n v="4.75"/>
    <n v="14.25"/>
  </r>
  <r>
    <s v="DL-6130"/>
    <s v="Freight forwarder ABC"/>
    <x v="2"/>
    <s v="Mombasa"/>
    <x v="2"/>
    <x v="3"/>
    <d v="2022-05-12T00:00:00"/>
    <d v="2022-06-16T00:00:00"/>
    <x v="0"/>
    <x v="5"/>
    <x v="0"/>
    <s v="Paid"/>
    <s v="Invoiced"/>
    <s v="TRANSPORTATION"/>
    <n v="23.398800000000001"/>
    <n v="600"/>
    <s v="USD"/>
    <n v="600"/>
    <n v="14039.28"/>
    <n v="300"/>
    <s v="USD"/>
    <n v="300"/>
    <n v="7019.64"/>
    <n v="23.398800000000001"/>
    <n v="300"/>
    <n v="7019.64"/>
    <n v="1"/>
    <n v="5.25"/>
    <n v="3.5"/>
    <n v="4.375"/>
    <n v="13.125"/>
  </r>
  <r>
    <s v="DL-6131"/>
    <s v="Freight forwarder ABC"/>
    <x v="2"/>
    <s v="Marrakech"/>
    <x v="2"/>
    <x v="22"/>
    <d v="2022-05-11T00:00:00"/>
    <d v="2022-06-07T00:00:00"/>
    <x v="0"/>
    <x v="5"/>
    <x v="0"/>
    <s v="Paid"/>
    <s v="Invoiced"/>
    <s v="TRANSPORTATION"/>
    <n v="21.841180000000001"/>
    <n v="600"/>
    <s v="USD"/>
    <n v="600"/>
    <n v="13104.708000000001"/>
    <n v="300"/>
    <s v="USD"/>
    <n v="300"/>
    <n v="6552.3540000000003"/>
    <n v="21.841180000000001"/>
    <n v="300"/>
    <n v="6552.3540000000003"/>
    <n v="1"/>
    <n v="4.05"/>
    <n v="2.7"/>
    <n v="3.375"/>
    <n v="10.125"/>
  </r>
  <r>
    <s v="DL-6132"/>
    <s v="Freight forwarder ABC"/>
    <x v="2"/>
    <s v="Mogadishu"/>
    <x v="3"/>
    <x v="20"/>
    <d v="2022-05-11T00:00:00"/>
    <d v="2022-06-13T00:00:00"/>
    <x v="0"/>
    <x v="5"/>
    <x v="0"/>
    <s v="Paid"/>
    <s v="Invoiced"/>
    <s v="TRANSPORTATION"/>
    <n v="20.8948"/>
    <n v="600"/>
    <s v="USD"/>
    <n v="600"/>
    <n v="12536.88"/>
    <n v="300"/>
    <s v="USD"/>
    <n v="300"/>
    <n v="6268.44"/>
    <n v="20.8948"/>
    <n v="300"/>
    <n v="6268.44"/>
    <n v="1"/>
    <n v="4.95"/>
    <n v="3.3000000000000003"/>
    <n v="4.125"/>
    <n v="12.375"/>
  </r>
  <r>
    <s v="DL-6133"/>
    <s v="Freight forwarder ABC"/>
    <x v="2"/>
    <s v="Addis Ababa"/>
    <x v="4"/>
    <x v="8"/>
    <d v="2022-05-13T00:00:00"/>
    <d v="2022-06-13T00:00:00"/>
    <x v="0"/>
    <x v="5"/>
    <x v="0"/>
    <s v="Paid"/>
    <s v="Invoiced"/>
    <s v="TRANSPORTATION"/>
    <n v="27.283999999999999"/>
    <n v="600"/>
    <s v="USD"/>
    <n v="600"/>
    <n v="16370.4"/>
    <n v="300"/>
    <s v="USD"/>
    <n v="300"/>
    <n v="8185.2"/>
    <n v="27.283999999999999"/>
    <n v="300"/>
    <n v="8185.2"/>
    <n v="1"/>
    <n v="4.6499999999999995"/>
    <n v="3.1"/>
    <n v="3.875"/>
    <n v="11.625"/>
  </r>
  <r>
    <s v="DL-6134"/>
    <s v="Freight forwarder ABC"/>
    <x v="2"/>
    <s v="Marrakech"/>
    <x v="2"/>
    <x v="22"/>
    <d v="2022-05-11T00:00:00"/>
    <d v="2022-06-21T00:00:00"/>
    <x v="0"/>
    <x v="5"/>
    <x v="0"/>
    <s v="Paid"/>
    <s v="Invoiced"/>
    <s v="TRANSPORTATION"/>
    <n v="20.97"/>
    <n v="600"/>
    <s v="USD"/>
    <n v="600"/>
    <n v="12582"/>
    <n v="300"/>
    <s v="USD"/>
    <n v="300"/>
    <n v="6291"/>
    <n v="20.97"/>
    <n v="300"/>
    <n v="6291"/>
    <n v="1"/>
    <n v="6.1499999999999995"/>
    <n v="4.1000000000000005"/>
    <n v="5.125"/>
    <n v="15.375"/>
  </r>
  <r>
    <s v="DL-6135"/>
    <s v="Freight forwarder ABC"/>
    <x v="2"/>
    <s v="Mombasa"/>
    <x v="2"/>
    <x v="3"/>
    <d v="2022-05-11T00:00:00"/>
    <d v="2022-06-02T00:00:00"/>
    <x v="0"/>
    <x v="5"/>
    <x v="0"/>
    <s v="Paid"/>
    <s v="Invoiced"/>
    <s v="TRANSPORTATION"/>
    <n v="21.841180000000001"/>
    <n v="600"/>
    <s v="USD"/>
    <n v="600"/>
    <n v="13104.708000000001"/>
    <n v="300"/>
    <s v="USD"/>
    <n v="300"/>
    <n v="6552.3540000000003"/>
    <n v="21.841180000000001"/>
    <n v="300"/>
    <n v="6552.3540000000003"/>
    <n v="1"/>
    <n v="3.3"/>
    <n v="2.2000000000000002"/>
    <n v="2.75"/>
    <n v="8.25"/>
  </r>
  <r>
    <s v="DL-6136"/>
    <s v="Freight forwarder ABC"/>
    <x v="2"/>
    <s v="Zanzibar"/>
    <x v="0"/>
    <x v="15"/>
    <d v="2022-05-13T00:00:00"/>
    <d v="2022-06-20T00:00:00"/>
    <x v="0"/>
    <x v="5"/>
    <x v="0"/>
    <s v="Paid"/>
    <s v="Invoiced"/>
    <s v="TRANSPORTATION"/>
    <n v="28.003299999999999"/>
    <n v="600"/>
    <s v="USD"/>
    <n v="600"/>
    <n v="16801.98"/>
    <n v="300"/>
    <s v="USD"/>
    <n v="300"/>
    <n v="8400.99"/>
    <n v="28.003299999999999"/>
    <n v="300"/>
    <n v="8400.99"/>
    <n v="1"/>
    <n v="5.7"/>
    <n v="3.8000000000000003"/>
    <n v="4.75"/>
    <n v="14.25"/>
  </r>
  <r>
    <s v="DL-6137"/>
    <s v="Freight forwarder ABC"/>
    <x v="2"/>
    <s v="Mombasa"/>
    <x v="3"/>
    <x v="19"/>
    <d v="2022-05-13T00:00:00"/>
    <d v="2022-06-11T00:00:00"/>
    <x v="0"/>
    <x v="5"/>
    <x v="0"/>
    <s v="Paid"/>
    <s v="Invoiced"/>
    <s v="TRANSPORTATION"/>
    <n v="30"/>
    <n v="600"/>
    <s v="USD"/>
    <n v="600"/>
    <n v="18000"/>
    <n v="300"/>
    <s v="USD"/>
    <n v="300"/>
    <n v="9000"/>
    <n v="30"/>
    <n v="300"/>
    <n v="9000"/>
    <n v="1"/>
    <n v="4.3499999999999996"/>
    <n v="2.9000000000000004"/>
    <n v="3.625"/>
    <n v="10.875"/>
  </r>
  <r>
    <s v="DL-6138"/>
    <s v="Freight forwarder ABC"/>
    <x v="2"/>
    <s v="Zanzibar"/>
    <x v="0"/>
    <x v="15"/>
    <d v="2022-05-11T00:00:00"/>
    <d v="2022-06-13T00:00:00"/>
    <x v="0"/>
    <x v="5"/>
    <x v="0"/>
    <s v="Paid"/>
    <s v="Invoiced"/>
    <s v="TRANSPORTATION"/>
    <n v="30.53895"/>
    <n v="600"/>
    <s v="USD"/>
    <n v="600"/>
    <n v="18323.37"/>
    <n v="300"/>
    <s v="USD"/>
    <n v="300"/>
    <n v="9161.6849999999995"/>
    <n v="30.53895"/>
    <n v="300"/>
    <n v="9161.6849999999995"/>
    <n v="1"/>
    <n v="4.95"/>
    <n v="3.3000000000000003"/>
    <n v="4.125"/>
    <n v="12.375"/>
  </r>
  <r>
    <s v="DL-6139"/>
    <s v="Freight forwarder ABC"/>
    <x v="2"/>
    <s v="Mombasa"/>
    <x v="2"/>
    <x v="3"/>
    <d v="2022-05-13T00:00:00"/>
    <d v="2022-06-03T00:00:00"/>
    <x v="0"/>
    <x v="5"/>
    <x v="0"/>
    <s v="Paid"/>
    <s v="Invoiced"/>
    <s v="TRANSPORTATION"/>
    <n v="21.242999999999999"/>
    <n v="600"/>
    <s v="USD"/>
    <n v="600"/>
    <n v="12745.8"/>
    <n v="300"/>
    <s v="USD"/>
    <n v="300"/>
    <n v="6372.9"/>
    <n v="21.242999999999999"/>
    <n v="300"/>
    <n v="6372.9"/>
    <n v="1"/>
    <n v="3.15"/>
    <n v="2.1"/>
    <n v="2.625"/>
    <n v="7.875"/>
  </r>
  <r>
    <s v="DL-6140"/>
    <s v="Freight forwarder ABC"/>
    <x v="2"/>
    <s v="Addis Ababa"/>
    <x v="3"/>
    <x v="7"/>
    <d v="2022-05-11T00:00:00"/>
    <d v="2022-06-02T00:00:00"/>
    <x v="0"/>
    <x v="5"/>
    <x v="0"/>
    <s v="Paid"/>
    <s v="Invoiced"/>
    <s v="TRANSPORTATION"/>
    <n v="27.71284"/>
    <n v="600"/>
    <s v="USD"/>
    <n v="600"/>
    <n v="16627.704000000002"/>
    <n v="300"/>
    <s v="USD"/>
    <n v="300"/>
    <n v="8313.8520000000008"/>
    <n v="27.712840000000003"/>
    <n v="300"/>
    <n v="8313.8520000000008"/>
    <n v="1"/>
    <n v="3.3"/>
    <n v="2.2000000000000002"/>
    <n v="2.75"/>
    <n v="8.25"/>
  </r>
  <r>
    <s v="DL-6141"/>
    <s v="Freight forwarder ABC"/>
    <x v="2"/>
    <s v="Zanzibar"/>
    <x v="1"/>
    <x v="24"/>
    <d v="2022-05-13T00:00:00"/>
    <d v="2022-06-06T00:00:00"/>
    <x v="0"/>
    <x v="5"/>
    <x v="0"/>
    <s v="Paid"/>
    <s v="Invoiced"/>
    <s v="TRANSPORTATION"/>
    <n v="24.671340000000001"/>
    <n v="600"/>
    <s v="USD"/>
    <n v="600"/>
    <n v="14802.804"/>
    <n v="300"/>
    <s v="USD"/>
    <n v="300"/>
    <n v="7401.402"/>
    <n v="24.671340000000001"/>
    <n v="300"/>
    <n v="7401.402"/>
    <n v="1"/>
    <n v="3.5999999999999996"/>
    <n v="2.4000000000000004"/>
    <n v="3"/>
    <n v="9"/>
  </r>
  <r>
    <s v="DL-6142"/>
    <s v="Freight forwarder ABC"/>
    <x v="2"/>
    <s v="Addis Ababa"/>
    <x v="4"/>
    <x v="8"/>
    <d v="2022-05-11T00:00:00"/>
    <d v="2022-06-02T00:00:00"/>
    <x v="0"/>
    <x v="5"/>
    <x v="0"/>
    <s v="Paid"/>
    <s v="Invoiced"/>
    <s v="TRANSPORTATION"/>
    <n v="27.10829"/>
    <n v="600"/>
    <s v="USD"/>
    <n v="600"/>
    <n v="16264.974"/>
    <n v="300"/>
    <s v="USD"/>
    <n v="300"/>
    <n v="8132.4870000000001"/>
    <n v="27.10829"/>
    <n v="300"/>
    <n v="8132.4870000000001"/>
    <n v="1"/>
    <n v="3.3"/>
    <n v="2.2000000000000002"/>
    <n v="2.75"/>
    <n v="8.25"/>
  </r>
  <r>
    <s v="DL-6143"/>
    <s v="Freight forwarder ABC"/>
    <x v="2"/>
    <s v="Mogadishu"/>
    <x v="3"/>
    <x v="20"/>
    <d v="2022-05-11T00:00:00"/>
    <d v="2022-06-07T00:00:00"/>
    <x v="0"/>
    <x v="5"/>
    <x v="0"/>
    <s v="Paid"/>
    <s v="Invoiced"/>
    <s v="TRANSPORTATION"/>
    <n v="26.252649999999999"/>
    <n v="600"/>
    <s v="USD"/>
    <n v="600"/>
    <n v="15751.59"/>
    <n v="300"/>
    <s v="USD"/>
    <n v="300"/>
    <n v="7875.7950000000001"/>
    <n v="26.252649999999999"/>
    <n v="300"/>
    <n v="7875.7950000000001"/>
    <n v="1"/>
    <n v="4.05"/>
    <n v="2.7"/>
    <n v="3.375"/>
    <n v="10.125"/>
  </r>
  <r>
    <s v="DL-6144"/>
    <s v="Freight forwarder ABC"/>
    <x v="2"/>
    <s v="Mogadishu"/>
    <x v="4"/>
    <x v="16"/>
    <d v="2022-05-13T00:00:00"/>
    <d v="2022-06-13T00:00:00"/>
    <x v="0"/>
    <x v="5"/>
    <x v="0"/>
    <s v="Paid"/>
    <s v="Invoiced"/>
    <s v="TRANSPORTATION"/>
    <n v="23.372769999999999"/>
    <n v="600"/>
    <s v="USD"/>
    <n v="600"/>
    <n v="14023.662"/>
    <n v="300"/>
    <s v="USD"/>
    <n v="300"/>
    <n v="7011.8310000000001"/>
    <n v="23.372769999999999"/>
    <n v="300"/>
    <n v="7011.8310000000001"/>
    <n v="1"/>
    <n v="4.6499999999999995"/>
    <n v="3.1"/>
    <n v="3.875"/>
    <n v="11.625"/>
  </r>
  <r>
    <s v="DL-6145"/>
    <s v="Freight forwarder ABC"/>
    <x v="2"/>
    <s v="Zanzibar"/>
    <x v="0"/>
    <x v="15"/>
    <d v="2022-05-11T00:00:00"/>
    <d v="2022-06-07T00:00:00"/>
    <x v="0"/>
    <x v="5"/>
    <x v="0"/>
    <s v="Paid"/>
    <s v="Invoiced"/>
    <s v="TRANSPORTATION"/>
    <n v="22.56484"/>
    <n v="600"/>
    <s v="USD"/>
    <n v="600"/>
    <n v="13538.904"/>
    <n v="300"/>
    <s v="USD"/>
    <n v="300"/>
    <n v="6769.4520000000002"/>
    <n v="22.56484"/>
    <n v="300"/>
    <n v="6769.4520000000002"/>
    <n v="1"/>
    <n v="4.05"/>
    <n v="2.7"/>
    <n v="3.375"/>
    <n v="10.125"/>
  </r>
  <r>
    <s v="DL-6146"/>
    <s v="Freight forwarder ABC"/>
    <x v="2"/>
    <s v="Marrakech"/>
    <x v="1"/>
    <x v="9"/>
    <d v="2022-05-11T00:00:00"/>
    <d v="2022-06-07T00:00:00"/>
    <x v="0"/>
    <x v="5"/>
    <x v="0"/>
    <s v="Paid"/>
    <s v="Invoiced"/>
    <s v="TRANSPORTATION"/>
    <n v="31.615449999999999"/>
    <n v="600"/>
    <s v="USD"/>
    <n v="600"/>
    <n v="18969.27"/>
    <n v="300"/>
    <s v="USD"/>
    <n v="300"/>
    <n v="9484.6350000000002"/>
    <n v="31.615449999999999"/>
    <n v="300"/>
    <n v="9484.6350000000002"/>
    <n v="1"/>
    <n v="4.05"/>
    <n v="2.7"/>
    <n v="3.375"/>
    <n v="10.125"/>
  </r>
  <r>
    <s v="DL-6147"/>
    <s v="Freight forwarder ABC"/>
    <x v="2"/>
    <s v="Zanzibar"/>
    <x v="3"/>
    <x v="10"/>
    <d v="2022-05-11T00:00:00"/>
    <d v="2022-06-08T00:00:00"/>
    <x v="0"/>
    <x v="5"/>
    <x v="0"/>
    <s v="Paid"/>
    <s v="Invoiced"/>
    <s v="TRANSPORTATION"/>
    <n v="23.409279999999999"/>
    <n v="600"/>
    <s v="USD"/>
    <n v="600"/>
    <n v="14045.567999999999"/>
    <n v="300"/>
    <s v="USD"/>
    <n v="300"/>
    <n v="7022.7839999999997"/>
    <n v="23.409279999999999"/>
    <n v="300"/>
    <n v="7022.7839999999997"/>
    <n v="1"/>
    <n v="4.2"/>
    <n v="2.8000000000000003"/>
    <n v="3.5"/>
    <n v="10.5"/>
  </r>
  <r>
    <s v="DL-6148"/>
    <s v="Freight forwarder ABC"/>
    <x v="2"/>
    <s v="Mogadishu"/>
    <x v="3"/>
    <x v="20"/>
    <d v="2022-05-13T00:00:00"/>
    <d v="2022-06-07T00:00:00"/>
    <x v="0"/>
    <x v="5"/>
    <x v="0"/>
    <s v="Paid"/>
    <s v="Invoiced"/>
    <s v="TRANSPORTATION"/>
    <n v="28.003299999999999"/>
    <n v="600"/>
    <s v="USD"/>
    <n v="600"/>
    <n v="16801.98"/>
    <n v="300"/>
    <s v="USD"/>
    <n v="300"/>
    <n v="8400.99"/>
    <n v="28.003299999999999"/>
    <n v="300"/>
    <n v="8400.99"/>
    <n v="1"/>
    <n v="3.75"/>
    <n v="2.5"/>
    <n v="3.125"/>
    <n v="9.375"/>
  </r>
  <r>
    <s v="DL-6149"/>
    <s v="Freight forwarder ABC"/>
    <x v="2"/>
    <s v="Mombasa"/>
    <x v="2"/>
    <x v="3"/>
    <d v="2022-05-13T00:00:00"/>
    <d v="2022-06-10T00:00:00"/>
    <x v="0"/>
    <x v="5"/>
    <x v="0"/>
    <s v="Paid"/>
    <s v="Invoiced"/>
    <s v="TRANSPORTATION"/>
    <n v="29.436"/>
    <n v="600"/>
    <s v="USD"/>
    <n v="600"/>
    <n v="17661.599999999999"/>
    <n v="300"/>
    <s v="USD"/>
    <n v="300"/>
    <n v="8830.7999999999993"/>
    <n v="29.435999999999996"/>
    <n v="300"/>
    <n v="8830.7999999999993"/>
    <n v="1"/>
    <n v="4.2"/>
    <n v="2.8000000000000003"/>
    <n v="3.5"/>
    <n v="10.5"/>
  </r>
  <r>
    <s v="DL-6150"/>
    <s v="Freight forwarder ABC"/>
    <x v="2"/>
    <s v="Marrakech"/>
    <x v="3"/>
    <x v="4"/>
    <d v="2022-05-11T00:00:00"/>
    <d v="2022-06-07T00:00:00"/>
    <x v="0"/>
    <x v="5"/>
    <x v="0"/>
    <s v="Paid"/>
    <s v="Invoiced"/>
    <s v="TRANSPORTATION"/>
    <n v="30.53895"/>
    <n v="600"/>
    <s v="USD"/>
    <n v="600"/>
    <n v="18323.37"/>
    <n v="300"/>
    <s v="USD"/>
    <n v="300"/>
    <n v="9161.6849999999995"/>
    <n v="30.53895"/>
    <n v="300"/>
    <n v="9161.6849999999995"/>
    <n v="1"/>
    <n v="4.05"/>
    <n v="2.7"/>
    <n v="3.375"/>
    <n v="10.125"/>
  </r>
  <r>
    <s v="DL-6151"/>
    <s v="Freight forwarder ABC"/>
    <x v="2"/>
    <s v="Zanzibar"/>
    <x v="0"/>
    <x v="15"/>
    <d v="2022-05-11T00:00:00"/>
    <d v="2022-06-07T00:00:00"/>
    <x v="0"/>
    <x v="5"/>
    <x v="0"/>
    <s v="Paid"/>
    <s v="Invoiced"/>
    <s v="TRANSPORTATION"/>
    <n v="25.453119999999998"/>
    <n v="600"/>
    <s v="USD"/>
    <n v="600"/>
    <n v="15271.871999999999"/>
    <n v="300"/>
    <s v="USD"/>
    <n v="300"/>
    <n v="7635.9359999999997"/>
    <n v="25.453119999999998"/>
    <n v="300"/>
    <n v="7635.9359999999997"/>
    <n v="1"/>
    <n v="4.05"/>
    <n v="2.7"/>
    <n v="3.375"/>
    <n v="10.125"/>
  </r>
  <r>
    <s v="DL-6152"/>
    <s v="Freight forwarder ABC"/>
    <x v="2"/>
    <s v="Marrakech"/>
    <x v="3"/>
    <x v="4"/>
    <d v="2022-05-11T00:00:00"/>
    <d v="2022-06-07T00:00:00"/>
    <x v="0"/>
    <x v="5"/>
    <x v="0"/>
    <s v="Paid"/>
    <s v="Invoiced"/>
    <s v="TRANSPORTATION"/>
    <n v="31.659369999999999"/>
    <n v="600"/>
    <s v="USD"/>
    <n v="600"/>
    <n v="18995.621999999999"/>
    <n v="300"/>
    <s v="USD"/>
    <n v="300"/>
    <n v="9497.8109999999997"/>
    <n v="31.659369999999999"/>
    <n v="300"/>
    <n v="9497.8109999999997"/>
    <n v="1"/>
    <n v="4.05"/>
    <n v="2.7"/>
    <n v="3.375"/>
    <n v="10.125"/>
  </r>
  <r>
    <s v="DL-6153"/>
    <s v="Freight forwarder ABC"/>
    <x v="2"/>
    <s v="Mombasa"/>
    <x v="0"/>
    <x v="11"/>
    <d v="2022-05-11T00:00:00"/>
    <d v="2022-06-02T00:00:00"/>
    <x v="0"/>
    <x v="5"/>
    <x v="0"/>
    <s v="Paid"/>
    <s v="Invoiced"/>
    <s v="TRANSPORTATION"/>
    <n v="26.493950000000002"/>
    <n v="600"/>
    <s v="USD"/>
    <n v="600"/>
    <n v="15896.37"/>
    <n v="300"/>
    <s v="USD"/>
    <n v="300"/>
    <n v="7948.1850000000004"/>
    <n v="26.493950000000002"/>
    <n v="300"/>
    <n v="7948.1850000000004"/>
    <n v="1"/>
    <n v="3.3"/>
    <n v="2.2000000000000002"/>
    <n v="2.75"/>
    <n v="8.25"/>
  </r>
  <r>
    <s v="DL-6154"/>
    <s v="Freight forwarder ABC"/>
    <x v="2"/>
    <s v="Mombasa"/>
    <x v="1"/>
    <x v="18"/>
    <d v="2022-05-11T00:00:00"/>
    <d v="2022-06-21T00:00:00"/>
    <x v="0"/>
    <x v="5"/>
    <x v="0"/>
    <s v="Paid"/>
    <s v="Invoiced"/>
    <s v="TRANSPORTATION"/>
    <n v="22.405860000000001"/>
    <n v="600"/>
    <s v="USD"/>
    <n v="600"/>
    <n v="13443.516"/>
    <n v="300"/>
    <s v="USD"/>
    <n v="300"/>
    <n v="6721.7579999999998"/>
    <n v="22.405860000000001"/>
    <n v="300"/>
    <n v="6721.7579999999998"/>
    <n v="1"/>
    <n v="6.1499999999999995"/>
    <n v="4.1000000000000005"/>
    <n v="5.125"/>
    <n v="15.375"/>
  </r>
  <r>
    <s v="DL-6155"/>
    <s v="Freight forwarder ABC"/>
    <x v="2"/>
    <s v="Mogadishu"/>
    <x v="1"/>
    <x v="1"/>
    <d v="2022-05-11T00:00:00"/>
    <d v="2022-06-10T00:00:00"/>
    <x v="0"/>
    <x v="5"/>
    <x v="0"/>
    <s v="Paid"/>
    <s v="Invoiced"/>
    <s v="TRANSPORTATION"/>
    <n v="21.168800000000001"/>
    <n v="600"/>
    <s v="USD"/>
    <n v="600"/>
    <n v="12701.28"/>
    <n v="300"/>
    <s v="USD"/>
    <n v="300"/>
    <n v="6350.64"/>
    <n v="21.168800000000001"/>
    <n v="300"/>
    <n v="6350.64"/>
    <n v="1"/>
    <n v="4.5"/>
    <n v="3"/>
    <n v="3.75"/>
    <n v="11.25"/>
  </r>
  <r>
    <s v="DL-6156"/>
    <s v="Freight forwarder ABC"/>
    <x v="2"/>
    <s v="Addis Ababa"/>
    <x v="3"/>
    <x v="7"/>
    <d v="2022-05-12T00:00:00"/>
    <d v="2022-06-07T00:00:00"/>
    <x v="0"/>
    <x v="5"/>
    <x v="0"/>
    <s v="Paid"/>
    <s v="Invoiced"/>
    <s v="TRANSPORTATION"/>
    <n v="30.53895"/>
    <n v="600"/>
    <s v="USD"/>
    <n v="600"/>
    <n v="18323.37"/>
    <n v="300"/>
    <s v="USD"/>
    <n v="300"/>
    <n v="9161.6849999999995"/>
    <n v="30.53895"/>
    <n v="300"/>
    <n v="9161.6849999999995"/>
    <n v="1"/>
    <n v="3.9"/>
    <n v="2.6"/>
    <n v="3.25"/>
    <n v="9.75"/>
  </r>
  <r>
    <s v="DL-6157"/>
    <s v="Freight forwarder ABC"/>
    <x v="2"/>
    <s v="Marrakech"/>
    <x v="0"/>
    <x v="5"/>
    <d v="2022-05-11T00:00:00"/>
    <d v="2022-06-07T00:00:00"/>
    <x v="0"/>
    <x v="5"/>
    <x v="0"/>
    <s v="Paid"/>
    <s v="Invoiced"/>
    <s v="TRANSPORTATION"/>
    <n v="25.912459999999999"/>
    <n v="600"/>
    <s v="USD"/>
    <n v="600"/>
    <n v="15547.475999999999"/>
    <n v="300"/>
    <s v="USD"/>
    <n v="300"/>
    <n v="7773.7379999999994"/>
    <n v="25.912459999999999"/>
    <n v="300"/>
    <n v="7773.7379999999994"/>
    <n v="1"/>
    <n v="4.05"/>
    <n v="2.7"/>
    <n v="3.375"/>
    <n v="10.125"/>
  </r>
  <r>
    <s v="DL-6158"/>
    <s v="Freight forwarder ABC"/>
    <x v="2"/>
    <s v="Zanzibar"/>
    <x v="0"/>
    <x v="15"/>
    <d v="2022-05-10T00:00:00"/>
    <d v="2022-06-02T00:00:00"/>
    <x v="0"/>
    <x v="5"/>
    <x v="0"/>
    <s v="Paid"/>
    <s v="Invoiced"/>
    <s v="TRANSPORTATION"/>
    <n v="29.6221"/>
    <n v="600"/>
    <s v="USD"/>
    <n v="600"/>
    <n v="17773.259999999998"/>
    <n v="300"/>
    <s v="USD"/>
    <n v="300"/>
    <n v="8886.6299999999992"/>
    <n v="29.622099999999996"/>
    <n v="300"/>
    <n v="8886.6299999999992"/>
    <n v="1"/>
    <n v="3.4499999999999997"/>
    <n v="2.3000000000000003"/>
    <n v="2.875"/>
    <n v="8.625"/>
  </r>
  <r>
    <s v="DL-6159"/>
    <s v="Freight forwarder ABC"/>
    <x v="2"/>
    <s v="Zanzibar"/>
    <x v="1"/>
    <x v="24"/>
    <d v="2022-05-10T00:00:00"/>
    <d v="2022-06-07T00:00:00"/>
    <x v="0"/>
    <x v="5"/>
    <x v="0"/>
    <s v="Paid"/>
    <s v="Invoiced"/>
    <s v="TRANSPORTATION"/>
    <n v="28.590119999999999"/>
    <n v="600"/>
    <s v="USD"/>
    <n v="600"/>
    <n v="17154.072"/>
    <n v="300"/>
    <s v="USD"/>
    <n v="300"/>
    <n v="8577.0360000000001"/>
    <n v="28.590119999999999"/>
    <n v="300"/>
    <n v="8577.0360000000001"/>
    <n v="1"/>
    <n v="4.2"/>
    <n v="2.8000000000000003"/>
    <n v="3.5"/>
    <n v="10.5"/>
  </r>
  <r>
    <s v="DL-6193"/>
    <s v="Freight forwarder ABC"/>
    <x v="2"/>
    <s v="Zanzibar"/>
    <x v="0"/>
    <x v="15"/>
    <d v="2022-06-28T00:00:00"/>
    <d v="2022-07-27T00:00:00"/>
    <x v="0"/>
    <x v="6"/>
    <x v="0"/>
    <s v="Invoiced"/>
    <s v="Invoiced"/>
    <s v="TRANSPORTATION"/>
    <n v="9.6059999999999999"/>
    <n v="600"/>
    <s v="USD"/>
    <n v="600"/>
    <n v="5763.6"/>
    <n v="300"/>
    <s v="USD"/>
    <n v="300"/>
    <n v="2881.8"/>
    <n v="9.6059999999999999"/>
    <n v="300"/>
    <n v="2881.8"/>
    <n v="1"/>
    <n v="4.3499999999999996"/>
    <n v="2.9000000000000004"/>
    <n v="3.625"/>
    <n v="10.875"/>
  </r>
  <r>
    <s v="DL-6194"/>
    <s v="Freight forwarder ABC"/>
    <x v="2"/>
    <s v="Mombasa"/>
    <x v="3"/>
    <x v="19"/>
    <d v="2022-06-28T00:00:00"/>
    <d v="2022-07-27T00:00:00"/>
    <x v="0"/>
    <x v="6"/>
    <x v="0"/>
    <s v="Invoiced"/>
    <s v="Invoiced"/>
    <s v="TRANSPORTATION"/>
    <n v="9.6059999999999999"/>
    <n v="600"/>
    <s v="USD"/>
    <n v="600"/>
    <n v="5763.6"/>
    <n v="300"/>
    <s v="USD"/>
    <n v="300"/>
    <n v="2881.8"/>
    <n v="9.6059999999999999"/>
    <n v="300"/>
    <n v="2881.8"/>
    <n v="1"/>
    <n v="4.3499999999999996"/>
    <n v="2.9000000000000004"/>
    <n v="3.625"/>
    <n v="10.875"/>
  </r>
  <r>
    <s v="DL-6196"/>
    <s v="Freight forwarder ABC"/>
    <x v="2"/>
    <s v="Addis Ababa"/>
    <x v="1"/>
    <x v="17"/>
    <d v="2022-06-28T00:00:00"/>
    <d v="2022-07-27T00:00:00"/>
    <x v="0"/>
    <x v="6"/>
    <x v="0"/>
    <s v="Invoiced"/>
    <s v="Invoiced"/>
    <s v="TRANSPORTATION"/>
    <n v="9.6059999999999999"/>
    <n v="600"/>
    <s v="USD"/>
    <n v="600"/>
    <n v="5763.6"/>
    <n v="300"/>
    <s v="USD"/>
    <n v="300"/>
    <n v="2881.8"/>
    <n v="9.6059999999999999"/>
    <n v="300"/>
    <n v="2881.8"/>
    <n v="1"/>
    <n v="4.3499999999999996"/>
    <n v="2.9000000000000004"/>
    <n v="3.625"/>
    <n v="10.875"/>
  </r>
  <r>
    <s v="DL-6198"/>
    <s v="Freight forwarder ABC"/>
    <x v="2"/>
    <s v="Marrakech"/>
    <x v="4"/>
    <x v="21"/>
    <d v="2022-05-20T00:00:00"/>
    <d v="2022-06-18T00:00:00"/>
    <x v="0"/>
    <x v="5"/>
    <x v="0"/>
    <s v="Invoiced"/>
    <s v="Invoiced"/>
    <s v="TRANSPORTATION"/>
    <n v="23.765999999999998"/>
    <n v="600"/>
    <s v="USD"/>
    <n v="600"/>
    <n v="14259.599999999999"/>
    <n v="300"/>
    <s v="USD"/>
    <n v="300"/>
    <n v="7129.7999999999993"/>
    <n v="23.765999999999998"/>
    <n v="300"/>
    <n v="7129.7999999999993"/>
    <n v="1"/>
    <n v="4.3499999999999996"/>
    <n v="2.9000000000000004"/>
    <n v="3.625"/>
    <n v="10.875"/>
  </r>
  <r>
    <s v="DL-6200"/>
    <s v="Freight forwarder ABC"/>
    <x v="2"/>
    <s v="Mogadishu"/>
    <x v="2"/>
    <x v="2"/>
    <d v="2022-05-20T00:00:00"/>
    <d v="2022-06-18T00:00:00"/>
    <x v="0"/>
    <x v="5"/>
    <x v="0"/>
    <s v="Invoiced"/>
    <s v="Invoiced"/>
    <s v="TRANSPORTATION"/>
    <n v="23.565999999999999"/>
    <n v="600"/>
    <s v="USD"/>
    <n v="600"/>
    <n v="14139.599999999999"/>
    <n v="300"/>
    <s v="USD"/>
    <n v="300"/>
    <n v="7069.7999999999993"/>
    <n v="23.565999999999999"/>
    <n v="300"/>
    <n v="7069.7999999999993"/>
    <n v="1"/>
    <n v="4.3499999999999996"/>
    <n v="2.9000000000000004"/>
    <n v="3.625"/>
    <n v="10.875"/>
  </r>
  <r>
    <s v="DL-6201"/>
    <s v="Freight forwarder ABC"/>
    <x v="2"/>
    <s v="Marrakech"/>
    <x v="0"/>
    <x v="5"/>
    <d v="2022-05-19T00:00:00"/>
    <d v="2022-06-25T00:00:00"/>
    <x v="0"/>
    <x v="5"/>
    <x v="0"/>
    <s v="Invoiced"/>
    <s v="Invoiced"/>
    <s v="TRANSPORTATION"/>
    <n v="21.654"/>
    <n v="600"/>
    <s v="USD"/>
    <n v="600"/>
    <n v="12992.4"/>
    <n v="300"/>
    <s v="USD"/>
    <n v="300"/>
    <n v="6496.2"/>
    <n v="21.654"/>
    <n v="300"/>
    <n v="6496.2"/>
    <n v="1"/>
    <n v="5.55"/>
    <n v="3.7"/>
    <n v="4.625"/>
    <n v="13.875"/>
  </r>
  <r>
    <s v="DL-6202"/>
    <s v="Freight forwarder ABC"/>
    <x v="2"/>
    <s v="Mombasa"/>
    <x v="3"/>
    <x v="19"/>
    <d v="2022-05-21T00:00:00"/>
    <d v="2022-06-25T00:00:00"/>
    <x v="0"/>
    <x v="5"/>
    <x v="0"/>
    <s v="Invoiced"/>
    <s v="Invoiced"/>
    <s v="TRANSPORTATION"/>
    <n v="21.654"/>
    <n v="600"/>
    <s v="USD"/>
    <n v="600"/>
    <n v="12992.4"/>
    <n v="300"/>
    <s v="USD"/>
    <n v="300"/>
    <n v="6496.2"/>
    <n v="21.654"/>
    <n v="300"/>
    <n v="6496.2"/>
    <n v="1"/>
    <n v="5.25"/>
    <n v="3.5"/>
    <n v="4.375"/>
    <n v="13.125"/>
  </r>
  <r>
    <s v="DL-6203"/>
    <s v="Freight forwarder ABC"/>
    <x v="2"/>
    <s v="Zanzibar"/>
    <x v="1"/>
    <x v="24"/>
    <d v="2022-05-24T00:00:00"/>
    <d v="2022-06-27T00:00:00"/>
    <x v="0"/>
    <x v="5"/>
    <x v="0"/>
    <s v="Invoiced"/>
    <s v="Invoiced"/>
    <s v="TRANSPORTATION"/>
    <n v="23.966000000000001"/>
    <n v="600"/>
    <s v="USD"/>
    <n v="600"/>
    <n v="14379.6"/>
    <n v="300"/>
    <s v="USD"/>
    <n v="300"/>
    <n v="7189.8"/>
    <n v="23.966000000000001"/>
    <n v="300"/>
    <n v="7189.8"/>
    <n v="1"/>
    <n v="5.0999999999999996"/>
    <n v="3.4000000000000004"/>
    <n v="4.25"/>
    <n v="12.75"/>
  </r>
  <r>
    <s v="DL-6204"/>
    <s v="Freight forwarder ABC"/>
    <x v="2"/>
    <s v="Mombasa"/>
    <x v="1"/>
    <x v="18"/>
    <d v="2022-05-18T00:00:00"/>
    <d v="2022-06-21T00:00:00"/>
    <x v="0"/>
    <x v="5"/>
    <x v="0"/>
    <s v="Invoiced"/>
    <s v="Invoiced"/>
    <s v="TRANSPORTATION"/>
    <n v="21.654"/>
    <n v="600"/>
    <s v="USD"/>
    <n v="600"/>
    <n v="12992.4"/>
    <n v="300"/>
    <s v="USD"/>
    <n v="300"/>
    <n v="6496.2"/>
    <n v="21.654"/>
    <n v="300"/>
    <n v="6496.2"/>
    <n v="1"/>
    <n v="5.0999999999999996"/>
    <n v="3.4000000000000004"/>
    <n v="4.25"/>
    <n v="12.75"/>
  </r>
  <r>
    <s v="DL-6205"/>
    <s v="Freight forwarder ABC"/>
    <x v="2"/>
    <s v="Marrakech"/>
    <x v="2"/>
    <x v="22"/>
    <d v="2022-05-19T00:00:00"/>
    <d v="2022-06-21T00:00:00"/>
    <x v="0"/>
    <x v="5"/>
    <x v="0"/>
    <s v="Invoiced"/>
    <s v="Invoiced"/>
    <s v="TRANSPORTATION"/>
    <n v="21.654"/>
    <n v="600"/>
    <s v="USD"/>
    <n v="600"/>
    <n v="12992.4"/>
    <n v="300"/>
    <s v="USD"/>
    <n v="300"/>
    <n v="6496.2"/>
    <n v="21.654"/>
    <n v="300"/>
    <n v="6496.2"/>
    <n v="1"/>
    <n v="4.95"/>
    <n v="3.3000000000000003"/>
    <n v="4.125"/>
    <n v="12.375"/>
  </r>
  <r>
    <s v="DL-6206"/>
    <s v="Freight forwarder ABC"/>
    <x v="2"/>
    <s v="Addis Ababa"/>
    <x v="2"/>
    <x v="14"/>
    <d v="2022-05-18T00:00:00"/>
    <d v="2022-06-15T00:00:00"/>
    <x v="0"/>
    <x v="5"/>
    <x v="0"/>
    <s v="Invoiced"/>
    <s v="Invoiced"/>
    <s v="TRANSPORTATION"/>
    <n v="19.646000000000001"/>
    <n v="600"/>
    <s v="USD"/>
    <n v="600"/>
    <n v="11787.6"/>
    <n v="300"/>
    <s v="USD"/>
    <n v="300"/>
    <n v="5893.8"/>
    <n v="19.646000000000001"/>
    <n v="300"/>
    <n v="5893.8"/>
    <n v="1"/>
    <n v="4.2"/>
    <n v="2.8000000000000003"/>
    <n v="3.5"/>
    <n v="10.5"/>
  </r>
  <r>
    <s v="DL-6207"/>
    <s v="Freight forwarder ABC"/>
    <x v="2"/>
    <s v="Zanzibar"/>
    <x v="3"/>
    <x v="10"/>
    <d v="2022-05-18T00:00:00"/>
    <d v="2022-06-21T00:00:00"/>
    <x v="0"/>
    <x v="5"/>
    <x v="0"/>
    <s v="Invoiced"/>
    <s v="Invoiced"/>
    <s v="TRANSPORTATION"/>
    <n v="31.693999999999999"/>
    <n v="600"/>
    <s v="USD"/>
    <n v="600"/>
    <n v="19016.399999999998"/>
    <n v="300"/>
    <s v="USD"/>
    <n v="300"/>
    <n v="9508.1999999999989"/>
    <n v="31.693999999999996"/>
    <n v="300"/>
    <n v="9508.1999999999989"/>
    <n v="1"/>
    <n v="5.0999999999999996"/>
    <n v="3.4000000000000004"/>
    <n v="4.25"/>
    <n v="12.75"/>
  </r>
  <r>
    <s v="DL-6208"/>
    <s v="Freight forwarder ABC"/>
    <x v="2"/>
    <s v="Mogadishu"/>
    <x v="4"/>
    <x v="16"/>
    <d v="2022-05-18T00:00:00"/>
    <d v="2022-06-18T00:00:00"/>
    <x v="0"/>
    <x v="5"/>
    <x v="0"/>
    <s v="Invoiced"/>
    <s v="Invoiced"/>
    <s v="TRANSPORTATION"/>
    <n v="21.654"/>
    <n v="600"/>
    <s v="USD"/>
    <n v="600"/>
    <n v="12992.4"/>
    <n v="300"/>
    <s v="USD"/>
    <n v="300"/>
    <n v="6496.2"/>
    <n v="21.654"/>
    <n v="300"/>
    <n v="6496.2"/>
    <n v="1"/>
    <n v="4.6499999999999995"/>
    <n v="3.1"/>
    <n v="3.875"/>
    <n v="11.625"/>
  </r>
  <r>
    <s v="DL-6209"/>
    <s v="Freight forwarder ABC"/>
    <x v="2"/>
    <s v="Marrakech"/>
    <x v="2"/>
    <x v="22"/>
    <d v="2022-05-18T00:00:00"/>
    <d v="2022-06-21T00:00:00"/>
    <x v="0"/>
    <x v="5"/>
    <x v="0"/>
    <s v="Invoiced"/>
    <s v="Invoiced"/>
    <s v="TRANSPORTATION"/>
    <n v="21.654"/>
    <n v="600"/>
    <s v="USD"/>
    <n v="600"/>
    <n v="12992.4"/>
    <n v="300"/>
    <s v="USD"/>
    <n v="300"/>
    <n v="6496.2"/>
    <n v="21.654"/>
    <n v="300"/>
    <n v="6496.2"/>
    <n v="1"/>
    <n v="5.0999999999999996"/>
    <n v="3.4000000000000004"/>
    <n v="4.25"/>
    <n v="12.75"/>
  </r>
  <r>
    <s v="DL-6210"/>
    <s v="Freight forwarder ABC"/>
    <x v="2"/>
    <s v="Addis Ababa"/>
    <x v="4"/>
    <x v="8"/>
    <d v="2022-05-20T00:00:00"/>
    <d v="2022-06-21T00:00:00"/>
    <x v="0"/>
    <x v="5"/>
    <x v="0"/>
    <s v="Invoiced"/>
    <s v="Invoiced"/>
    <s v="TRANSPORTATION"/>
    <n v="20.675999999999998"/>
    <n v="600"/>
    <s v="USD"/>
    <n v="600"/>
    <n v="12405.599999999999"/>
    <n v="300"/>
    <s v="USD"/>
    <n v="300"/>
    <n v="6202.7999999999993"/>
    <n v="20.675999999999998"/>
    <n v="300"/>
    <n v="6202.7999999999993"/>
    <n v="1"/>
    <n v="4.8"/>
    <n v="3.2"/>
    <n v="4"/>
    <n v="12"/>
  </r>
  <r>
    <s v="DL-6212"/>
    <s v="Freight forwarder ABC"/>
    <x v="2"/>
    <s v="Zanzibar"/>
    <x v="3"/>
    <x v="10"/>
    <d v="2022-06-28T00:00:00"/>
    <d v="2022-07-27T00:00:00"/>
    <x v="0"/>
    <x v="6"/>
    <x v="0"/>
    <s v="Invoiced"/>
    <s v="Invoiced"/>
    <s v="TRANSPORTATION"/>
    <n v="9.6059999999999999"/>
    <n v="600"/>
    <s v="USD"/>
    <n v="600"/>
    <n v="5763.6"/>
    <n v="300"/>
    <s v="USD"/>
    <n v="300"/>
    <n v="2881.8"/>
    <n v="9.6059999999999999"/>
    <n v="300"/>
    <n v="2881.8"/>
    <n v="1"/>
    <n v="4.3499999999999996"/>
    <n v="2.9000000000000004"/>
    <n v="3.625"/>
    <n v="10.875"/>
  </r>
  <r>
    <s v="DL-6214"/>
    <s v="Freight forwarder ABC"/>
    <x v="2"/>
    <s v="Mombasa"/>
    <x v="3"/>
    <x v="19"/>
    <d v="2022-06-25T00:00:00"/>
    <d v="2022-07-26T00:00:00"/>
    <x v="0"/>
    <x v="6"/>
    <x v="0"/>
    <s v="Invoiced"/>
    <s v="Invoiced"/>
    <s v="TRANSPORTATION"/>
    <n v="21.657859999999999"/>
    <n v="600"/>
    <s v="USD"/>
    <n v="600"/>
    <n v="12994.716"/>
    <n v="300"/>
    <s v="USD"/>
    <n v="300"/>
    <n v="6497.3580000000002"/>
    <n v="21.657859999999999"/>
    <n v="300"/>
    <n v="6497.3580000000002"/>
    <n v="1"/>
    <n v="4.6499999999999995"/>
    <n v="3.1"/>
    <n v="3.875"/>
    <n v="11.625"/>
  </r>
  <r>
    <s v="DL-6216"/>
    <s v="Freight forwarder ABC"/>
    <x v="2"/>
    <s v="Zanzibar"/>
    <x v="1"/>
    <x v="24"/>
    <d v="2022-06-25T00:00:00"/>
    <d v="2022-07-26T00:00:00"/>
    <x v="0"/>
    <x v="6"/>
    <x v="0"/>
    <s v="Invoiced"/>
    <s v="Invoiced"/>
    <s v="TRANSPORTATION"/>
    <n v="21.657859999999999"/>
    <n v="600"/>
    <s v="USD"/>
    <n v="600"/>
    <n v="12994.716"/>
    <n v="300"/>
    <s v="USD"/>
    <n v="300"/>
    <n v="6497.3580000000002"/>
    <n v="21.657859999999999"/>
    <n v="300"/>
    <n v="6497.3580000000002"/>
    <n v="1"/>
    <n v="4.6499999999999995"/>
    <n v="3.1"/>
    <n v="3.875"/>
    <n v="11.625"/>
  </r>
  <r>
    <s v="DL-6218"/>
    <s v="Freight forwarder ABC"/>
    <x v="2"/>
    <s v="Mogadishu"/>
    <x v="4"/>
    <x v="16"/>
    <d v="2022-06-25T00:00:00"/>
    <d v="2022-07-26T00:00:00"/>
    <x v="0"/>
    <x v="6"/>
    <x v="0"/>
    <s v="Invoiced"/>
    <s v="Invoiced"/>
    <s v="TRANSPORTATION"/>
    <n v="21.657859999999999"/>
    <n v="600"/>
    <s v="USD"/>
    <n v="600"/>
    <n v="12994.716"/>
    <n v="300"/>
    <s v="USD"/>
    <n v="300"/>
    <n v="6497.3580000000002"/>
    <n v="21.657859999999999"/>
    <n v="300"/>
    <n v="6497.3580000000002"/>
    <n v="1"/>
    <n v="4.6499999999999995"/>
    <n v="3.1"/>
    <n v="3.875"/>
    <n v="11.625"/>
  </r>
  <r>
    <s v="DL-6233"/>
    <s v="Freight forwarder ABC"/>
    <x v="2"/>
    <s v="Marrakech"/>
    <x v="3"/>
    <x v="4"/>
    <d v="2022-05-14T00:00:00"/>
    <d v="2022-06-17T00:00:00"/>
    <x v="0"/>
    <x v="5"/>
    <x v="0"/>
    <s v="Invoiced"/>
    <s v="Invoiced"/>
    <s v="TRANSPORTATION"/>
    <n v="19.2"/>
    <n v="600"/>
    <s v="USD"/>
    <n v="600"/>
    <n v="11520"/>
    <n v="300"/>
    <s v="USD"/>
    <n v="300"/>
    <n v="5760"/>
    <n v="19.2"/>
    <n v="300"/>
    <n v="5760"/>
    <n v="1"/>
    <n v="5.0999999999999996"/>
    <n v="3.4000000000000004"/>
    <n v="4.25"/>
    <n v="12.75"/>
  </r>
  <r>
    <s v="DL-6234"/>
    <s v="Freight forwarder ABC"/>
    <x v="2"/>
    <s v="Mogadishu"/>
    <x v="4"/>
    <x v="16"/>
    <d v="2022-05-14T00:00:00"/>
    <d v="2022-06-11T00:00:00"/>
    <x v="0"/>
    <x v="5"/>
    <x v="0"/>
    <s v="Invoiced"/>
    <s v="Invoiced"/>
    <s v="TRANSPORTATION"/>
    <n v="19.2"/>
    <n v="600"/>
    <s v="USD"/>
    <n v="600"/>
    <n v="11520"/>
    <n v="300"/>
    <s v="USD"/>
    <n v="300"/>
    <n v="5760"/>
    <n v="19.2"/>
    <n v="300"/>
    <n v="5760"/>
    <n v="1"/>
    <n v="4.2"/>
    <n v="2.8000000000000003"/>
    <n v="3.5"/>
    <n v="10.5"/>
  </r>
  <r>
    <s v="DL-6236"/>
    <s v="Freight forwarder ABC"/>
    <x v="2"/>
    <s v="Mombasa"/>
    <x v="0"/>
    <x v="11"/>
    <d v="2022-05-25T00:00:00"/>
    <d v="2022-06-22T00:00:00"/>
    <x v="0"/>
    <x v="5"/>
    <x v="0"/>
    <s v="Invoiced"/>
    <s v="Invoiced"/>
    <s v="TRANSPORTATION"/>
    <n v="25.8"/>
    <n v="600"/>
    <s v="USD"/>
    <n v="600"/>
    <n v="15480"/>
    <n v="300"/>
    <s v="USD"/>
    <n v="300"/>
    <n v="7740"/>
    <n v="25.8"/>
    <n v="300"/>
    <n v="7740"/>
    <n v="1"/>
    <n v="4.2"/>
    <n v="2.8000000000000003"/>
    <n v="3.5"/>
    <n v="10.5"/>
  </r>
  <r>
    <s v="DL-6238"/>
    <s v="Freight forwarder ABC"/>
    <x v="2"/>
    <s v="Mogadishu"/>
    <x v="0"/>
    <x v="0"/>
    <d v="2022-05-26T00:00:00"/>
    <d v="2022-07-04T00:00:00"/>
    <x v="0"/>
    <x v="6"/>
    <x v="0"/>
    <s v="Invoiced"/>
    <s v="Invoiced"/>
    <s v="TRANSPORTATION"/>
    <n v="17.512"/>
    <n v="600"/>
    <s v="USD"/>
    <n v="600"/>
    <n v="10507.2"/>
    <n v="300"/>
    <s v="USD"/>
    <n v="300"/>
    <n v="5253.6"/>
    <n v="17.512"/>
    <n v="300"/>
    <n v="5253.6"/>
    <n v="1"/>
    <n v="5.85"/>
    <n v="3.9000000000000004"/>
    <n v="4.875"/>
    <n v="14.625"/>
  </r>
  <r>
    <s v="DL-6240"/>
    <s v="Freight forwarder ABC"/>
    <x v="2"/>
    <s v="Mogadishu"/>
    <x v="4"/>
    <x v="16"/>
    <d v="2022-05-28T00:00:00"/>
    <d v="2022-06-25T00:00:00"/>
    <x v="0"/>
    <x v="5"/>
    <x v="0"/>
    <s v="Invoiced"/>
    <s v="Invoiced"/>
    <s v="TRANSPORTATION"/>
    <n v="22.085000000000001"/>
    <n v="600"/>
    <s v="USD"/>
    <n v="600"/>
    <n v="13251"/>
    <n v="300"/>
    <s v="USD"/>
    <n v="300"/>
    <n v="6625.5"/>
    <n v="22.085000000000001"/>
    <n v="300"/>
    <n v="6625.5"/>
    <n v="1"/>
    <n v="4.2"/>
    <n v="2.8000000000000003"/>
    <n v="3.5"/>
    <n v="10.5"/>
  </r>
  <r>
    <s v="DL-6242"/>
    <s v="Freight forwarder ABC"/>
    <x v="2"/>
    <s v="Mogadishu"/>
    <x v="4"/>
    <x v="16"/>
    <d v="2022-05-28T00:00:00"/>
    <d v="2022-06-25T00:00:00"/>
    <x v="0"/>
    <x v="5"/>
    <x v="0"/>
    <s v="Invoiced"/>
    <s v="Invoiced"/>
    <s v="TRANSPORTATION"/>
    <n v="11.53"/>
    <n v="600"/>
    <s v="USD"/>
    <n v="600"/>
    <n v="6918"/>
    <n v="300"/>
    <s v="USD"/>
    <n v="300"/>
    <n v="3459"/>
    <n v="11.53"/>
    <n v="300"/>
    <n v="3459"/>
    <n v="1"/>
    <n v="4.2"/>
    <n v="2.8000000000000003"/>
    <n v="3.5"/>
    <n v="10.5"/>
  </r>
  <r>
    <s v="DL-6244"/>
    <s v="Freight forwarder ABC"/>
    <x v="2"/>
    <s v="Mogadishu"/>
    <x v="4"/>
    <x v="16"/>
    <d v="2022-05-27T00:00:00"/>
    <d v="2022-06-22T00:00:00"/>
    <x v="0"/>
    <x v="5"/>
    <x v="0"/>
    <s v="Invoiced"/>
    <s v="Invoiced"/>
    <s v="TRANSPORTATION"/>
    <n v="13.378"/>
    <n v="600"/>
    <s v="USD"/>
    <n v="600"/>
    <n v="8026.8"/>
    <n v="300"/>
    <s v="USD"/>
    <n v="300"/>
    <n v="4013.4"/>
    <n v="13.378"/>
    <n v="300"/>
    <n v="4013.4"/>
    <n v="1"/>
    <n v="3.9"/>
    <n v="2.6"/>
    <n v="3.25"/>
    <n v="9.75"/>
  </r>
  <r>
    <s v="DL-6246"/>
    <s v="Freight forwarder ABC"/>
    <x v="2"/>
    <s v="Zanzibar"/>
    <x v="0"/>
    <x v="15"/>
    <d v="2022-05-28T00:00:00"/>
    <d v="2022-06-16T00:00:00"/>
    <x v="0"/>
    <x v="5"/>
    <x v="0"/>
    <s v="Invoiced"/>
    <s v="Invoiced"/>
    <s v="TRANSPORTATION"/>
    <n v="11.84"/>
    <n v="600"/>
    <s v="USD"/>
    <n v="600"/>
    <n v="7104"/>
    <n v="300"/>
    <s v="USD"/>
    <n v="300"/>
    <n v="3552"/>
    <n v="11.84"/>
    <n v="300"/>
    <n v="3552"/>
    <n v="1"/>
    <n v="2.85"/>
    <n v="1.9000000000000001"/>
    <n v="2.375"/>
    <n v="7.125"/>
  </r>
  <r>
    <s v="DL-6248"/>
    <s v="Freight forwarder ABC"/>
    <x v="2"/>
    <s v="Mombasa"/>
    <x v="3"/>
    <x v="19"/>
    <d v="2022-05-29T00:00:00"/>
    <d v="2022-06-29T00:00:00"/>
    <x v="0"/>
    <x v="5"/>
    <x v="0"/>
    <s v="Invoiced"/>
    <s v="Invoiced"/>
    <s v="TRANSPORTATION"/>
    <n v="17.699000000000002"/>
    <n v="600"/>
    <s v="USD"/>
    <n v="600"/>
    <n v="10619.400000000001"/>
    <n v="300"/>
    <s v="USD"/>
    <n v="300"/>
    <n v="5309.7000000000007"/>
    <n v="17.699000000000002"/>
    <n v="300"/>
    <n v="5309.7000000000007"/>
    <n v="1"/>
    <n v="4.6499999999999995"/>
    <n v="3.1"/>
    <n v="3.875"/>
    <n v="11.625"/>
  </r>
  <r>
    <s v="DL-6250"/>
    <s v="Freight forwarder ABC"/>
    <x v="2"/>
    <s v="Marrakech"/>
    <x v="2"/>
    <x v="22"/>
    <d v="2022-05-27T00:00:00"/>
    <d v="2022-06-29T00:00:00"/>
    <x v="0"/>
    <x v="5"/>
    <x v="0"/>
    <s v="Invoiced"/>
    <s v="Invoiced"/>
    <s v="TRANSPORTATION"/>
    <n v="23.515899999999998"/>
    <n v="600"/>
    <s v="USD"/>
    <n v="600"/>
    <n v="14109.539999999999"/>
    <n v="300"/>
    <s v="USD"/>
    <n v="300"/>
    <n v="7054.7699999999995"/>
    <n v="23.515899999999998"/>
    <n v="300"/>
    <n v="7054.7699999999995"/>
    <n v="1"/>
    <n v="4.95"/>
    <n v="3.3000000000000003"/>
    <n v="4.125"/>
    <n v="12.375"/>
  </r>
  <r>
    <s v="DL-6252"/>
    <s v="Freight forwarder ABC"/>
    <x v="2"/>
    <s v="Zanzibar"/>
    <x v="3"/>
    <x v="10"/>
    <d v="2022-05-28T00:00:00"/>
    <d v="2022-06-25T00:00:00"/>
    <x v="0"/>
    <x v="5"/>
    <x v="0"/>
    <s v="Invoiced"/>
    <s v="Invoiced"/>
    <s v="TRANSPORTATION"/>
    <n v="10.5716"/>
    <n v="600"/>
    <s v="USD"/>
    <n v="600"/>
    <n v="6342.96"/>
    <n v="300"/>
    <s v="USD"/>
    <n v="300"/>
    <n v="3171.48"/>
    <n v="10.5716"/>
    <n v="300"/>
    <n v="3171.48"/>
    <n v="1"/>
    <n v="4.2"/>
    <n v="2.8000000000000003"/>
    <n v="3.5"/>
    <n v="10.5"/>
  </r>
  <r>
    <s v="DL-6254"/>
    <s v="Freight forwarder ABC"/>
    <x v="2"/>
    <s v="Mombasa"/>
    <x v="0"/>
    <x v="11"/>
    <d v="2022-05-27T00:00:00"/>
    <d v="2022-06-28T00:00:00"/>
    <x v="0"/>
    <x v="5"/>
    <x v="0"/>
    <s v="Invoiced"/>
    <s v="Invoiced"/>
    <s v="TRANSPORTATION"/>
    <n v="23.207000000000001"/>
    <n v="600"/>
    <s v="USD"/>
    <n v="600"/>
    <n v="13924.2"/>
    <n v="300"/>
    <s v="USD"/>
    <n v="300"/>
    <n v="6962.1"/>
    <n v="23.207000000000001"/>
    <n v="300"/>
    <n v="6962.1"/>
    <n v="1"/>
    <n v="4.8"/>
    <n v="3.2"/>
    <n v="4"/>
    <n v="12"/>
  </r>
  <r>
    <s v="DL-6256"/>
    <s v="Freight forwarder ABC"/>
    <x v="2"/>
    <s v="Zanzibar"/>
    <x v="1"/>
    <x v="24"/>
    <d v="2022-05-28T00:00:00"/>
    <d v="2022-06-25T00:00:00"/>
    <x v="0"/>
    <x v="5"/>
    <x v="0"/>
    <s v="Invoiced"/>
    <s v="Invoiced"/>
    <s v="TRANSPORTATION"/>
    <n v="18.358000000000001"/>
    <n v="600"/>
    <s v="USD"/>
    <n v="600"/>
    <n v="11014.800000000001"/>
    <n v="300"/>
    <s v="USD"/>
    <n v="300"/>
    <n v="5507.4000000000005"/>
    <n v="18.358000000000001"/>
    <n v="300"/>
    <n v="5507.4000000000005"/>
    <n v="1"/>
    <n v="4.2"/>
    <n v="2.8000000000000003"/>
    <n v="3.5"/>
    <n v="10.5"/>
  </r>
  <r>
    <s v="DL-6258"/>
    <s v="Freight forwarder ABC"/>
    <x v="2"/>
    <s v="Marrakech"/>
    <x v="1"/>
    <x v="9"/>
    <d v="2022-05-26T00:00:00"/>
    <d v="2022-06-21T00:00:00"/>
    <x v="0"/>
    <x v="5"/>
    <x v="0"/>
    <s v="Invoiced"/>
    <s v="Invoiced"/>
    <s v="TRANSPORTATION"/>
    <n v="21.213000000000001"/>
    <n v="600"/>
    <s v="USD"/>
    <n v="600"/>
    <n v="12727.800000000001"/>
    <n v="300"/>
    <s v="USD"/>
    <n v="300"/>
    <n v="6363.9000000000005"/>
    <n v="21.213000000000001"/>
    <n v="300"/>
    <n v="6363.9000000000005"/>
    <n v="1"/>
    <n v="3.9"/>
    <n v="2.6"/>
    <n v="3.25"/>
    <n v="9.75"/>
  </r>
  <r>
    <s v="DL-6260"/>
    <s v="Freight forwarder ABC"/>
    <x v="2"/>
    <s v="Addis Ababa"/>
    <x v="2"/>
    <x v="14"/>
    <d v="2022-06-02T00:00:00"/>
    <d v="2022-07-09T00:00:00"/>
    <x v="0"/>
    <x v="6"/>
    <x v="0"/>
    <s v="Invoiced"/>
    <s v="Invoiced"/>
    <s v="TRANSPORTATION"/>
    <n v="12.182"/>
    <n v="600"/>
    <s v="USD"/>
    <n v="600"/>
    <n v="7309.2"/>
    <n v="300"/>
    <s v="USD"/>
    <n v="300"/>
    <n v="3654.6"/>
    <n v="12.182"/>
    <n v="300"/>
    <n v="3654.6"/>
    <n v="1"/>
    <n v="5.55"/>
    <n v="3.7"/>
    <n v="4.625"/>
    <n v="13.875"/>
  </r>
  <r>
    <s v="DL-6262"/>
    <s v="Freight forwarder ABC"/>
    <x v="2"/>
    <s v="Addis Ababa"/>
    <x v="2"/>
    <x v="14"/>
    <d v="2022-05-26T00:00:00"/>
    <d v="2022-06-21T00:00:00"/>
    <x v="0"/>
    <x v="5"/>
    <x v="0"/>
    <s v="Invoiced"/>
    <s v="Invoiced"/>
    <s v="TRANSPORTATION"/>
    <n v="22.6754"/>
    <n v="600"/>
    <s v="USD"/>
    <n v="600"/>
    <n v="13605.24"/>
    <n v="300"/>
    <s v="USD"/>
    <n v="300"/>
    <n v="6802.62"/>
    <n v="22.6754"/>
    <n v="300"/>
    <n v="6802.62"/>
    <n v="1"/>
    <n v="3.9"/>
    <n v="2.6"/>
    <n v="3.25"/>
    <n v="9.75"/>
  </r>
  <r>
    <s v="DL-6264"/>
    <s v="Freight forwarder ABC"/>
    <x v="2"/>
    <s v="Zanzibar"/>
    <x v="1"/>
    <x v="24"/>
    <d v="2022-05-28T00:00:00"/>
    <d v="2022-06-25T00:00:00"/>
    <x v="0"/>
    <x v="5"/>
    <x v="0"/>
    <s v="Invoiced"/>
    <s v="Invoiced"/>
    <s v="TRANSPORTATION"/>
    <n v="13.911"/>
    <n v="600"/>
    <s v="USD"/>
    <n v="600"/>
    <n v="8346.6"/>
    <n v="300"/>
    <s v="USD"/>
    <n v="300"/>
    <n v="4173.3"/>
    <n v="13.911000000000001"/>
    <n v="300"/>
    <n v="4173.3"/>
    <n v="1"/>
    <n v="4.2"/>
    <n v="2.8000000000000003"/>
    <n v="3.5"/>
    <n v="10.5"/>
  </r>
  <r>
    <s v="DL-6266"/>
    <s v="Freight forwarder ABC"/>
    <x v="2"/>
    <s v="Addis Ababa"/>
    <x v="0"/>
    <x v="23"/>
    <d v="2022-05-28T00:00:00"/>
    <d v="2022-06-30T00:00:00"/>
    <x v="0"/>
    <x v="5"/>
    <x v="0"/>
    <s v="Invoiced"/>
    <s v="Invoiced"/>
    <s v="TRANSPORTATION"/>
    <n v="13.089"/>
    <n v="600"/>
    <s v="USD"/>
    <n v="600"/>
    <n v="7853.4000000000005"/>
    <n v="300"/>
    <s v="USD"/>
    <n v="300"/>
    <n v="3926.7000000000003"/>
    <n v="13.089"/>
    <n v="300"/>
    <n v="3926.7000000000003"/>
    <n v="1"/>
    <n v="4.95"/>
    <n v="3.3000000000000003"/>
    <n v="4.125"/>
    <n v="12.375"/>
  </r>
  <r>
    <s v="DL-6268"/>
    <s v="Freight forwarder ABC"/>
    <x v="2"/>
    <s v="Mombasa"/>
    <x v="3"/>
    <x v="19"/>
    <d v="2022-05-28T00:00:00"/>
    <d v="2022-06-25T00:00:00"/>
    <x v="0"/>
    <x v="5"/>
    <x v="0"/>
    <s v="Invoiced"/>
    <s v="Invoiced"/>
    <s v="TRANSPORTATION"/>
    <n v="16.940000000000001"/>
    <n v="600"/>
    <s v="USD"/>
    <n v="600"/>
    <n v="10164"/>
    <n v="300"/>
    <s v="USD"/>
    <n v="300"/>
    <n v="5082"/>
    <n v="16.940000000000001"/>
    <n v="300"/>
    <n v="5082"/>
    <n v="1"/>
    <n v="4.2"/>
    <n v="2.8000000000000003"/>
    <n v="3.5"/>
    <n v="10.5"/>
  </r>
  <r>
    <s v="DL-6270"/>
    <s v="Freight forwarder ABC"/>
    <x v="2"/>
    <s v="Marrakech"/>
    <x v="1"/>
    <x v="9"/>
    <d v="2022-05-26T00:00:00"/>
    <d v="2022-06-24T00:00:00"/>
    <x v="0"/>
    <x v="5"/>
    <x v="0"/>
    <s v="Invoiced"/>
    <s v="Invoiced"/>
    <s v="TRANSPORTATION"/>
    <n v="16.412949999999999"/>
    <n v="600"/>
    <s v="USD"/>
    <n v="600"/>
    <n v="9847.7699999999986"/>
    <n v="300"/>
    <s v="USD"/>
    <n v="300"/>
    <n v="4923.8849999999993"/>
    <n v="16.412949999999999"/>
    <n v="300"/>
    <n v="4923.8849999999993"/>
    <n v="1"/>
    <n v="4.3499999999999996"/>
    <n v="2.9000000000000004"/>
    <n v="3.625"/>
    <n v="10.875"/>
  </r>
  <r>
    <s v="DL-6272"/>
    <s v="Freight forwarder ABC"/>
    <x v="2"/>
    <s v="Marrakech"/>
    <x v="2"/>
    <x v="22"/>
    <d v="2022-05-27T00:00:00"/>
    <d v="2022-06-28T00:00:00"/>
    <x v="0"/>
    <x v="5"/>
    <x v="0"/>
    <s v="Invoiced"/>
    <s v="Invoiced"/>
    <s v="TRANSPORTATION"/>
    <n v="14.8514"/>
    <n v="600"/>
    <s v="USD"/>
    <n v="600"/>
    <n v="8910.84"/>
    <n v="300"/>
    <s v="USD"/>
    <n v="300"/>
    <n v="4455.42"/>
    <n v="14.8514"/>
    <n v="300"/>
    <n v="4455.42"/>
    <n v="1"/>
    <n v="4.8"/>
    <n v="3.2"/>
    <n v="4"/>
    <n v="12"/>
  </r>
  <r>
    <s v="DL-6274"/>
    <s v="Freight forwarder ABC"/>
    <x v="2"/>
    <s v="Marrakech"/>
    <x v="1"/>
    <x v="9"/>
    <d v="2022-05-28T00:00:00"/>
    <d v="2022-06-25T00:00:00"/>
    <x v="0"/>
    <x v="5"/>
    <x v="0"/>
    <s v="Invoiced"/>
    <s v="Invoiced"/>
    <s v="TRANSPORTATION"/>
    <n v="15.38"/>
    <n v="600"/>
    <s v="USD"/>
    <n v="600"/>
    <n v="9228"/>
    <n v="300"/>
    <s v="USD"/>
    <n v="300"/>
    <n v="4614"/>
    <n v="15.38"/>
    <n v="300"/>
    <n v="4614"/>
    <n v="1"/>
    <n v="4.2"/>
    <n v="2.8000000000000003"/>
    <n v="3.5"/>
    <n v="10.5"/>
  </r>
  <r>
    <s v="DL-6276"/>
    <s v="Freight forwarder ABC"/>
    <x v="2"/>
    <s v="Zanzibar"/>
    <x v="1"/>
    <x v="24"/>
    <d v="2022-05-28T00:00:00"/>
    <d v="2022-06-25T00:00:00"/>
    <x v="0"/>
    <x v="5"/>
    <x v="0"/>
    <s v="Invoiced"/>
    <s v="Invoiced"/>
    <s v="TRANSPORTATION"/>
    <n v="17.263000000000002"/>
    <n v="600"/>
    <s v="USD"/>
    <n v="600"/>
    <n v="10357.800000000001"/>
    <n v="300"/>
    <s v="USD"/>
    <n v="300"/>
    <n v="5178.9000000000005"/>
    <n v="17.263000000000002"/>
    <n v="300"/>
    <n v="5178.9000000000005"/>
    <n v="1"/>
    <n v="4.2"/>
    <n v="2.8000000000000003"/>
    <n v="3.5"/>
    <n v="10.5"/>
  </r>
  <r>
    <s v="DL-6278"/>
    <s v="Freight forwarder ABC"/>
    <x v="2"/>
    <s v="Addis Ababa"/>
    <x v="3"/>
    <x v="7"/>
    <d v="2022-05-29T00:00:00"/>
    <d v="2022-06-24T00:00:00"/>
    <x v="0"/>
    <x v="5"/>
    <x v="0"/>
    <s v="Invoiced"/>
    <s v="Invoiced"/>
    <s v="TRANSPORTATION"/>
    <n v="18.5472"/>
    <n v="600"/>
    <s v="USD"/>
    <n v="600"/>
    <n v="11128.32"/>
    <n v="300"/>
    <s v="USD"/>
    <n v="300"/>
    <n v="5564.16"/>
    <n v="18.5472"/>
    <n v="300"/>
    <n v="5564.16"/>
    <n v="1"/>
    <n v="3.9"/>
    <n v="2.6"/>
    <n v="3.25"/>
    <n v="9.75"/>
  </r>
  <r>
    <s v="DL-6280"/>
    <s v="Freight forwarder ABC"/>
    <x v="2"/>
    <s v="Zanzibar"/>
    <x v="1"/>
    <x v="24"/>
    <d v="2022-05-26T00:00:00"/>
    <d v="2022-06-21T00:00:00"/>
    <x v="0"/>
    <x v="5"/>
    <x v="0"/>
    <s v="Invoiced"/>
    <s v="Invoiced"/>
    <s v="TRANSPORTATION"/>
    <n v="21.441800000000001"/>
    <n v="600"/>
    <s v="USD"/>
    <n v="600"/>
    <n v="12865.08"/>
    <n v="300"/>
    <s v="USD"/>
    <n v="300"/>
    <n v="6432.54"/>
    <n v="21.441800000000001"/>
    <n v="300"/>
    <n v="6432.54"/>
    <n v="1"/>
    <n v="3.9"/>
    <n v="2.6"/>
    <n v="3.25"/>
    <n v="9.75"/>
  </r>
  <r>
    <s v="DL-6282"/>
    <s v="Freight forwarder ABC"/>
    <x v="2"/>
    <s v="Zanzibar"/>
    <x v="1"/>
    <x v="24"/>
    <d v="2022-05-31T00:00:00"/>
    <d v="2022-06-30T00:00:00"/>
    <x v="0"/>
    <x v="5"/>
    <x v="0"/>
    <s v="Invoiced"/>
    <s v="Invoiced"/>
    <s v="TRANSPORTATION"/>
    <n v="9.6609999999999996"/>
    <n v="600"/>
    <s v="USD"/>
    <n v="600"/>
    <n v="5796.5999999999995"/>
    <n v="300"/>
    <s v="USD"/>
    <n v="300"/>
    <n v="2898.2999999999997"/>
    <n v="9.6609999999999996"/>
    <n v="300"/>
    <n v="2898.2999999999997"/>
    <n v="1"/>
    <n v="4.5"/>
    <n v="3"/>
    <n v="3.75"/>
    <n v="11.25"/>
  </r>
  <r>
    <s v="DL-6284"/>
    <s v="Freight forwarder ABC"/>
    <x v="2"/>
    <s v="Marrakech"/>
    <x v="2"/>
    <x v="22"/>
    <d v="2022-05-29T00:00:00"/>
    <d v="2022-06-28T00:00:00"/>
    <x v="0"/>
    <x v="5"/>
    <x v="0"/>
    <s v="Invoiced"/>
    <s v="Invoiced"/>
    <s v="TRANSPORTATION"/>
    <n v="29.52"/>
    <n v="600"/>
    <s v="USD"/>
    <n v="600"/>
    <n v="17712"/>
    <n v="300"/>
    <s v="USD"/>
    <n v="300"/>
    <n v="8856"/>
    <n v="29.52"/>
    <n v="300"/>
    <n v="8856"/>
    <n v="1"/>
    <n v="4.5"/>
    <n v="3"/>
    <n v="3.75"/>
    <n v="11.25"/>
  </r>
  <r>
    <s v="DL-6286"/>
    <s v="Freight forwarder ABC"/>
    <x v="2"/>
    <s v="Mombasa"/>
    <x v="4"/>
    <x v="6"/>
    <d v="2022-05-28T00:00:00"/>
    <d v="2022-06-25T00:00:00"/>
    <x v="0"/>
    <x v="5"/>
    <x v="0"/>
    <s v="Invoiced"/>
    <s v="Invoiced"/>
    <s v="TRANSPORTATION"/>
    <n v="13.124000000000001"/>
    <n v="600"/>
    <s v="USD"/>
    <n v="600"/>
    <n v="7874.4000000000005"/>
    <n v="300"/>
    <s v="USD"/>
    <n v="300"/>
    <n v="3937.2000000000003"/>
    <n v="13.124000000000001"/>
    <n v="300"/>
    <n v="3937.2000000000003"/>
    <n v="1"/>
    <n v="4.2"/>
    <n v="2.8000000000000003"/>
    <n v="3.5"/>
    <n v="10.5"/>
  </r>
  <r>
    <s v="DL-6288"/>
    <s v="Freight forwarder ABC"/>
    <x v="2"/>
    <s v="Marrakech"/>
    <x v="4"/>
    <x v="21"/>
    <d v="2022-05-28T00:00:00"/>
    <d v="2022-06-17T00:00:00"/>
    <x v="0"/>
    <x v="5"/>
    <x v="0"/>
    <s v="Invoiced"/>
    <s v="Invoiced"/>
    <s v="TRANSPORTATION"/>
    <n v="16.942"/>
    <n v="600"/>
    <s v="USD"/>
    <n v="600"/>
    <n v="10165.200000000001"/>
    <n v="300"/>
    <s v="USD"/>
    <n v="300"/>
    <n v="5082.6000000000004"/>
    <n v="16.942"/>
    <n v="300"/>
    <n v="5082.6000000000004"/>
    <n v="1"/>
    <n v="3"/>
    <n v="2"/>
    <n v="2.5"/>
    <n v="7.5"/>
  </r>
  <r>
    <s v="DL-6290"/>
    <s v="Freight forwarder ABC"/>
    <x v="2"/>
    <s v="Mogadishu"/>
    <x v="3"/>
    <x v="20"/>
    <d v="2022-05-27T00:00:00"/>
    <d v="2022-06-24T00:00:00"/>
    <x v="0"/>
    <x v="5"/>
    <x v="0"/>
    <s v="Invoiced"/>
    <s v="Invoiced"/>
    <s v="TRANSPORTATION"/>
    <n v="23.347999999999999"/>
    <n v="600"/>
    <s v="USD"/>
    <n v="600"/>
    <n v="14008.8"/>
    <n v="300"/>
    <s v="USD"/>
    <n v="300"/>
    <n v="7004.4"/>
    <n v="23.347999999999999"/>
    <n v="300"/>
    <n v="7004.4"/>
    <n v="1"/>
    <n v="4.2"/>
    <n v="2.8000000000000003"/>
    <n v="3.5"/>
    <n v="10.5"/>
  </r>
  <r>
    <s v="DL-6292"/>
    <s v="Freight forwarder ABC"/>
    <x v="2"/>
    <s v="Addis Ababa"/>
    <x v="4"/>
    <x v="8"/>
    <d v="2022-05-28T00:00:00"/>
    <d v="2022-06-10T00:00:00"/>
    <x v="0"/>
    <x v="5"/>
    <x v="0"/>
    <s v="Invoiced"/>
    <s v="Invoiced"/>
    <s v="TRANSPORTATION"/>
    <n v="22.7"/>
    <n v="600"/>
    <s v="USD"/>
    <n v="600"/>
    <n v="13620"/>
    <n v="300"/>
    <s v="USD"/>
    <n v="300"/>
    <n v="6810"/>
    <n v="22.7"/>
    <n v="300"/>
    <n v="6810"/>
    <n v="1"/>
    <n v="1.95"/>
    <n v="1.3"/>
    <n v="1.625"/>
    <n v="4.875"/>
  </r>
  <r>
    <s v="DL-6294"/>
    <s v="Freight forwarder ABC"/>
    <x v="2"/>
    <s v="Addis Ababa"/>
    <x v="2"/>
    <x v="14"/>
    <d v="2022-05-29T00:00:00"/>
    <d v="2022-06-25T00:00:00"/>
    <x v="0"/>
    <x v="5"/>
    <x v="0"/>
    <s v="Invoiced"/>
    <s v="Invoiced"/>
    <s v="TRANSPORTATION"/>
    <n v="15.489000000000001"/>
    <n v="600"/>
    <s v="USD"/>
    <n v="600"/>
    <n v="9293.4"/>
    <n v="300"/>
    <s v="USD"/>
    <n v="300"/>
    <n v="4646.7"/>
    <n v="15.488999999999999"/>
    <n v="300"/>
    <n v="4646.7"/>
    <n v="1"/>
    <n v="4.05"/>
    <n v="2.7"/>
    <n v="3.375"/>
    <n v="10.125"/>
  </r>
  <r>
    <s v="DL-6296"/>
    <s v="Freight forwarder ABC"/>
    <x v="2"/>
    <s v="Zanzibar"/>
    <x v="4"/>
    <x v="12"/>
    <d v="2022-05-28T00:00:00"/>
    <d v="2022-06-25T00:00:00"/>
    <x v="0"/>
    <x v="5"/>
    <x v="0"/>
    <s v="Invoiced"/>
    <s v="Invoiced"/>
    <s v="TRANSPORTATION"/>
    <n v="20.472999999999999"/>
    <n v="600"/>
    <s v="USD"/>
    <n v="600"/>
    <n v="12283.8"/>
    <n v="300"/>
    <s v="USD"/>
    <n v="300"/>
    <n v="6141.9"/>
    <n v="20.472999999999999"/>
    <n v="300"/>
    <n v="6141.9"/>
    <n v="1"/>
    <n v="4.2"/>
    <n v="2.8000000000000003"/>
    <n v="3.5"/>
    <n v="10.5"/>
  </r>
  <r>
    <s v="DL-6298"/>
    <s v="Freight forwarder ABC"/>
    <x v="2"/>
    <s v="Addis Ababa"/>
    <x v="3"/>
    <x v="7"/>
    <d v="2022-05-28T00:00:00"/>
    <d v="2022-06-30T00:00:00"/>
    <x v="0"/>
    <x v="5"/>
    <x v="0"/>
    <s v="Invoiced"/>
    <s v="Invoiced"/>
    <s v="TRANSPORTATION"/>
    <n v="12.109"/>
    <n v="600"/>
    <s v="USD"/>
    <n v="600"/>
    <n v="7265.4"/>
    <n v="300"/>
    <s v="USD"/>
    <n v="300"/>
    <n v="3632.7"/>
    <n v="12.109"/>
    <n v="300"/>
    <n v="3632.7"/>
    <n v="1"/>
    <n v="4.95"/>
    <n v="3.3000000000000003"/>
    <n v="4.125"/>
    <n v="12.375"/>
  </r>
  <r>
    <s v="DL-6300"/>
    <s v="Freight forwarder ABC"/>
    <x v="2"/>
    <s v="Addis Ababa"/>
    <x v="1"/>
    <x v="17"/>
    <d v="2022-06-01T00:00:00"/>
    <d v="2022-06-28T00:00:00"/>
    <x v="0"/>
    <x v="5"/>
    <x v="0"/>
    <s v="Invoiced"/>
    <s v="Invoiced"/>
    <s v="TRANSPORTATION"/>
    <n v="15.062659999999999"/>
    <n v="600"/>
    <s v="USD"/>
    <n v="600"/>
    <n v="9037.5959999999995"/>
    <n v="300"/>
    <s v="USD"/>
    <n v="300"/>
    <n v="4518.7979999999998"/>
    <n v="15.062659999999999"/>
    <n v="300"/>
    <n v="4518.7979999999998"/>
    <n v="1"/>
    <n v="4.05"/>
    <n v="2.7"/>
    <n v="3.375"/>
    <n v="10.125"/>
  </r>
  <r>
    <s v="DL-6302"/>
    <s v="Freight forwarder ABC"/>
    <x v="2"/>
    <s v="Addis Ababa"/>
    <x v="2"/>
    <x v="14"/>
    <d v="2022-06-03T00:00:00"/>
    <d v="2022-06-24T00:00:00"/>
    <x v="0"/>
    <x v="5"/>
    <x v="0"/>
    <s v="Invoiced"/>
    <s v="Invoiced"/>
    <s v="TRANSPORTATION"/>
    <n v="15.38"/>
    <n v="600"/>
    <s v="USD"/>
    <n v="600"/>
    <n v="9228"/>
    <n v="300"/>
    <s v="USD"/>
    <n v="300"/>
    <n v="4614"/>
    <n v="15.38"/>
    <n v="300"/>
    <n v="4614"/>
    <n v="1"/>
    <n v="3.15"/>
    <n v="2.1"/>
    <n v="2.625"/>
    <n v="7.875"/>
  </r>
  <r>
    <s v="DL-6304"/>
    <s v="Freight forwarder ABC"/>
    <x v="2"/>
    <s v="Marrakech"/>
    <x v="0"/>
    <x v="5"/>
    <d v="2022-06-05T00:00:00"/>
    <d v="2022-06-28T00:00:00"/>
    <x v="0"/>
    <x v="5"/>
    <x v="0"/>
    <s v="Invoiced"/>
    <s v="Invoiced"/>
    <s v="TRANSPORTATION"/>
    <n v="13.729620000000001"/>
    <n v="600"/>
    <s v="USD"/>
    <n v="600"/>
    <n v="8237.7720000000008"/>
    <n v="300"/>
    <s v="USD"/>
    <n v="300"/>
    <n v="4118.8860000000004"/>
    <n v="13.729620000000001"/>
    <n v="300"/>
    <n v="4118.8860000000004"/>
    <n v="1"/>
    <n v="3.4499999999999997"/>
    <n v="2.3000000000000003"/>
    <n v="2.875"/>
    <n v="8.625"/>
  </r>
  <r>
    <s v="DL-6306"/>
    <s v="Freight forwarder ABC"/>
    <x v="2"/>
    <s v="Mombasa"/>
    <x v="4"/>
    <x v="6"/>
    <d v="2022-05-25T00:00:00"/>
    <d v="2022-06-30T00:00:00"/>
    <x v="0"/>
    <x v="5"/>
    <x v="0"/>
    <s v="Invoiced"/>
    <s v="Invoiced"/>
    <s v="TRANSPORTATION"/>
    <n v="18.140999999999998"/>
    <n v="600"/>
    <s v="USD"/>
    <n v="600"/>
    <n v="10884.599999999999"/>
    <n v="300"/>
    <s v="USD"/>
    <n v="300"/>
    <n v="5442.2999999999993"/>
    <n v="18.140999999999998"/>
    <n v="300"/>
    <n v="5442.2999999999993"/>
    <n v="1"/>
    <n v="5.3999999999999995"/>
    <n v="3.6"/>
    <n v="4.5"/>
    <n v="13.5"/>
  </r>
  <r>
    <s v="DL-6308"/>
    <s v="Freight forwarder ABC"/>
    <x v="2"/>
    <s v="Zanzibar"/>
    <x v="0"/>
    <x v="15"/>
    <d v="2022-06-03T00:00:00"/>
    <d v="2022-07-18T00:00:00"/>
    <x v="0"/>
    <x v="6"/>
    <x v="0"/>
    <s v="Invoiced"/>
    <s v="Invoiced"/>
    <s v="TRANSPORTATION"/>
    <n v="7.77"/>
    <n v="600"/>
    <s v="USD"/>
    <n v="600"/>
    <n v="4662"/>
    <n v="300"/>
    <s v="USD"/>
    <n v="300"/>
    <n v="2331"/>
    <n v="7.77"/>
    <n v="300"/>
    <n v="2331"/>
    <n v="1"/>
    <n v="6.75"/>
    <n v="4.5"/>
    <n v="5.625"/>
    <n v="16.875"/>
  </r>
  <r>
    <s v="DL-6310"/>
    <s v="Freight forwarder ABC"/>
    <x v="2"/>
    <s v="Mogadishu"/>
    <x v="1"/>
    <x v="1"/>
    <d v="2022-06-04T00:00:00"/>
    <d v="2022-07-08T00:00:00"/>
    <x v="0"/>
    <x v="6"/>
    <x v="0"/>
    <s v="Invoiced"/>
    <s v="Invoiced"/>
    <s v="TRANSPORTATION"/>
    <n v="11.305"/>
    <n v="600"/>
    <s v="USD"/>
    <n v="600"/>
    <n v="6783"/>
    <n v="300"/>
    <s v="USD"/>
    <n v="300"/>
    <n v="3391.5"/>
    <n v="11.305"/>
    <n v="300"/>
    <n v="3391.5"/>
    <n v="1"/>
    <n v="5.0999999999999996"/>
    <n v="3.4000000000000004"/>
    <n v="4.25"/>
    <n v="12.75"/>
  </r>
  <r>
    <s v="DL-6312"/>
    <s v="Freight forwarder ABC"/>
    <x v="2"/>
    <s v="Mombasa"/>
    <x v="0"/>
    <x v="11"/>
    <d v="2022-06-28T00:00:00"/>
    <d v="2022-08-02T00:00:00"/>
    <x v="0"/>
    <x v="7"/>
    <x v="0"/>
    <s v="Invoiced"/>
    <s v="Invoiced"/>
    <s v="TRANSPORTATION"/>
    <n v="15.42"/>
    <n v="600"/>
    <s v="USD"/>
    <n v="600"/>
    <n v="9252"/>
    <n v="300"/>
    <s v="USD"/>
    <n v="300"/>
    <n v="4626"/>
    <n v="15.42"/>
    <n v="300"/>
    <n v="4626"/>
    <n v="1"/>
    <n v="5.25"/>
    <n v="3.5"/>
    <n v="4.375"/>
    <n v="13.125"/>
  </r>
  <r>
    <s v="DL-6313"/>
    <s v="Freight forwarder ABC"/>
    <x v="2"/>
    <s v="Mombasa"/>
    <x v="3"/>
    <x v="19"/>
    <d v="2022-06-14T00:00:00"/>
    <d v="2022-07-21T00:00:00"/>
    <x v="0"/>
    <x v="6"/>
    <x v="0"/>
    <s v="Invoiced"/>
    <s v="Invoiced"/>
    <s v="TRANSPORTATION"/>
    <n v="15.42"/>
    <n v="600"/>
    <s v="USD"/>
    <n v="600"/>
    <n v="9252"/>
    <n v="300"/>
    <s v="USD"/>
    <n v="300"/>
    <n v="4626"/>
    <n v="15.42"/>
    <n v="300"/>
    <n v="4626"/>
    <n v="1"/>
    <n v="5.55"/>
    <n v="3.7"/>
    <n v="4.625"/>
    <n v="13.875"/>
  </r>
  <r>
    <s v="DL-6315"/>
    <s v="Freight forwarder ABC"/>
    <x v="2"/>
    <s v="Marrakech"/>
    <x v="0"/>
    <x v="5"/>
    <d v="2022-06-07T00:00:00"/>
    <d v="2022-07-07T00:00:00"/>
    <x v="0"/>
    <x v="6"/>
    <x v="0"/>
    <s v="Invoiced"/>
    <s v="Invoiced"/>
    <s v="TRANSPORTATION"/>
    <n v="29.544"/>
    <n v="600"/>
    <s v="USD"/>
    <n v="600"/>
    <n v="17726.400000000001"/>
    <n v="300"/>
    <s v="USD"/>
    <n v="300"/>
    <n v="8863.2000000000007"/>
    <n v="29.544000000000004"/>
    <n v="300"/>
    <n v="8863.2000000000007"/>
    <n v="1"/>
    <n v="4.5"/>
    <n v="3"/>
    <n v="3.75"/>
    <n v="11.25"/>
  </r>
  <r>
    <s v="DL-6317"/>
    <s v="Freight forwarder ABC"/>
    <x v="2"/>
    <s v="Mombasa"/>
    <x v="2"/>
    <x v="3"/>
    <d v="2022-06-10T00:00:00"/>
    <d v="2022-07-03T00:00:00"/>
    <x v="0"/>
    <x v="6"/>
    <x v="0"/>
    <s v="Invoiced"/>
    <s v="Invoiced"/>
    <s v="TRANSPORTATION"/>
    <n v="23.853999999999999"/>
    <n v="600"/>
    <s v="USD"/>
    <n v="600"/>
    <n v="14312.4"/>
    <n v="300"/>
    <s v="USD"/>
    <n v="300"/>
    <n v="7156.2"/>
    <n v="23.853999999999999"/>
    <n v="300"/>
    <n v="7156.2"/>
    <n v="1"/>
    <n v="3.4499999999999997"/>
    <n v="2.3000000000000003"/>
    <n v="2.875"/>
    <n v="8.625"/>
  </r>
  <r>
    <s v="DL-6318"/>
    <s v="Freight forwarder ABC"/>
    <x v="2"/>
    <s v="Marrakech"/>
    <x v="1"/>
    <x v="9"/>
    <d v="2022-06-10T00:00:00"/>
    <d v="2022-07-05T00:00:00"/>
    <x v="0"/>
    <x v="6"/>
    <x v="0"/>
    <s v="Invoiced"/>
    <s v="Invoiced"/>
    <s v="TRANSPORTATION"/>
    <n v="22.85"/>
    <n v="600"/>
    <s v="USD"/>
    <n v="600"/>
    <n v="13710"/>
    <n v="300"/>
    <s v="USD"/>
    <n v="300"/>
    <n v="6855"/>
    <n v="22.85"/>
    <n v="300"/>
    <n v="6855"/>
    <n v="1"/>
    <n v="3.75"/>
    <n v="2.5"/>
    <n v="3.125"/>
    <n v="9.375"/>
  </r>
  <r>
    <s v="DL-6319"/>
    <s v="Freight forwarder ABC"/>
    <x v="2"/>
    <s v="Mombasa"/>
    <x v="0"/>
    <x v="11"/>
    <d v="2022-05-24T00:00:00"/>
    <d v="2022-06-25T00:00:00"/>
    <x v="0"/>
    <x v="5"/>
    <x v="0"/>
    <s v="Invoiced"/>
    <s v="Invoiced"/>
    <s v="TRANSPORTATION"/>
    <n v="26.25"/>
    <n v="600"/>
    <s v="USD"/>
    <n v="600"/>
    <n v="15750"/>
    <n v="300"/>
    <s v="USD"/>
    <n v="300"/>
    <n v="7875"/>
    <n v="26.25"/>
    <n v="300"/>
    <n v="7875"/>
    <n v="1"/>
    <n v="4.8"/>
    <n v="3.2"/>
    <n v="4"/>
    <n v="12"/>
  </r>
  <r>
    <s v="DL-6321"/>
    <s v="Freight forwarder ABC"/>
    <x v="2"/>
    <s v="Marrakech"/>
    <x v="3"/>
    <x v="4"/>
    <d v="2022-05-24T00:00:00"/>
    <d v="2022-06-24T00:00:00"/>
    <x v="0"/>
    <x v="5"/>
    <x v="0"/>
    <s v="Invoiced"/>
    <s v="Invoiced"/>
    <s v="TRANSPORTATION"/>
    <n v="14.8"/>
    <n v="600"/>
    <s v="USD"/>
    <n v="600"/>
    <n v="8880"/>
    <n v="300"/>
    <s v="USD"/>
    <n v="300"/>
    <n v="4440"/>
    <n v="14.8"/>
    <n v="300"/>
    <n v="4440"/>
    <n v="1"/>
    <n v="4.6499999999999995"/>
    <n v="3.1"/>
    <n v="3.875"/>
    <n v="11.625"/>
  </r>
  <r>
    <s v="DL-6323"/>
    <s v="Freight forwarder ABC"/>
    <x v="2"/>
    <s v="Zanzibar"/>
    <x v="1"/>
    <x v="24"/>
    <d v="2022-05-24T00:00:00"/>
    <d v="2022-06-24T00:00:00"/>
    <x v="0"/>
    <x v="5"/>
    <x v="0"/>
    <s v="Invoiced"/>
    <s v="Invoiced"/>
    <s v="TRANSPORTATION"/>
    <n v="16.565999999999999"/>
    <n v="600"/>
    <s v="USD"/>
    <n v="600"/>
    <n v="9939.5999999999985"/>
    <n v="300"/>
    <s v="USD"/>
    <n v="300"/>
    <n v="4969.7999999999993"/>
    <n v="16.565999999999999"/>
    <n v="300"/>
    <n v="4969.7999999999993"/>
    <n v="1"/>
    <n v="4.6499999999999995"/>
    <n v="3.1"/>
    <n v="3.875"/>
    <n v="11.625"/>
  </r>
  <r>
    <s v="DL-6325"/>
    <s v="Freight forwarder ABC"/>
    <x v="2"/>
    <s v="Addis Ababa"/>
    <x v="3"/>
    <x v="7"/>
    <d v="2022-05-23T00:00:00"/>
    <d v="2022-06-24T00:00:00"/>
    <x v="0"/>
    <x v="5"/>
    <x v="0"/>
    <s v="Invoiced"/>
    <s v="Invoiced"/>
    <s v="TRANSPORTATION"/>
    <n v="15.87"/>
    <n v="600"/>
    <s v="USD"/>
    <n v="600"/>
    <n v="9522"/>
    <n v="300"/>
    <s v="USD"/>
    <n v="300"/>
    <n v="4761"/>
    <n v="15.87"/>
    <n v="300"/>
    <n v="4761"/>
    <n v="1"/>
    <n v="4.8"/>
    <n v="3.2"/>
    <n v="4"/>
    <n v="12"/>
  </r>
  <r>
    <s v="DL-6327"/>
    <s v="Freight forwarder ABC"/>
    <x v="2"/>
    <s v="Zanzibar"/>
    <x v="0"/>
    <x v="15"/>
    <d v="2022-05-23T00:00:00"/>
    <d v="2022-06-25T00:00:00"/>
    <x v="0"/>
    <x v="5"/>
    <x v="0"/>
    <s v="Invoiced"/>
    <s v="Invoiced"/>
    <s v="TRANSPORTATION"/>
    <n v="14.57"/>
    <n v="600"/>
    <s v="USD"/>
    <n v="600"/>
    <n v="8742"/>
    <n v="300"/>
    <s v="USD"/>
    <n v="300"/>
    <n v="4371"/>
    <n v="14.57"/>
    <n v="300"/>
    <n v="4371"/>
    <n v="1"/>
    <n v="4.95"/>
    <n v="3.3000000000000003"/>
    <n v="4.125"/>
    <n v="12.375"/>
  </r>
  <r>
    <s v="DL-6333"/>
    <s v="Freight forwarder ABC"/>
    <x v="2"/>
    <s v="Mombasa"/>
    <x v="0"/>
    <x v="11"/>
    <d v="2022-05-28T00:00:00"/>
    <d v="2022-06-24T00:00:00"/>
    <x v="0"/>
    <x v="5"/>
    <x v="0"/>
    <s v="Invoiced"/>
    <s v="Invoiced"/>
    <s v="TRANSPORTATION"/>
    <n v="9.1999999999999993"/>
    <n v="600"/>
    <s v="USD"/>
    <n v="600"/>
    <n v="5520"/>
    <n v="300"/>
    <s v="USD"/>
    <n v="300"/>
    <n v="2760"/>
    <n v="9.1999999999999993"/>
    <n v="300"/>
    <n v="2760"/>
    <n v="1"/>
    <n v="4.05"/>
    <n v="2.7"/>
    <n v="3.375"/>
    <n v="10.125"/>
  </r>
  <r>
    <s v="DL-6334"/>
    <s v="Freight forwarder ABC"/>
    <x v="2"/>
    <s v="Mombasa"/>
    <x v="1"/>
    <x v="18"/>
    <d v="2022-05-28T00:00:00"/>
    <d v="2022-06-24T00:00:00"/>
    <x v="0"/>
    <x v="5"/>
    <x v="0"/>
    <s v="Invoiced"/>
    <s v="Invoiced"/>
    <s v="TRANSPORTATION"/>
    <n v="9.1999999999999993"/>
    <n v="600"/>
    <s v="USD"/>
    <n v="600"/>
    <n v="5520"/>
    <n v="300"/>
    <s v="USD"/>
    <n v="300"/>
    <n v="2760"/>
    <n v="9.1999999999999993"/>
    <n v="300"/>
    <n v="2760"/>
    <n v="1"/>
    <n v="4.05"/>
    <n v="2.7"/>
    <n v="3.375"/>
    <n v="10.125"/>
  </r>
  <r>
    <s v="DL-6336"/>
    <s v="Freight forwarder ABC"/>
    <x v="2"/>
    <s v="Zanzibar"/>
    <x v="2"/>
    <x v="13"/>
    <d v="2022-06-28T00:00:00"/>
    <d v="2022-08-04T00:00:00"/>
    <x v="0"/>
    <x v="7"/>
    <x v="0"/>
    <s v="Missing"/>
    <s v="Invoiced"/>
    <s v="TRANSPORTATION"/>
    <n v="22.7"/>
    <n v="600"/>
    <s v="USD"/>
    <n v="600"/>
    <n v="13620"/>
    <n v="300"/>
    <s v="USD"/>
    <n v="300"/>
    <n v="6810"/>
    <n v="22.7"/>
    <n v="300"/>
    <n v="6810"/>
    <n v="1"/>
    <n v="5.55"/>
    <n v="3.7"/>
    <n v="4.625"/>
    <n v="13.875"/>
  </r>
  <r>
    <s v="DL-6337"/>
    <s v="Freight forwarder ABC"/>
    <x v="2"/>
    <s v="Mombasa"/>
    <x v="2"/>
    <x v="3"/>
    <d v="2022-07-13T00:00:00"/>
    <d v="2022-08-09T00:00:00"/>
    <x v="0"/>
    <x v="7"/>
    <x v="0"/>
    <s v="Invoiced"/>
    <s v="Invoiced"/>
    <s v="TRANSPORTATION"/>
    <n v="26.956800000000001"/>
    <n v="600"/>
    <s v="USD"/>
    <n v="600"/>
    <n v="16174.08"/>
    <n v="300"/>
    <s v="USD"/>
    <n v="300"/>
    <n v="8087.04"/>
    <n v="26.956800000000001"/>
    <n v="300"/>
    <n v="8087.04"/>
    <n v="1"/>
    <n v="4.05"/>
    <n v="2.7"/>
    <n v="3.375"/>
    <n v="10.125"/>
  </r>
  <r>
    <s v="DL-6339"/>
    <s v="Freight forwarder ABC"/>
    <x v="2"/>
    <s v="Mombasa"/>
    <x v="0"/>
    <x v="11"/>
    <d v="2022-07-09T00:00:00"/>
    <d v="2022-08-08T00:00:00"/>
    <x v="0"/>
    <x v="7"/>
    <x v="0"/>
    <s v="Invoiced"/>
    <s v="Invoiced"/>
    <s v="TRANSPORTATION"/>
    <n v="26.956800000000001"/>
    <n v="600"/>
    <s v="USD"/>
    <n v="600"/>
    <n v="16174.08"/>
    <n v="300"/>
    <s v="USD"/>
    <n v="300"/>
    <n v="8087.04"/>
    <n v="26.956800000000001"/>
    <n v="300"/>
    <n v="8087.04"/>
    <n v="1"/>
    <n v="4.5"/>
    <n v="3"/>
    <n v="3.75"/>
    <n v="11.25"/>
  </r>
  <r>
    <s v="DL-6341"/>
    <s v="Freight forwarder ABC"/>
    <x v="2"/>
    <s v="Zanzibar"/>
    <x v="1"/>
    <x v="24"/>
    <d v="2022-07-09T00:00:00"/>
    <d v="2022-08-08T00:00:00"/>
    <x v="0"/>
    <x v="7"/>
    <x v="0"/>
    <s v="Invoiced"/>
    <s v="Invoiced"/>
    <s v="TRANSPORTATION"/>
    <n v="26.956800000000001"/>
    <n v="600"/>
    <s v="USD"/>
    <n v="600"/>
    <n v="16174.08"/>
    <n v="300"/>
    <s v="USD"/>
    <n v="300"/>
    <n v="8087.04"/>
    <n v="26.956800000000001"/>
    <n v="300"/>
    <n v="8087.04"/>
    <n v="1"/>
    <n v="4.5"/>
    <n v="3"/>
    <n v="3.75"/>
    <n v="11.25"/>
  </r>
  <r>
    <s v="DL-6343"/>
    <s v="Freight forwarder ABC"/>
    <x v="2"/>
    <s v="Zanzibar"/>
    <x v="2"/>
    <x v="13"/>
    <d v="2022-07-09T00:00:00"/>
    <d v="2022-08-03T00:00:00"/>
    <x v="0"/>
    <x v="7"/>
    <x v="0"/>
    <s v="Invoiced"/>
    <s v="Invoiced"/>
    <s v="TRANSPORTATION"/>
    <n v="26.963999999999999"/>
    <n v="600"/>
    <s v="USD"/>
    <n v="600"/>
    <n v="16178.4"/>
    <n v="300"/>
    <s v="USD"/>
    <n v="300"/>
    <n v="8089.2"/>
    <n v="26.963999999999999"/>
    <n v="300"/>
    <n v="8089.2"/>
    <n v="1"/>
    <n v="3.75"/>
    <n v="2.5"/>
    <n v="3.125"/>
    <n v="9.375"/>
  </r>
  <r>
    <s v="DL-6345"/>
    <s v="Freight forwarder ABC"/>
    <x v="2"/>
    <s v="Mombasa"/>
    <x v="1"/>
    <x v="18"/>
    <d v="2022-07-09T00:00:00"/>
    <d v="2022-08-06T00:00:00"/>
    <x v="0"/>
    <x v="7"/>
    <x v="0"/>
    <s v="Invoiced"/>
    <s v="Invoiced"/>
    <s v="TRANSPORTATION"/>
    <n v="26.956800000000001"/>
    <n v="600"/>
    <s v="USD"/>
    <n v="600"/>
    <n v="16174.08"/>
    <n v="300"/>
    <s v="USD"/>
    <n v="300"/>
    <n v="8087.04"/>
    <n v="26.956800000000001"/>
    <n v="300"/>
    <n v="8087.04"/>
    <n v="1"/>
    <n v="4.2"/>
    <n v="2.8000000000000003"/>
    <n v="3.5"/>
    <n v="10.5"/>
  </r>
  <r>
    <s v="DL-6346"/>
    <s v="Freight forwarder ABC"/>
    <x v="2"/>
    <s v="Zanzibar"/>
    <x v="2"/>
    <x v="13"/>
    <d v="2022-07-16T00:00:00"/>
    <d v="2022-08-10T00:00:00"/>
    <x v="0"/>
    <x v="7"/>
    <x v="0"/>
    <s v="Invoiced"/>
    <s v="Invoiced"/>
    <s v="TRANSPORTATION"/>
    <n v="29.52"/>
    <n v="600"/>
    <s v="USD"/>
    <n v="600"/>
    <n v="17712"/>
    <n v="300"/>
    <s v="USD"/>
    <n v="300"/>
    <n v="8856"/>
    <n v="29.52"/>
    <n v="300"/>
    <n v="8856"/>
    <n v="1"/>
    <n v="3.75"/>
    <n v="2.5"/>
    <n v="3.125"/>
    <n v="9.375"/>
  </r>
  <r>
    <s v="DL-6347"/>
    <s v="Freight forwarder ABC"/>
    <x v="2"/>
    <s v="Mogadishu"/>
    <x v="0"/>
    <x v="0"/>
    <d v="2022-07-24T00:00:00"/>
    <d v="2022-08-14T00:00:00"/>
    <x v="0"/>
    <x v="7"/>
    <x v="0"/>
    <s v="Invoiced"/>
    <s v="Invoiced"/>
    <s v="TRANSPORTATION"/>
    <n v="29.024000000000001"/>
    <n v="600"/>
    <s v="USD"/>
    <n v="600"/>
    <n v="17414.400000000001"/>
    <n v="300"/>
    <s v="USD"/>
    <n v="300"/>
    <n v="8707.2000000000007"/>
    <n v="29.024000000000001"/>
    <n v="300"/>
    <n v="8707.2000000000007"/>
    <n v="1"/>
    <n v="3.15"/>
    <n v="2.1"/>
    <n v="2.625"/>
    <n v="7.875"/>
  </r>
  <r>
    <s v="DL-6348"/>
    <s v="Freight forwarder ABC"/>
    <x v="2"/>
    <s v="Mogadishu"/>
    <x v="4"/>
    <x v="16"/>
    <d v="2022-07-22T00:00:00"/>
    <d v="2022-08-16T00:00:00"/>
    <x v="0"/>
    <x v="7"/>
    <x v="0"/>
    <s v="Invoiced"/>
    <s v="Invoiced"/>
    <s v="TRANSPORTATION"/>
    <n v="29.799199999999999"/>
    <n v="600"/>
    <s v="USD"/>
    <n v="600"/>
    <n v="17879.52"/>
    <n v="300"/>
    <s v="USD"/>
    <n v="300"/>
    <n v="8939.76"/>
    <n v="29.799199999999999"/>
    <n v="300"/>
    <n v="8939.76"/>
    <n v="1"/>
    <n v="3.75"/>
    <n v="2.5"/>
    <n v="3.125"/>
    <n v="9.375"/>
  </r>
  <r>
    <s v="DL-6349"/>
    <s v="Freight forwarder ABC"/>
    <x v="2"/>
    <s v="Mogadishu"/>
    <x v="3"/>
    <x v="20"/>
    <d v="2022-07-22T00:00:00"/>
    <d v="2022-08-18T00:00:00"/>
    <x v="0"/>
    <x v="7"/>
    <x v="0"/>
    <s v="Invoiced"/>
    <s v="Invoiced"/>
    <s v="TRANSPORTATION"/>
    <n v="28.1312"/>
    <n v="600"/>
    <s v="USD"/>
    <n v="600"/>
    <n v="16878.72"/>
    <n v="300"/>
    <s v="USD"/>
    <n v="300"/>
    <n v="8439.36"/>
    <n v="28.131200000000003"/>
    <n v="300"/>
    <n v="8439.36"/>
    <n v="1"/>
    <n v="4.05"/>
    <n v="2.7"/>
    <n v="3.375"/>
    <n v="10.125"/>
  </r>
  <r>
    <s v="DL-6350"/>
    <s v="Freight forwarder ABC"/>
    <x v="2"/>
    <s v="Addis Ababa"/>
    <x v="2"/>
    <x v="14"/>
    <d v="2022-07-22T00:00:00"/>
    <d v="2022-08-14T00:00:00"/>
    <x v="0"/>
    <x v="7"/>
    <x v="0"/>
    <s v="Invoiced"/>
    <s v="Invoiced"/>
    <s v="TRANSPORTATION"/>
    <n v="30.183199999999999"/>
    <n v="600"/>
    <s v="USD"/>
    <n v="600"/>
    <n v="18109.919999999998"/>
    <n v="300"/>
    <s v="USD"/>
    <n v="300"/>
    <n v="9054.9599999999991"/>
    <n v="30.183199999999996"/>
    <n v="300"/>
    <n v="9054.9599999999991"/>
    <n v="1"/>
    <n v="3.4499999999999997"/>
    <n v="2.3000000000000003"/>
    <n v="2.875"/>
    <n v="8.625"/>
  </r>
  <r>
    <s v="DL-6351"/>
    <s v="Freight forwarder ABC"/>
    <x v="2"/>
    <s v="Mogadishu"/>
    <x v="1"/>
    <x v="1"/>
    <d v="2022-07-24T00:00:00"/>
    <d v="2022-08-20T00:00:00"/>
    <x v="0"/>
    <x v="7"/>
    <x v="0"/>
    <s v="Invoiced"/>
    <s v="Invoiced"/>
    <s v="TRANSPORTATION"/>
    <n v="27.402000000000001"/>
    <n v="600"/>
    <s v="USD"/>
    <n v="600"/>
    <n v="16441.2"/>
    <n v="300"/>
    <s v="USD"/>
    <n v="300"/>
    <n v="8220.6"/>
    <n v="27.402000000000001"/>
    <n v="300"/>
    <n v="8220.6"/>
    <n v="0"/>
    <n v="4.05"/>
    <n v="2.7"/>
    <n v="3.375"/>
    <n v="10.125"/>
  </r>
  <r>
    <s v="DL-6352"/>
    <s v="Freight forwarder ABC"/>
    <x v="2"/>
    <s v="Mogadishu"/>
    <x v="2"/>
    <x v="2"/>
    <d v="2022-07-23T00:00:00"/>
    <d v="2022-08-14T00:00:00"/>
    <x v="0"/>
    <x v="7"/>
    <x v="0"/>
    <s v="Invoiced"/>
    <s v="Invoiced"/>
    <s v="TRANSPORTATION"/>
    <n v="15.135"/>
    <n v="600"/>
    <s v="USD"/>
    <n v="600"/>
    <n v="9081"/>
    <n v="300"/>
    <s v="USD"/>
    <n v="300"/>
    <n v="4540.5"/>
    <n v="15.135"/>
    <n v="300"/>
    <n v="4540.5"/>
    <n v="1"/>
    <n v="3.3"/>
    <n v="2.2000000000000002"/>
    <n v="2.75"/>
    <n v="8.25"/>
  </r>
  <r>
    <s v="DL-6353"/>
    <s v="Freight forwarder ABC"/>
    <x v="2"/>
    <s v="Mombasa"/>
    <x v="0"/>
    <x v="11"/>
    <d v="2022-07-28T00:00:00"/>
    <d v="2022-08-23T00:00:00"/>
    <x v="0"/>
    <x v="7"/>
    <x v="0"/>
    <s v="Invoiced"/>
    <s v="Invoiced"/>
    <s v="TRANSPORTATION"/>
    <n v="26.42"/>
    <n v="600"/>
    <s v="USD"/>
    <n v="600"/>
    <n v="15852.000000000002"/>
    <n v="300"/>
    <s v="USD"/>
    <n v="300"/>
    <n v="7926.0000000000009"/>
    <n v="26.42"/>
    <n v="300"/>
    <n v="7926.0000000000009"/>
    <n v="0"/>
    <n v="3.9"/>
    <n v="2.6"/>
    <n v="3.25"/>
    <n v="9.75"/>
  </r>
  <r>
    <s v="DL-6354"/>
    <s v="Freight forwarder ABC"/>
    <x v="2"/>
    <s v="Zanzibar"/>
    <x v="1"/>
    <x v="24"/>
    <d v="2022-07-20T00:00:00"/>
    <d v="2022-08-16T00:00:00"/>
    <x v="0"/>
    <x v="7"/>
    <x v="0"/>
    <s v="Invoiced"/>
    <s v="Invoiced"/>
    <s v="TRANSPORTATION"/>
    <n v="26.685500000000001"/>
    <n v="600"/>
    <s v="USD"/>
    <n v="600"/>
    <n v="16011.300000000001"/>
    <n v="300"/>
    <s v="USD"/>
    <n v="300"/>
    <n v="8005.6500000000005"/>
    <n v="26.685500000000001"/>
    <n v="300"/>
    <n v="8005.6500000000005"/>
    <n v="1"/>
    <n v="4.05"/>
    <n v="2.7"/>
    <n v="3.375"/>
    <n v="10.125"/>
  </r>
  <r>
    <s v="DL-6355"/>
    <s v="Freight forwarder ABC"/>
    <x v="2"/>
    <s v="Addis Ababa"/>
    <x v="2"/>
    <x v="14"/>
    <d v="2022-07-22T00:00:00"/>
    <d v="2022-08-14T00:00:00"/>
    <x v="0"/>
    <x v="7"/>
    <x v="0"/>
    <s v="Invoiced"/>
    <s v="Invoiced"/>
    <s v="TRANSPORTATION"/>
    <n v="29.1784"/>
    <n v="600"/>
    <s v="USD"/>
    <n v="600"/>
    <n v="17507.04"/>
    <n v="300"/>
    <s v="USD"/>
    <n v="300"/>
    <n v="8753.52"/>
    <n v="29.1784"/>
    <n v="300"/>
    <n v="8753.52"/>
    <n v="1"/>
    <n v="3.4499999999999997"/>
    <n v="2.3000000000000003"/>
    <n v="2.875"/>
    <n v="8.625"/>
  </r>
  <r>
    <s v="DL-6357"/>
    <s v="Freight forwarder ABC"/>
    <x v="2"/>
    <s v="Addis Ababa"/>
    <x v="4"/>
    <x v="8"/>
    <d v="2022-07-22T00:00:00"/>
    <d v="2022-08-16T00:00:00"/>
    <x v="0"/>
    <x v="7"/>
    <x v="0"/>
    <s v="Invoiced"/>
    <s v="Invoiced"/>
    <s v="TRANSPORTATION"/>
    <n v="28.655200000000001"/>
    <n v="600"/>
    <s v="USD"/>
    <n v="600"/>
    <n v="17193.12"/>
    <n v="300"/>
    <s v="USD"/>
    <n v="300"/>
    <n v="8596.56"/>
    <n v="28.655199999999997"/>
    <n v="300"/>
    <n v="8596.56"/>
    <n v="1"/>
    <n v="3.75"/>
    <n v="2.5"/>
    <n v="3.125"/>
    <n v="9.375"/>
  </r>
  <r>
    <s v="DL-6358"/>
    <s v="Freight forwarder ABC"/>
    <x v="2"/>
    <s v="Zanzibar"/>
    <x v="4"/>
    <x v="12"/>
    <d v="2022-07-16T00:00:00"/>
    <d v="2022-08-06T00:00:00"/>
    <x v="0"/>
    <x v="7"/>
    <x v="0"/>
    <s v="Invoiced"/>
    <s v="Invoiced"/>
    <s v="TRANSPORTATION"/>
    <n v="29.52"/>
    <n v="600"/>
    <s v="USD"/>
    <n v="600"/>
    <n v="17712"/>
    <n v="300"/>
    <s v="USD"/>
    <n v="300"/>
    <n v="8856"/>
    <n v="29.52"/>
    <n v="300"/>
    <n v="8856"/>
    <n v="1"/>
    <n v="3.15"/>
    <n v="2.1"/>
    <n v="2.625"/>
    <n v="7.875"/>
  </r>
  <r>
    <s v="DL-6359"/>
    <s v="Freight forwarder ABC"/>
    <x v="2"/>
    <s v="Zanzibar"/>
    <x v="3"/>
    <x v="10"/>
    <d v="2022-07-20T00:00:00"/>
    <d v="2022-08-11T00:00:00"/>
    <x v="0"/>
    <x v="7"/>
    <x v="0"/>
    <s v="Invoiced"/>
    <s v="Invoiced"/>
    <s v="TRANSPORTATION"/>
    <n v="27.733599999999999"/>
    <n v="600"/>
    <s v="USD"/>
    <n v="600"/>
    <n v="16640.16"/>
    <n v="300"/>
    <s v="USD"/>
    <n v="300"/>
    <n v="8320.08"/>
    <n v="27.733599999999999"/>
    <n v="300"/>
    <n v="8320.08"/>
    <n v="1"/>
    <n v="3.3"/>
    <n v="2.2000000000000002"/>
    <n v="2.75"/>
    <n v="8.25"/>
  </r>
  <r>
    <s v="DL-6360"/>
    <s v="Freight forwarder ABC"/>
    <x v="2"/>
    <s v="Mogadishu"/>
    <x v="0"/>
    <x v="0"/>
    <d v="2022-07-27T00:00:00"/>
    <d v="2022-08-16T00:00:00"/>
    <x v="0"/>
    <x v="7"/>
    <x v="0"/>
    <s v="Invoiced"/>
    <s v="Invoiced"/>
    <s v="TRANSPORTATION"/>
    <n v="30.0824"/>
    <n v="600"/>
    <s v="USD"/>
    <n v="600"/>
    <n v="18049.439999999999"/>
    <n v="300"/>
    <s v="USD"/>
    <n v="300"/>
    <n v="9024.7199999999993"/>
    <n v="30.082399999999996"/>
    <n v="300"/>
    <n v="9024.7199999999993"/>
    <n v="1"/>
    <n v="3"/>
    <n v="2"/>
    <n v="2.5"/>
    <n v="7.5"/>
  </r>
  <r>
    <s v="DL-6362"/>
    <s v="Freight forwarder ABC"/>
    <x v="2"/>
    <s v="Mombasa"/>
    <x v="1"/>
    <x v="18"/>
    <d v="2022-07-19T00:00:00"/>
    <d v="2022-08-08T00:00:00"/>
    <x v="0"/>
    <x v="7"/>
    <x v="0"/>
    <s v="Invoiced"/>
    <s v="Invoiced"/>
    <s v="TRANSPORTATION"/>
    <n v="28.655200000000001"/>
    <n v="600"/>
    <s v="USD"/>
    <n v="600"/>
    <n v="17193.12"/>
    <n v="300"/>
    <s v="USD"/>
    <n v="300"/>
    <n v="8596.56"/>
    <n v="28.655199999999997"/>
    <n v="300"/>
    <n v="8596.56"/>
    <n v="1"/>
    <n v="3"/>
    <n v="2"/>
    <n v="2.5"/>
    <n v="7.5"/>
  </r>
  <r>
    <s v="DL-6363"/>
    <s v="Freight forwarder ABC"/>
    <x v="2"/>
    <s v="Zanzibar"/>
    <x v="2"/>
    <x v="13"/>
    <d v="2022-07-19T00:00:00"/>
    <d v="2022-08-10T00:00:00"/>
    <x v="0"/>
    <x v="7"/>
    <x v="0"/>
    <s v="Invoiced"/>
    <s v="Invoiced"/>
    <s v="TRANSPORTATION"/>
    <n v="28.152000000000001"/>
    <n v="600"/>
    <s v="USD"/>
    <n v="600"/>
    <n v="16891.2"/>
    <n v="300"/>
    <s v="USD"/>
    <n v="300"/>
    <n v="8445.6"/>
    <n v="28.152000000000001"/>
    <n v="300"/>
    <n v="8445.6"/>
    <n v="1"/>
    <n v="3.3"/>
    <n v="2.2000000000000002"/>
    <n v="2.75"/>
    <n v="8.25"/>
  </r>
  <r>
    <s v="DL-6364"/>
    <s v="Freight forwarder ABC"/>
    <x v="2"/>
    <s v="Mogadishu"/>
    <x v="0"/>
    <x v="0"/>
    <d v="2022-07-19T00:00:00"/>
    <d v="2022-08-08T00:00:00"/>
    <x v="0"/>
    <x v="7"/>
    <x v="0"/>
    <s v="Invoiced"/>
    <s v="Invoiced"/>
    <s v="TRANSPORTATION"/>
    <n v="29.703199999999999"/>
    <n v="600"/>
    <s v="USD"/>
    <n v="600"/>
    <n v="17821.919999999998"/>
    <n v="300"/>
    <s v="USD"/>
    <n v="300"/>
    <n v="8910.9599999999991"/>
    <n v="29.703199999999995"/>
    <n v="300"/>
    <n v="8910.9599999999991"/>
    <n v="1"/>
    <n v="3"/>
    <n v="2"/>
    <n v="2.5"/>
    <n v="7.5"/>
  </r>
  <r>
    <s v="DL-6366"/>
    <s v="Freight forwarder ABC"/>
    <x v="2"/>
    <s v="Marrakech"/>
    <x v="3"/>
    <x v="4"/>
    <d v="2022-07-21T00:00:00"/>
    <d v="2022-08-10T00:00:00"/>
    <x v="0"/>
    <x v="7"/>
    <x v="0"/>
    <s v="Invoiced"/>
    <s v="Invoiced"/>
    <s v="TRANSPORTATION"/>
    <n v="26.685500000000001"/>
    <n v="600"/>
    <s v="USD"/>
    <n v="600"/>
    <n v="16011.300000000001"/>
    <n v="300"/>
    <s v="USD"/>
    <n v="300"/>
    <n v="8005.6500000000005"/>
    <n v="26.685500000000001"/>
    <n v="300"/>
    <n v="8005.6500000000005"/>
    <n v="1"/>
    <n v="3"/>
    <n v="2"/>
    <n v="2.5"/>
    <n v="7.5"/>
  </r>
  <r>
    <s v="DL-6368"/>
    <s v="Freight forwarder ABC"/>
    <x v="2"/>
    <s v="Mombasa"/>
    <x v="2"/>
    <x v="3"/>
    <d v="2022-07-07T00:00:00"/>
    <d v="2022-08-03T00:00:00"/>
    <x v="0"/>
    <x v="7"/>
    <x v="0"/>
    <s v="Invoiced"/>
    <s v="Invoiced"/>
    <s v="TRANSPORTATION"/>
    <n v="17.047999999999998"/>
    <n v="600"/>
    <s v="USD"/>
    <n v="600"/>
    <n v="10228.799999999999"/>
    <n v="300"/>
    <s v="USD"/>
    <n v="300"/>
    <n v="5114.3999999999996"/>
    <n v="17.047999999999998"/>
    <n v="300"/>
    <n v="5114.3999999999996"/>
    <n v="1"/>
    <n v="4.05"/>
    <n v="2.7"/>
    <n v="3.375"/>
    <n v="10.125"/>
  </r>
  <r>
    <s v="DL-6370"/>
    <s v="Freight forwarder ABC"/>
    <x v="2"/>
    <s v="Zanzibar"/>
    <x v="0"/>
    <x v="15"/>
    <d v="2022-07-07T00:00:00"/>
    <d v="2022-08-03T00:00:00"/>
    <x v="0"/>
    <x v="7"/>
    <x v="0"/>
    <s v="Invoiced"/>
    <s v="Invoiced"/>
    <s v="TRANSPORTATION"/>
    <n v="16.113"/>
    <n v="600"/>
    <s v="USD"/>
    <n v="600"/>
    <n v="9667.7999999999993"/>
    <n v="300"/>
    <s v="USD"/>
    <n v="300"/>
    <n v="4833.8999999999996"/>
    <n v="16.113"/>
    <n v="300"/>
    <n v="4833.8999999999996"/>
    <n v="1"/>
    <n v="4.05"/>
    <n v="2.7"/>
    <n v="3.375"/>
    <n v="10.125"/>
  </r>
  <r>
    <s v="DL-6372"/>
    <s v="Freight forwarder ABC"/>
    <x v="2"/>
    <s v="Zanzibar"/>
    <x v="4"/>
    <x v="12"/>
    <d v="2022-07-10T00:00:00"/>
    <d v="2022-08-08T00:00:00"/>
    <x v="0"/>
    <x v="7"/>
    <x v="0"/>
    <s v="Invoiced"/>
    <s v="Invoiced"/>
    <s v="TRANSPORTATION"/>
    <n v="9.68"/>
    <n v="600"/>
    <s v="USD"/>
    <n v="600"/>
    <n v="5808"/>
    <n v="300"/>
    <s v="USD"/>
    <n v="300"/>
    <n v="2904"/>
    <n v="9.68"/>
    <n v="300"/>
    <n v="2904"/>
    <n v="1"/>
    <n v="4.3499999999999996"/>
    <n v="2.9000000000000004"/>
    <n v="3.625"/>
    <n v="10.875"/>
  </r>
  <r>
    <s v="DL-6374"/>
    <s v="Freight forwarder ABC"/>
    <x v="2"/>
    <s v="Mombasa"/>
    <x v="4"/>
    <x v="6"/>
    <d v="2022-07-28T00:00:00"/>
    <d v="2022-08-19T00:00:00"/>
    <x v="0"/>
    <x v="7"/>
    <x v="0"/>
    <s v="Invoiced"/>
    <s v="Invoiced"/>
    <s v="TRANSPORTATION"/>
    <n v="21.914000000000001"/>
    <n v="600"/>
    <s v="USD"/>
    <n v="600"/>
    <n v="13148.400000000001"/>
    <n v="300"/>
    <s v="USD"/>
    <n v="300"/>
    <n v="6574.2000000000007"/>
    <n v="21.914000000000001"/>
    <n v="300"/>
    <n v="6574.2000000000007"/>
    <n v="0"/>
    <n v="3.3"/>
    <n v="2.2000000000000002"/>
    <n v="2.75"/>
    <n v="8.25"/>
  </r>
  <r>
    <s v="DL-6376"/>
    <s v="Freight forwarder ABC"/>
    <x v="2"/>
    <s v="Zanzibar"/>
    <x v="3"/>
    <x v="10"/>
    <d v="2022-07-28T00:00:00"/>
    <d v="2022-08-19T00:00:00"/>
    <x v="0"/>
    <x v="7"/>
    <x v="0"/>
    <s v="Invoiced"/>
    <s v="Invoiced"/>
    <s v="TRANSPORTATION"/>
    <n v="14.563000000000001"/>
    <n v="600"/>
    <s v="USD"/>
    <n v="600"/>
    <n v="8737.8000000000011"/>
    <n v="300"/>
    <s v="USD"/>
    <n v="300"/>
    <n v="4368.9000000000005"/>
    <n v="14.563000000000002"/>
    <n v="300"/>
    <n v="4368.9000000000005"/>
    <n v="0"/>
    <n v="3.3"/>
    <n v="2.2000000000000002"/>
    <n v="2.75"/>
    <n v="8.25"/>
  </r>
  <r>
    <s v="DL-6378"/>
    <s v="Freight forwarder ABC"/>
    <x v="2"/>
    <s v="Addis Ababa"/>
    <x v="3"/>
    <x v="7"/>
    <d v="2022-07-15T00:00:00"/>
    <d v="2022-08-08T00:00:00"/>
    <x v="0"/>
    <x v="7"/>
    <x v="0"/>
    <s v="Invoiced"/>
    <s v="Invoiced"/>
    <s v="TRANSPORTATION"/>
    <n v="29.52"/>
    <n v="600"/>
    <s v="USD"/>
    <n v="600"/>
    <n v="17712"/>
    <n v="300"/>
    <s v="USD"/>
    <n v="300"/>
    <n v="8856"/>
    <n v="29.52"/>
    <n v="300"/>
    <n v="8856"/>
    <n v="1"/>
    <n v="3.5999999999999996"/>
    <n v="2.4000000000000004"/>
    <n v="3"/>
    <n v="9"/>
  </r>
  <r>
    <s v="DL-6380"/>
    <s v="Freight forwarder ABC"/>
    <x v="2"/>
    <s v="Addis Ababa"/>
    <x v="1"/>
    <x v="17"/>
    <d v="2022-07-17T00:00:00"/>
    <d v="2022-08-08T00:00:00"/>
    <x v="0"/>
    <x v="7"/>
    <x v="0"/>
    <s v="Invoiced"/>
    <s v="Invoiced"/>
    <s v="TRANSPORTATION"/>
    <n v="26.685500000000001"/>
    <n v="600"/>
    <s v="USD"/>
    <n v="600"/>
    <n v="16011.300000000001"/>
    <n v="300"/>
    <s v="USD"/>
    <n v="300"/>
    <n v="8005.6500000000005"/>
    <n v="26.685500000000001"/>
    <n v="300"/>
    <n v="8005.6500000000005"/>
    <n v="1"/>
    <n v="3.3"/>
    <n v="2.2000000000000002"/>
    <n v="2.75"/>
    <n v="8.25"/>
  </r>
  <r>
    <s v="DL-6381"/>
    <s v="Freight forwarder ABC"/>
    <x v="2"/>
    <s v="Addis Ababa"/>
    <x v="2"/>
    <x v="14"/>
    <d v="2022-07-15T00:00:00"/>
    <d v="2022-08-06T00:00:00"/>
    <x v="0"/>
    <x v="7"/>
    <x v="0"/>
    <s v="Invoiced"/>
    <s v="Invoiced"/>
    <s v="TRANSPORTATION"/>
    <n v="14.173"/>
    <n v="600"/>
    <s v="USD"/>
    <n v="600"/>
    <n v="8503.7999999999993"/>
    <n v="300"/>
    <s v="USD"/>
    <n v="300"/>
    <n v="4251.8999999999996"/>
    <n v="14.172999999999998"/>
    <n v="300"/>
    <n v="4251.8999999999996"/>
    <n v="1"/>
    <n v="3.3"/>
    <n v="2.2000000000000002"/>
    <n v="2.75"/>
    <n v="8.25"/>
  </r>
  <r>
    <s v="DL-6382"/>
    <s v="Freight forwarder ABC"/>
    <x v="2"/>
    <s v="Addis Ababa"/>
    <x v="2"/>
    <x v="14"/>
    <d v="2022-07-15T00:00:00"/>
    <d v="2022-08-06T00:00:00"/>
    <x v="0"/>
    <x v="7"/>
    <x v="0"/>
    <s v="Invoiced"/>
    <s v="Invoiced"/>
    <s v="TRANSPORTATION"/>
    <n v="14.173"/>
    <n v="600"/>
    <s v="USD"/>
    <n v="600"/>
    <n v="8503.7999999999993"/>
    <n v="300"/>
    <s v="USD"/>
    <n v="300"/>
    <n v="4251.8999999999996"/>
    <n v="14.172999999999998"/>
    <n v="300"/>
    <n v="4251.8999999999996"/>
    <n v="1"/>
    <n v="3.3"/>
    <n v="2.2000000000000002"/>
    <n v="2.75"/>
    <n v="8.25"/>
  </r>
  <r>
    <s v="DL-6383"/>
    <s v="Freight forwarder ABC"/>
    <x v="2"/>
    <s v="Marrakech"/>
    <x v="4"/>
    <x v="21"/>
    <d v="2022-07-19T00:00:00"/>
    <d v="2022-08-09T00:00:00"/>
    <x v="0"/>
    <x v="7"/>
    <x v="0"/>
    <s v="Invoiced"/>
    <s v="Invoiced"/>
    <s v="TRANSPORTATION"/>
    <n v="14.173"/>
    <n v="600"/>
    <s v="USD"/>
    <n v="600"/>
    <n v="8503.7999999999993"/>
    <n v="300"/>
    <s v="USD"/>
    <n v="300"/>
    <n v="4251.8999999999996"/>
    <n v="14.172999999999998"/>
    <n v="300"/>
    <n v="4251.8999999999996"/>
    <n v="1"/>
    <n v="3.15"/>
    <n v="2.1"/>
    <n v="2.625"/>
    <n v="7.875"/>
  </r>
  <r>
    <s v="DL-6384"/>
    <s v="Freight forwarder ABC"/>
    <x v="2"/>
    <s v="Mombasa"/>
    <x v="2"/>
    <x v="3"/>
    <d v="2022-07-28T00:00:00"/>
    <d v="2022-08-16T00:00:00"/>
    <x v="0"/>
    <x v="7"/>
    <x v="0"/>
    <s v="Invoiced"/>
    <s v="Invoiced"/>
    <s v="TRANSPORTATION"/>
    <n v="14.83"/>
    <n v="600"/>
    <s v="USD"/>
    <n v="600"/>
    <n v="8898"/>
    <n v="300"/>
    <s v="USD"/>
    <n v="300"/>
    <n v="4449"/>
    <n v="14.83"/>
    <n v="300"/>
    <n v="4449"/>
    <n v="1"/>
    <n v="2.85"/>
    <n v="1.9000000000000001"/>
    <n v="2.375"/>
    <n v="7.125"/>
  </r>
  <r>
    <s v="DL-6385"/>
    <s v="Freight forwarder ABC"/>
    <x v="2"/>
    <s v="Mogadishu"/>
    <x v="4"/>
    <x v="16"/>
    <d v="2022-07-29T00:00:00"/>
    <d v="2022-08-23T00:00:00"/>
    <x v="0"/>
    <x v="7"/>
    <x v="0"/>
    <s v="Invoiced"/>
    <s v="Invoiced"/>
    <s v="TRANSPORTATION"/>
    <n v="28.41"/>
    <n v="600"/>
    <s v="USD"/>
    <n v="600"/>
    <n v="17046"/>
    <n v="300"/>
    <s v="USD"/>
    <n v="300"/>
    <n v="8523"/>
    <n v="28.41"/>
    <n v="300"/>
    <n v="8523"/>
    <n v="0"/>
    <n v="3.75"/>
    <n v="2.5"/>
    <n v="3.125"/>
    <n v="9.375"/>
  </r>
  <r>
    <s v="DL-6386"/>
    <s v="Freight forwarder ABC"/>
    <x v="2"/>
    <s v="Zanzibar"/>
    <x v="1"/>
    <x v="24"/>
    <d v="2022-07-30T00:00:00"/>
    <d v="2022-08-26T00:00:00"/>
    <x v="0"/>
    <x v="7"/>
    <x v="0"/>
    <s v="Invoiced"/>
    <s v="Invoiced"/>
    <s v="TRANSPORTATION"/>
    <n v="27.62"/>
    <n v="600"/>
    <s v="USD"/>
    <n v="600"/>
    <n v="16572"/>
    <n v="300"/>
    <s v="USD"/>
    <n v="300"/>
    <n v="8286"/>
    <n v="27.62"/>
    <n v="300"/>
    <n v="8286"/>
    <n v="0"/>
    <n v="4.05"/>
    <n v="2.7"/>
    <n v="3.375"/>
    <n v="10.125"/>
  </r>
  <r>
    <s v="DL-6387"/>
    <s v="Freight forwarder ABC"/>
    <x v="2"/>
    <s v="Mombasa"/>
    <x v="1"/>
    <x v="18"/>
    <d v="2022-07-25T00:00:00"/>
    <d v="2022-08-18T00:00:00"/>
    <x v="0"/>
    <x v="7"/>
    <x v="0"/>
    <s v="Invoiced"/>
    <s v="Invoiced"/>
    <s v="TRANSPORTATION"/>
    <n v="12.734999999999999"/>
    <n v="600"/>
    <s v="USD"/>
    <n v="600"/>
    <n v="7641"/>
    <n v="300"/>
    <s v="USD"/>
    <n v="300"/>
    <n v="3820.5"/>
    <n v="12.734999999999999"/>
    <n v="300"/>
    <n v="3820.5"/>
    <n v="1"/>
    <n v="3.5999999999999996"/>
    <n v="2.4000000000000004"/>
    <n v="3"/>
    <n v="9"/>
  </r>
  <r>
    <s v="DL-6388"/>
    <s v="Freight forwarder ABC"/>
    <x v="2"/>
    <s v="Marrakech"/>
    <x v="2"/>
    <x v="22"/>
    <d v="2022-07-24T00:00:00"/>
    <d v="2022-08-11T00:00:00"/>
    <x v="0"/>
    <x v="7"/>
    <x v="0"/>
    <s v="Invoiced"/>
    <s v="Invoiced"/>
    <s v="TRANSPORTATION"/>
    <n v="9.68"/>
    <n v="600"/>
    <s v="USD"/>
    <n v="600"/>
    <n v="5808"/>
    <n v="300"/>
    <s v="USD"/>
    <n v="300"/>
    <n v="2904"/>
    <n v="9.68"/>
    <n v="300"/>
    <n v="2904"/>
    <n v="1"/>
    <n v="2.6999999999999997"/>
    <n v="1.8"/>
    <n v="2.25"/>
    <n v="6.75"/>
  </r>
  <r>
    <s v="DL-6389"/>
    <s v="Freight forwarder ABC"/>
    <x v="2"/>
    <s v="Addis Ababa"/>
    <x v="0"/>
    <x v="23"/>
    <d v="2022-07-16T00:00:00"/>
    <d v="2022-08-08T00:00:00"/>
    <x v="0"/>
    <x v="7"/>
    <x v="0"/>
    <s v="Invoiced"/>
    <s v="Invoiced"/>
    <s v="TRANSPORTATION"/>
    <n v="29.52"/>
    <n v="600"/>
    <s v="USD"/>
    <n v="600"/>
    <n v="17712"/>
    <n v="300"/>
    <s v="USD"/>
    <n v="300"/>
    <n v="8856"/>
    <n v="29.52"/>
    <n v="300"/>
    <n v="8856"/>
    <n v="1"/>
    <n v="3.4499999999999997"/>
    <n v="2.3000000000000003"/>
    <n v="2.875"/>
    <n v="8.625"/>
  </r>
  <r>
    <s v="DL-6390"/>
    <s v="Freight forwarder ABC"/>
    <x v="2"/>
    <s v="Marrakech"/>
    <x v="4"/>
    <x v="21"/>
    <d v="2022-07-15T00:00:00"/>
    <d v="2022-08-06T00:00:00"/>
    <x v="0"/>
    <x v="7"/>
    <x v="0"/>
    <s v="Invoiced"/>
    <s v="Invoiced"/>
    <s v="TRANSPORTATION"/>
    <n v="29.52"/>
    <n v="600"/>
    <s v="USD"/>
    <n v="600"/>
    <n v="17712"/>
    <n v="300"/>
    <s v="USD"/>
    <n v="300"/>
    <n v="8856"/>
    <n v="29.52"/>
    <n v="300"/>
    <n v="8856"/>
    <n v="0"/>
    <n v="3.3"/>
    <n v="2.2000000000000002"/>
    <n v="2.75"/>
    <n v="8.25"/>
  </r>
  <r>
    <s v="DL-6391"/>
    <s v="Freight forwarder ABC"/>
    <x v="2"/>
    <s v="Mombasa"/>
    <x v="2"/>
    <x v="3"/>
    <d v="2022-07-31T00:00:00"/>
    <d v="2022-08-26T00:00:00"/>
    <x v="0"/>
    <x v="7"/>
    <x v="0"/>
    <s v="Invoiced"/>
    <s v="Invoiced"/>
    <s v="TRANSPORTATION"/>
    <n v="26.974799999999998"/>
    <n v="600"/>
    <s v="USD"/>
    <n v="600"/>
    <n v="16184.88"/>
    <n v="300"/>
    <s v="USD"/>
    <n v="300"/>
    <n v="8092.44"/>
    <n v="26.974799999999998"/>
    <n v="300"/>
    <n v="8092.44"/>
    <n v="0"/>
    <n v="3.9"/>
    <n v="2.6"/>
    <n v="3.25"/>
    <n v="9.75"/>
  </r>
  <r>
    <s v="DL-6420"/>
    <s v="Freight forwarder ABC"/>
    <x v="2"/>
    <s v="Mogadishu"/>
    <x v="0"/>
    <x v="0"/>
    <d v="2022-06-21T00:00:00"/>
    <d v="2022-07-18T00:00:00"/>
    <x v="0"/>
    <x v="6"/>
    <x v="0"/>
    <s v="Paid"/>
    <s v="Invoiced"/>
    <s v="TRANSPORTATION"/>
    <n v="17.403960000000001"/>
    <n v="600"/>
    <s v="USD"/>
    <n v="600"/>
    <n v="10442.376"/>
    <n v="300"/>
    <s v="USD"/>
    <n v="300"/>
    <n v="5221.1880000000001"/>
    <n v="17.403960000000001"/>
    <n v="300"/>
    <n v="5221.1880000000001"/>
    <n v="1"/>
    <n v="4.05"/>
    <n v="2.7"/>
    <n v="3.375"/>
    <n v="10.125"/>
  </r>
  <r>
    <s v="DL-6422"/>
    <s v="Freight forwarder ABC"/>
    <x v="2"/>
    <s v="Zanzibar"/>
    <x v="3"/>
    <x v="10"/>
    <d v="2022-06-22T00:00:00"/>
    <d v="2022-07-20T00:00:00"/>
    <x v="0"/>
    <x v="6"/>
    <x v="0"/>
    <s v="Paid"/>
    <s v="Invoiced"/>
    <s v="TRANSPORTATION"/>
    <n v="31.948"/>
    <n v="600"/>
    <s v="USD"/>
    <n v="600"/>
    <n v="19168.8"/>
    <n v="300"/>
    <s v="USD"/>
    <n v="300"/>
    <n v="9584.4"/>
    <n v="31.948"/>
    <n v="300"/>
    <n v="9584.4"/>
    <n v="1"/>
    <n v="4.2"/>
    <n v="2.8000000000000003"/>
    <n v="3.5"/>
    <n v="10.5"/>
  </r>
  <r>
    <s v="DL-6423"/>
    <s v="Freight forwarder ABC"/>
    <x v="2"/>
    <s v="Mombasa"/>
    <x v="0"/>
    <x v="11"/>
    <d v="2022-06-22T00:00:00"/>
    <d v="2022-07-22T00:00:00"/>
    <x v="0"/>
    <x v="6"/>
    <x v="0"/>
    <s v="Paid"/>
    <s v="Invoiced"/>
    <s v="TRANSPORTATION"/>
    <n v="27.031330000000001"/>
    <n v="600"/>
    <s v="USD"/>
    <n v="600"/>
    <n v="16218.798000000001"/>
    <n v="300"/>
    <s v="USD"/>
    <n v="300"/>
    <n v="8109.3990000000003"/>
    <n v="27.031330000000001"/>
    <n v="300"/>
    <n v="8109.3990000000003"/>
    <n v="1"/>
    <n v="4.5"/>
    <n v="3"/>
    <n v="3.75"/>
    <n v="11.25"/>
  </r>
  <r>
    <s v="DL-6426"/>
    <s v="Freight forwarder ABC"/>
    <x v="2"/>
    <s v="Mogadishu"/>
    <x v="3"/>
    <x v="20"/>
    <d v="2022-07-26T00:00:00"/>
    <d v="2022-08-23T00:00:00"/>
    <x v="0"/>
    <x v="7"/>
    <x v="0"/>
    <s v="Missing"/>
    <s v="Invoiced"/>
    <s v="TRANSPORTATION"/>
    <n v="9.7810000000000006"/>
    <n v="600"/>
    <s v="USD"/>
    <n v="600"/>
    <n v="5868.6"/>
    <n v="300"/>
    <s v="USD"/>
    <n v="300"/>
    <n v="2934.3"/>
    <n v="9.7810000000000006"/>
    <n v="300"/>
    <n v="2934.3"/>
    <n v="1"/>
    <n v="4.2"/>
    <n v="2.8000000000000003"/>
    <n v="3.5"/>
    <n v="10.5"/>
  </r>
  <r>
    <s v="DL-6428"/>
    <s v="Freight forwarder ABC"/>
    <x v="2"/>
    <s v="Marrakech"/>
    <x v="2"/>
    <x v="22"/>
    <d v="2022-07-27T00:00:00"/>
    <d v="2022-08-30T00:00:00"/>
    <x v="0"/>
    <x v="7"/>
    <x v="0"/>
    <s v="Missing"/>
    <s v="Invoiced"/>
    <s v="TRANSPORTATION"/>
    <n v="12.813000000000001"/>
    <n v="600"/>
    <s v="USD"/>
    <n v="600"/>
    <n v="7687.8"/>
    <n v="300"/>
    <s v="USD"/>
    <n v="300"/>
    <n v="3843.9"/>
    <n v="12.813000000000001"/>
    <n v="300"/>
    <n v="3843.9"/>
    <n v="1"/>
    <n v="5.0999999999999996"/>
    <n v="3.4000000000000004"/>
    <n v="4.25"/>
    <n v="12.75"/>
  </r>
  <r>
    <s v="DL-6430"/>
    <s v="Freight forwarder ABC"/>
    <x v="2"/>
    <s v="Mombasa"/>
    <x v="3"/>
    <x v="19"/>
    <d v="2022-08-03T00:00:00"/>
    <d v="2022-09-03T00:00:00"/>
    <x v="0"/>
    <x v="8"/>
    <x v="0"/>
    <s v="Missing"/>
    <s v="Draft"/>
    <s v="TRANSPORTATION"/>
    <n v="26.097000000000001"/>
    <n v="600"/>
    <s v="USD"/>
    <n v="600"/>
    <n v="15658.2"/>
    <n v="300"/>
    <s v="USD"/>
    <n v="300"/>
    <n v="7829.1"/>
    <n v="26.097000000000001"/>
    <n v="300"/>
    <n v="7829.1"/>
    <n v="1"/>
    <n v="4.6499999999999995"/>
    <n v="3.1"/>
    <n v="3.875"/>
    <n v="11.625"/>
  </r>
  <r>
    <s v="DL-6432"/>
    <s v="Freight forwarder ABC"/>
    <x v="2"/>
    <s v="Mogadishu"/>
    <x v="2"/>
    <x v="2"/>
    <d v="2022-07-31T00:00:00"/>
    <d v="2022-09-03T00:00:00"/>
    <x v="0"/>
    <x v="8"/>
    <x v="0"/>
    <s v="Missing"/>
    <s v="Draft"/>
    <s v="TRANSPORTATION"/>
    <n v="10.629"/>
    <n v="600"/>
    <s v="USD"/>
    <n v="600"/>
    <n v="6377.4"/>
    <n v="300"/>
    <s v="USD"/>
    <n v="300"/>
    <n v="3188.7"/>
    <n v="10.629"/>
    <n v="300"/>
    <n v="3188.7"/>
    <n v="1"/>
    <n v="5.0999999999999996"/>
    <n v="3.4000000000000004"/>
    <n v="4.25"/>
    <n v="12.75"/>
  </r>
  <r>
    <s v="DL-6434"/>
    <s v="Freight forwarder ABC"/>
    <x v="2"/>
    <s v="Mombasa"/>
    <x v="2"/>
    <x v="3"/>
    <d v="2022-07-28T00:00:00"/>
    <d v="2022-08-24T00:00:00"/>
    <x v="0"/>
    <x v="7"/>
    <x v="0"/>
    <s v="Missing"/>
    <s v="Invoiced"/>
    <s v="TRANSPORTATION"/>
    <n v="9.8610000000000007"/>
    <n v="600"/>
    <s v="USD"/>
    <n v="600"/>
    <n v="5916.6"/>
    <n v="300"/>
    <s v="USD"/>
    <n v="300"/>
    <n v="2958.3"/>
    <n v="9.8610000000000007"/>
    <n v="300"/>
    <n v="2958.3"/>
    <n v="0"/>
    <n v="4.05"/>
    <n v="2.7"/>
    <n v="3.375"/>
    <n v="10.125"/>
  </r>
  <r>
    <s v="DL-6436"/>
    <s v="Freight forwarder ABC"/>
    <x v="2"/>
    <s v="Zanzibar"/>
    <x v="2"/>
    <x v="13"/>
    <d v="2022-07-29T00:00:00"/>
    <d v="2022-08-24T00:00:00"/>
    <x v="0"/>
    <x v="7"/>
    <x v="0"/>
    <s v="Missing"/>
    <s v="Invoiced"/>
    <s v="TRANSPORTATION"/>
    <n v="25"/>
    <n v="600"/>
    <s v="USD"/>
    <n v="600"/>
    <n v="15000"/>
    <n v="300"/>
    <s v="USD"/>
    <n v="300"/>
    <n v="7500"/>
    <n v="25"/>
    <n v="300"/>
    <n v="7500"/>
    <n v="0"/>
    <n v="3.9"/>
    <n v="2.6"/>
    <n v="3.25"/>
    <n v="9.75"/>
  </r>
  <r>
    <s v="DL-6438"/>
    <s v="Freight forwarder ABC"/>
    <x v="2"/>
    <s v="Marrakech"/>
    <x v="0"/>
    <x v="5"/>
    <d v="2022-07-29T00:00:00"/>
    <d v="2022-08-30T00:00:00"/>
    <x v="0"/>
    <x v="7"/>
    <x v="0"/>
    <s v="Missing"/>
    <s v="Invoiced"/>
    <s v="TRANSPORTATION"/>
    <n v="16.913"/>
    <n v="600"/>
    <s v="USD"/>
    <n v="600"/>
    <n v="10147.799999999999"/>
    <n v="300"/>
    <s v="USD"/>
    <n v="300"/>
    <n v="5073.8999999999996"/>
    <n v="16.913"/>
    <n v="300"/>
    <n v="5073.8999999999996"/>
    <n v="1"/>
    <n v="4.8"/>
    <n v="3.2"/>
    <n v="4"/>
    <n v="12"/>
  </r>
  <r>
    <s v="DL-6440"/>
    <s v="Freight forwarder ABC"/>
    <x v="2"/>
    <s v="Mombasa"/>
    <x v="0"/>
    <x v="11"/>
    <d v="2022-07-28T00:00:00"/>
    <d v="2022-09-03T00:00:00"/>
    <x v="0"/>
    <x v="8"/>
    <x v="0"/>
    <s v="Missing"/>
    <s v="Missing"/>
    <s v="TRANSPORTATION"/>
    <n v="20.6"/>
    <n v="600"/>
    <s v="USD"/>
    <n v="600"/>
    <n v="12360"/>
    <n v="300"/>
    <s v="USD"/>
    <n v="300"/>
    <n v="6180"/>
    <n v="20.6"/>
    <n v="300"/>
    <n v="6180"/>
    <n v="1"/>
    <n v="5.55"/>
    <n v="3.7"/>
    <n v="4.625"/>
    <n v="13.875"/>
  </r>
  <r>
    <s v="DL-6442"/>
    <s v="Freight forwarder ABC"/>
    <x v="2"/>
    <s v="Zanzibar"/>
    <x v="1"/>
    <x v="24"/>
    <d v="2022-07-29T00:00:00"/>
    <d v="2022-09-03T00:00:00"/>
    <x v="0"/>
    <x v="8"/>
    <x v="0"/>
    <s v="Missing"/>
    <s v="Missing"/>
    <s v="TRANSPORTATION"/>
    <n v="12.5"/>
    <n v="600"/>
    <s v="USD"/>
    <n v="600"/>
    <n v="7500"/>
    <n v="300"/>
    <s v="USD"/>
    <n v="300"/>
    <n v="3750"/>
    <n v="12.5"/>
    <n v="300"/>
    <n v="3750"/>
    <n v="1"/>
    <n v="5.3999999999999995"/>
    <n v="3.6"/>
    <n v="4.5"/>
    <n v="13.5"/>
  </r>
  <r>
    <s v="DL-6443"/>
    <s v="Freight forwarder ABC"/>
    <x v="2"/>
    <s v="Mogadishu"/>
    <x v="2"/>
    <x v="2"/>
    <d v="2022-07-04T00:00:00"/>
    <d v="2022-08-03T00:00:00"/>
    <x v="0"/>
    <x v="7"/>
    <x v="0"/>
    <s v="Missing"/>
    <s v="Invoiced"/>
    <s v="TRANSPORTATION"/>
    <n v="27.3"/>
    <n v="600"/>
    <s v="USD"/>
    <n v="600"/>
    <n v="16380"/>
    <n v="300"/>
    <s v="USD"/>
    <n v="300"/>
    <n v="8190"/>
    <n v="27.3"/>
    <n v="300"/>
    <n v="8190"/>
    <n v="1"/>
    <n v="4.5"/>
    <n v="3"/>
    <n v="3.75"/>
    <n v="11.25"/>
  </r>
  <r>
    <s v="DL-6444"/>
    <s v="Freight forwarder ABC"/>
    <x v="2"/>
    <s v="Mombasa"/>
    <x v="4"/>
    <x v="6"/>
    <d v="2022-07-02T00:00:00"/>
    <d v="2022-07-27T00:00:00"/>
    <x v="0"/>
    <x v="6"/>
    <x v="0"/>
    <s v="Missing"/>
    <s v="Approval Pending"/>
    <s v="TRANSPORTATION"/>
    <n v="15.006"/>
    <n v="600"/>
    <s v="USD"/>
    <n v="600"/>
    <n v="9003.6"/>
    <n v="300"/>
    <s v="USD"/>
    <n v="300"/>
    <n v="4501.8"/>
    <n v="15.006"/>
    <n v="300"/>
    <n v="4501.8"/>
    <n v="1"/>
    <n v="3.75"/>
    <n v="2.5"/>
    <n v="3.125"/>
    <n v="9.375"/>
  </r>
  <r>
    <s v="DL-6445"/>
    <s v="Freight forwarder ABC"/>
    <x v="2"/>
    <s v="Addis Ababa"/>
    <x v="1"/>
    <x v="17"/>
    <d v="2022-07-02T00:00:00"/>
    <d v="2022-07-27T00:00:00"/>
    <x v="0"/>
    <x v="6"/>
    <x v="0"/>
    <s v="Missing"/>
    <s v="Draft"/>
    <s v="TRANSPORTATION"/>
    <n v="14.61"/>
    <n v="600"/>
    <s v="USD"/>
    <n v="600"/>
    <n v="8766"/>
    <n v="300"/>
    <s v="USD"/>
    <n v="300"/>
    <n v="4383"/>
    <n v="14.61"/>
    <n v="300"/>
    <n v="4383"/>
    <n v="1"/>
    <n v="3.75"/>
    <n v="2.5"/>
    <n v="3.125"/>
    <n v="9.375"/>
  </r>
  <r>
    <s v="DL-6446"/>
    <s v="Freight forwarder ABC"/>
    <x v="2"/>
    <s v="Marrakech"/>
    <x v="2"/>
    <x v="22"/>
    <d v="2022-07-02T00:00:00"/>
    <d v="2022-07-26T00:00:00"/>
    <x v="0"/>
    <x v="6"/>
    <x v="0"/>
    <s v="Missing"/>
    <s v="Approval Pending"/>
    <s v="TRANSPORTATION"/>
    <n v="25.248999999999999"/>
    <n v="600"/>
    <s v="USD"/>
    <n v="600"/>
    <n v="15149.4"/>
    <n v="300"/>
    <s v="USD"/>
    <n v="300"/>
    <n v="7574.7"/>
    <n v="25.248999999999999"/>
    <n v="300"/>
    <n v="7574.7"/>
    <n v="1"/>
    <n v="3.5999999999999996"/>
    <n v="2.4000000000000004"/>
    <n v="3"/>
    <n v="9"/>
  </r>
  <r>
    <s v="DL-6447"/>
    <s v="Freight forwarder ABC"/>
    <x v="2"/>
    <s v="Mombasa"/>
    <x v="1"/>
    <x v="18"/>
    <d v="2022-07-02T00:00:00"/>
    <d v="2022-07-26T00:00:00"/>
    <x v="0"/>
    <x v="6"/>
    <x v="0"/>
    <s v="Missing"/>
    <s v="Approval Pending"/>
    <s v="TRANSPORTATION"/>
    <n v="12.42"/>
    <n v="600"/>
    <s v="USD"/>
    <n v="600"/>
    <n v="7452"/>
    <n v="300"/>
    <s v="USD"/>
    <n v="300"/>
    <n v="3726"/>
    <n v="12.42"/>
    <n v="300"/>
    <n v="3726"/>
    <n v="1"/>
    <n v="3.5999999999999996"/>
    <n v="2.4000000000000004"/>
    <n v="3"/>
    <n v="9"/>
  </r>
  <r>
    <s v="DL-6448"/>
    <s v="Freight forwarder ABC"/>
    <x v="2"/>
    <s v="Addis Ababa"/>
    <x v="0"/>
    <x v="23"/>
    <d v="2022-07-02T00:00:00"/>
    <d v="2022-07-27T00:00:00"/>
    <x v="0"/>
    <x v="6"/>
    <x v="0"/>
    <s v="Missing"/>
    <s v="Approval Pending"/>
    <s v="TRANSPORTATION"/>
    <n v="21.190999999999999"/>
    <n v="600"/>
    <s v="USD"/>
    <n v="600"/>
    <n v="12714.599999999999"/>
    <n v="300"/>
    <s v="USD"/>
    <n v="300"/>
    <n v="6357.2999999999993"/>
    <n v="21.190999999999999"/>
    <n v="300"/>
    <n v="6357.2999999999993"/>
    <n v="1"/>
    <n v="3.75"/>
    <n v="2.5"/>
    <n v="3.125"/>
    <n v="9.375"/>
  </r>
  <r>
    <s v="DL-6449"/>
    <s v="Freight forwarder ABC"/>
    <x v="2"/>
    <s v="Addis Ababa"/>
    <x v="2"/>
    <x v="14"/>
    <d v="2022-07-02T00:00:00"/>
    <d v="2022-07-27T00:00:00"/>
    <x v="0"/>
    <x v="6"/>
    <x v="0"/>
    <s v="Missing"/>
    <s v="Approval Pending"/>
    <s v="TRANSPORTATION"/>
    <n v="7.2640000000000002"/>
    <n v="600"/>
    <s v="USD"/>
    <n v="600"/>
    <n v="4358.4000000000005"/>
    <n v="300"/>
    <s v="USD"/>
    <n v="300"/>
    <n v="2179.2000000000003"/>
    <n v="7.2640000000000011"/>
    <n v="300"/>
    <n v="2179.2000000000003"/>
    <n v="1"/>
    <n v="3.75"/>
    <n v="2.5"/>
    <n v="3.125"/>
    <n v="9.375"/>
  </r>
  <r>
    <s v="DL-6450"/>
    <s v="Freight forwarder ABC"/>
    <x v="2"/>
    <s v="Marrakech"/>
    <x v="2"/>
    <x v="22"/>
    <d v="2022-07-02T00:00:00"/>
    <d v="2022-08-09T00:00:00"/>
    <x v="0"/>
    <x v="7"/>
    <x v="0"/>
    <s v="Missing"/>
    <s v="Invoiced"/>
    <s v="TRANSPORTATION"/>
    <n v="11.486000000000001"/>
    <n v="600"/>
    <s v="USD"/>
    <n v="600"/>
    <n v="6891.6"/>
    <n v="300"/>
    <s v="USD"/>
    <n v="300"/>
    <n v="3445.8"/>
    <n v="11.486000000000001"/>
    <n v="300"/>
    <n v="3445.8"/>
    <n v="1"/>
    <n v="5.7"/>
    <n v="3.8000000000000003"/>
    <n v="4.75"/>
    <n v="14.25"/>
  </r>
  <r>
    <s v="DL-6451"/>
    <s v="Freight forwarder ABC"/>
    <x v="2"/>
    <s v="Zanzibar"/>
    <x v="2"/>
    <x v="13"/>
    <d v="2022-07-02T00:00:00"/>
    <d v="2022-08-03T00:00:00"/>
    <x v="0"/>
    <x v="7"/>
    <x v="0"/>
    <s v="Missing"/>
    <s v="Invoiced"/>
    <s v="TRANSPORTATION"/>
    <n v="8.7560000000000002"/>
    <n v="600"/>
    <s v="USD"/>
    <n v="600"/>
    <n v="5253.6"/>
    <n v="300"/>
    <s v="USD"/>
    <n v="300"/>
    <n v="2626.8"/>
    <n v="8.7560000000000002"/>
    <n v="300"/>
    <n v="2626.8"/>
    <n v="1"/>
    <n v="4.8"/>
    <n v="3.2"/>
    <n v="4"/>
    <n v="12"/>
  </r>
  <r>
    <s v="DL-6453"/>
    <s v="Freight forwarder ABC"/>
    <x v="2"/>
    <s v="Marrakech"/>
    <x v="4"/>
    <x v="21"/>
    <d v="2022-07-06T00:00:00"/>
    <d v="2022-08-02T00:00:00"/>
    <x v="0"/>
    <x v="7"/>
    <x v="0"/>
    <s v="Missing"/>
    <s v="Invoiced"/>
    <s v="TRANSPORTATION"/>
    <n v="29.40286"/>
    <n v="600"/>
    <s v="USD"/>
    <n v="600"/>
    <n v="17641.716"/>
    <n v="300"/>
    <s v="USD"/>
    <n v="300"/>
    <n v="8820.8580000000002"/>
    <n v="29.40286"/>
    <n v="300"/>
    <n v="8820.8580000000002"/>
    <n v="1"/>
    <n v="4.05"/>
    <n v="2.7"/>
    <n v="3.375"/>
    <n v="10.125"/>
  </r>
  <r>
    <s v="DL-6455"/>
    <s v="Freight forwarder ABC"/>
    <x v="2"/>
    <s v="Mogadishu"/>
    <x v="3"/>
    <x v="20"/>
    <d v="2022-07-04T00:00:00"/>
    <d v="2022-07-30T00:00:00"/>
    <x v="0"/>
    <x v="6"/>
    <x v="0"/>
    <s v="Missing"/>
    <s v="Approval Pending"/>
    <s v="TRANSPORTATION"/>
    <n v="18.2"/>
    <n v="600"/>
    <s v="USD"/>
    <n v="600"/>
    <n v="10920"/>
    <n v="300"/>
    <s v="USD"/>
    <n v="300"/>
    <n v="5460"/>
    <n v="18.2"/>
    <n v="300"/>
    <n v="5460"/>
    <n v="1"/>
    <n v="3.9"/>
    <n v="2.6"/>
    <n v="3.25"/>
    <n v="9.75"/>
  </r>
  <r>
    <s v="DL-6457"/>
    <s v="Freight forwarder ABC"/>
    <x v="2"/>
    <s v="Zanzibar"/>
    <x v="3"/>
    <x v="10"/>
    <d v="2022-07-03T00:00:00"/>
    <d v="2022-08-02T00:00:00"/>
    <x v="0"/>
    <x v="7"/>
    <x v="0"/>
    <s v="Missing"/>
    <s v="Invoiced"/>
    <s v="TRANSPORTATION"/>
    <n v="7.2350000000000003"/>
    <n v="600"/>
    <s v="USD"/>
    <n v="600"/>
    <n v="4341"/>
    <n v="300"/>
    <s v="USD"/>
    <n v="300"/>
    <n v="2170.5"/>
    <n v="7.2350000000000003"/>
    <n v="300"/>
    <n v="2170.5"/>
    <n v="1"/>
    <n v="4.5"/>
    <n v="3"/>
    <n v="3.75"/>
    <n v="11.25"/>
  </r>
  <r>
    <s v="DL-6459"/>
    <s v="Freight forwarder ABC"/>
    <x v="2"/>
    <s v="Mogadishu"/>
    <x v="4"/>
    <x v="16"/>
    <d v="2022-07-02T00:00:00"/>
    <d v="2022-08-02T00:00:00"/>
    <x v="0"/>
    <x v="7"/>
    <x v="0"/>
    <s v="Missing"/>
    <s v="Invoiced"/>
    <s v="TRANSPORTATION"/>
    <n v="6.8479999999999999"/>
    <n v="600"/>
    <s v="USD"/>
    <n v="600"/>
    <n v="4108.8"/>
    <n v="300"/>
    <s v="USD"/>
    <n v="300"/>
    <n v="2054.4"/>
    <n v="6.8479999999999999"/>
    <n v="300"/>
    <n v="2054.4"/>
    <n v="1"/>
    <n v="4.6499999999999995"/>
    <n v="3.1"/>
    <n v="3.875"/>
    <n v="11.625"/>
  </r>
  <r>
    <s v="DL-6461"/>
    <s v="Freight forwarder ABC"/>
    <x v="2"/>
    <s v="Zanzibar"/>
    <x v="1"/>
    <x v="24"/>
    <d v="2022-07-03T00:00:00"/>
    <d v="2022-08-02T00:00:00"/>
    <x v="0"/>
    <x v="7"/>
    <x v="0"/>
    <s v="Missing"/>
    <s v="Invoiced"/>
    <s v="TRANSPORTATION"/>
    <n v="7.32"/>
    <n v="600"/>
    <s v="USD"/>
    <n v="600"/>
    <n v="4392"/>
    <n v="300"/>
    <s v="USD"/>
    <n v="300"/>
    <n v="2196"/>
    <n v="7.32"/>
    <n v="300"/>
    <n v="2196"/>
    <n v="1"/>
    <n v="4.5"/>
    <n v="3"/>
    <n v="3.75"/>
    <n v="11.25"/>
  </r>
  <r>
    <s v="DL-6463"/>
    <s v="Freight forwarder ABC"/>
    <x v="2"/>
    <s v="Mombasa"/>
    <x v="0"/>
    <x v="11"/>
    <d v="2022-07-05T00:00:00"/>
    <d v="2022-08-02T00:00:00"/>
    <x v="0"/>
    <x v="7"/>
    <x v="0"/>
    <s v="Missing"/>
    <s v="Invoiced"/>
    <s v="TRANSPORTATION"/>
    <n v="22.33989"/>
    <n v="600"/>
    <s v="USD"/>
    <n v="600"/>
    <n v="13403.934000000001"/>
    <n v="300"/>
    <s v="USD"/>
    <n v="300"/>
    <n v="6701.9670000000006"/>
    <n v="22.33989"/>
    <n v="300"/>
    <n v="6701.9670000000006"/>
    <n v="1"/>
    <n v="4.2"/>
    <n v="2.8000000000000003"/>
    <n v="3.5"/>
    <n v="10.5"/>
  </r>
  <r>
    <s v="DL-6465"/>
    <s v="Freight forwarder ABC"/>
    <x v="2"/>
    <s v="Marrakech"/>
    <x v="0"/>
    <x v="5"/>
    <d v="2022-07-02T00:00:00"/>
    <d v="2022-07-27T00:00:00"/>
    <x v="0"/>
    <x v="6"/>
    <x v="0"/>
    <s v="Missing"/>
    <s v="Approval Pending"/>
    <s v="TRANSPORTATION"/>
    <n v="16.436"/>
    <n v="600"/>
    <s v="USD"/>
    <n v="600"/>
    <n v="9861.6"/>
    <n v="300"/>
    <s v="USD"/>
    <n v="300"/>
    <n v="4930.8"/>
    <n v="16.436"/>
    <n v="300"/>
    <n v="4930.8"/>
    <n v="1"/>
    <n v="3.75"/>
    <n v="2.5"/>
    <n v="3.125"/>
    <n v="9.375"/>
  </r>
  <r>
    <s v="DL-6467"/>
    <s v="Freight forwarder ABC"/>
    <x v="2"/>
    <s v="Mombasa"/>
    <x v="3"/>
    <x v="19"/>
    <d v="2022-07-05T00:00:00"/>
    <d v="2022-08-02T00:00:00"/>
    <x v="0"/>
    <x v="7"/>
    <x v="0"/>
    <s v="Missing"/>
    <s v="Invoiced"/>
    <s v="TRANSPORTATION"/>
    <n v="18.788409999999999"/>
    <n v="600"/>
    <s v="USD"/>
    <n v="600"/>
    <n v="11273.045999999998"/>
    <n v="300"/>
    <s v="USD"/>
    <n v="300"/>
    <n v="5636.5229999999992"/>
    <n v="18.788409999999999"/>
    <n v="300"/>
    <n v="5636.5229999999992"/>
    <n v="1"/>
    <n v="4.2"/>
    <n v="2.8000000000000003"/>
    <n v="3.5"/>
    <n v="10.5"/>
  </r>
  <r>
    <s v="DL-6469"/>
    <s v="Freight forwarder ABC"/>
    <x v="2"/>
    <s v="Addis Ababa"/>
    <x v="0"/>
    <x v="23"/>
    <d v="2022-07-03T00:00:00"/>
    <d v="2022-07-27T00:00:00"/>
    <x v="0"/>
    <x v="6"/>
    <x v="0"/>
    <s v="Missing"/>
    <s v="Approval Pending"/>
    <s v="TRANSPORTATION"/>
    <n v="6.6890000000000001"/>
    <n v="600"/>
    <s v="USD"/>
    <n v="600"/>
    <n v="4013.4"/>
    <n v="300"/>
    <s v="USD"/>
    <n v="300"/>
    <n v="2006.7"/>
    <n v="6.6890000000000001"/>
    <n v="300"/>
    <n v="2006.7"/>
    <n v="1"/>
    <n v="3.5999999999999996"/>
    <n v="2.4000000000000004"/>
    <n v="3"/>
    <n v="9"/>
  </r>
  <r>
    <s v="DL-6471"/>
    <s v="Freight forwarder ABC"/>
    <x v="2"/>
    <s v="Marrakech"/>
    <x v="2"/>
    <x v="22"/>
    <d v="2022-07-03T00:00:00"/>
    <d v="2022-08-01T00:00:00"/>
    <x v="0"/>
    <x v="7"/>
    <x v="0"/>
    <s v="Missing"/>
    <s v="Invoiced"/>
    <s v="TRANSPORTATION"/>
    <n v="6.8479999999999999"/>
    <n v="600"/>
    <s v="USD"/>
    <n v="600"/>
    <n v="4108.8"/>
    <n v="300"/>
    <s v="USD"/>
    <n v="300"/>
    <n v="2054.4"/>
    <n v="6.8479999999999999"/>
    <n v="300"/>
    <n v="2054.4"/>
    <n v="1"/>
    <n v="4.3499999999999996"/>
    <n v="2.9000000000000004"/>
    <n v="3.625"/>
    <n v="10.875"/>
  </r>
  <r>
    <s v="DL-6473"/>
    <s v="Freight forwarder ABC"/>
    <x v="2"/>
    <s v="Mogadishu"/>
    <x v="1"/>
    <x v="1"/>
    <d v="2022-07-02T00:00:00"/>
    <d v="2022-07-27T00:00:00"/>
    <x v="0"/>
    <x v="6"/>
    <x v="0"/>
    <s v="Missing"/>
    <s v="Approval Pending"/>
    <s v="TRANSPORTATION"/>
    <n v="19.966000000000001"/>
    <n v="600"/>
    <s v="USD"/>
    <n v="600"/>
    <n v="11979.6"/>
    <n v="300"/>
    <s v="USD"/>
    <n v="300"/>
    <n v="5989.8"/>
    <n v="19.966000000000001"/>
    <n v="300"/>
    <n v="5989.8"/>
    <n v="1"/>
    <n v="3.75"/>
    <n v="2.5"/>
    <n v="3.125"/>
    <n v="9.375"/>
  </r>
  <r>
    <s v="DL-6475"/>
    <s v="Freight forwarder ABC"/>
    <x v="2"/>
    <s v="Mombasa"/>
    <x v="4"/>
    <x v="6"/>
    <d v="2022-07-06T00:00:00"/>
    <d v="2022-08-02T00:00:00"/>
    <x v="0"/>
    <x v="7"/>
    <x v="0"/>
    <s v="Missing"/>
    <s v="Invoiced"/>
    <s v="TRANSPORTATION"/>
    <n v="9.2230000000000008"/>
    <n v="600"/>
    <s v="USD"/>
    <n v="600"/>
    <n v="5533.8"/>
    <n v="300"/>
    <s v="USD"/>
    <n v="300"/>
    <n v="2766.9"/>
    <n v="9.2230000000000008"/>
    <n v="300"/>
    <n v="2766.9"/>
    <n v="1"/>
    <n v="4.05"/>
    <n v="2.7"/>
    <n v="3.375"/>
    <n v="10.125"/>
  </r>
  <r>
    <s v="DL-6477"/>
    <s v="Freight forwarder ABC"/>
    <x v="2"/>
    <s v="Mogadishu"/>
    <x v="1"/>
    <x v="1"/>
    <d v="2022-07-06T00:00:00"/>
    <d v="2022-08-01T00:00:00"/>
    <x v="0"/>
    <x v="7"/>
    <x v="0"/>
    <s v="Missing"/>
    <s v="Invoiced"/>
    <s v="TRANSPORTATION"/>
    <n v="22.734000000000002"/>
    <n v="600"/>
    <s v="USD"/>
    <n v="600"/>
    <n v="13640.400000000001"/>
    <n v="300"/>
    <s v="USD"/>
    <n v="300"/>
    <n v="6820.2000000000007"/>
    <n v="22.734000000000002"/>
    <n v="300"/>
    <n v="6820.2000000000007"/>
    <n v="1"/>
    <n v="3.9"/>
    <n v="2.6"/>
    <n v="3.25"/>
    <n v="9.75"/>
  </r>
  <r>
    <s v="DL-6479"/>
    <s v="Freight forwarder ABC"/>
    <x v="2"/>
    <s v="Mogadishu"/>
    <x v="0"/>
    <x v="0"/>
    <d v="2022-07-06T00:00:00"/>
    <d v="2022-08-03T00:00:00"/>
    <x v="0"/>
    <x v="7"/>
    <x v="0"/>
    <s v="Missing"/>
    <s v="Invoiced"/>
    <s v="TRANSPORTATION"/>
    <n v="7.3129999999999997"/>
    <n v="600"/>
    <s v="USD"/>
    <n v="600"/>
    <n v="4387.8"/>
    <n v="300"/>
    <s v="USD"/>
    <n v="300"/>
    <n v="2193.9"/>
    <n v="7.3130000000000006"/>
    <n v="300"/>
    <n v="2193.9"/>
    <n v="1"/>
    <n v="4.2"/>
    <n v="2.8000000000000003"/>
    <n v="3.5"/>
    <n v="10.5"/>
  </r>
  <r>
    <s v="DL-6481"/>
    <s v="Freight forwarder ABC"/>
    <x v="2"/>
    <s v="Addis Ababa"/>
    <x v="1"/>
    <x v="17"/>
    <d v="2022-07-06T00:00:00"/>
    <d v="2022-08-01T00:00:00"/>
    <x v="0"/>
    <x v="7"/>
    <x v="0"/>
    <s v="Missing"/>
    <s v="Invoiced"/>
    <s v="TRANSPORTATION"/>
    <n v="22.058"/>
    <n v="600"/>
    <s v="USD"/>
    <n v="600"/>
    <n v="13234.8"/>
    <n v="300"/>
    <s v="USD"/>
    <n v="300"/>
    <n v="6617.4"/>
    <n v="22.058"/>
    <n v="300"/>
    <n v="6617.4"/>
    <n v="1"/>
    <n v="3.9"/>
    <n v="2.6"/>
    <n v="3.25"/>
    <n v="9.75"/>
  </r>
  <r>
    <s v="DL-6483"/>
    <s v="Freight forwarder ABC"/>
    <x v="2"/>
    <s v="Addis Ababa"/>
    <x v="4"/>
    <x v="8"/>
    <d v="2022-07-11T00:00:00"/>
    <d v="2022-07-31T00:00:00"/>
    <x v="0"/>
    <x v="6"/>
    <x v="0"/>
    <s v="Missing"/>
    <s v="Invoiced"/>
    <s v="TRANSPORTATION"/>
    <n v="8.3059999999999992"/>
    <n v="600"/>
    <s v="USD"/>
    <n v="600"/>
    <n v="4983.5999999999995"/>
    <n v="300"/>
    <s v="USD"/>
    <n v="300"/>
    <n v="2491.7999999999997"/>
    <n v="8.3059999999999992"/>
    <n v="300"/>
    <n v="2491.7999999999997"/>
    <n v="1"/>
    <n v="3"/>
    <n v="2"/>
    <n v="2.5"/>
    <n v="7.5"/>
  </r>
  <r>
    <s v="DL-6485"/>
    <s v="Freight forwarder ABC"/>
    <x v="2"/>
    <s v="Mombasa"/>
    <x v="0"/>
    <x v="11"/>
    <d v="2022-07-11T00:00:00"/>
    <d v="2022-08-10T00:00:00"/>
    <x v="0"/>
    <x v="7"/>
    <x v="0"/>
    <s v="Missing"/>
    <s v="Invoiced"/>
    <s v="TRANSPORTATION"/>
    <n v="12.598000000000001"/>
    <n v="600"/>
    <s v="USD"/>
    <n v="600"/>
    <n v="7558.8"/>
    <n v="300"/>
    <s v="USD"/>
    <n v="300"/>
    <n v="3779.4"/>
    <n v="12.598000000000001"/>
    <n v="300"/>
    <n v="3779.4"/>
    <n v="1"/>
    <n v="4.5"/>
    <n v="3"/>
    <n v="3.75"/>
    <n v="11.25"/>
  </r>
  <r>
    <s v="DL-6487"/>
    <s v="Freight forwarder ABC"/>
    <x v="2"/>
    <s v="Mombasa"/>
    <x v="0"/>
    <x v="11"/>
    <d v="2022-07-11T00:00:00"/>
    <d v="2022-08-06T00:00:00"/>
    <x v="0"/>
    <x v="7"/>
    <x v="0"/>
    <s v="Missing"/>
    <s v="Invoiced"/>
    <s v="TRANSPORTATION"/>
    <n v="8.7520000000000007"/>
    <n v="600"/>
    <s v="USD"/>
    <n v="600"/>
    <n v="5251.2000000000007"/>
    <n v="300"/>
    <s v="USD"/>
    <n v="300"/>
    <n v="2625.6000000000004"/>
    <n v="8.7520000000000007"/>
    <n v="300"/>
    <n v="2625.6000000000004"/>
    <n v="1"/>
    <n v="3.9"/>
    <n v="2.6"/>
    <n v="3.25"/>
    <n v="9.75"/>
  </r>
  <r>
    <s v="DL-6489"/>
    <s v="Freight forwarder ABC"/>
    <x v="2"/>
    <s v="Mombasa"/>
    <x v="4"/>
    <x v="6"/>
    <d v="2022-07-11T00:00:00"/>
    <d v="2022-08-01T00:00:00"/>
    <x v="0"/>
    <x v="7"/>
    <x v="0"/>
    <s v="Missing"/>
    <s v="Invoiced"/>
    <s v="TRANSPORTATION"/>
    <n v="13.263999999999999"/>
    <n v="600"/>
    <s v="USD"/>
    <n v="600"/>
    <n v="7958.4"/>
    <n v="300"/>
    <s v="USD"/>
    <n v="300"/>
    <n v="3979.2"/>
    <n v="13.263999999999999"/>
    <n v="300"/>
    <n v="3979.2"/>
    <n v="1"/>
    <n v="3.15"/>
    <n v="2.1"/>
    <n v="2.625"/>
    <n v="7.875"/>
  </r>
  <r>
    <s v="DL-6491"/>
    <s v="Freight forwarder ABC"/>
    <x v="2"/>
    <s v="Mogadishu"/>
    <x v="4"/>
    <x v="16"/>
    <d v="2022-07-11T00:00:00"/>
    <d v="2022-08-09T00:00:00"/>
    <x v="0"/>
    <x v="7"/>
    <x v="0"/>
    <s v="Missing"/>
    <s v="Invoiced"/>
    <s v="TRANSPORTATION"/>
    <n v="13.603999999999999"/>
    <n v="600"/>
    <s v="USD"/>
    <n v="600"/>
    <n v="8162.4"/>
    <n v="300"/>
    <s v="USD"/>
    <n v="300"/>
    <n v="4081.2"/>
    <n v="13.603999999999999"/>
    <n v="300"/>
    <n v="4081.2"/>
    <n v="1"/>
    <n v="4.3499999999999996"/>
    <n v="2.9000000000000004"/>
    <n v="3.625"/>
    <n v="10.875"/>
  </r>
  <r>
    <s v="DL-6493"/>
    <s v="Freight forwarder ABC"/>
    <x v="2"/>
    <s v="Mogadishu"/>
    <x v="1"/>
    <x v="1"/>
    <d v="2022-07-11T00:00:00"/>
    <d v="2022-08-06T00:00:00"/>
    <x v="0"/>
    <x v="7"/>
    <x v="0"/>
    <s v="Missing"/>
    <s v="Invoiced"/>
    <s v="TRANSPORTATION"/>
    <n v="14.396000000000001"/>
    <n v="600"/>
    <s v="USD"/>
    <n v="600"/>
    <n v="8637.6"/>
    <n v="300"/>
    <s v="USD"/>
    <n v="300"/>
    <n v="4318.8"/>
    <n v="14.396000000000001"/>
    <n v="300"/>
    <n v="4318.8"/>
    <n v="1"/>
    <n v="3.9"/>
    <n v="2.6"/>
    <n v="3.25"/>
    <n v="9.75"/>
  </r>
  <r>
    <s v="DL-6494"/>
    <s v="Freight forwarder ABC"/>
    <x v="2"/>
    <s v="Zanzibar"/>
    <x v="2"/>
    <x v="13"/>
    <d v="2022-07-11T00:00:00"/>
    <d v="2022-08-03T00:00:00"/>
    <x v="0"/>
    <x v="7"/>
    <x v="0"/>
    <s v="Missing"/>
    <s v="Invoiced"/>
    <s v="TRANSPORTATION"/>
    <n v="12.598000000000001"/>
    <n v="600"/>
    <s v="USD"/>
    <n v="600"/>
    <n v="7558.8"/>
    <n v="300"/>
    <s v="USD"/>
    <n v="300"/>
    <n v="3779.4"/>
    <n v="12.598000000000001"/>
    <n v="300"/>
    <n v="3779.4"/>
    <n v="1"/>
    <n v="3.4499999999999997"/>
    <n v="2.3000000000000003"/>
    <n v="2.875"/>
    <n v="8.625"/>
  </r>
  <r>
    <s v="DL-6495"/>
    <s v="Freight forwarder ABC"/>
    <x v="2"/>
    <s v="Addis Ababa"/>
    <x v="0"/>
    <x v="23"/>
    <d v="2022-07-30T00:00:00"/>
    <s v="NULL"/>
    <x v="1"/>
    <x v="9"/>
    <x v="1"/>
    <s v="Missing"/>
    <s v="Missing"/>
    <s v="TRANSPORTATION"/>
    <n v="14.151999999999999"/>
    <n v="600"/>
    <s v="USD"/>
    <n v="600"/>
    <n v="8491.1999999999989"/>
    <n v="300"/>
    <s v="USD"/>
    <n v="300"/>
    <n v="4245.5999999999995"/>
    <n v="14.151999999999997"/>
    <n v="300"/>
    <n v="4245.5999999999995"/>
    <n v="0"/>
    <n v="0"/>
    <n v="0"/>
    <n v="0"/>
    <n v="0"/>
  </r>
  <r>
    <s v="DL-6497"/>
    <s v="Freight forwarder ABC"/>
    <x v="2"/>
    <s v="Addis Ababa"/>
    <x v="2"/>
    <x v="14"/>
    <d v="2022-08-10T00:00:00"/>
    <d v="2022-08-21T00:00:00"/>
    <x v="0"/>
    <x v="7"/>
    <x v="0"/>
    <s v="Missing"/>
    <s v="Invoiced"/>
    <s v="TRANSPORTATION"/>
    <n v="14.151999999999999"/>
    <n v="600"/>
    <s v="USD"/>
    <n v="600"/>
    <n v="8491.1999999999989"/>
    <n v="300"/>
    <s v="USD"/>
    <n v="300"/>
    <n v="4245.5999999999995"/>
    <n v="14.151999999999997"/>
    <n v="300"/>
    <n v="4245.5999999999995"/>
    <n v="0"/>
    <n v="1.65"/>
    <n v="1.1000000000000001"/>
    <n v="1.375"/>
    <n v="4.125"/>
  </r>
  <r>
    <s v="DL-6510"/>
    <s v="Freight forwarder ABC"/>
    <x v="2"/>
    <s v="Addis Ababa"/>
    <x v="4"/>
    <x v="8"/>
    <d v="2022-08-03T00:00:00"/>
    <d v="2022-08-23T00:00:00"/>
    <x v="0"/>
    <x v="7"/>
    <x v="0"/>
    <s v="Invoiced"/>
    <s v="Invoiced"/>
    <s v="TRANSPORTATION"/>
    <n v="33.798000000000002"/>
    <n v="600"/>
    <s v="USD"/>
    <n v="600"/>
    <n v="20278.800000000003"/>
    <n v="300"/>
    <s v="USD"/>
    <n v="300"/>
    <n v="10139.400000000001"/>
    <n v="33.798000000000002"/>
    <n v="300"/>
    <n v="10139.400000000001"/>
    <n v="0"/>
    <n v="3"/>
    <n v="2"/>
    <n v="2.5"/>
    <n v="7.5"/>
  </r>
  <r>
    <s v="DL-6511"/>
    <s v="Freight forwarder ABC"/>
    <x v="2"/>
    <s v="Marrakech"/>
    <x v="1"/>
    <x v="9"/>
    <d v="2022-08-04T00:00:00"/>
    <d v="2022-08-28T00:00:00"/>
    <x v="0"/>
    <x v="7"/>
    <x v="0"/>
    <s v="Invoiced"/>
    <s v="Invoiced"/>
    <s v="TRANSPORTATION"/>
    <n v="34.402999999999999"/>
    <n v="600"/>
    <s v="USD"/>
    <n v="600"/>
    <n v="20641.8"/>
    <n v="300"/>
    <s v="USD"/>
    <n v="300"/>
    <n v="10320.9"/>
    <n v="34.402999999999999"/>
    <n v="300"/>
    <n v="10320.9"/>
    <n v="1"/>
    <n v="3.5999999999999996"/>
    <n v="2.4000000000000004"/>
    <n v="3"/>
    <n v="9"/>
  </r>
  <r>
    <s v="DL-6512"/>
    <s v="Freight forwarder ABC"/>
    <x v="2"/>
    <s v="Zanzibar"/>
    <x v="3"/>
    <x v="10"/>
    <d v="2022-08-02T00:00:00"/>
    <d v="2022-08-28T00:00:00"/>
    <x v="0"/>
    <x v="7"/>
    <x v="0"/>
    <s v="Invoiced"/>
    <s v="Invoiced"/>
    <s v="TRANSPORTATION"/>
    <n v="27.384"/>
    <n v="600"/>
    <s v="USD"/>
    <n v="600"/>
    <n v="16430.400000000001"/>
    <n v="300"/>
    <s v="USD"/>
    <n v="300"/>
    <n v="8215.2000000000007"/>
    <n v="27.384000000000004"/>
    <n v="300"/>
    <n v="8215.2000000000007"/>
    <n v="1"/>
    <n v="3.9"/>
    <n v="2.6"/>
    <n v="3.25"/>
    <n v="9.75"/>
  </r>
  <r>
    <s v="DL-6513"/>
    <s v="Freight forwarder ABC"/>
    <x v="2"/>
    <s v="Marrakech"/>
    <x v="3"/>
    <x v="4"/>
    <d v="2022-07-31T00:00:00"/>
    <d v="2022-08-29T00:00:00"/>
    <x v="0"/>
    <x v="7"/>
    <x v="0"/>
    <s v="Invoiced"/>
    <s v="Invoiced"/>
    <s v="TRANSPORTATION"/>
    <n v="31.172000000000001"/>
    <n v="600"/>
    <s v="USD"/>
    <n v="600"/>
    <n v="18703.2"/>
    <n v="300"/>
    <s v="USD"/>
    <n v="300"/>
    <n v="9351.6"/>
    <n v="31.172000000000001"/>
    <n v="300"/>
    <n v="9351.6"/>
    <n v="1"/>
    <n v="4.3499999999999996"/>
    <n v="2.9000000000000004"/>
    <n v="3.625"/>
    <n v="10.875"/>
  </r>
  <r>
    <s v="DL-6514"/>
    <s v="Freight forwarder ABC"/>
    <x v="2"/>
    <s v="Zanzibar"/>
    <x v="1"/>
    <x v="24"/>
    <d v="2022-07-30T00:00:00"/>
    <d v="2022-08-28T00:00:00"/>
    <x v="0"/>
    <x v="7"/>
    <x v="0"/>
    <s v="Invoiced"/>
    <s v="Invoiced"/>
    <s v="TRANSPORTATION"/>
    <n v="33.933999999999997"/>
    <n v="600"/>
    <s v="USD"/>
    <n v="600"/>
    <n v="20360.399999999998"/>
    <n v="300"/>
    <s v="USD"/>
    <n v="300"/>
    <n v="10180.199999999999"/>
    <n v="33.933999999999997"/>
    <n v="300"/>
    <n v="10180.199999999999"/>
    <n v="1"/>
    <n v="4.3499999999999996"/>
    <n v="2.9000000000000004"/>
    <n v="3.625"/>
    <n v="10.875"/>
  </r>
  <r>
    <s v="DL-6515"/>
    <s v="Freight forwarder ABC"/>
    <x v="2"/>
    <s v="Addis Ababa"/>
    <x v="4"/>
    <x v="8"/>
    <d v="2022-07-30T00:00:00"/>
    <d v="2022-08-31T00:00:00"/>
    <x v="0"/>
    <x v="7"/>
    <x v="0"/>
    <s v="Invoiced"/>
    <s v="Invoiced"/>
    <s v="TRANSPORTATION"/>
    <n v="33.798000000000002"/>
    <n v="600"/>
    <s v="USD"/>
    <n v="600"/>
    <n v="20278.800000000003"/>
    <n v="300"/>
    <s v="USD"/>
    <n v="300"/>
    <n v="10139.400000000001"/>
    <n v="33.798000000000002"/>
    <n v="300"/>
    <n v="10139.400000000001"/>
    <n v="1"/>
    <n v="4.8"/>
    <n v="3.2"/>
    <n v="4"/>
    <n v="12"/>
  </r>
  <r>
    <s v="DL-6516"/>
    <s v="Freight forwarder ABC"/>
    <x v="2"/>
    <s v="Addis Ababa"/>
    <x v="2"/>
    <x v="14"/>
    <d v="2022-08-03T00:00:00"/>
    <d v="2022-08-28T00:00:00"/>
    <x v="0"/>
    <x v="7"/>
    <x v="0"/>
    <s v="Invoiced"/>
    <s v="Invoiced"/>
    <s v="TRANSPORTATION"/>
    <n v="30.86"/>
    <n v="600"/>
    <s v="USD"/>
    <n v="600"/>
    <n v="18516"/>
    <n v="300"/>
    <s v="USD"/>
    <n v="300"/>
    <n v="9258"/>
    <n v="30.86"/>
    <n v="300"/>
    <n v="9258"/>
    <n v="1"/>
    <n v="3.75"/>
    <n v="2.5"/>
    <n v="3.125"/>
    <n v="9.375"/>
  </r>
  <r>
    <s v="DL-6538"/>
    <s v="Freight forwarder ABC"/>
    <x v="1"/>
    <s v="Addis Ababa"/>
    <x v="0"/>
    <x v="23"/>
    <d v="2022-08-03T00:00:00"/>
    <d v="2022-08-30T00:00:00"/>
    <x v="0"/>
    <x v="7"/>
    <x v="0"/>
    <s v="Missing"/>
    <s v="Invoiced"/>
    <s v="TRANSPORTATION"/>
    <n v="22.372"/>
    <n v="600"/>
    <s v="USD"/>
    <n v="600"/>
    <n v="13423.2"/>
    <n v="300"/>
    <s v="USD"/>
    <n v="300"/>
    <n v="6711.6"/>
    <n v="22.372"/>
    <n v="300"/>
    <n v="6711.6"/>
    <n v="0"/>
    <n v="4.05"/>
    <n v="2.7"/>
    <n v="3.375"/>
    <n v="10.125"/>
  </r>
  <r>
    <s v="DL-6539"/>
    <s v="Freight forwarder ABC"/>
    <x v="1"/>
    <s v="Marrakech"/>
    <x v="3"/>
    <x v="4"/>
    <d v="2022-08-03T00:00:00"/>
    <d v="2022-08-30T00:00:00"/>
    <x v="0"/>
    <x v="7"/>
    <x v="0"/>
    <s v="Missing"/>
    <s v="Invoiced"/>
    <s v="TRANSPORTATION"/>
    <n v="20.811"/>
    <n v="600"/>
    <s v="USD"/>
    <n v="600"/>
    <n v="12486.6"/>
    <n v="300"/>
    <s v="USD"/>
    <n v="300"/>
    <n v="6243.3"/>
    <n v="20.811"/>
    <n v="300"/>
    <n v="6243.3"/>
    <n v="0"/>
    <n v="4.05"/>
    <n v="2.7"/>
    <n v="3.375"/>
    <n v="10.125"/>
  </r>
  <r>
    <s v="DL-6540"/>
    <s v="Freight forwarder ABC"/>
    <x v="1"/>
    <s v="Zanzibar"/>
    <x v="4"/>
    <x v="12"/>
    <d v="2022-08-03T00:00:00"/>
    <d v="2022-08-30T00:00:00"/>
    <x v="0"/>
    <x v="7"/>
    <x v="0"/>
    <s v="Missing"/>
    <s v="Invoiced"/>
    <s v="TRANSPORTATION"/>
    <n v="22.789000000000001"/>
    <n v="600"/>
    <s v="USD"/>
    <n v="600"/>
    <n v="13673.400000000001"/>
    <n v="300"/>
    <s v="USD"/>
    <n v="300"/>
    <n v="6836.7000000000007"/>
    <n v="22.789000000000001"/>
    <n v="300"/>
    <n v="6836.7000000000007"/>
    <n v="0"/>
    <n v="4.05"/>
    <n v="2.7"/>
    <n v="3.375"/>
    <n v="10.125"/>
  </r>
  <r>
    <s v="DL-6541"/>
    <s v="Freight forwarder ABC"/>
    <x v="1"/>
    <s v="Zanzibar"/>
    <x v="1"/>
    <x v="24"/>
    <d v="2022-08-03T00:00:00"/>
    <d v="2022-09-02T00:00:00"/>
    <x v="0"/>
    <x v="8"/>
    <x v="0"/>
    <s v="Missing"/>
    <s v="Invoiced"/>
    <s v="TRANSPORTATION"/>
    <n v="17.53"/>
    <n v="600"/>
    <s v="USD"/>
    <n v="600"/>
    <n v="10518"/>
    <n v="300"/>
    <s v="USD"/>
    <n v="300"/>
    <n v="5259"/>
    <n v="17.53"/>
    <n v="300"/>
    <n v="5259"/>
    <n v="0"/>
    <n v="4.5"/>
    <n v="3"/>
    <n v="3.75"/>
    <n v="11.25"/>
  </r>
  <r>
    <s v="DL-6542"/>
    <s v="Freight forwarder ABC"/>
    <x v="1"/>
    <s v="Mombasa"/>
    <x v="3"/>
    <x v="19"/>
    <d v="2022-08-03T00:00:00"/>
    <d v="2022-09-02T00:00:00"/>
    <x v="0"/>
    <x v="8"/>
    <x v="0"/>
    <s v="Missing"/>
    <s v="Invoiced"/>
    <s v="TRANSPORTATION"/>
    <n v="9.2319999999999993"/>
    <n v="600"/>
    <s v="USD"/>
    <n v="600"/>
    <n v="5539.2"/>
    <n v="300"/>
    <s v="USD"/>
    <n v="300"/>
    <n v="2769.6"/>
    <n v="9.2319999999999993"/>
    <n v="300"/>
    <n v="2769.6"/>
    <n v="0"/>
    <n v="4.5"/>
    <n v="3"/>
    <n v="3.75"/>
    <n v="11.25"/>
  </r>
  <r>
    <s v="DL-6543"/>
    <s v="Freight forwarder ABC"/>
    <x v="1"/>
    <s v="Mogadishu"/>
    <x v="2"/>
    <x v="2"/>
    <d v="2022-08-03T00:00:00"/>
    <d v="2022-09-02T00:00:00"/>
    <x v="0"/>
    <x v="8"/>
    <x v="0"/>
    <s v="Missing"/>
    <s v="Invoiced"/>
    <s v="TRANSPORTATION"/>
    <n v="25.366"/>
    <n v="600"/>
    <s v="USD"/>
    <n v="600"/>
    <n v="15219.6"/>
    <n v="300"/>
    <s v="USD"/>
    <n v="300"/>
    <n v="7609.8"/>
    <n v="25.366"/>
    <n v="300"/>
    <n v="7609.8"/>
    <n v="0"/>
    <n v="4.5"/>
    <n v="3"/>
    <n v="3.75"/>
    <n v="11.25"/>
  </r>
  <r>
    <s v="DL-6544"/>
    <s v="Freight forwarder ABC"/>
    <x v="1"/>
    <s v="Marrakech"/>
    <x v="4"/>
    <x v="21"/>
    <d v="2022-08-03T00:00:00"/>
    <d v="2022-09-09T00:00:00"/>
    <x v="0"/>
    <x v="8"/>
    <x v="0"/>
    <s v="Missing"/>
    <s v="Invoiced"/>
    <s v="TRANSPORTATION"/>
    <n v="15.3"/>
    <n v="600"/>
    <s v="USD"/>
    <n v="600"/>
    <n v="9180"/>
    <n v="300"/>
    <s v="USD"/>
    <n v="300"/>
    <n v="4590"/>
    <n v="15.3"/>
    <n v="300"/>
    <n v="4590"/>
    <n v="0"/>
    <n v="5.55"/>
    <n v="3.7"/>
    <n v="4.625"/>
    <n v="13.875"/>
  </r>
  <r>
    <s v="DL-6545"/>
    <s v="Freight forwarder ABC"/>
    <x v="1"/>
    <s v="Addis Ababa"/>
    <x v="0"/>
    <x v="23"/>
    <d v="2022-08-11T00:00:00"/>
    <d v="2022-09-02T00:00:00"/>
    <x v="0"/>
    <x v="8"/>
    <x v="0"/>
    <s v="Missing"/>
    <s v="Invoiced"/>
    <s v="TRANSPORTATION"/>
    <n v="23.69"/>
    <n v="600"/>
    <s v="USD"/>
    <n v="600"/>
    <n v="14214"/>
    <n v="300"/>
    <s v="USD"/>
    <n v="300"/>
    <n v="7107"/>
    <n v="23.69"/>
    <n v="300"/>
    <n v="7107"/>
    <n v="0"/>
    <n v="3.3"/>
    <n v="2.2000000000000002"/>
    <n v="2.75"/>
    <n v="8.25"/>
  </r>
  <r>
    <s v="DL-6546"/>
    <s v="Freight forwarder ABC"/>
    <x v="1"/>
    <s v="Mombasa"/>
    <x v="3"/>
    <x v="19"/>
    <d v="2022-08-16T00:00:00"/>
    <d v="2022-09-13T00:00:00"/>
    <x v="0"/>
    <x v="8"/>
    <x v="0"/>
    <s v="Missing"/>
    <s v="Invoiced"/>
    <s v="TRANSPORTATION"/>
    <n v="23.69"/>
    <n v="600"/>
    <s v="USD"/>
    <n v="600"/>
    <n v="14214"/>
    <n v="300"/>
    <s v="USD"/>
    <n v="300"/>
    <n v="7107"/>
    <n v="23.69"/>
    <n v="300"/>
    <n v="7107"/>
    <n v="0"/>
    <n v="4.2"/>
    <n v="2.8000000000000003"/>
    <n v="3.5"/>
    <n v="10.5"/>
  </r>
  <r>
    <s v="DL-6547"/>
    <s v="Freight forwarder ABC"/>
    <x v="1"/>
    <s v="Mombasa"/>
    <x v="1"/>
    <x v="18"/>
    <d v="2022-08-19T00:00:00"/>
    <d v="2022-09-13T00:00:00"/>
    <x v="0"/>
    <x v="8"/>
    <x v="0"/>
    <s v="Missing"/>
    <s v="Invoiced"/>
    <s v="TRANSPORTATION"/>
    <n v="5.2549999999999999"/>
    <n v="600"/>
    <s v="USD"/>
    <n v="600"/>
    <n v="3153"/>
    <n v="300"/>
    <s v="USD"/>
    <n v="300"/>
    <n v="1576.5"/>
    <n v="5.2549999999999999"/>
    <n v="300"/>
    <n v="1576.5"/>
    <n v="0"/>
    <n v="3.75"/>
    <n v="2.5"/>
    <n v="3.125"/>
    <n v="9.375"/>
  </r>
  <r>
    <s v="DL-6548"/>
    <s v="Freight forwarder ABC"/>
    <x v="1"/>
    <s v="Zanzibar"/>
    <x v="2"/>
    <x v="13"/>
    <d v="2022-08-20T00:00:00"/>
    <d v="2022-09-09T00:00:00"/>
    <x v="0"/>
    <x v="8"/>
    <x v="0"/>
    <s v="Missing"/>
    <s v="Missing"/>
    <s v="TRANSPORTATION"/>
    <n v="4.2619999999999996"/>
    <n v="600"/>
    <s v="USD"/>
    <n v="600"/>
    <n v="2557.1999999999998"/>
    <n v="300"/>
    <s v="USD"/>
    <n v="300"/>
    <n v="1278.5999999999999"/>
    <n v="4.2619999999999996"/>
    <n v="300"/>
    <n v="1278.5999999999999"/>
    <n v="0"/>
    <n v="3"/>
    <n v="2"/>
    <n v="2.5"/>
    <n v="7.5"/>
  </r>
  <r>
    <s v="DL-6549"/>
    <s v="Freight forwarder ABC"/>
    <x v="1"/>
    <s v="Mogadishu"/>
    <x v="0"/>
    <x v="0"/>
    <d v="2022-08-20T00:00:00"/>
    <d v="2022-09-09T00:00:00"/>
    <x v="0"/>
    <x v="8"/>
    <x v="0"/>
    <s v="Missing"/>
    <s v="Missing"/>
    <s v="TRANSPORTATION"/>
    <n v="11.385"/>
    <n v="600"/>
    <s v="USD"/>
    <n v="600"/>
    <n v="6831"/>
    <n v="300"/>
    <s v="USD"/>
    <n v="300"/>
    <n v="3415.5"/>
    <n v="11.385"/>
    <n v="300"/>
    <n v="3415.5"/>
    <n v="0"/>
    <n v="3"/>
    <n v="2"/>
    <n v="2.5"/>
    <n v="7.5"/>
  </r>
  <r>
    <s v="DL-6550"/>
    <s v="Freight forwarder ABC"/>
    <x v="1"/>
    <s v="Marrakech"/>
    <x v="0"/>
    <x v="5"/>
    <d v="2022-09-02T00:00:00"/>
    <s v="NULL"/>
    <x v="1"/>
    <x v="9"/>
    <x v="1"/>
    <s v="Missing"/>
    <s v="Missing"/>
    <s v="TRANSPORTATION"/>
    <n v="19.88"/>
    <n v="600"/>
    <s v="USD"/>
    <n v="600"/>
    <n v="11928"/>
    <n v="300"/>
    <s v="USD"/>
    <n v="300"/>
    <n v="5964"/>
    <n v="19.88"/>
    <n v="300"/>
    <n v="5964"/>
    <n v="0"/>
    <n v="0"/>
    <n v="0"/>
    <n v="0"/>
    <n v="0"/>
  </r>
  <r>
    <s v="DL-6551"/>
    <s v="Freight forwarder ABC"/>
    <x v="1"/>
    <s v="Marrakech"/>
    <x v="4"/>
    <x v="21"/>
    <d v="2022-09-02T00:00:00"/>
    <s v="NULL"/>
    <x v="1"/>
    <x v="9"/>
    <x v="1"/>
    <s v="Missing"/>
    <s v="Missing"/>
    <s v="TRANSPORTATION"/>
    <n v="20.100000000000001"/>
    <n v="600"/>
    <s v="USD"/>
    <n v="600"/>
    <n v="12060"/>
    <n v="300"/>
    <s v="USD"/>
    <n v="300"/>
    <n v="6030"/>
    <n v="20.100000000000001"/>
    <n v="300"/>
    <n v="6030"/>
    <n v="0"/>
    <n v="0"/>
    <n v="0"/>
    <n v="0"/>
    <n v="0"/>
  </r>
  <r>
    <s v="DL-6609"/>
    <s v="Freight forwarder ABC"/>
    <x v="2"/>
    <s v="Zanzibar"/>
    <x v="4"/>
    <x v="12"/>
    <d v="2022-08-14T00:00:00"/>
    <d v="2022-09-04T00:00:00"/>
    <x v="0"/>
    <x v="8"/>
    <x v="0"/>
    <s v="Missing"/>
    <s v="Invoiced"/>
    <s v="TRANSPORTATION"/>
    <n v="22.401060000000001"/>
    <n v="600"/>
    <s v="USD"/>
    <n v="600"/>
    <n v="13440.636"/>
    <n v="300"/>
    <s v="USD"/>
    <n v="300"/>
    <n v="6720.3180000000002"/>
    <n v="22.401060000000001"/>
    <n v="300"/>
    <n v="6720.3180000000002"/>
    <n v="1"/>
    <n v="3.15"/>
    <n v="2.1"/>
    <n v="2.625"/>
    <n v="7.875"/>
  </r>
  <r>
    <s v="DL-6610"/>
    <s v="Freight forwarder ABC"/>
    <x v="2"/>
    <s v="Addis Ababa"/>
    <x v="2"/>
    <x v="14"/>
    <d v="2022-08-14T00:00:00"/>
    <d v="2022-09-08T00:00:00"/>
    <x v="0"/>
    <x v="8"/>
    <x v="0"/>
    <s v="Missing"/>
    <s v="Approval Pending"/>
    <s v="TRANSPORTATION"/>
    <n v="27.593430000000001"/>
    <n v="600"/>
    <s v="USD"/>
    <n v="600"/>
    <n v="16556.058000000001"/>
    <n v="300"/>
    <s v="USD"/>
    <n v="300"/>
    <n v="8278.0290000000005"/>
    <n v="27.593430000000001"/>
    <n v="300"/>
    <n v="8278.0290000000005"/>
    <n v="0"/>
    <n v="3.75"/>
    <n v="2.5"/>
    <n v="3.125"/>
    <n v="9.375"/>
  </r>
  <r>
    <s v="DL-6611"/>
    <s v="Freight forwarder ABC"/>
    <x v="2"/>
    <s v="Mogadishu"/>
    <x v="1"/>
    <x v="1"/>
    <d v="2022-08-13T00:00:00"/>
    <d v="2022-09-07T00:00:00"/>
    <x v="0"/>
    <x v="8"/>
    <x v="0"/>
    <s v="Missing"/>
    <s v="Invoiced"/>
    <s v="TRANSPORTATION"/>
    <n v="24.97062"/>
    <n v="600"/>
    <s v="USD"/>
    <n v="600"/>
    <n v="14982.371999999999"/>
    <n v="300"/>
    <s v="USD"/>
    <n v="300"/>
    <n v="7491.1859999999997"/>
    <n v="24.97062"/>
    <n v="300"/>
    <n v="7491.1859999999997"/>
    <n v="1"/>
    <n v="3.75"/>
    <n v="2.5"/>
    <n v="3.125"/>
    <n v="9.375"/>
  </r>
  <r>
    <s v="DL-6612"/>
    <s v="Freight forwarder ABC"/>
    <x v="2"/>
    <s v="Marrakech"/>
    <x v="1"/>
    <x v="9"/>
    <d v="2022-08-14T00:00:00"/>
    <d v="2022-09-04T00:00:00"/>
    <x v="0"/>
    <x v="8"/>
    <x v="0"/>
    <s v="Missing"/>
    <s v="Invoiced"/>
    <s v="TRANSPORTATION"/>
    <n v="29.72315"/>
    <n v="600"/>
    <s v="USD"/>
    <n v="600"/>
    <n v="17833.89"/>
    <n v="300"/>
    <s v="USD"/>
    <n v="300"/>
    <n v="8916.9449999999997"/>
    <n v="29.72315"/>
    <n v="300"/>
    <n v="8916.9449999999997"/>
    <n v="1"/>
    <n v="3.15"/>
    <n v="2.1"/>
    <n v="2.625"/>
    <n v="7.875"/>
  </r>
  <r>
    <s v="DL-6613"/>
    <s v="Freight forwarder ABC"/>
    <x v="2"/>
    <s v="Mogadishu"/>
    <x v="4"/>
    <x v="16"/>
    <d v="2022-08-15T00:00:00"/>
    <d v="2022-09-03T00:00:00"/>
    <x v="0"/>
    <x v="8"/>
    <x v="0"/>
    <s v="Missing"/>
    <s v="Invoiced"/>
    <s v="TRANSPORTATION"/>
    <n v="25.12077"/>
    <n v="600"/>
    <s v="USD"/>
    <n v="600"/>
    <n v="15072.462"/>
    <n v="300"/>
    <s v="USD"/>
    <n v="300"/>
    <n v="7536.2309999999998"/>
    <n v="25.12077"/>
    <n v="300"/>
    <n v="7536.2309999999998"/>
    <n v="1"/>
    <n v="2.85"/>
    <n v="1.9000000000000001"/>
    <n v="2.375"/>
    <n v="7.125"/>
  </r>
  <r>
    <s v="DL-6614"/>
    <s v="Freight forwarder ABC"/>
    <x v="2"/>
    <s v="Mombasa"/>
    <x v="1"/>
    <x v="18"/>
    <d v="2022-08-15T00:00:00"/>
    <d v="2022-09-02T00:00:00"/>
    <x v="0"/>
    <x v="8"/>
    <x v="0"/>
    <s v="Missing"/>
    <s v="Invoiced"/>
    <s v="TRANSPORTATION"/>
    <n v="18.720040000000001"/>
    <n v="600"/>
    <s v="USD"/>
    <n v="600"/>
    <n v="11232.024000000001"/>
    <n v="300"/>
    <s v="USD"/>
    <n v="300"/>
    <n v="5616.0120000000006"/>
    <n v="18.720040000000001"/>
    <n v="300"/>
    <n v="5616.0120000000006"/>
    <n v="1"/>
    <n v="2.6999999999999997"/>
    <n v="1.8"/>
    <n v="2.25"/>
    <n v="6.75"/>
  </r>
  <r>
    <s v="DL-6615"/>
    <s v="Freight forwarder ABC"/>
    <x v="2"/>
    <s v="Marrakech"/>
    <x v="4"/>
    <x v="21"/>
    <d v="2022-08-15T00:00:00"/>
    <d v="2022-09-04T00:00:00"/>
    <x v="0"/>
    <x v="8"/>
    <x v="0"/>
    <s v="Missing"/>
    <s v="Invoiced"/>
    <s v="TRANSPORTATION"/>
    <n v="25.41037"/>
    <n v="600"/>
    <s v="USD"/>
    <n v="600"/>
    <n v="15246.222"/>
    <n v="300"/>
    <s v="USD"/>
    <n v="300"/>
    <n v="7623.1109999999999"/>
    <n v="25.41037"/>
    <n v="300"/>
    <n v="7623.1109999999999"/>
    <n v="1"/>
    <n v="3"/>
    <n v="2"/>
    <n v="2.5"/>
    <n v="7.5"/>
  </r>
  <r>
    <s v="DL-6616"/>
    <s v="Freight forwarder ABC"/>
    <x v="2"/>
    <s v="Mombasa"/>
    <x v="2"/>
    <x v="3"/>
    <d v="2022-08-13T00:00:00"/>
    <d v="2022-09-05T00:00:00"/>
    <x v="0"/>
    <x v="8"/>
    <x v="0"/>
    <s v="Missing"/>
    <s v="Invoiced"/>
    <s v="TRANSPORTATION"/>
    <n v="27.59263"/>
    <n v="600"/>
    <s v="USD"/>
    <n v="600"/>
    <n v="16555.578000000001"/>
    <n v="300"/>
    <s v="USD"/>
    <n v="300"/>
    <n v="8277.7890000000007"/>
    <n v="27.592630000000003"/>
    <n v="300"/>
    <n v="8277.7890000000007"/>
    <n v="1"/>
    <n v="3.4499999999999997"/>
    <n v="2.3000000000000003"/>
    <n v="2.875"/>
    <n v="8.625"/>
  </r>
  <r>
    <s v="DL-6617"/>
    <s v="Freight forwarder ABC"/>
    <x v="2"/>
    <s v="Addis Ababa"/>
    <x v="1"/>
    <x v="17"/>
    <d v="2022-08-15T00:00:00"/>
    <d v="2022-09-07T00:00:00"/>
    <x v="0"/>
    <x v="8"/>
    <x v="0"/>
    <s v="Missing"/>
    <s v="Invoiced"/>
    <s v="TRANSPORTATION"/>
    <n v="15.7006"/>
    <n v="600"/>
    <s v="USD"/>
    <n v="600"/>
    <n v="9420.36"/>
    <n v="300"/>
    <s v="USD"/>
    <n v="300"/>
    <n v="4710.18"/>
    <n v="15.700600000000001"/>
    <n v="300"/>
    <n v="4710.18"/>
    <n v="0"/>
    <n v="3.4499999999999997"/>
    <n v="2.3000000000000003"/>
    <n v="2.875"/>
    <n v="8.625"/>
  </r>
  <r>
    <s v="DL-6618"/>
    <s v="Freight forwarder ABC"/>
    <x v="2"/>
    <s v="Marrakech"/>
    <x v="3"/>
    <x v="4"/>
    <d v="2022-08-15T00:00:00"/>
    <d v="2022-09-05T00:00:00"/>
    <x v="0"/>
    <x v="8"/>
    <x v="0"/>
    <s v="Missing"/>
    <s v="Invoiced"/>
    <s v="TRANSPORTATION"/>
    <n v="24.081230000000001"/>
    <n v="600"/>
    <s v="USD"/>
    <n v="600"/>
    <n v="14448.738000000001"/>
    <n v="300"/>
    <s v="USD"/>
    <n v="300"/>
    <n v="7224.3690000000006"/>
    <n v="24.081230000000001"/>
    <n v="300"/>
    <n v="7224.3690000000006"/>
    <n v="1"/>
    <n v="3.15"/>
    <n v="2.1"/>
    <n v="2.625"/>
    <n v="7.875"/>
  </r>
  <r>
    <s v="DL-6619"/>
    <s v="Freight forwarder ABC"/>
    <x v="2"/>
    <s v="Mogadishu"/>
    <x v="3"/>
    <x v="20"/>
    <d v="2022-08-17T00:00:00"/>
    <d v="2022-09-15T00:00:00"/>
    <x v="0"/>
    <x v="8"/>
    <x v="0"/>
    <s v="Missing"/>
    <s v="Missing"/>
    <s v="TRANSPORTATION"/>
    <n v="26.30312"/>
    <n v="600"/>
    <s v="USD"/>
    <n v="600"/>
    <n v="15781.871999999999"/>
    <n v="300"/>
    <s v="USD"/>
    <n v="300"/>
    <n v="7890.9359999999997"/>
    <n v="26.30312"/>
    <n v="300"/>
    <n v="7890.9359999999997"/>
    <n v="0"/>
    <n v="4.3499999999999996"/>
    <n v="2.9000000000000004"/>
    <n v="3.625"/>
    <n v="10.875"/>
  </r>
  <r>
    <s v="DL-6620"/>
    <s v="Freight forwarder ABC"/>
    <x v="2"/>
    <s v="Mogadishu"/>
    <x v="2"/>
    <x v="2"/>
    <d v="2022-08-13T00:00:00"/>
    <d v="2022-09-05T00:00:00"/>
    <x v="0"/>
    <x v="8"/>
    <x v="0"/>
    <s v="Missing"/>
    <s v="Invoiced"/>
    <s v="TRANSPORTATION"/>
    <n v="28.661480000000001"/>
    <n v="600"/>
    <s v="USD"/>
    <n v="600"/>
    <n v="17196.887999999999"/>
    <n v="300"/>
    <s v="USD"/>
    <n v="300"/>
    <n v="8598.4439999999995"/>
    <n v="28.661479999999997"/>
    <n v="300"/>
    <n v="8598.4439999999995"/>
    <n v="1"/>
    <n v="3.4499999999999997"/>
    <n v="2.3000000000000003"/>
    <n v="2.875"/>
    <n v="8.625"/>
  </r>
  <r>
    <s v="DL-6621"/>
    <s v="Freight forwarder ABC"/>
    <x v="2"/>
    <s v="Mombasa"/>
    <x v="0"/>
    <x v="11"/>
    <d v="2022-08-16T00:00:00"/>
    <d v="2022-09-10T00:00:00"/>
    <x v="0"/>
    <x v="8"/>
    <x v="0"/>
    <s v="Missing"/>
    <s v="Approval Pending"/>
    <s v="TRANSPORTATION"/>
    <n v="27.261040000000001"/>
    <n v="600"/>
    <s v="USD"/>
    <n v="600"/>
    <n v="16356.624000000002"/>
    <n v="300"/>
    <s v="USD"/>
    <n v="300"/>
    <n v="8178.3120000000008"/>
    <n v="27.261040000000001"/>
    <n v="300"/>
    <n v="8178.3120000000008"/>
    <n v="0"/>
    <n v="3.75"/>
    <n v="2.5"/>
    <n v="3.125"/>
    <n v="9.375"/>
  </r>
  <r>
    <s v="DL-6622"/>
    <s v="Freight forwarder ABC"/>
    <x v="2"/>
    <s v="Mogadishu"/>
    <x v="0"/>
    <x v="0"/>
    <d v="2022-08-15T00:00:00"/>
    <d v="2022-09-05T00:00:00"/>
    <x v="0"/>
    <x v="8"/>
    <x v="0"/>
    <s v="Missing"/>
    <s v="Invoiced"/>
    <s v="TRANSPORTATION"/>
    <n v="24.189699999999998"/>
    <n v="600"/>
    <s v="USD"/>
    <n v="600"/>
    <n v="14513.82"/>
    <n v="300"/>
    <s v="USD"/>
    <n v="300"/>
    <n v="7256.91"/>
    <n v="24.189699999999998"/>
    <n v="300"/>
    <n v="7256.91"/>
    <n v="1"/>
    <n v="3.15"/>
    <n v="2.1"/>
    <n v="2.625"/>
    <n v="7.875"/>
  </r>
  <r>
    <s v="DL-6623"/>
    <s v="Freight forwarder ABC"/>
    <x v="2"/>
    <s v="Mogadishu"/>
    <x v="0"/>
    <x v="0"/>
    <d v="2022-08-13T00:00:00"/>
    <d v="2022-09-02T00:00:00"/>
    <x v="0"/>
    <x v="8"/>
    <x v="0"/>
    <s v="Missing"/>
    <s v="Invoiced"/>
    <s v="TRANSPORTATION"/>
    <n v="27.01896"/>
    <n v="600"/>
    <s v="USD"/>
    <n v="600"/>
    <n v="16211.376"/>
    <n v="300"/>
    <s v="USD"/>
    <n v="300"/>
    <n v="8105.6880000000001"/>
    <n v="27.01896"/>
    <n v="300"/>
    <n v="8105.6880000000001"/>
    <n v="1"/>
    <n v="3"/>
    <n v="2"/>
    <n v="2.5"/>
    <n v="7.5"/>
  </r>
  <r>
    <s v="DL-6624"/>
    <s v="Freight forwarder ABC"/>
    <x v="2"/>
    <s v="Marrakech"/>
    <x v="3"/>
    <x v="4"/>
    <d v="2022-08-26T00:00:00"/>
    <s v="NULL"/>
    <x v="1"/>
    <x v="9"/>
    <x v="1"/>
    <s v="Missing"/>
    <s v="Missing"/>
    <s v="TRANSPORTATION"/>
    <n v="24.915852000000001"/>
    <n v="600"/>
    <s v="USD"/>
    <n v="600"/>
    <n v="14949.511200000001"/>
    <n v="300"/>
    <s v="USD"/>
    <n v="300"/>
    <n v="7474.7556000000004"/>
    <n v="24.915852000000001"/>
    <n v="300"/>
    <n v="7474.7556000000004"/>
    <n v="0"/>
    <n v="0"/>
    <n v="0"/>
    <n v="0"/>
    <n v="0"/>
  </r>
  <r>
    <s v="DL-6625"/>
    <s v="Freight forwarder ABC"/>
    <x v="2"/>
    <s v="Mombasa"/>
    <x v="4"/>
    <x v="6"/>
    <d v="2022-08-14T00:00:00"/>
    <d v="2022-09-07T00:00:00"/>
    <x v="0"/>
    <x v="8"/>
    <x v="0"/>
    <s v="Missing"/>
    <s v="Invoiced"/>
    <s v="TRANSPORTATION"/>
    <n v="21.437719999999999"/>
    <n v="600"/>
    <s v="USD"/>
    <n v="600"/>
    <n v="12862.632"/>
    <n v="300"/>
    <s v="USD"/>
    <n v="300"/>
    <n v="6431.3159999999998"/>
    <n v="21.437719999999999"/>
    <n v="300"/>
    <n v="6431.3159999999998"/>
    <n v="1"/>
    <n v="3.5999999999999996"/>
    <n v="2.4000000000000004"/>
    <n v="3"/>
    <n v="9"/>
  </r>
  <r>
    <s v="DL-6626"/>
    <s v="Freight forwarder ABC"/>
    <x v="2"/>
    <s v="Mombasa"/>
    <x v="2"/>
    <x v="3"/>
    <d v="2022-08-20T00:00:00"/>
    <d v="2022-09-10T00:00:00"/>
    <x v="0"/>
    <x v="8"/>
    <x v="0"/>
    <s v="Missing"/>
    <s v="Missing"/>
    <s v="TRANSPORTATION"/>
    <n v="18.475750000000001"/>
    <n v="600"/>
    <s v="USD"/>
    <n v="600"/>
    <n v="11085.45"/>
    <n v="300"/>
    <s v="USD"/>
    <n v="300"/>
    <n v="5542.7250000000004"/>
    <n v="18.475750000000001"/>
    <n v="300"/>
    <n v="5542.7250000000004"/>
    <n v="1"/>
    <n v="3.15"/>
    <n v="2.1"/>
    <n v="2.625"/>
    <n v="7.875"/>
  </r>
  <r>
    <s v="DL-6627"/>
    <s v="Freight forwarder ABC"/>
    <x v="2"/>
    <s v="Addis Ababa"/>
    <x v="3"/>
    <x v="7"/>
    <d v="2022-08-18T00:00:00"/>
    <d v="2022-09-07T00:00:00"/>
    <x v="0"/>
    <x v="8"/>
    <x v="0"/>
    <s v="Missing"/>
    <s v="Invoiced"/>
    <s v="TRANSPORTATION"/>
    <n v="26.867349999999998"/>
    <n v="600"/>
    <s v="USD"/>
    <n v="600"/>
    <n v="16120.41"/>
    <n v="300"/>
    <s v="USD"/>
    <n v="300"/>
    <n v="8060.2049999999999"/>
    <n v="26.867349999999998"/>
    <n v="300"/>
    <n v="8060.2049999999999"/>
    <n v="1"/>
    <n v="3"/>
    <n v="2"/>
    <n v="2.5"/>
    <n v="7.5"/>
  </r>
  <r>
    <s v="DL-6628"/>
    <s v="Freight forwarder ABC"/>
    <x v="2"/>
    <s v="Zanzibar"/>
    <x v="2"/>
    <x v="13"/>
    <d v="2022-08-16T00:00:00"/>
    <d v="2022-09-09T00:00:00"/>
    <x v="0"/>
    <x v="8"/>
    <x v="0"/>
    <s v="Missing"/>
    <s v="Approval Pending"/>
    <s v="TRANSPORTATION"/>
    <n v="27.988099999999999"/>
    <n v="600"/>
    <s v="USD"/>
    <n v="600"/>
    <n v="16792.86"/>
    <n v="300"/>
    <s v="USD"/>
    <n v="300"/>
    <n v="8396.43"/>
    <n v="27.988099999999999"/>
    <n v="300"/>
    <n v="8396.43"/>
    <n v="0"/>
    <n v="3.5999999999999996"/>
    <n v="2.4000000000000004"/>
    <n v="3"/>
    <n v="9"/>
  </r>
  <r>
    <s v="DL-6629"/>
    <s v="Freight forwarder ABC"/>
    <x v="2"/>
    <s v="Zanzibar"/>
    <x v="2"/>
    <x v="13"/>
    <d v="2022-08-19T00:00:00"/>
    <d v="2022-09-13T00:00:00"/>
    <x v="0"/>
    <x v="8"/>
    <x v="0"/>
    <s v="Missing"/>
    <s v="Missing"/>
    <s v="TRANSPORTATION"/>
    <n v="28.480560000000001"/>
    <n v="600"/>
    <s v="USD"/>
    <n v="600"/>
    <n v="17088.335999999999"/>
    <n v="300"/>
    <s v="USD"/>
    <n v="300"/>
    <n v="8544.1679999999997"/>
    <n v="28.480560000000001"/>
    <n v="300"/>
    <n v="8544.1679999999997"/>
    <n v="1"/>
    <n v="3.75"/>
    <n v="2.5"/>
    <n v="3.125"/>
    <n v="9.375"/>
  </r>
  <r>
    <s v="DL-6630"/>
    <s v="Freight forwarder ABC"/>
    <x v="2"/>
    <s v="Mogadishu"/>
    <x v="1"/>
    <x v="1"/>
    <d v="2022-08-18T00:00:00"/>
    <d v="2022-09-09T00:00:00"/>
    <x v="0"/>
    <x v="8"/>
    <x v="0"/>
    <s v="Missing"/>
    <s v="Approval Pending"/>
    <s v="TRANSPORTATION"/>
    <n v="17.06146"/>
    <n v="600"/>
    <s v="USD"/>
    <n v="600"/>
    <n v="10236.876"/>
    <n v="300"/>
    <s v="USD"/>
    <n v="300"/>
    <n v="5118.4380000000001"/>
    <n v="17.06146"/>
    <n v="300"/>
    <n v="5118.4380000000001"/>
    <n v="1"/>
    <n v="3.3"/>
    <n v="2.2000000000000002"/>
    <n v="2.75"/>
    <n v="8.25"/>
  </r>
  <r>
    <s v="DL-6631"/>
    <s v="Freight forwarder ABC"/>
    <x v="2"/>
    <s v="Zanzibar"/>
    <x v="3"/>
    <x v="10"/>
    <d v="2022-08-27T00:00:00"/>
    <s v="NULL"/>
    <x v="1"/>
    <x v="9"/>
    <x v="1"/>
    <s v="Missing"/>
    <s v="Missing"/>
    <s v="TRANSPORTATION"/>
    <n v="23.138020000000001"/>
    <n v="600"/>
    <s v="USD"/>
    <n v="600"/>
    <n v="13882.812"/>
    <n v="300"/>
    <s v="USD"/>
    <n v="300"/>
    <n v="6941.4059999999999"/>
    <n v="23.138020000000001"/>
    <n v="300"/>
    <n v="6941.4059999999999"/>
    <n v="0"/>
    <n v="0"/>
    <n v="0"/>
    <n v="0"/>
    <n v="0"/>
  </r>
  <r>
    <s v="DL-6632"/>
    <s v="Freight forwarder ABC"/>
    <x v="2"/>
    <s v="Mombasa"/>
    <x v="0"/>
    <x v="11"/>
    <d v="2022-08-28T00:00:00"/>
    <s v="NULL"/>
    <x v="1"/>
    <x v="9"/>
    <x v="1"/>
    <s v="Missing"/>
    <s v="Missing"/>
    <s v="TRANSPORTATION"/>
    <n v="23.282070000000001"/>
    <n v="600"/>
    <s v="USD"/>
    <n v="600"/>
    <n v="13969.242"/>
    <n v="300"/>
    <s v="USD"/>
    <n v="300"/>
    <n v="6984.6210000000001"/>
    <n v="23.282070000000001"/>
    <n v="300"/>
    <n v="6984.6210000000001"/>
    <n v="0"/>
    <n v="0"/>
    <n v="0"/>
    <n v="0"/>
    <n v="0"/>
  </r>
  <r>
    <s v="DL-6633"/>
    <s v="Freight forwarder ABC"/>
    <x v="2"/>
    <s v="Marrakech"/>
    <x v="2"/>
    <x v="22"/>
    <d v="2022-08-15T00:00:00"/>
    <d v="2022-09-08T00:00:00"/>
    <x v="0"/>
    <x v="8"/>
    <x v="0"/>
    <s v="Missing"/>
    <s v="Approval Pending"/>
    <s v="TRANSPORTATION"/>
    <n v="21.580500000000001"/>
    <n v="600"/>
    <s v="USD"/>
    <n v="600"/>
    <n v="12948.300000000001"/>
    <n v="300"/>
    <s v="USD"/>
    <n v="300"/>
    <n v="6474.1500000000005"/>
    <n v="21.580500000000001"/>
    <n v="300"/>
    <n v="6474.1500000000005"/>
    <n v="0"/>
    <n v="3.5999999999999996"/>
    <n v="2.4000000000000004"/>
    <n v="3"/>
    <n v="9"/>
  </r>
  <r>
    <s v="DL-6634"/>
    <s v="Freight forwarder ABC"/>
    <x v="2"/>
    <s v="Addis Ababa"/>
    <x v="0"/>
    <x v="23"/>
    <d v="2022-08-30T00:00:00"/>
    <s v="NULL"/>
    <x v="1"/>
    <x v="9"/>
    <x v="1"/>
    <s v="Missing"/>
    <s v="Missing"/>
    <s v="TRANSPORTATION"/>
    <n v="23.449470000000002"/>
    <n v="600"/>
    <s v="USD"/>
    <n v="600"/>
    <n v="14069.682000000001"/>
    <n v="300"/>
    <s v="USD"/>
    <n v="300"/>
    <n v="7034.8410000000003"/>
    <n v="23.449470000000002"/>
    <n v="300"/>
    <n v="7034.8410000000003"/>
    <n v="0"/>
    <n v="0"/>
    <n v="0"/>
    <n v="0"/>
    <n v="0"/>
  </r>
  <r>
    <s v="DL-6635"/>
    <s v="Freight forwarder ABC"/>
    <x v="2"/>
    <s v="Marrakech"/>
    <x v="1"/>
    <x v="9"/>
    <d v="2022-09-01T00:00:00"/>
    <s v="NULL"/>
    <x v="1"/>
    <x v="9"/>
    <x v="1"/>
    <s v="Missing"/>
    <s v="Missing"/>
    <s v="TRANSPORTATION"/>
    <n v="27.191109999999998"/>
    <n v="600"/>
    <s v="USD"/>
    <n v="600"/>
    <n v="16314.665999999999"/>
    <n v="300"/>
    <s v="USD"/>
    <n v="300"/>
    <n v="8157.3329999999996"/>
    <n v="27.191109999999998"/>
    <n v="300"/>
    <n v="8157.3329999999996"/>
    <n v="0"/>
    <n v="0"/>
    <n v="0"/>
    <n v="0"/>
    <n v="0"/>
  </r>
  <r>
    <s v="DL-6636"/>
    <s v="Freight forwarder ABC"/>
    <x v="2"/>
    <s v="Zanzibar"/>
    <x v="4"/>
    <x v="12"/>
    <d v="2022-09-03T00:00:00"/>
    <s v="NULL"/>
    <x v="1"/>
    <x v="9"/>
    <x v="1"/>
    <s v="Missing"/>
    <s v="Missing"/>
    <s v="TRANSPORTATION"/>
    <n v="16.74062"/>
    <n v="600"/>
    <s v="USD"/>
    <n v="600"/>
    <n v="10044.371999999999"/>
    <n v="300"/>
    <s v="USD"/>
    <n v="300"/>
    <n v="5022.1859999999997"/>
    <n v="16.74062"/>
    <n v="300"/>
    <n v="5022.1859999999997"/>
    <n v="0"/>
    <n v="0"/>
    <n v="0"/>
    <n v="0"/>
    <n v="0"/>
  </r>
  <r>
    <s v="DL-6637"/>
    <s v="Freight forwarder ABC"/>
    <x v="2"/>
    <s v="Mombasa"/>
    <x v="1"/>
    <x v="18"/>
    <d v="2022-09-01T00:00:00"/>
    <s v="NULL"/>
    <x v="1"/>
    <x v="9"/>
    <x v="1"/>
    <s v="Missing"/>
    <s v="Missing"/>
    <s v="TRANSPORTATION"/>
    <n v="25.119389999999999"/>
    <n v="600"/>
    <s v="USD"/>
    <n v="600"/>
    <n v="15071.634"/>
    <n v="300"/>
    <s v="USD"/>
    <n v="300"/>
    <n v="7535.817"/>
    <n v="25.119389999999999"/>
    <n v="300"/>
    <n v="7535.817"/>
    <n v="0"/>
    <n v="0"/>
    <n v="0"/>
    <n v="0"/>
    <n v="0"/>
  </r>
  <r>
    <s v="DL-6638"/>
    <s v="Freight forwarder ABC"/>
    <x v="2"/>
    <s v="Marrakech"/>
    <x v="4"/>
    <x v="21"/>
    <d v="2022-08-31T00:00:00"/>
    <s v="NULL"/>
    <x v="1"/>
    <x v="9"/>
    <x v="1"/>
    <s v="Missing"/>
    <s v="Missing"/>
    <s v="TRANSPORTATION"/>
    <n v="17.25243"/>
    <n v="600"/>
    <s v="USD"/>
    <n v="600"/>
    <n v="10351.458000000001"/>
    <n v="300"/>
    <s v="USD"/>
    <n v="300"/>
    <n v="5175.7290000000003"/>
    <n v="17.25243"/>
    <n v="300"/>
    <n v="5175.7290000000003"/>
    <n v="0"/>
    <n v="0"/>
    <n v="0"/>
    <n v="0"/>
    <n v="0"/>
  </r>
  <r>
    <s v="DL-6639"/>
    <s v="Freight forwarder ABC"/>
    <x v="2"/>
    <s v="Mogadishu"/>
    <x v="0"/>
    <x v="0"/>
    <d v="2022-08-30T00:00:00"/>
    <s v="NULL"/>
    <x v="1"/>
    <x v="9"/>
    <x v="1"/>
    <s v="Missing"/>
    <s v="Missing"/>
    <s v="TRANSPORTATION"/>
    <n v="18.307169999999999"/>
    <n v="600"/>
    <s v="USD"/>
    <n v="600"/>
    <n v="10984.302"/>
    <n v="300"/>
    <s v="USD"/>
    <n v="300"/>
    <n v="5492.1509999999998"/>
    <n v="18.307169999999999"/>
    <n v="300"/>
    <n v="5492.1509999999998"/>
    <n v="0"/>
    <n v="0"/>
    <n v="0"/>
    <n v="0"/>
    <n v="0"/>
  </r>
  <r>
    <s v="DL-6640"/>
    <s v="Freight forwarder ABC"/>
    <x v="2"/>
    <s v="Marrakech"/>
    <x v="4"/>
    <x v="21"/>
    <d v="2022-08-31T00:00:00"/>
    <s v="NULL"/>
    <x v="1"/>
    <x v="9"/>
    <x v="1"/>
    <s v="Missing"/>
    <s v="Missing"/>
    <s v="TRANSPORTATION"/>
    <n v="21.47709"/>
    <n v="600"/>
    <s v="USD"/>
    <n v="600"/>
    <n v="12886.254000000001"/>
    <n v="300"/>
    <s v="USD"/>
    <n v="300"/>
    <n v="6443.1270000000004"/>
    <n v="21.47709"/>
    <n v="300"/>
    <n v="6443.1270000000004"/>
    <n v="0"/>
    <n v="0"/>
    <n v="0"/>
    <n v="0"/>
    <n v="0"/>
  </r>
  <r>
    <s v="DL-6641"/>
    <s v="Freight forwarder ABC"/>
    <x v="2"/>
    <s v="Zanzibar"/>
    <x v="0"/>
    <x v="15"/>
    <d v="2022-09-01T00:00:00"/>
    <s v="NULL"/>
    <x v="1"/>
    <x v="9"/>
    <x v="1"/>
    <s v="Missing"/>
    <s v="Missing"/>
    <s v="TRANSPORTATION"/>
    <n v="26.69669"/>
    <n v="600"/>
    <s v="USD"/>
    <n v="600"/>
    <n v="16018.014000000001"/>
    <n v="300"/>
    <s v="USD"/>
    <n v="300"/>
    <n v="8009.0070000000005"/>
    <n v="26.69669"/>
    <n v="300"/>
    <n v="8009.0070000000005"/>
    <n v="0"/>
    <n v="0"/>
    <n v="0"/>
    <n v="0"/>
    <n v="0"/>
  </r>
  <r>
    <s v="DL-6642"/>
    <s v="Freight forwarder ABC"/>
    <x v="2"/>
    <s v="Mogadishu"/>
    <x v="0"/>
    <x v="0"/>
    <d v="2022-08-30T00:00:00"/>
    <s v="NULL"/>
    <x v="1"/>
    <x v="9"/>
    <x v="1"/>
    <s v="Missing"/>
    <s v="Missing"/>
    <s v="TRANSPORTATION"/>
    <n v="23.220559999999999"/>
    <n v="600"/>
    <s v="USD"/>
    <n v="600"/>
    <n v="13932.335999999999"/>
    <n v="300"/>
    <s v="USD"/>
    <n v="300"/>
    <n v="6966.1679999999997"/>
    <n v="23.220559999999999"/>
    <n v="300"/>
    <n v="6966.1679999999997"/>
    <n v="0"/>
    <n v="0"/>
    <n v="0"/>
    <n v="0"/>
    <n v="0"/>
  </r>
  <r>
    <s v="DL-6643"/>
    <s v="Freight forwarder ABC"/>
    <x v="2"/>
    <s v="Addis Ababa"/>
    <x v="4"/>
    <x v="8"/>
    <d v="2022-08-30T00:00:00"/>
    <s v="NULL"/>
    <x v="1"/>
    <x v="9"/>
    <x v="1"/>
    <s v="Missing"/>
    <s v="Missing"/>
    <s v="TRANSPORTATION"/>
    <n v="21.635159999999999"/>
    <n v="600"/>
    <s v="USD"/>
    <n v="600"/>
    <n v="12981.096"/>
    <n v="300"/>
    <s v="USD"/>
    <n v="300"/>
    <n v="6490.5479999999998"/>
    <n v="21.635159999999999"/>
    <n v="300"/>
    <n v="6490.5479999999998"/>
    <n v="0"/>
    <n v="0"/>
    <n v="0"/>
    <n v="0"/>
    <n v="0"/>
  </r>
  <r>
    <s v="DL-6644"/>
    <s v="Freight forwarder ABC"/>
    <x v="2"/>
    <s v="Mombasa"/>
    <x v="1"/>
    <x v="18"/>
    <d v="2022-08-29T00:00:00"/>
    <d v="2022-09-15T00:00:00"/>
    <x v="0"/>
    <x v="8"/>
    <x v="0"/>
    <s v="Missing"/>
    <s v="Missing"/>
    <s v="TRANSPORTATION"/>
    <n v="25.147690000000001"/>
    <n v="600"/>
    <s v="USD"/>
    <n v="600"/>
    <n v="15088.614"/>
    <n v="300"/>
    <s v="USD"/>
    <n v="300"/>
    <n v="7544.3069999999998"/>
    <n v="25.147690000000001"/>
    <n v="300"/>
    <n v="7544.3069999999998"/>
    <n v="0"/>
    <n v="2.5499999999999998"/>
    <n v="1.7000000000000002"/>
    <n v="2.125"/>
    <n v="6.375"/>
  </r>
  <r>
    <s v="DL-6645"/>
    <s v="Freight forwarder ABC"/>
    <x v="2"/>
    <s v="Marrakech"/>
    <x v="0"/>
    <x v="5"/>
    <d v="2022-09-04T00:00:00"/>
    <s v="NULL"/>
    <x v="1"/>
    <x v="9"/>
    <x v="1"/>
    <s v="Missing"/>
    <s v="Missing"/>
    <s v="TRANSPORTATION"/>
    <n v="19.173300000000001"/>
    <n v="600"/>
    <s v="USD"/>
    <n v="600"/>
    <n v="11503.980000000001"/>
    <n v="300"/>
    <s v="USD"/>
    <n v="300"/>
    <n v="5751.9900000000007"/>
    <n v="19.173300000000001"/>
    <n v="300"/>
    <n v="5751.9900000000007"/>
    <n v="0"/>
    <n v="0"/>
    <n v="0"/>
    <n v="0"/>
    <n v="0"/>
  </r>
  <r>
    <s v="DL-6646"/>
    <s v="Freight forwarder ABC"/>
    <x v="2"/>
    <s v="Addis Ababa"/>
    <x v="3"/>
    <x v="7"/>
    <d v="2022-09-01T00:00:00"/>
    <s v="NULL"/>
    <x v="1"/>
    <x v="9"/>
    <x v="1"/>
    <s v="Missing"/>
    <s v="Missing"/>
    <s v="TRANSPORTATION"/>
    <n v="26.260750000000002"/>
    <n v="600"/>
    <s v="USD"/>
    <n v="600"/>
    <n v="15756.45"/>
    <n v="300"/>
    <s v="USD"/>
    <n v="300"/>
    <n v="7878.2250000000004"/>
    <n v="26.260750000000002"/>
    <n v="300"/>
    <n v="7878.2250000000004"/>
    <n v="0"/>
    <n v="0"/>
    <n v="0"/>
    <n v="0"/>
    <n v="0"/>
  </r>
  <r>
    <s v="DL-6647"/>
    <s v="Freight forwarder ABC"/>
    <x v="2"/>
    <s v="Addis Ababa"/>
    <x v="0"/>
    <x v="23"/>
    <d v="2022-08-29T00:00:00"/>
    <s v="NULL"/>
    <x v="1"/>
    <x v="9"/>
    <x v="1"/>
    <s v="Missing"/>
    <s v="Missing"/>
    <s v="TRANSPORTATION"/>
    <n v="19.56786"/>
    <n v="600"/>
    <s v="USD"/>
    <n v="600"/>
    <n v="11740.716"/>
    <n v="300"/>
    <s v="USD"/>
    <n v="300"/>
    <n v="5870.3580000000002"/>
    <n v="19.56786"/>
    <n v="300"/>
    <n v="5870.3580000000002"/>
    <n v="0"/>
    <n v="0"/>
    <n v="0"/>
    <n v="0"/>
    <n v="0"/>
  </r>
  <r>
    <s v="DL-6648"/>
    <s v="Freight forwarder ABC"/>
    <x v="2"/>
    <s v="Zanzibar"/>
    <x v="4"/>
    <x v="12"/>
    <d v="2022-09-05T00:00:00"/>
    <s v="NULL"/>
    <x v="1"/>
    <x v="9"/>
    <x v="1"/>
    <s v="Missing"/>
    <s v="Missing"/>
    <s v="TRANSPORTATION"/>
    <n v="13.992380000000001"/>
    <n v="600"/>
    <s v="USD"/>
    <n v="600"/>
    <n v="8395.4279999999999"/>
    <n v="300"/>
    <s v="USD"/>
    <n v="300"/>
    <n v="4197.7139999999999"/>
    <n v="13.992379999999999"/>
    <n v="300"/>
    <n v="4197.7139999999999"/>
    <n v="0"/>
    <n v="0"/>
    <n v="0"/>
    <n v="0"/>
    <n v="0"/>
  </r>
  <r>
    <s v="DL-6649"/>
    <s v="Freight forwarder ABC"/>
    <x v="2"/>
    <s v="Mogadishu"/>
    <x v="3"/>
    <x v="20"/>
    <d v="2022-09-03T00:00:00"/>
    <s v="NULL"/>
    <x v="1"/>
    <x v="9"/>
    <x v="1"/>
    <s v="Missing"/>
    <s v="Missing"/>
    <s v="TRANSPORTATION"/>
    <n v="22.334050000000001"/>
    <n v="600"/>
    <s v="USD"/>
    <n v="600"/>
    <n v="13400.43"/>
    <n v="300"/>
    <s v="USD"/>
    <n v="300"/>
    <n v="6700.2150000000001"/>
    <n v="22.334050000000001"/>
    <n v="300"/>
    <n v="6700.2150000000001"/>
    <n v="0"/>
    <n v="0"/>
    <n v="0"/>
    <n v="0"/>
    <n v="0"/>
  </r>
  <r>
    <s v="DL-6650"/>
    <s v="Freight forwarder ABC"/>
    <x v="2"/>
    <s v="Zanzibar"/>
    <x v="1"/>
    <x v="24"/>
    <d v="2022-09-03T00:00:00"/>
    <s v="NULL"/>
    <x v="1"/>
    <x v="9"/>
    <x v="1"/>
    <s v="Missing"/>
    <s v="Missing"/>
    <s v="TRANSPORTATION"/>
    <n v="23.949459999999998"/>
    <n v="600"/>
    <s v="USD"/>
    <n v="600"/>
    <n v="14369.675999999999"/>
    <n v="300"/>
    <s v="USD"/>
    <n v="300"/>
    <n v="7184.8379999999997"/>
    <n v="23.949459999999998"/>
    <n v="300"/>
    <n v="7184.8379999999997"/>
    <n v="0"/>
    <n v="0"/>
    <n v="0"/>
    <n v="0"/>
    <n v="0"/>
  </r>
  <r>
    <s v="DL-6651"/>
    <s v="Freight forwarder ABC"/>
    <x v="2"/>
    <s v="Zanzibar"/>
    <x v="2"/>
    <x v="13"/>
    <d v="2022-09-02T00:00:00"/>
    <s v="NULL"/>
    <x v="1"/>
    <x v="9"/>
    <x v="1"/>
    <s v="Missing"/>
    <s v="Missing"/>
    <s v="TRANSPORTATION"/>
    <n v="17.06062"/>
    <n v="600"/>
    <s v="USD"/>
    <n v="600"/>
    <n v="10236.371999999999"/>
    <n v="300"/>
    <s v="USD"/>
    <n v="300"/>
    <n v="5118.1859999999997"/>
    <n v="17.06062"/>
    <n v="300"/>
    <n v="5118.1859999999997"/>
    <n v="0"/>
    <n v="0"/>
    <n v="0"/>
    <n v="0"/>
    <n v="0"/>
  </r>
  <r>
    <s v="DL-6652"/>
    <s v="Freight forwarder ABC"/>
    <x v="2"/>
    <s v="Addis Ababa"/>
    <x v="4"/>
    <x v="8"/>
    <d v="2022-09-03T00:00:00"/>
    <s v="NULL"/>
    <x v="1"/>
    <x v="9"/>
    <x v="1"/>
    <s v="Missing"/>
    <s v="Missing"/>
    <s v="TRANSPORTATION"/>
    <n v="17.113389999999999"/>
    <n v="600"/>
    <s v="USD"/>
    <n v="600"/>
    <n v="10268.034"/>
    <n v="300"/>
    <s v="USD"/>
    <n v="300"/>
    <n v="5134.0169999999998"/>
    <n v="17.113389999999999"/>
    <n v="300"/>
    <n v="5134.0169999999998"/>
    <n v="0"/>
    <n v="0"/>
    <n v="0"/>
    <n v="0"/>
    <n v="0"/>
  </r>
  <r>
    <s v="DL-6653"/>
    <s v="Freight forwarder ABC"/>
    <x v="2"/>
    <s v="Marrakech"/>
    <x v="4"/>
    <x v="21"/>
    <d v="2022-09-03T00:00:00"/>
    <s v="NULL"/>
    <x v="1"/>
    <x v="9"/>
    <x v="1"/>
    <s v="Missing"/>
    <s v="Missing"/>
    <s v="TRANSPORTATION"/>
    <n v="14.79777"/>
    <n v="600"/>
    <s v="USD"/>
    <n v="600"/>
    <n v="8878.6620000000003"/>
    <n v="300"/>
    <s v="USD"/>
    <n v="300"/>
    <n v="4439.3310000000001"/>
    <n v="14.79777"/>
    <n v="300"/>
    <n v="4439.3310000000001"/>
    <n v="0"/>
    <n v="0"/>
    <n v="0"/>
    <n v="0"/>
    <n v="0"/>
  </r>
  <r>
    <s v="DL-6654"/>
    <s v="Freight forwarder ABC"/>
    <x v="2"/>
    <s v="Mogadishu"/>
    <x v="0"/>
    <x v="0"/>
    <d v="2022-09-05T00:00:00"/>
    <s v="NULL"/>
    <x v="1"/>
    <x v="9"/>
    <x v="1"/>
    <s v="Missing"/>
    <s v="Missing"/>
    <s v="TRANSPORTATION"/>
    <n v="19.413139999999999"/>
    <n v="600"/>
    <s v="USD"/>
    <n v="600"/>
    <n v="11647.883999999998"/>
    <n v="300"/>
    <s v="USD"/>
    <n v="300"/>
    <n v="5823.9419999999991"/>
    <n v="19.413139999999999"/>
    <n v="300"/>
    <n v="5823.9419999999991"/>
    <n v="0"/>
    <n v="0"/>
    <n v="0"/>
    <n v="0"/>
    <n v="0"/>
  </r>
  <r>
    <s v="DL-6655"/>
    <s v="Freight forwarder ABC"/>
    <x v="2"/>
    <s v="Zanzibar"/>
    <x v="2"/>
    <x v="13"/>
    <d v="2022-09-02T00:00:00"/>
    <s v="NULL"/>
    <x v="1"/>
    <x v="9"/>
    <x v="1"/>
    <s v="Missing"/>
    <s v="Missing"/>
    <s v="TRANSPORTATION"/>
    <n v="21.876249999999999"/>
    <n v="600"/>
    <s v="USD"/>
    <n v="600"/>
    <n v="13125.75"/>
    <n v="300"/>
    <s v="USD"/>
    <n v="300"/>
    <n v="6562.875"/>
    <n v="21.876249999999999"/>
    <n v="300"/>
    <n v="6562.875"/>
    <n v="0"/>
    <n v="0"/>
    <n v="0"/>
    <n v="0"/>
    <n v="0"/>
  </r>
  <r>
    <s v="DL-6656"/>
    <s v="Freight forwarder ABC"/>
    <x v="2"/>
    <s v="Addis Ababa"/>
    <x v="4"/>
    <x v="8"/>
    <d v="2022-09-01T00:00:00"/>
    <s v="NULL"/>
    <x v="1"/>
    <x v="9"/>
    <x v="1"/>
    <s v="Missing"/>
    <s v="Missing"/>
    <s v="TRANSPORTATION"/>
    <n v="20.937719999999999"/>
    <n v="600"/>
    <s v="USD"/>
    <n v="600"/>
    <n v="12562.632"/>
    <n v="300"/>
    <s v="USD"/>
    <n v="300"/>
    <n v="6281.3159999999998"/>
    <n v="20.937719999999999"/>
    <n v="300"/>
    <n v="6281.3159999999998"/>
    <n v="0"/>
    <n v="0"/>
    <n v="0"/>
    <n v="0"/>
    <n v="0"/>
  </r>
  <r>
    <s v="DL-6657"/>
    <s v="Freight forwarder ABC"/>
    <x v="2"/>
    <s v="Marrakech"/>
    <x v="1"/>
    <x v="9"/>
    <d v="2022-09-04T00:00:00"/>
    <s v="NULL"/>
    <x v="1"/>
    <x v="9"/>
    <x v="1"/>
    <s v="Missing"/>
    <s v="Missing"/>
    <s v="TRANSPORTATION"/>
    <n v="16.87463"/>
    <n v="600"/>
    <s v="USD"/>
    <n v="600"/>
    <n v="10124.778"/>
    <n v="300"/>
    <s v="USD"/>
    <n v="300"/>
    <n v="5062.3890000000001"/>
    <n v="16.87463"/>
    <n v="300"/>
    <n v="5062.3890000000001"/>
    <n v="0"/>
    <n v="0"/>
    <n v="0"/>
    <n v="0"/>
    <n v="0"/>
  </r>
  <r>
    <s v="DL-6658"/>
    <s v="Freight forwarder ABC"/>
    <x v="2"/>
    <s v="Zanzibar"/>
    <x v="0"/>
    <x v="15"/>
    <d v="2022-09-07T00:00:00"/>
    <s v="NULL"/>
    <x v="1"/>
    <x v="9"/>
    <x v="1"/>
    <s v="Missing"/>
    <s v="Missing"/>
    <s v="TRANSPORTATION"/>
    <n v="22.374009999999998"/>
    <n v="600"/>
    <s v="USD"/>
    <n v="600"/>
    <n v="13424.405999999999"/>
    <n v="300"/>
    <s v="USD"/>
    <n v="300"/>
    <n v="6712.2029999999995"/>
    <n v="22.374009999999998"/>
    <n v="300"/>
    <n v="6712.2029999999995"/>
    <n v="0"/>
    <n v="0"/>
    <n v="0"/>
    <n v="0"/>
    <n v="0"/>
  </r>
  <r>
    <s v="DL-6659"/>
    <s v="Freight forwarder ABC"/>
    <x v="2"/>
    <s v="Mombasa"/>
    <x v="2"/>
    <x v="3"/>
    <d v="2022-09-03T00:00:00"/>
    <s v="NULL"/>
    <x v="1"/>
    <x v="9"/>
    <x v="1"/>
    <s v="Missing"/>
    <s v="Missing"/>
    <s v="TRANSPORTATION"/>
    <n v="15.84191"/>
    <n v="600"/>
    <s v="USD"/>
    <n v="600"/>
    <n v="9505.1460000000006"/>
    <n v="300"/>
    <s v="USD"/>
    <n v="300"/>
    <n v="4752.5730000000003"/>
    <n v="15.84191"/>
    <n v="300"/>
    <n v="4752.5730000000003"/>
    <n v="0"/>
    <n v="0"/>
    <n v="0"/>
    <n v="0"/>
    <n v="0"/>
  </r>
  <r>
    <s v="DL-6660"/>
    <s v="Freight forwarder ABC"/>
    <x v="2"/>
    <s v="Addis Ababa"/>
    <x v="1"/>
    <x v="17"/>
    <d v="2022-08-14T00:00:00"/>
    <d v="2022-09-08T00:00:00"/>
    <x v="0"/>
    <x v="8"/>
    <x v="0"/>
    <s v="Missing"/>
    <s v="Invoiced"/>
    <s v="TRANSPORTATION"/>
    <n v="25.209140000000001"/>
    <n v="600"/>
    <s v="USD"/>
    <n v="600"/>
    <n v="15125.484"/>
    <n v="300"/>
    <s v="USD"/>
    <n v="300"/>
    <n v="7562.7420000000002"/>
    <n v="25.209140000000001"/>
    <n v="300"/>
    <n v="7562.7420000000002"/>
    <n v="1"/>
    <n v="3.75"/>
    <n v="2.5"/>
    <n v="3.125"/>
    <n v="9.375"/>
  </r>
  <r>
    <s v="DL-6661"/>
    <s v="Freight forwarder ABC"/>
    <x v="2"/>
    <s v="Mombasa"/>
    <x v="3"/>
    <x v="19"/>
    <d v="2022-09-02T00:00:00"/>
    <s v="NULL"/>
    <x v="1"/>
    <x v="9"/>
    <x v="1"/>
    <s v="Missing"/>
    <s v="Missing"/>
    <s v="TRANSPORTATION"/>
    <n v="17.527360000000002"/>
    <n v="600"/>
    <s v="USD"/>
    <n v="600"/>
    <n v="10516.416000000001"/>
    <n v="300"/>
    <s v="USD"/>
    <n v="300"/>
    <n v="5258.2080000000005"/>
    <n v="17.527360000000002"/>
    <n v="300"/>
    <n v="5258.2080000000005"/>
    <n v="0"/>
    <n v="0"/>
    <n v="0"/>
    <n v="0"/>
    <n v="0"/>
  </r>
  <r>
    <s v="DL-6662"/>
    <s v="Freight forwarder ABC"/>
    <x v="2"/>
    <s v="Marrakech"/>
    <x v="1"/>
    <x v="9"/>
    <d v="2022-09-02T00:00:00"/>
    <s v="NULL"/>
    <x v="1"/>
    <x v="9"/>
    <x v="1"/>
    <s v="Missing"/>
    <s v="Missing"/>
    <s v="TRANSPORTATION"/>
    <n v="25.088090000000001"/>
    <n v="600"/>
    <s v="USD"/>
    <n v="600"/>
    <n v="15052.854000000001"/>
    <n v="300"/>
    <s v="USD"/>
    <n v="300"/>
    <n v="7526.4270000000006"/>
    <n v="25.088090000000001"/>
    <n v="300"/>
    <n v="7526.4270000000006"/>
    <n v="0"/>
    <n v="0"/>
    <n v="0"/>
    <n v="0"/>
    <n v="0"/>
  </r>
  <r>
    <s v="DL-6663"/>
    <s v="Freight forwarder ABC"/>
    <x v="2"/>
    <s v="Marrakech"/>
    <x v="2"/>
    <x v="22"/>
    <d v="2022-09-05T00:00:00"/>
    <s v="NULL"/>
    <x v="1"/>
    <x v="9"/>
    <x v="1"/>
    <s v="Missing"/>
    <s v="Missing"/>
    <s v="TRANSPORTATION"/>
    <n v="14.08883"/>
    <n v="600"/>
    <s v="USD"/>
    <n v="600"/>
    <n v="8453.2980000000007"/>
    <n v="300"/>
    <s v="USD"/>
    <n v="300"/>
    <n v="4226.6490000000003"/>
    <n v="14.088830000000002"/>
    <n v="300"/>
    <n v="4226.6490000000003"/>
    <n v="0"/>
    <n v="0"/>
    <n v="0"/>
    <n v="0"/>
    <n v="0"/>
  </r>
  <r>
    <s v="DL-6664"/>
    <s v="Freight forwarder ABC"/>
    <x v="2"/>
    <s v="Marrakech"/>
    <x v="3"/>
    <x v="4"/>
    <d v="2022-09-07T00:00:00"/>
    <s v="NULL"/>
    <x v="1"/>
    <x v="9"/>
    <x v="1"/>
    <s v="Missing"/>
    <s v="Missing"/>
    <s v="TRANSPORTATION"/>
    <n v="12.55106"/>
    <n v="600"/>
    <s v="USD"/>
    <n v="600"/>
    <n v="7530.6359999999995"/>
    <n v="300"/>
    <s v="USD"/>
    <n v="300"/>
    <n v="3765.3179999999998"/>
    <n v="12.55106"/>
    <n v="300"/>
    <n v="3765.3179999999998"/>
    <n v="0"/>
    <n v="0"/>
    <n v="0"/>
    <n v="0"/>
    <n v="0"/>
  </r>
  <r>
    <s v="DL-6665"/>
    <s v="Freight forwarder ABC"/>
    <x v="2"/>
    <s v="Addis Ababa"/>
    <x v="0"/>
    <x v="23"/>
    <d v="2022-08-11T00:00:00"/>
    <d v="2022-09-08T00:00:00"/>
    <x v="0"/>
    <x v="8"/>
    <x v="0"/>
    <s v="Missing"/>
    <s v="Approval Pending"/>
    <s v="TRANSPORTATION"/>
    <n v="21.580500000000001"/>
    <n v="600"/>
    <s v="USD"/>
    <n v="600"/>
    <n v="12948.300000000001"/>
    <n v="300"/>
    <s v="USD"/>
    <n v="300"/>
    <n v="6474.1500000000005"/>
    <n v="21.580500000000001"/>
    <n v="300"/>
    <n v="6474.1500000000005"/>
    <n v="0"/>
    <n v="4.2"/>
    <n v="2.8000000000000003"/>
    <n v="3.5"/>
    <n v="10.5"/>
  </r>
  <r>
    <s v="DL-6667"/>
    <s v="Freight forwarder ABC"/>
    <x v="2"/>
    <s v="Marrakech"/>
    <x v="3"/>
    <x v="4"/>
    <d v="2022-08-20T00:00:00"/>
    <s v="NULL"/>
    <x v="1"/>
    <x v="9"/>
    <x v="1"/>
    <s v="Missing"/>
    <s v="Missing"/>
    <s v="TRANSPORTATION"/>
    <n v="33.30585"/>
    <n v="600"/>
    <s v="USD"/>
    <n v="600"/>
    <n v="19983.509999999998"/>
    <n v="300"/>
    <s v="USD"/>
    <n v="300"/>
    <n v="9991.7549999999992"/>
    <n v="33.30585"/>
    <n v="300"/>
    <n v="9991.7549999999992"/>
    <n v="0"/>
    <n v="0"/>
    <n v="0"/>
    <n v="0"/>
    <n v="0"/>
  </r>
  <r>
    <s v="DL-6669"/>
    <s v="Freight forwarder ABC"/>
    <x v="2"/>
    <s v="Mombasa"/>
    <x v="0"/>
    <x v="11"/>
    <d v="2022-08-21T00:00:00"/>
    <s v="NULL"/>
    <x v="1"/>
    <x v="9"/>
    <x v="1"/>
    <s v="Missing"/>
    <s v="Missing"/>
    <s v="TRANSPORTATION"/>
    <n v="29.609400000000001"/>
    <n v="600"/>
    <s v="USD"/>
    <n v="600"/>
    <n v="17765.64"/>
    <n v="300"/>
    <s v="USD"/>
    <n v="300"/>
    <n v="8882.82"/>
    <n v="29.609399999999997"/>
    <n v="300"/>
    <n v="8882.82"/>
    <n v="0"/>
    <n v="0"/>
    <n v="0"/>
    <n v="0"/>
    <n v="0"/>
  </r>
  <r>
    <s v="DL-6671"/>
    <s v="Freight forwarder ABC"/>
    <x v="2"/>
    <s v="Zanzibar"/>
    <x v="1"/>
    <x v="24"/>
    <d v="2022-08-20T00:00:00"/>
    <s v="NULL"/>
    <x v="1"/>
    <x v="9"/>
    <x v="1"/>
    <s v="Missing"/>
    <s v="Missing"/>
    <s v="TRANSPORTATION"/>
    <n v="22.275400000000001"/>
    <n v="600"/>
    <s v="USD"/>
    <n v="600"/>
    <n v="13365.240000000002"/>
    <n v="300"/>
    <s v="USD"/>
    <n v="300"/>
    <n v="6682.6200000000008"/>
    <n v="22.275400000000001"/>
    <n v="300"/>
    <n v="6682.6200000000008"/>
    <n v="0"/>
    <n v="0"/>
    <n v="0"/>
    <n v="0"/>
    <n v="0"/>
  </r>
  <r>
    <s v="DL-6680"/>
    <s v="Freight forwarder ABC"/>
    <x v="2"/>
    <s v="Zanzibar"/>
    <x v="2"/>
    <x v="13"/>
    <d v="2022-08-06T00:00:00"/>
    <d v="2022-09-02T00:00:00"/>
    <x v="0"/>
    <x v="8"/>
    <x v="0"/>
    <s v="Missing"/>
    <s v="Approval Pending"/>
    <s v="TRANSPORTATION"/>
    <n v="32.367600000000003"/>
    <n v="600"/>
    <s v="USD"/>
    <n v="600"/>
    <n v="19420.560000000001"/>
    <n v="300"/>
    <s v="USD"/>
    <n v="300"/>
    <n v="9710.2800000000007"/>
    <n v="32.367600000000003"/>
    <n v="300"/>
    <n v="9710.2800000000007"/>
    <n v="1"/>
    <n v="4.05"/>
    <n v="2.7"/>
    <n v="3.375"/>
    <n v="10.125"/>
  </r>
  <r>
    <s v="DL-6682"/>
    <s v="Freight forwarder ABC"/>
    <x v="2"/>
    <s v="Marrakech"/>
    <x v="4"/>
    <x v="21"/>
    <d v="2022-08-06T00:00:00"/>
    <d v="2022-08-24T00:00:00"/>
    <x v="0"/>
    <x v="7"/>
    <x v="0"/>
    <s v="Missing"/>
    <s v="Invoiced"/>
    <s v="TRANSPORTATION"/>
    <n v="32.367600000000003"/>
    <n v="600"/>
    <s v="USD"/>
    <n v="600"/>
    <n v="19420.560000000001"/>
    <n v="300"/>
    <s v="USD"/>
    <n v="300"/>
    <n v="9710.2800000000007"/>
    <n v="32.367600000000003"/>
    <n v="300"/>
    <n v="9710.2800000000007"/>
    <n v="0"/>
    <n v="2.6999999999999997"/>
    <n v="1.8"/>
    <n v="2.25"/>
    <n v="6.75"/>
  </r>
  <r>
    <s v="DL-6684"/>
    <s v="Freight forwarder ABC"/>
    <x v="2"/>
    <s v="Addis Ababa"/>
    <x v="4"/>
    <x v="8"/>
    <d v="2022-08-11T00:00:00"/>
    <d v="2022-09-10T00:00:00"/>
    <x v="0"/>
    <x v="8"/>
    <x v="0"/>
    <s v="Missing"/>
    <s v="Approval Pending"/>
    <s v="TRANSPORTATION"/>
    <n v="33.182899999999997"/>
    <n v="600"/>
    <s v="USD"/>
    <n v="600"/>
    <n v="19909.739999999998"/>
    <n v="300"/>
    <s v="USD"/>
    <n v="300"/>
    <n v="9954.869999999999"/>
    <n v="33.182899999999997"/>
    <n v="300"/>
    <n v="9954.869999999999"/>
    <n v="0"/>
    <n v="4.5"/>
    <n v="3"/>
    <n v="3.75"/>
    <n v="11.25"/>
  </r>
  <r>
    <s v="DL-6686"/>
    <s v="Freight forwarder ABC"/>
    <x v="2"/>
    <s v="Marrakech"/>
    <x v="2"/>
    <x v="22"/>
    <d v="2022-08-10T00:00:00"/>
    <d v="2022-09-02T00:00:00"/>
    <x v="0"/>
    <x v="8"/>
    <x v="0"/>
    <s v="Missing"/>
    <s v="Approval Pending"/>
    <s v="TRANSPORTATION"/>
    <n v="33.189"/>
    <n v="600"/>
    <s v="USD"/>
    <n v="600"/>
    <n v="19913.400000000001"/>
    <n v="300"/>
    <s v="USD"/>
    <n v="300"/>
    <n v="9956.7000000000007"/>
    <n v="33.189"/>
    <n v="300"/>
    <n v="9956.7000000000007"/>
    <n v="1"/>
    <n v="3.4499999999999997"/>
    <n v="2.3000000000000003"/>
    <n v="2.875"/>
    <n v="8.625"/>
  </r>
  <r>
    <s v="DL-6688"/>
    <s v="Freight forwarder ABC"/>
    <x v="2"/>
    <s v="Marrakech"/>
    <x v="4"/>
    <x v="21"/>
    <d v="2022-08-11T00:00:00"/>
    <d v="2022-09-02T00:00:00"/>
    <x v="0"/>
    <x v="8"/>
    <x v="0"/>
    <s v="Missing"/>
    <s v="Approval Pending"/>
    <s v="TRANSPORTATION"/>
    <n v="32.083799999999997"/>
    <n v="600"/>
    <s v="USD"/>
    <n v="600"/>
    <n v="19250.28"/>
    <n v="300"/>
    <s v="USD"/>
    <n v="300"/>
    <n v="9625.14"/>
    <n v="32.083799999999997"/>
    <n v="300"/>
    <n v="9625.14"/>
    <n v="1"/>
    <n v="3.3"/>
    <n v="2.2000000000000002"/>
    <n v="2.75"/>
    <n v="8.25"/>
  </r>
  <r>
    <s v="DL-6690"/>
    <s v="Freight forwarder ABC"/>
    <x v="2"/>
    <s v="Mogadishu"/>
    <x v="4"/>
    <x v="16"/>
    <d v="2022-08-10T00:00:00"/>
    <d v="2022-08-30T00:00:00"/>
    <x v="0"/>
    <x v="7"/>
    <x v="0"/>
    <s v="Missing"/>
    <s v="Invoiced"/>
    <s v="TRANSPORTATION"/>
    <n v="33.237000000000002"/>
    <n v="600"/>
    <s v="USD"/>
    <n v="600"/>
    <n v="19942.2"/>
    <n v="300"/>
    <s v="USD"/>
    <n v="300"/>
    <n v="9971.1"/>
    <n v="33.237000000000002"/>
    <n v="300"/>
    <n v="9971.1"/>
    <n v="1"/>
    <n v="3"/>
    <n v="2"/>
    <n v="2.5"/>
    <n v="7.5"/>
  </r>
  <r>
    <s v="DL-6692"/>
    <s v="Freight forwarder ABC"/>
    <x v="2"/>
    <s v="Marrakech"/>
    <x v="3"/>
    <x v="4"/>
    <d v="2022-08-10T00:00:00"/>
    <d v="2022-09-03T00:00:00"/>
    <x v="0"/>
    <x v="8"/>
    <x v="0"/>
    <s v="Missing"/>
    <s v="Approval Pending"/>
    <s v="TRANSPORTATION"/>
    <n v="33.854599999999998"/>
    <n v="600"/>
    <s v="USD"/>
    <n v="600"/>
    <n v="20312.759999999998"/>
    <n v="300"/>
    <s v="USD"/>
    <n v="300"/>
    <n v="10156.379999999999"/>
    <n v="33.854599999999998"/>
    <n v="300"/>
    <n v="10156.379999999999"/>
    <n v="1"/>
    <n v="3.5999999999999996"/>
    <n v="2.4000000000000004"/>
    <n v="3"/>
    <n v="9"/>
  </r>
  <r>
    <s v="DL-6694"/>
    <s v="Freight forwarder ABC"/>
    <x v="2"/>
    <s v="Mogadishu"/>
    <x v="0"/>
    <x v="0"/>
    <d v="2022-08-12T00:00:00"/>
    <d v="2022-09-02T00:00:00"/>
    <x v="0"/>
    <x v="8"/>
    <x v="0"/>
    <s v="Missing"/>
    <s v="Approval Pending"/>
    <s v="TRANSPORTATION"/>
    <n v="31.79814"/>
    <n v="600"/>
    <s v="USD"/>
    <n v="600"/>
    <n v="19078.884000000002"/>
    <n v="300"/>
    <s v="USD"/>
    <n v="300"/>
    <n v="9539.4420000000009"/>
    <n v="31.798140000000004"/>
    <n v="300"/>
    <n v="9539.4420000000009"/>
    <n v="1"/>
    <n v="3.15"/>
    <n v="2.1"/>
    <n v="2.625"/>
    <n v="7.875"/>
  </r>
  <r>
    <s v="DL-6696"/>
    <s v="Freight forwarder ABC"/>
    <x v="2"/>
    <s v="Addis Ababa"/>
    <x v="3"/>
    <x v="7"/>
    <d v="2022-08-09T00:00:00"/>
    <d v="2022-08-25T00:00:00"/>
    <x v="0"/>
    <x v="7"/>
    <x v="0"/>
    <s v="Missing"/>
    <s v="Invoiced"/>
    <s v="TRANSPORTATION"/>
    <n v="32.367600000000003"/>
    <n v="600"/>
    <s v="USD"/>
    <n v="600"/>
    <n v="19420.560000000001"/>
    <n v="300"/>
    <s v="USD"/>
    <n v="300"/>
    <n v="9710.2800000000007"/>
    <n v="32.367600000000003"/>
    <n v="300"/>
    <n v="9710.2800000000007"/>
    <n v="0"/>
    <n v="2.4"/>
    <n v="1.6"/>
    <n v="2"/>
    <n v="6"/>
  </r>
  <r>
    <s v="DL-6698"/>
    <s v="Freight forwarder ABC"/>
    <x v="2"/>
    <s v="Zanzibar"/>
    <x v="4"/>
    <x v="12"/>
    <d v="2022-08-19T00:00:00"/>
    <s v="NULL"/>
    <x v="1"/>
    <x v="9"/>
    <x v="1"/>
    <s v="Missing"/>
    <s v="Missing"/>
    <s v="TRANSPORTATION"/>
    <n v="32.706859999999999"/>
    <n v="600"/>
    <s v="USD"/>
    <n v="600"/>
    <n v="19624.115999999998"/>
    <n v="300"/>
    <s v="USD"/>
    <n v="300"/>
    <n v="9812.0579999999991"/>
    <n v="32.706859999999999"/>
    <n v="300"/>
    <n v="9812.0579999999991"/>
    <n v="0"/>
    <n v="0"/>
    <n v="0"/>
    <n v="0"/>
    <n v="0"/>
  </r>
  <r>
    <s v="DL-6700"/>
    <s v="Freight forwarder ABC"/>
    <x v="2"/>
    <s v="Addis Ababa"/>
    <x v="1"/>
    <x v="17"/>
    <d v="2022-08-11T00:00:00"/>
    <d v="2022-08-30T00:00:00"/>
    <x v="0"/>
    <x v="7"/>
    <x v="0"/>
    <s v="Missing"/>
    <s v="Invoiced"/>
    <s v="TRANSPORTATION"/>
    <n v="30.322749999999999"/>
    <n v="600"/>
    <s v="USD"/>
    <n v="600"/>
    <n v="18193.649999999998"/>
    <n v="300"/>
    <s v="USD"/>
    <n v="300"/>
    <n v="9096.8249999999989"/>
    <n v="30.322749999999996"/>
    <n v="300"/>
    <n v="9096.8249999999989"/>
    <n v="1"/>
    <n v="2.85"/>
    <n v="1.9000000000000001"/>
    <n v="2.375"/>
    <n v="7.125"/>
  </r>
  <r>
    <s v="DL-6702"/>
    <s v="Freight forwarder ABC"/>
    <x v="2"/>
    <s v="Zanzibar"/>
    <x v="4"/>
    <x v="12"/>
    <d v="2022-08-09T00:00:00"/>
    <d v="2022-09-02T00:00:00"/>
    <x v="0"/>
    <x v="8"/>
    <x v="0"/>
    <s v="Missing"/>
    <s v="Approval Pending"/>
    <s v="TRANSPORTATION"/>
    <n v="33.069000000000003"/>
    <n v="600"/>
    <s v="USD"/>
    <n v="600"/>
    <n v="19841.400000000001"/>
    <n v="300"/>
    <s v="USD"/>
    <n v="300"/>
    <n v="9920.7000000000007"/>
    <n v="33.069000000000003"/>
    <n v="300"/>
    <n v="9920.7000000000007"/>
    <n v="1"/>
    <n v="3.5999999999999996"/>
    <n v="2.4000000000000004"/>
    <n v="3"/>
    <n v="9"/>
  </r>
  <r>
    <s v="DL-6703"/>
    <s v="Freight forwarder ABC"/>
    <x v="2"/>
    <s v="Zanzibar"/>
    <x v="1"/>
    <x v="24"/>
    <d v="2022-08-18T00:00:00"/>
    <s v="NULL"/>
    <x v="1"/>
    <x v="9"/>
    <x v="1"/>
    <s v="Missing"/>
    <s v="Missing"/>
    <s v="TRANSPORTATION"/>
    <n v="28.872800000000002"/>
    <n v="600"/>
    <s v="USD"/>
    <n v="600"/>
    <n v="17323.68"/>
    <n v="300"/>
    <s v="USD"/>
    <n v="300"/>
    <n v="8661.84"/>
    <n v="28.872800000000002"/>
    <n v="300"/>
    <n v="8661.84"/>
    <n v="0"/>
    <n v="0"/>
    <n v="0"/>
    <n v="0"/>
    <n v="0"/>
  </r>
  <r>
    <s v="DL-6704"/>
    <s v="Freight forwarder ABC"/>
    <x v="2"/>
    <s v="Mombasa"/>
    <x v="2"/>
    <x v="3"/>
    <d v="2022-08-16T00:00:00"/>
    <s v="NULL"/>
    <x v="1"/>
    <x v="9"/>
    <x v="1"/>
    <s v="Missing"/>
    <s v="Missing"/>
    <s v="TRANSPORTATION"/>
    <n v="33.88456"/>
    <n v="600"/>
    <s v="USD"/>
    <n v="600"/>
    <n v="20330.736000000001"/>
    <n v="300"/>
    <s v="USD"/>
    <n v="300"/>
    <n v="10165.368"/>
    <n v="33.88456"/>
    <n v="300"/>
    <n v="10165.368"/>
    <n v="0"/>
    <n v="0"/>
    <n v="0"/>
    <n v="0"/>
    <n v="0"/>
  </r>
  <r>
    <s v="DL-6705"/>
    <s v="Freight forwarder ABC"/>
    <x v="2"/>
    <s v="Mombasa"/>
    <x v="1"/>
    <x v="18"/>
    <d v="2022-08-15T00:00:00"/>
    <d v="2022-09-02T00:00:00"/>
    <x v="0"/>
    <x v="8"/>
    <x v="0"/>
    <s v="Missing"/>
    <s v="Approval Pending"/>
    <s v="TRANSPORTATION"/>
    <n v="29.518080000000001"/>
    <n v="600"/>
    <s v="USD"/>
    <n v="600"/>
    <n v="17710.848000000002"/>
    <n v="300"/>
    <s v="USD"/>
    <n v="300"/>
    <n v="8855.4240000000009"/>
    <n v="29.518080000000001"/>
    <n v="300"/>
    <n v="8855.4240000000009"/>
    <n v="1"/>
    <n v="2.6999999999999997"/>
    <n v="1.8"/>
    <n v="2.25"/>
    <n v="6.75"/>
  </r>
  <r>
    <s v="DL-6706"/>
    <s v="Freight forwarder ABC"/>
    <x v="2"/>
    <s v="Mombasa"/>
    <x v="2"/>
    <x v="3"/>
    <d v="2022-08-15T00:00:00"/>
    <d v="2022-09-07T00:00:00"/>
    <x v="0"/>
    <x v="8"/>
    <x v="0"/>
    <s v="Missing"/>
    <s v="Approval Pending"/>
    <s v="TRANSPORTATION"/>
    <n v="23.764890000000001"/>
    <n v="600"/>
    <s v="USD"/>
    <n v="600"/>
    <n v="14258.934000000001"/>
    <n v="300"/>
    <s v="USD"/>
    <n v="300"/>
    <n v="7129.4670000000006"/>
    <n v="23.764890000000001"/>
    <n v="300"/>
    <n v="7129.4670000000006"/>
    <n v="1"/>
    <n v="3.4499999999999997"/>
    <n v="2.3000000000000003"/>
    <n v="2.875"/>
    <n v="8.625"/>
  </r>
  <r>
    <s v="DL-6707"/>
    <s v="Freight forwarder ABC"/>
    <x v="2"/>
    <s v="Zanzibar"/>
    <x v="3"/>
    <x v="10"/>
    <d v="2022-08-20T00:00:00"/>
    <d v="2022-09-15T00:00:00"/>
    <x v="0"/>
    <x v="8"/>
    <x v="0"/>
    <s v="Missing"/>
    <s v="Missing"/>
    <s v="TRANSPORTATION"/>
    <n v="29.343209999999999"/>
    <n v="600"/>
    <s v="USD"/>
    <n v="600"/>
    <n v="17605.925999999999"/>
    <n v="300"/>
    <s v="USD"/>
    <n v="300"/>
    <n v="8802.9629999999997"/>
    <n v="29.343209999999999"/>
    <n v="300"/>
    <n v="8802.9629999999997"/>
    <n v="0"/>
    <n v="3.9"/>
    <n v="2.6"/>
    <n v="3.25"/>
    <n v="9.75"/>
  </r>
  <r>
    <s v="DL-6708"/>
    <s v="Freight forwarder ABC"/>
    <x v="2"/>
    <s v="Marrakech"/>
    <x v="2"/>
    <x v="22"/>
    <d v="2022-08-20T00:00:00"/>
    <d v="2022-09-15T00:00:00"/>
    <x v="0"/>
    <x v="8"/>
    <x v="0"/>
    <s v="Missing"/>
    <s v="Missing"/>
    <s v="TRANSPORTATION"/>
    <n v="29.060580000000002"/>
    <n v="600"/>
    <s v="USD"/>
    <n v="600"/>
    <n v="17436.348000000002"/>
    <n v="300"/>
    <s v="USD"/>
    <n v="300"/>
    <n v="8718.1740000000009"/>
    <n v="29.060580000000002"/>
    <n v="300"/>
    <n v="8718.1740000000009"/>
    <n v="0"/>
    <n v="3.9"/>
    <n v="2.6"/>
    <n v="3.25"/>
    <n v="9.75"/>
  </r>
  <r>
    <s v="DL-6709"/>
    <s v="Freight forwarder ABC"/>
    <x v="2"/>
    <s v="Mogadishu"/>
    <x v="1"/>
    <x v="1"/>
    <d v="2022-08-05T00:00:00"/>
    <d v="2022-08-24T00:00:00"/>
    <x v="0"/>
    <x v="7"/>
    <x v="0"/>
    <s v="Missing"/>
    <s v="Invoiced"/>
    <s v="TRANSPORTATION"/>
    <n v="32.367600000000003"/>
    <n v="600"/>
    <s v="USD"/>
    <n v="600"/>
    <n v="19420.560000000001"/>
    <n v="300"/>
    <s v="USD"/>
    <n v="300"/>
    <n v="9710.2800000000007"/>
    <n v="32.367600000000003"/>
    <n v="300"/>
    <n v="9710.2800000000007"/>
    <n v="0"/>
    <n v="2.85"/>
    <n v="1.9000000000000001"/>
    <n v="2.375"/>
    <n v="7.125"/>
  </r>
  <r>
    <s v="DL-6711"/>
    <s v="Freight forwarder ABC"/>
    <x v="2"/>
    <s v="Mombasa"/>
    <x v="1"/>
    <x v="18"/>
    <d v="2022-08-06T00:00:00"/>
    <d v="2022-08-26T00:00:00"/>
    <x v="0"/>
    <x v="7"/>
    <x v="0"/>
    <s v="Missing"/>
    <s v="Invoiced"/>
    <s v="TRANSPORTATION"/>
    <n v="32.367600000000003"/>
    <n v="600"/>
    <s v="USD"/>
    <n v="600"/>
    <n v="19420.560000000001"/>
    <n v="300"/>
    <s v="USD"/>
    <n v="300"/>
    <n v="9710.2800000000007"/>
    <n v="32.367600000000003"/>
    <n v="300"/>
    <n v="9710.2800000000007"/>
    <n v="0"/>
    <n v="3"/>
    <n v="2"/>
    <n v="2.5"/>
    <n v="7.5"/>
  </r>
  <r>
    <s v="DL-6713"/>
    <s v="Freight forwarder ABC"/>
    <x v="2"/>
    <s v="Mogadishu"/>
    <x v="2"/>
    <x v="2"/>
    <d v="2022-08-18T00:00:00"/>
    <d v="2022-09-08T00:00:00"/>
    <x v="0"/>
    <x v="8"/>
    <x v="0"/>
    <s v="Missing"/>
    <s v="Approval Pending"/>
    <s v="TRANSPORTATION"/>
    <n v="32.367600000000003"/>
    <n v="600"/>
    <s v="USD"/>
    <n v="600"/>
    <n v="19420.560000000001"/>
    <n v="300"/>
    <s v="USD"/>
    <n v="300"/>
    <n v="9710.2800000000007"/>
    <n v="32.367600000000003"/>
    <n v="300"/>
    <n v="9710.2800000000007"/>
    <n v="0"/>
    <n v="3.15"/>
    <n v="2.1"/>
    <n v="2.625"/>
    <n v="7.875"/>
  </r>
  <r>
    <s v="DL-6714"/>
    <s v="Freight forwarder ABC"/>
    <x v="2"/>
    <s v="Mogadishu"/>
    <x v="4"/>
    <x v="16"/>
    <d v="2022-08-25T00:00:00"/>
    <s v="NULL"/>
    <x v="1"/>
    <x v="9"/>
    <x v="1"/>
    <s v="Missing"/>
    <s v="Missing"/>
    <s v="TRANSPORTATION"/>
    <n v="19.800540000000002"/>
    <n v="600"/>
    <s v="USD"/>
    <n v="600"/>
    <n v="11880.324000000001"/>
    <n v="300"/>
    <s v="USD"/>
    <n v="300"/>
    <n v="5940.1620000000003"/>
    <n v="19.800540000000002"/>
    <n v="300"/>
    <n v="5940.1620000000003"/>
    <n v="0"/>
    <n v="0"/>
    <n v="0"/>
    <n v="0"/>
    <n v="0"/>
  </r>
  <r>
    <s v="DL-6715"/>
    <s v="Freight forwarder ABC"/>
    <x v="2"/>
    <s v="Addis Ababa"/>
    <x v="4"/>
    <x v="8"/>
    <d v="2022-08-30T00:00:00"/>
    <s v="NULL"/>
    <x v="1"/>
    <x v="9"/>
    <x v="1"/>
    <s v="Missing"/>
    <s v="Missing"/>
    <s v="TRANSPORTATION"/>
    <n v="32.839759999999998"/>
    <n v="600"/>
    <s v="USD"/>
    <n v="600"/>
    <n v="19703.856"/>
    <n v="300"/>
    <s v="USD"/>
    <n v="300"/>
    <n v="9851.9279999999999"/>
    <n v="32.839759999999998"/>
    <n v="300"/>
    <n v="9851.9279999999999"/>
    <n v="0"/>
    <n v="0"/>
    <n v="0"/>
    <n v="0"/>
    <n v="0"/>
  </r>
  <r>
    <s v="DL-6733"/>
    <s v="Freight forwarder ABC"/>
    <x v="2"/>
    <s v="Marrakech"/>
    <x v="0"/>
    <x v="5"/>
    <d v="2022-08-27T00:00:00"/>
    <s v="NULL"/>
    <x v="1"/>
    <x v="9"/>
    <x v="1"/>
    <s v="Missing"/>
    <s v="Missing"/>
    <s v="TRANSPORTATION"/>
    <n v="25.639199999999999"/>
    <n v="600"/>
    <s v="USD"/>
    <n v="600"/>
    <n v="15383.519999999999"/>
    <n v="300"/>
    <s v="USD"/>
    <n v="300"/>
    <n v="7691.7599999999993"/>
    <n v="25.639199999999999"/>
    <n v="300"/>
    <n v="7691.7599999999993"/>
    <n v="0"/>
    <n v="0"/>
    <n v="0"/>
    <n v="0"/>
    <n v="0"/>
  </r>
  <r>
    <s v="DL-6734"/>
    <s v="Freight forwarder ABC"/>
    <x v="2"/>
    <s v="Mogadishu"/>
    <x v="1"/>
    <x v="1"/>
    <d v="2022-09-07T00:00:00"/>
    <s v="NULL"/>
    <x v="1"/>
    <x v="9"/>
    <x v="1"/>
    <s v="Missing"/>
    <s v="Missing"/>
    <s v="TRANSPORTATION"/>
    <n v="20.41751"/>
    <n v="600"/>
    <s v="USD"/>
    <n v="600"/>
    <n v="12250.505999999999"/>
    <n v="300"/>
    <s v="USD"/>
    <n v="300"/>
    <n v="6125.2529999999997"/>
    <n v="20.41751"/>
    <n v="300"/>
    <n v="6125.2529999999997"/>
    <n v="0"/>
    <n v="0"/>
    <n v="0"/>
    <n v="0"/>
    <n v="0"/>
  </r>
  <r>
    <s v="DL-6735"/>
    <s v="Freight forwarder ABC"/>
    <x v="2"/>
    <s v="Zanzibar"/>
    <x v="2"/>
    <x v="13"/>
    <d v="2022-08-30T00:00:00"/>
    <s v="NULL"/>
    <x v="1"/>
    <x v="9"/>
    <x v="1"/>
    <s v="Missing"/>
    <s v="Missing"/>
    <s v="TRANSPORTATION"/>
    <n v="20.64"/>
    <n v="600"/>
    <s v="USD"/>
    <n v="600"/>
    <n v="12384"/>
    <n v="300"/>
    <s v="USD"/>
    <n v="300"/>
    <n v="6192"/>
    <n v="20.64"/>
    <n v="300"/>
    <n v="6192"/>
    <n v="0"/>
    <n v="0"/>
    <n v="0"/>
    <n v="0"/>
    <n v="0"/>
  </r>
  <r>
    <s v="DL-6736"/>
    <s v="Freight forwarder ABC"/>
    <x v="2"/>
    <s v="Addis Ababa"/>
    <x v="1"/>
    <x v="17"/>
    <d v="2022-09-01T00:00:00"/>
    <s v="NULL"/>
    <x v="1"/>
    <x v="9"/>
    <x v="1"/>
    <s v="Missing"/>
    <s v="Missing"/>
    <s v="TRANSPORTATION"/>
    <n v="30.25"/>
    <n v="600"/>
    <s v="USD"/>
    <n v="600"/>
    <n v="18150"/>
    <n v="300"/>
    <s v="USD"/>
    <n v="300"/>
    <n v="9075"/>
    <n v="30.25"/>
    <n v="300"/>
    <n v="9075"/>
    <n v="0"/>
    <n v="0"/>
    <n v="0"/>
    <n v="0"/>
    <n v="0"/>
  </r>
  <r>
    <s v="DL-6737"/>
    <s v="Freight forwarder ABC"/>
    <x v="2"/>
    <s v="Mogadishu"/>
    <x v="1"/>
    <x v="1"/>
    <d v="2022-08-31T00:00:00"/>
    <s v="NULL"/>
    <x v="1"/>
    <x v="9"/>
    <x v="1"/>
    <s v="Missing"/>
    <s v="Missing"/>
    <s v="TRANSPORTATION"/>
    <n v="24.905000000000001"/>
    <n v="600"/>
    <s v="USD"/>
    <n v="600"/>
    <n v="14943"/>
    <n v="300"/>
    <s v="USD"/>
    <n v="300"/>
    <n v="7471.5"/>
    <n v="24.905000000000001"/>
    <n v="300"/>
    <n v="7471.5"/>
    <n v="0"/>
    <n v="0"/>
    <n v="0"/>
    <n v="0"/>
    <n v="0"/>
  </r>
  <r>
    <s v="DL-6738"/>
    <s v="Freight forwarder ABC"/>
    <x v="2"/>
    <s v="Mombasa"/>
    <x v="2"/>
    <x v="3"/>
    <d v="2022-09-07T00:00:00"/>
    <s v="NULL"/>
    <x v="1"/>
    <x v="9"/>
    <x v="1"/>
    <s v="Missing"/>
    <s v="Missing"/>
    <s v="TRANSPORTATION"/>
    <n v="30.411460000000002"/>
    <n v="600"/>
    <s v="USD"/>
    <n v="600"/>
    <n v="18246.876"/>
    <n v="300"/>
    <s v="USD"/>
    <n v="300"/>
    <n v="9123.4380000000001"/>
    <n v="30.411460000000002"/>
    <n v="300"/>
    <n v="9123.4380000000001"/>
    <n v="0"/>
    <n v="0"/>
    <n v="0"/>
    <n v="0"/>
    <n v="0"/>
  </r>
  <r>
    <s v="DL-6739"/>
    <s v="Freight forwarder ABC"/>
    <x v="2"/>
    <s v="Zanzibar"/>
    <x v="3"/>
    <x v="10"/>
    <d v="2022-09-01T00:00:00"/>
    <s v="NULL"/>
    <x v="1"/>
    <x v="9"/>
    <x v="1"/>
    <s v="Missing"/>
    <s v="Missing"/>
    <s v="TRANSPORTATION"/>
    <n v="19.54"/>
    <n v="600"/>
    <s v="USD"/>
    <n v="600"/>
    <n v="11724"/>
    <n v="300"/>
    <s v="USD"/>
    <n v="300"/>
    <n v="5862"/>
    <n v="19.54"/>
    <n v="300"/>
    <n v="5862"/>
    <n v="0"/>
    <n v="0"/>
    <n v="0"/>
    <n v="0"/>
    <n v="0"/>
  </r>
  <r>
    <s v="DL-6740"/>
    <s v="Freight forwarder ABC"/>
    <x v="2"/>
    <s v="Marrakech"/>
    <x v="2"/>
    <x v="22"/>
    <d v="2022-09-07T00:00:00"/>
    <s v="NULL"/>
    <x v="1"/>
    <x v="9"/>
    <x v="1"/>
    <s v="Missing"/>
    <s v="Missing"/>
    <s v="TRANSPORTATION"/>
    <n v="28.60379"/>
    <n v="600"/>
    <s v="USD"/>
    <n v="600"/>
    <n v="17162.274000000001"/>
    <n v="300"/>
    <s v="USD"/>
    <n v="300"/>
    <n v="8581.1370000000006"/>
    <n v="28.603790000000004"/>
    <n v="300"/>
    <n v="8581.1370000000006"/>
    <n v="0"/>
    <n v="0"/>
    <n v="0"/>
    <n v="0"/>
    <n v="0"/>
  </r>
  <r>
    <s v="DL-6741"/>
    <s v="Freight forwarder ABC"/>
    <x v="2"/>
    <s v="Addis Ababa"/>
    <x v="0"/>
    <x v="23"/>
    <d v="2022-09-07T00:00:00"/>
    <s v="NULL"/>
    <x v="1"/>
    <x v="9"/>
    <x v="1"/>
    <s v="Missing"/>
    <s v="Missing"/>
    <s v="TRANSPORTATION"/>
    <n v="27.813790000000001"/>
    <n v="600"/>
    <s v="USD"/>
    <n v="600"/>
    <n v="16688.274000000001"/>
    <n v="300"/>
    <s v="USD"/>
    <n v="300"/>
    <n v="8344.1370000000006"/>
    <n v="27.813790000000001"/>
    <n v="300"/>
    <n v="8344.1370000000006"/>
    <n v="0"/>
    <n v="0"/>
    <n v="0"/>
    <n v="0"/>
    <n v="0"/>
  </r>
  <r>
    <s v="DL-6742"/>
    <s v="Freight forwarder ABC"/>
    <x v="2"/>
    <s v="Mogadishu"/>
    <x v="3"/>
    <x v="20"/>
    <d v="2022-09-10T00:00:00"/>
    <s v="NULL"/>
    <x v="1"/>
    <x v="9"/>
    <x v="1"/>
    <s v="Missing"/>
    <s v="Missing"/>
    <s v="TRANSPORTATION"/>
    <n v="32.6"/>
    <n v="600"/>
    <s v="USD"/>
    <n v="600"/>
    <n v="19560"/>
    <n v="300"/>
    <s v="USD"/>
    <n v="300"/>
    <n v="9780"/>
    <n v="32.6"/>
    <n v="300"/>
    <n v="9780"/>
    <n v="0"/>
    <n v="0"/>
    <n v="0"/>
    <n v="0"/>
    <n v="0"/>
  </r>
  <r>
    <s v="DL-6743"/>
    <s v="Freight forwarder ABC"/>
    <x v="2"/>
    <s v="Addis Ababa"/>
    <x v="0"/>
    <x v="23"/>
    <d v="2022-09-10T00:00:00"/>
    <s v="NULL"/>
    <x v="1"/>
    <x v="9"/>
    <x v="1"/>
    <s v="Missing"/>
    <s v="Missing"/>
    <s v="TRANSPORTATION"/>
    <n v="31.299199999999999"/>
    <n v="600"/>
    <s v="USD"/>
    <n v="600"/>
    <n v="18779.52"/>
    <n v="300"/>
    <s v="USD"/>
    <n v="300"/>
    <n v="9389.76"/>
    <n v="31.299199999999999"/>
    <n v="300"/>
    <n v="9389.76"/>
    <n v="0"/>
    <n v="0"/>
    <n v="0"/>
    <n v="0"/>
    <n v="0"/>
  </r>
  <r>
    <s v="DL-6744"/>
    <s v="Freight forwarder ABC"/>
    <x v="2"/>
    <s v="Mogadishu"/>
    <x v="4"/>
    <x v="16"/>
    <d v="2022-09-12T00:00:00"/>
    <s v="NULL"/>
    <x v="1"/>
    <x v="9"/>
    <x v="1"/>
    <s v="Missing"/>
    <s v="Missing"/>
    <s v="TRANSPORTATION"/>
    <n v="30.69"/>
    <n v="600"/>
    <s v="USD"/>
    <n v="600"/>
    <n v="18414"/>
    <n v="300"/>
    <s v="USD"/>
    <n v="300"/>
    <n v="9207"/>
    <n v="30.69"/>
    <n v="300"/>
    <n v="9207"/>
    <n v="0"/>
    <n v="0"/>
    <n v="0"/>
    <n v="0"/>
    <n v="0"/>
  </r>
  <r>
    <s v="DL-6745"/>
    <s v="Freight forwarder ABC"/>
    <x v="2"/>
    <s v="Addis Ababa"/>
    <x v="4"/>
    <x v="8"/>
    <d v="2022-09-08T00:00:00"/>
    <s v="NULL"/>
    <x v="1"/>
    <x v="9"/>
    <x v="1"/>
    <s v="Missing"/>
    <s v="Missing"/>
    <s v="TRANSPORTATION"/>
    <n v="26.160319999999999"/>
    <n v="600"/>
    <s v="USD"/>
    <n v="600"/>
    <n v="15696.191999999999"/>
    <n v="300"/>
    <s v="USD"/>
    <n v="300"/>
    <n v="7848.0959999999995"/>
    <n v="26.160319999999999"/>
    <n v="300"/>
    <n v="7848.0959999999995"/>
    <n v="0"/>
    <n v="0"/>
    <n v="0"/>
    <n v="0"/>
    <n v="0"/>
  </r>
  <r>
    <s v="DL-6746"/>
    <s v="Freight forwarder ABC"/>
    <x v="2"/>
    <s v="Mombasa"/>
    <x v="1"/>
    <x v="18"/>
    <d v="2022-09-11T00:00:00"/>
    <s v="NULL"/>
    <x v="1"/>
    <x v="9"/>
    <x v="1"/>
    <s v="Missing"/>
    <s v="Missing"/>
    <s v="TRANSPORTATION"/>
    <n v="31.545999999999999"/>
    <n v="600"/>
    <s v="USD"/>
    <n v="600"/>
    <n v="18927.599999999999"/>
    <n v="300"/>
    <s v="USD"/>
    <n v="300"/>
    <n v="9463.7999999999993"/>
    <n v="31.545999999999996"/>
    <n v="300"/>
    <n v="9463.7999999999993"/>
    <n v="0"/>
    <n v="0"/>
    <n v="0"/>
    <n v="0"/>
    <n v="0"/>
  </r>
  <r>
    <s v="DL-6747"/>
    <s v="Freight forwarder ABC"/>
    <x v="2"/>
    <s v="Marrakech"/>
    <x v="2"/>
    <x v="22"/>
    <d v="2022-09-13T00:00:00"/>
    <s v="NULL"/>
    <x v="1"/>
    <x v="9"/>
    <x v="1"/>
    <s v="Missing"/>
    <s v="Missing"/>
    <s v="TRANSPORTATION"/>
    <n v="22.5183"/>
    <n v="600"/>
    <s v="USD"/>
    <n v="600"/>
    <n v="13510.98"/>
    <n v="300"/>
    <s v="USD"/>
    <n v="300"/>
    <n v="6755.49"/>
    <n v="22.5183"/>
    <n v="300"/>
    <n v="6755.49"/>
    <n v="0"/>
    <n v="0"/>
    <n v="0"/>
    <n v="0"/>
    <n v="0"/>
  </r>
  <r>
    <s v="DL-6758"/>
    <s v="Freight forwarder ABC"/>
    <x v="2"/>
    <s v="Marrakech"/>
    <x v="2"/>
    <x v="22"/>
    <d v="2022-09-10T00:00:00"/>
    <s v="NULL"/>
    <x v="1"/>
    <x v="9"/>
    <x v="1"/>
    <s v="Missing"/>
    <s v="Missing"/>
    <s v="TRANSPORTATION"/>
    <n v="29.556999999999999"/>
    <n v="600"/>
    <s v="USD"/>
    <n v="600"/>
    <n v="17734.2"/>
    <n v="300"/>
    <s v="USD"/>
    <n v="300"/>
    <n v="8867.1"/>
    <n v="29.557000000000002"/>
    <n v="300"/>
    <n v="8867.1"/>
    <n v="0"/>
    <n v="0"/>
    <n v="0"/>
    <n v="0"/>
    <n v="0"/>
  </r>
  <r>
    <s v="DL-6759"/>
    <s v="Freight forwarder ABC"/>
    <x v="2"/>
    <s v="Mombasa"/>
    <x v="2"/>
    <x v="3"/>
    <d v="2022-09-10T00:00:00"/>
    <s v="NULL"/>
    <x v="1"/>
    <x v="9"/>
    <x v="1"/>
    <s v="Missing"/>
    <s v="Missing"/>
    <s v="TRANSPORTATION"/>
    <n v="29.486999999999998"/>
    <n v="600"/>
    <s v="USD"/>
    <n v="600"/>
    <n v="17692.2"/>
    <n v="300"/>
    <s v="USD"/>
    <n v="300"/>
    <n v="8846.1"/>
    <n v="29.487000000000002"/>
    <n v="300"/>
    <n v="8846.1"/>
    <n v="0"/>
    <n v="0"/>
    <n v="0"/>
    <n v="0"/>
    <n v="0"/>
  </r>
  <r>
    <s v="DL-6760"/>
    <s v="Freight forwarder ABC"/>
    <x v="2"/>
    <s v="Zanzibar"/>
    <x v="1"/>
    <x v="24"/>
    <d v="2022-09-13T00:00:00"/>
    <s v="NULL"/>
    <x v="1"/>
    <x v="9"/>
    <x v="1"/>
    <s v="Missing"/>
    <s v="Missing"/>
    <s v="TRANSPORTATION"/>
    <n v="16.356999999999999"/>
    <n v="600"/>
    <s v="USD"/>
    <n v="600"/>
    <n v="9814.1999999999989"/>
    <n v="300"/>
    <s v="USD"/>
    <n v="300"/>
    <n v="4907.0999999999995"/>
    <n v="16.356999999999999"/>
    <n v="300"/>
    <n v="4907.0999999999995"/>
    <n v="0"/>
    <n v="0"/>
    <n v="0"/>
    <n v="0"/>
    <n v="0"/>
  </r>
  <r>
    <s v="DL-6761"/>
    <s v="Freight forwarder ABC"/>
    <x v="2"/>
    <s v="Mogadishu"/>
    <x v="1"/>
    <x v="1"/>
    <d v="2022-09-13T00:00:00"/>
    <s v="NULL"/>
    <x v="1"/>
    <x v="9"/>
    <x v="1"/>
    <s v="Missing"/>
    <s v="Missing"/>
    <s v="TRANSPORTATION"/>
    <n v="17.568000000000001"/>
    <n v="600"/>
    <s v="USD"/>
    <n v="600"/>
    <n v="10540.800000000001"/>
    <n v="300"/>
    <s v="USD"/>
    <n v="300"/>
    <n v="5270.4000000000005"/>
    <n v="17.568000000000001"/>
    <n v="300"/>
    <n v="5270.4000000000005"/>
    <n v="0"/>
    <n v="0"/>
    <n v="0"/>
    <n v="0"/>
    <n v="0"/>
  </r>
  <r>
    <s v="DL-6762"/>
    <s v="Freight forwarder ABC"/>
    <x v="2"/>
    <s v="Marrakech"/>
    <x v="0"/>
    <x v="5"/>
    <d v="2022-09-15T00:00:00"/>
    <s v="NULL"/>
    <x v="1"/>
    <x v="9"/>
    <x v="1"/>
    <s v="Missing"/>
    <s v="Missing"/>
    <s v="TRANSPORTATION"/>
    <n v="30"/>
    <n v="600"/>
    <s v="USD"/>
    <n v="600"/>
    <n v="18000"/>
    <n v="300"/>
    <s v="USD"/>
    <n v="300"/>
    <n v="9000"/>
    <n v="30"/>
    <n v="300"/>
    <n v="9000"/>
    <n v="0"/>
    <n v="0"/>
    <n v="0"/>
    <n v="0"/>
    <n v="0"/>
  </r>
  <r>
    <s v="DL-6763"/>
    <s v="Freight forwarder ABC"/>
    <x v="2"/>
    <s v="Mombasa"/>
    <x v="4"/>
    <x v="6"/>
    <d v="2022-09-13T00:00:00"/>
    <s v="NULL"/>
    <x v="1"/>
    <x v="9"/>
    <x v="1"/>
    <s v="Missing"/>
    <s v="Missing"/>
    <s v="TRANSPORTATION"/>
    <n v="17.199000000000002"/>
    <n v="600"/>
    <s v="USD"/>
    <n v="600"/>
    <n v="10319.400000000001"/>
    <n v="300"/>
    <s v="USD"/>
    <n v="300"/>
    <n v="5159.7000000000007"/>
    <n v="17.199000000000002"/>
    <n v="300"/>
    <n v="5159.7000000000007"/>
    <n v="0"/>
    <n v="0"/>
    <n v="0"/>
    <n v="0"/>
    <n v="0"/>
  </r>
  <r>
    <s v="DL-6764"/>
    <s v="Freight forwarder ABC"/>
    <x v="2"/>
    <s v="Zanzibar"/>
    <x v="0"/>
    <x v="15"/>
    <d v="2022-09-13T00:00:00"/>
    <s v="NULL"/>
    <x v="1"/>
    <x v="9"/>
    <x v="1"/>
    <s v="Missing"/>
    <s v="Missing"/>
    <s v="TRANSPORTATION"/>
    <n v="7.4459999999999997"/>
    <n v="600"/>
    <s v="USD"/>
    <n v="600"/>
    <n v="4467.5999999999995"/>
    <n v="300"/>
    <s v="USD"/>
    <n v="300"/>
    <n v="2233.7999999999997"/>
    <n v="7.4459999999999988"/>
    <n v="300"/>
    <n v="2233.7999999999997"/>
    <n v="0"/>
    <n v="0"/>
    <n v="0"/>
    <n v="0"/>
    <n v="0"/>
  </r>
  <r>
    <s v="DL-6765"/>
    <s v="Freight forwarder ABC"/>
    <x v="2"/>
    <s v="Marrakech"/>
    <x v="0"/>
    <x v="5"/>
    <d v="2022-09-15T00:00:00"/>
    <s v="NULL"/>
    <x v="1"/>
    <x v="9"/>
    <x v="1"/>
    <s v="Missing"/>
    <s v="Missing"/>
    <s v="TRANSPORTATION"/>
    <n v="30"/>
    <n v="600"/>
    <s v="USD"/>
    <n v="600"/>
    <n v="18000"/>
    <n v="300"/>
    <s v="USD"/>
    <n v="300"/>
    <n v="9000"/>
    <n v="30"/>
    <n v="300"/>
    <n v="9000"/>
    <n v="0"/>
    <n v="0"/>
    <n v="0"/>
    <n v="0"/>
    <n v="0"/>
  </r>
  <r>
    <s v="DL-6766"/>
    <s v="Freight forwarder ABC"/>
    <x v="2"/>
    <s v="Mombasa"/>
    <x v="2"/>
    <x v="3"/>
    <d v="2022-09-13T00:00:00"/>
    <s v="NULL"/>
    <x v="1"/>
    <x v="9"/>
    <x v="1"/>
    <s v="Missing"/>
    <s v="Missing"/>
    <s v="TRANSPORTATION"/>
    <n v="15.484"/>
    <n v="600"/>
    <s v="USD"/>
    <n v="600"/>
    <n v="9290.4"/>
    <n v="300"/>
    <s v="USD"/>
    <n v="300"/>
    <n v="4645.2"/>
    <n v="15.484"/>
    <n v="300"/>
    <n v="4645.2"/>
    <n v="0"/>
    <n v="0"/>
    <n v="0"/>
    <n v="0"/>
    <n v="0"/>
  </r>
  <r>
    <s v="DL-6767"/>
    <s v="Freight forwarder ABC"/>
    <x v="2"/>
    <s v="Mombasa"/>
    <x v="0"/>
    <x v="11"/>
    <d v="2022-09-15T00:00:00"/>
    <s v="NULL"/>
    <x v="1"/>
    <x v="9"/>
    <x v="1"/>
    <s v="Missing"/>
    <s v="Missing"/>
    <s v="TRANSPORTATION"/>
    <n v="30"/>
    <n v="600"/>
    <s v="USD"/>
    <n v="600"/>
    <n v="18000"/>
    <n v="300"/>
    <s v="USD"/>
    <n v="300"/>
    <n v="9000"/>
    <n v="30"/>
    <n v="300"/>
    <n v="9000"/>
    <n v="0"/>
    <n v="0"/>
    <n v="0"/>
    <n v="0"/>
    <n v="0"/>
  </r>
  <r>
    <s v="DL-6768"/>
    <s v="Freight forwarder ABC"/>
    <x v="2"/>
    <s v="Zanzibar"/>
    <x v="3"/>
    <x v="10"/>
    <d v="2022-09-05T00:00:00"/>
    <s v="NULL"/>
    <x v="1"/>
    <x v="9"/>
    <x v="1"/>
    <s v="Missing"/>
    <s v="Missing"/>
    <s v="TRANSPORTATION"/>
    <n v="17.03"/>
    <n v="600"/>
    <s v="USD"/>
    <n v="600"/>
    <n v="10218"/>
    <n v="300"/>
    <s v="USD"/>
    <n v="300"/>
    <n v="5109"/>
    <n v="17.03"/>
    <n v="300"/>
    <n v="5109"/>
    <n v="0"/>
    <n v="0"/>
    <n v="0"/>
    <n v="0"/>
    <n v="0"/>
  </r>
  <r>
    <s v="DL-6769"/>
    <s v="Freight forwarder ABC"/>
    <x v="2"/>
    <s v="Mombasa"/>
    <x v="1"/>
    <x v="18"/>
    <d v="2022-09-05T00:00:00"/>
    <s v="NULL"/>
    <x v="1"/>
    <x v="9"/>
    <x v="1"/>
    <s v="Missing"/>
    <s v="Missing"/>
    <s v="TRANSPORTATION"/>
    <n v="27.053999999999998"/>
    <n v="600"/>
    <s v="USD"/>
    <n v="600"/>
    <n v="16232.4"/>
    <n v="300"/>
    <s v="USD"/>
    <n v="300"/>
    <n v="8116.2"/>
    <n v="27.053999999999998"/>
    <n v="300"/>
    <n v="8116.2"/>
    <n v="0"/>
    <n v="0"/>
    <n v="0"/>
    <n v="0"/>
    <n v="0"/>
  </r>
  <r>
    <s v="DL-6770"/>
    <s v="Freight forwarder ABC"/>
    <x v="2"/>
    <s v="Zanzibar"/>
    <x v="3"/>
    <x v="10"/>
    <d v="2022-09-05T00:00:00"/>
    <s v="NULL"/>
    <x v="1"/>
    <x v="9"/>
    <x v="1"/>
    <s v="Missing"/>
    <s v="Missing"/>
    <s v="TRANSPORTATION"/>
    <n v="17.05"/>
    <n v="600"/>
    <s v="USD"/>
    <n v="600"/>
    <n v="10230"/>
    <n v="300"/>
    <s v="USD"/>
    <n v="300"/>
    <n v="5115"/>
    <n v="17.05"/>
    <n v="300"/>
    <n v="5115"/>
    <n v="0"/>
    <n v="0"/>
    <n v="0"/>
    <n v="0"/>
    <n v="0"/>
  </r>
  <r>
    <s v="DL-6771"/>
    <s v="Freight forwarder ABC"/>
    <x v="2"/>
    <s v="Marrakech"/>
    <x v="3"/>
    <x v="4"/>
    <d v="2022-09-05T00:00:00"/>
    <s v="NULL"/>
    <x v="1"/>
    <x v="9"/>
    <x v="1"/>
    <s v="Missing"/>
    <s v="Missing"/>
    <s v="TRANSPORTATION"/>
    <n v="23.594000000000001"/>
    <n v="600"/>
    <s v="USD"/>
    <n v="600"/>
    <n v="14156.400000000001"/>
    <n v="300"/>
    <s v="USD"/>
    <n v="300"/>
    <n v="7078.2000000000007"/>
    <n v="23.594000000000001"/>
    <n v="300"/>
    <n v="7078.2000000000007"/>
    <n v="0"/>
    <n v="0"/>
    <n v="0"/>
    <n v="0"/>
    <n v="0"/>
  </r>
  <r>
    <s v="DL-6772"/>
    <s v="Freight forwarder ABC"/>
    <x v="2"/>
    <s v="Marrakech"/>
    <x v="0"/>
    <x v="5"/>
    <d v="2022-09-05T00:00:00"/>
    <s v="NULL"/>
    <x v="1"/>
    <x v="9"/>
    <x v="1"/>
    <s v="Missing"/>
    <s v="Missing"/>
    <s v="TRANSPORTATION"/>
    <n v="26.62"/>
    <n v="600"/>
    <s v="USD"/>
    <n v="600"/>
    <n v="15972"/>
    <n v="300"/>
    <s v="USD"/>
    <n v="300"/>
    <n v="7986"/>
    <n v="26.62"/>
    <n v="300"/>
    <n v="7986"/>
    <n v="0"/>
    <n v="0"/>
    <n v="0"/>
    <n v="0"/>
    <n v="0"/>
  </r>
  <r>
    <s v="DL-6800"/>
    <s v="Freight forwarder ABC"/>
    <x v="2"/>
    <s v="Zanzibar"/>
    <x v="4"/>
    <x v="12"/>
    <d v="2022-05-11T00:00:00"/>
    <d v="2022-06-10T00:00:00"/>
    <x v="0"/>
    <x v="5"/>
    <x v="0"/>
    <s v="Paid"/>
    <s v="Invoiced"/>
    <s v="TRANSPORTATION"/>
    <n v="34.067999999999998"/>
    <n v="600"/>
    <s v="USD"/>
    <n v="600"/>
    <n v="20440.8"/>
    <n v="300"/>
    <s v="USD"/>
    <n v="300"/>
    <n v="10220.4"/>
    <n v="34.067999999999998"/>
    <n v="300"/>
    <n v="10220.4"/>
    <n v="1"/>
    <n v="4.5"/>
    <n v="3"/>
    <n v="3.75"/>
    <n v="11.25"/>
  </r>
  <r>
    <s v="DL-6801"/>
    <s v="Freight forwarder ABC"/>
    <x v="2"/>
    <s v="Mombasa"/>
    <x v="3"/>
    <x v="19"/>
    <d v="2022-05-08T00:00:00"/>
    <d v="2022-06-19T00:00:00"/>
    <x v="0"/>
    <x v="5"/>
    <x v="0"/>
    <s v="Paid"/>
    <s v="Invoiced"/>
    <s v="TRANSPORTATION"/>
    <n v="33.066000000000003"/>
    <n v="600"/>
    <s v="USD"/>
    <n v="600"/>
    <n v="19839.600000000002"/>
    <n v="300"/>
    <s v="USD"/>
    <n v="300"/>
    <n v="9919.8000000000011"/>
    <n v="33.066000000000003"/>
    <n v="300"/>
    <n v="9919.8000000000011"/>
    <n v="1"/>
    <n v="6.3"/>
    <n v="4.2"/>
    <n v="5.25"/>
    <n v="15.75"/>
  </r>
  <r>
    <s v="DL-6802"/>
    <s v="Freight forwarder ABC"/>
    <x v="2"/>
    <s v="Zanzibar"/>
    <x v="3"/>
    <x v="10"/>
    <d v="2022-05-11T00:00:00"/>
    <d v="2022-06-10T00:00:00"/>
    <x v="0"/>
    <x v="5"/>
    <x v="0"/>
    <s v="Paid"/>
    <s v="Invoiced"/>
    <s v="TRANSPORTATION"/>
    <n v="34.067999999999998"/>
    <n v="600"/>
    <s v="USD"/>
    <n v="600"/>
    <n v="20440.8"/>
    <n v="300"/>
    <s v="USD"/>
    <n v="300"/>
    <n v="10220.4"/>
    <n v="34.067999999999998"/>
    <n v="300"/>
    <n v="10220.4"/>
    <n v="1"/>
    <n v="4.5"/>
    <n v="3"/>
    <n v="3.75"/>
    <n v="11.25"/>
  </r>
  <r>
    <s v="DL-6803"/>
    <s v="Freight forwarder ABC"/>
    <x v="2"/>
    <s v="Addis Ababa"/>
    <x v="4"/>
    <x v="8"/>
    <d v="2022-05-10T00:00:00"/>
    <d v="2022-06-15T00:00:00"/>
    <x v="0"/>
    <x v="5"/>
    <x v="0"/>
    <s v="Paid"/>
    <s v="Invoiced"/>
    <s v="TRANSPORTATION"/>
    <n v="33.066000000000003"/>
    <n v="600"/>
    <s v="USD"/>
    <n v="600"/>
    <n v="19839.600000000002"/>
    <n v="300"/>
    <s v="USD"/>
    <n v="300"/>
    <n v="9919.8000000000011"/>
    <n v="33.066000000000003"/>
    <n v="300"/>
    <n v="9919.8000000000011"/>
    <n v="1"/>
    <n v="5.3999999999999995"/>
    <n v="3.6"/>
    <n v="4.5"/>
    <n v="13.5"/>
  </r>
  <r>
    <s v="DL-6804"/>
    <s v="Freight forwarder ABC"/>
    <x v="2"/>
    <s v="Zanzibar"/>
    <x v="0"/>
    <x v="15"/>
    <d v="2022-05-07T00:00:00"/>
    <d v="2022-06-15T00:00:00"/>
    <x v="0"/>
    <x v="5"/>
    <x v="0"/>
    <s v="Paid"/>
    <s v="Invoiced"/>
    <s v="TRANSPORTATION"/>
    <n v="33.066000000000003"/>
    <n v="600"/>
    <s v="USD"/>
    <n v="600"/>
    <n v="19839.600000000002"/>
    <n v="300"/>
    <s v="USD"/>
    <n v="300"/>
    <n v="9919.8000000000011"/>
    <n v="33.066000000000003"/>
    <n v="300"/>
    <n v="9919.8000000000011"/>
    <n v="1"/>
    <n v="5.85"/>
    <n v="3.9000000000000004"/>
    <n v="4.875"/>
    <n v="14.625"/>
  </r>
  <r>
    <s v="DL-6805"/>
    <s v="Freight forwarder ABC"/>
    <x v="2"/>
    <s v="Zanzibar"/>
    <x v="3"/>
    <x v="10"/>
    <d v="2022-05-07T00:00:00"/>
    <d v="2022-06-10T00:00:00"/>
    <x v="0"/>
    <x v="5"/>
    <x v="0"/>
    <s v="Paid"/>
    <s v="Invoiced"/>
    <s v="TRANSPORTATION"/>
    <n v="33.066000000000003"/>
    <n v="600"/>
    <s v="USD"/>
    <n v="600"/>
    <n v="19839.600000000002"/>
    <n v="300"/>
    <s v="USD"/>
    <n v="300"/>
    <n v="9919.8000000000011"/>
    <n v="33.066000000000003"/>
    <n v="300"/>
    <n v="9919.8000000000011"/>
    <n v="1"/>
    <n v="5.0999999999999996"/>
    <n v="3.4000000000000004"/>
    <n v="4.25"/>
    <n v="12.75"/>
  </r>
  <r>
    <s v="DL-6806"/>
    <s v="Freight forwarder ABC"/>
    <x v="2"/>
    <s v="Mogadishu"/>
    <x v="3"/>
    <x v="20"/>
    <d v="2022-05-11T00:00:00"/>
    <d v="2022-06-10T00:00:00"/>
    <x v="0"/>
    <x v="5"/>
    <x v="0"/>
    <s v="Paid"/>
    <s v="Invoiced"/>
    <s v="TRANSPORTATION"/>
    <n v="33.066000000000003"/>
    <n v="600"/>
    <s v="USD"/>
    <n v="600"/>
    <n v="19839.600000000002"/>
    <n v="300"/>
    <s v="USD"/>
    <n v="300"/>
    <n v="9919.8000000000011"/>
    <n v="33.066000000000003"/>
    <n v="300"/>
    <n v="9919.8000000000011"/>
    <n v="1"/>
    <n v="4.5"/>
    <n v="3"/>
    <n v="3.75"/>
    <n v="11.25"/>
  </r>
  <r>
    <s v="DL-6807"/>
    <s v="Freight forwarder ABC"/>
    <x v="2"/>
    <s v="Mogadishu"/>
    <x v="3"/>
    <x v="20"/>
    <d v="2022-05-07T00:00:00"/>
    <d v="2022-06-15T00:00:00"/>
    <x v="0"/>
    <x v="5"/>
    <x v="0"/>
    <s v="Paid"/>
    <s v="Invoiced"/>
    <s v="TRANSPORTATION"/>
    <n v="34.067999999999998"/>
    <n v="600"/>
    <s v="USD"/>
    <n v="600"/>
    <n v="20440.8"/>
    <n v="300"/>
    <s v="USD"/>
    <n v="300"/>
    <n v="10220.4"/>
    <n v="34.067999999999998"/>
    <n v="300"/>
    <n v="10220.4"/>
    <n v="1"/>
    <n v="5.85"/>
    <n v="3.9000000000000004"/>
    <n v="4.875"/>
    <n v="14.625"/>
  </r>
  <r>
    <s v="DL-6808"/>
    <s v="Freight forwarder ABC"/>
    <x v="2"/>
    <s v="Zanzibar"/>
    <x v="0"/>
    <x v="15"/>
    <d v="2022-05-07T00:00:00"/>
    <d v="2022-06-16T00:00:00"/>
    <x v="0"/>
    <x v="5"/>
    <x v="0"/>
    <s v="Paid"/>
    <s v="Invoiced"/>
    <s v="TRANSPORTATION"/>
    <n v="34.067999999999998"/>
    <n v="600"/>
    <s v="USD"/>
    <n v="600"/>
    <n v="20440.8"/>
    <n v="300"/>
    <s v="USD"/>
    <n v="300"/>
    <n v="10220.4"/>
    <n v="34.067999999999998"/>
    <n v="300"/>
    <n v="10220.4"/>
    <n v="1"/>
    <n v="6"/>
    <n v="4"/>
    <n v="5"/>
    <n v="15"/>
  </r>
  <r>
    <s v="DL-6809"/>
    <s v="Freight forwarder ABC"/>
    <x v="2"/>
    <s v="Mogadishu"/>
    <x v="3"/>
    <x v="20"/>
    <d v="2022-05-07T00:00:00"/>
    <d v="2022-07-08T00:00:00"/>
    <x v="0"/>
    <x v="6"/>
    <x v="0"/>
    <s v="Paid"/>
    <s v="Invoiced"/>
    <s v="TRANSPORTATION"/>
    <n v="34.067999999999998"/>
    <n v="600"/>
    <s v="USD"/>
    <n v="600"/>
    <n v="20440.8"/>
    <n v="300"/>
    <s v="USD"/>
    <n v="300"/>
    <n v="10220.4"/>
    <n v="34.067999999999998"/>
    <n v="300"/>
    <n v="10220.4"/>
    <n v="1"/>
    <n v="9.2999999999999989"/>
    <n v="6.2"/>
    <n v="7.75"/>
    <n v="23.25"/>
  </r>
  <r>
    <s v="DL-6810"/>
    <s v="Freight forwarder ABC"/>
    <x v="2"/>
    <s v="Zanzibar"/>
    <x v="3"/>
    <x v="10"/>
    <d v="2022-05-10T00:00:00"/>
    <d v="2022-06-19T00:00:00"/>
    <x v="0"/>
    <x v="5"/>
    <x v="0"/>
    <s v="Paid"/>
    <s v="Invoiced"/>
    <s v="TRANSPORTATION"/>
    <n v="33.066000000000003"/>
    <n v="600"/>
    <s v="USD"/>
    <n v="600"/>
    <n v="19839.600000000002"/>
    <n v="300"/>
    <s v="USD"/>
    <n v="300"/>
    <n v="9919.8000000000011"/>
    <n v="33.066000000000003"/>
    <n v="300"/>
    <n v="9919.8000000000011"/>
    <n v="1"/>
    <n v="6"/>
    <n v="4"/>
    <n v="5"/>
    <n v="15"/>
  </r>
  <r>
    <s v="DL-6811"/>
    <s v="Freight forwarder ABC"/>
    <x v="2"/>
    <s v="Zanzibar"/>
    <x v="0"/>
    <x v="15"/>
    <d v="2022-05-11T00:00:00"/>
    <d v="2022-06-15T00:00:00"/>
    <x v="0"/>
    <x v="5"/>
    <x v="0"/>
    <s v="Paid"/>
    <s v="Invoiced"/>
    <s v="TRANSPORTATION"/>
    <n v="34.067999999999998"/>
    <n v="600"/>
    <s v="USD"/>
    <n v="600"/>
    <n v="20440.8"/>
    <n v="300"/>
    <s v="USD"/>
    <n v="300"/>
    <n v="10220.4"/>
    <n v="34.067999999999998"/>
    <n v="300"/>
    <n v="10220.4"/>
    <n v="1"/>
    <n v="5.25"/>
    <n v="3.5"/>
    <n v="4.375"/>
    <n v="13.125"/>
  </r>
  <r>
    <s v="DL-6812"/>
    <s v="Freight forwarder ABC"/>
    <x v="2"/>
    <s v="Marrakech"/>
    <x v="1"/>
    <x v="9"/>
    <d v="2022-05-25T00:00:00"/>
    <d v="2022-06-25T00:00:00"/>
    <x v="0"/>
    <x v="5"/>
    <x v="0"/>
    <s v="Paid"/>
    <s v="Invoiced"/>
    <s v="TRANSPORTATION"/>
    <n v="33.066000000000003"/>
    <n v="600"/>
    <s v="USD"/>
    <n v="600"/>
    <n v="19839.600000000002"/>
    <n v="300"/>
    <s v="USD"/>
    <n v="300"/>
    <n v="9919.8000000000011"/>
    <n v="33.066000000000003"/>
    <n v="300"/>
    <n v="9919.8000000000011"/>
    <n v="1"/>
    <n v="4.6499999999999995"/>
    <n v="3.1"/>
    <n v="3.875"/>
    <n v="11.625"/>
  </r>
  <r>
    <s v="DL-6813"/>
    <s v="Freight forwarder ABC"/>
    <x v="2"/>
    <s v="Marrakech"/>
    <x v="3"/>
    <x v="4"/>
    <d v="2022-05-12T00:00:00"/>
    <d v="2022-06-18T00:00:00"/>
    <x v="0"/>
    <x v="5"/>
    <x v="0"/>
    <s v="Paid"/>
    <s v="Invoiced"/>
    <s v="TRANSPORTATION"/>
    <n v="30.06"/>
    <n v="600"/>
    <s v="USD"/>
    <n v="600"/>
    <n v="18036"/>
    <n v="300"/>
    <s v="USD"/>
    <n v="300"/>
    <n v="9018"/>
    <n v="30.06"/>
    <n v="300"/>
    <n v="9018"/>
    <n v="1"/>
    <n v="5.55"/>
    <n v="3.7"/>
    <n v="4.625"/>
    <n v="13.875"/>
  </r>
  <r>
    <s v="DL-6814"/>
    <s v="Freight forwarder ABC"/>
    <x v="2"/>
    <s v="Addis Ababa"/>
    <x v="3"/>
    <x v="7"/>
    <d v="2022-05-12T00:00:00"/>
    <d v="2022-06-18T00:00:00"/>
    <x v="0"/>
    <x v="5"/>
    <x v="0"/>
    <s v="Paid"/>
    <s v="Invoiced"/>
    <s v="TRANSPORTATION"/>
    <n v="29.058"/>
    <n v="600"/>
    <s v="USD"/>
    <n v="600"/>
    <n v="17434.8"/>
    <n v="300"/>
    <s v="USD"/>
    <n v="300"/>
    <n v="8717.4"/>
    <n v="29.058"/>
    <n v="300"/>
    <n v="8717.4"/>
    <n v="1"/>
    <n v="5.55"/>
    <n v="3.7"/>
    <n v="4.625"/>
    <n v="13.875"/>
  </r>
  <r>
    <s v="DL-6815"/>
    <s v="Freight forwarder ABC"/>
    <x v="2"/>
    <s v="Zanzibar"/>
    <x v="4"/>
    <x v="12"/>
    <d v="2022-05-12T00:00:00"/>
    <d v="2022-06-14T00:00:00"/>
    <x v="0"/>
    <x v="5"/>
    <x v="0"/>
    <s v="Paid"/>
    <s v="Invoiced"/>
    <s v="TRANSPORTATION"/>
    <n v="30.06"/>
    <n v="600"/>
    <s v="USD"/>
    <n v="600"/>
    <n v="18036"/>
    <n v="300"/>
    <s v="USD"/>
    <n v="300"/>
    <n v="9018"/>
    <n v="30.06"/>
    <n v="300"/>
    <n v="9018"/>
    <n v="1"/>
    <n v="4.95"/>
    <n v="3.3000000000000003"/>
    <n v="4.125"/>
    <n v="12.375"/>
  </r>
  <r>
    <s v="DL-6816"/>
    <s v="Freight forwarder ABC"/>
    <x v="2"/>
    <s v="Addis Ababa"/>
    <x v="1"/>
    <x v="17"/>
    <d v="2022-05-13T00:00:00"/>
    <d v="2022-06-14T00:00:00"/>
    <x v="0"/>
    <x v="5"/>
    <x v="0"/>
    <s v="Paid"/>
    <s v="Invoiced"/>
    <s v="TRANSPORTATION"/>
    <n v="30.06"/>
    <n v="600"/>
    <s v="USD"/>
    <n v="600"/>
    <n v="18036"/>
    <n v="300"/>
    <s v="USD"/>
    <n v="300"/>
    <n v="9018"/>
    <n v="30.06"/>
    <n v="300"/>
    <n v="9018"/>
    <n v="1"/>
    <n v="4.8"/>
    <n v="3.2"/>
    <n v="4"/>
    <n v="12"/>
  </r>
  <r>
    <s v="DL-6817"/>
    <s v="Freight forwarder ABC"/>
    <x v="2"/>
    <s v="Addis Ababa"/>
    <x v="2"/>
    <x v="14"/>
    <d v="2022-05-12T00:00:00"/>
    <d v="2022-06-19T00:00:00"/>
    <x v="0"/>
    <x v="5"/>
    <x v="0"/>
    <s v="Paid"/>
    <s v="Invoiced"/>
    <s v="TRANSPORTATION"/>
    <n v="33.066000000000003"/>
    <n v="600"/>
    <s v="USD"/>
    <n v="600"/>
    <n v="19839.600000000002"/>
    <n v="300"/>
    <s v="USD"/>
    <n v="300"/>
    <n v="9919.8000000000011"/>
    <n v="33.066000000000003"/>
    <n v="300"/>
    <n v="9919.8000000000011"/>
    <n v="1"/>
    <n v="5.7"/>
    <n v="3.8000000000000003"/>
    <n v="4.75"/>
    <n v="14.25"/>
  </r>
  <r>
    <s v="DL-6818"/>
    <s v="Freight forwarder ABC"/>
    <x v="2"/>
    <s v="Marrakech"/>
    <x v="2"/>
    <x v="22"/>
    <d v="2022-05-13T00:00:00"/>
    <d v="2022-06-19T00:00:00"/>
    <x v="0"/>
    <x v="5"/>
    <x v="0"/>
    <s v="Paid"/>
    <s v="Invoiced"/>
    <s v="TRANSPORTATION"/>
    <n v="33.066000000000003"/>
    <n v="600"/>
    <s v="USD"/>
    <n v="600"/>
    <n v="19839.600000000002"/>
    <n v="300"/>
    <s v="USD"/>
    <n v="300"/>
    <n v="9919.8000000000011"/>
    <n v="33.066000000000003"/>
    <n v="300"/>
    <n v="9919.8000000000011"/>
    <n v="1"/>
    <n v="5.55"/>
    <n v="3.7"/>
    <n v="4.625"/>
    <n v="13.875"/>
  </r>
  <r>
    <s v="DL-6819"/>
    <s v="Freight forwarder ABC"/>
    <x v="2"/>
    <s v="Addis Ababa"/>
    <x v="4"/>
    <x v="8"/>
    <d v="2022-05-13T00:00:00"/>
    <d v="2022-07-17T00:00:00"/>
    <x v="0"/>
    <x v="6"/>
    <x v="0"/>
    <s v="Paid"/>
    <s v="Invoiced"/>
    <s v="TRANSPORTATION"/>
    <n v="34.067999999999998"/>
    <n v="600"/>
    <s v="USD"/>
    <n v="600"/>
    <n v="20440.8"/>
    <n v="300"/>
    <s v="USD"/>
    <n v="300"/>
    <n v="10220.4"/>
    <n v="34.067999999999998"/>
    <n v="300"/>
    <n v="10220.4"/>
    <n v="1"/>
    <n v="9.75"/>
    <n v="6.5"/>
    <n v="8.125"/>
    <n v="24.375"/>
  </r>
  <r>
    <s v="DL-6820"/>
    <s v="Freight forwarder ABC"/>
    <x v="2"/>
    <s v="Marrakech"/>
    <x v="2"/>
    <x v="22"/>
    <d v="2022-05-19T00:00:00"/>
    <d v="2022-07-15T00:00:00"/>
    <x v="0"/>
    <x v="6"/>
    <x v="0"/>
    <s v="Paid"/>
    <s v="Invoiced"/>
    <s v="TRANSPORTATION"/>
    <n v="34.067999999999998"/>
    <n v="600"/>
    <s v="USD"/>
    <n v="600"/>
    <n v="20440.8"/>
    <n v="300"/>
    <s v="USD"/>
    <n v="300"/>
    <n v="10220.4"/>
    <n v="34.067999999999998"/>
    <n v="300"/>
    <n v="10220.4"/>
    <n v="1"/>
    <n v="8.5499999999999989"/>
    <n v="5.7"/>
    <n v="7.125"/>
    <n v="21.375"/>
  </r>
  <r>
    <s v="DL-6821"/>
    <s v="Freight forwarder ABC"/>
    <x v="2"/>
    <s v="Addis Ababa"/>
    <x v="1"/>
    <x v="17"/>
    <d v="2022-07-07T00:00:00"/>
    <d v="2022-08-04T00:00:00"/>
    <x v="0"/>
    <x v="7"/>
    <x v="0"/>
    <s v="Paid"/>
    <s v="Invoiced"/>
    <s v="TRANSPORTATION"/>
    <n v="34.067999999999998"/>
    <n v="600"/>
    <s v="USD"/>
    <n v="600"/>
    <n v="20440.8"/>
    <n v="300"/>
    <s v="USD"/>
    <n v="300"/>
    <n v="10220.4"/>
    <n v="34.067999999999998"/>
    <n v="300"/>
    <n v="10220.4"/>
    <n v="1"/>
    <n v="4.2"/>
    <n v="2.8000000000000003"/>
    <n v="3.5"/>
    <n v="10.5"/>
  </r>
  <r>
    <s v="DL-6822"/>
    <s v="Freight forwarder ABC"/>
    <x v="2"/>
    <s v="Mogadishu"/>
    <x v="3"/>
    <x v="20"/>
    <d v="2022-05-07T00:00:00"/>
    <d v="2022-06-15T00:00:00"/>
    <x v="0"/>
    <x v="5"/>
    <x v="0"/>
    <s v="Paid"/>
    <s v="Invoiced"/>
    <s v="TRANSPORTATION"/>
    <n v="33.066000000000003"/>
    <n v="600"/>
    <s v="USD"/>
    <n v="600"/>
    <n v="19839.600000000002"/>
    <n v="300"/>
    <s v="USD"/>
    <n v="300"/>
    <n v="9919.8000000000011"/>
    <n v="33.066000000000003"/>
    <n v="300"/>
    <n v="9919.8000000000011"/>
    <n v="1"/>
    <n v="5.85"/>
    <n v="3.9000000000000004"/>
    <n v="4.875"/>
    <n v="14.625"/>
  </r>
  <r>
    <s v="DL-6823"/>
    <s v="Freight forwarder ABC"/>
    <x v="2"/>
    <s v="Marrakech"/>
    <x v="4"/>
    <x v="21"/>
    <d v="2022-05-19T00:00:00"/>
    <d v="2022-06-15T00:00:00"/>
    <x v="0"/>
    <x v="5"/>
    <x v="0"/>
    <s v="Paid"/>
    <s v="Invoiced"/>
    <s v="TRANSPORTATION"/>
    <n v="30.06"/>
    <n v="600"/>
    <s v="USD"/>
    <n v="600"/>
    <n v="18036"/>
    <n v="300"/>
    <s v="USD"/>
    <n v="300"/>
    <n v="9018"/>
    <n v="30.06"/>
    <n v="300"/>
    <n v="9018"/>
    <n v="1"/>
    <n v="4.05"/>
    <n v="2.7"/>
    <n v="3.375"/>
    <n v="10.125"/>
  </r>
  <r>
    <s v="DL-6824"/>
    <s v="Freight forwarder ABC"/>
    <x v="2"/>
    <s v="Marrakech"/>
    <x v="1"/>
    <x v="9"/>
    <d v="2022-05-19T00:00:00"/>
    <d v="2022-06-23T00:00:00"/>
    <x v="0"/>
    <x v="5"/>
    <x v="0"/>
    <s v="Paid"/>
    <s v="Invoiced"/>
    <s v="TRANSPORTATION"/>
    <n v="29.058"/>
    <n v="600"/>
    <s v="USD"/>
    <n v="600"/>
    <n v="17434.8"/>
    <n v="300"/>
    <s v="USD"/>
    <n v="300"/>
    <n v="8717.4"/>
    <n v="29.058"/>
    <n v="300"/>
    <n v="8717.4"/>
    <n v="1"/>
    <n v="5.25"/>
    <n v="3.5"/>
    <n v="4.375"/>
    <n v="13.125"/>
  </r>
  <r>
    <s v="DL-6825"/>
    <s v="Freight forwarder ABC"/>
    <x v="2"/>
    <s v="Marrakech"/>
    <x v="0"/>
    <x v="5"/>
    <d v="2022-05-22T00:00:00"/>
    <d v="2022-06-30T00:00:00"/>
    <x v="0"/>
    <x v="5"/>
    <x v="0"/>
    <s v="Paid"/>
    <s v="Invoiced"/>
    <s v="TRANSPORTATION"/>
    <n v="29.058"/>
    <n v="600"/>
    <s v="USD"/>
    <n v="600"/>
    <n v="17434.8"/>
    <n v="300"/>
    <s v="USD"/>
    <n v="300"/>
    <n v="8717.4"/>
    <n v="29.058"/>
    <n v="300"/>
    <n v="8717.4"/>
    <n v="1"/>
    <n v="5.85"/>
    <n v="3.9000000000000004"/>
    <n v="4.875"/>
    <n v="14.625"/>
  </r>
  <r>
    <s v="DL-6826"/>
    <s v="Freight forwarder ABC"/>
    <x v="2"/>
    <s v="Addis Ababa"/>
    <x v="0"/>
    <x v="23"/>
    <d v="2022-05-20T00:00:00"/>
    <d v="2022-06-14T00:00:00"/>
    <x v="0"/>
    <x v="5"/>
    <x v="0"/>
    <s v="Paid"/>
    <s v="Invoiced"/>
    <s v="TRANSPORTATION"/>
    <n v="29.058"/>
    <n v="600"/>
    <s v="USD"/>
    <n v="600"/>
    <n v="17434.8"/>
    <n v="300"/>
    <s v="USD"/>
    <n v="300"/>
    <n v="8717.4"/>
    <n v="29.058"/>
    <n v="300"/>
    <n v="8717.4"/>
    <n v="1"/>
    <n v="3.75"/>
    <n v="2.5"/>
    <n v="3.125"/>
    <n v="9.375"/>
  </r>
  <r>
    <s v="DL-6827"/>
    <s v="Freight forwarder ABC"/>
    <x v="2"/>
    <s v="Mogadishu"/>
    <x v="0"/>
    <x v="0"/>
    <d v="2022-05-21T00:00:00"/>
    <d v="2022-07-01T00:00:00"/>
    <x v="0"/>
    <x v="6"/>
    <x v="0"/>
    <s v="Paid"/>
    <s v="Invoiced"/>
    <s v="TRANSPORTATION"/>
    <n v="30.06"/>
    <n v="600"/>
    <s v="USD"/>
    <n v="600"/>
    <n v="18036"/>
    <n v="300"/>
    <s v="USD"/>
    <n v="300"/>
    <n v="9018"/>
    <n v="30.06"/>
    <n v="300"/>
    <n v="9018"/>
    <n v="1"/>
    <n v="6.1499999999999995"/>
    <n v="4.1000000000000005"/>
    <n v="5.125"/>
    <n v="15.375"/>
  </r>
  <r>
    <s v="DL-6828"/>
    <s v="Freight forwarder ABC"/>
    <x v="2"/>
    <s v="Mombasa"/>
    <x v="2"/>
    <x v="3"/>
    <d v="2022-05-19T00:00:00"/>
    <d v="2022-06-14T00:00:00"/>
    <x v="0"/>
    <x v="5"/>
    <x v="0"/>
    <s v="Paid"/>
    <s v="Invoiced"/>
    <s v="TRANSPORTATION"/>
    <n v="29.058"/>
    <n v="600"/>
    <s v="USD"/>
    <n v="600"/>
    <n v="17434.8"/>
    <n v="300"/>
    <s v="USD"/>
    <n v="300"/>
    <n v="8717.4"/>
    <n v="29.058"/>
    <n v="300"/>
    <n v="8717.4"/>
    <n v="1"/>
    <n v="3.9"/>
    <n v="2.6"/>
    <n v="3.25"/>
    <n v="9.75"/>
  </r>
  <r>
    <s v="DL-6829"/>
    <s v="Freight forwarder ABC"/>
    <x v="2"/>
    <s v="Mogadishu"/>
    <x v="2"/>
    <x v="2"/>
    <d v="2022-05-21T00:00:00"/>
    <d v="2022-06-29T00:00:00"/>
    <x v="0"/>
    <x v="5"/>
    <x v="0"/>
    <s v="Paid"/>
    <s v="Invoiced"/>
    <s v="TRANSPORTATION"/>
    <n v="29.058"/>
    <n v="600"/>
    <s v="USD"/>
    <n v="600"/>
    <n v="17434.8"/>
    <n v="300"/>
    <s v="USD"/>
    <n v="300"/>
    <n v="8717.4"/>
    <n v="29.058"/>
    <n v="300"/>
    <n v="8717.4"/>
    <n v="1"/>
    <n v="5.85"/>
    <n v="3.9000000000000004"/>
    <n v="4.875"/>
    <n v="14.625"/>
  </r>
  <r>
    <s v="DL-6830"/>
    <s v="Freight forwarder ABC"/>
    <x v="2"/>
    <s v="Zanzibar"/>
    <x v="0"/>
    <x v="15"/>
    <d v="2022-05-21T00:00:00"/>
    <d v="2022-07-01T00:00:00"/>
    <x v="0"/>
    <x v="6"/>
    <x v="0"/>
    <s v="Paid"/>
    <s v="Invoiced"/>
    <s v="TRANSPORTATION"/>
    <n v="30.06"/>
    <n v="600"/>
    <s v="USD"/>
    <n v="600"/>
    <n v="18036"/>
    <n v="300"/>
    <s v="USD"/>
    <n v="300"/>
    <n v="9018"/>
    <n v="30.06"/>
    <n v="300"/>
    <n v="9018"/>
    <n v="1"/>
    <n v="6.1499999999999995"/>
    <n v="4.1000000000000005"/>
    <n v="5.125"/>
    <n v="15.375"/>
  </r>
  <r>
    <s v="DL-6831"/>
    <s v="Freight forwarder ABC"/>
    <x v="2"/>
    <s v="Mogadishu"/>
    <x v="0"/>
    <x v="0"/>
    <d v="2022-05-19T00:00:00"/>
    <d v="2022-06-14T00:00:00"/>
    <x v="0"/>
    <x v="5"/>
    <x v="0"/>
    <s v="Paid"/>
    <s v="Invoiced"/>
    <s v="TRANSPORTATION"/>
    <n v="30.06"/>
    <n v="600"/>
    <s v="USD"/>
    <n v="600"/>
    <n v="18036"/>
    <n v="300"/>
    <s v="USD"/>
    <n v="300"/>
    <n v="9018"/>
    <n v="30.06"/>
    <n v="300"/>
    <n v="9018"/>
    <n v="1"/>
    <n v="3.9"/>
    <n v="2.6"/>
    <n v="3.25"/>
    <n v="9.75"/>
  </r>
  <r>
    <s v="DL-6832"/>
    <s v="Freight forwarder ABC"/>
    <x v="2"/>
    <s v="Mogadishu"/>
    <x v="4"/>
    <x v="16"/>
    <d v="2022-05-28T00:00:00"/>
    <d v="2022-06-30T00:00:00"/>
    <x v="0"/>
    <x v="5"/>
    <x v="0"/>
    <s v="Paid"/>
    <s v="Invoiced"/>
    <s v="TRANSPORTATION"/>
    <n v="30.06"/>
    <n v="600"/>
    <s v="USD"/>
    <n v="600"/>
    <n v="18036"/>
    <n v="300"/>
    <s v="USD"/>
    <n v="300"/>
    <n v="9018"/>
    <n v="30.06"/>
    <n v="300"/>
    <n v="9018"/>
    <n v="1"/>
    <n v="4.95"/>
    <n v="3.3000000000000003"/>
    <n v="4.125"/>
    <n v="12.375"/>
  </r>
  <r>
    <s v="DL-6833"/>
    <s v="Freight forwarder ABC"/>
    <x v="2"/>
    <s v="Marrakech"/>
    <x v="2"/>
    <x v="22"/>
    <d v="2022-05-21T00:00:00"/>
    <d v="2022-07-01T00:00:00"/>
    <x v="0"/>
    <x v="6"/>
    <x v="0"/>
    <s v="Paid"/>
    <s v="Invoiced"/>
    <s v="TRANSPORTATION"/>
    <n v="30.06"/>
    <n v="600"/>
    <s v="USD"/>
    <n v="600"/>
    <n v="18036"/>
    <n v="300"/>
    <s v="USD"/>
    <n v="300"/>
    <n v="9018"/>
    <n v="30.06"/>
    <n v="300"/>
    <n v="9018"/>
    <n v="1"/>
    <n v="6.1499999999999995"/>
    <n v="4.1000000000000005"/>
    <n v="5.125"/>
    <n v="15.375"/>
  </r>
  <r>
    <s v="DL-6834"/>
    <s v="Freight forwarder ABC"/>
    <x v="2"/>
    <s v="Addis Ababa"/>
    <x v="1"/>
    <x v="17"/>
    <d v="2022-05-22T00:00:00"/>
    <d v="2022-07-04T00:00:00"/>
    <x v="0"/>
    <x v="6"/>
    <x v="0"/>
    <s v="Paid"/>
    <s v="Invoiced"/>
    <s v="TRANSPORTATION"/>
    <n v="30.06"/>
    <n v="600"/>
    <s v="USD"/>
    <n v="600"/>
    <n v="18036"/>
    <n v="300"/>
    <s v="USD"/>
    <n v="300"/>
    <n v="9018"/>
    <n v="30.06"/>
    <n v="300"/>
    <n v="9018"/>
    <n v="1"/>
    <n v="6.45"/>
    <n v="4.3"/>
    <n v="5.375"/>
    <n v="16.125"/>
  </r>
  <r>
    <s v="DL-6835"/>
    <s v="Freight forwarder ABC"/>
    <x v="2"/>
    <s v="Zanzibar"/>
    <x v="0"/>
    <x v="15"/>
    <d v="2022-05-21T00:00:00"/>
    <d v="2022-07-01T00:00:00"/>
    <x v="0"/>
    <x v="6"/>
    <x v="0"/>
    <s v="Paid"/>
    <s v="Invoiced"/>
    <s v="TRANSPORTATION"/>
    <n v="30.06"/>
    <n v="600"/>
    <s v="USD"/>
    <n v="600"/>
    <n v="18036"/>
    <n v="300"/>
    <s v="USD"/>
    <n v="300"/>
    <n v="9018"/>
    <n v="30.06"/>
    <n v="300"/>
    <n v="9018"/>
    <n v="1"/>
    <n v="6.1499999999999995"/>
    <n v="4.1000000000000005"/>
    <n v="5.125"/>
    <n v="15.375"/>
  </r>
  <r>
    <s v="DL-6836"/>
    <s v="Freight forwarder ABC"/>
    <x v="2"/>
    <s v="Mombasa"/>
    <x v="4"/>
    <x v="6"/>
    <d v="2022-05-22T00:00:00"/>
    <d v="2022-07-17T00:00:00"/>
    <x v="0"/>
    <x v="6"/>
    <x v="0"/>
    <s v="Paid"/>
    <s v="Invoiced"/>
    <s v="TRANSPORTATION"/>
    <n v="29.058"/>
    <n v="600"/>
    <s v="USD"/>
    <n v="600"/>
    <n v="17434.8"/>
    <n v="300"/>
    <s v="USD"/>
    <n v="300"/>
    <n v="8717.4"/>
    <n v="29.058"/>
    <n v="300"/>
    <n v="8717.4"/>
    <n v="1"/>
    <n v="8.4"/>
    <n v="5.6000000000000005"/>
    <n v="7"/>
    <n v="21"/>
  </r>
  <r>
    <s v="DL-6837"/>
    <s v="Freight forwarder ABC"/>
    <x v="2"/>
    <s v="Addis Ababa"/>
    <x v="2"/>
    <x v="14"/>
    <d v="2022-05-20T00:00:00"/>
    <d v="2022-06-15T00:00:00"/>
    <x v="0"/>
    <x v="5"/>
    <x v="0"/>
    <s v="Paid"/>
    <s v="Invoiced"/>
    <s v="TRANSPORTATION"/>
    <n v="33.066000000000003"/>
    <n v="600"/>
    <s v="USD"/>
    <n v="600"/>
    <n v="19839.600000000002"/>
    <n v="300"/>
    <s v="USD"/>
    <n v="300"/>
    <n v="9919.8000000000011"/>
    <n v="33.066000000000003"/>
    <n v="300"/>
    <n v="9919.8000000000011"/>
    <n v="1"/>
    <n v="3.9"/>
    <n v="2.6"/>
    <n v="3.25"/>
    <n v="9.75"/>
  </r>
  <r>
    <s v="DL-6838"/>
    <s v="Freight forwarder ABC"/>
    <x v="2"/>
    <s v="Marrakech"/>
    <x v="1"/>
    <x v="9"/>
    <d v="2022-05-26T00:00:00"/>
    <d v="2022-06-30T00:00:00"/>
    <x v="0"/>
    <x v="5"/>
    <x v="0"/>
    <s v="Paid"/>
    <s v="Invoiced"/>
    <s v="TRANSPORTATION"/>
    <n v="30.06"/>
    <n v="600"/>
    <s v="USD"/>
    <n v="600"/>
    <n v="18036"/>
    <n v="300"/>
    <s v="USD"/>
    <n v="300"/>
    <n v="9018"/>
    <n v="30.06"/>
    <n v="300"/>
    <n v="9018"/>
    <n v="1"/>
    <n v="5.25"/>
    <n v="3.5"/>
    <n v="4.375"/>
    <n v="13.125"/>
  </r>
  <r>
    <s v="DL-6839"/>
    <s v="Freight forwarder ABC"/>
    <x v="2"/>
    <s v="Addis Ababa"/>
    <x v="2"/>
    <x v="14"/>
    <d v="2022-05-21T00:00:00"/>
    <d v="2022-06-29T00:00:00"/>
    <x v="0"/>
    <x v="5"/>
    <x v="0"/>
    <s v="Paid"/>
    <s v="Invoiced"/>
    <s v="TRANSPORTATION"/>
    <n v="29.058"/>
    <n v="600"/>
    <s v="USD"/>
    <n v="600"/>
    <n v="17434.8"/>
    <n v="300"/>
    <s v="USD"/>
    <n v="300"/>
    <n v="8717.4"/>
    <n v="29.058"/>
    <n v="300"/>
    <n v="8717.4"/>
    <n v="1"/>
    <n v="5.85"/>
    <n v="3.9000000000000004"/>
    <n v="4.875"/>
    <n v="14.625"/>
  </r>
  <r>
    <s v="DL-6840"/>
    <s v="Freight forwarder ABC"/>
    <x v="2"/>
    <s v="Marrakech"/>
    <x v="1"/>
    <x v="9"/>
    <d v="2022-05-22T00:00:00"/>
    <d v="2022-07-09T00:00:00"/>
    <x v="0"/>
    <x v="6"/>
    <x v="0"/>
    <s v="Paid"/>
    <s v="Invoiced"/>
    <s v="TRANSPORTATION"/>
    <n v="29.058"/>
    <n v="600"/>
    <s v="USD"/>
    <n v="600"/>
    <n v="17434.8"/>
    <n v="300"/>
    <s v="USD"/>
    <n v="300"/>
    <n v="8717.4"/>
    <n v="29.058"/>
    <n v="300"/>
    <n v="8717.4"/>
    <n v="1"/>
    <n v="7.1999999999999993"/>
    <n v="4.8000000000000007"/>
    <n v="6"/>
    <n v="18"/>
  </r>
  <r>
    <s v="DL-6841"/>
    <s v="Freight forwarder ABC"/>
    <x v="2"/>
    <s v="Addis Ababa"/>
    <x v="2"/>
    <x v="14"/>
    <d v="2022-05-28T00:00:00"/>
    <d v="2022-06-30T00:00:00"/>
    <x v="0"/>
    <x v="5"/>
    <x v="0"/>
    <s v="Paid"/>
    <s v="Invoiced"/>
    <s v="TRANSPORTATION"/>
    <n v="30.06"/>
    <n v="600"/>
    <s v="USD"/>
    <n v="600"/>
    <n v="18036"/>
    <n v="300"/>
    <s v="USD"/>
    <n v="300"/>
    <n v="9018"/>
    <n v="30.06"/>
    <n v="300"/>
    <n v="9018"/>
    <n v="1"/>
    <n v="4.95"/>
    <n v="3.3000000000000003"/>
    <n v="4.125"/>
    <n v="12.375"/>
  </r>
  <r>
    <s v="DL-6842"/>
    <s v="Freight forwarder ABC"/>
    <x v="2"/>
    <s v="Zanzibar"/>
    <x v="4"/>
    <x v="12"/>
    <d v="2022-05-20T00:00:00"/>
    <d v="2022-07-01T00:00:00"/>
    <x v="0"/>
    <x v="6"/>
    <x v="0"/>
    <s v="Paid"/>
    <s v="Invoiced"/>
    <s v="TRANSPORTATION"/>
    <n v="33.066000000000003"/>
    <n v="600"/>
    <s v="USD"/>
    <n v="600"/>
    <n v="19839.600000000002"/>
    <n v="300"/>
    <s v="USD"/>
    <n v="300"/>
    <n v="9919.8000000000011"/>
    <n v="33.066000000000003"/>
    <n v="300"/>
    <n v="9919.8000000000011"/>
    <n v="1"/>
    <n v="6.3"/>
    <n v="4.2"/>
    <n v="5.25"/>
    <n v="15.75"/>
  </r>
  <r>
    <s v="DL-6843"/>
    <s v="Freight forwarder ABC"/>
    <x v="2"/>
    <s v="Addis Ababa"/>
    <x v="0"/>
    <x v="23"/>
    <d v="2022-05-21T00:00:00"/>
    <d v="2022-07-01T00:00:00"/>
    <x v="0"/>
    <x v="6"/>
    <x v="0"/>
    <s v="Paid"/>
    <s v="Invoiced"/>
    <s v="TRANSPORTATION"/>
    <n v="29.058"/>
    <n v="600"/>
    <s v="USD"/>
    <n v="600"/>
    <n v="17434.8"/>
    <n v="300"/>
    <s v="USD"/>
    <n v="300"/>
    <n v="8717.4"/>
    <n v="29.058"/>
    <n v="300"/>
    <n v="8717.4"/>
    <n v="1"/>
    <n v="6.1499999999999995"/>
    <n v="4.1000000000000005"/>
    <n v="5.125"/>
    <n v="15.375"/>
  </r>
  <r>
    <s v="DL-6844"/>
    <s v="Freight forwarder ABC"/>
    <x v="2"/>
    <s v="Zanzibar"/>
    <x v="3"/>
    <x v="10"/>
    <d v="2022-05-23T00:00:00"/>
    <d v="2022-07-01T00:00:00"/>
    <x v="0"/>
    <x v="6"/>
    <x v="0"/>
    <s v="Paid"/>
    <s v="Invoiced"/>
    <s v="TRANSPORTATION"/>
    <n v="30.06"/>
    <n v="600"/>
    <s v="USD"/>
    <n v="600"/>
    <n v="18036"/>
    <n v="300"/>
    <s v="USD"/>
    <n v="300"/>
    <n v="9018"/>
    <n v="30.06"/>
    <n v="300"/>
    <n v="9018"/>
    <n v="1"/>
    <n v="5.85"/>
    <n v="3.9000000000000004"/>
    <n v="4.875"/>
    <n v="14.625"/>
  </r>
  <r>
    <s v="DL-6845"/>
    <s v="Freight forwarder ABC"/>
    <x v="2"/>
    <s v="Mombasa"/>
    <x v="1"/>
    <x v="18"/>
    <d v="2022-05-19T00:00:00"/>
    <d v="2022-06-14T00:00:00"/>
    <x v="0"/>
    <x v="5"/>
    <x v="0"/>
    <s v="Paid"/>
    <s v="Invoiced"/>
    <s v="TRANSPORTATION"/>
    <n v="30.06"/>
    <n v="600"/>
    <s v="USD"/>
    <n v="600"/>
    <n v="18036"/>
    <n v="300"/>
    <s v="USD"/>
    <n v="300"/>
    <n v="9018"/>
    <n v="30.06"/>
    <n v="300"/>
    <n v="9018"/>
    <n v="1"/>
    <n v="3.9"/>
    <n v="2.6"/>
    <n v="3.25"/>
    <n v="9.75"/>
  </r>
  <r>
    <s v="DL-6846"/>
    <s v="Freight forwarder ABC"/>
    <x v="2"/>
    <s v="Mombasa"/>
    <x v="2"/>
    <x v="3"/>
    <d v="2022-05-24T00:00:00"/>
    <d v="2022-07-01T00:00:00"/>
    <x v="0"/>
    <x v="6"/>
    <x v="0"/>
    <s v="Paid"/>
    <s v="Invoiced"/>
    <s v="TRANSPORTATION"/>
    <n v="33.066000000000003"/>
    <n v="600"/>
    <s v="USD"/>
    <n v="600"/>
    <n v="19839.600000000002"/>
    <n v="300"/>
    <s v="USD"/>
    <n v="300"/>
    <n v="9919.8000000000011"/>
    <n v="33.066000000000003"/>
    <n v="300"/>
    <n v="9919.8000000000011"/>
    <n v="1"/>
    <n v="5.7"/>
    <n v="3.8000000000000003"/>
    <n v="4.75"/>
    <n v="14.25"/>
  </r>
  <r>
    <s v="DL-6847"/>
    <s v="Freight forwarder ABC"/>
    <x v="2"/>
    <s v="Mogadishu"/>
    <x v="3"/>
    <x v="20"/>
    <d v="2022-05-22T00:00:00"/>
    <d v="2022-06-30T00:00:00"/>
    <x v="0"/>
    <x v="5"/>
    <x v="0"/>
    <s v="Paid"/>
    <s v="Invoiced"/>
    <s v="TRANSPORTATION"/>
    <n v="30.06"/>
    <n v="600"/>
    <s v="USD"/>
    <n v="600"/>
    <n v="18036"/>
    <n v="300"/>
    <s v="USD"/>
    <n v="300"/>
    <n v="9018"/>
    <n v="30.06"/>
    <n v="300"/>
    <n v="9018"/>
    <n v="1"/>
    <n v="5.85"/>
    <n v="3.9000000000000004"/>
    <n v="4.875"/>
    <n v="14.625"/>
  </r>
  <r>
    <s v="DL-6848"/>
    <s v="Freight forwarder ABC"/>
    <x v="2"/>
    <s v="Addis Ababa"/>
    <x v="2"/>
    <x v="14"/>
    <d v="2022-05-24T00:00:00"/>
    <d v="2022-07-01T00:00:00"/>
    <x v="0"/>
    <x v="6"/>
    <x v="0"/>
    <s v="Paid"/>
    <s v="Invoiced"/>
    <s v="TRANSPORTATION"/>
    <n v="29.058"/>
    <n v="600"/>
    <s v="USD"/>
    <n v="600"/>
    <n v="17434.8"/>
    <n v="300"/>
    <s v="USD"/>
    <n v="300"/>
    <n v="8717.4"/>
    <n v="29.058"/>
    <n v="300"/>
    <n v="8717.4"/>
    <n v="1"/>
    <n v="5.7"/>
    <n v="3.8000000000000003"/>
    <n v="4.75"/>
    <n v="14.25"/>
  </r>
  <r>
    <s v="DL-6849"/>
    <s v="Freight forwarder ABC"/>
    <x v="2"/>
    <s v="Addis Ababa"/>
    <x v="0"/>
    <x v="23"/>
    <d v="2022-05-24T00:00:00"/>
    <d v="2022-06-29T00:00:00"/>
    <x v="0"/>
    <x v="5"/>
    <x v="0"/>
    <s v="Paid"/>
    <s v="Invoiced"/>
    <s v="TRANSPORTATION"/>
    <n v="30.06"/>
    <n v="600"/>
    <s v="USD"/>
    <n v="600"/>
    <n v="18036"/>
    <n v="300"/>
    <s v="USD"/>
    <n v="300"/>
    <n v="9018"/>
    <n v="30.06"/>
    <n v="300"/>
    <n v="9018"/>
    <n v="1"/>
    <n v="5.3999999999999995"/>
    <n v="3.6"/>
    <n v="4.5"/>
    <n v="13.5"/>
  </r>
  <r>
    <s v="DL-6850"/>
    <s v="Freight forwarder ABC"/>
    <x v="2"/>
    <s v="Mombasa"/>
    <x v="0"/>
    <x v="11"/>
    <d v="2022-05-24T00:00:00"/>
    <d v="2022-06-30T00:00:00"/>
    <x v="0"/>
    <x v="5"/>
    <x v="0"/>
    <s v="Paid"/>
    <s v="Invoiced"/>
    <s v="TRANSPORTATION"/>
    <n v="30.06"/>
    <n v="600"/>
    <s v="USD"/>
    <n v="600"/>
    <n v="18036"/>
    <n v="300"/>
    <s v="USD"/>
    <n v="300"/>
    <n v="9018"/>
    <n v="30.06"/>
    <n v="300"/>
    <n v="9018"/>
    <n v="1"/>
    <n v="5.55"/>
    <n v="3.7"/>
    <n v="4.625"/>
    <n v="13.875"/>
  </r>
  <r>
    <s v="DL-6851"/>
    <s v="Freight forwarder ABC"/>
    <x v="2"/>
    <s v="Mogadishu"/>
    <x v="3"/>
    <x v="20"/>
    <d v="2022-05-28T00:00:00"/>
    <d v="2022-07-01T00:00:00"/>
    <x v="0"/>
    <x v="6"/>
    <x v="0"/>
    <s v="Paid"/>
    <s v="Invoiced"/>
    <s v="TRANSPORTATION"/>
    <n v="30.06"/>
    <n v="600"/>
    <s v="USD"/>
    <n v="600"/>
    <n v="18036"/>
    <n v="300"/>
    <s v="USD"/>
    <n v="300"/>
    <n v="9018"/>
    <n v="30.06"/>
    <n v="300"/>
    <n v="9018"/>
    <n v="1"/>
    <n v="5.0999999999999996"/>
    <n v="3.4000000000000004"/>
    <n v="4.25"/>
    <n v="12.75"/>
  </r>
  <r>
    <s v="DL-6852"/>
    <s v="Freight forwarder ABC"/>
    <x v="2"/>
    <s v="Marrakech"/>
    <x v="2"/>
    <x v="22"/>
    <d v="2022-05-28T00:00:00"/>
    <d v="2022-07-01T00:00:00"/>
    <x v="0"/>
    <x v="6"/>
    <x v="0"/>
    <s v="Paid"/>
    <s v="Invoiced"/>
    <s v="TRANSPORTATION"/>
    <n v="30.06"/>
    <n v="600"/>
    <s v="USD"/>
    <n v="600"/>
    <n v="18036"/>
    <n v="300"/>
    <s v="USD"/>
    <n v="300"/>
    <n v="9018"/>
    <n v="30.06"/>
    <n v="300"/>
    <n v="9018"/>
    <n v="1"/>
    <n v="5.0999999999999996"/>
    <n v="3.4000000000000004"/>
    <n v="4.25"/>
    <n v="12.75"/>
  </r>
  <r>
    <s v="DL-6853"/>
    <s v="Freight forwarder ABC"/>
    <x v="2"/>
    <s v="Mombasa"/>
    <x v="2"/>
    <x v="3"/>
    <d v="2022-05-26T00:00:00"/>
    <d v="2022-06-30T00:00:00"/>
    <x v="0"/>
    <x v="5"/>
    <x v="0"/>
    <s v="Paid"/>
    <s v="Invoiced"/>
    <s v="TRANSPORTATION"/>
    <n v="30.06"/>
    <n v="600"/>
    <s v="USD"/>
    <n v="600"/>
    <n v="18036"/>
    <n v="300"/>
    <s v="USD"/>
    <n v="300"/>
    <n v="9018"/>
    <n v="30.06"/>
    <n v="300"/>
    <n v="9018"/>
    <n v="1"/>
    <n v="5.25"/>
    <n v="3.5"/>
    <n v="4.375"/>
    <n v="13.125"/>
  </r>
  <r>
    <s v="DL-6854"/>
    <s v="Freight forwarder ABC"/>
    <x v="2"/>
    <s v="Mogadishu"/>
    <x v="1"/>
    <x v="1"/>
    <d v="2022-05-26T00:00:00"/>
    <d v="2022-06-30T00:00:00"/>
    <x v="0"/>
    <x v="5"/>
    <x v="0"/>
    <s v="Paid"/>
    <s v="Invoiced"/>
    <s v="TRANSPORTATION"/>
    <n v="30.06"/>
    <n v="600"/>
    <s v="USD"/>
    <n v="600"/>
    <n v="18036"/>
    <n v="300"/>
    <s v="USD"/>
    <n v="300"/>
    <n v="9018"/>
    <n v="30.06"/>
    <n v="300"/>
    <n v="9018"/>
    <n v="1"/>
    <n v="5.25"/>
    <n v="3.5"/>
    <n v="4.375"/>
    <n v="13.125"/>
  </r>
  <r>
    <s v="DL-6855"/>
    <s v="Freight forwarder ABC"/>
    <x v="2"/>
    <s v="Mombasa"/>
    <x v="0"/>
    <x v="11"/>
    <d v="2022-05-27T00:00:00"/>
    <d v="2022-07-03T00:00:00"/>
    <x v="0"/>
    <x v="6"/>
    <x v="0"/>
    <s v="Paid"/>
    <s v="Invoiced"/>
    <s v="TRANSPORTATION"/>
    <n v="34.067999999999998"/>
    <n v="600"/>
    <s v="USD"/>
    <n v="600"/>
    <n v="20440.8"/>
    <n v="300"/>
    <s v="USD"/>
    <n v="300"/>
    <n v="10220.4"/>
    <n v="34.067999999999998"/>
    <n v="300"/>
    <n v="10220.4"/>
    <n v="1"/>
    <n v="5.55"/>
    <n v="3.7"/>
    <n v="4.625"/>
    <n v="13.875"/>
  </r>
  <r>
    <s v="DL-6856"/>
    <s v="Freight forwarder ABC"/>
    <x v="2"/>
    <s v="Zanzibar"/>
    <x v="4"/>
    <x v="12"/>
    <d v="2022-05-24T00:00:00"/>
    <d v="2022-07-01T00:00:00"/>
    <x v="0"/>
    <x v="6"/>
    <x v="0"/>
    <s v="Paid"/>
    <s v="Invoiced"/>
    <s v="TRANSPORTATION"/>
    <n v="33.066000000000003"/>
    <n v="600"/>
    <s v="USD"/>
    <n v="600"/>
    <n v="19839.600000000002"/>
    <n v="300"/>
    <s v="USD"/>
    <n v="300"/>
    <n v="9919.8000000000011"/>
    <n v="33.066000000000003"/>
    <n v="300"/>
    <n v="9919.8000000000011"/>
    <n v="1"/>
    <n v="5.7"/>
    <n v="3.8000000000000003"/>
    <n v="4.75"/>
    <n v="14.25"/>
  </r>
  <r>
    <s v="DL-6857"/>
    <s v="Freight forwarder ABC"/>
    <x v="2"/>
    <s v="Marrakech"/>
    <x v="0"/>
    <x v="5"/>
    <d v="2022-06-04T00:00:00"/>
    <d v="2022-07-04T00:00:00"/>
    <x v="0"/>
    <x v="6"/>
    <x v="0"/>
    <s v="Paid"/>
    <s v="Invoiced"/>
    <s v="TRANSPORTATION"/>
    <n v="33.066000000000003"/>
    <n v="600"/>
    <s v="USD"/>
    <n v="600"/>
    <n v="19839.600000000002"/>
    <n v="300"/>
    <s v="USD"/>
    <n v="300"/>
    <n v="9919.8000000000011"/>
    <n v="33.066000000000003"/>
    <n v="300"/>
    <n v="9919.8000000000011"/>
    <n v="1"/>
    <n v="4.5"/>
    <n v="3"/>
    <n v="3.75"/>
    <n v="11.25"/>
  </r>
  <r>
    <s v="DL-6858"/>
    <s v="Freight forwarder ABC"/>
    <x v="2"/>
    <s v="Mogadishu"/>
    <x v="1"/>
    <x v="1"/>
    <d v="2022-06-03T00:00:00"/>
    <d v="2022-07-04T00:00:00"/>
    <x v="0"/>
    <x v="6"/>
    <x v="0"/>
    <s v="Paid"/>
    <s v="Invoiced"/>
    <s v="TRANSPORTATION"/>
    <n v="33.066000000000003"/>
    <n v="600"/>
    <s v="USD"/>
    <n v="600"/>
    <n v="19839.600000000002"/>
    <n v="300"/>
    <s v="USD"/>
    <n v="300"/>
    <n v="9919.8000000000011"/>
    <n v="33.066000000000003"/>
    <n v="300"/>
    <n v="9919.8000000000011"/>
    <n v="1"/>
    <n v="4.6499999999999995"/>
    <n v="3.1"/>
    <n v="3.875"/>
    <n v="11.625"/>
  </r>
  <r>
    <s v="DL-6859"/>
    <s v="Freight forwarder ABC"/>
    <x v="2"/>
    <s v="Addis Ababa"/>
    <x v="1"/>
    <x v="17"/>
    <d v="2022-06-05T00:00:00"/>
    <d v="2022-07-04T00:00:00"/>
    <x v="0"/>
    <x v="6"/>
    <x v="0"/>
    <s v="Paid"/>
    <s v="Invoiced"/>
    <s v="TRANSPORTATION"/>
    <n v="33.066000000000003"/>
    <n v="600"/>
    <s v="USD"/>
    <n v="600"/>
    <n v="19839.600000000002"/>
    <n v="300"/>
    <s v="USD"/>
    <n v="300"/>
    <n v="9919.8000000000011"/>
    <n v="33.066000000000003"/>
    <n v="300"/>
    <n v="9919.8000000000011"/>
    <n v="1"/>
    <n v="4.3499999999999996"/>
    <n v="2.9000000000000004"/>
    <n v="3.625"/>
    <n v="10.875"/>
  </r>
  <r>
    <s v="DL-6860"/>
    <s v="Freight forwarder ABC"/>
    <x v="2"/>
    <s v="Mogadishu"/>
    <x v="3"/>
    <x v="20"/>
    <d v="2022-05-26T00:00:00"/>
    <d v="2022-06-30T00:00:00"/>
    <x v="0"/>
    <x v="5"/>
    <x v="0"/>
    <s v="Paid"/>
    <s v="Invoiced"/>
    <s v="TRANSPORTATION"/>
    <n v="33.066000000000003"/>
    <n v="600"/>
    <s v="USD"/>
    <n v="600"/>
    <n v="19839.600000000002"/>
    <n v="300"/>
    <s v="USD"/>
    <n v="300"/>
    <n v="9919.8000000000011"/>
    <n v="33.066000000000003"/>
    <n v="300"/>
    <n v="9919.8000000000011"/>
    <n v="1"/>
    <n v="5.25"/>
    <n v="3.5"/>
    <n v="4.375"/>
    <n v="13.125"/>
  </r>
  <r>
    <s v="DL-6861"/>
    <s v="Freight forwarder ABC"/>
    <x v="2"/>
    <s v="Mombasa"/>
    <x v="2"/>
    <x v="3"/>
    <d v="2022-06-04T00:00:00"/>
    <d v="2022-07-03T00:00:00"/>
    <x v="0"/>
    <x v="6"/>
    <x v="0"/>
    <s v="Paid"/>
    <s v="Invoiced"/>
    <s v="TRANSPORTATION"/>
    <n v="34.067999999999998"/>
    <n v="600"/>
    <s v="USD"/>
    <n v="600"/>
    <n v="20440.8"/>
    <n v="300"/>
    <s v="USD"/>
    <n v="300"/>
    <n v="10220.4"/>
    <n v="34.067999999999998"/>
    <n v="300"/>
    <n v="10220.4"/>
    <n v="1"/>
    <n v="4.3499999999999996"/>
    <n v="2.9000000000000004"/>
    <n v="3.625"/>
    <n v="10.875"/>
  </r>
  <r>
    <s v="DL-6862"/>
    <s v="Freight forwarder ABC"/>
    <x v="2"/>
    <s v="Addis Ababa"/>
    <x v="1"/>
    <x v="17"/>
    <d v="2022-05-27T00:00:00"/>
    <d v="2022-06-30T00:00:00"/>
    <x v="0"/>
    <x v="5"/>
    <x v="0"/>
    <s v="Paid"/>
    <s v="Invoiced"/>
    <s v="TRANSPORTATION"/>
    <n v="33.066000000000003"/>
    <n v="600"/>
    <s v="USD"/>
    <n v="600"/>
    <n v="19839.600000000002"/>
    <n v="300"/>
    <s v="USD"/>
    <n v="300"/>
    <n v="9919.8000000000011"/>
    <n v="33.066000000000003"/>
    <n v="300"/>
    <n v="9919.8000000000011"/>
    <n v="1"/>
    <n v="5.0999999999999996"/>
    <n v="3.4000000000000004"/>
    <n v="4.25"/>
    <n v="12.75"/>
  </r>
  <r>
    <s v="DL-6863"/>
    <s v="Freight forwarder ABC"/>
    <x v="2"/>
    <s v="Addis Ababa"/>
    <x v="1"/>
    <x v="17"/>
    <d v="2022-05-27T00:00:00"/>
    <d v="2022-06-30T00:00:00"/>
    <x v="0"/>
    <x v="5"/>
    <x v="0"/>
    <s v="Paid"/>
    <s v="Invoiced"/>
    <s v="TRANSPORTATION"/>
    <n v="34.067999999999998"/>
    <n v="600"/>
    <s v="USD"/>
    <n v="600"/>
    <n v="20440.8"/>
    <n v="300"/>
    <s v="USD"/>
    <n v="300"/>
    <n v="10220.4"/>
    <n v="34.067999999999998"/>
    <n v="300"/>
    <n v="10220.4"/>
    <n v="1"/>
    <n v="5.0999999999999996"/>
    <n v="3.4000000000000004"/>
    <n v="4.25"/>
    <n v="12.75"/>
  </r>
  <r>
    <s v="DL-6864"/>
    <s v="Freight forwarder ABC"/>
    <x v="2"/>
    <s v="Mogadishu"/>
    <x v="4"/>
    <x v="16"/>
    <d v="2022-06-04T00:00:00"/>
    <d v="2022-07-03T00:00:00"/>
    <x v="0"/>
    <x v="6"/>
    <x v="0"/>
    <s v="Paid"/>
    <s v="Invoiced"/>
    <s v="TRANSPORTATION"/>
    <n v="34.067999999999998"/>
    <n v="600"/>
    <s v="USD"/>
    <n v="600"/>
    <n v="20440.8"/>
    <n v="300"/>
    <s v="USD"/>
    <n v="300"/>
    <n v="10220.4"/>
    <n v="34.067999999999998"/>
    <n v="300"/>
    <n v="10220.4"/>
    <n v="1"/>
    <n v="4.3499999999999996"/>
    <n v="2.9000000000000004"/>
    <n v="3.625"/>
    <n v="10.875"/>
  </r>
  <r>
    <s v="DL-6865"/>
    <s v="Freight forwarder ABC"/>
    <x v="2"/>
    <s v="Mogadishu"/>
    <x v="0"/>
    <x v="0"/>
    <d v="2022-06-03T00:00:00"/>
    <d v="2022-07-12T00:00:00"/>
    <x v="0"/>
    <x v="6"/>
    <x v="0"/>
    <s v="Paid"/>
    <s v="Invoiced"/>
    <s v="TRANSPORTATION"/>
    <n v="33.066000000000003"/>
    <n v="600"/>
    <s v="USD"/>
    <n v="600"/>
    <n v="19839.600000000002"/>
    <n v="300"/>
    <s v="USD"/>
    <n v="300"/>
    <n v="9919.8000000000011"/>
    <n v="33.066000000000003"/>
    <n v="300"/>
    <n v="9919.8000000000011"/>
    <n v="1"/>
    <n v="5.85"/>
    <n v="3.9000000000000004"/>
    <n v="4.875"/>
    <n v="14.625"/>
  </r>
  <r>
    <s v="DL-6866"/>
    <s v="Freight forwarder ABC"/>
    <x v="2"/>
    <s v="Addis Ababa"/>
    <x v="4"/>
    <x v="8"/>
    <d v="2022-06-05T00:00:00"/>
    <d v="2022-07-04T00:00:00"/>
    <x v="0"/>
    <x v="6"/>
    <x v="0"/>
    <s v="Paid"/>
    <s v="Invoiced"/>
    <s v="TRANSPORTATION"/>
    <n v="34.067999999999998"/>
    <n v="600"/>
    <s v="USD"/>
    <n v="600"/>
    <n v="20440.8"/>
    <n v="300"/>
    <s v="USD"/>
    <n v="300"/>
    <n v="10220.4"/>
    <n v="34.067999999999998"/>
    <n v="300"/>
    <n v="10220.4"/>
    <n v="1"/>
    <n v="4.3499999999999996"/>
    <n v="2.9000000000000004"/>
    <n v="3.625"/>
    <n v="10.875"/>
  </r>
  <r>
    <s v="DL-6867"/>
    <s v="Freight forwarder ABC"/>
    <x v="2"/>
    <s v="Mombasa"/>
    <x v="1"/>
    <x v="18"/>
    <d v="2022-06-05T00:00:00"/>
    <d v="2022-07-04T00:00:00"/>
    <x v="0"/>
    <x v="6"/>
    <x v="0"/>
    <s v="Paid"/>
    <s v="Invoiced"/>
    <s v="TRANSPORTATION"/>
    <n v="34.067999999999998"/>
    <n v="600"/>
    <s v="USD"/>
    <n v="600"/>
    <n v="20440.8"/>
    <n v="300"/>
    <s v="USD"/>
    <n v="300"/>
    <n v="10220.4"/>
    <n v="34.067999999999998"/>
    <n v="300"/>
    <n v="10220.4"/>
    <n v="1"/>
    <n v="4.3499999999999996"/>
    <n v="2.9000000000000004"/>
    <n v="3.625"/>
    <n v="10.875"/>
  </r>
  <r>
    <s v="DL-6868"/>
    <s v="Freight forwarder ABC"/>
    <x v="2"/>
    <s v="Marrakech"/>
    <x v="3"/>
    <x v="4"/>
    <d v="2022-06-04T00:00:00"/>
    <d v="2022-07-05T00:00:00"/>
    <x v="0"/>
    <x v="6"/>
    <x v="0"/>
    <s v="Paid"/>
    <s v="Invoiced"/>
    <s v="TRANSPORTATION"/>
    <n v="34.067999999999998"/>
    <n v="600"/>
    <s v="USD"/>
    <n v="600"/>
    <n v="20440.8"/>
    <n v="300"/>
    <s v="USD"/>
    <n v="300"/>
    <n v="10220.4"/>
    <n v="34.067999999999998"/>
    <n v="300"/>
    <n v="10220.4"/>
    <n v="1"/>
    <n v="4.6499999999999995"/>
    <n v="3.1"/>
    <n v="3.875"/>
    <n v="11.625"/>
  </r>
  <r>
    <s v="DL-6869"/>
    <s v="Freight forwarder ABC"/>
    <x v="2"/>
    <s v="Mombasa"/>
    <x v="2"/>
    <x v="3"/>
    <d v="2022-06-04T00:00:00"/>
    <d v="2022-07-08T00:00:00"/>
    <x v="0"/>
    <x v="6"/>
    <x v="0"/>
    <s v="Paid"/>
    <s v="Invoiced"/>
    <s v="TRANSPORTATION"/>
    <n v="34.067999999999998"/>
    <n v="600"/>
    <s v="USD"/>
    <n v="600"/>
    <n v="20440.8"/>
    <n v="300"/>
    <s v="USD"/>
    <n v="300"/>
    <n v="10220.4"/>
    <n v="34.067999999999998"/>
    <n v="300"/>
    <n v="10220.4"/>
    <n v="1"/>
    <n v="5.0999999999999996"/>
    <n v="3.4000000000000004"/>
    <n v="4.25"/>
    <n v="12.75"/>
  </r>
  <r>
    <s v="DL-6870"/>
    <s v="Freight forwarder ABC"/>
    <x v="2"/>
    <s v="Mogadishu"/>
    <x v="4"/>
    <x v="16"/>
    <d v="2022-06-03T00:00:00"/>
    <d v="2022-07-09T00:00:00"/>
    <x v="0"/>
    <x v="6"/>
    <x v="0"/>
    <s v="Paid"/>
    <s v="Invoiced"/>
    <s v="TRANSPORTATION"/>
    <n v="33.066000000000003"/>
    <n v="600"/>
    <s v="USD"/>
    <n v="600"/>
    <n v="19839.600000000002"/>
    <n v="300"/>
    <s v="USD"/>
    <n v="300"/>
    <n v="9919.8000000000011"/>
    <n v="33.066000000000003"/>
    <n v="300"/>
    <n v="9919.8000000000011"/>
    <n v="1"/>
    <n v="5.3999999999999995"/>
    <n v="3.6"/>
    <n v="4.5"/>
    <n v="13.5"/>
  </r>
  <r>
    <s v="DL-6871"/>
    <s v="Freight forwarder ABC"/>
    <x v="2"/>
    <s v="Mogadishu"/>
    <x v="1"/>
    <x v="1"/>
    <d v="2022-06-03T00:00:00"/>
    <d v="2022-07-16T00:00:00"/>
    <x v="0"/>
    <x v="6"/>
    <x v="0"/>
    <s v="Paid"/>
    <s v="Invoiced"/>
    <s v="TRANSPORTATION"/>
    <n v="33.066000000000003"/>
    <n v="600"/>
    <s v="USD"/>
    <n v="600"/>
    <n v="19839.600000000002"/>
    <n v="300"/>
    <s v="USD"/>
    <n v="300"/>
    <n v="9919.8000000000011"/>
    <n v="33.066000000000003"/>
    <n v="300"/>
    <n v="9919.8000000000011"/>
    <n v="1"/>
    <n v="6.45"/>
    <n v="4.3"/>
    <n v="5.375"/>
    <n v="16.125"/>
  </r>
  <r>
    <s v="DL-6872"/>
    <s v="Freight forwarder ABC"/>
    <x v="2"/>
    <s v="Zanzibar"/>
    <x v="2"/>
    <x v="13"/>
    <d v="2022-06-04T00:00:00"/>
    <d v="2022-07-08T00:00:00"/>
    <x v="0"/>
    <x v="6"/>
    <x v="0"/>
    <s v="Paid"/>
    <s v="Invoiced"/>
    <s v="TRANSPORTATION"/>
    <n v="34.067999999999998"/>
    <n v="600"/>
    <s v="USD"/>
    <n v="600"/>
    <n v="20440.8"/>
    <n v="300"/>
    <s v="USD"/>
    <n v="300"/>
    <n v="10220.4"/>
    <n v="34.067999999999998"/>
    <n v="300"/>
    <n v="10220.4"/>
    <n v="1"/>
    <n v="5.0999999999999996"/>
    <n v="3.4000000000000004"/>
    <n v="4.25"/>
    <n v="12.75"/>
  </r>
  <r>
    <s v="DL-6873"/>
    <s v="Freight forwarder ABC"/>
    <x v="2"/>
    <s v="Marrakech"/>
    <x v="4"/>
    <x v="21"/>
    <d v="2022-05-28T00:00:00"/>
    <d v="2022-07-14T00:00:00"/>
    <x v="0"/>
    <x v="6"/>
    <x v="0"/>
    <s v="Paid"/>
    <s v="Invoiced"/>
    <s v="TRANSPORTATION"/>
    <n v="33.066000000000003"/>
    <n v="600"/>
    <s v="USD"/>
    <n v="600"/>
    <n v="19839.600000000002"/>
    <n v="300"/>
    <s v="USD"/>
    <n v="300"/>
    <n v="9919.8000000000011"/>
    <n v="33.066000000000003"/>
    <n v="300"/>
    <n v="9919.8000000000011"/>
    <n v="1"/>
    <n v="7.05"/>
    <n v="4.7"/>
    <n v="5.875"/>
    <n v="17.625"/>
  </r>
  <r>
    <s v="DL-6874"/>
    <s v="Freight forwarder ABC"/>
    <x v="2"/>
    <s v="Mombasa"/>
    <x v="0"/>
    <x v="11"/>
    <d v="2022-06-03T00:00:00"/>
    <d v="2022-07-03T00:00:00"/>
    <x v="0"/>
    <x v="6"/>
    <x v="0"/>
    <s v="Paid"/>
    <s v="Invoiced"/>
    <s v="TRANSPORTATION"/>
    <n v="33.066000000000003"/>
    <n v="600"/>
    <s v="USD"/>
    <n v="600"/>
    <n v="19839.600000000002"/>
    <n v="300"/>
    <s v="USD"/>
    <n v="300"/>
    <n v="9919.8000000000011"/>
    <n v="33.066000000000003"/>
    <n v="300"/>
    <n v="9919.8000000000011"/>
    <n v="1"/>
    <n v="4.5"/>
    <n v="3"/>
    <n v="3.75"/>
    <n v="11.25"/>
  </r>
  <r>
    <s v="DL-6875"/>
    <s v="Freight forwarder ABC"/>
    <x v="2"/>
    <s v="Addis Ababa"/>
    <x v="3"/>
    <x v="7"/>
    <d v="2022-05-28T00:00:00"/>
    <d v="2022-07-04T00:00:00"/>
    <x v="0"/>
    <x v="6"/>
    <x v="0"/>
    <s v="Paid"/>
    <s v="Invoiced"/>
    <s v="TRANSPORTATION"/>
    <n v="34.067999999999998"/>
    <n v="600"/>
    <s v="USD"/>
    <n v="600"/>
    <n v="20440.8"/>
    <n v="300"/>
    <s v="USD"/>
    <n v="300"/>
    <n v="10220.4"/>
    <n v="34.067999999999998"/>
    <n v="300"/>
    <n v="10220.4"/>
    <n v="1"/>
    <n v="5.55"/>
    <n v="3.7"/>
    <n v="4.625"/>
    <n v="13.875"/>
  </r>
  <r>
    <s v="DL-6876"/>
    <s v="Freight forwarder ABC"/>
    <x v="2"/>
    <s v="Mogadishu"/>
    <x v="2"/>
    <x v="2"/>
    <d v="2022-05-24T00:00:00"/>
    <d v="2022-07-03T00:00:00"/>
    <x v="0"/>
    <x v="6"/>
    <x v="0"/>
    <s v="Paid"/>
    <s v="Invoiced"/>
    <s v="TRANSPORTATION"/>
    <n v="34.067999999999998"/>
    <n v="600"/>
    <s v="USD"/>
    <n v="600"/>
    <n v="20440.8"/>
    <n v="300"/>
    <s v="USD"/>
    <n v="300"/>
    <n v="10220.4"/>
    <n v="34.067999999999998"/>
    <n v="300"/>
    <n v="10220.4"/>
    <n v="1"/>
    <n v="6"/>
    <n v="4"/>
    <n v="5"/>
    <n v="15"/>
  </r>
  <r>
    <s v="DL-6877"/>
    <s v="Freight forwarder ABC"/>
    <x v="2"/>
    <s v="Marrakech"/>
    <x v="1"/>
    <x v="9"/>
    <d v="2022-05-31T00:00:00"/>
    <d v="2022-07-01T00:00:00"/>
    <x v="0"/>
    <x v="6"/>
    <x v="0"/>
    <s v="Paid"/>
    <s v="Invoiced"/>
    <s v="TRANSPORTATION"/>
    <n v="34.067999999999998"/>
    <n v="600"/>
    <s v="USD"/>
    <n v="600"/>
    <n v="20440.8"/>
    <n v="300"/>
    <s v="USD"/>
    <n v="300"/>
    <n v="10220.4"/>
    <n v="34.067999999999998"/>
    <n v="300"/>
    <n v="10220.4"/>
    <n v="1"/>
    <n v="4.6499999999999995"/>
    <n v="3.1"/>
    <n v="3.875"/>
    <n v="11.625"/>
  </r>
  <r>
    <s v="DL-6934"/>
    <s v="Freight forwarder ABC"/>
    <x v="2"/>
    <s v="Mogadishu"/>
    <x v="1"/>
    <x v="1"/>
    <d v="2022-06-15T00:00:00"/>
    <d v="2022-07-12T00:00:00"/>
    <x v="0"/>
    <x v="6"/>
    <x v="0"/>
    <s v="Invoiced"/>
    <s v="Invoiced"/>
    <s v="TRANSPORTATION"/>
    <n v="33.066000000000003"/>
    <n v="600"/>
    <s v="USD"/>
    <n v="600"/>
    <n v="19839.600000000002"/>
    <n v="300"/>
    <s v="USD"/>
    <n v="300"/>
    <n v="9919.8000000000011"/>
    <n v="33.066000000000003"/>
    <n v="300"/>
    <n v="9919.8000000000011"/>
    <n v="1"/>
    <n v="4.05"/>
    <n v="2.7"/>
    <n v="3.375"/>
    <n v="10.125"/>
  </r>
  <r>
    <s v="DL-6935"/>
    <s v="Freight forwarder ABC"/>
    <x v="2"/>
    <s v="Zanzibar"/>
    <x v="0"/>
    <x v="15"/>
    <d v="2022-06-18T00:00:00"/>
    <d v="2022-07-14T00:00:00"/>
    <x v="0"/>
    <x v="6"/>
    <x v="0"/>
    <s v="Invoiced"/>
    <s v="Invoiced"/>
    <s v="TRANSPORTATION"/>
    <n v="33.066000000000003"/>
    <n v="600"/>
    <s v="USD"/>
    <n v="600"/>
    <n v="19839.600000000002"/>
    <n v="300"/>
    <s v="USD"/>
    <n v="300"/>
    <n v="9919.8000000000011"/>
    <n v="33.066000000000003"/>
    <n v="300"/>
    <n v="9919.8000000000011"/>
    <n v="1"/>
    <n v="3.9"/>
    <n v="2.6"/>
    <n v="3.25"/>
    <n v="9.75"/>
  </r>
  <r>
    <s v="DL-6936"/>
    <s v="Freight forwarder ABC"/>
    <x v="2"/>
    <s v="Zanzibar"/>
    <x v="3"/>
    <x v="10"/>
    <d v="2022-06-18T00:00:00"/>
    <d v="2022-07-14T00:00:00"/>
    <x v="0"/>
    <x v="6"/>
    <x v="0"/>
    <s v="Invoiced"/>
    <s v="Invoiced"/>
    <s v="TRANSPORTATION"/>
    <n v="33.066000000000003"/>
    <n v="600"/>
    <s v="USD"/>
    <n v="600"/>
    <n v="19839.600000000002"/>
    <n v="300"/>
    <s v="USD"/>
    <n v="300"/>
    <n v="9919.8000000000011"/>
    <n v="33.066000000000003"/>
    <n v="300"/>
    <n v="9919.8000000000011"/>
    <n v="1"/>
    <n v="3.9"/>
    <n v="2.6"/>
    <n v="3.25"/>
    <n v="9.75"/>
  </r>
  <r>
    <s v="DL-6937"/>
    <s v="Freight forwarder ABC"/>
    <x v="2"/>
    <s v="Mogadishu"/>
    <x v="3"/>
    <x v="20"/>
    <d v="2022-06-23T00:00:00"/>
    <d v="2022-07-21T00:00:00"/>
    <x v="0"/>
    <x v="6"/>
    <x v="0"/>
    <s v="Invoiced"/>
    <s v="Invoiced"/>
    <s v="TRANSPORTATION"/>
    <n v="33.066000000000003"/>
    <n v="600"/>
    <s v="USD"/>
    <n v="600"/>
    <n v="19839.600000000002"/>
    <n v="300"/>
    <s v="USD"/>
    <n v="300"/>
    <n v="9919.8000000000011"/>
    <n v="33.066000000000003"/>
    <n v="300"/>
    <n v="9919.8000000000011"/>
    <n v="1"/>
    <n v="4.2"/>
    <n v="2.8000000000000003"/>
    <n v="3.5"/>
    <n v="10.5"/>
  </r>
  <r>
    <s v="DL-6938"/>
    <s v="Freight forwarder ABC"/>
    <x v="2"/>
    <s v="Zanzibar"/>
    <x v="3"/>
    <x v="10"/>
    <d v="2022-06-22T00:00:00"/>
    <d v="2022-07-19T00:00:00"/>
    <x v="0"/>
    <x v="6"/>
    <x v="0"/>
    <s v="Invoiced"/>
    <s v="Invoiced"/>
    <s v="TRANSPORTATION"/>
    <n v="34.067999999999998"/>
    <n v="600"/>
    <s v="USD"/>
    <n v="600"/>
    <n v="20440.8"/>
    <n v="300"/>
    <s v="USD"/>
    <n v="300"/>
    <n v="10220.4"/>
    <n v="34.067999999999998"/>
    <n v="300"/>
    <n v="10220.4"/>
    <n v="1"/>
    <n v="4.05"/>
    <n v="2.7"/>
    <n v="3.375"/>
    <n v="10.125"/>
  </r>
  <r>
    <s v="DL-6939"/>
    <s v="Freight forwarder ABC"/>
    <x v="2"/>
    <s v="Mogadishu"/>
    <x v="2"/>
    <x v="2"/>
    <d v="2022-06-22T00:00:00"/>
    <d v="2022-07-19T00:00:00"/>
    <x v="0"/>
    <x v="6"/>
    <x v="0"/>
    <s v="Invoiced"/>
    <s v="Invoiced"/>
    <s v="TRANSPORTATION"/>
    <n v="33.066000000000003"/>
    <n v="600"/>
    <s v="USD"/>
    <n v="600"/>
    <n v="19839.600000000002"/>
    <n v="300"/>
    <s v="USD"/>
    <n v="300"/>
    <n v="9919.8000000000011"/>
    <n v="33.066000000000003"/>
    <n v="300"/>
    <n v="9919.8000000000011"/>
    <n v="1"/>
    <n v="4.05"/>
    <n v="2.7"/>
    <n v="3.375"/>
    <n v="10.125"/>
  </r>
  <r>
    <s v="DL-6940"/>
    <s v="Freight forwarder ABC"/>
    <x v="2"/>
    <s v="Zanzibar"/>
    <x v="2"/>
    <x v="13"/>
    <d v="2022-06-25T00:00:00"/>
    <d v="2022-08-03T00:00:00"/>
    <x v="0"/>
    <x v="7"/>
    <x v="0"/>
    <s v="Invoiced"/>
    <s v="Invoiced"/>
    <s v="TRANSPORTATION"/>
    <n v="34.067999999999998"/>
    <n v="600"/>
    <s v="USD"/>
    <n v="600"/>
    <n v="20440.8"/>
    <n v="300"/>
    <s v="USD"/>
    <n v="300"/>
    <n v="10220.4"/>
    <n v="34.067999999999998"/>
    <n v="300"/>
    <n v="10220.4"/>
    <n v="1"/>
    <n v="5.85"/>
    <n v="3.9000000000000004"/>
    <n v="4.875"/>
    <n v="14.625"/>
  </r>
  <r>
    <s v="DL-6941"/>
    <s v="Freight forwarder ABC"/>
    <x v="2"/>
    <s v="Marrakech"/>
    <x v="4"/>
    <x v="21"/>
    <d v="2022-06-25T00:00:00"/>
    <d v="2022-07-19T00:00:00"/>
    <x v="0"/>
    <x v="6"/>
    <x v="0"/>
    <s v="Invoiced"/>
    <s v="Invoiced"/>
    <s v="TRANSPORTATION"/>
    <n v="33.066000000000003"/>
    <n v="600"/>
    <s v="USD"/>
    <n v="600"/>
    <n v="19839.600000000002"/>
    <n v="300"/>
    <s v="USD"/>
    <n v="300"/>
    <n v="9919.8000000000011"/>
    <n v="33.066000000000003"/>
    <n v="300"/>
    <n v="9919.8000000000011"/>
    <n v="1"/>
    <n v="3.5999999999999996"/>
    <n v="2.4000000000000004"/>
    <n v="3"/>
    <n v="9"/>
  </r>
  <r>
    <s v="DL-6942"/>
    <s v="Freight forwarder ABC"/>
    <x v="2"/>
    <s v="Addis Ababa"/>
    <x v="1"/>
    <x v="17"/>
    <d v="2022-06-25T00:00:00"/>
    <d v="2022-07-21T00:00:00"/>
    <x v="0"/>
    <x v="6"/>
    <x v="0"/>
    <s v="Invoiced"/>
    <s v="Invoiced"/>
    <s v="TRANSPORTATION"/>
    <n v="33.066000000000003"/>
    <n v="600"/>
    <s v="USD"/>
    <n v="600"/>
    <n v="19839.600000000002"/>
    <n v="300"/>
    <s v="USD"/>
    <n v="300"/>
    <n v="9919.8000000000011"/>
    <n v="33.066000000000003"/>
    <n v="300"/>
    <n v="9919.8000000000011"/>
    <n v="1"/>
    <n v="3.9"/>
    <n v="2.6"/>
    <n v="3.25"/>
    <n v="9.75"/>
  </r>
  <r>
    <s v="DL-6943"/>
    <s v="Freight forwarder ABC"/>
    <x v="2"/>
    <s v="Addis Ababa"/>
    <x v="3"/>
    <x v="7"/>
    <d v="2022-06-26T00:00:00"/>
    <d v="2022-07-29T00:00:00"/>
    <x v="0"/>
    <x v="6"/>
    <x v="0"/>
    <s v="Invoiced"/>
    <s v="Invoiced"/>
    <s v="TRANSPORTATION"/>
    <n v="34.067999999999998"/>
    <n v="600"/>
    <s v="USD"/>
    <n v="600"/>
    <n v="20440.8"/>
    <n v="300"/>
    <s v="USD"/>
    <n v="300"/>
    <n v="10220.4"/>
    <n v="34.067999999999998"/>
    <n v="300"/>
    <n v="10220.4"/>
    <n v="1"/>
    <n v="4.95"/>
    <n v="3.3000000000000003"/>
    <n v="4.125"/>
    <n v="12.375"/>
  </r>
  <r>
    <s v="DL-6945"/>
    <s v="Freight forwarder ABC"/>
    <x v="2"/>
    <s v="Marrakech"/>
    <x v="1"/>
    <x v="9"/>
    <d v="2022-06-25T00:00:00"/>
    <d v="2022-07-19T00:00:00"/>
    <x v="0"/>
    <x v="6"/>
    <x v="0"/>
    <s v="Invoiced"/>
    <s v="Invoiced"/>
    <s v="TRANSPORTATION"/>
    <n v="33.066000000000003"/>
    <n v="600"/>
    <s v="USD"/>
    <n v="600"/>
    <n v="19839.600000000002"/>
    <n v="300"/>
    <s v="USD"/>
    <n v="300"/>
    <n v="9919.8000000000011"/>
    <n v="33.066000000000003"/>
    <n v="300"/>
    <n v="9919.8000000000011"/>
    <n v="1"/>
    <n v="3.5999999999999996"/>
    <n v="2.4000000000000004"/>
    <n v="3"/>
    <n v="9"/>
  </r>
  <r>
    <s v="DL-6947"/>
    <s v="Freight forwarder ABC"/>
    <x v="2"/>
    <s v="Addis Ababa"/>
    <x v="2"/>
    <x v="14"/>
    <d v="2022-06-22T00:00:00"/>
    <d v="2022-07-19T00:00:00"/>
    <x v="0"/>
    <x v="6"/>
    <x v="0"/>
    <s v="Invoiced"/>
    <s v="Invoiced"/>
    <s v="TRANSPORTATION"/>
    <n v="34.067999999999998"/>
    <n v="600"/>
    <s v="USD"/>
    <n v="600"/>
    <n v="20440.8"/>
    <n v="300"/>
    <s v="USD"/>
    <n v="300"/>
    <n v="10220.4"/>
    <n v="34.067999999999998"/>
    <n v="300"/>
    <n v="10220.4"/>
    <n v="1"/>
    <n v="4.05"/>
    <n v="2.7"/>
    <n v="3.375"/>
    <n v="10.125"/>
  </r>
  <r>
    <s v="DL-6949"/>
    <s v="Freight forwarder ABC"/>
    <x v="2"/>
    <s v="Mombasa"/>
    <x v="2"/>
    <x v="3"/>
    <d v="2022-06-24T00:00:00"/>
    <d v="2022-07-17T00:00:00"/>
    <x v="0"/>
    <x v="6"/>
    <x v="0"/>
    <s v="Invoiced"/>
    <s v="Invoiced"/>
    <s v="TRANSPORTATION"/>
    <n v="33.066000000000003"/>
    <n v="600"/>
    <s v="USD"/>
    <n v="600"/>
    <n v="19839.600000000002"/>
    <n v="300"/>
    <s v="USD"/>
    <n v="300"/>
    <n v="9919.8000000000011"/>
    <n v="33.066000000000003"/>
    <n v="300"/>
    <n v="9919.8000000000011"/>
    <n v="1"/>
    <n v="3.4499999999999997"/>
    <n v="2.3000000000000003"/>
    <n v="2.875"/>
    <n v="8.625"/>
  </r>
  <r>
    <s v="DL-6951"/>
    <s v="Freight forwarder ABC"/>
    <x v="2"/>
    <s v="Addis Ababa"/>
    <x v="1"/>
    <x v="17"/>
    <d v="2022-06-15T00:00:00"/>
    <d v="2022-07-15T00:00:00"/>
    <x v="0"/>
    <x v="6"/>
    <x v="0"/>
    <s v="Invoiced"/>
    <s v="Invoiced"/>
    <s v="TRANSPORTATION"/>
    <n v="33.066000000000003"/>
    <n v="600"/>
    <s v="USD"/>
    <n v="600"/>
    <n v="19839.600000000002"/>
    <n v="300"/>
    <s v="USD"/>
    <n v="300"/>
    <n v="9919.8000000000011"/>
    <n v="33.066000000000003"/>
    <n v="300"/>
    <n v="9919.8000000000011"/>
    <n v="1"/>
    <n v="4.5"/>
    <n v="3"/>
    <n v="3.75"/>
    <n v="11.25"/>
  </r>
  <r>
    <s v="DL-6953"/>
    <s v="Freight forwarder ABC"/>
    <x v="2"/>
    <s v="Mombasa"/>
    <x v="4"/>
    <x v="6"/>
    <d v="2022-06-18T00:00:00"/>
    <d v="2022-07-14T00:00:00"/>
    <x v="0"/>
    <x v="6"/>
    <x v="0"/>
    <s v="Invoiced"/>
    <s v="Invoiced"/>
    <s v="TRANSPORTATION"/>
    <n v="33.066000000000003"/>
    <n v="600"/>
    <s v="USD"/>
    <n v="600"/>
    <n v="19839.600000000002"/>
    <n v="300"/>
    <s v="USD"/>
    <n v="300"/>
    <n v="9919.8000000000011"/>
    <n v="33.066000000000003"/>
    <n v="300"/>
    <n v="9919.8000000000011"/>
    <n v="1"/>
    <n v="3.9"/>
    <n v="2.6"/>
    <n v="3.25"/>
    <n v="9.75"/>
  </r>
  <r>
    <s v="DL-6955"/>
    <s v="Freight forwarder ABC"/>
    <x v="2"/>
    <s v="Addis Ababa"/>
    <x v="0"/>
    <x v="23"/>
    <d v="2022-06-15T00:00:00"/>
    <d v="2022-07-15T00:00:00"/>
    <x v="0"/>
    <x v="6"/>
    <x v="0"/>
    <s v="Invoiced"/>
    <s v="Invoiced"/>
    <s v="TRANSPORTATION"/>
    <n v="33.066000000000003"/>
    <n v="600"/>
    <s v="USD"/>
    <n v="600"/>
    <n v="19839.600000000002"/>
    <n v="300"/>
    <s v="USD"/>
    <n v="300"/>
    <n v="9919.8000000000011"/>
    <n v="33.066000000000003"/>
    <n v="300"/>
    <n v="9919.8000000000011"/>
    <n v="1"/>
    <n v="4.5"/>
    <n v="3"/>
    <n v="3.75"/>
    <n v="11.25"/>
  </r>
  <r>
    <s v="DL-6957"/>
    <s v="Freight forwarder ABC"/>
    <x v="2"/>
    <s v="Marrakech"/>
    <x v="3"/>
    <x v="4"/>
    <d v="2022-06-18T00:00:00"/>
    <d v="2022-07-13T00:00:00"/>
    <x v="0"/>
    <x v="6"/>
    <x v="0"/>
    <s v="Invoiced"/>
    <s v="Invoiced"/>
    <s v="TRANSPORTATION"/>
    <n v="33.066000000000003"/>
    <n v="600"/>
    <s v="USD"/>
    <n v="600"/>
    <n v="19839.600000000002"/>
    <n v="300"/>
    <s v="USD"/>
    <n v="300"/>
    <n v="9919.8000000000011"/>
    <n v="33.066000000000003"/>
    <n v="300"/>
    <n v="9919.8000000000011"/>
    <n v="1"/>
    <n v="3.75"/>
    <n v="2.5"/>
    <n v="3.125"/>
    <n v="9.375"/>
  </r>
  <r>
    <s v="DL-6959"/>
    <s v="Freight forwarder ABC"/>
    <x v="2"/>
    <s v="Marrakech"/>
    <x v="2"/>
    <x v="22"/>
    <d v="2022-06-12T00:00:00"/>
    <d v="2022-07-22T00:00:00"/>
    <x v="0"/>
    <x v="6"/>
    <x v="0"/>
    <s v="Invoiced"/>
    <s v="Invoiced"/>
    <s v="TRANSPORTATION"/>
    <n v="34.067999999999998"/>
    <n v="600"/>
    <s v="USD"/>
    <n v="600"/>
    <n v="20440.8"/>
    <n v="300"/>
    <s v="USD"/>
    <n v="300"/>
    <n v="10220.4"/>
    <n v="34.067999999999998"/>
    <n v="300"/>
    <n v="10220.4"/>
    <n v="1"/>
    <n v="6"/>
    <n v="4"/>
    <n v="5"/>
    <n v="15"/>
  </r>
  <r>
    <s v="DL-6961"/>
    <s v="Freight forwarder ABC"/>
    <x v="2"/>
    <s v="Addis Ababa"/>
    <x v="3"/>
    <x v="7"/>
    <d v="2022-06-07T00:00:00"/>
    <d v="2022-07-14T00:00:00"/>
    <x v="0"/>
    <x v="6"/>
    <x v="0"/>
    <s v="Invoiced"/>
    <s v="Invoiced"/>
    <s v="TRANSPORTATION"/>
    <n v="34.067999999999998"/>
    <n v="600"/>
    <s v="USD"/>
    <n v="600"/>
    <n v="20440.8"/>
    <n v="300"/>
    <s v="USD"/>
    <n v="300"/>
    <n v="10220.4"/>
    <n v="34.067999999999998"/>
    <n v="300"/>
    <n v="10220.4"/>
    <n v="1"/>
    <n v="5.55"/>
    <n v="3.7"/>
    <n v="4.625"/>
    <n v="13.875"/>
  </r>
  <r>
    <s v="DL-6963"/>
    <s v="Freight forwarder ABC"/>
    <x v="2"/>
    <s v="Marrakech"/>
    <x v="3"/>
    <x v="4"/>
    <d v="2022-06-08T00:00:00"/>
    <d v="2022-07-17T00:00:00"/>
    <x v="0"/>
    <x v="6"/>
    <x v="0"/>
    <s v="Invoiced"/>
    <s v="Invoiced"/>
    <s v="TRANSPORTATION"/>
    <n v="34.067999999999998"/>
    <n v="600"/>
    <s v="USD"/>
    <n v="600"/>
    <n v="20440.8"/>
    <n v="300"/>
    <s v="USD"/>
    <n v="300"/>
    <n v="10220.4"/>
    <n v="34.067999999999998"/>
    <n v="300"/>
    <n v="10220.4"/>
    <n v="1"/>
    <n v="5.85"/>
    <n v="3.9000000000000004"/>
    <n v="4.875"/>
    <n v="14.625"/>
  </r>
  <r>
    <s v="DL-6965"/>
    <s v="Freight forwarder ABC"/>
    <x v="2"/>
    <s v="Addis Ababa"/>
    <x v="1"/>
    <x v="17"/>
    <d v="2022-06-08T00:00:00"/>
    <d v="2022-07-17T00:00:00"/>
    <x v="0"/>
    <x v="6"/>
    <x v="0"/>
    <s v="Invoiced"/>
    <s v="Invoiced"/>
    <s v="TRANSPORTATION"/>
    <n v="34.067999999999998"/>
    <n v="600"/>
    <s v="USD"/>
    <n v="600"/>
    <n v="20440.8"/>
    <n v="300"/>
    <s v="USD"/>
    <n v="300"/>
    <n v="10220.4"/>
    <n v="34.067999999999998"/>
    <n v="300"/>
    <n v="10220.4"/>
    <n v="1"/>
    <n v="5.85"/>
    <n v="3.9000000000000004"/>
    <n v="4.875"/>
    <n v="14.625"/>
  </r>
  <r>
    <s v="DL-6967"/>
    <s v="Freight forwarder ABC"/>
    <x v="2"/>
    <s v="Mogadishu"/>
    <x v="4"/>
    <x v="16"/>
    <d v="2022-06-07T00:00:00"/>
    <d v="2022-07-15T00:00:00"/>
    <x v="0"/>
    <x v="6"/>
    <x v="0"/>
    <s v="Invoiced"/>
    <s v="Invoiced"/>
    <s v="TRANSPORTATION"/>
    <n v="34.067999999999998"/>
    <n v="600"/>
    <s v="USD"/>
    <n v="600"/>
    <n v="20440.8"/>
    <n v="300"/>
    <s v="USD"/>
    <n v="300"/>
    <n v="10220.4"/>
    <n v="34.067999999999998"/>
    <n v="300"/>
    <n v="10220.4"/>
    <n v="1"/>
    <n v="5.7"/>
    <n v="3.8000000000000003"/>
    <n v="4.75"/>
    <n v="14.25"/>
  </r>
  <r>
    <s v="DL-6969"/>
    <s v="Freight forwarder ABC"/>
    <x v="2"/>
    <s v="Mogadishu"/>
    <x v="2"/>
    <x v="2"/>
    <d v="2022-06-22T00:00:00"/>
    <d v="2022-07-28T00:00:00"/>
    <x v="0"/>
    <x v="6"/>
    <x v="0"/>
    <s v="Invoiced"/>
    <s v="Invoiced"/>
    <s v="TRANSPORTATION"/>
    <n v="34.067999999999998"/>
    <n v="600"/>
    <s v="USD"/>
    <n v="600"/>
    <n v="20440.8"/>
    <n v="300"/>
    <s v="USD"/>
    <n v="300"/>
    <n v="10220.4"/>
    <n v="34.067999999999998"/>
    <n v="300"/>
    <n v="10220.4"/>
    <n v="1"/>
    <n v="5.3999999999999995"/>
    <n v="3.6"/>
    <n v="4.5"/>
    <n v="13.5"/>
  </r>
  <r>
    <s v="DL-6971"/>
    <s v="Freight forwarder ABC"/>
    <x v="2"/>
    <s v="Mombasa"/>
    <x v="3"/>
    <x v="19"/>
    <d v="2022-06-08T00:00:00"/>
    <d v="2022-07-19T00:00:00"/>
    <x v="0"/>
    <x v="6"/>
    <x v="0"/>
    <s v="Invoiced"/>
    <s v="Invoiced"/>
    <s v="TRANSPORTATION"/>
    <n v="34.067999999999998"/>
    <n v="600"/>
    <s v="USD"/>
    <n v="600"/>
    <n v="20440.8"/>
    <n v="300"/>
    <s v="USD"/>
    <n v="300"/>
    <n v="10220.4"/>
    <n v="34.067999999999998"/>
    <n v="300"/>
    <n v="10220.4"/>
    <n v="1"/>
    <n v="6.1499999999999995"/>
    <n v="4.1000000000000005"/>
    <n v="5.125"/>
    <n v="15.375"/>
  </r>
  <r>
    <s v="DL-6973"/>
    <s v="Freight forwarder ABC"/>
    <x v="2"/>
    <s v="Marrakech"/>
    <x v="3"/>
    <x v="4"/>
    <d v="2022-06-07T00:00:00"/>
    <d v="2022-07-19T00:00:00"/>
    <x v="0"/>
    <x v="6"/>
    <x v="0"/>
    <s v="Invoiced"/>
    <s v="Invoiced"/>
    <s v="TRANSPORTATION"/>
    <n v="34.067999999999998"/>
    <n v="600"/>
    <s v="USD"/>
    <n v="600"/>
    <n v="20440.8"/>
    <n v="300"/>
    <s v="USD"/>
    <n v="300"/>
    <n v="10220.4"/>
    <n v="34.067999999999998"/>
    <n v="300"/>
    <n v="10220.4"/>
    <n v="1"/>
    <n v="6.3"/>
    <n v="4.2"/>
    <n v="5.25"/>
    <n v="15.75"/>
  </r>
  <r>
    <s v="DL-6975"/>
    <s v="Freight forwarder ABC"/>
    <x v="2"/>
    <s v="Zanzibar"/>
    <x v="1"/>
    <x v="24"/>
    <d v="2022-06-08T00:00:00"/>
    <d v="2022-07-14T00:00:00"/>
    <x v="0"/>
    <x v="6"/>
    <x v="0"/>
    <s v="Invoiced"/>
    <s v="Invoiced"/>
    <s v="TRANSPORTATION"/>
    <n v="34.067999999999998"/>
    <n v="600"/>
    <s v="USD"/>
    <n v="600"/>
    <n v="20440.8"/>
    <n v="300"/>
    <s v="USD"/>
    <n v="300"/>
    <n v="10220.4"/>
    <n v="34.067999999999998"/>
    <n v="300"/>
    <n v="10220.4"/>
    <n v="1"/>
    <n v="5.3999999999999995"/>
    <n v="3.6"/>
    <n v="4.5"/>
    <n v="13.5"/>
  </r>
  <r>
    <s v="DL-6977"/>
    <s v="Freight forwarder ABC"/>
    <x v="2"/>
    <s v="Marrakech"/>
    <x v="4"/>
    <x v="21"/>
    <d v="2022-06-11T00:00:00"/>
    <d v="2022-07-08T00:00:00"/>
    <x v="0"/>
    <x v="6"/>
    <x v="0"/>
    <s v="Invoiced"/>
    <s v="Invoiced"/>
    <s v="TRANSPORTATION"/>
    <n v="33.066000000000003"/>
    <n v="600"/>
    <s v="USD"/>
    <n v="600"/>
    <n v="19839.600000000002"/>
    <n v="300"/>
    <s v="USD"/>
    <n v="300"/>
    <n v="9919.8000000000011"/>
    <n v="33.066000000000003"/>
    <n v="300"/>
    <n v="9919.8000000000011"/>
    <n v="1"/>
    <n v="4.05"/>
    <n v="2.7"/>
    <n v="3.375"/>
    <n v="10.125"/>
  </r>
  <r>
    <s v="DL-6979"/>
    <s v="Freight forwarder ABC"/>
    <x v="2"/>
    <s v="Zanzibar"/>
    <x v="1"/>
    <x v="24"/>
    <d v="2022-06-08T00:00:00"/>
    <d v="2022-07-15T00:00:00"/>
    <x v="0"/>
    <x v="6"/>
    <x v="0"/>
    <s v="Invoiced"/>
    <s v="Invoiced"/>
    <s v="TRANSPORTATION"/>
    <n v="33.066000000000003"/>
    <n v="600"/>
    <s v="USD"/>
    <n v="600"/>
    <n v="19839.600000000002"/>
    <n v="300"/>
    <s v="USD"/>
    <n v="300"/>
    <n v="9919.8000000000011"/>
    <n v="33.066000000000003"/>
    <n v="300"/>
    <n v="9919.8000000000011"/>
    <n v="1"/>
    <n v="5.55"/>
    <n v="3.7"/>
    <n v="4.625"/>
    <n v="13.875"/>
  </r>
  <r>
    <s v="DL-6981"/>
    <s v="Freight forwarder ABC"/>
    <x v="2"/>
    <s v="Mombasa"/>
    <x v="4"/>
    <x v="6"/>
    <d v="2022-06-08T00:00:00"/>
    <d v="2022-07-21T00:00:00"/>
    <x v="0"/>
    <x v="6"/>
    <x v="0"/>
    <s v="Invoiced"/>
    <s v="Invoiced"/>
    <s v="TRANSPORTATION"/>
    <n v="33.066000000000003"/>
    <n v="600"/>
    <s v="USD"/>
    <n v="600"/>
    <n v="19839.600000000002"/>
    <n v="300"/>
    <s v="USD"/>
    <n v="300"/>
    <n v="9919.8000000000011"/>
    <n v="33.066000000000003"/>
    <n v="300"/>
    <n v="9919.8000000000011"/>
    <n v="1"/>
    <n v="6.45"/>
    <n v="4.3"/>
    <n v="5.375"/>
    <n v="16.125"/>
  </r>
  <r>
    <s v="DL-6983"/>
    <s v="Freight forwarder ABC"/>
    <x v="2"/>
    <s v="Mombasa"/>
    <x v="1"/>
    <x v="18"/>
    <d v="2022-06-08T00:00:00"/>
    <d v="2022-07-15T00:00:00"/>
    <x v="0"/>
    <x v="6"/>
    <x v="0"/>
    <s v="Invoiced"/>
    <s v="Invoiced"/>
    <s v="TRANSPORTATION"/>
    <n v="33.066000000000003"/>
    <n v="600"/>
    <s v="USD"/>
    <n v="600"/>
    <n v="19839.600000000002"/>
    <n v="300"/>
    <s v="USD"/>
    <n v="300"/>
    <n v="9919.8000000000011"/>
    <n v="33.066000000000003"/>
    <n v="300"/>
    <n v="9919.8000000000011"/>
    <n v="1"/>
    <n v="5.55"/>
    <n v="3.7"/>
    <n v="4.625"/>
    <n v="13.875"/>
  </r>
  <r>
    <s v="DL-6985"/>
    <s v="Freight forwarder ABC"/>
    <x v="2"/>
    <s v="Mogadishu"/>
    <x v="0"/>
    <x v="0"/>
    <d v="2022-06-11T00:00:00"/>
    <d v="2022-07-14T00:00:00"/>
    <x v="0"/>
    <x v="6"/>
    <x v="0"/>
    <s v="Invoiced"/>
    <s v="Invoiced"/>
    <s v="TRANSPORTATION"/>
    <n v="33.066000000000003"/>
    <n v="600"/>
    <s v="USD"/>
    <n v="600"/>
    <n v="19839.600000000002"/>
    <n v="300"/>
    <s v="USD"/>
    <n v="300"/>
    <n v="9919.8000000000011"/>
    <n v="33.066000000000003"/>
    <n v="300"/>
    <n v="9919.8000000000011"/>
    <n v="1"/>
    <n v="4.95"/>
    <n v="3.3000000000000003"/>
    <n v="4.125"/>
    <n v="12.375"/>
  </r>
  <r>
    <s v="DL-6987"/>
    <s v="Freight forwarder ABC"/>
    <x v="2"/>
    <s v="Mogadishu"/>
    <x v="2"/>
    <x v="2"/>
    <d v="2022-06-11T00:00:00"/>
    <d v="2022-07-16T00:00:00"/>
    <x v="0"/>
    <x v="6"/>
    <x v="0"/>
    <s v="Invoiced"/>
    <s v="Invoiced"/>
    <s v="TRANSPORTATION"/>
    <n v="33.066000000000003"/>
    <n v="600"/>
    <s v="USD"/>
    <n v="600"/>
    <n v="19839.600000000002"/>
    <n v="300"/>
    <s v="USD"/>
    <n v="300"/>
    <n v="9919.8000000000011"/>
    <n v="33.066000000000003"/>
    <n v="300"/>
    <n v="9919.8000000000011"/>
    <n v="1"/>
    <n v="5.25"/>
    <n v="3.5"/>
    <n v="4.375"/>
    <n v="13.125"/>
  </r>
  <r>
    <s v="DL-6989"/>
    <s v="Freight forwarder ABC"/>
    <x v="2"/>
    <s v="Marrakech"/>
    <x v="3"/>
    <x v="4"/>
    <d v="2022-06-08T00:00:00"/>
    <d v="2022-07-15T00:00:00"/>
    <x v="0"/>
    <x v="6"/>
    <x v="0"/>
    <s v="Invoiced"/>
    <s v="Invoiced"/>
    <s v="TRANSPORTATION"/>
    <n v="33.066000000000003"/>
    <n v="600"/>
    <s v="USD"/>
    <n v="600"/>
    <n v="19839.600000000002"/>
    <n v="300"/>
    <s v="USD"/>
    <n v="300"/>
    <n v="9919.8000000000011"/>
    <n v="33.066000000000003"/>
    <n v="300"/>
    <n v="9919.8000000000011"/>
    <n v="1"/>
    <n v="5.55"/>
    <n v="3.7"/>
    <n v="4.625"/>
    <n v="13.875"/>
  </r>
  <r>
    <s v="DL-6991"/>
    <s v="Freight forwarder ABC"/>
    <x v="2"/>
    <s v="Addis Ababa"/>
    <x v="3"/>
    <x v="7"/>
    <d v="2022-06-07T00:00:00"/>
    <d v="2022-07-15T00:00:00"/>
    <x v="0"/>
    <x v="6"/>
    <x v="0"/>
    <s v="Invoiced"/>
    <s v="Invoiced"/>
    <s v="TRANSPORTATION"/>
    <n v="33.066000000000003"/>
    <n v="600"/>
    <s v="USD"/>
    <n v="600"/>
    <n v="19839.600000000002"/>
    <n v="300"/>
    <s v="USD"/>
    <n v="300"/>
    <n v="9919.8000000000011"/>
    <n v="33.066000000000003"/>
    <n v="300"/>
    <n v="9919.8000000000011"/>
    <n v="1"/>
    <n v="5.7"/>
    <n v="3.8000000000000003"/>
    <n v="4.75"/>
    <n v="14.25"/>
  </r>
  <r>
    <s v="DL-6993"/>
    <s v="Freight forwarder ABC"/>
    <x v="2"/>
    <s v="Mogadishu"/>
    <x v="0"/>
    <x v="0"/>
    <d v="2022-06-08T00:00:00"/>
    <d v="2022-07-15T00:00:00"/>
    <x v="0"/>
    <x v="6"/>
    <x v="0"/>
    <s v="Invoiced"/>
    <s v="Invoiced"/>
    <s v="TRANSPORTATION"/>
    <n v="33.066000000000003"/>
    <n v="600"/>
    <s v="USD"/>
    <n v="600"/>
    <n v="19839.600000000002"/>
    <n v="300"/>
    <s v="USD"/>
    <n v="300"/>
    <n v="9919.8000000000011"/>
    <n v="33.066000000000003"/>
    <n v="300"/>
    <n v="9919.8000000000011"/>
    <n v="1"/>
    <n v="5.55"/>
    <n v="3.7"/>
    <n v="4.625"/>
    <n v="13.875"/>
  </r>
  <r>
    <s v="DL-6995"/>
    <s v="Freight forwarder ABC"/>
    <x v="2"/>
    <s v="Addis Ababa"/>
    <x v="3"/>
    <x v="7"/>
    <d v="2022-06-12T00:00:00"/>
    <d v="2022-07-17T00:00:00"/>
    <x v="0"/>
    <x v="6"/>
    <x v="0"/>
    <s v="Invoiced"/>
    <s v="Invoiced"/>
    <s v="TRANSPORTATION"/>
    <n v="29.058"/>
    <n v="600"/>
    <s v="USD"/>
    <n v="600"/>
    <n v="17434.8"/>
    <n v="300"/>
    <s v="USD"/>
    <n v="300"/>
    <n v="8717.4"/>
    <n v="29.058"/>
    <n v="300"/>
    <n v="8717.4"/>
    <n v="1"/>
    <n v="5.25"/>
    <n v="3.5"/>
    <n v="4.375"/>
    <n v="13.125"/>
  </r>
  <r>
    <s v="DL-6997"/>
    <s v="Freight forwarder ABC"/>
    <x v="2"/>
    <s v="Zanzibar"/>
    <x v="0"/>
    <x v="15"/>
    <d v="2022-06-07T00:00:00"/>
    <d v="2022-07-09T00:00:00"/>
    <x v="0"/>
    <x v="6"/>
    <x v="0"/>
    <s v="Invoiced"/>
    <s v="Invoiced"/>
    <s v="TRANSPORTATION"/>
    <n v="34.067999999999998"/>
    <n v="600"/>
    <s v="USD"/>
    <n v="600"/>
    <n v="20440.8"/>
    <n v="300"/>
    <s v="USD"/>
    <n v="300"/>
    <n v="10220.4"/>
    <n v="34.067999999999998"/>
    <n v="300"/>
    <n v="10220.4"/>
    <n v="1"/>
    <n v="4.8"/>
    <n v="3.2"/>
    <n v="4"/>
    <n v="12"/>
  </r>
  <r>
    <s v="DL-6999"/>
    <s v="Freight forwarder ABC"/>
    <x v="2"/>
    <s v="Marrakech"/>
    <x v="4"/>
    <x v="21"/>
    <d v="2022-06-07T00:00:00"/>
    <d v="2022-07-14T00:00:00"/>
    <x v="0"/>
    <x v="6"/>
    <x v="0"/>
    <s v="Invoiced"/>
    <s v="Invoiced"/>
    <s v="TRANSPORTATION"/>
    <n v="33.066000000000003"/>
    <n v="600"/>
    <s v="USD"/>
    <n v="600"/>
    <n v="19839.600000000002"/>
    <n v="300"/>
    <s v="USD"/>
    <n v="300"/>
    <n v="9919.8000000000011"/>
    <n v="33.066000000000003"/>
    <n v="300"/>
    <n v="9919.8000000000011"/>
    <n v="1"/>
    <n v="5.55"/>
    <n v="3.7"/>
    <n v="4.625"/>
    <n v="13.875"/>
  </r>
  <r>
    <s v="DL-7001"/>
    <s v="Freight forwarder ABC"/>
    <x v="2"/>
    <s v="Mombasa"/>
    <x v="4"/>
    <x v="6"/>
    <d v="2022-06-07T00:00:00"/>
    <d v="2022-07-15T00:00:00"/>
    <x v="0"/>
    <x v="6"/>
    <x v="0"/>
    <s v="Invoiced"/>
    <s v="Invoiced"/>
    <s v="TRANSPORTATION"/>
    <n v="33.066000000000003"/>
    <n v="600"/>
    <s v="USD"/>
    <n v="600"/>
    <n v="19839.600000000002"/>
    <n v="300"/>
    <s v="USD"/>
    <n v="300"/>
    <n v="9919.8000000000011"/>
    <n v="33.066000000000003"/>
    <n v="300"/>
    <n v="9919.8000000000011"/>
    <n v="1"/>
    <n v="5.7"/>
    <n v="3.8000000000000003"/>
    <n v="4.75"/>
    <n v="14.25"/>
  </r>
  <r>
    <s v="DL-7003"/>
    <s v="Freight forwarder ABC"/>
    <x v="2"/>
    <s v="Addis Ababa"/>
    <x v="3"/>
    <x v="7"/>
    <d v="2022-06-08T00:00:00"/>
    <d v="2022-07-12T00:00:00"/>
    <x v="0"/>
    <x v="6"/>
    <x v="0"/>
    <s v="Invoiced"/>
    <s v="Invoiced"/>
    <s v="TRANSPORTATION"/>
    <n v="34.067999999999998"/>
    <n v="600"/>
    <s v="USD"/>
    <n v="600"/>
    <n v="20440.8"/>
    <n v="300"/>
    <s v="USD"/>
    <n v="300"/>
    <n v="10220.4"/>
    <n v="34.067999999999998"/>
    <n v="300"/>
    <n v="10220.4"/>
    <n v="1"/>
    <n v="5.0999999999999996"/>
    <n v="3.4000000000000004"/>
    <n v="4.25"/>
    <n v="12.75"/>
  </r>
  <r>
    <s v="DL-7005"/>
    <s v="Freight forwarder ABC"/>
    <x v="2"/>
    <s v="Mogadishu"/>
    <x v="4"/>
    <x v="16"/>
    <d v="2022-07-09T00:00:00"/>
    <d v="2022-07-30T00:00:00"/>
    <x v="0"/>
    <x v="6"/>
    <x v="0"/>
    <s v="Invoiced"/>
    <s v="Invoiced"/>
    <s v="TRANSPORTATION"/>
    <n v="34.067999999999998"/>
    <n v="600"/>
    <s v="USD"/>
    <n v="600"/>
    <n v="20440.8"/>
    <n v="300"/>
    <s v="USD"/>
    <n v="300"/>
    <n v="10220.4"/>
    <n v="34.067999999999998"/>
    <n v="300"/>
    <n v="10220.4"/>
    <n v="1"/>
    <n v="3.15"/>
    <n v="2.1"/>
    <n v="2.625"/>
    <n v="7.875"/>
  </r>
  <r>
    <s v="DL-7007"/>
    <s v="Freight forwarder ABC"/>
    <x v="2"/>
    <s v="Zanzibar"/>
    <x v="4"/>
    <x v="12"/>
    <d v="2022-07-14T00:00:00"/>
    <d v="2022-08-04T00:00:00"/>
    <x v="0"/>
    <x v="7"/>
    <x v="0"/>
    <s v="Invoiced"/>
    <s v="Invoiced"/>
    <s v="TRANSPORTATION"/>
    <n v="33.066000000000003"/>
    <n v="600"/>
    <s v="USD"/>
    <n v="600"/>
    <n v="19839.600000000002"/>
    <n v="300"/>
    <s v="USD"/>
    <n v="300"/>
    <n v="9919.8000000000011"/>
    <n v="33.066000000000003"/>
    <n v="300"/>
    <n v="9919.8000000000011"/>
    <n v="1"/>
    <n v="3.15"/>
    <n v="2.1"/>
    <n v="2.625"/>
    <n v="7.875"/>
  </r>
  <r>
    <s v="DL-7009"/>
    <s v="Freight forwarder ABC"/>
    <x v="2"/>
    <s v="Mogadishu"/>
    <x v="3"/>
    <x v="20"/>
    <d v="2022-07-11T00:00:00"/>
    <d v="2022-08-06T00:00:00"/>
    <x v="0"/>
    <x v="7"/>
    <x v="0"/>
    <s v="Invoiced"/>
    <s v="Invoiced"/>
    <s v="TRANSPORTATION"/>
    <n v="33.066000000000003"/>
    <n v="600"/>
    <s v="USD"/>
    <n v="600"/>
    <n v="19839.600000000002"/>
    <n v="300"/>
    <s v="USD"/>
    <n v="300"/>
    <n v="9919.8000000000011"/>
    <n v="33.066000000000003"/>
    <n v="300"/>
    <n v="9919.8000000000011"/>
    <n v="1"/>
    <n v="3.9"/>
    <n v="2.6"/>
    <n v="3.25"/>
    <n v="9.75"/>
  </r>
  <r>
    <s v="DL-7011"/>
    <s v="Freight forwarder ABC"/>
    <x v="2"/>
    <s v="Mogadishu"/>
    <x v="1"/>
    <x v="1"/>
    <d v="2022-07-20T00:00:00"/>
    <d v="2022-08-10T00:00:00"/>
    <x v="0"/>
    <x v="7"/>
    <x v="0"/>
    <s v="Invoiced"/>
    <s v="Invoiced"/>
    <s v="TRANSPORTATION"/>
    <n v="33.066000000000003"/>
    <n v="600"/>
    <s v="USD"/>
    <n v="600"/>
    <n v="19839.600000000002"/>
    <n v="300"/>
    <s v="USD"/>
    <n v="300"/>
    <n v="9919.8000000000011"/>
    <n v="33.066000000000003"/>
    <n v="300"/>
    <n v="9919.8000000000011"/>
    <n v="1"/>
    <n v="3.15"/>
    <n v="2.1"/>
    <n v="2.625"/>
    <n v="7.875"/>
  </r>
  <r>
    <s v="DL-7013"/>
    <s v="Freight forwarder ABC"/>
    <x v="2"/>
    <s v="Addis Ababa"/>
    <x v="4"/>
    <x v="8"/>
    <d v="2022-07-22T00:00:00"/>
    <d v="2022-08-10T00:00:00"/>
    <x v="0"/>
    <x v="7"/>
    <x v="0"/>
    <s v="Invoiced"/>
    <s v="Invoiced"/>
    <s v="TRANSPORTATION"/>
    <n v="34.067999999999998"/>
    <n v="600"/>
    <s v="USD"/>
    <n v="600"/>
    <n v="20440.8"/>
    <n v="300"/>
    <s v="USD"/>
    <n v="300"/>
    <n v="10220.4"/>
    <n v="34.067999999999998"/>
    <n v="300"/>
    <n v="10220.4"/>
    <n v="1"/>
    <n v="2.85"/>
    <n v="1.9000000000000001"/>
    <n v="2.375"/>
    <n v="7.125"/>
  </r>
  <r>
    <s v="DL-7015"/>
    <s v="Freight forwarder ABC"/>
    <x v="2"/>
    <s v="Zanzibar"/>
    <x v="0"/>
    <x v="15"/>
    <d v="2022-07-16T00:00:00"/>
    <d v="2022-08-04T00:00:00"/>
    <x v="0"/>
    <x v="7"/>
    <x v="0"/>
    <s v="Invoiced"/>
    <s v="Invoiced"/>
    <s v="TRANSPORTATION"/>
    <n v="34.067999999999998"/>
    <n v="600"/>
    <s v="USD"/>
    <n v="600"/>
    <n v="20440.8"/>
    <n v="300"/>
    <s v="USD"/>
    <n v="300"/>
    <n v="10220.4"/>
    <n v="34.067999999999998"/>
    <n v="300"/>
    <n v="10220.4"/>
    <n v="1"/>
    <n v="2.85"/>
    <n v="1.9000000000000001"/>
    <n v="2.375"/>
    <n v="7.125"/>
  </r>
  <r>
    <s v="DL-7017"/>
    <s v="Freight forwarder ABC"/>
    <x v="2"/>
    <s v="Marrakech"/>
    <x v="4"/>
    <x v="21"/>
    <d v="2022-07-20T00:00:00"/>
    <d v="2022-08-10T00:00:00"/>
    <x v="0"/>
    <x v="7"/>
    <x v="0"/>
    <s v="Invoiced"/>
    <s v="Invoiced"/>
    <s v="TRANSPORTATION"/>
    <n v="34.067999999999998"/>
    <n v="600"/>
    <s v="USD"/>
    <n v="600"/>
    <n v="20440.8"/>
    <n v="300"/>
    <s v="USD"/>
    <n v="300"/>
    <n v="10220.4"/>
    <n v="34.067999999999998"/>
    <n v="300"/>
    <n v="10220.4"/>
    <n v="1"/>
    <n v="3.15"/>
    <n v="2.1"/>
    <n v="2.625"/>
    <n v="7.875"/>
  </r>
  <r>
    <s v="DL-7019"/>
    <s v="Freight forwarder ABC"/>
    <x v="2"/>
    <s v="Marrakech"/>
    <x v="0"/>
    <x v="5"/>
    <d v="2022-07-15T00:00:00"/>
    <d v="2022-08-04T00:00:00"/>
    <x v="0"/>
    <x v="7"/>
    <x v="0"/>
    <s v="Invoiced"/>
    <s v="Invoiced"/>
    <s v="TRANSPORTATION"/>
    <n v="34.067999999999998"/>
    <n v="600"/>
    <s v="USD"/>
    <n v="600"/>
    <n v="20440.8"/>
    <n v="300"/>
    <s v="USD"/>
    <n v="300"/>
    <n v="10220.4"/>
    <n v="34.067999999999998"/>
    <n v="300"/>
    <n v="10220.4"/>
    <n v="1"/>
    <n v="3"/>
    <n v="2"/>
    <n v="2.5"/>
    <n v="7.5"/>
  </r>
  <r>
    <s v="DL-7021"/>
    <s v="Freight forwarder ABC"/>
    <x v="2"/>
    <s v="Addis Ababa"/>
    <x v="0"/>
    <x v="23"/>
    <d v="2022-07-20T00:00:00"/>
    <d v="2022-08-10T00:00:00"/>
    <x v="0"/>
    <x v="7"/>
    <x v="0"/>
    <s v="Invoiced"/>
    <s v="Invoiced"/>
    <s v="TRANSPORTATION"/>
    <n v="34.067999999999998"/>
    <n v="600"/>
    <s v="USD"/>
    <n v="600"/>
    <n v="20440.8"/>
    <n v="300"/>
    <s v="USD"/>
    <n v="300"/>
    <n v="10220.4"/>
    <n v="34.067999999999998"/>
    <n v="300"/>
    <n v="10220.4"/>
    <n v="1"/>
    <n v="3.15"/>
    <n v="2.1"/>
    <n v="2.625"/>
    <n v="7.875"/>
  </r>
  <r>
    <s v="DL-7023"/>
    <s v="Freight forwarder ABC"/>
    <x v="2"/>
    <s v="Mombasa"/>
    <x v="4"/>
    <x v="6"/>
    <d v="2022-07-22T00:00:00"/>
    <d v="2022-08-11T00:00:00"/>
    <x v="0"/>
    <x v="7"/>
    <x v="0"/>
    <s v="Invoiced"/>
    <s v="Invoiced"/>
    <s v="TRANSPORTATION"/>
    <n v="34.067999999999998"/>
    <n v="600"/>
    <s v="USD"/>
    <n v="600"/>
    <n v="20440.8"/>
    <n v="300"/>
    <s v="USD"/>
    <n v="300"/>
    <n v="10220.4"/>
    <n v="34.067999999999998"/>
    <n v="300"/>
    <n v="10220.4"/>
    <n v="1"/>
    <n v="3"/>
    <n v="2"/>
    <n v="2.5"/>
    <n v="7.5"/>
  </r>
  <r>
    <s v="DL-7025"/>
    <s v="Freight forwarder ABC"/>
    <x v="2"/>
    <s v="Zanzibar"/>
    <x v="0"/>
    <x v="15"/>
    <d v="2022-07-20T00:00:00"/>
    <d v="2022-08-08T00:00:00"/>
    <x v="0"/>
    <x v="7"/>
    <x v="0"/>
    <s v="Invoiced"/>
    <s v="Invoiced"/>
    <s v="TRANSPORTATION"/>
    <n v="34.067999999999998"/>
    <n v="600"/>
    <s v="USD"/>
    <n v="600"/>
    <n v="20440.8"/>
    <n v="300"/>
    <s v="USD"/>
    <n v="300"/>
    <n v="10220.4"/>
    <n v="34.067999999999998"/>
    <n v="300"/>
    <n v="10220.4"/>
    <n v="1"/>
    <n v="2.85"/>
    <n v="1.9000000000000001"/>
    <n v="2.375"/>
    <n v="7.125"/>
  </r>
  <r>
    <s v="DL-7027"/>
    <s v="Freight forwarder ABC"/>
    <x v="2"/>
    <s v="Zanzibar"/>
    <x v="0"/>
    <x v="15"/>
    <d v="2022-08-03T00:00:00"/>
    <d v="2022-08-26T00:00:00"/>
    <x v="0"/>
    <x v="7"/>
    <x v="0"/>
    <s v="Invoiced"/>
    <s v="Invoiced"/>
    <s v="TRANSPORTATION"/>
    <n v="34.067999999999998"/>
    <n v="600"/>
    <s v="USD"/>
    <n v="600"/>
    <n v="20440.8"/>
    <n v="300"/>
    <s v="USD"/>
    <n v="300"/>
    <n v="10220.4"/>
    <n v="34.067999999999998"/>
    <n v="300"/>
    <n v="10220.4"/>
    <n v="1"/>
    <n v="3.4499999999999997"/>
    <n v="2.3000000000000003"/>
    <n v="2.875"/>
    <n v="8.625"/>
  </r>
  <r>
    <s v="DL-7029"/>
    <s v="Freight forwarder ABC"/>
    <x v="2"/>
    <s v="Mogadishu"/>
    <x v="1"/>
    <x v="1"/>
    <d v="2022-08-03T00:00:00"/>
    <d v="2022-09-04T00:00:00"/>
    <x v="0"/>
    <x v="8"/>
    <x v="0"/>
    <s v="Invoiced"/>
    <s v="Approval Pending"/>
    <s v="TRANSPORTATION"/>
    <n v="34.067999999999998"/>
    <n v="600"/>
    <s v="USD"/>
    <n v="600"/>
    <n v="20440.8"/>
    <n v="300"/>
    <s v="USD"/>
    <n v="300"/>
    <n v="10220.4"/>
    <n v="34.067999999999998"/>
    <n v="300"/>
    <n v="10220.4"/>
    <n v="1"/>
    <n v="4.8"/>
    <n v="3.2"/>
    <n v="4"/>
    <n v="12"/>
  </r>
  <r>
    <s v="DL-7146"/>
    <s v="Freight forwarder ABC"/>
    <x v="1"/>
    <s v="Addis Ababa"/>
    <x v="1"/>
    <x v="17"/>
    <d v="2022-02-09T00:00:00"/>
    <d v="2022-02-12T00:00:00"/>
    <x v="0"/>
    <x v="1"/>
    <x v="0"/>
    <s v="Paid"/>
    <s v="Invoiced"/>
    <s v="TRANSPORTATION"/>
    <n v="34.249000000000002"/>
    <n v="600"/>
    <s v="USD"/>
    <n v="600"/>
    <n v="20549.400000000001"/>
    <n v="300"/>
    <s v="USD"/>
    <n v="300"/>
    <n v="10274.700000000001"/>
    <n v="34.249000000000002"/>
    <n v="300"/>
    <n v="10274.700000000001"/>
    <n v="0"/>
    <n v="0.44999999999999996"/>
    <n v="0.30000000000000004"/>
    <n v="0.375"/>
    <n v="1.125"/>
  </r>
  <r>
    <s v="DL-7147"/>
    <s v="Freight forwarder ABC"/>
    <x v="1"/>
    <s v="Mogadishu"/>
    <x v="3"/>
    <x v="20"/>
    <d v="2022-02-09T00:00:00"/>
    <d v="2022-02-12T00:00:00"/>
    <x v="0"/>
    <x v="1"/>
    <x v="0"/>
    <s v="Paid"/>
    <s v="Invoiced"/>
    <s v="TRANSPORTATION"/>
    <n v="34.213999999999999"/>
    <n v="600"/>
    <s v="USD"/>
    <n v="600"/>
    <n v="20528.399999999998"/>
    <n v="300"/>
    <s v="USD"/>
    <n v="300"/>
    <n v="10264.199999999999"/>
    <n v="34.213999999999999"/>
    <n v="300"/>
    <n v="10264.199999999999"/>
    <n v="0"/>
    <n v="0.44999999999999996"/>
    <n v="0.30000000000000004"/>
    <n v="0.375"/>
    <n v="1.125"/>
  </r>
  <r>
    <s v="DL-7148"/>
    <s v="Freight forwarder ABC"/>
    <x v="1"/>
    <s v="Mombasa"/>
    <x v="1"/>
    <x v="18"/>
    <d v="2022-02-09T00:00:00"/>
    <d v="2022-02-12T00:00:00"/>
    <x v="0"/>
    <x v="1"/>
    <x v="0"/>
    <s v="Paid"/>
    <s v="Invoiced"/>
    <s v="TRANSPORTATION"/>
    <n v="34.174999999999997"/>
    <n v="600"/>
    <s v="USD"/>
    <n v="600"/>
    <n v="20505"/>
    <n v="300"/>
    <s v="USD"/>
    <n v="300"/>
    <n v="10252.5"/>
    <n v="34.174999999999997"/>
    <n v="300"/>
    <n v="10252.5"/>
    <n v="0"/>
    <n v="0.44999999999999996"/>
    <n v="0.30000000000000004"/>
    <n v="0.375"/>
    <n v="1.125"/>
  </r>
  <r>
    <s v="DL-7149"/>
    <s v="Freight forwarder ABC"/>
    <x v="0"/>
    <s v="Zanzibar"/>
    <x v="4"/>
    <x v="12"/>
    <d v="2022-05-22T00:00:00"/>
    <d v="2022-06-04T00:00:00"/>
    <x v="0"/>
    <x v="5"/>
    <x v="0"/>
    <s v="Invoiced"/>
    <s v="Invoiced"/>
    <s v="TRANSPORTATION"/>
    <n v="30.779"/>
    <n v="600"/>
    <s v="USD"/>
    <n v="600"/>
    <n v="18467.400000000001"/>
    <n v="300"/>
    <s v="USD"/>
    <n v="300"/>
    <n v="9233.7000000000007"/>
    <n v="30.779000000000003"/>
    <n v="300"/>
    <n v="9233.7000000000007"/>
    <n v="1"/>
    <n v="1.95"/>
    <n v="1.3"/>
    <n v="1.625"/>
    <n v="4.875"/>
  </r>
  <r>
    <s v="DL-7150"/>
    <s v="Freight forwarder ABC"/>
    <x v="0"/>
    <s v="Zanzibar"/>
    <x v="4"/>
    <x v="12"/>
    <d v="2022-05-22T00:00:00"/>
    <d v="2022-06-04T00:00:00"/>
    <x v="0"/>
    <x v="5"/>
    <x v="0"/>
    <s v="Invoiced"/>
    <s v="Invoiced"/>
    <s v="TRANSPORTATION"/>
    <n v="30.925999999999998"/>
    <n v="600"/>
    <s v="USD"/>
    <n v="600"/>
    <n v="18555.599999999999"/>
    <n v="300"/>
    <s v="USD"/>
    <n v="300"/>
    <n v="9277.7999999999993"/>
    <n v="30.925999999999998"/>
    <n v="300"/>
    <n v="9277.7999999999993"/>
    <n v="1"/>
    <n v="1.95"/>
    <n v="1.3"/>
    <n v="1.625"/>
    <n v="4.875"/>
  </r>
  <r>
    <s v="DL-7151"/>
    <s v="Freight forwarder ABC"/>
    <x v="0"/>
    <s v="Mogadishu"/>
    <x v="4"/>
    <x v="16"/>
    <d v="2022-05-22T00:00:00"/>
    <d v="2022-06-04T00:00:00"/>
    <x v="0"/>
    <x v="5"/>
    <x v="0"/>
    <s v="Invoiced"/>
    <s v="Invoiced"/>
    <s v="TRANSPORTATION"/>
    <n v="31.57"/>
    <n v="600"/>
    <s v="USD"/>
    <n v="600"/>
    <n v="18942"/>
    <n v="300"/>
    <s v="USD"/>
    <n v="300"/>
    <n v="9471"/>
    <n v="31.57"/>
    <n v="300"/>
    <n v="9471"/>
    <n v="1"/>
    <n v="1.95"/>
    <n v="1.3"/>
    <n v="1.625"/>
    <n v="4.875"/>
  </r>
  <r>
    <s v="DL-7155"/>
    <s v="Freight forwarder ABC"/>
    <x v="1"/>
    <s v="Mogadishu"/>
    <x v="0"/>
    <x v="0"/>
    <d v="2022-08-17T00:00:00"/>
    <d v="2022-08-27T00:00:00"/>
    <x v="0"/>
    <x v="7"/>
    <x v="0"/>
    <s v="Invoiced"/>
    <s v="Missing"/>
    <s v="TRANSPORTATION"/>
    <n v="36"/>
    <n v="600"/>
    <s v="USD"/>
    <n v="600"/>
    <n v="21600"/>
    <n v="300"/>
    <s v="USD"/>
    <n v="300"/>
    <n v="10800"/>
    <n v="36"/>
    <n v="300"/>
    <n v="10800"/>
    <n v="0"/>
    <n v="1.5"/>
    <n v="1"/>
    <n v="1.25"/>
    <n v="3.75"/>
  </r>
  <r>
    <s v="DL-7156"/>
    <s v="Freight forwarder ABC"/>
    <x v="1"/>
    <s v="Zanzibar"/>
    <x v="3"/>
    <x v="10"/>
    <d v="2022-08-18T00:00:00"/>
    <d v="2022-08-27T00:00:00"/>
    <x v="0"/>
    <x v="7"/>
    <x v="0"/>
    <s v="Invoiced"/>
    <s v="Missing"/>
    <s v="TRANSPORTATION"/>
    <n v="36"/>
    <n v="600"/>
    <s v="USD"/>
    <n v="600"/>
    <n v="21600"/>
    <n v="300"/>
    <s v="USD"/>
    <n v="300"/>
    <n v="10800"/>
    <n v="36"/>
    <n v="300"/>
    <n v="10800"/>
    <n v="0"/>
    <n v="1.3499999999999999"/>
    <n v="0.9"/>
    <n v="1.125"/>
    <n v="3.375"/>
  </r>
  <r>
    <s v="DL-7157"/>
    <s v="Freight forwarder ABC"/>
    <x v="1"/>
    <s v="Mombasa"/>
    <x v="2"/>
    <x v="3"/>
    <d v="2022-08-17T00:00:00"/>
    <d v="2022-08-25T00:00:00"/>
    <x v="0"/>
    <x v="7"/>
    <x v="0"/>
    <s v="Invoiced"/>
    <s v="Missing"/>
    <s v="TRANSPORTATION"/>
    <n v="36"/>
    <n v="600"/>
    <s v="USD"/>
    <n v="600"/>
    <n v="21600"/>
    <n v="300"/>
    <s v="USD"/>
    <n v="300"/>
    <n v="10800"/>
    <n v="36"/>
    <n v="300"/>
    <n v="10800"/>
    <n v="0"/>
    <n v="1.2"/>
    <n v="0.8"/>
    <n v="1"/>
    <n v="3"/>
  </r>
  <r>
    <s v="DL-7158"/>
    <s v="Freight forwarder ABC"/>
    <x v="1"/>
    <s v="Addis Ababa"/>
    <x v="3"/>
    <x v="7"/>
    <d v="2022-08-19T00:00:00"/>
    <d v="2022-08-29T00:00:00"/>
    <x v="0"/>
    <x v="7"/>
    <x v="0"/>
    <s v="Invoiced"/>
    <s v="Missing"/>
    <s v="TRANSPORTATION"/>
    <n v="36"/>
    <n v="600"/>
    <s v="USD"/>
    <n v="600"/>
    <n v="21600"/>
    <n v="300"/>
    <s v="USD"/>
    <n v="300"/>
    <n v="10800"/>
    <n v="36"/>
    <n v="300"/>
    <n v="10800"/>
    <n v="0"/>
    <n v="1.5"/>
    <n v="1"/>
    <n v="1.25"/>
    <n v="3.75"/>
  </r>
  <r>
    <s v="DL-7159"/>
    <s v="Freight forwarder ABC"/>
    <x v="1"/>
    <s v="Zanzibar"/>
    <x v="2"/>
    <x v="13"/>
    <d v="2022-08-20T00:00:00"/>
    <d v="2022-08-30T00:00:00"/>
    <x v="0"/>
    <x v="7"/>
    <x v="0"/>
    <s v="Invoiced"/>
    <s v="Missing"/>
    <s v="TRANSPORTATION"/>
    <n v="36"/>
    <n v="600"/>
    <s v="USD"/>
    <n v="600"/>
    <n v="21600"/>
    <n v="300"/>
    <s v="USD"/>
    <n v="300"/>
    <n v="10800"/>
    <n v="36"/>
    <n v="300"/>
    <n v="10800"/>
    <n v="0"/>
    <n v="1.5"/>
    <n v="1"/>
    <n v="1.25"/>
    <n v="3.75"/>
  </r>
  <r>
    <s v="DL-7160"/>
    <s v="Freight forwarder ABC"/>
    <x v="1"/>
    <s v="Addis Ababa"/>
    <x v="0"/>
    <x v="23"/>
    <d v="2022-08-12T00:00:00"/>
    <d v="2022-08-25T00:00:00"/>
    <x v="0"/>
    <x v="7"/>
    <x v="0"/>
    <s v="Invoiced"/>
    <s v="Missing"/>
    <s v="TRANSPORTATION"/>
    <n v="36"/>
    <n v="600"/>
    <s v="USD"/>
    <n v="600"/>
    <n v="21600"/>
    <n v="300"/>
    <s v="USD"/>
    <n v="300"/>
    <n v="10800"/>
    <n v="36"/>
    <n v="300"/>
    <n v="10800"/>
    <n v="0"/>
    <n v="1.95"/>
    <n v="1.3"/>
    <n v="1.625"/>
    <n v="4.875"/>
  </r>
  <r>
    <s v="DL-7161"/>
    <s v="Freight forwarder ABC"/>
    <x v="1"/>
    <s v="Mogadishu"/>
    <x v="2"/>
    <x v="2"/>
    <d v="2022-08-15T00:00:00"/>
    <d v="2022-08-25T00:00:00"/>
    <x v="0"/>
    <x v="7"/>
    <x v="0"/>
    <s v="Invoiced"/>
    <s v="Missing"/>
    <s v="TRANSPORTATION"/>
    <n v="36"/>
    <n v="600"/>
    <s v="USD"/>
    <n v="600"/>
    <n v="21600"/>
    <n v="300"/>
    <s v="USD"/>
    <n v="300"/>
    <n v="10800"/>
    <n v="36"/>
    <n v="300"/>
    <n v="10800"/>
    <n v="0"/>
    <n v="1.5"/>
    <n v="1"/>
    <n v="1.25"/>
    <n v="3.75"/>
  </r>
  <r>
    <s v="DL-7162"/>
    <s v="Freight forwarder ABC"/>
    <x v="1"/>
    <s v="Mombasa"/>
    <x v="0"/>
    <x v="11"/>
    <d v="2022-08-12T00:00:00"/>
    <d v="2022-08-25T00:00:00"/>
    <x v="0"/>
    <x v="7"/>
    <x v="0"/>
    <s v="Invoiced"/>
    <s v="Missing"/>
    <s v="TRANSPORTATION"/>
    <n v="36"/>
    <n v="600"/>
    <s v="USD"/>
    <n v="600"/>
    <n v="21600"/>
    <n v="300"/>
    <s v="USD"/>
    <n v="300"/>
    <n v="10800"/>
    <n v="36"/>
    <n v="300"/>
    <n v="10800"/>
    <n v="0"/>
    <n v="1.95"/>
    <n v="1.3"/>
    <n v="1.625"/>
    <n v="4.875"/>
  </r>
  <r>
    <s v="DL-7163"/>
    <s v="Freight forwarder ABC"/>
    <x v="1"/>
    <s v="Mogadishu"/>
    <x v="0"/>
    <x v="0"/>
    <d v="2022-08-12T00:00:00"/>
    <d v="2022-08-24T00:00:00"/>
    <x v="0"/>
    <x v="7"/>
    <x v="0"/>
    <s v="Invoiced"/>
    <s v="Missing"/>
    <s v="TRANSPORTATION"/>
    <n v="36"/>
    <n v="600"/>
    <s v="USD"/>
    <n v="600"/>
    <n v="21600"/>
    <n v="300"/>
    <s v="USD"/>
    <n v="300"/>
    <n v="10800"/>
    <n v="36"/>
    <n v="300"/>
    <n v="10800"/>
    <n v="0"/>
    <n v="1.7999999999999998"/>
    <n v="1.2000000000000002"/>
    <n v="1.5"/>
    <n v="4.5"/>
  </r>
  <r>
    <s v="DL-7164"/>
    <s v="Freight forwarder ABC"/>
    <x v="1"/>
    <s v="Mogadishu"/>
    <x v="1"/>
    <x v="1"/>
    <d v="2022-08-12T00:00:00"/>
    <d v="2022-08-24T00:00:00"/>
    <x v="0"/>
    <x v="7"/>
    <x v="0"/>
    <s v="Invoiced"/>
    <s v="Missing"/>
    <s v="TRANSPORTATION"/>
    <n v="36"/>
    <n v="600"/>
    <s v="USD"/>
    <n v="600"/>
    <n v="21600"/>
    <n v="300"/>
    <s v="USD"/>
    <n v="300"/>
    <n v="10800"/>
    <n v="36"/>
    <n v="300"/>
    <n v="10800"/>
    <n v="0"/>
    <n v="1.7999999999999998"/>
    <n v="1.2000000000000002"/>
    <n v="1.5"/>
    <n v="4.5"/>
  </r>
  <r>
    <s v="DL-7165"/>
    <s v="Freight forwarder ABC"/>
    <x v="1"/>
    <s v="Marrakech"/>
    <x v="3"/>
    <x v="4"/>
    <d v="2022-08-15T00:00:00"/>
    <d v="2022-08-25T00:00:00"/>
    <x v="0"/>
    <x v="7"/>
    <x v="0"/>
    <s v="Invoiced"/>
    <s v="Missing"/>
    <s v="TRANSPORTATION"/>
    <n v="36"/>
    <n v="600"/>
    <s v="USD"/>
    <n v="600"/>
    <n v="21600"/>
    <n v="300"/>
    <s v="USD"/>
    <n v="300"/>
    <n v="10800"/>
    <n v="36"/>
    <n v="300"/>
    <n v="10800"/>
    <n v="0"/>
    <n v="1.5"/>
    <n v="1"/>
    <n v="1.25"/>
    <n v="3.75"/>
  </r>
  <r>
    <s v="DL-7166"/>
    <s v="Freight forwarder ABC"/>
    <x v="1"/>
    <s v="Addis Ababa"/>
    <x v="1"/>
    <x v="17"/>
    <d v="2022-08-15T00:00:00"/>
    <d v="2022-08-26T00:00:00"/>
    <x v="0"/>
    <x v="7"/>
    <x v="0"/>
    <s v="Invoiced"/>
    <s v="Missing"/>
    <s v="TRANSPORTATION"/>
    <n v="36"/>
    <n v="600"/>
    <s v="USD"/>
    <n v="600"/>
    <n v="21600"/>
    <n v="300"/>
    <s v="USD"/>
    <n v="300"/>
    <n v="10800"/>
    <n v="36"/>
    <n v="300"/>
    <n v="10800"/>
    <n v="0"/>
    <n v="1.65"/>
    <n v="1.1000000000000001"/>
    <n v="1.375"/>
    <n v="4.125"/>
  </r>
  <r>
    <s v="DL-7167"/>
    <s v="Freight forwarder ABC"/>
    <x v="1"/>
    <s v="Mombasa"/>
    <x v="4"/>
    <x v="6"/>
    <d v="2022-08-15T00:00:00"/>
    <d v="2022-08-24T00:00:00"/>
    <x v="0"/>
    <x v="7"/>
    <x v="0"/>
    <s v="Invoiced"/>
    <s v="Missing"/>
    <s v="TRANSPORTATION"/>
    <n v="36"/>
    <n v="600"/>
    <s v="USD"/>
    <n v="600"/>
    <n v="21600"/>
    <n v="300"/>
    <s v="USD"/>
    <n v="300"/>
    <n v="10800"/>
    <n v="36"/>
    <n v="300"/>
    <n v="10800"/>
    <n v="0"/>
    <n v="1.3499999999999999"/>
    <n v="0.9"/>
    <n v="1.125"/>
    <n v="3.375"/>
  </r>
  <r>
    <s v="DL-7168"/>
    <s v="Freight forwarder ABC"/>
    <x v="1"/>
    <s v="Mombasa"/>
    <x v="4"/>
    <x v="6"/>
    <d v="2022-08-15T00:00:00"/>
    <d v="2022-08-27T00:00:00"/>
    <x v="0"/>
    <x v="7"/>
    <x v="0"/>
    <s v="Invoiced"/>
    <s v="Missing"/>
    <s v="TRANSPORTATION"/>
    <n v="36"/>
    <n v="600"/>
    <s v="USD"/>
    <n v="600"/>
    <n v="21600"/>
    <n v="300"/>
    <s v="USD"/>
    <n v="300"/>
    <n v="10800"/>
    <n v="36"/>
    <n v="300"/>
    <n v="10800"/>
    <n v="0"/>
    <n v="1.7999999999999998"/>
    <n v="1.2000000000000002"/>
    <n v="1.5"/>
    <n v="4.5"/>
  </r>
  <r>
    <s v="DL-7169"/>
    <s v="Freight forwarder ABC"/>
    <x v="1"/>
    <s v="Addis Ababa"/>
    <x v="1"/>
    <x v="17"/>
    <d v="2022-08-15T00:00:00"/>
    <d v="2022-08-26T00:00:00"/>
    <x v="0"/>
    <x v="7"/>
    <x v="0"/>
    <s v="Invoiced"/>
    <s v="Missing"/>
    <s v="TRANSPORTATION"/>
    <n v="36"/>
    <n v="600"/>
    <s v="USD"/>
    <n v="600"/>
    <n v="21600"/>
    <n v="300"/>
    <s v="USD"/>
    <n v="300"/>
    <n v="10800"/>
    <n v="36"/>
    <n v="300"/>
    <n v="10800"/>
    <n v="0"/>
    <n v="1.65"/>
    <n v="1.1000000000000001"/>
    <n v="1.375"/>
    <n v="4.125"/>
  </r>
  <r>
    <s v="DL-7170"/>
    <s v="Freight forwarder ABC"/>
    <x v="1"/>
    <s v="Marrakech"/>
    <x v="4"/>
    <x v="21"/>
    <d v="2022-08-15T00:00:00"/>
    <d v="2022-08-27T00:00:00"/>
    <x v="0"/>
    <x v="7"/>
    <x v="0"/>
    <s v="Invoiced"/>
    <s v="Missing"/>
    <s v="TRANSPORTATION"/>
    <n v="36"/>
    <n v="600"/>
    <s v="USD"/>
    <n v="600"/>
    <n v="21600"/>
    <n v="300"/>
    <s v="USD"/>
    <n v="300"/>
    <n v="10800"/>
    <n v="36"/>
    <n v="300"/>
    <n v="10800"/>
    <n v="0"/>
    <n v="1.7999999999999998"/>
    <n v="1.2000000000000002"/>
    <n v="1.5"/>
    <n v="4.5"/>
  </r>
  <r>
    <s v="DL-7171"/>
    <s v="Freight forwarder ABC"/>
    <x v="1"/>
    <s v="Mombasa"/>
    <x v="4"/>
    <x v="6"/>
    <d v="2022-08-15T00:00:00"/>
    <d v="2022-08-25T00:00:00"/>
    <x v="0"/>
    <x v="7"/>
    <x v="0"/>
    <s v="Invoiced"/>
    <s v="Missing"/>
    <s v="TRANSPORTATION"/>
    <n v="36"/>
    <n v="600"/>
    <s v="USD"/>
    <n v="600"/>
    <n v="21600"/>
    <n v="300"/>
    <s v="USD"/>
    <n v="300"/>
    <n v="10800"/>
    <n v="36"/>
    <n v="300"/>
    <n v="10800"/>
    <n v="0"/>
    <n v="1.5"/>
    <n v="1"/>
    <n v="1.25"/>
    <n v="3.75"/>
  </r>
  <r>
    <s v="DL-7172"/>
    <s v="Freight forwarder ABC"/>
    <x v="1"/>
    <s v="Marrakech"/>
    <x v="2"/>
    <x v="22"/>
    <d v="2022-08-15T00:00:00"/>
    <d v="2022-08-27T00:00:00"/>
    <x v="0"/>
    <x v="7"/>
    <x v="0"/>
    <s v="Invoiced"/>
    <s v="Missing"/>
    <s v="TRANSPORTATION"/>
    <n v="36"/>
    <n v="600"/>
    <s v="USD"/>
    <n v="600"/>
    <n v="21600"/>
    <n v="300"/>
    <s v="USD"/>
    <n v="300"/>
    <n v="10800"/>
    <n v="36"/>
    <n v="300"/>
    <n v="10800"/>
    <n v="0"/>
    <n v="1.7999999999999998"/>
    <n v="1.2000000000000002"/>
    <n v="1.5"/>
    <n v="4.5"/>
  </r>
  <r>
    <s v="DL-7173"/>
    <s v="Freight forwarder ABC"/>
    <x v="1"/>
    <s v="Zanzibar"/>
    <x v="1"/>
    <x v="24"/>
    <d v="2022-08-15T00:00:00"/>
    <d v="2022-08-25T00:00:00"/>
    <x v="0"/>
    <x v="7"/>
    <x v="0"/>
    <s v="Invoiced"/>
    <s v="Missing"/>
    <s v="TRANSPORTATION"/>
    <n v="36"/>
    <n v="600"/>
    <s v="USD"/>
    <n v="600"/>
    <n v="21600"/>
    <n v="300"/>
    <s v="USD"/>
    <n v="300"/>
    <n v="10800"/>
    <n v="36"/>
    <n v="300"/>
    <n v="10800"/>
    <n v="0"/>
    <n v="1.5"/>
    <n v="1"/>
    <n v="1.25"/>
    <n v="3.75"/>
  </r>
  <r>
    <s v="DL-7174"/>
    <s v="Freight forwarder ABC"/>
    <x v="1"/>
    <s v="Mogadishu"/>
    <x v="2"/>
    <x v="2"/>
    <d v="2022-08-14T00:00:00"/>
    <d v="2022-08-25T00:00:00"/>
    <x v="0"/>
    <x v="7"/>
    <x v="0"/>
    <s v="Invoiced"/>
    <s v="Missing"/>
    <s v="TRANSPORTATION"/>
    <n v="36"/>
    <n v="600"/>
    <s v="USD"/>
    <n v="600"/>
    <n v="21600"/>
    <n v="300"/>
    <s v="USD"/>
    <n v="300"/>
    <n v="10800"/>
    <n v="36"/>
    <n v="300"/>
    <n v="10800"/>
    <n v="0"/>
    <n v="1.65"/>
    <n v="1.1000000000000001"/>
    <n v="1.375"/>
    <n v="4.125"/>
  </r>
  <r>
    <s v="DL-7175"/>
    <s v="Freight forwarder ABC"/>
    <x v="1"/>
    <s v="Marrakech"/>
    <x v="3"/>
    <x v="4"/>
    <d v="2022-08-15T00:00:00"/>
    <d v="2022-08-24T00:00:00"/>
    <x v="0"/>
    <x v="7"/>
    <x v="0"/>
    <s v="Invoiced"/>
    <s v="Missing"/>
    <s v="TRANSPORTATION"/>
    <n v="36"/>
    <n v="600"/>
    <s v="USD"/>
    <n v="600"/>
    <n v="21600"/>
    <n v="300"/>
    <s v="USD"/>
    <n v="300"/>
    <n v="10800"/>
    <n v="36"/>
    <n v="300"/>
    <n v="10800"/>
    <n v="0"/>
    <n v="1.3499999999999999"/>
    <n v="0.9"/>
    <n v="1.125"/>
    <n v="3.375"/>
  </r>
  <r>
    <s v="DL-7176"/>
    <s v="Freight forwarder ABC"/>
    <x v="1"/>
    <s v="Mogadishu"/>
    <x v="0"/>
    <x v="0"/>
    <d v="2022-08-15T00:00:00"/>
    <d v="2022-08-24T00:00:00"/>
    <x v="0"/>
    <x v="7"/>
    <x v="0"/>
    <s v="Invoiced"/>
    <s v="Missing"/>
    <s v="TRANSPORTATION"/>
    <n v="36"/>
    <n v="600"/>
    <s v="USD"/>
    <n v="600"/>
    <n v="21600"/>
    <n v="300"/>
    <s v="USD"/>
    <n v="300"/>
    <n v="10800"/>
    <n v="36"/>
    <n v="300"/>
    <n v="10800"/>
    <n v="0"/>
    <n v="1.3499999999999999"/>
    <n v="0.9"/>
    <n v="1.125"/>
    <n v="3.375"/>
  </r>
  <r>
    <s v="DL-7177"/>
    <s v="Freight forwarder ABC"/>
    <x v="1"/>
    <s v="Addis Ababa"/>
    <x v="0"/>
    <x v="23"/>
    <d v="2022-08-15T00:00:00"/>
    <d v="2022-08-25T00:00:00"/>
    <x v="0"/>
    <x v="7"/>
    <x v="0"/>
    <s v="Invoiced"/>
    <s v="Missing"/>
    <s v="TRANSPORTATION"/>
    <n v="36"/>
    <n v="600"/>
    <s v="USD"/>
    <n v="600"/>
    <n v="21600"/>
    <n v="300"/>
    <s v="USD"/>
    <n v="300"/>
    <n v="10800"/>
    <n v="36"/>
    <n v="300"/>
    <n v="10800"/>
    <n v="0"/>
    <n v="1.5"/>
    <n v="1"/>
    <n v="1.25"/>
    <n v="3.75"/>
  </r>
  <r>
    <s v="DL-7178"/>
    <s v="Freight forwarder ABC"/>
    <x v="1"/>
    <s v="Marrakech"/>
    <x v="2"/>
    <x v="22"/>
    <d v="2022-08-15T00:00:00"/>
    <d v="2022-08-25T00:00:00"/>
    <x v="0"/>
    <x v="7"/>
    <x v="0"/>
    <s v="Invoiced"/>
    <s v="Missing"/>
    <s v="TRANSPORTATION"/>
    <n v="36"/>
    <n v="600"/>
    <s v="USD"/>
    <n v="600"/>
    <n v="21600"/>
    <n v="300"/>
    <s v="USD"/>
    <n v="300"/>
    <n v="10800"/>
    <n v="36"/>
    <n v="300"/>
    <n v="10800"/>
    <n v="0"/>
    <n v="1.5"/>
    <n v="1"/>
    <n v="1.25"/>
    <n v="3.75"/>
  </r>
  <r>
    <s v="DL-7180"/>
    <s v="Freight forwarder ABC"/>
    <x v="1"/>
    <s v="Addis Ababa"/>
    <x v="3"/>
    <x v="7"/>
    <d v="2022-08-15T00:00:00"/>
    <d v="2022-08-24T00:00:00"/>
    <x v="0"/>
    <x v="7"/>
    <x v="0"/>
    <s v="Invoiced"/>
    <s v="Missing"/>
    <s v="TRANSPORTATION"/>
    <n v="36"/>
    <n v="600"/>
    <s v="USD"/>
    <n v="600"/>
    <n v="21600"/>
    <n v="300"/>
    <s v="USD"/>
    <n v="300"/>
    <n v="10800"/>
    <n v="36"/>
    <n v="300"/>
    <n v="10800"/>
    <n v="0"/>
    <n v="1.3499999999999999"/>
    <n v="0.9"/>
    <n v="1.125"/>
    <n v="3.375"/>
  </r>
  <r>
    <s v="DL-7182"/>
    <s v="Freight forwarder ABC"/>
    <x v="1"/>
    <s v="Mombasa"/>
    <x v="2"/>
    <x v="3"/>
    <d v="2022-08-15T00:00:00"/>
    <d v="2022-08-25T00:00:00"/>
    <x v="0"/>
    <x v="7"/>
    <x v="0"/>
    <s v="Invoiced"/>
    <s v="Missing"/>
    <s v="TRANSPORTATION"/>
    <n v="36"/>
    <n v="600"/>
    <s v="USD"/>
    <n v="600"/>
    <n v="21600"/>
    <n v="300"/>
    <s v="USD"/>
    <n v="300"/>
    <n v="10800"/>
    <n v="36"/>
    <n v="300"/>
    <n v="10800"/>
    <n v="0"/>
    <n v="1.5"/>
    <n v="1"/>
    <n v="1.25"/>
    <n v="3.75"/>
  </r>
  <r>
    <s v="DL-7184"/>
    <s v="Freight forwarder ABC"/>
    <x v="1"/>
    <s v="Marrakech"/>
    <x v="1"/>
    <x v="9"/>
    <d v="2022-08-15T00:00:00"/>
    <d v="2022-08-25T00:00:00"/>
    <x v="0"/>
    <x v="7"/>
    <x v="0"/>
    <s v="Invoiced"/>
    <s v="Missing"/>
    <s v="TRANSPORTATION"/>
    <n v="36"/>
    <n v="600"/>
    <s v="USD"/>
    <n v="600"/>
    <n v="21600"/>
    <n v="300"/>
    <s v="USD"/>
    <n v="300"/>
    <n v="10800"/>
    <n v="36"/>
    <n v="300"/>
    <n v="10800"/>
    <n v="0"/>
    <n v="1.5"/>
    <n v="1"/>
    <n v="1.25"/>
    <n v="3.75"/>
  </r>
  <r>
    <s v="DL-7185"/>
    <s v="Freight forwarder ABC"/>
    <x v="1"/>
    <s v="Addis Ababa"/>
    <x v="2"/>
    <x v="14"/>
    <d v="2022-08-15T00:00:00"/>
    <d v="2022-08-24T00:00:00"/>
    <x v="0"/>
    <x v="7"/>
    <x v="0"/>
    <s v="Invoiced"/>
    <s v="Missing"/>
    <s v="TRANSPORTATION"/>
    <n v="36"/>
    <n v="600"/>
    <s v="USD"/>
    <n v="600"/>
    <n v="21600"/>
    <n v="300"/>
    <s v="USD"/>
    <n v="300"/>
    <n v="10800"/>
    <n v="36"/>
    <n v="300"/>
    <n v="10800"/>
    <n v="0"/>
    <n v="1.3499999999999999"/>
    <n v="0.9"/>
    <n v="1.125"/>
    <n v="3.375"/>
  </r>
  <r>
    <s v="DL-7186"/>
    <s v="Freight forwarder ABC"/>
    <x v="1"/>
    <s v="Addis Ababa"/>
    <x v="0"/>
    <x v="23"/>
    <d v="2022-08-15T00:00:00"/>
    <d v="2022-08-24T00:00:00"/>
    <x v="0"/>
    <x v="7"/>
    <x v="0"/>
    <s v="Invoiced"/>
    <s v="Missing"/>
    <s v="TRANSPORTATION"/>
    <n v="36"/>
    <n v="600"/>
    <s v="USD"/>
    <n v="600"/>
    <n v="21600"/>
    <n v="300"/>
    <s v="USD"/>
    <n v="300"/>
    <n v="10800"/>
    <n v="36"/>
    <n v="300"/>
    <n v="10800"/>
    <n v="0"/>
    <n v="1.3499999999999999"/>
    <n v="0.9"/>
    <n v="1.125"/>
    <n v="3.375"/>
  </r>
  <r>
    <s v="DL-7187"/>
    <s v="Freight forwarder ABC"/>
    <x v="1"/>
    <s v="Marrakech"/>
    <x v="1"/>
    <x v="9"/>
    <d v="2022-08-15T00:00:00"/>
    <d v="2022-09-07T00:00:00"/>
    <x v="0"/>
    <x v="8"/>
    <x v="0"/>
    <s v="Invoiced"/>
    <s v="Missing"/>
    <s v="TRANSPORTATION"/>
    <n v="36"/>
    <n v="600"/>
    <s v="USD"/>
    <n v="600"/>
    <n v="21600"/>
    <n v="300"/>
    <s v="USD"/>
    <n v="300"/>
    <n v="10800"/>
    <n v="36"/>
    <n v="300"/>
    <n v="10800"/>
    <n v="0"/>
    <n v="3.4499999999999997"/>
    <n v="2.3000000000000003"/>
    <n v="2.875"/>
    <n v="8.625"/>
  </r>
  <r>
    <s v="DL-7189"/>
    <s v="Freight forwarder ABC"/>
    <x v="1"/>
    <s v="Marrakech"/>
    <x v="2"/>
    <x v="22"/>
    <d v="2022-08-13T00:00:00"/>
    <d v="2022-08-24T00:00:00"/>
    <x v="0"/>
    <x v="7"/>
    <x v="0"/>
    <s v="Invoiced"/>
    <s v="Missing"/>
    <s v="TRANSPORTATION"/>
    <n v="27"/>
    <n v="600"/>
    <s v="USD"/>
    <n v="600"/>
    <n v="16200"/>
    <n v="300"/>
    <s v="USD"/>
    <n v="300"/>
    <n v="8100"/>
    <n v="27"/>
    <n v="300"/>
    <n v="8100"/>
    <n v="0"/>
    <n v="1.65"/>
    <n v="1.1000000000000001"/>
    <n v="1.375"/>
    <n v="4.125"/>
  </r>
  <r>
    <s v="DL-7191"/>
    <s v="Freight forwarder ABC"/>
    <x v="1"/>
    <s v="Addis Ababa"/>
    <x v="3"/>
    <x v="7"/>
    <d v="2022-08-15T00:00:00"/>
    <d v="2022-08-24T00:00:00"/>
    <x v="0"/>
    <x v="7"/>
    <x v="0"/>
    <s v="Invoiced"/>
    <s v="Missing"/>
    <s v="TRANSPORTATION"/>
    <n v="27"/>
    <n v="600"/>
    <s v="USD"/>
    <n v="600"/>
    <n v="16200"/>
    <n v="300"/>
    <s v="USD"/>
    <n v="300"/>
    <n v="8100"/>
    <n v="27"/>
    <n v="300"/>
    <n v="8100"/>
    <n v="0"/>
    <n v="1.3499999999999999"/>
    <n v="0.9"/>
    <n v="1.125"/>
    <n v="3.375"/>
  </r>
  <r>
    <s v="DL-7193"/>
    <s v="Freight forwarder ABC"/>
    <x v="1"/>
    <s v="Marrakech"/>
    <x v="0"/>
    <x v="5"/>
    <d v="2022-08-15T00:00:00"/>
    <d v="2022-08-24T00:00:00"/>
    <x v="0"/>
    <x v="7"/>
    <x v="0"/>
    <s v="Invoiced"/>
    <s v="Missing"/>
    <s v="TRANSPORTATION"/>
    <n v="27"/>
    <n v="600"/>
    <s v="USD"/>
    <n v="600"/>
    <n v="16200"/>
    <n v="300"/>
    <s v="USD"/>
    <n v="300"/>
    <n v="8100"/>
    <n v="27"/>
    <n v="300"/>
    <n v="8100"/>
    <n v="0"/>
    <n v="1.3499999999999999"/>
    <n v="0.9"/>
    <n v="1.125"/>
    <n v="3.375"/>
  </r>
  <r>
    <s v="DL-7195"/>
    <s v="Freight forwarder ABC"/>
    <x v="1"/>
    <s v="Marrakech"/>
    <x v="4"/>
    <x v="21"/>
    <d v="2022-08-16T00:00:00"/>
    <d v="2022-08-26T00:00:00"/>
    <x v="0"/>
    <x v="7"/>
    <x v="0"/>
    <s v="Invoiced"/>
    <s v="Missing"/>
    <s v="TRANSPORTATION"/>
    <n v="27"/>
    <n v="600"/>
    <s v="USD"/>
    <n v="600"/>
    <n v="16200"/>
    <n v="300"/>
    <s v="USD"/>
    <n v="300"/>
    <n v="8100"/>
    <n v="27"/>
    <n v="300"/>
    <n v="8100"/>
    <n v="0"/>
    <n v="1.5"/>
    <n v="1"/>
    <n v="1.25"/>
    <n v="3.75"/>
  </r>
  <r>
    <s v="DL-7197"/>
    <s v="Freight forwarder ABC"/>
    <x v="1"/>
    <s v="Mombasa"/>
    <x v="1"/>
    <x v="18"/>
    <d v="2022-08-16T00:00:00"/>
    <d v="2022-08-26T00:00:00"/>
    <x v="0"/>
    <x v="7"/>
    <x v="0"/>
    <s v="Invoiced"/>
    <s v="Missing"/>
    <s v="TRANSPORTATION"/>
    <n v="27"/>
    <n v="600"/>
    <s v="USD"/>
    <n v="600"/>
    <n v="16200"/>
    <n v="300"/>
    <s v="USD"/>
    <n v="300"/>
    <n v="8100"/>
    <n v="27"/>
    <n v="300"/>
    <n v="8100"/>
    <n v="0"/>
    <n v="1.5"/>
    <n v="1"/>
    <n v="1.25"/>
    <n v="3.75"/>
  </r>
  <r>
    <s v="DL-7199"/>
    <s v="Freight forwarder ABC"/>
    <x v="1"/>
    <s v="Zanzibar"/>
    <x v="1"/>
    <x v="24"/>
    <d v="2022-08-15T00:00:00"/>
    <d v="2022-08-26T00:00:00"/>
    <x v="0"/>
    <x v="7"/>
    <x v="0"/>
    <s v="Invoiced"/>
    <s v="Missing"/>
    <s v="TRANSPORTATION"/>
    <n v="36"/>
    <n v="600"/>
    <s v="USD"/>
    <n v="600"/>
    <n v="21600"/>
    <n v="300"/>
    <s v="USD"/>
    <n v="300"/>
    <n v="10800"/>
    <n v="36"/>
    <n v="300"/>
    <n v="10800"/>
    <n v="0"/>
    <n v="1.65"/>
    <n v="1.1000000000000001"/>
    <n v="1.375"/>
    <n v="4.125"/>
  </r>
  <r>
    <s v="DL-7201"/>
    <s v="Freight forwarder ABC"/>
    <x v="1"/>
    <s v="Mogadishu"/>
    <x v="3"/>
    <x v="20"/>
    <d v="2022-08-16T00:00:00"/>
    <d v="2022-09-12T00:00:00"/>
    <x v="0"/>
    <x v="8"/>
    <x v="0"/>
    <s v="Invoiced"/>
    <s v="Missing"/>
    <s v="TRANSPORTATION"/>
    <n v="36"/>
    <n v="600"/>
    <s v="USD"/>
    <n v="600"/>
    <n v="21600"/>
    <n v="300"/>
    <s v="USD"/>
    <n v="300"/>
    <n v="10800"/>
    <n v="36"/>
    <n v="300"/>
    <n v="10800"/>
    <n v="0"/>
    <n v="4.05"/>
    <n v="2.7"/>
    <n v="3.375"/>
    <n v="10.125"/>
  </r>
  <r>
    <s v="DL-7203"/>
    <s v="Freight forwarder ABC"/>
    <x v="1"/>
    <s v="Mogadishu"/>
    <x v="2"/>
    <x v="2"/>
    <d v="2022-08-15T00:00:00"/>
    <d v="2022-08-24T00:00:00"/>
    <x v="0"/>
    <x v="7"/>
    <x v="0"/>
    <s v="Invoiced"/>
    <s v="Missing"/>
    <s v="TRANSPORTATION"/>
    <n v="36"/>
    <n v="600"/>
    <s v="USD"/>
    <n v="600"/>
    <n v="21600"/>
    <n v="300"/>
    <s v="USD"/>
    <n v="300"/>
    <n v="10800"/>
    <n v="36"/>
    <n v="300"/>
    <n v="10800"/>
    <n v="0"/>
    <n v="1.3499999999999999"/>
    <n v="0.9"/>
    <n v="1.125"/>
    <n v="3.375"/>
  </r>
  <r>
    <s v="DL-7205"/>
    <s v="Freight forwarder ABC"/>
    <x v="1"/>
    <s v="Mombasa"/>
    <x v="2"/>
    <x v="3"/>
    <d v="2022-08-15T00:00:00"/>
    <d v="2022-08-25T00:00:00"/>
    <x v="0"/>
    <x v="7"/>
    <x v="0"/>
    <s v="Invoiced"/>
    <s v="Missing"/>
    <s v="TRANSPORTATION"/>
    <n v="36"/>
    <n v="600"/>
    <s v="USD"/>
    <n v="600"/>
    <n v="21600"/>
    <n v="300"/>
    <s v="USD"/>
    <n v="300"/>
    <n v="10800"/>
    <n v="36"/>
    <n v="300"/>
    <n v="10800"/>
    <n v="0"/>
    <n v="1.5"/>
    <n v="1"/>
    <n v="1.25"/>
    <n v="3.75"/>
  </r>
  <r>
    <s v="DL-7207"/>
    <s v="Freight forwarder ABC"/>
    <x v="1"/>
    <s v="Addis Ababa"/>
    <x v="3"/>
    <x v="7"/>
    <d v="2022-08-15T00:00:00"/>
    <d v="2022-08-26T00:00:00"/>
    <x v="0"/>
    <x v="7"/>
    <x v="0"/>
    <s v="Invoiced"/>
    <s v="Missing"/>
    <s v="TRANSPORTATION"/>
    <n v="36"/>
    <n v="600"/>
    <s v="USD"/>
    <n v="600"/>
    <n v="21600"/>
    <n v="300"/>
    <s v="USD"/>
    <n v="300"/>
    <n v="10800"/>
    <n v="36"/>
    <n v="300"/>
    <n v="10800"/>
    <n v="0"/>
    <n v="1.65"/>
    <n v="1.1000000000000001"/>
    <n v="1.375"/>
    <n v="4.125"/>
  </r>
  <r>
    <s v="DL-7209"/>
    <s v="Freight forwarder ABC"/>
    <x v="1"/>
    <s v="Zanzibar"/>
    <x v="0"/>
    <x v="15"/>
    <d v="2022-08-15T00:00:00"/>
    <d v="2022-08-24T00:00:00"/>
    <x v="0"/>
    <x v="7"/>
    <x v="0"/>
    <s v="Invoiced"/>
    <s v="Missing"/>
    <s v="TRANSPORTATION"/>
    <n v="36"/>
    <n v="600"/>
    <s v="USD"/>
    <n v="600"/>
    <n v="21600"/>
    <n v="300"/>
    <s v="USD"/>
    <n v="300"/>
    <n v="10800"/>
    <n v="36"/>
    <n v="300"/>
    <n v="10800"/>
    <n v="0"/>
    <n v="1.3499999999999999"/>
    <n v="0.9"/>
    <n v="1.125"/>
    <n v="3.375"/>
  </r>
  <r>
    <s v="DL-7211"/>
    <s v="Freight forwarder ABC"/>
    <x v="1"/>
    <s v="Addis Ababa"/>
    <x v="2"/>
    <x v="14"/>
    <d v="2022-08-16T00:00:00"/>
    <d v="2022-08-29T00:00:00"/>
    <x v="0"/>
    <x v="7"/>
    <x v="0"/>
    <s v="Invoiced"/>
    <s v="Missing"/>
    <s v="TRANSPORTATION"/>
    <n v="36"/>
    <n v="600"/>
    <s v="USD"/>
    <n v="600"/>
    <n v="21600"/>
    <n v="300"/>
    <s v="USD"/>
    <n v="300"/>
    <n v="10800"/>
    <n v="36"/>
    <n v="300"/>
    <n v="10800"/>
    <n v="0"/>
    <n v="1.95"/>
    <n v="1.3"/>
    <n v="1.625"/>
    <n v="4.875"/>
  </r>
  <r>
    <s v="DL-7213"/>
    <s v="Freight forwarder ABC"/>
    <x v="1"/>
    <s v="Addis Ababa"/>
    <x v="4"/>
    <x v="8"/>
    <d v="2022-08-18T00:00:00"/>
    <d v="2022-08-26T00:00:00"/>
    <x v="0"/>
    <x v="7"/>
    <x v="0"/>
    <s v="Invoiced"/>
    <s v="Missing"/>
    <s v="TRANSPORTATION"/>
    <n v="27"/>
    <n v="600"/>
    <s v="USD"/>
    <n v="600"/>
    <n v="16200"/>
    <n v="300"/>
    <s v="USD"/>
    <n v="300"/>
    <n v="8100"/>
    <n v="27"/>
    <n v="300"/>
    <n v="8100"/>
    <n v="0"/>
    <n v="1.2"/>
    <n v="0.8"/>
    <n v="1"/>
    <n v="3"/>
  </r>
  <r>
    <s v="DL-7215"/>
    <s v="Freight forwarder ABC"/>
    <x v="1"/>
    <s v="Marrakech"/>
    <x v="4"/>
    <x v="21"/>
    <d v="2022-08-16T00:00:00"/>
    <d v="2022-08-28T00:00:00"/>
    <x v="0"/>
    <x v="7"/>
    <x v="0"/>
    <s v="Invoiced"/>
    <s v="Missing"/>
    <s v="TRANSPORTATION"/>
    <n v="27"/>
    <n v="600"/>
    <s v="USD"/>
    <n v="600"/>
    <n v="16200"/>
    <n v="300"/>
    <s v="USD"/>
    <n v="300"/>
    <n v="8100"/>
    <n v="27"/>
    <n v="300"/>
    <n v="8100"/>
    <n v="0"/>
    <n v="1.7999999999999998"/>
    <n v="1.2000000000000002"/>
    <n v="1.5"/>
    <n v="4.5"/>
  </r>
  <r>
    <s v="DL-7217"/>
    <s v="Freight forwarder ABC"/>
    <x v="1"/>
    <s v="Mombasa"/>
    <x v="1"/>
    <x v="18"/>
    <d v="2022-08-16T00:00:00"/>
    <d v="2022-08-29T00:00:00"/>
    <x v="0"/>
    <x v="7"/>
    <x v="0"/>
    <s v="Invoiced"/>
    <s v="Missing"/>
    <s v="TRANSPORTATION"/>
    <n v="27"/>
    <n v="600"/>
    <s v="USD"/>
    <n v="600"/>
    <n v="16200"/>
    <n v="300"/>
    <s v="USD"/>
    <n v="300"/>
    <n v="8100"/>
    <n v="27"/>
    <n v="300"/>
    <n v="8100"/>
    <n v="0"/>
    <n v="1.95"/>
    <n v="1.3"/>
    <n v="1.625"/>
    <n v="4.875"/>
  </r>
  <r>
    <s v="DL-7219"/>
    <s v="Freight forwarder ABC"/>
    <x v="1"/>
    <s v="Mombasa"/>
    <x v="0"/>
    <x v="11"/>
    <d v="2022-08-16T00:00:00"/>
    <d v="2022-08-25T00:00:00"/>
    <x v="0"/>
    <x v="7"/>
    <x v="0"/>
    <s v="Invoiced"/>
    <s v="Missing"/>
    <s v="TRANSPORTATION"/>
    <n v="36"/>
    <n v="600"/>
    <s v="USD"/>
    <n v="600"/>
    <n v="21600"/>
    <n v="300"/>
    <s v="USD"/>
    <n v="300"/>
    <n v="10800"/>
    <n v="36"/>
    <n v="300"/>
    <n v="10800"/>
    <n v="0"/>
    <n v="1.3499999999999999"/>
    <n v="0.9"/>
    <n v="1.125"/>
    <n v="3.375"/>
  </r>
  <r>
    <s v="DL-7221"/>
    <s v="Freight forwarder ABC"/>
    <x v="1"/>
    <s v="Mombasa"/>
    <x v="4"/>
    <x v="6"/>
    <d v="2022-08-17T00:00:00"/>
    <d v="2022-08-29T00:00:00"/>
    <x v="0"/>
    <x v="7"/>
    <x v="0"/>
    <s v="Invoiced"/>
    <s v="Missing"/>
    <s v="TRANSPORTATION"/>
    <n v="36"/>
    <n v="600"/>
    <s v="USD"/>
    <n v="600"/>
    <n v="21600"/>
    <n v="300"/>
    <s v="USD"/>
    <n v="300"/>
    <n v="10800"/>
    <n v="36"/>
    <n v="300"/>
    <n v="10800"/>
    <n v="0"/>
    <n v="1.7999999999999998"/>
    <n v="1.2000000000000002"/>
    <n v="1.5"/>
    <n v="4.5"/>
  </r>
  <r>
    <s v="DL-7223"/>
    <s v="Freight forwarder ABC"/>
    <x v="1"/>
    <s v="Marrakech"/>
    <x v="4"/>
    <x v="21"/>
    <d v="2022-08-17T00:00:00"/>
    <d v="2022-08-26T00:00:00"/>
    <x v="0"/>
    <x v="7"/>
    <x v="0"/>
    <s v="Invoiced"/>
    <s v="Missing"/>
    <s v="TRANSPORTATION"/>
    <n v="36"/>
    <n v="600"/>
    <s v="USD"/>
    <n v="600"/>
    <n v="21600"/>
    <n v="300"/>
    <s v="USD"/>
    <n v="300"/>
    <n v="10800"/>
    <n v="36"/>
    <n v="300"/>
    <n v="10800"/>
    <n v="0"/>
    <n v="1.3499999999999999"/>
    <n v="0.9"/>
    <n v="1.125"/>
    <n v="3.375"/>
  </r>
  <r>
    <s v="DL-7225"/>
    <s v="Freight forwarder ABC"/>
    <x v="1"/>
    <s v="Marrakech"/>
    <x v="0"/>
    <x v="5"/>
    <d v="2022-08-17T00:00:00"/>
    <d v="2022-08-25T00:00:00"/>
    <x v="0"/>
    <x v="7"/>
    <x v="0"/>
    <s v="Invoiced"/>
    <s v="Missing"/>
    <s v="TRANSPORTATION"/>
    <n v="36"/>
    <n v="600"/>
    <s v="USD"/>
    <n v="600"/>
    <n v="21600"/>
    <n v="300"/>
    <s v="USD"/>
    <n v="300"/>
    <n v="10800"/>
    <n v="36"/>
    <n v="300"/>
    <n v="10800"/>
    <n v="0"/>
    <n v="1.2"/>
    <n v="0.8"/>
    <n v="1"/>
    <n v="3"/>
  </r>
  <r>
    <s v="DL-7227"/>
    <s v="Freight forwarder ABC"/>
    <x v="1"/>
    <s v="Mogadishu"/>
    <x v="0"/>
    <x v="0"/>
    <d v="2022-08-18T00:00:00"/>
    <d v="2022-08-27T00:00:00"/>
    <x v="0"/>
    <x v="7"/>
    <x v="0"/>
    <s v="Invoiced"/>
    <s v="Missing"/>
    <s v="TRANSPORTATION"/>
    <n v="36"/>
    <n v="600"/>
    <s v="USD"/>
    <n v="600"/>
    <n v="21600"/>
    <n v="300"/>
    <s v="USD"/>
    <n v="300"/>
    <n v="10800"/>
    <n v="36"/>
    <n v="300"/>
    <n v="10800"/>
    <n v="0"/>
    <n v="1.3499999999999999"/>
    <n v="0.9"/>
    <n v="1.125"/>
    <n v="3.375"/>
  </r>
  <r>
    <s v="DL-7229"/>
    <s v="Freight forwarder ABC"/>
    <x v="1"/>
    <s v="Marrakech"/>
    <x v="1"/>
    <x v="9"/>
    <d v="2022-08-21T00:00:00"/>
    <d v="2022-09-02T00:00:00"/>
    <x v="0"/>
    <x v="8"/>
    <x v="0"/>
    <s v="Invoiced"/>
    <s v="Missing"/>
    <s v="TRANSPORTATION"/>
    <n v="36"/>
    <n v="600"/>
    <s v="USD"/>
    <n v="600"/>
    <n v="21600"/>
    <n v="300"/>
    <s v="USD"/>
    <n v="300"/>
    <n v="10800"/>
    <n v="36"/>
    <n v="300"/>
    <n v="10800"/>
    <n v="0"/>
    <n v="1.7999999999999998"/>
    <n v="1.2000000000000002"/>
    <n v="1.5"/>
    <n v="4.5"/>
  </r>
  <r>
    <s v="DL-7231"/>
    <s v="Freight forwarder ABC"/>
    <x v="1"/>
    <s v="Mombasa"/>
    <x v="4"/>
    <x v="6"/>
    <d v="2022-08-22T00:00:00"/>
    <d v="2022-09-01T00:00:00"/>
    <x v="0"/>
    <x v="8"/>
    <x v="0"/>
    <s v="Invoiced"/>
    <s v="Missing"/>
    <s v="TRANSPORTATION"/>
    <n v="36"/>
    <n v="600"/>
    <s v="USD"/>
    <n v="600"/>
    <n v="21600"/>
    <n v="300"/>
    <s v="USD"/>
    <n v="300"/>
    <n v="10800"/>
    <n v="36"/>
    <n v="300"/>
    <n v="10800"/>
    <n v="0"/>
    <n v="1.5"/>
    <n v="1"/>
    <n v="1.25"/>
    <n v="3.75"/>
  </r>
  <r>
    <s v="DL-7233"/>
    <s v="Freight forwarder ABC"/>
    <x v="1"/>
    <s v="Zanzibar"/>
    <x v="2"/>
    <x v="13"/>
    <d v="2022-08-18T00:00:00"/>
    <d v="2022-08-30T00:00:00"/>
    <x v="0"/>
    <x v="7"/>
    <x v="0"/>
    <s v="Invoiced"/>
    <s v="Missing"/>
    <s v="TRANSPORTATION"/>
    <n v="36"/>
    <n v="600"/>
    <s v="USD"/>
    <n v="600"/>
    <n v="21600"/>
    <n v="300"/>
    <s v="USD"/>
    <n v="300"/>
    <n v="10800"/>
    <n v="36"/>
    <n v="300"/>
    <n v="10800"/>
    <n v="0"/>
    <n v="1.7999999999999998"/>
    <n v="1.2000000000000002"/>
    <n v="1.5"/>
    <n v="4.5"/>
  </r>
  <r>
    <s v="DL-7235"/>
    <s v="Freight forwarder ABC"/>
    <x v="1"/>
    <s v="Mogadishu"/>
    <x v="2"/>
    <x v="2"/>
    <d v="2022-08-22T00:00:00"/>
    <d v="2022-09-02T00:00:00"/>
    <x v="0"/>
    <x v="8"/>
    <x v="0"/>
    <s v="Invoiced"/>
    <s v="Missing"/>
    <s v="TRANSPORTATION"/>
    <n v="27"/>
    <n v="600"/>
    <s v="USD"/>
    <n v="600"/>
    <n v="16200"/>
    <n v="300"/>
    <s v="USD"/>
    <n v="300"/>
    <n v="8100"/>
    <n v="27"/>
    <n v="300"/>
    <n v="8100"/>
    <n v="0"/>
    <n v="1.65"/>
    <n v="1.1000000000000001"/>
    <n v="1.375"/>
    <n v="4.125"/>
  </r>
  <r>
    <s v="DL-7237"/>
    <s v="Freight forwarder ABC"/>
    <x v="1"/>
    <s v="Marrakech"/>
    <x v="2"/>
    <x v="22"/>
    <d v="2022-08-22T00:00:00"/>
    <d v="2022-09-02T00:00:00"/>
    <x v="0"/>
    <x v="8"/>
    <x v="0"/>
    <s v="Invoiced"/>
    <s v="Missing"/>
    <s v="TRANSPORTATION"/>
    <n v="27"/>
    <n v="600"/>
    <s v="USD"/>
    <n v="600"/>
    <n v="16200"/>
    <n v="300"/>
    <s v="USD"/>
    <n v="300"/>
    <n v="8100"/>
    <n v="27"/>
    <n v="300"/>
    <n v="8100"/>
    <n v="0"/>
    <n v="1.65"/>
    <n v="1.1000000000000001"/>
    <n v="1.375"/>
    <n v="4.125"/>
  </r>
  <r>
    <s v="DL-7265"/>
    <s v="Freight forwarder ABC"/>
    <x v="1"/>
    <s v="Marrakech"/>
    <x v="0"/>
    <x v="5"/>
    <d v="2022-08-23T00:00:00"/>
    <d v="2022-09-02T00:00:00"/>
    <x v="0"/>
    <x v="8"/>
    <x v="0"/>
    <s v="Invoiced"/>
    <s v="Missing"/>
    <s v="TRANSPORTATION"/>
    <n v="36"/>
    <n v="600"/>
    <s v="USD"/>
    <n v="600"/>
    <n v="21600"/>
    <n v="300"/>
    <s v="USD"/>
    <n v="300"/>
    <n v="10800"/>
    <n v="36"/>
    <n v="300"/>
    <n v="10800"/>
    <n v="0"/>
    <n v="1.5"/>
    <n v="1"/>
    <n v="1.25"/>
    <n v="3.75"/>
  </r>
  <r>
    <s v="DL-7268"/>
    <s v="Freight forwarder ABC"/>
    <x v="1"/>
    <s v="Marrakech"/>
    <x v="0"/>
    <x v="5"/>
    <d v="2022-08-25T00:00:00"/>
    <d v="2022-09-02T00:00:00"/>
    <x v="0"/>
    <x v="8"/>
    <x v="0"/>
    <s v="Invoiced"/>
    <s v="Missing"/>
    <s v="TRANSPORTATION"/>
    <n v="36"/>
    <n v="600"/>
    <s v="USD"/>
    <n v="600"/>
    <n v="21600"/>
    <n v="300"/>
    <s v="USD"/>
    <n v="300"/>
    <n v="10800"/>
    <n v="36"/>
    <n v="300"/>
    <n v="10800"/>
    <n v="0"/>
    <n v="1.2"/>
    <n v="0.8"/>
    <n v="1"/>
    <n v="3"/>
  </r>
  <r>
    <s v="DL-7271"/>
    <s v="Freight forwarder ABC"/>
    <x v="1"/>
    <s v="Marrakech"/>
    <x v="3"/>
    <x v="4"/>
    <d v="2022-08-22T00:00:00"/>
    <d v="2022-09-02T00:00:00"/>
    <x v="0"/>
    <x v="8"/>
    <x v="0"/>
    <s v="Invoiced"/>
    <s v="Missing"/>
    <s v="TRANSPORTATION"/>
    <n v="36"/>
    <n v="600"/>
    <s v="USD"/>
    <n v="600"/>
    <n v="21600"/>
    <n v="300"/>
    <s v="USD"/>
    <n v="300"/>
    <n v="10800"/>
    <n v="36"/>
    <n v="300"/>
    <n v="10800"/>
    <n v="0"/>
    <n v="1.65"/>
    <n v="1.1000000000000001"/>
    <n v="1.375"/>
    <n v="4.125"/>
  </r>
  <r>
    <s v="DL-7274"/>
    <s v="Freight forwarder ABC"/>
    <x v="1"/>
    <s v="Addis Ababa"/>
    <x v="2"/>
    <x v="14"/>
    <d v="2022-08-30T00:00:00"/>
    <d v="2022-09-08T00:00:00"/>
    <x v="0"/>
    <x v="8"/>
    <x v="0"/>
    <s v="Invoiced"/>
    <s v="Missing"/>
    <s v="TRANSPORTATION"/>
    <n v="34.5"/>
    <n v="600"/>
    <s v="USD"/>
    <n v="600"/>
    <n v="20700"/>
    <n v="300"/>
    <s v="USD"/>
    <n v="300"/>
    <n v="10350"/>
    <n v="34.5"/>
    <n v="300"/>
    <n v="10350"/>
    <n v="0"/>
    <n v="1.3499999999999999"/>
    <n v="0.9"/>
    <n v="1.125"/>
    <n v="3.375"/>
  </r>
  <r>
    <s v="DL-7277"/>
    <s v="Freight forwarder ABC"/>
    <x v="1"/>
    <s v="Zanzibar"/>
    <x v="3"/>
    <x v="10"/>
    <d v="2022-08-23T00:00:00"/>
    <d v="2022-09-01T00:00:00"/>
    <x v="0"/>
    <x v="8"/>
    <x v="0"/>
    <s v="Invoiced"/>
    <s v="Missing"/>
    <s v="TRANSPORTATION"/>
    <n v="34.5"/>
    <n v="600"/>
    <s v="USD"/>
    <n v="600"/>
    <n v="20700"/>
    <n v="300"/>
    <s v="USD"/>
    <n v="300"/>
    <n v="10350"/>
    <n v="34.5"/>
    <n v="300"/>
    <n v="10350"/>
    <n v="0"/>
    <n v="1.3499999999999999"/>
    <n v="0.9"/>
    <n v="1.125"/>
    <n v="3.375"/>
  </r>
  <r>
    <s v="DL-7280"/>
    <s v="Freight forwarder ABC"/>
    <x v="1"/>
    <s v="Zanzibar"/>
    <x v="0"/>
    <x v="15"/>
    <d v="2022-08-22T00:00:00"/>
    <d v="2022-09-01T00:00:00"/>
    <x v="0"/>
    <x v="8"/>
    <x v="0"/>
    <s v="Invoiced"/>
    <s v="Missing"/>
    <s v="TRANSPORTATION"/>
    <n v="36"/>
    <n v="600"/>
    <s v="USD"/>
    <n v="600"/>
    <n v="21600"/>
    <n v="300"/>
    <s v="USD"/>
    <n v="300"/>
    <n v="10800"/>
    <n v="36"/>
    <n v="300"/>
    <n v="10800"/>
    <n v="0"/>
    <n v="1.5"/>
    <n v="1"/>
    <n v="1.25"/>
    <n v="3.75"/>
  </r>
  <r>
    <s v="DL-7281"/>
    <s v="Freight forwarder ABC"/>
    <x v="1"/>
    <s v="Zanzibar"/>
    <x v="0"/>
    <x v="15"/>
    <d v="2022-08-22T00:00:00"/>
    <d v="2022-09-01T00:00:00"/>
    <x v="0"/>
    <x v="8"/>
    <x v="0"/>
    <s v="Invoiced"/>
    <s v="Missing"/>
    <s v="TRANSPORTATION"/>
    <n v="36"/>
    <n v="600"/>
    <s v="USD"/>
    <n v="600"/>
    <n v="21600"/>
    <n v="300"/>
    <s v="USD"/>
    <n v="300"/>
    <n v="10800"/>
    <n v="36"/>
    <n v="300"/>
    <n v="10800"/>
    <n v="0"/>
    <n v="1.5"/>
    <n v="1"/>
    <n v="1.25"/>
    <n v="3.75"/>
  </r>
  <r>
    <s v="DL-7283"/>
    <s v="Freight forwarder ABC"/>
    <x v="1"/>
    <s v="Mogadishu"/>
    <x v="4"/>
    <x v="16"/>
    <d v="2022-09-07T00:00:00"/>
    <s v="NULL"/>
    <x v="1"/>
    <x v="9"/>
    <x v="1"/>
    <s v="Invoiced"/>
    <s v="Missing"/>
    <s v="TRANSPORTATION"/>
    <n v="36"/>
    <n v="600"/>
    <s v="USD"/>
    <n v="600"/>
    <n v="21600"/>
    <n v="300"/>
    <s v="USD"/>
    <n v="300"/>
    <n v="10800"/>
    <n v="36"/>
    <n v="300"/>
    <n v="10800"/>
    <n v="0"/>
    <n v="0"/>
    <n v="0"/>
    <n v="0"/>
    <n v="0"/>
  </r>
  <r>
    <s v="DL-7285"/>
    <s v="Freight forwarder ABC"/>
    <x v="1"/>
    <s v="Mogadishu"/>
    <x v="4"/>
    <x v="16"/>
    <d v="2022-08-22T00:00:00"/>
    <d v="2022-09-02T00:00:00"/>
    <x v="0"/>
    <x v="8"/>
    <x v="0"/>
    <s v="Invoiced"/>
    <s v="Missing"/>
    <s v="TRANSPORTATION"/>
    <n v="36"/>
    <n v="600"/>
    <s v="USD"/>
    <n v="600"/>
    <n v="21600"/>
    <n v="300"/>
    <s v="USD"/>
    <n v="300"/>
    <n v="10800"/>
    <n v="36"/>
    <n v="300"/>
    <n v="10800"/>
    <n v="0"/>
    <n v="1.65"/>
    <n v="1.1000000000000001"/>
    <n v="1.375"/>
    <n v="4.125"/>
  </r>
  <r>
    <s v="DL-7287"/>
    <s v="Freight forwarder ABC"/>
    <x v="1"/>
    <s v="Addis Ababa"/>
    <x v="2"/>
    <x v="14"/>
    <d v="2022-08-22T00:00:00"/>
    <d v="2022-09-02T00:00:00"/>
    <x v="0"/>
    <x v="8"/>
    <x v="0"/>
    <s v="Invoiced"/>
    <s v="Missing"/>
    <s v="TRANSPORTATION"/>
    <n v="36"/>
    <n v="600"/>
    <s v="USD"/>
    <n v="600"/>
    <n v="21600"/>
    <n v="300"/>
    <s v="USD"/>
    <n v="300"/>
    <n v="10800"/>
    <n v="36"/>
    <n v="300"/>
    <n v="10800"/>
    <n v="0"/>
    <n v="1.65"/>
    <n v="1.1000000000000001"/>
    <n v="1.375"/>
    <n v="4.125"/>
  </r>
  <r>
    <s v="DL-7288"/>
    <s v="Freight forwarder ABC"/>
    <x v="1"/>
    <s v="Mogadishu"/>
    <x v="4"/>
    <x v="16"/>
    <d v="2022-08-23T00:00:00"/>
    <d v="2022-09-02T00:00:00"/>
    <x v="0"/>
    <x v="8"/>
    <x v="0"/>
    <s v="Invoiced"/>
    <s v="Missing"/>
    <s v="TRANSPORTATION"/>
    <n v="27"/>
    <n v="600"/>
    <s v="USD"/>
    <n v="600"/>
    <n v="16200"/>
    <n v="300"/>
    <s v="USD"/>
    <n v="300"/>
    <n v="8100"/>
    <n v="27"/>
    <n v="300"/>
    <n v="8100"/>
    <n v="0"/>
    <n v="1.5"/>
    <n v="1"/>
    <n v="1.25"/>
    <n v="3.75"/>
  </r>
  <r>
    <s v="DL-7289"/>
    <s v="Freight forwarder ABC"/>
    <x v="1"/>
    <s v="Mogadishu"/>
    <x v="3"/>
    <x v="20"/>
    <d v="2022-08-23T00:00:00"/>
    <d v="2022-09-03T00:00:00"/>
    <x v="0"/>
    <x v="8"/>
    <x v="0"/>
    <s v="Invoiced"/>
    <s v="Missing"/>
    <s v="TRANSPORTATION"/>
    <n v="36"/>
    <n v="600"/>
    <s v="USD"/>
    <n v="600"/>
    <n v="21600"/>
    <n v="300"/>
    <s v="USD"/>
    <n v="300"/>
    <n v="10800"/>
    <n v="36"/>
    <n v="300"/>
    <n v="10800"/>
    <n v="0"/>
    <n v="1.65"/>
    <n v="1.1000000000000001"/>
    <n v="1.375"/>
    <n v="4.125"/>
  </r>
  <r>
    <s v="DL-7291"/>
    <s v="Freight forwarder ABC"/>
    <x v="1"/>
    <s v="Mombasa"/>
    <x v="3"/>
    <x v="19"/>
    <d v="2022-08-23T00:00:00"/>
    <d v="2022-09-02T00:00:00"/>
    <x v="0"/>
    <x v="8"/>
    <x v="0"/>
    <s v="Invoiced"/>
    <s v="Missing"/>
    <s v="TRANSPORTATION"/>
    <n v="27"/>
    <n v="600"/>
    <s v="USD"/>
    <n v="600"/>
    <n v="16200"/>
    <n v="300"/>
    <s v="USD"/>
    <n v="300"/>
    <n v="8100"/>
    <n v="27"/>
    <n v="300"/>
    <n v="8100"/>
    <n v="0"/>
    <n v="1.5"/>
    <n v="1"/>
    <n v="1.25"/>
    <n v="3.75"/>
  </r>
  <r>
    <s v="DL-7293"/>
    <s v="Freight forwarder ABC"/>
    <x v="1"/>
    <s v="Addis Ababa"/>
    <x v="3"/>
    <x v="7"/>
    <d v="2022-08-24T00:00:00"/>
    <d v="2022-09-02T00:00:00"/>
    <x v="0"/>
    <x v="8"/>
    <x v="0"/>
    <s v="Invoiced"/>
    <s v="Missing"/>
    <s v="TRANSPORTATION"/>
    <n v="27"/>
    <n v="600"/>
    <s v="USD"/>
    <n v="600"/>
    <n v="16200"/>
    <n v="300"/>
    <s v="USD"/>
    <n v="300"/>
    <n v="8100"/>
    <n v="27"/>
    <n v="300"/>
    <n v="8100"/>
    <n v="0"/>
    <n v="1.3499999999999999"/>
    <n v="0.9"/>
    <n v="1.125"/>
    <n v="3.375"/>
  </r>
  <r>
    <s v="DL-7294"/>
    <s v="Freight forwarder ABC"/>
    <x v="1"/>
    <s v="Marrakech"/>
    <x v="1"/>
    <x v="9"/>
    <d v="2022-08-24T00:00:00"/>
    <d v="2022-09-13T00:00:00"/>
    <x v="0"/>
    <x v="8"/>
    <x v="0"/>
    <s v="Invoiced"/>
    <s v="Missing"/>
    <s v="TRANSPORTATION"/>
    <n v="36"/>
    <n v="600"/>
    <s v="USD"/>
    <n v="600"/>
    <n v="21600"/>
    <n v="300"/>
    <s v="USD"/>
    <n v="300"/>
    <n v="10800"/>
    <n v="36"/>
    <n v="300"/>
    <n v="10800"/>
    <n v="0"/>
    <n v="3"/>
    <n v="2"/>
    <n v="2.5"/>
    <n v="7.5"/>
  </r>
  <r>
    <s v="DL-7295"/>
    <s v="Freight forwarder ABC"/>
    <x v="1"/>
    <s v="Marrakech"/>
    <x v="0"/>
    <x v="5"/>
    <d v="2022-08-24T00:00:00"/>
    <d v="2022-09-10T00:00:00"/>
    <x v="0"/>
    <x v="8"/>
    <x v="0"/>
    <s v="Invoiced"/>
    <s v="Missing"/>
    <s v="TRANSPORTATION"/>
    <n v="36"/>
    <n v="600"/>
    <s v="USD"/>
    <n v="600"/>
    <n v="21600"/>
    <n v="300"/>
    <s v="USD"/>
    <n v="300"/>
    <n v="10800"/>
    <n v="36"/>
    <n v="300"/>
    <n v="10800"/>
    <n v="0"/>
    <n v="2.5499999999999998"/>
    <n v="1.7000000000000002"/>
    <n v="2.125"/>
    <n v="6.375"/>
  </r>
  <r>
    <s v="DL-7297"/>
    <s v="Freight forwarder ABC"/>
    <x v="1"/>
    <s v="Mogadishu"/>
    <x v="2"/>
    <x v="2"/>
    <d v="2022-08-30T00:00:00"/>
    <d v="2022-09-08T00:00:00"/>
    <x v="0"/>
    <x v="8"/>
    <x v="0"/>
    <s v="Invoiced"/>
    <s v="Missing"/>
    <s v="TRANSPORTATION"/>
    <n v="36"/>
    <n v="600"/>
    <s v="USD"/>
    <n v="600"/>
    <n v="21600"/>
    <n v="300"/>
    <s v="USD"/>
    <n v="300"/>
    <n v="10800"/>
    <n v="36"/>
    <n v="300"/>
    <n v="10800"/>
    <n v="0"/>
    <n v="1.3499999999999999"/>
    <n v="0.9"/>
    <n v="1.125"/>
    <n v="3.375"/>
  </r>
  <r>
    <s v="DL-7299"/>
    <s v="Freight forwarder ABC"/>
    <x v="1"/>
    <s v="Mombasa"/>
    <x v="3"/>
    <x v="19"/>
    <d v="2022-08-31T00:00:00"/>
    <d v="2022-09-10T00:00:00"/>
    <x v="0"/>
    <x v="8"/>
    <x v="0"/>
    <s v="Invoiced"/>
    <s v="Missing"/>
    <s v="TRANSPORTATION"/>
    <n v="27"/>
    <n v="600"/>
    <s v="USD"/>
    <n v="600"/>
    <n v="16200"/>
    <n v="300"/>
    <s v="USD"/>
    <n v="300"/>
    <n v="8100"/>
    <n v="27"/>
    <n v="300"/>
    <n v="8100"/>
    <n v="0"/>
    <n v="1.5"/>
    <n v="1"/>
    <n v="1.25"/>
    <n v="3.75"/>
  </r>
  <r>
    <s v="DL-7300"/>
    <s v="Freight forwarder ABC"/>
    <x v="1"/>
    <s v="Mombasa"/>
    <x v="4"/>
    <x v="6"/>
    <d v="2022-08-31T00:00:00"/>
    <d v="2022-09-10T00:00:00"/>
    <x v="0"/>
    <x v="8"/>
    <x v="0"/>
    <s v="Invoiced"/>
    <s v="Missing"/>
    <s v="TRANSPORTATION"/>
    <n v="36"/>
    <n v="600"/>
    <s v="USD"/>
    <n v="600"/>
    <n v="21600"/>
    <n v="300"/>
    <s v="USD"/>
    <n v="300"/>
    <n v="10800"/>
    <n v="36"/>
    <n v="300"/>
    <n v="10800"/>
    <n v="0"/>
    <n v="1.5"/>
    <n v="1"/>
    <n v="1.25"/>
    <n v="3.75"/>
  </r>
  <r>
    <s v="DL-7301"/>
    <s v="Freight forwarder ABC"/>
    <x v="1"/>
    <s v="Addis Ababa"/>
    <x v="3"/>
    <x v="7"/>
    <d v="2022-09-03T00:00:00"/>
    <s v="NULL"/>
    <x v="1"/>
    <x v="9"/>
    <x v="1"/>
    <s v="Invoiced"/>
    <s v="Missing"/>
    <s v="TRANSPORTATION"/>
    <n v="30"/>
    <n v="600"/>
    <s v="USD"/>
    <n v="600"/>
    <n v="18000"/>
    <n v="300"/>
    <s v="USD"/>
    <n v="300"/>
    <n v="9000"/>
    <n v="30"/>
    <n v="300"/>
    <n v="9000"/>
    <n v="0"/>
    <n v="0"/>
    <n v="0"/>
    <n v="0"/>
    <n v="0"/>
  </r>
  <r>
    <s v="DL-7302"/>
    <s v="Freight forwarder ABC"/>
    <x v="1"/>
    <s v="Zanzibar"/>
    <x v="4"/>
    <x v="12"/>
    <d v="2022-09-02T00:00:00"/>
    <s v="NULL"/>
    <x v="1"/>
    <x v="9"/>
    <x v="1"/>
    <s v="Invoiced"/>
    <s v="Missing"/>
    <s v="TRANSPORTATION"/>
    <n v="30"/>
    <n v="600"/>
    <s v="USD"/>
    <n v="600"/>
    <n v="18000"/>
    <n v="300"/>
    <s v="USD"/>
    <n v="300"/>
    <n v="9000"/>
    <n v="30"/>
    <n v="300"/>
    <n v="9000"/>
    <n v="0"/>
    <n v="0"/>
    <n v="0"/>
    <n v="0"/>
    <n v="0"/>
  </r>
  <r>
    <s v="DL-7303"/>
    <s v="Freight forwarder ABC"/>
    <x v="1"/>
    <s v="Mombasa"/>
    <x v="4"/>
    <x v="6"/>
    <d v="2022-09-02T00:00:00"/>
    <s v="NULL"/>
    <x v="1"/>
    <x v="9"/>
    <x v="1"/>
    <s v="Invoiced"/>
    <s v="Missing"/>
    <s v="TRANSPORTATION"/>
    <n v="30"/>
    <n v="600"/>
    <s v="USD"/>
    <n v="600"/>
    <n v="18000"/>
    <n v="300"/>
    <s v="USD"/>
    <n v="300"/>
    <n v="9000"/>
    <n v="30"/>
    <n v="300"/>
    <n v="9000"/>
    <n v="0"/>
    <n v="0"/>
    <n v="0"/>
    <n v="0"/>
    <n v="0"/>
  </r>
  <r>
    <s v="DL-7305"/>
    <s v="Freight forwarder ABC"/>
    <x v="1"/>
    <s v="Addis Ababa"/>
    <x v="1"/>
    <x v="17"/>
    <d v="2022-09-01T00:00:00"/>
    <d v="2022-09-07T00:00:00"/>
    <x v="0"/>
    <x v="8"/>
    <x v="0"/>
    <s v="Invoiced"/>
    <s v="Missing"/>
    <s v="TRANSPORTATION"/>
    <n v="27"/>
    <n v="600"/>
    <s v="USD"/>
    <n v="600"/>
    <n v="16200"/>
    <n v="300"/>
    <s v="USD"/>
    <n v="300"/>
    <n v="8100"/>
    <n v="27"/>
    <n v="300"/>
    <n v="8100"/>
    <n v="0"/>
    <n v="0.89999999999999991"/>
    <n v="0.60000000000000009"/>
    <n v="0.75"/>
    <n v="2.25"/>
  </r>
  <r>
    <s v="DL-7307"/>
    <s v="Freight forwarder ABC"/>
    <x v="1"/>
    <s v="Addis Ababa"/>
    <x v="3"/>
    <x v="7"/>
    <d v="2022-09-03T00:00:00"/>
    <s v="NULL"/>
    <x v="1"/>
    <x v="9"/>
    <x v="1"/>
    <s v="Invoiced"/>
    <s v="Missing"/>
    <s v="TRANSPORTATION"/>
    <n v="36"/>
    <n v="600"/>
    <s v="USD"/>
    <n v="600"/>
    <n v="21600"/>
    <n v="300"/>
    <s v="USD"/>
    <n v="300"/>
    <n v="10800"/>
    <n v="36"/>
    <n v="300"/>
    <n v="10800"/>
    <n v="0"/>
    <n v="0"/>
    <n v="0"/>
    <n v="0"/>
    <n v="0"/>
  </r>
  <r>
    <s v="DL-7308"/>
    <s v="Freight forwarder ABC"/>
    <x v="1"/>
    <s v="Mogadishu"/>
    <x v="2"/>
    <x v="2"/>
    <d v="2022-09-03T00:00:00"/>
    <s v="NULL"/>
    <x v="1"/>
    <x v="9"/>
    <x v="1"/>
    <s v="Invoiced"/>
    <s v="Missing"/>
    <s v="TRANSPORTATION"/>
    <n v="27"/>
    <n v="600"/>
    <s v="USD"/>
    <n v="600"/>
    <n v="16200"/>
    <n v="300"/>
    <s v="USD"/>
    <n v="300"/>
    <n v="8100"/>
    <n v="27"/>
    <n v="300"/>
    <n v="8100"/>
    <n v="0"/>
    <n v="0"/>
    <n v="0"/>
    <n v="0"/>
    <n v="0"/>
  </r>
  <r>
    <s v="DL-7309"/>
    <s v="Freight forwarder ABC"/>
    <x v="1"/>
    <s v="Marrakech"/>
    <x v="0"/>
    <x v="5"/>
    <d v="2022-09-03T00:00:00"/>
    <d v="2022-09-14T00:00:00"/>
    <x v="0"/>
    <x v="8"/>
    <x v="0"/>
    <s v="Invoiced"/>
    <s v="Missing"/>
    <s v="TRANSPORTATION"/>
    <n v="27"/>
    <n v="600"/>
    <s v="USD"/>
    <n v="600"/>
    <n v="16200"/>
    <n v="300"/>
    <s v="USD"/>
    <n v="300"/>
    <n v="8100"/>
    <n v="27"/>
    <n v="300"/>
    <n v="8100"/>
    <n v="0"/>
    <n v="1.65"/>
    <n v="1.1000000000000001"/>
    <n v="1.375"/>
    <n v="4.125"/>
  </r>
  <r>
    <s v="DL-7310"/>
    <s v="Freight forwarder ABC"/>
    <x v="1"/>
    <s v="Addis Ababa"/>
    <x v="0"/>
    <x v="23"/>
    <d v="2022-09-05T00:00:00"/>
    <d v="2022-09-14T00:00:00"/>
    <x v="0"/>
    <x v="8"/>
    <x v="0"/>
    <s v="Invoiced"/>
    <s v="Missing"/>
    <s v="TRANSPORTATION"/>
    <n v="36"/>
    <n v="600"/>
    <s v="USD"/>
    <n v="600"/>
    <n v="21600"/>
    <n v="300"/>
    <s v="USD"/>
    <n v="300"/>
    <n v="10800"/>
    <n v="36"/>
    <n v="300"/>
    <n v="10800"/>
    <n v="0"/>
    <n v="1.3499999999999999"/>
    <n v="0.9"/>
    <n v="1.125"/>
    <n v="3.375"/>
  </r>
  <r>
    <s v="DL-7311"/>
    <s v="Freight forwarder ABC"/>
    <x v="1"/>
    <s v="Mogadishu"/>
    <x v="0"/>
    <x v="0"/>
    <d v="2022-09-05T00:00:00"/>
    <s v="NULL"/>
    <x v="1"/>
    <x v="9"/>
    <x v="1"/>
    <s v="Invoiced"/>
    <s v="Missing"/>
    <s v="TRANSPORTATION"/>
    <n v="36"/>
    <n v="600"/>
    <s v="USD"/>
    <n v="600"/>
    <n v="21600"/>
    <n v="300"/>
    <s v="USD"/>
    <n v="300"/>
    <n v="10800"/>
    <n v="36"/>
    <n v="300"/>
    <n v="10800"/>
    <n v="0"/>
    <n v="0"/>
    <n v="0"/>
    <n v="0"/>
    <n v="0"/>
  </r>
  <r>
    <s v="DL-7312"/>
    <s v="Freight forwarder ABC"/>
    <x v="1"/>
    <s v="Addis Ababa"/>
    <x v="1"/>
    <x v="17"/>
    <d v="2022-09-05T00:00:00"/>
    <d v="2022-09-14T00:00:00"/>
    <x v="0"/>
    <x v="8"/>
    <x v="0"/>
    <s v="Invoiced"/>
    <s v="Missing"/>
    <s v="TRANSPORTATION"/>
    <n v="36"/>
    <n v="600"/>
    <s v="USD"/>
    <n v="600"/>
    <n v="21600"/>
    <n v="300"/>
    <s v="USD"/>
    <n v="300"/>
    <n v="10800"/>
    <n v="36"/>
    <n v="300"/>
    <n v="10800"/>
    <n v="0"/>
    <n v="1.3499999999999999"/>
    <n v="0.9"/>
    <n v="1.125"/>
    <n v="3.375"/>
  </r>
  <r>
    <s v="DL-7313"/>
    <s v="Freight forwarder ABC"/>
    <x v="1"/>
    <s v="Addis Ababa"/>
    <x v="3"/>
    <x v="7"/>
    <d v="2022-09-05T00:00:00"/>
    <d v="2022-09-14T00:00:00"/>
    <x v="0"/>
    <x v="8"/>
    <x v="0"/>
    <s v="Invoiced"/>
    <s v="Missing"/>
    <s v="TRANSPORTATION"/>
    <n v="36"/>
    <n v="600"/>
    <s v="USD"/>
    <n v="600"/>
    <n v="21600"/>
    <n v="300"/>
    <s v="USD"/>
    <n v="300"/>
    <n v="10800"/>
    <n v="36"/>
    <n v="300"/>
    <n v="10800"/>
    <n v="0"/>
    <n v="1.3499999999999999"/>
    <n v="0.9"/>
    <n v="1.125"/>
    <n v="3.375"/>
  </r>
  <r>
    <s v="DL-7314"/>
    <s v="Freight forwarder ABC"/>
    <x v="1"/>
    <s v="Marrakech"/>
    <x v="1"/>
    <x v="9"/>
    <d v="2022-09-05T00:00:00"/>
    <s v="NULL"/>
    <x v="1"/>
    <x v="9"/>
    <x v="1"/>
    <s v="Invoiced"/>
    <s v="Missing"/>
    <s v="TRANSPORTATION"/>
    <n v="36"/>
    <n v="600"/>
    <s v="USD"/>
    <n v="600"/>
    <n v="21600"/>
    <n v="300"/>
    <s v="USD"/>
    <n v="300"/>
    <n v="10800"/>
    <n v="36"/>
    <n v="300"/>
    <n v="10800"/>
    <n v="0"/>
    <n v="0"/>
    <n v="0"/>
    <n v="0"/>
    <n v="0"/>
  </r>
  <r>
    <s v="DL-7315"/>
    <s v="Freight forwarder ABC"/>
    <x v="1"/>
    <s v="Addis Ababa"/>
    <x v="2"/>
    <x v="14"/>
    <d v="2022-09-06T00:00:00"/>
    <s v="NULL"/>
    <x v="1"/>
    <x v="9"/>
    <x v="1"/>
    <s v="Invoiced"/>
    <s v="Missing"/>
    <s v="TRANSPORTATION"/>
    <n v="36"/>
    <n v="600"/>
    <s v="USD"/>
    <n v="600"/>
    <n v="21600"/>
    <n v="300"/>
    <s v="USD"/>
    <n v="300"/>
    <n v="10800"/>
    <n v="36"/>
    <n v="300"/>
    <n v="10800"/>
    <n v="0"/>
    <n v="0"/>
    <n v="0"/>
    <n v="0"/>
    <n v="0"/>
  </r>
  <r>
    <s v="DL-7316"/>
    <s v="Freight forwarder ABC"/>
    <x v="1"/>
    <s v="Marrakech"/>
    <x v="1"/>
    <x v="9"/>
    <d v="2022-09-06T00:00:00"/>
    <d v="2022-09-14T00:00:00"/>
    <x v="0"/>
    <x v="8"/>
    <x v="0"/>
    <s v="Invoiced"/>
    <s v="Missing"/>
    <s v="TRANSPORTATION"/>
    <n v="36"/>
    <n v="600"/>
    <s v="USD"/>
    <n v="600"/>
    <n v="21600"/>
    <n v="300"/>
    <s v="USD"/>
    <n v="300"/>
    <n v="10800"/>
    <n v="36"/>
    <n v="300"/>
    <n v="10800"/>
    <n v="0"/>
    <n v="1.2"/>
    <n v="0.8"/>
    <n v="1"/>
    <n v="3"/>
  </r>
  <r>
    <s v="DL-7317"/>
    <s v="Freight forwarder ABC"/>
    <x v="1"/>
    <s v="Mombasa"/>
    <x v="2"/>
    <x v="3"/>
    <d v="2022-09-06T00:00:00"/>
    <s v="NULL"/>
    <x v="1"/>
    <x v="9"/>
    <x v="1"/>
    <s v="Invoiced"/>
    <s v="Missing"/>
    <s v="TRANSPORTATION"/>
    <n v="30"/>
    <n v="600"/>
    <s v="USD"/>
    <n v="600"/>
    <n v="18000"/>
    <n v="300"/>
    <s v="USD"/>
    <n v="300"/>
    <n v="9000"/>
    <n v="30"/>
    <n v="300"/>
    <n v="9000"/>
    <n v="0"/>
    <n v="0"/>
    <n v="0"/>
    <n v="0"/>
    <n v="0"/>
  </r>
  <r>
    <s v="DL-7318"/>
    <s v="Freight forwarder ABC"/>
    <x v="1"/>
    <s v="Zanzibar"/>
    <x v="3"/>
    <x v="10"/>
    <d v="2022-09-07T00:00:00"/>
    <s v="NULL"/>
    <x v="1"/>
    <x v="9"/>
    <x v="1"/>
    <s v="Invoiced"/>
    <s v="Missing"/>
    <s v="TRANSPORTATION"/>
    <n v="36"/>
    <n v="600"/>
    <s v="USD"/>
    <n v="600"/>
    <n v="21600"/>
    <n v="300"/>
    <s v="USD"/>
    <n v="300"/>
    <n v="10800"/>
    <n v="36"/>
    <n v="300"/>
    <n v="10800"/>
    <n v="0"/>
    <n v="0"/>
    <n v="0"/>
    <n v="0"/>
    <n v="0"/>
  </r>
  <r>
    <s v="DL-7319"/>
    <s v="Freight forwarder ABC"/>
    <x v="1"/>
    <s v="Mogadishu"/>
    <x v="3"/>
    <x v="20"/>
    <d v="2022-09-07T00:00:00"/>
    <s v="NULL"/>
    <x v="1"/>
    <x v="9"/>
    <x v="1"/>
    <s v="Invoiced"/>
    <s v="Missing"/>
    <s v="TRANSPORTATION"/>
    <n v="36"/>
    <n v="600"/>
    <s v="USD"/>
    <n v="600"/>
    <n v="21600"/>
    <n v="300"/>
    <s v="USD"/>
    <n v="300"/>
    <n v="10800"/>
    <n v="36"/>
    <n v="300"/>
    <n v="10800"/>
    <n v="0"/>
    <n v="0"/>
    <n v="0"/>
    <n v="0"/>
    <n v="0"/>
  </r>
  <r>
    <s v="DL-7320"/>
    <s v="Freight forwarder ABC"/>
    <x v="1"/>
    <s v="Addis Ababa"/>
    <x v="2"/>
    <x v="14"/>
    <d v="2022-09-07T00:00:00"/>
    <d v="2022-09-14T00:00:00"/>
    <x v="0"/>
    <x v="8"/>
    <x v="0"/>
    <s v="Invoiced"/>
    <s v="Missing"/>
    <s v="TRANSPORTATION"/>
    <n v="36"/>
    <n v="600"/>
    <s v="USD"/>
    <n v="600"/>
    <n v="21600"/>
    <n v="300"/>
    <s v="USD"/>
    <n v="300"/>
    <n v="10800"/>
    <n v="36"/>
    <n v="300"/>
    <n v="10800"/>
    <n v="0"/>
    <n v="1.05"/>
    <n v="0.70000000000000007"/>
    <n v="0.875"/>
    <n v="2.625"/>
  </r>
  <r>
    <s v="DL-7321"/>
    <s v="Freight forwarder ABC"/>
    <x v="1"/>
    <s v="Marrakech"/>
    <x v="4"/>
    <x v="21"/>
    <d v="2022-09-07T00:00:00"/>
    <s v="NULL"/>
    <x v="1"/>
    <x v="9"/>
    <x v="1"/>
    <s v="Invoiced"/>
    <s v="Missing"/>
    <s v="TRANSPORTATION"/>
    <n v="36"/>
    <n v="600"/>
    <s v="USD"/>
    <n v="600"/>
    <n v="21600"/>
    <n v="300"/>
    <s v="USD"/>
    <n v="300"/>
    <n v="10800"/>
    <n v="36"/>
    <n v="300"/>
    <n v="10800"/>
    <n v="0"/>
    <n v="0"/>
    <n v="0"/>
    <n v="0"/>
    <n v="0"/>
  </r>
  <r>
    <s v="DL-7322"/>
    <s v="Freight forwarder ABC"/>
    <x v="1"/>
    <s v="Marrakech"/>
    <x v="4"/>
    <x v="21"/>
    <d v="2022-09-08T00:00:00"/>
    <s v="NULL"/>
    <x v="1"/>
    <x v="9"/>
    <x v="1"/>
    <s v="Invoiced"/>
    <s v="Missing"/>
    <s v="TRANSPORTATION"/>
    <n v="36"/>
    <n v="600"/>
    <s v="USD"/>
    <n v="600"/>
    <n v="21600"/>
    <n v="300"/>
    <s v="USD"/>
    <n v="300"/>
    <n v="10800"/>
    <n v="36"/>
    <n v="300"/>
    <n v="10800"/>
    <n v="0"/>
    <n v="0"/>
    <n v="0"/>
    <n v="0"/>
    <n v="0"/>
  </r>
  <r>
    <s v="DL-7352"/>
    <s v="Freight forwarder ABC"/>
    <x v="1"/>
    <s v="Zanzibar"/>
    <x v="3"/>
    <x v="10"/>
    <d v="2022-09-08T00:00:00"/>
    <s v="NULL"/>
    <x v="1"/>
    <x v="9"/>
    <x v="1"/>
    <s v="Missing"/>
    <s v="Missing"/>
    <s v="TRANSPORTATION"/>
    <n v="30"/>
    <n v="600"/>
    <s v="USD"/>
    <n v="600"/>
    <n v="18000"/>
    <n v="300"/>
    <s v="USD"/>
    <n v="300"/>
    <n v="9000"/>
    <n v="30"/>
    <n v="300"/>
    <n v="9000"/>
    <n v="0"/>
    <n v="0"/>
    <n v="0"/>
    <n v="0"/>
    <n v="0"/>
  </r>
  <r>
    <s v="DL-7353"/>
    <s v="Freight forwarder ABC"/>
    <x v="1"/>
    <s v="Marrakech"/>
    <x v="4"/>
    <x v="21"/>
    <d v="2022-09-09T00:00:00"/>
    <s v="NULL"/>
    <x v="1"/>
    <x v="9"/>
    <x v="1"/>
    <s v="Missing"/>
    <s v="Missing"/>
    <s v="TRANSPORTATION"/>
    <n v="27"/>
    <n v="600"/>
    <s v="USD"/>
    <n v="600"/>
    <n v="16200"/>
    <n v="300"/>
    <s v="USD"/>
    <n v="300"/>
    <n v="8100"/>
    <n v="27"/>
    <n v="300"/>
    <n v="8100"/>
    <n v="0"/>
    <n v="0"/>
    <n v="0"/>
    <n v="0"/>
    <n v="0"/>
  </r>
  <r>
    <s v="DL-7355"/>
    <s v="Freight forwarder ABC"/>
    <x v="1"/>
    <s v="Mogadishu"/>
    <x v="1"/>
    <x v="1"/>
    <d v="2022-09-08T00:00:00"/>
    <s v="NULL"/>
    <x v="1"/>
    <x v="9"/>
    <x v="1"/>
    <s v="Missing"/>
    <s v="Missing"/>
    <s v="TRANSPORTATION"/>
    <n v="36"/>
    <n v="600"/>
    <s v="USD"/>
    <n v="600"/>
    <n v="21600"/>
    <n v="300"/>
    <s v="USD"/>
    <n v="300"/>
    <n v="10800"/>
    <n v="36"/>
    <n v="300"/>
    <n v="10800"/>
    <n v="0"/>
    <n v="0"/>
    <n v="0"/>
    <n v="0"/>
    <n v="0"/>
  </r>
  <r>
    <s v="DL-7356"/>
    <s v="Freight forwarder ABC"/>
    <x v="1"/>
    <s v="Zanzibar"/>
    <x v="4"/>
    <x v="12"/>
    <d v="2022-09-09T00:00:00"/>
    <s v="NULL"/>
    <x v="1"/>
    <x v="9"/>
    <x v="1"/>
    <s v="Missing"/>
    <s v="Missing"/>
    <s v="TRANSPORTATION"/>
    <n v="30"/>
    <n v="600"/>
    <s v="USD"/>
    <n v="600"/>
    <n v="18000"/>
    <n v="300"/>
    <s v="USD"/>
    <n v="300"/>
    <n v="9000"/>
    <n v="30"/>
    <n v="300"/>
    <n v="9000"/>
    <n v="0"/>
    <n v="0"/>
    <n v="0"/>
    <n v="0"/>
    <n v="0"/>
  </r>
  <r>
    <s v="DL-7357"/>
    <s v="Freight forwarder ABC"/>
    <x v="1"/>
    <s v="Mombasa"/>
    <x v="2"/>
    <x v="3"/>
    <d v="2022-09-09T00:00:00"/>
    <s v="NULL"/>
    <x v="1"/>
    <x v="9"/>
    <x v="1"/>
    <s v="Missing"/>
    <s v="Missing"/>
    <s v="TRANSPORTATION"/>
    <n v="30"/>
    <n v="600"/>
    <s v="USD"/>
    <n v="600"/>
    <n v="18000"/>
    <n v="300"/>
    <s v="USD"/>
    <n v="300"/>
    <n v="9000"/>
    <n v="30"/>
    <n v="300"/>
    <n v="9000"/>
    <n v="0"/>
    <n v="0"/>
    <n v="0"/>
    <n v="0"/>
    <n v="0"/>
  </r>
  <r>
    <s v="DL-7358"/>
    <s v="Freight forwarder ABC"/>
    <x v="1"/>
    <s v="Marrakech"/>
    <x v="2"/>
    <x v="22"/>
    <d v="2022-09-13T00:00:00"/>
    <s v="NULL"/>
    <x v="1"/>
    <x v="9"/>
    <x v="1"/>
    <s v="Missing"/>
    <s v="Missing"/>
    <s v="TRANSPORTATION"/>
    <n v="36"/>
    <n v="600"/>
    <s v="USD"/>
    <n v="600"/>
    <n v="21600"/>
    <n v="300"/>
    <s v="USD"/>
    <n v="300"/>
    <n v="10800"/>
    <n v="36"/>
    <n v="300"/>
    <n v="10800"/>
    <n v="0"/>
    <n v="0"/>
    <n v="0"/>
    <n v="0"/>
    <n v="0"/>
  </r>
  <r>
    <s v="DL-7359"/>
    <s v="Freight forwarder ABC"/>
    <x v="1"/>
    <s v="Mombasa"/>
    <x v="2"/>
    <x v="3"/>
    <d v="2022-09-12T00:00:00"/>
    <s v="NULL"/>
    <x v="1"/>
    <x v="9"/>
    <x v="1"/>
    <s v="Missing"/>
    <s v="Missing"/>
    <s v="TRANSPORTATION"/>
    <n v="33"/>
    <n v="600"/>
    <s v="USD"/>
    <n v="600"/>
    <n v="19800"/>
    <n v="300"/>
    <s v="USD"/>
    <n v="300"/>
    <n v="9900"/>
    <n v="33"/>
    <n v="300"/>
    <n v="9900"/>
    <n v="0"/>
    <n v="0"/>
    <n v="0"/>
    <n v="0"/>
    <n v="0"/>
  </r>
  <r>
    <s v="DL-7361"/>
    <s v="Freight forwarder ABC"/>
    <x v="1"/>
    <s v="Marrakech"/>
    <x v="1"/>
    <x v="9"/>
    <d v="2022-09-13T00:00:00"/>
    <s v="NULL"/>
    <x v="1"/>
    <x v="9"/>
    <x v="1"/>
    <s v="Missing"/>
    <s v="Missing"/>
    <s v="TRANSPORTATION"/>
    <n v="36"/>
    <n v="600"/>
    <s v="USD"/>
    <n v="600"/>
    <n v="21600"/>
    <n v="300"/>
    <s v="USD"/>
    <n v="300"/>
    <n v="10800"/>
    <n v="36"/>
    <n v="300"/>
    <n v="10800"/>
    <n v="0"/>
    <n v="0"/>
    <n v="0"/>
    <n v="0"/>
    <n v="0"/>
  </r>
  <r>
    <s v="DL-7362"/>
    <s v="Freight forwarder ABC"/>
    <x v="1"/>
    <s v="Marrakech"/>
    <x v="4"/>
    <x v="21"/>
    <d v="2022-09-13T00:00:00"/>
    <s v="NULL"/>
    <x v="1"/>
    <x v="9"/>
    <x v="1"/>
    <s v="Missing"/>
    <s v="Missing"/>
    <s v="TRANSPORTATION"/>
    <n v="36"/>
    <n v="600"/>
    <s v="USD"/>
    <n v="600"/>
    <n v="21600"/>
    <n v="300"/>
    <s v="USD"/>
    <n v="300"/>
    <n v="10800"/>
    <n v="36"/>
    <n v="300"/>
    <n v="10800"/>
    <n v="0"/>
    <n v="0"/>
    <n v="0"/>
    <n v="0"/>
    <n v="0"/>
  </r>
  <r>
    <s v="DL-7378"/>
    <s v="Freight forwarder ABC"/>
    <x v="1"/>
    <s v="Mogadishu"/>
    <x v="2"/>
    <x v="2"/>
    <d v="2022-09-06T00:00:00"/>
    <d v="2022-09-08T00:00:00"/>
    <x v="0"/>
    <x v="8"/>
    <x v="0"/>
    <s v="Approval Pending"/>
    <s v="Missing"/>
    <s v="TRANSPORTATION"/>
    <n v="34"/>
    <n v="600"/>
    <s v="USD"/>
    <n v="600"/>
    <n v="20400"/>
    <n v="300"/>
    <s v="USD"/>
    <n v="300"/>
    <n v="10200"/>
    <n v="34"/>
    <n v="300"/>
    <n v="10200"/>
    <n v="0"/>
    <n v="0.3"/>
    <n v="0.2"/>
    <n v="0.25"/>
    <n v="0.75"/>
  </r>
  <r>
    <s v="DL-7379"/>
    <s v="Freight forwarder ABC"/>
    <x v="1"/>
    <s v="Zanzibar"/>
    <x v="0"/>
    <x v="15"/>
    <d v="2022-09-06T00:00:00"/>
    <d v="2022-09-09T00:00:00"/>
    <x v="0"/>
    <x v="8"/>
    <x v="0"/>
    <s v="Approval Pending"/>
    <s v="Missing"/>
    <s v="TRANSPORTATION"/>
    <n v="34"/>
    <n v="600"/>
    <s v="USD"/>
    <n v="600"/>
    <n v="20400"/>
    <n v="300"/>
    <s v="USD"/>
    <n v="300"/>
    <n v="10200"/>
    <n v="34"/>
    <n v="300"/>
    <n v="10200"/>
    <n v="0"/>
    <n v="0.44999999999999996"/>
    <n v="0.30000000000000004"/>
    <n v="0.375"/>
    <n v="1.125"/>
  </r>
  <r>
    <s v="DL-7380"/>
    <s v="Freight forwarder ABC"/>
    <x v="1"/>
    <s v="Mombasa"/>
    <x v="2"/>
    <x v="3"/>
    <d v="2022-09-06T00:00:00"/>
    <d v="2022-09-09T00:00:00"/>
    <x v="0"/>
    <x v="8"/>
    <x v="0"/>
    <s v="Approval Pending"/>
    <s v="Missing"/>
    <s v="TRANSPORTATION"/>
    <n v="34"/>
    <n v="600"/>
    <s v="USD"/>
    <n v="600"/>
    <n v="20400"/>
    <n v="300"/>
    <s v="USD"/>
    <n v="300"/>
    <n v="10200"/>
    <n v="34"/>
    <n v="300"/>
    <n v="10200"/>
    <n v="0"/>
    <n v="0.44999999999999996"/>
    <n v="0.30000000000000004"/>
    <n v="0.375"/>
    <n v="1.125"/>
  </r>
  <r>
    <s v="DL-7381"/>
    <s v="Freight forwarder ABC"/>
    <x v="1"/>
    <s v="Zanzibar"/>
    <x v="4"/>
    <x v="12"/>
    <d v="2022-09-06T00:00:00"/>
    <d v="2022-09-09T00:00:00"/>
    <x v="0"/>
    <x v="8"/>
    <x v="0"/>
    <s v="Approval Pending"/>
    <s v="Missing"/>
    <s v="TRANSPORTATION"/>
    <n v="34"/>
    <n v="600"/>
    <s v="USD"/>
    <n v="600"/>
    <n v="20400"/>
    <n v="300"/>
    <s v="USD"/>
    <n v="300"/>
    <n v="10200"/>
    <n v="34"/>
    <n v="300"/>
    <n v="10200"/>
    <n v="0"/>
    <n v="0.44999999999999996"/>
    <n v="0.30000000000000004"/>
    <n v="0.375"/>
    <n v="1.125"/>
  </r>
  <r>
    <s v="DL-7382"/>
    <s v="Freight forwarder ABC"/>
    <x v="1"/>
    <s v="Addis Ababa"/>
    <x v="1"/>
    <x v="17"/>
    <d v="2022-09-08T00:00:00"/>
    <d v="2022-09-11T00:00:00"/>
    <x v="0"/>
    <x v="8"/>
    <x v="0"/>
    <s v="Approval Pending"/>
    <s v="Missing"/>
    <s v="TRANSPORTATION"/>
    <n v="34"/>
    <n v="600"/>
    <s v="USD"/>
    <n v="600"/>
    <n v="20400"/>
    <n v="300"/>
    <s v="USD"/>
    <n v="300"/>
    <n v="10200"/>
    <n v="34"/>
    <n v="300"/>
    <n v="10200"/>
    <n v="0"/>
    <n v="0.44999999999999996"/>
    <n v="0.30000000000000004"/>
    <n v="0.375"/>
    <n v="1.125"/>
  </r>
  <r>
    <s v="DL-7383"/>
    <s v="Freight forwarder ABC"/>
    <x v="1"/>
    <s v="Addis Ababa"/>
    <x v="2"/>
    <x v="14"/>
    <d v="2022-09-12T00:00:00"/>
    <s v="NULL"/>
    <x v="1"/>
    <x v="9"/>
    <x v="1"/>
    <s v="Approval Pending"/>
    <s v="Missing"/>
    <s v="TRANSPORTATION"/>
    <n v="34"/>
    <n v="600"/>
    <s v="USD"/>
    <n v="600"/>
    <n v="20400"/>
    <n v="300"/>
    <s v="USD"/>
    <n v="300"/>
    <n v="10200"/>
    <n v="34"/>
    <n v="300"/>
    <n v="10200"/>
    <n v="0"/>
    <n v="0"/>
    <n v="0"/>
    <n v="0"/>
    <n v="0"/>
  </r>
  <r>
    <s v="DL-7384"/>
    <s v="Freight forwarder ABC"/>
    <x v="1"/>
    <s v="Mogadishu"/>
    <x v="2"/>
    <x v="2"/>
    <d v="2022-09-12T00:00:00"/>
    <s v="NULL"/>
    <x v="1"/>
    <x v="9"/>
    <x v="1"/>
    <s v="Approval Pending"/>
    <s v="Missing"/>
    <s v="TRANSPORTATION"/>
    <n v="34"/>
    <n v="600"/>
    <s v="USD"/>
    <n v="600"/>
    <n v="20400"/>
    <n v="300"/>
    <s v="USD"/>
    <n v="300"/>
    <n v="10200"/>
    <n v="34"/>
    <n v="300"/>
    <n v="10200"/>
    <n v="0"/>
    <n v="0"/>
    <n v="0"/>
    <n v="0"/>
    <n v="0"/>
  </r>
  <r>
    <s v="DL-7385"/>
    <s v="Freight forwarder ABC"/>
    <x v="1"/>
    <s v="Addis Ababa"/>
    <x v="3"/>
    <x v="7"/>
    <d v="2022-09-12T00:00:00"/>
    <s v="NULL"/>
    <x v="1"/>
    <x v="9"/>
    <x v="1"/>
    <s v="Approval Pending"/>
    <s v="Missing"/>
    <s v="TRANSPORTATION"/>
    <n v="34"/>
    <n v="600"/>
    <s v="USD"/>
    <n v="600"/>
    <n v="20400"/>
    <n v="300"/>
    <s v="USD"/>
    <n v="300"/>
    <n v="10200"/>
    <n v="34"/>
    <n v="300"/>
    <n v="10200"/>
    <n v="0"/>
    <n v="0"/>
    <n v="0"/>
    <n v="0"/>
    <n v="0"/>
  </r>
  <r>
    <s v="DL-7403"/>
    <s v="Freight forwarder ABC"/>
    <x v="2"/>
    <s v="Zanzibar"/>
    <x v="1"/>
    <x v="24"/>
    <d v="2022-04-29T00:00:00"/>
    <d v="2022-05-26T00:00:00"/>
    <x v="0"/>
    <x v="4"/>
    <x v="0"/>
    <s v="Paid"/>
    <s v="Invoiced"/>
    <s v="TRANSPORTATION"/>
    <n v="34.067999999999998"/>
    <n v="600"/>
    <s v="USD"/>
    <n v="600"/>
    <n v="20440.8"/>
    <n v="300"/>
    <s v="USD"/>
    <n v="300"/>
    <n v="10220.4"/>
    <n v="34.067999999999998"/>
    <n v="300"/>
    <n v="10220.4"/>
    <n v="1"/>
    <n v="4.05"/>
    <n v="2.7"/>
    <n v="3.375"/>
    <n v="10.125"/>
  </r>
  <r>
    <s v="DL-7404"/>
    <s v="Freight forwarder ABC"/>
    <x v="2"/>
    <s v="Mogadishu"/>
    <x v="2"/>
    <x v="2"/>
    <d v="2022-04-30T00:00:00"/>
    <d v="2022-05-26T00:00:00"/>
    <x v="0"/>
    <x v="4"/>
    <x v="0"/>
    <s v="Paid"/>
    <s v="Invoiced"/>
    <s v="TRANSPORTATION"/>
    <n v="34.067999999999998"/>
    <n v="600"/>
    <s v="USD"/>
    <n v="600"/>
    <n v="20440.8"/>
    <n v="300"/>
    <s v="USD"/>
    <n v="300"/>
    <n v="10220.4"/>
    <n v="34.067999999999998"/>
    <n v="300"/>
    <n v="10220.4"/>
    <n v="1"/>
    <n v="3.9"/>
    <n v="2.6"/>
    <n v="3.25"/>
    <n v="9.75"/>
  </r>
  <r>
    <s v="DL-7405"/>
    <s v="Freight forwarder ABC"/>
    <x v="2"/>
    <s v="Mombasa"/>
    <x v="4"/>
    <x v="6"/>
    <d v="2022-04-30T00:00:00"/>
    <d v="2022-05-25T00:00:00"/>
    <x v="0"/>
    <x v="4"/>
    <x v="0"/>
    <s v="Paid"/>
    <s v="Invoiced"/>
    <s v="TRANSPORTATION"/>
    <n v="34.067999999999998"/>
    <n v="600"/>
    <s v="USD"/>
    <n v="600"/>
    <n v="20440.8"/>
    <n v="300"/>
    <s v="USD"/>
    <n v="300"/>
    <n v="10220.4"/>
    <n v="34.067999999999998"/>
    <n v="300"/>
    <n v="10220.4"/>
    <n v="1"/>
    <n v="3.75"/>
    <n v="2.5"/>
    <n v="3.125"/>
    <n v="9.375"/>
  </r>
  <r>
    <s v="DL-7406"/>
    <s v="Freight forwarder ABC"/>
    <x v="2"/>
    <s v="Mogadishu"/>
    <x v="0"/>
    <x v="0"/>
    <d v="2022-04-20T00:00:00"/>
    <d v="2022-05-11T00:00:00"/>
    <x v="0"/>
    <x v="4"/>
    <x v="0"/>
    <s v="Paid"/>
    <s v="Paid"/>
    <s v="TRANSPORTATION"/>
    <n v="33.066000000000003"/>
    <n v="600"/>
    <s v="USD"/>
    <n v="600"/>
    <n v="19839.600000000002"/>
    <n v="300"/>
    <s v="USD"/>
    <n v="300"/>
    <n v="9919.8000000000011"/>
    <n v="33.066000000000003"/>
    <n v="300"/>
    <n v="9919.8000000000011"/>
    <n v="1"/>
    <n v="3.15"/>
    <n v="2.1"/>
    <n v="2.625"/>
    <n v="7.875"/>
  </r>
  <r>
    <s v="DL-7407"/>
    <s v="Freight forwarder ABC"/>
    <x v="2"/>
    <s v="Mombasa"/>
    <x v="2"/>
    <x v="3"/>
    <d v="2022-04-19T00:00:00"/>
    <d v="2022-05-11T00:00:00"/>
    <x v="0"/>
    <x v="4"/>
    <x v="0"/>
    <s v="Paid"/>
    <s v="Paid"/>
    <s v="TRANSPORTATION"/>
    <n v="34.067999999999998"/>
    <n v="600"/>
    <s v="USD"/>
    <n v="600"/>
    <n v="20440.8"/>
    <n v="300"/>
    <s v="USD"/>
    <n v="300"/>
    <n v="10220.4"/>
    <n v="34.067999999999998"/>
    <n v="300"/>
    <n v="10220.4"/>
    <n v="1"/>
    <n v="3.3"/>
    <n v="2.2000000000000002"/>
    <n v="2.75"/>
    <n v="8.25"/>
  </r>
  <r>
    <s v="DL-7408"/>
    <s v="Freight forwarder ABC"/>
    <x v="2"/>
    <s v="Zanzibar"/>
    <x v="0"/>
    <x v="15"/>
    <d v="2022-04-20T00:00:00"/>
    <d v="2022-05-11T00:00:00"/>
    <x v="0"/>
    <x v="4"/>
    <x v="0"/>
    <s v="Paid"/>
    <s v="Paid"/>
    <s v="TRANSPORTATION"/>
    <n v="33.066000000000003"/>
    <n v="600"/>
    <s v="USD"/>
    <n v="600"/>
    <n v="19839.600000000002"/>
    <n v="300"/>
    <s v="USD"/>
    <n v="300"/>
    <n v="9919.8000000000011"/>
    <n v="33.066000000000003"/>
    <n v="300"/>
    <n v="9919.8000000000011"/>
    <n v="1"/>
    <n v="3.15"/>
    <n v="2.1"/>
    <n v="2.625"/>
    <n v="7.875"/>
  </r>
  <r>
    <s v="DL-7409"/>
    <s v="Freight forwarder ABC"/>
    <x v="2"/>
    <s v="Marrakech"/>
    <x v="2"/>
    <x v="22"/>
    <d v="2022-04-19T00:00:00"/>
    <d v="2022-05-23T00:00:00"/>
    <x v="0"/>
    <x v="4"/>
    <x v="0"/>
    <s v="Paid"/>
    <s v="Paid"/>
    <s v="TRANSPORTATION"/>
    <n v="34.067999999999998"/>
    <n v="600"/>
    <s v="USD"/>
    <n v="600"/>
    <n v="20440.8"/>
    <n v="300"/>
    <s v="USD"/>
    <n v="300"/>
    <n v="10220.4"/>
    <n v="34.067999999999998"/>
    <n v="300"/>
    <n v="10220.4"/>
    <n v="1"/>
    <n v="5.0999999999999996"/>
    <n v="3.4000000000000004"/>
    <n v="4.25"/>
    <n v="12.75"/>
  </r>
  <r>
    <s v="DL-7410"/>
    <s v="Freight forwarder ABC"/>
    <x v="2"/>
    <s v="Addis Ababa"/>
    <x v="1"/>
    <x v="17"/>
    <d v="2022-04-20T00:00:00"/>
    <d v="2022-05-13T00:00:00"/>
    <x v="0"/>
    <x v="4"/>
    <x v="0"/>
    <s v="Paid"/>
    <s v="Invoiced"/>
    <s v="TRANSPORTATION"/>
    <n v="34.067999999999998"/>
    <n v="600"/>
    <s v="USD"/>
    <n v="600"/>
    <n v="20440.8"/>
    <n v="300"/>
    <s v="USD"/>
    <n v="300"/>
    <n v="10220.4"/>
    <n v="34.067999999999998"/>
    <n v="300"/>
    <n v="10220.4"/>
    <n v="1"/>
    <n v="3.4499999999999997"/>
    <n v="2.3000000000000003"/>
    <n v="2.875"/>
    <n v="8.625"/>
  </r>
  <r>
    <s v="DL-7411"/>
    <s v="Freight forwarder ABC"/>
    <x v="2"/>
    <s v="Addis Ababa"/>
    <x v="0"/>
    <x v="23"/>
    <d v="2022-04-20T00:00:00"/>
    <d v="2022-05-11T00:00:00"/>
    <x v="0"/>
    <x v="4"/>
    <x v="0"/>
    <s v="Paid"/>
    <s v="Paid"/>
    <s v="TRANSPORTATION"/>
    <n v="34.067999999999998"/>
    <n v="600"/>
    <s v="USD"/>
    <n v="600"/>
    <n v="20440.8"/>
    <n v="300"/>
    <s v="USD"/>
    <n v="300"/>
    <n v="10220.4"/>
    <n v="34.067999999999998"/>
    <n v="300"/>
    <n v="10220.4"/>
    <n v="1"/>
    <n v="3.15"/>
    <n v="2.1"/>
    <n v="2.625"/>
    <n v="7.875"/>
  </r>
  <r>
    <s v="DL-7412"/>
    <s v="Freight forwarder ABC"/>
    <x v="2"/>
    <s v="Addis Ababa"/>
    <x v="4"/>
    <x v="8"/>
    <d v="2022-04-30T00:00:00"/>
    <d v="2022-05-23T00:00:00"/>
    <x v="0"/>
    <x v="4"/>
    <x v="0"/>
    <s v="Paid"/>
    <s v="Invoiced"/>
    <s v="TRANSPORTATION"/>
    <n v="33.066000000000003"/>
    <n v="600"/>
    <s v="USD"/>
    <n v="600"/>
    <n v="19839.600000000002"/>
    <n v="300"/>
    <s v="USD"/>
    <n v="300"/>
    <n v="9919.8000000000011"/>
    <n v="33.066000000000003"/>
    <n v="300"/>
    <n v="9919.8000000000011"/>
    <n v="1"/>
    <n v="3.4499999999999997"/>
    <n v="2.3000000000000003"/>
    <n v="2.875"/>
    <n v="8.625"/>
  </r>
  <r>
    <s v="DL-7413"/>
    <s v="Freight forwarder ABC"/>
    <x v="2"/>
    <s v="Zanzibar"/>
    <x v="3"/>
    <x v="10"/>
    <d v="2022-04-29T00:00:00"/>
    <d v="2022-05-19T00:00:00"/>
    <x v="0"/>
    <x v="4"/>
    <x v="0"/>
    <s v="Paid"/>
    <s v="Invoiced"/>
    <s v="TRANSPORTATION"/>
    <n v="33.066000000000003"/>
    <n v="600"/>
    <s v="USD"/>
    <n v="600"/>
    <n v="19839.600000000002"/>
    <n v="300"/>
    <s v="USD"/>
    <n v="300"/>
    <n v="9919.8000000000011"/>
    <n v="33.066000000000003"/>
    <n v="300"/>
    <n v="9919.8000000000011"/>
    <n v="1"/>
    <n v="3"/>
    <n v="2"/>
    <n v="2.5"/>
    <n v="7.5"/>
  </r>
  <r>
    <s v="DL-7414"/>
    <s v="Freight forwarder ABC"/>
    <x v="2"/>
    <s v="Mogadishu"/>
    <x v="0"/>
    <x v="0"/>
    <d v="2022-04-30T00:00:00"/>
    <d v="2022-05-25T00:00:00"/>
    <x v="0"/>
    <x v="4"/>
    <x v="0"/>
    <s v="Paid"/>
    <s v="Invoiced"/>
    <s v="TRANSPORTATION"/>
    <n v="33.066000000000003"/>
    <n v="600"/>
    <s v="USD"/>
    <n v="600"/>
    <n v="19839.600000000002"/>
    <n v="300"/>
    <s v="USD"/>
    <n v="300"/>
    <n v="9919.8000000000011"/>
    <n v="33.066000000000003"/>
    <n v="300"/>
    <n v="9919.8000000000011"/>
    <n v="1"/>
    <n v="3.75"/>
    <n v="2.5"/>
    <n v="3.125"/>
    <n v="9.375"/>
  </r>
  <r>
    <s v="DL-7415"/>
    <s v="Freight forwarder ABC"/>
    <x v="2"/>
    <s v="Zanzibar"/>
    <x v="4"/>
    <x v="12"/>
    <d v="2022-04-29T00:00:00"/>
    <d v="2022-05-19T00:00:00"/>
    <x v="0"/>
    <x v="4"/>
    <x v="0"/>
    <s v="Paid"/>
    <s v="Invoiced"/>
    <s v="TRANSPORTATION"/>
    <n v="33.066000000000003"/>
    <n v="600"/>
    <s v="USD"/>
    <n v="600"/>
    <n v="19839.600000000002"/>
    <n v="300"/>
    <s v="USD"/>
    <n v="300"/>
    <n v="9919.8000000000011"/>
    <n v="33.066000000000003"/>
    <n v="300"/>
    <n v="9919.8000000000011"/>
    <n v="1"/>
    <n v="3"/>
    <n v="2"/>
    <n v="2.5"/>
    <n v="7.5"/>
  </r>
  <r>
    <s v="DL-7416"/>
    <s v="Freight forwarder ABC"/>
    <x v="2"/>
    <s v="Mogadishu"/>
    <x v="4"/>
    <x v="16"/>
    <d v="2022-04-30T00:00:00"/>
    <d v="2022-05-23T00:00:00"/>
    <x v="0"/>
    <x v="4"/>
    <x v="0"/>
    <s v="Paid"/>
    <s v="Invoiced"/>
    <s v="TRANSPORTATION"/>
    <n v="33.066000000000003"/>
    <n v="600"/>
    <s v="USD"/>
    <n v="600"/>
    <n v="19839.600000000002"/>
    <n v="300"/>
    <s v="USD"/>
    <n v="300"/>
    <n v="9919.8000000000011"/>
    <n v="33.066000000000003"/>
    <n v="300"/>
    <n v="9919.8000000000011"/>
    <n v="1"/>
    <n v="3.4499999999999997"/>
    <n v="2.3000000000000003"/>
    <n v="2.875"/>
    <n v="8.625"/>
  </r>
  <r>
    <s v="DL-7417"/>
    <s v="Freight forwarder ABC"/>
    <x v="2"/>
    <s v="Addis Ababa"/>
    <x v="2"/>
    <x v="14"/>
    <d v="2022-04-29T00:00:00"/>
    <d v="2022-05-23T00:00:00"/>
    <x v="0"/>
    <x v="4"/>
    <x v="0"/>
    <s v="Paid"/>
    <s v="Invoiced"/>
    <s v="TRANSPORTATION"/>
    <n v="33.066000000000003"/>
    <n v="600"/>
    <s v="USD"/>
    <n v="600"/>
    <n v="19839.600000000002"/>
    <n v="300"/>
    <s v="USD"/>
    <n v="300"/>
    <n v="9919.8000000000011"/>
    <n v="33.066000000000003"/>
    <n v="300"/>
    <n v="9919.8000000000011"/>
    <n v="1"/>
    <n v="3.5999999999999996"/>
    <n v="2.4000000000000004"/>
    <n v="3"/>
    <n v="9"/>
  </r>
  <r>
    <s v="DL-7418"/>
    <s v="Freight forwarder ABC"/>
    <x v="2"/>
    <s v="Addis Ababa"/>
    <x v="2"/>
    <x v="14"/>
    <d v="2022-04-21T00:00:00"/>
    <d v="2022-05-13T00:00:00"/>
    <x v="0"/>
    <x v="4"/>
    <x v="0"/>
    <s v="Paid"/>
    <s v="Invoiced"/>
    <s v="TRANSPORTATION"/>
    <n v="33.066000000000003"/>
    <n v="600"/>
    <s v="USD"/>
    <n v="600"/>
    <n v="19839.600000000002"/>
    <n v="300"/>
    <s v="USD"/>
    <n v="300"/>
    <n v="9919.8000000000011"/>
    <n v="33.066000000000003"/>
    <n v="300"/>
    <n v="9919.8000000000011"/>
    <n v="1"/>
    <n v="3.3"/>
    <n v="2.2000000000000002"/>
    <n v="2.75"/>
    <n v="8.25"/>
  </r>
  <r>
    <s v="DL-7419"/>
    <s v="Freight forwarder ABC"/>
    <x v="2"/>
    <s v="Marrakech"/>
    <x v="1"/>
    <x v="9"/>
    <d v="2022-04-21T00:00:00"/>
    <d v="2022-05-23T00:00:00"/>
    <x v="0"/>
    <x v="4"/>
    <x v="0"/>
    <s v="Paid"/>
    <s v="Paid"/>
    <s v="TRANSPORTATION"/>
    <n v="33.066000000000003"/>
    <n v="600"/>
    <s v="USD"/>
    <n v="600"/>
    <n v="19839.600000000002"/>
    <n v="300"/>
    <s v="USD"/>
    <n v="300"/>
    <n v="9919.8000000000011"/>
    <n v="33.066000000000003"/>
    <n v="300"/>
    <n v="9919.8000000000011"/>
    <n v="1"/>
    <n v="4.8"/>
    <n v="3.2"/>
    <n v="4"/>
    <n v="12"/>
  </r>
  <r>
    <s v="DL-7668"/>
    <s v="Freight forwarder ABC"/>
    <x v="1"/>
    <s v="Zanzibar"/>
    <x v="2"/>
    <x v="13"/>
    <d v="2022-04-22T00:00:00"/>
    <d v="2022-05-04T00:00:00"/>
    <x v="0"/>
    <x v="4"/>
    <x v="0"/>
    <s v="Paid"/>
    <s v="Invoiced"/>
    <s v="TRANSPORTATION"/>
    <n v="35.002000000000002"/>
    <n v="600"/>
    <s v="USD"/>
    <n v="600"/>
    <n v="21001.200000000001"/>
    <n v="300"/>
    <s v="USD"/>
    <n v="300"/>
    <n v="10500.6"/>
    <n v="35.002000000000002"/>
    <n v="300"/>
    <n v="10500.6"/>
    <n v="1"/>
    <n v="1.7999999999999998"/>
    <n v="1.2000000000000002"/>
    <n v="1.5"/>
    <n v="4.5"/>
  </r>
  <r>
    <s v="DL-7669"/>
    <s v="Freight forwarder ABC"/>
    <x v="1"/>
    <s v="Marrakech"/>
    <x v="2"/>
    <x v="22"/>
    <d v="2022-04-22T00:00:00"/>
    <d v="2022-05-04T00:00:00"/>
    <x v="0"/>
    <x v="4"/>
    <x v="0"/>
    <s v="Paid"/>
    <s v="Paid"/>
    <s v="TRANSPORTATION"/>
    <n v="35"/>
    <n v="600"/>
    <s v="USD"/>
    <n v="600"/>
    <n v="21000"/>
    <n v="300"/>
    <s v="USD"/>
    <n v="300"/>
    <n v="10500"/>
    <n v="35"/>
    <n v="300"/>
    <n v="10500"/>
    <n v="1"/>
    <n v="1.7999999999999998"/>
    <n v="1.2000000000000002"/>
    <n v="1.5"/>
    <n v="4.5"/>
  </r>
  <r>
    <s v="DL-7670"/>
    <s v="Freight forwarder ABC"/>
    <x v="1"/>
    <s v="Mombasa"/>
    <x v="1"/>
    <x v="18"/>
    <d v="2022-04-22T00:00:00"/>
    <d v="2022-05-04T00:00:00"/>
    <x v="0"/>
    <x v="4"/>
    <x v="0"/>
    <s v="Paid"/>
    <s v="Paid"/>
    <s v="TRANSPORTATION"/>
    <n v="35"/>
    <n v="600"/>
    <s v="USD"/>
    <n v="600"/>
    <n v="21000"/>
    <n v="300"/>
    <s v="USD"/>
    <n v="300"/>
    <n v="10500"/>
    <n v="35"/>
    <n v="300"/>
    <n v="10500"/>
    <n v="1"/>
    <n v="1.7999999999999998"/>
    <n v="1.2000000000000002"/>
    <n v="1.5"/>
    <n v="4.5"/>
  </r>
  <r>
    <s v="DL-7671"/>
    <s v="Freight forwarder ABC"/>
    <x v="1"/>
    <s v="Marrakech"/>
    <x v="1"/>
    <x v="9"/>
    <d v="2022-04-22T00:00:00"/>
    <d v="2022-05-05T00:00:00"/>
    <x v="0"/>
    <x v="4"/>
    <x v="0"/>
    <s v="Paid"/>
    <s v="Invoiced"/>
    <s v="TRANSPORTATION"/>
    <n v="35.381999999999998"/>
    <n v="600"/>
    <s v="USD"/>
    <n v="600"/>
    <n v="21229.199999999997"/>
    <n v="300"/>
    <s v="USD"/>
    <n v="300"/>
    <n v="10614.599999999999"/>
    <n v="35.381999999999998"/>
    <n v="300"/>
    <n v="10614.599999999999"/>
    <n v="1"/>
    <n v="1.95"/>
    <n v="1.3"/>
    <n v="1.625"/>
    <n v="4.875"/>
  </r>
  <r>
    <s v="DL-7672"/>
    <s v="Freight forwarder ABC"/>
    <x v="1"/>
    <s v="Zanzibar"/>
    <x v="1"/>
    <x v="24"/>
    <d v="2022-04-28T00:00:00"/>
    <d v="2022-05-11T00:00:00"/>
    <x v="0"/>
    <x v="4"/>
    <x v="0"/>
    <s v="Paid"/>
    <s v="Invoiced"/>
    <s v="TRANSPORTATION"/>
    <n v="34.51"/>
    <n v="600"/>
    <s v="USD"/>
    <n v="600"/>
    <n v="20706"/>
    <n v="300"/>
    <s v="USD"/>
    <n v="300"/>
    <n v="10353"/>
    <n v="34.51"/>
    <n v="300"/>
    <n v="10353"/>
    <n v="1"/>
    <n v="1.95"/>
    <n v="1.3"/>
    <n v="1.625"/>
    <n v="4.875"/>
  </r>
  <r>
    <s v="DL-7674"/>
    <s v="Freight forwarder ABC"/>
    <x v="1"/>
    <s v="Mombasa"/>
    <x v="1"/>
    <x v="18"/>
    <d v="2022-04-28T00:00:00"/>
    <d v="2022-05-10T00:00:00"/>
    <x v="0"/>
    <x v="4"/>
    <x v="0"/>
    <s v="Paid"/>
    <s v="Invoiced"/>
    <s v="TRANSPORTATION"/>
    <n v="34.51"/>
    <n v="600"/>
    <s v="USD"/>
    <n v="600"/>
    <n v="20706"/>
    <n v="300"/>
    <s v="USD"/>
    <n v="300"/>
    <n v="10353"/>
    <n v="34.51"/>
    <n v="300"/>
    <n v="10353"/>
    <n v="1"/>
    <n v="1.7999999999999998"/>
    <n v="1.2000000000000002"/>
    <n v="1.5"/>
    <n v="4.5"/>
  </r>
  <r>
    <s v="DL-7676"/>
    <s v="Freight forwarder ABC"/>
    <x v="1"/>
    <s v="Zanzibar"/>
    <x v="0"/>
    <x v="15"/>
    <d v="2022-04-28T00:00:00"/>
    <d v="2022-05-09T00:00:00"/>
    <x v="0"/>
    <x v="4"/>
    <x v="0"/>
    <s v="Paid"/>
    <s v="Invoiced"/>
    <s v="TRANSPORTATION"/>
    <n v="34.51"/>
    <n v="600"/>
    <s v="USD"/>
    <n v="600"/>
    <n v="20706"/>
    <n v="300"/>
    <s v="USD"/>
    <n v="300"/>
    <n v="10353"/>
    <n v="34.51"/>
    <n v="300"/>
    <n v="10353"/>
    <n v="1"/>
    <n v="1.65"/>
    <n v="1.1000000000000001"/>
    <n v="1.375"/>
    <n v="4.125"/>
  </r>
  <r>
    <s v="DL-7678"/>
    <s v="Freight forwarder ABC"/>
    <x v="1"/>
    <s v="Addis Ababa"/>
    <x v="4"/>
    <x v="8"/>
    <d v="2022-04-28T00:00:00"/>
    <d v="2022-05-11T00:00:00"/>
    <x v="0"/>
    <x v="4"/>
    <x v="0"/>
    <s v="Paid"/>
    <s v="Invoiced"/>
    <s v="TRANSPORTATION"/>
    <n v="34.51"/>
    <n v="600"/>
    <s v="USD"/>
    <n v="600"/>
    <n v="20706"/>
    <n v="300"/>
    <s v="USD"/>
    <n v="300"/>
    <n v="10353"/>
    <n v="34.51"/>
    <n v="300"/>
    <n v="10353"/>
    <n v="1"/>
    <n v="1.95"/>
    <n v="1.3"/>
    <n v="1.625"/>
    <n v="4.875"/>
  </r>
  <r>
    <s v="DL-7680"/>
    <s v="Freight forwarder ABC"/>
    <x v="1"/>
    <s v="Zanzibar"/>
    <x v="1"/>
    <x v="24"/>
    <d v="2022-04-27T00:00:00"/>
    <d v="2022-05-08T00:00:00"/>
    <x v="0"/>
    <x v="4"/>
    <x v="0"/>
    <s v="Paid"/>
    <s v="Invoiced"/>
    <s v="TRANSPORTATION"/>
    <n v="35.649000000000001"/>
    <n v="600"/>
    <s v="USD"/>
    <n v="600"/>
    <n v="21389.4"/>
    <n v="300"/>
    <s v="USD"/>
    <n v="300"/>
    <n v="10694.7"/>
    <n v="35.649000000000001"/>
    <n v="300"/>
    <n v="10694.7"/>
    <n v="1"/>
    <n v="1.65"/>
    <n v="1.1000000000000001"/>
    <n v="1.375"/>
    <n v="4.125"/>
  </r>
  <r>
    <s v="DL-7682"/>
    <s v="Freight forwarder ABC"/>
    <x v="1"/>
    <s v="Marrakech"/>
    <x v="4"/>
    <x v="21"/>
    <d v="2022-04-27T00:00:00"/>
    <d v="2022-05-12T00:00:00"/>
    <x v="0"/>
    <x v="4"/>
    <x v="0"/>
    <s v="Paid"/>
    <s v="Invoiced"/>
    <s v="TRANSPORTATION"/>
    <n v="35.475999999999999"/>
    <n v="600"/>
    <s v="USD"/>
    <n v="600"/>
    <n v="21285.599999999999"/>
    <n v="300"/>
    <s v="USD"/>
    <n v="300"/>
    <n v="10642.8"/>
    <n v="35.475999999999999"/>
    <n v="300"/>
    <n v="10642.8"/>
    <n v="1"/>
    <n v="2.25"/>
    <n v="1.5"/>
    <n v="1.875"/>
    <n v="5.625"/>
  </r>
  <r>
    <s v="DL-7684"/>
    <s v="Freight forwarder ABC"/>
    <x v="1"/>
    <s v="Zanzibar"/>
    <x v="1"/>
    <x v="24"/>
    <d v="2022-04-27T00:00:00"/>
    <d v="2022-05-10T00:00:00"/>
    <x v="0"/>
    <x v="4"/>
    <x v="0"/>
    <s v="Paid"/>
    <s v="Invoiced"/>
    <s v="TRANSPORTATION"/>
    <n v="35.384"/>
    <n v="600"/>
    <s v="USD"/>
    <n v="600"/>
    <n v="21230.400000000001"/>
    <n v="300"/>
    <s v="USD"/>
    <n v="300"/>
    <n v="10615.2"/>
    <n v="35.384"/>
    <n v="300"/>
    <n v="10615.2"/>
    <n v="1"/>
    <n v="1.95"/>
    <n v="1.3"/>
    <n v="1.625"/>
    <n v="4.875"/>
  </r>
  <r>
    <s v="DL-7686"/>
    <s v="Freight forwarder ABC"/>
    <x v="1"/>
    <s v="Addis Ababa"/>
    <x v="2"/>
    <x v="14"/>
    <d v="2022-04-27T00:00:00"/>
    <d v="2022-05-06T00:00:00"/>
    <x v="0"/>
    <x v="4"/>
    <x v="0"/>
    <s v="Paid"/>
    <s v="Invoiced"/>
    <s v="TRANSPORTATION"/>
    <n v="35.415999999999997"/>
    <n v="600"/>
    <s v="USD"/>
    <n v="600"/>
    <n v="21249.599999999999"/>
    <n v="300"/>
    <s v="USD"/>
    <n v="300"/>
    <n v="10624.8"/>
    <n v="35.415999999999997"/>
    <n v="300"/>
    <n v="10624.8"/>
    <n v="1"/>
    <n v="1.3499999999999999"/>
    <n v="0.9"/>
    <n v="1.125"/>
    <n v="3.375"/>
  </r>
  <r>
    <s v="DL-7688"/>
    <s v="Freight forwarder ABC"/>
    <x v="1"/>
    <s v="Marrakech"/>
    <x v="0"/>
    <x v="5"/>
    <d v="2022-04-27T00:00:00"/>
    <d v="2022-05-06T00:00:00"/>
    <x v="0"/>
    <x v="4"/>
    <x v="0"/>
    <s v="Paid"/>
    <s v="Invoiced"/>
    <s v="TRANSPORTATION"/>
    <n v="35.634"/>
    <n v="600"/>
    <s v="USD"/>
    <n v="600"/>
    <n v="21380.400000000001"/>
    <n v="300"/>
    <s v="USD"/>
    <n v="300"/>
    <n v="10690.2"/>
    <n v="35.634"/>
    <n v="300"/>
    <n v="10690.2"/>
    <n v="1"/>
    <n v="1.3499999999999999"/>
    <n v="0.9"/>
    <n v="1.125"/>
    <n v="3.375"/>
  </r>
  <r>
    <s v="DL-7690"/>
    <s v="Freight forwarder ABC"/>
    <x v="1"/>
    <s v="Mogadishu"/>
    <x v="3"/>
    <x v="20"/>
    <d v="2022-04-29T00:00:00"/>
    <d v="2022-05-13T00:00:00"/>
    <x v="0"/>
    <x v="4"/>
    <x v="0"/>
    <s v="Paid"/>
    <s v="Invoiced"/>
    <s v="TRANSPORTATION"/>
    <n v="34.984999999999999"/>
    <n v="600"/>
    <s v="USD"/>
    <n v="600"/>
    <n v="20991"/>
    <n v="300"/>
    <s v="USD"/>
    <n v="300"/>
    <n v="10495.5"/>
    <n v="34.984999999999999"/>
    <n v="300"/>
    <n v="10495.5"/>
    <n v="1"/>
    <n v="2.1"/>
    <n v="1.4000000000000001"/>
    <n v="1.75"/>
    <n v="5.25"/>
  </r>
  <r>
    <s v="DL-7692"/>
    <s v="Freight forwarder ABC"/>
    <x v="1"/>
    <s v="Addis Ababa"/>
    <x v="4"/>
    <x v="8"/>
    <d v="2022-04-29T00:00:00"/>
    <d v="2022-05-13T00:00:00"/>
    <x v="0"/>
    <x v="4"/>
    <x v="0"/>
    <s v="Paid"/>
    <s v="Invoiced"/>
    <s v="TRANSPORTATION"/>
    <n v="36.061999999999998"/>
    <n v="600"/>
    <s v="USD"/>
    <n v="600"/>
    <n v="21637.199999999997"/>
    <n v="300"/>
    <s v="USD"/>
    <n v="300"/>
    <n v="10818.599999999999"/>
    <n v="36.061999999999998"/>
    <n v="300"/>
    <n v="10818.599999999999"/>
    <n v="1"/>
    <n v="2.1"/>
    <n v="1.4000000000000001"/>
    <n v="1.75"/>
    <n v="5.25"/>
  </r>
  <r>
    <s v="DL-7694"/>
    <s v="Freight forwarder ABC"/>
    <x v="1"/>
    <s v="Mogadishu"/>
    <x v="1"/>
    <x v="1"/>
    <d v="2022-04-29T00:00:00"/>
    <d v="2022-05-10T00:00:00"/>
    <x v="0"/>
    <x v="4"/>
    <x v="0"/>
    <s v="Paid"/>
    <s v="Invoiced"/>
    <s v="TRANSPORTATION"/>
    <n v="36.231000000000002"/>
    <n v="600"/>
    <s v="USD"/>
    <n v="600"/>
    <n v="21738.600000000002"/>
    <n v="300"/>
    <s v="USD"/>
    <n v="300"/>
    <n v="10869.300000000001"/>
    <n v="36.231000000000002"/>
    <n v="300"/>
    <n v="10869.300000000001"/>
    <n v="1"/>
    <n v="1.65"/>
    <n v="1.1000000000000001"/>
    <n v="1.375"/>
    <n v="4.125"/>
  </r>
  <r>
    <s v="DL-7696"/>
    <s v="Freight forwarder ABC"/>
    <x v="1"/>
    <s v="Marrakech"/>
    <x v="1"/>
    <x v="9"/>
    <d v="2022-04-29T00:00:00"/>
    <d v="2022-05-23T00:00:00"/>
    <x v="0"/>
    <x v="4"/>
    <x v="0"/>
    <s v="Paid"/>
    <s v="Invoiced"/>
    <s v="TRANSPORTATION"/>
    <n v="35.5"/>
    <n v="600"/>
    <s v="USD"/>
    <n v="600"/>
    <n v="21300"/>
    <n v="300"/>
    <s v="USD"/>
    <n v="300"/>
    <n v="10650"/>
    <n v="35.5"/>
    <n v="300"/>
    <n v="10650"/>
    <n v="1"/>
    <n v="3.5999999999999996"/>
    <n v="2.4000000000000004"/>
    <n v="3"/>
    <n v="9"/>
  </r>
  <r>
    <s v="DL-7698"/>
    <s v="Freight forwarder ABC"/>
    <x v="1"/>
    <s v="Mogadishu"/>
    <x v="0"/>
    <x v="0"/>
    <d v="2022-05-06T00:00:00"/>
    <d v="2022-05-23T00:00:00"/>
    <x v="0"/>
    <x v="4"/>
    <x v="0"/>
    <s v="Paid"/>
    <s v="Invoiced"/>
    <s v="TRANSPORTATION"/>
    <n v="35.664000000000001"/>
    <n v="600"/>
    <s v="USD"/>
    <n v="600"/>
    <n v="21398.400000000001"/>
    <n v="300"/>
    <s v="USD"/>
    <n v="300"/>
    <n v="10699.2"/>
    <n v="35.664000000000001"/>
    <n v="300"/>
    <n v="10699.2"/>
    <n v="1"/>
    <n v="2.5499999999999998"/>
    <n v="1.7000000000000002"/>
    <n v="2.125"/>
    <n v="6.375"/>
  </r>
  <r>
    <s v="DL-7700"/>
    <s v="Freight forwarder ABC"/>
    <x v="1"/>
    <s v="Zanzibar"/>
    <x v="1"/>
    <x v="24"/>
    <d v="2022-05-07T00:00:00"/>
    <d v="2022-05-20T00:00:00"/>
    <x v="0"/>
    <x v="4"/>
    <x v="0"/>
    <s v="Paid"/>
    <s v="Invoiced"/>
    <s v="TRANSPORTATION"/>
    <n v="35.512999999999998"/>
    <n v="600"/>
    <s v="USD"/>
    <n v="600"/>
    <n v="21307.8"/>
    <n v="300"/>
    <s v="USD"/>
    <n v="300"/>
    <n v="10653.9"/>
    <n v="35.512999999999998"/>
    <n v="300"/>
    <n v="10653.9"/>
    <n v="1"/>
    <n v="1.95"/>
    <n v="1.3"/>
    <n v="1.625"/>
    <n v="4.875"/>
  </r>
  <r>
    <s v="DL-7702"/>
    <s v="Freight forwarder ABC"/>
    <x v="1"/>
    <s v="Mogadishu"/>
    <x v="0"/>
    <x v="0"/>
    <d v="2022-05-07T00:00:00"/>
    <d v="2022-05-20T00:00:00"/>
    <x v="0"/>
    <x v="4"/>
    <x v="0"/>
    <s v="Paid"/>
    <s v="Invoiced"/>
    <s v="TRANSPORTATION"/>
    <n v="35.189"/>
    <n v="600"/>
    <s v="USD"/>
    <n v="600"/>
    <n v="21113.4"/>
    <n v="300"/>
    <s v="USD"/>
    <n v="300"/>
    <n v="10556.7"/>
    <n v="35.189"/>
    <n v="300"/>
    <n v="10556.7"/>
    <n v="1"/>
    <n v="1.95"/>
    <n v="1.3"/>
    <n v="1.625"/>
    <n v="4.875"/>
  </r>
  <r>
    <s v="DL-7704"/>
    <s v="Freight forwarder ABC"/>
    <x v="1"/>
    <s v="Zanzibar"/>
    <x v="4"/>
    <x v="12"/>
    <d v="2022-05-06T00:00:00"/>
    <d v="2022-05-19T00:00:00"/>
    <x v="0"/>
    <x v="4"/>
    <x v="0"/>
    <s v="Paid"/>
    <s v="Invoiced"/>
    <s v="TRANSPORTATION"/>
    <n v="35.514000000000003"/>
    <n v="600"/>
    <s v="USD"/>
    <n v="600"/>
    <n v="21308.400000000001"/>
    <n v="300"/>
    <s v="USD"/>
    <n v="300"/>
    <n v="10654.2"/>
    <n v="35.514000000000003"/>
    <n v="300"/>
    <n v="10654.2"/>
    <n v="1"/>
    <n v="1.95"/>
    <n v="1.3"/>
    <n v="1.625"/>
    <n v="4.875"/>
  </r>
  <r>
    <s v="DL-7706"/>
    <s v="Freight forwarder ABC"/>
    <x v="1"/>
    <s v="Zanzibar"/>
    <x v="0"/>
    <x v="15"/>
    <d v="2022-05-07T00:00:00"/>
    <d v="2022-05-18T00:00:00"/>
    <x v="0"/>
    <x v="4"/>
    <x v="0"/>
    <s v="Paid"/>
    <s v="Invoiced"/>
    <s v="TRANSPORTATION"/>
    <n v="35.655000000000001"/>
    <n v="600"/>
    <s v="USD"/>
    <n v="600"/>
    <n v="21393"/>
    <n v="300"/>
    <s v="USD"/>
    <n v="300"/>
    <n v="10696.5"/>
    <n v="35.655000000000001"/>
    <n v="300"/>
    <n v="10696.5"/>
    <n v="1"/>
    <n v="1.65"/>
    <n v="1.1000000000000001"/>
    <n v="1.375"/>
    <n v="4.125"/>
  </r>
  <r>
    <s v="DL-7708"/>
    <s v="Freight forwarder ABC"/>
    <x v="1"/>
    <s v="Mombasa"/>
    <x v="1"/>
    <x v="18"/>
    <d v="2022-05-07T00:00:00"/>
    <d v="2022-05-24T00:00:00"/>
    <x v="0"/>
    <x v="4"/>
    <x v="0"/>
    <s v="Paid"/>
    <s v="Invoiced"/>
    <s v="TRANSPORTATION"/>
    <n v="35.189"/>
    <n v="600"/>
    <s v="USD"/>
    <n v="600"/>
    <n v="21113.4"/>
    <n v="300"/>
    <s v="USD"/>
    <n v="300"/>
    <n v="10556.7"/>
    <n v="35.189"/>
    <n v="300"/>
    <n v="10556.7"/>
    <n v="1"/>
    <n v="2.5499999999999998"/>
    <n v="1.7000000000000002"/>
    <n v="2.125"/>
    <n v="6.375"/>
  </r>
  <r>
    <s v="DL-7710"/>
    <s v="Freight forwarder ABC"/>
    <x v="1"/>
    <s v="Mogadishu"/>
    <x v="2"/>
    <x v="2"/>
    <d v="2022-05-07T00:00:00"/>
    <d v="2022-05-19T00:00:00"/>
    <x v="0"/>
    <x v="4"/>
    <x v="0"/>
    <s v="Paid"/>
    <s v="Invoiced"/>
    <s v="TRANSPORTATION"/>
    <n v="35.234000000000002"/>
    <n v="600"/>
    <s v="USD"/>
    <n v="600"/>
    <n v="21140.400000000001"/>
    <n v="300"/>
    <s v="USD"/>
    <n v="300"/>
    <n v="10570.2"/>
    <n v="35.234000000000002"/>
    <n v="300"/>
    <n v="10570.2"/>
    <n v="1"/>
    <n v="1.7999999999999998"/>
    <n v="1.2000000000000002"/>
    <n v="1.5"/>
    <n v="4.5"/>
  </r>
  <r>
    <s v="DL-7712"/>
    <s v="Freight forwarder ABC"/>
    <x v="1"/>
    <s v="Addis Ababa"/>
    <x v="3"/>
    <x v="7"/>
    <d v="2022-05-07T00:00:00"/>
    <d v="2022-05-20T00:00:00"/>
    <x v="0"/>
    <x v="4"/>
    <x v="0"/>
    <s v="Paid"/>
    <s v="Invoiced"/>
    <s v="TRANSPORTATION"/>
    <n v="35.185000000000002"/>
    <n v="600"/>
    <s v="USD"/>
    <n v="600"/>
    <n v="21111"/>
    <n v="300"/>
    <s v="USD"/>
    <n v="300"/>
    <n v="10555.5"/>
    <n v="35.185000000000002"/>
    <n v="300"/>
    <n v="10555.5"/>
    <n v="1"/>
    <n v="1.95"/>
    <n v="1.3"/>
    <n v="1.625"/>
    <n v="4.875"/>
  </r>
  <r>
    <s v="DL-7714"/>
    <s v="Freight forwarder ABC"/>
    <x v="1"/>
    <s v="Mombasa"/>
    <x v="0"/>
    <x v="11"/>
    <d v="2022-05-07T00:00:00"/>
    <d v="2022-05-24T00:00:00"/>
    <x v="0"/>
    <x v="4"/>
    <x v="0"/>
    <s v="Paid"/>
    <s v="Invoiced"/>
    <s v="TRANSPORTATION"/>
    <n v="35.417999999999999"/>
    <n v="600"/>
    <s v="USD"/>
    <n v="600"/>
    <n v="21250.799999999999"/>
    <n v="300"/>
    <s v="USD"/>
    <n v="300"/>
    <n v="10625.4"/>
    <n v="35.417999999999999"/>
    <n v="300"/>
    <n v="10625.4"/>
    <n v="1"/>
    <n v="2.5499999999999998"/>
    <n v="1.7000000000000002"/>
    <n v="2.125"/>
    <n v="6.375"/>
  </r>
  <r>
    <s v="DL-7716"/>
    <s v="Freight forwarder ABC"/>
    <x v="1"/>
    <s v="Mombasa"/>
    <x v="1"/>
    <x v="18"/>
    <d v="2022-05-20T00:00:00"/>
    <d v="2022-05-31T00:00:00"/>
    <x v="0"/>
    <x v="4"/>
    <x v="0"/>
    <s v="Paid"/>
    <s v="Invoiced"/>
    <s v="TRANSPORTATION"/>
    <n v="35.01"/>
    <n v="600"/>
    <s v="USD"/>
    <n v="600"/>
    <n v="21006"/>
    <n v="300"/>
    <s v="USD"/>
    <n v="300"/>
    <n v="10503"/>
    <n v="35.01"/>
    <n v="300"/>
    <n v="10503"/>
    <n v="1"/>
    <n v="1.65"/>
    <n v="1.1000000000000001"/>
    <n v="1.375"/>
    <n v="4.125"/>
  </r>
  <r>
    <s v="DL-7718"/>
    <s v="Freight forwarder ABC"/>
    <x v="1"/>
    <s v="Mombasa"/>
    <x v="3"/>
    <x v="19"/>
    <d v="2022-05-20T00:00:00"/>
    <d v="2022-06-09T00:00:00"/>
    <x v="0"/>
    <x v="5"/>
    <x v="0"/>
    <s v="Paid"/>
    <s v="Invoiced"/>
    <s v="TRANSPORTATION"/>
    <n v="34.807000000000002"/>
    <n v="600"/>
    <s v="USD"/>
    <n v="600"/>
    <n v="20884.2"/>
    <n v="300"/>
    <s v="USD"/>
    <n v="300"/>
    <n v="10442.1"/>
    <n v="34.807000000000002"/>
    <n v="300"/>
    <n v="10442.1"/>
    <n v="1"/>
    <n v="3"/>
    <n v="2"/>
    <n v="2.5"/>
    <n v="7.5"/>
  </r>
  <r>
    <s v="DL-7720"/>
    <s v="Freight forwarder ABC"/>
    <x v="1"/>
    <s v="Mombasa"/>
    <x v="3"/>
    <x v="19"/>
    <d v="2022-05-20T00:00:00"/>
    <d v="2022-06-01T00:00:00"/>
    <x v="0"/>
    <x v="5"/>
    <x v="0"/>
    <s v="Paid"/>
    <s v="Invoiced"/>
    <s v="TRANSPORTATION"/>
    <n v="35.35"/>
    <n v="600"/>
    <s v="USD"/>
    <n v="600"/>
    <n v="21210"/>
    <n v="300"/>
    <s v="USD"/>
    <n v="300"/>
    <n v="10605"/>
    <n v="35.35"/>
    <n v="300"/>
    <n v="10605"/>
    <n v="1"/>
    <n v="1.7999999999999998"/>
    <n v="1.2000000000000002"/>
    <n v="1.5"/>
    <n v="4.5"/>
  </r>
  <r>
    <s v="DL-7722"/>
    <s v="Freight forwarder ABC"/>
    <x v="1"/>
    <s v="Mogadishu"/>
    <x v="4"/>
    <x v="16"/>
    <d v="2022-05-31T00:00:00"/>
    <d v="2022-06-11T00:00:00"/>
    <x v="0"/>
    <x v="5"/>
    <x v="0"/>
    <s v="Paid"/>
    <s v="Invoiced"/>
    <s v="TRANSPORTATION"/>
    <n v="35.131"/>
    <n v="600"/>
    <s v="USD"/>
    <n v="600"/>
    <n v="21078.6"/>
    <n v="300"/>
    <s v="USD"/>
    <n v="300"/>
    <n v="10539.3"/>
    <n v="35.131"/>
    <n v="300"/>
    <n v="10539.3"/>
    <n v="1"/>
    <n v="1.65"/>
    <n v="1.1000000000000001"/>
    <n v="1.375"/>
    <n v="4.125"/>
  </r>
  <r>
    <s v="DL-7766"/>
    <s v="Freight forwarder ABC"/>
    <x v="1"/>
    <s v="Marrakech"/>
    <x v="4"/>
    <x v="21"/>
    <d v="2022-06-07T00:00:00"/>
    <d v="2022-06-22T00:00:00"/>
    <x v="0"/>
    <x v="5"/>
    <x v="0"/>
    <s v="Paid"/>
    <s v="Invoiced"/>
    <s v="TRANSPORTATION"/>
    <n v="35.012999999999998"/>
    <n v="600"/>
    <s v="USD"/>
    <n v="600"/>
    <n v="21007.8"/>
    <n v="300"/>
    <s v="USD"/>
    <n v="300"/>
    <n v="10503.9"/>
    <n v="35.012999999999998"/>
    <n v="300"/>
    <n v="10503.9"/>
    <n v="1"/>
    <n v="2.25"/>
    <n v="1.5"/>
    <n v="1.875"/>
    <n v="5.625"/>
  </r>
  <r>
    <s v="DL-7769"/>
    <s v="Freight forwarder ABC"/>
    <x v="1"/>
    <s v="Addis Ababa"/>
    <x v="4"/>
    <x v="8"/>
    <d v="2022-06-07T00:00:00"/>
    <d v="2022-06-22T00:00:00"/>
    <x v="0"/>
    <x v="5"/>
    <x v="0"/>
    <s v="Paid"/>
    <s v="Invoiced"/>
    <s v="TRANSPORTATION"/>
    <n v="35.557000000000002"/>
    <n v="600"/>
    <s v="USD"/>
    <n v="600"/>
    <n v="21334.2"/>
    <n v="300"/>
    <s v="USD"/>
    <n v="300"/>
    <n v="10667.1"/>
    <n v="35.557000000000002"/>
    <n v="300"/>
    <n v="10667.1"/>
    <n v="1"/>
    <n v="2.25"/>
    <n v="1.5"/>
    <n v="1.875"/>
    <n v="5.625"/>
  </r>
  <r>
    <s v="DL-7772"/>
    <s v="Freight forwarder ABC"/>
    <x v="1"/>
    <s v="Addis Ababa"/>
    <x v="0"/>
    <x v="23"/>
    <d v="2022-06-07T00:00:00"/>
    <d v="2022-06-22T00:00:00"/>
    <x v="0"/>
    <x v="5"/>
    <x v="0"/>
    <s v="Paid"/>
    <s v="Invoiced"/>
    <s v="TRANSPORTATION"/>
    <n v="35.127000000000002"/>
    <n v="600"/>
    <s v="USD"/>
    <n v="600"/>
    <n v="21076.2"/>
    <n v="300"/>
    <s v="USD"/>
    <n v="300"/>
    <n v="10538.1"/>
    <n v="35.127000000000002"/>
    <n v="300"/>
    <n v="10538.1"/>
    <n v="1"/>
    <n v="2.25"/>
    <n v="1.5"/>
    <n v="1.875"/>
    <n v="5.625"/>
  </r>
  <r>
    <s v="DL-7775"/>
    <s v="Freight forwarder ABC"/>
    <x v="1"/>
    <s v="Marrakech"/>
    <x v="1"/>
    <x v="9"/>
    <d v="2022-06-07T00:00:00"/>
    <d v="2022-06-22T00:00:00"/>
    <x v="0"/>
    <x v="5"/>
    <x v="0"/>
    <s v="Paid"/>
    <s v="Invoiced"/>
    <s v="TRANSPORTATION"/>
    <n v="35.457999999999998"/>
    <n v="600"/>
    <s v="USD"/>
    <n v="600"/>
    <n v="21274.799999999999"/>
    <n v="300"/>
    <s v="USD"/>
    <n v="300"/>
    <n v="10637.4"/>
    <n v="35.457999999999998"/>
    <n v="300"/>
    <n v="10637.4"/>
    <n v="1"/>
    <n v="2.25"/>
    <n v="1.5"/>
    <n v="1.875"/>
    <n v="5.625"/>
  </r>
  <r>
    <s v="DL-7778"/>
    <s v="Freight forwarder ABC"/>
    <x v="1"/>
    <s v="Zanzibar"/>
    <x v="2"/>
    <x v="13"/>
    <d v="2022-06-07T00:00:00"/>
    <d v="2022-06-22T00:00:00"/>
    <x v="0"/>
    <x v="5"/>
    <x v="0"/>
    <s v="Paid"/>
    <s v="Invoiced"/>
    <s v="TRANSPORTATION"/>
    <n v="35.488"/>
    <n v="600"/>
    <s v="USD"/>
    <n v="600"/>
    <n v="21292.799999999999"/>
    <n v="300"/>
    <s v="USD"/>
    <n v="300"/>
    <n v="10646.4"/>
    <n v="35.488"/>
    <n v="300"/>
    <n v="10646.4"/>
    <n v="1"/>
    <n v="2.25"/>
    <n v="1.5"/>
    <n v="1.875"/>
    <n v="5.625"/>
  </r>
  <r>
    <s v="DL-7781"/>
    <s v="Freight forwarder ABC"/>
    <x v="1"/>
    <s v="Mogadishu"/>
    <x v="3"/>
    <x v="20"/>
    <d v="2022-06-07T00:00:00"/>
    <d v="2022-06-22T00:00:00"/>
    <x v="0"/>
    <x v="5"/>
    <x v="0"/>
    <s v="Paid"/>
    <s v="Invoiced"/>
    <s v="TRANSPORTATION"/>
    <n v="35.276000000000003"/>
    <n v="600"/>
    <s v="USD"/>
    <n v="600"/>
    <n v="21165.600000000002"/>
    <n v="300"/>
    <s v="USD"/>
    <n v="300"/>
    <n v="10582.800000000001"/>
    <n v="35.276000000000003"/>
    <n v="300"/>
    <n v="10582.800000000001"/>
    <n v="1"/>
    <n v="2.25"/>
    <n v="1.5"/>
    <n v="1.875"/>
    <n v="5.625"/>
  </r>
  <r>
    <s v="DL-7783"/>
    <s v="Freight forwarder ABC"/>
    <x v="1"/>
    <s v="Marrakech"/>
    <x v="3"/>
    <x v="4"/>
    <d v="2022-06-07T00:00:00"/>
    <d v="2022-06-22T00:00:00"/>
    <x v="0"/>
    <x v="5"/>
    <x v="0"/>
    <s v="Paid"/>
    <s v="Invoiced"/>
    <s v="TRANSPORTATION"/>
    <n v="35.686999999999998"/>
    <n v="600"/>
    <s v="USD"/>
    <n v="600"/>
    <n v="21412.199999999997"/>
    <n v="300"/>
    <s v="USD"/>
    <n v="300"/>
    <n v="10706.099999999999"/>
    <n v="35.686999999999998"/>
    <n v="300"/>
    <n v="10706.099999999999"/>
    <n v="1"/>
    <n v="2.25"/>
    <n v="1.5"/>
    <n v="1.875"/>
    <n v="5.625"/>
  </r>
  <r>
    <s v="DL-7785"/>
    <s v="Freight forwarder ABC"/>
    <x v="1"/>
    <s v="Addis Ababa"/>
    <x v="2"/>
    <x v="14"/>
    <d v="2022-06-08T00:00:00"/>
    <d v="2022-06-22T00:00:00"/>
    <x v="0"/>
    <x v="5"/>
    <x v="0"/>
    <s v="Paid"/>
    <s v="Invoiced"/>
    <s v="TRANSPORTATION"/>
    <n v="35.511000000000003"/>
    <n v="600"/>
    <s v="USD"/>
    <n v="600"/>
    <n v="21306.600000000002"/>
    <n v="300"/>
    <s v="USD"/>
    <n v="300"/>
    <n v="10653.300000000001"/>
    <n v="35.511000000000003"/>
    <n v="300"/>
    <n v="10653.300000000001"/>
    <n v="1"/>
    <n v="2.1"/>
    <n v="1.4000000000000001"/>
    <n v="1.75"/>
    <n v="5.25"/>
  </r>
  <r>
    <s v="DL-7787"/>
    <s v="Freight forwarder ABC"/>
    <x v="1"/>
    <s v="Mogadishu"/>
    <x v="1"/>
    <x v="1"/>
    <d v="2022-06-07T00:00:00"/>
    <d v="2022-06-22T00:00:00"/>
    <x v="0"/>
    <x v="5"/>
    <x v="0"/>
    <s v="Paid"/>
    <s v="Invoiced"/>
    <s v="TRANSPORTATION"/>
    <n v="34.744"/>
    <n v="600"/>
    <s v="USD"/>
    <n v="600"/>
    <n v="20846.400000000001"/>
    <n v="300"/>
    <s v="USD"/>
    <n v="300"/>
    <n v="10423.200000000001"/>
    <n v="34.744"/>
    <n v="300"/>
    <n v="10423.200000000001"/>
    <n v="1"/>
    <n v="2.25"/>
    <n v="1.5"/>
    <n v="1.875"/>
    <n v="5.625"/>
  </r>
  <r>
    <s v="DL-7789"/>
    <s v="Freight forwarder ABC"/>
    <x v="1"/>
    <s v="Addis Ababa"/>
    <x v="4"/>
    <x v="8"/>
    <d v="2022-06-07T00:00:00"/>
    <d v="2022-06-26T00:00:00"/>
    <x v="0"/>
    <x v="5"/>
    <x v="0"/>
    <s v="Paid"/>
    <s v="Invoiced"/>
    <s v="TRANSPORTATION"/>
    <n v="35.308"/>
    <n v="600"/>
    <s v="USD"/>
    <n v="600"/>
    <n v="21184.799999999999"/>
    <n v="300"/>
    <s v="USD"/>
    <n v="300"/>
    <n v="10592.4"/>
    <n v="35.308"/>
    <n v="300"/>
    <n v="10592.4"/>
    <n v="1"/>
    <n v="2.85"/>
    <n v="1.9000000000000001"/>
    <n v="2.375"/>
    <n v="7.125"/>
  </r>
  <r>
    <s v="DL-7791"/>
    <s v="Freight forwarder ABC"/>
    <x v="1"/>
    <s v="Mombasa"/>
    <x v="3"/>
    <x v="19"/>
    <d v="2022-06-07T00:00:00"/>
    <d v="2022-06-22T00:00:00"/>
    <x v="0"/>
    <x v="5"/>
    <x v="0"/>
    <s v="Paid"/>
    <s v="Invoiced"/>
    <s v="TRANSPORTATION"/>
    <n v="35.170999999999999"/>
    <n v="600"/>
    <s v="USD"/>
    <n v="600"/>
    <n v="21102.6"/>
    <n v="300"/>
    <s v="USD"/>
    <n v="300"/>
    <n v="10551.3"/>
    <n v="35.170999999999999"/>
    <n v="300"/>
    <n v="10551.3"/>
    <n v="1"/>
    <n v="2.25"/>
    <n v="1.5"/>
    <n v="1.875"/>
    <n v="5.625"/>
  </r>
  <r>
    <s v="DL-7793"/>
    <s v="Freight forwarder ABC"/>
    <x v="1"/>
    <s v="Marrakech"/>
    <x v="2"/>
    <x v="22"/>
    <d v="2022-06-08T00:00:00"/>
    <d v="2022-06-22T00:00:00"/>
    <x v="0"/>
    <x v="5"/>
    <x v="0"/>
    <s v="Paid"/>
    <s v="Invoiced"/>
    <s v="TRANSPORTATION"/>
    <n v="35.170999999999999"/>
    <n v="600"/>
    <s v="USD"/>
    <n v="600"/>
    <n v="21102.6"/>
    <n v="300"/>
    <s v="USD"/>
    <n v="300"/>
    <n v="10551.3"/>
    <n v="35.170999999999999"/>
    <n v="300"/>
    <n v="10551.3"/>
    <n v="1"/>
    <n v="2.1"/>
    <n v="1.4000000000000001"/>
    <n v="1.75"/>
    <n v="5.25"/>
  </r>
  <r>
    <s v="DL-7795"/>
    <s v="Freight forwarder ABC"/>
    <x v="1"/>
    <s v="Marrakech"/>
    <x v="2"/>
    <x v="22"/>
    <d v="2022-06-09T00:00:00"/>
    <d v="2022-06-22T00:00:00"/>
    <x v="0"/>
    <x v="5"/>
    <x v="0"/>
    <s v="Paid"/>
    <s v="Invoiced"/>
    <s v="TRANSPORTATION"/>
    <n v="35.209000000000003"/>
    <n v="600"/>
    <s v="USD"/>
    <n v="600"/>
    <n v="21125.4"/>
    <n v="300"/>
    <s v="USD"/>
    <n v="300"/>
    <n v="10562.7"/>
    <n v="35.209000000000003"/>
    <n v="300"/>
    <n v="10562.7"/>
    <n v="1"/>
    <n v="1.95"/>
    <n v="1.3"/>
    <n v="1.625"/>
    <n v="4.875"/>
  </r>
  <r>
    <s v="DL-7797"/>
    <s v="Freight forwarder ABC"/>
    <x v="1"/>
    <s v="Marrakech"/>
    <x v="4"/>
    <x v="21"/>
    <d v="2022-06-09T00:00:00"/>
    <d v="2022-06-22T00:00:00"/>
    <x v="0"/>
    <x v="5"/>
    <x v="0"/>
    <s v="Paid"/>
    <s v="Invoiced"/>
    <s v="TRANSPORTATION"/>
    <n v="35.408999999999999"/>
    <n v="600"/>
    <s v="USD"/>
    <n v="600"/>
    <n v="21245.399999999998"/>
    <n v="300"/>
    <s v="USD"/>
    <n v="300"/>
    <n v="10622.699999999999"/>
    <n v="35.408999999999999"/>
    <n v="300"/>
    <n v="10622.699999999999"/>
    <n v="1"/>
    <n v="1.95"/>
    <n v="1.3"/>
    <n v="1.625"/>
    <n v="4.875"/>
  </r>
  <r>
    <s v="DL-7798"/>
    <s v="Freight forwarder ABC"/>
    <x v="1"/>
    <s v="Mombasa"/>
    <x v="3"/>
    <x v="19"/>
    <d v="2022-06-09T00:00:00"/>
    <d v="2022-06-22T00:00:00"/>
    <x v="0"/>
    <x v="5"/>
    <x v="0"/>
    <s v="Paid"/>
    <s v="Invoiced"/>
    <s v="TRANSPORTATION"/>
    <n v="35.241"/>
    <n v="600"/>
    <s v="USD"/>
    <n v="600"/>
    <n v="21144.6"/>
    <n v="300"/>
    <s v="USD"/>
    <n v="300"/>
    <n v="10572.3"/>
    <n v="35.241"/>
    <n v="300"/>
    <n v="10572.3"/>
    <n v="1"/>
    <n v="1.95"/>
    <n v="1.3"/>
    <n v="1.625"/>
    <n v="4.875"/>
  </r>
  <r>
    <s v="DL-7799"/>
    <s v="Freight forwarder ABC"/>
    <x v="1"/>
    <s v="Marrakech"/>
    <x v="3"/>
    <x v="4"/>
    <d v="2022-06-09T00:00:00"/>
    <d v="2022-06-22T00:00:00"/>
    <x v="0"/>
    <x v="5"/>
    <x v="0"/>
    <s v="Paid"/>
    <s v="Invoiced"/>
    <s v="TRANSPORTATION"/>
    <n v="35.643999999999998"/>
    <n v="600"/>
    <s v="USD"/>
    <n v="600"/>
    <n v="21386.399999999998"/>
    <n v="300"/>
    <s v="USD"/>
    <n v="300"/>
    <n v="10693.199999999999"/>
    <n v="35.643999999999998"/>
    <n v="300"/>
    <n v="10693.199999999999"/>
    <n v="1"/>
    <n v="1.95"/>
    <n v="1.3"/>
    <n v="1.625"/>
    <n v="4.875"/>
  </r>
  <r>
    <s v="DL-7801"/>
    <s v="Freight forwarder ABC"/>
    <x v="1"/>
    <s v="Mombasa"/>
    <x v="0"/>
    <x v="11"/>
    <d v="2022-06-10T00:00:00"/>
    <d v="2022-06-22T00:00:00"/>
    <x v="0"/>
    <x v="5"/>
    <x v="0"/>
    <s v="Paid"/>
    <s v="Invoiced"/>
    <s v="TRANSPORTATION"/>
    <n v="35.432000000000002"/>
    <n v="600"/>
    <s v="USD"/>
    <n v="600"/>
    <n v="21259.200000000001"/>
    <n v="300"/>
    <s v="USD"/>
    <n v="300"/>
    <n v="10629.6"/>
    <n v="35.432000000000002"/>
    <n v="300"/>
    <n v="10629.6"/>
    <n v="1"/>
    <n v="1.7999999999999998"/>
    <n v="1.2000000000000002"/>
    <n v="1.5"/>
    <n v="4.5"/>
  </r>
  <r>
    <s v="DL-7803"/>
    <s v="Freight forwarder ABC"/>
    <x v="1"/>
    <s v="Mogadishu"/>
    <x v="4"/>
    <x v="16"/>
    <d v="2022-06-15T00:00:00"/>
    <d v="2022-06-29T00:00:00"/>
    <x v="0"/>
    <x v="5"/>
    <x v="0"/>
    <s v="Paid"/>
    <s v="Invoiced"/>
    <s v="TRANSPORTATION"/>
    <n v="35.156999999999996"/>
    <n v="600"/>
    <s v="USD"/>
    <n v="600"/>
    <n v="21094.199999999997"/>
    <n v="300"/>
    <s v="USD"/>
    <n v="300"/>
    <n v="10547.099999999999"/>
    <n v="35.156999999999996"/>
    <n v="300"/>
    <n v="10547.099999999999"/>
    <n v="1"/>
    <n v="2.1"/>
    <n v="1.4000000000000001"/>
    <n v="1.75"/>
    <n v="5.25"/>
  </r>
  <r>
    <s v="DL-7805"/>
    <s v="Freight forwarder ABC"/>
    <x v="1"/>
    <s v="Addis Ababa"/>
    <x v="1"/>
    <x v="17"/>
    <d v="2022-06-15T00:00:00"/>
    <d v="2022-06-29T00:00:00"/>
    <x v="0"/>
    <x v="5"/>
    <x v="0"/>
    <s v="Paid"/>
    <s v="Invoiced"/>
    <s v="TRANSPORTATION"/>
    <n v="35.317"/>
    <n v="600"/>
    <s v="USD"/>
    <n v="600"/>
    <n v="21190.2"/>
    <n v="300"/>
    <s v="USD"/>
    <n v="300"/>
    <n v="10595.1"/>
    <n v="35.317"/>
    <n v="300"/>
    <n v="10595.1"/>
    <n v="1"/>
    <n v="2.1"/>
    <n v="1.4000000000000001"/>
    <n v="1.75"/>
    <n v="5.25"/>
  </r>
  <r>
    <s v="DL-7807"/>
    <s v="Freight forwarder ABC"/>
    <x v="1"/>
    <s v="Marrakech"/>
    <x v="3"/>
    <x v="4"/>
    <d v="2022-06-15T00:00:00"/>
    <d v="2022-06-26T00:00:00"/>
    <x v="0"/>
    <x v="5"/>
    <x v="0"/>
    <s v="Paid"/>
    <s v="Invoiced"/>
    <s v="TRANSPORTATION"/>
    <n v="35.682000000000002"/>
    <n v="600"/>
    <s v="USD"/>
    <n v="600"/>
    <n v="21409.200000000001"/>
    <n v="300"/>
    <s v="USD"/>
    <n v="300"/>
    <n v="10704.6"/>
    <n v="35.682000000000002"/>
    <n v="300"/>
    <n v="10704.6"/>
    <n v="1"/>
    <n v="1.65"/>
    <n v="1.1000000000000001"/>
    <n v="1.375"/>
    <n v="4.125"/>
  </r>
  <r>
    <s v="DL-7809"/>
    <s v="Freight forwarder ABC"/>
    <x v="1"/>
    <s v="Zanzibar"/>
    <x v="1"/>
    <x v="24"/>
    <d v="2022-06-15T00:00:00"/>
    <d v="2022-06-29T00:00:00"/>
    <x v="0"/>
    <x v="5"/>
    <x v="0"/>
    <s v="Paid"/>
    <s v="Invoiced"/>
    <s v="TRANSPORTATION"/>
    <n v="35.243000000000002"/>
    <n v="600"/>
    <s v="USD"/>
    <n v="600"/>
    <n v="21145.800000000003"/>
    <n v="300"/>
    <s v="USD"/>
    <n v="300"/>
    <n v="10572.900000000001"/>
    <n v="35.243000000000002"/>
    <n v="300"/>
    <n v="10572.900000000001"/>
    <n v="1"/>
    <n v="2.1"/>
    <n v="1.4000000000000001"/>
    <n v="1.75"/>
    <n v="5.25"/>
  </r>
  <r>
    <s v="DL-7810"/>
    <s v="Freight forwarder ABC"/>
    <x v="1"/>
    <s v="Zanzibar"/>
    <x v="1"/>
    <x v="24"/>
    <d v="2022-06-16T00:00:00"/>
    <d v="2022-06-29T00:00:00"/>
    <x v="0"/>
    <x v="5"/>
    <x v="0"/>
    <s v="Paid"/>
    <s v="Invoiced"/>
    <s v="TRANSPORTATION"/>
    <n v="35.387999999999998"/>
    <n v="600"/>
    <s v="USD"/>
    <n v="600"/>
    <n v="21232.799999999999"/>
    <n v="300"/>
    <s v="USD"/>
    <n v="300"/>
    <n v="10616.4"/>
    <n v="35.387999999999998"/>
    <n v="300"/>
    <n v="10616.4"/>
    <n v="1"/>
    <n v="1.95"/>
    <n v="1.3"/>
    <n v="1.625"/>
    <n v="4.875"/>
  </r>
  <r>
    <s v="DL-7812"/>
    <s v="Freight forwarder ABC"/>
    <x v="1"/>
    <s v="Addis Ababa"/>
    <x v="2"/>
    <x v="14"/>
    <d v="2022-06-23T00:00:00"/>
    <d v="2022-07-05T00:00:00"/>
    <x v="0"/>
    <x v="6"/>
    <x v="0"/>
    <s v="Paid"/>
    <s v="Invoiced"/>
    <s v="TRANSPORTATION"/>
    <n v="34.856000000000002"/>
    <n v="600"/>
    <s v="USD"/>
    <n v="600"/>
    <n v="20913.600000000002"/>
    <n v="300"/>
    <s v="USD"/>
    <n v="300"/>
    <n v="10456.800000000001"/>
    <n v="34.856000000000002"/>
    <n v="300"/>
    <n v="10456.800000000001"/>
    <n v="1"/>
    <n v="1.7999999999999998"/>
    <n v="1.2000000000000002"/>
    <n v="1.5"/>
    <n v="4.5"/>
  </r>
  <r>
    <s v="DL-7814"/>
    <s v="Freight forwarder ABC"/>
    <x v="1"/>
    <s v="Addis Ababa"/>
    <x v="3"/>
    <x v="7"/>
    <d v="2022-06-23T00:00:00"/>
    <d v="2022-07-04T00:00:00"/>
    <x v="0"/>
    <x v="6"/>
    <x v="0"/>
    <s v="Paid"/>
    <s v="Invoiced"/>
    <s v="TRANSPORTATION"/>
    <n v="35.277999999999999"/>
    <n v="600"/>
    <s v="USD"/>
    <n v="600"/>
    <n v="21166.799999999999"/>
    <n v="300"/>
    <s v="USD"/>
    <n v="300"/>
    <n v="10583.4"/>
    <n v="35.277999999999999"/>
    <n v="300"/>
    <n v="10583.4"/>
    <n v="1"/>
    <n v="1.65"/>
    <n v="1.1000000000000001"/>
    <n v="1.375"/>
    <n v="4.125"/>
  </r>
  <r>
    <s v="DL-7816"/>
    <s v="Freight forwarder ABC"/>
    <x v="1"/>
    <s v="Mombasa"/>
    <x v="2"/>
    <x v="3"/>
    <d v="2022-06-24T00:00:00"/>
    <d v="2022-07-04T00:00:00"/>
    <x v="0"/>
    <x v="6"/>
    <x v="0"/>
    <s v="Paid"/>
    <s v="Invoiced"/>
    <s v="TRANSPORTATION"/>
    <n v="35.548999999999999"/>
    <n v="600"/>
    <s v="USD"/>
    <n v="600"/>
    <n v="21329.4"/>
    <n v="300"/>
    <s v="USD"/>
    <n v="300"/>
    <n v="10664.7"/>
    <n v="35.548999999999999"/>
    <n v="300"/>
    <n v="10664.7"/>
    <n v="1"/>
    <n v="1.5"/>
    <n v="1"/>
    <n v="1.25"/>
    <n v="3.75"/>
  </r>
  <r>
    <s v="DL-7818"/>
    <s v="Freight forwarder ABC"/>
    <x v="1"/>
    <s v="Addis Ababa"/>
    <x v="0"/>
    <x v="23"/>
    <d v="2022-06-03T00:00:00"/>
    <d v="2022-06-22T00:00:00"/>
    <x v="0"/>
    <x v="5"/>
    <x v="0"/>
    <s v="Paid"/>
    <s v="Invoiced"/>
    <s v="TRANSPORTATION"/>
    <n v="35.003"/>
    <n v="600"/>
    <s v="USD"/>
    <n v="600"/>
    <n v="21001.8"/>
    <n v="300"/>
    <s v="USD"/>
    <n v="300"/>
    <n v="10500.9"/>
    <n v="35.003"/>
    <n v="300"/>
    <n v="10500.9"/>
    <n v="1"/>
    <n v="2.85"/>
    <n v="1.9000000000000001"/>
    <n v="2.375"/>
    <n v="7.125"/>
  </r>
  <r>
    <s v="DL-7820"/>
    <s v="Freight forwarder ABC"/>
    <x v="1"/>
    <s v="Mogadishu"/>
    <x v="4"/>
    <x v="16"/>
    <d v="2022-06-03T00:00:00"/>
    <d v="2022-06-16T00:00:00"/>
    <x v="0"/>
    <x v="5"/>
    <x v="0"/>
    <s v="Paid"/>
    <s v="Invoiced"/>
    <s v="TRANSPORTATION"/>
    <n v="35.366"/>
    <n v="600"/>
    <s v="USD"/>
    <n v="600"/>
    <n v="21219.599999999999"/>
    <n v="300"/>
    <s v="USD"/>
    <n v="300"/>
    <n v="10609.8"/>
    <n v="35.366"/>
    <n v="300"/>
    <n v="10609.8"/>
    <n v="1"/>
    <n v="1.95"/>
    <n v="1.3"/>
    <n v="1.625"/>
    <n v="4.875"/>
  </r>
  <r>
    <s v="DL-7822"/>
    <s v="Freight forwarder ABC"/>
    <x v="1"/>
    <s v="Marrakech"/>
    <x v="1"/>
    <x v="9"/>
    <d v="2022-06-03T00:00:00"/>
    <d v="2022-06-22T00:00:00"/>
    <x v="0"/>
    <x v="5"/>
    <x v="0"/>
    <s v="Paid"/>
    <s v="Invoiced"/>
    <s v="TRANSPORTATION"/>
    <n v="34.924999999999997"/>
    <n v="600"/>
    <s v="USD"/>
    <n v="600"/>
    <n v="20955"/>
    <n v="300"/>
    <s v="USD"/>
    <n v="300"/>
    <n v="10477.5"/>
    <n v="34.924999999999997"/>
    <n v="300"/>
    <n v="10477.5"/>
    <n v="1"/>
    <n v="2.85"/>
    <n v="1.9000000000000001"/>
    <n v="2.375"/>
    <n v="7.125"/>
  </r>
  <r>
    <s v="DL-7824"/>
    <s v="Freight forwarder ABC"/>
    <x v="1"/>
    <s v="Zanzibar"/>
    <x v="2"/>
    <x v="13"/>
    <d v="2022-06-03T00:00:00"/>
    <d v="2022-06-22T00:00:00"/>
    <x v="0"/>
    <x v="5"/>
    <x v="0"/>
    <s v="Paid"/>
    <s v="Invoiced"/>
    <s v="TRANSPORTATION"/>
    <n v="35.436"/>
    <n v="600"/>
    <s v="USD"/>
    <n v="600"/>
    <n v="21261.599999999999"/>
    <n v="300"/>
    <s v="USD"/>
    <n v="300"/>
    <n v="10630.8"/>
    <n v="35.436"/>
    <n v="300"/>
    <n v="10630.8"/>
    <n v="1"/>
    <n v="2.85"/>
    <n v="1.9000000000000001"/>
    <n v="2.375"/>
    <n v="7.125"/>
  </r>
  <r>
    <s v="DL-7826"/>
    <s v="Freight forwarder ABC"/>
    <x v="1"/>
    <s v="Addis Ababa"/>
    <x v="2"/>
    <x v="14"/>
    <d v="2022-06-03T00:00:00"/>
    <d v="2022-06-22T00:00:00"/>
    <x v="0"/>
    <x v="5"/>
    <x v="0"/>
    <s v="Paid"/>
    <s v="Invoiced"/>
    <s v="TRANSPORTATION"/>
    <n v="35.216000000000001"/>
    <n v="600"/>
    <s v="USD"/>
    <n v="600"/>
    <n v="21129.600000000002"/>
    <n v="300"/>
    <s v="USD"/>
    <n v="300"/>
    <n v="10564.800000000001"/>
    <n v="35.216000000000001"/>
    <n v="300"/>
    <n v="10564.800000000001"/>
    <n v="1"/>
    <n v="2.85"/>
    <n v="1.9000000000000001"/>
    <n v="2.375"/>
    <n v="7.125"/>
  </r>
  <r>
    <s v="DL-7827"/>
    <s v="Freight forwarder ABC"/>
    <x v="1"/>
    <s v="Zanzibar"/>
    <x v="3"/>
    <x v="10"/>
    <d v="2022-06-03T00:00:00"/>
    <d v="2022-06-22T00:00:00"/>
    <x v="0"/>
    <x v="5"/>
    <x v="0"/>
    <s v="Paid"/>
    <s v="Invoiced"/>
    <s v="TRANSPORTATION"/>
    <n v="35.222999999999999"/>
    <n v="600"/>
    <s v="USD"/>
    <n v="600"/>
    <n v="21133.8"/>
    <n v="300"/>
    <s v="USD"/>
    <n v="300"/>
    <n v="10566.9"/>
    <n v="35.222999999999999"/>
    <n v="300"/>
    <n v="10566.9"/>
    <n v="1"/>
    <n v="2.85"/>
    <n v="1.9000000000000001"/>
    <n v="2.375"/>
    <n v="7.125"/>
  </r>
  <r>
    <s v="DL-7828"/>
    <s v="Freight forwarder ABC"/>
    <x v="1"/>
    <s v="Marrakech"/>
    <x v="3"/>
    <x v="4"/>
    <d v="2022-06-03T00:00:00"/>
    <d v="2022-06-22T00:00:00"/>
    <x v="0"/>
    <x v="5"/>
    <x v="0"/>
    <s v="Paid"/>
    <s v="Invoiced"/>
    <s v="TRANSPORTATION"/>
    <n v="35.682000000000002"/>
    <n v="600"/>
    <s v="USD"/>
    <n v="600"/>
    <n v="21409.200000000001"/>
    <n v="300"/>
    <s v="USD"/>
    <n v="300"/>
    <n v="10704.6"/>
    <n v="35.682000000000002"/>
    <n v="300"/>
    <n v="10704.6"/>
    <n v="1"/>
    <n v="2.85"/>
    <n v="1.9000000000000001"/>
    <n v="2.375"/>
    <n v="7.125"/>
  </r>
  <r>
    <s v="DL-7830"/>
    <s v="Freight forwarder ABC"/>
    <x v="1"/>
    <s v="Mogadishu"/>
    <x v="4"/>
    <x v="16"/>
    <d v="2022-06-01T00:00:00"/>
    <d v="2022-06-16T00:00:00"/>
    <x v="0"/>
    <x v="5"/>
    <x v="0"/>
    <s v="Paid"/>
    <s v="Invoiced"/>
    <s v="TRANSPORTATION"/>
    <n v="35.506999999999998"/>
    <n v="600"/>
    <s v="USD"/>
    <n v="600"/>
    <n v="21304.199999999997"/>
    <n v="300"/>
    <s v="USD"/>
    <n v="300"/>
    <n v="10652.099999999999"/>
    <n v="35.506999999999998"/>
    <n v="300"/>
    <n v="10652.099999999999"/>
    <n v="1"/>
    <n v="2.25"/>
    <n v="1.5"/>
    <n v="1.875"/>
    <n v="5.625"/>
  </r>
  <r>
    <s v="DL-7832"/>
    <s v="Freight forwarder ABC"/>
    <x v="1"/>
    <s v="Mogadishu"/>
    <x v="0"/>
    <x v="0"/>
    <d v="2022-06-03T00:00:00"/>
    <d v="2022-06-16T00:00:00"/>
    <x v="0"/>
    <x v="5"/>
    <x v="0"/>
    <s v="Paid"/>
    <s v="Invoiced"/>
    <s v="TRANSPORTATION"/>
    <n v="35.332000000000001"/>
    <n v="600"/>
    <s v="USD"/>
    <n v="600"/>
    <n v="21199.200000000001"/>
    <n v="300"/>
    <s v="USD"/>
    <n v="300"/>
    <n v="10599.6"/>
    <n v="35.332000000000001"/>
    <n v="300"/>
    <n v="10599.6"/>
    <n v="1"/>
    <n v="1.95"/>
    <n v="1.3"/>
    <n v="1.625"/>
    <n v="4.875"/>
  </r>
  <r>
    <s v="DL-7834"/>
    <s v="Freight forwarder ABC"/>
    <x v="1"/>
    <s v="Mogadishu"/>
    <x v="3"/>
    <x v="20"/>
    <d v="2022-06-01T00:00:00"/>
    <d v="2022-06-14T00:00:00"/>
    <x v="0"/>
    <x v="5"/>
    <x v="0"/>
    <s v="Paid"/>
    <s v="Invoiced"/>
    <s v="TRANSPORTATION"/>
    <n v="35.290999999999997"/>
    <n v="600"/>
    <s v="USD"/>
    <n v="600"/>
    <n v="21174.6"/>
    <n v="300"/>
    <s v="USD"/>
    <n v="300"/>
    <n v="10587.3"/>
    <n v="35.290999999999997"/>
    <n v="300"/>
    <n v="10587.3"/>
    <n v="1"/>
    <n v="1.95"/>
    <n v="1.3"/>
    <n v="1.625"/>
    <n v="4.875"/>
  </r>
  <r>
    <s v="DL-7836"/>
    <s v="Freight forwarder ABC"/>
    <x v="1"/>
    <s v="Mogadishu"/>
    <x v="0"/>
    <x v="0"/>
    <d v="2022-06-03T00:00:00"/>
    <d v="2022-06-22T00:00:00"/>
    <x v="0"/>
    <x v="5"/>
    <x v="0"/>
    <s v="Paid"/>
    <s v="Invoiced"/>
    <s v="TRANSPORTATION"/>
    <n v="35.424999999999997"/>
    <n v="600"/>
    <s v="USD"/>
    <n v="600"/>
    <n v="21255"/>
    <n v="300"/>
    <s v="USD"/>
    <n v="300"/>
    <n v="10627.5"/>
    <n v="35.424999999999997"/>
    <n v="300"/>
    <n v="10627.5"/>
    <n v="1"/>
    <n v="2.85"/>
    <n v="1.9000000000000001"/>
    <n v="2.375"/>
    <n v="7.125"/>
  </r>
  <r>
    <s v="DL-7838"/>
    <s v="Freight forwarder ABC"/>
    <x v="1"/>
    <s v="Mogadishu"/>
    <x v="2"/>
    <x v="2"/>
    <d v="2022-06-07T00:00:00"/>
    <d v="2022-06-22T00:00:00"/>
    <x v="0"/>
    <x v="5"/>
    <x v="0"/>
    <s v="Paid"/>
    <s v="Invoiced"/>
    <s v="TRANSPORTATION"/>
    <n v="35.151000000000003"/>
    <n v="600"/>
    <s v="USD"/>
    <n v="600"/>
    <n v="21090.600000000002"/>
    <n v="300"/>
    <s v="USD"/>
    <n v="300"/>
    <n v="10545.300000000001"/>
    <n v="35.151000000000003"/>
    <n v="300"/>
    <n v="10545.300000000001"/>
    <n v="1"/>
    <n v="2.25"/>
    <n v="1.5"/>
    <n v="1.875"/>
    <n v="5.625"/>
  </r>
  <r>
    <s v="DL-7839"/>
    <s v="Freight forwarder ABC"/>
    <x v="1"/>
    <s v="Zanzibar"/>
    <x v="3"/>
    <x v="10"/>
    <d v="2022-06-06T00:00:00"/>
    <d v="2022-06-22T00:00:00"/>
    <x v="0"/>
    <x v="5"/>
    <x v="0"/>
    <s v="Paid"/>
    <s v="Invoiced"/>
    <s v="TRANSPORTATION"/>
    <n v="35.137"/>
    <n v="600"/>
    <s v="USD"/>
    <n v="600"/>
    <n v="21082.2"/>
    <n v="300"/>
    <s v="USD"/>
    <n v="300"/>
    <n v="10541.1"/>
    <n v="35.137"/>
    <n v="300"/>
    <n v="10541.1"/>
    <n v="1"/>
    <n v="2.4"/>
    <n v="1.6"/>
    <n v="2"/>
    <n v="6"/>
  </r>
  <r>
    <s v="DL-7840"/>
    <s v="Freight forwarder ABC"/>
    <x v="1"/>
    <s v="Zanzibar"/>
    <x v="3"/>
    <x v="10"/>
    <d v="2022-06-07T00:00:00"/>
    <d v="2022-07-05T00:00:00"/>
    <x v="0"/>
    <x v="6"/>
    <x v="0"/>
    <s v="Paid"/>
    <s v="Invoiced"/>
    <s v="TRANSPORTATION"/>
    <n v="34.853000000000002"/>
    <n v="600"/>
    <s v="USD"/>
    <n v="600"/>
    <n v="20911.8"/>
    <n v="300"/>
    <s v="USD"/>
    <n v="300"/>
    <n v="10455.9"/>
    <n v="34.853000000000002"/>
    <n v="300"/>
    <n v="10455.9"/>
    <n v="1"/>
    <n v="4.2"/>
    <n v="2.8000000000000003"/>
    <n v="3.5"/>
    <n v="10.5"/>
  </r>
  <r>
    <s v="DL-7841"/>
    <s v="Freight forwarder ABC"/>
    <x v="1"/>
    <s v="Marrakech"/>
    <x v="1"/>
    <x v="9"/>
    <d v="2022-06-03T00:00:00"/>
    <d v="2022-06-22T00:00:00"/>
    <x v="0"/>
    <x v="5"/>
    <x v="0"/>
    <s v="Paid"/>
    <s v="Invoiced"/>
    <s v="TRANSPORTATION"/>
    <n v="35.759"/>
    <n v="600"/>
    <s v="USD"/>
    <n v="600"/>
    <n v="21455.4"/>
    <n v="300"/>
    <s v="USD"/>
    <n v="300"/>
    <n v="10727.7"/>
    <n v="35.759"/>
    <n v="300"/>
    <n v="10727.7"/>
    <n v="1"/>
    <n v="2.85"/>
    <n v="1.9000000000000001"/>
    <n v="2.375"/>
    <n v="7.125"/>
  </r>
  <r>
    <s v="DL-7842"/>
    <s v="Freight forwarder ABC"/>
    <x v="1"/>
    <s v="Mombasa"/>
    <x v="1"/>
    <x v="18"/>
    <d v="2022-06-03T00:00:00"/>
    <d v="2022-06-16T00:00:00"/>
    <x v="0"/>
    <x v="5"/>
    <x v="0"/>
    <s v="Paid"/>
    <s v="Invoiced"/>
    <s v="TRANSPORTATION"/>
    <n v="35.232999999999997"/>
    <n v="600"/>
    <s v="USD"/>
    <n v="600"/>
    <n v="21139.8"/>
    <n v="300"/>
    <s v="USD"/>
    <n v="300"/>
    <n v="10569.9"/>
    <n v="35.232999999999997"/>
    <n v="300"/>
    <n v="10569.9"/>
    <n v="1"/>
    <n v="1.95"/>
    <n v="1.3"/>
    <n v="1.625"/>
    <n v="4.875"/>
  </r>
  <r>
    <s v="DL-7843"/>
    <s v="Freight forwarder ABC"/>
    <x v="1"/>
    <s v="Zanzibar"/>
    <x v="2"/>
    <x v="13"/>
    <d v="2022-06-28T00:00:00"/>
    <d v="2022-07-09T00:00:00"/>
    <x v="0"/>
    <x v="6"/>
    <x v="0"/>
    <s v="Paid"/>
    <s v="Invoiced"/>
    <s v="TRANSPORTATION"/>
    <n v="35.451999999999998"/>
    <n v="600"/>
    <s v="USD"/>
    <n v="600"/>
    <n v="21271.199999999997"/>
    <n v="300"/>
    <s v="USD"/>
    <n v="300"/>
    <n v="10635.599999999999"/>
    <n v="35.451999999999998"/>
    <n v="300"/>
    <n v="10635.599999999999"/>
    <n v="1"/>
    <n v="1.65"/>
    <n v="1.1000000000000001"/>
    <n v="1.375"/>
    <n v="4.125"/>
  </r>
  <r>
    <s v="DL-7844"/>
    <s v="Freight forwarder ABC"/>
    <x v="1"/>
    <s v="Mogadishu"/>
    <x v="3"/>
    <x v="20"/>
    <d v="2022-06-28T00:00:00"/>
    <d v="2022-07-13T00:00:00"/>
    <x v="0"/>
    <x v="6"/>
    <x v="0"/>
    <s v="Paid"/>
    <s v="Invoiced"/>
    <s v="TRANSPORTATION"/>
    <n v="35.46"/>
    <n v="600"/>
    <s v="USD"/>
    <n v="600"/>
    <n v="21276"/>
    <n v="300"/>
    <s v="USD"/>
    <n v="300"/>
    <n v="10638"/>
    <n v="35.46"/>
    <n v="300"/>
    <n v="10638"/>
    <n v="1"/>
    <n v="2.25"/>
    <n v="1.5"/>
    <n v="1.875"/>
    <n v="5.625"/>
  </r>
  <r>
    <s v="DL-7846"/>
    <s v="Freight forwarder ABC"/>
    <x v="1"/>
    <s v="Marrakech"/>
    <x v="3"/>
    <x v="4"/>
    <d v="2022-06-28T00:00:00"/>
    <d v="2022-07-11T00:00:00"/>
    <x v="0"/>
    <x v="6"/>
    <x v="0"/>
    <s v="Paid"/>
    <s v="Invoiced"/>
    <s v="TRANSPORTATION"/>
    <n v="35.078000000000003"/>
    <n v="600"/>
    <s v="USD"/>
    <n v="600"/>
    <n v="21046.800000000003"/>
    <n v="300"/>
    <s v="USD"/>
    <n v="300"/>
    <n v="10523.400000000001"/>
    <n v="35.078000000000003"/>
    <n v="300"/>
    <n v="10523.400000000001"/>
    <n v="1"/>
    <n v="1.95"/>
    <n v="1.3"/>
    <n v="1.625"/>
    <n v="4.875"/>
  </r>
  <r>
    <s v="DL-7848"/>
    <s v="Freight forwarder ABC"/>
    <x v="1"/>
    <s v="Zanzibar"/>
    <x v="1"/>
    <x v="24"/>
    <d v="2022-06-28T00:00:00"/>
    <d v="2022-07-21T00:00:00"/>
    <x v="0"/>
    <x v="6"/>
    <x v="0"/>
    <s v="Draft"/>
    <s v="Invoiced"/>
    <s v="TRANSPORTATION"/>
    <n v="35.468000000000004"/>
    <n v="600"/>
    <s v="USD"/>
    <n v="600"/>
    <n v="21280.800000000003"/>
    <n v="300"/>
    <s v="USD"/>
    <n v="300"/>
    <n v="10640.400000000001"/>
    <n v="35.468000000000004"/>
    <n v="300"/>
    <n v="10640.400000000001"/>
    <n v="1"/>
    <n v="3.4499999999999997"/>
    <n v="2.3000000000000003"/>
    <n v="2.875"/>
    <n v="8.625"/>
  </r>
  <r>
    <s v="DL-7850"/>
    <s v="Freight forwarder ABC"/>
    <x v="1"/>
    <s v="Marrakech"/>
    <x v="2"/>
    <x v="22"/>
    <d v="2022-06-21T00:00:00"/>
    <d v="2022-07-11T00:00:00"/>
    <x v="0"/>
    <x v="6"/>
    <x v="0"/>
    <s v="Paid"/>
    <s v="Invoiced"/>
    <s v="TRANSPORTATION"/>
    <n v="35.305999999999997"/>
    <n v="600"/>
    <s v="USD"/>
    <n v="600"/>
    <n v="21183.599999999999"/>
    <n v="300"/>
    <s v="USD"/>
    <n v="300"/>
    <n v="10591.8"/>
    <n v="35.305999999999997"/>
    <n v="300"/>
    <n v="10591.8"/>
    <n v="1"/>
    <n v="3"/>
    <n v="2"/>
    <n v="2.5"/>
    <n v="7.5"/>
  </r>
  <r>
    <s v="DL-7851"/>
    <s v="Freight forwarder ABC"/>
    <x v="1"/>
    <s v="Mombasa"/>
    <x v="3"/>
    <x v="19"/>
    <d v="2022-06-28T00:00:00"/>
    <d v="2022-07-09T00:00:00"/>
    <x v="0"/>
    <x v="6"/>
    <x v="0"/>
    <s v="Paid"/>
    <s v="Invoiced"/>
    <s v="TRANSPORTATION"/>
    <n v="35.584000000000003"/>
    <n v="600"/>
    <s v="USD"/>
    <n v="600"/>
    <n v="21350.400000000001"/>
    <n v="300"/>
    <s v="USD"/>
    <n v="300"/>
    <n v="10675.2"/>
    <n v="35.584000000000003"/>
    <n v="300"/>
    <n v="10675.2"/>
    <n v="1"/>
    <n v="1.65"/>
    <n v="1.1000000000000001"/>
    <n v="1.375"/>
    <n v="4.125"/>
  </r>
  <r>
    <s v="DL-7853"/>
    <s v="Freight forwarder ABC"/>
    <x v="1"/>
    <s v="Marrakech"/>
    <x v="1"/>
    <x v="9"/>
    <d v="2022-06-29T00:00:00"/>
    <d v="2022-07-09T00:00:00"/>
    <x v="0"/>
    <x v="6"/>
    <x v="0"/>
    <s v="Paid"/>
    <s v="Invoiced"/>
    <s v="TRANSPORTATION"/>
    <n v="35.6"/>
    <n v="600"/>
    <s v="USD"/>
    <n v="600"/>
    <n v="21360"/>
    <n v="300"/>
    <s v="USD"/>
    <n v="300"/>
    <n v="10680"/>
    <n v="35.6"/>
    <n v="300"/>
    <n v="10680"/>
    <n v="1"/>
    <n v="1.5"/>
    <n v="1"/>
    <n v="1.25"/>
    <n v="3.75"/>
  </r>
  <r>
    <s v="DL-7855"/>
    <s v="Freight forwarder ABC"/>
    <x v="1"/>
    <s v="Mombasa"/>
    <x v="0"/>
    <x v="11"/>
    <d v="2022-06-28T00:00:00"/>
    <d v="2022-07-09T00:00:00"/>
    <x v="0"/>
    <x v="6"/>
    <x v="0"/>
    <s v="Paid"/>
    <s v="Invoiced"/>
    <s v="TRANSPORTATION"/>
    <n v="35.365000000000002"/>
    <n v="600"/>
    <s v="USD"/>
    <n v="600"/>
    <n v="21219"/>
    <n v="300"/>
    <s v="USD"/>
    <n v="300"/>
    <n v="10609.5"/>
    <n v="35.365000000000002"/>
    <n v="300"/>
    <n v="10609.5"/>
    <n v="1"/>
    <n v="1.65"/>
    <n v="1.1000000000000001"/>
    <n v="1.375"/>
    <n v="4.125"/>
  </r>
  <r>
    <s v="DL-7857"/>
    <s v="Freight forwarder ABC"/>
    <x v="1"/>
    <s v="Mogadishu"/>
    <x v="2"/>
    <x v="2"/>
    <d v="2022-06-29T00:00:00"/>
    <d v="2022-07-13T00:00:00"/>
    <x v="0"/>
    <x v="6"/>
    <x v="0"/>
    <s v="Paid"/>
    <s v="Invoiced"/>
    <s v="TRANSPORTATION"/>
    <n v="35.270000000000003"/>
    <n v="600"/>
    <s v="USD"/>
    <n v="600"/>
    <n v="21162.000000000004"/>
    <n v="300"/>
    <s v="USD"/>
    <n v="300"/>
    <n v="10581.000000000002"/>
    <n v="35.270000000000003"/>
    <n v="300"/>
    <n v="10581.000000000002"/>
    <n v="1"/>
    <n v="2.1"/>
    <n v="1.4000000000000001"/>
    <n v="1.75"/>
    <n v="5.25"/>
  </r>
  <r>
    <s v="DL-7859"/>
    <s v="Freight forwarder ABC"/>
    <x v="1"/>
    <s v="Mombasa"/>
    <x v="4"/>
    <x v="6"/>
    <d v="2022-06-29T00:00:00"/>
    <d v="2022-07-12T00:00:00"/>
    <x v="0"/>
    <x v="6"/>
    <x v="0"/>
    <s v="Paid"/>
    <s v="Invoiced"/>
    <s v="TRANSPORTATION"/>
    <n v="35.131"/>
    <n v="600"/>
    <s v="USD"/>
    <n v="600"/>
    <n v="21078.6"/>
    <n v="300"/>
    <s v="USD"/>
    <n v="300"/>
    <n v="10539.3"/>
    <n v="35.131"/>
    <n v="300"/>
    <n v="10539.3"/>
    <n v="1"/>
    <n v="1.95"/>
    <n v="1.3"/>
    <n v="1.625"/>
    <n v="4.875"/>
  </r>
  <r>
    <s v="DL-7861"/>
    <s v="Freight forwarder ABC"/>
    <x v="1"/>
    <s v="Mombasa"/>
    <x v="4"/>
    <x v="6"/>
    <d v="2022-06-28T00:00:00"/>
    <d v="2022-07-12T00:00:00"/>
    <x v="0"/>
    <x v="6"/>
    <x v="0"/>
    <s v="Paid"/>
    <s v="Invoiced"/>
    <s v="TRANSPORTATION"/>
    <n v="35.460999999999999"/>
    <n v="600"/>
    <s v="USD"/>
    <n v="600"/>
    <n v="21276.6"/>
    <n v="300"/>
    <s v="USD"/>
    <n v="300"/>
    <n v="10638.3"/>
    <n v="35.460999999999999"/>
    <n v="300"/>
    <n v="10638.3"/>
    <n v="1"/>
    <n v="2.1"/>
    <n v="1.4000000000000001"/>
    <n v="1.75"/>
    <n v="5.25"/>
  </r>
  <r>
    <s v="DL-7863"/>
    <s v="Freight forwarder ABC"/>
    <x v="1"/>
    <s v="Addis Ababa"/>
    <x v="4"/>
    <x v="8"/>
    <d v="2022-06-30T00:00:00"/>
    <d v="2022-07-13T00:00:00"/>
    <x v="0"/>
    <x v="6"/>
    <x v="0"/>
    <s v="Draft"/>
    <s v="Invoiced"/>
    <s v="TRANSPORTATION"/>
    <n v="35.494"/>
    <n v="600"/>
    <s v="USD"/>
    <n v="600"/>
    <n v="21296.400000000001"/>
    <n v="300"/>
    <s v="USD"/>
    <n v="300"/>
    <n v="10648.2"/>
    <n v="35.494"/>
    <n v="300"/>
    <n v="10648.2"/>
    <n v="1"/>
    <n v="1.95"/>
    <n v="1.3"/>
    <n v="1.625"/>
    <n v="4.875"/>
  </r>
  <r>
    <s v="DL-7942"/>
    <s v="Freight forwarder ABC"/>
    <x v="1"/>
    <s v="Marrakech"/>
    <x v="4"/>
    <x v="21"/>
    <d v="2022-07-05T00:00:00"/>
    <d v="2022-07-16T00:00:00"/>
    <x v="0"/>
    <x v="6"/>
    <x v="0"/>
    <s v="Missing"/>
    <s v="Invoiced"/>
    <s v="TRANSPORTATION"/>
    <n v="35.442"/>
    <n v="600"/>
    <s v="USD"/>
    <n v="600"/>
    <n v="21265.200000000001"/>
    <n v="300"/>
    <s v="USD"/>
    <n v="300"/>
    <n v="10632.6"/>
    <n v="35.442"/>
    <n v="300"/>
    <n v="10632.6"/>
    <n v="1"/>
    <n v="1.65"/>
    <n v="1.1000000000000001"/>
    <n v="1.375"/>
    <n v="4.125"/>
  </r>
  <r>
    <s v="DL-7945"/>
    <s v="Freight forwarder ABC"/>
    <x v="1"/>
    <s v="Zanzibar"/>
    <x v="2"/>
    <x v="13"/>
    <d v="2022-07-07T00:00:00"/>
    <d v="2022-07-21T00:00:00"/>
    <x v="0"/>
    <x v="6"/>
    <x v="0"/>
    <s v="Missing"/>
    <s v="Invoiced"/>
    <s v="TRANSPORTATION"/>
    <n v="35.499000000000002"/>
    <n v="600"/>
    <s v="USD"/>
    <n v="600"/>
    <n v="21299.4"/>
    <n v="300"/>
    <s v="USD"/>
    <n v="300"/>
    <n v="10649.7"/>
    <n v="35.499000000000002"/>
    <n v="300"/>
    <n v="10649.7"/>
    <n v="1"/>
    <n v="2.1"/>
    <n v="1.4000000000000001"/>
    <n v="1.75"/>
    <n v="5.25"/>
  </r>
  <r>
    <s v="DL-7948"/>
    <s v="Freight forwarder ABC"/>
    <x v="1"/>
    <s v="Zanzibar"/>
    <x v="0"/>
    <x v="15"/>
    <d v="2022-07-11T00:00:00"/>
    <d v="2022-07-21T00:00:00"/>
    <x v="0"/>
    <x v="6"/>
    <x v="0"/>
    <s v="Missing"/>
    <s v="Invoiced"/>
    <s v="TRANSPORTATION"/>
    <n v="35.332999999999998"/>
    <n v="600"/>
    <s v="USD"/>
    <n v="600"/>
    <n v="21199.8"/>
    <n v="300"/>
    <s v="USD"/>
    <n v="300"/>
    <n v="10599.9"/>
    <n v="35.332999999999998"/>
    <n v="300"/>
    <n v="10599.9"/>
    <n v="1"/>
    <n v="1.5"/>
    <n v="1"/>
    <n v="1.25"/>
    <n v="3.75"/>
  </r>
  <r>
    <s v="DL-7951"/>
    <s v="Freight forwarder ABC"/>
    <x v="1"/>
    <s v="Mombasa"/>
    <x v="0"/>
    <x v="11"/>
    <d v="2022-07-07T00:00:00"/>
    <d v="2022-07-21T00:00:00"/>
    <x v="0"/>
    <x v="6"/>
    <x v="0"/>
    <s v="Missing"/>
    <s v="Invoiced"/>
    <s v="TRANSPORTATION"/>
    <n v="35.381"/>
    <n v="600"/>
    <s v="USD"/>
    <n v="600"/>
    <n v="21228.6"/>
    <n v="300"/>
    <s v="USD"/>
    <n v="300"/>
    <n v="10614.3"/>
    <n v="35.381"/>
    <n v="300"/>
    <n v="10614.3"/>
    <n v="1"/>
    <n v="2.1"/>
    <n v="1.4000000000000001"/>
    <n v="1.75"/>
    <n v="5.25"/>
  </r>
  <r>
    <s v="DL-7954"/>
    <s v="Freight forwarder ABC"/>
    <x v="1"/>
    <s v="Marrakech"/>
    <x v="4"/>
    <x v="21"/>
    <d v="2022-07-05T00:00:00"/>
    <d v="2022-07-16T00:00:00"/>
    <x v="0"/>
    <x v="6"/>
    <x v="0"/>
    <s v="Missing"/>
    <s v="Invoiced"/>
    <s v="TRANSPORTATION"/>
    <n v="35.209000000000003"/>
    <n v="600"/>
    <s v="USD"/>
    <n v="600"/>
    <n v="21125.4"/>
    <n v="300"/>
    <s v="USD"/>
    <n v="300"/>
    <n v="10562.7"/>
    <n v="35.209000000000003"/>
    <n v="300"/>
    <n v="10562.7"/>
    <n v="1"/>
    <n v="1.65"/>
    <n v="1.1000000000000001"/>
    <n v="1.375"/>
    <n v="4.125"/>
  </r>
  <r>
    <s v="DL-7957"/>
    <s v="Freight forwarder ABC"/>
    <x v="1"/>
    <s v="Addis Ababa"/>
    <x v="1"/>
    <x v="17"/>
    <d v="2022-07-08T00:00:00"/>
    <d v="2022-07-21T00:00:00"/>
    <x v="0"/>
    <x v="6"/>
    <x v="0"/>
    <s v="Missing"/>
    <s v="Invoiced"/>
    <s v="TRANSPORTATION"/>
    <n v="35.14"/>
    <n v="600"/>
    <s v="USD"/>
    <n v="600"/>
    <n v="21084"/>
    <n v="300"/>
    <s v="USD"/>
    <n v="300"/>
    <n v="10542"/>
    <n v="35.14"/>
    <n v="300"/>
    <n v="10542"/>
    <n v="1"/>
    <n v="1.95"/>
    <n v="1.3"/>
    <n v="1.625"/>
    <n v="4.875"/>
  </r>
  <r>
    <s v="DL-7960"/>
    <s v="Freight forwarder ABC"/>
    <x v="1"/>
    <s v="Addis Ababa"/>
    <x v="1"/>
    <x v="17"/>
    <d v="2022-07-05T00:00:00"/>
    <d v="2022-07-16T00:00:00"/>
    <x v="0"/>
    <x v="6"/>
    <x v="0"/>
    <s v="Missing"/>
    <s v="Invoiced"/>
    <s v="TRANSPORTATION"/>
    <n v="35.811"/>
    <n v="600"/>
    <s v="USD"/>
    <n v="600"/>
    <n v="21486.6"/>
    <n v="300"/>
    <s v="USD"/>
    <n v="300"/>
    <n v="10743.3"/>
    <n v="35.811"/>
    <n v="300"/>
    <n v="10743.3"/>
    <n v="1"/>
    <n v="1.65"/>
    <n v="1.1000000000000001"/>
    <n v="1.375"/>
    <n v="4.125"/>
  </r>
  <r>
    <s v="DL-7963"/>
    <s v="Freight forwarder ABC"/>
    <x v="1"/>
    <s v="Mogadishu"/>
    <x v="2"/>
    <x v="2"/>
    <d v="2022-07-05T00:00:00"/>
    <d v="2022-07-18T00:00:00"/>
    <x v="0"/>
    <x v="6"/>
    <x v="0"/>
    <s v="Missing"/>
    <s v="Invoiced"/>
    <s v="TRANSPORTATION"/>
    <n v="35.234000000000002"/>
    <n v="600"/>
    <s v="USD"/>
    <n v="600"/>
    <n v="21140.400000000001"/>
    <n v="300"/>
    <s v="USD"/>
    <n v="300"/>
    <n v="10570.2"/>
    <n v="35.234000000000002"/>
    <n v="300"/>
    <n v="10570.2"/>
    <n v="1"/>
    <n v="1.95"/>
    <n v="1.3"/>
    <n v="1.625"/>
    <n v="4.875"/>
  </r>
  <r>
    <s v="DL-7966"/>
    <s v="Freight forwarder ABC"/>
    <x v="1"/>
    <s v="Mombasa"/>
    <x v="1"/>
    <x v="18"/>
    <d v="2022-07-06T00:00:00"/>
    <d v="2022-07-16T00:00:00"/>
    <x v="0"/>
    <x v="6"/>
    <x v="0"/>
    <s v="Missing"/>
    <s v="Invoiced"/>
    <s v="TRANSPORTATION"/>
    <n v="35.091000000000001"/>
    <n v="600"/>
    <s v="USD"/>
    <n v="600"/>
    <n v="21054.600000000002"/>
    <n v="300"/>
    <s v="USD"/>
    <n v="300"/>
    <n v="10527.300000000001"/>
    <n v="35.091000000000001"/>
    <n v="300"/>
    <n v="10527.300000000001"/>
    <n v="1"/>
    <n v="1.5"/>
    <n v="1"/>
    <n v="1.25"/>
    <n v="3.75"/>
  </r>
  <r>
    <s v="DL-7969"/>
    <s v="Freight forwarder ABC"/>
    <x v="1"/>
    <s v="Mogadishu"/>
    <x v="4"/>
    <x v="16"/>
    <d v="2022-07-07T00:00:00"/>
    <d v="2022-07-16T00:00:00"/>
    <x v="0"/>
    <x v="6"/>
    <x v="0"/>
    <s v="Missing"/>
    <s v="Invoiced"/>
    <s v="TRANSPORTATION"/>
    <n v="34.982999999999997"/>
    <n v="600"/>
    <s v="USD"/>
    <n v="600"/>
    <n v="20989.8"/>
    <n v="300"/>
    <s v="USD"/>
    <n v="300"/>
    <n v="10494.9"/>
    <n v="34.982999999999997"/>
    <n v="300"/>
    <n v="10494.9"/>
    <n v="1"/>
    <n v="1.3499999999999999"/>
    <n v="0.9"/>
    <n v="1.125"/>
    <n v="3.375"/>
  </r>
  <r>
    <s v="DL-7972"/>
    <s v="Freight forwarder ABC"/>
    <x v="1"/>
    <s v="Mogadishu"/>
    <x v="0"/>
    <x v="0"/>
    <d v="2022-07-07T00:00:00"/>
    <d v="2022-07-22T00:00:00"/>
    <x v="0"/>
    <x v="6"/>
    <x v="0"/>
    <s v="Missing"/>
    <s v="Invoiced"/>
    <s v="TRANSPORTATION"/>
    <n v="35.207999999999998"/>
    <n v="600"/>
    <s v="USD"/>
    <n v="600"/>
    <n v="21124.799999999999"/>
    <n v="300"/>
    <s v="USD"/>
    <n v="300"/>
    <n v="10562.4"/>
    <n v="35.207999999999998"/>
    <n v="300"/>
    <n v="10562.4"/>
    <n v="1"/>
    <n v="2.25"/>
    <n v="1.5"/>
    <n v="1.875"/>
    <n v="5.625"/>
  </r>
  <r>
    <s v="DL-7975"/>
    <s v="Freight forwarder ABC"/>
    <x v="1"/>
    <s v="Addis Ababa"/>
    <x v="2"/>
    <x v="14"/>
    <d v="2022-07-07T00:00:00"/>
    <d v="2022-07-22T00:00:00"/>
    <x v="0"/>
    <x v="6"/>
    <x v="0"/>
    <s v="Missing"/>
    <s v="Invoiced"/>
    <s v="TRANSPORTATION"/>
    <n v="35.49"/>
    <n v="600"/>
    <s v="USD"/>
    <n v="600"/>
    <n v="21294"/>
    <n v="300"/>
    <s v="USD"/>
    <n v="300"/>
    <n v="10647"/>
    <n v="35.49"/>
    <n v="300"/>
    <n v="10647"/>
    <n v="1"/>
    <n v="2.25"/>
    <n v="1.5"/>
    <n v="1.875"/>
    <n v="5.625"/>
  </r>
  <r>
    <s v="DL-7978"/>
    <s v="Freight forwarder ABC"/>
    <x v="1"/>
    <s v="Marrakech"/>
    <x v="3"/>
    <x v="4"/>
    <d v="2022-07-11T00:00:00"/>
    <d v="2022-07-20T00:00:00"/>
    <x v="0"/>
    <x v="6"/>
    <x v="0"/>
    <s v="Missing"/>
    <s v="Invoiced"/>
    <s v="TRANSPORTATION"/>
    <n v="35.164999999999999"/>
    <n v="600"/>
    <s v="USD"/>
    <n v="600"/>
    <n v="21099"/>
    <n v="300"/>
    <s v="USD"/>
    <n v="300"/>
    <n v="10549.5"/>
    <n v="35.164999999999999"/>
    <n v="300"/>
    <n v="10549.5"/>
    <n v="1"/>
    <n v="1.3499999999999999"/>
    <n v="0.9"/>
    <n v="1.125"/>
    <n v="3.375"/>
  </r>
  <r>
    <s v="DL-7981"/>
    <s v="Freight forwarder ABC"/>
    <x v="1"/>
    <s v="Marrakech"/>
    <x v="1"/>
    <x v="9"/>
    <d v="2022-07-07T00:00:00"/>
    <d v="2022-07-21T00:00:00"/>
    <x v="0"/>
    <x v="6"/>
    <x v="0"/>
    <s v="Missing"/>
    <s v="Invoiced"/>
    <s v="TRANSPORTATION"/>
    <n v="35.247"/>
    <n v="600"/>
    <s v="USD"/>
    <n v="600"/>
    <n v="21148.2"/>
    <n v="300"/>
    <s v="USD"/>
    <n v="300"/>
    <n v="10574.1"/>
    <n v="35.247"/>
    <n v="300"/>
    <n v="10574.1"/>
    <n v="1"/>
    <n v="2.1"/>
    <n v="1.4000000000000001"/>
    <n v="1.75"/>
    <n v="5.25"/>
  </r>
  <r>
    <s v="DL-7984"/>
    <s v="Freight forwarder ABC"/>
    <x v="1"/>
    <s v="Addis Ababa"/>
    <x v="1"/>
    <x v="17"/>
    <d v="2022-07-07T00:00:00"/>
    <d v="2022-07-21T00:00:00"/>
    <x v="0"/>
    <x v="6"/>
    <x v="0"/>
    <s v="Missing"/>
    <s v="Invoiced"/>
    <s v="TRANSPORTATION"/>
    <n v="35.216000000000001"/>
    <n v="600"/>
    <s v="USD"/>
    <n v="600"/>
    <n v="21129.600000000002"/>
    <n v="300"/>
    <s v="USD"/>
    <n v="300"/>
    <n v="10564.800000000001"/>
    <n v="35.216000000000001"/>
    <n v="300"/>
    <n v="10564.800000000001"/>
    <n v="1"/>
    <n v="2.1"/>
    <n v="1.4000000000000001"/>
    <n v="1.75"/>
    <n v="5.25"/>
  </r>
  <r>
    <s v="DL-7987"/>
    <s v="Freight forwarder ABC"/>
    <x v="1"/>
    <s v="Zanzibar"/>
    <x v="4"/>
    <x v="12"/>
    <d v="2022-07-07T00:00:00"/>
    <d v="2022-07-22T00:00:00"/>
    <x v="0"/>
    <x v="6"/>
    <x v="0"/>
    <s v="Missing"/>
    <s v="Invoiced"/>
    <s v="TRANSPORTATION"/>
    <n v="35.296999999999997"/>
    <n v="600"/>
    <s v="USD"/>
    <n v="600"/>
    <n v="21178.199999999997"/>
    <n v="300"/>
    <s v="USD"/>
    <n v="300"/>
    <n v="10589.099999999999"/>
    <n v="35.296999999999997"/>
    <n v="300"/>
    <n v="10589.099999999999"/>
    <n v="1"/>
    <n v="2.25"/>
    <n v="1.5"/>
    <n v="1.875"/>
    <n v="5.625"/>
  </r>
  <r>
    <s v="DL-7990"/>
    <s v="Freight forwarder ABC"/>
    <x v="1"/>
    <s v="Mogadishu"/>
    <x v="2"/>
    <x v="2"/>
    <d v="2022-07-07T00:00:00"/>
    <d v="2022-07-22T00:00:00"/>
    <x v="0"/>
    <x v="6"/>
    <x v="0"/>
    <s v="Missing"/>
    <s v="Invoiced"/>
    <s v="TRANSPORTATION"/>
    <n v="35.036999999999999"/>
    <n v="600"/>
    <s v="USD"/>
    <n v="600"/>
    <n v="21022.2"/>
    <n v="300"/>
    <s v="USD"/>
    <n v="300"/>
    <n v="10511.1"/>
    <n v="35.036999999999999"/>
    <n v="300"/>
    <n v="10511.1"/>
    <n v="1"/>
    <n v="2.25"/>
    <n v="1.5"/>
    <n v="1.875"/>
    <n v="5.625"/>
  </r>
  <r>
    <s v="DL-7993"/>
    <s v="Freight forwarder ABC"/>
    <x v="1"/>
    <s v="Addis Ababa"/>
    <x v="3"/>
    <x v="7"/>
    <d v="2022-07-07T00:00:00"/>
    <d v="2022-07-21T00:00:00"/>
    <x v="0"/>
    <x v="6"/>
    <x v="0"/>
    <s v="Missing"/>
    <s v="Invoiced"/>
    <s v="TRANSPORTATION"/>
    <n v="35.679000000000002"/>
    <n v="600"/>
    <s v="USD"/>
    <n v="600"/>
    <n v="21407.4"/>
    <n v="300"/>
    <s v="USD"/>
    <n v="300"/>
    <n v="10703.7"/>
    <n v="35.679000000000002"/>
    <n v="300"/>
    <n v="10703.7"/>
    <n v="1"/>
    <n v="2.1"/>
    <n v="1.4000000000000001"/>
    <n v="1.75"/>
    <n v="5.25"/>
  </r>
  <r>
    <s v="DL-7996"/>
    <s v="Freight forwarder ABC"/>
    <x v="1"/>
    <s v="Marrakech"/>
    <x v="3"/>
    <x v="4"/>
    <d v="2022-07-08T00:00:00"/>
    <d v="2022-07-21T00:00:00"/>
    <x v="0"/>
    <x v="6"/>
    <x v="0"/>
    <s v="Missing"/>
    <s v="Invoiced"/>
    <s v="TRANSPORTATION"/>
    <n v="35.262999999999998"/>
    <n v="600"/>
    <s v="USD"/>
    <n v="600"/>
    <n v="21157.8"/>
    <n v="300"/>
    <s v="USD"/>
    <n v="300"/>
    <n v="10578.9"/>
    <n v="35.262999999999998"/>
    <n v="300"/>
    <n v="10578.9"/>
    <n v="1"/>
    <n v="1.95"/>
    <n v="1.3"/>
    <n v="1.625"/>
    <n v="4.875"/>
  </r>
  <r>
    <s v="DL-7999"/>
    <s v="Freight forwarder ABC"/>
    <x v="1"/>
    <s v="Zanzibar"/>
    <x v="2"/>
    <x v="13"/>
    <d v="2022-07-08T00:00:00"/>
    <d v="2022-07-19T00:00:00"/>
    <x v="0"/>
    <x v="6"/>
    <x v="0"/>
    <s v="Missing"/>
    <s v="Invoiced"/>
    <s v="TRANSPORTATION"/>
    <n v="35.280999999999999"/>
    <n v="600"/>
    <s v="USD"/>
    <n v="600"/>
    <n v="21168.6"/>
    <n v="300"/>
    <s v="USD"/>
    <n v="300"/>
    <n v="10584.3"/>
    <n v="35.280999999999999"/>
    <n v="300"/>
    <n v="10584.3"/>
    <n v="1"/>
    <n v="1.65"/>
    <n v="1.1000000000000001"/>
    <n v="1.375"/>
    <n v="4.125"/>
  </r>
  <r>
    <s v="DL-8001"/>
    <s v="Freight forwarder ABC"/>
    <x v="1"/>
    <s v="Mombasa"/>
    <x v="0"/>
    <x v="11"/>
    <d v="2022-07-08T00:00:00"/>
    <d v="2022-07-19T00:00:00"/>
    <x v="0"/>
    <x v="6"/>
    <x v="0"/>
    <s v="Missing"/>
    <s v="Invoiced"/>
    <s v="TRANSPORTATION"/>
    <n v="35.417999999999999"/>
    <n v="600"/>
    <s v="USD"/>
    <n v="600"/>
    <n v="21250.799999999999"/>
    <n v="300"/>
    <s v="USD"/>
    <n v="300"/>
    <n v="10625.4"/>
    <n v="35.417999999999999"/>
    <n v="300"/>
    <n v="10625.4"/>
    <n v="1"/>
    <n v="1.65"/>
    <n v="1.1000000000000001"/>
    <n v="1.375"/>
    <n v="4.125"/>
  </r>
  <r>
    <s v="DL-8003"/>
    <s v="Freight forwarder ABC"/>
    <x v="1"/>
    <s v="Addis Ababa"/>
    <x v="3"/>
    <x v="7"/>
    <d v="2022-07-11T00:00:00"/>
    <d v="2022-07-21T00:00:00"/>
    <x v="0"/>
    <x v="6"/>
    <x v="0"/>
    <s v="Missing"/>
    <s v="Invoiced"/>
    <s v="TRANSPORTATION"/>
    <n v="35.317"/>
    <n v="600"/>
    <s v="USD"/>
    <n v="600"/>
    <n v="21190.2"/>
    <n v="300"/>
    <s v="USD"/>
    <n v="300"/>
    <n v="10595.1"/>
    <n v="35.317"/>
    <n v="300"/>
    <n v="10595.1"/>
    <n v="1"/>
    <n v="1.5"/>
    <n v="1"/>
    <n v="1.25"/>
    <n v="3.75"/>
  </r>
  <r>
    <s v="DL-8005"/>
    <s v="Freight forwarder ABC"/>
    <x v="1"/>
    <s v="Marrakech"/>
    <x v="3"/>
    <x v="4"/>
    <d v="2022-07-11T00:00:00"/>
    <d v="2022-07-23T00:00:00"/>
    <x v="0"/>
    <x v="6"/>
    <x v="0"/>
    <s v="Missing"/>
    <s v="Invoiced"/>
    <s v="TRANSPORTATION"/>
    <n v="35.143999999999998"/>
    <n v="600"/>
    <s v="USD"/>
    <n v="600"/>
    <n v="21086.399999999998"/>
    <n v="300"/>
    <s v="USD"/>
    <n v="300"/>
    <n v="10543.199999999999"/>
    <n v="35.143999999999998"/>
    <n v="300"/>
    <n v="10543.199999999999"/>
    <n v="1"/>
    <n v="1.7999999999999998"/>
    <n v="1.2000000000000002"/>
    <n v="1.5"/>
    <n v="4.5"/>
  </r>
  <r>
    <s v="DL-8006"/>
    <s v="Freight forwarder ABC"/>
    <x v="1"/>
    <s v="Addis Ababa"/>
    <x v="1"/>
    <x v="17"/>
    <d v="2022-07-11T00:00:00"/>
    <d v="2022-07-25T00:00:00"/>
    <x v="0"/>
    <x v="6"/>
    <x v="0"/>
    <s v="Missing"/>
    <s v="Invoiced"/>
    <s v="TRANSPORTATION"/>
    <n v="35.098999999999997"/>
    <n v="600"/>
    <s v="USD"/>
    <n v="600"/>
    <n v="21059.399999999998"/>
    <n v="300"/>
    <s v="USD"/>
    <n v="300"/>
    <n v="10529.699999999999"/>
    <n v="35.098999999999997"/>
    <n v="300"/>
    <n v="10529.699999999999"/>
    <n v="1"/>
    <n v="2.1"/>
    <n v="1.4000000000000001"/>
    <n v="1.75"/>
    <n v="5.25"/>
  </r>
  <r>
    <s v="DL-8007"/>
    <s v="Freight forwarder ABC"/>
    <x v="1"/>
    <s v="Mogadishu"/>
    <x v="2"/>
    <x v="2"/>
    <d v="2022-07-11T00:00:00"/>
    <d v="2022-07-23T00:00:00"/>
    <x v="0"/>
    <x v="6"/>
    <x v="0"/>
    <s v="Missing"/>
    <s v="Invoiced"/>
    <s v="TRANSPORTATION"/>
    <n v="35.093000000000004"/>
    <n v="600"/>
    <s v="USD"/>
    <n v="600"/>
    <n v="21055.800000000003"/>
    <n v="300"/>
    <s v="USD"/>
    <n v="300"/>
    <n v="10527.900000000001"/>
    <n v="35.093000000000004"/>
    <n v="300"/>
    <n v="10527.900000000001"/>
    <n v="1"/>
    <n v="1.7999999999999998"/>
    <n v="1.2000000000000002"/>
    <n v="1.5"/>
    <n v="4.5"/>
  </r>
  <r>
    <s v="DL-8008"/>
    <s v="Freight forwarder ABC"/>
    <x v="1"/>
    <s v="Mogadishu"/>
    <x v="0"/>
    <x v="0"/>
    <d v="2022-07-14T00:00:00"/>
    <d v="2022-07-24T00:00:00"/>
    <x v="0"/>
    <x v="6"/>
    <x v="0"/>
    <s v="Missing"/>
    <s v="Invoiced"/>
    <s v="TRANSPORTATION"/>
    <n v="35.302999999999997"/>
    <n v="600"/>
    <s v="USD"/>
    <n v="600"/>
    <n v="21181.8"/>
    <n v="300"/>
    <s v="USD"/>
    <n v="300"/>
    <n v="10590.9"/>
    <n v="35.302999999999997"/>
    <n v="300"/>
    <n v="10590.9"/>
    <n v="1"/>
    <n v="1.5"/>
    <n v="1"/>
    <n v="1.25"/>
    <n v="3.75"/>
  </r>
  <r>
    <s v="DL-8009"/>
    <s v="Freight forwarder ABC"/>
    <x v="1"/>
    <s v="Addis Ababa"/>
    <x v="1"/>
    <x v="17"/>
    <d v="2022-07-13T00:00:00"/>
    <d v="2022-07-23T00:00:00"/>
    <x v="0"/>
    <x v="6"/>
    <x v="0"/>
    <s v="Missing"/>
    <s v="Invoiced"/>
    <s v="TRANSPORTATION"/>
    <n v="35.198999999999998"/>
    <n v="600"/>
    <s v="USD"/>
    <n v="600"/>
    <n v="21119.399999999998"/>
    <n v="300"/>
    <s v="USD"/>
    <n v="300"/>
    <n v="10559.699999999999"/>
    <n v="35.198999999999998"/>
    <n v="300"/>
    <n v="10559.699999999999"/>
    <n v="1"/>
    <n v="1.5"/>
    <n v="1"/>
    <n v="1.25"/>
    <n v="3.75"/>
  </r>
  <r>
    <s v="DL-8010"/>
    <s v="Freight forwarder ABC"/>
    <x v="1"/>
    <s v="Addis Ababa"/>
    <x v="0"/>
    <x v="23"/>
    <d v="2022-07-11T00:00:00"/>
    <d v="2022-07-23T00:00:00"/>
    <x v="0"/>
    <x v="6"/>
    <x v="0"/>
    <s v="Missing"/>
    <s v="Invoiced"/>
    <s v="TRANSPORTATION"/>
    <n v="35.027999999999999"/>
    <n v="600"/>
    <s v="USD"/>
    <n v="600"/>
    <n v="21016.799999999999"/>
    <n v="300"/>
    <s v="USD"/>
    <n v="300"/>
    <n v="10508.4"/>
    <n v="35.027999999999999"/>
    <n v="300"/>
    <n v="10508.4"/>
    <n v="1"/>
    <n v="1.7999999999999998"/>
    <n v="1.2000000000000002"/>
    <n v="1.5"/>
    <n v="4.5"/>
  </r>
  <r>
    <s v="DL-8053"/>
    <s v="Freight forwarder ABC"/>
    <x v="1"/>
    <s v="Addis Ababa"/>
    <x v="0"/>
    <x v="23"/>
    <d v="2022-07-11T00:00:00"/>
    <d v="2022-07-26T00:00:00"/>
    <x v="0"/>
    <x v="6"/>
    <x v="0"/>
    <s v="Missing"/>
    <s v="Invoiced"/>
    <s v="TRANSPORTATION"/>
    <n v="34.962000000000003"/>
    <n v="600"/>
    <s v="USD"/>
    <n v="600"/>
    <n v="20977.200000000001"/>
    <n v="300"/>
    <s v="USD"/>
    <n v="300"/>
    <n v="10488.6"/>
    <n v="34.962000000000003"/>
    <n v="300"/>
    <n v="10488.6"/>
    <n v="1"/>
    <n v="2.25"/>
    <n v="1.5"/>
    <n v="1.875"/>
    <n v="5.625"/>
  </r>
  <r>
    <s v="DL-8054"/>
    <s v="Freight forwarder ABC"/>
    <x v="1"/>
    <s v="Addis Ababa"/>
    <x v="3"/>
    <x v="7"/>
    <d v="2022-07-11T00:00:00"/>
    <d v="2022-07-22T00:00:00"/>
    <x v="0"/>
    <x v="6"/>
    <x v="0"/>
    <s v="Missing"/>
    <s v="Invoiced"/>
    <s v="TRANSPORTATION"/>
    <n v="35.436"/>
    <n v="600"/>
    <s v="USD"/>
    <n v="600"/>
    <n v="21261.599999999999"/>
    <n v="300"/>
    <s v="USD"/>
    <n v="300"/>
    <n v="10630.8"/>
    <n v="35.436"/>
    <n v="300"/>
    <n v="10630.8"/>
    <n v="1"/>
    <n v="1.65"/>
    <n v="1.1000000000000001"/>
    <n v="1.375"/>
    <n v="4.125"/>
  </r>
  <r>
    <s v="DL-8055"/>
    <s v="Freight forwarder ABC"/>
    <x v="1"/>
    <s v="Mombasa"/>
    <x v="2"/>
    <x v="3"/>
    <d v="2022-07-13T00:00:00"/>
    <d v="2022-07-23T00:00:00"/>
    <x v="0"/>
    <x v="6"/>
    <x v="0"/>
    <s v="Missing"/>
    <s v="Invoiced"/>
    <s v="TRANSPORTATION"/>
    <n v="35.36"/>
    <n v="600"/>
    <s v="USD"/>
    <n v="600"/>
    <n v="21216"/>
    <n v="300"/>
    <s v="USD"/>
    <n v="300"/>
    <n v="10608"/>
    <n v="35.36"/>
    <n v="300"/>
    <n v="10608"/>
    <n v="1"/>
    <n v="1.5"/>
    <n v="1"/>
    <n v="1.25"/>
    <n v="3.75"/>
  </r>
  <r>
    <s v="DL-8056"/>
    <s v="Freight forwarder ABC"/>
    <x v="1"/>
    <s v="Mombasa"/>
    <x v="0"/>
    <x v="11"/>
    <d v="2022-07-13T00:00:00"/>
    <d v="2022-07-26T00:00:00"/>
    <x v="0"/>
    <x v="6"/>
    <x v="0"/>
    <s v="Missing"/>
    <s v="Invoiced"/>
    <s v="TRANSPORTATION"/>
    <n v="35.085000000000001"/>
    <n v="600"/>
    <s v="USD"/>
    <n v="600"/>
    <n v="21051"/>
    <n v="300"/>
    <s v="USD"/>
    <n v="300"/>
    <n v="10525.5"/>
    <n v="35.085000000000001"/>
    <n v="300"/>
    <n v="10525.5"/>
    <n v="1"/>
    <n v="1.95"/>
    <n v="1.3"/>
    <n v="1.625"/>
    <n v="4.875"/>
  </r>
  <r>
    <s v="DL-8057"/>
    <s v="Freight forwarder ABC"/>
    <x v="1"/>
    <s v="Mogadishu"/>
    <x v="1"/>
    <x v="1"/>
    <d v="2022-07-15T00:00:00"/>
    <d v="2022-07-23T00:00:00"/>
    <x v="0"/>
    <x v="6"/>
    <x v="0"/>
    <s v="Missing"/>
    <s v="Invoiced"/>
    <s v="TRANSPORTATION"/>
    <n v="35.448999999999998"/>
    <n v="600"/>
    <s v="USD"/>
    <n v="600"/>
    <n v="21269.399999999998"/>
    <n v="300"/>
    <s v="USD"/>
    <n v="300"/>
    <n v="10634.699999999999"/>
    <n v="35.448999999999998"/>
    <n v="300"/>
    <n v="10634.699999999999"/>
    <n v="1"/>
    <n v="1.2"/>
    <n v="0.8"/>
    <n v="1"/>
    <n v="3"/>
  </r>
  <r>
    <s v="DL-8058"/>
    <s v="Freight forwarder ABC"/>
    <x v="1"/>
    <s v="Zanzibar"/>
    <x v="0"/>
    <x v="15"/>
    <d v="2022-07-26T00:00:00"/>
    <d v="2022-08-04T00:00:00"/>
    <x v="0"/>
    <x v="7"/>
    <x v="0"/>
    <s v="Missing"/>
    <s v="Invoiced"/>
    <s v="TRANSPORTATION"/>
    <n v="35.298999999999999"/>
    <n v="600"/>
    <s v="USD"/>
    <n v="600"/>
    <n v="21179.4"/>
    <n v="300"/>
    <s v="USD"/>
    <n v="300"/>
    <n v="10589.7"/>
    <n v="35.298999999999999"/>
    <n v="300"/>
    <n v="10589.7"/>
    <n v="1"/>
    <n v="1.3499999999999999"/>
    <n v="0.9"/>
    <n v="1.125"/>
    <n v="3.375"/>
  </r>
  <r>
    <s v="DL-8059"/>
    <s v="Freight forwarder ABC"/>
    <x v="1"/>
    <s v="Mogadishu"/>
    <x v="3"/>
    <x v="20"/>
    <d v="2022-07-20T00:00:00"/>
    <d v="2022-08-09T00:00:00"/>
    <x v="0"/>
    <x v="7"/>
    <x v="0"/>
    <s v="Missing"/>
    <s v="Invoiced"/>
    <s v="TRANSPORTATION"/>
    <n v="35.442"/>
    <n v="600"/>
    <s v="USD"/>
    <n v="600"/>
    <n v="21265.200000000001"/>
    <n v="300"/>
    <s v="USD"/>
    <n v="300"/>
    <n v="10632.6"/>
    <n v="35.442"/>
    <n v="300"/>
    <n v="10632.6"/>
    <n v="1"/>
    <n v="3"/>
    <n v="2"/>
    <n v="2.5"/>
    <n v="7.5"/>
  </r>
  <r>
    <s v="DL-8060"/>
    <s v="Freight forwarder ABC"/>
    <x v="1"/>
    <s v="Mogadishu"/>
    <x v="4"/>
    <x v="16"/>
    <d v="2022-07-20T00:00:00"/>
    <d v="2022-07-30T00:00:00"/>
    <x v="0"/>
    <x v="6"/>
    <x v="0"/>
    <s v="Missing"/>
    <s v="Invoiced"/>
    <s v="TRANSPORTATION"/>
    <n v="35.356000000000002"/>
    <n v="600"/>
    <s v="USD"/>
    <n v="600"/>
    <n v="21213.600000000002"/>
    <n v="300"/>
    <s v="USD"/>
    <n v="300"/>
    <n v="10606.800000000001"/>
    <n v="35.356000000000002"/>
    <n v="300"/>
    <n v="10606.800000000001"/>
    <n v="1"/>
    <n v="1.5"/>
    <n v="1"/>
    <n v="1.25"/>
    <n v="3.75"/>
  </r>
  <r>
    <s v="DL-8061"/>
    <s v="Freight forwarder ABC"/>
    <x v="1"/>
    <s v="Zanzibar"/>
    <x v="2"/>
    <x v="13"/>
    <d v="2022-07-20T00:00:00"/>
    <d v="2022-07-29T00:00:00"/>
    <x v="0"/>
    <x v="6"/>
    <x v="0"/>
    <s v="Missing"/>
    <s v="Invoiced"/>
    <s v="TRANSPORTATION"/>
    <n v="35.036999999999999"/>
    <n v="600"/>
    <s v="USD"/>
    <n v="600"/>
    <n v="21022.2"/>
    <n v="300"/>
    <s v="USD"/>
    <n v="300"/>
    <n v="10511.1"/>
    <n v="35.036999999999999"/>
    <n v="300"/>
    <n v="10511.1"/>
    <n v="1"/>
    <n v="1.3499999999999999"/>
    <n v="0.9"/>
    <n v="1.125"/>
    <n v="3.375"/>
  </r>
  <r>
    <s v="DL-8062"/>
    <s v="Freight forwarder ABC"/>
    <x v="1"/>
    <s v="Mogadishu"/>
    <x v="1"/>
    <x v="1"/>
    <d v="2022-08-09T00:00:00"/>
    <d v="2022-08-18T00:00:00"/>
    <x v="0"/>
    <x v="7"/>
    <x v="0"/>
    <s v="Missing"/>
    <s v="Invoiced"/>
    <s v="TRANSPORTATION"/>
    <n v="35.430999999999997"/>
    <n v="600"/>
    <s v="USD"/>
    <n v="600"/>
    <n v="21258.6"/>
    <n v="300"/>
    <s v="USD"/>
    <n v="300"/>
    <n v="10629.3"/>
    <n v="35.430999999999997"/>
    <n v="300"/>
    <n v="10629.3"/>
    <n v="1"/>
    <n v="1.3499999999999999"/>
    <n v="0.9"/>
    <n v="1.125"/>
    <n v="3.375"/>
  </r>
  <r>
    <s v="DL-8063"/>
    <s v="Freight forwarder ABC"/>
    <x v="1"/>
    <s v="Mogadishu"/>
    <x v="4"/>
    <x v="16"/>
    <d v="2022-08-08T00:00:00"/>
    <d v="2022-08-20T00:00:00"/>
    <x v="0"/>
    <x v="7"/>
    <x v="0"/>
    <s v="Missing"/>
    <s v="Invoiced"/>
    <s v="TRANSPORTATION"/>
    <n v="35.283999999999999"/>
    <n v="600"/>
    <s v="USD"/>
    <n v="600"/>
    <n v="21170.399999999998"/>
    <n v="300"/>
    <s v="USD"/>
    <n v="300"/>
    <n v="10585.199999999999"/>
    <n v="35.283999999999999"/>
    <n v="300"/>
    <n v="10585.199999999999"/>
    <n v="1"/>
    <n v="1.7999999999999998"/>
    <n v="1.2000000000000002"/>
    <n v="1.5"/>
    <n v="4.5"/>
  </r>
  <r>
    <s v="DL-8064"/>
    <s v="Freight forwarder ABC"/>
    <x v="1"/>
    <s v="Mogadishu"/>
    <x v="2"/>
    <x v="2"/>
    <d v="2022-08-09T00:00:00"/>
    <d v="2022-08-22T00:00:00"/>
    <x v="0"/>
    <x v="7"/>
    <x v="0"/>
    <s v="Missing"/>
    <s v="Invoiced"/>
    <s v="TRANSPORTATION"/>
    <n v="35.618000000000002"/>
    <n v="600"/>
    <s v="USD"/>
    <n v="600"/>
    <n v="21370.800000000003"/>
    <n v="300"/>
    <s v="USD"/>
    <n v="300"/>
    <n v="10685.400000000001"/>
    <n v="35.618000000000002"/>
    <n v="300"/>
    <n v="10685.400000000001"/>
    <n v="1"/>
    <n v="1.95"/>
    <n v="1.3"/>
    <n v="1.625"/>
    <n v="4.875"/>
  </r>
  <r>
    <s v="DL-8065"/>
    <s v="Freight forwarder ABC"/>
    <x v="1"/>
    <s v="Mombasa"/>
    <x v="3"/>
    <x v="19"/>
    <d v="2022-08-08T00:00:00"/>
    <d v="2022-08-18T00:00:00"/>
    <x v="0"/>
    <x v="7"/>
    <x v="0"/>
    <s v="Missing"/>
    <s v="Invoiced"/>
    <s v="TRANSPORTATION"/>
    <n v="35.671999999999997"/>
    <n v="600"/>
    <s v="USD"/>
    <n v="600"/>
    <n v="21403.199999999997"/>
    <n v="300"/>
    <s v="USD"/>
    <n v="300"/>
    <n v="10701.599999999999"/>
    <n v="35.671999999999997"/>
    <n v="300"/>
    <n v="10701.599999999999"/>
    <n v="1"/>
    <n v="1.5"/>
    <n v="1"/>
    <n v="1.25"/>
    <n v="3.75"/>
  </r>
  <r>
    <s v="DL-8066"/>
    <s v="Freight forwarder ABC"/>
    <x v="1"/>
    <s v="Zanzibar"/>
    <x v="1"/>
    <x v="24"/>
    <d v="2022-07-29T00:00:00"/>
    <d v="2022-08-09T00:00:00"/>
    <x v="0"/>
    <x v="7"/>
    <x v="0"/>
    <s v="Missing"/>
    <s v="Invoiced"/>
    <s v="TRANSPORTATION"/>
    <n v="35.076000000000001"/>
    <n v="600"/>
    <s v="USD"/>
    <n v="600"/>
    <n v="21045.599999999999"/>
    <n v="300"/>
    <s v="USD"/>
    <n v="300"/>
    <n v="10522.8"/>
    <n v="35.076000000000001"/>
    <n v="300"/>
    <n v="10522.8"/>
    <n v="1"/>
    <n v="1.65"/>
    <n v="1.1000000000000001"/>
    <n v="1.375"/>
    <n v="4.125"/>
  </r>
  <r>
    <s v="DL-8067"/>
    <s v="Freight forwarder ABC"/>
    <x v="1"/>
    <s v="Marrakech"/>
    <x v="4"/>
    <x v="21"/>
    <d v="2022-08-08T00:00:00"/>
    <d v="2022-08-17T00:00:00"/>
    <x v="0"/>
    <x v="7"/>
    <x v="0"/>
    <s v="Missing"/>
    <s v="Invoiced"/>
    <s v="TRANSPORTATION"/>
    <n v="35.222000000000001"/>
    <n v="600"/>
    <s v="USD"/>
    <n v="600"/>
    <n v="21133.200000000001"/>
    <n v="300"/>
    <s v="USD"/>
    <n v="300"/>
    <n v="10566.6"/>
    <n v="35.222000000000001"/>
    <n v="300"/>
    <n v="10566.6"/>
    <n v="1"/>
    <n v="1.3499999999999999"/>
    <n v="0.9"/>
    <n v="1.125"/>
    <n v="3.375"/>
  </r>
  <r>
    <s v="DL-8068"/>
    <s v="Freight forwarder ABC"/>
    <x v="1"/>
    <s v="Mogadishu"/>
    <x v="2"/>
    <x v="2"/>
    <d v="2022-08-09T00:00:00"/>
    <d v="2022-08-23T00:00:00"/>
    <x v="0"/>
    <x v="7"/>
    <x v="0"/>
    <s v="Missing"/>
    <s v="Invoiced"/>
    <s v="TRANSPORTATION"/>
    <n v="35.661999999999999"/>
    <n v="600"/>
    <s v="USD"/>
    <n v="600"/>
    <n v="21397.200000000001"/>
    <n v="300"/>
    <s v="USD"/>
    <n v="300"/>
    <n v="10698.6"/>
    <n v="35.661999999999999"/>
    <n v="300"/>
    <n v="10698.6"/>
    <n v="1"/>
    <n v="2.1"/>
    <n v="1.4000000000000001"/>
    <n v="1.75"/>
    <n v="5.25"/>
  </r>
  <r>
    <s v="DL-8069"/>
    <s v="Freight forwarder ABC"/>
    <x v="1"/>
    <s v="Marrakech"/>
    <x v="3"/>
    <x v="4"/>
    <d v="2022-08-09T00:00:00"/>
    <d v="2022-08-22T00:00:00"/>
    <x v="0"/>
    <x v="7"/>
    <x v="0"/>
    <s v="Missing"/>
    <s v="Invoiced"/>
    <s v="TRANSPORTATION"/>
    <n v="35.085000000000001"/>
    <n v="600"/>
    <s v="USD"/>
    <n v="600"/>
    <n v="21051"/>
    <n v="300"/>
    <s v="USD"/>
    <n v="300"/>
    <n v="10525.5"/>
    <n v="35.085000000000001"/>
    <n v="300"/>
    <n v="10525.5"/>
    <n v="1"/>
    <n v="1.95"/>
    <n v="1.3"/>
    <n v="1.625"/>
    <n v="4.875"/>
  </r>
  <r>
    <s v="DL-8070"/>
    <s v="Freight forwarder ABC"/>
    <x v="1"/>
    <s v="Zanzibar"/>
    <x v="3"/>
    <x v="10"/>
    <d v="2022-08-09T00:00:00"/>
    <d v="2022-08-25T00:00:00"/>
    <x v="0"/>
    <x v="7"/>
    <x v="0"/>
    <s v="Missing"/>
    <s v="Invoiced"/>
    <s v="TRANSPORTATION"/>
    <n v="35.369999999999997"/>
    <n v="600"/>
    <s v="USD"/>
    <n v="600"/>
    <n v="21222"/>
    <n v="300"/>
    <s v="USD"/>
    <n v="300"/>
    <n v="10611"/>
    <n v="35.369999999999997"/>
    <n v="300"/>
    <n v="10611"/>
    <n v="1"/>
    <n v="2.4"/>
    <n v="1.6"/>
    <n v="2"/>
    <n v="6"/>
  </r>
  <r>
    <s v="DL-8071"/>
    <s v="Freight forwarder ABC"/>
    <x v="1"/>
    <s v="Addis Ababa"/>
    <x v="4"/>
    <x v="8"/>
    <d v="2022-08-09T00:00:00"/>
    <d v="2022-08-22T00:00:00"/>
    <x v="0"/>
    <x v="7"/>
    <x v="0"/>
    <s v="Missing"/>
    <s v="Invoiced"/>
    <s v="TRANSPORTATION"/>
    <n v="35.551000000000002"/>
    <n v="600"/>
    <s v="USD"/>
    <n v="600"/>
    <n v="21330.600000000002"/>
    <n v="300"/>
    <s v="USD"/>
    <n v="300"/>
    <n v="10665.300000000001"/>
    <n v="35.551000000000002"/>
    <n v="300"/>
    <n v="10665.300000000001"/>
    <n v="1"/>
    <n v="1.95"/>
    <n v="1.3"/>
    <n v="1.625"/>
    <n v="4.875"/>
  </r>
  <r>
    <s v="DL-8072"/>
    <s v="Freight forwarder ABC"/>
    <x v="1"/>
    <s v="Addis Ababa"/>
    <x v="2"/>
    <x v="14"/>
    <d v="2022-08-09T00:00:00"/>
    <d v="2022-08-19T00:00:00"/>
    <x v="0"/>
    <x v="7"/>
    <x v="0"/>
    <s v="Missing"/>
    <s v="Invoiced"/>
    <s v="TRANSPORTATION"/>
    <n v="35.627000000000002"/>
    <n v="600"/>
    <s v="USD"/>
    <n v="600"/>
    <n v="21376.2"/>
    <n v="300"/>
    <s v="USD"/>
    <n v="300"/>
    <n v="10688.1"/>
    <n v="35.627000000000002"/>
    <n v="300"/>
    <n v="10688.1"/>
    <n v="1"/>
    <n v="1.5"/>
    <n v="1"/>
    <n v="1.25"/>
    <n v="3.75"/>
  </r>
  <r>
    <s v="DL-8073"/>
    <s v="Freight forwarder ABC"/>
    <x v="1"/>
    <s v="Addis Ababa"/>
    <x v="1"/>
    <x v="17"/>
    <d v="2022-08-08T00:00:00"/>
    <d v="2022-08-20T00:00:00"/>
    <x v="0"/>
    <x v="7"/>
    <x v="0"/>
    <s v="Missing"/>
    <s v="Invoiced"/>
    <s v="TRANSPORTATION"/>
    <n v="35.408999999999999"/>
    <n v="600"/>
    <s v="USD"/>
    <n v="600"/>
    <n v="21245.399999999998"/>
    <n v="300"/>
    <s v="USD"/>
    <n v="300"/>
    <n v="10622.699999999999"/>
    <n v="35.408999999999999"/>
    <n v="300"/>
    <n v="10622.699999999999"/>
    <n v="1"/>
    <n v="1.7999999999999998"/>
    <n v="1.2000000000000002"/>
    <n v="1.5"/>
    <n v="4.5"/>
  </r>
  <r>
    <s v="DL-8074"/>
    <s v="Freight forwarder ABC"/>
    <x v="1"/>
    <s v="Marrakech"/>
    <x v="2"/>
    <x v="22"/>
    <d v="2022-08-10T00:00:00"/>
    <d v="2022-08-22T00:00:00"/>
    <x v="0"/>
    <x v="7"/>
    <x v="0"/>
    <s v="Missing"/>
    <s v="Invoiced"/>
    <s v="TRANSPORTATION"/>
    <n v="35.091000000000001"/>
    <n v="600"/>
    <s v="USD"/>
    <n v="600"/>
    <n v="21054.600000000002"/>
    <n v="300"/>
    <s v="USD"/>
    <n v="300"/>
    <n v="10527.300000000001"/>
    <n v="35.091000000000001"/>
    <n v="300"/>
    <n v="10527.300000000001"/>
    <n v="1"/>
    <n v="1.7999999999999998"/>
    <n v="1.2000000000000002"/>
    <n v="1.5"/>
    <n v="4.5"/>
  </r>
  <r>
    <s v="DL-8075"/>
    <s v="Freight forwarder ABC"/>
    <x v="1"/>
    <s v="Zanzibar"/>
    <x v="4"/>
    <x v="12"/>
    <d v="2022-08-11T00:00:00"/>
    <d v="2022-08-24T00:00:00"/>
    <x v="0"/>
    <x v="7"/>
    <x v="0"/>
    <s v="Missing"/>
    <s v="Invoiced"/>
    <s v="TRANSPORTATION"/>
    <n v="35.024999999999999"/>
    <n v="600"/>
    <s v="USD"/>
    <n v="600"/>
    <n v="21015"/>
    <n v="300"/>
    <s v="USD"/>
    <n v="300"/>
    <n v="10507.5"/>
    <n v="35.024999999999999"/>
    <n v="300"/>
    <n v="10507.5"/>
    <n v="1"/>
    <n v="1.95"/>
    <n v="1.3"/>
    <n v="1.625"/>
    <n v="4.875"/>
  </r>
  <r>
    <s v="DL-8076"/>
    <s v="Freight forwarder ABC"/>
    <x v="1"/>
    <s v="Addis Ababa"/>
    <x v="4"/>
    <x v="8"/>
    <d v="2022-08-10T00:00:00"/>
    <d v="2022-08-19T00:00:00"/>
    <x v="0"/>
    <x v="7"/>
    <x v="0"/>
    <s v="Missing"/>
    <s v="Invoiced"/>
    <s v="TRANSPORTATION"/>
    <n v="35.658999999999999"/>
    <n v="600"/>
    <s v="USD"/>
    <n v="600"/>
    <n v="21395.399999999998"/>
    <n v="300"/>
    <s v="USD"/>
    <n v="300"/>
    <n v="10697.699999999999"/>
    <n v="35.658999999999999"/>
    <n v="300"/>
    <n v="10697.699999999999"/>
    <n v="1"/>
    <n v="1.3499999999999999"/>
    <n v="0.9"/>
    <n v="1.125"/>
    <n v="3.375"/>
  </r>
  <r>
    <s v="DL-8077"/>
    <s v="Freight forwarder ABC"/>
    <x v="1"/>
    <s v="Mombasa"/>
    <x v="2"/>
    <x v="3"/>
    <d v="2022-08-22T00:00:00"/>
    <d v="2022-08-30T00:00:00"/>
    <x v="0"/>
    <x v="7"/>
    <x v="0"/>
    <s v="Missing"/>
    <s v="Invoiced"/>
    <s v="TRANSPORTATION"/>
    <n v="35.448"/>
    <n v="600"/>
    <s v="USD"/>
    <n v="600"/>
    <n v="21268.799999999999"/>
    <n v="300"/>
    <s v="USD"/>
    <n v="300"/>
    <n v="10634.4"/>
    <n v="35.448"/>
    <n v="300"/>
    <n v="10634.4"/>
    <n v="1"/>
    <n v="1.2"/>
    <n v="0.8"/>
    <n v="1"/>
    <n v="3"/>
  </r>
  <r>
    <s v="DL-8078"/>
    <s v="Freight forwarder ABC"/>
    <x v="1"/>
    <s v="Mogadishu"/>
    <x v="1"/>
    <x v="1"/>
    <d v="2022-08-25T00:00:00"/>
    <d v="2022-09-03T00:00:00"/>
    <x v="0"/>
    <x v="8"/>
    <x v="0"/>
    <s v="Missing"/>
    <s v="Invoiced"/>
    <s v="TRANSPORTATION"/>
    <n v="35.332000000000001"/>
    <n v="600"/>
    <s v="USD"/>
    <n v="600"/>
    <n v="21199.200000000001"/>
    <n v="300"/>
    <s v="USD"/>
    <n v="300"/>
    <n v="10599.6"/>
    <n v="35.332000000000001"/>
    <n v="300"/>
    <n v="10599.6"/>
    <n v="1"/>
    <n v="1.3499999999999999"/>
    <n v="0.9"/>
    <n v="1.125"/>
    <n v="3.375"/>
  </r>
  <r>
    <s v="DL-8080"/>
    <s v="Freight forwarder ABC"/>
    <x v="0"/>
    <s v="Addis Ababa"/>
    <x v="4"/>
    <x v="8"/>
    <d v="2022-05-05T00:00:00"/>
    <d v="2022-05-17T00:00:00"/>
    <x v="0"/>
    <x v="4"/>
    <x v="0"/>
    <s v="Paid"/>
    <s v="Invoiced"/>
    <s v="TRANSPORTATION"/>
    <n v="26.302"/>
    <n v="600"/>
    <s v="USD"/>
    <n v="600"/>
    <n v="15781.199999999999"/>
    <n v="300"/>
    <s v="USD"/>
    <n v="300"/>
    <n v="7890.5999999999995"/>
    <n v="26.302"/>
    <n v="300"/>
    <n v="7890.5999999999995"/>
    <n v="1"/>
    <n v="1.7999999999999998"/>
    <n v="1.2000000000000002"/>
    <n v="1.5"/>
    <n v="4.5"/>
  </r>
  <r>
    <s v="DL-8081"/>
    <s v="Freight forwarder ABC"/>
    <x v="0"/>
    <s v="Marrakech"/>
    <x v="3"/>
    <x v="4"/>
    <d v="2022-05-05T00:00:00"/>
    <d v="2022-05-17T00:00:00"/>
    <x v="0"/>
    <x v="4"/>
    <x v="0"/>
    <s v="Paid"/>
    <s v="Invoiced"/>
    <s v="TRANSPORTATION"/>
    <n v="4.6740000000000004"/>
    <n v="600"/>
    <s v="USD"/>
    <n v="600"/>
    <n v="2804.4"/>
    <n v="300"/>
    <s v="USD"/>
    <n v="300"/>
    <n v="1402.2"/>
    <n v="4.6740000000000004"/>
    <n v="300"/>
    <n v="1402.2"/>
    <n v="1"/>
    <n v="1.7999999999999998"/>
    <n v="1.2000000000000002"/>
    <n v="1.5"/>
    <n v="4.5"/>
  </r>
  <r>
    <s v="DL-8082"/>
    <s v="Freight forwarder ABC"/>
    <x v="0"/>
    <s v="Mogadishu"/>
    <x v="0"/>
    <x v="0"/>
    <d v="2022-05-05T00:00:00"/>
    <d v="2022-05-14T00:00:00"/>
    <x v="0"/>
    <x v="4"/>
    <x v="0"/>
    <s v="Paid"/>
    <s v="Invoiced"/>
    <s v="TRANSPORTATION"/>
    <n v="30.626999999999999"/>
    <n v="600"/>
    <s v="USD"/>
    <n v="600"/>
    <n v="18376.2"/>
    <n v="300"/>
    <s v="USD"/>
    <n v="300"/>
    <n v="9188.1"/>
    <n v="30.627000000000002"/>
    <n v="300"/>
    <n v="9188.1"/>
    <n v="1"/>
    <n v="1.3499999999999999"/>
    <n v="0.9"/>
    <n v="1.125"/>
    <n v="3.375"/>
  </r>
  <r>
    <s v="DL-8083"/>
    <s v="Freight forwarder ABC"/>
    <x v="0"/>
    <s v="Mogadishu"/>
    <x v="1"/>
    <x v="1"/>
    <d v="2022-05-05T00:00:00"/>
    <d v="2022-05-16T00:00:00"/>
    <x v="0"/>
    <x v="4"/>
    <x v="0"/>
    <s v="Paid"/>
    <s v="Invoiced"/>
    <s v="TRANSPORTATION"/>
    <n v="31.004000000000001"/>
    <n v="600"/>
    <s v="USD"/>
    <n v="600"/>
    <n v="18602.400000000001"/>
    <n v="300"/>
    <s v="USD"/>
    <n v="300"/>
    <n v="9301.2000000000007"/>
    <n v="31.004000000000001"/>
    <n v="300"/>
    <n v="9301.2000000000007"/>
    <n v="1"/>
    <n v="1.65"/>
    <n v="1.1000000000000001"/>
    <n v="1.375"/>
    <n v="4.125"/>
  </r>
  <r>
    <s v="DL-8084"/>
    <s v="Freight forwarder ABC"/>
    <x v="0"/>
    <s v="Marrakech"/>
    <x v="4"/>
    <x v="21"/>
    <d v="2022-05-05T00:00:00"/>
    <d v="2022-05-14T00:00:00"/>
    <x v="0"/>
    <x v="4"/>
    <x v="0"/>
    <s v="Paid"/>
    <s v="Invoiced"/>
    <s v="TRANSPORTATION"/>
    <n v="31.367000000000001"/>
    <n v="600"/>
    <s v="USD"/>
    <n v="600"/>
    <n v="18820.2"/>
    <n v="300"/>
    <s v="USD"/>
    <n v="300"/>
    <n v="9410.1"/>
    <n v="31.367000000000001"/>
    <n v="300"/>
    <n v="9410.1"/>
    <n v="1"/>
    <n v="1.3499999999999999"/>
    <n v="0.9"/>
    <n v="1.125"/>
    <n v="3.375"/>
  </r>
  <r>
    <s v="DL-8090"/>
    <s v="Freight forwarder ABC"/>
    <x v="2"/>
    <s v="Mombasa"/>
    <x v="4"/>
    <x v="6"/>
    <d v="2022-01-15T00:00:00"/>
    <d v="2022-02-09T00:00:00"/>
    <x v="0"/>
    <x v="1"/>
    <x v="0"/>
    <s v="Paid"/>
    <s v="Paid"/>
    <s v="TRANSPORTATION"/>
    <n v="30.06"/>
    <n v="600"/>
    <s v="USD"/>
    <n v="600"/>
    <n v="18036"/>
    <n v="300"/>
    <s v="USD"/>
    <n v="300"/>
    <n v="9018"/>
    <n v="30.06"/>
    <n v="300"/>
    <n v="9018"/>
    <n v="1"/>
    <n v="3.75"/>
    <n v="2.5"/>
    <n v="3.125"/>
    <n v="9.375"/>
  </r>
  <r>
    <s v="DL-8092"/>
    <s v="Freight forwarder ABC"/>
    <x v="2"/>
    <s v="Marrakech"/>
    <x v="4"/>
    <x v="21"/>
    <d v="2022-01-20T00:00:00"/>
    <d v="2022-02-11T00:00:00"/>
    <x v="0"/>
    <x v="1"/>
    <x v="0"/>
    <s v="Paid"/>
    <s v="Invoiced"/>
    <s v="TRANSPORTATION"/>
    <n v="33.066000000000003"/>
    <n v="600"/>
    <s v="USD"/>
    <n v="600"/>
    <n v="19839.600000000002"/>
    <n v="300"/>
    <s v="USD"/>
    <n v="300"/>
    <n v="9919.8000000000011"/>
    <n v="33.066000000000003"/>
    <n v="300"/>
    <n v="9919.8000000000011"/>
    <n v="1"/>
    <n v="3.3"/>
    <n v="2.2000000000000002"/>
    <n v="2.75"/>
    <n v="8.25"/>
  </r>
  <r>
    <s v="DL-8094"/>
    <s v="Freight forwarder ABC"/>
    <x v="2"/>
    <s v="Addis Ababa"/>
    <x v="3"/>
    <x v="7"/>
    <d v="2022-01-14T00:00:00"/>
    <d v="2022-02-08T00:00:00"/>
    <x v="0"/>
    <x v="1"/>
    <x v="0"/>
    <s v="Paid"/>
    <s v="Paid"/>
    <s v="TRANSPORTATION"/>
    <n v="30.06"/>
    <n v="600"/>
    <s v="USD"/>
    <n v="600"/>
    <n v="18036"/>
    <n v="300"/>
    <s v="USD"/>
    <n v="300"/>
    <n v="9018"/>
    <n v="30.06"/>
    <n v="300"/>
    <n v="9018"/>
    <n v="1"/>
    <n v="3.75"/>
    <n v="2.5"/>
    <n v="3.125"/>
    <n v="9.375"/>
  </r>
  <r>
    <s v="DL-8096"/>
    <s v="Freight forwarder ABC"/>
    <x v="2"/>
    <s v="Mombasa"/>
    <x v="3"/>
    <x v="19"/>
    <d v="2022-01-15T00:00:00"/>
    <d v="2022-02-08T00:00:00"/>
    <x v="0"/>
    <x v="1"/>
    <x v="0"/>
    <s v="Paid"/>
    <s v="Paid"/>
    <s v="TRANSPORTATION"/>
    <n v="30.06"/>
    <n v="600"/>
    <s v="USD"/>
    <n v="600"/>
    <n v="18036"/>
    <n v="300"/>
    <s v="USD"/>
    <n v="300"/>
    <n v="9018"/>
    <n v="30.06"/>
    <n v="300"/>
    <n v="9018"/>
    <n v="1"/>
    <n v="3.5999999999999996"/>
    <n v="2.4000000000000004"/>
    <n v="3"/>
    <n v="9"/>
  </r>
  <r>
    <s v="DL-8098"/>
    <s v="Freight forwarder ABC"/>
    <x v="2"/>
    <s v="Marrakech"/>
    <x v="3"/>
    <x v="4"/>
    <d v="2022-01-20T00:00:00"/>
    <d v="2022-02-11T00:00:00"/>
    <x v="0"/>
    <x v="1"/>
    <x v="0"/>
    <s v="Paid"/>
    <s v="Invoiced"/>
    <s v="TRANSPORTATION"/>
    <n v="30.06"/>
    <n v="600"/>
    <s v="USD"/>
    <n v="600"/>
    <n v="18036"/>
    <n v="300"/>
    <s v="USD"/>
    <n v="300"/>
    <n v="9018"/>
    <n v="30.06"/>
    <n v="300"/>
    <n v="9018"/>
    <n v="1"/>
    <n v="3.3"/>
    <n v="2.2000000000000002"/>
    <n v="2.75"/>
    <n v="8.25"/>
  </r>
  <r>
    <s v="DL-8100"/>
    <s v="Freight forwarder ABC"/>
    <x v="2"/>
    <s v="Mogadishu"/>
    <x v="2"/>
    <x v="2"/>
    <d v="2022-01-15T00:00:00"/>
    <d v="2022-02-09T00:00:00"/>
    <x v="0"/>
    <x v="1"/>
    <x v="0"/>
    <s v="Paid"/>
    <s v="Paid"/>
    <s v="TRANSPORTATION"/>
    <n v="30.06"/>
    <n v="600"/>
    <s v="USD"/>
    <n v="600"/>
    <n v="18036"/>
    <n v="300"/>
    <s v="USD"/>
    <n v="300"/>
    <n v="9018"/>
    <n v="30.06"/>
    <n v="300"/>
    <n v="9018"/>
    <n v="1"/>
    <n v="3.75"/>
    <n v="2.5"/>
    <n v="3.125"/>
    <n v="9.375"/>
  </r>
  <r>
    <s v="DL-8102"/>
    <s v="Freight forwarder ABC"/>
    <x v="2"/>
    <s v="Zanzibar"/>
    <x v="2"/>
    <x v="13"/>
    <d v="2022-01-14T00:00:00"/>
    <d v="2022-02-08T00:00:00"/>
    <x v="0"/>
    <x v="1"/>
    <x v="0"/>
    <s v="Paid"/>
    <s v="Paid"/>
    <s v="TRANSPORTATION"/>
    <n v="33.066000000000003"/>
    <n v="600"/>
    <s v="USD"/>
    <n v="600"/>
    <n v="19839.600000000002"/>
    <n v="300"/>
    <s v="USD"/>
    <n v="300"/>
    <n v="9919.8000000000011"/>
    <n v="33.066000000000003"/>
    <n v="300"/>
    <n v="9919.8000000000011"/>
    <n v="1"/>
    <n v="3.75"/>
    <n v="2.5"/>
    <n v="3.125"/>
    <n v="9.375"/>
  </r>
  <r>
    <s v="DL-8104"/>
    <s v="Freight forwarder ABC"/>
    <x v="2"/>
    <s v="Mombasa"/>
    <x v="2"/>
    <x v="3"/>
    <d v="2022-01-15T00:00:00"/>
    <d v="2022-02-11T00:00:00"/>
    <x v="0"/>
    <x v="1"/>
    <x v="0"/>
    <s v="Paid"/>
    <s v="Invoiced"/>
    <s v="TRANSPORTATION"/>
    <n v="30.06"/>
    <n v="600"/>
    <s v="USD"/>
    <n v="600"/>
    <n v="18036"/>
    <n v="300"/>
    <s v="USD"/>
    <n v="300"/>
    <n v="9018"/>
    <n v="30.06"/>
    <n v="300"/>
    <n v="9018"/>
    <n v="1"/>
    <n v="4.05"/>
    <n v="2.7"/>
    <n v="3.375"/>
    <n v="10.125"/>
  </r>
  <r>
    <s v="DL-8106"/>
    <s v="Freight forwarder ABC"/>
    <x v="2"/>
    <s v="Mombasa"/>
    <x v="2"/>
    <x v="3"/>
    <d v="2022-01-21T00:00:00"/>
    <d v="2022-02-17T00:00:00"/>
    <x v="0"/>
    <x v="1"/>
    <x v="0"/>
    <s v="Paid"/>
    <s v="Invoiced"/>
    <s v="TRANSPORTATION"/>
    <n v="30.06"/>
    <n v="600"/>
    <s v="USD"/>
    <n v="600"/>
    <n v="18036"/>
    <n v="300"/>
    <s v="USD"/>
    <n v="300"/>
    <n v="9018"/>
    <n v="30.06"/>
    <n v="300"/>
    <n v="9018"/>
    <n v="1"/>
    <n v="4.05"/>
    <n v="2.7"/>
    <n v="3.375"/>
    <n v="10.125"/>
  </r>
  <r>
    <s v="DL-8108"/>
    <s v="Freight forwarder ABC"/>
    <x v="2"/>
    <s v="Mogadishu"/>
    <x v="0"/>
    <x v="0"/>
    <d v="2022-01-23T00:00:00"/>
    <d v="2022-02-15T00:00:00"/>
    <x v="0"/>
    <x v="1"/>
    <x v="0"/>
    <s v="Paid"/>
    <s v="Invoiced"/>
    <s v="TRANSPORTATION"/>
    <n v="30.06"/>
    <n v="600"/>
    <s v="USD"/>
    <n v="600"/>
    <n v="18036"/>
    <n v="300"/>
    <s v="USD"/>
    <n v="300"/>
    <n v="9018"/>
    <n v="30.06"/>
    <n v="300"/>
    <n v="9018"/>
    <n v="1"/>
    <n v="3.4499999999999997"/>
    <n v="2.3000000000000003"/>
    <n v="2.875"/>
    <n v="8.625"/>
  </r>
  <r>
    <s v="DL-8110"/>
    <s v="Freight forwarder ABC"/>
    <x v="2"/>
    <s v="Addis Ababa"/>
    <x v="0"/>
    <x v="23"/>
    <d v="2022-01-22T00:00:00"/>
    <d v="2022-02-19T00:00:00"/>
    <x v="0"/>
    <x v="1"/>
    <x v="0"/>
    <s v="Paid"/>
    <s v="Invoiced"/>
    <s v="TRANSPORTATION"/>
    <n v="30.06"/>
    <n v="600"/>
    <s v="USD"/>
    <n v="600"/>
    <n v="18036"/>
    <n v="300"/>
    <s v="USD"/>
    <n v="300"/>
    <n v="9018"/>
    <n v="30.06"/>
    <n v="300"/>
    <n v="9018"/>
    <n v="1"/>
    <n v="4.2"/>
    <n v="2.8000000000000003"/>
    <n v="3.5"/>
    <n v="10.5"/>
  </r>
  <r>
    <s v="DL-8112"/>
    <s v="Freight forwarder ABC"/>
    <x v="2"/>
    <s v="Addis Ababa"/>
    <x v="2"/>
    <x v="14"/>
    <d v="2022-01-23T00:00:00"/>
    <d v="2022-02-09T00:00:00"/>
    <x v="0"/>
    <x v="1"/>
    <x v="0"/>
    <s v="Paid"/>
    <s v="Paid"/>
    <s v="TRANSPORTATION"/>
    <n v="33.066000000000003"/>
    <n v="600"/>
    <s v="USD"/>
    <n v="600"/>
    <n v="19839.600000000002"/>
    <n v="300"/>
    <s v="USD"/>
    <n v="300"/>
    <n v="9919.8000000000011"/>
    <n v="33.066000000000003"/>
    <n v="300"/>
    <n v="9919.8000000000011"/>
    <n v="1"/>
    <n v="2.5499999999999998"/>
    <n v="1.7000000000000002"/>
    <n v="2.125"/>
    <n v="6.375"/>
  </r>
  <r>
    <s v="DL-8114"/>
    <s v="Freight forwarder ABC"/>
    <x v="2"/>
    <s v="Mogadishu"/>
    <x v="0"/>
    <x v="0"/>
    <d v="2022-01-21T00:00:00"/>
    <d v="2022-02-15T00:00:00"/>
    <x v="0"/>
    <x v="1"/>
    <x v="0"/>
    <s v="Paid"/>
    <s v="Invoiced"/>
    <s v="TRANSPORTATION"/>
    <n v="30.06"/>
    <n v="600"/>
    <s v="USD"/>
    <n v="600"/>
    <n v="18036"/>
    <n v="300"/>
    <s v="USD"/>
    <n v="300"/>
    <n v="9018"/>
    <n v="30.06"/>
    <n v="300"/>
    <n v="9018"/>
    <n v="1"/>
    <n v="3.75"/>
    <n v="2.5"/>
    <n v="3.125"/>
    <n v="9.375"/>
  </r>
  <r>
    <s v="DL-8116"/>
    <s v="Freight forwarder ABC"/>
    <x v="2"/>
    <s v="Mombasa"/>
    <x v="2"/>
    <x v="3"/>
    <d v="2022-01-20T00:00:00"/>
    <d v="2022-02-11T00:00:00"/>
    <x v="0"/>
    <x v="1"/>
    <x v="0"/>
    <s v="Paid"/>
    <s v="Invoiced"/>
    <s v="TRANSPORTATION"/>
    <n v="30.06"/>
    <n v="600"/>
    <s v="USD"/>
    <n v="600"/>
    <n v="18036"/>
    <n v="300"/>
    <s v="USD"/>
    <n v="300"/>
    <n v="9018"/>
    <n v="30.06"/>
    <n v="300"/>
    <n v="9018"/>
    <n v="1"/>
    <n v="3.3"/>
    <n v="2.2000000000000002"/>
    <n v="2.75"/>
    <n v="8.25"/>
  </r>
  <r>
    <s v="DL-8118"/>
    <s v="Freight forwarder ABC"/>
    <x v="2"/>
    <s v="Addis Ababa"/>
    <x v="2"/>
    <x v="14"/>
    <d v="2022-01-20T00:00:00"/>
    <d v="2022-02-08T00:00:00"/>
    <x v="0"/>
    <x v="1"/>
    <x v="0"/>
    <s v="Paid"/>
    <s v="Paid"/>
    <s v="TRANSPORTATION"/>
    <n v="30.06"/>
    <n v="600"/>
    <s v="USD"/>
    <n v="600"/>
    <n v="18036"/>
    <n v="300"/>
    <s v="USD"/>
    <n v="300"/>
    <n v="9018"/>
    <n v="30.06"/>
    <n v="300"/>
    <n v="9018"/>
    <n v="1"/>
    <n v="2.85"/>
    <n v="1.9000000000000001"/>
    <n v="2.375"/>
    <n v="7.125"/>
  </r>
  <r>
    <s v="DL-8120"/>
    <s v="Freight forwarder ABC"/>
    <x v="2"/>
    <s v="Marrakech"/>
    <x v="3"/>
    <x v="4"/>
    <d v="2022-02-17T00:00:00"/>
    <d v="2022-03-15T00:00:00"/>
    <x v="0"/>
    <x v="2"/>
    <x v="0"/>
    <s v="Invoiced"/>
    <s v="Invoiced"/>
    <s v="TRANSPORTATION"/>
    <n v="30.06"/>
    <n v="600"/>
    <s v="USD"/>
    <n v="600"/>
    <n v="18036"/>
    <n v="300"/>
    <s v="USD"/>
    <n v="300"/>
    <n v="9018"/>
    <n v="30.06"/>
    <n v="300"/>
    <n v="9018"/>
    <n v="1"/>
    <n v="3.9"/>
    <n v="2.6"/>
    <n v="3.25"/>
    <n v="9.75"/>
  </r>
  <r>
    <s v="DL-8122"/>
    <s v="Freight forwarder ABC"/>
    <x v="2"/>
    <s v="Mogadishu"/>
    <x v="1"/>
    <x v="1"/>
    <d v="2022-01-25T00:00:00"/>
    <d v="2022-02-11T00:00:00"/>
    <x v="0"/>
    <x v="1"/>
    <x v="0"/>
    <s v="Paid"/>
    <s v="Paid"/>
    <s v="TRANSPORTATION"/>
    <n v="30.06"/>
    <n v="600"/>
    <s v="USD"/>
    <n v="600"/>
    <n v="18036"/>
    <n v="300"/>
    <s v="USD"/>
    <n v="300"/>
    <n v="9018"/>
    <n v="30.06"/>
    <n v="300"/>
    <n v="9018"/>
    <n v="1"/>
    <n v="2.5499999999999998"/>
    <n v="1.7000000000000002"/>
    <n v="2.125"/>
    <n v="6.375"/>
  </r>
  <r>
    <s v="DL-8124"/>
    <s v="Freight forwarder ABC"/>
    <x v="2"/>
    <s v="Mogadishu"/>
    <x v="3"/>
    <x v="20"/>
    <d v="2022-01-23T00:00:00"/>
    <d v="2022-02-09T00:00:00"/>
    <x v="0"/>
    <x v="1"/>
    <x v="0"/>
    <s v="Paid"/>
    <s v="Paid"/>
    <s v="TRANSPORTATION"/>
    <n v="30.06"/>
    <n v="600"/>
    <s v="USD"/>
    <n v="600"/>
    <n v="18036"/>
    <n v="300"/>
    <s v="USD"/>
    <n v="300"/>
    <n v="9018"/>
    <n v="30.06"/>
    <n v="300"/>
    <n v="9018"/>
    <n v="1"/>
    <n v="2.5499999999999998"/>
    <n v="1.7000000000000002"/>
    <n v="2.125"/>
    <n v="6.375"/>
  </r>
  <r>
    <s v="DL-8126"/>
    <s v="Freight forwarder ABC"/>
    <x v="2"/>
    <s v="Mogadishu"/>
    <x v="0"/>
    <x v="0"/>
    <d v="2022-01-20T00:00:00"/>
    <d v="2022-02-09T00:00:00"/>
    <x v="0"/>
    <x v="1"/>
    <x v="0"/>
    <s v="Paid"/>
    <s v="Paid"/>
    <s v="TRANSPORTATION"/>
    <n v="33.066000000000003"/>
    <n v="600"/>
    <s v="USD"/>
    <n v="600"/>
    <n v="19839.600000000002"/>
    <n v="300"/>
    <s v="USD"/>
    <n v="300"/>
    <n v="9919.8000000000011"/>
    <n v="33.066000000000003"/>
    <n v="300"/>
    <n v="9919.8000000000011"/>
    <n v="1"/>
    <n v="3"/>
    <n v="2"/>
    <n v="2.5"/>
    <n v="7.5"/>
  </r>
  <r>
    <s v="DL-8128"/>
    <s v="Freight forwarder ABC"/>
    <x v="2"/>
    <s v="Zanzibar"/>
    <x v="2"/>
    <x v="13"/>
    <d v="2022-01-23T00:00:00"/>
    <d v="2022-02-11T00:00:00"/>
    <x v="0"/>
    <x v="1"/>
    <x v="0"/>
    <s v="Paid"/>
    <s v="Invoiced"/>
    <s v="TRANSPORTATION"/>
    <n v="33.066000000000003"/>
    <n v="600"/>
    <s v="USD"/>
    <n v="600"/>
    <n v="19839.600000000002"/>
    <n v="300"/>
    <s v="USD"/>
    <n v="300"/>
    <n v="9919.8000000000011"/>
    <n v="33.066000000000003"/>
    <n v="300"/>
    <n v="9919.8000000000011"/>
    <n v="1"/>
    <n v="2.85"/>
    <n v="1.9000000000000001"/>
    <n v="2.375"/>
    <n v="7.125"/>
  </r>
  <r>
    <s v="DL-8130"/>
    <s v="Freight forwarder ABC"/>
    <x v="2"/>
    <s v="Addis Ababa"/>
    <x v="2"/>
    <x v="14"/>
    <d v="2022-01-27T00:00:00"/>
    <d v="2022-02-22T00:00:00"/>
    <x v="0"/>
    <x v="1"/>
    <x v="0"/>
    <s v="Paid"/>
    <s v="Invoiced"/>
    <s v="TRANSPORTATION"/>
    <n v="33.066000000000003"/>
    <n v="600"/>
    <s v="USD"/>
    <n v="600"/>
    <n v="19839.600000000002"/>
    <n v="300"/>
    <s v="USD"/>
    <n v="300"/>
    <n v="9919.8000000000011"/>
    <n v="33.066000000000003"/>
    <n v="300"/>
    <n v="9919.8000000000011"/>
    <n v="1"/>
    <n v="3.9"/>
    <n v="2.6"/>
    <n v="3.25"/>
    <n v="9.75"/>
  </r>
  <r>
    <s v="DL-8132"/>
    <s v="Freight forwarder ABC"/>
    <x v="2"/>
    <s v="Addis Ababa"/>
    <x v="4"/>
    <x v="8"/>
    <d v="2022-01-24T00:00:00"/>
    <d v="2022-02-14T00:00:00"/>
    <x v="0"/>
    <x v="1"/>
    <x v="0"/>
    <s v="Paid"/>
    <s v="Paid"/>
    <s v="TRANSPORTATION"/>
    <n v="30.06"/>
    <n v="600"/>
    <s v="USD"/>
    <n v="600"/>
    <n v="18036"/>
    <n v="300"/>
    <s v="USD"/>
    <n v="300"/>
    <n v="9018"/>
    <n v="30.06"/>
    <n v="300"/>
    <n v="9018"/>
    <n v="1"/>
    <n v="3.15"/>
    <n v="2.1"/>
    <n v="2.625"/>
    <n v="7.875"/>
  </r>
  <r>
    <s v="DL-8134"/>
    <s v="Freight forwarder ABC"/>
    <x v="2"/>
    <s v="Addis Ababa"/>
    <x v="4"/>
    <x v="8"/>
    <d v="2022-01-23T00:00:00"/>
    <d v="2022-02-15T00:00:00"/>
    <x v="0"/>
    <x v="1"/>
    <x v="0"/>
    <s v="Paid"/>
    <s v="Invoiced"/>
    <s v="TRANSPORTATION"/>
    <n v="30.06"/>
    <n v="600"/>
    <s v="USD"/>
    <n v="600"/>
    <n v="18036"/>
    <n v="300"/>
    <s v="USD"/>
    <n v="300"/>
    <n v="9018"/>
    <n v="30.06"/>
    <n v="300"/>
    <n v="9018"/>
    <n v="1"/>
    <n v="3.4499999999999997"/>
    <n v="2.3000000000000003"/>
    <n v="2.875"/>
    <n v="8.625"/>
  </r>
  <r>
    <s v="DL-8136"/>
    <s v="Freight forwarder ABC"/>
    <x v="2"/>
    <s v="Zanzibar"/>
    <x v="3"/>
    <x v="10"/>
    <d v="2022-01-24T00:00:00"/>
    <d v="2022-02-15T00:00:00"/>
    <x v="0"/>
    <x v="1"/>
    <x v="0"/>
    <s v="Paid"/>
    <s v="Paid"/>
    <s v="TRANSPORTATION"/>
    <n v="30.06"/>
    <n v="600"/>
    <s v="USD"/>
    <n v="600"/>
    <n v="18036"/>
    <n v="300"/>
    <s v="USD"/>
    <n v="300"/>
    <n v="9018"/>
    <n v="30.06"/>
    <n v="300"/>
    <n v="9018"/>
    <n v="1"/>
    <n v="3.3"/>
    <n v="2.2000000000000002"/>
    <n v="2.75"/>
    <n v="8.25"/>
  </r>
  <r>
    <s v="DL-8138"/>
    <s v="Freight forwarder ABC"/>
    <x v="2"/>
    <s v="Marrakech"/>
    <x v="3"/>
    <x v="4"/>
    <d v="2022-01-27T00:00:00"/>
    <d v="2022-02-16T00:00:00"/>
    <x v="0"/>
    <x v="1"/>
    <x v="0"/>
    <s v="Paid"/>
    <s v="Paid"/>
    <s v="TRANSPORTATION"/>
    <n v="30.06"/>
    <n v="600"/>
    <s v="USD"/>
    <n v="600"/>
    <n v="18036"/>
    <n v="300"/>
    <s v="USD"/>
    <n v="300"/>
    <n v="9018"/>
    <n v="30.06"/>
    <n v="300"/>
    <n v="9018"/>
    <n v="1"/>
    <n v="3"/>
    <n v="2"/>
    <n v="2.5"/>
    <n v="7.5"/>
  </r>
  <r>
    <s v="DL-8140"/>
    <s v="Freight forwarder ABC"/>
    <x v="2"/>
    <s v="Marrakech"/>
    <x v="3"/>
    <x v="4"/>
    <d v="2022-01-15T00:00:00"/>
    <d v="2022-02-11T00:00:00"/>
    <x v="0"/>
    <x v="1"/>
    <x v="0"/>
    <s v="Paid"/>
    <s v="Invoiced"/>
    <s v="TRANSPORTATION"/>
    <n v="30.06"/>
    <n v="600"/>
    <s v="USD"/>
    <n v="600"/>
    <n v="18036"/>
    <n v="300"/>
    <s v="USD"/>
    <n v="300"/>
    <n v="9018"/>
    <n v="30.06"/>
    <n v="300"/>
    <n v="9018"/>
    <n v="1"/>
    <n v="4.05"/>
    <n v="2.7"/>
    <n v="3.375"/>
    <n v="10.125"/>
  </r>
  <r>
    <s v="DL-8142"/>
    <s v="Freight forwarder ABC"/>
    <x v="2"/>
    <s v="Mogadishu"/>
    <x v="2"/>
    <x v="2"/>
    <d v="2022-01-15T00:00:00"/>
    <d v="2022-02-08T00:00:00"/>
    <x v="0"/>
    <x v="1"/>
    <x v="0"/>
    <s v="Paid"/>
    <s v="Invoiced"/>
    <s v="TRANSPORTATION"/>
    <n v="30.06"/>
    <n v="600"/>
    <s v="USD"/>
    <n v="600"/>
    <n v="18036"/>
    <n v="300"/>
    <s v="USD"/>
    <n v="300"/>
    <n v="9018"/>
    <n v="30.06"/>
    <n v="300"/>
    <n v="9018"/>
    <n v="1"/>
    <n v="3.5999999999999996"/>
    <n v="2.4000000000000004"/>
    <n v="3"/>
    <n v="9"/>
  </r>
  <r>
    <s v="DL-8144"/>
    <s v="Freight forwarder ABC"/>
    <x v="2"/>
    <s v="Mombasa"/>
    <x v="3"/>
    <x v="19"/>
    <d v="2022-02-13T00:00:00"/>
    <d v="2022-03-05T00:00:00"/>
    <x v="0"/>
    <x v="2"/>
    <x v="0"/>
    <s v="Invoiced"/>
    <s v="Invoiced"/>
    <s v="TRANSPORTATION"/>
    <n v="30"/>
    <n v="600"/>
    <s v="USD"/>
    <n v="600"/>
    <n v="18000"/>
    <n v="300"/>
    <s v="USD"/>
    <n v="300"/>
    <n v="9000"/>
    <n v="30"/>
    <n v="300"/>
    <n v="9000"/>
    <n v="1"/>
    <n v="3"/>
    <n v="2"/>
    <n v="2.5"/>
    <n v="7.5"/>
  </r>
  <r>
    <s v="DL-8201"/>
    <s v="Freight forwarder ABC"/>
    <x v="2"/>
    <s v="Addis Ababa"/>
    <x v="1"/>
    <x v="17"/>
    <d v="2022-01-29T00:00:00"/>
    <d v="2022-02-18T00:00:00"/>
    <x v="0"/>
    <x v="1"/>
    <x v="0"/>
    <s v="Paid"/>
    <s v="Invoiced"/>
    <s v="TRANSPORTATION"/>
    <n v="30.06"/>
    <n v="600"/>
    <s v="USD"/>
    <n v="600"/>
    <n v="18036"/>
    <n v="300"/>
    <s v="USD"/>
    <n v="300"/>
    <n v="9018"/>
    <n v="30.06"/>
    <n v="300"/>
    <n v="9018"/>
    <n v="1"/>
    <n v="3"/>
    <n v="2"/>
    <n v="2.5"/>
    <n v="7.5"/>
  </r>
  <r>
    <s v="DL-8203"/>
    <s v="Freight forwarder ABC"/>
    <x v="2"/>
    <s v="Addis Ababa"/>
    <x v="3"/>
    <x v="7"/>
    <d v="2022-01-29T00:00:00"/>
    <d v="2022-02-22T00:00:00"/>
    <x v="0"/>
    <x v="1"/>
    <x v="0"/>
    <s v="Paid"/>
    <s v="Invoiced"/>
    <s v="TRANSPORTATION"/>
    <n v="30.06"/>
    <n v="600"/>
    <s v="USD"/>
    <n v="600"/>
    <n v="18036"/>
    <n v="300"/>
    <s v="USD"/>
    <n v="300"/>
    <n v="9018"/>
    <n v="30.06"/>
    <n v="300"/>
    <n v="9018"/>
    <n v="1"/>
    <n v="3.5999999999999996"/>
    <n v="2.4000000000000004"/>
    <n v="3"/>
    <n v="9"/>
  </r>
  <r>
    <s v="DL-8205"/>
    <s v="Freight forwarder ABC"/>
    <x v="2"/>
    <s v="Mogadishu"/>
    <x v="1"/>
    <x v="1"/>
    <d v="2022-01-29T00:00:00"/>
    <d v="2022-02-21T00:00:00"/>
    <x v="0"/>
    <x v="1"/>
    <x v="0"/>
    <s v="Paid"/>
    <s v="Invoiced"/>
    <s v="TRANSPORTATION"/>
    <n v="30.06"/>
    <n v="600"/>
    <s v="USD"/>
    <n v="600"/>
    <n v="18036"/>
    <n v="300"/>
    <s v="USD"/>
    <n v="300"/>
    <n v="9018"/>
    <n v="30.06"/>
    <n v="300"/>
    <n v="9018"/>
    <n v="1"/>
    <n v="3.4499999999999997"/>
    <n v="2.3000000000000003"/>
    <n v="2.875"/>
    <n v="8.625"/>
  </r>
  <r>
    <s v="DL-8207"/>
    <s v="Freight forwarder ABC"/>
    <x v="2"/>
    <s v="Addis Ababa"/>
    <x v="0"/>
    <x v="23"/>
    <d v="2022-01-29T00:00:00"/>
    <d v="2022-02-18T00:00:00"/>
    <x v="0"/>
    <x v="1"/>
    <x v="0"/>
    <s v="Paid"/>
    <s v="Invoiced"/>
    <s v="TRANSPORTATION"/>
    <n v="30.06"/>
    <n v="600"/>
    <s v="USD"/>
    <n v="600"/>
    <n v="18036"/>
    <n v="300"/>
    <s v="USD"/>
    <n v="300"/>
    <n v="9018"/>
    <n v="30.06"/>
    <n v="300"/>
    <n v="9018"/>
    <n v="1"/>
    <n v="3"/>
    <n v="2"/>
    <n v="2.5"/>
    <n v="7.5"/>
  </r>
  <r>
    <s v="DL-8209"/>
    <s v="Freight forwarder ABC"/>
    <x v="2"/>
    <s v="Zanzibar"/>
    <x v="3"/>
    <x v="10"/>
    <d v="2022-01-28T00:00:00"/>
    <d v="2022-02-19T00:00:00"/>
    <x v="0"/>
    <x v="1"/>
    <x v="0"/>
    <s v="Paid"/>
    <s v="Invoiced"/>
    <s v="TRANSPORTATION"/>
    <n v="30.06"/>
    <n v="600"/>
    <s v="USD"/>
    <n v="600"/>
    <n v="18036"/>
    <n v="300"/>
    <s v="USD"/>
    <n v="300"/>
    <n v="9018"/>
    <n v="30.06"/>
    <n v="300"/>
    <n v="9018"/>
    <n v="1"/>
    <n v="3.3"/>
    <n v="2.2000000000000002"/>
    <n v="2.75"/>
    <n v="8.25"/>
  </r>
  <r>
    <s v="DL-8211"/>
    <s v="Freight forwarder ABC"/>
    <x v="2"/>
    <s v="Mogadishu"/>
    <x v="4"/>
    <x v="16"/>
    <d v="2022-02-12T00:00:00"/>
    <d v="2022-03-04T00:00:00"/>
    <x v="0"/>
    <x v="2"/>
    <x v="0"/>
    <s v="Paid"/>
    <s v="Invoiced"/>
    <s v="TRANSPORTATION"/>
    <n v="34.067999999999998"/>
    <n v="600"/>
    <s v="USD"/>
    <n v="600"/>
    <n v="20440.8"/>
    <n v="300"/>
    <s v="USD"/>
    <n v="300"/>
    <n v="10220.4"/>
    <n v="34.067999999999998"/>
    <n v="300"/>
    <n v="10220.4"/>
    <n v="1"/>
    <n v="3"/>
    <n v="2"/>
    <n v="2.5"/>
    <n v="7.5"/>
  </r>
  <r>
    <s v="DL-8213"/>
    <s v="Freight forwarder ABC"/>
    <x v="2"/>
    <s v="Marrakech"/>
    <x v="2"/>
    <x v="22"/>
    <d v="2022-01-29T00:00:00"/>
    <d v="2022-02-18T00:00:00"/>
    <x v="0"/>
    <x v="1"/>
    <x v="0"/>
    <s v="Paid"/>
    <s v="Invoiced"/>
    <s v="TRANSPORTATION"/>
    <n v="30.06"/>
    <n v="600"/>
    <s v="USD"/>
    <n v="600"/>
    <n v="18036"/>
    <n v="300"/>
    <s v="USD"/>
    <n v="300"/>
    <n v="9018"/>
    <n v="30.06"/>
    <n v="300"/>
    <n v="9018"/>
    <n v="1"/>
    <n v="3"/>
    <n v="2"/>
    <n v="2.5"/>
    <n v="7.5"/>
  </r>
  <r>
    <s v="DL-8215"/>
    <s v="Freight forwarder ABC"/>
    <x v="2"/>
    <s v="Addis Ababa"/>
    <x v="0"/>
    <x v="23"/>
    <d v="2022-01-29T00:00:00"/>
    <d v="2022-02-21T00:00:00"/>
    <x v="0"/>
    <x v="1"/>
    <x v="0"/>
    <s v="Paid"/>
    <s v="Invoiced"/>
    <s v="TRANSPORTATION"/>
    <n v="30.06"/>
    <n v="600"/>
    <s v="USD"/>
    <n v="600"/>
    <n v="18036"/>
    <n v="300"/>
    <s v="USD"/>
    <n v="300"/>
    <n v="9018"/>
    <n v="30.06"/>
    <n v="300"/>
    <n v="9018"/>
    <n v="1"/>
    <n v="3.4499999999999997"/>
    <n v="2.3000000000000003"/>
    <n v="2.875"/>
    <n v="8.625"/>
  </r>
  <r>
    <s v="DL-8217"/>
    <s v="Freight forwarder ABC"/>
    <x v="2"/>
    <s v="Mombasa"/>
    <x v="2"/>
    <x v="3"/>
    <d v="2022-01-29T00:00:00"/>
    <d v="2022-02-18T00:00:00"/>
    <x v="0"/>
    <x v="1"/>
    <x v="0"/>
    <s v="Paid"/>
    <s v="Invoiced"/>
    <s v="TRANSPORTATION"/>
    <n v="30.06"/>
    <n v="600"/>
    <s v="USD"/>
    <n v="600"/>
    <n v="18036"/>
    <n v="300"/>
    <s v="USD"/>
    <n v="300"/>
    <n v="9018"/>
    <n v="30.06"/>
    <n v="300"/>
    <n v="9018"/>
    <n v="1"/>
    <n v="3"/>
    <n v="2"/>
    <n v="2.5"/>
    <n v="7.5"/>
  </r>
  <r>
    <s v="DL-8219"/>
    <s v="Freight forwarder ABC"/>
    <x v="2"/>
    <s v="Zanzibar"/>
    <x v="1"/>
    <x v="24"/>
    <d v="2022-02-02T00:00:00"/>
    <d v="2022-02-26T00:00:00"/>
    <x v="0"/>
    <x v="1"/>
    <x v="0"/>
    <s v="Paid"/>
    <s v="Paid"/>
    <s v="TRANSPORTATION"/>
    <n v="30.06"/>
    <n v="600"/>
    <s v="USD"/>
    <n v="600"/>
    <n v="18036"/>
    <n v="300"/>
    <s v="USD"/>
    <n v="300"/>
    <n v="9018"/>
    <n v="30.06"/>
    <n v="300"/>
    <n v="9018"/>
    <n v="1"/>
    <n v="3.5999999999999996"/>
    <n v="2.4000000000000004"/>
    <n v="3"/>
    <n v="9"/>
  </r>
  <r>
    <s v="DL-8221"/>
    <s v="Freight forwarder ABC"/>
    <x v="2"/>
    <s v="Addis Ababa"/>
    <x v="2"/>
    <x v="14"/>
    <d v="2022-01-29T00:00:00"/>
    <d v="2022-02-19T00:00:00"/>
    <x v="0"/>
    <x v="1"/>
    <x v="0"/>
    <s v="Paid"/>
    <s v="Invoiced"/>
    <s v="TRANSPORTATION"/>
    <n v="30.06"/>
    <n v="600"/>
    <s v="USD"/>
    <n v="600"/>
    <n v="18036"/>
    <n v="300"/>
    <s v="USD"/>
    <n v="300"/>
    <n v="9018"/>
    <n v="30.06"/>
    <n v="300"/>
    <n v="9018"/>
    <n v="1"/>
    <n v="3.15"/>
    <n v="2.1"/>
    <n v="2.625"/>
    <n v="7.875"/>
  </r>
  <r>
    <s v="DL-8223"/>
    <s v="Freight forwarder ABC"/>
    <x v="2"/>
    <s v="Mogadishu"/>
    <x v="3"/>
    <x v="20"/>
    <d v="2022-01-29T00:00:00"/>
    <d v="2022-02-21T00:00:00"/>
    <x v="0"/>
    <x v="1"/>
    <x v="0"/>
    <s v="Paid"/>
    <s v="Invoiced"/>
    <s v="TRANSPORTATION"/>
    <n v="33.066000000000003"/>
    <n v="600"/>
    <s v="USD"/>
    <n v="600"/>
    <n v="19839.600000000002"/>
    <n v="300"/>
    <s v="USD"/>
    <n v="300"/>
    <n v="9919.8000000000011"/>
    <n v="33.066000000000003"/>
    <n v="300"/>
    <n v="9919.8000000000011"/>
    <n v="1"/>
    <n v="3.4499999999999997"/>
    <n v="2.3000000000000003"/>
    <n v="2.875"/>
    <n v="8.625"/>
  </r>
  <r>
    <s v="DL-8225"/>
    <s v="Freight forwarder ABC"/>
    <x v="2"/>
    <s v="Mogadishu"/>
    <x v="3"/>
    <x v="20"/>
    <d v="2022-02-02T00:00:00"/>
    <d v="2022-02-26T00:00:00"/>
    <x v="0"/>
    <x v="1"/>
    <x v="0"/>
    <s v="Paid"/>
    <s v="Paid"/>
    <s v="TRANSPORTATION"/>
    <n v="33.066000000000003"/>
    <n v="600"/>
    <s v="USD"/>
    <n v="600"/>
    <n v="19839.600000000002"/>
    <n v="300"/>
    <s v="USD"/>
    <n v="300"/>
    <n v="9919.8000000000011"/>
    <n v="33.066000000000003"/>
    <n v="300"/>
    <n v="9919.8000000000011"/>
    <n v="1"/>
    <n v="3.5999999999999996"/>
    <n v="2.4000000000000004"/>
    <n v="3"/>
    <n v="9"/>
  </r>
  <r>
    <s v="DL-8227"/>
    <s v="Freight forwarder ABC"/>
    <x v="2"/>
    <s v="Marrakech"/>
    <x v="2"/>
    <x v="22"/>
    <d v="2022-02-12T00:00:00"/>
    <d v="2022-03-02T00:00:00"/>
    <x v="0"/>
    <x v="2"/>
    <x v="0"/>
    <s v="Paid"/>
    <s v="Invoiced"/>
    <s v="TRANSPORTATION"/>
    <n v="34.067999999999998"/>
    <n v="600"/>
    <s v="USD"/>
    <n v="600"/>
    <n v="20440.8"/>
    <n v="300"/>
    <s v="USD"/>
    <n v="300"/>
    <n v="10220.4"/>
    <n v="34.067999999999998"/>
    <n v="300"/>
    <n v="10220.4"/>
    <n v="1"/>
    <n v="2.6999999999999997"/>
    <n v="1.8"/>
    <n v="2.25"/>
    <n v="6.75"/>
  </r>
  <r>
    <s v="DL-8229"/>
    <s v="Freight forwarder ABC"/>
    <x v="2"/>
    <s v="Addis Ababa"/>
    <x v="0"/>
    <x v="23"/>
    <d v="2022-02-09T00:00:00"/>
    <d v="2022-03-04T00:00:00"/>
    <x v="0"/>
    <x v="2"/>
    <x v="0"/>
    <s v="Paid"/>
    <s v="Invoiced"/>
    <s v="TRANSPORTATION"/>
    <n v="33.066000000000003"/>
    <n v="600"/>
    <s v="USD"/>
    <n v="600"/>
    <n v="19839.600000000002"/>
    <n v="300"/>
    <s v="USD"/>
    <n v="300"/>
    <n v="9919.8000000000011"/>
    <n v="33.066000000000003"/>
    <n v="300"/>
    <n v="9919.8000000000011"/>
    <n v="1"/>
    <n v="3.4499999999999997"/>
    <n v="2.3000000000000003"/>
    <n v="2.875"/>
    <n v="8.625"/>
  </r>
  <r>
    <s v="DL-8231"/>
    <s v="Freight forwarder ABC"/>
    <x v="2"/>
    <s v="Addis Ababa"/>
    <x v="3"/>
    <x v="7"/>
    <d v="2022-02-08T00:00:00"/>
    <d v="2022-02-28T00:00:00"/>
    <x v="0"/>
    <x v="1"/>
    <x v="0"/>
    <s v="Paid"/>
    <s v="Invoiced"/>
    <s v="TRANSPORTATION"/>
    <n v="33.066000000000003"/>
    <n v="600"/>
    <s v="USD"/>
    <n v="600"/>
    <n v="19839.600000000002"/>
    <n v="300"/>
    <s v="USD"/>
    <n v="300"/>
    <n v="9919.8000000000011"/>
    <n v="33.066000000000003"/>
    <n v="300"/>
    <n v="9919.8000000000011"/>
    <n v="1"/>
    <n v="3"/>
    <n v="2"/>
    <n v="2.5"/>
    <n v="7.5"/>
  </r>
  <r>
    <s v="DL-8233"/>
    <s v="Freight forwarder ABC"/>
    <x v="2"/>
    <s v="Mombasa"/>
    <x v="3"/>
    <x v="19"/>
    <d v="2022-02-12T00:00:00"/>
    <d v="2022-03-07T00:00:00"/>
    <x v="0"/>
    <x v="2"/>
    <x v="0"/>
    <s v="Paid"/>
    <s v="Invoiced"/>
    <s v="TRANSPORTATION"/>
    <n v="33.066000000000003"/>
    <n v="600"/>
    <s v="USD"/>
    <n v="600"/>
    <n v="19839.600000000002"/>
    <n v="300"/>
    <s v="USD"/>
    <n v="300"/>
    <n v="9919.8000000000011"/>
    <n v="33.066000000000003"/>
    <n v="300"/>
    <n v="9919.8000000000011"/>
    <n v="1"/>
    <n v="3.4499999999999997"/>
    <n v="2.3000000000000003"/>
    <n v="2.875"/>
    <n v="8.625"/>
  </r>
  <r>
    <s v="DL-8235"/>
    <s v="Freight forwarder ABC"/>
    <x v="2"/>
    <s v="Marrakech"/>
    <x v="3"/>
    <x v="4"/>
    <d v="2022-02-15T00:00:00"/>
    <d v="2022-03-10T00:00:00"/>
    <x v="0"/>
    <x v="2"/>
    <x v="0"/>
    <s v="Paid"/>
    <s v="Invoiced"/>
    <s v="TRANSPORTATION"/>
    <n v="34.067999999999998"/>
    <n v="600"/>
    <s v="USD"/>
    <n v="600"/>
    <n v="20440.8"/>
    <n v="300"/>
    <s v="USD"/>
    <n v="300"/>
    <n v="10220.4"/>
    <n v="34.067999999999998"/>
    <n v="300"/>
    <n v="10220.4"/>
    <n v="1"/>
    <n v="3.4499999999999997"/>
    <n v="2.3000000000000003"/>
    <n v="2.875"/>
    <n v="8.625"/>
  </r>
  <r>
    <s v="DL-8237"/>
    <s v="Freight forwarder ABC"/>
    <x v="2"/>
    <s v="Marrakech"/>
    <x v="4"/>
    <x v="21"/>
    <d v="2022-02-12T00:00:00"/>
    <d v="2022-03-11T00:00:00"/>
    <x v="0"/>
    <x v="2"/>
    <x v="0"/>
    <s v="Paid"/>
    <s v="Invoiced"/>
    <s v="TRANSPORTATION"/>
    <n v="34.067999999999998"/>
    <n v="600"/>
    <s v="USD"/>
    <n v="600"/>
    <n v="20440.8"/>
    <n v="300"/>
    <s v="USD"/>
    <n v="300"/>
    <n v="10220.4"/>
    <n v="34.067999999999998"/>
    <n v="300"/>
    <n v="10220.4"/>
    <n v="1"/>
    <n v="4.05"/>
    <n v="2.7"/>
    <n v="3.375"/>
    <n v="10.125"/>
  </r>
  <r>
    <s v="DL-8239"/>
    <s v="Freight forwarder ABC"/>
    <x v="2"/>
    <s v="Zanzibar"/>
    <x v="2"/>
    <x v="13"/>
    <d v="2022-02-14T00:00:00"/>
    <d v="2022-03-13T00:00:00"/>
    <x v="0"/>
    <x v="2"/>
    <x v="0"/>
    <s v="Paid"/>
    <s v="Invoiced"/>
    <s v="TRANSPORTATION"/>
    <n v="33.066000000000003"/>
    <n v="600"/>
    <s v="USD"/>
    <n v="600"/>
    <n v="19839.600000000002"/>
    <n v="300"/>
    <s v="USD"/>
    <n v="300"/>
    <n v="9919.8000000000011"/>
    <n v="33.066000000000003"/>
    <n v="300"/>
    <n v="9919.8000000000011"/>
    <n v="1"/>
    <n v="4.05"/>
    <n v="2.7"/>
    <n v="3.375"/>
    <n v="10.125"/>
  </r>
  <r>
    <s v="DL-8241"/>
    <s v="Freight forwarder ABC"/>
    <x v="2"/>
    <s v="Mombasa"/>
    <x v="2"/>
    <x v="3"/>
    <d v="2022-02-13T00:00:00"/>
    <d v="2022-03-13T00:00:00"/>
    <x v="0"/>
    <x v="2"/>
    <x v="0"/>
    <s v="Paid"/>
    <s v="Invoiced"/>
    <s v="TRANSPORTATION"/>
    <n v="33.066000000000003"/>
    <n v="600"/>
    <s v="USD"/>
    <n v="600"/>
    <n v="19839.600000000002"/>
    <n v="300"/>
    <s v="USD"/>
    <n v="300"/>
    <n v="9919.8000000000011"/>
    <n v="33.066000000000003"/>
    <n v="300"/>
    <n v="9919.8000000000011"/>
    <n v="1"/>
    <n v="4.2"/>
    <n v="2.8000000000000003"/>
    <n v="3.5"/>
    <n v="10.5"/>
  </r>
  <r>
    <s v="DL-8243"/>
    <s v="Freight forwarder ABC"/>
    <x v="2"/>
    <s v="Marrakech"/>
    <x v="3"/>
    <x v="4"/>
    <d v="2022-02-14T00:00:00"/>
    <d v="2022-03-07T00:00:00"/>
    <x v="0"/>
    <x v="2"/>
    <x v="0"/>
    <s v="Paid"/>
    <s v="Invoiced"/>
    <s v="TRANSPORTATION"/>
    <n v="34.067999999999998"/>
    <n v="600"/>
    <s v="USD"/>
    <n v="600"/>
    <n v="20440.8"/>
    <n v="300"/>
    <s v="USD"/>
    <n v="300"/>
    <n v="10220.4"/>
    <n v="34.067999999999998"/>
    <n v="300"/>
    <n v="10220.4"/>
    <n v="1"/>
    <n v="3.15"/>
    <n v="2.1"/>
    <n v="2.625"/>
    <n v="7.875"/>
  </r>
  <r>
    <s v="DL-8245"/>
    <s v="Freight forwarder ABC"/>
    <x v="2"/>
    <s v="Mogadishu"/>
    <x v="1"/>
    <x v="1"/>
    <d v="2022-02-12T00:00:00"/>
    <d v="2022-02-26T00:00:00"/>
    <x v="0"/>
    <x v="1"/>
    <x v="0"/>
    <s v="Paid"/>
    <s v="Paid"/>
    <s v="TRANSPORTATION"/>
    <n v="34.067999999999998"/>
    <n v="600"/>
    <s v="USD"/>
    <n v="600"/>
    <n v="20440.8"/>
    <n v="300"/>
    <s v="USD"/>
    <n v="300"/>
    <n v="10220.4"/>
    <n v="34.067999999999998"/>
    <n v="300"/>
    <n v="10220.4"/>
    <n v="1"/>
    <n v="2.1"/>
    <n v="1.4000000000000001"/>
    <n v="1.75"/>
    <n v="5.25"/>
  </r>
  <r>
    <s v="DL-8247"/>
    <s v="Freight forwarder ABC"/>
    <x v="2"/>
    <s v="Addis Ababa"/>
    <x v="2"/>
    <x v="14"/>
    <d v="2022-02-14T00:00:00"/>
    <d v="2022-03-04T00:00:00"/>
    <x v="0"/>
    <x v="2"/>
    <x v="0"/>
    <s v="Paid"/>
    <s v="Invoiced"/>
    <s v="TRANSPORTATION"/>
    <n v="34.067999999999998"/>
    <n v="600"/>
    <s v="USD"/>
    <n v="600"/>
    <n v="20440.8"/>
    <n v="300"/>
    <s v="USD"/>
    <n v="300"/>
    <n v="10220.4"/>
    <n v="34.067999999999998"/>
    <n v="300"/>
    <n v="10220.4"/>
    <n v="1"/>
    <n v="2.6999999999999997"/>
    <n v="1.8"/>
    <n v="2.25"/>
    <n v="6.75"/>
  </r>
  <r>
    <s v="DL-8249"/>
    <s v="Freight forwarder ABC"/>
    <x v="2"/>
    <s v="Marrakech"/>
    <x v="1"/>
    <x v="9"/>
    <d v="2022-02-15T00:00:00"/>
    <d v="2022-03-05T00:00:00"/>
    <x v="0"/>
    <x v="2"/>
    <x v="0"/>
    <s v="Paid"/>
    <s v="Invoiced"/>
    <s v="TRANSPORTATION"/>
    <n v="33.066000000000003"/>
    <n v="600"/>
    <s v="USD"/>
    <n v="600"/>
    <n v="19839.600000000002"/>
    <n v="300"/>
    <s v="USD"/>
    <n v="300"/>
    <n v="9919.8000000000011"/>
    <n v="33.066000000000003"/>
    <n v="300"/>
    <n v="9919.8000000000011"/>
    <n v="1"/>
    <n v="2.6999999999999997"/>
    <n v="1.8"/>
    <n v="2.25"/>
    <n v="6.75"/>
  </r>
  <r>
    <s v="DL-8251"/>
    <s v="Freight forwarder ABC"/>
    <x v="2"/>
    <s v="Mogadishu"/>
    <x v="3"/>
    <x v="20"/>
    <d v="2022-02-11T00:00:00"/>
    <d v="2022-03-13T00:00:00"/>
    <x v="0"/>
    <x v="2"/>
    <x v="0"/>
    <s v="Paid"/>
    <s v="Invoiced"/>
    <s v="TRANSPORTATION"/>
    <n v="34.067999999999998"/>
    <n v="600"/>
    <s v="USD"/>
    <n v="600"/>
    <n v="20440.8"/>
    <n v="300"/>
    <s v="USD"/>
    <n v="300"/>
    <n v="10220.4"/>
    <n v="34.067999999999998"/>
    <n v="300"/>
    <n v="10220.4"/>
    <n v="1"/>
    <n v="4.5"/>
    <n v="3"/>
    <n v="3.75"/>
    <n v="11.25"/>
  </r>
  <r>
    <s v="DL-8253"/>
    <s v="Freight forwarder ABC"/>
    <x v="2"/>
    <s v="Zanzibar"/>
    <x v="4"/>
    <x v="12"/>
    <d v="2022-02-12T00:00:00"/>
    <d v="2022-03-01T00:00:00"/>
    <x v="0"/>
    <x v="2"/>
    <x v="0"/>
    <s v="Paid"/>
    <s v="Invoiced"/>
    <s v="TRANSPORTATION"/>
    <n v="34.067999999999998"/>
    <n v="600"/>
    <s v="USD"/>
    <n v="600"/>
    <n v="20440.8"/>
    <n v="300"/>
    <s v="USD"/>
    <n v="300"/>
    <n v="10220.4"/>
    <n v="34.067999999999998"/>
    <n v="300"/>
    <n v="10220.4"/>
    <n v="1"/>
    <n v="2.5499999999999998"/>
    <n v="1.7000000000000002"/>
    <n v="2.125"/>
    <n v="6.375"/>
  </r>
  <r>
    <s v="DL-8255"/>
    <s v="Freight forwarder ABC"/>
    <x v="2"/>
    <s v="Mombasa"/>
    <x v="2"/>
    <x v="3"/>
    <d v="2022-02-14T00:00:00"/>
    <d v="2022-03-10T00:00:00"/>
    <x v="0"/>
    <x v="2"/>
    <x v="0"/>
    <s v="Paid"/>
    <s v="Invoiced"/>
    <s v="TRANSPORTATION"/>
    <n v="34.067999999999998"/>
    <n v="600"/>
    <s v="USD"/>
    <n v="600"/>
    <n v="20440.8"/>
    <n v="300"/>
    <s v="USD"/>
    <n v="300"/>
    <n v="10220.4"/>
    <n v="34.067999999999998"/>
    <n v="300"/>
    <n v="10220.4"/>
    <n v="1"/>
    <n v="3.5999999999999996"/>
    <n v="2.4000000000000004"/>
    <n v="3"/>
    <n v="9"/>
  </r>
  <r>
    <s v="DL-8257"/>
    <s v="Freight forwarder ABC"/>
    <x v="2"/>
    <s v="Zanzibar"/>
    <x v="3"/>
    <x v="10"/>
    <d v="2022-02-17T00:00:00"/>
    <d v="2022-03-07T00:00:00"/>
    <x v="0"/>
    <x v="2"/>
    <x v="0"/>
    <s v="Paid"/>
    <s v="Invoiced"/>
    <s v="TRANSPORTATION"/>
    <n v="34.067999999999998"/>
    <n v="600"/>
    <s v="USD"/>
    <n v="600"/>
    <n v="20440.8"/>
    <n v="300"/>
    <s v="USD"/>
    <n v="300"/>
    <n v="10220.4"/>
    <n v="34.067999999999998"/>
    <n v="300"/>
    <n v="10220.4"/>
    <n v="1"/>
    <n v="2.6999999999999997"/>
    <n v="1.8"/>
    <n v="2.25"/>
    <n v="6.75"/>
  </r>
  <r>
    <s v="DL-8259"/>
    <s v="Freight forwarder ABC"/>
    <x v="2"/>
    <s v="Mombasa"/>
    <x v="3"/>
    <x v="19"/>
    <d v="2022-02-15T00:00:00"/>
    <d v="2022-03-05T00:00:00"/>
    <x v="0"/>
    <x v="2"/>
    <x v="0"/>
    <s v="Paid"/>
    <s v="Invoiced"/>
    <s v="TRANSPORTATION"/>
    <n v="33.066000000000003"/>
    <n v="600"/>
    <s v="USD"/>
    <n v="600"/>
    <n v="19839.600000000002"/>
    <n v="300"/>
    <s v="USD"/>
    <n v="300"/>
    <n v="9919.8000000000011"/>
    <n v="33.066000000000003"/>
    <n v="300"/>
    <n v="9919.8000000000011"/>
    <n v="1"/>
    <n v="2.6999999999999997"/>
    <n v="1.8"/>
    <n v="2.25"/>
    <n v="6.75"/>
  </r>
  <r>
    <s v="DL-8378"/>
    <s v="Freight forwarder ABC"/>
    <x v="2"/>
    <s v="Zanzibar"/>
    <x v="2"/>
    <x v="13"/>
    <d v="2022-02-17T00:00:00"/>
    <d v="2022-03-12T00:00:00"/>
    <x v="0"/>
    <x v="2"/>
    <x v="0"/>
    <s v="Paid"/>
    <s v="Invoiced"/>
    <s v="TRANSPORTATION"/>
    <n v="30.06"/>
    <n v="600"/>
    <s v="USD"/>
    <n v="600"/>
    <n v="18036"/>
    <n v="300"/>
    <s v="USD"/>
    <n v="300"/>
    <n v="9018"/>
    <n v="30.06"/>
    <n v="300"/>
    <n v="9018"/>
    <n v="1"/>
    <n v="3.4499999999999997"/>
    <n v="2.3000000000000003"/>
    <n v="2.875"/>
    <n v="8.625"/>
  </r>
  <r>
    <s v="DL-8379"/>
    <s v="Freight forwarder ABC"/>
    <x v="2"/>
    <s v="Addis Ababa"/>
    <x v="2"/>
    <x v="14"/>
    <d v="2022-01-18T00:00:00"/>
    <d v="2022-02-12T00:00:00"/>
    <x v="0"/>
    <x v="1"/>
    <x v="0"/>
    <s v="Paid"/>
    <s v="Invoiced"/>
    <s v="TRANSPORTATION"/>
    <n v="30.06"/>
    <n v="600"/>
    <s v="USD"/>
    <n v="600"/>
    <n v="18036"/>
    <n v="300"/>
    <s v="USD"/>
    <n v="300"/>
    <n v="9018"/>
    <n v="30.06"/>
    <n v="300"/>
    <n v="9018"/>
    <n v="1"/>
    <n v="3.75"/>
    <n v="2.5"/>
    <n v="3.125"/>
    <n v="9.375"/>
  </r>
  <r>
    <s v="DL-8380"/>
    <s v="Freight forwarder ABC"/>
    <x v="2"/>
    <s v="Mogadishu"/>
    <x v="3"/>
    <x v="20"/>
    <d v="2022-01-18T00:00:00"/>
    <d v="2022-02-12T00:00:00"/>
    <x v="0"/>
    <x v="1"/>
    <x v="0"/>
    <s v="Paid"/>
    <s v="Invoiced"/>
    <s v="TRANSPORTATION"/>
    <n v="30.06"/>
    <n v="600"/>
    <s v="USD"/>
    <n v="600"/>
    <n v="18036"/>
    <n v="300"/>
    <s v="USD"/>
    <n v="300"/>
    <n v="9018"/>
    <n v="30.06"/>
    <n v="300"/>
    <n v="9018"/>
    <n v="1"/>
    <n v="3.75"/>
    <n v="2.5"/>
    <n v="3.125"/>
    <n v="9.375"/>
  </r>
  <r>
    <s v="DL-8381"/>
    <s v="Freight forwarder ABC"/>
    <x v="2"/>
    <s v="Mogadishu"/>
    <x v="4"/>
    <x v="16"/>
    <d v="2022-01-25T00:00:00"/>
    <d v="2022-02-14T00:00:00"/>
    <x v="0"/>
    <x v="1"/>
    <x v="0"/>
    <s v="Paid"/>
    <s v="Paid"/>
    <s v="TRANSPORTATION"/>
    <n v="33.08"/>
    <n v="600"/>
    <s v="USD"/>
    <n v="600"/>
    <n v="19848"/>
    <n v="300"/>
    <s v="USD"/>
    <n v="300"/>
    <n v="9924"/>
    <n v="33.08"/>
    <n v="300"/>
    <n v="9924"/>
    <n v="1"/>
    <n v="3"/>
    <n v="2"/>
    <n v="2.5"/>
    <n v="7.5"/>
  </r>
  <r>
    <s v="DL-8382"/>
    <s v="Freight forwarder ABC"/>
    <x v="2"/>
    <s v="Mombasa"/>
    <x v="0"/>
    <x v="11"/>
    <d v="2022-01-25T00:00:00"/>
    <d v="2022-02-16T00:00:00"/>
    <x v="0"/>
    <x v="1"/>
    <x v="0"/>
    <s v="Paid"/>
    <s v="Paid"/>
    <s v="TRANSPORTATION"/>
    <n v="33.08"/>
    <n v="600"/>
    <s v="USD"/>
    <n v="600"/>
    <n v="19848"/>
    <n v="300"/>
    <s v="USD"/>
    <n v="300"/>
    <n v="9924"/>
    <n v="33.08"/>
    <n v="300"/>
    <n v="9924"/>
    <n v="1"/>
    <n v="3.3"/>
    <n v="2.2000000000000002"/>
    <n v="2.75"/>
    <n v="8.25"/>
  </r>
  <r>
    <s v="DL-8383"/>
    <s v="Freight forwarder ABC"/>
    <x v="2"/>
    <s v="Zanzibar"/>
    <x v="4"/>
    <x v="12"/>
    <d v="2022-01-25T00:00:00"/>
    <d v="2022-02-22T00:00:00"/>
    <x v="0"/>
    <x v="1"/>
    <x v="0"/>
    <s v="Paid"/>
    <s v="Paid"/>
    <s v="TRANSPORTATION"/>
    <n v="33.08"/>
    <n v="600"/>
    <s v="USD"/>
    <n v="600"/>
    <n v="19848"/>
    <n v="300"/>
    <s v="USD"/>
    <n v="300"/>
    <n v="9924"/>
    <n v="33.08"/>
    <n v="300"/>
    <n v="9924"/>
    <n v="1"/>
    <n v="4.2"/>
    <n v="2.8000000000000003"/>
    <n v="3.5"/>
    <n v="10.5"/>
  </r>
  <r>
    <s v="DL-8384"/>
    <s v="Freight forwarder ABC"/>
    <x v="2"/>
    <s v="Addis Ababa"/>
    <x v="1"/>
    <x v="17"/>
    <d v="2022-02-02T00:00:00"/>
    <d v="2022-03-03T00:00:00"/>
    <x v="0"/>
    <x v="2"/>
    <x v="0"/>
    <s v="Paid"/>
    <s v="Invoiced"/>
    <s v="TRANSPORTATION"/>
    <n v="33.08"/>
    <n v="600"/>
    <s v="USD"/>
    <n v="600"/>
    <n v="19848"/>
    <n v="300"/>
    <s v="USD"/>
    <n v="300"/>
    <n v="9924"/>
    <n v="33.08"/>
    <n v="300"/>
    <n v="9924"/>
    <n v="1"/>
    <n v="4.3499999999999996"/>
    <n v="2.9000000000000004"/>
    <n v="3.625"/>
    <n v="10.875"/>
  </r>
  <r>
    <s v="DL-8385"/>
    <s v="Freight forwarder ABC"/>
    <x v="2"/>
    <s v="Mombasa"/>
    <x v="3"/>
    <x v="19"/>
    <d v="2022-01-25T00:00:00"/>
    <d v="2022-02-16T00:00:00"/>
    <x v="0"/>
    <x v="1"/>
    <x v="0"/>
    <s v="Paid"/>
    <s v="Paid"/>
    <s v="TRANSPORTATION"/>
    <n v="30"/>
    <n v="600"/>
    <s v="USD"/>
    <n v="600"/>
    <n v="18000"/>
    <n v="300"/>
    <s v="USD"/>
    <n v="300"/>
    <n v="9000"/>
    <n v="30"/>
    <n v="300"/>
    <n v="9000"/>
    <n v="1"/>
    <n v="3.3"/>
    <n v="2.2000000000000002"/>
    <n v="2.75"/>
    <n v="8.25"/>
  </r>
  <r>
    <s v="DL-8386"/>
    <s v="Freight forwarder ABC"/>
    <x v="2"/>
    <s v="Addis Ababa"/>
    <x v="0"/>
    <x v="23"/>
    <d v="2022-02-02T00:00:00"/>
    <d v="2022-02-28T00:00:00"/>
    <x v="0"/>
    <x v="1"/>
    <x v="0"/>
    <s v="Paid"/>
    <s v="Invoiced"/>
    <s v="TRANSPORTATION"/>
    <n v="34.08"/>
    <n v="600"/>
    <s v="USD"/>
    <n v="600"/>
    <n v="20448"/>
    <n v="300"/>
    <s v="USD"/>
    <n v="300"/>
    <n v="10224"/>
    <n v="34.08"/>
    <n v="300"/>
    <n v="10224"/>
    <n v="1"/>
    <n v="3.9"/>
    <n v="2.6"/>
    <n v="3.25"/>
    <n v="9.75"/>
  </r>
  <r>
    <s v="DL-8387"/>
    <s v="Freight forwarder ABC"/>
    <x v="2"/>
    <s v="Addis Ababa"/>
    <x v="4"/>
    <x v="8"/>
    <d v="2022-01-25T00:00:00"/>
    <d v="2022-02-14T00:00:00"/>
    <x v="0"/>
    <x v="1"/>
    <x v="0"/>
    <s v="Paid"/>
    <s v="Paid"/>
    <s v="TRANSPORTATION"/>
    <n v="34.08"/>
    <n v="600"/>
    <s v="USD"/>
    <n v="600"/>
    <n v="20448"/>
    <n v="300"/>
    <s v="USD"/>
    <n v="300"/>
    <n v="10224"/>
    <n v="34.08"/>
    <n v="300"/>
    <n v="10224"/>
    <n v="1"/>
    <n v="3"/>
    <n v="2"/>
    <n v="2.5"/>
    <n v="7.5"/>
  </r>
  <r>
    <s v="DL-8388"/>
    <s v="Freight forwarder ABC"/>
    <x v="2"/>
    <s v="Zanzibar"/>
    <x v="1"/>
    <x v="24"/>
    <d v="2022-01-26T00:00:00"/>
    <d v="2022-02-14T00:00:00"/>
    <x v="0"/>
    <x v="1"/>
    <x v="0"/>
    <s v="Paid"/>
    <s v="Paid"/>
    <s v="TRANSPORTATION"/>
    <n v="33.08"/>
    <n v="600"/>
    <s v="USD"/>
    <n v="600"/>
    <n v="19848"/>
    <n v="300"/>
    <s v="USD"/>
    <n v="300"/>
    <n v="9924"/>
    <n v="33.08"/>
    <n v="300"/>
    <n v="9924"/>
    <n v="1"/>
    <n v="2.85"/>
    <n v="1.9000000000000001"/>
    <n v="2.375"/>
    <n v="7.125"/>
  </r>
  <r>
    <s v="DL-8389"/>
    <s v="Freight forwarder ABC"/>
    <x v="2"/>
    <s v="Mombasa"/>
    <x v="4"/>
    <x v="6"/>
    <d v="2022-01-25T00:00:00"/>
    <d v="2022-02-14T00:00:00"/>
    <x v="0"/>
    <x v="1"/>
    <x v="0"/>
    <s v="Paid"/>
    <s v="Paid"/>
    <s v="TRANSPORTATION"/>
    <n v="34.08"/>
    <n v="600"/>
    <s v="USD"/>
    <n v="600"/>
    <n v="20448"/>
    <n v="300"/>
    <s v="USD"/>
    <n v="300"/>
    <n v="10224"/>
    <n v="34.08"/>
    <n v="300"/>
    <n v="10224"/>
    <n v="1"/>
    <n v="3"/>
    <n v="2"/>
    <n v="2.5"/>
    <n v="7.5"/>
  </r>
  <r>
    <s v="DL-8390"/>
    <s v="Freight forwarder ABC"/>
    <x v="2"/>
    <s v="Mombasa"/>
    <x v="4"/>
    <x v="6"/>
    <d v="2022-01-25T00:00:00"/>
    <d v="2022-02-09T00:00:00"/>
    <x v="0"/>
    <x v="1"/>
    <x v="0"/>
    <s v="Paid"/>
    <s v="Paid"/>
    <s v="TRANSPORTATION"/>
    <n v="33.08"/>
    <n v="600"/>
    <s v="USD"/>
    <n v="600"/>
    <n v="19848"/>
    <n v="300"/>
    <s v="USD"/>
    <n v="300"/>
    <n v="9924"/>
    <n v="33.08"/>
    <n v="300"/>
    <n v="9924"/>
    <n v="1"/>
    <n v="2.25"/>
    <n v="1.5"/>
    <n v="1.875"/>
    <n v="5.625"/>
  </r>
  <r>
    <s v="DL-8391"/>
    <s v="Freight forwarder ABC"/>
    <x v="2"/>
    <s v="Mogadishu"/>
    <x v="2"/>
    <x v="2"/>
    <d v="2022-01-25T00:00:00"/>
    <d v="2022-02-16T00:00:00"/>
    <x v="0"/>
    <x v="1"/>
    <x v="0"/>
    <s v="Paid"/>
    <s v="Paid"/>
    <s v="TRANSPORTATION"/>
    <n v="33.08"/>
    <n v="600"/>
    <s v="USD"/>
    <n v="600"/>
    <n v="19848"/>
    <n v="300"/>
    <s v="USD"/>
    <n v="300"/>
    <n v="9924"/>
    <n v="33.08"/>
    <n v="300"/>
    <n v="9924"/>
    <n v="1"/>
    <n v="3.3"/>
    <n v="2.2000000000000002"/>
    <n v="2.75"/>
    <n v="8.25"/>
  </r>
  <r>
    <s v="DL-8392"/>
    <s v="Freight forwarder ABC"/>
    <x v="2"/>
    <s v="Mogadishu"/>
    <x v="0"/>
    <x v="0"/>
    <d v="2022-01-25T00:00:00"/>
    <d v="2022-02-16T00:00:00"/>
    <x v="0"/>
    <x v="1"/>
    <x v="0"/>
    <s v="Paid"/>
    <s v="Paid"/>
    <s v="TRANSPORTATION"/>
    <n v="34.08"/>
    <n v="600"/>
    <s v="USD"/>
    <n v="600"/>
    <n v="20448"/>
    <n v="300"/>
    <s v="USD"/>
    <n v="300"/>
    <n v="10224"/>
    <n v="34.08"/>
    <n v="300"/>
    <n v="10224"/>
    <n v="1"/>
    <n v="3.3"/>
    <n v="2.2000000000000002"/>
    <n v="2.75"/>
    <n v="8.25"/>
  </r>
  <r>
    <s v="DL-8393"/>
    <s v="Freight forwarder ABC"/>
    <x v="2"/>
    <s v="Marrakech"/>
    <x v="0"/>
    <x v="5"/>
    <d v="2022-01-27T00:00:00"/>
    <d v="2022-02-16T00:00:00"/>
    <x v="0"/>
    <x v="1"/>
    <x v="0"/>
    <s v="Paid"/>
    <s v="Paid"/>
    <s v="TRANSPORTATION"/>
    <n v="30.08"/>
    <n v="600"/>
    <s v="USD"/>
    <n v="600"/>
    <n v="18048"/>
    <n v="300"/>
    <s v="USD"/>
    <n v="300"/>
    <n v="9024"/>
    <n v="30.08"/>
    <n v="300"/>
    <n v="9024"/>
    <n v="1"/>
    <n v="3"/>
    <n v="2"/>
    <n v="2.5"/>
    <n v="7.5"/>
  </r>
  <r>
    <s v="DL-8394"/>
    <s v="Freight forwarder ABC"/>
    <x v="2"/>
    <s v="Addis Ababa"/>
    <x v="1"/>
    <x v="17"/>
    <d v="2022-02-02T00:00:00"/>
    <d v="2022-02-28T00:00:00"/>
    <x v="0"/>
    <x v="1"/>
    <x v="0"/>
    <s v="Paid"/>
    <s v="Invoiced"/>
    <s v="TRANSPORTATION"/>
    <n v="34.08"/>
    <n v="600"/>
    <s v="USD"/>
    <n v="600"/>
    <n v="20448"/>
    <n v="300"/>
    <s v="USD"/>
    <n v="300"/>
    <n v="10224"/>
    <n v="34.08"/>
    <n v="300"/>
    <n v="10224"/>
    <n v="1"/>
    <n v="3.9"/>
    <n v="2.6"/>
    <n v="3.25"/>
    <n v="9.75"/>
  </r>
  <r>
    <s v="DL-8395"/>
    <s v="Freight forwarder ABC"/>
    <x v="2"/>
    <s v="Addis Ababa"/>
    <x v="2"/>
    <x v="14"/>
    <d v="2022-02-02T00:00:00"/>
    <d v="2022-02-28T00:00:00"/>
    <x v="0"/>
    <x v="1"/>
    <x v="0"/>
    <s v="Paid"/>
    <s v="Invoiced"/>
    <s v="TRANSPORTATION"/>
    <n v="30.08"/>
    <n v="600"/>
    <s v="USD"/>
    <n v="600"/>
    <n v="18048"/>
    <n v="300"/>
    <s v="USD"/>
    <n v="300"/>
    <n v="9024"/>
    <n v="30.08"/>
    <n v="300"/>
    <n v="9024"/>
    <n v="1"/>
    <n v="3.9"/>
    <n v="2.6"/>
    <n v="3.25"/>
    <n v="9.75"/>
  </r>
  <r>
    <s v="DL-8396"/>
    <s v="Freight forwarder ABC"/>
    <x v="2"/>
    <s v="Mombasa"/>
    <x v="4"/>
    <x v="6"/>
    <d v="2022-01-28T00:00:00"/>
    <d v="2022-02-17T00:00:00"/>
    <x v="0"/>
    <x v="1"/>
    <x v="0"/>
    <s v="Paid"/>
    <s v="Paid"/>
    <s v="TRANSPORTATION"/>
    <n v="30.08"/>
    <n v="600"/>
    <s v="USD"/>
    <n v="600"/>
    <n v="18048"/>
    <n v="300"/>
    <s v="USD"/>
    <n v="300"/>
    <n v="9024"/>
    <n v="30.08"/>
    <n v="300"/>
    <n v="9024"/>
    <n v="1"/>
    <n v="3"/>
    <n v="2"/>
    <n v="2.5"/>
    <n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7">
  <location ref="A108:B112" firstHeaderRow="1" firstDataRow="1" firstDataCol="1"/>
  <pivotFields count="31">
    <pivotField showAll="0"/>
    <pivotField showAll="0"/>
    <pivotField axis="axisRow" showAll="0">
      <items count="4">
        <item x="0"/>
        <item x="2"/>
        <item x="1"/>
        <item t="default"/>
      </items>
    </pivotField>
    <pivotField showAll="0"/>
    <pivotField showAll="0"/>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showAll="0" defaultSubtotal="0"/>
    <pivotField numFmtId="164" showAll="0"/>
    <pivotField numFmtId="164" showAll="0" defaultSubtotal="0"/>
    <pivotField numFmtId="164" showAll="0" defaultSubtotal="0"/>
    <pivotField numFmtId="164" showAll="0" defaultSubtotal="0"/>
    <pivotField showAll="0"/>
    <pivotField showAll="0"/>
    <pivotField showAll="0"/>
    <pivotField showAll="0"/>
    <pivotField dataField="1" showAll="0"/>
  </pivotFields>
  <rowFields count="1">
    <field x="2"/>
  </rowFields>
  <rowItems count="4">
    <i>
      <x/>
    </i>
    <i>
      <x v="1"/>
    </i>
    <i>
      <x v="2"/>
    </i>
    <i t="grand">
      <x/>
    </i>
  </rowItems>
  <colItems count="1">
    <i/>
  </colItems>
  <dataFields count="1">
    <dataField name="Average of Total Delay In Days" fld="30" subtotal="average" baseField="2" baseItem="0" numFmtId="2"/>
  </dataFields>
  <formats count="6">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outline="0" axis="axisValues" fieldPosition="0"/>
    </format>
    <format dxfId="1">
      <pivotArea dataOnly="0" labelOnly="1" fieldPosition="0">
        <references count="1">
          <reference field="2" count="0"/>
        </references>
      </pivotArea>
    </format>
    <format dxfId="0">
      <pivotArea dataOnly="0" labelOnly="1" grandRow="1" outline="0" fieldPosition="0"/>
    </format>
  </formats>
  <chartFormats count="8">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2" count="1" selected="0">
            <x v="1"/>
          </reference>
        </references>
      </pivotArea>
    </chartFormat>
    <chartFormat chart="37" format="2">
      <pivotArea type="data" outline="0" fieldPosition="0">
        <references count="2">
          <reference field="4294967294" count="1" selected="0">
            <x v="0"/>
          </reference>
          <reference field="2" count="1" selected="0">
            <x v="2"/>
          </reference>
        </references>
      </pivotArea>
    </chartFormat>
    <chartFormat chart="37" format="3">
      <pivotArea type="data" outline="0" fieldPosition="0">
        <references count="2">
          <reference field="4294967294" count="1" selected="0">
            <x v="0"/>
          </reference>
          <reference field="2" count="1" selected="0">
            <x v="0"/>
          </reference>
        </references>
      </pivotArea>
    </chartFormat>
    <chartFormat chart="43" format="8" series="1">
      <pivotArea type="data" outline="0" fieldPosition="0">
        <references count="1">
          <reference field="4294967294" count="1" selected="0">
            <x v="0"/>
          </reference>
        </references>
      </pivotArea>
    </chartFormat>
    <chartFormat chart="43" format="9">
      <pivotArea type="data" outline="0" fieldPosition="0">
        <references count="2">
          <reference field="4294967294" count="1" selected="0">
            <x v="0"/>
          </reference>
          <reference field="2" count="1" selected="0">
            <x v="0"/>
          </reference>
        </references>
      </pivotArea>
    </chartFormat>
    <chartFormat chart="43" format="10">
      <pivotArea type="data" outline="0" fieldPosition="0">
        <references count="2">
          <reference field="4294967294" count="1" selected="0">
            <x v="0"/>
          </reference>
          <reference field="2" count="1" selected="0">
            <x v="1"/>
          </reference>
        </references>
      </pivotArea>
    </chartFormat>
    <chartFormat chart="43"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0" dataPosition="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6">
  <location ref="A146:D150" firstHeaderRow="0" firstDataRow="1" firstDataCol="1"/>
  <pivotFields count="31">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pivotField numFmtId="164" showAll="0"/>
    <pivotField showAll="0"/>
    <pivotField showAll="0"/>
    <pivotField dataField="1" showAll="0"/>
    <pivotField numFmtId="164" showAll="0"/>
    <pivotField numFmtId="164" showAll="0"/>
    <pivotField dataField="1" numFmtId="164" showAll="0"/>
    <pivotField dataField="1" numFmtId="164" showAll="0"/>
    <pivotField showAll="0"/>
    <pivotField numFmtId="1" showAll="0"/>
    <pivotField numFmtId="1" showAll="0"/>
    <pivotField showAll="0"/>
    <pivotField numFmtId="1" showAll="0"/>
  </pivotFields>
  <rowFields count="1">
    <field x="2"/>
  </rowFields>
  <rowItems count="4">
    <i>
      <x/>
    </i>
    <i>
      <x v="1"/>
    </i>
    <i>
      <x v="2"/>
    </i>
    <i t="grand">
      <x/>
    </i>
  </rowItems>
  <colFields count="1">
    <field x="-2"/>
  </colFields>
  <colItems count="3">
    <i>
      <x/>
    </i>
    <i i="1">
      <x v="1"/>
    </i>
    <i i="2">
      <x v="2"/>
    </i>
  </colItems>
  <dataFields count="3">
    <dataField name="Average of Profit Per T" fld="24" subtotal="average" baseField="2" baseItem="0" numFmtId="166"/>
    <dataField name="Sum of Gross Profit" fld="25" baseField="2" baseItem="1" numFmtId="166"/>
    <dataField name="Average of Supplier Rate Per t2 (USD)" fld="21" subtotal="average" baseField="2" baseItem="0" numFmtId="166"/>
  </dataFields>
  <formats count="13">
    <format dxfId="18">
      <pivotArea type="all" dataOnly="0" outline="0" fieldPosition="0"/>
    </format>
    <format dxfId="17">
      <pivotArea outline="0" collapsedLevelsAreSubtotals="1" fieldPosition="0"/>
    </format>
    <format dxfId="16">
      <pivotArea field="2" type="button" dataOnly="0" labelOnly="1" outline="0" axis="axisRow" fieldPosition="0"/>
    </format>
    <format dxfId="15">
      <pivotArea dataOnly="0" labelOnly="1" grandRow="1" outline="0" fieldPosition="0"/>
    </format>
    <format dxfId="14">
      <pivotArea outline="0" fieldPosition="0">
        <references count="1">
          <reference field="4294967294" count="1">
            <x v="0"/>
          </reference>
        </references>
      </pivotArea>
    </format>
    <format dxfId="13">
      <pivotArea outline="0" fieldPosition="0">
        <references count="1">
          <reference field="4294967294" count="1">
            <x v="2"/>
          </reference>
        </references>
      </pivotArea>
    </format>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fieldPosition="0">
        <references count="1">
          <reference field="2" count="0"/>
        </references>
      </pivotArea>
    </format>
    <format dxfId="8">
      <pivotArea dataOnly="0" labelOnly="1" grandRow="1" outline="0" fieldPosition="0"/>
    </format>
    <format dxfId="7">
      <pivotArea dataOnly="0" labelOnly="1" outline="0" fieldPosition="0">
        <references count="1">
          <reference field="4294967294" count="2">
            <x v="0"/>
            <x v="2"/>
          </reference>
        </references>
      </pivotArea>
    </format>
    <format dxfId="6">
      <pivotArea outline="0" fieldPosition="0">
        <references count="1">
          <reference field="4294967294" count="1">
            <x v="1"/>
          </reference>
        </references>
      </pivotArea>
    </format>
  </formats>
  <chartFormats count="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2"/>
          </reference>
        </references>
      </pivotArea>
    </chartFormat>
    <chartFormat chart="38" format="6" series="1">
      <pivotArea type="data" outline="0" fieldPosition="0">
        <references count="1">
          <reference field="4294967294" count="1" selected="0">
            <x v="0"/>
          </reference>
        </references>
      </pivotArea>
    </chartFormat>
    <chartFormat chart="38" format="7" series="1">
      <pivotArea type="data" outline="0" fieldPosition="0">
        <references count="1">
          <reference field="4294967294" count="1" selected="0">
            <x v="2"/>
          </reference>
        </references>
      </pivotArea>
    </chartFormat>
    <chartFormat chart="38" format="8"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0" format="2" series="1">
      <pivotArea type="data" outline="0" fieldPosition="0">
        <references count="1">
          <reference field="4294967294" count="1" selected="0">
            <x v="2"/>
          </reference>
        </references>
      </pivotArea>
    </chartFormat>
    <chartFormat chart="42" format="3"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2"/>
          </reference>
        </references>
      </pivotArea>
    </chartFormat>
    <chartFormat chart="42" format="5" series="1">
      <pivotArea type="data" outline="0" fieldPosition="0">
        <references count="1">
          <reference field="4294967294" count="1" selected="0">
            <x v="1"/>
          </reference>
        </references>
      </pivotArea>
    </chartFormat>
    <chartFormat chart="43" format="6" series="1">
      <pivotArea type="data" outline="0" fieldPosition="0">
        <references count="1">
          <reference field="4294967294" count="1" selected="0">
            <x v="0"/>
          </reference>
        </references>
      </pivotArea>
    </chartFormat>
    <chartFormat chart="43" format="7" series="1">
      <pivotArea type="data" outline="0" fieldPosition="0">
        <references count="1">
          <reference field="4294967294" count="1" selected="0">
            <x v="2"/>
          </reference>
        </references>
      </pivotArea>
    </chartFormat>
    <chartFormat chart="43" format="8" series="1">
      <pivotArea type="data" outline="0" fieldPosition="0">
        <references count="1">
          <reference field="4294967294" count="1" selected="0">
            <x v="1"/>
          </reference>
        </references>
      </pivotArea>
    </chartFormat>
    <chartFormat chart="44" format="6" series="1">
      <pivotArea type="data" outline="0" fieldPosition="0">
        <references count="1">
          <reference field="4294967294" count="1" selected="0">
            <x v="0"/>
          </reference>
        </references>
      </pivotArea>
    </chartFormat>
    <chartFormat chart="44" format="7" series="1">
      <pivotArea type="data" outline="0" fieldPosition="0">
        <references count="1">
          <reference field="4294967294" count="1" selected="0">
            <x v="2"/>
          </reference>
        </references>
      </pivotArea>
    </chartFormat>
    <chartFormat chart="44" format="8"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47" format="2" series="1">
      <pivotArea type="data" outline="0" fieldPosition="0">
        <references count="1">
          <reference field="4294967294" count="1" selected="0">
            <x v="2"/>
          </reference>
        </references>
      </pivotArea>
    </chartFormat>
    <chartFormat chart="50" format="6" series="1">
      <pivotArea type="data" outline="0" fieldPosition="0">
        <references count="1">
          <reference field="4294967294" count="1" selected="0">
            <x v="0"/>
          </reference>
        </references>
      </pivotArea>
    </chartFormat>
    <chartFormat chart="50" format="7" series="1">
      <pivotArea type="data" outline="0" fieldPosition="0">
        <references count="1">
          <reference field="4294967294" count="1" selected="0">
            <x v="2"/>
          </reference>
        </references>
      </pivotArea>
    </chartFormat>
    <chartFormat chart="50" format="8" series="1">
      <pivotArea type="data" outline="0" fieldPosition="0">
        <references count="1">
          <reference field="4294967294" count="1" selected="0">
            <x v="1"/>
          </reference>
        </references>
      </pivotArea>
    </chartFormat>
    <chartFormat chart="51"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1"/>
          </reference>
        </references>
      </pivotArea>
    </chartFormat>
    <chartFormat chart="51" format="2" series="1">
      <pivotArea type="data" outline="0" fieldPosition="0">
        <references count="1">
          <reference field="4294967294" count="1" selected="0">
            <x v="2"/>
          </reference>
        </references>
      </pivotArea>
    </chartFormat>
    <chartFormat chart="53" format="6" series="1">
      <pivotArea type="data" outline="0" fieldPosition="0">
        <references count="1">
          <reference field="4294967294" count="1" selected="0">
            <x v="0"/>
          </reference>
        </references>
      </pivotArea>
    </chartFormat>
    <chartFormat chart="53" format="7" series="1">
      <pivotArea type="data" outline="0" fieldPosition="0">
        <references count="1">
          <reference field="4294967294" count="1" selected="0">
            <x v="2"/>
          </reference>
        </references>
      </pivotArea>
    </chartFormat>
    <chartFormat chart="53"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8">
  <location ref="A125:C129" firstHeaderRow="1" firstDataRow="2" firstDataCol="1"/>
  <pivotFields count="31">
    <pivotField showAll="0"/>
    <pivotField showAll="0"/>
    <pivotField axis="axisRow" showAll="0">
      <items count="4">
        <item x="0"/>
        <item x="2"/>
        <item x="1"/>
        <item t="default"/>
      </items>
    </pivotField>
    <pivotField showAll="0"/>
    <pivotField showAll="0"/>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axis="axisCol"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showAll="0" defaultSubtotal="0"/>
    <pivotField numFmtId="164" showAll="0"/>
    <pivotField numFmtId="164" showAll="0" defaultSubtotal="0"/>
    <pivotField numFmtId="164" showAll="0" defaultSubtotal="0"/>
    <pivotField numFmtId="164" showAll="0" defaultSubtotal="0"/>
    <pivotField showAll="0"/>
    <pivotField numFmtId="1" showAll="0"/>
    <pivotField numFmtId="1" showAll="0"/>
    <pivotField showAll="0"/>
    <pivotField dataField="1" numFmtId="1" showAll="0"/>
  </pivotFields>
  <rowFields count="1">
    <field x="2"/>
  </rowFields>
  <rowItems count="3">
    <i>
      <x/>
    </i>
    <i>
      <x v="1"/>
    </i>
    <i>
      <x v="2"/>
    </i>
  </rowItems>
  <colFields count="1">
    <field x="8"/>
  </colFields>
  <colItems count="2">
    <i>
      <x/>
    </i>
    <i>
      <x v="1"/>
    </i>
  </colItems>
  <dataFields count="1">
    <dataField name="Count of Total Delay In Days" fld="30" subtotal="count" baseField="2" baseItem="0"/>
  </dataFields>
  <formats count="6">
    <format dxfId="24">
      <pivotArea type="all" dataOnly="0" outline="0" fieldPosition="0"/>
    </format>
    <format dxfId="23">
      <pivotArea outline="0" collapsedLevelsAreSubtotals="1" fieldPosition="0"/>
    </format>
    <format dxfId="22">
      <pivotArea field="8" type="button" dataOnly="0" labelOnly="1" outline="0" axis="axisCol" fieldPosition="0"/>
    </format>
    <format dxfId="21">
      <pivotArea dataOnly="0" labelOnly="1" outline="0" axis="axisValues" fieldPosition="0"/>
    </format>
    <format dxfId="20">
      <pivotArea dataOnly="0" labelOnly="1" fieldPosition="0">
        <references count="1">
          <reference field="8" count="0"/>
        </references>
      </pivotArea>
    </format>
    <format dxfId="19">
      <pivotArea dataOnly="0" labelOnly="1" grandRow="1" outline="0" fieldPosition="0"/>
    </format>
  </formats>
  <chartFormats count="12">
    <chartFormat chart="18" format="0" series="1">
      <pivotArea type="data" outline="0" fieldPosition="0">
        <references count="2">
          <reference field="4294967294" count="1" selected="0">
            <x v="0"/>
          </reference>
          <reference field="8" count="1" selected="0">
            <x v="0"/>
          </reference>
        </references>
      </pivotArea>
    </chartFormat>
    <chartFormat chart="18" format="1" series="1">
      <pivotArea type="data" outline="0" fieldPosition="0">
        <references count="2">
          <reference field="4294967294" count="1" selected="0">
            <x v="0"/>
          </reference>
          <reference field="8" count="1" selected="0">
            <x v="1"/>
          </reference>
        </references>
      </pivotArea>
    </chartFormat>
    <chartFormat chart="37" format="4" series="1">
      <pivotArea type="data" outline="0" fieldPosition="0">
        <references count="2">
          <reference field="4294967294" count="1" selected="0">
            <x v="0"/>
          </reference>
          <reference field="8" count="1" selected="0">
            <x v="0"/>
          </reference>
        </references>
      </pivotArea>
    </chartFormat>
    <chartFormat chart="37" format="5" series="1">
      <pivotArea type="data" outline="0" fieldPosition="0">
        <references count="2">
          <reference field="4294967294" count="1" selected="0">
            <x v="0"/>
          </reference>
          <reference field="8" count="1" selected="0">
            <x v="1"/>
          </reference>
        </references>
      </pivotArea>
    </chartFormat>
    <chartFormat chart="37" format="6">
      <pivotArea type="data" outline="0" fieldPosition="0">
        <references count="3">
          <reference field="4294967294" count="1" selected="0">
            <x v="0"/>
          </reference>
          <reference field="2" count="1" selected="0">
            <x v="0"/>
          </reference>
          <reference field="8" count="1" selected="0">
            <x v="1"/>
          </reference>
        </references>
      </pivotArea>
    </chartFormat>
    <chartFormat chart="37" format="7">
      <pivotArea type="data" outline="0" fieldPosition="0">
        <references count="3">
          <reference field="4294967294" count="1" selected="0">
            <x v="0"/>
          </reference>
          <reference field="2" count="1" selected="0">
            <x v="2"/>
          </reference>
          <reference field="8" count="1" selected="0">
            <x v="0"/>
          </reference>
        </references>
      </pivotArea>
    </chartFormat>
    <chartFormat chart="37" format="8">
      <pivotArea type="data" outline="0" fieldPosition="0">
        <references count="3">
          <reference field="4294967294" count="1" selected="0">
            <x v="0"/>
          </reference>
          <reference field="2" count="1" selected="0">
            <x v="0"/>
          </reference>
          <reference field="8" count="1" selected="0">
            <x v="0"/>
          </reference>
        </references>
      </pivotArea>
    </chartFormat>
    <chartFormat chart="37" format="9">
      <pivotArea type="data" outline="0" fieldPosition="0">
        <references count="3">
          <reference field="4294967294" count="1" selected="0">
            <x v="0"/>
          </reference>
          <reference field="2" count="1" selected="0">
            <x v="2"/>
          </reference>
          <reference field="8" count="1" selected="0">
            <x v="1"/>
          </reference>
        </references>
      </pivotArea>
    </chartFormat>
    <chartFormat chart="37" format="10">
      <pivotArea type="data" outline="0" fieldPosition="0">
        <references count="3">
          <reference field="4294967294" count="1" selected="0">
            <x v="0"/>
          </reference>
          <reference field="2" count="1" selected="0">
            <x v="1"/>
          </reference>
          <reference field="8" count="1" selected="0">
            <x v="0"/>
          </reference>
        </references>
      </pivotArea>
    </chartFormat>
    <chartFormat chart="37" format="11">
      <pivotArea type="data" outline="0" fieldPosition="0">
        <references count="3">
          <reference field="4294967294" count="1" selected="0">
            <x v="0"/>
          </reference>
          <reference field="2" count="1" selected="0">
            <x v="1"/>
          </reference>
          <reference field="8" count="1" selected="0">
            <x v="1"/>
          </reference>
        </references>
      </pivotArea>
    </chartFormat>
    <chartFormat chart="37" format="1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
  <location ref="A46:B49" firstHeaderRow="1" firstDataRow="1" firstDataCol="1"/>
  <pivotFields count="31">
    <pivotField showAll="0"/>
    <pivotField showAll="0"/>
    <pivotField axis="axisRow" showAll="0">
      <items count="4">
        <item x="0"/>
        <item x="2"/>
        <item x="1"/>
        <item t="default"/>
      </items>
    </pivotField>
    <pivotField showAll="0"/>
    <pivotField showAll="0"/>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dataField="1" showAll="0" defaultSubtotal="0"/>
    <pivotField numFmtId="164" showAll="0"/>
    <pivotField numFmtId="164" showAll="0" defaultSubtotal="0"/>
    <pivotField numFmtId="164" showAll="0" defaultSubtotal="0"/>
    <pivotField numFmtId="164" showAll="0" defaultSubtotal="0"/>
    <pivotField showAll="0"/>
    <pivotField showAll="0"/>
    <pivotField showAll="0"/>
    <pivotField showAll="0"/>
    <pivotField showAll="0"/>
  </pivotFields>
  <rowFields count="1">
    <field x="2"/>
  </rowFields>
  <rowItems count="3">
    <i>
      <x/>
    </i>
    <i>
      <x v="1"/>
    </i>
    <i>
      <x v="2"/>
    </i>
  </rowItems>
  <colItems count="1">
    <i/>
  </colItems>
  <dataFields count="1">
    <dataField name="Average of Supplier Rate Per t2 (USD)" fld="21" subtotal="average" baseField="2" baseItem="0" numFmtId="164"/>
  </dataFields>
  <formats count="10">
    <format dxfId="34">
      <pivotArea outline="0" collapsedLevelsAreSubtotals="1" fieldPosition="0"/>
    </format>
    <format dxfId="33">
      <pivotArea type="all" dataOnly="0" outline="0" fieldPosition="0"/>
    </format>
    <format dxfId="32">
      <pivotArea outline="0" collapsedLevelsAreSubtotals="1" fieldPosition="0"/>
    </format>
    <format dxfId="31">
      <pivotArea field="2" type="button" dataOnly="0" labelOnly="1" outline="0" axis="axisRow" fieldPosition="0"/>
    </format>
    <format dxfId="30">
      <pivotArea dataOnly="0" labelOnly="1" outline="0" axis="axisValues" fieldPosition="0"/>
    </format>
    <format dxfId="29">
      <pivotArea dataOnly="0" labelOnly="1" fieldPosition="0">
        <references count="1">
          <reference field="2" count="0"/>
        </references>
      </pivotArea>
    </format>
    <format dxfId="28">
      <pivotArea dataOnly="0" labelOnly="1" grandRow="1" outline="0" fieldPosition="0"/>
    </format>
    <format dxfId="27">
      <pivotArea outline="0" fieldPosition="0">
        <references count="1">
          <reference field="4294967294" count="1">
            <x v="0"/>
          </reference>
        </references>
      </pivotArea>
    </format>
    <format dxfId="26">
      <pivotArea collapsedLevelsAreSubtotals="1" fieldPosition="0">
        <references count="1">
          <reference field="2" count="1">
            <x v="0"/>
          </reference>
        </references>
      </pivotArea>
    </format>
    <format dxfId="25">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location ref="A65:B71" firstHeaderRow="1" firstDataRow="1" firstDataCol="1" rowPageCount="1" colPageCount="1"/>
  <pivotFields count="31">
    <pivotField showAll="0"/>
    <pivotField showAll="0"/>
    <pivotField axis="axisPage" multipleItemSelectionAllowed="1" showAll="0">
      <items count="4">
        <item x="0"/>
        <item x="2"/>
        <item x="1"/>
        <item t="default"/>
      </items>
    </pivotField>
    <pivotField showAll="0"/>
    <pivotField axis="axisRow" showAll="0">
      <items count="6">
        <item x="2"/>
        <item x="3"/>
        <item x="1"/>
        <item x="4"/>
        <item x="0"/>
        <item t="default"/>
      </items>
    </pivotField>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showAll="0" defaultSubtotal="0"/>
    <pivotField dataField="1" numFmtId="164" showAll="0"/>
    <pivotField numFmtId="164" showAll="0" defaultSubtotal="0"/>
    <pivotField numFmtId="164" showAll="0" defaultSubtotal="0"/>
    <pivotField numFmtId="164" showAll="0" defaultSubtotal="0"/>
    <pivotField showAll="0"/>
    <pivotField numFmtId="1" showAll="0"/>
    <pivotField numFmtId="1" showAll="0"/>
    <pivotField showAll="0"/>
    <pivotField numFmtId="1" showAll="0"/>
  </pivotFields>
  <rowFields count="1">
    <field x="4"/>
  </rowFields>
  <rowItems count="6">
    <i>
      <x/>
    </i>
    <i>
      <x v="1"/>
    </i>
    <i>
      <x v="2"/>
    </i>
    <i>
      <x v="3"/>
    </i>
    <i>
      <x v="4"/>
    </i>
    <i t="grand">
      <x/>
    </i>
  </rowItems>
  <colItems count="1">
    <i/>
  </colItems>
  <pageFields count="1">
    <pageField fld="2" hier="-1"/>
  </pageFields>
  <dataFields count="1">
    <dataField name="Average of Supplier Total Cost" fld="22" subtotal="average" baseField="4" baseItem="2" numFmtId="165"/>
  </dataFields>
  <formats count="6">
    <format dxfId="40">
      <pivotArea type="all" dataOnly="0" outline="0" fieldPosition="0"/>
    </format>
    <format dxfId="39">
      <pivotArea outline="0" collapsedLevelsAreSubtotals="1" fieldPosition="0"/>
    </format>
    <format dxfId="38">
      <pivotArea field="4" type="button" dataOnly="0" labelOnly="1" outline="0" axis="axisRow" fieldPosition="0"/>
    </format>
    <format dxfId="37">
      <pivotArea dataOnly="0" labelOnly="1" outline="0" axis="axisValues" fieldPosition="0"/>
    </format>
    <format dxfId="36">
      <pivotArea dataOnly="0" labelOnly="1" grandRow="1" outline="0" fieldPosition="0"/>
    </format>
    <format dxfId="35">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6">
  <location ref="A10:B21" firstHeaderRow="1" firstDataRow="1" firstDataCol="1"/>
  <pivotFields count="31">
    <pivotField showAll="0"/>
    <pivotField showAll="0"/>
    <pivotField multipleItemSelectionAllowed="1" showAll="0">
      <items count="4">
        <item x="0"/>
        <item x="2"/>
        <item x="1"/>
        <item t="default"/>
      </items>
    </pivotField>
    <pivotField showAll="0"/>
    <pivotField showAll="0"/>
    <pivotField axis="axisRow" showAll="0" measureFilter="1" sortType="ascending">
      <items count="26">
        <item x="15"/>
        <item x="12"/>
        <item x="24"/>
        <item x="10"/>
        <item x="13"/>
        <item x="11"/>
        <item x="6"/>
        <item x="18"/>
        <item x="19"/>
        <item x="3"/>
        <item x="0"/>
        <item x="16"/>
        <item x="1"/>
        <item x="20"/>
        <item x="2"/>
        <item x="5"/>
        <item x="21"/>
        <item x="9"/>
        <item x="4"/>
        <item x="22"/>
        <item x="23"/>
        <item x="8"/>
        <item x="17"/>
        <item x="7"/>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defaultSubtotal="0"/>
    <pivotField showAll="0"/>
    <pivotField showAll="0"/>
    <pivotField showAll="0" defaultSubtotal="0"/>
    <pivotField dataField="1" numFmtId="164" showAll="0" defaultSubtotal="0"/>
    <pivotField numFmtId="164" showAll="0" defaultSubtotal="0"/>
    <pivotField numFmtId="164" showAll="0" defaultSubtotal="0"/>
    <pivotField numFmtId="164" showAll="0" defaultSubtotal="0"/>
    <pivotField showAll="0"/>
    <pivotField showAll="0"/>
    <pivotField showAll="0"/>
    <pivotField showAll="0"/>
    <pivotField showAll="0"/>
  </pivotFields>
  <rowFields count="1">
    <field x="5"/>
  </rowFields>
  <rowItems count="11">
    <i>
      <x v="24"/>
    </i>
    <i>
      <x v="5"/>
    </i>
    <i>
      <x v="17"/>
    </i>
    <i>
      <x v="12"/>
    </i>
    <i>
      <x v="18"/>
    </i>
    <i>
      <x v="13"/>
    </i>
    <i>
      <x v="19"/>
    </i>
    <i>
      <x v="16"/>
    </i>
    <i>
      <x v="10"/>
    </i>
    <i>
      <x v="9"/>
    </i>
    <i t="grand">
      <x/>
    </i>
  </rowItems>
  <colItems count="1">
    <i/>
  </colItems>
  <dataFields count="1">
    <dataField name="Sum of Supplier Total Cost" fld="22" baseField="5" baseItem="24" numFmtId="166"/>
  </dataFields>
  <formats count="15">
    <format dxfId="55">
      <pivotArea outline="0" collapsedLevelsAreSubtotals="1" fieldPosition="0">
        <references count="1">
          <reference field="4294967294" count="1" selected="0">
            <x v="0"/>
          </reference>
        </references>
      </pivotArea>
    </format>
    <format dxfId="54">
      <pivotArea dataOnly="0" labelOnly="1" outline="0" fieldPosition="0">
        <references count="1">
          <reference field="4294967294" count="1">
            <x v="0"/>
          </reference>
        </references>
      </pivotArea>
    </format>
    <format dxfId="53">
      <pivotArea type="all" dataOnly="0" outline="0" fieldPosition="0"/>
    </format>
    <format dxfId="52">
      <pivotArea outline="0" collapsedLevelsAreSubtotals="1" fieldPosition="0"/>
    </format>
    <format dxfId="51">
      <pivotArea field="5" type="button" dataOnly="0" labelOnly="1" outline="0" axis="axisRow" fieldPosition="0"/>
    </format>
    <format dxfId="50">
      <pivotArea dataOnly="0" labelOnly="1" fieldPosition="0">
        <references count="1">
          <reference field="5" count="13">
            <x v="3"/>
            <x v="5"/>
            <x v="9"/>
            <x v="10"/>
            <x v="12"/>
            <x v="13"/>
            <x v="16"/>
            <x v="17"/>
            <x v="18"/>
            <x v="19"/>
            <x v="21"/>
            <x v="22"/>
            <x v="24"/>
          </reference>
        </references>
      </pivotArea>
    </format>
    <format dxfId="49">
      <pivotArea dataOnly="0" labelOnly="1" grandRow="1" outline="0" fieldPosition="0"/>
    </format>
    <format dxfId="48">
      <pivotArea dataOnly="0" labelOnly="1" outline="0" fieldPosition="0">
        <references count="1">
          <reference field="4294967294" count="1">
            <x v="0"/>
          </reference>
        </references>
      </pivotArea>
    </format>
    <format dxfId="47">
      <pivotArea type="all" dataOnly="0" outline="0" fieldPosition="0"/>
    </format>
    <format dxfId="46">
      <pivotArea outline="0" collapsedLevelsAreSubtotals="1" fieldPosition="0"/>
    </format>
    <format dxfId="45">
      <pivotArea field="5" type="button" dataOnly="0" labelOnly="1" outline="0" axis="axisRow" fieldPosition="0"/>
    </format>
    <format dxfId="44">
      <pivotArea dataOnly="0" labelOnly="1" outline="0" axis="axisValues" fieldPosition="0"/>
    </format>
    <format dxfId="43">
      <pivotArea dataOnly="0" labelOnly="1" fieldPosition="0">
        <references count="1">
          <reference field="5" count="0"/>
        </references>
      </pivotArea>
    </format>
    <format dxfId="42">
      <pivotArea dataOnly="0" labelOnly="1" grandRow="1" outline="0" fieldPosition="0"/>
    </format>
    <format dxfId="41">
      <pivotArea outline="0" fieldPosition="0">
        <references count="1">
          <reference field="4294967294" count="1">
            <x v="0"/>
          </reference>
        </references>
      </pivotArea>
    </format>
  </formats>
  <chartFormats count="14">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5" count="1" selected="0">
            <x v="13"/>
          </reference>
        </references>
      </pivotArea>
    </chartFormat>
    <chartFormat chart="16" format="5">
      <pivotArea type="data" outline="0" fieldPosition="0">
        <references count="2">
          <reference field="4294967294" count="1" selected="0">
            <x v="0"/>
          </reference>
          <reference field="5" count="1" selected="0">
            <x v="9"/>
          </reference>
        </references>
      </pivotArea>
    </chartFormat>
    <chartFormat chart="16" format="6">
      <pivotArea type="data" outline="0" fieldPosition="0">
        <references count="2">
          <reference field="4294967294" count="1" selected="0">
            <x v="0"/>
          </reference>
          <reference field="5" count="1" selected="0">
            <x v="10"/>
          </reference>
        </references>
      </pivotArea>
    </chartFormat>
    <chartFormat chart="16" format="7">
      <pivotArea type="data" outline="0" fieldPosition="0">
        <references count="2">
          <reference field="4294967294" count="1" selected="0">
            <x v="0"/>
          </reference>
          <reference field="5" count="1" selected="0">
            <x v="16"/>
          </reference>
        </references>
      </pivotArea>
    </chartFormat>
    <chartFormat chart="16" format="8">
      <pivotArea type="data" outline="0" fieldPosition="0">
        <references count="2">
          <reference field="4294967294" count="1" selected="0">
            <x v="0"/>
          </reference>
          <reference field="5" count="1" selected="0">
            <x v="19"/>
          </reference>
        </references>
      </pivotArea>
    </chartFormat>
    <chartFormat chart="16" format="9">
      <pivotArea type="data" outline="0" fieldPosition="0">
        <references count="2">
          <reference field="4294967294" count="1" selected="0">
            <x v="0"/>
          </reference>
          <reference field="5" count="1" selected="0">
            <x v="18"/>
          </reference>
        </references>
      </pivotArea>
    </chartFormat>
    <chartFormat chart="16" format="10">
      <pivotArea type="data" outline="0" fieldPosition="0">
        <references count="2">
          <reference field="4294967294" count="1" selected="0">
            <x v="0"/>
          </reference>
          <reference field="5" count="1" selected="0">
            <x v="12"/>
          </reference>
        </references>
      </pivotArea>
    </chartFormat>
    <chartFormat chart="16" format="11">
      <pivotArea type="data" outline="0" fieldPosition="0">
        <references count="2">
          <reference field="4294967294" count="1" selected="0">
            <x v="0"/>
          </reference>
          <reference field="5" count="1" selected="0">
            <x v="17"/>
          </reference>
        </references>
      </pivotArea>
    </chartFormat>
    <chartFormat chart="16" format="12">
      <pivotArea type="data" outline="0" fieldPosition="0">
        <references count="2">
          <reference field="4294967294" count="1" selected="0">
            <x v="0"/>
          </reference>
          <reference field="5" count="1" selected="0">
            <x v="5"/>
          </reference>
        </references>
      </pivotArea>
    </chartFormat>
    <chartFormat chart="16" format="13">
      <pivotArea type="data" outline="0" fieldPosition="0">
        <references count="2">
          <reference field="4294967294" count="1" selected="0">
            <x v="0"/>
          </reference>
          <reference field="5" count="1" selected="0">
            <x v="24"/>
          </reference>
        </references>
      </pivotArea>
    </chartFormat>
    <chartFormat chart="24" format="0" series="1">
      <pivotArea type="data" outline="0" fieldPosition="0">
        <references count="1">
          <reference field="4294967294" count="1" selected="0">
            <x v="0"/>
          </reference>
        </references>
      </pivotArea>
    </chartFormat>
    <chartFormat chart="50" format="9"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25">
  <location ref="A88:D95" firstHeaderRow="1" firstDataRow="2" firstDataCol="1"/>
  <pivotFields count="31">
    <pivotField showAll="0"/>
    <pivotField showAll="0"/>
    <pivotField axis="axisCol" showAll="0">
      <items count="4">
        <item x="0"/>
        <item x="2"/>
        <item x="1"/>
        <item t="default"/>
      </items>
    </pivotField>
    <pivotField showAll="0" sortType="descending">
      <autoSortScope>
        <pivotArea dataOnly="0" outline="0" fieldPosition="0">
          <references count="2">
            <reference field="4294967294" count="1" selected="0">
              <x v="0"/>
            </reference>
            <reference field="2" count="1" selected="0">
              <x v="0"/>
            </reference>
          </references>
        </pivotArea>
      </autoSortScope>
    </pivotField>
    <pivotField axis="axisRow" showAll="0">
      <items count="6">
        <item x="2"/>
        <item x="3"/>
        <item x="1"/>
        <item x="4"/>
        <item x="0"/>
        <item t="default"/>
      </items>
    </pivotField>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dataField="1" showAll="0" defaultSubtotal="0"/>
    <pivotField numFmtId="164" showAll="0"/>
    <pivotField numFmtId="164" showAll="0" defaultSubtotal="0"/>
    <pivotField numFmtId="164" showAll="0" defaultSubtotal="0"/>
    <pivotField numFmtId="164" showAll="0" defaultSubtotal="0"/>
    <pivotField showAll="0"/>
    <pivotField numFmtId="1" showAll="0"/>
    <pivotField numFmtId="1" showAll="0"/>
    <pivotField showAll="0"/>
    <pivotField numFmtId="1" showAll="0"/>
  </pivotFields>
  <rowFields count="1">
    <field x="4"/>
  </rowFields>
  <rowItems count="6">
    <i>
      <x/>
    </i>
    <i>
      <x v="1"/>
    </i>
    <i>
      <x v="2"/>
    </i>
    <i>
      <x v="3"/>
    </i>
    <i>
      <x v="4"/>
    </i>
    <i t="grand">
      <x/>
    </i>
  </rowItems>
  <colFields count="1">
    <field x="2"/>
  </colFields>
  <colItems count="3">
    <i>
      <x/>
    </i>
    <i>
      <x v="1"/>
    </i>
    <i>
      <x v="2"/>
    </i>
  </colItems>
  <dataFields count="1">
    <dataField name="Average of Supplier Rate Per t2 (USD)" fld="21" subtotal="average" baseField="3" baseItem="0" numFmtId="165"/>
  </dataFields>
  <formats count="5">
    <format dxfId="60">
      <pivotArea type="all" dataOnly="0" outline="0" fieldPosition="0"/>
    </format>
    <format dxfId="59">
      <pivotArea outline="0" collapsedLevelsAreSubtotals="1" fieldPosition="0"/>
    </format>
    <format dxfId="58">
      <pivotArea dataOnly="0" labelOnly="1" grandRow="1" outline="0" fieldPosition="0"/>
    </format>
    <format dxfId="57">
      <pivotArea dataOnly="0" labelOnly="1" grandCol="1" outline="0" fieldPosition="0"/>
    </format>
    <format dxfId="56">
      <pivotArea outline="0" fieldPosition="0">
        <references count="1">
          <reference field="4294967294" count="1">
            <x v="0"/>
          </reference>
        </references>
      </pivotArea>
    </format>
  </formats>
  <chartFormats count="1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2"/>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2"/>
          </reference>
        </references>
      </pivotArea>
    </chartFormat>
    <chartFormat chart="4" format="8" series="1">
      <pivotArea type="data" outline="0" fieldPosition="0">
        <references count="2">
          <reference field="4294967294" count="1" selected="0">
            <x v="0"/>
          </reference>
          <reference field="2" count="1" selected="0">
            <x v="1"/>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2">
  <location ref="A161:B171" firstHeaderRow="1" firstDataRow="1" firstDataCol="1" rowPageCount="1" colPageCount="1"/>
  <pivotFields count="31">
    <pivotField dataField="1" showAll="0"/>
    <pivotField showAll="0"/>
    <pivotField showAll="0">
      <items count="4">
        <item x="0"/>
        <item x="2"/>
        <item x="1"/>
        <item t="default"/>
      </items>
    </pivotField>
    <pivotField showAll="0"/>
    <pivotField showAll="0"/>
    <pivotField multipleItemSelectionAllowed="1"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showAll="0">
      <items count="3">
        <item x="0"/>
        <item x="1"/>
        <item t="default"/>
      </items>
    </pivotField>
    <pivotField axis="axisRow" showAll="0" defaultSubtotal="0">
      <items count="10">
        <item x="0"/>
        <item x="1"/>
        <item x="2"/>
        <item x="3"/>
        <item x="4"/>
        <item x="5"/>
        <item x="6"/>
        <item x="7"/>
        <item x="8"/>
        <item x="9"/>
      </items>
    </pivotField>
    <pivotField axis="axisPage" multipleItemSelectionAllowed="1" showAll="0" defaultSubtotal="0">
      <items count="2">
        <item h="1" x="1"/>
        <item x="0"/>
      </items>
    </pivotField>
    <pivotField showAll="0"/>
    <pivotField showAll="0"/>
    <pivotField showAll="0"/>
    <pivotField showAll="0"/>
    <pivotField showAll="0"/>
    <pivotField showAll="0"/>
    <pivotField showAll="0"/>
    <pivotField numFmtId="164" showAll="0"/>
    <pivotField showAll="0"/>
    <pivotField showAll="0"/>
    <pivotField showAll="0"/>
    <pivotField numFmtId="164" showAll="0"/>
    <pivotField numFmtId="164" showAll="0"/>
    <pivotField numFmtId="164" showAll="0"/>
    <pivotField numFmtId="164" showAll="0"/>
    <pivotField showAll="0"/>
    <pivotField numFmtId="1" showAll="0"/>
    <pivotField numFmtId="1" showAll="0"/>
    <pivotField showAll="0"/>
    <pivotField numFmtId="1" showAll="0"/>
  </pivotFields>
  <rowFields count="1">
    <field x="9"/>
  </rowFields>
  <rowItems count="10">
    <i>
      <x/>
    </i>
    <i>
      <x v="1"/>
    </i>
    <i>
      <x v="2"/>
    </i>
    <i>
      <x v="3"/>
    </i>
    <i>
      <x v="4"/>
    </i>
    <i>
      <x v="5"/>
    </i>
    <i>
      <x v="6"/>
    </i>
    <i>
      <x v="7"/>
    </i>
    <i>
      <x v="8"/>
    </i>
    <i t="grand">
      <x/>
    </i>
  </rowItems>
  <colItems count="1">
    <i/>
  </colItems>
  <pageFields count="1">
    <pageField fld="10" hier="-1"/>
  </pageFields>
  <dataFields count="1">
    <dataField name="Count of Entry ID" fld="0" subtotal="count" baseField="0" baseItem="0"/>
  </dataFields>
  <formats count="4">
    <format dxfId="64">
      <pivotArea type="all" dataOnly="0" outline="0" fieldPosition="0"/>
    </format>
    <format dxfId="63">
      <pivotArea outline="0" collapsedLevelsAreSubtotals="1" fieldPosition="0"/>
    </format>
    <format dxfId="62">
      <pivotArea dataOnly="0" labelOnly="1" outline="0" axis="axisValues" fieldPosition="0"/>
    </format>
    <format dxfId="61">
      <pivotArea dataOnly="0" labelOnly="1" grandRow="1" outline="0" fieldPosition="0"/>
    </format>
  </formats>
  <chartFormats count="13">
    <chartFormat chart="7" format="1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9" count="1" selected="0">
            <x v="1"/>
          </reference>
        </references>
      </pivotArea>
    </chartFormat>
    <chartFormat chart="7" format="14">
      <pivotArea type="data" outline="0" fieldPosition="0">
        <references count="2">
          <reference field="4294967294" count="1" selected="0">
            <x v="0"/>
          </reference>
          <reference field="9" count="1" selected="0">
            <x v="2"/>
          </reference>
        </references>
      </pivotArea>
    </chartFormat>
    <chartFormat chart="7" format="15">
      <pivotArea type="data" outline="0" fieldPosition="0">
        <references count="2">
          <reference field="4294967294" count="1" selected="0">
            <x v="0"/>
          </reference>
          <reference field="9" count="1" selected="0">
            <x v="3"/>
          </reference>
        </references>
      </pivotArea>
    </chartFormat>
    <chartFormat chart="7" format="16">
      <pivotArea type="data" outline="0" fieldPosition="0">
        <references count="2">
          <reference field="4294967294" count="1" selected="0">
            <x v="0"/>
          </reference>
          <reference field="9" count="1" selected="0">
            <x v="4"/>
          </reference>
        </references>
      </pivotArea>
    </chartFormat>
    <chartFormat chart="7" format="17">
      <pivotArea type="data" outline="0" fieldPosition="0">
        <references count="2">
          <reference field="4294967294" count="1" selected="0">
            <x v="0"/>
          </reference>
          <reference field="9" count="1" selected="0">
            <x v="5"/>
          </reference>
        </references>
      </pivotArea>
    </chartFormat>
    <chartFormat chart="7" format="18">
      <pivotArea type="data" outline="0" fieldPosition="0">
        <references count="2">
          <reference field="4294967294" count="1" selected="0">
            <x v="0"/>
          </reference>
          <reference field="9" count="1" selected="0">
            <x v="6"/>
          </reference>
        </references>
      </pivotArea>
    </chartFormat>
    <chartFormat chart="7" format="19">
      <pivotArea type="data" outline="0" fieldPosition="0">
        <references count="2">
          <reference field="4294967294" count="1" selected="0">
            <x v="0"/>
          </reference>
          <reference field="9" count="1" selected="0">
            <x v="7"/>
          </reference>
        </references>
      </pivotArea>
    </chartFormat>
    <chartFormat chart="7" format="20">
      <pivotArea type="data" outline="0" fieldPosition="0">
        <references count="2">
          <reference field="4294967294" count="1" selected="0">
            <x v="0"/>
          </reference>
          <reference field="9" count="1" selected="0">
            <x v="8"/>
          </reference>
        </references>
      </pivotArea>
    </chartFormat>
    <chartFormat chart="7" format="2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1"/>
    <pivotTable tabId="6" name="PivotTable12"/>
    <pivotTable tabId="6" name="PivotTable2"/>
    <pivotTable tabId="6" name="PivotTable3"/>
    <pivotTable tabId="6" name="PivotTable5"/>
    <pivotTable tabId="6" name="PivotTable6"/>
    <pivotTable tabId="6" name="PivotTable7"/>
    <pivotTable tabId="6" name="PivotTable8"/>
  </pivotTables>
  <data>
    <tabular pivotCacheId="1">
      <items count="10">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livery_Status" sourceName="Delivery Status">
  <pivotTables>
    <pivotTable tabId="6" name="PivotTable1"/>
    <pivotTable tabId="6" name="PivotTable12"/>
    <pivotTable tabId="6" name="PivotTable2"/>
    <pivotTable tabId="6" name="PivotTable3"/>
    <pivotTable tabId="6" name="PivotTable5"/>
    <pivotTable tabId="6" name="PivotTable6"/>
    <pivotTable tabId="6" name="PivotTable7"/>
    <pivotTable tabId="6" name="PivotTable8"/>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ransporter" sourceName="Transporter">
  <pivotTables>
    <pivotTable tabId="6" name="PivotTable1"/>
    <pivotTable tabId="6" name="PivotTable12"/>
    <pivotTable tabId="6" name="PivotTable2"/>
    <pivotTable tabId="6" name="PivotTable3"/>
    <pivotTable tabId="6" name="PivotTable5"/>
    <pivotTable tabId="6" name="PivotTable6"/>
    <pivotTable tabId="6" name="PivotTable7"/>
    <pivotTable tabId="6" name="PivotTable8"/>
  </pivotTables>
  <data>
    <tabular pivotCacheId="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oute" sourceName="Route">
  <pivotTables>
    <pivotTable tabId="6" name="PivotTable1"/>
    <pivotTable tabId="6" name="PivotTable12"/>
    <pivotTable tabId="6" name="PivotTable2"/>
    <pivotTable tabId="6" name="PivotTable3"/>
    <pivotTable tabId="6" name="PivotTable5"/>
    <pivotTable tabId="6" name="PivotTable6"/>
    <pivotTable tabId="6" name="PivotTable7"/>
    <pivotTable tabId="6" name="PivotTable8"/>
  </pivotTables>
  <data>
    <tabular pivotCacheId="1">
      <items count="25">
        <i x="14" s="1"/>
        <i x="7" s="1"/>
        <i x="17" s="1"/>
        <i x="8" s="1"/>
        <i x="23" s="1"/>
        <i x="22" s="1"/>
        <i x="4" s="1"/>
        <i x="9" s="1"/>
        <i x="21" s="1"/>
        <i x="5" s="1"/>
        <i x="2" s="1"/>
        <i x="20" s="1"/>
        <i x="1" s="1"/>
        <i x="16" s="1"/>
        <i x="0" s="1"/>
        <i x="3" s="1"/>
        <i x="19" s="1"/>
        <i x="18" s="1"/>
        <i x="6" s="1"/>
        <i x="11" s="1"/>
        <i x="13" s="1"/>
        <i x="10" s="1"/>
        <i x="24" s="1"/>
        <i x="12"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Delivery Status" cache="Slicer_Delivery_Status" caption="Delivery Status" rowHeight="241300"/>
  <slicer name="Transporter" cache="Slicer_Transporter" caption="Transporter" rowHeight="241300"/>
  <slicer name="Route" cache="Slicer_Route" caption="Rout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Dark6" rowHeight="241300"/>
  <slicer name="Delivery Status 1" cache="Slicer_Delivery_Status" caption="Delivery Status" style="SlicerStyleDark6" rowHeight="241300"/>
  <slicer name="Transporter 1" cache="Slicer_Transporter" caption="Transporter" style="SlicerStyleDark6" rowHeight="241300"/>
  <slicer name="Route 1" cache="Slicer_Route" caption="Route" style="SlicerStyleDark6" rowHeight="241300"/>
</slicers>
</file>

<file path=xl/tables/table1.xml><?xml version="1.0" encoding="utf-8"?>
<table xmlns="http://schemas.openxmlformats.org/spreadsheetml/2006/main" id="3" name="WORKSHEET" displayName="WORKSHEET" ref="A1:AE3582" totalsRowShown="0">
  <autoFilter ref="A1:AE3582"/>
  <tableColumns count="31">
    <tableColumn id="1" name="Entry ID"/>
    <tableColumn id="2" name="Freight forwarder"/>
    <tableColumn id="3" name="Transporter"/>
    <tableColumn id="4" name="Depart From"/>
    <tableColumn id="5" name="Arrive To"/>
    <tableColumn id="21" name="Route" dataDxfId="81">
      <calculatedColumnFormula>WORKSHEET[[#This Row],[Depart From]]&amp;"-"&amp;WORKSHEET[[#This Row],[Arrive To]]</calculatedColumnFormula>
    </tableColumn>
    <tableColumn id="6" name="Loading Date" dataDxfId="80"/>
    <tableColumn id="7" name="Offloading Date" dataDxfId="79"/>
    <tableColumn id="22" name="Delivery Status" dataDxfId="78">
      <calculatedColumnFormula>IF(OR(H2="", H2="NULL"), "Failed","Delivered")</calculatedColumnFormula>
    </tableColumn>
    <tableColumn id="24" name="Year" dataDxfId="77">
      <calculatedColumnFormula>TEXT(WORKSHEET[[#This Row],[Offloading Date]], "mmm")</calculatedColumnFormula>
    </tableColumn>
    <tableColumn id="30" name="Valid Year Flag" dataDxfId="76">
      <calculatedColumnFormula>IF(OR(WORKSHEET[[#This Row],[Year]]="", ISBLANK(WORKSHEET[[#This Row],[Year]]), WORKSHEET[[#This Row],[Year]]="null"), "Exclude", "Include")</calculatedColumnFormula>
    </tableColumn>
    <tableColumn id="8" name="Client Invoice status"/>
    <tableColumn id="9" name="Transporter Invoice status"/>
    <tableColumn id="10" name="Service / Product: Product Name"/>
    <tableColumn id="11" name="Gross Weight(t)"/>
    <tableColumn id="12" name="Client Rate per t"/>
    <tableColumn id="13" name="Client Currency"/>
    <tableColumn id="23" name="Clients Rate per T2 (USD)" dataDxfId="75">
      <calculatedColumnFormula>P2 * _xll.XLOOKUP(Q2,CALCULATION!$A$15:$A$17, CALCULATION!$B$15:$B$17 )</calculatedColumnFormula>
    </tableColumn>
    <tableColumn id="27" name="Clients Total Cost" dataDxfId="74">
      <calculatedColumnFormula>O2*P2*_xll.XLOOKUP(Q2,CALCULATION!$A$15:$A$17, CALCULATION!$B$15:$B$17)</calculatedColumnFormula>
    </tableColumn>
    <tableColumn id="14" name="Supplier Rate per t"/>
    <tableColumn id="15" name="Supplier Currency"/>
    <tableColumn id="25" name="Supplier Rate Per t2 (USD)" dataDxfId="73">
      <calculatedColumnFormula>T2 * _xll.XLOOKUP(U2,CALCULATION!$A$15:$A$17, CALCULATION!$B$15:$B$17 )</calculatedColumnFormula>
    </tableColumn>
    <tableColumn id="28" name="Supplier Total Cost" dataDxfId="72">
      <calculatedColumnFormula>O2*T2*_xll.XLOOKUP(U2,CALCULATION!$A$15:$A$17, CALCULATION!$B$15:$B$17)</calculatedColumnFormula>
    </tableColumn>
    <tableColumn id="31" name="Weight" dataDxfId="71">
      <calculatedColumnFormula>WORKSHEET[[#This Row],[Clients Total Cost]] / WORKSHEET[[#This Row],[Clients Rate per T2 (USD)]]</calculatedColumnFormula>
    </tableColumn>
    <tableColumn id="20" name="Profit Per T" dataDxfId="70">
      <calculatedColumnFormula>WORKSHEET[[#This Row],[Clients Rate per T2 (USD)]] - WORKSHEET[[#This Row],[Supplier Rate Per t2 (USD)]]</calculatedColumnFormula>
    </tableColumn>
    <tableColumn id="29" name="Gross Profit" dataDxfId="69">
      <calculatedColumnFormula>WORKSHEET[[#This Row],[Profit Per T]] * WORKSHEET[[#This Row],[Weight]]</calculatedColumnFormula>
    </tableColumn>
    <tableColumn id="16" name="POD Attached"/>
    <tableColumn id="17" name="Delay at toll gate in days" dataDxfId="68"/>
    <tableColumn id="18" name="Delay at workshop in days" dataDxfId="67"/>
    <tableColumn id="19" name="Delay at border in days" dataDxfId="66"/>
    <tableColumn id="26" name="Total Delay In Days" dataDxfId="65">
      <calculatedColumnFormula>WORKSHEET[[#This Row],[Delay at toll gate in days]] +WORKSHEET[[#This Row],[Delay at workshop in days]] +WORKSHEET[[#This Row],[Delay at border in days]]</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1"/>
  </sheetPr>
  <dimension ref="A1:T3582"/>
  <sheetViews>
    <sheetView topLeftCell="H1" workbookViewId="0">
      <selection activeCell="N42" sqref="N42"/>
    </sheetView>
  </sheetViews>
  <sheetFormatPr defaultColWidth="10.90625" defaultRowHeight="14.5" x14ac:dyDescent="0.35"/>
  <cols>
    <col min="1" max="1" width="7.54296875" bestFit="1" customWidth="1"/>
    <col min="2" max="2" width="19.453125" bestFit="1" customWidth="1"/>
    <col min="3" max="3" width="12.36328125" bestFit="1" customWidth="1"/>
    <col min="4" max="4" width="11.36328125" bestFit="1" customWidth="1"/>
    <col min="5" max="5" width="8.36328125" bestFit="1" customWidth="1"/>
    <col min="6" max="6" width="11.6328125" bestFit="1" customWidth="1"/>
    <col min="7" max="7" width="14" bestFit="1" customWidth="1"/>
    <col min="8" max="8" width="17.54296875" bestFit="1" customWidth="1"/>
    <col min="9" max="9" width="22.81640625" bestFit="1" customWidth="1"/>
    <col min="10" max="10" width="28" bestFit="1" customWidth="1"/>
    <col min="11" max="11" width="13.90625" bestFit="1" customWidth="1"/>
    <col min="12" max="12" width="14.1796875" bestFit="1" customWidth="1"/>
    <col min="13" max="13" width="13.54296875" bestFit="1" customWidth="1"/>
    <col min="14" max="14" width="21.26953125" customWidth="1"/>
    <col min="15" max="15" width="15.6328125" bestFit="1" customWidth="1"/>
    <col min="16" max="16" width="12.36328125" bestFit="1" customWidth="1"/>
    <col min="17" max="17" width="21.1796875" bestFit="1" customWidth="1"/>
    <col min="18" max="18" width="22.81640625" bestFit="1" customWidth="1"/>
    <col min="19" max="19" width="20.1796875" bestFit="1" customWidth="1"/>
    <col min="20" max="20" width="1.81640625" bestFit="1" customWidth="1"/>
  </cols>
  <sheetData>
    <row r="1" spans="1:19" x14ac:dyDescent="0.35">
      <c r="A1" t="s">
        <v>0</v>
      </c>
      <c r="B1" t="s">
        <v>1</v>
      </c>
      <c r="C1" t="s">
        <v>3608</v>
      </c>
      <c r="D1" t="s">
        <v>3609</v>
      </c>
      <c r="E1" t="s">
        <v>3610</v>
      </c>
      <c r="F1" t="s">
        <v>2</v>
      </c>
      <c r="G1" t="s">
        <v>3</v>
      </c>
      <c r="H1" t="s">
        <v>4</v>
      </c>
      <c r="I1" t="s">
        <v>5</v>
      </c>
      <c r="J1" t="s">
        <v>6</v>
      </c>
      <c r="K1" t="s">
        <v>7</v>
      </c>
      <c r="L1" t="s">
        <v>3606</v>
      </c>
      <c r="M1" t="s">
        <v>3604</v>
      </c>
      <c r="N1" t="s">
        <v>3607</v>
      </c>
      <c r="O1" t="s">
        <v>3605</v>
      </c>
      <c r="P1" t="s">
        <v>8</v>
      </c>
      <c r="Q1" t="s">
        <v>3621</v>
      </c>
      <c r="R1" t="s">
        <v>3622</v>
      </c>
      <c r="S1" t="s">
        <v>3623</v>
      </c>
    </row>
    <row r="2" spans="1:19" hidden="1" x14ac:dyDescent="0.35">
      <c r="A2" t="s">
        <v>9</v>
      </c>
      <c r="B2" t="s">
        <v>10</v>
      </c>
      <c r="C2" t="s">
        <v>11</v>
      </c>
      <c r="D2" t="s">
        <v>3611</v>
      </c>
      <c r="E2" t="s">
        <v>3612</v>
      </c>
      <c r="F2">
        <v>44568</v>
      </c>
      <c r="G2">
        <v>44588</v>
      </c>
      <c r="H2" t="s">
        <v>12</v>
      </c>
      <c r="I2" t="s">
        <v>12</v>
      </c>
      <c r="J2" t="s">
        <v>13</v>
      </c>
      <c r="K2">
        <v>27.108000000000001</v>
      </c>
      <c r="L2">
        <v>600</v>
      </c>
      <c r="M2" t="s">
        <v>14</v>
      </c>
      <c r="N2">
        <v>300</v>
      </c>
      <c r="O2" t="s">
        <v>14</v>
      </c>
      <c r="P2">
        <v>1</v>
      </c>
      <c r="Q2" s="1">
        <v>2</v>
      </c>
      <c r="R2" s="1">
        <v>3</v>
      </c>
      <c r="S2" s="1">
        <v>2.5</v>
      </c>
    </row>
    <row r="3" spans="1:19" hidden="1" x14ac:dyDescent="0.35">
      <c r="A3" t="s">
        <v>15</v>
      </c>
      <c r="B3" t="s">
        <v>10</v>
      </c>
      <c r="C3" t="s">
        <v>11</v>
      </c>
      <c r="D3" t="s">
        <v>3611</v>
      </c>
      <c r="E3" t="s">
        <v>3613</v>
      </c>
      <c r="F3">
        <v>44564</v>
      </c>
      <c r="G3">
        <v>44589</v>
      </c>
      <c r="H3" t="s">
        <v>16</v>
      </c>
      <c r="I3" t="s">
        <v>12</v>
      </c>
      <c r="J3" t="s">
        <v>13</v>
      </c>
      <c r="K3">
        <v>31.123999999999999</v>
      </c>
      <c r="L3">
        <v>600</v>
      </c>
      <c r="M3" t="s">
        <v>14</v>
      </c>
      <c r="N3">
        <v>300</v>
      </c>
      <c r="O3" t="s">
        <v>14</v>
      </c>
      <c r="P3">
        <v>0</v>
      </c>
      <c r="Q3" s="1">
        <v>2.5</v>
      </c>
      <c r="R3" s="1">
        <v>3.75</v>
      </c>
      <c r="S3" s="1">
        <v>3.125</v>
      </c>
    </row>
    <row r="4" spans="1:19" hidden="1" x14ac:dyDescent="0.35">
      <c r="A4" t="s">
        <v>17</v>
      </c>
      <c r="B4" t="s">
        <v>10</v>
      </c>
      <c r="C4" t="s">
        <v>11</v>
      </c>
      <c r="D4" t="s">
        <v>3611</v>
      </c>
      <c r="E4" t="s">
        <v>3612</v>
      </c>
      <c r="F4">
        <v>44570</v>
      </c>
      <c r="G4">
        <v>44588</v>
      </c>
      <c r="H4" t="s">
        <v>16</v>
      </c>
      <c r="I4" t="s">
        <v>12</v>
      </c>
      <c r="J4" t="s">
        <v>13</v>
      </c>
      <c r="K4">
        <v>31.123999999999999</v>
      </c>
      <c r="L4">
        <v>600</v>
      </c>
      <c r="M4" t="s">
        <v>14</v>
      </c>
      <c r="N4">
        <v>300</v>
      </c>
      <c r="O4" t="s">
        <v>14</v>
      </c>
      <c r="P4">
        <v>1</v>
      </c>
      <c r="Q4" s="1">
        <v>1.8</v>
      </c>
      <c r="R4" s="1">
        <v>2.6999999999999997</v>
      </c>
      <c r="S4" s="1">
        <v>2.25</v>
      </c>
    </row>
    <row r="5" spans="1:19" hidden="1" x14ac:dyDescent="0.35">
      <c r="A5" t="s">
        <v>18</v>
      </c>
      <c r="B5" t="s">
        <v>10</v>
      </c>
      <c r="C5" t="s">
        <v>11</v>
      </c>
      <c r="D5" t="s">
        <v>3611</v>
      </c>
      <c r="E5" t="s">
        <v>3614</v>
      </c>
      <c r="F5">
        <v>44573</v>
      </c>
      <c r="G5">
        <v>44589</v>
      </c>
      <c r="H5" t="s">
        <v>16</v>
      </c>
      <c r="I5" t="s">
        <v>12</v>
      </c>
      <c r="J5" t="s">
        <v>13</v>
      </c>
      <c r="K5">
        <v>31.123999999999999</v>
      </c>
      <c r="L5">
        <v>600</v>
      </c>
      <c r="M5" t="s">
        <v>14</v>
      </c>
      <c r="N5">
        <v>300</v>
      </c>
      <c r="O5" t="s">
        <v>14</v>
      </c>
      <c r="P5">
        <v>1</v>
      </c>
      <c r="Q5" s="1">
        <v>1.6</v>
      </c>
      <c r="R5" s="1">
        <v>2.4</v>
      </c>
      <c r="S5" s="1">
        <v>2</v>
      </c>
    </row>
    <row r="6" spans="1:19" hidden="1" x14ac:dyDescent="0.35">
      <c r="A6" t="s">
        <v>19</v>
      </c>
      <c r="B6" t="s">
        <v>10</v>
      </c>
      <c r="C6" t="s">
        <v>11</v>
      </c>
      <c r="D6" t="s">
        <v>3615</v>
      </c>
      <c r="E6" t="s">
        <v>3614</v>
      </c>
      <c r="F6">
        <v>44568</v>
      </c>
      <c r="G6">
        <v>44589</v>
      </c>
      <c r="H6" t="s">
        <v>16</v>
      </c>
      <c r="I6" t="s">
        <v>12</v>
      </c>
      <c r="J6" t="s">
        <v>13</v>
      </c>
      <c r="K6">
        <v>31.123999999999999</v>
      </c>
      <c r="L6">
        <v>600</v>
      </c>
      <c r="M6" t="s">
        <v>14</v>
      </c>
      <c r="N6">
        <v>300</v>
      </c>
      <c r="O6" t="s">
        <v>14</v>
      </c>
      <c r="P6">
        <v>1</v>
      </c>
      <c r="Q6" s="1">
        <v>2.1</v>
      </c>
      <c r="R6" s="1">
        <v>3.15</v>
      </c>
      <c r="S6" s="1">
        <v>2.625</v>
      </c>
    </row>
    <row r="7" spans="1:19" hidden="1" x14ac:dyDescent="0.35">
      <c r="A7" t="s">
        <v>20</v>
      </c>
      <c r="B7" t="s">
        <v>10</v>
      </c>
      <c r="C7" t="s">
        <v>11</v>
      </c>
      <c r="D7" t="s">
        <v>3616</v>
      </c>
      <c r="E7" t="s">
        <v>3617</v>
      </c>
      <c r="F7">
        <v>44583</v>
      </c>
      <c r="G7">
        <v>44614</v>
      </c>
      <c r="H7" t="s">
        <v>16</v>
      </c>
      <c r="I7" t="s">
        <v>12</v>
      </c>
      <c r="J7" t="s">
        <v>13</v>
      </c>
      <c r="K7">
        <v>16</v>
      </c>
      <c r="L7">
        <v>600</v>
      </c>
      <c r="M7" t="s">
        <v>14</v>
      </c>
      <c r="N7">
        <v>300</v>
      </c>
      <c r="O7" t="s">
        <v>14</v>
      </c>
      <c r="P7">
        <v>1</v>
      </c>
      <c r="Q7" s="1">
        <v>3.1</v>
      </c>
      <c r="R7" s="1">
        <v>4.6499999999999995</v>
      </c>
      <c r="S7" s="1">
        <v>3.875</v>
      </c>
    </row>
    <row r="8" spans="1:19" hidden="1" x14ac:dyDescent="0.35">
      <c r="A8" t="s">
        <v>21</v>
      </c>
      <c r="B8" t="s">
        <v>10</v>
      </c>
      <c r="C8" t="s">
        <v>11</v>
      </c>
      <c r="D8" t="s">
        <v>3616</v>
      </c>
      <c r="E8" t="s">
        <v>3612</v>
      </c>
      <c r="F8">
        <v>44581</v>
      </c>
      <c r="G8">
        <v>44592</v>
      </c>
      <c r="I8" t="s">
        <v>12</v>
      </c>
      <c r="J8" t="s">
        <v>13</v>
      </c>
      <c r="K8">
        <v>12.92</v>
      </c>
      <c r="L8">
        <v>600</v>
      </c>
      <c r="M8" t="s">
        <v>14</v>
      </c>
      <c r="N8">
        <v>300</v>
      </c>
      <c r="O8" t="s">
        <v>14</v>
      </c>
      <c r="P8">
        <v>1</v>
      </c>
      <c r="Q8" s="1">
        <v>1.1000000000000001</v>
      </c>
      <c r="R8" s="1">
        <v>1.65</v>
      </c>
      <c r="S8" s="1">
        <v>1.375</v>
      </c>
    </row>
    <row r="9" spans="1:19" hidden="1" x14ac:dyDescent="0.35">
      <c r="A9" t="s">
        <v>22</v>
      </c>
      <c r="B9" t="s">
        <v>10</v>
      </c>
      <c r="C9" t="s">
        <v>11</v>
      </c>
      <c r="D9" t="s">
        <v>3615</v>
      </c>
      <c r="E9" t="s">
        <v>3618</v>
      </c>
      <c r="F9">
        <v>44618</v>
      </c>
      <c r="G9">
        <v>44648</v>
      </c>
      <c r="H9" t="s">
        <v>16</v>
      </c>
      <c r="I9" t="s">
        <v>16</v>
      </c>
      <c r="J9" t="s">
        <v>13</v>
      </c>
      <c r="K9">
        <v>30.8795</v>
      </c>
      <c r="L9">
        <v>600</v>
      </c>
      <c r="M9" t="s">
        <v>14</v>
      </c>
      <c r="N9">
        <v>300</v>
      </c>
      <c r="O9" t="s">
        <v>14</v>
      </c>
      <c r="P9">
        <v>1</v>
      </c>
      <c r="Q9" s="1">
        <v>3</v>
      </c>
      <c r="R9" s="1">
        <v>4.5</v>
      </c>
      <c r="S9" s="1">
        <v>3.75</v>
      </c>
    </row>
    <row r="10" spans="1:19" hidden="1" x14ac:dyDescent="0.35">
      <c r="A10" t="s">
        <v>23</v>
      </c>
      <c r="B10" t="s">
        <v>10</v>
      </c>
      <c r="C10" t="s">
        <v>11</v>
      </c>
      <c r="D10" t="s">
        <v>3616</v>
      </c>
      <c r="E10" t="s">
        <v>3617</v>
      </c>
      <c r="F10">
        <v>44632</v>
      </c>
      <c r="G10">
        <v>44663</v>
      </c>
      <c r="H10" t="s">
        <v>16</v>
      </c>
      <c r="I10" t="s">
        <v>16</v>
      </c>
      <c r="J10" t="s">
        <v>13</v>
      </c>
      <c r="K10">
        <v>28.484500000000001</v>
      </c>
      <c r="L10">
        <v>600</v>
      </c>
      <c r="M10" t="s">
        <v>14</v>
      </c>
      <c r="N10">
        <v>300</v>
      </c>
      <c r="O10" t="s">
        <v>14</v>
      </c>
      <c r="P10">
        <v>1</v>
      </c>
      <c r="Q10" s="1">
        <v>3.1</v>
      </c>
      <c r="R10" s="1">
        <v>4.6499999999999995</v>
      </c>
      <c r="S10" s="1">
        <v>3.875</v>
      </c>
    </row>
    <row r="11" spans="1:19" hidden="1" x14ac:dyDescent="0.35">
      <c r="A11" t="s">
        <v>24</v>
      </c>
      <c r="B11" t="s">
        <v>10</v>
      </c>
      <c r="C11" t="s">
        <v>11</v>
      </c>
      <c r="D11" t="s">
        <v>3616</v>
      </c>
      <c r="E11" t="s">
        <v>3612</v>
      </c>
      <c r="F11">
        <v>44631</v>
      </c>
      <c r="G11">
        <v>44659</v>
      </c>
      <c r="H11" t="s">
        <v>16</v>
      </c>
      <c r="I11" t="s">
        <v>16</v>
      </c>
      <c r="J11" t="s">
        <v>13</v>
      </c>
      <c r="K11">
        <v>30.957999999999998</v>
      </c>
      <c r="L11">
        <v>600</v>
      </c>
      <c r="M11" t="s">
        <v>14</v>
      </c>
      <c r="N11">
        <v>300</v>
      </c>
      <c r="O11" t="s">
        <v>14</v>
      </c>
      <c r="P11">
        <v>1</v>
      </c>
      <c r="Q11" s="1">
        <v>2.8000000000000003</v>
      </c>
      <c r="R11" s="1">
        <v>4.2</v>
      </c>
      <c r="S11" s="1">
        <v>3.5</v>
      </c>
    </row>
    <row r="12" spans="1:19" hidden="1" x14ac:dyDescent="0.35">
      <c r="A12" t="s">
        <v>25</v>
      </c>
      <c r="B12" t="s">
        <v>10</v>
      </c>
      <c r="C12" t="s">
        <v>11</v>
      </c>
      <c r="D12" t="s">
        <v>3619</v>
      </c>
      <c r="E12" t="s">
        <v>3617</v>
      </c>
      <c r="F12">
        <v>44571</v>
      </c>
      <c r="G12">
        <v>44583</v>
      </c>
      <c r="H12" t="s">
        <v>16</v>
      </c>
      <c r="I12" t="s">
        <v>12</v>
      </c>
      <c r="J12" t="s">
        <v>13</v>
      </c>
      <c r="K12">
        <v>30.6</v>
      </c>
      <c r="L12">
        <v>600</v>
      </c>
      <c r="M12" t="s">
        <v>14</v>
      </c>
      <c r="N12">
        <v>300</v>
      </c>
      <c r="O12" t="s">
        <v>14</v>
      </c>
      <c r="P12">
        <v>1</v>
      </c>
      <c r="Q12" s="1">
        <v>1.2000000000000002</v>
      </c>
      <c r="R12" s="1">
        <v>1.7999999999999998</v>
      </c>
      <c r="S12" s="1">
        <v>1.5</v>
      </c>
    </row>
    <row r="13" spans="1:19" hidden="1" x14ac:dyDescent="0.35">
      <c r="A13" t="s">
        <v>26</v>
      </c>
      <c r="B13" t="s">
        <v>10</v>
      </c>
      <c r="C13" t="s">
        <v>11</v>
      </c>
      <c r="D13" t="s">
        <v>3619</v>
      </c>
      <c r="E13" t="s">
        <v>3618</v>
      </c>
      <c r="F13">
        <v>44571</v>
      </c>
      <c r="G13">
        <v>44582</v>
      </c>
      <c r="H13" t="s">
        <v>16</v>
      </c>
      <c r="I13" t="s">
        <v>12</v>
      </c>
      <c r="J13" t="s">
        <v>13</v>
      </c>
      <c r="K13">
        <v>30.6</v>
      </c>
      <c r="L13">
        <v>600</v>
      </c>
      <c r="M13" t="s">
        <v>14</v>
      </c>
      <c r="N13">
        <v>300</v>
      </c>
      <c r="O13" t="s">
        <v>14</v>
      </c>
      <c r="P13">
        <v>1</v>
      </c>
      <c r="Q13" s="1">
        <v>1.1000000000000001</v>
      </c>
      <c r="R13" s="1">
        <v>1.65</v>
      </c>
      <c r="S13" s="1">
        <v>1.375</v>
      </c>
    </row>
    <row r="14" spans="1:19" hidden="1" x14ac:dyDescent="0.35">
      <c r="A14" t="s">
        <v>27</v>
      </c>
      <c r="B14" t="s">
        <v>10</v>
      </c>
      <c r="C14" t="s">
        <v>11</v>
      </c>
      <c r="D14" t="s">
        <v>3616</v>
      </c>
      <c r="E14" t="s">
        <v>3613</v>
      </c>
      <c r="F14">
        <v>44571</v>
      </c>
      <c r="G14">
        <v>44589</v>
      </c>
      <c r="H14" t="s">
        <v>16</v>
      </c>
      <c r="I14" t="s">
        <v>12</v>
      </c>
      <c r="J14" t="s">
        <v>13</v>
      </c>
      <c r="K14">
        <v>29.7</v>
      </c>
      <c r="L14">
        <v>600</v>
      </c>
      <c r="M14" t="s">
        <v>14</v>
      </c>
      <c r="N14">
        <v>300</v>
      </c>
      <c r="O14" t="s">
        <v>14</v>
      </c>
      <c r="P14">
        <v>1</v>
      </c>
      <c r="Q14" s="1">
        <v>1.8</v>
      </c>
      <c r="R14" s="1">
        <v>2.6999999999999997</v>
      </c>
      <c r="S14" s="1">
        <v>2.25</v>
      </c>
    </row>
    <row r="15" spans="1:19" hidden="1" x14ac:dyDescent="0.35">
      <c r="A15" t="s">
        <v>28</v>
      </c>
      <c r="B15" t="s">
        <v>10</v>
      </c>
      <c r="C15" t="s">
        <v>11</v>
      </c>
      <c r="D15" t="s">
        <v>3620</v>
      </c>
      <c r="E15" t="s">
        <v>3617</v>
      </c>
      <c r="F15">
        <v>44571</v>
      </c>
      <c r="G15">
        <v>44589</v>
      </c>
      <c r="H15" t="s">
        <v>16</v>
      </c>
      <c r="I15" t="s">
        <v>12</v>
      </c>
      <c r="J15" t="s">
        <v>13</v>
      </c>
      <c r="K15">
        <v>29.7</v>
      </c>
      <c r="L15">
        <v>600</v>
      </c>
      <c r="M15" t="s">
        <v>14</v>
      </c>
      <c r="N15">
        <v>300</v>
      </c>
      <c r="O15" t="s">
        <v>14</v>
      </c>
      <c r="P15">
        <v>1</v>
      </c>
      <c r="Q15" s="1">
        <v>1.8</v>
      </c>
      <c r="R15" s="1">
        <v>2.6999999999999997</v>
      </c>
      <c r="S15" s="1">
        <v>2.25</v>
      </c>
    </row>
    <row r="16" spans="1:19" hidden="1" x14ac:dyDescent="0.35">
      <c r="A16" t="s">
        <v>29</v>
      </c>
      <c r="B16" t="s">
        <v>10</v>
      </c>
      <c r="C16" t="s">
        <v>11</v>
      </c>
      <c r="D16" t="s">
        <v>3611</v>
      </c>
      <c r="E16" t="s">
        <v>3613</v>
      </c>
      <c r="F16">
        <v>44571</v>
      </c>
      <c r="G16">
        <v>44589</v>
      </c>
      <c r="H16" t="s">
        <v>16</v>
      </c>
      <c r="I16" t="s">
        <v>12</v>
      </c>
      <c r="J16" t="s">
        <v>13</v>
      </c>
      <c r="K16">
        <v>29.7</v>
      </c>
      <c r="L16">
        <v>600</v>
      </c>
      <c r="M16" t="s">
        <v>14</v>
      </c>
      <c r="N16">
        <v>300</v>
      </c>
      <c r="O16" t="s">
        <v>14</v>
      </c>
      <c r="P16">
        <v>1</v>
      </c>
      <c r="Q16" s="1">
        <v>1.8</v>
      </c>
      <c r="R16" s="1">
        <v>2.6999999999999997</v>
      </c>
      <c r="S16" s="1">
        <v>2.25</v>
      </c>
    </row>
    <row r="17" spans="1:19" hidden="1" x14ac:dyDescent="0.35">
      <c r="A17" t="s">
        <v>30</v>
      </c>
      <c r="B17" t="s">
        <v>10</v>
      </c>
      <c r="C17" t="s">
        <v>11</v>
      </c>
      <c r="D17" t="s">
        <v>3611</v>
      </c>
      <c r="E17" t="s">
        <v>3614</v>
      </c>
      <c r="F17">
        <v>44571</v>
      </c>
      <c r="G17">
        <v>44589</v>
      </c>
      <c r="H17" t="s">
        <v>16</v>
      </c>
      <c r="I17" t="s">
        <v>12</v>
      </c>
      <c r="J17" t="s">
        <v>13</v>
      </c>
      <c r="K17">
        <v>29.7</v>
      </c>
      <c r="L17">
        <v>600</v>
      </c>
      <c r="M17" t="s">
        <v>14</v>
      </c>
      <c r="N17">
        <v>300</v>
      </c>
      <c r="O17" t="s">
        <v>14</v>
      </c>
      <c r="P17">
        <v>1</v>
      </c>
      <c r="Q17" s="1">
        <v>1.8</v>
      </c>
      <c r="R17" s="1">
        <v>2.6999999999999997</v>
      </c>
      <c r="S17" s="1">
        <v>2.25</v>
      </c>
    </row>
    <row r="18" spans="1:19" hidden="1" x14ac:dyDescent="0.35">
      <c r="A18" t="s">
        <v>31</v>
      </c>
      <c r="B18" t="s">
        <v>10</v>
      </c>
      <c r="C18" t="s">
        <v>11</v>
      </c>
      <c r="D18" t="s">
        <v>3616</v>
      </c>
      <c r="E18" t="s">
        <v>3613</v>
      </c>
      <c r="F18">
        <v>44604</v>
      </c>
      <c r="G18">
        <v>44616</v>
      </c>
      <c r="H18" t="s">
        <v>16</v>
      </c>
      <c r="I18" t="s">
        <v>12</v>
      </c>
      <c r="J18" t="s">
        <v>13</v>
      </c>
      <c r="K18">
        <v>31.675000000000001</v>
      </c>
      <c r="L18">
        <v>600</v>
      </c>
      <c r="M18" t="s">
        <v>14</v>
      </c>
      <c r="N18">
        <v>300</v>
      </c>
      <c r="O18" t="s">
        <v>14</v>
      </c>
      <c r="P18">
        <v>1</v>
      </c>
      <c r="Q18" s="1">
        <v>1.2000000000000002</v>
      </c>
      <c r="R18" s="1">
        <v>1.7999999999999998</v>
      </c>
      <c r="S18" s="1">
        <v>1.5</v>
      </c>
    </row>
    <row r="19" spans="1:19" hidden="1" x14ac:dyDescent="0.35">
      <c r="A19" t="s">
        <v>32</v>
      </c>
      <c r="B19" t="s">
        <v>10</v>
      </c>
      <c r="C19" t="s">
        <v>11</v>
      </c>
      <c r="D19" t="s">
        <v>3615</v>
      </c>
      <c r="E19" t="s">
        <v>3612</v>
      </c>
      <c r="F19">
        <v>44604</v>
      </c>
      <c r="G19">
        <v>44616</v>
      </c>
      <c r="H19" t="s">
        <v>16</v>
      </c>
      <c r="I19" t="s">
        <v>12</v>
      </c>
      <c r="J19" t="s">
        <v>13</v>
      </c>
      <c r="K19">
        <v>30.77</v>
      </c>
      <c r="L19">
        <v>600</v>
      </c>
      <c r="M19" t="s">
        <v>14</v>
      </c>
      <c r="N19">
        <v>300</v>
      </c>
      <c r="O19" t="s">
        <v>14</v>
      </c>
      <c r="P19">
        <v>1</v>
      </c>
      <c r="Q19" s="1">
        <v>1.2000000000000002</v>
      </c>
      <c r="R19" s="1">
        <v>1.7999999999999998</v>
      </c>
      <c r="S19" s="1">
        <v>1.5</v>
      </c>
    </row>
    <row r="20" spans="1:19" hidden="1" x14ac:dyDescent="0.35">
      <c r="A20" t="s">
        <v>33</v>
      </c>
      <c r="B20" t="s">
        <v>10</v>
      </c>
      <c r="C20" t="s">
        <v>11</v>
      </c>
      <c r="D20" t="s">
        <v>3611</v>
      </c>
      <c r="E20" t="s">
        <v>3612</v>
      </c>
      <c r="F20">
        <v>44604</v>
      </c>
      <c r="G20">
        <v>44615</v>
      </c>
      <c r="H20" t="s">
        <v>16</v>
      </c>
      <c r="I20" t="s">
        <v>12</v>
      </c>
      <c r="J20" t="s">
        <v>13</v>
      </c>
      <c r="K20">
        <v>28.055</v>
      </c>
      <c r="L20">
        <v>600</v>
      </c>
      <c r="M20" t="s">
        <v>14</v>
      </c>
      <c r="N20">
        <v>300</v>
      </c>
      <c r="O20" t="s">
        <v>14</v>
      </c>
      <c r="P20">
        <v>1</v>
      </c>
      <c r="Q20" s="1">
        <v>1.1000000000000001</v>
      </c>
      <c r="R20" s="1">
        <v>1.65</v>
      </c>
      <c r="S20" s="1">
        <v>1.375</v>
      </c>
    </row>
    <row r="21" spans="1:19" hidden="1" x14ac:dyDescent="0.35">
      <c r="A21" t="s">
        <v>34</v>
      </c>
      <c r="B21" t="s">
        <v>10</v>
      </c>
      <c r="C21" t="s">
        <v>11</v>
      </c>
      <c r="D21" t="s">
        <v>3615</v>
      </c>
      <c r="E21" t="s">
        <v>3612</v>
      </c>
      <c r="F21">
        <v>44604</v>
      </c>
      <c r="G21">
        <v>44615</v>
      </c>
      <c r="H21" t="s">
        <v>16</v>
      </c>
      <c r="I21" t="s">
        <v>12</v>
      </c>
      <c r="J21" t="s">
        <v>13</v>
      </c>
      <c r="K21">
        <v>3.62</v>
      </c>
      <c r="L21">
        <v>600</v>
      </c>
      <c r="M21" t="s">
        <v>14</v>
      </c>
      <c r="N21">
        <v>300</v>
      </c>
      <c r="O21" t="s">
        <v>14</v>
      </c>
      <c r="P21">
        <v>1</v>
      </c>
      <c r="Q21" s="1">
        <v>1.1000000000000001</v>
      </c>
      <c r="R21" s="1">
        <v>1.65</v>
      </c>
      <c r="S21" s="1">
        <v>1.375</v>
      </c>
    </row>
    <row r="22" spans="1:19" hidden="1" x14ac:dyDescent="0.35">
      <c r="A22" t="s">
        <v>35</v>
      </c>
      <c r="B22" t="s">
        <v>10</v>
      </c>
      <c r="C22" t="s">
        <v>11</v>
      </c>
      <c r="D22" t="s">
        <v>3620</v>
      </c>
      <c r="E22" t="s">
        <v>3618</v>
      </c>
      <c r="F22">
        <v>44604</v>
      </c>
      <c r="G22">
        <v>44632</v>
      </c>
      <c r="H22" t="s">
        <v>16</v>
      </c>
      <c r="I22" t="s">
        <v>16</v>
      </c>
      <c r="J22" t="s">
        <v>13</v>
      </c>
      <c r="K22">
        <v>30.77</v>
      </c>
      <c r="L22">
        <v>600</v>
      </c>
      <c r="M22" t="s">
        <v>14</v>
      </c>
      <c r="N22">
        <v>300</v>
      </c>
      <c r="O22" t="s">
        <v>14</v>
      </c>
      <c r="P22">
        <v>1</v>
      </c>
      <c r="Q22" s="1">
        <v>2.8000000000000003</v>
      </c>
      <c r="R22" s="1">
        <v>4.2</v>
      </c>
      <c r="S22" s="1">
        <v>3.5</v>
      </c>
    </row>
    <row r="23" spans="1:19" hidden="1" x14ac:dyDescent="0.35">
      <c r="A23" t="s">
        <v>36</v>
      </c>
      <c r="B23" t="s">
        <v>10</v>
      </c>
      <c r="C23" t="s">
        <v>11</v>
      </c>
      <c r="D23" t="s">
        <v>3611</v>
      </c>
      <c r="E23" t="s">
        <v>3612</v>
      </c>
      <c r="F23">
        <v>44598</v>
      </c>
      <c r="G23">
        <v>44638</v>
      </c>
      <c r="H23" t="s">
        <v>16</v>
      </c>
      <c r="I23" t="s">
        <v>16</v>
      </c>
      <c r="J23" t="s">
        <v>13</v>
      </c>
      <c r="K23">
        <v>16</v>
      </c>
      <c r="L23">
        <v>600</v>
      </c>
      <c r="M23" t="s">
        <v>14</v>
      </c>
      <c r="N23">
        <v>300</v>
      </c>
      <c r="O23" t="s">
        <v>14</v>
      </c>
      <c r="P23">
        <v>1</v>
      </c>
      <c r="Q23" s="1">
        <v>4</v>
      </c>
      <c r="R23" s="1">
        <v>6</v>
      </c>
      <c r="S23" s="1">
        <v>5</v>
      </c>
    </row>
    <row r="24" spans="1:19" hidden="1" x14ac:dyDescent="0.35">
      <c r="A24" t="s">
        <v>37</v>
      </c>
      <c r="B24" t="s">
        <v>10</v>
      </c>
      <c r="C24" t="s">
        <v>11</v>
      </c>
      <c r="D24" t="s">
        <v>3620</v>
      </c>
      <c r="E24" t="s">
        <v>3614</v>
      </c>
      <c r="F24">
        <v>44617</v>
      </c>
      <c r="G24">
        <v>44628</v>
      </c>
      <c r="H24" t="s">
        <v>16</v>
      </c>
      <c r="I24" t="s">
        <v>12</v>
      </c>
      <c r="J24" t="s">
        <v>13</v>
      </c>
      <c r="K24">
        <v>18.399999999999999</v>
      </c>
      <c r="L24">
        <v>600</v>
      </c>
      <c r="M24" t="s">
        <v>14</v>
      </c>
      <c r="N24">
        <v>300</v>
      </c>
      <c r="O24" t="s">
        <v>14</v>
      </c>
      <c r="P24">
        <v>1</v>
      </c>
      <c r="Q24" s="1">
        <v>1.1000000000000001</v>
      </c>
      <c r="R24" s="1">
        <v>1.65</v>
      </c>
      <c r="S24" s="1">
        <v>1.375</v>
      </c>
    </row>
    <row r="25" spans="1:19" hidden="1" x14ac:dyDescent="0.35">
      <c r="A25" t="s">
        <v>38</v>
      </c>
      <c r="B25" t="s">
        <v>10</v>
      </c>
      <c r="C25" t="s">
        <v>11</v>
      </c>
      <c r="D25" t="s">
        <v>3620</v>
      </c>
      <c r="E25" t="s">
        <v>3618</v>
      </c>
      <c r="F25">
        <v>44617</v>
      </c>
      <c r="G25">
        <v>44644</v>
      </c>
      <c r="H25" t="s">
        <v>16</v>
      </c>
      <c r="I25" t="s">
        <v>16</v>
      </c>
      <c r="J25" t="s">
        <v>13</v>
      </c>
      <c r="K25">
        <v>30.77</v>
      </c>
      <c r="L25">
        <v>600</v>
      </c>
      <c r="M25" t="s">
        <v>14</v>
      </c>
      <c r="N25">
        <v>300</v>
      </c>
      <c r="O25" t="s">
        <v>14</v>
      </c>
      <c r="P25">
        <v>1</v>
      </c>
      <c r="Q25" s="1">
        <v>2.7</v>
      </c>
      <c r="R25" s="1">
        <v>4.05</v>
      </c>
      <c r="S25" s="1">
        <v>3.375</v>
      </c>
    </row>
    <row r="26" spans="1:19" hidden="1" x14ac:dyDescent="0.35">
      <c r="A26" t="s">
        <v>39</v>
      </c>
      <c r="B26" t="s">
        <v>10</v>
      </c>
      <c r="C26" t="s">
        <v>11</v>
      </c>
      <c r="D26" t="s">
        <v>3619</v>
      </c>
      <c r="E26" t="s">
        <v>3614</v>
      </c>
      <c r="F26">
        <v>44618</v>
      </c>
      <c r="G26">
        <v>44630</v>
      </c>
      <c r="H26" t="s">
        <v>16</v>
      </c>
      <c r="I26" t="s">
        <v>16</v>
      </c>
      <c r="J26" t="s">
        <v>13</v>
      </c>
      <c r="K26">
        <v>18.100000000000001</v>
      </c>
      <c r="L26">
        <v>600</v>
      </c>
      <c r="M26" t="s">
        <v>14</v>
      </c>
      <c r="N26">
        <v>300</v>
      </c>
      <c r="O26" t="s">
        <v>14</v>
      </c>
      <c r="P26">
        <v>1</v>
      </c>
      <c r="Q26" s="1">
        <v>1.2000000000000002</v>
      </c>
      <c r="R26" s="1">
        <v>1.7999999999999998</v>
      </c>
      <c r="S26" s="1">
        <v>1.5</v>
      </c>
    </row>
    <row r="27" spans="1:19" hidden="1" x14ac:dyDescent="0.35">
      <c r="A27" t="s">
        <v>40</v>
      </c>
      <c r="B27" t="s">
        <v>10</v>
      </c>
      <c r="C27" t="s">
        <v>11</v>
      </c>
      <c r="D27" t="s">
        <v>3611</v>
      </c>
      <c r="E27" t="s">
        <v>3613</v>
      </c>
      <c r="F27">
        <v>44618</v>
      </c>
      <c r="G27">
        <v>44645</v>
      </c>
      <c r="H27" t="s">
        <v>16</v>
      </c>
      <c r="I27" t="s">
        <v>16</v>
      </c>
      <c r="J27" t="s">
        <v>13</v>
      </c>
      <c r="K27">
        <v>29.864999999999998</v>
      </c>
      <c r="L27">
        <v>600</v>
      </c>
      <c r="M27" t="s">
        <v>14</v>
      </c>
      <c r="N27">
        <v>300</v>
      </c>
      <c r="O27" t="s">
        <v>14</v>
      </c>
      <c r="P27">
        <v>1</v>
      </c>
      <c r="Q27" s="1">
        <v>2.7</v>
      </c>
      <c r="R27" s="1">
        <v>4.05</v>
      </c>
      <c r="S27" s="1">
        <v>3.375</v>
      </c>
    </row>
    <row r="28" spans="1:19" hidden="1" x14ac:dyDescent="0.35">
      <c r="A28" t="s">
        <v>41</v>
      </c>
      <c r="B28" t="s">
        <v>10</v>
      </c>
      <c r="C28" t="s">
        <v>11</v>
      </c>
      <c r="D28" t="s">
        <v>3611</v>
      </c>
      <c r="E28" t="s">
        <v>3613</v>
      </c>
      <c r="F28">
        <v>44618</v>
      </c>
      <c r="G28">
        <v>44644</v>
      </c>
      <c r="H28" t="s">
        <v>16</v>
      </c>
      <c r="I28" t="s">
        <v>16</v>
      </c>
      <c r="J28" t="s">
        <v>13</v>
      </c>
      <c r="K28">
        <v>29.864999999999998</v>
      </c>
      <c r="L28">
        <v>600</v>
      </c>
      <c r="M28" t="s">
        <v>14</v>
      </c>
      <c r="N28">
        <v>300</v>
      </c>
      <c r="O28" t="s">
        <v>14</v>
      </c>
      <c r="P28">
        <v>1</v>
      </c>
      <c r="Q28" s="1">
        <v>2.6</v>
      </c>
      <c r="R28" s="1">
        <v>3.9</v>
      </c>
      <c r="S28" s="1">
        <v>3.25</v>
      </c>
    </row>
    <row r="29" spans="1:19" hidden="1" x14ac:dyDescent="0.35">
      <c r="A29" t="s">
        <v>42</v>
      </c>
      <c r="B29" t="s">
        <v>10</v>
      </c>
      <c r="C29" t="s">
        <v>11</v>
      </c>
      <c r="D29" t="s">
        <v>3620</v>
      </c>
      <c r="E29" t="s">
        <v>3612</v>
      </c>
      <c r="F29">
        <v>44621</v>
      </c>
      <c r="G29">
        <v>44631</v>
      </c>
      <c r="H29" t="s">
        <v>16</v>
      </c>
      <c r="I29" t="s">
        <v>16</v>
      </c>
      <c r="J29" t="s">
        <v>13</v>
      </c>
      <c r="K29">
        <v>31.675000000000001</v>
      </c>
      <c r="L29">
        <v>600</v>
      </c>
      <c r="M29" t="s">
        <v>14</v>
      </c>
      <c r="N29">
        <v>300</v>
      </c>
      <c r="O29" t="s">
        <v>14</v>
      </c>
      <c r="P29">
        <v>1</v>
      </c>
      <c r="Q29" s="1">
        <v>1</v>
      </c>
      <c r="R29" s="1">
        <v>1.5</v>
      </c>
      <c r="S29" s="1">
        <v>1.25</v>
      </c>
    </row>
    <row r="30" spans="1:19" hidden="1" x14ac:dyDescent="0.35">
      <c r="A30" t="s">
        <v>43</v>
      </c>
      <c r="B30" t="s">
        <v>10</v>
      </c>
      <c r="C30" t="s">
        <v>11</v>
      </c>
      <c r="D30" t="s">
        <v>3615</v>
      </c>
      <c r="E30" t="s">
        <v>3618</v>
      </c>
      <c r="F30">
        <v>44618</v>
      </c>
      <c r="G30">
        <v>44630</v>
      </c>
      <c r="H30" t="s">
        <v>16</v>
      </c>
      <c r="I30" t="s">
        <v>16</v>
      </c>
      <c r="J30" t="s">
        <v>13</v>
      </c>
      <c r="K30">
        <v>13.574999999999999</v>
      </c>
      <c r="L30">
        <v>600</v>
      </c>
      <c r="M30" t="s">
        <v>14</v>
      </c>
      <c r="N30">
        <v>300</v>
      </c>
      <c r="O30" t="s">
        <v>14</v>
      </c>
      <c r="P30">
        <v>1</v>
      </c>
      <c r="Q30" s="1">
        <v>1.2000000000000002</v>
      </c>
      <c r="R30" s="1">
        <v>1.8</v>
      </c>
      <c r="S30" s="1">
        <v>1.5</v>
      </c>
    </row>
    <row r="31" spans="1:19" hidden="1" x14ac:dyDescent="0.35">
      <c r="A31" t="s">
        <v>44</v>
      </c>
      <c r="B31" t="s">
        <v>10</v>
      </c>
      <c r="C31" t="s">
        <v>11</v>
      </c>
      <c r="D31" t="s">
        <v>3616</v>
      </c>
      <c r="E31" t="s">
        <v>3617</v>
      </c>
      <c r="F31">
        <v>44621</v>
      </c>
      <c r="G31">
        <v>44631</v>
      </c>
      <c r="H31" t="s">
        <v>16</v>
      </c>
      <c r="I31" t="s">
        <v>16</v>
      </c>
      <c r="J31" t="s">
        <v>13</v>
      </c>
      <c r="K31">
        <v>31.675000000000001</v>
      </c>
      <c r="L31">
        <v>600</v>
      </c>
      <c r="M31" t="s">
        <v>14</v>
      </c>
      <c r="N31">
        <v>300</v>
      </c>
      <c r="O31" t="s">
        <v>14</v>
      </c>
      <c r="P31">
        <v>1</v>
      </c>
      <c r="Q31" s="1">
        <v>1</v>
      </c>
      <c r="R31" s="1">
        <v>1.5</v>
      </c>
      <c r="S31" s="1">
        <v>1.25</v>
      </c>
    </row>
    <row r="32" spans="1:19" hidden="1" x14ac:dyDescent="0.35">
      <c r="A32" t="s">
        <v>45</v>
      </c>
      <c r="B32" t="s">
        <v>10</v>
      </c>
      <c r="C32" t="s">
        <v>11</v>
      </c>
      <c r="D32" t="s">
        <v>3619</v>
      </c>
      <c r="E32" t="s">
        <v>3614</v>
      </c>
      <c r="F32">
        <v>44628</v>
      </c>
      <c r="G32">
        <v>44641</v>
      </c>
      <c r="H32" t="s">
        <v>16</v>
      </c>
      <c r="I32" t="s">
        <v>16</v>
      </c>
      <c r="J32" t="s">
        <v>13</v>
      </c>
      <c r="K32">
        <v>31.675000000000001</v>
      </c>
      <c r="L32">
        <v>600</v>
      </c>
      <c r="M32" t="s">
        <v>14</v>
      </c>
      <c r="N32">
        <v>300</v>
      </c>
      <c r="O32" t="s">
        <v>14</v>
      </c>
      <c r="P32">
        <v>1</v>
      </c>
      <c r="Q32" s="1">
        <v>1.3</v>
      </c>
      <c r="R32" s="1">
        <v>1.95</v>
      </c>
      <c r="S32" s="1">
        <v>1.625</v>
      </c>
    </row>
    <row r="33" spans="1:19" hidden="1" x14ac:dyDescent="0.35">
      <c r="A33" t="s">
        <v>46</v>
      </c>
      <c r="B33" t="s">
        <v>10</v>
      </c>
      <c r="C33" t="s">
        <v>11</v>
      </c>
      <c r="D33" t="s">
        <v>3616</v>
      </c>
      <c r="E33" t="s">
        <v>3617</v>
      </c>
      <c r="F33">
        <v>44634</v>
      </c>
      <c r="G33">
        <v>44643</v>
      </c>
      <c r="H33" t="s">
        <v>16</v>
      </c>
      <c r="I33" t="s">
        <v>16</v>
      </c>
      <c r="J33" t="s">
        <v>13</v>
      </c>
      <c r="K33">
        <v>31.675000000000001</v>
      </c>
      <c r="L33">
        <v>600</v>
      </c>
      <c r="M33" t="s">
        <v>14</v>
      </c>
      <c r="N33">
        <v>300</v>
      </c>
      <c r="O33" t="s">
        <v>14</v>
      </c>
      <c r="P33">
        <v>1</v>
      </c>
      <c r="Q33" s="1">
        <v>0.9</v>
      </c>
      <c r="R33" s="1">
        <v>1.3499999999999999</v>
      </c>
      <c r="S33" s="1">
        <v>1.125</v>
      </c>
    </row>
    <row r="34" spans="1:19" hidden="1" x14ac:dyDescent="0.35">
      <c r="A34" t="s">
        <v>47</v>
      </c>
      <c r="B34" t="s">
        <v>10</v>
      </c>
      <c r="C34" t="s">
        <v>11</v>
      </c>
      <c r="D34" t="s">
        <v>3616</v>
      </c>
      <c r="E34" t="s">
        <v>3613</v>
      </c>
      <c r="F34">
        <v>44631</v>
      </c>
      <c r="G34">
        <v>44642</v>
      </c>
      <c r="H34" t="s">
        <v>16</v>
      </c>
      <c r="I34" t="s">
        <v>16</v>
      </c>
      <c r="J34" t="s">
        <v>13</v>
      </c>
      <c r="K34">
        <v>31.675000000000001</v>
      </c>
      <c r="L34">
        <v>600</v>
      </c>
      <c r="M34" t="s">
        <v>14</v>
      </c>
      <c r="N34">
        <v>300</v>
      </c>
      <c r="O34" t="s">
        <v>14</v>
      </c>
      <c r="P34">
        <v>1</v>
      </c>
      <c r="Q34" s="1">
        <v>1.1000000000000001</v>
      </c>
      <c r="R34" s="1">
        <v>1.65</v>
      </c>
      <c r="S34" s="1">
        <v>1.375</v>
      </c>
    </row>
    <row r="35" spans="1:19" hidden="1" x14ac:dyDescent="0.35">
      <c r="A35" t="s">
        <v>48</v>
      </c>
      <c r="B35" t="s">
        <v>10</v>
      </c>
      <c r="C35" t="s">
        <v>11</v>
      </c>
      <c r="D35" t="s">
        <v>3620</v>
      </c>
      <c r="E35" t="s">
        <v>3618</v>
      </c>
      <c r="F35">
        <v>44664</v>
      </c>
      <c r="G35">
        <v>44677</v>
      </c>
      <c r="H35" t="s">
        <v>12</v>
      </c>
      <c r="I35" t="s">
        <v>16</v>
      </c>
      <c r="J35" t="s">
        <v>13</v>
      </c>
      <c r="K35">
        <v>31.675000000000001</v>
      </c>
      <c r="L35">
        <v>600</v>
      </c>
      <c r="M35" t="s">
        <v>14</v>
      </c>
      <c r="N35">
        <v>300</v>
      </c>
      <c r="O35" t="s">
        <v>14</v>
      </c>
      <c r="P35">
        <v>1</v>
      </c>
      <c r="Q35" s="1">
        <v>1.3</v>
      </c>
      <c r="R35" s="1">
        <v>1.95</v>
      </c>
      <c r="S35" s="1">
        <v>1.625</v>
      </c>
    </row>
    <row r="36" spans="1:19" hidden="1" x14ac:dyDescent="0.35">
      <c r="A36" t="s">
        <v>49</v>
      </c>
      <c r="B36" t="s">
        <v>10</v>
      </c>
      <c r="C36" t="s">
        <v>11</v>
      </c>
      <c r="D36" t="s">
        <v>3620</v>
      </c>
      <c r="E36" t="s">
        <v>3618</v>
      </c>
      <c r="F36">
        <v>44664</v>
      </c>
      <c r="G36">
        <v>44677</v>
      </c>
      <c r="H36" t="s">
        <v>12</v>
      </c>
      <c r="I36" t="s">
        <v>16</v>
      </c>
      <c r="J36" t="s">
        <v>13</v>
      </c>
      <c r="K36">
        <v>31.675000000000001</v>
      </c>
      <c r="L36">
        <v>600</v>
      </c>
      <c r="M36" t="s">
        <v>14</v>
      </c>
      <c r="N36">
        <v>300</v>
      </c>
      <c r="O36" t="s">
        <v>14</v>
      </c>
      <c r="P36">
        <v>1</v>
      </c>
      <c r="Q36" s="1">
        <v>1.3</v>
      </c>
      <c r="R36" s="1">
        <v>1.95</v>
      </c>
      <c r="S36" s="1">
        <v>1.625</v>
      </c>
    </row>
    <row r="37" spans="1:19" hidden="1" x14ac:dyDescent="0.35">
      <c r="A37" t="s">
        <v>50</v>
      </c>
      <c r="B37" t="s">
        <v>10</v>
      </c>
      <c r="C37" t="s">
        <v>11</v>
      </c>
      <c r="D37" t="s">
        <v>3615</v>
      </c>
      <c r="E37" t="s">
        <v>3612</v>
      </c>
      <c r="F37">
        <v>44665</v>
      </c>
      <c r="G37">
        <v>44677</v>
      </c>
      <c r="H37" t="s">
        <v>12</v>
      </c>
      <c r="I37" t="s">
        <v>12</v>
      </c>
      <c r="J37" t="s">
        <v>13</v>
      </c>
      <c r="K37">
        <v>31.675000000000001</v>
      </c>
      <c r="L37">
        <v>600</v>
      </c>
      <c r="M37" t="s">
        <v>14</v>
      </c>
      <c r="N37">
        <v>300</v>
      </c>
      <c r="O37" t="s">
        <v>14</v>
      </c>
      <c r="P37">
        <v>1</v>
      </c>
      <c r="Q37" s="1">
        <v>1.2000000000000002</v>
      </c>
      <c r="R37" s="1">
        <v>1.7999999999999998</v>
      </c>
      <c r="S37" s="1">
        <v>1.5</v>
      </c>
    </row>
    <row r="38" spans="1:19" hidden="1" x14ac:dyDescent="0.35">
      <c r="A38" t="s">
        <v>51</v>
      </c>
      <c r="B38" t="s">
        <v>10</v>
      </c>
      <c r="C38" t="s">
        <v>11</v>
      </c>
      <c r="D38" t="s">
        <v>3611</v>
      </c>
      <c r="E38" t="s">
        <v>3614</v>
      </c>
      <c r="F38">
        <v>44664</v>
      </c>
      <c r="G38">
        <v>44677</v>
      </c>
      <c r="H38" t="s">
        <v>12</v>
      </c>
      <c r="I38" t="s">
        <v>16</v>
      </c>
      <c r="J38" t="s">
        <v>13</v>
      </c>
      <c r="K38">
        <v>31.675000000000001</v>
      </c>
      <c r="L38">
        <v>600</v>
      </c>
      <c r="M38" t="s">
        <v>14</v>
      </c>
      <c r="N38">
        <v>300</v>
      </c>
      <c r="O38" t="s">
        <v>14</v>
      </c>
      <c r="P38">
        <v>1</v>
      </c>
      <c r="Q38" s="1">
        <v>1.3</v>
      </c>
      <c r="R38" s="1">
        <v>1.95</v>
      </c>
      <c r="S38" s="1">
        <v>1.625</v>
      </c>
    </row>
    <row r="39" spans="1:19" hidden="1" x14ac:dyDescent="0.35">
      <c r="A39" t="s">
        <v>52</v>
      </c>
      <c r="B39" t="s">
        <v>10</v>
      </c>
      <c r="C39" t="s">
        <v>11</v>
      </c>
      <c r="D39" t="s">
        <v>3619</v>
      </c>
      <c r="E39" t="s">
        <v>3617</v>
      </c>
      <c r="F39">
        <v>44656</v>
      </c>
      <c r="G39">
        <v>44684</v>
      </c>
      <c r="H39" t="s">
        <v>12</v>
      </c>
      <c r="I39" t="s">
        <v>12</v>
      </c>
      <c r="J39" t="s">
        <v>13</v>
      </c>
      <c r="K39">
        <v>30.77</v>
      </c>
      <c r="L39">
        <v>600</v>
      </c>
      <c r="M39" t="s">
        <v>14</v>
      </c>
      <c r="N39">
        <v>300</v>
      </c>
      <c r="O39" t="s">
        <v>14</v>
      </c>
      <c r="P39">
        <v>1</v>
      </c>
      <c r="Q39" s="1">
        <v>2.8000000000000003</v>
      </c>
      <c r="R39" s="1">
        <v>4.2</v>
      </c>
      <c r="S39" s="1">
        <v>3.5</v>
      </c>
    </row>
    <row r="40" spans="1:19" hidden="1" x14ac:dyDescent="0.35">
      <c r="A40" t="s">
        <v>53</v>
      </c>
      <c r="B40" t="s">
        <v>10</v>
      </c>
      <c r="C40" t="s">
        <v>11</v>
      </c>
      <c r="D40" t="s">
        <v>3616</v>
      </c>
      <c r="E40" t="s">
        <v>3613</v>
      </c>
      <c r="F40">
        <v>44658</v>
      </c>
      <c r="G40">
        <v>44683</v>
      </c>
      <c r="H40" t="s">
        <v>12</v>
      </c>
      <c r="I40" t="s">
        <v>12</v>
      </c>
      <c r="J40" t="s">
        <v>13</v>
      </c>
      <c r="K40">
        <v>29.864999999999998</v>
      </c>
      <c r="L40">
        <v>600</v>
      </c>
      <c r="M40" t="s">
        <v>14</v>
      </c>
      <c r="N40">
        <v>300</v>
      </c>
      <c r="O40" t="s">
        <v>14</v>
      </c>
      <c r="P40">
        <v>1</v>
      </c>
      <c r="Q40" s="1">
        <v>2.5</v>
      </c>
      <c r="R40" s="1">
        <v>3.75</v>
      </c>
      <c r="S40" s="1">
        <v>3.125</v>
      </c>
    </row>
    <row r="41" spans="1:19" hidden="1" x14ac:dyDescent="0.35">
      <c r="A41" t="s">
        <v>54</v>
      </c>
      <c r="B41" t="s">
        <v>10</v>
      </c>
      <c r="C41" t="s">
        <v>11</v>
      </c>
      <c r="D41" t="s">
        <v>3611</v>
      </c>
      <c r="E41" t="s">
        <v>3613</v>
      </c>
      <c r="F41">
        <v>44660</v>
      </c>
      <c r="G41">
        <v>44683</v>
      </c>
      <c r="H41" t="s">
        <v>12</v>
      </c>
      <c r="I41" t="s">
        <v>12</v>
      </c>
      <c r="J41" t="s">
        <v>13</v>
      </c>
      <c r="K41">
        <v>29.864999999999998</v>
      </c>
      <c r="L41">
        <v>600</v>
      </c>
      <c r="M41" t="s">
        <v>14</v>
      </c>
      <c r="N41">
        <v>300</v>
      </c>
      <c r="O41" t="s">
        <v>14</v>
      </c>
      <c r="P41">
        <v>1</v>
      </c>
      <c r="Q41" s="1">
        <v>2.3000000000000003</v>
      </c>
      <c r="R41" s="1">
        <v>3.4499999999999997</v>
      </c>
      <c r="S41" s="1">
        <v>2.875</v>
      </c>
    </row>
    <row r="42" spans="1:19" x14ac:dyDescent="0.35">
      <c r="A42" t="s">
        <v>55</v>
      </c>
      <c r="B42" t="s">
        <v>10</v>
      </c>
      <c r="C42" t="s">
        <v>56</v>
      </c>
      <c r="D42" t="s">
        <v>3615</v>
      </c>
      <c r="E42" t="s">
        <v>3612</v>
      </c>
      <c r="F42">
        <v>44567</v>
      </c>
      <c r="G42">
        <v>44585</v>
      </c>
      <c r="H42" t="s">
        <v>16</v>
      </c>
      <c r="I42" t="s">
        <v>12</v>
      </c>
      <c r="J42" t="s">
        <v>57</v>
      </c>
      <c r="K42">
        <v>27.393999999999998</v>
      </c>
      <c r="L42">
        <v>100</v>
      </c>
      <c r="M42" t="s">
        <v>14</v>
      </c>
      <c r="N42">
        <v>2000</v>
      </c>
      <c r="O42" t="s">
        <v>58</v>
      </c>
      <c r="P42">
        <v>1</v>
      </c>
      <c r="Q42" s="1">
        <v>1.8</v>
      </c>
      <c r="R42" s="1">
        <v>2.6999999999999997</v>
      </c>
      <c r="S42" s="1">
        <v>2.25</v>
      </c>
    </row>
    <row r="43" spans="1:19" x14ac:dyDescent="0.35">
      <c r="A43" t="s">
        <v>59</v>
      </c>
      <c r="B43" t="s">
        <v>10</v>
      </c>
      <c r="C43" t="s">
        <v>56</v>
      </c>
      <c r="D43" t="s">
        <v>3620</v>
      </c>
      <c r="E43" t="s">
        <v>3612</v>
      </c>
      <c r="F43">
        <v>44567</v>
      </c>
      <c r="G43">
        <v>44585</v>
      </c>
      <c r="H43" t="s">
        <v>16</v>
      </c>
      <c r="I43" t="s">
        <v>12</v>
      </c>
      <c r="J43" t="s">
        <v>57</v>
      </c>
      <c r="K43">
        <v>27.234999999999999</v>
      </c>
      <c r="L43">
        <v>100</v>
      </c>
      <c r="M43" t="s">
        <v>14</v>
      </c>
      <c r="N43">
        <v>2000</v>
      </c>
      <c r="O43" t="s">
        <v>58</v>
      </c>
      <c r="P43">
        <v>1</v>
      </c>
      <c r="Q43" s="1">
        <v>1.8</v>
      </c>
      <c r="R43" s="1">
        <v>2.6999999999999997</v>
      </c>
      <c r="S43" s="1">
        <v>2.25</v>
      </c>
    </row>
    <row r="44" spans="1:19" x14ac:dyDescent="0.35">
      <c r="A44" t="s">
        <v>60</v>
      </c>
      <c r="B44" t="s">
        <v>10</v>
      </c>
      <c r="C44" t="s">
        <v>56</v>
      </c>
      <c r="D44" t="s">
        <v>3619</v>
      </c>
      <c r="E44" t="s">
        <v>3618</v>
      </c>
      <c r="F44">
        <v>44567</v>
      </c>
      <c r="G44">
        <v>44585</v>
      </c>
      <c r="H44" t="s">
        <v>16</v>
      </c>
      <c r="I44" t="s">
        <v>12</v>
      </c>
      <c r="J44" t="s">
        <v>57</v>
      </c>
      <c r="K44">
        <v>27.123000000000001</v>
      </c>
      <c r="L44">
        <v>100</v>
      </c>
      <c r="M44" t="s">
        <v>14</v>
      </c>
      <c r="N44">
        <v>2000</v>
      </c>
      <c r="O44" t="s">
        <v>58</v>
      </c>
      <c r="P44">
        <v>1</v>
      </c>
      <c r="Q44" s="1">
        <v>1.8</v>
      </c>
      <c r="R44" s="1">
        <v>2.6999999999999997</v>
      </c>
      <c r="S44" s="1">
        <v>2.25</v>
      </c>
    </row>
    <row r="45" spans="1:19" x14ac:dyDescent="0.35">
      <c r="A45" t="s">
        <v>61</v>
      </c>
      <c r="B45" t="s">
        <v>10</v>
      </c>
      <c r="C45" t="s">
        <v>56</v>
      </c>
      <c r="D45" t="s">
        <v>3611</v>
      </c>
      <c r="E45" t="s">
        <v>3612</v>
      </c>
      <c r="F45">
        <v>44567</v>
      </c>
      <c r="G45">
        <v>44585</v>
      </c>
      <c r="H45" t="s">
        <v>16</v>
      </c>
      <c r="I45" t="s">
        <v>12</v>
      </c>
      <c r="J45" t="s">
        <v>57</v>
      </c>
      <c r="K45">
        <v>27.484999999999999</v>
      </c>
      <c r="L45">
        <v>100</v>
      </c>
      <c r="M45" t="s">
        <v>14</v>
      </c>
      <c r="N45">
        <v>2000</v>
      </c>
      <c r="O45" t="s">
        <v>58</v>
      </c>
      <c r="P45">
        <v>1</v>
      </c>
      <c r="Q45" s="1">
        <v>1.8</v>
      </c>
      <c r="R45" s="1">
        <v>2.6999999999999997</v>
      </c>
      <c r="S45" s="1">
        <v>2.25</v>
      </c>
    </row>
    <row r="46" spans="1:19" x14ac:dyDescent="0.35">
      <c r="A46" t="s">
        <v>62</v>
      </c>
      <c r="B46" t="s">
        <v>10</v>
      </c>
      <c r="C46" t="s">
        <v>56</v>
      </c>
      <c r="D46" t="s">
        <v>3611</v>
      </c>
      <c r="E46" t="s">
        <v>3618</v>
      </c>
      <c r="F46">
        <v>44567</v>
      </c>
      <c r="G46">
        <v>44585</v>
      </c>
      <c r="H46" t="s">
        <v>16</v>
      </c>
      <c r="I46" t="s">
        <v>12</v>
      </c>
      <c r="J46" t="s">
        <v>57</v>
      </c>
      <c r="K46">
        <v>27.472000000000001</v>
      </c>
      <c r="L46">
        <v>100</v>
      </c>
      <c r="M46" t="s">
        <v>14</v>
      </c>
      <c r="N46">
        <v>2000</v>
      </c>
      <c r="O46" t="s">
        <v>58</v>
      </c>
      <c r="P46">
        <v>1</v>
      </c>
      <c r="Q46" s="1">
        <v>1.8</v>
      </c>
      <c r="R46" s="1">
        <v>2.6999999999999997</v>
      </c>
      <c r="S46" s="1">
        <v>2.25</v>
      </c>
    </row>
    <row r="47" spans="1:19" x14ac:dyDescent="0.35">
      <c r="A47" t="s">
        <v>63</v>
      </c>
      <c r="B47" t="s">
        <v>10</v>
      </c>
      <c r="C47" t="s">
        <v>56</v>
      </c>
      <c r="D47" t="s">
        <v>3611</v>
      </c>
      <c r="E47" t="s">
        <v>3614</v>
      </c>
      <c r="F47">
        <v>44567</v>
      </c>
      <c r="G47">
        <v>44585</v>
      </c>
      <c r="H47" t="s">
        <v>16</v>
      </c>
      <c r="I47" t="s">
        <v>12</v>
      </c>
      <c r="J47" t="s">
        <v>57</v>
      </c>
      <c r="K47">
        <v>27.425000000000001</v>
      </c>
      <c r="L47">
        <v>100</v>
      </c>
      <c r="M47" t="s">
        <v>14</v>
      </c>
      <c r="N47">
        <v>2000</v>
      </c>
      <c r="O47" t="s">
        <v>58</v>
      </c>
      <c r="P47">
        <v>1</v>
      </c>
      <c r="Q47" s="1">
        <v>1.8</v>
      </c>
      <c r="R47" s="1">
        <v>2.6999999999999997</v>
      </c>
      <c r="S47" s="1">
        <v>2.25</v>
      </c>
    </row>
    <row r="48" spans="1:19" x14ac:dyDescent="0.35">
      <c r="A48" t="s">
        <v>64</v>
      </c>
      <c r="B48" t="s">
        <v>10</v>
      </c>
      <c r="C48" t="s">
        <v>56</v>
      </c>
      <c r="D48" t="s">
        <v>3615</v>
      </c>
      <c r="E48" t="s">
        <v>3614</v>
      </c>
      <c r="F48">
        <v>44567</v>
      </c>
      <c r="G48">
        <v>44585</v>
      </c>
      <c r="H48" t="s">
        <v>16</v>
      </c>
      <c r="I48" t="s">
        <v>12</v>
      </c>
      <c r="J48" t="s">
        <v>57</v>
      </c>
      <c r="K48">
        <v>27.460999999999999</v>
      </c>
      <c r="L48">
        <v>100</v>
      </c>
      <c r="M48" t="s">
        <v>14</v>
      </c>
      <c r="N48">
        <v>2000</v>
      </c>
      <c r="O48" t="s">
        <v>58</v>
      </c>
      <c r="P48">
        <v>1</v>
      </c>
      <c r="Q48" s="1">
        <v>1.8</v>
      </c>
      <c r="R48" s="1">
        <v>2.6999999999999997</v>
      </c>
      <c r="S48" s="1">
        <v>2.25</v>
      </c>
    </row>
    <row r="49" spans="1:19" x14ac:dyDescent="0.35">
      <c r="A49" t="s">
        <v>65</v>
      </c>
      <c r="B49" t="s">
        <v>10</v>
      </c>
      <c r="C49" t="s">
        <v>56</v>
      </c>
      <c r="D49" t="s">
        <v>3620</v>
      </c>
      <c r="E49" t="s">
        <v>3612</v>
      </c>
      <c r="F49">
        <v>44567</v>
      </c>
      <c r="G49">
        <v>44585</v>
      </c>
      <c r="H49" t="s">
        <v>16</v>
      </c>
      <c r="I49" t="s">
        <v>12</v>
      </c>
      <c r="J49" t="s">
        <v>57</v>
      </c>
      <c r="K49">
        <v>27.260999999999999</v>
      </c>
      <c r="L49">
        <v>100</v>
      </c>
      <c r="M49" t="s">
        <v>14</v>
      </c>
      <c r="N49">
        <v>2000</v>
      </c>
      <c r="O49" t="s">
        <v>58</v>
      </c>
      <c r="P49">
        <v>1</v>
      </c>
      <c r="Q49" s="1">
        <v>1.8</v>
      </c>
      <c r="R49" s="1">
        <v>2.6999999999999997</v>
      </c>
      <c r="S49" s="1">
        <v>2.25</v>
      </c>
    </row>
    <row r="50" spans="1:19" x14ac:dyDescent="0.35">
      <c r="A50" t="s">
        <v>66</v>
      </c>
      <c r="B50" t="s">
        <v>10</v>
      </c>
      <c r="C50" t="s">
        <v>56</v>
      </c>
      <c r="D50" t="s">
        <v>3611</v>
      </c>
      <c r="E50" t="s">
        <v>3614</v>
      </c>
      <c r="F50">
        <v>44567</v>
      </c>
      <c r="G50">
        <v>44585</v>
      </c>
      <c r="H50" t="s">
        <v>16</v>
      </c>
      <c r="I50" t="s">
        <v>12</v>
      </c>
      <c r="J50" t="s">
        <v>57</v>
      </c>
      <c r="K50">
        <v>27.38</v>
      </c>
      <c r="L50">
        <v>100</v>
      </c>
      <c r="M50" t="s">
        <v>14</v>
      </c>
      <c r="N50">
        <v>2000</v>
      </c>
      <c r="O50" t="s">
        <v>58</v>
      </c>
      <c r="P50">
        <v>1</v>
      </c>
      <c r="Q50" s="1">
        <v>1.8</v>
      </c>
      <c r="R50" s="1">
        <v>2.6999999999999997</v>
      </c>
      <c r="S50" s="1">
        <v>2.25</v>
      </c>
    </row>
    <row r="51" spans="1:19" hidden="1" x14ac:dyDescent="0.35">
      <c r="A51" t="s">
        <v>67</v>
      </c>
      <c r="B51" t="s">
        <v>10</v>
      </c>
      <c r="C51" t="s">
        <v>68</v>
      </c>
      <c r="D51" t="s">
        <v>3611</v>
      </c>
      <c r="E51" t="s">
        <v>3612</v>
      </c>
      <c r="F51">
        <v>44568</v>
      </c>
      <c r="G51">
        <v>44624</v>
      </c>
      <c r="H51" t="s">
        <v>16</v>
      </c>
      <c r="I51" t="s">
        <v>12</v>
      </c>
      <c r="J51" t="s">
        <v>69</v>
      </c>
      <c r="K51">
        <v>30</v>
      </c>
      <c r="L51">
        <v>20</v>
      </c>
      <c r="M51" t="s">
        <v>14</v>
      </c>
      <c r="N51">
        <v>10</v>
      </c>
      <c r="O51" t="s">
        <v>14</v>
      </c>
      <c r="P51">
        <v>1</v>
      </c>
      <c r="Q51" s="1">
        <v>5.6000000000000005</v>
      </c>
      <c r="R51" s="1">
        <v>8.4</v>
      </c>
      <c r="S51" s="1">
        <v>7</v>
      </c>
    </row>
    <row r="52" spans="1:19" hidden="1" x14ac:dyDescent="0.35">
      <c r="A52" t="s">
        <v>70</v>
      </c>
      <c r="B52" t="s">
        <v>10</v>
      </c>
      <c r="C52" t="s">
        <v>68</v>
      </c>
      <c r="D52" t="s">
        <v>3611</v>
      </c>
      <c r="E52" t="s">
        <v>3612</v>
      </c>
      <c r="F52">
        <v>44568</v>
      </c>
      <c r="G52">
        <v>44624</v>
      </c>
      <c r="H52" t="s">
        <v>16</v>
      </c>
      <c r="I52" t="s">
        <v>16</v>
      </c>
      <c r="J52" t="s">
        <v>13</v>
      </c>
      <c r="K52">
        <v>30</v>
      </c>
      <c r="L52">
        <v>600</v>
      </c>
      <c r="M52" t="s">
        <v>14</v>
      </c>
      <c r="N52">
        <v>300</v>
      </c>
      <c r="O52" t="s">
        <v>14</v>
      </c>
      <c r="P52">
        <v>1</v>
      </c>
      <c r="Q52" s="1">
        <v>5.6000000000000005</v>
      </c>
      <c r="R52" s="1">
        <v>8.4</v>
      </c>
      <c r="S52" s="1">
        <v>7</v>
      </c>
    </row>
    <row r="53" spans="1:19" hidden="1" x14ac:dyDescent="0.35">
      <c r="A53" t="s">
        <v>71</v>
      </c>
      <c r="B53" t="s">
        <v>10</v>
      </c>
      <c r="C53" t="s">
        <v>68</v>
      </c>
      <c r="D53" t="s">
        <v>3615</v>
      </c>
      <c r="E53" t="s">
        <v>3618</v>
      </c>
      <c r="F53">
        <v>44563</v>
      </c>
      <c r="G53">
        <v>44594</v>
      </c>
      <c r="H53" t="s">
        <v>16</v>
      </c>
      <c r="I53" t="s">
        <v>16</v>
      </c>
      <c r="J53" t="s">
        <v>13</v>
      </c>
      <c r="K53">
        <v>32</v>
      </c>
      <c r="L53">
        <v>600</v>
      </c>
      <c r="M53" t="s">
        <v>14</v>
      </c>
      <c r="N53">
        <v>300</v>
      </c>
      <c r="O53" t="s">
        <v>14</v>
      </c>
      <c r="P53">
        <v>1</v>
      </c>
      <c r="Q53" s="1">
        <v>3.1</v>
      </c>
      <c r="R53" s="1">
        <v>4.6499999999999995</v>
      </c>
      <c r="S53" s="1">
        <v>3.875</v>
      </c>
    </row>
    <row r="54" spans="1:19" hidden="1" x14ac:dyDescent="0.35">
      <c r="A54" t="s">
        <v>72</v>
      </c>
      <c r="B54" t="s">
        <v>10</v>
      </c>
      <c r="C54" t="s">
        <v>68</v>
      </c>
      <c r="D54" t="s">
        <v>3611</v>
      </c>
      <c r="E54" t="s">
        <v>3613</v>
      </c>
      <c r="F54">
        <v>44563</v>
      </c>
      <c r="G54">
        <v>44594</v>
      </c>
      <c r="H54" t="s">
        <v>16</v>
      </c>
      <c r="I54" t="s">
        <v>16</v>
      </c>
      <c r="J54" t="s">
        <v>69</v>
      </c>
      <c r="K54">
        <v>32</v>
      </c>
      <c r="L54">
        <v>20</v>
      </c>
      <c r="M54" t="s">
        <v>14</v>
      </c>
      <c r="N54">
        <v>10</v>
      </c>
      <c r="O54" t="s">
        <v>14</v>
      </c>
      <c r="P54">
        <v>1</v>
      </c>
      <c r="Q54" s="1">
        <v>3.1</v>
      </c>
      <c r="R54" s="1">
        <v>4.6499999999999995</v>
      </c>
      <c r="S54" s="1">
        <v>3.875</v>
      </c>
    </row>
    <row r="55" spans="1:19" hidden="1" x14ac:dyDescent="0.35">
      <c r="A55" t="s">
        <v>73</v>
      </c>
      <c r="B55" t="s">
        <v>10</v>
      </c>
      <c r="C55" t="s">
        <v>68</v>
      </c>
      <c r="D55" t="s">
        <v>3611</v>
      </c>
      <c r="E55" t="s">
        <v>3618</v>
      </c>
      <c r="F55">
        <v>44600</v>
      </c>
      <c r="G55">
        <v>44627</v>
      </c>
      <c r="H55" t="s">
        <v>16</v>
      </c>
      <c r="I55" t="s">
        <v>12</v>
      </c>
      <c r="J55" t="s">
        <v>69</v>
      </c>
      <c r="K55">
        <v>33.997</v>
      </c>
      <c r="L55">
        <v>20</v>
      </c>
      <c r="M55" t="s">
        <v>14</v>
      </c>
      <c r="N55">
        <v>10</v>
      </c>
      <c r="O55" t="s">
        <v>14</v>
      </c>
      <c r="P55">
        <v>1</v>
      </c>
      <c r="Q55" s="1">
        <v>2.7</v>
      </c>
      <c r="R55" s="1">
        <v>4.05</v>
      </c>
      <c r="S55" s="1">
        <v>3.375</v>
      </c>
    </row>
    <row r="56" spans="1:19" hidden="1" x14ac:dyDescent="0.35">
      <c r="A56" t="s">
        <v>74</v>
      </c>
      <c r="B56" t="s">
        <v>10</v>
      </c>
      <c r="C56" t="s">
        <v>68</v>
      </c>
      <c r="D56" t="s">
        <v>3619</v>
      </c>
      <c r="E56" t="s">
        <v>3613</v>
      </c>
      <c r="F56">
        <v>44606</v>
      </c>
      <c r="G56">
        <v>44631</v>
      </c>
      <c r="H56" t="s">
        <v>16</v>
      </c>
      <c r="I56" t="s">
        <v>12</v>
      </c>
      <c r="J56" t="s">
        <v>69</v>
      </c>
      <c r="K56">
        <v>30</v>
      </c>
      <c r="L56">
        <v>20</v>
      </c>
      <c r="M56" t="s">
        <v>14</v>
      </c>
      <c r="N56">
        <v>10</v>
      </c>
      <c r="O56" t="s">
        <v>14</v>
      </c>
      <c r="P56">
        <v>1</v>
      </c>
      <c r="Q56" s="1">
        <v>2.5</v>
      </c>
      <c r="R56" s="1">
        <v>3.75</v>
      </c>
      <c r="S56" s="1">
        <v>3.125</v>
      </c>
    </row>
    <row r="57" spans="1:19" hidden="1" x14ac:dyDescent="0.35">
      <c r="A57" t="s">
        <v>75</v>
      </c>
      <c r="B57" t="s">
        <v>10</v>
      </c>
      <c r="C57" t="s">
        <v>68</v>
      </c>
      <c r="D57" t="s">
        <v>3615</v>
      </c>
      <c r="E57" t="s">
        <v>3613</v>
      </c>
      <c r="F57">
        <v>44600</v>
      </c>
      <c r="G57">
        <v>44627</v>
      </c>
      <c r="H57" t="s">
        <v>16</v>
      </c>
      <c r="I57" t="s">
        <v>12</v>
      </c>
      <c r="J57" t="s">
        <v>69</v>
      </c>
      <c r="K57">
        <v>29.994</v>
      </c>
      <c r="L57">
        <v>20</v>
      </c>
      <c r="M57" t="s">
        <v>14</v>
      </c>
      <c r="N57">
        <v>10</v>
      </c>
      <c r="O57" t="s">
        <v>14</v>
      </c>
      <c r="P57">
        <v>1</v>
      </c>
      <c r="Q57" s="1">
        <v>2.7</v>
      </c>
      <c r="R57" s="1">
        <v>4.05</v>
      </c>
      <c r="S57" s="1">
        <v>3.375</v>
      </c>
    </row>
    <row r="58" spans="1:19" hidden="1" x14ac:dyDescent="0.35">
      <c r="A58" t="s">
        <v>76</v>
      </c>
      <c r="B58" t="s">
        <v>10</v>
      </c>
      <c r="C58" t="s">
        <v>68</v>
      </c>
      <c r="D58" t="s">
        <v>3619</v>
      </c>
      <c r="E58" t="s">
        <v>3618</v>
      </c>
      <c r="F58">
        <v>44606</v>
      </c>
      <c r="G58">
        <v>44635</v>
      </c>
      <c r="H58" t="s">
        <v>16</v>
      </c>
      <c r="I58" t="s">
        <v>12</v>
      </c>
      <c r="J58" t="s">
        <v>69</v>
      </c>
      <c r="K58">
        <v>29.991</v>
      </c>
      <c r="L58">
        <v>20</v>
      </c>
      <c r="M58" t="s">
        <v>14</v>
      </c>
      <c r="N58">
        <v>10</v>
      </c>
      <c r="O58" t="s">
        <v>14</v>
      </c>
      <c r="P58">
        <v>1</v>
      </c>
      <c r="Q58" s="1">
        <v>2.9000000000000004</v>
      </c>
      <c r="R58" s="1">
        <v>4.3499999999999996</v>
      </c>
      <c r="S58" s="1">
        <v>3.625</v>
      </c>
    </row>
    <row r="59" spans="1:19" hidden="1" x14ac:dyDescent="0.35">
      <c r="A59" t="s">
        <v>77</v>
      </c>
      <c r="B59" t="s">
        <v>10</v>
      </c>
      <c r="C59" t="s">
        <v>68</v>
      </c>
      <c r="D59" t="s">
        <v>3615</v>
      </c>
      <c r="E59" t="s">
        <v>3618</v>
      </c>
      <c r="F59">
        <v>44599</v>
      </c>
      <c r="G59">
        <v>44627</v>
      </c>
      <c r="H59" t="s">
        <v>16</v>
      </c>
      <c r="J59" t="s">
        <v>69</v>
      </c>
      <c r="K59">
        <v>33.994</v>
      </c>
      <c r="L59">
        <v>20</v>
      </c>
      <c r="M59" t="s">
        <v>14</v>
      </c>
      <c r="N59">
        <v>10</v>
      </c>
      <c r="O59" t="s">
        <v>14</v>
      </c>
      <c r="P59">
        <v>1</v>
      </c>
      <c r="Q59" s="1">
        <v>2.8000000000000003</v>
      </c>
      <c r="R59" s="1">
        <v>4.2</v>
      </c>
      <c r="S59" s="1">
        <v>3.5</v>
      </c>
    </row>
    <row r="60" spans="1:19" hidden="1" x14ac:dyDescent="0.35">
      <c r="A60" t="s">
        <v>78</v>
      </c>
      <c r="B60" t="s">
        <v>10</v>
      </c>
      <c r="C60" t="s">
        <v>68</v>
      </c>
      <c r="D60" t="s">
        <v>3615</v>
      </c>
      <c r="E60" t="s">
        <v>3614</v>
      </c>
      <c r="F60">
        <v>44607</v>
      </c>
      <c r="G60">
        <v>44630</v>
      </c>
      <c r="H60" t="s">
        <v>16</v>
      </c>
      <c r="J60" t="s">
        <v>69</v>
      </c>
      <c r="K60">
        <v>33.993000000000002</v>
      </c>
      <c r="L60">
        <v>20</v>
      </c>
      <c r="M60" t="s">
        <v>14</v>
      </c>
      <c r="N60">
        <v>10</v>
      </c>
      <c r="O60" t="s">
        <v>14</v>
      </c>
      <c r="P60">
        <v>1</v>
      </c>
      <c r="Q60" s="1">
        <v>2.3000000000000003</v>
      </c>
      <c r="R60" s="1">
        <v>3.4499999999999997</v>
      </c>
      <c r="S60" s="1">
        <v>2.875</v>
      </c>
    </row>
    <row r="61" spans="1:19" hidden="1" x14ac:dyDescent="0.35">
      <c r="A61" t="s">
        <v>79</v>
      </c>
      <c r="B61" t="s">
        <v>10</v>
      </c>
      <c r="C61" t="s">
        <v>68</v>
      </c>
      <c r="D61" t="s">
        <v>3616</v>
      </c>
      <c r="E61" t="s">
        <v>3612</v>
      </c>
      <c r="F61">
        <v>44599</v>
      </c>
      <c r="G61">
        <v>44630</v>
      </c>
      <c r="H61" t="s">
        <v>16</v>
      </c>
      <c r="J61" t="s">
        <v>69</v>
      </c>
      <c r="K61">
        <v>32.996000000000002</v>
      </c>
      <c r="L61">
        <v>20</v>
      </c>
      <c r="M61" t="s">
        <v>14</v>
      </c>
      <c r="N61">
        <v>10</v>
      </c>
      <c r="O61" t="s">
        <v>14</v>
      </c>
      <c r="P61">
        <v>1</v>
      </c>
      <c r="Q61" s="1">
        <v>3.1</v>
      </c>
      <c r="R61" s="1">
        <v>4.6499999999999995</v>
      </c>
      <c r="S61" s="1">
        <v>3.875</v>
      </c>
    </row>
    <row r="62" spans="1:19" hidden="1" x14ac:dyDescent="0.35">
      <c r="A62" t="s">
        <v>80</v>
      </c>
      <c r="B62" t="s">
        <v>10</v>
      </c>
      <c r="C62" t="s">
        <v>68</v>
      </c>
      <c r="D62" t="s">
        <v>3615</v>
      </c>
      <c r="E62" t="s">
        <v>3618</v>
      </c>
      <c r="F62">
        <v>44600</v>
      </c>
      <c r="G62">
        <v>44627</v>
      </c>
      <c r="H62" t="s">
        <v>16</v>
      </c>
      <c r="I62" t="s">
        <v>12</v>
      </c>
      <c r="J62" t="s">
        <v>69</v>
      </c>
      <c r="K62">
        <v>32.994</v>
      </c>
      <c r="L62">
        <v>20</v>
      </c>
      <c r="M62" t="s">
        <v>14</v>
      </c>
      <c r="N62">
        <v>10</v>
      </c>
      <c r="O62" t="s">
        <v>14</v>
      </c>
      <c r="P62">
        <v>1</v>
      </c>
      <c r="Q62" s="1">
        <v>2.7</v>
      </c>
      <c r="R62" s="1">
        <v>4.05</v>
      </c>
      <c r="S62" s="1">
        <v>3.375</v>
      </c>
    </row>
    <row r="63" spans="1:19" hidden="1" x14ac:dyDescent="0.35">
      <c r="A63" t="s">
        <v>81</v>
      </c>
      <c r="B63" t="s">
        <v>10</v>
      </c>
      <c r="C63" t="s">
        <v>68</v>
      </c>
      <c r="D63" t="s">
        <v>3616</v>
      </c>
      <c r="E63" t="s">
        <v>3613</v>
      </c>
      <c r="F63">
        <v>44602</v>
      </c>
      <c r="G63">
        <v>44637</v>
      </c>
      <c r="H63" t="s">
        <v>16</v>
      </c>
      <c r="J63" t="s">
        <v>69</v>
      </c>
      <c r="K63">
        <v>32.996000000000002</v>
      </c>
      <c r="L63">
        <v>20</v>
      </c>
      <c r="M63" t="s">
        <v>14</v>
      </c>
      <c r="N63">
        <v>10</v>
      </c>
      <c r="O63" t="s">
        <v>14</v>
      </c>
      <c r="P63">
        <v>1</v>
      </c>
      <c r="Q63" s="1">
        <v>3.5</v>
      </c>
      <c r="R63" s="1">
        <v>5.25</v>
      </c>
      <c r="S63" s="1">
        <v>4.375</v>
      </c>
    </row>
    <row r="64" spans="1:19" hidden="1" x14ac:dyDescent="0.35">
      <c r="A64" t="s">
        <v>82</v>
      </c>
      <c r="B64" t="s">
        <v>10</v>
      </c>
      <c r="C64" t="s">
        <v>68</v>
      </c>
      <c r="D64" t="s">
        <v>3616</v>
      </c>
      <c r="E64" t="s">
        <v>3612</v>
      </c>
      <c r="F64">
        <v>44600</v>
      </c>
      <c r="G64">
        <v>44627</v>
      </c>
      <c r="H64" t="s">
        <v>16</v>
      </c>
      <c r="I64" t="s">
        <v>16</v>
      </c>
      <c r="J64" t="s">
        <v>13</v>
      </c>
      <c r="K64">
        <v>33.997</v>
      </c>
      <c r="L64">
        <v>600</v>
      </c>
      <c r="M64" t="s">
        <v>14</v>
      </c>
      <c r="N64">
        <v>300</v>
      </c>
      <c r="O64" t="s">
        <v>14</v>
      </c>
      <c r="P64">
        <v>1</v>
      </c>
      <c r="Q64" s="1">
        <v>2.7</v>
      </c>
      <c r="R64" s="1">
        <v>4.05</v>
      </c>
      <c r="S64" s="1">
        <v>3.375</v>
      </c>
    </row>
    <row r="65" spans="1:19" hidden="1" x14ac:dyDescent="0.35">
      <c r="A65" t="s">
        <v>83</v>
      </c>
      <c r="B65" t="s">
        <v>10</v>
      </c>
      <c r="C65" t="s">
        <v>68</v>
      </c>
      <c r="D65" t="s">
        <v>3619</v>
      </c>
      <c r="E65" t="s">
        <v>3614</v>
      </c>
      <c r="F65">
        <v>44606</v>
      </c>
      <c r="G65">
        <v>44631</v>
      </c>
      <c r="H65" t="s">
        <v>16</v>
      </c>
      <c r="I65" t="s">
        <v>16</v>
      </c>
      <c r="J65" t="s">
        <v>13</v>
      </c>
      <c r="K65">
        <v>30</v>
      </c>
      <c r="L65">
        <v>600</v>
      </c>
      <c r="M65" t="s">
        <v>14</v>
      </c>
      <c r="N65">
        <v>300</v>
      </c>
      <c r="O65" t="s">
        <v>14</v>
      </c>
      <c r="P65">
        <v>1</v>
      </c>
      <c r="Q65" s="1">
        <v>2.5</v>
      </c>
      <c r="R65" s="1">
        <v>3.75</v>
      </c>
      <c r="S65" s="1">
        <v>3.125</v>
      </c>
    </row>
    <row r="66" spans="1:19" hidden="1" x14ac:dyDescent="0.35">
      <c r="A66" t="s">
        <v>84</v>
      </c>
      <c r="B66" t="s">
        <v>10</v>
      </c>
      <c r="C66" t="s">
        <v>68</v>
      </c>
      <c r="D66" t="s">
        <v>3615</v>
      </c>
      <c r="E66" t="s">
        <v>3617</v>
      </c>
      <c r="F66">
        <v>44600</v>
      </c>
      <c r="G66">
        <v>44627</v>
      </c>
      <c r="H66" t="s">
        <v>16</v>
      </c>
      <c r="I66" t="s">
        <v>16</v>
      </c>
      <c r="J66" t="s">
        <v>13</v>
      </c>
      <c r="K66">
        <v>29.994</v>
      </c>
      <c r="L66">
        <v>600</v>
      </c>
      <c r="M66" t="s">
        <v>14</v>
      </c>
      <c r="N66">
        <v>300</v>
      </c>
      <c r="O66" t="s">
        <v>14</v>
      </c>
      <c r="P66">
        <v>1</v>
      </c>
      <c r="Q66" s="1">
        <v>2.7</v>
      </c>
      <c r="R66" s="1">
        <v>4.05</v>
      </c>
      <c r="S66" s="1">
        <v>3.375</v>
      </c>
    </row>
    <row r="67" spans="1:19" hidden="1" x14ac:dyDescent="0.35">
      <c r="A67" t="s">
        <v>85</v>
      </c>
      <c r="B67" t="s">
        <v>10</v>
      </c>
      <c r="C67" t="s">
        <v>68</v>
      </c>
      <c r="D67" t="s">
        <v>3611</v>
      </c>
      <c r="E67" t="s">
        <v>3617</v>
      </c>
      <c r="F67">
        <v>44606</v>
      </c>
      <c r="G67">
        <v>44635</v>
      </c>
      <c r="H67" t="s">
        <v>16</v>
      </c>
      <c r="I67" t="s">
        <v>16</v>
      </c>
      <c r="J67" t="s">
        <v>13</v>
      </c>
      <c r="K67">
        <v>29.991</v>
      </c>
      <c r="L67">
        <v>600</v>
      </c>
      <c r="M67" t="s">
        <v>14</v>
      </c>
      <c r="N67">
        <v>300</v>
      </c>
      <c r="O67" t="s">
        <v>14</v>
      </c>
      <c r="P67">
        <v>1</v>
      </c>
      <c r="Q67" s="1">
        <v>2.9000000000000004</v>
      </c>
      <c r="R67" s="1">
        <v>4.3499999999999996</v>
      </c>
      <c r="S67" s="1">
        <v>3.625</v>
      </c>
    </row>
    <row r="68" spans="1:19" hidden="1" x14ac:dyDescent="0.35">
      <c r="A68" t="s">
        <v>86</v>
      </c>
      <c r="B68" t="s">
        <v>10</v>
      </c>
      <c r="C68" t="s">
        <v>68</v>
      </c>
      <c r="D68" t="s">
        <v>3615</v>
      </c>
      <c r="E68" t="s">
        <v>3618</v>
      </c>
      <c r="F68">
        <v>44599</v>
      </c>
      <c r="G68">
        <v>44627</v>
      </c>
      <c r="H68" t="s">
        <v>16</v>
      </c>
      <c r="I68" t="s">
        <v>16</v>
      </c>
      <c r="J68" t="s">
        <v>13</v>
      </c>
      <c r="K68">
        <v>33.994</v>
      </c>
      <c r="L68">
        <v>600</v>
      </c>
      <c r="M68" t="s">
        <v>14</v>
      </c>
      <c r="N68">
        <v>300</v>
      </c>
      <c r="O68" t="s">
        <v>14</v>
      </c>
      <c r="P68">
        <v>1</v>
      </c>
      <c r="Q68" s="1">
        <v>2.8000000000000003</v>
      </c>
      <c r="R68" s="1">
        <v>4.2</v>
      </c>
      <c r="S68" s="1">
        <v>3.5</v>
      </c>
    </row>
    <row r="69" spans="1:19" hidden="1" x14ac:dyDescent="0.35">
      <c r="A69" t="s">
        <v>87</v>
      </c>
      <c r="B69" t="s">
        <v>10</v>
      </c>
      <c r="C69" t="s">
        <v>68</v>
      </c>
      <c r="D69" t="s">
        <v>3611</v>
      </c>
      <c r="E69" t="s">
        <v>3617</v>
      </c>
      <c r="F69">
        <v>44607</v>
      </c>
      <c r="G69">
        <v>44630</v>
      </c>
      <c r="H69" t="s">
        <v>16</v>
      </c>
      <c r="I69" t="s">
        <v>16</v>
      </c>
      <c r="J69" t="s">
        <v>13</v>
      </c>
      <c r="K69">
        <v>33.993000000000002</v>
      </c>
      <c r="L69">
        <v>600</v>
      </c>
      <c r="M69" t="s">
        <v>14</v>
      </c>
      <c r="N69">
        <v>300</v>
      </c>
      <c r="O69" t="s">
        <v>14</v>
      </c>
      <c r="P69">
        <v>1</v>
      </c>
      <c r="Q69" s="1">
        <v>2.3000000000000003</v>
      </c>
      <c r="R69" s="1">
        <v>3.4499999999999997</v>
      </c>
      <c r="S69" s="1">
        <v>2.875</v>
      </c>
    </row>
    <row r="70" spans="1:19" hidden="1" x14ac:dyDescent="0.35">
      <c r="A70" t="s">
        <v>88</v>
      </c>
      <c r="B70" t="s">
        <v>10</v>
      </c>
      <c r="C70" t="s">
        <v>68</v>
      </c>
      <c r="D70" t="s">
        <v>3616</v>
      </c>
      <c r="E70" t="s">
        <v>3618</v>
      </c>
      <c r="F70">
        <v>44599</v>
      </c>
      <c r="G70">
        <v>44630</v>
      </c>
      <c r="H70" t="s">
        <v>16</v>
      </c>
      <c r="I70" t="s">
        <v>16</v>
      </c>
      <c r="J70" t="s">
        <v>13</v>
      </c>
      <c r="K70">
        <v>32.996000000000002</v>
      </c>
      <c r="L70">
        <v>600</v>
      </c>
      <c r="M70" t="s">
        <v>14</v>
      </c>
      <c r="N70">
        <v>300</v>
      </c>
      <c r="O70" t="s">
        <v>14</v>
      </c>
      <c r="P70">
        <v>1</v>
      </c>
      <c r="Q70" s="1">
        <v>3.1</v>
      </c>
      <c r="R70" s="1">
        <v>4.6499999999999995</v>
      </c>
      <c r="S70" s="1">
        <v>3.875</v>
      </c>
    </row>
    <row r="71" spans="1:19" hidden="1" x14ac:dyDescent="0.35">
      <c r="A71" t="s">
        <v>89</v>
      </c>
      <c r="B71" t="s">
        <v>10</v>
      </c>
      <c r="C71" t="s">
        <v>68</v>
      </c>
      <c r="D71" t="s">
        <v>3611</v>
      </c>
      <c r="E71" t="s">
        <v>3617</v>
      </c>
      <c r="F71">
        <v>44600</v>
      </c>
      <c r="G71">
        <v>44627</v>
      </c>
      <c r="H71" t="s">
        <v>16</v>
      </c>
      <c r="I71" t="s">
        <v>16</v>
      </c>
      <c r="J71" t="s">
        <v>13</v>
      </c>
      <c r="K71">
        <v>32.994</v>
      </c>
      <c r="L71">
        <v>600</v>
      </c>
      <c r="M71" t="s">
        <v>14</v>
      </c>
      <c r="N71">
        <v>300</v>
      </c>
      <c r="O71" t="s">
        <v>14</v>
      </c>
      <c r="P71">
        <v>1</v>
      </c>
      <c r="Q71" s="1">
        <v>2.7</v>
      </c>
      <c r="R71" s="1">
        <v>4.05</v>
      </c>
      <c r="S71" s="1">
        <v>3.375</v>
      </c>
    </row>
    <row r="72" spans="1:19" hidden="1" x14ac:dyDescent="0.35">
      <c r="A72" t="s">
        <v>90</v>
      </c>
      <c r="B72" t="s">
        <v>10</v>
      </c>
      <c r="C72" t="s">
        <v>68</v>
      </c>
      <c r="D72" t="s">
        <v>3620</v>
      </c>
      <c r="E72" t="s">
        <v>3612</v>
      </c>
      <c r="F72">
        <v>44602</v>
      </c>
      <c r="G72">
        <v>44637</v>
      </c>
      <c r="H72" t="s">
        <v>16</v>
      </c>
      <c r="I72" t="s">
        <v>16</v>
      </c>
      <c r="J72" t="s">
        <v>13</v>
      </c>
      <c r="K72">
        <v>32.996000000000002</v>
      </c>
      <c r="L72">
        <v>600</v>
      </c>
      <c r="M72" t="s">
        <v>14</v>
      </c>
      <c r="N72">
        <v>300</v>
      </c>
      <c r="O72" t="s">
        <v>14</v>
      </c>
      <c r="P72">
        <v>1</v>
      </c>
      <c r="Q72" s="1">
        <v>3.5</v>
      </c>
      <c r="R72" s="1">
        <v>5.25</v>
      </c>
      <c r="S72" s="1">
        <v>4.375</v>
      </c>
    </row>
    <row r="73" spans="1:19" hidden="1" x14ac:dyDescent="0.35">
      <c r="A73" t="s">
        <v>91</v>
      </c>
      <c r="B73" t="s">
        <v>10</v>
      </c>
      <c r="C73" t="s">
        <v>68</v>
      </c>
      <c r="D73" t="s">
        <v>3619</v>
      </c>
      <c r="E73" t="s">
        <v>3617</v>
      </c>
      <c r="F73">
        <v>44578</v>
      </c>
      <c r="G73">
        <v>44601</v>
      </c>
      <c r="H73" t="s">
        <v>16</v>
      </c>
      <c r="I73" t="s">
        <v>16</v>
      </c>
      <c r="J73" t="s">
        <v>13</v>
      </c>
      <c r="K73">
        <v>34.128</v>
      </c>
      <c r="L73">
        <v>600</v>
      </c>
      <c r="M73" t="s">
        <v>14</v>
      </c>
      <c r="N73">
        <v>300</v>
      </c>
      <c r="O73" t="s">
        <v>14</v>
      </c>
      <c r="P73">
        <v>1</v>
      </c>
      <c r="Q73" s="1">
        <v>2.3000000000000003</v>
      </c>
      <c r="R73" s="1">
        <v>3.4499999999999997</v>
      </c>
      <c r="S73" s="1">
        <v>2.875</v>
      </c>
    </row>
    <row r="74" spans="1:19" hidden="1" x14ac:dyDescent="0.35">
      <c r="A74" t="s">
        <v>92</v>
      </c>
      <c r="B74" t="s">
        <v>10</v>
      </c>
      <c r="C74" t="s">
        <v>68</v>
      </c>
      <c r="D74" t="s">
        <v>3611</v>
      </c>
      <c r="E74" t="s">
        <v>3617</v>
      </c>
      <c r="F74">
        <v>44578</v>
      </c>
      <c r="G74">
        <v>44601</v>
      </c>
      <c r="H74" t="s">
        <v>16</v>
      </c>
      <c r="I74" t="s">
        <v>16</v>
      </c>
      <c r="J74" t="s">
        <v>13</v>
      </c>
      <c r="K74">
        <v>34.069000000000003</v>
      </c>
      <c r="L74">
        <v>600</v>
      </c>
      <c r="M74" t="s">
        <v>14</v>
      </c>
      <c r="N74">
        <v>300</v>
      </c>
      <c r="O74" t="s">
        <v>14</v>
      </c>
      <c r="P74">
        <v>1</v>
      </c>
      <c r="Q74" s="1">
        <v>2.3000000000000003</v>
      </c>
      <c r="R74" s="1">
        <v>3.4499999999999997</v>
      </c>
      <c r="S74" s="1">
        <v>2.875</v>
      </c>
    </row>
    <row r="75" spans="1:19" hidden="1" x14ac:dyDescent="0.35">
      <c r="A75" t="s">
        <v>93</v>
      </c>
      <c r="B75" t="s">
        <v>10</v>
      </c>
      <c r="C75" t="s">
        <v>68</v>
      </c>
      <c r="D75" t="s">
        <v>3611</v>
      </c>
      <c r="E75" t="s">
        <v>3617</v>
      </c>
      <c r="F75">
        <v>44578</v>
      </c>
      <c r="G75">
        <v>44601</v>
      </c>
      <c r="H75" t="s">
        <v>16</v>
      </c>
      <c r="I75" t="s">
        <v>16</v>
      </c>
      <c r="J75" t="s">
        <v>13</v>
      </c>
      <c r="K75">
        <v>34.195</v>
      </c>
      <c r="L75">
        <v>600</v>
      </c>
      <c r="M75" t="s">
        <v>14</v>
      </c>
      <c r="N75">
        <v>300</v>
      </c>
      <c r="O75" t="s">
        <v>14</v>
      </c>
      <c r="P75">
        <v>1</v>
      </c>
      <c r="Q75" s="1">
        <v>2.3000000000000003</v>
      </c>
      <c r="R75" s="1">
        <v>3.4499999999999997</v>
      </c>
      <c r="S75" s="1">
        <v>2.875</v>
      </c>
    </row>
    <row r="76" spans="1:19" hidden="1" x14ac:dyDescent="0.35">
      <c r="A76" t="s">
        <v>94</v>
      </c>
      <c r="B76" t="s">
        <v>10</v>
      </c>
      <c r="C76" t="s">
        <v>68</v>
      </c>
      <c r="D76" t="s">
        <v>3620</v>
      </c>
      <c r="E76" t="s">
        <v>3618</v>
      </c>
      <c r="F76">
        <v>44592</v>
      </c>
      <c r="G76">
        <v>44617</v>
      </c>
      <c r="H76" t="s">
        <v>16</v>
      </c>
      <c r="I76" t="s">
        <v>16</v>
      </c>
      <c r="J76" t="s">
        <v>13</v>
      </c>
      <c r="K76">
        <v>32.222999999999999</v>
      </c>
      <c r="L76">
        <v>600</v>
      </c>
      <c r="M76" t="s">
        <v>14</v>
      </c>
      <c r="N76">
        <v>300</v>
      </c>
      <c r="O76" t="s">
        <v>14</v>
      </c>
      <c r="P76">
        <v>1</v>
      </c>
      <c r="Q76" s="1">
        <v>2.5</v>
      </c>
      <c r="R76" s="1">
        <v>3.75</v>
      </c>
      <c r="S76" s="1">
        <v>3.125</v>
      </c>
    </row>
    <row r="77" spans="1:19" hidden="1" x14ac:dyDescent="0.35">
      <c r="A77" t="s">
        <v>95</v>
      </c>
      <c r="B77" t="s">
        <v>10</v>
      </c>
      <c r="C77" t="s">
        <v>68</v>
      </c>
      <c r="D77" t="s">
        <v>3611</v>
      </c>
      <c r="E77" t="s">
        <v>3614</v>
      </c>
      <c r="F77">
        <v>44578</v>
      </c>
      <c r="G77">
        <v>44601</v>
      </c>
      <c r="H77" t="s">
        <v>16</v>
      </c>
      <c r="I77" t="s">
        <v>12</v>
      </c>
      <c r="J77" t="s">
        <v>69</v>
      </c>
      <c r="K77">
        <v>34.128</v>
      </c>
      <c r="L77">
        <v>20</v>
      </c>
      <c r="M77" t="s">
        <v>14</v>
      </c>
      <c r="N77">
        <v>10</v>
      </c>
      <c r="O77" t="s">
        <v>14</v>
      </c>
      <c r="P77">
        <v>1</v>
      </c>
      <c r="Q77" s="1">
        <v>2.3000000000000003</v>
      </c>
      <c r="R77" s="1">
        <v>3.4499999999999997</v>
      </c>
      <c r="S77" s="1">
        <v>2.875</v>
      </c>
    </row>
    <row r="78" spans="1:19" hidden="1" x14ac:dyDescent="0.35">
      <c r="A78" t="s">
        <v>96</v>
      </c>
      <c r="B78" t="s">
        <v>10</v>
      </c>
      <c r="C78" t="s">
        <v>68</v>
      </c>
      <c r="D78" t="s">
        <v>3620</v>
      </c>
      <c r="E78" t="s">
        <v>3612</v>
      </c>
      <c r="F78">
        <v>44594</v>
      </c>
      <c r="G78">
        <v>44614</v>
      </c>
      <c r="H78" t="s">
        <v>16</v>
      </c>
      <c r="I78" t="s">
        <v>16</v>
      </c>
      <c r="J78" t="s">
        <v>13</v>
      </c>
      <c r="K78">
        <v>30.042000000000002</v>
      </c>
      <c r="L78">
        <v>600</v>
      </c>
      <c r="M78" t="s">
        <v>14</v>
      </c>
      <c r="N78">
        <v>300</v>
      </c>
      <c r="O78" t="s">
        <v>14</v>
      </c>
      <c r="P78">
        <v>1</v>
      </c>
      <c r="Q78" s="1">
        <v>2</v>
      </c>
      <c r="R78" s="1">
        <v>3</v>
      </c>
      <c r="S78" s="1">
        <v>2.5</v>
      </c>
    </row>
    <row r="79" spans="1:19" hidden="1" x14ac:dyDescent="0.35">
      <c r="A79" t="s">
        <v>97</v>
      </c>
      <c r="B79" t="s">
        <v>10</v>
      </c>
      <c r="C79" t="s">
        <v>68</v>
      </c>
      <c r="D79" t="s">
        <v>3620</v>
      </c>
      <c r="E79" t="s">
        <v>3617</v>
      </c>
      <c r="F79">
        <v>44578</v>
      </c>
      <c r="G79">
        <v>44601</v>
      </c>
      <c r="H79" t="s">
        <v>16</v>
      </c>
      <c r="I79" t="s">
        <v>12</v>
      </c>
      <c r="J79" t="s">
        <v>69</v>
      </c>
      <c r="K79">
        <v>34.069000000000003</v>
      </c>
      <c r="L79">
        <v>20</v>
      </c>
      <c r="M79" t="s">
        <v>14</v>
      </c>
      <c r="N79">
        <v>10</v>
      </c>
      <c r="O79" t="s">
        <v>14</v>
      </c>
      <c r="P79">
        <v>1</v>
      </c>
      <c r="Q79" s="1">
        <v>2.3000000000000003</v>
      </c>
      <c r="R79" s="1">
        <v>3.4499999999999997</v>
      </c>
      <c r="S79" s="1">
        <v>2.875</v>
      </c>
    </row>
    <row r="80" spans="1:19" hidden="1" x14ac:dyDescent="0.35">
      <c r="A80" t="s">
        <v>98</v>
      </c>
      <c r="B80" t="s">
        <v>10</v>
      </c>
      <c r="C80" t="s">
        <v>68</v>
      </c>
      <c r="D80" t="s">
        <v>3616</v>
      </c>
      <c r="E80" t="s">
        <v>3614</v>
      </c>
      <c r="F80">
        <v>44578</v>
      </c>
      <c r="G80">
        <v>44601</v>
      </c>
      <c r="H80" t="s">
        <v>16</v>
      </c>
      <c r="I80" t="s">
        <v>12</v>
      </c>
      <c r="J80" t="s">
        <v>69</v>
      </c>
      <c r="K80">
        <v>34.195</v>
      </c>
      <c r="L80">
        <v>20</v>
      </c>
      <c r="M80" t="s">
        <v>14</v>
      </c>
      <c r="N80">
        <v>10</v>
      </c>
      <c r="O80" t="s">
        <v>14</v>
      </c>
      <c r="P80">
        <v>1</v>
      </c>
      <c r="Q80" s="1">
        <v>2.3000000000000003</v>
      </c>
      <c r="R80" s="1">
        <v>3.4499999999999997</v>
      </c>
      <c r="S80" s="1">
        <v>2.875</v>
      </c>
    </row>
    <row r="81" spans="1:19" hidden="1" x14ac:dyDescent="0.35">
      <c r="A81" t="s">
        <v>99</v>
      </c>
      <c r="B81" t="s">
        <v>10</v>
      </c>
      <c r="C81" t="s">
        <v>68</v>
      </c>
      <c r="D81" t="s">
        <v>3620</v>
      </c>
      <c r="E81" t="s">
        <v>3617</v>
      </c>
      <c r="F81">
        <v>44592</v>
      </c>
      <c r="G81">
        <v>44617</v>
      </c>
      <c r="H81" t="s">
        <v>16</v>
      </c>
      <c r="I81" t="s">
        <v>12</v>
      </c>
      <c r="J81" t="s">
        <v>69</v>
      </c>
      <c r="K81">
        <v>32.222999999999999</v>
      </c>
      <c r="L81">
        <v>20</v>
      </c>
      <c r="M81" t="s">
        <v>14</v>
      </c>
      <c r="N81">
        <v>10</v>
      </c>
      <c r="O81" t="s">
        <v>14</v>
      </c>
      <c r="P81">
        <v>1</v>
      </c>
      <c r="Q81" s="1">
        <v>2.5</v>
      </c>
      <c r="R81" s="1">
        <v>3.75</v>
      </c>
      <c r="S81" s="1">
        <v>3.125</v>
      </c>
    </row>
    <row r="82" spans="1:19" hidden="1" x14ac:dyDescent="0.35">
      <c r="A82" t="s">
        <v>100</v>
      </c>
      <c r="B82" t="s">
        <v>10</v>
      </c>
      <c r="C82" t="s">
        <v>68</v>
      </c>
      <c r="D82" t="s">
        <v>3611</v>
      </c>
      <c r="E82" t="s">
        <v>3617</v>
      </c>
      <c r="F82">
        <v>44594</v>
      </c>
      <c r="G82">
        <v>44614</v>
      </c>
      <c r="H82" t="s">
        <v>16</v>
      </c>
      <c r="I82" t="s">
        <v>12</v>
      </c>
      <c r="J82" t="s">
        <v>69</v>
      </c>
      <c r="K82">
        <v>30.042000000000002</v>
      </c>
      <c r="L82">
        <v>20</v>
      </c>
      <c r="M82" t="s">
        <v>14</v>
      </c>
      <c r="N82">
        <v>10</v>
      </c>
      <c r="O82" t="s">
        <v>14</v>
      </c>
      <c r="P82">
        <v>1</v>
      </c>
      <c r="Q82" s="1">
        <v>2</v>
      </c>
      <c r="R82" s="1">
        <v>3</v>
      </c>
      <c r="S82" s="1">
        <v>2.5</v>
      </c>
    </row>
    <row r="83" spans="1:19" hidden="1" x14ac:dyDescent="0.35">
      <c r="A83" t="s">
        <v>101</v>
      </c>
      <c r="B83" t="s">
        <v>10</v>
      </c>
      <c r="C83" t="s">
        <v>68</v>
      </c>
      <c r="D83" t="s">
        <v>3611</v>
      </c>
      <c r="E83" t="s">
        <v>3612</v>
      </c>
      <c r="F83">
        <v>44569</v>
      </c>
      <c r="G83">
        <v>44589</v>
      </c>
      <c r="H83" t="s">
        <v>16</v>
      </c>
      <c r="I83" t="s">
        <v>16</v>
      </c>
      <c r="J83" t="s">
        <v>13</v>
      </c>
      <c r="K83">
        <v>30.1</v>
      </c>
      <c r="L83">
        <v>600</v>
      </c>
      <c r="M83" t="s">
        <v>14</v>
      </c>
      <c r="N83">
        <v>300</v>
      </c>
      <c r="O83" t="s">
        <v>14</v>
      </c>
      <c r="P83">
        <v>1</v>
      </c>
      <c r="Q83" s="1">
        <v>2</v>
      </c>
      <c r="R83" s="1">
        <v>3</v>
      </c>
      <c r="S83" s="1">
        <v>2.5</v>
      </c>
    </row>
    <row r="84" spans="1:19" hidden="1" x14ac:dyDescent="0.35">
      <c r="A84" t="s">
        <v>102</v>
      </c>
      <c r="B84" t="s">
        <v>10</v>
      </c>
      <c r="C84" t="s">
        <v>68</v>
      </c>
      <c r="D84" t="s">
        <v>3620</v>
      </c>
      <c r="E84" t="s">
        <v>3612</v>
      </c>
      <c r="F84">
        <v>44570</v>
      </c>
      <c r="G84">
        <v>44589</v>
      </c>
      <c r="H84" t="s">
        <v>16</v>
      </c>
      <c r="I84" t="s">
        <v>16</v>
      </c>
      <c r="J84" t="s">
        <v>13</v>
      </c>
      <c r="K84">
        <v>30.02</v>
      </c>
      <c r="L84">
        <v>600</v>
      </c>
      <c r="M84" t="s">
        <v>14</v>
      </c>
      <c r="N84">
        <v>300</v>
      </c>
      <c r="O84" t="s">
        <v>14</v>
      </c>
      <c r="P84">
        <v>1</v>
      </c>
      <c r="Q84" s="1">
        <v>1.9000000000000001</v>
      </c>
      <c r="R84" s="1">
        <v>2.85</v>
      </c>
      <c r="S84" s="1">
        <v>2.375</v>
      </c>
    </row>
    <row r="85" spans="1:19" hidden="1" x14ac:dyDescent="0.35">
      <c r="A85" t="s">
        <v>103</v>
      </c>
      <c r="B85" t="s">
        <v>10</v>
      </c>
      <c r="C85" t="s">
        <v>68</v>
      </c>
      <c r="D85" t="s">
        <v>3619</v>
      </c>
      <c r="E85" t="s">
        <v>3614</v>
      </c>
      <c r="F85">
        <v>44579</v>
      </c>
      <c r="G85">
        <v>44613</v>
      </c>
      <c r="H85" t="s">
        <v>16</v>
      </c>
      <c r="I85" t="s">
        <v>12</v>
      </c>
      <c r="J85" t="s">
        <v>13</v>
      </c>
      <c r="K85">
        <v>30.08</v>
      </c>
      <c r="L85">
        <v>600</v>
      </c>
      <c r="M85" t="s">
        <v>14</v>
      </c>
      <c r="N85">
        <v>300</v>
      </c>
      <c r="O85" t="s">
        <v>14</v>
      </c>
      <c r="P85">
        <v>1</v>
      </c>
      <c r="Q85" s="1">
        <v>3.4000000000000004</v>
      </c>
      <c r="R85" s="1">
        <v>5.0999999999999996</v>
      </c>
      <c r="S85" s="1">
        <v>4.25</v>
      </c>
    </row>
    <row r="86" spans="1:19" hidden="1" x14ac:dyDescent="0.35">
      <c r="A86" t="s">
        <v>104</v>
      </c>
      <c r="B86" t="s">
        <v>10</v>
      </c>
      <c r="C86" t="s">
        <v>68</v>
      </c>
      <c r="D86" t="s">
        <v>3615</v>
      </c>
      <c r="E86" t="s">
        <v>3612</v>
      </c>
      <c r="F86">
        <v>44574</v>
      </c>
      <c r="G86">
        <v>44599</v>
      </c>
      <c r="H86" t="s">
        <v>16</v>
      </c>
      <c r="I86" t="s">
        <v>16</v>
      </c>
      <c r="J86" t="s">
        <v>13</v>
      </c>
      <c r="K86">
        <v>30.12</v>
      </c>
      <c r="L86">
        <v>600</v>
      </c>
      <c r="M86" t="s">
        <v>14</v>
      </c>
      <c r="N86">
        <v>300</v>
      </c>
      <c r="O86" t="s">
        <v>14</v>
      </c>
      <c r="P86">
        <v>1</v>
      </c>
      <c r="Q86" s="1">
        <v>2.5</v>
      </c>
      <c r="R86" s="1">
        <v>3.75</v>
      </c>
      <c r="S86" s="1">
        <v>3.125</v>
      </c>
    </row>
    <row r="87" spans="1:19" hidden="1" x14ac:dyDescent="0.35">
      <c r="A87" t="s">
        <v>105</v>
      </c>
      <c r="B87" t="s">
        <v>10</v>
      </c>
      <c r="C87" t="s">
        <v>68</v>
      </c>
      <c r="D87" t="s">
        <v>3615</v>
      </c>
      <c r="E87" t="s">
        <v>3618</v>
      </c>
      <c r="F87">
        <v>44585</v>
      </c>
      <c r="G87">
        <v>44609</v>
      </c>
      <c r="H87" t="s">
        <v>16</v>
      </c>
      <c r="I87" t="s">
        <v>16</v>
      </c>
      <c r="J87" t="s">
        <v>13</v>
      </c>
      <c r="K87">
        <v>32.14</v>
      </c>
      <c r="L87">
        <v>600</v>
      </c>
      <c r="M87" t="s">
        <v>14</v>
      </c>
      <c r="N87">
        <v>300</v>
      </c>
      <c r="O87" t="s">
        <v>14</v>
      </c>
      <c r="P87">
        <v>1</v>
      </c>
      <c r="Q87" s="1">
        <v>2.4000000000000004</v>
      </c>
      <c r="R87" s="1">
        <v>3.5999999999999996</v>
      </c>
      <c r="S87" s="1">
        <v>3</v>
      </c>
    </row>
    <row r="88" spans="1:19" hidden="1" x14ac:dyDescent="0.35">
      <c r="A88" t="s">
        <v>106</v>
      </c>
      <c r="B88" t="s">
        <v>10</v>
      </c>
      <c r="C88" t="s">
        <v>68</v>
      </c>
      <c r="D88" t="s">
        <v>3620</v>
      </c>
      <c r="E88" t="s">
        <v>3614</v>
      </c>
      <c r="F88">
        <v>44582</v>
      </c>
      <c r="G88">
        <v>44613</v>
      </c>
      <c r="H88" t="s">
        <v>16</v>
      </c>
      <c r="I88" t="s">
        <v>16</v>
      </c>
      <c r="J88" t="s">
        <v>13</v>
      </c>
      <c r="K88">
        <v>29.98</v>
      </c>
      <c r="L88">
        <v>600</v>
      </c>
      <c r="M88" t="s">
        <v>14</v>
      </c>
      <c r="N88">
        <v>300</v>
      </c>
      <c r="O88" t="s">
        <v>14</v>
      </c>
      <c r="P88">
        <v>1</v>
      </c>
      <c r="Q88" s="1">
        <v>3.1</v>
      </c>
      <c r="R88" s="1">
        <v>4.6499999999999995</v>
      </c>
      <c r="S88" s="1">
        <v>3.875</v>
      </c>
    </row>
    <row r="89" spans="1:19" hidden="1" x14ac:dyDescent="0.35">
      <c r="A89" t="s">
        <v>107</v>
      </c>
      <c r="B89" t="s">
        <v>10</v>
      </c>
      <c r="C89" t="s">
        <v>68</v>
      </c>
      <c r="D89" t="s">
        <v>3615</v>
      </c>
      <c r="E89" t="s">
        <v>3614</v>
      </c>
      <c r="F89">
        <v>44581</v>
      </c>
      <c r="G89">
        <v>44609</v>
      </c>
      <c r="H89" t="s">
        <v>16</v>
      </c>
      <c r="I89" t="s">
        <v>12</v>
      </c>
      <c r="J89" t="s">
        <v>13</v>
      </c>
      <c r="K89">
        <v>30.14</v>
      </c>
      <c r="L89">
        <v>600</v>
      </c>
      <c r="M89" t="s">
        <v>14</v>
      </c>
      <c r="N89">
        <v>300</v>
      </c>
      <c r="O89" t="s">
        <v>14</v>
      </c>
      <c r="P89">
        <v>1</v>
      </c>
      <c r="Q89" s="1">
        <v>2.8000000000000003</v>
      </c>
      <c r="R89" s="1">
        <v>4.2</v>
      </c>
      <c r="S89" s="1">
        <v>3.5</v>
      </c>
    </row>
    <row r="90" spans="1:19" hidden="1" x14ac:dyDescent="0.35">
      <c r="A90" t="s">
        <v>108</v>
      </c>
      <c r="B90" t="s">
        <v>10</v>
      </c>
      <c r="C90" t="s">
        <v>68</v>
      </c>
      <c r="D90" t="s">
        <v>3615</v>
      </c>
      <c r="E90" t="s">
        <v>3612</v>
      </c>
      <c r="F90">
        <v>44570</v>
      </c>
      <c r="G90">
        <v>44594</v>
      </c>
      <c r="H90" t="s">
        <v>16</v>
      </c>
      <c r="I90" t="s">
        <v>16</v>
      </c>
      <c r="J90" t="s">
        <v>13</v>
      </c>
      <c r="K90">
        <v>30.1</v>
      </c>
      <c r="L90">
        <v>600</v>
      </c>
      <c r="M90" t="s">
        <v>14</v>
      </c>
      <c r="N90">
        <v>300</v>
      </c>
      <c r="O90" t="s">
        <v>14</v>
      </c>
      <c r="P90">
        <v>1</v>
      </c>
      <c r="Q90" s="1">
        <v>2.4000000000000004</v>
      </c>
      <c r="R90" s="1">
        <v>3.5999999999999996</v>
      </c>
      <c r="S90" s="1">
        <v>3</v>
      </c>
    </row>
    <row r="91" spans="1:19" hidden="1" x14ac:dyDescent="0.35">
      <c r="A91" t="s">
        <v>109</v>
      </c>
      <c r="B91" t="s">
        <v>10</v>
      </c>
      <c r="C91" t="s">
        <v>68</v>
      </c>
      <c r="D91" t="s">
        <v>3616</v>
      </c>
      <c r="E91" t="s">
        <v>3617</v>
      </c>
      <c r="F91">
        <v>44579</v>
      </c>
      <c r="G91">
        <v>44609</v>
      </c>
      <c r="H91" t="s">
        <v>16</v>
      </c>
      <c r="I91" t="s">
        <v>12</v>
      </c>
      <c r="J91" t="s">
        <v>13</v>
      </c>
      <c r="K91">
        <v>30.04</v>
      </c>
      <c r="L91">
        <v>600</v>
      </c>
      <c r="M91" t="s">
        <v>14</v>
      </c>
      <c r="N91">
        <v>300</v>
      </c>
      <c r="O91" t="s">
        <v>14</v>
      </c>
      <c r="P91">
        <v>1</v>
      </c>
      <c r="Q91" s="1">
        <v>3</v>
      </c>
      <c r="R91" s="1">
        <v>4.5</v>
      </c>
      <c r="S91" s="1">
        <v>3.75</v>
      </c>
    </row>
    <row r="92" spans="1:19" hidden="1" x14ac:dyDescent="0.35">
      <c r="A92" t="s">
        <v>110</v>
      </c>
      <c r="B92" t="s">
        <v>10</v>
      </c>
      <c r="C92" t="s">
        <v>68</v>
      </c>
      <c r="D92" t="s">
        <v>3620</v>
      </c>
      <c r="E92" t="s">
        <v>3617</v>
      </c>
      <c r="F92">
        <v>44574</v>
      </c>
      <c r="G92">
        <v>44606</v>
      </c>
      <c r="H92" t="s">
        <v>16</v>
      </c>
      <c r="I92" t="s">
        <v>16</v>
      </c>
      <c r="J92" t="s">
        <v>13</v>
      </c>
      <c r="K92">
        <v>34</v>
      </c>
      <c r="L92">
        <v>600</v>
      </c>
      <c r="M92" t="s">
        <v>14</v>
      </c>
      <c r="N92">
        <v>300</v>
      </c>
      <c r="O92" t="s">
        <v>14</v>
      </c>
      <c r="P92">
        <v>1</v>
      </c>
      <c r="Q92" s="1">
        <v>3.2</v>
      </c>
      <c r="R92" s="1">
        <v>4.8</v>
      </c>
      <c r="S92" s="1">
        <v>4</v>
      </c>
    </row>
    <row r="93" spans="1:19" hidden="1" x14ac:dyDescent="0.35">
      <c r="A93" t="s">
        <v>111</v>
      </c>
      <c r="B93" t="s">
        <v>10</v>
      </c>
      <c r="C93" t="s">
        <v>68</v>
      </c>
      <c r="D93" t="s">
        <v>3619</v>
      </c>
      <c r="E93" t="s">
        <v>3612</v>
      </c>
      <c r="F93">
        <v>44579</v>
      </c>
      <c r="G93">
        <v>44609</v>
      </c>
      <c r="H93" t="s">
        <v>16</v>
      </c>
      <c r="I93" t="s">
        <v>12</v>
      </c>
      <c r="J93" t="s">
        <v>13</v>
      </c>
      <c r="K93">
        <v>30.08</v>
      </c>
      <c r="L93">
        <v>600</v>
      </c>
      <c r="M93" t="s">
        <v>14</v>
      </c>
      <c r="N93">
        <v>300</v>
      </c>
      <c r="O93" t="s">
        <v>14</v>
      </c>
      <c r="P93">
        <v>1</v>
      </c>
      <c r="Q93" s="1">
        <v>3</v>
      </c>
      <c r="R93" s="1">
        <v>4.5</v>
      </c>
      <c r="S93" s="1">
        <v>3.75</v>
      </c>
    </row>
    <row r="94" spans="1:19" hidden="1" x14ac:dyDescent="0.35">
      <c r="A94" t="s">
        <v>112</v>
      </c>
      <c r="B94" t="s">
        <v>10</v>
      </c>
      <c r="C94" t="s">
        <v>68</v>
      </c>
      <c r="D94" t="s">
        <v>3611</v>
      </c>
      <c r="E94" t="s">
        <v>3614</v>
      </c>
      <c r="F94">
        <v>44573</v>
      </c>
      <c r="G94">
        <v>44599</v>
      </c>
      <c r="H94" t="s">
        <v>16</v>
      </c>
      <c r="I94" t="s">
        <v>16</v>
      </c>
      <c r="J94" t="s">
        <v>13</v>
      </c>
      <c r="K94">
        <v>30.14</v>
      </c>
      <c r="L94">
        <v>600</v>
      </c>
      <c r="M94" t="s">
        <v>14</v>
      </c>
      <c r="N94">
        <v>300</v>
      </c>
      <c r="O94" t="s">
        <v>14</v>
      </c>
      <c r="P94">
        <v>1</v>
      </c>
      <c r="Q94" s="1">
        <v>2.6</v>
      </c>
      <c r="R94" s="1">
        <v>3.9</v>
      </c>
      <c r="S94" s="1">
        <v>3.25</v>
      </c>
    </row>
    <row r="95" spans="1:19" hidden="1" x14ac:dyDescent="0.35">
      <c r="A95" t="s">
        <v>113</v>
      </c>
      <c r="B95" t="s">
        <v>10</v>
      </c>
      <c r="C95" t="s">
        <v>68</v>
      </c>
      <c r="D95" t="s">
        <v>3620</v>
      </c>
      <c r="E95" t="s">
        <v>3612</v>
      </c>
      <c r="F95">
        <v>44570</v>
      </c>
      <c r="G95">
        <v>44594</v>
      </c>
      <c r="H95" t="s">
        <v>16</v>
      </c>
      <c r="I95" t="s">
        <v>16</v>
      </c>
      <c r="J95" t="s">
        <v>13</v>
      </c>
      <c r="K95">
        <v>30.06</v>
      </c>
      <c r="L95">
        <v>600</v>
      </c>
      <c r="M95" t="s">
        <v>14</v>
      </c>
      <c r="N95">
        <v>300</v>
      </c>
      <c r="O95" t="s">
        <v>14</v>
      </c>
      <c r="P95">
        <v>1</v>
      </c>
      <c r="Q95" s="1">
        <v>2.4000000000000004</v>
      </c>
      <c r="R95" s="1">
        <v>3.5999999999999996</v>
      </c>
      <c r="S95" s="1">
        <v>3</v>
      </c>
    </row>
    <row r="96" spans="1:19" hidden="1" x14ac:dyDescent="0.35">
      <c r="A96" t="s">
        <v>114</v>
      </c>
      <c r="B96" t="s">
        <v>10</v>
      </c>
      <c r="C96" t="s">
        <v>68</v>
      </c>
      <c r="D96" t="s">
        <v>3619</v>
      </c>
      <c r="E96" t="s">
        <v>3612</v>
      </c>
      <c r="F96">
        <v>44574</v>
      </c>
      <c r="G96">
        <v>44599</v>
      </c>
      <c r="H96" t="s">
        <v>16</v>
      </c>
      <c r="I96" t="s">
        <v>16</v>
      </c>
      <c r="J96" t="s">
        <v>13</v>
      </c>
      <c r="K96">
        <v>30.04</v>
      </c>
      <c r="L96">
        <v>600</v>
      </c>
      <c r="M96" t="s">
        <v>14</v>
      </c>
      <c r="N96">
        <v>300</v>
      </c>
      <c r="O96" t="s">
        <v>14</v>
      </c>
      <c r="P96">
        <v>1</v>
      </c>
      <c r="Q96" s="1">
        <v>2.5</v>
      </c>
      <c r="R96" s="1">
        <v>3.75</v>
      </c>
      <c r="S96" s="1">
        <v>3.125</v>
      </c>
    </row>
    <row r="97" spans="1:19" hidden="1" x14ac:dyDescent="0.35">
      <c r="A97" t="s">
        <v>115</v>
      </c>
      <c r="B97" t="s">
        <v>10</v>
      </c>
      <c r="C97" t="s">
        <v>68</v>
      </c>
      <c r="D97" t="s">
        <v>3619</v>
      </c>
      <c r="E97" t="s">
        <v>3613</v>
      </c>
      <c r="F97">
        <v>44579</v>
      </c>
      <c r="G97">
        <v>44606</v>
      </c>
      <c r="H97" t="s">
        <v>16</v>
      </c>
      <c r="I97" t="s">
        <v>12</v>
      </c>
      <c r="J97" t="s">
        <v>13</v>
      </c>
      <c r="K97">
        <v>30.06</v>
      </c>
      <c r="L97">
        <v>600</v>
      </c>
      <c r="M97" t="s">
        <v>14</v>
      </c>
      <c r="N97">
        <v>300</v>
      </c>
      <c r="O97" t="s">
        <v>14</v>
      </c>
      <c r="P97">
        <v>1</v>
      </c>
      <c r="Q97" s="1">
        <v>2.7</v>
      </c>
      <c r="R97" s="1">
        <v>4.05</v>
      </c>
      <c r="S97" s="1">
        <v>3.375</v>
      </c>
    </row>
    <row r="98" spans="1:19" hidden="1" x14ac:dyDescent="0.35">
      <c r="A98" t="s">
        <v>116</v>
      </c>
      <c r="B98" t="s">
        <v>10</v>
      </c>
      <c r="C98" t="s">
        <v>68</v>
      </c>
      <c r="D98" t="s">
        <v>3620</v>
      </c>
      <c r="E98" t="s">
        <v>3614</v>
      </c>
      <c r="F98">
        <v>44573</v>
      </c>
      <c r="G98">
        <v>44599</v>
      </c>
      <c r="H98" t="s">
        <v>16</v>
      </c>
      <c r="I98" t="s">
        <v>16</v>
      </c>
      <c r="J98" t="s">
        <v>13</v>
      </c>
      <c r="K98">
        <v>30.02</v>
      </c>
      <c r="L98">
        <v>600</v>
      </c>
      <c r="M98" t="s">
        <v>14</v>
      </c>
      <c r="N98">
        <v>300</v>
      </c>
      <c r="O98" t="s">
        <v>14</v>
      </c>
      <c r="P98">
        <v>1</v>
      </c>
      <c r="Q98" s="1">
        <v>2.6</v>
      </c>
      <c r="R98" s="1">
        <v>3.9</v>
      </c>
      <c r="S98" s="1">
        <v>3.25</v>
      </c>
    </row>
    <row r="99" spans="1:19" hidden="1" x14ac:dyDescent="0.35">
      <c r="A99" t="s">
        <v>117</v>
      </c>
      <c r="B99" t="s">
        <v>10</v>
      </c>
      <c r="C99" t="s">
        <v>68</v>
      </c>
      <c r="D99" t="s">
        <v>3616</v>
      </c>
      <c r="E99" t="s">
        <v>3618</v>
      </c>
      <c r="F99">
        <v>44570</v>
      </c>
      <c r="G99">
        <v>44594</v>
      </c>
      <c r="H99" t="s">
        <v>16</v>
      </c>
      <c r="I99" t="s">
        <v>16</v>
      </c>
      <c r="J99" t="s">
        <v>13</v>
      </c>
      <c r="K99">
        <v>30.08</v>
      </c>
      <c r="L99">
        <v>600</v>
      </c>
      <c r="M99" t="s">
        <v>14</v>
      </c>
      <c r="N99">
        <v>300</v>
      </c>
      <c r="O99" t="s">
        <v>14</v>
      </c>
      <c r="P99">
        <v>1</v>
      </c>
      <c r="Q99" s="1">
        <v>2.4000000000000004</v>
      </c>
      <c r="R99" s="1">
        <v>3.5999999999999996</v>
      </c>
      <c r="S99" s="1">
        <v>3</v>
      </c>
    </row>
    <row r="100" spans="1:19" hidden="1" x14ac:dyDescent="0.35">
      <c r="A100" t="s">
        <v>118</v>
      </c>
      <c r="B100" t="s">
        <v>10</v>
      </c>
      <c r="C100" t="s">
        <v>68</v>
      </c>
      <c r="D100" t="s">
        <v>3616</v>
      </c>
      <c r="E100" t="s">
        <v>3612</v>
      </c>
      <c r="F100">
        <v>44570</v>
      </c>
      <c r="G100">
        <v>44590</v>
      </c>
      <c r="H100" t="s">
        <v>16</v>
      </c>
      <c r="I100" t="s">
        <v>16</v>
      </c>
      <c r="J100" t="s">
        <v>13</v>
      </c>
      <c r="K100">
        <v>34.08</v>
      </c>
      <c r="L100">
        <v>600</v>
      </c>
      <c r="M100" t="s">
        <v>14</v>
      </c>
      <c r="N100">
        <v>300</v>
      </c>
      <c r="O100" t="s">
        <v>14</v>
      </c>
      <c r="P100">
        <v>1</v>
      </c>
      <c r="Q100" s="1">
        <v>2</v>
      </c>
      <c r="R100" s="1">
        <v>3</v>
      </c>
      <c r="S100" s="1">
        <v>2.5</v>
      </c>
    </row>
    <row r="101" spans="1:19" hidden="1" x14ac:dyDescent="0.35">
      <c r="A101" t="s">
        <v>119</v>
      </c>
      <c r="B101" t="s">
        <v>10</v>
      </c>
      <c r="C101" t="s">
        <v>68</v>
      </c>
      <c r="D101" t="s">
        <v>3611</v>
      </c>
      <c r="E101" t="s">
        <v>3617</v>
      </c>
      <c r="F101">
        <v>44568</v>
      </c>
      <c r="G101">
        <v>44590</v>
      </c>
      <c r="H101" t="s">
        <v>16</v>
      </c>
      <c r="I101" t="s">
        <v>16</v>
      </c>
      <c r="J101" t="s">
        <v>13</v>
      </c>
      <c r="K101">
        <v>30.12</v>
      </c>
      <c r="L101">
        <v>600</v>
      </c>
      <c r="M101" t="s">
        <v>14</v>
      </c>
      <c r="N101">
        <v>300</v>
      </c>
      <c r="O101" t="s">
        <v>14</v>
      </c>
      <c r="P101">
        <v>1</v>
      </c>
      <c r="Q101" s="1">
        <v>2.2000000000000002</v>
      </c>
      <c r="R101" s="1">
        <v>3.3</v>
      </c>
      <c r="S101" s="1">
        <v>2.75</v>
      </c>
    </row>
    <row r="102" spans="1:19" hidden="1" x14ac:dyDescent="0.35">
      <c r="A102" t="s">
        <v>120</v>
      </c>
      <c r="B102" t="s">
        <v>10</v>
      </c>
      <c r="C102" t="s">
        <v>68</v>
      </c>
      <c r="D102" t="s">
        <v>3620</v>
      </c>
      <c r="E102" t="s">
        <v>3617</v>
      </c>
      <c r="F102">
        <v>44568</v>
      </c>
      <c r="G102">
        <v>44597</v>
      </c>
      <c r="H102" t="s">
        <v>16</v>
      </c>
      <c r="I102" t="s">
        <v>16</v>
      </c>
      <c r="J102" t="s">
        <v>13</v>
      </c>
      <c r="K102">
        <v>33.979999999999997</v>
      </c>
      <c r="L102">
        <v>600</v>
      </c>
      <c r="M102" t="s">
        <v>14</v>
      </c>
      <c r="N102">
        <v>300</v>
      </c>
      <c r="O102" t="s">
        <v>14</v>
      </c>
      <c r="P102">
        <v>1</v>
      </c>
      <c r="Q102" s="1">
        <v>2.9000000000000004</v>
      </c>
      <c r="R102" s="1">
        <v>4.3499999999999996</v>
      </c>
      <c r="S102" s="1">
        <v>3.625</v>
      </c>
    </row>
    <row r="103" spans="1:19" hidden="1" x14ac:dyDescent="0.35">
      <c r="A103" t="s">
        <v>121</v>
      </c>
      <c r="B103" t="s">
        <v>10</v>
      </c>
      <c r="C103" t="s">
        <v>68</v>
      </c>
      <c r="D103" t="s">
        <v>3619</v>
      </c>
      <c r="E103" t="s">
        <v>3617</v>
      </c>
      <c r="F103">
        <v>44570</v>
      </c>
      <c r="G103">
        <v>44590</v>
      </c>
      <c r="H103" t="s">
        <v>16</v>
      </c>
      <c r="I103" t="s">
        <v>16</v>
      </c>
      <c r="J103" t="s">
        <v>13</v>
      </c>
      <c r="K103">
        <v>29.96</v>
      </c>
      <c r="L103">
        <v>600</v>
      </c>
      <c r="M103" t="s">
        <v>14</v>
      </c>
      <c r="N103">
        <v>300</v>
      </c>
      <c r="O103" t="s">
        <v>14</v>
      </c>
      <c r="P103">
        <v>1</v>
      </c>
      <c r="Q103" s="1">
        <v>2</v>
      </c>
      <c r="R103" s="1">
        <v>3</v>
      </c>
      <c r="S103" s="1">
        <v>2.5</v>
      </c>
    </row>
    <row r="104" spans="1:19" hidden="1" x14ac:dyDescent="0.35">
      <c r="A104" t="s">
        <v>122</v>
      </c>
      <c r="B104" t="s">
        <v>10</v>
      </c>
      <c r="C104" t="s">
        <v>68</v>
      </c>
      <c r="D104" t="s">
        <v>3615</v>
      </c>
      <c r="E104" t="s">
        <v>3617</v>
      </c>
      <c r="F104">
        <v>44568</v>
      </c>
      <c r="G104">
        <v>44590</v>
      </c>
      <c r="H104" t="s">
        <v>16</v>
      </c>
      <c r="I104" t="s">
        <v>16</v>
      </c>
      <c r="J104" t="s">
        <v>13</v>
      </c>
      <c r="K104">
        <v>30.12</v>
      </c>
      <c r="L104">
        <v>600</v>
      </c>
      <c r="M104" t="s">
        <v>14</v>
      </c>
      <c r="N104">
        <v>300</v>
      </c>
      <c r="O104" t="s">
        <v>14</v>
      </c>
      <c r="P104">
        <v>1</v>
      </c>
      <c r="Q104" s="1">
        <v>2.2000000000000002</v>
      </c>
      <c r="R104" s="1">
        <v>3.3</v>
      </c>
      <c r="S104" s="1">
        <v>2.75</v>
      </c>
    </row>
    <row r="105" spans="1:19" hidden="1" x14ac:dyDescent="0.35">
      <c r="A105" t="s">
        <v>123</v>
      </c>
      <c r="B105" t="s">
        <v>10</v>
      </c>
      <c r="C105" t="s">
        <v>68</v>
      </c>
      <c r="D105" t="s">
        <v>3611</v>
      </c>
      <c r="E105" t="s">
        <v>3612</v>
      </c>
      <c r="F105">
        <v>44591</v>
      </c>
      <c r="G105">
        <v>44636</v>
      </c>
      <c r="H105" t="s">
        <v>16</v>
      </c>
      <c r="I105" t="s">
        <v>16</v>
      </c>
      <c r="J105" t="s">
        <v>13</v>
      </c>
      <c r="K105">
        <v>30.06</v>
      </c>
      <c r="L105">
        <v>600</v>
      </c>
      <c r="M105" t="s">
        <v>14</v>
      </c>
      <c r="N105">
        <v>300</v>
      </c>
      <c r="O105" t="s">
        <v>14</v>
      </c>
      <c r="P105">
        <v>1</v>
      </c>
      <c r="Q105" s="1">
        <v>4.5</v>
      </c>
      <c r="R105" s="1">
        <v>6.75</v>
      </c>
      <c r="S105" s="1">
        <v>5.625</v>
      </c>
    </row>
    <row r="106" spans="1:19" hidden="1" x14ac:dyDescent="0.35">
      <c r="A106" t="s">
        <v>124</v>
      </c>
      <c r="B106" t="s">
        <v>10</v>
      </c>
      <c r="C106" t="s">
        <v>68</v>
      </c>
      <c r="D106" t="s">
        <v>3616</v>
      </c>
      <c r="E106" t="s">
        <v>3614</v>
      </c>
      <c r="F106">
        <v>44579</v>
      </c>
      <c r="G106">
        <v>44608</v>
      </c>
      <c r="H106" t="s">
        <v>16</v>
      </c>
      <c r="I106" t="s">
        <v>12</v>
      </c>
      <c r="J106" t="s">
        <v>13</v>
      </c>
      <c r="K106">
        <v>30.1</v>
      </c>
      <c r="L106">
        <v>600</v>
      </c>
      <c r="M106" t="s">
        <v>14</v>
      </c>
      <c r="N106">
        <v>300</v>
      </c>
      <c r="O106" t="s">
        <v>14</v>
      </c>
      <c r="P106">
        <v>1</v>
      </c>
      <c r="Q106" s="1">
        <v>2.9000000000000004</v>
      </c>
      <c r="R106" s="1">
        <v>4.3499999999999996</v>
      </c>
      <c r="S106" s="1">
        <v>3.625</v>
      </c>
    </row>
    <row r="107" spans="1:19" hidden="1" x14ac:dyDescent="0.35">
      <c r="A107" t="s">
        <v>125</v>
      </c>
      <c r="B107" t="s">
        <v>10</v>
      </c>
      <c r="C107" t="s">
        <v>68</v>
      </c>
      <c r="D107" t="s">
        <v>3619</v>
      </c>
      <c r="E107" t="s">
        <v>3618</v>
      </c>
      <c r="F107">
        <v>44568</v>
      </c>
      <c r="G107">
        <v>44590</v>
      </c>
      <c r="H107" t="s">
        <v>16</v>
      </c>
      <c r="I107" t="s">
        <v>16</v>
      </c>
      <c r="J107" t="s">
        <v>13</v>
      </c>
      <c r="K107">
        <v>30.06</v>
      </c>
      <c r="L107">
        <v>600</v>
      </c>
      <c r="M107" t="s">
        <v>14</v>
      </c>
      <c r="N107">
        <v>300</v>
      </c>
      <c r="O107" t="s">
        <v>14</v>
      </c>
      <c r="P107">
        <v>1</v>
      </c>
      <c r="Q107" s="1">
        <v>2.2000000000000002</v>
      </c>
      <c r="R107" s="1">
        <v>3.3</v>
      </c>
      <c r="S107" s="1">
        <v>2.75</v>
      </c>
    </row>
    <row r="108" spans="1:19" hidden="1" x14ac:dyDescent="0.35">
      <c r="A108" t="s">
        <v>126</v>
      </c>
      <c r="B108" t="s">
        <v>10</v>
      </c>
      <c r="C108" t="s">
        <v>68</v>
      </c>
      <c r="D108" t="s">
        <v>3615</v>
      </c>
      <c r="E108" t="s">
        <v>3618</v>
      </c>
      <c r="F108">
        <v>44602</v>
      </c>
      <c r="G108">
        <v>44623</v>
      </c>
      <c r="H108" t="s">
        <v>16</v>
      </c>
      <c r="I108" t="s">
        <v>12</v>
      </c>
      <c r="J108" t="s">
        <v>13</v>
      </c>
      <c r="K108">
        <v>34.18</v>
      </c>
      <c r="L108">
        <v>600</v>
      </c>
      <c r="M108" t="s">
        <v>14</v>
      </c>
      <c r="N108">
        <v>300</v>
      </c>
      <c r="O108" t="s">
        <v>14</v>
      </c>
      <c r="P108">
        <v>1</v>
      </c>
      <c r="Q108" s="1">
        <v>2.1</v>
      </c>
      <c r="R108" s="1">
        <v>3.15</v>
      </c>
      <c r="S108" s="1">
        <v>2.625</v>
      </c>
    </row>
    <row r="109" spans="1:19" hidden="1" x14ac:dyDescent="0.35">
      <c r="A109" t="s">
        <v>127</v>
      </c>
      <c r="B109" t="s">
        <v>10</v>
      </c>
      <c r="C109" t="s">
        <v>68</v>
      </c>
      <c r="D109" t="s">
        <v>3620</v>
      </c>
      <c r="E109" t="s">
        <v>3612</v>
      </c>
      <c r="F109">
        <v>44603</v>
      </c>
      <c r="G109">
        <v>44637</v>
      </c>
      <c r="H109" t="s">
        <v>16</v>
      </c>
      <c r="I109" t="s">
        <v>16</v>
      </c>
      <c r="J109" t="s">
        <v>13</v>
      </c>
      <c r="K109">
        <v>34.06</v>
      </c>
      <c r="L109">
        <v>600</v>
      </c>
      <c r="M109" t="s">
        <v>14</v>
      </c>
      <c r="N109">
        <v>300</v>
      </c>
      <c r="O109" t="s">
        <v>14</v>
      </c>
      <c r="P109">
        <v>1</v>
      </c>
      <c r="Q109" s="1">
        <v>3.4000000000000004</v>
      </c>
      <c r="R109" s="1">
        <v>5.0999999999999996</v>
      </c>
      <c r="S109" s="1">
        <v>4.25</v>
      </c>
    </row>
    <row r="110" spans="1:19" hidden="1" x14ac:dyDescent="0.35">
      <c r="A110" t="s">
        <v>128</v>
      </c>
      <c r="B110" t="s">
        <v>10</v>
      </c>
      <c r="C110" t="s">
        <v>68</v>
      </c>
      <c r="D110" t="s">
        <v>3620</v>
      </c>
      <c r="E110" t="s">
        <v>3613</v>
      </c>
      <c r="F110">
        <v>44609</v>
      </c>
      <c r="G110">
        <v>44640</v>
      </c>
      <c r="H110" t="s">
        <v>16</v>
      </c>
      <c r="I110" t="s">
        <v>16</v>
      </c>
      <c r="J110" t="s">
        <v>13</v>
      </c>
      <c r="K110">
        <v>34.06</v>
      </c>
      <c r="L110">
        <v>600</v>
      </c>
      <c r="M110" t="s">
        <v>14</v>
      </c>
      <c r="N110">
        <v>300</v>
      </c>
      <c r="O110" t="s">
        <v>14</v>
      </c>
      <c r="P110">
        <v>1</v>
      </c>
      <c r="Q110" s="1">
        <v>3.1</v>
      </c>
      <c r="R110" s="1">
        <v>4.6499999999999995</v>
      </c>
      <c r="S110" s="1">
        <v>3.875</v>
      </c>
    </row>
    <row r="111" spans="1:19" hidden="1" x14ac:dyDescent="0.35">
      <c r="A111" t="s">
        <v>129</v>
      </c>
      <c r="B111" t="s">
        <v>10</v>
      </c>
      <c r="C111" t="s">
        <v>68</v>
      </c>
      <c r="D111" t="s">
        <v>3616</v>
      </c>
      <c r="E111" t="s">
        <v>3614</v>
      </c>
      <c r="F111">
        <v>44612</v>
      </c>
      <c r="G111">
        <v>44642</v>
      </c>
      <c r="H111" t="s">
        <v>16</v>
      </c>
      <c r="I111" t="s">
        <v>16</v>
      </c>
      <c r="J111" t="s">
        <v>13</v>
      </c>
      <c r="K111">
        <v>33.94</v>
      </c>
      <c r="L111">
        <v>600</v>
      </c>
      <c r="M111" t="s">
        <v>14</v>
      </c>
      <c r="N111">
        <v>300</v>
      </c>
      <c r="O111" t="s">
        <v>14</v>
      </c>
      <c r="P111">
        <v>1</v>
      </c>
      <c r="Q111" s="1">
        <v>3</v>
      </c>
      <c r="R111" s="1">
        <v>4.5</v>
      </c>
      <c r="S111" s="1">
        <v>3.75</v>
      </c>
    </row>
    <row r="112" spans="1:19" hidden="1" x14ac:dyDescent="0.35">
      <c r="A112" t="s">
        <v>130</v>
      </c>
      <c r="B112" t="s">
        <v>10</v>
      </c>
      <c r="C112" t="s">
        <v>68</v>
      </c>
      <c r="D112" t="s">
        <v>3620</v>
      </c>
      <c r="E112" t="s">
        <v>3617</v>
      </c>
      <c r="F112">
        <v>44609</v>
      </c>
      <c r="G112">
        <v>44642</v>
      </c>
      <c r="H112" t="s">
        <v>16</v>
      </c>
      <c r="I112" t="s">
        <v>16</v>
      </c>
      <c r="J112" t="s">
        <v>13</v>
      </c>
      <c r="K112">
        <v>34.08</v>
      </c>
      <c r="L112">
        <v>600</v>
      </c>
      <c r="M112" t="s">
        <v>14</v>
      </c>
      <c r="N112">
        <v>300</v>
      </c>
      <c r="O112" t="s">
        <v>14</v>
      </c>
      <c r="P112">
        <v>1</v>
      </c>
      <c r="Q112" s="1">
        <v>3.3000000000000003</v>
      </c>
      <c r="R112" s="1">
        <v>4.95</v>
      </c>
      <c r="S112" s="1">
        <v>4.125</v>
      </c>
    </row>
    <row r="113" spans="1:19" hidden="1" x14ac:dyDescent="0.35">
      <c r="A113" t="s">
        <v>131</v>
      </c>
      <c r="B113" t="s">
        <v>10</v>
      </c>
      <c r="C113" t="s">
        <v>68</v>
      </c>
      <c r="D113" t="s">
        <v>3620</v>
      </c>
      <c r="E113" t="s">
        <v>3613</v>
      </c>
      <c r="F113">
        <v>44609</v>
      </c>
      <c r="G113">
        <v>44642</v>
      </c>
      <c r="H113" t="s">
        <v>16</v>
      </c>
      <c r="I113" t="s">
        <v>16</v>
      </c>
      <c r="J113" t="s">
        <v>13</v>
      </c>
      <c r="K113">
        <v>34.08</v>
      </c>
      <c r="L113">
        <v>600</v>
      </c>
      <c r="M113" t="s">
        <v>14</v>
      </c>
      <c r="N113">
        <v>300</v>
      </c>
      <c r="O113" t="s">
        <v>14</v>
      </c>
      <c r="P113">
        <v>1</v>
      </c>
      <c r="Q113" s="1">
        <v>3.3000000000000003</v>
      </c>
      <c r="R113" s="1">
        <v>4.95</v>
      </c>
      <c r="S113" s="1">
        <v>4.125</v>
      </c>
    </row>
    <row r="114" spans="1:19" hidden="1" x14ac:dyDescent="0.35">
      <c r="A114" t="s">
        <v>132</v>
      </c>
      <c r="B114" t="s">
        <v>10</v>
      </c>
      <c r="C114" t="s">
        <v>68</v>
      </c>
      <c r="D114" t="s">
        <v>3620</v>
      </c>
      <c r="E114" t="s">
        <v>3618</v>
      </c>
      <c r="F114">
        <v>44603</v>
      </c>
      <c r="G114">
        <v>44631</v>
      </c>
      <c r="H114" t="s">
        <v>16</v>
      </c>
      <c r="I114" t="s">
        <v>12</v>
      </c>
      <c r="J114" t="s">
        <v>13</v>
      </c>
      <c r="K114">
        <v>30.14</v>
      </c>
      <c r="L114">
        <v>600</v>
      </c>
      <c r="M114" t="s">
        <v>14</v>
      </c>
      <c r="N114">
        <v>300</v>
      </c>
      <c r="O114" t="s">
        <v>14</v>
      </c>
      <c r="P114">
        <v>1</v>
      </c>
      <c r="Q114" s="1">
        <v>2.8000000000000003</v>
      </c>
      <c r="R114" s="1">
        <v>4.2</v>
      </c>
      <c r="S114" s="1">
        <v>3.5</v>
      </c>
    </row>
    <row r="115" spans="1:19" hidden="1" x14ac:dyDescent="0.35">
      <c r="A115" t="s">
        <v>133</v>
      </c>
      <c r="B115" t="s">
        <v>10</v>
      </c>
      <c r="C115" t="s">
        <v>68</v>
      </c>
      <c r="D115" t="s">
        <v>3616</v>
      </c>
      <c r="E115" t="s">
        <v>3612</v>
      </c>
      <c r="F115">
        <v>44603</v>
      </c>
      <c r="G115">
        <v>44631</v>
      </c>
      <c r="H115" t="s">
        <v>16</v>
      </c>
      <c r="I115" t="s">
        <v>12</v>
      </c>
      <c r="J115" t="s">
        <v>13</v>
      </c>
      <c r="K115">
        <v>34.119999999999997</v>
      </c>
      <c r="L115">
        <v>600</v>
      </c>
      <c r="M115" t="s">
        <v>14</v>
      </c>
      <c r="N115">
        <v>300</v>
      </c>
      <c r="O115" t="s">
        <v>14</v>
      </c>
      <c r="P115">
        <v>1</v>
      </c>
      <c r="Q115" s="1">
        <v>2.8000000000000003</v>
      </c>
      <c r="R115" s="1">
        <v>4.2</v>
      </c>
      <c r="S115" s="1">
        <v>3.5</v>
      </c>
    </row>
    <row r="116" spans="1:19" hidden="1" x14ac:dyDescent="0.35">
      <c r="A116" t="s">
        <v>134</v>
      </c>
      <c r="B116" t="s">
        <v>10</v>
      </c>
      <c r="C116" t="s">
        <v>68</v>
      </c>
      <c r="D116" t="s">
        <v>3611</v>
      </c>
      <c r="E116" t="s">
        <v>3614</v>
      </c>
      <c r="F116">
        <v>44615</v>
      </c>
      <c r="G116">
        <v>44644</v>
      </c>
      <c r="H116" t="s">
        <v>16</v>
      </c>
      <c r="I116" t="s">
        <v>16</v>
      </c>
      <c r="J116" t="s">
        <v>13</v>
      </c>
      <c r="K116">
        <v>30.16</v>
      </c>
      <c r="L116">
        <v>600</v>
      </c>
      <c r="M116" t="s">
        <v>14</v>
      </c>
      <c r="N116">
        <v>300</v>
      </c>
      <c r="O116" t="s">
        <v>14</v>
      </c>
      <c r="P116">
        <v>1</v>
      </c>
      <c r="Q116" s="1">
        <v>2.9000000000000004</v>
      </c>
      <c r="R116" s="1">
        <v>4.3499999999999996</v>
      </c>
      <c r="S116" s="1">
        <v>3.625</v>
      </c>
    </row>
    <row r="117" spans="1:19" hidden="1" x14ac:dyDescent="0.35">
      <c r="A117" t="s">
        <v>135</v>
      </c>
      <c r="B117" t="s">
        <v>10</v>
      </c>
      <c r="C117" t="s">
        <v>68</v>
      </c>
      <c r="D117" t="s">
        <v>3616</v>
      </c>
      <c r="E117" t="s">
        <v>3617</v>
      </c>
      <c r="F117">
        <v>44603</v>
      </c>
      <c r="G117">
        <v>44629</v>
      </c>
      <c r="H117" t="s">
        <v>12</v>
      </c>
      <c r="I117" t="s">
        <v>12</v>
      </c>
      <c r="J117" t="s">
        <v>13</v>
      </c>
      <c r="K117">
        <v>34.14</v>
      </c>
      <c r="L117">
        <v>600</v>
      </c>
      <c r="M117" t="s">
        <v>14</v>
      </c>
      <c r="N117">
        <v>300</v>
      </c>
      <c r="O117" t="s">
        <v>14</v>
      </c>
      <c r="P117">
        <v>1</v>
      </c>
      <c r="Q117" s="1">
        <v>2.6</v>
      </c>
      <c r="R117" s="1">
        <v>3.9</v>
      </c>
      <c r="S117" s="1">
        <v>3.25</v>
      </c>
    </row>
    <row r="118" spans="1:19" hidden="1" x14ac:dyDescent="0.35">
      <c r="A118" t="s">
        <v>136</v>
      </c>
      <c r="B118" t="s">
        <v>10</v>
      </c>
      <c r="C118" t="s">
        <v>68</v>
      </c>
      <c r="D118" t="s">
        <v>3611</v>
      </c>
      <c r="E118" t="s">
        <v>3613</v>
      </c>
      <c r="F118">
        <v>44603</v>
      </c>
      <c r="G118">
        <v>44631</v>
      </c>
      <c r="H118" t="s">
        <v>16</v>
      </c>
      <c r="I118" t="s">
        <v>12</v>
      </c>
      <c r="J118" t="s">
        <v>13</v>
      </c>
      <c r="K118">
        <v>30.16</v>
      </c>
      <c r="L118">
        <v>600</v>
      </c>
      <c r="M118" t="s">
        <v>14</v>
      </c>
      <c r="N118">
        <v>300</v>
      </c>
      <c r="O118" t="s">
        <v>14</v>
      </c>
      <c r="P118">
        <v>1</v>
      </c>
      <c r="Q118" s="1">
        <v>2.8000000000000003</v>
      </c>
      <c r="R118" s="1">
        <v>4.2</v>
      </c>
      <c r="S118" s="1">
        <v>3.5</v>
      </c>
    </row>
    <row r="119" spans="1:19" hidden="1" x14ac:dyDescent="0.35">
      <c r="A119" t="s">
        <v>137</v>
      </c>
      <c r="B119" t="s">
        <v>10</v>
      </c>
      <c r="C119" t="s">
        <v>68</v>
      </c>
      <c r="D119" t="s">
        <v>3615</v>
      </c>
      <c r="E119" t="s">
        <v>3617</v>
      </c>
      <c r="F119">
        <v>44602</v>
      </c>
      <c r="G119">
        <v>44627</v>
      </c>
      <c r="H119" t="s">
        <v>16</v>
      </c>
      <c r="I119" t="s">
        <v>12</v>
      </c>
      <c r="J119" t="s">
        <v>13</v>
      </c>
      <c r="K119">
        <v>32.04</v>
      </c>
      <c r="L119">
        <v>600</v>
      </c>
      <c r="M119" t="s">
        <v>14</v>
      </c>
      <c r="N119">
        <v>300</v>
      </c>
      <c r="O119" t="s">
        <v>14</v>
      </c>
      <c r="P119">
        <v>1</v>
      </c>
      <c r="Q119" s="1">
        <v>2.5</v>
      </c>
      <c r="R119" s="1">
        <v>3.75</v>
      </c>
      <c r="S119" s="1">
        <v>3.125</v>
      </c>
    </row>
    <row r="120" spans="1:19" hidden="1" x14ac:dyDescent="0.35">
      <c r="A120" t="s">
        <v>138</v>
      </c>
      <c r="B120" t="s">
        <v>10</v>
      </c>
      <c r="C120" t="s">
        <v>68</v>
      </c>
      <c r="D120" t="s">
        <v>3619</v>
      </c>
      <c r="E120" t="s">
        <v>3614</v>
      </c>
      <c r="F120">
        <v>44610</v>
      </c>
      <c r="G120">
        <v>44639</v>
      </c>
      <c r="H120" t="s">
        <v>16</v>
      </c>
      <c r="I120" t="s">
        <v>16</v>
      </c>
      <c r="J120" t="s">
        <v>13</v>
      </c>
      <c r="K120">
        <v>30.08</v>
      </c>
      <c r="L120">
        <v>600</v>
      </c>
      <c r="M120" t="s">
        <v>14</v>
      </c>
      <c r="N120">
        <v>300</v>
      </c>
      <c r="O120" t="s">
        <v>14</v>
      </c>
      <c r="P120">
        <v>1</v>
      </c>
      <c r="Q120" s="1">
        <v>2.9000000000000004</v>
      </c>
      <c r="R120" s="1">
        <v>4.3499999999999996</v>
      </c>
      <c r="S120" s="1">
        <v>3.625</v>
      </c>
    </row>
    <row r="121" spans="1:19" hidden="1" x14ac:dyDescent="0.35">
      <c r="A121" t="s">
        <v>139</v>
      </c>
      <c r="B121" t="s">
        <v>10</v>
      </c>
      <c r="C121" t="s">
        <v>68</v>
      </c>
      <c r="D121" t="s">
        <v>3615</v>
      </c>
      <c r="E121" t="s">
        <v>3613</v>
      </c>
      <c r="F121">
        <v>44601</v>
      </c>
      <c r="G121">
        <v>44624</v>
      </c>
      <c r="H121" t="s">
        <v>16</v>
      </c>
      <c r="I121" t="s">
        <v>12</v>
      </c>
      <c r="J121" t="s">
        <v>13</v>
      </c>
      <c r="K121">
        <v>30.14</v>
      </c>
      <c r="L121">
        <v>600</v>
      </c>
      <c r="M121" t="s">
        <v>14</v>
      </c>
      <c r="N121">
        <v>300</v>
      </c>
      <c r="O121" t="s">
        <v>14</v>
      </c>
      <c r="P121">
        <v>1</v>
      </c>
      <c r="Q121" s="1">
        <v>2.3000000000000003</v>
      </c>
      <c r="R121" s="1">
        <v>3.4499999999999997</v>
      </c>
      <c r="S121" s="1">
        <v>2.875</v>
      </c>
    </row>
    <row r="122" spans="1:19" hidden="1" x14ac:dyDescent="0.35">
      <c r="A122" t="s">
        <v>140</v>
      </c>
      <c r="B122" t="s">
        <v>10</v>
      </c>
      <c r="C122" t="s">
        <v>68</v>
      </c>
      <c r="D122" t="s">
        <v>3620</v>
      </c>
      <c r="E122" t="s">
        <v>3612</v>
      </c>
      <c r="F122">
        <v>44607</v>
      </c>
      <c r="G122">
        <v>44640</v>
      </c>
      <c r="H122" t="s">
        <v>16</v>
      </c>
      <c r="I122" t="s">
        <v>16</v>
      </c>
      <c r="J122" t="s">
        <v>13</v>
      </c>
      <c r="K122">
        <v>30.14</v>
      </c>
      <c r="L122">
        <v>600</v>
      </c>
      <c r="M122" t="s">
        <v>14</v>
      </c>
      <c r="N122">
        <v>300</v>
      </c>
      <c r="O122" t="s">
        <v>14</v>
      </c>
      <c r="P122">
        <v>1</v>
      </c>
      <c r="Q122" s="1">
        <v>3.3000000000000003</v>
      </c>
      <c r="R122" s="1">
        <v>4.95</v>
      </c>
      <c r="S122" s="1">
        <v>4.125</v>
      </c>
    </row>
    <row r="123" spans="1:19" hidden="1" x14ac:dyDescent="0.35">
      <c r="A123" t="s">
        <v>141</v>
      </c>
      <c r="B123" t="s">
        <v>10</v>
      </c>
      <c r="C123" t="s">
        <v>68</v>
      </c>
      <c r="D123" t="s">
        <v>3611</v>
      </c>
      <c r="E123" t="s">
        <v>3612</v>
      </c>
      <c r="F123">
        <v>44608</v>
      </c>
      <c r="G123">
        <v>44638</v>
      </c>
      <c r="H123" t="s">
        <v>16</v>
      </c>
      <c r="I123" t="s">
        <v>16</v>
      </c>
      <c r="J123" t="s">
        <v>13</v>
      </c>
      <c r="K123">
        <v>30.18</v>
      </c>
      <c r="L123">
        <v>600</v>
      </c>
      <c r="M123" t="s">
        <v>14</v>
      </c>
      <c r="N123">
        <v>300</v>
      </c>
      <c r="O123" t="s">
        <v>14</v>
      </c>
      <c r="P123">
        <v>1</v>
      </c>
      <c r="Q123" s="1">
        <v>3</v>
      </c>
      <c r="R123" s="1">
        <v>4.5</v>
      </c>
      <c r="S123" s="1">
        <v>3.75</v>
      </c>
    </row>
    <row r="124" spans="1:19" hidden="1" x14ac:dyDescent="0.35">
      <c r="A124" t="s">
        <v>142</v>
      </c>
      <c r="B124" t="s">
        <v>10</v>
      </c>
      <c r="C124" t="s">
        <v>68</v>
      </c>
      <c r="D124" t="s">
        <v>3616</v>
      </c>
      <c r="E124" t="s">
        <v>3612</v>
      </c>
      <c r="F124">
        <v>44603</v>
      </c>
      <c r="G124">
        <v>44635</v>
      </c>
      <c r="H124" t="s">
        <v>16</v>
      </c>
      <c r="I124" t="s">
        <v>12</v>
      </c>
      <c r="J124" t="s">
        <v>13</v>
      </c>
      <c r="K124">
        <v>30.12</v>
      </c>
      <c r="L124">
        <v>600</v>
      </c>
      <c r="M124" t="s">
        <v>14</v>
      </c>
      <c r="N124">
        <v>300</v>
      </c>
      <c r="O124" t="s">
        <v>14</v>
      </c>
      <c r="P124">
        <v>1</v>
      </c>
      <c r="Q124" s="1">
        <v>3.2</v>
      </c>
      <c r="R124" s="1">
        <v>4.8</v>
      </c>
      <c r="S124" s="1">
        <v>4</v>
      </c>
    </row>
    <row r="125" spans="1:19" hidden="1" x14ac:dyDescent="0.35">
      <c r="A125" t="s">
        <v>143</v>
      </c>
      <c r="B125" t="s">
        <v>10</v>
      </c>
      <c r="C125" t="s">
        <v>68</v>
      </c>
      <c r="D125" t="s">
        <v>3619</v>
      </c>
      <c r="E125" t="s">
        <v>3613</v>
      </c>
      <c r="F125">
        <v>44601</v>
      </c>
      <c r="G125">
        <v>44629</v>
      </c>
      <c r="H125" t="s">
        <v>16</v>
      </c>
      <c r="I125" t="s">
        <v>12</v>
      </c>
      <c r="J125" t="s">
        <v>13</v>
      </c>
      <c r="K125">
        <v>30.08</v>
      </c>
      <c r="L125">
        <v>600</v>
      </c>
      <c r="M125" t="s">
        <v>14</v>
      </c>
      <c r="N125">
        <v>300</v>
      </c>
      <c r="O125" t="s">
        <v>14</v>
      </c>
      <c r="P125">
        <v>1</v>
      </c>
      <c r="Q125" s="1">
        <v>2.8000000000000003</v>
      </c>
      <c r="R125" s="1">
        <v>4.2</v>
      </c>
      <c r="S125" s="1">
        <v>3.5</v>
      </c>
    </row>
    <row r="126" spans="1:19" hidden="1" x14ac:dyDescent="0.35">
      <c r="A126" t="s">
        <v>144</v>
      </c>
      <c r="B126" t="s">
        <v>10</v>
      </c>
      <c r="C126" t="s">
        <v>68</v>
      </c>
      <c r="D126" t="s">
        <v>3615</v>
      </c>
      <c r="E126" t="s">
        <v>3614</v>
      </c>
      <c r="F126">
        <v>44605</v>
      </c>
      <c r="G126">
        <v>44630</v>
      </c>
      <c r="H126" t="s">
        <v>16</v>
      </c>
      <c r="I126" t="s">
        <v>12</v>
      </c>
      <c r="J126" t="s">
        <v>13</v>
      </c>
      <c r="K126">
        <v>30.14</v>
      </c>
      <c r="L126">
        <v>600</v>
      </c>
      <c r="M126" t="s">
        <v>14</v>
      </c>
      <c r="N126">
        <v>300</v>
      </c>
      <c r="O126" t="s">
        <v>14</v>
      </c>
      <c r="P126">
        <v>1</v>
      </c>
      <c r="Q126" s="1">
        <v>2.5</v>
      </c>
      <c r="R126" s="1">
        <v>3.75</v>
      </c>
      <c r="S126" s="1">
        <v>3.125</v>
      </c>
    </row>
    <row r="127" spans="1:19" hidden="1" x14ac:dyDescent="0.35">
      <c r="A127" t="s">
        <v>145</v>
      </c>
      <c r="B127" t="s">
        <v>10</v>
      </c>
      <c r="C127" t="s">
        <v>68</v>
      </c>
      <c r="D127" t="s">
        <v>3620</v>
      </c>
      <c r="E127" t="s">
        <v>3613</v>
      </c>
      <c r="F127">
        <v>44602</v>
      </c>
      <c r="G127">
        <v>44624</v>
      </c>
      <c r="H127" t="s">
        <v>16</v>
      </c>
      <c r="I127" t="s">
        <v>12</v>
      </c>
      <c r="J127" t="s">
        <v>13</v>
      </c>
      <c r="K127">
        <v>30.16</v>
      </c>
      <c r="L127">
        <v>600</v>
      </c>
      <c r="M127" t="s">
        <v>14</v>
      </c>
      <c r="N127">
        <v>300</v>
      </c>
      <c r="O127" t="s">
        <v>14</v>
      </c>
      <c r="P127">
        <v>1</v>
      </c>
      <c r="Q127" s="1">
        <v>2.2000000000000002</v>
      </c>
      <c r="R127" s="1">
        <v>3.3</v>
      </c>
      <c r="S127" s="1">
        <v>2.75</v>
      </c>
    </row>
    <row r="128" spans="1:19" hidden="1" x14ac:dyDescent="0.35">
      <c r="A128" t="s">
        <v>146</v>
      </c>
      <c r="B128" t="s">
        <v>10</v>
      </c>
      <c r="C128" t="s">
        <v>68</v>
      </c>
      <c r="D128" t="s">
        <v>3619</v>
      </c>
      <c r="E128" t="s">
        <v>3618</v>
      </c>
      <c r="F128">
        <v>44602</v>
      </c>
      <c r="G128">
        <v>44638</v>
      </c>
      <c r="H128" t="s">
        <v>16</v>
      </c>
      <c r="I128" t="s">
        <v>16</v>
      </c>
      <c r="J128" t="s">
        <v>13</v>
      </c>
      <c r="K128">
        <v>30.04</v>
      </c>
      <c r="L128">
        <v>600</v>
      </c>
      <c r="M128" t="s">
        <v>14</v>
      </c>
      <c r="N128">
        <v>300</v>
      </c>
      <c r="O128" t="s">
        <v>14</v>
      </c>
      <c r="P128">
        <v>1</v>
      </c>
      <c r="Q128" s="1">
        <v>3.6</v>
      </c>
      <c r="R128" s="1">
        <v>5.3999999999999995</v>
      </c>
      <c r="S128" s="1">
        <v>4.5</v>
      </c>
    </row>
    <row r="129" spans="1:19" hidden="1" x14ac:dyDescent="0.35">
      <c r="A129" t="s">
        <v>147</v>
      </c>
      <c r="B129" t="s">
        <v>10</v>
      </c>
      <c r="C129" t="s">
        <v>68</v>
      </c>
      <c r="D129" t="s">
        <v>3615</v>
      </c>
      <c r="E129" t="s">
        <v>3613</v>
      </c>
      <c r="F129">
        <v>44607</v>
      </c>
      <c r="G129">
        <v>44637</v>
      </c>
      <c r="H129" t="s">
        <v>16</v>
      </c>
      <c r="I129" t="s">
        <v>16</v>
      </c>
      <c r="J129" t="s">
        <v>13</v>
      </c>
      <c r="K129">
        <v>30.1</v>
      </c>
      <c r="L129">
        <v>600</v>
      </c>
      <c r="M129" t="s">
        <v>14</v>
      </c>
      <c r="N129">
        <v>300</v>
      </c>
      <c r="O129" t="s">
        <v>14</v>
      </c>
      <c r="P129">
        <v>1</v>
      </c>
      <c r="Q129" s="1">
        <v>3</v>
      </c>
      <c r="R129" s="1">
        <v>4.5</v>
      </c>
      <c r="S129" s="1">
        <v>3.75</v>
      </c>
    </row>
    <row r="130" spans="1:19" hidden="1" x14ac:dyDescent="0.35">
      <c r="A130" t="s">
        <v>148</v>
      </c>
      <c r="B130" t="s">
        <v>10</v>
      </c>
      <c r="C130" t="s">
        <v>68</v>
      </c>
      <c r="D130" t="s">
        <v>3619</v>
      </c>
      <c r="E130" t="s">
        <v>3614</v>
      </c>
      <c r="F130">
        <v>44606</v>
      </c>
      <c r="G130">
        <v>44637</v>
      </c>
      <c r="H130" t="s">
        <v>16</v>
      </c>
      <c r="I130" t="s">
        <v>16</v>
      </c>
      <c r="J130" t="s">
        <v>13</v>
      </c>
      <c r="K130">
        <v>32.14</v>
      </c>
      <c r="L130">
        <v>600</v>
      </c>
      <c r="M130" t="s">
        <v>14</v>
      </c>
      <c r="N130">
        <v>300</v>
      </c>
      <c r="O130" t="s">
        <v>14</v>
      </c>
      <c r="P130">
        <v>1</v>
      </c>
      <c r="Q130" s="1">
        <v>3.1</v>
      </c>
      <c r="R130" s="1">
        <v>4.6499999999999995</v>
      </c>
      <c r="S130" s="1">
        <v>3.875</v>
      </c>
    </row>
    <row r="131" spans="1:19" hidden="1" x14ac:dyDescent="0.35">
      <c r="A131" t="s">
        <v>149</v>
      </c>
      <c r="B131" t="s">
        <v>10</v>
      </c>
      <c r="C131" t="s">
        <v>68</v>
      </c>
      <c r="D131" t="s">
        <v>3616</v>
      </c>
      <c r="E131" t="s">
        <v>3613</v>
      </c>
      <c r="F131">
        <v>44608</v>
      </c>
      <c r="G131">
        <v>44640</v>
      </c>
      <c r="H131" t="s">
        <v>16</v>
      </c>
      <c r="I131" t="s">
        <v>16</v>
      </c>
      <c r="J131" t="s">
        <v>13</v>
      </c>
      <c r="K131">
        <v>30.16</v>
      </c>
      <c r="L131">
        <v>600</v>
      </c>
      <c r="M131" t="s">
        <v>14</v>
      </c>
      <c r="N131">
        <v>300</v>
      </c>
      <c r="O131" t="s">
        <v>14</v>
      </c>
      <c r="P131">
        <v>1</v>
      </c>
      <c r="Q131" s="1">
        <v>3.2</v>
      </c>
      <c r="R131" s="1">
        <v>4.8</v>
      </c>
      <c r="S131" s="1">
        <v>4</v>
      </c>
    </row>
    <row r="132" spans="1:19" hidden="1" x14ac:dyDescent="0.35">
      <c r="A132" t="s">
        <v>150</v>
      </c>
      <c r="B132" t="s">
        <v>10</v>
      </c>
      <c r="C132" t="s">
        <v>68</v>
      </c>
      <c r="D132" t="s">
        <v>3611</v>
      </c>
      <c r="E132" t="s">
        <v>3618</v>
      </c>
      <c r="F132">
        <v>44607</v>
      </c>
      <c r="G132">
        <v>44638</v>
      </c>
      <c r="H132" t="s">
        <v>16</v>
      </c>
      <c r="I132" t="s">
        <v>16</v>
      </c>
      <c r="J132" t="s">
        <v>13</v>
      </c>
      <c r="K132">
        <v>30.16</v>
      </c>
      <c r="L132">
        <v>600</v>
      </c>
      <c r="M132" t="s">
        <v>14</v>
      </c>
      <c r="N132">
        <v>300</v>
      </c>
      <c r="O132" t="s">
        <v>14</v>
      </c>
      <c r="P132">
        <v>1</v>
      </c>
      <c r="Q132" s="1">
        <v>3.1</v>
      </c>
      <c r="R132" s="1">
        <v>4.6499999999999995</v>
      </c>
      <c r="S132" s="1">
        <v>3.875</v>
      </c>
    </row>
    <row r="133" spans="1:19" hidden="1" x14ac:dyDescent="0.35">
      <c r="A133" t="s">
        <v>151</v>
      </c>
      <c r="B133" t="s">
        <v>10</v>
      </c>
      <c r="C133" t="s">
        <v>68</v>
      </c>
      <c r="D133" t="s">
        <v>3611</v>
      </c>
      <c r="E133" t="s">
        <v>3612</v>
      </c>
      <c r="F133">
        <v>44602</v>
      </c>
      <c r="G133">
        <v>44627</v>
      </c>
      <c r="H133" t="s">
        <v>16</v>
      </c>
      <c r="I133" t="s">
        <v>12</v>
      </c>
      <c r="J133" t="s">
        <v>13</v>
      </c>
      <c r="K133">
        <v>32.119999999999997</v>
      </c>
      <c r="L133">
        <v>600</v>
      </c>
      <c r="M133" t="s">
        <v>14</v>
      </c>
      <c r="N133">
        <v>300</v>
      </c>
      <c r="O133" t="s">
        <v>14</v>
      </c>
      <c r="P133">
        <v>1</v>
      </c>
      <c r="Q133" s="1">
        <v>2.5</v>
      </c>
      <c r="R133" s="1">
        <v>3.75</v>
      </c>
      <c r="S133" s="1">
        <v>3.125</v>
      </c>
    </row>
    <row r="134" spans="1:19" hidden="1" x14ac:dyDescent="0.35">
      <c r="A134" t="s">
        <v>152</v>
      </c>
      <c r="B134" t="s">
        <v>10</v>
      </c>
      <c r="C134" t="s">
        <v>68</v>
      </c>
      <c r="D134" t="s">
        <v>3619</v>
      </c>
      <c r="E134" t="s">
        <v>3612</v>
      </c>
      <c r="F134">
        <v>44609</v>
      </c>
      <c r="G134">
        <v>44642</v>
      </c>
      <c r="H134" t="s">
        <v>16</v>
      </c>
      <c r="I134" t="s">
        <v>16</v>
      </c>
      <c r="J134" t="s">
        <v>13</v>
      </c>
      <c r="K134">
        <v>30.06</v>
      </c>
      <c r="L134">
        <v>600</v>
      </c>
      <c r="M134" t="s">
        <v>14</v>
      </c>
      <c r="N134">
        <v>300</v>
      </c>
      <c r="O134" t="s">
        <v>14</v>
      </c>
      <c r="P134">
        <v>1</v>
      </c>
      <c r="Q134" s="1">
        <v>3.3000000000000003</v>
      </c>
      <c r="R134" s="1">
        <v>4.95</v>
      </c>
      <c r="S134" s="1">
        <v>4.125</v>
      </c>
    </row>
    <row r="135" spans="1:19" hidden="1" x14ac:dyDescent="0.35">
      <c r="A135" t="s">
        <v>153</v>
      </c>
      <c r="B135" t="s">
        <v>10</v>
      </c>
      <c r="C135" t="s">
        <v>68</v>
      </c>
      <c r="D135" t="s">
        <v>3620</v>
      </c>
      <c r="E135" t="s">
        <v>3612</v>
      </c>
      <c r="F135">
        <v>44609</v>
      </c>
      <c r="G135">
        <v>44642</v>
      </c>
      <c r="H135" t="s">
        <v>16</v>
      </c>
      <c r="I135" t="s">
        <v>16</v>
      </c>
      <c r="J135" t="s">
        <v>13</v>
      </c>
      <c r="K135">
        <v>30.06</v>
      </c>
      <c r="L135">
        <v>600</v>
      </c>
      <c r="M135" t="s">
        <v>14</v>
      </c>
      <c r="N135">
        <v>300</v>
      </c>
      <c r="O135" t="s">
        <v>14</v>
      </c>
      <c r="P135">
        <v>1</v>
      </c>
      <c r="Q135" s="1">
        <v>3.3000000000000003</v>
      </c>
      <c r="R135" s="1">
        <v>4.95</v>
      </c>
      <c r="S135" s="1">
        <v>4.125</v>
      </c>
    </row>
    <row r="136" spans="1:19" hidden="1" x14ac:dyDescent="0.35">
      <c r="A136" t="s">
        <v>154</v>
      </c>
      <c r="B136" t="s">
        <v>10</v>
      </c>
      <c r="C136" t="s">
        <v>68</v>
      </c>
      <c r="D136" t="s">
        <v>3615</v>
      </c>
      <c r="E136" t="s">
        <v>3612</v>
      </c>
      <c r="F136">
        <v>44601</v>
      </c>
      <c r="G136">
        <v>44627</v>
      </c>
      <c r="H136" t="s">
        <v>16</v>
      </c>
      <c r="I136" t="s">
        <v>12</v>
      </c>
      <c r="J136" t="s">
        <v>13</v>
      </c>
      <c r="K136">
        <v>30.1</v>
      </c>
      <c r="L136">
        <v>600</v>
      </c>
      <c r="M136" t="s">
        <v>14</v>
      </c>
      <c r="N136">
        <v>300</v>
      </c>
      <c r="O136" t="s">
        <v>14</v>
      </c>
      <c r="P136">
        <v>1</v>
      </c>
      <c r="Q136" s="1">
        <v>2.6</v>
      </c>
      <c r="R136" s="1">
        <v>3.9</v>
      </c>
      <c r="S136" s="1">
        <v>3.25</v>
      </c>
    </row>
    <row r="137" spans="1:19" hidden="1" x14ac:dyDescent="0.35">
      <c r="A137" t="s">
        <v>155</v>
      </c>
      <c r="B137" t="s">
        <v>10</v>
      </c>
      <c r="C137" t="s">
        <v>68</v>
      </c>
      <c r="D137" t="s">
        <v>3620</v>
      </c>
      <c r="E137" t="s">
        <v>3613</v>
      </c>
      <c r="F137">
        <v>44599</v>
      </c>
      <c r="G137">
        <v>44627</v>
      </c>
      <c r="H137" t="s">
        <v>16</v>
      </c>
      <c r="I137" t="s">
        <v>12</v>
      </c>
      <c r="J137" t="s">
        <v>13</v>
      </c>
      <c r="K137">
        <v>30.02</v>
      </c>
      <c r="L137">
        <v>600</v>
      </c>
      <c r="M137" t="s">
        <v>14</v>
      </c>
      <c r="N137">
        <v>300</v>
      </c>
      <c r="O137" t="s">
        <v>14</v>
      </c>
      <c r="P137">
        <v>1</v>
      </c>
      <c r="Q137" s="1">
        <v>2.8000000000000003</v>
      </c>
      <c r="R137" s="1">
        <v>4.2</v>
      </c>
      <c r="S137" s="1">
        <v>3.5</v>
      </c>
    </row>
    <row r="138" spans="1:19" hidden="1" x14ac:dyDescent="0.35">
      <c r="A138" t="s">
        <v>156</v>
      </c>
      <c r="B138" t="s">
        <v>10</v>
      </c>
      <c r="C138" t="s">
        <v>68</v>
      </c>
      <c r="D138" t="s">
        <v>3615</v>
      </c>
      <c r="E138" t="s">
        <v>3613</v>
      </c>
      <c r="F138">
        <v>44597</v>
      </c>
      <c r="G138">
        <v>44627</v>
      </c>
      <c r="H138" t="s">
        <v>16</v>
      </c>
      <c r="I138" t="s">
        <v>12</v>
      </c>
      <c r="J138" t="s">
        <v>13</v>
      </c>
      <c r="K138">
        <v>30.06</v>
      </c>
      <c r="L138">
        <v>600</v>
      </c>
      <c r="M138" t="s">
        <v>14</v>
      </c>
      <c r="N138">
        <v>300</v>
      </c>
      <c r="O138" t="s">
        <v>14</v>
      </c>
      <c r="P138">
        <v>1</v>
      </c>
      <c r="Q138" s="1">
        <v>3</v>
      </c>
      <c r="R138" s="1">
        <v>4.5</v>
      </c>
      <c r="S138" s="1">
        <v>3.75</v>
      </c>
    </row>
    <row r="139" spans="1:19" hidden="1" x14ac:dyDescent="0.35">
      <c r="A139" t="s">
        <v>157</v>
      </c>
      <c r="B139" t="s">
        <v>10</v>
      </c>
      <c r="C139" t="s">
        <v>68</v>
      </c>
      <c r="D139" t="s">
        <v>3620</v>
      </c>
      <c r="E139" t="s">
        <v>3613</v>
      </c>
      <c r="F139">
        <v>44629</v>
      </c>
      <c r="G139">
        <v>44631</v>
      </c>
      <c r="H139" t="s">
        <v>16</v>
      </c>
      <c r="I139" t="s">
        <v>12</v>
      </c>
      <c r="J139" t="s">
        <v>13</v>
      </c>
      <c r="K139">
        <v>34.14</v>
      </c>
      <c r="L139">
        <v>600</v>
      </c>
      <c r="M139" t="s">
        <v>14</v>
      </c>
      <c r="N139">
        <v>300</v>
      </c>
      <c r="O139" t="s">
        <v>14</v>
      </c>
      <c r="P139">
        <v>1</v>
      </c>
      <c r="Q139" s="1">
        <v>0.2</v>
      </c>
      <c r="R139" s="1">
        <v>0.3</v>
      </c>
      <c r="S139" s="1">
        <v>0.25</v>
      </c>
    </row>
    <row r="140" spans="1:19" hidden="1" x14ac:dyDescent="0.35">
      <c r="A140" t="s">
        <v>158</v>
      </c>
      <c r="B140" t="s">
        <v>10</v>
      </c>
      <c r="C140" t="s">
        <v>68</v>
      </c>
      <c r="D140" t="s">
        <v>3616</v>
      </c>
      <c r="E140" t="s">
        <v>3618</v>
      </c>
      <c r="F140">
        <v>44569</v>
      </c>
      <c r="G140">
        <v>44589</v>
      </c>
      <c r="H140" t="s">
        <v>16</v>
      </c>
      <c r="I140" t="s">
        <v>12</v>
      </c>
      <c r="J140" t="s">
        <v>69</v>
      </c>
      <c r="K140">
        <v>30.1</v>
      </c>
      <c r="L140">
        <v>20</v>
      </c>
      <c r="M140" t="s">
        <v>14</v>
      </c>
      <c r="N140">
        <v>10</v>
      </c>
      <c r="O140" t="s">
        <v>14</v>
      </c>
      <c r="P140">
        <v>1</v>
      </c>
      <c r="Q140" s="1">
        <v>2</v>
      </c>
      <c r="R140" s="1">
        <v>3</v>
      </c>
      <c r="S140" s="1">
        <v>2.5</v>
      </c>
    </row>
    <row r="141" spans="1:19" hidden="1" x14ac:dyDescent="0.35">
      <c r="A141" t="s">
        <v>159</v>
      </c>
      <c r="B141" t="s">
        <v>10</v>
      </c>
      <c r="C141" t="s">
        <v>68</v>
      </c>
      <c r="D141" t="s">
        <v>3619</v>
      </c>
      <c r="E141" t="s">
        <v>3614</v>
      </c>
      <c r="F141">
        <v>44570</v>
      </c>
      <c r="G141">
        <v>44589</v>
      </c>
      <c r="H141" t="s">
        <v>16</v>
      </c>
      <c r="J141" t="s">
        <v>69</v>
      </c>
      <c r="K141">
        <v>30.02</v>
      </c>
      <c r="L141">
        <v>20</v>
      </c>
      <c r="M141" t="s">
        <v>14</v>
      </c>
      <c r="N141">
        <v>10</v>
      </c>
      <c r="O141" t="s">
        <v>14</v>
      </c>
      <c r="P141">
        <v>1</v>
      </c>
      <c r="Q141" s="1">
        <v>1.9000000000000001</v>
      </c>
      <c r="R141" s="1">
        <v>2.85</v>
      </c>
      <c r="S141" s="1">
        <v>2.375</v>
      </c>
    </row>
    <row r="142" spans="1:19" hidden="1" x14ac:dyDescent="0.35">
      <c r="A142" t="s">
        <v>160</v>
      </c>
      <c r="B142" t="s">
        <v>10</v>
      </c>
      <c r="C142" t="s">
        <v>68</v>
      </c>
      <c r="D142" t="s">
        <v>3619</v>
      </c>
      <c r="E142" t="s">
        <v>3617</v>
      </c>
      <c r="F142">
        <v>44579</v>
      </c>
      <c r="G142">
        <v>44613</v>
      </c>
      <c r="H142" t="s">
        <v>16</v>
      </c>
      <c r="I142" t="s">
        <v>12</v>
      </c>
      <c r="J142" t="s">
        <v>69</v>
      </c>
      <c r="K142">
        <v>30.08</v>
      </c>
      <c r="L142">
        <v>20</v>
      </c>
      <c r="M142" t="s">
        <v>14</v>
      </c>
      <c r="N142">
        <v>10</v>
      </c>
      <c r="O142" t="s">
        <v>14</v>
      </c>
      <c r="P142">
        <v>1</v>
      </c>
      <c r="Q142" s="1">
        <v>3.4000000000000004</v>
      </c>
      <c r="R142" s="1">
        <v>5.0999999999999996</v>
      </c>
      <c r="S142" s="1">
        <v>4.25</v>
      </c>
    </row>
    <row r="143" spans="1:19" hidden="1" x14ac:dyDescent="0.35">
      <c r="A143" t="s">
        <v>161</v>
      </c>
      <c r="B143" t="s">
        <v>10</v>
      </c>
      <c r="C143" t="s">
        <v>68</v>
      </c>
      <c r="D143" t="s">
        <v>3616</v>
      </c>
      <c r="E143" t="s">
        <v>3618</v>
      </c>
      <c r="F143">
        <v>44574</v>
      </c>
      <c r="G143">
        <v>44599</v>
      </c>
      <c r="H143" t="s">
        <v>16</v>
      </c>
      <c r="I143" t="s">
        <v>12</v>
      </c>
      <c r="J143" t="s">
        <v>69</v>
      </c>
      <c r="K143">
        <v>30.12</v>
      </c>
      <c r="L143">
        <v>20</v>
      </c>
      <c r="M143" t="s">
        <v>14</v>
      </c>
      <c r="N143">
        <v>10</v>
      </c>
      <c r="O143" t="s">
        <v>14</v>
      </c>
      <c r="P143">
        <v>1</v>
      </c>
      <c r="Q143" s="1">
        <v>2.5</v>
      </c>
      <c r="R143" s="1">
        <v>3.75</v>
      </c>
      <c r="S143" s="1">
        <v>3.125</v>
      </c>
    </row>
    <row r="144" spans="1:19" hidden="1" x14ac:dyDescent="0.35">
      <c r="A144" t="s">
        <v>162</v>
      </c>
      <c r="B144" t="s">
        <v>10</v>
      </c>
      <c r="C144" t="s">
        <v>68</v>
      </c>
      <c r="D144" t="s">
        <v>3611</v>
      </c>
      <c r="E144" t="s">
        <v>3614</v>
      </c>
      <c r="F144">
        <v>44585</v>
      </c>
      <c r="G144">
        <v>44609</v>
      </c>
      <c r="H144" t="s">
        <v>16</v>
      </c>
      <c r="J144" t="s">
        <v>69</v>
      </c>
      <c r="K144">
        <v>32.14</v>
      </c>
      <c r="L144">
        <v>20</v>
      </c>
      <c r="M144" t="s">
        <v>14</v>
      </c>
      <c r="N144">
        <v>10</v>
      </c>
      <c r="O144" t="s">
        <v>14</v>
      </c>
      <c r="P144">
        <v>1</v>
      </c>
      <c r="Q144" s="1">
        <v>2.4000000000000004</v>
      </c>
      <c r="R144" s="1">
        <v>3.5999999999999996</v>
      </c>
      <c r="S144" s="1">
        <v>3</v>
      </c>
    </row>
    <row r="145" spans="1:19" hidden="1" x14ac:dyDescent="0.35">
      <c r="A145" t="s">
        <v>163</v>
      </c>
      <c r="B145" t="s">
        <v>10</v>
      </c>
      <c r="C145" t="s">
        <v>68</v>
      </c>
      <c r="D145" t="s">
        <v>3616</v>
      </c>
      <c r="E145" t="s">
        <v>3617</v>
      </c>
      <c r="F145">
        <v>44582</v>
      </c>
      <c r="G145">
        <v>44613</v>
      </c>
      <c r="H145" t="s">
        <v>16</v>
      </c>
      <c r="J145" t="s">
        <v>69</v>
      </c>
      <c r="K145">
        <v>29.98</v>
      </c>
      <c r="L145">
        <v>20</v>
      </c>
      <c r="M145" t="s">
        <v>14</v>
      </c>
      <c r="N145">
        <v>10</v>
      </c>
      <c r="O145" t="s">
        <v>14</v>
      </c>
      <c r="P145">
        <v>1</v>
      </c>
      <c r="Q145" s="1">
        <v>3.1</v>
      </c>
      <c r="R145" s="1">
        <v>4.6499999999999995</v>
      </c>
      <c r="S145" s="1">
        <v>3.875</v>
      </c>
    </row>
    <row r="146" spans="1:19" hidden="1" x14ac:dyDescent="0.35">
      <c r="A146" t="s">
        <v>164</v>
      </c>
      <c r="B146" t="s">
        <v>10</v>
      </c>
      <c r="C146" t="s">
        <v>68</v>
      </c>
      <c r="D146" t="s">
        <v>3620</v>
      </c>
      <c r="E146" t="s">
        <v>3613</v>
      </c>
      <c r="F146">
        <v>44581</v>
      </c>
      <c r="G146">
        <v>44609</v>
      </c>
      <c r="H146" t="s">
        <v>16</v>
      </c>
      <c r="J146" t="s">
        <v>69</v>
      </c>
      <c r="K146">
        <v>30.14</v>
      </c>
      <c r="L146">
        <v>20</v>
      </c>
      <c r="M146" t="s">
        <v>14</v>
      </c>
      <c r="N146">
        <v>10</v>
      </c>
      <c r="O146" t="s">
        <v>14</v>
      </c>
      <c r="P146">
        <v>1</v>
      </c>
      <c r="Q146" s="1">
        <v>2.8000000000000003</v>
      </c>
      <c r="R146" s="1">
        <v>4.2</v>
      </c>
      <c r="S146" s="1">
        <v>3.5</v>
      </c>
    </row>
    <row r="147" spans="1:19" hidden="1" x14ac:dyDescent="0.35">
      <c r="A147" t="s">
        <v>165</v>
      </c>
      <c r="B147" t="s">
        <v>10</v>
      </c>
      <c r="C147" t="s">
        <v>68</v>
      </c>
      <c r="D147" t="s">
        <v>3620</v>
      </c>
      <c r="E147" t="s">
        <v>3618</v>
      </c>
      <c r="F147">
        <v>44570</v>
      </c>
      <c r="G147">
        <v>44594</v>
      </c>
      <c r="H147" t="s">
        <v>16</v>
      </c>
      <c r="I147" t="s">
        <v>16</v>
      </c>
      <c r="J147" t="s">
        <v>69</v>
      </c>
      <c r="K147">
        <v>30.1</v>
      </c>
      <c r="L147">
        <v>20</v>
      </c>
      <c r="M147" t="s">
        <v>14</v>
      </c>
      <c r="N147">
        <v>10</v>
      </c>
      <c r="O147" t="s">
        <v>14</v>
      </c>
      <c r="P147">
        <v>1</v>
      </c>
      <c r="Q147" s="1">
        <v>2.4000000000000004</v>
      </c>
      <c r="R147" s="1">
        <v>3.5999999999999996</v>
      </c>
      <c r="S147" s="1">
        <v>3</v>
      </c>
    </row>
    <row r="148" spans="1:19" hidden="1" x14ac:dyDescent="0.35">
      <c r="A148" t="s">
        <v>166</v>
      </c>
      <c r="B148" t="s">
        <v>10</v>
      </c>
      <c r="C148" t="s">
        <v>68</v>
      </c>
      <c r="D148" t="s">
        <v>3611</v>
      </c>
      <c r="E148" t="s">
        <v>3612</v>
      </c>
      <c r="F148">
        <v>44579</v>
      </c>
      <c r="G148">
        <v>44609</v>
      </c>
      <c r="H148" t="s">
        <v>16</v>
      </c>
      <c r="J148" t="s">
        <v>69</v>
      </c>
      <c r="K148">
        <v>30.04</v>
      </c>
      <c r="L148">
        <v>20</v>
      </c>
      <c r="M148" t="s">
        <v>14</v>
      </c>
      <c r="N148">
        <v>10</v>
      </c>
      <c r="O148" t="s">
        <v>14</v>
      </c>
      <c r="P148">
        <v>1</v>
      </c>
      <c r="Q148" s="1">
        <v>3</v>
      </c>
      <c r="R148" s="1">
        <v>4.5</v>
      </c>
      <c r="S148" s="1">
        <v>3.75</v>
      </c>
    </row>
    <row r="149" spans="1:19" hidden="1" x14ac:dyDescent="0.35">
      <c r="A149" t="s">
        <v>167</v>
      </c>
      <c r="B149" t="s">
        <v>10</v>
      </c>
      <c r="C149" t="s">
        <v>68</v>
      </c>
      <c r="D149" t="s">
        <v>3611</v>
      </c>
      <c r="E149" t="s">
        <v>3614</v>
      </c>
      <c r="F149">
        <v>44574</v>
      </c>
      <c r="G149">
        <v>44606</v>
      </c>
      <c r="H149" t="s">
        <v>16</v>
      </c>
      <c r="I149" t="s">
        <v>12</v>
      </c>
      <c r="J149" t="s">
        <v>69</v>
      </c>
      <c r="K149">
        <v>34</v>
      </c>
      <c r="L149">
        <v>20</v>
      </c>
      <c r="M149" t="s">
        <v>14</v>
      </c>
      <c r="N149">
        <v>10</v>
      </c>
      <c r="O149" t="s">
        <v>14</v>
      </c>
      <c r="P149">
        <v>1</v>
      </c>
      <c r="Q149" s="1">
        <v>3.2</v>
      </c>
      <c r="R149" s="1">
        <v>4.8</v>
      </c>
      <c r="S149" s="1">
        <v>4</v>
      </c>
    </row>
    <row r="150" spans="1:19" hidden="1" x14ac:dyDescent="0.35">
      <c r="A150" t="s">
        <v>168</v>
      </c>
      <c r="B150" t="s">
        <v>10</v>
      </c>
      <c r="C150" t="s">
        <v>68</v>
      </c>
      <c r="D150" t="s">
        <v>3616</v>
      </c>
      <c r="E150" t="s">
        <v>3613</v>
      </c>
      <c r="F150">
        <v>44579</v>
      </c>
      <c r="G150">
        <v>44609</v>
      </c>
      <c r="H150" t="s">
        <v>16</v>
      </c>
      <c r="I150" t="s">
        <v>12</v>
      </c>
      <c r="J150" t="s">
        <v>69</v>
      </c>
      <c r="K150">
        <v>30.08</v>
      </c>
      <c r="L150">
        <v>20</v>
      </c>
      <c r="M150" t="s">
        <v>14</v>
      </c>
      <c r="N150">
        <v>10</v>
      </c>
      <c r="O150" t="s">
        <v>14</v>
      </c>
      <c r="P150">
        <v>1</v>
      </c>
      <c r="Q150" s="1">
        <v>3</v>
      </c>
      <c r="R150" s="1">
        <v>4.5</v>
      </c>
      <c r="S150" s="1">
        <v>3.75</v>
      </c>
    </row>
    <row r="151" spans="1:19" hidden="1" x14ac:dyDescent="0.35">
      <c r="A151" t="s">
        <v>169</v>
      </c>
      <c r="B151" t="s">
        <v>10</v>
      </c>
      <c r="C151" t="s">
        <v>68</v>
      </c>
      <c r="D151" t="s">
        <v>3615</v>
      </c>
      <c r="E151" t="s">
        <v>3617</v>
      </c>
      <c r="F151">
        <v>44573</v>
      </c>
      <c r="G151">
        <v>44599</v>
      </c>
      <c r="H151" t="s">
        <v>16</v>
      </c>
      <c r="I151" t="s">
        <v>12</v>
      </c>
      <c r="J151" t="s">
        <v>69</v>
      </c>
      <c r="K151">
        <v>30.14</v>
      </c>
      <c r="L151">
        <v>20</v>
      </c>
      <c r="M151" t="s">
        <v>14</v>
      </c>
      <c r="N151">
        <v>10</v>
      </c>
      <c r="O151" t="s">
        <v>14</v>
      </c>
      <c r="P151">
        <v>1</v>
      </c>
      <c r="Q151" s="1">
        <v>2.6</v>
      </c>
      <c r="R151" s="1">
        <v>3.9</v>
      </c>
      <c r="S151" s="1">
        <v>3.25</v>
      </c>
    </row>
    <row r="152" spans="1:19" hidden="1" x14ac:dyDescent="0.35">
      <c r="A152" t="s">
        <v>170</v>
      </c>
      <c r="B152" t="s">
        <v>10</v>
      </c>
      <c r="C152" t="s">
        <v>68</v>
      </c>
      <c r="D152" t="s">
        <v>3620</v>
      </c>
      <c r="E152" t="s">
        <v>3618</v>
      </c>
      <c r="F152">
        <v>44570</v>
      </c>
      <c r="G152">
        <v>44594</v>
      </c>
      <c r="H152" t="s">
        <v>16</v>
      </c>
      <c r="I152" t="s">
        <v>16</v>
      </c>
      <c r="J152" t="s">
        <v>69</v>
      </c>
      <c r="K152">
        <v>30.06</v>
      </c>
      <c r="L152">
        <v>20</v>
      </c>
      <c r="M152" t="s">
        <v>14</v>
      </c>
      <c r="N152">
        <v>10</v>
      </c>
      <c r="O152" t="s">
        <v>14</v>
      </c>
      <c r="P152">
        <v>1</v>
      </c>
      <c r="Q152" s="1">
        <v>2.4000000000000004</v>
      </c>
      <c r="R152" s="1">
        <v>3.5999999999999996</v>
      </c>
      <c r="S152" s="1">
        <v>3</v>
      </c>
    </row>
    <row r="153" spans="1:19" hidden="1" x14ac:dyDescent="0.35">
      <c r="A153" t="s">
        <v>171</v>
      </c>
      <c r="B153" t="s">
        <v>10</v>
      </c>
      <c r="C153" t="s">
        <v>68</v>
      </c>
      <c r="D153" t="s">
        <v>3615</v>
      </c>
      <c r="E153" t="s">
        <v>3613</v>
      </c>
      <c r="F153">
        <v>44574</v>
      </c>
      <c r="G153">
        <v>44599</v>
      </c>
      <c r="H153" t="s">
        <v>16</v>
      </c>
      <c r="I153" t="s">
        <v>12</v>
      </c>
      <c r="J153" t="s">
        <v>69</v>
      </c>
      <c r="K153">
        <v>30.04</v>
      </c>
      <c r="L153">
        <v>20</v>
      </c>
      <c r="M153" t="s">
        <v>14</v>
      </c>
      <c r="N153">
        <v>10</v>
      </c>
      <c r="O153" t="s">
        <v>14</v>
      </c>
      <c r="P153">
        <v>1</v>
      </c>
      <c r="Q153" s="1">
        <v>2.5</v>
      </c>
      <c r="R153" s="1">
        <v>3.75</v>
      </c>
      <c r="S153" s="1">
        <v>3.125</v>
      </c>
    </row>
    <row r="154" spans="1:19" hidden="1" x14ac:dyDescent="0.35">
      <c r="A154" t="s">
        <v>172</v>
      </c>
      <c r="B154" t="s">
        <v>10</v>
      </c>
      <c r="C154" t="s">
        <v>68</v>
      </c>
      <c r="D154" t="s">
        <v>3620</v>
      </c>
      <c r="E154" t="s">
        <v>3612</v>
      </c>
      <c r="F154">
        <v>44579</v>
      </c>
      <c r="G154">
        <v>44606</v>
      </c>
      <c r="H154" t="s">
        <v>16</v>
      </c>
      <c r="I154" t="s">
        <v>12</v>
      </c>
      <c r="J154" t="s">
        <v>69</v>
      </c>
      <c r="K154">
        <v>30.06</v>
      </c>
      <c r="L154">
        <v>20</v>
      </c>
      <c r="M154" t="s">
        <v>14</v>
      </c>
      <c r="N154">
        <v>10</v>
      </c>
      <c r="O154" t="s">
        <v>14</v>
      </c>
      <c r="P154">
        <v>1</v>
      </c>
      <c r="Q154" s="1">
        <v>2.7</v>
      </c>
      <c r="R154" s="1">
        <v>4.05</v>
      </c>
      <c r="S154" s="1">
        <v>3.375</v>
      </c>
    </row>
    <row r="155" spans="1:19" hidden="1" x14ac:dyDescent="0.35">
      <c r="A155" t="s">
        <v>173</v>
      </c>
      <c r="B155" t="s">
        <v>10</v>
      </c>
      <c r="C155" t="s">
        <v>68</v>
      </c>
      <c r="D155" t="s">
        <v>3611</v>
      </c>
      <c r="E155" t="s">
        <v>3617</v>
      </c>
      <c r="F155">
        <v>44573</v>
      </c>
      <c r="G155">
        <v>44599</v>
      </c>
      <c r="H155" t="s">
        <v>16</v>
      </c>
      <c r="I155" t="s">
        <v>12</v>
      </c>
      <c r="J155" t="s">
        <v>69</v>
      </c>
      <c r="K155">
        <v>30.02</v>
      </c>
      <c r="L155">
        <v>20</v>
      </c>
      <c r="M155" t="s">
        <v>14</v>
      </c>
      <c r="N155">
        <v>10</v>
      </c>
      <c r="O155" t="s">
        <v>14</v>
      </c>
      <c r="P155">
        <v>1</v>
      </c>
      <c r="Q155" s="1">
        <v>2.6</v>
      </c>
      <c r="R155" s="1">
        <v>3.9</v>
      </c>
      <c r="S155" s="1">
        <v>3.25</v>
      </c>
    </row>
    <row r="156" spans="1:19" hidden="1" x14ac:dyDescent="0.35">
      <c r="A156" t="s">
        <v>174</v>
      </c>
      <c r="B156" t="s">
        <v>10</v>
      </c>
      <c r="C156" t="s">
        <v>68</v>
      </c>
      <c r="D156" t="s">
        <v>3615</v>
      </c>
      <c r="E156" t="s">
        <v>3613</v>
      </c>
      <c r="F156">
        <v>44570</v>
      </c>
      <c r="G156">
        <v>44594</v>
      </c>
      <c r="H156" t="s">
        <v>16</v>
      </c>
      <c r="I156" t="s">
        <v>16</v>
      </c>
      <c r="J156" t="s">
        <v>69</v>
      </c>
      <c r="K156">
        <v>30.08</v>
      </c>
      <c r="L156">
        <v>20</v>
      </c>
      <c r="M156" t="s">
        <v>14</v>
      </c>
      <c r="N156">
        <v>10</v>
      </c>
      <c r="O156" t="s">
        <v>14</v>
      </c>
      <c r="P156">
        <v>1</v>
      </c>
      <c r="Q156" s="1">
        <v>2.4000000000000004</v>
      </c>
      <c r="R156" s="1">
        <v>3.5999999999999996</v>
      </c>
      <c r="S156" s="1">
        <v>3</v>
      </c>
    </row>
    <row r="157" spans="1:19" hidden="1" x14ac:dyDescent="0.35">
      <c r="A157" t="s">
        <v>175</v>
      </c>
      <c r="B157" t="s">
        <v>10</v>
      </c>
      <c r="C157" t="s">
        <v>68</v>
      </c>
      <c r="D157" t="s">
        <v>3619</v>
      </c>
      <c r="E157" t="s">
        <v>3614</v>
      </c>
      <c r="F157">
        <v>44570</v>
      </c>
      <c r="G157">
        <v>44590</v>
      </c>
      <c r="H157" t="s">
        <v>16</v>
      </c>
      <c r="J157" t="s">
        <v>69</v>
      </c>
      <c r="K157">
        <v>34.08</v>
      </c>
      <c r="L157">
        <v>20</v>
      </c>
      <c r="M157" t="s">
        <v>14</v>
      </c>
      <c r="N157">
        <v>10</v>
      </c>
      <c r="O157" t="s">
        <v>14</v>
      </c>
      <c r="P157">
        <v>1</v>
      </c>
      <c r="Q157" s="1">
        <v>2</v>
      </c>
      <c r="R157" s="1">
        <v>3</v>
      </c>
      <c r="S157" s="1">
        <v>2.5</v>
      </c>
    </row>
    <row r="158" spans="1:19" hidden="1" x14ac:dyDescent="0.35">
      <c r="A158" t="s">
        <v>176</v>
      </c>
      <c r="B158" t="s">
        <v>10</v>
      </c>
      <c r="C158" t="s">
        <v>68</v>
      </c>
      <c r="D158" t="s">
        <v>3620</v>
      </c>
      <c r="E158" t="s">
        <v>3612</v>
      </c>
      <c r="F158">
        <v>44568</v>
      </c>
      <c r="G158">
        <v>44590</v>
      </c>
      <c r="H158" t="s">
        <v>16</v>
      </c>
      <c r="I158" t="s">
        <v>16</v>
      </c>
      <c r="J158" t="s">
        <v>69</v>
      </c>
      <c r="K158">
        <v>30.12</v>
      </c>
      <c r="L158">
        <v>20</v>
      </c>
      <c r="M158" t="s">
        <v>14</v>
      </c>
      <c r="N158">
        <v>10</v>
      </c>
      <c r="O158" t="s">
        <v>14</v>
      </c>
      <c r="P158">
        <v>1</v>
      </c>
      <c r="Q158" s="1">
        <v>2.2000000000000002</v>
      </c>
      <c r="R158" s="1">
        <v>3.3</v>
      </c>
      <c r="S158" s="1">
        <v>2.75</v>
      </c>
    </row>
    <row r="159" spans="1:19" hidden="1" x14ac:dyDescent="0.35">
      <c r="A159" t="s">
        <v>177</v>
      </c>
      <c r="B159" t="s">
        <v>10</v>
      </c>
      <c r="C159" t="s">
        <v>68</v>
      </c>
      <c r="D159" t="s">
        <v>3611</v>
      </c>
      <c r="E159" t="s">
        <v>3618</v>
      </c>
      <c r="F159">
        <v>44568</v>
      </c>
      <c r="G159">
        <v>44597</v>
      </c>
      <c r="H159" t="s">
        <v>16</v>
      </c>
      <c r="I159" t="s">
        <v>12</v>
      </c>
      <c r="J159" t="s">
        <v>69</v>
      </c>
      <c r="K159">
        <v>33.979999999999997</v>
      </c>
      <c r="L159">
        <v>20</v>
      </c>
      <c r="M159" t="s">
        <v>14</v>
      </c>
      <c r="N159">
        <v>10</v>
      </c>
      <c r="O159" t="s">
        <v>14</v>
      </c>
      <c r="P159">
        <v>1</v>
      </c>
      <c r="Q159" s="1">
        <v>2.9000000000000004</v>
      </c>
      <c r="R159" s="1">
        <v>4.3499999999999996</v>
      </c>
      <c r="S159" s="1">
        <v>3.625</v>
      </c>
    </row>
    <row r="160" spans="1:19" hidden="1" x14ac:dyDescent="0.35">
      <c r="A160" t="s">
        <v>178</v>
      </c>
      <c r="B160" t="s">
        <v>10</v>
      </c>
      <c r="C160" t="s">
        <v>68</v>
      </c>
      <c r="D160" t="s">
        <v>3616</v>
      </c>
      <c r="E160" t="s">
        <v>3612</v>
      </c>
      <c r="F160">
        <v>44570</v>
      </c>
      <c r="G160">
        <v>44590</v>
      </c>
      <c r="H160" t="s">
        <v>16</v>
      </c>
      <c r="J160" t="s">
        <v>69</v>
      </c>
      <c r="K160">
        <v>29.96</v>
      </c>
      <c r="L160">
        <v>20</v>
      </c>
      <c r="M160" t="s">
        <v>14</v>
      </c>
      <c r="N160">
        <v>10</v>
      </c>
      <c r="O160" t="s">
        <v>14</v>
      </c>
      <c r="P160">
        <v>1</v>
      </c>
      <c r="Q160" s="1">
        <v>2</v>
      </c>
      <c r="R160" s="1">
        <v>3</v>
      </c>
      <c r="S160" s="1">
        <v>2.5</v>
      </c>
    </row>
    <row r="161" spans="1:19" hidden="1" x14ac:dyDescent="0.35">
      <c r="A161" t="s">
        <v>179</v>
      </c>
      <c r="B161" t="s">
        <v>10</v>
      </c>
      <c r="C161" t="s">
        <v>68</v>
      </c>
      <c r="D161" t="s">
        <v>3615</v>
      </c>
      <c r="E161" t="s">
        <v>3612</v>
      </c>
      <c r="F161">
        <v>44568</v>
      </c>
      <c r="G161">
        <v>44590</v>
      </c>
      <c r="H161" t="s">
        <v>16</v>
      </c>
      <c r="I161" t="s">
        <v>16</v>
      </c>
      <c r="J161" t="s">
        <v>69</v>
      </c>
      <c r="K161">
        <v>30.12</v>
      </c>
      <c r="L161">
        <v>20</v>
      </c>
      <c r="M161" t="s">
        <v>14</v>
      </c>
      <c r="N161">
        <v>10</v>
      </c>
      <c r="O161" t="s">
        <v>14</v>
      </c>
      <c r="P161">
        <v>1</v>
      </c>
      <c r="Q161" s="1">
        <v>2.2000000000000002</v>
      </c>
      <c r="R161" s="1">
        <v>3.3</v>
      </c>
      <c r="S161" s="1">
        <v>2.75</v>
      </c>
    </row>
    <row r="162" spans="1:19" hidden="1" x14ac:dyDescent="0.35">
      <c r="A162" t="s">
        <v>180</v>
      </c>
      <c r="B162" t="s">
        <v>10</v>
      </c>
      <c r="C162" t="s">
        <v>68</v>
      </c>
      <c r="D162" t="s">
        <v>3620</v>
      </c>
      <c r="E162" t="s">
        <v>3617</v>
      </c>
      <c r="F162">
        <v>44591</v>
      </c>
      <c r="G162">
        <v>44636</v>
      </c>
      <c r="H162" t="s">
        <v>16</v>
      </c>
      <c r="I162" t="s">
        <v>12</v>
      </c>
      <c r="J162" t="s">
        <v>69</v>
      </c>
      <c r="K162">
        <v>30.06</v>
      </c>
      <c r="L162">
        <v>20</v>
      </c>
      <c r="M162" t="s">
        <v>14</v>
      </c>
      <c r="N162">
        <v>10</v>
      </c>
      <c r="O162" t="s">
        <v>14</v>
      </c>
      <c r="P162">
        <v>1</v>
      </c>
      <c r="Q162" s="1">
        <v>4.5</v>
      </c>
      <c r="R162" s="1">
        <v>6.75</v>
      </c>
      <c r="S162" s="1">
        <v>5.625</v>
      </c>
    </row>
    <row r="163" spans="1:19" hidden="1" x14ac:dyDescent="0.35">
      <c r="A163" t="s">
        <v>181</v>
      </c>
      <c r="B163" t="s">
        <v>10</v>
      </c>
      <c r="C163" t="s">
        <v>68</v>
      </c>
      <c r="D163" t="s">
        <v>3616</v>
      </c>
      <c r="E163" t="s">
        <v>3618</v>
      </c>
      <c r="F163">
        <v>44579</v>
      </c>
      <c r="G163">
        <v>44608</v>
      </c>
      <c r="H163" t="s">
        <v>16</v>
      </c>
      <c r="I163" t="s">
        <v>12</v>
      </c>
      <c r="J163" t="s">
        <v>69</v>
      </c>
      <c r="K163">
        <v>30.1</v>
      </c>
      <c r="L163">
        <v>20</v>
      </c>
      <c r="M163" t="s">
        <v>14</v>
      </c>
      <c r="N163">
        <v>10</v>
      </c>
      <c r="O163" t="s">
        <v>14</v>
      </c>
      <c r="P163">
        <v>1</v>
      </c>
      <c r="Q163" s="1">
        <v>2.9000000000000004</v>
      </c>
      <c r="R163" s="1">
        <v>4.3499999999999996</v>
      </c>
      <c r="S163" s="1">
        <v>3.625</v>
      </c>
    </row>
    <row r="164" spans="1:19" hidden="1" x14ac:dyDescent="0.35">
      <c r="A164" t="s">
        <v>182</v>
      </c>
      <c r="B164" t="s">
        <v>10</v>
      </c>
      <c r="C164" t="s">
        <v>68</v>
      </c>
      <c r="D164" t="s">
        <v>3611</v>
      </c>
      <c r="E164" t="s">
        <v>3613</v>
      </c>
      <c r="F164">
        <v>44568</v>
      </c>
      <c r="G164">
        <v>44590</v>
      </c>
      <c r="H164" t="s">
        <v>16</v>
      </c>
      <c r="I164" t="s">
        <v>16</v>
      </c>
      <c r="J164" t="s">
        <v>69</v>
      </c>
      <c r="K164">
        <v>30.06</v>
      </c>
      <c r="L164">
        <v>20</v>
      </c>
      <c r="M164" t="s">
        <v>14</v>
      </c>
      <c r="N164">
        <v>10</v>
      </c>
      <c r="O164" t="s">
        <v>14</v>
      </c>
      <c r="P164">
        <v>1</v>
      </c>
      <c r="Q164" s="1">
        <v>2.2000000000000002</v>
      </c>
      <c r="R164" s="1">
        <v>3.3</v>
      </c>
      <c r="S164" s="1">
        <v>2.75</v>
      </c>
    </row>
    <row r="165" spans="1:19" hidden="1" x14ac:dyDescent="0.35">
      <c r="A165" t="s">
        <v>183</v>
      </c>
      <c r="B165" t="s">
        <v>10</v>
      </c>
      <c r="C165" t="s">
        <v>68</v>
      </c>
      <c r="D165" t="s">
        <v>3619</v>
      </c>
      <c r="E165" t="s">
        <v>3613</v>
      </c>
      <c r="F165">
        <v>44602</v>
      </c>
      <c r="G165">
        <v>44623</v>
      </c>
      <c r="H165" t="s">
        <v>16</v>
      </c>
      <c r="J165" t="s">
        <v>69</v>
      </c>
      <c r="K165">
        <v>34.18</v>
      </c>
      <c r="L165">
        <v>20</v>
      </c>
      <c r="M165" t="s">
        <v>14</v>
      </c>
      <c r="N165">
        <v>10</v>
      </c>
      <c r="O165" t="s">
        <v>14</v>
      </c>
      <c r="P165">
        <v>1</v>
      </c>
      <c r="Q165" s="1">
        <v>2.1</v>
      </c>
      <c r="R165" s="1">
        <v>3.15</v>
      </c>
      <c r="S165" s="1">
        <v>2.625</v>
      </c>
    </row>
    <row r="166" spans="1:19" hidden="1" x14ac:dyDescent="0.35">
      <c r="A166" t="s">
        <v>184</v>
      </c>
      <c r="B166" t="s">
        <v>10</v>
      </c>
      <c r="C166" t="s">
        <v>68</v>
      </c>
      <c r="D166" t="s">
        <v>3620</v>
      </c>
      <c r="E166" t="s">
        <v>3618</v>
      </c>
      <c r="F166">
        <v>44603</v>
      </c>
      <c r="G166">
        <v>44637</v>
      </c>
      <c r="H166" t="s">
        <v>16</v>
      </c>
      <c r="J166" t="s">
        <v>69</v>
      </c>
      <c r="K166">
        <v>34.06</v>
      </c>
      <c r="L166">
        <v>20</v>
      </c>
      <c r="M166" t="s">
        <v>14</v>
      </c>
      <c r="N166">
        <v>10</v>
      </c>
      <c r="O166" t="s">
        <v>14</v>
      </c>
      <c r="P166">
        <v>1</v>
      </c>
      <c r="Q166" s="1">
        <v>3.4000000000000004</v>
      </c>
      <c r="R166" s="1">
        <v>5.0999999999999996</v>
      </c>
      <c r="S166" s="1">
        <v>4.25</v>
      </c>
    </row>
    <row r="167" spans="1:19" hidden="1" x14ac:dyDescent="0.35">
      <c r="A167" t="s">
        <v>185</v>
      </c>
      <c r="B167" t="s">
        <v>10</v>
      </c>
      <c r="C167" t="s">
        <v>68</v>
      </c>
      <c r="D167" t="s">
        <v>3611</v>
      </c>
      <c r="E167" t="s">
        <v>3613</v>
      </c>
      <c r="F167">
        <v>44609</v>
      </c>
      <c r="G167">
        <v>44640</v>
      </c>
      <c r="H167" t="s">
        <v>16</v>
      </c>
      <c r="J167" t="s">
        <v>69</v>
      </c>
      <c r="K167">
        <v>34.06</v>
      </c>
      <c r="L167">
        <v>20</v>
      </c>
      <c r="M167" t="s">
        <v>14</v>
      </c>
      <c r="N167">
        <v>10</v>
      </c>
      <c r="O167" t="s">
        <v>14</v>
      </c>
      <c r="P167">
        <v>1</v>
      </c>
      <c r="Q167" s="1">
        <v>3.1</v>
      </c>
      <c r="R167" s="1">
        <v>4.6499999999999995</v>
      </c>
      <c r="S167" s="1">
        <v>3.875</v>
      </c>
    </row>
    <row r="168" spans="1:19" hidden="1" x14ac:dyDescent="0.35">
      <c r="A168" t="s">
        <v>186</v>
      </c>
      <c r="B168" t="s">
        <v>10</v>
      </c>
      <c r="C168" t="s">
        <v>68</v>
      </c>
      <c r="D168" t="s">
        <v>3615</v>
      </c>
      <c r="E168" t="s">
        <v>3617</v>
      </c>
      <c r="F168">
        <v>44612</v>
      </c>
      <c r="G168">
        <v>44642</v>
      </c>
      <c r="H168" t="s">
        <v>16</v>
      </c>
      <c r="J168" t="s">
        <v>69</v>
      </c>
      <c r="K168">
        <v>33.94</v>
      </c>
      <c r="L168">
        <v>20</v>
      </c>
      <c r="M168" t="s">
        <v>14</v>
      </c>
      <c r="N168">
        <v>10</v>
      </c>
      <c r="O168" t="s">
        <v>14</v>
      </c>
      <c r="P168">
        <v>1</v>
      </c>
      <c r="Q168" s="1">
        <v>3</v>
      </c>
      <c r="R168" s="1">
        <v>4.5</v>
      </c>
      <c r="S168" s="1">
        <v>3.75</v>
      </c>
    </row>
    <row r="169" spans="1:19" hidden="1" x14ac:dyDescent="0.35">
      <c r="A169" t="s">
        <v>187</v>
      </c>
      <c r="B169" t="s">
        <v>10</v>
      </c>
      <c r="C169" t="s">
        <v>68</v>
      </c>
      <c r="D169" t="s">
        <v>3619</v>
      </c>
      <c r="E169" t="s">
        <v>3613</v>
      </c>
      <c r="F169">
        <v>44609</v>
      </c>
      <c r="G169">
        <v>44642</v>
      </c>
      <c r="H169" t="s">
        <v>16</v>
      </c>
      <c r="J169" t="s">
        <v>69</v>
      </c>
      <c r="K169">
        <v>34.08</v>
      </c>
      <c r="L169">
        <v>20</v>
      </c>
      <c r="M169" t="s">
        <v>14</v>
      </c>
      <c r="N169">
        <v>10</v>
      </c>
      <c r="O169" t="s">
        <v>14</v>
      </c>
      <c r="P169">
        <v>1</v>
      </c>
      <c r="Q169" s="1">
        <v>3.3000000000000003</v>
      </c>
      <c r="R169" s="1">
        <v>4.95</v>
      </c>
      <c r="S169" s="1">
        <v>4.125</v>
      </c>
    </row>
    <row r="170" spans="1:19" hidden="1" x14ac:dyDescent="0.35">
      <c r="A170" t="s">
        <v>188</v>
      </c>
      <c r="B170" t="s">
        <v>10</v>
      </c>
      <c r="C170" t="s">
        <v>68</v>
      </c>
      <c r="D170" t="s">
        <v>3615</v>
      </c>
      <c r="E170" t="s">
        <v>3617</v>
      </c>
      <c r="F170">
        <v>44609</v>
      </c>
      <c r="G170">
        <v>44642</v>
      </c>
      <c r="H170" t="s">
        <v>16</v>
      </c>
      <c r="J170" t="s">
        <v>69</v>
      </c>
      <c r="K170">
        <v>34.08</v>
      </c>
      <c r="L170">
        <v>20</v>
      </c>
      <c r="M170" t="s">
        <v>14</v>
      </c>
      <c r="N170">
        <v>10</v>
      </c>
      <c r="O170" t="s">
        <v>14</v>
      </c>
      <c r="P170">
        <v>1</v>
      </c>
      <c r="Q170" s="1">
        <v>3.3000000000000003</v>
      </c>
      <c r="R170" s="1">
        <v>4.95</v>
      </c>
      <c r="S170" s="1">
        <v>4.125</v>
      </c>
    </row>
    <row r="171" spans="1:19" hidden="1" x14ac:dyDescent="0.35">
      <c r="A171" t="s">
        <v>189</v>
      </c>
      <c r="B171" t="s">
        <v>10</v>
      </c>
      <c r="C171" t="s">
        <v>68</v>
      </c>
      <c r="D171" t="s">
        <v>3616</v>
      </c>
      <c r="E171" t="s">
        <v>3612</v>
      </c>
      <c r="F171">
        <v>44603</v>
      </c>
      <c r="G171">
        <v>44631</v>
      </c>
      <c r="H171" t="s">
        <v>16</v>
      </c>
      <c r="J171" t="s">
        <v>69</v>
      </c>
      <c r="K171">
        <v>30.14</v>
      </c>
      <c r="L171">
        <v>20</v>
      </c>
      <c r="M171" t="s">
        <v>14</v>
      </c>
      <c r="N171">
        <v>10</v>
      </c>
      <c r="O171" t="s">
        <v>14</v>
      </c>
      <c r="P171">
        <v>1</v>
      </c>
      <c r="Q171" s="1">
        <v>2.8000000000000003</v>
      </c>
      <c r="R171" s="1">
        <v>4.2</v>
      </c>
      <c r="S171" s="1">
        <v>3.5</v>
      </c>
    </row>
    <row r="172" spans="1:19" hidden="1" x14ac:dyDescent="0.35">
      <c r="A172" t="s">
        <v>190</v>
      </c>
      <c r="B172" t="s">
        <v>10</v>
      </c>
      <c r="C172" t="s">
        <v>68</v>
      </c>
      <c r="D172" t="s">
        <v>3619</v>
      </c>
      <c r="E172" t="s">
        <v>3618</v>
      </c>
      <c r="F172">
        <v>44603</v>
      </c>
      <c r="G172">
        <v>44631</v>
      </c>
      <c r="H172" t="s">
        <v>16</v>
      </c>
      <c r="J172" t="s">
        <v>69</v>
      </c>
      <c r="K172">
        <v>34.119999999999997</v>
      </c>
      <c r="L172">
        <v>20</v>
      </c>
      <c r="M172" t="s">
        <v>14</v>
      </c>
      <c r="N172">
        <v>10</v>
      </c>
      <c r="O172" t="s">
        <v>14</v>
      </c>
      <c r="P172">
        <v>1</v>
      </c>
      <c r="Q172" s="1">
        <v>2.8000000000000003</v>
      </c>
      <c r="R172" s="1">
        <v>4.2</v>
      </c>
      <c r="S172" s="1">
        <v>3.5</v>
      </c>
    </row>
    <row r="173" spans="1:19" hidden="1" x14ac:dyDescent="0.35">
      <c r="A173" t="s">
        <v>191</v>
      </c>
      <c r="B173" t="s">
        <v>10</v>
      </c>
      <c r="C173" t="s">
        <v>68</v>
      </c>
      <c r="D173" t="s">
        <v>3620</v>
      </c>
      <c r="E173" t="s">
        <v>3617</v>
      </c>
      <c r="F173">
        <v>44615</v>
      </c>
      <c r="G173">
        <v>44644</v>
      </c>
      <c r="H173" t="s">
        <v>16</v>
      </c>
      <c r="J173" t="s">
        <v>69</v>
      </c>
      <c r="K173">
        <v>30.16</v>
      </c>
      <c r="L173">
        <v>20</v>
      </c>
      <c r="M173" t="s">
        <v>14</v>
      </c>
      <c r="N173">
        <v>10</v>
      </c>
      <c r="O173" t="s">
        <v>14</v>
      </c>
      <c r="P173">
        <v>1</v>
      </c>
      <c r="Q173" s="1">
        <v>2.9000000000000004</v>
      </c>
      <c r="R173" s="1">
        <v>4.3499999999999996</v>
      </c>
      <c r="S173" s="1">
        <v>3.625</v>
      </c>
    </row>
    <row r="174" spans="1:19" hidden="1" x14ac:dyDescent="0.35">
      <c r="A174" t="s">
        <v>192</v>
      </c>
      <c r="B174" t="s">
        <v>10</v>
      </c>
      <c r="C174" t="s">
        <v>68</v>
      </c>
      <c r="D174" t="s">
        <v>3615</v>
      </c>
      <c r="E174" t="s">
        <v>3614</v>
      </c>
      <c r="F174">
        <v>44603</v>
      </c>
      <c r="G174">
        <v>44629</v>
      </c>
      <c r="H174" t="s">
        <v>12</v>
      </c>
      <c r="J174" t="s">
        <v>69</v>
      </c>
      <c r="K174">
        <v>34.14</v>
      </c>
      <c r="L174">
        <v>20</v>
      </c>
      <c r="M174" t="s">
        <v>14</v>
      </c>
      <c r="N174">
        <v>10</v>
      </c>
      <c r="O174" t="s">
        <v>14</v>
      </c>
      <c r="P174">
        <v>1</v>
      </c>
      <c r="Q174" s="1">
        <v>2.6</v>
      </c>
      <c r="R174" s="1">
        <v>3.9</v>
      </c>
      <c r="S174" s="1">
        <v>3.25</v>
      </c>
    </row>
    <row r="175" spans="1:19" hidden="1" x14ac:dyDescent="0.35">
      <c r="A175" t="s">
        <v>193</v>
      </c>
      <c r="B175" t="s">
        <v>10</v>
      </c>
      <c r="C175" t="s">
        <v>68</v>
      </c>
      <c r="D175" t="s">
        <v>3615</v>
      </c>
      <c r="E175" t="s">
        <v>3617</v>
      </c>
      <c r="F175">
        <v>44603</v>
      </c>
      <c r="G175">
        <v>44631</v>
      </c>
      <c r="H175" t="s">
        <v>16</v>
      </c>
      <c r="J175" t="s">
        <v>69</v>
      </c>
      <c r="K175">
        <v>30.16</v>
      </c>
      <c r="L175">
        <v>20</v>
      </c>
      <c r="M175" t="s">
        <v>14</v>
      </c>
      <c r="N175">
        <v>10</v>
      </c>
      <c r="O175" t="s">
        <v>14</v>
      </c>
      <c r="P175">
        <v>1</v>
      </c>
      <c r="Q175" s="1">
        <v>2.8000000000000003</v>
      </c>
      <c r="R175" s="1">
        <v>4.2</v>
      </c>
      <c r="S175" s="1">
        <v>3.5</v>
      </c>
    </row>
    <row r="176" spans="1:19" hidden="1" x14ac:dyDescent="0.35">
      <c r="A176" t="s">
        <v>194</v>
      </c>
      <c r="B176" t="s">
        <v>10</v>
      </c>
      <c r="C176" t="s">
        <v>68</v>
      </c>
      <c r="D176" t="s">
        <v>3619</v>
      </c>
      <c r="E176" t="s">
        <v>3614</v>
      </c>
      <c r="F176">
        <v>44602</v>
      </c>
      <c r="G176">
        <v>44627</v>
      </c>
      <c r="H176" t="s">
        <v>16</v>
      </c>
      <c r="I176" t="s">
        <v>12</v>
      </c>
      <c r="J176" t="s">
        <v>69</v>
      </c>
      <c r="K176">
        <v>32.04</v>
      </c>
      <c r="L176">
        <v>20</v>
      </c>
      <c r="M176" t="s">
        <v>14</v>
      </c>
      <c r="N176">
        <v>10</v>
      </c>
      <c r="O176" t="s">
        <v>14</v>
      </c>
      <c r="P176">
        <v>1</v>
      </c>
      <c r="Q176" s="1">
        <v>2.5</v>
      </c>
      <c r="R176" s="1">
        <v>3.75</v>
      </c>
      <c r="S176" s="1">
        <v>3.125</v>
      </c>
    </row>
    <row r="177" spans="1:19" hidden="1" x14ac:dyDescent="0.35">
      <c r="A177" t="s">
        <v>195</v>
      </c>
      <c r="B177" t="s">
        <v>10</v>
      </c>
      <c r="C177" t="s">
        <v>68</v>
      </c>
      <c r="D177" t="s">
        <v>3620</v>
      </c>
      <c r="E177" t="s">
        <v>3618</v>
      </c>
      <c r="F177">
        <v>44610</v>
      </c>
      <c r="G177">
        <v>44639</v>
      </c>
      <c r="H177" t="s">
        <v>16</v>
      </c>
      <c r="J177" t="s">
        <v>69</v>
      </c>
      <c r="K177">
        <v>30.08</v>
      </c>
      <c r="L177">
        <v>20</v>
      </c>
      <c r="M177" t="s">
        <v>14</v>
      </c>
      <c r="N177">
        <v>10</v>
      </c>
      <c r="O177" t="s">
        <v>14</v>
      </c>
      <c r="P177">
        <v>1</v>
      </c>
      <c r="Q177" s="1">
        <v>2.9000000000000004</v>
      </c>
      <c r="R177" s="1">
        <v>4.3499999999999996</v>
      </c>
      <c r="S177" s="1">
        <v>3.625</v>
      </c>
    </row>
    <row r="178" spans="1:19" hidden="1" x14ac:dyDescent="0.35">
      <c r="A178" t="s">
        <v>196</v>
      </c>
      <c r="B178" t="s">
        <v>10</v>
      </c>
      <c r="C178" t="s">
        <v>68</v>
      </c>
      <c r="D178" t="s">
        <v>3611</v>
      </c>
      <c r="E178" t="s">
        <v>3613</v>
      </c>
      <c r="F178">
        <v>44601</v>
      </c>
      <c r="G178">
        <v>44624</v>
      </c>
      <c r="H178" t="s">
        <v>16</v>
      </c>
      <c r="I178" t="s">
        <v>16</v>
      </c>
      <c r="J178" t="s">
        <v>69</v>
      </c>
      <c r="K178">
        <v>30.14</v>
      </c>
      <c r="L178">
        <v>20</v>
      </c>
      <c r="M178" t="s">
        <v>14</v>
      </c>
      <c r="N178">
        <v>10</v>
      </c>
      <c r="O178" t="s">
        <v>14</v>
      </c>
      <c r="P178">
        <v>1</v>
      </c>
      <c r="Q178" s="1">
        <v>2.3000000000000003</v>
      </c>
      <c r="R178" s="1">
        <v>3.4499999999999997</v>
      </c>
      <c r="S178" s="1">
        <v>2.875</v>
      </c>
    </row>
    <row r="179" spans="1:19" hidden="1" x14ac:dyDescent="0.35">
      <c r="A179" t="s">
        <v>197</v>
      </c>
      <c r="B179" t="s">
        <v>10</v>
      </c>
      <c r="C179" t="s">
        <v>68</v>
      </c>
      <c r="D179" t="s">
        <v>3619</v>
      </c>
      <c r="E179" t="s">
        <v>3617</v>
      </c>
      <c r="F179">
        <v>44607</v>
      </c>
      <c r="G179">
        <v>44640</v>
      </c>
      <c r="H179" t="s">
        <v>16</v>
      </c>
      <c r="J179" t="s">
        <v>69</v>
      </c>
      <c r="K179">
        <v>30.14</v>
      </c>
      <c r="L179">
        <v>20</v>
      </c>
      <c r="M179" t="s">
        <v>14</v>
      </c>
      <c r="N179">
        <v>10</v>
      </c>
      <c r="O179" t="s">
        <v>14</v>
      </c>
      <c r="P179">
        <v>1</v>
      </c>
      <c r="Q179" s="1">
        <v>3.3000000000000003</v>
      </c>
      <c r="R179" s="1">
        <v>4.95</v>
      </c>
      <c r="S179" s="1">
        <v>4.125</v>
      </c>
    </row>
    <row r="180" spans="1:19" hidden="1" x14ac:dyDescent="0.35">
      <c r="A180" t="s">
        <v>198</v>
      </c>
      <c r="B180" t="s">
        <v>10</v>
      </c>
      <c r="C180" t="s">
        <v>68</v>
      </c>
      <c r="D180" t="s">
        <v>3620</v>
      </c>
      <c r="E180" t="s">
        <v>3612</v>
      </c>
      <c r="F180">
        <v>44608</v>
      </c>
      <c r="G180">
        <v>44638</v>
      </c>
      <c r="H180" t="s">
        <v>16</v>
      </c>
      <c r="J180" t="s">
        <v>69</v>
      </c>
      <c r="K180">
        <v>30.18</v>
      </c>
      <c r="L180">
        <v>20</v>
      </c>
      <c r="M180" t="s">
        <v>14</v>
      </c>
      <c r="N180">
        <v>10</v>
      </c>
      <c r="O180" t="s">
        <v>14</v>
      </c>
      <c r="P180">
        <v>1</v>
      </c>
      <c r="Q180" s="1">
        <v>3</v>
      </c>
      <c r="R180" s="1">
        <v>4.5</v>
      </c>
      <c r="S180" s="1">
        <v>3.75</v>
      </c>
    </row>
    <row r="181" spans="1:19" hidden="1" x14ac:dyDescent="0.35">
      <c r="A181" t="s">
        <v>199</v>
      </c>
      <c r="B181" t="s">
        <v>10</v>
      </c>
      <c r="C181" t="s">
        <v>68</v>
      </c>
      <c r="D181" t="s">
        <v>3619</v>
      </c>
      <c r="E181" t="s">
        <v>3613</v>
      </c>
      <c r="F181">
        <v>44603</v>
      </c>
      <c r="G181">
        <v>44635</v>
      </c>
      <c r="H181" t="s">
        <v>16</v>
      </c>
      <c r="J181" t="s">
        <v>69</v>
      </c>
      <c r="K181">
        <v>30.12</v>
      </c>
      <c r="L181">
        <v>20</v>
      </c>
      <c r="M181" t="s">
        <v>14</v>
      </c>
      <c r="N181">
        <v>10</v>
      </c>
      <c r="O181" t="s">
        <v>14</v>
      </c>
      <c r="P181">
        <v>1</v>
      </c>
      <c r="Q181" s="1">
        <v>3.2</v>
      </c>
      <c r="R181" s="1">
        <v>4.8</v>
      </c>
      <c r="S181" s="1">
        <v>4</v>
      </c>
    </row>
    <row r="182" spans="1:19" hidden="1" x14ac:dyDescent="0.35">
      <c r="A182" t="s">
        <v>200</v>
      </c>
      <c r="B182" t="s">
        <v>10</v>
      </c>
      <c r="C182" t="s">
        <v>68</v>
      </c>
      <c r="D182" t="s">
        <v>3616</v>
      </c>
      <c r="E182" t="s">
        <v>3617</v>
      </c>
      <c r="F182">
        <v>44601</v>
      </c>
      <c r="G182">
        <v>44629</v>
      </c>
      <c r="H182" t="s">
        <v>16</v>
      </c>
      <c r="I182" t="s">
        <v>12</v>
      </c>
      <c r="J182" t="s">
        <v>69</v>
      </c>
      <c r="K182">
        <v>30.08</v>
      </c>
      <c r="L182">
        <v>20</v>
      </c>
      <c r="M182" t="s">
        <v>14</v>
      </c>
      <c r="N182">
        <v>10</v>
      </c>
      <c r="O182" t="s">
        <v>14</v>
      </c>
      <c r="P182">
        <v>1</v>
      </c>
      <c r="Q182" s="1">
        <v>2.8000000000000003</v>
      </c>
      <c r="R182" s="1">
        <v>4.2</v>
      </c>
      <c r="S182" s="1">
        <v>3.5</v>
      </c>
    </row>
    <row r="183" spans="1:19" hidden="1" x14ac:dyDescent="0.35">
      <c r="A183" t="s">
        <v>201</v>
      </c>
      <c r="B183" t="s">
        <v>10</v>
      </c>
      <c r="C183" t="s">
        <v>68</v>
      </c>
      <c r="D183" t="s">
        <v>3620</v>
      </c>
      <c r="E183" t="s">
        <v>3612</v>
      </c>
      <c r="F183">
        <v>44605</v>
      </c>
      <c r="G183">
        <v>44630</v>
      </c>
      <c r="H183" t="s">
        <v>16</v>
      </c>
      <c r="J183" t="s">
        <v>69</v>
      </c>
      <c r="K183">
        <v>30.14</v>
      </c>
      <c r="L183">
        <v>20</v>
      </c>
      <c r="M183" t="s">
        <v>14</v>
      </c>
      <c r="N183">
        <v>10</v>
      </c>
      <c r="O183" t="s">
        <v>14</v>
      </c>
      <c r="P183">
        <v>1</v>
      </c>
      <c r="Q183" s="1">
        <v>2.5</v>
      </c>
      <c r="R183" s="1">
        <v>3.75</v>
      </c>
      <c r="S183" s="1">
        <v>3.125</v>
      </c>
    </row>
    <row r="184" spans="1:19" hidden="1" x14ac:dyDescent="0.35">
      <c r="A184" t="s">
        <v>202</v>
      </c>
      <c r="B184" t="s">
        <v>10</v>
      </c>
      <c r="C184" t="s">
        <v>68</v>
      </c>
      <c r="D184" t="s">
        <v>3619</v>
      </c>
      <c r="E184" t="s">
        <v>3618</v>
      </c>
      <c r="F184">
        <v>44602</v>
      </c>
      <c r="G184">
        <v>44624</v>
      </c>
      <c r="H184" t="s">
        <v>16</v>
      </c>
      <c r="I184" t="s">
        <v>12</v>
      </c>
      <c r="J184" t="s">
        <v>69</v>
      </c>
      <c r="K184">
        <v>30.16</v>
      </c>
      <c r="L184">
        <v>20</v>
      </c>
      <c r="M184" t="s">
        <v>14</v>
      </c>
      <c r="N184">
        <v>10</v>
      </c>
      <c r="O184" t="s">
        <v>14</v>
      </c>
      <c r="P184">
        <v>1</v>
      </c>
      <c r="Q184" s="1">
        <v>2.2000000000000002</v>
      </c>
      <c r="R184" s="1">
        <v>3.3</v>
      </c>
      <c r="S184" s="1">
        <v>2.75</v>
      </c>
    </row>
    <row r="185" spans="1:19" hidden="1" x14ac:dyDescent="0.35">
      <c r="A185" t="s">
        <v>203</v>
      </c>
      <c r="B185" t="s">
        <v>10</v>
      </c>
      <c r="C185" t="s">
        <v>68</v>
      </c>
      <c r="D185" t="s">
        <v>3619</v>
      </c>
      <c r="E185" t="s">
        <v>3618</v>
      </c>
      <c r="F185">
        <v>44602</v>
      </c>
      <c r="G185">
        <v>44638</v>
      </c>
      <c r="H185" t="s">
        <v>16</v>
      </c>
      <c r="J185" t="s">
        <v>69</v>
      </c>
      <c r="K185">
        <v>30.04</v>
      </c>
      <c r="L185">
        <v>20</v>
      </c>
      <c r="M185" t="s">
        <v>14</v>
      </c>
      <c r="N185">
        <v>10</v>
      </c>
      <c r="O185" t="s">
        <v>14</v>
      </c>
      <c r="P185">
        <v>1</v>
      </c>
      <c r="Q185" s="1">
        <v>3.6</v>
      </c>
      <c r="R185" s="1">
        <v>5.3999999999999995</v>
      </c>
      <c r="S185" s="1">
        <v>4.5</v>
      </c>
    </row>
    <row r="186" spans="1:19" hidden="1" x14ac:dyDescent="0.35">
      <c r="A186" t="s">
        <v>204</v>
      </c>
      <c r="B186" t="s">
        <v>10</v>
      </c>
      <c r="C186" t="s">
        <v>68</v>
      </c>
      <c r="D186" t="s">
        <v>3619</v>
      </c>
      <c r="E186" t="s">
        <v>3614</v>
      </c>
      <c r="F186">
        <v>44607</v>
      </c>
      <c r="G186">
        <v>44637</v>
      </c>
      <c r="H186" t="s">
        <v>16</v>
      </c>
      <c r="J186" t="s">
        <v>69</v>
      </c>
      <c r="K186">
        <v>30.1</v>
      </c>
      <c r="L186">
        <v>20</v>
      </c>
      <c r="M186" t="s">
        <v>14</v>
      </c>
      <c r="N186">
        <v>10</v>
      </c>
      <c r="O186" t="s">
        <v>14</v>
      </c>
      <c r="P186">
        <v>1</v>
      </c>
      <c r="Q186" s="1">
        <v>3</v>
      </c>
      <c r="R186" s="1">
        <v>4.5</v>
      </c>
      <c r="S186" s="1">
        <v>3.75</v>
      </c>
    </row>
    <row r="187" spans="1:19" hidden="1" x14ac:dyDescent="0.35">
      <c r="A187" t="s">
        <v>205</v>
      </c>
      <c r="B187" t="s">
        <v>10</v>
      </c>
      <c r="C187" t="s">
        <v>68</v>
      </c>
      <c r="D187" t="s">
        <v>3619</v>
      </c>
      <c r="E187" t="s">
        <v>3613</v>
      </c>
      <c r="F187">
        <v>44606</v>
      </c>
      <c r="G187">
        <v>44637</v>
      </c>
      <c r="H187" t="s">
        <v>16</v>
      </c>
      <c r="J187" t="s">
        <v>69</v>
      </c>
      <c r="K187">
        <v>32.14</v>
      </c>
      <c r="L187">
        <v>20</v>
      </c>
      <c r="M187" t="s">
        <v>14</v>
      </c>
      <c r="N187">
        <v>10</v>
      </c>
      <c r="O187" t="s">
        <v>14</v>
      </c>
      <c r="P187">
        <v>1</v>
      </c>
      <c r="Q187" s="1">
        <v>3.1</v>
      </c>
      <c r="R187" s="1">
        <v>4.6499999999999995</v>
      </c>
      <c r="S187" s="1">
        <v>3.875</v>
      </c>
    </row>
    <row r="188" spans="1:19" hidden="1" x14ac:dyDescent="0.35">
      <c r="A188" t="s">
        <v>206</v>
      </c>
      <c r="B188" t="s">
        <v>10</v>
      </c>
      <c r="C188" t="s">
        <v>68</v>
      </c>
      <c r="D188" t="s">
        <v>3615</v>
      </c>
      <c r="E188" t="s">
        <v>3613</v>
      </c>
      <c r="F188">
        <v>44608</v>
      </c>
      <c r="G188">
        <v>44640</v>
      </c>
      <c r="H188" t="s">
        <v>16</v>
      </c>
      <c r="J188" t="s">
        <v>69</v>
      </c>
      <c r="K188">
        <v>30.16</v>
      </c>
      <c r="L188">
        <v>20</v>
      </c>
      <c r="M188" t="s">
        <v>14</v>
      </c>
      <c r="N188">
        <v>10</v>
      </c>
      <c r="O188" t="s">
        <v>14</v>
      </c>
      <c r="P188">
        <v>1</v>
      </c>
      <c r="Q188" s="1">
        <v>3.2</v>
      </c>
      <c r="R188" s="1">
        <v>4.8</v>
      </c>
      <c r="S188" s="1">
        <v>4</v>
      </c>
    </row>
    <row r="189" spans="1:19" hidden="1" x14ac:dyDescent="0.35">
      <c r="A189" t="s">
        <v>207</v>
      </c>
      <c r="B189" t="s">
        <v>10</v>
      </c>
      <c r="C189" t="s">
        <v>68</v>
      </c>
      <c r="D189" t="s">
        <v>3615</v>
      </c>
      <c r="E189" t="s">
        <v>3613</v>
      </c>
      <c r="F189">
        <v>44607</v>
      </c>
      <c r="G189">
        <v>44638</v>
      </c>
      <c r="H189" t="s">
        <v>16</v>
      </c>
      <c r="J189" t="s">
        <v>69</v>
      </c>
      <c r="K189">
        <v>30.16</v>
      </c>
      <c r="L189">
        <v>20</v>
      </c>
      <c r="M189" t="s">
        <v>14</v>
      </c>
      <c r="N189">
        <v>10</v>
      </c>
      <c r="O189" t="s">
        <v>14</v>
      </c>
      <c r="P189">
        <v>1</v>
      </c>
      <c r="Q189" s="1">
        <v>3.1</v>
      </c>
      <c r="R189" s="1">
        <v>4.6499999999999995</v>
      </c>
      <c r="S189" s="1">
        <v>3.875</v>
      </c>
    </row>
    <row r="190" spans="1:19" hidden="1" x14ac:dyDescent="0.35">
      <c r="A190" t="s">
        <v>208</v>
      </c>
      <c r="B190" t="s">
        <v>10</v>
      </c>
      <c r="C190" t="s">
        <v>68</v>
      </c>
      <c r="D190" t="s">
        <v>3611</v>
      </c>
      <c r="E190" t="s">
        <v>3612</v>
      </c>
      <c r="F190">
        <v>44602</v>
      </c>
      <c r="G190">
        <v>44627</v>
      </c>
      <c r="H190" t="s">
        <v>16</v>
      </c>
      <c r="I190" t="s">
        <v>12</v>
      </c>
      <c r="J190" t="s">
        <v>69</v>
      </c>
      <c r="K190">
        <v>32.119999999999997</v>
      </c>
      <c r="L190">
        <v>20</v>
      </c>
      <c r="M190" t="s">
        <v>14</v>
      </c>
      <c r="N190">
        <v>10</v>
      </c>
      <c r="O190" t="s">
        <v>14</v>
      </c>
      <c r="P190">
        <v>1</v>
      </c>
      <c r="Q190" s="1">
        <v>2.5</v>
      </c>
      <c r="R190" s="1">
        <v>3.75</v>
      </c>
      <c r="S190" s="1">
        <v>3.125</v>
      </c>
    </row>
    <row r="191" spans="1:19" hidden="1" x14ac:dyDescent="0.35">
      <c r="A191" t="s">
        <v>209</v>
      </c>
      <c r="B191" t="s">
        <v>10</v>
      </c>
      <c r="C191" t="s">
        <v>68</v>
      </c>
      <c r="D191" t="s">
        <v>3611</v>
      </c>
      <c r="E191" t="s">
        <v>3617</v>
      </c>
      <c r="F191">
        <v>44609</v>
      </c>
      <c r="G191">
        <v>44642</v>
      </c>
      <c r="H191" t="s">
        <v>16</v>
      </c>
      <c r="J191" t="s">
        <v>69</v>
      </c>
      <c r="K191">
        <v>30.06</v>
      </c>
      <c r="L191">
        <v>20</v>
      </c>
      <c r="M191" t="s">
        <v>14</v>
      </c>
      <c r="N191">
        <v>10</v>
      </c>
      <c r="O191" t="s">
        <v>14</v>
      </c>
      <c r="P191">
        <v>1</v>
      </c>
      <c r="Q191" s="1">
        <v>3.3000000000000003</v>
      </c>
      <c r="R191" s="1">
        <v>4.95</v>
      </c>
      <c r="S191" s="1">
        <v>4.125</v>
      </c>
    </row>
    <row r="192" spans="1:19" hidden="1" x14ac:dyDescent="0.35">
      <c r="A192" t="s">
        <v>210</v>
      </c>
      <c r="B192" t="s">
        <v>10</v>
      </c>
      <c r="C192" t="s">
        <v>68</v>
      </c>
      <c r="D192" t="s">
        <v>3615</v>
      </c>
      <c r="E192" t="s">
        <v>3612</v>
      </c>
      <c r="F192">
        <v>44609</v>
      </c>
      <c r="G192">
        <v>44642</v>
      </c>
      <c r="H192" t="s">
        <v>16</v>
      </c>
      <c r="J192" t="s">
        <v>69</v>
      </c>
      <c r="K192">
        <v>30.06</v>
      </c>
      <c r="L192">
        <v>20</v>
      </c>
      <c r="M192" t="s">
        <v>14</v>
      </c>
      <c r="N192">
        <v>10</v>
      </c>
      <c r="O192" t="s">
        <v>14</v>
      </c>
      <c r="P192">
        <v>1</v>
      </c>
      <c r="Q192" s="1">
        <v>3.3000000000000003</v>
      </c>
      <c r="R192" s="1">
        <v>4.95</v>
      </c>
      <c r="S192" s="1">
        <v>4.125</v>
      </c>
    </row>
    <row r="193" spans="1:19" hidden="1" x14ac:dyDescent="0.35">
      <c r="A193" t="s">
        <v>211</v>
      </c>
      <c r="B193" t="s">
        <v>10</v>
      </c>
      <c r="C193" t="s">
        <v>68</v>
      </c>
      <c r="D193" t="s">
        <v>3616</v>
      </c>
      <c r="E193" t="s">
        <v>3618</v>
      </c>
      <c r="F193">
        <v>44601</v>
      </c>
      <c r="G193">
        <v>44627</v>
      </c>
      <c r="H193" t="s">
        <v>16</v>
      </c>
      <c r="I193" t="s">
        <v>16</v>
      </c>
      <c r="J193" t="s">
        <v>69</v>
      </c>
      <c r="K193">
        <v>30.1</v>
      </c>
      <c r="L193">
        <v>20</v>
      </c>
      <c r="M193" t="s">
        <v>14</v>
      </c>
      <c r="N193">
        <v>10</v>
      </c>
      <c r="O193" t="s">
        <v>14</v>
      </c>
      <c r="P193">
        <v>1</v>
      </c>
      <c r="Q193" s="1">
        <v>2.6</v>
      </c>
      <c r="R193" s="1">
        <v>3.9</v>
      </c>
      <c r="S193" s="1">
        <v>3.25</v>
      </c>
    </row>
    <row r="194" spans="1:19" hidden="1" x14ac:dyDescent="0.35">
      <c r="A194" t="s">
        <v>212</v>
      </c>
      <c r="B194" t="s">
        <v>10</v>
      </c>
      <c r="C194" t="s">
        <v>68</v>
      </c>
      <c r="D194" t="s">
        <v>3611</v>
      </c>
      <c r="E194" t="s">
        <v>3618</v>
      </c>
      <c r="F194">
        <v>44599</v>
      </c>
      <c r="G194">
        <v>44627</v>
      </c>
      <c r="H194" t="s">
        <v>16</v>
      </c>
      <c r="J194" t="s">
        <v>69</v>
      </c>
      <c r="K194">
        <v>30.02</v>
      </c>
      <c r="L194">
        <v>20</v>
      </c>
      <c r="M194" t="s">
        <v>14</v>
      </c>
      <c r="N194">
        <v>10</v>
      </c>
      <c r="O194" t="s">
        <v>14</v>
      </c>
      <c r="P194">
        <v>1</v>
      </c>
      <c r="Q194" s="1">
        <v>2.8000000000000003</v>
      </c>
      <c r="R194" s="1">
        <v>4.2</v>
      </c>
      <c r="S194" s="1">
        <v>3.5</v>
      </c>
    </row>
    <row r="195" spans="1:19" hidden="1" x14ac:dyDescent="0.35">
      <c r="A195" t="s">
        <v>213</v>
      </c>
      <c r="B195" t="s">
        <v>10</v>
      </c>
      <c r="C195" t="s">
        <v>68</v>
      </c>
      <c r="D195" t="s">
        <v>3620</v>
      </c>
      <c r="E195" t="s">
        <v>3617</v>
      </c>
      <c r="F195">
        <v>44597</v>
      </c>
      <c r="G195">
        <v>44627</v>
      </c>
      <c r="H195" t="s">
        <v>16</v>
      </c>
      <c r="J195" t="s">
        <v>69</v>
      </c>
      <c r="K195">
        <v>30.06</v>
      </c>
      <c r="L195">
        <v>20</v>
      </c>
      <c r="M195" t="s">
        <v>14</v>
      </c>
      <c r="N195">
        <v>10</v>
      </c>
      <c r="O195" t="s">
        <v>14</v>
      </c>
      <c r="P195">
        <v>1</v>
      </c>
      <c r="Q195" s="1">
        <v>3</v>
      </c>
      <c r="R195" s="1">
        <v>4.5</v>
      </c>
      <c r="S195" s="1">
        <v>3.75</v>
      </c>
    </row>
    <row r="196" spans="1:19" hidden="1" x14ac:dyDescent="0.35">
      <c r="A196" t="s">
        <v>214</v>
      </c>
      <c r="B196" t="s">
        <v>10</v>
      </c>
      <c r="C196" t="s">
        <v>68</v>
      </c>
      <c r="D196" t="s">
        <v>3616</v>
      </c>
      <c r="E196" t="s">
        <v>3618</v>
      </c>
      <c r="F196">
        <v>44629</v>
      </c>
      <c r="G196">
        <v>44631</v>
      </c>
      <c r="H196" t="s">
        <v>16</v>
      </c>
      <c r="I196" t="s">
        <v>16</v>
      </c>
      <c r="J196" t="s">
        <v>69</v>
      </c>
      <c r="K196">
        <v>34.14</v>
      </c>
      <c r="L196">
        <v>20</v>
      </c>
      <c r="M196" t="s">
        <v>14</v>
      </c>
      <c r="N196">
        <v>10</v>
      </c>
      <c r="O196" t="s">
        <v>14</v>
      </c>
      <c r="P196">
        <v>1</v>
      </c>
      <c r="Q196" s="1">
        <v>0.2</v>
      </c>
      <c r="R196" s="1">
        <v>0.3</v>
      </c>
      <c r="S196" s="1">
        <v>0.25</v>
      </c>
    </row>
    <row r="197" spans="1:19" hidden="1" x14ac:dyDescent="0.35">
      <c r="A197" t="s">
        <v>215</v>
      </c>
      <c r="B197" t="s">
        <v>10</v>
      </c>
      <c r="C197" t="s">
        <v>68</v>
      </c>
      <c r="D197" t="s">
        <v>3615</v>
      </c>
      <c r="E197" t="s">
        <v>3614</v>
      </c>
      <c r="F197">
        <v>44580</v>
      </c>
      <c r="G197">
        <v>44608</v>
      </c>
      <c r="H197" t="s">
        <v>16</v>
      </c>
      <c r="J197" t="s">
        <v>69</v>
      </c>
      <c r="K197">
        <v>33.637</v>
      </c>
      <c r="L197">
        <v>20</v>
      </c>
      <c r="M197" t="s">
        <v>14</v>
      </c>
      <c r="N197">
        <v>10</v>
      </c>
      <c r="O197" t="s">
        <v>14</v>
      </c>
      <c r="P197">
        <v>1</v>
      </c>
      <c r="Q197" s="1">
        <v>2.8000000000000003</v>
      </c>
      <c r="R197" s="1">
        <v>4.2</v>
      </c>
      <c r="S197" s="1">
        <v>3.5</v>
      </c>
    </row>
    <row r="198" spans="1:19" hidden="1" x14ac:dyDescent="0.35">
      <c r="A198" t="s">
        <v>216</v>
      </c>
      <c r="B198" t="s">
        <v>10</v>
      </c>
      <c r="C198" t="s">
        <v>68</v>
      </c>
      <c r="D198" t="s">
        <v>3616</v>
      </c>
      <c r="E198" t="s">
        <v>3614</v>
      </c>
      <c r="F198">
        <v>44585</v>
      </c>
      <c r="G198">
        <v>44613</v>
      </c>
      <c r="H198" t="s">
        <v>16</v>
      </c>
      <c r="J198" t="s">
        <v>69</v>
      </c>
      <c r="K198">
        <v>32.957000000000001</v>
      </c>
      <c r="L198">
        <v>20</v>
      </c>
      <c r="M198" t="s">
        <v>14</v>
      </c>
      <c r="N198">
        <v>10</v>
      </c>
      <c r="O198" t="s">
        <v>14</v>
      </c>
      <c r="P198">
        <v>1</v>
      </c>
      <c r="Q198" s="1">
        <v>2.8000000000000003</v>
      </c>
      <c r="R198" s="1">
        <v>4.2</v>
      </c>
      <c r="S198" s="1">
        <v>3.5</v>
      </c>
    </row>
    <row r="199" spans="1:19" hidden="1" x14ac:dyDescent="0.35">
      <c r="A199" t="s">
        <v>217</v>
      </c>
      <c r="B199" t="s">
        <v>10</v>
      </c>
      <c r="C199" t="s">
        <v>68</v>
      </c>
      <c r="D199" t="s">
        <v>3616</v>
      </c>
      <c r="E199" t="s">
        <v>3613</v>
      </c>
      <c r="F199">
        <v>44585</v>
      </c>
      <c r="G199">
        <v>44607</v>
      </c>
      <c r="H199" t="s">
        <v>16</v>
      </c>
      <c r="J199" t="s">
        <v>69</v>
      </c>
      <c r="K199">
        <v>33.076000000000001</v>
      </c>
      <c r="L199">
        <v>20</v>
      </c>
      <c r="M199" t="s">
        <v>14</v>
      </c>
      <c r="N199">
        <v>10</v>
      </c>
      <c r="O199" t="s">
        <v>14</v>
      </c>
      <c r="P199">
        <v>1</v>
      </c>
      <c r="Q199" s="1">
        <v>2.2000000000000002</v>
      </c>
      <c r="R199" s="1">
        <v>3.3</v>
      </c>
      <c r="S199" s="1">
        <v>2.75</v>
      </c>
    </row>
    <row r="200" spans="1:19" hidden="1" x14ac:dyDescent="0.35">
      <c r="A200" t="s">
        <v>218</v>
      </c>
      <c r="B200" t="s">
        <v>10</v>
      </c>
      <c r="C200" t="s">
        <v>68</v>
      </c>
      <c r="D200" t="s">
        <v>3619</v>
      </c>
      <c r="E200" t="s">
        <v>3614</v>
      </c>
      <c r="F200">
        <v>44584</v>
      </c>
      <c r="G200">
        <v>44607</v>
      </c>
      <c r="H200" t="s">
        <v>16</v>
      </c>
      <c r="J200" t="s">
        <v>69</v>
      </c>
      <c r="K200">
        <v>33.195999999999998</v>
      </c>
      <c r="L200">
        <v>20</v>
      </c>
      <c r="M200" t="s">
        <v>14</v>
      </c>
      <c r="N200">
        <v>10</v>
      </c>
      <c r="O200" t="s">
        <v>14</v>
      </c>
      <c r="P200">
        <v>1</v>
      </c>
      <c r="Q200" s="1">
        <v>2.3000000000000003</v>
      </c>
      <c r="R200" s="1">
        <v>3.4499999999999997</v>
      </c>
      <c r="S200" s="1">
        <v>2.875</v>
      </c>
    </row>
    <row r="201" spans="1:19" hidden="1" x14ac:dyDescent="0.35">
      <c r="A201" t="s">
        <v>219</v>
      </c>
      <c r="B201" t="s">
        <v>10</v>
      </c>
      <c r="C201" t="s">
        <v>68</v>
      </c>
      <c r="D201" t="s">
        <v>3615</v>
      </c>
      <c r="E201" t="s">
        <v>3617</v>
      </c>
      <c r="F201">
        <v>44587</v>
      </c>
      <c r="G201">
        <v>44613</v>
      </c>
      <c r="H201" t="s">
        <v>16</v>
      </c>
      <c r="I201" t="s">
        <v>16</v>
      </c>
      <c r="J201" t="s">
        <v>69</v>
      </c>
      <c r="K201">
        <v>30.045999999999999</v>
      </c>
      <c r="L201">
        <v>20</v>
      </c>
      <c r="M201" t="s">
        <v>14</v>
      </c>
      <c r="N201">
        <v>10</v>
      </c>
      <c r="O201" t="s">
        <v>14</v>
      </c>
      <c r="P201">
        <v>1</v>
      </c>
      <c r="Q201" s="1">
        <v>2.6</v>
      </c>
      <c r="R201" s="1">
        <v>3.9</v>
      </c>
      <c r="S201" s="1">
        <v>3.25</v>
      </c>
    </row>
    <row r="202" spans="1:19" hidden="1" x14ac:dyDescent="0.35">
      <c r="A202" t="s">
        <v>220</v>
      </c>
      <c r="B202" t="s">
        <v>10</v>
      </c>
      <c r="C202" t="s">
        <v>68</v>
      </c>
      <c r="D202" t="s">
        <v>3611</v>
      </c>
      <c r="E202" t="s">
        <v>3614</v>
      </c>
      <c r="F202">
        <v>44585</v>
      </c>
      <c r="G202">
        <v>44613</v>
      </c>
      <c r="H202" t="s">
        <v>16</v>
      </c>
      <c r="J202" t="s">
        <v>69</v>
      </c>
      <c r="K202">
        <v>32.728000000000002</v>
      </c>
      <c r="L202">
        <v>20</v>
      </c>
      <c r="M202" t="s">
        <v>14</v>
      </c>
      <c r="N202">
        <v>10</v>
      </c>
      <c r="O202" t="s">
        <v>14</v>
      </c>
      <c r="P202">
        <v>1</v>
      </c>
      <c r="Q202" s="1">
        <v>2.8000000000000003</v>
      </c>
      <c r="R202" s="1">
        <v>4.2</v>
      </c>
      <c r="S202" s="1">
        <v>3.5</v>
      </c>
    </row>
    <row r="203" spans="1:19" hidden="1" x14ac:dyDescent="0.35">
      <c r="A203" t="s">
        <v>221</v>
      </c>
      <c r="B203" t="s">
        <v>10</v>
      </c>
      <c r="C203" t="s">
        <v>68</v>
      </c>
      <c r="D203" t="s">
        <v>3615</v>
      </c>
      <c r="E203" t="s">
        <v>3618</v>
      </c>
      <c r="F203">
        <v>44588</v>
      </c>
      <c r="G203">
        <v>44614</v>
      </c>
      <c r="H203" t="s">
        <v>16</v>
      </c>
      <c r="J203" t="s">
        <v>69</v>
      </c>
      <c r="K203">
        <v>33.781999999999996</v>
      </c>
      <c r="L203">
        <v>20</v>
      </c>
      <c r="M203" t="s">
        <v>14</v>
      </c>
      <c r="N203">
        <v>10</v>
      </c>
      <c r="O203" t="s">
        <v>14</v>
      </c>
      <c r="P203">
        <v>1</v>
      </c>
      <c r="Q203" s="1">
        <v>2.6</v>
      </c>
      <c r="R203" s="1">
        <v>3.9</v>
      </c>
      <c r="S203" s="1">
        <v>3.25</v>
      </c>
    </row>
    <row r="204" spans="1:19" hidden="1" x14ac:dyDescent="0.35">
      <c r="A204" t="s">
        <v>222</v>
      </c>
      <c r="B204" t="s">
        <v>10</v>
      </c>
      <c r="C204" t="s">
        <v>68</v>
      </c>
      <c r="D204" t="s">
        <v>3615</v>
      </c>
      <c r="E204" t="s">
        <v>3618</v>
      </c>
      <c r="F204">
        <v>44587</v>
      </c>
      <c r="G204">
        <v>44613</v>
      </c>
      <c r="H204" t="s">
        <v>16</v>
      </c>
      <c r="I204" t="s">
        <v>16</v>
      </c>
      <c r="J204" t="s">
        <v>69</v>
      </c>
      <c r="K204">
        <v>33.508000000000003</v>
      </c>
      <c r="L204">
        <v>20</v>
      </c>
      <c r="M204" t="s">
        <v>14</v>
      </c>
      <c r="N204">
        <v>10</v>
      </c>
      <c r="O204" t="s">
        <v>14</v>
      </c>
      <c r="P204">
        <v>1</v>
      </c>
      <c r="Q204" s="1">
        <v>2.6</v>
      </c>
      <c r="R204" s="1">
        <v>3.9</v>
      </c>
      <c r="S204" s="1">
        <v>3.25</v>
      </c>
    </row>
    <row r="205" spans="1:19" hidden="1" x14ac:dyDescent="0.35">
      <c r="A205" t="s">
        <v>223</v>
      </c>
      <c r="B205" t="s">
        <v>10</v>
      </c>
      <c r="C205" t="s">
        <v>68</v>
      </c>
      <c r="D205" t="s">
        <v>3619</v>
      </c>
      <c r="E205" t="s">
        <v>3617</v>
      </c>
      <c r="F205">
        <v>44582</v>
      </c>
      <c r="G205">
        <v>44606</v>
      </c>
      <c r="H205" t="s">
        <v>16</v>
      </c>
      <c r="J205" t="s">
        <v>69</v>
      </c>
      <c r="K205">
        <v>32.915999999999997</v>
      </c>
      <c r="L205">
        <v>20</v>
      </c>
      <c r="M205" t="s">
        <v>14</v>
      </c>
      <c r="N205">
        <v>10</v>
      </c>
      <c r="O205" t="s">
        <v>14</v>
      </c>
      <c r="P205">
        <v>1</v>
      </c>
      <c r="Q205" s="1">
        <v>2.4000000000000004</v>
      </c>
      <c r="R205" s="1">
        <v>3.5999999999999996</v>
      </c>
      <c r="S205" s="1">
        <v>3</v>
      </c>
    </row>
    <row r="206" spans="1:19" hidden="1" x14ac:dyDescent="0.35">
      <c r="A206" t="s">
        <v>224</v>
      </c>
      <c r="B206" t="s">
        <v>10</v>
      </c>
      <c r="C206" t="s">
        <v>68</v>
      </c>
      <c r="D206" t="s">
        <v>3619</v>
      </c>
      <c r="E206" t="s">
        <v>3612</v>
      </c>
      <c r="F206">
        <v>44584</v>
      </c>
      <c r="G206">
        <v>44606</v>
      </c>
      <c r="H206" t="s">
        <v>16</v>
      </c>
      <c r="J206" t="s">
        <v>69</v>
      </c>
      <c r="K206">
        <v>29.663</v>
      </c>
      <c r="L206">
        <v>20</v>
      </c>
      <c r="M206" t="s">
        <v>14</v>
      </c>
      <c r="N206">
        <v>10</v>
      </c>
      <c r="O206" t="s">
        <v>14</v>
      </c>
      <c r="P206">
        <v>1</v>
      </c>
      <c r="Q206" s="1">
        <v>2.2000000000000002</v>
      </c>
      <c r="R206" s="1">
        <v>3.3</v>
      </c>
      <c r="S206" s="1">
        <v>2.75</v>
      </c>
    </row>
    <row r="207" spans="1:19" hidden="1" x14ac:dyDescent="0.35">
      <c r="A207" t="s">
        <v>225</v>
      </c>
      <c r="B207" t="s">
        <v>10</v>
      </c>
      <c r="C207" t="s">
        <v>68</v>
      </c>
      <c r="D207" t="s">
        <v>3611</v>
      </c>
      <c r="E207" t="s">
        <v>3618</v>
      </c>
      <c r="F207">
        <v>44588</v>
      </c>
      <c r="G207">
        <v>44613</v>
      </c>
      <c r="H207" t="s">
        <v>16</v>
      </c>
      <c r="I207" t="s">
        <v>16</v>
      </c>
      <c r="J207" t="s">
        <v>69</v>
      </c>
      <c r="K207">
        <v>32.228999999999999</v>
      </c>
      <c r="L207">
        <v>20</v>
      </c>
      <c r="M207" t="s">
        <v>14</v>
      </c>
      <c r="N207">
        <v>10</v>
      </c>
      <c r="O207" t="s">
        <v>14</v>
      </c>
      <c r="P207">
        <v>1</v>
      </c>
      <c r="Q207" s="1">
        <v>2.5</v>
      </c>
      <c r="R207" s="1">
        <v>3.75</v>
      </c>
      <c r="S207" s="1">
        <v>3.125</v>
      </c>
    </row>
    <row r="208" spans="1:19" hidden="1" x14ac:dyDescent="0.35">
      <c r="A208" t="s">
        <v>226</v>
      </c>
      <c r="B208" t="s">
        <v>10</v>
      </c>
      <c r="C208" t="s">
        <v>68</v>
      </c>
      <c r="D208" t="s">
        <v>3619</v>
      </c>
      <c r="E208" t="s">
        <v>3618</v>
      </c>
      <c r="F208">
        <v>44590</v>
      </c>
      <c r="G208">
        <v>44614</v>
      </c>
      <c r="H208" t="s">
        <v>16</v>
      </c>
      <c r="J208" t="s">
        <v>69</v>
      </c>
      <c r="K208">
        <v>32.664000000000001</v>
      </c>
      <c r="L208">
        <v>20</v>
      </c>
      <c r="M208" t="s">
        <v>14</v>
      </c>
      <c r="N208">
        <v>10</v>
      </c>
      <c r="O208" t="s">
        <v>14</v>
      </c>
      <c r="P208">
        <v>1</v>
      </c>
      <c r="Q208" s="1">
        <v>2.4000000000000004</v>
      </c>
      <c r="R208" s="1">
        <v>3.5999999999999996</v>
      </c>
      <c r="S208" s="1">
        <v>3</v>
      </c>
    </row>
    <row r="209" spans="1:19" hidden="1" x14ac:dyDescent="0.35">
      <c r="A209" t="s">
        <v>227</v>
      </c>
      <c r="B209" t="s">
        <v>10</v>
      </c>
      <c r="C209" t="s">
        <v>68</v>
      </c>
      <c r="D209" t="s">
        <v>3616</v>
      </c>
      <c r="E209" t="s">
        <v>3618</v>
      </c>
      <c r="F209">
        <v>44590</v>
      </c>
      <c r="G209">
        <v>44613</v>
      </c>
      <c r="H209" t="s">
        <v>16</v>
      </c>
      <c r="J209" t="s">
        <v>69</v>
      </c>
      <c r="K209">
        <v>30.2</v>
      </c>
      <c r="L209">
        <v>20</v>
      </c>
      <c r="M209" t="s">
        <v>14</v>
      </c>
      <c r="N209">
        <v>10</v>
      </c>
      <c r="O209" t="s">
        <v>14</v>
      </c>
      <c r="P209">
        <v>1</v>
      </c>
      <c r="Q209" s="1">
        <v>2.3000000000000003</v>
      </c>
      <c r="R209" s="1">
        <v>3.4499999999999997</v>
      </c>
      <c r="S209" s="1">
        <v>2.875</v>
      </c>
    </row>
    <row r="210" spans="1:19" hidden="1" x14ac:dyDescent="0.35">
      <c r="A210" t="s">
        <v>228</v>
      </c>
      <c r="B210" t="s">
        <v>10</v>
      </c>
      <c r="C210" t="s">
        <v>68</v>
      </c>
      <c r="D210" t="s">
        <v>3615</v>
      </c>
      <c r="E210" t="s">
        <v>3617</v>
      </c>
      <c r="F210">
        <v>44579</v>
      </c>
      <c r="G210">
        <v>44608</v>
      </c>
      <c r="H210" t="s">
        <v>16</v>
      </c>
      <c r="J210" t="s">
        <v>69</v>
      </c>
      <c r="K210">
        <v>34.204000000000001</v>
      </c>
      <c r="L210">
        <v>20</v>
      </c>
      <c r="M210" t="s">
        <v>14</v>
      </c>
      <c r="N210">
        <v>10</v>
      </c>
      <c r="O210" t="s">
        <v>14</v>
      </c>
      <c r="P210">
        <v>1</v>
      </c>
      <c r="Q210" s="1">
        <v>2.9000000000000004</v>
      </c>
      <c r="R210" s="1">
        <v>4.3499999999999996</v>
      </c>
      <c r="S210" s="1">
        <v>3.625</v>
      </c>
    </row>
    <row r="211" spans="1:19" hidden="1" x14ac:dyDescent="0.35">
      <c r="A211" t="s">
        <v>229</v>
      </c>
      <c r="B211" t="s">
        <v>10</v>
      </c>
      <c r="C211" t="s">
        <v>68</v>
      </c>
      <c r="D211" t="s">
        <v>3616</v>
      </c>
      <c r="E211" t="s">
        <v>3613</v>
      </c>
      <c r="F211">
        <v>44592</v>
      </c>
      <c r="G211">
        <v>44617</v>
      </c>
      <c r="H211" t="s">
        <v>16</v>
      </c>
      <c r="J211" t="s">
        <v>69</v>
      </c>
      <c r="K211">
        <v>33.058</v>
      </c>
      <c r="L211">
        <v>20</v>
      </c>
      <c r="M211" t="s">
        <v>14</v>
      </c>
      <c r="N211">
        <v>10</v>
      </c>
      <c r="O211" t="s">
        <v>14</v>
      </c>
      <c r="P211">
        <v>1</v>
      </c>
      <c r="Q211" s="1">
        <v>2.5</v>
      </c>
      <c r="R211" s="1">
        <v>3.75</v>
      </c>
      <c r="S211" s="1">
        <v>3.125</v>
      </c>
    </row>
    <row r="212" spans="1:19" hidden="1" x14ac:dyDescent="0.35">
      <c r="A212" t="s">
        <v>230</v>
      </c>
      <c r="B212" t="s">
        <v>10</v>
      </c>
      <c r="C212" t="s">
        <v>68</v>
      </c>
      <c r="D212" t="s">
        <v>3615</v>
      </c>
      <c r="E212" t="s">
        <v>3612</v>
      </c>
      <c r="F212">
        <v>44591</v>
      </c>
      <c r="G212">
        <v>44613</v>
      </c>
      <c r="H212" t="s">
        <v>16</v>
      </c>
      <c r="J212" t="s">
        <v>69</v>
      </c>
      <c r="K212">
        <v>29.649000000000001</v>
      </c>
      <c r="L212">
        <v>20</v>
      </c>
      <c r="M212" t="s">
        <v>14</v>
      </c>
      <c r="N212">
        <v>10</v>
      </c>
      <c r="O212" t="s">
        <v>14</v>
      </c>
      <c r="P212">
        <v>1</v>
      </c>
      <c r="Q212" s="1">
        <v>2.2000000000000002</v>
      </c>
      <c r="R212" s="1">
        <v>3.3</v>
      </c>
      <c r="S212" s="1">
        <v>2.75</v>
      </c>
    </row>
    <row r="213" spans="1:19" hidden="1" x14ac:dyDescent="0.35">
      <c r="A213" t="s">
        <v>231</v>
      </c>
      <c r="B213" t="s">
        <v>10</v>
      </c>
      <c r="C213" t="s">
        <v>68</v>
      </c>
      <c r="D213" t="s">
        <v>3620</v>
      </c>
      <c r="E213" t="s">
        <v>3612</v>
      </c>
      <c r="F213">
        <v>44593</v>
      </c>
      <c r="G213">
        <v>44614</v>
      </c>
      <c r="H213" t="s">
        <v>16</v>
      </c>
      <c r="I213" t="s">
        <v>16</v>
      </c>
      <c r="J213" t="s">
        <v>69</v>
      </c>
      <c r="K213">
        <v>29.792999999999999</v>
      </c>
      <c r="L213">
        <v>20</v>
      </c>
      <c r="M213" t="s">
        <v>14</v>
      </c>
      <c r="N213">
        <v>10</v>
      </c>
      <c r="O213" t="s">
        <v>14</v>
      </c>
      <c r="P213">
        <v>1</v>
      </c>
      <c r="Q213" s="1">
        <v>2.1</v>
      </c>
      <c r="R213" s="1">
        <v>3.15</v>
      </c>
      <c r="S213" s="1">
        <v>2.625</v>
      </c>
    </row>
    <row r="214" spans="1:19" hidden="1" x14ac:dyDescent="0.35">
      <c r="A214" t="s">
        <v>232</v>
      </c>
      <c r="B214" t="s">
        <v>10</v>
      </c>
      <c r="C214" t="s">
        <v>68</v>
      </c>
      <c r="D214" t="s">
        <v>3619</v>
      </c>
      <c r="E214" t="s">
        <v>3617</v>
      </c>
      <c r="F214">
        <v>44603</v>
      </c>
      <c r="G214">
        <v>44631</v>
      </c>
      <c r="H214" t="s">
        <v>16</v>
      </c>
      <c r="J214" t="s">
        <v>69</v>
      </c>
      <c r="K214">
        <v>29.242999999999999</v>
      </c>
      <c r="L214">
        <v>20</v>
      </c>
      <c r="M214" t="s">
        <v>14</v>
      </c>
      <c r="N214">
        <v>10</v>
      </c>
      <c r="O214" t="s">
        <v>14</v>
      </c>
      <c r="P214">
        <v>1</v>
      </c>
      <c r="Q214" s="1">
        <v>2.8000000000000003</v>
      </c>
      <c r="R214" s="1">
        <v>4.2</v>
      </c>
      <c r="S214" s="1">
        <v>3.5</v>
      </c>
    </row>
    <row r="215" spans="1:19" hidden="1" x14ac:dyDescent="0.35">
      <c r="A215" t="s">
        <v>233</v>
      </c>
      <c r="B215" t="s">
        <v>10</v>
      </c>
      <c r="C215" t="s">
        <v>68</v>
      </c>
      <c r="D215" t="s">
        <v>3616</v>
      </c>
      <c r="E215" t="s">
        <v>3617</v>
      </c>
      <c r="F215">
        <v>44593</v>
      </c>
      <c r="G215">
        <v>44615</v>
      </c>
      <c r="H215" t="s">
        <v>16</v>
      </c>
      <c r="I215" t="s">
        <v>12</v>
      </c>
      <c r="J215" t="s">
        <v>69</v>
      </c>
      <c r="K215">
        <v>29.64</v>
      </c>
      <c r="L215">
        <v>20</v>
      </c>
      <c r="M215" t="s">
        <v>14</v>
      </c>
      <c r="N215">
        <v>10</v>
      </c>
      <c r="O215" t="s">
        <v>14</v>
      </c>
      <c r="P215">
        <v>1</v>
      </c>
      <c r="Q215" s="1">
        <v>2.2000000000000002</v>
      </c>
      <c r="R215" s="1">
        <v>3.3</v>
      </c>
      <c r="S215" s="1">
        <v>2.75</v>
      </c>
    </row>
    <row r="216" spans="1:19" hidden="1" x14ac:dyDescent="0.35">
      <c r="A216" t="s">
        <v>234</v>
      </c>
      <c r="B216" t="s">
        <v>10</v>
      </c>
      <c r="C216" t="s">
        <v>68</v>
      </c>
      <c r="D216" t="s">
        <v>3616</v>
      </c>
      <c r="E216" t="s">
        <v>3613</v>
      </c>
      <c r="F216">
        <v>44591</v>
      </c>
      <c r="G216">
        <v>44613</v>
      </c>
      <c r="H216" t="s">
        <v>16</v>
      </c>
      <c r="I216" t="s">
        <v>16</v>
      </c>
      <c r="J216" t="s">
        <v>69</v>
      </c>
      <c r="K216">
        <v>29.677</v>
      </c>
      <c r="L216">
        <v>20</v>
      </c>
      <c r="M216" t="s">
        <v>14</v>
      </c>
      <c r="N216">
        <v>10</v>
      </c>
      <c r="O216" t="s">
        <v>14</v>
      </c>
      <c r="P216">
        <v>1</v>
      </c>
      <c r="Q216" s="1">
        <v>2.2000000000000002</v>
      </c>
      <c r="R216" s="1">
        <v>3.3</v>
      </c>
      <c r="S216" s="1">
        <v>2.75</v>
      </c>
    </row>
    <row r="217" spans="1:19" hidden="1" x14ac:dyDescent="0.35">
      <c r="A217" t="s">
        <v>235</v>
      </c>
      <c r="B217" t="s">
        <v>10</v>
      </c>
      <c r="C217" t="s">
        <v>68</v>
      </c>
      <c r="D217" t="s">
        <v>3616</v>
      </c>
      <c r="E217" t="s">
        <v>3614</v>
      </c>
      <c r="F217">
        <v>44597</v>
      </c>
      <c r="G217">
        <v>44627</v>
      </c>
      <c r="H217" t="s">
        <v>16</v>
      </c>
      <c r="J217" t="s">
        <v>69</v>
      </c>
      <c r="K217">
        <v>29.565000000000001</v>
      </c>
      <c r="L217">
        <v>20</v>
      </c>
      <c r="M217" t="s">
        <v>14</v>
      </c>
      <c r="N217">
        <v>10</v>
      </c>
      <c r="O217" t="s">
        <v>14</v>
      </c>
      <c r="P217">
        <v>1</v>
      </c>
      <c r="Q217" s="1">
        <v>3</v>
      </c>
      <c r="R217" s="1">
        <v>4.5</v>
      </c>
      <c r="S217" s="1">
        <v>3.75</v>
      </c>
    </row>
    <row r="218" spans="1:19" hidden="1" x14ac:dyDescent="0.35">
      <c r="A218" t="s">
        <v>236</v>
      </c>
      <c r="B218" t="s">
        <v>10</v>
      </c>
      <c r="C218" t="s">
        <v>68</v>
      </c>
      <c r="D218" t="s">
        <v>3619</v>
      </c>
      <c r="E218" t="s">
        <v>3614</v>
      </c>
      <c r="F218">
        <v>44595</v>
      </c>
      <c r="G218">
        <v>44624</v>
      </c>
      <c r="H218" t="s">
        <v>16</v>
      </c>
      <c r="I218" t="s">
        <v>12</v>
      </c>
      <c r="J218" t="s">
        <v>69</v>
      </c>
      <c r="K218">
        <v>29.611000000000001</v>
      </c>
      <c r="L218">
        <v>20</v>
      </c>
      <c r="M218" t="s">
        <v>14</v>
      </c>
      <c r="N218">
        <v>10</v>
      </c>
      <c r="O218" t="s">
        <v>14</v>
      </c>
      <c r="P218">
        <v>1</v>
      </c>
      <c r="Q218" s="1">
        <v>2.9000000000000004</v>
      </c>
      <c r="R218" s="1">
        <v>4.3499999999999996</v>
      </c>
      <c r="S218" s="1">
        <v>3.625</v>
      </c>
    </row>
    <row r="219" spans="1:19" hidden="1" x14ac:dyDescent="0.35">
      <c r="A219" t="s">
        <v>237</v>
      </c>
      <c r="B219" t="s">
        <v>10</v>
      </c>
      <c r="C219" t="s">
        <v>68</v>
      </c>
      <c r="D219" t="s">
        <v>3615</v>
      </c>
      <c r="E219" t="s">
        <v>3618</v>
      </c>
      <c r="F219">
        <v>44601</v>
      </c>
      <c r="G219">
        <v>44630</v>
      </c>
      <c r="H219" t="s">
        <v>16</v>
      </c>
      <c r="J219" t="s">
        <v>69</v>
      </c>
      <c r="K219">
        <v>30.088000000000001</v>
      </c>
      <c r="L219">
        <v>20</v>
      </c>
      <c r="M219" t="s">
        <v>14</v>
      </c>
      <c r="N219">
        <v>10</v>
      </c>
      <c r="O219" t="s">
        <v>14</v>
      </c>
      <c r="P219">
        <v>1</v>
      </c>
      <c r="Q219" s="1">
        <v>2.9000000000000004</v>
      </c>
      <c r="R219" s="1">
        <v>4.3499999999999996</v>
      </c>
      <c r="S219" s="1">
        <v>3.625</v>
      </c>
    </row>
    <row r="220" spans="1:19" hidden="1" x14ac:dyDescent="0.35">
      <c r="A220" t="s">
        <v>238</v>
      </c>
      <c r="B220" t="s">
        <v>10</v>
      </c>
      <c r="C220" t="s">
        <v>68</v>
      </c>
      <c r="D220" t="s">
        <v>3619</v>
      </c>
      <c r="E220" t="s">
        <v>3618</v>
      </c>
      <c r="F220">
        <v>44600</v>
      </c>
      <c r="G220">
        <v>44627</v>
      </c>
      <c r="H220" t="s">
        <v>16</v>
      </c>
      <c r="I220" t="s">
        <v>16</v>
      </c>
      <c r="J220" t="s">
        <v>69</v>
      </c>
      <c r="K220">
        <v>30.181999999999999</v>
      </c>
      <c r="L220">
        <v>20</v>
      </c>
      <c r="M220" t="s">
        <v>14</v>
      </c>
      <c r="N220">
        <v>10</v>
      </c>
      <c r="O220" t="s">
        <v>14</v>
      </c>
      <c r="P220">
        <v>1</v>
      </c>
      <c r="Q220" s="1">
        <v>2.7</v>
      </c>
      <c r="R220" s="1">
        <v>4.05</v>
      </c>
      <c r="S220" s="1">
        <v>3.375</v>
      </c>
    </row>
    <row r="221" spans="1:19" hidden="1" x14ac:dyDescent="0.35">
      <c r="A221" t="s">
        <v>239</v>
      </c>
      <c r="B221" t="s">
        <v>10</v>
      </c>
      <c r="C221" t="s">
        <v>68</v>
      </c>
      <c r="D221" t="s">
        <v>3615</v>
      </c>
      <c r="E221" t="s">
        <v>3618</v>
      </c>
      <c r="F221">
        <v>44592</v>
      </c>
      <c r="G221">
        <v>44614</v>
      </c>
      <c r="H221" t="s">
        <v>16</v>
      </c>
      <c r="J221" t="s">
        <v>69</v>
      </c>
      <c r="K221">
        <v>30.248000000000001</v>
      </c>
      <c r="L221">
        <v>20</v>
      </c>
      <c r="M221" t="s">
        <v>14</v>
      </c>
      <c r="N221">
        <v>10</v>
      </c>
      <c r="O221" t="s">
        <v>14</v>
      </c>
      <c r="P221">
        <v>1</v>
      </c>
      <c r="Q221" s="1">
        <v>2.2000000000000002</v>
      </c>
      <c r="R221" s="1">
        <v>3.3</v>
      </c>
      <c r="S221" s="1">
        <v>2.75</v>
      </c>
    </row>
    <row r="222" spans="1:19" hidden="1" x14ac:dyDescent="0.35">
      <c r="A222" t="s">
        <v>240</v>
      </c>
      <c r="B222" t="s">
        <v>10</v>
      </c>
      <c r="C222" t="s">
        <v>68</v>
      </c>
      <c r="D222" t="s">
        <v>3619</v>
      </c>
      <c r="E222" t="s">
        <v>3617</v>
      </c>
      <c r="F222">
        <v>44600</v>
      </c>
      <c r="G222">
        <v>44627</v>
      </c>
      <c r="H222" t="s">
        <v>16</v>
      </c>
      <c r="J222" t="s">
        <v>69</v>
      </c>
      <c r="K222">
        <v>29.934000000000001</v>
      </c>
      <c r="L222">
        <v>20</v>
      </c>
      <c r="M222" t="s">
        <v>14</v>
      </c>
      <c r="N222">
        <v>10</v>
      </c>
      <c r="O222" t="s">
        <v>14</v>
      </c>
      <c r="P222">
        <v>1</v>
      </c>
      <c r="Q222" s="1">
        <v>2.7</v>
      </c>
      <c r="R222" s="1">
        <v>4.05</v>
      </c>
      <c r="S222" s="1">
        <v>3.375</v>
      </c>
    </row>
    <row r="223" spans="1:19" hidden="1" x14ac:dyDescent="0.35">
      <c r="A223" t="s">
        <v>241</v>
      </c>
      <c r="B223" t="s">
        <v>10</v>
      </c>
      <c r="C223" t="s">
        <v>68</v>
      </c>
      <c r="D223" t="s">
        <v>3620</v>
      </c>
      <c r="E223" t="s">
        <v>3617</v>
      </c>
      <c r="F223">
        <v>44596</v>
      </c>
      <c r="G223">
        <v>44627</v>
      </c>
      <c r="H223" t="s">
        <v>16</v>
      </c>
      <c r="I223" t="s">
        <v>16</v>
      </c>
      <c r="J223" t="s">
        <v>69</v>
      </c>
      <c r="K223">
        <v>29.838999999999999</v>
      </c>
      <c r="L223">
        <v>20</v>
      </c>
      <c r="M223" t="s">
        <v>14</v>
      </c>
      <c r="N223">
        <v>10</v>
      </c>
      <c r="O223" t="s">
        <v>14</v>
      </c>
      <c r="P223">
        <v>1</v>
      </c>
      <c r="Q223" s="1">
        <v>3.1</v>
      </c>
      <c r="R223" s="1">
        <v>4.6499999999999995</v>
      </c>
      <c r="S223" s="1">
        <v>3.875</v>
      </c>
    </row>
    <row r="224" spans="1:19" hidden="1" x14ac:dyDescent="0.35">
      <c r="A224" t="s">
        <v>242</v>
      </c>
      <c r="B224" t="s">
        <v>10</v>
      </c>
      <c r="C224" t="s">
        <v>68</v>
      </c>
      <c r="D224" t="s">
        <v>3615</v>
      </c>
      <c r="E224" t="s">
        <v>3617</v>
      </c>
      <c r="F224">
        <v>44601</v>
      </c>
      <c r="G224">
        <v>44636</v>
      </c>
      <c r="H224" t="s">
        <v>16</v>
      </c>
      <c r="I224" t="s">
        <v>12</v>
      </c>
      <c r="J224" t="s">
        <v>69</v>
      </c>
      <c r="K224">
        <v>29.731999999999999</v>
      </c>
      <c r="L224">
        <v>20</v>
      </c>
      <c r="M224" t="s">
        <v>14</v>
      </c>
      <c r="N224">
        <v>10</v>
      </c>
      <c r="O224" t="s">
        <v>14</v>
      </c>
      <c r="P224">
        <v>1</v>
      </c>
      <c r="Q224" s="1">
        <v>3.5</v>
      </c>
      <c r="R224" s="1">
        <v>5.25</v>
      </c>
      <c r="S224" s="1">
        <v>4.375</v>
      </c>
    </row>
    <row r="225" spans="1:19" hidden="1" x14ac:dyDescent="0.35">
      <c r="A225" t="s">
        <v>243</v>
      </c>
      <c r="B225" t="s">
        <v>10</v>
      </c>
      <c r="C225" t="s">
        <v>68</v>
      </c>
      <c r="D225" t="s">
        <v>3616</v>
      </c>
      <c r="E225" t="s">
        <v>3614</v>
      </c>
      <c r="F225">
        <v>44591</v>
      </c>
      <c r="G225">
        <v>44613</v>
      </c>
      <c r="H225" t="s">
        <v>16</v>
      </c>
      <c r="I225" t="s">
        <v>16</v>
      </c>
      <c r="J225" t="s">
        <v>69</v>
      </c>
      <c r="K225">
        <v>30.234000000000002</v>
      </c>
      <c r="L225">
        <v>20</v>
      </c>
      <c r="M225" t="s">
        <v>14</v>
      </c>
      <c r="N225">
        <v>10</v>
      </c>
      <c r="O225" t="s">
        <v>14</v>
      </c>
      <c r="P225">
        <v>1</v>
      </c>
      <c r="Q225" s="1">
        <v>2.2000000000000002</v>
      </c>
      <c r="R225" s="1">
        <v>3.3</v>
      </c>
      <c r="S225" s="1">
        <v>2.75</v>
      </c>
    </row>
    <row r="226" spans="1:19" hidden="1" x14ac:dyDescent="0.35">
      <c r="A226" t="s">
        <v>244</v>
      </c>
      <c r="B226" t="s">
        <v>10</v>
      </c>
      <c r="C226" t="s">
        <v>68</v>
      </c>
      <c r="D226" t="s">
        <v>3615</v>
      </c>
      <c r="E226" t="s">
        <v>3614</v>
      </c>
      <c r="F226">
        <v>44601</v>
      </c>
      <c r="G226">
        <v>44631</v>
      </c>
      <c r="H226" t="s">
        <v>16</v>
      </c>
      <c r="I226" t="s">
        <v>12</v>
      </c>
      <c r="J226" t="s">
        <v>69</v>
      </c>
      <c r="K226">
        <v>32.457999999999998</v>
      </c>
      <c r="L226">
        <v>20</v>
      </c>
      <c r="M226" t="s">
        <v>14</v>
      </c>
      <c r="N226">
        <v>10</v>
      </c>
      <c r="O226" t="s">
        <v>14</v>
      </c>
      <c r="P226">
        <v>1</v>
      </c>
      <c r="Q226" s="1">
        <v>3</v>
      </c>
      <c r="R226" s="1">
        <v>4.5</v>
      </c>
      <c r="S226" s="1">
        <v>3.75</v>
      </c>
    </row>
    <row r="227" spans="1:19" hidden="1" x14ac:dyDescent="0.35">
      <c r="A227" t="s">
        <v>245</v>
      </c>
      <c r="B227" t="s">
        <v>10</v>
      </c>
      <c r="C227" t="s">
        <v>68</v>
      </c>
      <c r="D227" t="s">
        <v>3615</v>
      </c>
      <c r="E227" t="s">
        <v>3613</v>
      </c>
      <c r="F227">
        <v>44600</v>
      </c>
      <c r="G227">
        <v>44627</v>
      </c>
      <c r="H227" t="s">
        <v>16</v>
      </c>
      <c r="J227" t="s">
        <v>69</v>
      </c>
      <c r="K227">
        <v>34.084000000000003</v>
      </c>
      <c r="L227">
        <v>20</v>
      </c>
      <c r="M227" t="s">
        <v>14</v>
      </c>
      <c r="N227">
        <v>10</v>
      </c>
      <c r="O227" t="s">
        <v>14</v>
      </c>
      <c r="P227">
        <v>1</v>
      </c>
      <c r="Q227" s="1">
        <v>2.7</v>
      </c>
      <c r="R227" s="1">
        <v>4.05</v>
      </c>
      <c r="S227" s="1">
        <v>3.375</v>
      </c>
    </row>
    <row r="228" spans="1:19" hidden="1" x14ac:dyDescent="0.35">
      <c r="A228" t="s">
        <v>246</v>
      </c>
      <c r="B228" t="s">
        <v>10</v>
      </c>
      <c r="C228" t="s">
        <v>68</v>
      </c>
      <c r="D228" t="s">
        <v>3620</v>
      </c>
      <c r="E228" t="s">
        <v>3614</v>
      </c>
      <c r="F228">
        <v>44580</v>
      </c>
      <c r="G228">
        <v>44608</v>
      </c>
      <c r="H228" t="s">
        <v>16</v>
      </c>
      <c r="I228" t="s">
        <v>16</v>
      </c>
      <c r="J228" t="s">
        <v>13</v>
      </c>
      <c r="K228">
        <v>33.637</v>
      </c>
      <c r="L228">
        <v>600</v>
      </c>
      <c r="M228" t="s">
        <v>14</v>
      </c>
      <c r="N228">
        <v>300</v>
      </c>
      <c r="O228" t="s">
        <v>14</v>
      </c>
      <c r="P228">
        <v>1</v>
      </c>
      <c r="Q228" s="1">
        <v>2.8000000000000003</v>
      </c>
      <c r="R228" s="1">
        <v>4.2</v>
      </c>
      <c r="S228" s="1">
        <v>3.5</v>
      </c>
    </row>
    <row r="229" spans="1:19" hidden="1" x14ac:dyDescent="0.35">
      <c r="A229" t="s">
        <v>247</v>
      </c>
      <c r="B229" t="s">
        <v>10</v>
      </c>
      <c r="C229" t="s">
        <v>68</v>
      </c>
      <c r="D229" t="s">
        <v>3616</v>
      </c>
      <c r="E229" t="s">
        <v>3613</v>
      </c>
      <c r="F229">
        <v>44585</v>
      </c>
      <c r="G229">
        <v>44613</v>
      </c>
      <c r="H229" t="s">
        <v>16</v>
      </c>
      <c r="I229" t="s">
        <v>16</v>
      </c>
      <c r="J229" t="s">
        <v>13</v>
      </c>
      <c r="K229">
        <v>32.957000000000001</v>
      </c>
      <c r="L229">
        <v>600</v>
      </c>
      <c r="M229" t="s">
        <v>14</v>
      </c>
      <c r="N229">
        <v>300</v>
      </c>
      <c r="O229" t="s">
        <v>14</v>
      </c>
      <c r="P229">
        <v>1</v>
      </c>
      <c r="Q229" s="1">
        <v>2.8000000000000003</v>
      </c>
      <c r="R229" s="1">
        <v>4.2</v>
      </c>
      <c r="S229" s="1">
        <v>3.5</v>
      </c>
    </row>
    <row r="230" spans="1:19" hidden="1" x14ac:dyDescent="0.35">
      <c r="A230" t="s">
        <v>248</v>
      </c>
      <c r="B230" t="s">
        <v>10</v>
      </c>
      <c r="C230" t="s">
        <v>68</v>
      </c>
      <c r="D230" t="s">
        <v>3615</v>
      </c>
      <c r="E230" t="s">
        <v>3614</v>
      </c>
      <c r="F230">
        <v>44585</v>
      </c>
      <c r="G230">
        <v>44607</v>
      </c>
      <c r="H230" t="s">
        <v>16</v>
      </c>
      <c r="I230" t="s">
        <v>16</v>
      </c>
      <c r="J230" t="s">
        <v>13</v>
      </c>
      <c r="K230">
        <v>33.076000000000001</v>
      </c>
      <c r="L230">
        <v>600</v>
      </c>
      <c r="M230" t="s">
        <v>14</v>
      </c>
      <c r="N230">
        <v>300</v>
      </c>
      <c r="O230" t="s">
        <v>14</v>
      </c>
      <c r="P230">
        <v>1</v>
      </c>
      <c r="Q230" s="1">
        <v>2.2000000000000002</v>
      </c>
      <c r="R230" s="1">
        <v>3.3</v>
      </c>
      <c r="S230" s="1">
        <v>2.75</v>
      </c>
    </row>
    <row r="231" spans="1:19" hidden="1" x14ac:dyDescent="0.35">
      <c r="A231" t="s">
        <v>249</v>
      </c>
      <c r="B231" t="s">
        <v>10</v>
      </c>
      <c r="C231" t="s">
        <v>68</v>
      </c>
      <c r="D231" t="s">
        <v>3616</v>
      </c>
      <c r="E231" t="s">
        <v>3613</v>
      </c>
      <c r="F231">
        <v>44584</v>
      </c>
      <c r="G231">
        <v>44607</v>
      </c>
      <c r="H231" t="s">
        <v>16</v>
      </c>
      <c r="I231" t="s">
        <v>12</v>
      </c>
      <c r="J231" t="s">
        <v>13</v>
      </c>
      <c r="K231">
        <v>33.195999999999998</v>
      </c>
      <c r="L231">
        <v>600</v>
      </c>
      <c r="M231" t="s">
        <v>14</v>
      </c>
      <c r="N231">
        <v>300</v>
      </c>
      <c r="O231" t="s">
        <v>14</v>
      </c>
      <c r="P231">
        <v>1</v>
      </c>
      <c r="Q231" s="1">
        <v>2.3000000000000003</v>
      </c>
      <c r="R231" s="1">
        <v>3.4499999999999997</v>
      </c>
      <c r="S231" s="1">
        <v>2.875</v>
      </c>
    </row>
    <row r="232" spans="1:19" hidden="1" x14ac:dyDescent="0.35">
      <c r="A232" t="s">
        <v>250</v>
      </c>
      <c r="B232" t="s">
        <v>10</v>
      </c>
      <c r="C232" t="s">
        <v>68</v>
      </c>
      <c r="D232" t="s">
        <v>3611</v>
      </c>
      <c r="E232" t="s">
        <v>3613</v>
      </c>
      <c r="F232">
        <v>44587</v>
      </c>
      <c r="G232">
        <v>44613</v>
      </c>
      <c r="H232" t="s">
        <v>16</v>
      </c>
      <c r="I232" t="s">
        <v>16</v>
      </c>
      <c r="J232" t="s">
        <v>13</v>
      </c>
      <c r="K232">
        <v>30.045999999999999</v>
      </c>
      <c r="L232">
        <v>600</v>
      </c>
      <c r="M232" t="s">
        <v>14</v>
      </c>
      <c r="N232">
        <v>300</v>
      </c>
      <c r="O232" t="s">
        <v>14</v>
      </c>
      <c r="P232">
        <v>1</v>
      </c>
      <c r="Q232" s="1">
        <v>2.6</v>
      </c>
      <c r="R232" s="1">
        <v>3.9</v>
      </c>
      <c r="S232" s="1">
        <v>3.25</v>
      </c>
    </row>
    <row r="233" spans="1:19" hidden="1" x14ac:dyDescent="0.35">
      <c r="A233" t="s">
        <v>251</v>
      </c>
      <c r="B233" t="s">
        <v>10</v>
      </c>
      <c r="C233" t="s">
        <v>68</v>
      </c>
      <c r="D233" t="s">
        <v>3615</v>
      </c>
      <c r="E233" t="s">
        <v>3617</v>
      </c>
      <c r="F233">
        <v>44585</v>
      </c>
      <c r="G233">
        <v>44613</v>
      </c>
      <c r="H233" t="s">
        <v>16</v>
      </c>
      <c r="I233" t="s">
        <v>16</v>
      </c>
      <c r="J233" t="s">
        <v>13</v>
      </c>
      <c r="K233">
        <v>32.728000000000002</v>
      </c>
      <c r="L233">
        <v>600</v>
      </c>
      <c r="M233" t="s">
        <v>14</v>
      </c>
      <c r="N233">
        <v>300</v>
      </c>
      <c r="O233" t="s">
        <v>14</v>
      </c>
      <c r="P233">
        <v>1</v>
      </c>
      <c r="Q233" s="1">
        <v>2.8000000000000003</v>
      </c>
      <c r="R233" s="1">
        <v>4.2</v>
      </c>
      <c r="S233" s="1">
        <v>3.5</v>
      </c>
    </row>
    <row r="234" spans="1:19" hidden="1" x14ac:dyDescent="0.35">
      <c r="A234" t="s">
        <v>252</v>
      </c>
      <c r="B234" t="s">
        <v>10</v>
      </c>
      <c r="C234" t="s">
        <v>68</v>
      </c>
      <c r="D234" t="s">
        <v>3616</v>
      </c>
      <c r="E234" t="s">
        <v>3612</v>
      </c>
      <c r="F234">
        <v>44588</v>
      </c>
      <c r="G234">
        <v>44614</v>
      </c>
      <c r="H234" t="s">
        <v>16</v>
      </c>
      <c r="I234" t="s">
        <v>16</v>
      </c>
      <c r="J234" t="s">
        <v>13</v>
      </c>
      <c r="K234">
        <v>33.781999999999996</v>
      </c>
      <c r="L234">
        <v>600</v>
      </c>
      <c r="M234" t="s">
        <v>14</v>
      </c>
      <c r="N234">
        <v>300</v>
      </c>
      <c r="O234" t="s">
        <v>14</v>
      </c>
      <c r="P234">
        <v>1</v>
      </c>
      <c r="Q234" s="1">
        <v>2.6</v>
      </c>
      <c r="R234" s="1">
        <v>3.9</v>
      </c>
      <c r="S234" s="1">
        <v>3.25</v>
      </c>
    </row>
    <row r="235" spans="1:19" hidden="1" x14ac:dyDescent="0.35">
      <c r="A235" t="s">
        <v>253</v>
      </c>
      <c r="B235" t="s">
        <v>10</v>
      </c>
      <c r="C235" t="s">
        <v>68</v>
      </c>
      <c r="D235" t="s">
        <v>3620</v>
      </c>
      <c r="E235" t="s">
        <v>3612</v>
      </c>
      <c r="F235">
        <v>44587</v>
      </c>
      <c r="G235">
        <v>44613</v>
      </c>
      <c r="H235" t="s">
        <v>16</v>
      </c>
      <c r="I235" t="s">
        <v>16</v>
      </c>
      <c r="J235" t="s">
        <v>13</v>
      </c>
      <c r="K235">
        <v>33.508000000000003</v>
      </c>
      <c r="L235">
        <v>600</v>
      </c>
      <c r="M235" t="s">
        <v>14</v>
      </c>
      <c r="N235">
        <v>300</v>
      </c>
      <c r="O235" t="s">
        <v>14</v>
      </c>
      <c r="P235">
        <v>1</v>
      </c>
      <c r="Q235" s="1">
        <v>2.6</v>
      </c>
      <c r="R235" s="1">
        <v>3.9</v>
      </c>
      <c r="S235" s="1">
        <v>3.25</v>
      </c>
    </row>
    <row r="236" spans="1:19" hidden="1" x14ac:dyDescent="0.35">
      <c r="A236" t="s">
        <v>254</v>
      </c>
      <c r="B236" t="s">
        <v>10</v>
      </c>
      <c r="C236" t="s">
        <v>68</v>
      </c>
      <c r="D236" t="s">
        <v>3619</v>
      </c>
      <c r="E236" t="s">
        <v>3618</v>
      </c>
      <c r="F236">
        <v>44582</v>
      </c>
      <c r="G236">
        <v>44606</v>
      </c>
      <c r="H236" t="s">
        <v>16</v>
      </c>
      <c r="I236" t="s">
        <v>16</v>
      </c>
      <c r="J236" t="s">
        <v>13</v>
      </c>
      <c r="K236">
        <v>32.915999999999997</v>
      </c>
      <c r="L236">
        <v>600</v>
      </c>
      <c r="M236" t="s">
        <v>14</v>
      </c>
      <c r="N236">
        <v>300</v>
      </c>
      <c r="O236" t="s">
        <v>14</v>
      </c>
      <c r="P236">
        <v>1</v>
      </c>
      <c r="Q236" s="1">
        <v>2.4000000000000004</v>
      </c>
      <c r="R236" s="1">
        <v>3.5999999999999996</v>
      </c>
      <c r="S236" s="1">
        <v>3</v>
      </c>
    </row>
    <row r="237" spans="1:19" hidden="1" x14ac:dyDescent="0.35">
      <c r="A237" t="s">
        <v>255</v>
      </c>
      <c r="B237" t="s">
        <v>10</v>
      </c>
      <c r="C237" t="s">
        <v>68</v>
      </c>
      <c r="D237" t="s">
        <v>3611</v>
      </c>
      <c r="E237" t="s">
        <v>3614</v>
      </c>
      <c r="F237">
        <v>44584</v>
      </c>
      <c r="G237">
        <v>44606</v>
      </c>
      <c r="H237" t="s">
        <v>16</v>
      </c>
      <c r="I237" t="s">
        <v>16</v>
      </c>
      <c r="J237" t="s">
        <v>13</v>
      </c>
      <c r="K237">
        <v>29.663</v>
      </c>
      <c r="L237">
        <v>600</v>
      </c>
      <c r="M237" t="s">
        <v>14</v>
      </c>
      <c r="N237">
        <v>300</v>
      </c>
      <c r="O237" t="s">
        <v>14</v>
      </c>
      <c r="P237">
        <v>1</v>
      </c>
      <c r="Q237" s="1">
        <v>2.2000000000000002</v>
      </c>
      <c r="R237" s="1">
        <v>3.3</v>
      </c>
      <c r="S237" s="1">
        <v>2.75</v>
      </c>
    </row>
    <row r="238" spans="1:19" hidden="1" x14ac:dyDescent="0.35">
      <c r="A238" t="s">
        <v>256</v>
      </c>
      <c r="B238" t="s">
        <v>10</v>
      </c>
      <c r="C238" t="s">
        <v>68</v>
      </c>
      <c r="D238" t="s">
        <v>3615</v>
      </c>
      <c r="E238" t="s">
        <v>3612</v>
      </c>
      <c r="F238">
        <v>44588</v>
      </c>
      <c r="G238">
        <v>44613</v>
      </c>
      <c r="H238" t="s">
        <v>16</v>
      </c>
      <c r="I238" t="s">
        <v>16</v>
      </c>
      <c r="J238" t="s">
        <v>13</v>
      </c>
      <c r="K238">
        <v>32.228999999999999</v>
      </c>
      <c r="L238">
        <v>600</v>
      </c>
      <c r="M238" t="s">
        <v>14</v>
      </c>
      <c r="N238">
        <v>300</v>
      </c>
      <c r="O238" t="s">
        <v>14</v>
      </c>
      <c r="P238">
        <v>1</v>
      </c>
      <c r="Q238" s="1">
        <v>2.5</v>
      </c>
      <c r="R238" s="1">
        <v>3.75</v>
      </c>
      <c r="S238" s="1">
        <v>3.125</v>
      </c>
    </row>
    <row r="239" spans="1:19" hidden="1" x14ac:dyDescent="0.35">
      <c r="A239" t="s">
        <v>257</v>
      </c>
      <c r="B239" t="s">
        <v>10</v>
      </c>
      <c r="C239" t="s">
        <v>68</v>
      </c>
      <c r="D239" t="s">
        <v>3611</v>
      </c>
      <c r="E239" t="s">
        <v>3612</v>
      </c>
      <c r="F239">
        <v>44590</v>
      </c>
      <c r="G239">
        <v>44614</v>
      </c>
      <c r="H239" t="s">
        <v>16</v>
      </c>
      <c r="I239" t="s">
        <v>16</v>
      </c>
      <c r="J239" t="s">
        <v>13</v>
      </c>
      <c r="K239">
        <v>32.664000000000001</v>
      </c>
      <c r="L239">
        <v>600</v>
      </c>
      <c r="M239" t="s">
        <v>14</v>
      </c>
      <c r="N239">
        <v>300</v>
      </c>
      <c r="O239" t="s">
        <v>14</v>
      </c>
      <c r="P239">
        <v>1</v>
      </c>
      <c r="Q239" s="1">
        <v>2.4000000000000004</v>
      </c>
      <c r="R239" s="1">
        <v>3.5999999999999996</v>
      </c>
      <c r="S239" s="1">
        <v>3</v>
      </c>
    </row>
    <row r="240" spans="1:19" hidden="1" x14ac:dyDescent="0.35">
      <c r="A240" t="s">
        <v>258</v>
      </c>
      <c r="B240" t="s">
        <v>10</v>
      </c>
      <c r="C240" t="s">
        <v>68</v>
      </c>
      <c r="D240" t="s">
        <v>3611</v>
      </c>
      <c r="E240" t="s">
        <v>3618</v>
      </c>
      <c r="F240">
        <v>44590</v>
      </c>
      <c r="G240">
        <v>44613</v>
      </c>
      <c r="H240" t="s">
        <v>16</v>
      </c>
      <c r="I240" t="s">
        <v>16</v>
      </c>
      <c r="J240" t="s">
        <v>13</v>
      </c>
      <c r="K240">
        <v>30.2</v>
      </c>
      <c r="L240">
        <v>600</v>
      </c>
      <c r="M240" t="s">
        <v>14</v>
      </c>
      <c r="N240">
        <v>300</v>
      </c>
      <c r="O240" t="s">
        <v>14</v>
      </c>
      <c r="P240">
        <v>1</v>
      </c>
      <c r="Q240" s="1">
        <v>2.3000000000000003</v>
      </c>
      <c r="R240" s="1">
        <v>3.4499999999999997</v>
      </c>
      <c r="S240" s="1">
        <v>2.875</v>
      </c>
    </row>
    <row r="241" spans="1:19" hidden="1" x14ac:dyDescent="0.35">
      <c r="A241" t="s">
        <v>259</v>
      </c>
      <c r="B241" t="s">
        <v>10</v>
      </c>
      <c r="C241" t="s">
        <v>68</v>
      </c>
      <c r="D241" t="s">
        <v>3615</v>
      </c>
      <c r="E241" t="s">
        <v>3613</v>
      </c>
      <c r="F241">
        <v>44579</v>
      </c>
      <c r="G241">
        <v>44608</v>
      </c>
      <c r="H241" t="s">
        <v>16</v>
      </c>
      <c r="I241" t="s">
        <v>16</v>
      </c>
      <c r="J241" t="s">
        <v>13</v>
      </c>
      <c r="K241">
        <v>34.204000000000001</v>
      </c>
      <c r="L241">
        <v>600</v>
      </c>
      <c r="M241" t="s">
        <v>14</v>
      </c>
      <c r="N241">
        <v>300</v>
      </c>
      <c r="O241" t="s">
        <v>14</v>
      </c>
      <c r="P241">
        <v>1</v>
      </c>
      <c r="Q241" s="1">
        <v>2.9000000000000004</v>
      </c>
      <c r="R241" s="1">
        <v>4.3499999999999996</v>
      </c>
      <c r="S241" s="1">
        <v>3.625</v>
      </c>
    </row>
    <row r="242" spans="1:19" hidden="1" x14ac:dyDescent="0.35">
      <c r="A242" t="s">
        <v>260</v>
      </c>
      <c r="B242" t="s">
        <v>10</v>
      </c>
      <c r="C242" t="s">
        <v>68</v>
      </c>
      <c r="D242" t="s">
        <v>3611</v>
      </c>
      <c r="E242" t="s">
        <v>3612</v>
      </c>
      <c r="F242">
        <v>44592</v>
      </c>
      <c r="G242">
        <v>44617</v>
      </c>
      <c r="H242" t="s">
        <v>16</v>
      </c>
      <c r="I242" t="s">
        <v>16</v>
      </c>
      <c r="J242" t="s">
        <v>13</v>
      </c>
      <c r="K242">
        <v>33.058</v>
      </c>
      <c r="L242">
        <v>600</v>
      </c>
      <c r="M242" t="s">
        <v>14</v>
      </c>
      <c r="N242">
        <v>300</v>
      </c>
      <c r="O242" t="s">
        <v>14</v>
      </c>
      <c r="P242">
        <v>1</v>
      </c>
      <c r="Q242" s="1">
        <v>2.5</v>
      </c>
      <c r="R242" s="1">
        <v>3.75</v>
      </c>
      <c r="S242" s="1">
        <v>3.125</v>
      </c>
    </row>
    <row r="243" spans="1:19" hidden="1" x14ac:dyDescent="0.35">
      <c r="A243" t="s">
        <v>261</v>
      </c>
      <c r="B243" t="s">
        <v>10</v>
      </c>
      <c r="C243" t="s">
        <v>68</v>
      </c>
      <c r="D243" t="s">
        <v>3620</v>
      </c>
      <c r="E243" t="s">
        <v>3618</v>
      </c>
      <c r="F243">
        <v>44591</v>
      </c>
      <c r="G243">
        <v>44613</v>
      </c>
      <c r="H243" t="s">
        <v>16</v>
      </c>
      <c r="I243" t="s">
        <v>16</v>
      </c>
      <c r="J243" t="s">
        <v>13</v>
      </c>
      <c r="K243">
        <v>29.649000000000001</v>
      </c>
      <c r="L243">
        <v>600</v>
      </c>
      <c r="M243" t="s">
        <v>14</v>
      </c>
      <c r="N243">
        <v>300</v>
      </c>
      <c r="O243" t="s">
        <v>14</v>
      </c>
      <c r="P243">
        <v>1</v>
      </c>
      <c r="Q243" s="1">
        <v>2.2000000000000002</v>
      </c>
      <c r="R243" s="1">
        <v>3.3</v>
      </c>
      <c r="S243" s="1">
        <v>2.75</v>
      </c>
    </row>
    <row r="244" spans="1:19" hidden="1" x14ac:dyDescent="0.35">
      <c r="A244" t="s">
        <v>262</v>
      </c>
      <c r="B244" t="s">
        <v>10</v>
      </c>
      <c r="C244" t="s">
        <v>68</v>
      </c>
      <c r="D244" t="s">
        <v>3619</v>
      </c>
      <c r="E244" t="s">
        <v>3614</v>
      </c>
      <c r="F244">
        <v>44593</v>
      </c>
      <c r="G244">
        <v>44614</v>
      </c>
      <c r="H244" t="s">
        <v>16</v>
      </c>
      <c r="I244" t="s">
        <v>16</v>
      </c>
      <c r="J244" t="s">
        <v>13</v>
      </c>
      <c r="K244">
        <v>29.792999999999999</v>
      </c>
      <c r="L244">
        <v>600</v>
      </c>
      <c r="M244" t="s">
        <v>14</v>
      </c>
      <c r="N244">
        <v>300</v>
      </c>
      <c r="O244" t="s">
        <v>14</v>
      </c>
      <c r="P244">
        <v>1</v>
      </c>
      <c r="Q244" s="1">
        <v>2.1</v>
      </c>
      <c r="R244" s="1">
        <v>3.15</v>
      </c>
      <c r="S244" s="1">
        <v>2.625</v>
      </c>
    </row>
    <row r="245" spans="1:19" hidden="1" x14ac:dyDescent="0.35">
      <c r="A245" t="s">
        <v>263</v>
      </c>
      <c r="B245" t="s">
        <v>10</v>
      </c>
      <c r="C245" t="s">
        <v>68</v>
      </c>
      <c r="D245" t="s">
        <v>3620</v>
      </c>
      <c r="E245" t="s">
        <v>3618</v>
      </c>
      <c r="F245">
        <v>44603</v>
      </c>
      <c r="G245">
        <v>44631</v>
      </c>
      <c r="H245" t="s">
        <v>16</v>
      </c>
      <c r="I245" t="s">
        <v>12</v>
      </c>
      <c r="J245" t="s">
        <v>13</v>
      </c>
      <c r="K245">
        <v>29.242999999999999</v>
      </c>
      <c r="L245">
        <v>600</v>
      </c>
      <c r="M245" t="s">
        <v>14</v>
      </c>
      <c r="N245">
        <v>300</v>
      </c>
      <c r="O245" t="s">
        <v>14</v>
      </c>
      <c r="P245">
        <v>1</v>
      </c>
      <c r="Q245" s="1">
        <v>2.8000000000000003</v>
      </c>
      <c r="R245" s="1">
        <v>4.2</v>
      </c>
      <c r="S245" s="1">
        <v>3.5</v>
      </c>
    </row>
    <row r="246" spans="1:19" hidden="1" x14ac:dyDescent="0.35">
      <c r="A246" t="s">
        <v>264</v>
      </c>
      <c r="B246" t="s">
        <v>10</v>
      </c>
      <c r="C246" t="s">
        <v>68</v>
      </c>
      <c r="D246" t="s">
        <v>3615</v>
      </c>
      <c r="E246" t="s">
        <v>3614</v>
      </c>
      <c r="F246">
        <v>44593</v>
      </c>
      <c r="G246">
        <v>44615</v>
      </c>
      <c r="H246" t="s">
        <v>16</v>
      </c>
      <c r="I246" t="s">
        <v>16</v>
      </c>
      <c r="J246" t="s">
        <v>13</v>
      </c>
      <c r="K246">
        <v>29.64</v>
      </c>
      <c r="L246">
        <v>600</v>
      </c>
      <c r="M246" t="s">
        <v>14</v>
      </c>
      <c r="N246">
        <v>300</v>
      </c>
      <c r="O246" t="s">
        <v>14</v>
      </c>
      <c r="P246">
        <v>1</v>
      </c>
      <c r="Q246" s="1">
        <v>2.2000000000000002</v>
      </c>
      <c r="R246" s="1">
        <v>3.3</v>
      </c>
      <c r="S246" s="1">
        <v>2.75</v>
      </c>
    </row>
    <row r="247" spans="1:19" hidden="1" x14ac:dyDescent="0.35">
      <c r="A247" t="s">
        <v>265</v>
      </c>
      <c r="B247" t="s">
        <v>10</v>
      </c>
      <c r="C247" t="s">
        <v>68</v>
      </c>
      <c r="D247" t="s">
        <v>3611</v>
      </c>
      <c r="E247" t="s">
        <v>3613</v>
      </c>
      <c r="F247">
        <v>44591</v>
      </c>
      <c r="G247">
        <v>44613</v>
      </c>
      <c r="H247" t="s">
        <v>16</v>
      </c>
      <c r="I247" t="s">
        <v>16</v>
      </c>
      <c r="J247" t="s">
        <v>13</v>
      </c>
      <c r="K247">
        <v>29.677</v>
      </c>
      <c r="L247">
        <v>600</v>
      </c>
      <c r="M247" t="s">
        <v>14</v>
      </c>
      <c r="N247">
        <v>300</v>
      </c>
      <c r="O247" t="s">
        <v>14</v>
      </c>
      <c r="P247">
        <v>1</v>
      </c>
      <c r="Q247" s="1">
        <v>2.2000000000000002</v>
      </c>
      <c r="R247" s="1">
        <v>3.3</v>
      </c>
      <c r="S247" s="1">
        <v>2.75</v>
      </c>
    </row>
    <row r="248" spans="1:19" hidden="1" x14ac:dyDescent="0.35">
      <c r="A248" t="s">
        <v>266</v>
      </c>
      <c r="B248" t="s">
        <v>10</v>
      </c>
      <c r="C248" t="s">
        <v>68</v>
      </c>
      <c r="D248" t="s">
        <v>3615</v>
      </c>
      <c r="E248" t="s">
        <v>3618</v>
      </c>
      <c r="F248">
        <v>44597</v>
      </c>
      <c r="G248">
        <v>44627</v>
      </c>
      <c r="H248" t="s">
        <v>16</v>
      </c>
      <c r="I248" t="s">
        <v>16</v>
      </c>
      <c r="J248" t="s">
        <v>13</v>
      </c>
      <c r="K248">
        <v>29.565000000000001</v>
      </c>
      <c r="L248">
        <v>600</v>
      </c>
      <c r="M248" t="s">
        <v>14</v>
      </c>
      <c r="N248">
        <v>300</v>
      </c>
      <c r="O248" t="s">
        <v>14</v>
      </c>
      <c r="P248">
        <v>1</v>
      </c>
      <c r="Q248" s="1">
        <v>3</v>
      </c>
      <c r="R248" s="1">
        <v>4.5</v>
      </c>
      <c r="S248" s="1">
        <v>3.75</v>
      </c>
    </row>
    <row r="249" spans="1:19" hidden="1" x14ac:dyDescent="0.35">
      <c r="A249" t="s">
        <v>267</v>
      </c>
      <c r="B249" t="s">
        <v>10</v>
      </c>
      <c r="C249" t="s">
        <v>68</v>
      </c>
      <c r="D249" t="s">
        <v>3615</v>
      </c>
      <c r="E249" t="s">
        <v>3614</v>
      </c>
      <c r="F249">
        <v>44595</v>
      </c>
      <c r="G249">
        <v>44624</v>
      </c>
      <c r="H249" t="s">
        <v>16</v>
      </c>
      <c r="I249" t="s">
        <v>16</v>
      </c>
      <c r="J249" t="s">
        <v>13</v>
      </c>
      <c r="K249">
        <v>29.611000000000001</v>
      </c>
      <c r="L249">
        <v>600</v>
      </c>
      <c r="M249" t="s">
        <v>14</v>
      </c>
      <c r="N249">
        <v>300</v>
      </c>
      <c r="O249" t="s">
        <v>14</v>
      </c>
      <c r="P249">
        <v>1</v>
      </c>
      <c r="Q249" s="1">
        <v>2.9000000000000004</v>
      </c>
      <c r="R249" s="1">
        <v>4.3499999999999996</v>
      </c>
      <c r="S249" s="1">
        <v>3.625</v>
      </c>
    </row>
    <row r="250" spans="1:19" hidden="1" x14ac:dyDescent="0.35">
      <c r="A250" t="s">
        <v>268</v>
      </c>
      <c r="B250" t="s">
        <v>10</v>
      </c>
      <c r="C250" t="s">
        <v>68</v>
      </c>
      <c r="D250" t="s">
        <v>3611</v>
      </c>
      <c r="E250" t="s">
        <v>3612</v>
      </c>
      <c r="F250">
        <v>44601</v>
      </c>
      <c r="G250">
        <v>44630</v>
      </c>
      <c r="H250" t="s">
        <v>16</v>
      </c>
      <c r="I250" t="s">
        <v>16</v>
      </c>
      <c r="J250" t="s">
        <v>13</v>
      </c>
      <c r="K250">
        <v>30.088000000000001</v>
      </c>
      <c r="L250">
        <v>600</v>
      </c>
      <c r="M250" t="s">
        <v>14</v>
      </c>
      <c r="N250">
        <v>300</v>
      </c>
      <c r="O250" t="s">
        <v>14</v>
      </c>
      <c r="P250">
        <v>1</v>
      </c>
      <c r="Q250" s="1">
        <v>2.9000000000000004</v>
      </c>
      <c r="R250" s="1">
        <v>4.3499999999999996</v>
      </c>
      <c r="S250" s="1">
        <v>3.625</v>
      </c>
    </row>
    <row r="251" spans="1:19" hidden="1" x14ac:dyDescent="0.35">
      <c r="A251" t="s">
        <v>269</v>
      </c>
      <c r="B251" t="s">
        <v>10</v>
      </c>
      <c r="C251" t="s">
        <v>68</v>
      </c>
      <c r="D251" t="s">
        <v>3619</v>
      </c>
      <c r="E251" t="s">
        <v>3613</v>
      </c>
      <c r="F251">
        <v>44600</v>
      </c>
      <c r="G251">
        <v>44627</v>
      </c>
      <c r="H251" t="s">
        <v>16</v>
      </c>
      <c r="I251" t="s">
        <v>16</v>
      </c>
      <c r="J251" t="s">
        <v>13</v>
      </c>
      <c r="K251">
        <v>30.181999999999999</v>
      </c>
      <c r="L251">
        <v>600</v>
      </c>
      <c r="M251" t="s">
        <v>14</v>
      </c>
      <c r="N251">
        <v>300</v>
      </c>
      <c r="O251" t="s">
        <v>14</v>
      </c>
      <c r="P251">
        <v>1</v>
      </c>
      <c r="Q251" s="1">
        <v>2.7</v>
      </c>
      <c r="R251" s="1">
        <v>4.05</v>
      </c>
      <c r="S251" s="1">
        <v>3.375</v>
      </c>
    </row>
    <row r="252" spans="1:19" hidden="1" x14ac:dyDescent="0.35">
      <c r="A252" t="s">
        <v>270</v>
      </c>
      <c r="B252" t="s">
        <v>10</v>
      </c>
      <c r="C252" t="s">
        <v>68</v>
      </c>
      <c r="D252" t="s">
        <v>3611</v>
      </c>
      <c r="E252" t="s">
        <v>3614</v>
      </c>
      <c r="F252">
        <v>44592</v>
      </c>
      <c r="G252">
        <v>44614</v>
      </c>
      <c r="H252" t="s">
        <v>16</v>
      </c>
      <c r="I252" t="s">
        <v>16</v>
      </c>
      <c r="J252" t="s">
        <v>13</v>
      </c>
      <c r="K252">
        <v>30.248000000000001</v>
      </c>
      <c r="L252">
        <v>600</v>
      </c>
      <c r="M252" t="s">
        <v>14</v>
      </c>
      <c r="N252">
        <v>300</v>
      </c>
      <c r="O252" t="s">
        <v>14</v>
      </c>
      <c r="P252">
        <v>1</v>
      </c>
      <c r="Q252" s="1">
        <v>2.2000000000000002</v>
      </c>
      <c r="R252" s="1">
        <v>3.3</v>
      </c>
      <c r="S252" s="1">
        <v>2.75</v>
      </c>
    </row>
    <row r="253" spans="1:19" hidden="1" x14ac:dyDescent="0.35">
      <c r="A253" t="s">
        <v>271</v>
      </c>
      <c r="B253" t="s">
        <v>10</v>
      </c>
      <c r="C253" t="s">
        <v>68</v>
      </c>
      <c r="D253" t="s">
        <v>3620</v>
      </c>
      <c r="E253" t="s">
        <v>3618</v>
      </c>
      <c r="F253">
        <v>44600</v>
      </c>
      <c r="G253">
        <v>44627</v>
      </c>
      <c r="H253" t="s">
        <v>16</v>
      </c>
      <c r="I253" t="s">
        <v>16</v>
      </c>
      <c r="J253" t="s">
        <v>13</v>
      </c>
      <c r="K253">
        <v>29.934000000000001</v>
      </c>
      <c r="L253">
        <v>600</v>
      </c>
      <c r="M253" t="s">
        <v>14</v>
      </c>
      <c r="N253">
        <v>300</v>
      </c>
      <c r="O253" t="s">
        <v>14</v>
      </c>
      <c r="P253">
        <v>1</v>
      </c>
      <c r="Q253" s="1">
        <v>2.7</v>
      </c>
      <c r="R253" s="1">
        <v>4.05</v>
      </c>
      <c r="S253" s="1">
        <v>3.375</v>
      </c>
    </row>
    <row r="254" spans="1:19" hidden="1" x14ac:dyDescent="0.35">
      <c r="A254" t="s">
        <v>272</v>
      </c>
      <c r="B254" t="s">
        <v>10</v>
      </c>
      <c r="C254" t="s">
        <v>68</v>
      </c>
      <c r="D254" t="s">
        <v>3611</v>
      </c>
      <c r="E254" t="s">
        <v>3618</v>
      </c>
      <c r="F254">
        <v>44596</v>
      </c>
      <c r="G254">
        <v>44627</v>
      </c>
      <c r="H254" t="s">
        <v>16</v>
      </c>
      <c r="I254" t="s">
        <v>16</v>
      </c>
      <c r="J254" t="s">
        <v>13</v>
      </c>
      <c r="K254">
        <v>29.838999999999999</v>
      </c>
      <c r="L254">
        <v>600</v>
      </c>
      <c r="M254" t="s">
        <v>14</v>
      </c>
      <c r="N254">
        <v>300</v>
      </c>
      <c r="O254" t="s">
        <v>14</v>
      </c>
      <c r="P254">
        <v>1</v>
      </c>
      <c r="Q254" s="1">
        <v>3.1</v>
      </c>
      <c r="R254" s="1">
        <v>4.6499999999999995</v>
      </c>
      <c r="S254" s="1">
        <v>3.875</v>
      </c>
    </row>
    <row r="255" spans="1:19" hidden="1" x14ac:dyDescent="0.35">
      <c r="A255" t="s">
        <v>273</v>
      </c>
      <c r="B255" t="s">
        <v>10</v>
      </c>
      <c r="C255" t="s">
        <v>68</v>
      </c>
      <c r="D255" t="s">
        <v>3620</v>
      </c>
      <c r="E255" t="s">
        <v>3617</v>
      </c>
      <c r="F255">
        <v>44601</v>
      </c>
      <c r="G255">
        <v>44636</v>
      </c>
      <c r="H255" t="s">
        <v>16</v>
      </c>
      <c r="I255" t="s">
        <v>16</v>
      </c>
      <c r="J255" t="s">
        <v>13</v>
      </c>
      <c r="K255">
        <v>29.731999999999999</v>
      </c>
      <c r="L255">
        <v>600</v>
      </c>
      <c r="M255" t="s">
        <v>14</v>
      </c>
      <c r="N255">
        <v>300</v>
      </c>
      <c r="O255" t="s">
        <v>14</v>
      </c>
      <c r="P255">
        <v>1</v>
      </c>
      <c r="Q255" s="1">
        <v>3.5</v>
      </c>
      <c r="R255" s="1">
        <v>5.25</v>
      </c>
      <c r="S255" s="1">
        <v>4.375</v>
      </c>
    </row>
    <row r="256" spans="1:19" hidden="1" x14ac:dyDescent="0.35">
      <c r="A256" t="s">
        <v>274</v>
      </c>
      <c r="B256" t="s">
        <v>10</v>
      </c>
      <c r="C256" t="s">
        <v>68</v>
      </c>
      <c r="D256" t="s">
        <v>3620</v>
      </c>
      <c r="E256" t="s">
        <v>3617</v>
      </c>
      <c r="F256">
        <v>44591</v>
      </c>
      <c r="G256">
        <v>44613</v>
      </c>
      <c r="H256" t="s">
        <v>16</v>
      </c>
      <c r="I256" t="s">
        <v>16</v>
      </c>
      <c r="J256" t="s">
        <v>13</v>
      </c>
      <c r="K256">
        <v>30.234000000000002</v>
      </c>
      <c r="L256">
        <v>600</v>
      </c>
      <c r="M256" t="s">
        <v>14</v>
      </c>
      <c r="N256">
        <v>300</v>
      </c>
      <c r="O256" t="s">
        <v>14</v>
      </c>
      <c r="P256">
        <v>1</v>
      </c>
      <c r="Q256" s="1">
        <v>2.2000000000000002</v>
      </c>
      <c r="R256" s="1">
        <v>3.3</v>
      </c>
      <c r="S256" s="1">
        <v>2.75</v>
      </c>
    </row>
    <row r="257" spans="1:19" hidden="1" x14ac:dyDescent="0.35">
      <c r="A257" t="s">
        <v>275</v>
      </c>
      <c r="B257" t="s">
        <v>10</v>
      </c>
      <c r="C257" t="s">
        <v>68</v>
      </c>
      <c r="D257" t="s">
        <v>3611</v>
      </c>
      <c r="E257" t="s">
        <v>3613</v>
      </c>
      <c r="F257">
        <v>44601</v>
      </c>
      <c r="G257">
        <v>44631</v>
      </c>
      <c r="H257" t="s">
        <v>16</v>
      </c>
      <c r="I257" t="s">
        <v>16</v>
      </c>
      <c r="J257" t="s">
        <v>13</v>
      </c>
      <c r="K257">
        <v>32.457999999999998</v>
      </c>
      <c r="L257">
        <v>600</v>
      </c>
      <c r="M257" t="s">
        <v>14</v>
      </c>
      <c r="N257">
        <v>300</v>
      </c>
      <c r="O257" t="s">
        <v>14</v>
      </c>
      <c r="P257">
        <v>1</v>
      </c>
      <c r="Q257" s="1">
        <v>3</v>
      </c>
      <c r="R257" s="1">
        <v>4.5</v>
      </c>
      <c r="S257" s="1">
        <v>3.75</v>
      </c>
    </row>
    <row r="258" spans="1:19" hidden="1" x14ac:dyDescent="0.35">
      <c r="A258" t="s">
        <v>276</v>
      </c>
      <c r="B258" t="s">
        <v>10</v>
      </c>
      <c r="C258" t="s">
        <v>68</v>
      </c>
      <c r="D258" t="s">
        <v>3620</v>
      </c>
      <c r="E258" t="s">
        <v>3612</v>
      </c>
      <c r="F258">
        <v>44600</v>
      </c>
      <c r="G258">
        <v>44627</v>
      </c>
      <c r="H258" t="s">
        <v>16</v>
      </c>
      <c r="I258" t="s">
        <v>16</v>
      </c>
      <c r="J258" t="s">
        <v>13</v>
      </c>
      <c r="K258">
        <v>34.084000000000003</v>
      </c>
      <c r="L258">
        <v>600</v>
      </c>
      <c r="M258" t="s">
        <v>14</v>
      </c>
      <c r="N258">
        <v>300</v>
      </c>
      <c r="O258" t="s">
        <v>14</v>
      </c>
      <c r="P258">
        <v>1</v>
      </c>
      <c r="Q258" s="1">
        <v>2.7</v>
      </c>
      <c r="R258" s="1">
        <v>4.05</v>
      </c>
      <c r="S258" s="1">
        <v>3.375</v>
      </c>
    </row>
    <row r="259" spans="1:19" hidden="1" x14ac:dyDescent="0.35">
      <c r="A259" t="s">
        <v>277</v>
      </c>
      <c r="B259" t="s">
        <v>10</v>
      </c>
      <c r="C259" t="s">
        <v>11</v>
      </c>
      <c r="D259" t="s">
        <v>3619</v>
      </c>
      <c r="E259" t="s">
        <v>3614</v>
      </c>
      <c r="F259">
        <v>44592</v>
      </c>
      <c r="G259">
        <v>44617</v>
      </c>
      <c r="H259" t="s">
        <v>16</v>
      </c>
      <c r="I259" t="s">
        <v>12</v>
      </c>
      <c r="J259" t="s">
        <v>13</v>
      </c>
      <c r="K259">
        <v>30.765000000000001</v>
      </c>
      <c r="L259">
        <v>600</v>
      </c>
      <c r="M259" t="s">
        <v>14</v>
      </c>
      <c r="N259">
        <v>300</v>
      </c>
      <c r="O259" t="s">
        <v>14</v>
      </c>
      <c r="P259">
        <v>1</v>
      </c>
      <c r="Q259" s="1">
        <v>2.5</v>
      </c>
      <c r="R259" s="1">
        <v>3.75</v>
      </c>
      <c r="S259" s="1">
        <v>3.125</v>
      </c>
    </row>
    <row r="260" spans="1:19" hidden="1" x14ac:dyDescent="0.35">
      <c r="A260" t="s">
        <v>278</v>
      </c>
      <c r="B260" t="s">
        <v>10</v>
      </c>
      <c r="C260" t="s">
        <v>11</v>
      </c>
      <c r="D260" t="s">
        <v>3619</v>
      </c>
      <c r="E260" t="s">
        <v>3614</v>
      </c>
      <c r="F260">
        <v>44592</v>
      </c>
      <c r="G260">
        <v>44617</v>
      </c>
      <c r="H260" t="s">
        <v>16</v>
      </c>
      <c r="I260" t="s">
        <v>16</v>
      </c>
      <c r="J260" t="s">
        <v>69</v>
      </c>
      <c r="K260">
        <v>30.765000000000001</v>
      </c>
      <c r="L260">
        <v>20</v>
      </c>
      <c r="M260" t="s">
        <v>14</v>
      </c>
      <c r="N260">
        <v>10</v>
      </c>
      <c r="O260" t="s">
        <v>14</v>
      </c>
      <c r="P260">
        <v>1</v>
      </c>
      <c r="Q260" s="1">
        <v>2.5</v>
      </c>
      <c r="R260" s="1">
        <v>3.75</v>
      </c>
      <c r="S260" s="1">
        <v>3.125</v>
      </c>
    </row>
    <row r="261" spans="1:19" hidden="1" x14ac:dyDescent="0.35">
      <c r="A261" t="s">
        <v>279</v>
      </c>
      <c r="B261" t="s">
        <v>10</v>
      </c>
      <c r="C261" t="s">
        <v>68</v>
      </c>
      <c r="D261" t="s">
        <v>3619</v>
      </c>
      <c r="E261" t="s">
        <v>3612</v>
      </c>
      <c r="F261">
        <v>44610</v>
      </c>
      <c r="G261">
        <v>44631</v>
      </c>
      <c r="H261" t="s">
        <v>16</v>
      </c>
      <c r="I261" t="s">
        <v>12</v>
      </c>
      <c r="J261" t="s">
        <v>69</v>
      </c>
      <c r="K261">
        <v>30.065000000000001</v>
      </c>
      <c r="L261">
        <v>20</v>
      </c>
      <c r="M261" t="s">
        <v>14</v>
      </c>
      <c r="N261">
        <v>10</v>
      </c>
      <c r="O261" t="s">
        <v>14</v>
      </c>
      <c r="P261">
        <v>1</v>
      </c>
      <c r="Q261" s="1">
        <v>2.1</v>
      </c>
      <c r="R261" s="1">
        <v>3.15</v>
      </c>
      <c r="S261" s="1">
        <v>2.625</v>
      </c>
    </row>
    <row r="262" spans="1:19" hidden="1" x14ac:dyDescent="0.35">
      <c r="A262" t="s">
        <v>280</v>
      </c>
      <c r="B262" t="s">
        <v>10</v>
      </c>
      <c r="C262" t="s">
        <v>68</v>
      </c>
      <c r="D262" t="s">
        <v>3620</v>
      </c>
      <c r="E262" t="s">
        <v>3614</v>
      </c>
      <c r="F262">
        <v>44610</v>
      </c>
      <c r="G262">
        <v>44636</v>
      </c>
      <c r="H262" t="s">
        <v>16</v>
      </c>
      <c r="I262" t="s">
        <v>12</v>
      </c>
      <c r="J262" t="s">
        <v>69</v>
      </c>
      <c r="K262">
        <v>30.041</v>
      </c>
      <c r="L262">
        <v>20</v>
      </c>
      <c r="M262" t="s">
        <v>14</v>
      </c>
      <c r="N262">
        <v>10</v>
      </c>
      <c r="O262" t="s">
        <v>14</v>
      </c>
      <c r="P262">
        <v>1</v>
      </c>
      <c r="Q262" s="1">
        <v>2.6</v>
      </c>
      <c r="R262" s="1">
        <v>3.9</v>
      </c>
      <c r="S262" s="1">
        <v>3.25</v>
      </c>
    </row>
    <row r="263" spans="1:19" hidden="1" x14ac:dyDescent="0.35">
      <c r="A263" t="s">
        <v>281</v>
      </c>
      <c r="B263" t="s">
        <v>10</v>
      </c>
      <c r="C263" t="s">
        <v>68</v>
      </c>
      <c r="D263" t="s">
        <v>3615</v>
      </c>
      <c r="E263" t="s">
        <v>3617</v>
      </c>
      <c r="F263">
        <v>44616</v>
      </c>
      <c r="G263">
        <v>44651</v>
      </c>
      <c r="H263" t="s">
        <v>16</v>
      </c>
      <c r="J263" t="s">
        <v>69</v>
      </c>
      <c r="K263">
        <v>32.133000000000003</v>
      </c>
      <c r="L263">
        <v>20</v>
      </c>
      <c r="M263" t="s">
        <v>14</v>
      </c>
      <c r="N263">
        <v>10</v>
      </c>
      <c r="O263" t="s">
        <v>14</v>
      </c>
      <c r="P263">
        <v>1</v>
      </c>
      <c r="Q263" s="1">
        <v>3.5</v>
      </c>
      <c r="R263" s="1">
        <v>5.25</v>
      </c>
      <c r="S263" s="1">
        <v>4.375</v>
      </c>
    </row>
    <row r="264" spans="1:19" hidden="1" x14ac:dyDescent="0.35">
      <c r="A264" t="s">
        <v>282</v>
      </c>
      <c r="B264" t="s">
        <v>10</v>
      </c>
      <c r="C264" t="s">
        <v>68</v>
      </c>
      <c r="D264" t="s">
        <v>3619</v>
      </c>
      <c r="E264" t="s">
        <v>3613</v>
      </c>
      <c r="F264">
        <v>44610</v>
      </c>
      <c r="G264">
        <v>44631</v>
      </c>
      <c r="H264" t="s">
        <v>16</v>
      </c>
      <c r="I264" t="s">
        <v>12</v>
      </c>
      <c r="J264" t="s">
        <v>69</v>
      </c>
      <c r="K264">
        <v>30.172000000000001</v>
      </c>
      <c r="L264">
        <v>20</v>
      </c>
      <c r="M264" t="s">
        <v>14</v>
      </c>
      <c r="N264">
        <v>10</v>
      </c>
      <c r="O264" t="s">
        <v>14</v>
      </c>
      <c r="P264">
        <v>1</v>
      </c>
      <c r="Q264" s="1">
        <v>2.1</v>
      </c>
      <c r="R264" s="1">
        <v>3.15</v>
      </c>
      <c r="S264" s="1">
        <v>2.625</v>
      </c>
    </row>
    <row r="265" spans="1:19" hidden="1" x14ac:dyDescent="0.35">
      <c r="A265" t="s">
        <v>283</v>
      </c>
      <c r="B265" t="s">
        <v>10</v>
      </c>
      <c r="C265" t="s">
        <v>68</v>
      </c>
      <c r="D265" t="s">
        <v>3619</v>
      </c>
      <c r="E265" t="s">
        <v>3618</v>
      </c>
      <c r="F265">
        <v>44611</v>
      </c>
      <c r="G265">
        <v>44642</v>
      </c>
      <c r="H265" t="s">
        <v>16</v>
      </c>
      <c r="J265" t="s">
        <v>69</v>
      </c>
      <c r="K265">
        <v>32.042999999999999</v>
      </c>
      <c r="L265">
        <v>20</v>
      </c>
      <c r="M265" t="s">
        <v>14</v>
      </c>
      <c r="N265">
        <v>10</v>
      </c>
      <c r="O265" t="s">
        <v>14</v>
      </c>
      <c r="P265">
        <v>1</v>
      </c>
      <c r="Q265" s="1">
        <v>3.1</v>
      </c>
      <c r="R265" s="1">
        <v>4.6499999999999995</v>
      </c>
      <c r="S265" s="1">
        <v>3.875</v>
      </c>
    </row>
    <row r="266" spans="1:19" hidden="1" x14ac:dyDescent="0.35">
      <c r="A266" t="s">
        <v>284</v>
      </c>
      <c r="B266" t="s">
        <v>10</v>
      </c>
      <c r="C266" t="s">
        <v>68</v>
      </c>
      <c r="D266" t="s">
        <v>3620</v>
      </c>
      <c r="E266" t="s">
        <v>3614</v>
      </c>
      <c r="F266">
        <v>44611</v>
      </c>
      <c r="G266">
        <v>44635</v>
      </c>
      <c r="H266" t="s">
        <v>16</v>
      </c>
      <c r="I266" t="s">
        <v>12</v>
      </c>
      <c r="J266" t="s">
        <v>69</v>
      </c>
      <c r="K266">
        <v>29.994</v>
      </c>
      <c r="L266">
        <v>20</v>
      </c>
      <c r="M266" t="s">
        <v>14</v>
      </c>
      <c r="N266">
        <v>10</v>
      </c>
      <c r="O266" t="s">
        <v>14</v>
      </c>
      <c r="P266">
        <v>1</v>
      </c>
      <c r="Q266" s="1">
        <v>2.4000000000000004</v>
      </c>
      <c r="R266" s="1">
        <v>3.5999999999999996</v>
      </c>
      <c r="S266" s="1">
        <v>3</v>
      </c>
    </row>
    <row r="267" spans="1:19" hidden="1" x14ac:dyDescent="0.35">
      <c r="A267" t="s">
        <v>285</v>
      </c>
      <c r="B267" t="s">
        <v>10</v>
      </c>
      <c r="C267" t="s">
        <v>68</v>
      </c>
      <c r="D267" t="s">
        <v>3616</v>
      </c>
      <c r="E267" t="s">
        <v>3614</v>
      </c>
      <c r="F267">
        <v>44617</v>
      </c>
      <c r="G267">
        <v>44650</v>
      </c>
      <c r="H267" t="s">
        <v>16</v>
      </c>
      <c r="J267" t="s">
        <v>69</v>
      </c>
      <c r="K267">
        <v>32.058999999999997</v>
      </c>
      <c r="L267">
        <v>20</v>
      </c>
      <c r="M267" t="s">
        <v>14</v>
      </c>
      <c r="N267">
        <v>10</v>
      </c>
      <c r="O267" t="s">
        <v>14</v>
      </c>
      <c r="P267">
        <v>1</v>
      </c>
      <c r="Q267" s="1">
        <v>3.3000000000000003</v>
      </c>
      <c r="R267" s="1">
        <v>4.95</v>
      </c>
      <c r="S267" s="1">
        <v>4.125</v>
      </c>
    </row>
    <row r="268" spans="1:19" hidden="1" x14ac:dyDescent="0.35">
      <c r="A268" t="s">
        <v>286</v>
      </c>
      <c r="B268" t="s">
        <v>10</v>
      </c>
      <c r="C268" t="s">
        <v>68</v>
      </c>
      <c r="D268" t="s">
        <v>3615</v>
      </c>
      <c r="E268" t="s">
        <v>3612</v>
      </c>
      <c r="F268">
        <v>44622</v>
      </c>
      <c r="G268">
        <v>44652</v>
      </c>
      <c r="H268" t="s">
        <v>16</v>
      </c>
      <c r="J268" t="s">
        <v>69</v>
      </c>
      <c r="K268">
        <v>34.048000000000002</v>
      </c>
      <c r="L268">
        <v>20</v>
      </c>
      <c r="M268" t="s">
        <v>14</v>
      </c>
      <c r="N268">
        <v>10</v>
      </c>
      <c r="O268" t="s">
        <v>14</v>
      </c>
      <c r="P268">
        <v>1</v>
      </c>
      <c r="Q268" s="1">
        <v>3</v>
      </c>
      <c r="R268" s="1">
        <v>4.5</v>
      </c>
      <c r="S268" s="1">
        <v>3.75</v>
      </c>
    </row>
    <row r="269" spans="1:19" hidden="1" x14ac:dyDescent="0.35">
      <c r="A269" t="s">
        <v>287</v>
      </c>
      <c r="B269" t="s">
        <v>10</v>
      </c>
      <c r="C269" t="s">
        <v>68</v>
      </c>
      <c r="D269" t="s">
        <v>3616</v>
      </c>
      <c r="E269" t="s">
        <v>3613</v>
      </c>
      <c r="F269">
        <v>44624</v>
      </c>
      <c r="G269">
        <v>44651</v>
      </c>
      <c r="H269" t="s">
        <v>16</v>
      </c>
      <c r="J269" t="s">
        <v>69</v>
      </c>
      <c r="K269">
        <v>32.122999999999998</v>
      </c>
      <c r="L269">
        <v>20</v>
      </c>
      <c r="M269" t="s">
        <v>14</v>
      </c>
      <c r="N269">
        <v>10</v>
      </c>
      <c r="O269" t="s">
        <v>14</v>
      </c>
      <c r="P269">
        <v>1</v>
      </c>
      <c r="Q269" s="1">
        <v>2.7</v>
      </c>
      <c r="R269" s="1">
        <v>4.05</v>
      </c>
      <c r="S269" s="1">
        <v>3.375</v>
      </c>
    </row>
    <row r="270" spans="1:19" hidden="1" x14ac:dyDescent="0.35">
      <c r="A270" t="s">
        <v>288</v>
      </c>
      <c r="B270" t="s">
        <v>10</v>
      </c>
      <c r="C270" t="s">
        <v>68</v>
      </c>
      <c r="D270" t="s">
        <v>3620</v>
      </c>
      <c r="E270" t="s">
        <v>3618</v>
      </c>
      <c r="F270">
        <v>44613</v>
      </c>
      <c r="G270">
        <v>44636</v>
      </c>
      <c r="H270" t="s">
        <v>16</v>
      </c>
      <c r="I270" t="s">
        <v>12</v>
      </c>
      <c r="J270" t="s">
        <v>69</v>
      </c>
      <c r="K270">
        <v>30.1</v>
      </c>
      <c r="L270">
        <v>20</v>
      </c>
      <c r="M270" t="s">
        <v>14</v>
      </c>
      <c r="N270">
        <v>10</v>
      </c>
      <c r="O270" t="s">
        <v>14</v>
      </c>
      <c r="P270">
        <v>1</v>
      </c>
      <c r="Q270" s="1">
        <v>2.3000000000000003</v>
      </c>
      <c r="R270" s="1">
        <v>3.4499999999999997</v>
      </c>
      <c r="S270" s="1">
        <v>2.875</v>
      </c>
    </row>
    <row r="271" spans="1:19" hidden="1" x14ac:dyDescent="0.35">
      <c r="A271" t="s">
        <v>289</v>
      </c>
      <c r="B271" t="s">
        <v>10</v>
      </c>
      <c r="C271" t="s">
        <v>68</v>
      </c>
      <c r="D271" t="s">
        <v>3620</v>
      </c>
      <c r="E271" t="s">
        <v>3614</v>
      </c>
      <c r="F271">
        <v>44610</v>
      </c>
      <c r="G271">
        <v>44631</v>
      </c>
      <c r="H271" t="s">
        <v>16</v>
      </c>
      <c r="I271" t="s">
        <v>16</v>
      </c>
      <c r="J271" t="s">
        <v>13</v>
      </c>
      <c r="K271">
        <v>30.065000000000001</v>
      </c>
      <c r="L271">
        <v>600</v>
      </c>
      <c r="M271" t="s">
        <v>14</v>
      </c>
      <c r="N271">
        <v>300</v>
      </c>
      <c r="O271" t="s">
        <v>14</v>
      </c>
      <c r="P271">
        <v>1</v>
      </c>
      <c r="Q271" s="1">
        <v>2.1</v>
      </c>
      <c r="R271" s="1">
        <v>3.15</v>
      </c>
      <c r="S271" s="1">
        <v>2.625</v>
      </c>
    </row>
    <row r="272" spans="1:19" hidden="1" x14ac:dyDescent="0.35">
      <c r="A272" t="s">
        <v>290</v>
      </c>
      <c r="B272" t="s">
        <v>10</v>
      </c>
      <c r="C272" t="s">
        <v>68</v>
      </c>
      <c r="D272" t="s">
        <v>3616</v>
      </c>
      <c r="E272" t="s">
        <v>3614</v>
      </c>
      <c r="F272">
        <v>44610</v>
      </c>
      <c r="G272">
        <v>44636</v>
      </c>
      <c r="H272" t="s">
        <v>16</v>
      </c>
      <c r="I272" t="s">
        <v>12</v>
      </c>
      <c r="J272" t="s">
        <v>13</v>
      </c>
      <c r="K272">
        <v>30.041</v>
      </c>
      <c r="L272">
        <v>600</v>
      </c>
      <c r="M272" t="s">
        <v>14</v>
      </c>
      <c r="N272">
        <v>300</v>
      </c>
      <c r="O272" t="s">
        <v>14</v>
      </c>
      <c r="P272">
        <v>1</v>
      </c>
      <c r="Q272" s="1">
        <v>2.6</v>
      </c>
      <c r="R272" s="1">
        <v>3.9</v>
      </c>
      <c r="S272" s="1">
        <v>3.25</v>
      </c>
    </row>
    <row r="273" spans="1:19" hidden="1" x14ac:dyDescent="0.35">
      <c r="A273" t="s">
        <v>291</v>
      </c>
      <c r="B273" t="s">
        <v>10</v>
      </c>
      <c r="C273" t="s">
        <v>68</v>
      </c>
      <c r="D273" t="s">
        <v>3611</v>
      </c>
      <c r="E273" t="s">
        <v>3613</v>
      </c>
      <c r="F273">
        <v>44616</v>
      </c>
      <c r="G273">
        <v>44651</v>
      </c>
      <c r="H273" t="s">
        <v>16</v>
      </c>
      <c r="I273" t="s">
        <v>16</v>
      </c>
      <c r="J273" t="s">
        <v>13</v>
      </c>
      <c r="K273">
        <v>32.133000000000003</v>
      </c>
      <c r="L273">
        <v>600</v>
      </c>
      <c r="M273" t="s">
        <v>14</v>
      </c>
      <c r="N273">
        <v>300</v>
      </c>
      <c r="O273" t="s">
        <v>14</v>
      </c>
      <c r="P273">
        <v>1</v>
      </c>
      <c r="Q273" s="1">
        <v>3.5</v>
      </c>
      <c r="R273" s="1">
        <v>5.25</v>
      </c>
      <c r="S273" s="1">
        <v>4.375</v>
      </c>
    </row>
    <row r="274" spans="1:19" hidden="1" x14ac:dyDescent="0.35">
      <c r="A274" t="s">
        <v>292</v>
      </c>
      <c r="B274" t="s">
        <v>10</v>
      </c>
      <c r="C274" t="s">
        <v>68</v>
      </c>
      <c r="D274" t="s">
        <v>3619</v>
      </c>
      <c r="E274" t="s">
        <v>3612</v>
      </c>
      <c r="F274">
        <v>44610</v>
      </c>
      <c r="G274">
        <v>44631</v>
      </c>
      <c r="H274" t="s">
        <v>16</v>
      </c>
      <c r="I274" t="s">
        <v>16</v>
      </c>
      <c r="J274" t="s">
        <v>13</v>
      </c>
      <c r="K274">
        <v>30.172000000000001</v>
      </c>
      <c r="L274">
        <v>600</v>
      </c>
      <c r="M274" t="s">
        <v>14</v>
      </c>
      <c r="N274">
        <v>300</v>
      </c>
      <c r="O274" t="s">
        <v>14</v>
      </c>
      <c r="P274">
        <v>1</v>
      </c>
      <c r="Q274" s="1">
        <v>2.1</v>
      </c>
      <c r="R274" s="1">
        <v>3.15</v>
      </c>
      <c r="S274" s="1">
        <v>2.625</v>
      </c>
    </row>
    <row r="275" spans="1:19" hidden="1" x14ac:dyDescent="0.35">
      <c r="A275" t="s">
        <v>293</v>
      </c>
      <c r="B275" t="s">
        <v>10</v>
      </c>
      <c r="C275" t="s">
        <v>68</v>
      </c>
      <c r="D275" t="s">
        <v>3619</v>
      </c>
      <c r="E275" t="s">
        <v>3612</v>
      </c>
      <c r="F275">
        <v>44611</v>
      </c>
      <c r="G275">
        <v>44642</v>
      </c>
      <c r="H275" t="s">
        <v>16</v>
      </c>
      <c r="I275" t="s">
        <v>16</v>
      </c>
      <c r="J275" t="s">
        <v>13</v>
      </c>
      <c r="K275">
        <v>32.042999999999999</v>
      </c>
      <c r="L275">
        <v>600</v>
      </c>
      <c r="M275" t="s">
        <v>14</v>
      </c>
      <c r="N275">
        <v>300</v>
      </c>
      <c r="O275" t="s">
        <v>14</v>
      </c>
      <c r="P275">
        <v>1</v>
      </c>
      <c r="Q275" s="1">
        <v>3.1</v>
      </c>
      <c r="R275" s="1">
        <v>4.6499999999999995</v>
      </c>
      <c r="S275" s="1">
        <v>3.875</v>
      </c>
    </row>
    <row r="276" spans="1:19" hidden="1" x14ac:dyDescent="0.35">
      <c r="A276" t="s">
        <v>294</v>
      </c>
      <c r="B276" t="s">
        <v>10</v>
      </c>
      <c r="C276" t="s">
        <v>68</v>
      </c>
      <c r="D276" t="s">
        <v>3619</v>
      </c>
      <c r="E276" t="s">
        <v>3612</v>
      </c>
      <c r="F276">
        <v>44611</v>
      </c>
      <c r="G276">
        <v>44635</v>
      </c>
      <c r="H276" t="s">
        <v>16</v>
      </c>
      <c r="I276" t="s">
        <v>16</v>
      </c>
      <c r="J276" t="s">
        <v>13</v>
      </c>
      <c r="K276">
        <v>29.994</v>
      </c>
      <c r="L276">
        <v>600</v>
      </c>
      <c r="M276" t="s">
        <v>14</v>
      </c>
      <c r="N276">
        <v>300</v>
      </c>
      <c r="O276" t="s">
        <v>14</v>
      </c>
      <c r="P276">
        <v>1</v>
      </c>
      <c r="Q276" s="1">
        <v>2.4000000000000004</v>
      </c>
      <c r="R276" s="1">
        <v>3.5999999999999996</v>
      </c>
      <c r="S276" s="1">
        <v>3</v>
      </c>
    </row>
    <row r="277" spans="1:19" hidden="1" x14ac:dyDescent="0.35">
      <c r="A277" t="s">
        <v>295</v>
      </c>
      <c r="B277" t="s">
        <v>10</v>
      </c>
      <c r="C277" t="s">
        <v>68</v>
      </c>
      <c r="D277" t="s">
        <v>3611</v>
      </c>
      <c r="E277" t="s">
        <v>3612</v>
      </c>
      <c r="F277">
        <v>44617</v>
      </c>
      <c r="G277">
        <v>44650</v>
      </c>
      <c r="H277" t="s">
        <v>16</v>
      </c>
      <c r="I277" t="s">
        <v>16</v>
      </c>
      <c r="J277" t="s">
        <v>13</v>
      </c>
      <c r="K277">
        <v>32.058999999999997</v>
      </c>
      <c r="L277">
        <v>600</v>
      </c>
      <c r="M277" t="s">
        <v>14</v>
      </c>
      <c r="N277">
        <v>300</v>
      </c>
      <c r="O277" t="s">
        <v>14</v>
      </c>
      <c r="P277">
        <v>1</v>
      </c>
      <c r="Q277" s="1">
        <v>3.3000000000000003</v>
      </c>
      <c r="R277" s="1">
        <v>4.95</v>
      </c>
      <c r="S277" s="1">
        <v>4.125</v>
      </c>
    </row>
    <row r="278" spans="1:19" hidden="1" x14ac:dyDescent="0.35">
      <c r="A278" t="s">
        <v>296</v>
      </c>
      <c r="B278" t="s">
        <v>10</v>
      </c>
      <c r="C278" t="s">
        <v>68</v>
      </c>
      <c r="D278" t="s">
        <v>3620</v>
      </c>
      <c r="E278" t="s">
        <v>3612</v>
      </c>
      <c r="F278">
        <v>44622</v>
      </c>
      <c r="G278">
        <v>44652</v>
      </c>
      <c r="H278" t="s">
        <v>16</v>
      </c>
      <c r="I278" t="s">
        <v>16</v>
      </c>
      <c r="J278" t="s">
        <v>13</v>
      </c>
      <c r="K278">
        <v>34.048000000000002</v>
      </c>
      <c r="L278">
        <v>600</v>
      </c>
      <c r="M278" t="s">
        <v>14</v>
      </c>
      <c r="N278">
        <v>300</v>
      </c>
      <c r="O278" t="s">
        <v>14</v>
      </c>
      <c r="P278">
        <v>1</v>
      </c>
      <c r="Q278" s="1">
        <v>3</v>
      </c>
      <c r="R278" s="1">
        <v>4.5</v>
      </c>
      <c r="S278" s="1">
        <v>3.75</v>
      </c>
    </row>
    <row r="279" spans="1:19" hidden="1" x14ac:dyDescent="0.35">
      <c r="A279" t="s">
        <v>297</v>
      </c>
      <c r="B279" t="s">
        <v>10</v>
      </c>
      <c r="C279" t="s">
        <v>68</v>
      </c>
      <c r="D279" t="s">
        <v>3620</v>
      </c>
      <c r="E279" t="s">
        <v>3612</v>
      </c>
      <c r="F279">
        <v>44624</v>
      </c>
      <c r="G279">
        <v>44651</v>
      </c>
      <c r="H279" t="s">
        <v>16</v>
      </c>
      <c r="I279" t="s">
        <v>16</v>
      </c>
      <c r="J279" t="s">
        <v>13</v>
      </c>
      <c r="K279">
        <v>32.122999999999998</v>
      </c>
      <c r="L279">
        <v>600</v>
      </c>
      <c r="M279" t="s">
        <v>14</v>
      </c>
      <c r="N279">
        <v>300</v>
      </c>
      <c r="O279" t="s">
        <v>14</v>
      </c>
      <c r="P279">
        <v>1</v>
      </c>
      <c r="Q279" s="1">
        <v>2.7</v>
      </c>
      <c r="R279" s="1">
        <v>4.05</v>
      </c>
      <c r="S279" s="1">
        <v>3.375</v>
      </c>
    </row>
    <row r="280" spans="1:19" hidden="1" x14ac:dyDescent="0.35">
      <c r="A280" t="s">
        <v>298</v>
      </c>
      <c r="B280" t="s">
        <v>10</v>
      </c>
      <c r="C280" t="s">
        <v>68</v>
      </c>
      <c r="D280" t="s">
        <v>3616</v>
      </c>
      <c r="E280" t="s">
        <v>3613</v>
      </c>
      <c r="F280">
        <v>44613</v>
      </c>
      <c r="G280">
        <v>44636</v>
      </c>
      <c r="H280" t="s">
        <v>16</v>
      </c>
      <c r="I280" t="s">
        <v>16</v>
      </c>
      <c r="J280" t="s">
        <v>13</v>
      </c>
      <c r="K280">
        <v>30.1</v>
      </c>
      <c r="L280">
        <v>600</v>
      </c>
      <c r="M280" t="s">
        <v>14</v>
      </c>
      <c r="N280">
        <v>300</v>
      </c>
      <c r="O280" t="s">
        <v>14</v>
      </c>
      <c r="P280">
        <v>1</v>
      </c>
      <c r="Q280" s="1">
        <v>2.3000000000000003</v>
      </c>
      <c r="R280" s="1">
        <v>3.4499999999999997</v>
      </c>
      <c r="S280" s="1">
        <v>2.875</v>
      </c>
    </row>
    <row r="281" spans="1:19" hidden="1" x14ac:dyDescent="0.35">
      <c r="A281" t="s">
        <v>299</v>
      </c>
      <c r="B281" t="s">
        <v>10</v>
      </c>
      <c r="C281" t="s">
        <v>68</v>
      </c>
      <c r="D281" t="s">
        <v>3616</v>
      </c>
      <c r="E281" t="s">
        <v>3613</v>
      </c>
      <c r="F281">
        <v>44610</v>
      </c>
      <c r="G281">
        <v>44639</v>
      </c>
      <c r="H281" t="s">
        <v>16</v>
      </c>
      <c r="I281" t="s">
        <v>16</v>
      </c>
      <c r="J281" t="s">
        <v>13</v>
      </c>
      <c r="K281">
        <v>33.994</v>
      </c>
      <c r="L281">
        <v>600</v>
      </c>
      <c r="M281" t="s">
        <v>14</v>
      </c>
      <c r="N281">
        <v>300</v>
      </c>
      <c r="O281" t="s">
        <v>14</v>
      </c>
      <c r="P281">
        <v>1</v>
      </c>
      <c r="Q281" s="1">
        <v>2.9000000000000004</v>
      </c>
      <c r="R281" s="1">
        <v>4.3499999999999996</v>
      </c>
      <c r="S281" s="1">
        <v>3.625</v>
      </c>
    </row>
    <row r="282" spans="1:19" hidden="1" x14ac:dyDescent="0.35">
      <c r="A282" t="s">
        <v>300</v>
      </c>
      <c r="B282" t="s">
        <v>10</v>
      </c>
      <c r="C282" t="s">
        <v>68</v>
      </c>
      <c r="D282" t="s">
        <v>3619</v>
      </c>
      <c r="E282" t="s">
        <v>3612</v>
      </c>
      <c r="F282">
        <v>44610</v>
      </c>
      <c r="G282">
        <v>44638</v>
      </c>
      <c r="H282" t="s">
        <v>16</v>
      </c>
      <c r="I282" t="s">
        <v>16</v>
      </c>
      <c r="J282" t="s">
        <v>13</v>
      </c>
      <c r="K282">
        <v>33.994</v>
      </c>
      <c r="L282">
        <v>600</v>
      </c>
      <c r="M282" t="s">
        <v>14</v>
      </c>
      <c r="N282">
        <v>300</v>
      </c>
      <c r="O282" t="s">
        <v>14</v>
      </c>
      <c r="P282">
        <v>1</v>
      </c>
      <c r="Q282" s="1">
        <v>2.8000000000000003</v>
      </c>
      <c r="R282" s="1">
        <v>4.2</v>
      </c>
      <c r="S282" s="1">
        <v>3.5</v>
      </c>
    </row>
    <row r="283" spans="1:19" hidden="1" x14ac:dyDescent="0.35">
      <c r="A283" t="s">
        <v>301</v>
      </c>
      <c r="B283" t="s">
        <v>10</v>
      </c>
      <c r="C283" t="s">
        <v>68</v>
      </c>
      <c r="D283" t="s">
        <v>3611</v>
      </c>
      <c r="E283" t="s">
        <v>3613</v>
      </c>
      <c r="F283">
        <v>44610</v>
      </c>
      <c r="G283">
        <v>44642</v>
      </c>
      <c r="H283" t="s">
        <v>16</v>
      </c>
      <c r="I283" t="s">
        <v>16</v>
      </c>
      <c r="J283" t="s">
        <v>13</v>
      </c>
      <c r="K283">
        <v>33.994999999999997</v>
      </c>
      <c r="L283">
        <v>600</v>
      </c>
      <c r="M283" t="s">
        <v>14</v>
      </c>
      <c r="N283">
        <v>300</v>
      </c>
      <c r="O283" t="s">
        <v>14</v>
      </c>
      <c r="P283">
        <v>1</v>
      </c>
      <c r="Q283" s="1">
        <v>3.2</v>
      </c>
      <c r="R283" s="1">
        <v>4.8</v>
      </c>
      <c r="S283" s="1">
        <v>4</v>
      </c>
    </row>
    <row r="284" spans="1:19" hidden="1" x14ac:dyDescent="0.35">
      <c r="A284" t="s">
        <v>302</v>
      </c>
      <c r="B284" t="s">
        <v>10</v>
      </c>
      <c r="C284" t="s">
        <v>68</v>
      </c>
      <c r="D284" t="s">
        <v>3616</v>
      </c>
      <c r="E284" t="s">
        <v>3613</v>
      </c>
      <c r="F284">
        <v>44610</v>
      </c>
      <c r="G284">
        <v>44637</v>
      </c>
      <c r="H284" t="s">
        <v>16</v>
      </c>
      <c r="I284" t="s">
        <v>16</v>
      </c>
      <c r="J284" t="s">
        <v>13</v>
      </c>
      <c r="K284">
        <v>29.997</v>
      </c>
      <c r="L284">
        <v>600</v>
      </c>
      <c r="M284" t="s">
        <v>14</v>
      </c>
      <c r="N284">
        <v>300</v>
      </c>
      <c r="O284" t="s">
        <v>14</v>
      </c>
      <c r="P284">
        <v>1</v>
      </c>
      <c r="Q284" s="1">
        <v>2.7</v>
      </c>
      <c r="R284" s="1">
        <v>4.05</v>
      </c>
      <c r="S284" s="1">
        <v>3.375</v>
      </c>
    </row>
    <row r="285" spans="1:19" hidden="1" x14ac:dyDescent="0.35">
      <c r="A285" t="s">
        <v>303</v>
      </c>
      <c r="B285" t="s">
        <v>10</v>
      </c>
      <c r="C285" t="s">
        <v>68</v>
      </c>
      <c r="D285" t="s">
        <v>3619</v>
      </c>
      <c r="E285" t="s">
        <v>3612</v>
      </c>
      <c r="F285">
        <v>44610</v>
      </c>
      <c r="G285">
        <v>44651</v>
      </c>
      <c r="H285" t="s">
        <v>16</v>
      </c>
      <c r="I285" t="s">
        <v>16</v>
      </c>
      <c r="J285" t="s">
        <v>13</v>
      </c>
      <c r="K285">
        <v>32.997</v>
      </c>
      <c r="L285">
        <v>600</v>
      </c>
      <c r="M285" t="s">
        <v>14</v>
      </c>
      <c r="N285">
        <v>300</v>
      </c>
      <c r="O285" t="s">
        <v>14</v>
      </c>
      <c r="P285">
        <v>1</v>
      </c>
      <c r="Q285" s="1">
        <v>4.1000000000000005</v>
      </c>
      <c r="R285" s="1">
        <v>6.1499999999999995</v>
      </c>
      <c r="S285" s="1">
        <v>5.125</v>
      </c>
    </row>
    <row r="286" spans="1:19" hidden="1" x14ac:dyDescent="0.35">
      <c r="A286" t="s">
        <v>304</v>
      </c>
      <c r="B286" t="s">
        <v>10</v>
      </c>
      <c r="C286" t="s">
        <v>68</v>
      </c>
      <c r="D286" t="s">
        <v>3619</v>
      </c>
      <c r="E286" t="s">
        <v>3617</v>
      </c>
      <c r="F286">
        <v>44615</v>
      </c>
      <c r="G286">
        <v>44648</v>
      </c>
      <c r="H286" t="s">
        <v>16</v>
      </c>
      <c r="I286" t="s">
        <v>16</v>
      </c>
      <c r="J286" t="s">
        <v>13</v>
      </c>
      <c r="K286">
        <v>33.993000000000002</v>
      </c>
      <c r="L286">
        <v>600</v>
      </c>
      <c r="M286" t="s">
        <v>14</v>
      </c>
      <c r="N286">
        <v>300</v>
      </c>
      <c r="O286" t="s">
        <v>14</v>
      </c>
      <c r="P286">
        <v>1</v>
      </c>
      <c r="Q286" s="1">
        <v>3.3000000000000003</v>
      </c>
      <c r="R286" s="1">
        <v>4.95</v>
      </c>
      <c r="S286" s="1">
        <v>4.125</v>
      </c>
    </row>
    <row r="287" spans="1:19" hidden="1" x14ac:dyDescent="0.35">
      <c r="A287" t="s">
        <v>305</v>
      </c>
      <c r="B287" t="s">
        <v>10</v>
      </c>
      <c r="C287" t="s">
        <v>68</v>
      </c>
      <c r="D287" t="s">
        <v>3615</v>
      </c>
      <c r="E287" t="s">
        <v>3612</v>
      </c>
      <c r="F287">
        <v>44628</v>
      </c>
      <c r="G287">
        <v>44662</v>
      </c>
      <c r="H287" t="s">
        <v>16</v>
      </c>
      <c r="I287" t="s">
        <v>16</v>
      </c>
      <c r="J287" t="s">
        <v>13</v>
      </c>
      <c r="K287">
        <v>33.997999999999998</v>
      </c>
      <c r="L287">
        <v>600</v>
      </c>
      <c r="M287" t="s">
        <v>14</v>
      </c>
      <c r="N287">
        <v>300</v>
      </c>
      <c r="O287" t="s">
        <v>14</v>
      </c>
      <c r="P287">
        <v>1</v>
      </c>
      <c r="Q287" s="1">
        <v>3.4000000000000004</v>
      </c>
      <c r="R287" s="1">
        <v>5.0999999999999996</v>
      </c>
      <c r="S287" s="1">
        <v>4.25</v>
      </c>
    </row>
    <row r="288" spans="1:19" hidden="1" x14ac:dyDescent="0.35">
      <c r="A288" t="s">
        <v>306</v>
      </c>
      <c r="B288" t="s">
        <v>10</v>
      </c>
      <c r="C288" t="s">
        <v>68</v>
      </c>
      <c r="D288" t="s">
        <v>3620</v>
      </c>
      <c r="E288" t="s">
        <v>3617</v>
      </c>
      <c r="F288">
        <v>44627</v>
      </c>
      <c r="G288">
        <v>44656</v>
      </c>
      <c r="H288" t="s">
        <v>16</v>
      </c>
      <c r="I288" t="s">
        <v>16</v>
      </c>
      <c r="J288" t="s">
        <v>13</v>
      </c>
      <c r="K288">
        <v>33.997</v>
      </c>
      <c r="L288">
        <v>600</v>
      </c>
      <c r="M288" t="s">
        <v>14</v>
      </c>
      <c r="N288">
        <v>300</v>
      </c>
      <c r="O288" t="s">
        <v>14</v>
      </c>
      <c r="P288">
        <v>1</v>
      </c>
      <c r="Q288" s="1">
        <v>2.9000000000000004</v>
      </c>
      <c r="R288" s="1">
        <v>4.3499999999999996</v>
      </c>
      <c r="S288" s="1">
        <v>3.625</v>
      </c>
    </row>
    <row r="289" spans="1:19" hidden="1" x14ac:dyDescent="0.35">
      <c r="A289" t="s">
        <v>307</v>
      </c>
      <c r="B289" t="s">
        <v>10</v>
      </c>
      <c r="C289" t="s">
        <v>68</v>
      </c>
      <c r="D289" t="s">
        <v>3619</v>
      </c>
      <c r="E289" t="s">
        <v>3617</v>
      </c>
      <c r="F289">
        <v>44616</v>
      </c>
      <c r="G289">
        <v>44643</v>
      </c>
      <c r="H289" t="s">
        <v>16</v>
      </c>
      <c r="I289" t="s">
        <v>16</v>
      </c>
      <c r="J289" t="s">
        <v>13</v>
      </c>
      <c r="K289">
        <v>33.991999999999997</v>
      </c>
      <c r="L289">
        <v>600</v>
      </c>
      <c r="M289" t="s">
        <v>14</v>
      </c>
      <c r="N289">
        <v>300</v>
      </c>
      <c r="O289" t="s">
        <v>14</v>
      </c>
      <c r="P289">
        <v>1</v>
      </c>
      <c r="Q289" s="1">
        <v>2.7</v>
      </c>
      <c r="R289" s="1">
        <v>4.05</v>
      </c>
      <c r="S289" s="1">
        <v>3.375</v>
      </c>
    </row>
    <row r="290" spans="1:19" hidden="1" x14ac:dyDescent="0.35">
      <c r="A290" t="s">
        <v>308</v>
      </c>
      <c r="B290" t="s">
        <v>10</v>
      </c>
      <c r="C290" t="s">
        <v>68</v>
      </c>
      <c r="D290" t="s">
        <v>3619</v>
      </c>
      <c r="E290" t="s">
        <v>3617</v>
      </c>
      <c r="F290">
        <v>44616</v>
      </c>
      <c r="G290">
        <v>44644</v>
      </c>
      <c r="H290" t="s">
        <v>16</v>
      </c>
      <c r="I290" t="s">
        <v>16</v>
      </c>
      <c r="J290" t="s">
        <v>13</v>
      </c>
      <c r="K290">
        <v>34.14</v>
      </c>
      <c r="L290">
        <v>600</v>
      </c>
      <c r="M290" t="s">
        <v>14</v>
      </c>
      <c r="N290">
        <v>300</v>
      </c>
      <c r="O290" t="s">
        <v>14</v>
      </c>
      <c r="P290">
        <v>1</v>
      </c>
      <c r="Q290" s="1">
        <v>2.8000000000000003</v>
      </c>
      <c r="R290" s="1">
        <v>4.2</v>
      </c>
      <c r="S290" s="1">
        <v>3.5</v>
      </c>
    </row>
    <row r="291" spans="1:19" hidden="1" x14ac:dyDescent="0.35">
      <c r="A291" t="s">
        <v>309</v>
      </c>
      <c r="B291" t="s">
        <v>10</v>
      </c>
      <c r="C291" t="s">
        <v>68</v>
      </c>
      <c r="D291" t="s">
        <v>3615</v>
      </c>
      <c r="E291" t="s">
        <v>3612</v>
      </c>
      <c r="F291">
        <v>44615</v>
      </c>
      <c r="G291">
        <v>44642</v>
      </c>
      <c r="H291" t="s">
        <v>16</v>
      </c>
      <c r="I291" t="s">
        <v>16</v>
      </c>
      <c r="J291" t="s">
        <v>13</v>
      </c>
      <c r="K291">
        <v>30.1</v>
      </c>
      <c r="L291">
        <v>600</v>
      </c>
      <c r="M291" t="s">
        <v>14</v>
      </c>
      <c r="N291">
        <v>300</v>
      </c>
      <c r="O291" t="s">
        <v>14</v>
      </c>
      <c r="P291">
        <v>1</v>
      </c>
      <c r="Q291" s="1">
        <v>2.7</v>
      </c>
      <c r="R291" s="1">
        <v>4.05</v>
      </c>
      <c r="S291" s="1">
        <v>3.375</v>
      </c>
    </row>
    <row r="292" spans="1:19" hidden="1" x14ac:dyDescent="0.35">
      <c r="A292" t="s">
        <v>310</v>
      </c>
      <c r="B292" t="s">
        <v>10</v>
      </c>
      <c r="C292" t="s">
        <v>68</v>
      </c>
      <c r="D292" t="s">
        <v>3616</v>
      </c>
      <c r="E292" t="s">
        <v>3617</v>
      </c>
      <c r="F292">
        <v>44611</v>
      </c>
      <c r="G292">
        <v>44639</v>
      </c>
      <c r="H292" t="s">
        <v>16</v>
      </c>
      <c r="I292" t="s">
        <v>16</v>
      </c>
      <c r="J292" t="s">
        <v>13</v>
      </c>
      <c r="K292">
        <v>30.04</v>
      </c>
      <c r="L292">
        <v>600</v>
      </c>
      <c r="M292" t="s">
        <v>14</v>
      </c>
      <c r="N292">
        <v>300</v>
      </c>
      <c r="O292" t="s">
        <v>14</v>
      </c>
      <c r="P292">
        <v>1</v>
      </c>
      <c r="Q292" s="1">
        <v>2.8000000000000003</v>
      </c>
      <c r="R292" s="1">
        <v>4.2</v>
      </c>
      <c r="S292" s="1">
        <v>3.5</v>
      </c>
    </row>
    <row r="293" spans="1:19" hidden="1" x14ac:dyDescent="0.35">
      <c r="A293" t="s">
        <v>311</v>
      </c>
      <c r="B293" t="s">
        <v>10</v>
      </c>
      <c r="C293" t="s">
        <v>68</v>
      </c>
      <c r="D293" t="s">
        <v>3616</v>
      </c>
      <c r="E293" t="s">
        <v>3617</v>
      </c>
      <c r="F293">
        <v>44616</v>
      </c>
      <c r="G293">
        <v>44644</v>
      </c>
      <c r="H293" t="s">
        <v>16</v>
      </c>
      <c r="I293" t="s">
        <v>16</v>
      </c>
      <c r="J293" t="s">
        <v>13</v>
      </c>
      <c r="K293">
        <v>30.18</v>
      </c>
      <c r="L293">
        <v>600</v>
      </c>
      <c r="M293" t="s">
        <v>14</v>
      </c>
      <c r="N293">
        <v>300</v>
      </c>
      <c r="O293" t="s">
        <v>14</v>
      </c>
      <c r="P293">
        <v>1</v>
      </c>
      <c r="Q293" s="1">
        <v>2.8000000000000003</v>
      </c>
      <c r="R293" s="1">
        <v>4.2</v>
      </c>
      <c r="S293" s="1">
        <v>3.5</v>
      </c>
    </row>
    <row r="294" spans="1:19" hidden="1" x14ac:dyDescent="0.35">
      <c r="A294" t="s">
        <v>312</v>
      </c>
      <c r="B294" t="s">
        <v>10</v>
      </c>
      <c r="C294" t="s">
        <v>68</v>
      </c>
      <c r="D294" t="s">
        <v>3615</v>
      </c>
      <c r="E294" t="s">
        <v>3614</v>
      </c>
      <c r="F294">
        <v>44612</v>
      </c>
      <c r="G294">
        <v>44640</v>
      </c>
      <c r="H294" t="s">
        <v>16</v>
      </c>
      <c r="I294" t="s">
        <v>16</v>
      </c>
      <c r="J294" t="s">
        <v>13</v>
      </c>
      <c r="K294">
        <v>29.98</v>
      </c>
      <c r="L294">
        <v>600</v>
      </c>
      <c r="M294" t="s">
        <v>14</v>
      </c>
      <c r="N294">
        <v>300</v>
      </c>
      <c r="O294" t="s">
        <v>14</v>
      </c>
      <c r="P294">
        <v>1</v>
      </c>
      <c r="Q294" s="1">
        <v>2.8000000000000003</v>
      </c>
      <c r="R294" s="1">
        <v>4.2</v>
      </c>
      <c r="S294" s="1">
        <v>3.5</v>
      </c>
    </row>
    <row r="295" spans="1:19" hidden="1" x14ac:dyDescent="0.35">
      <c r="A295" t="s">
        <v>313</v>
      </c>
      <c r="B295" t="s">
        <v>10</v>
      </c>
      <c r="C295" t="s">
        <v>68</v>
      </c>
      <c r="D295" t="s">
        <v>3619</v>
      </c>
      <c r="E295" t="s">
        <v>3612</v>
      </c>
      <c r="F295">
        <v>44615</v>
      </c>
      <c r="G295">
        <v>44644</v>
      </c>
      <c r="H295" t="s">
        <v>16</v>
      </c>
      <c r="I295" t="s">
        <v>16</v>
      </c>
      <c r="J295" t="s">
        <v>13</v>
      </c>
      <c r="K295">
        <v>30.12</v>
      </c>
      <c r="L295">
        <v>600</v>
      </c>
      <c r="M295" t="s">
        <v>14</v>
      </c>
      <c r="N295">
        <v>300</v>
      </c>
      <c r="O295" t="s">
        <v>14</v>
      </c>
      <c r="P295">
        <v>1</v>
      </c>
      <c r="Q295" s="1">
        <v>2.9000000000000004</v>
      </c>
      <c r="R295" s="1">
        <v>4.3499999999999996</v>
      </c>
      <c r="S295" s="1">
        <v>3.625</v>
      </c>
    </row>
    <row r="296" spans="1:19" hidden="1" x14ac:dyDescent="0.35">
      <c r="A296" t="s">
        <v>314</v>
      </c>
      <c r="B296" t="s">
        <v>10</v>
      </c>
      <c r="C296" t="s">
        <v>68</v>
      </c>
      <c r="D296" t="s">
        <v>3611</v>
      </c>
      <c r="E296" t="s">
        <v>3612</v>
      </c>
      <c r="F296">
        <v>44616</v>
      </c>
      <c r="G296">
        <v>44652</v>
      </c>
      <c r="H296" t="s">
        <v>16</v>
      </c>
      <c r="I296" t="s">
        <v>16</v>
      </c>
      <c r="J296" t="s">
        <v>13</v>
      </c>
      <c r="K296">
        <v>30.12</v>
      </c>
      <c r="L296">
        <v>600</v>
      </c>
      <c r="M296" t="s">
        <v>14</v>
      </c>
      <c r="N296">
        <v>300</v>
      </c>
      <c r="O296" t="s">
        <v>14</v>
      </c>
      <c r="P296">
        <v>1</v>
      </c>
      <c r="Q296" s="1">
        <v>3.6</v>
      </c>
      <c r="R296" s="1">
        <v>5.3999999999999995</v>
      </c>
      <c r="S296" s="1">
        <v>4.5</v>
      </c>
    </row>
    <row r="297" spans="1:19" hidden="1" x14ac:dyDescent="0.35">
      <c r="A297" t="s">
        <v>315</v>
      </c>
      <c r="B297" t="s">
        <v>10</v>
      </c>
      <c r="C297" t="s">
        <v>68</v>
      </c>
      <c r="D297" t="s">
        <v>3619</v>
      </c>
      <c r="E297" t="s">
        <v>3613</v>
      </c>
      <c r="F297">
        <v>44623</v>
      </c>
      <c r="G297">
        <v>44653</v>
      </c>
      <c r="H297" t="s">
        <v>16</v>
      </c>
      <c r="I297" t="s">
        <v>16</v>
      </c>
      <c r="J297" t="s">
        <v>13</v>
      </c>
      <c r="K297">
        <v>30.08</v>
      </c>
      <c r="L297">
        <v>600</v>
      </c>
      <c r="M297" t="s">
        <v>14</v>
      </c>
      <c r="N297">
        <v>300</v>
      </c>
      <c r="O297" t="s">
        <v>14</v>
      </c>
      <c r="P297">
        <v>1</v>
      </c>
      <c r="Q297" s="1">
        <v>3</v>
      </c>
      <c r="R297" s="1">
        <v>4.5</v>
      </c>
      <c r="S297" s="1">
        <v>3.75</v>
      </c>
    </row>
    <row r="298" spans="1:19" hidden="1" x14ac:dyDescent="0.35">
      <c r="A298" t="s">
        <v>316</v>
      </c>
      <c r="B298" t="s">
        <v>10</v>
      </c>
      <c r="C298" t="s">
        <v>68</v>
      </c>
      <c r="D298" t="s">
        <v>3611</v>
      </c>
      <c r="E298" t="s">
        <v>3612</v>
      </c>
      <c r="F298">
        <v>44614</v>
      </c>
      <c r="G298">
        <v>44642</v>
      </c>
      <c r="H298" t="s">
        <v>16</v>
      </c>
      <c r="I298" t="s">
        <v>16</v>
      </c>
      <c r="J298" t="s">
        <v>13</v>
      </c>
      <c r="K298">
        <v>30.12</v>
      </c>
      <c r="L298">
        <v>600</v>
      </c>
      <c r="M298" t="s">
        <v>14</v>
      </c>
      <c r="N298">
        <v>300</v>
      </c>
      <c r="O298" t="s">
        <v>14</v>
      </c>
      <c r="P298">
        <v>1</v>
      </c>
      <c r="Q298" s="1">
        <v>2.8000000000000003</v>
      </c>
      <c r="R298" s="1">
        <v>4.2</v>
      </c>
      <c r="S298" s="1">
        <v>3.5</v>
      </c>
    </row>
    <row r="299" spans="1:19" hidden="1" x14ac:dyDescent="0.35">
      <c r="A299" t="s">
        <v>317</v>
      </c>
      <c r="B299" t="s">
        <v>10</v>
      </c>
      <c r="C299" t="s">
        <v>68</v>
      </c>
      <c r="D299" t="s">
        <v>3620</v>
      </c>
      <c r="E299" t="s">
        <v>3614</v>
      </c>
      <c r="F299">
        <v>44616</v>
      </c>
      <c r="G299">
        <v>44652</v>
      </c>
      <c r="H299" t="s">
        <v>16</v>
      </c>
      <c r="I299" t="s">
        <v>16</v>
      </c>
      <c r="J299" t="s">
        <v>13</v>
      </c>
      <c r="K299">
        <v>30.1</v>
      </c>
      <c r="L299">
        <v>600</v>
      </c>
      <c r="M299" t="s">
        <v>14</v>
      </c>
      <c r="N299">
        <v>300</v>
      </c>
      <c r="O299" t="s">
        <v>14</v>
      </c>
      <c r="P299">
        <v>1</v>
      </c>
      <c r="Q299" s="1">
        <v>3.6</v>
      </c>
      <c r="R299" s="1">
        <v>5.3999999999999995</v>
      </c>
      <c r="S299" s="1">
        <v>4.5</v>
      </c>
    </row>
    <row r="300" spans="1:19" hidden="1" x14ac:dyDescent="0.35">
      <c r="A300" t="s">
        <v>318</v>
      </c>
      <c r="B300" t="s">
        <v>10</v>
      </c>
      <c r="C300" t="s">
        <v>68</v>
      </c>
      <c r="D300" t="s">
        <v>3611</v>
      </c>
      <c r="E300" t="s">
        <v>3618</v>
      </c>
      <c r="F300">
        <v>44614</v>
      </c>
      <c r="G300">
        <v>44642</v>
      </c>
      <c r="H300" t="s">
        <v>16</v>
      </c>
      <c r="I300" t="s">
        <v>16</v>
      </c>
      <c r="J300" t="s">
        <v>13</v>
      </c>
      <c r="K300">
        <v>30.12</v>
      </c>
      <c r="L300">
        <v>600</v>
      </c>
      <c r="M300" t="s">
        <v>14</v>
      </c>
      <c r="N300">
        <v>300</v>
      </c>
      <c r="O300" t="s">
        <v>14</v>
      </c>
      <c r="P300">
        <v>1</v>
      </c>
      <c r="Q300" s="1">
        <v>2.8000000000000003</v>
      </c>
      <c r="R300" s="1">
        <v>4.2</v>
      </c>
      <c r="S300" s="1">
        <v>3.5</v>
      </c>
    </row>
    <row r="301" spans="1:19" hidden="1" x14ac:dyDescent="0.35">
      <c r="A301" t="s">
        <v>319</v>
      </c>
      <c r="B301" t="s">
        <v>10</v>
      </c>
      <c r="C301" t="s">
        <v>68</v>
      </c>
      <c r="D301" t="s">
        <v>3620</v>
      </c>
      <c r="E301" t="s">
        <v>3617</v>
      </c>
      <c r="F301">
        <v>44618</v>
      </c>
      <c r="G301">
        <v>44646</v>
      </c>
      <c r="H301" t="s">
        <v>16</v>
      </c>
      <c r="I301" t="s">
        <v>16</v>
      </c>
      <c r="J301" t="s">
        <v>13</v>
      </c>
      <c r="K301">
        <v>30.16</v>
      </c>
      <c r="L301">
        <v>600</v>
      </c>
      <c r="M301" t="s">
        <v>14</v>
      </c>
      <c r="N301">
        <v>300</v>
      </c>
      <c r="O301" t="s">
        <v>14</v>
      </c>
      <c r="P301">
        <v>1</v>
      </c>
      <c r="Q301" s="1">
        <v>2.8000000000000003</v>
      </c>
      <c r="R301" s="1">
        <v>4.2</v>
      </c>
      <c r="S301" s="1">
        <v>3.5</v>
      </c>
    </row>
    <row r="302" spans="1:19" hidden="1" x14ac:dyDescent="0.35">
      <c r="A302" t="s">
        <v>320</v>
      </c>
      <c r="B302" t="s">
        <v>10</v>
      </c>
      <c r="C302" t="s">
        <v>68</v>
      </c>
      <c r="D302" t="s">
        <v>3615</v>
      </c>
      <c r="E302" t="s">
        <v>3613</v>
      </c>
      <c r="F302">
        <v>44616</v>
      </c>
      <c r="G302">
        <v>44643</v>
      </c>
      <c r="H302" t="s">
        <v>16</v>
      </c>
      <c r="I302" t="s">
        <v>16</v>
      </c>
      <c r="J302" t="s">
        <v>13</v>
      </c>
      <c r="K302">
        <v>30.16</v>
      </c>
      <c r="L302">
        <v>600</v>
      </c>
      <c r="M302" t="s">
        <v>14</v>
      </c>
      <c r="N302">
        <v>300</v>
      </c>
      <c r="O302" t="s">
        <v>14</v>
      </c>
      <c r="P302">
        <v>1</v>
      </c>
      <c r="Q302" s="1">
        <v>2.7</v>
      </c>
      <c r="R302" s="1">
        <v>4.05</v>
      </c>
      <c r="S302" s="1">
        <v>3.375</v>
      </c>
    </row>
    <row r="303" spans="1:19" hidden="1" x14ac:dyDescent="0.35">
      <c r="A303" t="s">
        <v>321</v>
      </c>
      <c r="B303" t="s">
        <v>10</v>
      </c>
      <c r="C303" t="s">
        <v>68</v>
      </c>
      <c r="D303" t="s">
        <v>3619</v>
      </c>
      <c r="E303" t="s">
        <v>3617</v>
      </c>
      <c r="F303">
        <v>44612</v>
      </c>
      <c r="G303">
        <v>44642</v>
      </c>
      <c r="H303" t="s">
        <v>16</v>
      </c>
      <c r="I303" t="s">
        <v>16</v>
      </c>
      <c r="J303" t="s">
        <v>13</v>
      </c>
      <c r="K303">
        <v>30.04</v>
      </c>
      <c r="L303">
        <v>600</v>
      </c>
      <c r="M303" t="s">
        <v>14</v>
      </c>
      <c r="N303">
        <v>300</v>
      </c>
      <c r="O303" t="s">
        <v>14</v>
      </c>
      <c r="P303">
        <v>1</v>
      </c>
      <c r="Q303" s="1">
        <v>3</v>
      </c>
      <c r="R303" s="1">
        <v>4.5</v>
      </c>
      <c r="S303" s="1">
        <v>3.75</v>
      </c>
    </row>
    <row r="304" spans="1:19" hidden="1" x14ac:dyDescent="0.35">
      <c r="A304" t="s">
        <v>322</v>
      </c>
      <c r="B304" t="s">
        <v>10</v>
      </c>
      <c r="C304" t="s">
        <v>68</v>
      </c>
      <c r="D304" t="s">
        <v>3619</v>
      </c>
      <c r="E304" t="s">
        <v>3617</v>
      </c>
      <c r="F304">
        <v>44615</v>
      </c>
      <c r="G304">
        <v>44644</v>
      </c>
      <c r="H304" t="s">
        <v>16</v>
      </c>
      <c r="I304" t="s">
        <v>16</v>
      </c>
      <c r="J304" t="s">
        <v>13</v>
      </c>
      <c r="K304">
        <v>30.14</v>
      </c>
      <c r="L304">
        <v>600</v>
      </c>
      <c r="M304" t="s">
        <v>14</v>
      </c>
      <c r="N304">
        <v>300</v>
      </c>
      <c r="O304" t="s">
        <v>14</v>
      </c>
      <c r="P304">
        <v>1</v>
      </c>
      <c r="Q304" s="1">
        <v>2.9000000000000004</v>
      </c>
      <c r="R304" s="1">
        <v>4.3499999999999996</v>
      </c>
      <c r="S304" s="1">
        <v>3.625</v>
      </c>
    </row>
    <row r="305" spans="1:19" hidden="1" x14ac:dyDescent="0.35">
      <c r="A305" t="s">
        <v>323</v>
      </c>
      <c r="B305" t="s">
        <v>10</v>
      </c>
      <c r="C305" t="s">
        <v>68</v>
      </c>
      <c r="D305" t="s">
        <v>3620</v>
      </c>
      <c r="E305" t="s">
        <v>3612</v>
      </c>
      <c r="F305">
        <v>44611</v>
      </c>
      <c r="G305">
        <v>44643</v>
      </c>
      <c r="H305" t="s">
        <v>16</v>
      </c>
      <c r="I305" t="s">
        <v>16</v>
      </c>
      <c r="J305" t="s">
        <v>13</v>
      </c>
      <c r="K305">
        <v>30.02</v>
      </c>
      <c r="L305">
        <v>600</v>
      </c>
      <c r="M305" t="s">
        <v>14</v>
      </c>
      <c r="N305">
        <v>300</v>
      </c>
      <c r="O305" t="s">
        <v>14</v>
      </c>
      <c r="P305">
        <v>1</v>
      </c>
      <c r="Q305" s="1">
        <v>3.2</v>
      </c>
      <c r="R305" s="1">
        <v>4.8</v>
      </c>
      <c r="S305" s="1">
        <v>4</v>
      </c>
    </row>
    <row r="306" spans="1:19" hidden="1" x14ac:dyDescent="0.35">
      <c r="A306" t="s">
        <v>324</v>
      </c>
      <c r="B306" t="s">
        <v>10</v>
      </c>
      <c r="C306" t="s">
        <v>68</v>
      </c>
      <c r="D306" t="s">
        <v>3620</v>
      </c>
      <c r="E306" t="s">
        <v>3617</v>
      </c>
      <c r="F306">
        <v>44611</v>
      </c>
      <c r="G306">
        <v>44638</v>
      </c>
      <c r="H306" t="s">
        <v>16</v>
      </c>
      <c r="I306" t="s">
        <v>16</v>
      </c>
      <c r="J306" t="s">
        <v>13</v>
      </c>
      <c r="K306">
        <v>30.12</v>
      </c>
      <c r="L306">
        <v>600</v>
      </c>
      <c r="M306" t="s">
        <v>14</v>
      </c>
      <c r="N306">
        <v>300</v>
      </c>
      <c r="O306" t="s">
        <v>14</v>
      </c>
      <c r="P306">
        <v>1</v>
      </c>
      <c r="Q306" s="1">
        <v>2.7</v>
      </c>
      <c r="R306" s="1">
        <v>4.05</v>
      </c>
      <c r="S306" s="1">
        <v>3.375</v>
      </c>
    </row>
    <row r="307" spans="1:19" hidden="1" x14ac:dyDescent="0.35">
      <c r="A307" t="s">
        <v>325</v>
      </c>
      <c r="B307" t="s">
        <v>10</v>
      </c>
      <c r="C307" t="s">
        <v>68</v>
      </c>
      <c r="D307" t="s">
        <v>3616</v>
      </c>
      <c r="E307" t="s">
        <v>3618</v>
      </c>
      <c r="F307">
        <v>44611</v>
      </c>
      <c r="G307">
        <v>44640</v>
      </c>
      <c r="H307" t="s">
        <v>16</v>
      </c>
      <c r="I307" t="s">
        <v>16</v>
      </c>
      <c r="J307" t="s">
        <v>13</v>
      </c>
      <c r="K307">
        <v>29.98</v>
      </c>
      <c r="L307">
        <v>600</v>
      </c>
      <c r="M307" t="s">
        <v>14</v>
      </c>
      <c r="N307">
        <v>300</v>
      </c>
      <c r="O307" t="s">
        <v>14</v>
      </c>
      <c r="P307">
        <v>1</v>
      </c>
      <c r="Q307" s="1">
        <v>2.9000000000000004</v>
      </c>
      <c r="R307" s="1">
        <v>4.3499999999999996</v>
      </c>
      <c r="S307" s="1">
        <v>3.625</v>
      </c>
    </row>
    <row r="308" spans="1:19" hidden="1" x14ac:dyDescent="0.35">
      <c r="A308" t="s">
        <v>326</v>
      </c>
      <c r="B308" t="s">
        <v>10</v>
      </c>
      <c r="C308" t="s">
        <v>68</v>
      </c>
      <c r="D308" t="s">
        <v>3616</v>
      </c>
      <c r="E308" t="s">
        <v>3617</v>
      </c>
      <c r="F308">
        <v>44611</v>
      </c>
      <c r="G308">
        <v>44642</v>
      </c>
      <c r="H308" t="s">
        <v>16</v>
      </c>
      <c r="I308" t="s">
        <v>16</v>
      </c>
      <c r="J308" t="s">
        <v>13</v>
      </c>
      <c r="K308">
        <v>30.08</v>
      </c>
      <c r="L308">
        <v>600</v>
      </c>
      <c r="M308" t="s">
        <v>14</v>
      </c>
      <c r="N308">
        <v>300</v>
      </c>
      <c r="O308" t="s">
        <v>14</v>
      </c>
      <c r="P308">
        <v>1</v>
      </c>
      <c r="Q308" s="1">
        <v>3.1</v>
      </c>
      <c r="R308" s="1">
        <v>4.6499999999999995</v>
      </c>
      <c r="S308" s="1">
        <v>3.875</v>
      </c>
    </row>
    <row r="309" spans="1:19" hidden="1" x14ac:dyDescent="0.35">
      <c r="A309" t="s">
        <v>327</v>
      </c>
      <c r="B309" t="s">
        <v>10</v>
      </c>
      <c r="C309" t="s">
        <v>68</v>
      </c>
      <c r="D309" t="s">
        <v>3620</v>
      </c>
      <c r="E309" t="s">
        <v>3613</v>
      </c>
      <c r="F309">
        <v>44611</v>
      </c>
      <c r="G309">
        <v>44640</v>
      </c>
      <c r="H309" t="s">
        <v>16</v>
      </c>
      <c r="I309" t="s">
        <v>16</v>
      </c>
      <c r="J309" t="s">
        <v>13</v>
      </c>
      <c r="K309">
        <v>29.98</v>
      </c>
      <c r="L309">
        <v>600</v>
      </c>
      <c r="M309" t="s">
        <v>14</v>
      </c>
      <c r="N309">
        <v>300</v>
      </c>
      <c r="O309" t="s">
        <v>14</v>
      </c>
      <c r="P309">
        <v>1</v>
      </c>
      <c r="Q309" s="1">
        <v>2.9000000000000004</v>
      </c>
      <c r="R309" s="1">
        <v>4.3499999999999996</v>
      </c>
      <c r="S309" s="1">
        <v>3.625</v>
      </c>
    </row>
    <row r="310" spans="1:19" hidden="1" x14ac:dyDescent="0.35">
      <c r="A310" t="s">
        <v>328</v>
      </c>
      <c r="B310" t="s">
        <v>10</v>
      </c>
      <c r="C310" t="s">
        <v>68</v>
      </c>
      <c r="D310" t="s">
        <v>3616</v>
      </c>
      <c r="E310" t="s">
        <v>3617</v>
      </c>
      <c r="F310">
        <v>44611</v>
      </c>
      <c r="G310">
        <v>44650</v>
      </c>
      <c r="H310" t="s">
        <v>16</v>
      </c>
      <c r="I310" t="s">
        <v>16</v>
      </c>
      <c r="J310" t="s">
        <v>13</v>
      </c>
      <c r="K310">
        <v>30.02</v>
      </c>
      <c r="L310">
        <v>600</v>
      </c>
      <c r="M310" t="s">
        <v>14</v>
      </c>
      <c r="N310">
        <v>300</v>
      </c>
      <c r="O310" t="s">
        <v>14</v>
      </c>
      <c r="P310">
        <v>1</v>
      </c>
      <c r="Q310" s="1">
        <v>3.9000000000000004</v>
      </c>
      <c r="R310" s="1">
        <v>5.85</v>
      </c>
      <c r="S310" s="1">
        <v>4.875</v>
      </c>
    </row>
    <row r="311" spans="1:19" hidden="1" x14ac:dyDescent="0.35">
      <c r="A311" t="s">
        <v>329</v>
      </c>
      <c r="B311" t="s">
        <v>10</v>
      </c>
      <c r="C311" t="s">
        <v>68</v>
      </c>
      <c r="D311" t="s">
        <v>3611</v>
      </c>
      <c r="E311" t="s">
        <v>3618</v>
      </c>
      <c r="F311">
        <v>44611</v>
      </c>
      <c r="G311">
        <v>44642</v>
      </c>
      <c r="H311" t="s">
        <v>16</v>
      </c>
      <c r="I311" t="s">
        <v>16</v>
      </c>
      <c r="J311" t="s">
        <v>13</v>
      </c>
      <c r="K311">
        <v>30.08</v>
      </c>
      <c r="L311">
        <v>600</v>
      </c>
      <c r="M311" t="s">
        <v>14</v>
      </c>
      <c r="N311">
        <v>300</v>
      </c>
      <c r="O311" t="s">
        <v>14</v>
      </c>
      <c r="P311">
        <v>1</v>
      </c>
      <c r="Q311" s="1">
        <v>3.1</v>
      </c>
      <c r="R311" s="1">
        <v>4.6499999999999995</v>
      </c>
      <c r="S311" s="1">
        <v>3.875</v>
      </c>
    </row>
    <row r="312" spans="1:19" hidden="1" x14ac:dyDescent="0.35">
      <c r="A312" t="s">
        <v>330</v>
      </c>
      <c r="B312" t="s">
        <v>10</v>
      </c>
      <c r="C312" t="s">
        <v>68</v>
      </c>
      <c r="D312" t="s">
        <v>3615</v>
      </c>
      <c r="E312" t="s">
        <v>3617</v>
      </c>
      <c r="F312">
        <v>44615</v>
      </c>
      <c r="G312">
        <v>44648</v>
      </c>
      <c r="H312" t="s">
        <v>16</v>
      </c>
      <c r="I312" t="s">
        <v>16</v>
      </c>
      <c r="J312" t="s">
        <v>13</v>
      </c>
      <c r="K312">
        <v>30.178999999999998</v>
      </c>
      <c r="L312">
        <v>600</v>
      </c>
      <c r="M312" t="s">
        <v>14</v>
      </c>
      <c r="N312">
        <v>300</v>
      </c>
      <c r="O312" t="s">
        <v>14</v>
      </c>
      <c r="P312">
        <v>1</v>
      </c>
      <c r="Q312" s="1">
        <v>3.3000000000000003</v>
      </c>
      <c r="R312" s="1">
        <v>4.95</v>
      </c>
      <c r="S312" s="1">
        <v>4.125</v>
      </c>
    </row>
    <row r="313" spans="1:19" hidden="1" x14ac:dyDescent="0.35">
      <c r="A313" t="s">
        <v>331</v>
      </c>
      <c r="B313" t="s">
        <v>10</v>
      </c>
      <c r="C313" t="s">
        <v>68</v>
      </c>
      <c r="D313" t="s">
        <v>3611</v>
      </c>
      <c r="E313" t="s">
        <v>3618</v>
      </c>
      <c r="F313">
        <v>44611</v>
      </c>
      <c r="G313">
        <v>44637</v>
      </c>
      <c r="H313" t="s">
        <v>16</v>
      </c>
      <c r="I313" t="s">
        <v>16</v>
      </c>
      <c r="J313" t="s">
        <v>13</v>
      </c>
      <c r="K313">
        <v>29.849</v>
      </c>
      <c r="L313">
        <v>600</v>
      </c>
      <c r="M313" t="s">
        <v>14</v>
      </c>
      <c r="N313">
        <v>300</v>
      </c>
      <c r="O313" t="s">
        <v>14</v>
      </c>
      <c r="P313">
        <v>1</v>
      </c>
      <c r="Q313" s="1">
        <v>2.6</v>
      </c>
      <c r="R313" s="1">
        <v>3.9</v>
      </c>
      <c r="S313" s="1">
        <v>3.25</v>
      </c>
    </row>
    <row r="314" spans="1:19" hidden="1" x14ac:dyDescent="0.35">
      <c r="A314" t="s">
        <v>332</v>
      </c>
      <c r="B314" t="s">
        <v>10</v>
      </c>
      <c r="C314" t="s">
        <v>68</v>
      </c>
      <c r="D314" t="s">
        <v>3620</v>
      </c>
      <c r="E314" t="s">
        <v>3618</v>
      </c>
      <c r="F314">
        <v>44614</v>
      </c>
      <c r="G314">
        <v>44642</v>
      </c>
      <c r="H314" t="s">
        <v>16</v>
      </c>
      <c r="I314" t="s">
        <v>16</v>
      </c>
      <c r="J314" t="s">
        <v>13</v>
      </c>
      <c r="K314">
        <v>29.456</v>
      </c>
      <c r="L314">
        <v>600</v>
      </c>
      <c r="M314" t="s">
        <v>14</v>
      </c>
      <c r="N314">
        <v>300</v>
      </c>
      <c r="O314" t="s">
        <v>14</v>
      </c>
      <c r="P314">
        <v>1</v>
      </c>
      <c r="Q314" s="1">
        <v>2.8000000000000003</v>
      </c>
      <c r="R314" s="1">
        <v>4.2</v>
      </c>
      <c r="S314" s="1">
        <v>3.5</v>
      </c>
    </row>
    <row r="315" spans="1:19" hidden="1" x14ac:dyDescent="0.35">
      <c r="A315" t="s">
        <v>333</v>
      </c>
      <c r="B315" t="s">
        <v>10</v>
      </c>
      <c r="C315" t="s">
        <v>68</v>
      </c>
      <c r="D315" t="s">
        <v>3620</v>
      </c>
      <c r="E315" t="s">
        <v>3612</v>
      </c>
      <c r="F315">
        <v>44611</v>
      </c>
      <c r="G315">
        <v>44637</v>
      </c>
      <c r="H315" t="s">
        <v>16</v>
      </c>
      <c r="I315" t="s">
        <v>16</v>
      </c>
      <c r="J315" t="s">
        <v>13</v>
      </c>
      <c r="K315">
        <v>29.881</v>
      </c>
      <c r="L315">
        <v>600</v>
      </c>
      <c r="M315" t="s">
        <v>14</v>
      </c>
      <c r="N315">
        <v>300</v>
      </c>
      <c r="O315" t="s">
        <v>14</v>
      </c>
      <c r="P315">
        <v>1</v>
      </c>
      <c r="Q315" s="1">
        <v>2.6</v>
      </c>
      <c r="R315" s="1">
        <v>3.9</v>
      </c>
      <c r="S315" s="1">
        <v>3.25</v>
      </c>
    </row>
    <row r="316" spans="1:19" hidden="1" x14ac:dyDescent="0.35">
      <c r="A316" t="s">
        <v>334</v>
      </c>
      <c r="B316" t="s">
        <v>10</v>
      </c>
      <c r="C316" t="s">
        <v>68</v>
      </c>
      <c r="D316" t="s">
        <v>3619</v>
      </c>
      <c r="E316" t="s">
        <v>3618</v>
      </c>
      <c r="F316">
        <v>44614</v>
      </c>
      <c r="G316">
        <v>44643</v>
      </c>
      <c r="H316" t="s">
        <v>16</v>
      </c>
      <c r="I316" t="s">
        <v>16</v>
      </c>
      <c r="J316" t="s">
        <v>13</v>
      </c>
      <c r="K316">
        <v>33.07</v>
      </c>
      <c r="L316">
        <v>600</v>
      </c>
      <c r="M316" t="s">
        <v>14</v>
      </c>
      <c r="N316">
        <v>300</v>
      </c>
      <c r="O316" t="s">
        <v>14</v>
      </c>
      <c r="P316">
        <v>1</v>
      </c>
      <c r="Q316" s="1">
        <v>2.9000000000000004</v>
      </c>
      <c r="R316" s="1">
        <v>4.3499999999999996</v>
      </c>
      <c r="S316" s="1">
        <v>3.625</v>
      </c>
    </row>
    <row r="317" spans="1:19" hidden="1" x14ac:dyDescent="0.35">
      <c r="A317" t="s">
        <v>335</v>
      </c>
      <c r="B317" t="s">
        <v>10</v>
      </c>
      <c r="C317" t="s">
        <v>68</v>
      </c>
      <c r="D317" t="s">
        <v>3615</v>
      </c>
      <c r="E317" t="s">
        <v>3617</v>
      </c>
      <c r="F317">
        <v>44611</v>
      </c>
      <c r="G317">
        <v>44637</v>
      </c>
      <c r="H317" t="s">
        <v>16</v>
      </c>
      <c r="I317" t="s">
        <v>16</v>
      </c>
      <c r="J317" t="s">
        <v>13</v>
      </c>
      <c r="K317">
        <v>29.844999999999999</v>
      </c>
      <c r="L317">
        <v>600</v>
      </c>
      <c r="M317" t="s">
        <v>14</v>
      </c>
      <c r="N317">
        <v>300</v>
      </c>
      <c r="O317" t="s">
        <v>14</v>
      </c>
      <c r="P317">
        <v>1</v>
      </c>
      <c r="Q317" s="1">
        <v>2.6</v>
      </c>
      <c r="R317" s="1">
        <v>3.9</v>
      </c>
      <c r="S317" s="1">
        <v>3.25</v>
      </c>
    </row>
    <row r="318" spans="1:19" hidden="1" x14ac:dyDescent="0.35">
      <c r="A318" t="s">
        <v>336</v>
      </c>
      <c r="B318" t="s">
        <v>10</v>
      </c>
      <c r="C318" t="s">
        <v>68</v>
      </c>
      <c r="D318" t="s">
        <v>3620</v>
      </c>
      <c r="E318" t="s">
        <v>3618</v>
      </c>
      <c r="F318">
        <v>44611</v>
      </c>
      <c r="G318">
        <v>44637</v>
      </c>
      <c r="H318" t="s">
        <v>16</v>
      </c>
      <c r="I318" t="s">
        <v>16</v>
      </c>
      <c r="J318" t="s">
        <v>13</v>
      </c>
      <c r="K318">
        <v>29.893000000000001</v>
      </c>
      <c r="L318">
        <v>600</v>
      </c>
      <c r="M318" t="s">
        <v>14</v>
      </c>
      <c r="N318">
        <v>300</v>
      </c>
      <c r="O318" t="s">
        <v>14</v>
      </c>
      <c r="P318">
        <v>1</v>
      </c>
      <c r="Q318" s="1">
        <v>2.6</v>
      </c>
      <c r="R318" s="1">
        <v>3.9</v>
      </c>
      <c r="S318" s="1">
        <v>3.25</v>
      </c>
    </row>
    <row r="319" spans="1:19" hidden="1" x14ac:dyDescent="0.35">
      <c r="A319" t="s">
        <v>337</v>
      </c>
      <c r="B319" t="s">
        <v>10</v>
      </c>
      <c r="C319" t="s">
        <v>68</v>
      </c>
      <c r="D319" t="s">
        <v>3620</v>
      </c>
      <c r="E319" t="s">
        <v>3612</v>
      </c>
      <c r="F319">
        <v>44610</v>
      </c>
      <c r="G319">
        <v>44640</v>
      </c>
      <c r="H319" t="s">
        <v>16</v>
      </c>
      <c r="I319" t="s">
        <v>16</v>
      </c>
      <c r="J319" t="s">
        <v>13</v>
      </c>
      <c r="K319">
        <v>29.428999999999998</v>
      </c>
      <c r="L319">
        <v>600</v>
      </c>
      <c r="M319" t="s">
        <v>14</v>
      </c>
      <c r="N319">
        <v>300</v>
      </c>
      <c r="O319" t="s">
        <v>14</v>
      </c>
      <c r="P319">
        <v>1</v>
      </c>
      <c r="Q319" s="1">
        <v>3</v>
      </c>
      <c r="R319" s="1">
        <v>4.5</v>
      </c>
      <c r="S319" s="1">
        <v>3.75</v>
      </c>
    </row>
    <row r="320" spans="1:19" hidden="1" x14ac:dyDescent="0.35">
      <c r="A320" t="s">
        <v>338</v>
      </c>
      <c r="B320" t="s">
        <v>10</v>
      </c>
      <c r="C320" t="s">
        <v>68</v>
      </c>
      <c r="D320" t="s">
        <v>3616</v>
      </c>
      <c r="E320" t="s">
        <v>3612</v>
      </c>
      <c r="F320">
        <v>44611</v>
      </c>
      <c r="G320">
        <v>44648</v>
      </c>
      <c r="H320" t="s">
        <v>16</v>
      </c>
      <c r="I320" t="s">
        <v>16</v>
      </c>
      <c r="J320" t="s">
        <v>13</v>
      </c>
      <c r="K320">
        <v>29.797000000000001</v>
      </c>
      <c r="L320">
        <v>600</v>
      </c>
      <c r="M320" t="s">
        <v>14</v>
      </c>
      <c r="N320">
        <v>300</v>
      </c>
      <c r="O320" t="s">
        <v>14</v>
      </c>
      <c r="P320">
        <v>1</v>
      </c>
      <c r="Q320" s="1">
        <v>3.7</v>
      </c>
      <c r="R320" s="1">
        <v>5.55</v>
      </c>
      <c r="S320" s="1">
        <v>4.625</v>
      </c>
    </row>
    <row r="321" spans="1:19" hidden="1" x14ac:dyDescent="0.35">
      <c r="A321" t="s">
        <v>339</v>
      </c>
      <c r="B321" t="s">
        <v>10</v>
      </c>
      <c r="C321" t="s">
        <v>68</v>
      </c>
      <c r="D321" t="s">
        <v>3619</v>
      </c>
      <c r="E321" t="s">
        <v>3613</v>
      </c>
      <c r="F321">
        <v>44611</v>
      </c>
      <c r="G321">
        <v>44639</v>
      </c>
      <c r="H321" t="s">
        <v>16</v>
      </c>
      <c r="I321" t="s">
        <v>16</v>
      </c>
      <c r="J321" t="s">
        <v>13</v>
      </c>
      <c r="K321">
        <v>29.376000000000001</v>
      </c>
      <c r="L321">
        <v>600</v>
      </c>
      <c r="M321" t="s">
        <v>14</v>
      </c>
      <c r="N321">
        <v>300</v>
      </c>
      <c r="O321" t="s">
        <v>14</v>
      </c>
      <c r="P321">
        <v>1</v>
      </c>
      <c r="Q321" s="1">
        <v>2.8000000000000003</v>
      </c>
      <c r="R321" s="1">
        <v>4.2</v>
      </c>
      <c r="S321" s="1">
        <v>3.5</v>
      </c>
    </row>
    <row r="322" spans="1:19" hidden="1" x14ac:dyDescent="0.35">
      <c r="A322" t="s">
        <v>340</v>
      </c>
      <c r="B322" t="s">
        <v>10</v>
      </c>
      <c r="C322" t="s">
        <v>68</v>
      </c>
      <c r="D322" t="s">
        <v>3620</v>
      </c>
      <c r="E322" t="s">
        <v>3612</v>
      </c>
      <c r="F322">
        <v>44614</v>
      </c>
      <c r="G322">
        <v>44651</v>
      </c>
      <c r="H322" t="s">
        <v>16</v>
      </c>
      <c r="I322" t="s">
        <v>16</v>
      </c>
      <c r="J322" t="s">
        <v>13</v>
      </c>
      <c r="K322">
        <v>29.536000000000001</v>
      </c>
      <c r="L322">
        <v>600</v>
      </c>
      <c r="M322" t="s">
        <v>14</v>
      </c>
      <c r="N322">
        <v>300</v>
      </c>
      <c r="O322" t="s">
        <v>14</v>
      </c>
      <c r="P322">
        <v>1</v>
      </c>
      <c r="Q322" s="1">
        <v>3.7</v>
      </c>
      <c r="R322" s="1">
        <v>5.55</v>
      </c>
      <c r="S322" s="1">
        <v>4.625</v>
      </c>
    </row>
    <row r="323" spans="1:19" hidden="1" x14ac:dyDescent="0.35">
      <c r="A323" t="s">
        <v>341</v>
      </c>
      <c r="B323" t="s">
        <v>10</v>
      </c>
      <c r="C323" t="s">
        <v>68</v>
      </c>
      <c r="D323" t="s">
        <v>3619</v>
      </c>
      <c r="E323" t="s">
        <v>3614</v>
      </c>
      <c r="F323">
        <v>44615</v>
      </c>
      <c r="G323">
        <v>44644</v>
      </c>
      <c r="H323" t="s">
        <v>16</v>
      </c>
      <c r="I323" t="s">
        <v>16</v>
      </c>
      <c r="J323" t="s">
        <v>13</v>
      </c>
      <c r="K323">
        <v>29.914000000000001</v>
      </c>
      <c r="L323">
        <v>600</v>
      </c>
      <c r="M323" t="s">
        <v>14</v>
      </c>
      <c r="N323">
        <v>300</v>
      </c>
      <c r="O323" t="s">
        <v>14</v>
      </c>
      <c r="P323">
        <v>1</v>
      </c>
      <c r="Q323" s="1">
        <v>2.9000000000000004</v>
      </c>
      <c r="R323" s="1">
        <v>4.3499999999999996</v>
      </c>
      <c r="S323" s="1">
        <v>3.625</v>
      </c>
    </row>
    <row r="324" spans="1:19" hidden="1" x14ac:dyDescent="0.35">
      <c r="A324" t="s">
        <v>342</v>
      </c>
      <c r="B324" t="s">
        <v>10</v>
      </c>
      <c r="C324" t="s">
        <v>68</v>
      </c>
      <c r="D324" t="s">
        <v>3615</v>
      </c>
      <c r="E324" t="s">
        <v>3618</v>
      </c>
      <c r="F324">
        <v>44610</v>
      </c>
      <c r="G324">
        <v>44646</v>
      </c>
      <c r="H324" t="s">
        <v>16</v>
      </c>
      <c r="I324" t="s">
        <v>16</v>
      </c>
      <c r="J324" t="s">
        <v>13</v>
      </c>
      <c r="K324">
        <v>29.478999999999999</v>
      </c>
      <c r="L324">
        <v>600</v>
      </c>
      <c r="M324" t="s">
        <v>14</v>
      </c>
      <c r="N324">
        <v>300</v>
      </c>
      <c r="O324" t="s">
        <v>14</v>
      </c>
      <c r="P324">
        <v>1</v>
      </c>
      <c r="Q324" s="1">
        <v>3.6</v>
      </c>
      <c r="R324" s="1">
        <v>5.3999999999999995</v>
      </c>
      <c r="S324" s="1">
        <v>4.5</v>
      </c>
    </row>
    <row r="325" spans="1:19" hidden="1" x14ac:dyDescent="0.35">
      <c r="A325" t="s">
        <v>343</v>
      </c>
      <c r="B325" t="s">
        <v>10</v>
      </c>
      <c r="C325" t="s">
        <v>68</v>
      </c>
      <c r="D325" t="s">
        <v>3611</v>
      </c>
      <c r="E325" t="s">
        <v>3613</v>
      </c>
      <c r="F325">
        <v>44610</v>
      </c>
      <c r="G325">
        <v>44642</v>
      </c>
      <c r="H325" t="s">
        <v>16</v>
      </c>
      <c r="I325" t="s">
        <v>16</v>
      </c>
      <c r="J325" t="s">
        <v>13</v>
      </c>
      <c r="K325">
        <v>29.84</v>
      </c>
      <c r="L325">
        <v>600</v>
      </c>
      <c r="M325" t="s">
        <v>14</v>
      </c>
      <c r="N325">
        <v>300</v>
      </c>
      <c r="O325" t="s">
        <v>14</v>
      </c>
      <c r="P325">
        <v>1</v>
      </c>
      <c r="Q325" s="1">
        <v>3.2</v>
      </c>
      <c r="R325" s="1">
        <v>4.8</v>
      </c>
      <c r="S325" s="1">
        <v>4</v>
      </c>
    </row>
    <row r="326" spans="1:19" hidden="1" x14ac:dyDescent="0.35">
      <c r="A326" t="s">
        <v>344</v>
      </c>
      <c r="B326" t="s">
        <v>10</v>
      </c>
      <c r="C326" t="s">
        <v>68</v>
      </c>
      <c r="D326" t="s">
        <v>3611</v>
      </c>
      <c r="E326" t="s">
        <v>3613</v>
      </c>
      <c r="F326">
        <v>44618</v>
      </c>
      <c r="G326">
        <v>44648</v>
      </c>
      <c r="H326" t="s">
        <v>16</v>
      </c>
      <c r="I326" t="s">
        <v>16</v>
      </c>
      <c r="J326" t="s">
        <v>13</v>
      </c>
      <c r="K326">
        <v>33.228999999999999</v>
      </c>
      <c r="L326">
        <v>600</v>
      </c>
      <c r="M326" t="s">
        <v>14</v>
      </c>
      <c r="N326">
        <v>300</v>
      </c>
      <c r="O326" t="s">
        <v>14</v>
      </c>
      <c r="P326">
        <v>1</v>
      </c>
      <c r="Q326" s="1">
        <v>3</v>
      </c>
      <c r="R326" s="1">
        <v>4.5</v>
      </c>
      <c r="S326" s="1">
        <v>3.75</v>
      </c>
    </row>
    <row r="327" spans="1:19" hidden="1" x14ac:dyDescent="0.35">
      <c r="A327" t="s">
        <v>345</v>
      </c>
      <c r="B327" t="s">
        <v>10</v>
      </c>
      <c r="C327" t="s">
        <v>68</v>
      </c>
      <c r="D327" t="s">
        <v>3615</v>
      </c>
      <c r="E327" t="s">
        <v>3613</v>
      </c>
      <c r="F327">
        <v>44649</v>
      </c>
      <c r="G327">
        <v>44653</v>
      </c>
      <c r="H327" t="s">
        <v>16</v>
      </c>
      <c r="I327" t="s">
        <v>12</v>
      </c>
      <c r="J327" t="s">
        <v>13</v>
      </c>
      <c r="K327">
        <v>30.225999999999999</v>
      </c>
      <c r="L327">
        <v>600</v>
      </c>
      <c r="M327" t="s">
        <v>14</v>
      </c>
      <c r="N327">
        <v>300</v>
      </c>
      <c r="O327" t="s">
        <v>14</v>
      </c>
      <c r="P327">
        <v>1</v>
      </c>
      <c r="Q327" s="1">
        <v>0.4</v>
      </c>
      <c r="R327" s="1">
        <v>0.6</v>
      </c>
      <c r="S327" s="1">
        <v>0.5</v>
      </c>
    </row>
    <row r="328" spans="1:19" hidden="1" x14ac:dyDescent="0.35">
      <c r="A328" t="s">
        <v>346</v>
      </c>
      <c r="B328" t="s">
        <v>10</v>
      </c>
      <c r="C328" t="s">
        <v>68</v>
      </c>
      <c r="D328" t="s">
        <v>3620</v>
      </c>
      <c r="E328" t="s">
        <v>3614</v>
      </c>
      <c r="F328">
        <v>44624</v>
      </c>
      <c r="G328">
        <v>44648</v>
      </c>
      <c r="H328" t="s">
        <v>16</v>
      </c>
      <c r="I328" t="s">
        <v>16</v>
      </c>
      <c r="J328" t="s">
        <v>13</v>
      </c>
      <c r="K328">
        <v>29.998999999999999</v>
      </c>
      <c r="L328">
        <v>600</v>
      </c>
      <c r="M328" t="s">
        <v>14</v>
      </c>
      <c r="N328">
        <v>300</v>
      </c>
      <c r="O328" t="s">
        <v>14</v>
      </c>
      <c r="P328">
        <v>1</v>
      </c>
      <c r="Q328" s="1">
        <v>2.4000000000000004</v>
      </c>
      <c r="R328" s="1">
        <v>3.5999999999999996</v>
      </c>
      <c r="S328" s="1">
        <v>3</v>
      </c>
    </row>
    <row r="329" spans="1:19" hidden="1" x14ac:dyDescent="0.35">
      <c r="A329" t="s">
        <v>347</v>
      </c>
      <c r="B329" t="s">
        <v>10</v>
      </c>
      <c r="C329" t="s">
        <v>68</v>
      </c>
      <c r="D329" t="s">
        <v>3616</v>
      </c>
      <c r="E329" t="s">
        <v>3612</v>
      </c>
      <c r="F329">
        <v>44625</v>
      </c>
      <c r="G329">
        <v>44653</v>
      </c>
      <c r="H329" t="s">
        <v>16</v>
      </c>
      <c r="I329" t="s">
        <v>16</v>
      </c>
      <c r="J329" t="s">
        <v>13</v>
      </c>
      <c r="K329">
        <v>30</v>
      </c>
      <c r="L329">
        <v>600</v>
      </c>
      <c r="M329" t="s">
        <v>14</v>
      </c>
      <c r="N329">
        <v>300</v>
      </c>
      <c r="O329" t="s">
        <v>14</v>
      </c>
      <c r="P329">
        <v>1</v>
      </c>
      <c r="Q329" s="1">
        <v>2.8000000000000003</v>
      </c>
      <c r="R329" s="1">
        <v>4.2</v>
      </c>
      <c r="S329" s="1">
        <v>3.5</v>
      </c>
    </row>
    <row r="330" spans="1:19" hidden="1" x14ac:dyDescent="0.35">
      <c r="A330" t="s">
        <v>348</v>
      </c>
      <c r="B330" t="s">
        <v>10</v>
      </c>
      <c r="C330" t="s">
        <v>68</v>
      </c>
      <c r="D330" t="s">
        <v>3616</v>
      </c>
      <c r="E330" t="s">
        <v>3613</v>
      </c>
      <c r="F330">
        <v>44625</v>
      </c>
      <c r="G330">
        <v>44653</v>
      </c>
      <c r="H330" t="s">
        <v>16</v>
      </c>
      <c r="I330" t="s">
        <v>16</v>
      </c>
      <c r="J330" t="s">
        <v>13</v>
      </c>
      <c r="K330">
        <v>29.998000000000001</v>
      </c>
      <c r="L330">
        <v>600</v>
      </c>
      <c r="M330" t="s">
        <v>14</v>
      </c>
      <c r="N330">
        <v>300</v>
      </c>
      <c r="O330" t="s">
        <v>14</v>
      </c>
      <c r="P330">
        <v>1</v>
      </c>
      <c r="Q330" s="1">
        <v>2.8000000000000003</v>
      </c>
      <c r="R330" s="1">
        <v>4.2</v>
      </c>
      <c r="S330" s="1">
        <v>3.5</v>
      </c>
    </row>
    <row r="331" spans="1:19" hidden="1" x14ac:dyDescent="0.35">
      <c r="A331" t="s">
        <v>349</v>
      </c>
      <c r="B331" t="s">
        <v>10</v>
      </c>
      <c r="C331" t="s">
        <v>68</v>
      </c>
      <c r="D331" t="s">
        <v>3615</v>
      </c>
      <c r="E331" t="s">
        <v>3613</v>
      </c>
      <c r="F331">
        <v>44634</v>
      </c>
      <c r="G331">
        <v>44671</v>
      </c>
      <c r="H331" t="s">
        <v>16</v>
      </c>
      <c r="I331" t="s">
        <v>16</v>
      </c>
      <c r="J331" t="s">
        <v>13</v>
      </c>
      <c r="K331">
        <v>29.995000000000001</v>
      </c>
      <c r="L331">
        <v>600</v>
      </c>
      <c r="M331" t="s">
        <v>14</v>
      </c>
      <c r="N331">
        <v>300</v>
      </c>
      <c r="O331" t="s">
        <v>14</v>
      </c>
      <c r="P331">
        <v>1</v>
      </c>
      <c r="Q331" s="1">
        <v>3.7</v>
      </c>
      <c r="R331" s="1">
        <v>5.55</v>
      </c>
      <c r="S331" s="1">
        <v>4.625</v>
      </c>
    </row>
    <row r="332" spans="1:19" hidden="1" x14ac:dyDescent="0.35">
      <c r="A332" t="s">
        <v>350</v>
      </c>
      <c r="B332" t="s">
        <v>10</v>
      </c>
      <c r="C332" t="s">
        <v>68</v>
      </c>
      <c r="D332" t="s">
        <v>3619</v>
      </c>
      <c r="E332" t="s">
        <v>3614</v>
      </c>
      <c r="F332">
        <v>44627</v>
      </c>
      <c r="G332">
        <v>44653</v>
      </c>
      <c r="H332" t="s">
        <v>16</v>
      </c>
      <c r="I332" t="s">
        <v>16</v>
      </c>
      <c r="J332" t="s">
        <v>13</v>
      </c>
      <c r="K332">
        <v>30</v>
      </c>
      <c r="L332">
        <v>600</v>
      </c>
      <c r="M332" t="s">
        <v>14</v>
      </c>
      <c r="N332">
        <v>300</v>
      </c>
      <c r="O332" t="s">
        <v>14</v>
      </c>
      <c r="P332">
        <v>1</v>
      </c>
      <c r="Q332" s="1">
        <v>2.6</v>
      </c>
      <c r="R332" s="1">
        <v>3.9</v>
      </c>
      <c r="S332" s="1">
        <v>3.25</v>
      </c>
    </row>
    <row r="333" spans="1:19" hidden="1" x14ac:dyDescent="0.35">
      <c r="A333" t="s">
        <v>351</v>
      </c>
      <c r="B333" t="s">
        <v>10</v>
      </c>
      <c r="C333" t="s">
        <v>68</v>
      </c>
      <c r="D333" t="s">
        <v>3619</v>
      </c>
      <c r="E333" t="s">
        <v>3612</v>
      </c>
      <c r="F333">
        <v>44627</v>
      </c>
      <c r="G333">
        <v>44657</v>
      </c>
      <c r="H333" t="s">
        <v>16</v>
      </c>
      <c r="I333" t="s">
        <v>16</v>
      </c>
      <c r="J333" t="s">
        <v>13</v>
      </c>
      <c r="K333">
        <v>29.994</v>
      </c>
      <c r="L333">
        <v>600</v>
      </c>
      <c r="M333" t="s">
        <v>14</v>
      </c>
      <c r="N333">
        <v>300</v>
      </c>
      <c r="O333" t="s">
        <v>14</v>
      </c>
      <c r="P333">
        <v>1</v>
      </c>
      <c r="Q333" s="1">
        <v>3</v>
      </c>
      <c r="R333" s="1">
        <v>4.5</v>
      </c>
      <c r="S333" s="1">
        <v>3.75</v>
      </c>
    </row>
    <row r="334" spans="1:19" hidden="1" x14ac:dyDescent="0.35">
      <c r="A334" t="s">
        <v>352</v>
      </c>
      <c r="B334" t="s">
        <v>10</v>
      </c>
      <c r="C334" t="s">
        <v>68</v>
      </c>
      <c r="D334" t="s">
        <v>3619</v>
      </c>
      <c r="E334" t="s">
        <v>3618</v>
      </c>
      <c r="F334">
        <v>44629</v>
      </c>
      <c r="G334">
        <v>44659</v>
      </c>
      <c r="H334" t="s">
        <v>16</v>
      </c>
      <c r="I334" t="s">
        <v>16</v>
      </c>
      <c r="J334" t="s">
        <v>13</v>
      </c>
      <c r="K334">
        <v>29.998999999999999</v>
      </c>
      <c r="L334">
        <v>600</v>
      </c>
      <c r="M334" t="s">
        <v>14</v>
      </c>
      <c r="N334">
        <v>300</v>
      </c>
      <c r="O334" t="s">
        <v>14</v>
      </c>
      <c r="P334">
        <v>1</v>
      </c>
      <c r="Q334" s="1">
        <v>3</v>
      </c>
      <c r="R334" s="1">
        <v>4.5</v>
      </c>
      <c r="S334" s="1">
        <v>3.75</v>
      </c>
    </row>
    <row r="335" spans="1:19" hidden="1" x14ac:dyDescent="0.35">
      <c r="A335" t="s">
        <v>353</v>
      </c>
      <c r="B335" t="s">
        <v>10</v>
      </c>
      <c r="C335" t="s">
        <v>68</v>
      </c>
      <c r="D335" t="s">
        <v>3619</v>
      </c>
      <c r="E335" t="s">
        <v>3617</v>
      </c>
      <c r="F335">
        <v>44631</v>
      </c>
      <c r="G335">
        <v>44668</v>
      </c>
      <c r="H335" t="s">
        <v>16</v>
      </c>
      <c r="I335" t="s">
        <v>16</v>
      </c>
      <c r="J335" t="s">
        <v>13</v>
      </c>
      <c r="K335">
        <v>29.998999999999999</v>
      </c>
      <c r="L335">
        <v>600</v>
      </c>
      <c r="M335" t="s">
        <v>14</v>
      </c>
      <c r="N335">
        <v>300</v>
      </c>
      <c r="O335" t="s">
        <v>14</v>
      </c>
      <c r="P335">
        <v>1</v>
      </c>
      <c r="Q335" s="1">
        <v>3.7</v>
      </c>
      <c r="R335" s="1">
        <v>5.55</v>
      </c>
      <c r="S335" s="1">
        <v>4.625</v>
      </c>
    </row>
    <row r="336" spans="1:19" hidden="1" x14ac:dyDescent="0.35">
      <c r="A336" t="s">
        <v>354</v>
      </c>
      <c r="B336" t="s">
        <v>10</v>
      </c>
      <c r="C336" t="s">
        <v>68</v>
      </c>
      <c r="D336" t="s">
        <v>3620</v>
      </c>
      <c r="E336" t="s">
        <v>3617</v>
      </c>
      <c r="F336">
        <v>44631</v>
      </c>
      <c r="G336">
        <v>44659</v>
      </c>
      <c r="H336" t="s">
        <v>16</v>
      </c>
      <c r="I336" t="s">
        <v>16</v>
      </c>
      <c r="J336" t="s">
        <v>13</v>
      </c>
      <c r="K336">
        <v>29.998000000000001</v>
      </c>
      <c r="L336">
        <v>600</v>
      </c>
      <c r="M336" t="s">
        <v>14</v>
      </c>
      <c r="N336">
        <v>300</v>
      </c>
      <c r="O336" t="s">
        <v>14</v>
      </c>
      <c r="P336">
        <v>1</v>
      </c>
      <c r="Q336" s="1">
        <v>2.8000000000000003</v>
      </c>
      <c r="R336" s="1">
        <v>4.2</v>
      </c>
      <c r="S336" s="1">
        <v>3.5</v>
      </c>
    </row>
    <row r="337" spans="1:19" hidden="1" x14ac:dyDescent="0.35">
      <c r="A337" t="s">
        <v>355</v>
      </c>
      <c r="B337" t="s">
        <v>10</v>
      </c>
      <c r="C337" t="s">
        <v>68</v>
      </c>
      <c r="D337" t="s">
        <v>3616</v>
      </c>
      <c r="E337" t="s">
        <v>3614</v>
      </c>
      <c r="F337">
        <v>44625</v>
      </c>
      <c r="G337">
        <v>44653</v>
      </c>
      <c r="H337" t="s">
        <v>16</v>
      </c>
      <c r="I337" t="s">
        <v>16</v>
      </c>
      <c r="J337" t="s">
        <v>13</v>
      </c>
      <c r="K337">
        <v>29.997</v>
      </c>
      <c r="L337">
        <v>600</v>
      </c>
      <c r="M337" t="s">
        <v>14</v>
      </c>
      <c r="N337">
        <v>300</v>
      </c>
      <c r="O337" t="s">
        <v>14</v>
      </c>
      <c r="P337">
        <v>1</v>
      </c>
      <c r="Q337" s="1">
        <v>2.8000000000000003</v>
      </c>
      <c r="R337" s="1">
        <v>4.2</v>
      </c>
      <c r="S337" s="1">
        <v>3.5</v>
      </c>
    </row>
    <row r="338" spans="1:19" hidden="1" x14ac:dyDescent="0.35">
      <c r="A338" t="s">
        <v>356</v>
      </c>
      <c r="B338" t="s">
        <v>10</v>
      </c>
      <c r="C338" t="s">
        <v>68</v>
      </c>
      <c r="D338" t="s">
        <v>3616</v>
      </c>
      <c r="E338" t="s">
        <v>3617</v>
      </c>
      <c r="F338">
        <v>44622</v>
      </c>
      <c r="G338">
        <v>44657</v>
      </c>
      <c r="H338" t="s">
        <v>16</v>
      </c>
      <c r="I338" t="s">
        <v>16</v>
      </c>
      <c r="J338" t="s">
        <v>13</v>
      </c>
      <c r="K338">
        <v>28.154</v>
      </c>
      <c r="L338">
        <v>600</v>
      </c>
      <c r="M338" t="s">
        <v>14</v>
      </c>
      <c r="N338">
        <v>300</v>
      </c>
      <c r="O338" t="s">
        <v>14</v>
      </c>
      <c r="P338">
        <v>1</v>
      </c>
      <c r="Q338" s="1">
        <v>3.5</v>
      </c>
      <c r="R338" s="1">
        <v>5.25</v>
      </c>
      <c r="S338" s="1">
        <v>4.375</v>
      </c>
    </row>
    <row r="339" spans="1:19" hidden="1" x14ac:dyDescent="0.35">
      <c r="A339" t="s">
        <v>357</v>
      </c>
      <c r="B339" t="s">
        <v>10</v>
      </c>
      <c r="C339" t="s">
        <v>68</v>
      </c>
      <c r="D339" t="s">
        <v>3620</v>
      </c>
      <c r="E339" t="s">
        <v>3618</v>
      </c>
      <c r="F339">
        <v>44624</v>
      </c>
      <c r="G339">
        <v>44659</v>
      </c>
      <c r="H339" t="s">
        <v>16</v>
      </c>
      <c r="I339" t="s">
        <v>16</v>
      </c>
      <c r="J339" t="s">
        <v>13</v>
      </c>
      <c r="K339">
        <v>28.120999999999999</v>
      </c>
      <c r="L339">
        <v>600</v>
      </c>
      <c r="M339" t="s">
        <v>14</v>
      </c>
      <c r="N339">
        <v>300</v>
      </c>
      <c r="O339" t="s">
        <v>14</v>
      </c>
      <c r="P339">
        <v>1</v>
      </c>
      <c r="Q339" s="1">
        <v>3.5</v>
      </c>
      <c r="R339" s="1">
        <v>5.25</v>
      </c>
      <c r="S339" s="1">
        <v>4.375</v>
      </c>
    </row>
    <row r="340" spans="1:19" hidden="1" x14ac:dyDescent="0.35">
      <c r="A340" t="s">
        <v>358</v>
      </c>
      <c r="B340" t="s">
        <v>10</v>
      </c>
      <c r="C340" t="s">
        <v>68</v>
      </c>
      <c r="D340" t="s">
        <v>3619</v>
      </c>
      <c r="E340" t="s">
        <v>3612</v>
      </c>
      <c r="F340">
        <v>44622</v>
      </c>
      <c r="G340">
        <v>44648</v>
      </c>
      <c r="H340" t="s">
        <v>16</v>
      </c>
      <c r="I340" t="s">
        <v>16</v>
      </c>
      <c r="J340" t="s">
        <v>13</v>
      </c>
      <c r="K340">
        <v>34.113</v>
      </c>
      <c r="L340">
        <v>600</v>
      </c>
      <c r="M340" t="s">
        <v>14</v>
      </c>
      <c r="N340">
        <v>300</v>
      </c>
      <c r="O340" t="s">
        <v>14</v>
      </c>
      <c r="P340">
        <v>1</v>
      </c>
      <c r="Q340" s="1">
        <v>2.6</v>
      </c>
      <c r="R340" s="1">
        <v>3.9</v>
      </c>
      <c r="S340" s="1">
        <v>3.25</v>
      </c>
    </row>
    <row r="341" spans="1:19" hidden="1" x14ac:dyDescent="0.35">
      <c r="A341" t="s">
        <v>359</v>
      </c>
      <c r="B341" t="s">
        <v>10</v>
      </c>
      <c r="C341" t="s">
        <v>68</v>
      </c>
      <c r="D341" t="s">
        <v>3611</v>
      </c>
      <c r="E341" t="s">
        <v>3613</v>
      </c>
      <c r="F341">
        <v>44636</v>
      </c>
      <c r="G341">
        <v>44677</v>
      </c>
      <c r="H341" t="s">
        <v>16</v>
      </c>
      <c r="I341" t="s">
        <v>16</v>
      </c>
      <c r="J341" t="s">
        <v>13</v>
      </c>
      <c r="K341">
        <v>32.125</v>
      </c>
      <c r="L341">
        <v>600</v>
      </c>
      <c r="M341" t="s">
        <v>14</v>
      </c>
      <c r="N341">
        <v>300</v>
      </c>
      <c r="O341" t="s">
        <v>14</v>
      </c>
      <c r="P341">
        <v>1</v>
      </c>
      <c r="Q341" s="1">
        <v>4.1000000000000005</v>
      </c>
      <c r="R341" s="1">
        <v>6.1499999999999995</v>
      </c>
      <c r="S341" s="1">
        <v>5.125</v>
      </c>
    </row>
    <row r="342" spans="1:19" hidden="1" x14ac:dyDescent="0.35">
      <c r="A342" t="s">
        <v>360</v>
      </c>
      <c r="B342" t="s">
        <v>10</v>
      </c>
      <c r="C342" t="s">
        <v>68</v>
      </c>
      <c r="D342" t="s">
        <v>3620</v>
      </c>
      <c r="E342" t="s">
        <v>3618</v>
      </c>
      <c r="F342">
        <v>44634</v>
      </c>
      <c r="G342">
        <v>44662</v>
      </c>
      <c r="H342" t="s">
        <v>16</v>
      </c>
      <c r="I342" t="s">
        <v>16</v>
      </c>
      <c r="J342" t="s">
        <v>13</v>
      </c>
      <c r="K342">
        <v>34.055999999999997</v>
      </c>
      <c r="L342">
        <v>600</v>
      </c>
      <c r="M342" t="s">
        <v>14</v>
      </c>
      <c r="N342">
        <v>300</v>
      </c>
      <c r="O342" t="s">
        <v>14</v>
      </c>
      <c r="P342">
        <v>1</v>
      </c>
      <c r="Q342" s="1">
        <v>2.8000000000000003</v>
      </c>
      <c r="R342" s="1">
        <v>4.2</v>
      </c>
      <c r="S342" s="1">
        <v>3.5</v>
      </c>
    </row>
    <row r="343" spans="1:19" hidden="1" x14ac:dyDescent="0.35">
      <c r="A343" t="s">
        <v>361</v>
      </c>
      <c r="B343" t="s">
        <v>10</v>
      </c>
      <c r="C343" t="s">
        <v>68</v>
      </c>
      <c r="D343" t="s">
        <v>3616</v>
      </c>
      <c r="E343" t="s">
        <v>3617</v>
      </c>
      <c r="F343">
        <v>44635</v>
      </c>
      <c r="G343">
        <v>44660</v>
      </c>
      <c r="H343" t="s">
        <v>16</v>
      </c>
      <c r="I343" t="s">
        <v>16</v>
      </c>
      <c r="J343" t="s">
        <v>13</v>
      </c>
      <c r="K343">
        <v>34.08</v>
      </c>
      <c r="L343">
        <v>600</v>
      </c>
      <c r="M343" t="s">
        <v>14</v>
      </c>
      <c r="N343">
        <v>300</v>
      </c>
      <c r="O343" t="s">
        <v>14</v>
      </c>
      <c r="P343">
        <v>1</v>
      </c>
      <c r="Q343" s="1">
        <v>2.5</v>
      </c>
      <c r="R343" s="1">
        <v>3.75</v>
      </c>
      <c r="S343" s="1">
        <v>3.125</v>
      </c>
    </row>
    <row r="344" spans="1:19" hidden="1" x14ac:dyDescent="0.35">
      <c r="A344" t="s">
        <v>362</v>
      </c>
      <c r="B344" t="s">
        <v>10</v>
      </c>
      <c r="C344" t="s">
        <v>68</v>
      </c>
      <c r="D344" t="s">
        <v>3611</v>
      </c>
      <c r="E344" t="s">
        <v>3617</v>
      </c>
      <c r="F344">
        <v>44635</v>
      </c>
      <c r="G344">
        <v>44659</v>
      </c>
      <c r="H344" t="s">
        <v>16</v>
      </c>
      <c r="I344" t="s">
        <v>16</v>
      </c>
      <c r="J344" t="s">
        <v>13</v>
      </c>
      <c r="K344">
        <v>28.158999999999999</v>
      </c>
      <c r="L344">
        <v>600</v>
      </c>
      <c r="M344" t="s">
        <v>14</v>
      </c>
      <c r="N344">
        <v>300</v>
      </c>
      <c r="O344" t="s">
        <v>14</v>
      </c>
      <c r="P344">
        <v>1</v>
      </c>
      <c r="Q344" s="1">
        <v>2.4000000000000004</v>
      </c>
      <c r="R344" s="1">
        <v>3.5999999999999996</v>
      </c>
      <c r="S344" s="1">
        <v>3</v>
      </c>
    </row>
    <row r="345" spans="1:19" hidden="1" x14ac:dyDescent="0.35">
      <c r="A345" t="s">
        <v>363</v>
      </c>
      <c r="B345" t="s">
        <v>10</v>
      </c>
      <c r="C345" t="s">
        <v>68</v>
      </c>
      <c r="D345" t="s">
        <v>3615</v>
      </c>
      <c r="E345" t="s">
        <v>3613</v>
      </c>
      <c r="F345">
        <v>44634</v>
      </c>
      <c r="G345">
        <v>44662</v>
      </c>
      <c r="H345" t="s">
        <v>16</v>
      </c>
      <c r="I345" t="s">
        <v>16</v>
      </c>
      <c r="J345" t="s">
        <v>13</v>
      </c>
      <c r="K345">
        <v>32.137</v>
      </c>
      <c r="L345">
        <v>600</v>
      </c>
      <c r="M345" t="s">
        <v>14</v>
      </c>
      <c r="N345">
        <v>300</v>
      </c>
      <c r="O345" t="s">
        <v>14</v>
      </c>
      <c r="P345">
        <v>1</v>
      </c>
      <c r="Q345" s="1">
        <v>2.8000000000000003</v>
      </c>
      <c r="R345" s="1">
        <v>4.2</v>
      </c>
      <c r="S345" s="1">
        <v>3.5</v>
      </c>
    </row>
    <row r="346" spans="1:19" hidden="1" x14ac:dyDescent="0.35">
      <c r="A346" t="s">
        <v>364</v>
      </c>
      <c r="B346" t="s">
        <v>10</v>
      </c>
      <c r="C346" t="s">
        <v>68</v>
      </c>
      <c r="D346" t="s">
        <v>3615</v>
      </c>
      <c r="E346" t="s">
        <v>3618</v>
      </c>
      <c r="F346">
        <v>44635</v>
      </c>
      <c r="G346">
        <v>44659</v>
      </c>
      <c r="H346" t="s">
        <v>16</v>
      </c>
      <c r="I346" t="s">
        <v>16</v>
      </c>
      <c r="J346" t="s">
        <v>13</v>
      </c>
      <c r="K346">
        <v>32.137999999999998</v>
      </c>
      <c r="L346">
        <v>600</v>
      </c>
      <c r="M346" t="s">
        <v>14</v>
      </c>
      <c r="N346">
        <v>300</v>
      </c>
      <c r="O346" t="s">
        <v>14</v>
      </c>
      <c r="P346">
        <v>1</v>
      </c>
      <c r="Q346" s="1">
        <v>2.4000000000000004</v>
      </c>
      <c r="R346" s="1">
        <v>3.5999999999999996</v>
      </c>
      <c r="S346" s="1">
        <v>3</v>
      </c>
    </row>
    <row r="347" spans="1:19" hidden="1" x14ac:dyDescent="0.35">
      <c r="A347" t="s">
        <v>365</v>
      </c>
      <c r="B347" t="s">
        <v>10</v>
      </c>
      <c r="C347" t="s">
        <v>68</v>
      </c>
      <c r="D347" t="s">
        <v>3620</v>
      </c>
      <c r="E347" t="s">
        <v>3613</v>
      </c>
      <c r="F347">
        <v>44622</v>
      </c>
      <c r="G347">
        <v>44651</v>
      </c>
      <c r="H347" t="s">
        <v>16</v>
      </c>
      <c r="I347" t="s">
        <v>16</v>
      </c>
      <c r="J347" t="s">
        <v>13</v>
      </c>
      <c r="K347">
        <v>34.119999999999997</v>
      </c>
      <c r="L347">
        <v>600</v>
      </c>
      <c r="M347" t="s">
        <v>14</v>
      </c>
      <c r="N347">
        <v>300</v>
      </c>
      <c r="O347" t="s">
        <v>14</v>
      </c>
      <c r="P347">
        <v>1</v>
      </c>
      <c r="Q347" s="1">
        <v>2.9000000000000004</v>
      </c>
      <c r="R347" s="1">
        <v>4.3499999999999996</v>
      </c>
      <c r="S347" s="1">
        <v>3.625</v>
      </c>
    </row>
    <row r="348" spans="1:19" hidden="1" x14ac:dyDescent="0.35">
      <c r="A348" t="s">
        <v>366</v>
      </c>
      <c r="B348" t="s">
        <v>10</v>
      </c>
      <c r="C348" t="s">
        <v>68</v>
      </c>
      <c r="D348" t="s">
        <v>3615</v>
      </c>
      <c r="E348" t="s">
        <v>3618</v>
      </c>
      <c r="F348">
        <v>44621</v>
      </c>
      <c r="G348">
        <v>44657</v>
      </c>
      <c r="H348" t="s">
        <v>16</v>
      </c>
      <c r="I348" t="s">
        <v>16</v>
      </c>
      <c r="J348" t="s">
        <v>13</v>
      </c>
      <c r="K348">
        <v>32.04</v>
      </c>
      <c r="L348">
        <v>600</v>
      </c>
      <c r="M348" t="s">
        <v>14</v>
      </c>
      <c r="N348">
        <v>300</v>
      </c>
      <c r="O348" t="s">
        <v>14</v>
      </c>
      <c r="P348">
        <v>1</v>
      </c>
      <c r="Q348" s="1">
        <v>3.6</v>
      </c>
      <c r="R348" s="1">
        <v>5.3999999999999995</v>
      </c>
      <c r="S348" s="1">
        <v>4.5</v>
      </c>
    </row>
    <row r="349" spans="1:19" hidden="1" x14ac:dyDescent="0.35">
      <c r="A349" t="s">
        <v>367</v>
      </c>
      <c r="B349" t="s">
        <v>10</v>
      </c>
      <c r="C349" t="s">
        <v>68</v>
      </c>
      <c r="D349" t="s">
        <v>3619</v>
      </c>
      <c r="E349" t="s">
        <v>3618</v>
      </c>
      <c r="F349">
        <v>44622</v>
      </c>
      <c r="G349">
        <v>44653</v>
      </c>
      <c r="H349" t="s">
        <v>16</v>
      </c>
      <c r="I349" t="s">
        <v>16</v>
      </c>
      <c r="J349" t="s">
        <v>13</v>
      </c>
      <c r="K349">
        <v>34.159999999999997</v>
      </c>
      <c r="L349">
        <v>600</v>
      </c>
      <c r="M349" t="s">
        <v>14</v>
      </c>
      <c r="N349">
        <v>300</v>
      </c>
      <c r="O349" t="s">
        <v>14</v>
      </c>
      <c r="P349">
        <v>1</v>
      </c>
      <c r="Q349" s="1">
        <v>3.1</v>
      </c>
      <c r="R349" s="1">
        <v>4.6499999999999995</v>
      </c>
      <c r="S349" s="1">
        <v>3.875</v>
      </c>
    </row>
    <row r="350" spans="1:19" hidden="1" x14ac:dyDescent="0.35">
      <c r="A350" t="s">
        <v>368</v>
      </c>
      <c r="B350" t="s">
        <v>10</v>
      </c>
      <c r="C350" t="s">
        <v>68</v>
      </c>
      <c r="D350" t="s">
        <v>3611</v>
      </c>
      <c r="E350" t="s">
        <v>3617</v>
      </c>
      <c r="F350">
        <v>44626</v>
      </c>
      <c r="G350">
        <v>44656</v>
      </c>
      <c r="H350" t="s">
        <v>16</v>
      </c>
      <c r="I350" t="s">
        <v>16</v>
      </c>
      <c r="J350" t="s">
        <v>13</v>
      </c>
      <c r="K350">
        <v>34.06</v>
      </c>
      <c r="L350">
        <v>600</v>
      </c>
      <c r="M350" t="s">
        <v>14</v>
      </c>
      <c r="N350">
        <v>300</v>
      </c>
      <c r="O350" t="s">
        <v>14</v>
      </c>
      <c r="P350">
        <v>1</v>
      </c>
      <c r="Q350" s="1">
        <v>3</v>
      </c>
      <c r="R350" s="1">
        <v>4.5</v>
      </c>
      <c r="S350" s="1">
        <v>3.75</v>
      </c>
    </row>
    <row r="351" spans="1:19" hidden="1" x14ac:dyDescent="0.35">
      <c r="A351" t="s">
        <v>369</v>
      </c>
      <c r="B351" t="s">
        <v>10</v>
      </c>
      <c r="C351" t="s">
        <v>68</v>
      </c>
      <c r="D351" t="s">
        <v>3616</v>
      </c>
      <c r="E351" t="s">
        <v>3614</v>
      </c>
      <c r="F351">
        <v>44625</v>
      </c>
      <c r="G351">
        <v>44651</v>
      </c>
      <c r="H351" t="s">
        <v>16</v>
      </c>
      <c r="I351" t="s">
        <v>16</v>
      </c>
      <c r="J351" t="s">
        <v>13</v>
      </c>
      <c r="K351">
        <v>32.020000000000003</v>
      </c>
      <c r="L351">
        <v>600</v>
      </c>
      <c r="M351" t="s">
        <v>14</v>
      </c>
      <c r="N351">
        <v>300</v>
      </c>
      <c r="O351" t="s">
        <v>14</v>
      </c>
      <c r="P351">
        <v>1</v>
      </c>
      <c r="Q351" s="1">
        <v>2.6</v>
      </c>
      <c r="R351" s="1">
        <v>3.9</v>
      </c>
      <c r="S351" s="1">
        <v>3.25</v>
      </c>
    </row>
    <row r="352" spans="1:19" hidden="1" x14ac:dyDescent="0.35">
      <c r="A352" t="s">
        <v>370</v>
      </c>
      <c r="B352" t="s">
        <v>10</v>
      </c>
      <c r="C352" t="s">
        <v>68</v>
      </c>
      <c r="D352" t="s">
        <v>3615</v>
      </c>
      <c r="E352" t="s">
        <v>3617</v>
      </c>
      <c r="F352">
        <v>44626</v>
      </c>
      <c r="G352">
        <v>44651</v>
      </c>
      <c r="H352" t="s">
        <v>16</v>
      </c>
      <c r="I352" t="s">
        <v>16</v>
      </c>
      <c r="J352" t="s">
        <v>13</v>
      </c>
      <c r="K352">
        <v>32.119999999999997</v>
      </c>
      <c r="L352">
        <v>600</v>
      </c>
      <c r="M352" t="s">
        <v>14</v>
      </c>
      <c r="N352">
        <v>300</v>
      </c>
      <c r="O352" t="s">
        <v>14</v>
      </c>
      <c r="P352">
        <v>1</v>
      </c>
      <c r="Q352" s="1">
        <v>2.5</v>
      </c>
      <c r="R352" s="1">
        <v>3.75</v>
      </c>
      <c r="S352" s="1">
        <v>3.125</v>
      </c>
    </row>
    <row r="353" spans="1:19" hidden="1" x14ac:dyDescent="0.35">
      <c r="A353" t="s">
        <v>371</v>
      </c>
      <c r="B353" t="s">
        <v>10</v>
      </c>
      <c r="C353" t="s">
        <v>68</v>
      </c>
      <c r="D353" t="s">
        <v>3615</v>
      </c>
      <c r="E353" t="s">
        <v>3612</v>
      </c>
      <c r="F353">
        <v>44626</v>
      </c>
      <c r="G353">
        <v>44651</v>
      </c>
      <c r="H353" t="s">
        <v>16</v>
      </c>
      <c r="I353" t="s">
        <v>16</v>
      </c>
      <c r="J353" t="s">
        <v>13</v>
      </c>
      <c r="K353">
        <v>32.08</v>
      </c>
      <c r="L353">
        <v>600</v>
      </c>
      <c r="M353" t="s">
        <v>14</v>
      </c>
      <c r="N353">
        <v>300</v>
      </c>
      <c r="O353" t="s">
        <v>14</v>
      </c>
      <c r="P353">
        <v>1</v>
      </c>
      <c r="Q353" s="1">
        <v>2.5</v>
      </c>
      <c r="R353" s="1">
        <v>3.75</v>
      </c>
      <c r="S353" s="1">
        <v>3.125</v>
      </c>
    </row>
    <row r="354" spans="1:19" hidden="1" x14ac:dyDescent="0.35">
      <c r="A354" t="s">
        <v>372</v>
      </c>
      <c r="B354" t="s">
        <v>10</v>
      </c>
      <c r="C354" t="s">
        <v>68</v>
      </c>
      <c r="D354" t="s">
        <v>3615</v>
      </c>
      <c r="E354" t="s">
        <v>3614</v>
      </c>
      <c r="F354">
        <v>44626</v>
      </c>
      <c r="G354">
        <v>44676</v>
      </c>
      <c r="H354" t="s">
        <v>16</v>
      </c>
      <c r="I354" t="s">
        <v>12</v>
      </c>
      <c r="J354" t="s">
        <v>13</v>
      </c>
      <c r="K354">
        <v>34.119999999999997</v>
      </c>
      <c r="L354">
        <v>600</v>
      </c>
      <c r="M354" t="s">
        <v>14</v>
      </c>
      <c r="N354">
        <v>300</v>
      </c>
      <c r="O354" t="s">
        <v>14</v>
      </c>
      <c r="P354">
        <v>1</v>
      </c>
      <c r="Q354" s="1">
        <v>5</v>
      </c>
      <c r="R354" s="1">
        <v>7.5</v>
      </c>
      <c r="S354" s="1">
        <v>6.25</v>
      </c>
    </row>
    <row r="355" spans="1:19" hidden="1" x14ac:dyDescent="0.35">
      <c r="A355" t="s">
        <v>373</v>
      </c>
      <c r="B355" t="s">
        <v>10</v>
      </c>
      <c r="C355" t="s">
        <v>68</v>
      </c>
      <c r="D355" t="s">
        <v>3611</v>
      </c>
      <c r="E355" t="s">
        <v>3612</v>
      </c>
      <c r="F355">
        <v>44629</v>
      </c>
      <c r="G355">
        <v>44656</v>
      </c>
      <c r="H355" t="s">
        <v>16</v>
      </c>
      <c r="I355" t="s">
        <v>16</v>
      </c>
      <c r="J355" t="s">
        <v>13</v>
      </c>
      <c r="K355">
        <v>34.14</v>
      </c>
      <c r="L355">
        <v>600</v>
      </c>
      <c r="M355" t="s">
        <v>14</v>
      </c>
      <c r="N355">
        <v>300</v>
      </c>
      <c r="O355" t="s">
        <v>14</v>
      </c>
      <c r="P355">
        <v>1</v>
      </c>
      <c r="Q355" s="1">
        <v>2.7</v>
      </c>
      <c r="R355" s="1">
        <v>4.05</v>
      </c>
      <c r="S355" s="1">
        <v>3.375</v>
      </c>
    </row>
    <row r="356" spans="1:19" hidden="1" x14ac:dyDescent="0.35">
      <c r="A356" t="s">
        <v>374</v>
      </c>
      <c r="B356" t="s">
        <v>10</v>
      </c>
      <c r="C356" t="s">
        <v>68</v>
      </c>
      <c r="D356" t="s">
        <v>3611</v>
      </c>
      <c r="E356" t="s">
        <v>3614</v>
      </c>
      <c r="F356">
        <v>44630</v>
      </c>
      <c r="G356">
        <v>44661</v>
      </c>
      <c r="H356" t="s">
        <v>16</v>
      </c>
      <c r="I356" t="s">
        <v>16</v>
      </c>
      <c r="J356" t="s">
        <v>13</v>
      </c>
      <c r="K356">
        <v>32.04</v>
      </c>
      <c r="L356">
        <v>600</v>
      </c>
      <c r="M356" t="s">
        <v>14</v>
      </c>
      <c r="N356">
        <v>300</v>
      </c>
      <c r="O356" t="s">
        <v>14</v>
      </c>
      <c r="P356">
        <v>1</v>
      </c>
      <c r="Q356" s="1">
        <v>3.1</v>
      </c>
      <c r="R356" s="1">
        <v>4.6499999999999995</v>
      </c>
      <c r="S356" s="1">
        <v>3.875</v>
      </c>
    </row>
    <row r="357" spans="1:19" hidden="1" x14ac:dyDescent="0.35">
      <c r="A357" t="s">
        <v>375</v>
      </c>
      <c r="B357" t="s">
        <v>10</v>
      </c>
      <c r="C357" t="s">
        <v>68</v>
      </c>
      <c r="D357" t="s">
        <v>3620</v>
      </c>
      <c r="E357" t="s">
        <v>3614</v>
      </c>
      <c r="F357">
        <v>44630</v>
      </c>
      <c r="G357">
        <v>44668</v>
      </c>
      <c r="H357" t="s">
        <v>16</v>
      </c>
      <c r="I357" t="s">
        <v>16</v>
      </c>
      <c r="J357" t="s">
        <v>13</v>
      </c>
      <c r="K357">
        <v>30.14</v>
      </c>
      <c r="L357">
        <v>600</v>
      </c>
      <c r="M357" t="s">
        <v>14</v>
      </c>
      <c r="N357">
        <v>300</v>
      </c>
      <c r="O357" t="s">
        <v>14</v>
      </c>
      <c r="P357">
        <v>1</v>
      </c>
      <c r="Q357" s="1">
        <v>3.8000000000000003</v>
      </c>
      <c r="R357" s="1">
        <v>5.7</v>
      </c>
      <c r="S357" s="1">
        <v>4.75</v>
      </c>
    </row>
    <row r="358" spans="1:19" hidden="1" x14ac:dyDescent="0.35">
      <c r="A358" t="s">
        <v>376</v>
      </c>
      <c r="B358" t="s">
        <v>10</v>
      </c>
      <c r="C358" t="s">
        <v>68</v>
      </c>
      <c r="D358" t="s">
        <v>3616</v>
      </c>
      <c r="E358" t="s">
        <v>3613</v>
      </c>
      <c r="F358">
        <v>44625</v>
      </c>
      <c r="G358">
        <v>44653</v>
      </c>
      <c r="H358" t="s">
        <v>16</v>
      </c>
      <c r="I358" t="s">
        <v>16</v>
      </c>
      <c r="J358" t="s">
        <v>13</v>
      </c>
      <c r="K358">
        <v>30.18</v>
      </c>
      <c r="L358">
        <v>600</v>
      </c>
      <c r="M358" t="s">
        <v>14</v>
      </c>
      <c r="N358">
        <v>300</v>
      </c>
      <c r="O358" t="s">
        <v>14</v>
      </c>
      <c r="P358">
        <v>1</v>
      </c>
      <c r="Q358" s="1">
        <v>2.8000000000000003</v>
      </c>
      <c r="R358" s="1">
        <v>4.2</v>
      </c>
      <c r="S358" s="1">
        <v>3.5</v>
      </c>
    </row>
    <row r="359" spans="1:19" hidden="1" x14ac:dyDescent="0.35">
      <c r="A359" t="s">
        <v>377</v>
      </c>
      <c r="B359" t="s">
        <v>10</v>
      </c>
      <c r="C359" t="s">
        <v>68</v>
      </c>
      <c r="D359" t="s">
        <v>3615</v>
      </c>
      <c r="E359" t="s">
        <v>3612</v>
      </c>
      <c r="F359">
        <v>44625</v>
      </c>
      <c r="G359">
        <v>44653</v>
      </c>
      <c r="H359" t="s">
        <v>16</v>
      </c>
      <c r="I359" t="s">
        <v>16</v>
      </c>
      <c r="J359" t="s">
        <v>13</v>
      </c>
      <c r="K359">
        <v>30.12</v>
      </c>
      <c r="L359">
        <v>600</v>
      </c>
      <c r="M359" t="s">
        <v>14</v>
      </c>
      <c r="N359">
        <v>300</v>
      </c>
      <c r="O359" t="s">
        <v>14</v>
      </c>
      <c r="P359">
        <v>1</v>
      </c>
      <c r="Q359" s="1">
        <v>2.8000000000000003</v>
      </c>
      <c r="R359" s="1">
        <v>4.2</v>
      </c>
      <c r="S359" s="1">
        <v>3.5</v>
      </c>
    </row>
    <row r="360" spans="1:19" hidden="1" x14ac:dyDescent="0.35">
      <c r="A360" t="s">
        <v>378</v>
      </c>
      <c r="B360" t="s">
        <v>10</v>
      </c>
      <c r="C360" t="s">
        <v>68</v>
      </c>
      <c r="D360" t="s">
        <v>3616</v>
      </c>
      <c r="E360" t="s">
        <v>3617</v>
      </c>
      <c r="F360">
        <v>44636</v>
      </c>
      <c r="G360">
        <v>44673</v>
      </c>
      <c r="H360" t="s">
        <v>16</v>
      </c>
      <c r="I360" t="s">
        <v>16</v>
      </c>
      <c r="J360" t="s">
        <v>13</v>
      </c>
      <c r="K360">
        <v>34.26</v>
      </c>
      <c r="L360">
        <v>600</v>
      </c>
      <c r="M360" t="s">
        <v>14</v>
      </c>
      <c r="N360">
        <v>300</v>
      </c>
      <c r="O360" t="s">
        <v>14</v>
      </c>
      <c r="P360">
        <v>1</v>
      </c>
      <c r="Q360" s="1">
        <v>3.7</v>
      </c>
      <c r="R360" s="1">
        <v>5.55</v>
      </c>
      <c r="S360" s="1">
        <v>4.625</v>
      </c>
    </row>
    <row r="361" spans="1:19" hidden="1" x14ac:dyDescent="0.35">
      <c r="A361" t="s">
        <v>379</v>
      </c>
      <c r="B361" t="s">
        <v>10</v>
      </c>
      <c r="C361" t="s">
        <v>68</v>
      </c>
      <c r="D361" t="s">
        <v>3620</v>
      </c>
      <c r="E361" t="s">
        <v>3613</v>
      </c>
      <c r="F361">
        <v>44633</v>
      </c>
      <c r="G361">
        <v>44661</v>
      </c>
      <c r="H361" t="s">
        <v>16</v>
      </c>
      <c r="I361" t="s">
        <v>16</v>
      </c>
      <c r="J361" t="s">
        <v>13</v>
      </c>
      <c r="K361">
        <v>30.12</v>
      </c>
      <c r="L361">
        <v>600</v>
      </c>
      <c r="M361" t="s">
        <v>14</v>
      </c>
      <c r="N361">
        <v>300</v>
      </c>
      <c r="O361" t="s">
        <v>14</v>
      </c>
      <c r="P361">
        <v>1</v>
      </c>
      <c r="Q361" s="1">
        <v>2.8000000000000003</v>
      </c>
      <c r="R361" s="1">
        <v>4.2</v>
      </c>
      <c r="S361" s="1">
        <v>3.5</v>
      </c>
    </row>
    <row r="362" spans="1:19" hidden="1" x14ac:dyDescent="0.35">
      <c r="A362" t="s">
        <v>380</v>
      </c>
      <c r="B362" t="s">
        <v>10</v>
      </c>
      <c r="C362" t="s">
        <v>68</v>
      </c>
      <c r="D362" t="s">
        <v>3616</v>
      </c>
      <c r="E362" t="s">
        <v>3617</v>
      </c>
      <c r="F362">
        <v>44626</v>
      </c>
      <c r="G362">
        <v>44652</v>
      </c>
      <c r="H362" t="s">
        <v>16</v>
      </c>
      <c r="I362" t="s">
        <v>16</v>
      </c>
      <c r="J362" t="s">
        <v>13</v>
      </c>
      <c r="K362">
        <v>30.2</v>
      </c>
      <c r="L362">
        <v>600</v>
      </c>
      <c r="M362" t="s">
        <v>14</v>
      </c>
      <c r="N362">
        <v>300</v>
      </c>
      <c r="O362" t="s">
        <v>14</v>
      </c>
      <c r="P362">
        <v>1</v>
      </c>
      <c r="Q362" s="1">
        <v>2.6</v>
      </c>
      <c r="R362" s="1">
        <v>3.9</v>
      </c>
      <c r="S362" s="1">
        <v>3.25</v>
      </c>
    </row>
    <row r="363" spans="1:19" hidden="1" x14ac:dyDescent="0.35">
      <c r="A363" t="s">
        <v>381</v>
      </c>
      <c r="B363" t="s">
        <v>10</v>
      </c>
      <c r="C363" t="s">
        <v>68</v>
      </c>
      <c r="D363" t="s">
        <v>3619</v>
      </c>
      <c r="E363" t="s">
        <v>3617</v>
      </c>
      <c r="F363">
        <v>44633</v>
      </c>
      <c r="G363">
        <v>44661</v>
      </c>
      <c r="H363" t="s">
        <v>16</v>
      </c>
      <c r="I363" t="s">
        <v>16</v>
      </c>
      <c r="J363" t="s">
        <v>13</v>
      </c>
      <c r="K363">
        <v>30.12</v>
      </c>
      <c r="L363">
        <v>600</v>
      </c>
      <c r="M363" t="s">
        <v>14</v>
      </c>
      <c r="N363">
        <v>300</v>
      </c>
      <c r="O363" t="s">
        <v>14</v>
      </c>
      <c r="P363">
        <v>1</v>
      </c>
      <c r="Q363" s="1">
        <v>2.8000000000000003</v>
      </c>
      <c r="R363" s="1">
        <v>4.2</v>
      </c>
      <c r="S363" s="1">
        <v>3.5</v>
      </c>
    </row>
    <row r="364" spans="1:19" hidden="1" x14ac:dyDescent="0.35">
      <c r="A364" t="s">
        <v>382</v>
      </c>
      <c r="B364" t="s">
        <v>10</v>
      </c>
      <c r="C364" t="s">
        <v>68</v>
      </c>
      <c r="D364" t="s">
        <v>3620</v>
      </c>
      <c r="E364" t="s">
        <v>3614</v>
      </c>
      <c r="F364">
        <v>44627</v>
      </c>
      <c r="G364">
        <v>44659</v>
      </c>
      <c r="H364" t="s">
        <v>16</v>
      </c>
      <c r="I364" t="s">
        <v>16</v>
      </c>
      <c r="J364" t="s">
        <v>13</v>
      </c>
      <c r="K364">
        <v>30.18</v>
      </c>
      <c r="L364">
        <v>600</v>
      </c>
      <c r="M364" t="s">
        <v>14</v>
      </c>
      <c r="N364">
        <v>300</v>
      </c>
      <c r="O364" t="s">
        <v>14</v>
      </c>
      <c r="P364">
        <v>1</v>
      </c>
      <c r="Q364" s="1">
        <v>3.2</v>
      </c>
      <c r="R364" s="1">
        <v>4.8</v>
      </c>
      <c r="S364" s="1">
        <v>4</v>
      </c>
    </row>
    <row r="365" spans="1:19" hidden="1" x14ac:dyDescent="0.35">
      <c r="A365" t="s">
        <v>383</v>
      </c>
      <c r="B365" t="s">
        <v>10</v>
      </c>
      <c r="C365" t="s">
        <v>68</v>
      </c>
      <c r="D365" t="s">
        <v>3619</v>
      </c>
      <c r="E365" t="s">
        <v>3618</v>
      </c>
      <c r="F365">
        <v>44625</v>
      </c>
      <c r="G365">
        <v>44651</v>
      </c>
      <c r="H365" t="s">
        <v>16</v>
      </c>
      <c r="I365" t="s">
        <v>16</v>
      </c>
      <c r="J365" t="s">
        <v>13</v>
      </c>
      <c r="K365">
        <v>28.16</v>
      </c>
      <c r="L365">
        <v>600</v>
      </c>
      <c r="M365" t="s">
        <v>14</v>
      </c>
      <c r="N365">
        <v>300</v>
      </c>
      <c r="O365" t="s">
        <v>14</v>
      </c>
      <c r="P365">
        <v>1</v>
      </c>
      <c r="Q365" s="1">
        <v>2.6</v>
      </c>
      <c r="R365" s="1">
        <v>3.9</v>
      </c>
      <c r="S365" s="1">
        <v>3.25</v>
      </c>
    </row>
    <row r="366" spans="1:19" hidden="1" x14ac:dyDescent="0.35">
      <c r="A366" t="s">
        <v>384</v>
      </c>
      <c r="B366" t="s">
        <v>10</v>
      </c>
      <c r="C366" t="s">
        <v>68</v>
      </c>
      <c r="D366" t="s">
        <v>3615</v>
      </c>
      <c r="E366" t="s">
        <v>3613</v>
      </c>
      <c r="F366">
        <v>44629</v>
      </c>
      <c r="G366">
        <v>44658</v>
      </c>
      <c r="H366" t="s">
        <v>16</v>
      </c>
      <c r="I366" t="s">
        <v>16</v>
      </c>
      <c r="J366" t="s">
        <v>13</v>
      </c>
      <c r="K366">
        <v>28.12</v>
      </c>
      <c r="L366">
        <v>600</v>
      </c>
      <c r="M366" t="s">
        <v>14</v>
      </c>
      <c r="N366">
        <v>300</v>
      </c>
      <c r="O366" t="s">
        <v>14</v>
      </c>
      <c r="P366">
        <v>1</v>
      </c>
      <c r="Q366" s="1">
        <v>2.9000000000000004</v>
      </c>
      <c r="R366" s="1">
        <v>4.3499999999999996</v>
      </c>
      <c r="S366" s="1">
        <v>3.625</v>
      </c>
    </row>
    <row r="367" spans="1:19" hidden="1" x14ac:dyDescent="0.35">
      <c r="A367" t="s">
        <v>385</v>
      </c>
      <c r="B367" t="s">
        <v>10</v>
      </c>
      <c r="C367" t="s">
        <v>68</v>
      </c>
      <c r="D367" t="s">
        <v>3616</v>
      </c>
      <c r="E367" t="s">
        <v>3614</v>
      </c>
      <c r="F367">
        <v>44628</v>
      </c>
      <c r="G367">
        <v>44657</v>
      </c>
      <c r="H367" t="s">
        <v>16</v>
      </c>
      <c r="I367" t="s">
        <v>16</v>
      </c>
      <c r="J367" t="s">
        <v>13</v>
      </c>
      <c r="K367">
        <v>28.12</v>
      </c>
      <c r="L367">
        <v>600</v>
      </c>
      <c r="M367" t="s">
        <v>14</v>
      </c>
      <c r="N367">
        <v>300</v>
      </c>
      <c r="O367" t="s">
        <v>14</v>
      </c>
      <c r="P367">
        <v>1</v>
      </c>
      <c r="Q367" s="1">
        <v>2.9000000000000004</v>
      </c>
      <c r="R367" s="1">
        <v>4.3499999999999996</v>
      </c>
      <c r="S367" s="1">
        <v>3.625</v>
      </c>
    </row>
    <row r="368" spans="1:19" hidden="1" x14ac:dyDescent="0.35">
      <c r="A368" t="s">
        <v>386</v>
      </c>
      <c r="B368" t="s">
        <v>10</v>
      </c>
      <c r="C368" t="s">
        <v>68</v>
      </c>
      <c r="D368" t="s">
        <v>3611</v>
      </c>
      <c r="E368" t="s">
        <v>3612</v>
      </c>
      <c r="F368">
        <v>44625</v>
      </c>
      <c r="G368">
        <v>44653</v>
      </c>
      <c r="H368" t="s">
        <v>16</v>
      </c>
      <c r="I368" t="s">
        <v>16</v>
      </c>
      <c r="J368" t="s">
        <v>13</v>
      </c>
      <c r="K368">
        <v>28.14</v>
      </c>
      <c r="L368">
        <v>600</v>
      </c>
      <c r="M368" t="s">
        <v>14</v>
      </c>
      <c r="N368">
        <v>300</v>
      </c>
      <c r="O368" t="s">
        <v>14</v>
      </c>
      <c r="P368">
        <v>1</v>
      </c>
      <c r="Q368" s="1">
        <v>2.8000000000000003</v>
      </c>
      <c r="R368" s="1">
        <v>4.2</v>
      </c>
      <c r="S368" s="1">
        <v>3.5</v>
      </c>
    </row>
    <row r="369" spans="1:19" hidden="1" x14ac:dyDescent="0.35">
      <c r="A369" t="s">
        <v>387</v>
      </c>
      <c r="B369" t="s">
        <v>10</v>
      </c>
      <c r="C369" t="s">
        <v>68</v>
      </c>
      <c r="D369" t="s">
        <v>3611</v>
      </c>
      <c r="E369" t="s">
        <v>3618</v>
      </c>
      <c r="F369">
        <v>44632</v>
      </c>
      <c r="G369">
        <v>44659</v>
      </c>
      <c r="H369" t="s">
        <v>16</v>
      </c>
      <c r="I369" t="s">
        <v>16</v>
      </c>
      <c r="J369" t="s">
        <v>13</v>
      </c>
      <c r="K369">
        <v>34.119999999999997</v>
      </c>
      <c r="L369">
        <v>600</v>
      </c>
      <c r="M369" t="s">
        <v>14</v>
      </c>
      <c r="N369">
        <v>300</v>
      </c>
      <c r="O369" t="s">
        <v>14</v>
      </c>
      <c r="P369">
        <v>1</v>
      </c>
      <c r="Q369" s="1">
        <v>2.7</v>
      </c>
      <c r="R369" s="1">
        <v>4.05</v>
      </c>
      <c r="S369" s="1">
        <v>3.375</v>
      </c>
    </row>
    <row r="370" spans="1:19" hidden="1" x14ac:dyDescent="0.35">
      <c r="A370" t="s">
        <v>388</v>
      </c>
      <c r="B370" t="s">
        <v>10</v>
      </c>
      <c r="C370" t="s">
        <v>68</v>
      </c>
      <c r="D370" t="s">
        <v>3619</v>
      </c>
      <c r="E370" t="s">
        <v>3613</v>
      </c>
      <c r="F370">
        <v>44629</v>
      </c>
      <c r="G370">
        <v>44653</v>
      </c>
      <c r="H370" t="s">
        <v>16</v>
      </c>
      <c r="I370" t="s">
        <v>16</v>
      </c>
      <c r="J370" t="s">
        <v>13</v>
      </c>
      <c r="K370">
        <v>32.119999999999997</v>
      </c>
      <c r="L370">
        <v>600</v>
      </c>
      <c r="M370" t="s">
        <v>14</v>
      </c>
      <c r="N370">
        <v>300</v>
      </c>
      <c r="O370" t="s">
        <v>14</v>
      </c>
      <c r="P370">
        <v>1</v>
      </c>
      <c r="Q370" s="1">
        <v>2.4000000000000004</v>
      </c>
      <c r="R370" s="1">
        <v>3.5999999999999996</v>
      </c>
      <c r="S370" s="1">
        <v>3</v>
      </c>
    </row>
    <row r="371" spans="1:19" hidden="1" x14ac:dyDescent="0.35">
      <c r="A371" t="s">
        <v>389</v>
      </c>
      <c r="B371" t="s">
        <v>10</v>
      </c>
      <c r="C371" t="s">
        <v>68</v>
      </c>
      <c r="D371" t="s">
        <v>3615</v>
      </c>
      <c r="E371" t="s">
        <v>3612</v>
      </c>
      <c r="F371">
        <v>44632</v>
      </c>
      <c r="G371">
        <v>44661</v>
      </c>
      <c r="H371" t="s">
        <v>16</v>
      </c>
      <c r="I371" t="s">
        <v>16</v>
      </c>
      <c r="J371" t="s">
        <v>13</v>
      </c>
      <c r="K371">
        <v>34.18</v>
      </c>
      <c r="L371">
        <v>600</v>
      </c>
      <c r="M371" t="s">
        <v>14</v>
      </c>
      <c r="N371">
        <v>300</v>
      </c>
      <c r="O371" t="s">
        <v>14</v>
      </c>
      <c r="P371">
        <v>1</v>
      </c>
      <c r="Q371" s="1">
        <v>2.9000000000000004</v>
      </c>
      <c r="R371" s="1">
        <v>4.3499999999999996</v>
      </c>
      <c r="S371" s="1">
        <v>3.625</v>
      </c>
    </row>
    <row r="372" spans="1:19" hidden="1" x14ac:dyDescent="0.35">
      <c r="A372" t="s">
        <v>390</v>
      </c>
      <c r="B372" t="s">
        <v>10</v>
      </c>
      <c r="C372" t="s">
        <v>68</v>
      </c>
      <c r="D372" t="s">
        <v>3619</v>
      </c>
      <c r="E372" t="s">
        <v>3618</v>
      </c>
      <c r="F372">
        <v>44632</v>
      </c>
      <c r="G372">
        <v>44673</v>
      </c>
      <c r="H372" t="s">
        <v>16</v>
      </c>
      <c r="I372" t="s">
        <v>16</v>
      </c>
      <c r="J372" t="s">
        <v>13</v>
      </c>
      <c r="K372">
        <v>34.1</v>
      </c>
      <c r="L372">
        <v>600</v>
      </c>
      <c r="M372" t="s">
        <v>14</v>
      </c>
      <c r="N372">
        <v>300</v>
      </c>
      <c r="O372" t="s">
        <v>14</v>
      </c>
      <c r="P372">
        <v>1</v>
      </c>
      <c r="Q372" s="1">
        <v>4.1000000000000005</v>
      </c>
      <c r="R372" s="1">
        <v>6.1499999999999995</v>
      </c>
      <c r="S372" s="1">
        <v>5.125</v>
      </c>
    </row>
    <row r="373" spans="1:19" hidden="1" x14ac:dyDescent="0.35">
      <c r="A373" t="s">
        <v>391</v>
      </c>
      <c r="B373" t="s">
        <v>10</v>
      </c>
      <c r="C373" t="s">
        <v>68</v>
      </c>
      <c r="D373" t="s">
        <v>3619</v>
      </c>
      <c r="E373" t="s">
        <v>3617</v>
      </c>
      <c r="F373">
        <v>44640</v>
      </c>
      <c r="G373">
        <v>44672</v>
      </c>
      <c r="H373" t="s">
        <v>16</v>
      </c>
      <c r="I373" t="s">
        <v>12</v>
      </c>
      <c r="J373" t="s">
        <v>13</v>
      </c>
      <c r="K373">
        <v>32.119999999999997</v>
      </c>
      <c r="L373">
        <v>600</v>
      </c>
      <c r="M373" t="s">
        <v>14</v>
      </c>
      <c r="N373">
        <v>300</v>
      </c>
      <c r="O373" t="s">
        <v>14</v>
      </c>
      <c r="P373">
        <v>1</v>
      </c>
      <c r="Q373" s="1">
        <v>3.2</v>
      </c>
      <c r="R373" s="1">
        <v>4.8</v>
      </c>
      <c r="S373" s="1">
        <v>4</v>
      </c>
    </row>
    <row r="374" spans="1:19" hidden="1" x14ac:dyDescent="0.35">
      <c r="A374" t="s">
        <v>392</v>
      </c>
      <c r="B374" t="s">
        <v>10</v>
      </c>
      <c r="C374" t="s">
        <v>68</v>
      </c>
      <c r="D374" t="s">
        <v>3619</v>
      </c>
      <c r="E374" t="s">
        <v>3614</v>
      </c>
      <c r="F374">
        <v>44636</v>
      </c>
      <c r="G374">
        <v>44679</v>
      </c>
      <c r="H374" t="s">
        <v>16</v>
      </c>
      <c r="I374" t="s">
        <v>12</v>
      </c>
      <c r="J374" t="s">
        <v>13</v>
      </c>
      <c r="K374">
        <v>34.020000000000003</v>
      </c>
      <c r="L374">
        <v>600</v>
      </c>
      <c r="M374" t="s">
        <v>14</v>
      </c>
      <c r="N374">
        <v>300</v>
      </c>
      <c r="O374" t="s">
        <v>14</v>
      </c>
      <c r="P374">
        <v>1</v>
      </c>
      <c r="Q374" s="1">
        <v>4.3</v>
      </c>
      <c r="R374" s="1">
        <v>6.45</v>
      </c>
      <c r="S374" s="1">
        <v>5.375</v>
      </c>
    </row>
    <row r="375" spans="1:19" hidden="1" x14ac:dyDescent="0.35">
      <c r="A375" t="s">
        <v>393</v>
      </c>
      <c r="B375" t="s">
        <v>10</v>
      </c>
      <c r="C375" t="s">
        <v>68</v>
      </c>
      <c r="D375" t="s">
        <v>3615</v>
      </c>
      <c r="E375" t="s">
        <v>3617</v>
      </c>
      <c r="F375">
        <v>44622</v>
      </c>
      <c r="G375">
        <v>44651</v>
      </c>
      <c r="H375" t="s">
        <v>16</v>
      </c>
      <c r="J375" t="s">
        <v>69</v>
      </c>
      <c r="K375">
        <v>34.119999999999997</v>
      </c>
      <c r="L375">
        <v>20</v>
      </c>
      <c r="M375" t="s">
        <v>14</v>
      </c>
      <c r="N375">
        <v>10</v>
      </c>
      <c r="O375" t="s">
        <v>14</v>
      </c>
      <c r="P375">
        <v>1</v>
      </c>
      <c r="Q375" s="1">
        <v>2.9000000000000004</v>
      </c>
      <c r="R375" s="1">
        <v>4.3499999999999996</v>
      </c>
      <c r="S375" s="1">
        <v>3.625</v>
      </c>
    </row>
    <row r="376" spans="1:19" hidden="1" x14ac:dyDescent="0.35">
      <c r="A376" t="s">
        <v>394</v>
      </c>
      <c r="B376" t="s">
        <v>10</v>
      </c>
      <c r="C376" t="s">
        <v>68</v>
      </c>
      <c r="D376" t="s">
        <v>3615</v>
      </c>
      <c r="E376" t="s">
        <v>3614</v>
      </c>
      <c r="F376">
        <v>44621</v>
      </c>
      <c r="G376">
        <v>44657</v>
      </c>
      <c r="H376" t="s">
        <v>16</v>
      </c>
      <c r="J376" t="s">
        <v>69</v>
      </c>
      <c r="K376">
        <v>32.04</v>
      </c>
      <c r="L376">
        <v>20</v>
      </c>
      <c r="M376" t="s">
        <v>14</v>
      </c>
      <c r="N376">
        <v>10</v>
      </c>
      <c r="O376" t="s">
        <v>14</v>
      </c>
      <c r="P376">
        <v>1</v>
      </c>
      <c r="Q376" s="1">
        <v>3.6</v>
      </c>
      <c r="R376" s="1">
        <v>5.3999999999999995</v>
      </c>
      <c r="S376" s="1">
        <v>4.5</v>
      </c>
    </row>
    <row r="377" spans="1:19" hidden="1" x14ac:dyDescent="0.35">
      <c r="A377" t="s">
        <v>395</v>
      </c>
      <c r="B377" t="s">
        <v>10</v>
      </c>
      <c r="C377" t="s">
        <v>68</v>
      </c>
      <c r="D377" t="s">
        <v>3615</v>
      </c>
      <c r="E377" t="s">
        <v>3612</v>
      </c>
      <c r="F377">
        <v>44622</v>
      </c>
      <c r="G377">
        <v>44653</v>
      </c>
      <c r="H377" t="s">
        <v>16</v>
      </c>
      <c r="J377" t="s">
        <v>69</v>
      </c>
      <c r="K377">
        <v>34.159999999999997</v>
      </c>
      <c r="L377">
        <v>20</v>
      </c>
      <c r="M377" t="s">
        <v>14</v>
      </c>
      <c r="N377">
        <v>10</v>
      </c>
      <c r="O377" t="s">
        <v>14</v>
      </c>
      <c r="P377">
        <v>1</v>
      </c>
      <c r="Q377" s="1">
        <v>3.1</v>
      </c>
      <c r="R377" s="1">
        <v>4.6499999999999995</v>
      </c>
      <c r="S377" s="1">
        <v>3.875</v>
      </c>
    </row>
    <row r="378" spans="1:19" hidden="1" x14ac:dyDescent="0.35">
      <c r="A378" t="s">
        <v>396</v>
      </c>
      <c r="B378" t="s">
        <v>10</v>
      </c>
      <c r="C378" t="s">
        <v>68</v>
      </c>
      <c r="D378" t="s">
        <v>3619</v>
      </c>
      <c r="E378" t="s">
        <v>3617</v>
      </c>
      <c r="F378">
        <v>44626</v>
      </c>
      <c r="G378">
        <v>44656</v>
      </c>
      <c r="H378" t="s">
        <v>16</v>
      </c>
      <c r="J378" t="s">
        <v>69</v>
      </c>
      <c r="K378">
        <v>34.06</v>
      </c>
      <c r="L378">
        <v>20</v>
      </c>
      <c r="M378" t="s">
        <v>14</v>
      </c>
      <c r="N378">
        <v>10</v>
      </c>
      <c r="O378" t="s">
        <v>14</v>
      </c>
      <c r="P378">
        <v>1</v>
      </c>
      <c r="Q378" s="1">
        <v>3</v>
      </c>
      <c r="R378" s="1">
        <v>4.5</v>
      </c>
      <c r="S378" s="1">
        <v>3.75</v>
      </c>
    </row>
    <row r="379" spans="1:19" hidden="1" x14ac:dyDescent="0.35">
      <c r="A379" t="s">
        <v>397</v>
      </c>
      <c r="B379" t="s">
        <v>10</v>
      </c>
      <c r="C379" t="s">
        <v>68</v>
      </c>
      <c r="D379" t="s">
        <v>3611</v>
      </c>
      <c r="E379" t="s">
        <v>3617</v>
      </c>
      <c r="F379">
        <v>44625</v>
      </c>
      <c r="G379">
        <v>44651</v>
      </c>
      <c r="H379" t="s">
        <v>16</v>
      </c>
      <c r="J379" t="s">
        <v>69</v>
      </c>
      <c r="K379">
        <v>32.020000000000003</v>
      </c>
      <c r="L379">
        <v>20</v>
      </c>
      <c r="M379" t="s">
        <v>14</v>
      </c>
      <c r="N379">
        <v>10</v>
      </c>
      <c r="O379" t="s">
        <v>14</v>
      </c>
      <c r="P379">
        <v>1</v>
      </c>
      <c r="Q379" s="1">
        <v>2.6</v>
      </c>
      <c r="R379" s="1">
        <v>3.9</v>
      </c>
      <c r="S379" s="1">
        <v>3.25</v>
      </c>
    </row>
    <row r="380" spans="1:19" hidden="1" x14ac:dyDescent="0.35">
      <c r="A380" t="s">
        <v>398</v>
      </c>
      <c r="B380" t="s">
        <v>10</v>
      </c>
      <c r="C380" t="s">
        <v>68</v>
      </c>
      <c r="D380" t="s">
        <v>3620</v>
      </c>
      <c r="E380" t="s">
        <v>3612</v>
      </c>
      <c r="F380">
        <v>44626</v>
      </c>
      <c r="G380">
        <v>44651</v>
      </c>
      <c r="H380" t="s">
        <v>16</v>
      </c>
      <c r="J380" t="s">
        <v>69</v>
      </c>
      <c r="K380">
        <v>32.119999999999997</v>
      </c>
      <c r="L380">
        <v>20</v>
      </c>
      <c r="M380" t="s">
        <v>14</v>
      </c>
      <c r="N380">
        <v>10</v>
      </c>
      <c r="O380" t="s">
        <v>14</v>
      </c>
      <c r="P380">
        <v>1</v>
      </c>
      <c r="Q380" s="1">
        <v>2.5</v>
      </c>
      <c r="R380" s="1">
        <v>3.75</v>
      </c>
      <c r="S380" s="1">
        <v>3.125</v>
      </c>
    </row>
    <row r="381" spans="1:19" hidden="1" x14ac:dyDescent="0.35">
      <c r="A381" t="s">
        <v>399</v>
      </c>
      <c r="B381" t="s">
        <v>10</v>
      </c>
      <c r="C381" t="s">
        <v>68</v>
      </c>
      <c r="D381" t="s">
        <v>3620</v>
      </c>
      <c r="E381" t="s">
        <v>3614</v>
      </c>
      <c r="F381">
        <v>44626</v>
      </c>
      <c r="G381">
        <v>44651</v>
      </c>
      <c r="H381" t="s">
        <v>16</v>
      </c>
      <c r="J381" t="s">
        <v>69</v>
      </c>
      <c r="K381">
        <v>32.08</v>
      </c>
      <c r="L381">
        <v>20</v>
      </c>
      <c r="M381" t="s">
        <v>14</v>
      </c>
      <c r="N381">
        <v>10</v>
      </c>
      <c r="O381" t="s">
        <v>14</v>
      </c>
      <c r="P381">
        <v>1</v>
      </c>
      <c r="Q381" s="1">
        <v>2.5</v>
      </c>
      <c r="R381" s="1">
        <v>3.75</v>
      </c>
      <c r="S381" s="1">
        <v>3.125</v>
      </c>
    </row>
    <row r="382" spans="1:19" hidden="1" x14ac:dyDescent="0.35">
      <c r="A382" t="s">
        <v>400</v>
      </c>
      <c r="B382" t="s">
        <v>10</v>
      </c>
      <c r="C382" t="s">
        <v>68</v>
      </c>
      <c r="D382" t="s">
        <v>3620</v>
      </c>
      <c r="E382" t="s">
        <v>3617</v>
      </c>
      <c r="F382">
        <v>44626</v>
      </c>
      <c r="G382">
        <v>44676</v>
      </c>
      <c r="H382" t="s">
        <v>16</v>
      </c>
      <c r="J382" t="s">
        <v>69</v>
      </c>
      <c r="K382">
        <v>34.119999999999997</v>
      </c>
      <c r="L382">
        <v>20</v>
      </c>
      <c r="M382" t="s">
        <v>14</v>
      </c>
      <c r="N382">
        <v>10</v>
      </c>
      <c r="O382" t="s">
        <v>14</v>
      </c>
      <c r="P382">
        <v>1</v>
      </c>
      <c r="Q382" s="1">
        <v>5</v>
      </c>
      <c r="R382" s="1">
        <v>7.5</v>
      </c>
      <c r="S382" s="1">
        <v>6.25</v>
      </c>
    </row>
    <row r="383" spans="1:19" hidden="1" x14ac:dyDescent="0.35">
      <c r="A383" t="s">
        <v>401</v>
      </c>
      <c r="B383" t="s">
        <v>10</v>
      </c>
      <c r="C383" t="s">
        <v>68</v>
      </c>
      <c r="D383" t="s">
        <v>3615</v>
      </c>
      <c r="E383" t="s">
        <v>3614</v>
      </c>
      <c r="F383">
        <v>44629</v>
      </c>
      <c r="G383">
        <v>44656</v>
      </c>
      <c r="H383" t="s">
        <v>16</v>
      </c>
      <c r="J383" t="s">
        <v>69</v>
      </c>
      <c r="K383">
        <v>34.14</v>
      </c>
      <c r="L383">
        <v>20</v>
      </c>
      <c r="M383" t="s">
        <v>14</v>
      </c>
      <c r="N383">
        <v>10</v>
      </c>
      <c r="O383" t="s">
        <v>14</v>
      </c>
      <c r="P383">
        <v>1</v>
      </c>
      <c r="Q383" s="1">
        <v>2.7</v>
      </c>
      <c r="R383" s="1">
        <v>4.05</v>
      </c>
      <c r="S383" s="1">
        <v>3.375</v>
      </c>
    </row>
    <row r="384" spans="1:19" hidden="1" x14ac:dyDescent="0.35">
      <c r="A384" t="s">
        <v>402</v>
      </c>
      <c r="B384" t="s">
        <v>10</v>
      </c>
      <c r="C384" t="s">
        <v>68</v>
      </c>
      <c r="D384" t="s">
        <v>3615</v>
      </c>
      <c r="E384" t="s">
        <v>3613</v>
      </c>
      <c r="F384">
        <v>44630</v>
      </c>
      <c r="G384">
        <v>44661</v>
      </c>
      <c r="H384" t="s">
        <v>16</v>
      </c>
      <c r="J384" t="s">
        <v>69</v>
      </c>
      <c r="K384">
        <v>32.04</v>
      </c>
      <c r="L384">
        <v>20</v>
      </c>
      <c r="M384" t="s">
        <v>14</v>
      </c>
      <c r="N384">
        <v>10</v>
      </c>
      <c r="O384" t="s">
        <v>14</v>
      </c>
      <c r="P384">
        <v>1</v>
      </c>
      <c r="Q384" s="1">
        <v>3.1</v>
      </c>
      <c r="R384" s="1">
        <v>4.6499999999999995</v>
      </c>
      <c r="S384" s="1">
        <v>3.875</v>
      </c>
    </row>
    <row r="385" spans="1:19" hidden="1" x14ac:dyDescent="0.35">
      <c r="A385" t="s">
        <v>403</v>
      </c>
      <c r="B385" t="s">
        <v>10</v>
      </c>
      <c r="C385" t="s">
        <v>68</v>
      </c>
      <c r="D385" t="s">
        <v>3620</v>
      </c>
      <c r="E385" t="s">
        <v>3612</v>
      </c>
      <c r="F385">
        <v>44630</v>
      </c>
      <c r="G385">
        <v>44668</v>
      </c>
      <c r="H385" t="s">
        <v>16</v>
      </c>
      <c r="J385" t="s">
        <v>69</v>
      </c>
      <c r="K385">
        <v>30.14</v>
      </c>
      <c r="L385">
        <v>20</v>
      </c>
      <c r="M385" t="s">
        <v>14</v>
      </c>
      <c r="N385">
        <v>10</v>
      </c>
      <c r="O385" t="s">
        <v>14</v>
      </c>
      <c r="P385">
        <v>1</v>
      </c>
      <c r="Q385" s="1">
        <v>3.8000000000000003</v>
      </c>
      <c r="R385" s="1">
        <v>5.7</v>
      </c>
      <c r="S385" s="1">
        <v>4.75</v>
      </c>
    </row>
    <row r="386" spans="1:19" hidden="1" x14ac:dyDescent="0.35">
      <c r="A386" t="s">
        <v>404</v>
      </c>
      <c r="B386" t="s">
        <v>10</v>
      </c>
      <c r="C386" t="s">
        <v>68</v>
      </c>
      <c r="D386" t="s">
        <v>3620</v>
      </c>
      <c r="E386" t="s">
        <v>3613</v>
      </c>
      <c r="F386">
        <v>44625</v>
      </c>
      <c r="G386">
        <v>44653</v>
      </c>
      <c r="H386" t="s">
        <v>16</v>
      </c>
      <c r="J386" t="s">
        <v>69</v>
      </c>
      <c r="K386">
        <v>30.18</v>
      </c>
      <c r="L386">
        <v>20</v>
      </c>
      <c r="M386" t="s">
        <v>14</v>
      </c>
      <c r="N386">
        <v>10</v>
      </c>
      <c r="O386" t="s">
        <v>14</v>
      </c>
      <c r="P386">
        <v>1</v>
      </c>
      <c r="Q386" s="1">
        <v>2.8000000000000003</v>
      </c>
      <c r="R386" s="1">
        <v>4.2</v>
      </c>
      <c r="S386" s="1">
        <v>3.5</v>
      </c>
    </row>
    <row r="387" spans="1:19" hidden="1" x14ac:dyDescent="0.35">
      <c r="A387" t="s">
        <v>405</v>
      </c>
      <c r="B387" t="s">
        <v>10</v>
      </c>
      <c r="C387" t="s">
        <v>68</v>
      </c>
      <c r="D387" t="s">
        <v>3611</v>
      </c>
      <c r="E387" t="s">
        <v>3618</v>
      </c>
      <c r="F387">
        <v>44625</v>
      </c>
      <c r="G387">
        <v>44653</v>
      </c>
      <c r="H387" t="s">
        <v>16</v>
      </c>
      <c r="J387" t="s">
        <v>69</v>
      </c>
      <c r="K387">
        <v>30.12</v>
      </c>
      <c r="L387">
        <v>20</v>
      </c>
      <c r="M387" t="s">
        <v>14</v>
      </c>
      <c r="N387">
        <v>10</v>
      </c>
      <c r="O387" t="s">
        <v>14</v>
      </c>
      <c r="P387">
        <v>1</v>
      </c>
      <c r="Q387" s="1">
        <v>2.8000000000000003</v>
      </c>
      <c r="R387" s="1">
        <v>4.2</v>
      </c>
      <c r="S387" s="1">
        <v>3.5</v>
      </c>
    </row>
    <row r="388" spans="1:19" hidden="1" x14ac:dyDescent="0.35">
      <c r="A388" t="s">
        <v>406</v>
      </c>
      <c r="B388" t="s">
        <v>10</v>
      </c>
      <c r="C388" t="s">
        <v>68</v>
      </c>
      <c r="D388" t="s">
        <v>3615</v>
      </c>
      <c r="E388" t="s">
        <v>3612</v>
      </c>
      <c r="F388">
        <v>44636</v>
      </c>
      <c r="G388">
        <v>44673</v>
      </c>
      <c r="H388" t="s">
        <v>16</v>
      </c>
      <c r="J388" t="s">
        <v>69</v>
      </c>
      <c r="K388">
        <v>34.26</v>
      </c>
      <c r="L388">
        <v>20</v>
      </c>
      <c r="M388" t="s">
        <v>14</v>
      </c>
      <c r="N388">
        <v>10</v>
      </c>
      <c r="O388" t="s">
        <v>14</v>
      </c>
      <c r="P388">
        <v>1</v>
      </c>
      <c r="Q388" s="1">
        <v>3.7</v>
      </c>
      <c r="R388" s="1">
        <v>5.55</v>
      </c>
      <c r="S388" s="1">
        <v>4.625</v>
      </c>
    </row>
    <row r="389" spans="1:19" hidden="1" x14ac:dyDescent="0.35">
      <c r="A389" t="s">
        <v>407</v>
      </c>
      <c r="B389" t="s">
        <v>10</v>
      </c>
      <c r="C389" t="s">
        <v>68</v>
      </c>
      <c r="D389" t="s">
        <v>3616</v>
      </c>
      <c r="E389" t="s">
        <v>3617</v>
      </c>
      <c r="F389">
        <v>44633</v>
      </c>
      <c r="G389">
        <v>44661</v>
      </c>
      <c r="H389" t="s">
        <v>16</v>
      </c>
      <c r="J389" t="s">
        <v>69</v>
      </c>
      <c r="K389">
        <v>30.12</v>
      </c>
      <c r="L389">
        <v>20</v>
      </c>
      <c r="M389" t="s">
        <v>14</v>
      </c>
      <c r="N389">
        <v>10</v>
      </c>
      <c r="O389" t="s">
        <v>14</v>
      </c>
      <c r="P389">
        <v>1</v>
      </c>
      <c r="Q389" s="1">
        <v>2.8000000000000003</v>
      </c>
      <c r="R389" s="1">
        <v>4.2</v>
      </c>
      <c r="S389" s="1">
        <v>3.5</v>
      </c>
    </row>
    <row r="390" spans="1:19" hidden="1" x14ac:dyDescent="0.35">
      <c r="A390" t="s">
        <v>408</v>
      </c>
      <c r="B390" t="s">
        <v>10</v>
      </c>
      <c r="C390" t="s">
        <v>68</v>
      </c>
      <c r="D390" t="s">
        <v>3615</v>
      </c>
      <c r="E390" t="s">
        <v>3617</v>
      </c>
      <c r="F390">
        <v>44626</v>
      </c>
      <c r="G390">
        <v>44652</v>
      </c>
      <c r="H390" t="s">
        <v>16</v>
      </c>
      <c r="J390" t="s">
        <v>69</v>
      </c>
      <c r="K390">
        <v>30.2</v>
      </c>
      <c r="L390">
        <v>20</v>
      </c>
      <c r="M390" t="s">
        <v>14</v>
      </c>
      <c r="N390">
        <v>10</v>
      </c>
      <c r="O390" t="s">
        <v>14</v>
      </c>
      <c r="P390">
        <v>1</v>
      </c>
      <c r="Q390" s="1">
        <v>2.6</v>
      </c>
      <c r="R390" s="1">
        <v>3.9</v>
      </c>
      <c r="S390" s="1">
        <v>3.25</v>
      </c>
    </row>
    <row r="391" spans="1:19" hidden="1" x14ac:dyDescent="0.35">
      <c r="A391" t="s">
        <v>409</v>
      </c>
      <c r="B391" t="s">
        <v>10</v>
      </c>
      <c r="C391" t="s">
        <v>68</v>
      </c>
      <c r="D391" t="s">
        <v>3615</v>
      </c>
      <c r="E391" t="s">
        <v>3614</v>
      </c>
      <c r="F391">
        <v>44633</v>
      </c>
      <c r="G391">
        <v>44661</v>
      </c>
      <c r="H391" t="s">
        <v>16</v>
      </c>
      <c r="J391" t="s">
        <v>69</v>
      </c>
      <c r="K391">
        <v>30.12</v>
      </c>
      <c r="L391">
        <v>20</v>
      </c>
      <c r="M391" t="s">
        <v>14</v>
      </c>
      <c r="N391">
        <v>10</v>
      </c>
      <c r="O391" t="s">
        <v>14</v>
      </c>
      <c r="P391">
        <v>1</v>
      </c>
      <c r="Q391" s="1">
        <v>2.8000000000000003</v>
      </c>
      <c r="R391" s="1">
        <v>4.2</v>
      </c>
      <c r="S391" s="1">
        <v>3.5</v>
      </c>
    </row>
    <row r="392" spans="1:19" hidden="1" x14ac:dyDescent="0.35">
      <c r="A392" t="s">
        <v>410</v>
      </c>
      <c r="B392" t="s">
        <v>10</v>
      </c>
      <c r="C392" t="s">
        <v>68</v>
      </c>
      <c r="D392" t="s">
        <v>3620</v>
      </c>
      <c r="E392" t="s">
        <v>3613</v>
      </c>
      <c r="F392">
        <v>44627</v>
      </c>
      <c r="G392">
        <v>44659</v>
      </c>
      <c r="H392" t="s">
        <v>16</v>
      </c>
      <c r="J392" t="s">
        <v>69</v>
      </c>
      <c r="K392">
        <v>30.18</v>
      </c>
      <c r="L392">
        <v>20</v>
      </c>
      <c r="M392" t="s">
        <v>14</v>
      </c>
      <c r="N392">
        <v>10</v>
      </c>
      <c r="O392" t="s">
        <v>14</v>
      </c>
      <c r="P392">
        <v>1</v>
      </c>
      <c r="Q392" s="1">
        <v>3.2</v>
      </c>
      <c r="R392" s="1">
        <v>4.8</v>
      </c>
      <c r="S392" s="1">
        <v>4</v>
      </c>
    </row>
    <row r="393" spans="1:19" hidden="1" x14ac:dyDescent="0.35">
      <c r="A393" t="s">
        <v>411</v>
      </c>
      <c r="B393" t="s">
        <v>10</v>
      </c>
      <c r="C393" t="s">
        <v>68</v>
      </c>
      <c r="D393" t="s">
        <v>3620</v>
      </c>
      <c r="E393" t="s">
        <v>3614</v>
      </c>
      <c r="F393">
        <v>44625</v>
      </c>
      <c r="G393">
        <v>44651</v>
      </c>
      <c r="H393" t="s">
        <v>16</v>
      </c>
      <c r="J393" t="s">
        <v>69</v>
      </c>
      <c r="K393">
        <v>28.16</v>
      </c>
      <c r="L393">
        <v>20</v>
      </c>
      <c r="M393" t="s">
        <v>14</v>
      </c>
      <c r="N393">
        <v>10</v>
      </c>
      <c r="O393" t="s">
        <v>14</v>
      </c>
      <c r="P393">
        <v>1</v>
      </c>
      <c r="Q393" s="1">
        <v>2.6</v>
      </c>
      <c r="R393" s="1">
        <v>3.9</v>
      </c>
      <c r="S393" s="1">
        <v>3.25</v>
      </c>
    </row>
    <row r="394" spans="1:19" hidden="1" x14ac:dyDescent="0.35">
      <c r="A394" t="s">
        <v>412</v>
      </c>
      <c r="B394" t="s">
        <v>10</v>
      </c>
      <c r="C394" t="s">
        <v>68</v>
      </c>
      <c r="D394" t="s">
        <v>3611</v>
      </c>
      <c r="E394" t="s">
        <v>3618</v>
      </c>
      <c r="F394">
        <v>44629</v>
      </c>
      <c r="G394">
        <v>44658</v>
      </c>
      <c r="H394" t="s">
        <v>16</v>
      </c>
      <c r="J394" t="s">
        <v>69</v>
      </c>
      <c r="K394">
        <v>28.12</v>
      </c>
      <c r="L394">
        <v>20</v>
      </c>
      <c r="M394" t="s">
        <v>14</v>
      </c>
      <c r="N394">
        <v>10</v>
      </c>
      <c r="O394" t="s">
        <v>14</v>
      </c>
      <c r="P394">
        <v>1</v>
      </c>
      <c r="Q394" s="1">
        <v>2.9000000000000004</v>
      </c>
      <c r="R394" s="1">
        <v>4.3499999999999996</v>
      </c>
      <c r="S394" s="1">
        <v>3.625</v>
      </c>
    </row>
    <row r="395" spans="1:19" hidden="1" x14ac:dyDescent="0.35">
      <c r="A395" t="s">
        <v>413</v>
      </c>
      <c r="B395" t="s">
        <v>10</v>
      </c>
      <c r="C395" t="s">
        <v>68</v>
      </c>
      <c r="D395" t="s">
        <v>3619</v>
      </c>
      <c r="E395" t="s">
        <v>3613</v>
      </c>
      <c r="F395">
        <v>44628</v>
      </c>
      <c r="G395">
        <v>44657</v>
      </c>
      <c r="H395" t="s">
        <v>16</v>
      </c>
      <c r="J395" t="s">
        <v>69</v>
      </c>
      <c r="K395">
        <v>28.12</v>
      </c>
      <c r="L395">
        <v>20</v>
      </c>
      <c r="M395" t="s">
        <v>14</v>
      </c>
      <c r="N395">
        <v>10</v>
      </c>
      <c r="O395" t="s">
        <v>14</v>
      </c>
      <c r="P395">
        <v>1</v>
      </c>
      <c r="Q395" s="1">
        <v>2.9000000000000004</v>
      </c>
      <c r="R395" s="1">
        <v>4.3499999999999996</v>
      </c>
      <c r="S395" s="1">
        <v>3.625</v>
      </c>
    </row>
    <row r="396" spans="1:19" hidden="1" x14ac:dyDescent="0.35">
      <c r="A396" t="s">
        <v>414</v>
      </c>
      <c r="B396" t="s">
        <v>10</v>
      </c>
      <c r="C396" t="s">
        <v>68</v>
      </c>
      <c r="D396" t="s">
        <v>3615</v>
      </c>
      <c r="E396" t="s">
        <v>3617</v>
      </c>
      <c r="F396">
        <v>44625</v>
      </c>
      <c r="G396">
        <v>44653</v>
      </c>
      <c r="H396" t="s">
        <v>16</v>
      </c>
      <c r="J396" t="s">
        <v>69</v>
      </c>
      <c r="K396">
        <v>28.14</v>
      </c>
      <c r="L396">
        <v>20</v>
      </c>
      <c r="M396" t="s">
        <v>14</v>
      </c>
      <c r="N396">
        <v>10</v>
      </c>
      <c r="O396" t="s">
        <v>14</v>
      </c>
      <c r="P396">
        <v>1</v>
      </c>
      <c r="Q396" s="1">
        <v>2.8000000000000003</v>
      </c>
      <c r="R396" s="1">
        <v>4.2</v>
      </c>
      <c r="S396" s="1">
        <v>3.5</v>
      </c>
    </row>
    <row r="397" spans="1:19" hidden="1" x14ac:dyDescent="0.35">
      <c r="A397" t="s">
        <v>415</v>
      </c>
      <c r="B397" t="s">
        <v>10</v>
      </c>
      <c r="C397" t="s">
        <v>68</v>
      </c>
      <c r="D397" t="s">
        <v>3611</v>
      </c>
      <c r="E397" t="s">
        <v>3618</v>
      </c>
      <c r="F397">
        <v>44632</v>
      </c>
      <c r="G397">
        <v>44659</v>
      </c>
      <c r="H397" t="s">
        <v>16</v>
      </c>
      <c r="J397" t="s">
        <v>69</v>
      </c>
      <c r="K397">
        <v>34.119999999999997</v>
      </c>
      <c r="L397">
        <v>20</v>
      </c>
      <c r="M397" t="s">
        <v>14</v>
      </c>
      <c r="N397">
        <v>10</v>
      </c>
      <c r="O397" t="s">
        <v>14</v>
      </c>
      <c r="P397">
        <v>1</v>
      </c>
      <c r="Q397" s="1">
        <v>2.7</v>
      </c>
      <c r="R397" s="1">
        <v>4.05</v>
      </c>
      <c r="S397" s="1">
        <v>3.375</v>
      </c>
    </row>
    <row r="398" spans="1:19" hidden="1" x14ac:dyDescent="0.35">
      <c r="A398" t="s">
        <v>416</v>
      </c>
      <c r="B398" t="s">
        <v>10</v>
      </c>
      <c r="C398" t="s">
        <v>68</v>
      </c>
      <c r="D398" t="s">
        <v>3615</v>
      </c>
      <c r="E398" t="s">
        <v>3617</v>
      </c>
      <c r="F398">
        <v>44629</v>
      </c>
      <c r="G398">
        <v>44653</v>
      </c>
      <c r="H398" t="s">
        <v>16</v>
      </c>
      <c r="J398" t="s">
        <v>69</v>
      </c>
      <c r="K398">
        <v>32.119999999999997</v>
      </c>
      <c r="L398">
        <v>20</v>
      </c>
      <c r="M398" t="s">
        <v>14</v>
      </c>
      <c r="N398">
        <v>10</v>
      </c>
      <c r="O398" t="s">
        <v>14</v>
      </c>
      <c r="P398">
        <v>1</v>
      </c>
      <c r="Q398" s="1">
        <v>2.4000000000000004</v>
      </c>
      <c r="R398" s="1">
        <v>3.5999999999999996</v>
      </c>
      <c r="S398" s="1">
        <v>3</v>
      </c>
    </row>
    <row r="399" spans="1:19" hidden="1" x14ac:dyDescent="0.35">
      <c r="A399" t="s">
        <v>417</v>
      </c>
      <c r="B399" t="s">
        <v>10</v>
      </c>
      <c r="C399" t="s">
        <v>68</v>
      </c>
      <c r="D399" t="s">
        <v>3616</v>
      </c>
      <c r="E399" t="s">
        <v>3612</v>
      </c>
      <c r="F399">
        <v>44632</v>
      </c>
      <c r="G399">
        <v>44661</v>
      </c>
      <c r="H399" t="s">
        <v>16</v>
      </c>
      <c r="J399" t="s">
        <v>69</v>
      </c>
      <c r="K399">
        <v>34.18</v>
      </c>
      <c r="L399">
        <v>20</v>
      </c>
      <c r="M399" t="s">
        <v>14</v>
      </c>
      <c r="N399">
        <v>10</v>
      </c>
      <c r="O399" t="s">
        <v>14</v>
      </c>
      <c r="P399">
        <v>1</v>
      </c>
      <c r="Q399" s="1">
        <v>2.9000000000000004</v>
      </c>
      <c r="R399" s="1">
        <v>4.3499999999999996</v>
      </c>
      <c r="S399" s="1">
        <v>3.625</v>
      </c>
    </row>
    <row r="400" spans="1:19" hidden="1" x14ac:dyDescent="0.35">
      <c r="A400" t="s">
        <v>418</v>
      </c>
      <c r="B400" t="s">
        <v>10</v>
      </c>
      <c r="C400" t="s">
        <v>68</v>
      </c>
      <c r="D400" t="s">
        <v>3619</v>
      </c>
      <c r="E400" t="s">
        <v>3612</v>
      </c>
      <c r="F400">
        <v>44632</v>
      </c>
      <c r="G400">
        <v>44673</v>
      </c>
      <c r="H400" t="s">
        <v>16</v>
      </c>
      <c r="J400" t="s">
        <v>69</v>
      </c>
      <c r="K400">
        <v>34.1</v>
      </c>
      <c r="L400">
        <v>20</v>
      </c>
      <c r="M400" t="s">
        <v>14</v>
      </c>
      <c r="N400">
        <v>10</v>
      </c>
      <c r="O400" t="s">
        <v>14</v>
      </c>
      <c r="P400">
        <v>1</v>
      </c>
      <c r="Q400" s="1">
        <v>4.1000000000000005</v>
      </c>
      <c r="R400" s="1">
        <v>6.1499999999999995</v>
      </c>
      <c r="S400" s="1">
        <v>5.125</v>
      </c>
    </row>
    <row r="401" spans="1:19" hidden="1" x14ac:dyDescent="0.35">
      <c r="A401" t="s">
        <v>419</v>
      </c>
      <c r="B401" t="s">
        <v>10</v>
      </c>
      <c r="C401" t="s">
        <v>68</v>
      </c>
      <c r="D401" t="s">
        <v>3619</v>
      </c>
      <c r="E401" t="s">
        <v>3617</v>
      </c>
      <c r="F401">
        <v>44640</v>
      </c>
      <c r="G401">
        <v>44672</v>
      </c>
      <c r="H401" t="s">
        <v>16</v>
      </c>
      <c r="J401" t="s">
        <v>69</v>
      </c>
      <c r="K401">
        <v>32.119999999999997</v>
      </c>
      <c r="L401">
        <v>20</v>
      </c>
      <c r="M401" t="s">
        <v>14</v>
      </c>
      <c r="N401">
        <v>10</v>
      </c>
      <c r="O401" t="s">
        <v>14</v>
      </c>
      <c r="P401">
        <v>1</v>
      </c>
      <c r="Q401" s="1">
        <v>3.2</v>
      </c>
      <c r="R401" s="1">
        <v>4.8</v>
      </c>
      <c r="S401" s="1">
        <v>4</v>
      </c>
    </row>
    <row r="402" spans="1:19" hidden="1" x14ac:dyDescent="0.35">
      <c r="A402" t="s">
        <v>420</v>
      </c>
      <c r="B402" t="s">
        <v>10</v>
      </c>
      <c r="C402" t="s">
        <v>68</v>
      </c>
      <c r="D402" t="s">
        <v>3616</v>
      </c>
      <c r="E402" t="s">
        <v>3617</v>
      </c>
      <c r="F402">
        <v>44636</v>
      </c>
      <c r="G402">
        <v>44679</v>
      </c>
      <c r="H402" t="s">
        <v>16</v>
      </c>
      <c r="J402" t="s">
        <v>69</v>
      </c>
      <c r="K402">
        <v>34.020000000000003</v>
      </c>
      <c r="L402">
        <v>20</v>
      </c>
      <c r="M402" t="s">
        <v>14</v>
      </c>
      <c r="N402">
        <v>10</v>
      </c>
      <c r="O402" t="s">
        <v>14</v>
      </c>
      <c r="P402">
        <v>1</v>
      </c>
      <c r="Q402" s="1">
        <v>4.3</v>
      </c>
      <c r="R402" s="1">
        <v>6.45</v>
      </c>
      <c r="S402" s="1">
        <v>5.375</v>
      </c>
    </row>
    <row r="403" spans="1:19" hidden="1" x14ac:dyDescent="0.35">
      <c r="A403" t="s">
        <v>421</v>
      </c>
      <c r="B403" t="s">
        <v>10</v>
      </c>
      <c r="C403" t="s">
        <v>68</v>
      </c>
      <c r="D403" t="s">
        <v>3611</v>
      </c>
      <c r="E403" t="s">
        <v>3613</v>
      </c>
      <c r="F403">
        <v>44621</v>
      </c>
      <c r="G403">
        <v>44648</v>
      </c>
      <c r="H403" t="s">
        <v>16</v>
      </c>
      <c r="I403" t="s">
        <v>16</v>
      </c>
      <c r="J403" t="s">
        <v>13</v>
      </c>
      <c r="K403">
        <v>29.486000000000001</v>
      </c>
      <c r="L403">
        <v>600</v>
      </c>
      <c r="M403" t="s">
        <v>14</v>
      </c>
      <c r="N403">
        <v>300</v>
      </c>
      <c r="O403" t="s">
        <v>14</v>
      </c>
      <c r="P403">
        <v>1</v>
      </c>
      <c r="Q403" s="1">
        <v>2.7</v>
      </c>
      <c r="R403" s="1">
        <v>4.05</v>
      </c>
      <c r="S403" s="1">
        <v>3.375</v>
      </c>
    </row>
    <row r="404" spans="1:19" hidden="1" x14ac:dyDescent="0.35">
      <c r="A404" t="s">
        <v>422</v>
      </c>
      <c r="B404" t="s">
        <v>10</v>
      </c>
      <c r="C404" t="s">
        <v>68</v>
      </c>
      <c r="D404" t="s">
        <v>3619</v>
      </c>
      <c r="E404" t="s">
        <v>3618</v>
      </c>
      <c r="F404">
        <v>44646</v>
      </c>
      <c r="G404">
        <v>44674</v>
      </c>
      <c r="H404" t="s">
        <v>16</v>
      </c>
      <c r="I404" t="s">
        <v>12</v>
      </c>
      <c r="J404" t="s">
        <v>13</v>
      </c>
      <c r="K404">
        <v>29.856000000000002</v>
      </c>
      <c r="L404">
        <v>600</v>
      </c>
      <c r="M404" t="s">
        <v>14</v>
      </c>
      <c r="N404">
        <v>300</v>
      </c>
      <c r="O404" t="s">
        <v>14</v>
      </c>
      <c r="P404">
        <v>1</v>
      </c>
      <c r="Q404" s="1">
        <v>2.8000000000000003</v>
      </c>
      <c r="R404" s="1">
        <v>4.2</v>
      </c>
      <c r="S404" s="1">
        <v>3.5</v>
      </c>
    </row>
    <row r="405" spans="1:19" hidden="1" x14ac:dyDescent="0.35">
      <c r="A405" t="s">
        <v>423</v>
      </c>
      <c r="B405" t="s">
        <v>10</v>
      </c>
      <c r="C405" t="s">
        <v>68</v>
      </c>
      <c r="D405" t="s">
        <v>3619</v>
      </c>
      <c r="E405" t="s">
        <v>3614</v>
      </c>
      <c r="F405">
        <v>44621</v>
      </c>
      <c r="G405">
        <v>44648</v>
      </c>
      <c r="H405" t="s">
        <v>16</v>
      </c>
      <c r="I405" t="s">
        <v>16</v>
      </c>
      <c r="J405" t="s">
        <v>13</v>
      </c>
      <c r="K405">
        <v>29.733000000000001</v>
      </c>
      <c r="L405">
        <v>600</v>
      </c>
      <c r="M405" t="s">
        <v>14</v>
      </c>
      <c r="N405">
        <v>300</v>
      </c>
      <c r="O405" t="s">
        <v>14</v>
      </c>
      <c r="P405">
        <v>1</v>
      </c>
      <c r="Q405" s="1">
        <v>2.7</v>
      </c>
      <c r="R405" s="1">
        <v>4.05</v>
      </c>
      <c r="S405" s="1">
        <v>3.375</v>
      </c>
    </row>
    <row r="406" spans="1:19" hidden="1" x14ac:dyDescent="0.35">
      <c r="A406" t="s">
        <v>424</v>
      </c>
      <c r="B406" t="s">
        <v>10</v>
      </c>
      <c r="C406" t="s">
        <v>68</v>
      </c>
      <c r="D406" t="s">
        <v>3616</v>
      </c>
      <c r="E406" t="s">
        <v>3617</v>
      </c>
      <c r="F406">
        <v>44624</v>
      </c>
      <c r="G406">
        <v>44650</v>
      </c>
      <c r="H406" t="s">
        <v>16</v>
      </c>
      <c r="I406" t="s">
        <v>16</v>
      </c>
      <c r="J406" t="s">
        <v>13</v>
      </c>
      <c r="K406">
        <v>30.026</v>
      </c>
      <c r="L406">
        <v>600</v>
      </c>
      <c r="M406" t="s">
        <v>14</v>
      </c>
      <c r="N406">
        <v>300</v>
      </c>
      <c r="O406" t="s">
        <v>14</v>
      </c>
      <c r="P406">
        <v>1</v>
      </c>
      <c r="Q406" s="1">
        <v>2.6</v>
      </c>
      <c r="R406" s="1">
        <v>3.9</v>
      </c>
      <c r="S406" s="1">
        <v>3.25</v>
      </c>
    </row>
    <row r="407" spans="1:19" hidden="1" x14ac:dyDescent="0.35">
      <c r="A407" t="s">
        <v>425</v>
      </c>
      <c r="B407" t="s">
        <v>10</v>
      </c>
      <c r="C407" t="s">
        <v>68</v>
      </c>
      <c r="D407" t="s">
        <v>3619</v>
      </c>
      <c r="E407" t="s">
        <v>3612</v>
      </c>
      <c r="F407">
        <v>44622</v>
      </c>
      <c r="G407">
        <v>44657</v>
      </c>
      <c r="H407" t="s">
        <v>16</v>
      </c>
      <c r="I407" t="s">
        <v>16</v>
      </c>
      <c r="J407" t="s">
        <v>13</v>
      </c>
      <c r="K407">
        <v>30.204999999999998</v>
      </c>
      <c r="L407">
        <v>600</v>
      </c>
      <c r="M407" t="s">
        <v>14</v>
      </c>
      <c r="N407">
        <v>300</v>
      </c>
      <c r="O407" t="s">
        <v>14</v>
      </c>
      <c r="P407">
        <v>1</v>
      </c>
      <c r="Q407" s="1">
        <v>3.5</v>
      </c>
      <c r="R407" s="1">
        <v>5.25</v>
      </c>
      <c r="S407" s="1">
        <v>4.375</v>
      </c>
    </row>
    <row r="408" spans="1:19" hidden="1" x14ac:dyDescent="0.35">
      <c r="A408" t="s">
        <v>426</v>
      </c>
      <c r="B408" t="s">
        <v>10</v>
      </c>
      <c r="C408" t="s">
        <v>68</v>
      </c>
      <c r="D408" t="s">
        <v>3616</v>
      </c>
      <c r="E408" t="s">
        <v>3614</v>
      </c>
      <c r="F408">
        <v>44621</v>
      </c>
      <c r="G408">
        <v>44648</v>
      </c>
      <c r="H408" t="s">
        <v>16</v>
      </c>
      <c r="I408" t="s">
        <v>16</v>
      </c>
      <c r="J408" t="s">
        <v>13</v>
      </c>
      <c r="K408">
        <v>29.466000000000001</v>
      </c>
      <c r="L408">
        <v>600</v>
      </c>
      <c r="M408" t="s">
        <v>14</v>
      </c>
      <c r="N408">
        <v>300</v>
      </c>
      <c r="O408" t="s">
        <v>14</v>
      </c>
      <c r="P408">
        <v>1</v>
      </c>
      <c r="Q408" s="1">
        <v>2.7</v>
      </c>
      <c r="R408" s="1">
        <v>4.05</v>
      </c>
      <c r="S408" s="1">
        <v>3.375</v>
      </c>
    </row>
    <row r="409" spans="1:19" hidden="1" x14ac:dyDescent="0.35">
      <c r="A409" t="s">
        <v>427</v>
      </c>
      <c r="B409" t="s">
        <v>10</v>
      </c>
      <c r="C409" t="s">
        <v>68</v>
      </c>
      <c r="D409" t="s">
        <v>3620</v>
      </c>
      <c r="E409" t="s">
        <v>3618</v>
      </c>
      <c r="F409">
        <v>44624</v>
      </c>
      <c r="G409">
        <v>44650</v>
      </c>
      <c r="H409" t="s">
        <v>16</v>
      </c>
      <c r="I409" t="s">
        <v>16</v>
      </c>
      <c r="J409" t="s">
        <v>13</v>
      </c>
      <c r="K409">
        <v>29.856000000000002</v>
      </c>
      <c r="L409">
        <v>600</v>
      </c>
      <c r="M409" t="s">
        <v>14</v>
      </c>
      <c r="N409">
        <v>300</v>
      </c>
      <c r="O409" t="s">
        <v>14</v>
      </c>
      <c r="P409">
        <v>1</v>
      </c>
      <c r="Q409" s="1">
        <v>2.6</v>
      </c>
      <c r="R409" s="1">
        <v>3.9</v>
      </c>
      <c r="S409" s="1">
        <v>3.25</v>
      </c>
    </row>
    <row r="410" spans="1:19" hidden="1" x14ac:dyDescent="0.35">
      <c r="A410" t="s">
        <v>428</v>
      </c>
      <c r="B410" t="s">
        <v>10</v>
      </c>
      <c r="C410" t="s">
        <v>68</v>
      </c>
      <c r="D410" t="s">
        <v>3619</v>
      </c>
      <c r="E410" t="s">
        <v>3614</v>
      </c>
      <c r="F410">
        <v>44624</v>
      </c>
      <c r="G410">
        <v>44648</v>
      </c>
      <c r="H410" t="s">
        <v>16</v>
      </c>
      <c r="I410" t="s">
        <v>16</v>
      </c>
      <c r="J410" t="s">
        <v>13</v>
      </c>
      <c r="K410">
        <v>29.881</v>
      </c>
      <c r="L410">
        <v>600</v>
      </c>
      <c r="M410" t="s">
        <v>14</v>
      </c>
      <c r="N410">
        <v>300</v>
      </c>
      <c r="O410" t="s">
        <v>14</v>
      </c>
      <c r="P410">
        <v>1</v>
      </c>
      <c r="Q410" s="1">
        <v>2.4000000000000004</v>
      </c>
      <c r="R410" s="1">
        <v>3.5999999999999996</v>
      </c>
      <c r="S410" s="1">
        <v>3</v>
      </c>
    </row>
    <row r="411" spans="1:19" hidden="1" x14ac:dyDescent="0.35">
      <c r="A411" t="s">
        <v>429</v>
      </c>
      <c r="B411" t="s">
        <v>10</v>
      </c>
      <c r="C411" t="s">
        <v>68</v>
      </c>
      <c r="D411" t="s">
        <v>3615</v>
      </c>
      <c r="E411" t="s">
        <v>3614</v>
      </c>
      <c r="F411">
        <v>44621</v>
      </c>
      <c r="G411">
        <v>44648</v>
      </c>
      <c r="H411" t="s">
        <v>16</v>
      </c>
      <c r="I411" t="s">
        <v>16</v>
      </c>
      <c r="J411" t="s">
        <v>13</v>
      </c>
      <c r="K411">
        <v>29.667000000000002</v>
      </c>
      <c r="L411">
        <v>600</v>
      </c>
      <c r="M411" t="s">
        <v>14</v>
      </c>
      <c r="N411">
        <v>300</v>
      </c>
      <c r="O411" t="s">
        <v>14</v>
      </c>
      <c r="P411">
        <v>1</v>
      </c>
      <c r="Q411" s="1">
        <v>2.7</v>
      </c>
      <c r="R411" s="1">
        <v>4.05</v>
      </c>
      <c r="S411" s="1">
        <v>3.375</v>
      </c>
    </row>
    <row r="412" spans="1:19" hidden="1" x14ac:dyDescent="0.35">
      <c r="A412" t="s">
        <v>430</v>
      </c>
      <c r="B412" t="s">
        <v>10</v>
      </c>
      <c r="C412" t="s">
        <v>68</v>
      </c>
      <c r="D412" t="s">
        <v>3615</v>
      </c>
      <c r="E412" t="s">
        <v>3614</v>
      </c>
      <c r="F412">
        <v>44639</v>
      </c>
      <c r="G412">
        <v>44668</v>
      </c>
      <c r="H412" t="s">
        <v>12</v>
      </c>
      <c r="I412" t="s">
        <v>12</v>
      </c>
      <c r="J412" t="s">
        <v>13</v>
      </c>
      <c r="K412">
        <v>33.456000000000003</v>
      </c>
      <c r="L412">
        <v>600</v>
      </c>
      <c r="M412" t="s">
        <v>14</v>
      </c>
      <c r="N412">
        <v>300</v>
      </c>
      <c r="O412" t="s">
        <v>14</v>
      </c>
      <c r="P412">
        <v>1</v>
      </c>
      <c r="Q412" s="1">
        <v>2.9000000000000004</v>
      </c>
      <c r="R412" s="1">
        <v>4.3499999999999996</v>
      </c>
      <c r="S412" s="1">
        <v>3.625</v>
      </c>
    </row>
    <row r="413" spans="1:19" hidden="1" x14ac:dyDescent="0.35">
      <c r="A413" t="s">
        <v>431</v>
      </c>
      <c r="B413" t="s">
        <v>10</v>
      </c>
      <c r="C413" t="s">
        <v>68</v>
      </c>
      <c r="D413" t="s">
        <v>3616</v>
      </c>
      <c r="E413" t="s">
        <v>3618</v>
      </c>
      <c r="F413">
        <v>44629</v>
      </c>
      <c r="G413">
        <v>44653</v>
      </c>
      <c r="H413" t="s">
        <v>16</v>
      </c>
      <c r="I413" t="s">
        <v>16</v>
      </c>
      <c r="J413" t="s">
        <v>13</v>
      </c>
      <c r="K413">
        <v>30.151</v>
      </c>
      <c r="L413">
        <v>600</v>
      </c>
      <c r="M413" t="s">
        <v>14</v>
      </c>
      <c r="N413">
        <v>300</v>
      </c>
      <c r="O413" t="s">
        <v>14</v>
      </c>
      <c r="P413">
        <v>1</v>
      </c>
      <c r="Q413" s="1">
        <v>2.4000000000000004</v>
      </c>
      <c r="R413" s="1">
        <v>3.5999999999999996</v>
      </c>
      <c r="S413" s="1">
        <v>3</v>
      </c>
    </row>
    <row r="414" spans="1:19" hidden="1" x14ac:dyDescent="0.35">
      <c r="A414" t="s">
        <v>432</v>
      </c>
      <c r="B414" t="s">
        <v>10</v>
      </c>
      <c r="C414" t="s">
        <v>68</v>
      </c>
      <c r="D414" t="s">
        <v>3611</v>
      </c>
      <c r="E414" t="s">
        <v>3617</v>
      </c>
      <c r="F414">
        <v>44630</v>
      </c>
      <c r="G414">
        <v>44659</v>
      </c>
      <c r="H414" t="s">
        <v>12</v>
      </c>
      <c r="I414" t="s">
        <v>16</v>
      </c>
      <c r="J414" t="s">
        <v>13</v>
      </c>
      <c r="K414">
        <v>32.472999999999999</v>
      </c>
      <c r="L414">
        <v>600</v>
      </c>
      <c r="M414" t="s">
        <v>14</v>
      </c>
      <c r="N414">
        <v>300</v>
      </c>
      <c r="O414" t="s">
        <v>14</v>
      </c>
      <c r="P414">
        <v>1</v>
      </c>
      <c r="Q414" s="1">
        <v>2.9000000000000004</v>
      </c>
      <c r="R414" s="1">
        <v>4.3499999999999996</v>
      </c>
      <c r="S414" s="1">
        <v>3.625</v>
      </c>
    </row>
    <row r="415" spans="1:19" hidden="1" x14ac:dyDescent="0.35">
      <c r="A415" t="s">
        <v>433</v>
      </c>
      <c r="B415" t="s">
        <v>10</v>
      </c>
      <c r="C415" t="s">
        <v>68</v>
      </c>
      <c r="D415" t="s">
        <v>3615</v>
      </c>
      <c r="E415" t="s">
        <v>3612</v>
      </c>
      <c r="F415">
        <v>44635</v>
      </c>
      <c r="G415">
        <v>44668</v>
      </c>
      <c r="H415" t="s">
        <v>12</v>
      </c>
      <c r="I415" t="s">
        <v>12</v>
      </c>
      <c r="J415" t="s">
        <v>13</v>
      </c>
      <c r="K415">
        <v>28.866</v>
      </c>
      <c r="L415">
        <v>600</v>
      </c>
      <c r="M415" t="s">
        <v>14</v>
      </c>
      <c r="N415">
        <v>300</v>
      </c>
      <c r="O415" t="s">
        <v>14</v>
      </c>
      <c r="P415">
        <v>1</v>
      </c>
      <c r="Q415" s="1">
        <v>3.3000000000000003</v>
      </c>
      <c r="R415" s="1">
        <v>4.95</v>
      </c>
      <c r="S415" s="1">
        <v>4.125</v>
      </c>
    </row>
    <row r="416" spans="1:19" hidden="1" x14ac:dyDescent="0.35">
      <c r="A416" t="s">
        <v>434</v>
      </c>
      <c r="B416" t="s">
        <v>10</v>
      </c>
      <c r="C416" t="s">
        <v>68</v>
      </c>
      <c r="D416" t="s">
        <v>3611</v>
      </c>
      <c r="E416" t="s">
        <v>3618</v>
      </c>
      <c r="F416">
        <v>44629</v>
      </c>
      <c r="G416">
        <v>44656</v>
      </c>
      <c r="H416" t="s">
        <v>16</v>
      </c>
      <c r="I416" t="s">
        <v>16</v>
      </c>
      <c r="J416" t="s">
        <v>13</v>
      </c>
      <c r="K416">
        <v>29.414000000000001</v>
      </c>
      <c r="L416">
        <v>600</v>
      </c>
      <c r="M416" t="s">
        <v>14</v>
      </c>
      <c r="N416">
        <v>300</v>
      </c>
      <c r="O416" t="s">
        <v>14</v>
      </c>
      <c r="P416">
        <v>1</v>
      </c>
      <c r="Q416" s="1">
        <v>2.7</v>
      </c>
      <c r="R416" s="1">
        <v>4.05</v>
      </c>
      <c r="S416" s="1">
        <v>3.375</v>
      </c>
    </row>
    <row r="417" spans="1:19" hidden="1" x14ac:dyDescent="0.35">
      <c r="A417" t="s">
        <v>435</v>
      </c>
      <c r="B417" t="s">
        <v>10</v>
      </c>
      <c r="C417" t="s">
        <v>68</v>
      </c>
      <c r="D417" t="s">
        <v>3619</v>
      </c>
      <c r="E417" t="s">
        <v>3613</v>
      </c>
      <c r="F417">
        <v>44635</v>
      </c>
      <c r="G417">
        <v>44679</v>
      </c>
      <c r="H417" t="s">
        <v>16</v>
      </c>
      <c r="I417" t="s">
        <v>12</v>
      </c>
      <c r="J417" t="s">
        <v>13</v>
      </c>
      <c r="K417">
        <v>29.768000000000001</v>
      </c>
      <c r="L417">
        <v>600</v>
      </c>
      <c r="M417" t="s">
        <v>14</v>
      </c>
      <c r="N417">
        <v>300</v>
      </c>
      <c r="O417" t="s">
        <v>14</v>
      </c>
      <c r="P417">
        <v>1</v>
      </c>
      <c r="Q417" s="1">
        <v>4.4000000000000004</v>
      </c>
      <c r="R417" s="1">
        <v>6.6</v>
      </c>
      <c r="S417" s="1">
        <v>5.5</v>
      </c>
    </row>
    <row r="418" spans="1:19" hidden="1" x14ac:dyDescent="0.35">
      <c r="A418" t="s">
        <v>436</v>
      </c>
      <c r="B418" t="s">
        <v>10</v>
      </c>
      <c r="C418" t="s">
        <v>68</v>
      </c>
      <c r="D418" t="s">
        <v>3615</v>
      </c>
      <c r="E418" t="s">
        <v>3614</v>
      </c>
      <c r="F418">
        <v>44629</v>
      </c>
      <c r="G418">
        <v>44652</v>
      </c>
      <c r="H418" t="s">
        <v>16</v>
      </c>
      <c r="I418" t="s">
        <v>16</v>
      </c>
      <c r="J418" t="s">
        <v>13</v>
      </c>
      <c r="K418">
        <v>30.103000000000002</v>
      </c>
      <c r="L418">
        <v>600</v>
      </c>
      <c r="M418" t="s">
        <v>14</v>
      </c>
      <c r="N418">
        <v>300</v>
      </c>
      <c r="O418" t="s">
        <v>14</v>
      </c>
      <c r="P418">
        <v>1</v>
      </c>
      <c r="Q418" s="1">
        <v>2.3000000000000003</v>
      </c>
      <c r="R418" s="1">
        <v>3.4499999999999997</v>
      </c>
      <c r="S418" s="1">
        <v>2.875</v>
      </c>
    </row>
    <row r="419" spans="1:19" hidden="1" x14ac:dyDescent="0.35">
      <c r="A419" t="s">
        <v>437</v>
      </c>
      <c r="B419" t="s">
        <v>10</v>
      </c>
      <c r="C419" t="s">
        <v>68</v>
      </c>
      <c r="D419" t="s">
        <v>3616</v>
      </c>
      <c r="E419" t="s">
        <v>3617</v>
      </c>
      <c r="F419">
        <v>44631</v>
      </c>
      <c r="G419">
        <v>44668</v>
      </c>
      <c r="H419" t="s">
        <v>12</v>
      </c>
      <c r="I419" t="s">
        <v>12</v>
      </c>
      <c r="J419" t="s">
        <v>13</v>
      </c>
      <c r="K419">
        <v>29.588000000000001</v>
      </c>
      <c r="L419">
        <v>600</v>
      </c>
      <c r="M419" t="s">
        <v>14</v>
      </c>
      <c r="N419">
        <v>300</v>
      </c>
      <c r="O419" t="s">
        <v>14</v>
      </c>
      <c r="P419">
        <v>1</v>
      </c>
      <c r="Q419" s="1">
        <v>3.7</v>
      </c>
      <c r="R419" s="1">
        <v>5.55</v>
      </c>
      <c r="S419" s="1">
        <v>4.625</v>
      </c>
    </row>
    <row r="420" spans="1:19" hidden="1" x14ac:dyDescent="0.35">
      <c r="A420" t="s">
        <v>438</v>
      </c>
      <c r="B420" t="s">
        <v>10</v>
      </c>
      <c r="C420" t="s">
        <v>68</v>
      </c>
      <c r="D420" t="s">
        <v>3616</v>
      </c>
      <c r="E420" t="s">
        <v>3612</v>
      </c>
      <c r="F420">
        <v>44629</v>
      </c>
      <c r="G420">
        <v>44651</v>
      </c>
      <c r="H420" t="s">
        <v>16</v>
      </c>
      <c r="I420" t="s">
        <v>16</v>
      </c>
      <c r="J420" t="s">
        <v>13</v>
      </c>
      <c r="K420">
        <v>29.763000000000002</v>
      </c>
      <c r="L420">
        <v>600</v>
      </c>
      <c r="M420" t="s">
        <v>14</v>
      </c>
      <c r="N420">
        <v>300</v>
      </c>
      <c r="O420" t="s">
        <v>14</v>
      </c>
      <c r="P420">
        <v>1</v>
      </c>
      <c r="Q420" s="1">
        <v>2.2000000000000002</v>
      </c>
      <c r="R420" s="1">
        <v>3.3</v>
      </c>
      <c r="S420" s="1">
        <v>2.75</v>
      </c>
    </row>
    <row r="421" spans="1:19" hidden="1" x14ac:dyDescent="0.35">
      <c r="A421" t="s">
        <v>439</v>
      </c>
      <c r="B421" t="s">
        <v>10</v>
      </c>
      <c r="C421" t="s">
        <v>68</v>
      </c>
      <c r="D421" t="s">
        <v>3615</v>
      </c>
      <c r="E421" t="s">
        <v>3612</v>
      </c>
      <c r="F421">
        <v>44629</v>
      </c>
      <c r="G421">
        <v>44657</v>
      </c>
      <c r="H421" t="s">
        <v>16</v>
      </c>
      <c r="I421" t="s">
        <v>16</v>
      </c>
      <c r="J421" t="s">
        <v>13</v>
      </c>
      <c r="K421">
        <v>32.927999999999997</v>
      </c>
      <c r="L421">
        <v>600</v>
      </c>
      <c r="M421" t="s">
        <v>14</v>
      </c>
      <c r="N421">
        <v>300</v>
      </c>
      <c r="O421" t="s">
        <v>14</v>
      </c>
      <c r="P421">
        <v>1</v>
      </c>
      <c r="Q421" s="1">
        <v>2.8000000000000003</v>
      </c>
      <c r="R421" s="1">
        <v>4.2</v>
      </c>
      <c r="S421" s="1">
        <v>3.5</v>
      </c>
    </row>
    <row r="422" spans="1:19" hidden="1" x14ac:dyDescent="0.35">
      <c r="A422" t="s">
        <v>440</v>
      </c>
      <c r="B422" t="s">
        <v>10</v>
      </c>
      <c r="C422" t="s">
        <v>68</v>
      </c>
      <c r="D422" t="s">
        <v>3611</v>
      </c>
      <c r="E422" t="s">
        <v>3614</v>
      </c>
      <c r="F422">
        <v>44628</v>
      </c>
      <c r="G422">
        <v>44652</v>
      </c>
      <c r="H422" t="s">
        <v>16</v>
      </c>
      <c r="I422" t="s">
        <v>16</v>
      </c>
      <c r="J422" t="s">
        <v>13</v>
      </c>
      <c r="K422">
        <v>28.852</v>
      </c>
      <c r="L422">
        <v>600</v>
      </c>
      <c r="M422" t="s">
        <v>14</v>
      </c>
      <c r="N422">
        <v>300</v>
      </c>
      <c r="O422" t="s">
        <v>14</v>
      </c>
      <c r="P422">
        <v>1</v>
      </c>
      <c r="Q422" s="1">
        <v>2.4000000000000004</v>
      </c>
      <c r="R422" s="1">
        <v>3.5999999999999996</v>
      </c>
      <c r="S422" s="1">
        <v>3</v>
      </c>
    </row>
    <row r="423" spans="1:19" hidden="1" x14ac:dyDescent="0.35">
      <c r="A423" t="s">
        <v>441</v>
      </c>
      <c r="B423" t="s">
        <v>10</v>
      </c>
      <c r="C423" t="s">
        <v>68</v>
      </c>
      <c r="D423" t="s">
        <v>3620</v>
      </c>
      <c r="E423" t="s">
        <v>3618</v>
      </c>
      <c r="F423">
        <v>44646</v>
      </c>
      <c r="G423">
        <v>44679</v>
      </c>
      <c r="H423" t="s">
        <v>16</v>
      </c>
      <c r="I423" t="s">
        <v>12</v>
      </c>
      <c r="J423" t="s">
        <v>13</v>
      </c>
      <c r="K423">
        <v>33.018999999999998</v>
      </c>
      <c r="L423">
        <v>600</v>
      </c>
      <c r="M423" t="s">
        <v>14</v>
      </c>
      <c r="N423">
        <v>300</v>
      </c>
      <c r="O423" t="s">
        <v>14</v>
      </c>
      <c r="P423">
        <v>1</v>
      </c>
      <c r="Q423" s="1">
        <v>3.3000000000000003</v>
      </c>
      <c r="R423" s="1">
        <v>4.95</v>
      </c>
      <c r="S423" s="1">
        <v>4.125</v>
      </c>
    </row>
    <row r="424" spans="1:19" hidden="1" x14ac:dyDescent="0.35">
      <c r="A424" t="s">
        <v>442</v>
      </c>
      <c r="B424" t="s">
        <v>10</v>
      </c>
      <c r="C424" t="s">
        <v>68</v>
      </c>
      <c r="D424" t="s">
        <v>3615</v>
      </c>
      <c r="E424" t="s">
        <v>3612</v>
      </c>
      <c r="F424">
        <v>44639</v>
      </c>
      <c r="G424">
        <v>44674</v>
      </c>
      <c r="H424" t="s">
        <v>16</v>
      </c>
      <c r="I424" t="s">
        <v>12</v>
      </c>
      <c r="J424" t="s">
        <v>13</v>
      </c>
      <c r="K424">
        <v>30.23</v>
      </c>
      <c r="L424">
        <v>600</v>
      </c>
      <c r="M424" t="s">
        <v>14</v>
      </c>
      <c r="N424">
        <v>300</v>
      </c>
      <c r="O424" t="s">
        <v>14</v>
      </c>
      <c r="P424">
        <v>1</v>
      </c>
      <c r="Q424" s="1">
        <v>3.5</v>
      </c>
      <c r="R424" s="1">
        <v>5.25</v>
      </c>
      <c r="S424" s="1">
        <v>4.375</v>
      </c>
    </row>
    <row r="425" spans="1:19" hidden="1" x14ac:dyDescent="0.35">
      <c r="A425" t="s">
        <v>443</v>
      </c>
      <c r="B425" t="s">
        <v>10</v>
      </c>
      <c r="C425" t="s">
        <v>68</v>
      </c>
      <c r="D425" t="s">
        <v>3611</v>
      </c>
      <c r="E425" t="s">
        <v>3614</v>
      </c>
      <c r="F425">
        <v>44628</v>
      </c>
      <c r="G425">
        <v>44651</v>
      </c>
      <c r="H425" t="s">
        <v>16</v>
      </c>
      <c r="I425" t="s">
        <v>16</v>
      </c>
      <c r="J425" t="s">
        <v>13</v>
      </c>
      <c r="K425">
        <v>30.007000000000001</v>
      </c>
      <c r="L425">
        <v>600</v>
      </c>
      <c r="M425" t="s">
        <v>14</v>
      </c>
      <c r="N425">
        <v>300</v>
      </c>
      <c r="O425" t="s">
        <v>14</v>
      </c>
      <c r="P425">
        <v>1</v>
      </c>
      <c r="Q425" s="1">
        <v>2.3000000000000003</v>
      </c>
      <c r="R425" s="1">
        <v>3.4499999999999997</v>
      </c>
      <c r="S425" s="1">
        <v>2.875</v>
      </c>
    </row>
    <row r="426" spans="1:19" hidden="1" x14ac:dyDescent="0.35">
      <c r="A426" t="s">
        <v>444</v>
      </c>
      <c r="B426" t="s">
        <v>10</v>
      </c>
      <c r="C426" t="s">
        <v>68</v>
      </c>
      <c r="D426" t="s">
        <v>3615</v>
      </c>
      <c r="E426" t="s">
        <v>3618</v>
      </c>
      <c r="F426">
        <v>44630</v>
      </c>
      <c r="G426">
        <v>44659</v>
      </c>
      <c r="H426" t="s">
        <v>12</v>
      </c>
      <c r="I426" t="s">
        <v>12</v>
      </c>
      <c r="J426" t="s">
        <v>13</v>
      </c>
      <c r="K426">
        <v>32.890999999999998</v>
      </c>
      <c r="L426">
        <v>600</v>
      </c>
      <c r="M426" t="s">
        <v>14</v>
      </c>
      <c r="N426">
        <v>300</v>
      </c>
      <c r="O426" t="s">
        <v>14</v>
      </c>
      <c r="P426">
        <v>1</v>
      </c>
      <c r="Q426" s="1">
        <v>2.9000000000000004</v>
      </c>
      <c r="R426" s="1">
        <v>4.3499999999999996</v>
      </c>
      <c r="S426" s="1">
        <v>3.625</v>
      </c>
    </row>
    <row r="427" spans="1:19" hidden="1" x14ac:dyDescent="0.35">
      <c r="A427" t="s">
        <v>445</v>
      </c>
      <c r="B427" t="s">
        <v>10</v>
      </c>
      <c r="C427" t="s">
        <v>68</v>
      </c>
      <c r="D427" t="s">
        <v>3615</v>
      </c>
      <c r="E427" t="s">
        <v>3617</v>
      </c>
      <c r="F427">
        <v>44631</v>
      </c>
      <c r="G427">
        <v>44660</v>
      </c>
      <c r="H427" t="s">
        <v>12</v>
      </c>
      <c r="I427" t="s">
        <v>16</v>
      </c>
      <c r="J427" t="s">
        <v>13</v>
      </c>
      <c r="K427">
        <v>29.143999999999998</v>
      </c>
      <c r="L427">
        <v>600</v>
      </c>
      <c r="M427" t="s">
        <v>14</v>
      </c>
      <c r="N427">
        <v>300</v>
      </c>
      <c r="O427" t="s">
        <v>14</v>
      </c>
      <c r="P427">
        <v>1</v>
      </c>
      <c r="Q427" s="1">
        <v>2.9000000000000004</v>
      </c>
      <c r="R427" s="1">
        <v>4.3499999999999996</v>
      </c>
      <c r="S427" s="1">
        <v>3.625</v>
      </c>
    </row>
    <row r="428" spans="1:19" hidden="1" x14ac:dyDescent="0.35">
      <c r="A428" t="s">
        <v>446</v>
      </c>
      <c r="B428" t="s">
        <v>10</v>
      </c>
      <c r="C428" t="s">
        <v>68</v>
      </c>
      <c r="D428" t="s">
        <v>3616</v>
      </c>
      <c r="E428" t="s">
        <v>3617</v>
      </c>
      <c r="F428">
        <v>44628</v>
      </c>
      <c r="G428">
        <v>44653</v>
      </c>
      <c r="H428" t="s">
        <v>16</v>
      </c>
      <c r="I428" t="s">
        <v>16</v>
      </c>
      <c r="J428" t="s">
        <v>13</v>
      </c>
      <c r="K428">
        <v>29.265999999999998</v>
      </c>
      <c r="L428">
        <v>600</v>
      </c>
      <c r="M428" t="s">
        <v>14</v>
      </c>
      <c r="N428">
        <v>300</v>
      </c>
      <c r="O428" t="s">
        <v>14</v>
      </c>
      <c r="P428">
        <v>1</v>
      </c>
      <c r="Q428" s="1">
        <v>2.5</v>
      </c>
      <c r="R428" s="1">
        <v>3.75</v>
      </c>
      <c r="S428" s="1">
        <v>3.125</v>
      </c>
    </row>
    <row r="429" spans="1:19" hidden="1" x14ac:dyDescent="0.35">
      <c r="A429" t="s">
        <v>447</v>
      </c>
      <c r="B429" t="s">
        <v>10</v>
      </c>
      <c r="C429" t="s">
        <v>68</v>
      </c>
      <c r="D429" t="s">
        <v>3620</v>
      </c>
      <c r="E429" t="s">
        <v>3618</v>
      </c>
      <c r="F429">
        <v>44632</v>
      </c>
      <c r="G429">
        <v>44661</v>
      </c>
      <c r="H429" t="s">
        <v>12</v>
      </c>
      <c r="I429" t="s">
        <v>16</v>
      </c>
      <c r="J429" t="s">
        <v>13</v>
      </c>
      <c r="K429">
        <v>29.082999999999998</v>
      </c>
      <c r="L429">
        <v>600</v>
      </c>
      <c r="M429" t="s">
        <v>14</v>
      </c>
      <c r="N429">
        <v>300</v>
      </c>
      <c r="O429" t="s">
        <v>14</v>
      </c>
      <c r="P429">
        <v>1</v>
      </c>
      <c r="Q429" s="1">
        <v>2.9000000000000004</v>
      </c>
      <c r="R429" s="1">
        <v>4.3499999999999996</v>
      </c>
      <c r="S429" s="1">
        <v>3.625</v>
      </c>
    </row>
    <row r="430" spans="1:19" hidden="1" x14ac:dyDescent="0.35">
      <c r="A430" t="s">
        <v>448</v>
      </c>
      <c r="B430" t="s">
        <v>10</v>
      </c>
      <c r="C430" t="s">
        <v>68</v>
      </c>
      <c r="D430" t="s">
        <v>3619</v>
      </c>
      <c r="E430" t="s">
        <v>3614</v>
      </c>
      <c r="F430">
        <v>44629</v>
      </c>
      <c r="G430">
        <v>44651</v>
      </c>
      <c r="H430" t="s">
        <v>16</v>
      </c>
      <c r="I430" t="s">
        <v>16</v>
      </c>
      <c r="J430" t="s">
        <v>13</v>
      </c>
      <c r="K430">
        <v>29.215</v>
      </c>
      <c r="L430">
        <v>600</v>
      </c>
      <c r="M430" t="s">
        <v>14</v>
      </c>
      <c r="N430">
        <v>300</v>
      </c>
      <c r="O430" t="s">
        <v>14</v>
      </c>
      <c r="P430">
        <v>1</v>
      </c>
      <c r="Q430" s="1">
        <v>2.2000000000000002</v>
      </c>
      <c r="R430" s="1">
        <v>3.3</v>
      </c>
      <c r="S430" s="1">
        <v>2.75</v>
      </c>
    </row>
    <row r="431" spans="1:19" hidden="1" x14ac:dyDescent="0.35">
      <c r="A431" t="s">
        <v>449</v>
      </c>
      <c r="B431" t="s">
        <v>10</v>
      </c>
      <c r="C431" t="s">
        <v>68</v>
      </c>
      <c r="D431" t="s">
        <v>3611</v>
      </c>
      <c r="E431" t="s">
        <v>3614</v>
      </c>
      <c r="F431">
        <v>44643</v>
      </c>
      <c r="G431">
        <v>44668</v>
      </c>
      <c r="H431" t="s">
        <v>12</v>
      </c>
      <c r="I431" t="s">
        <v>12</v>
      </c>
      <c r="J431" t="s">
        <v>13</v>
      </c>
      <c r="K431">
        <v>29.69</v>
      </c>
      <c r="L431">
        <v>600</v>
      </c>
      <c r="M431" t="s">
        <v>14</v>
      </c>
      <c r="N431">
        <v>300</v>
      </c>
      <c r="O431" t="s">
        <v>14</v>
      </c>
      <c r="P431">
        <v>1</v>
      </c>
      <c r="Q431" s="1">
        <v>2.5</v>
      </c>
      <c r="R431" s="1">
        <v>3.75</v>
      </c>
      <c r="S431" s="1">
        <v>3.125</v>
      </c>
    </row>
    <row r="432" spans="1:19" hidden="1" x14ac:dyDescent="0.35">
      <c r="A432" t="s">
        <v>450</v>
      </c>
      <c r="B432" t="s">
        <v>10</v>
      </c>
      <c r="C432" t="s">
        <v>68</v>
      </c>
      <c r="D432" t="s">
        <v>3619</v>
      </c>
      <c r="E432" t="s">
        <v>3617</v>
      </c>
      <c r="F432">
        <v>44648</v>
      </c>
      <c r="G432">
        <v>44650</v>
      </c>
      <c r="H432" t="s">
        <v>16</v>
      </c>
      <c r="I432" t="s">
        <v>16</v>
      </c>
      <c r="J432" t="s">
        <v>13</v>
      </c>
      <c r="K432">
        <v>30.132999999999999</v>
      </c>
      <c r="L432">
        <v>600</v>
      </c>
      <c r="M432" t="s">
        <v>14</v>
      </c>
      <c r="N432">
        <v>300</v>
      </c>
      <c r="O432" t="s">
        <v>14</v>
      </c>
      <c r="P432">
        <v>1</v>
      </c>
      <c r="Q432" s="1">
        <v>0.2</v>
      </c>
      <c r="R432" s="1">
        <v>0.3</v>
      </c>
      <c r="S432" s="1">
        <v>0.25</v>
      </c>
    </row>
    <row r="433" spans="1:19" hidden="1" x14ac:dyDescent="0.35">
      <c r="A433" t="s">
        <v>451</v>
      </c>
      <c r="B433" t="s">
        <v>10</v>
      </c>
      <c r="C433" t="s">
        <v>68</v>
      </c>
      <c r="D433" t="s">
        <v>3620</v>
      </c>
      <c r="E433" t="s">
        <v>3612</v>
      </c>
      <c r="F433">
        <v>44706</v>
      </c>
      <c r="G433">
        <v>44718</v>
      </c>
      <c r="H433" t="s">
        <v>16</v>
      </c>
      <c r="J433" t="s">
        <v>69</v>
      </c>
      <c r="K433">
        <v>31.04</v>
      </c>
      <c r="L433">
        <v>20</v>
      </c>
      <c r="M433" t="s">
        <v>14</v>
      </c>
      <c r="N433">
        <v>10</v>
      </c>
      <c r="O433" t="s">
        <v>14</v>
      </c>
      <c r="P433">
        <v>1</v>
      </c>
      <c r="Q433" s="1">
        <v>1.2000000000000002</v>
      </c>
      <c r="R433" s="1">
        <v>1.7999999999999998</v>
      </c>
      <c r="S433" s="1">
        <v>1.5</v>
      </c>
    </row>
    <row r="434" spans="1:19" hidden="1" x14ac:dyDescent="0.35">
      <c r="A434" t="s">
        <v>452</v>
      </c>
      <c r="B434" t="s">
        <v>10</v>
      </c>
      <c r="C434" t="s">
        <v>68</v>
      </c>
      <c r="D434" t="s">
        <v>3615</v>
      </c>
      <c r="E434" t="s">
        <v>3612</v>
      </c>
      <c r="F434">
        <v>44706</v>
      </c>
      <c r="G434">
        <v>44719</v>
      </c>
      <c r="H434" t="s">
        <v>16</v>
      </c>
      <c r="J434" t="s">
        <v>69</v>
      </c>
      <c r="K434">
        <v>31.16</v>
      </c>
      <c r="L434">
        <v>20</v>
      </c>
      <c r="M434" t="s">
        <v>14</v>
      </c>
      <c r="N434">
        <v>10</v>
      </c>
      <c r="O434" t="s">
        <v>14</v>
      </c>
      <c r="P434">
        <v>1</v>
      </c>
      <c r="Q434" s="1">
        <v>1.3</v>
      </c>
      <c r="R434" s="1">
        <v>1.95</v>
      </c>
      <c r="S434" s="1">
        <v>1.625</v>
      </c>
    </row>
    <row r="435" spans="1:19" hidden="1" x14ac:dyDescent="0.35">
      <c r="A435" t="s">
        <v>453</v>
      </c>
      <c r="B435" t="s">
        <v>10</v>
      </c>
      <c r="C435" t="s">
        <v>68</v>
      </c>
      <c r="D435" t="s">
        <v>3616</v>
      </c>
      <c r="E435" t="s">
        <v>3614</v>
      </c>
      <c r="F435">
        <v>44705</v>
      </c>
      <c r="G435">
        <v>44718</v>
      </c>
      <c r="H435" t="s">
        <v>16</v>
      </c>
      <c r="J435" t="s">
        <v>69</v>
      </c>
      <c r="K435">
        <v>31.02</v>
      </c>
      <c r="L435">
        <v>20</v>
      </c>
      <c r="M435" t="s">
        <v>14</v>
      </c>
      <c r="N435">
        <v>10</v>
      </c>
      <c r="O435" t="s">
        <v>14</v>
      </c>
      <c r="P435">
        <v>1</v>
      </c>
      <c r="Q435" s="1">
        <v>1.3</v>
      </c>
      <c r="R435" s="1">
        <v>1.95</v>
      </c>
      <c r="S435" s="1">
        <v>1.625</v>
      </c>
    </row>
    <row r="436" spans="1:19" hidden="1" x14ac:dyDescent="0.35">
      <c r="A436" t="s">
        <v>454</v>
      </c>
      <c r="B436" t="s">
        <v>10</v>
      </c>
      <c r="C436" t="s">
        <v>68</v>
      </c>
      <c r="D436" t="s">
        <v>3611</v>
      </c>
      <c r="E436" t="s">
        <v>3613</v>
      </c>
      <c r="F436">
        <v>44707</v>
      </c>
      <c r="G436">
        <v>44718</v>
      </c>
      <c r="H436" t="s">
        <v>16</v>
      </c>
      <c r="J436" t="s">
        <v>69</v>
      </c>
      <c r="K436">
        <v>31.1</v>
      </c>
      <c r="L436">
        <v>20</v>
      </c>
      <c r="M436" t="s">
        <v>14</v>
      </c>
      <c r="N436">
        <v>10</v>
      </c>
      <c r="O436" t="s">
        <v>14</v>
      </c>
      <c r="P436">
        <v>1</v>
      </c>
      <c r="Q436" s="1">
        <v>1.1000000000000001</v>
      </c>
      <c r="R436" s="1">
        <v>1.65</v>
      </c>
      <c r="S436" s="1">
        <v>1.375</v>
      </c>
    </row>
    <row r="437" spans="1:19" hidden="1" x14ac:dyDescent="0.35">
      <c r="A437" t="s">
        <v>455</v>
      </c>
      <c r="B437" t="s">
        <v>10</v>
      </c>
      <c r="C437" t="s">
        <v>68</v>
      </c>
      <c r="D437" t="s">
        <v>3619</v>
      </c>
      <c r="E437" t="s">
        <v>3618</v>
      </c>
      <c r="F437">
        <v>44706</v>
      </c>
      <c r="G437">
        <v>44718</v>
      </c>
      <c r="H437" t="s">
        <v>16</v>
      </c>
      <c r="J437" t="s">
        <v>69</v>
      </c>
      <c r="K437">
        <v>31.12</v>
      </c>
      <c r="L437">
        <v>20</v>
      </c>
      <c r="M437" t="s">
        <v>14</v>
      </c>
      <c r="N437">
        <v>10</v>
      </c>
      <c r="O437" t="s">
        <v>14</v>
      </c>
      <c r="P437">
        <v>1</v>
      </c>
      <c r="Q437" s="1">
        <v>1.2000000000000002</v>
      </c>
      <c r="R437" s="1">
        <v>1.7999999999999998</v>
      </c>
      <c r="S437" s="1">
        <v>1.5</v>
      </c>
    </row>
    <row r="438" spans="1:19" hidden="1" x14ac:dyDescent="0.35">
      <c r="A438" t="s">
        <v>456</v>
      </c>
      <c r="B438" t="s">
        <v>10</v>
      </c>
      <c r="C438" t="s">
        <v>68</v>
      </c>
      <c r="D438" t="s">
        <v>3611</v>
      </c>
      <c r="E438" t="s">
        <v>3618</v>
      </c>
      <c r="F438">
        <v>44706</v>
      </c>
      <c r="G438">
        <v>44718</v>
      </c>
      <c r="H438" t="s">
        <v>16</v>
      </c>
      <c r="I438" t="s">
        <v>12</v>
      </c>
      <c r="J438" t="s">
        <v>13</v>
      </c>
      <c r="K438">
        <v>31.04</v>
      </c>
      <c r="L438">
        <v>600</v>
      </c>
      <c r="M438" t="s">
        <v>14</v>
      </c>
      <c r="N438">
        <v>300</v>
      </c>
      <c r="O438" t="s">
        <v>14</v>
      </c>
      <c r="P438">
        <v>1</v>
      </c>
      <c r="Q438" s="1">
        <v>1.2000000000000002</v>
      </c>
      <c r="R438" s="1">
        <v>1.7999999999999998</v>
      </c>
      <c r="S438" s="1">
        <v>1.5</v>
      </c>
    </row>
    <row r="439" spans="1:19" hidden="1" x14ac:dyDescent="0.35">
      <c r="A439" t="s">
        <v>457</v>
      </c>
      <c r="B439" t="s">
        <v>10</v>
      </c>
      <c r="C439" t="s">
        <v>68</v>
      </c>
      <c r="D439" t="s">
        <v>3619</v>
      </c>
      <c r="E439" t="s">
        <v>3613</v>
      </c>
      <c r="F439">
        <v>44706</v>
      </c>
      <c r="G439">
        <v>44719</v>
      </c>
      <c r="H439" t="s">
        <v>16</v>
      </c>
      <c r="I439" t="s">
        <v>12</v>
      </c>
      <c r="J439" t="s">
        <v>13</v>
      </c>
      <c r="K439">
        <v>31.16</v>
      </c>
      <c r="L439">
        <v>600</v>
      </c>
      <c r="M439" t="s">
        <v>14</v>
      </c>
      <c r="N439">
        <v>300</v>
      </c>
      <c r="O439" t="s">
        <v>14</v>
      </c>
      <c r="P439">
        <v>1</v>
      </c>
      <c r="Q439" s="1">
        <v>1.3</v>
      </c>
      <c r="R439" s="1">
        <v>1.95</v>
      </c>
      <c r="S439" s="1">
        <v>1.625</v>
      </c>
    </row>
    <row r="440" spans="1:19" hidden="1" x14ac:dyDescent="0.35">
      <c r="A440" t="s">
        <v>458</v>
      </c>
      <c r="B440" t="s">
        <v>10</v>
      </c>
      <c r="C440" t="s">
        <v>68</v>
      </c>
      <c r="D440" t="s">
        <v>3619</v>
      </c>
      <c r="E440" t="s">
        <v>3614</v>
      </c>
      <c r="F440">
        <v>44705</v>
      </c>
      <c r="G440">
        <v>44718</v>
      </c>
      <c r="H440" t="s">
        <v>16</v>
      </c>
      <c r="I440" t="s">
        <v>12</v>
      </c>
      <c r="J440" t="s">
        <v>13</v>
      </c>
      <c r="K440">
        <v>31.02</v>
      </c>
      <c r="L440">
        <v>600</v>
      </c>
      <c r="M440" t="s">
        <v>14</v>
      </c>
      <c r="N440">
        <v>300</v>
      </c>
      <c r="O440" t="s">
        <v>14</v>
      </c>
      <c r="P440">
        <v>1</v>
      </c>
      <c r="Q440" s="1">
        <v>1.3</v>
      </c>
      <c r="R440" s="1">
        <v>1.95</v>
      </c>
      <c r="S440" s="1">
        <v>1.625</v>
      </c>
    </row>
    <row r="441" spans="1:19" hidden="1" x14ac:dyDescent="0.35">
      <c r="A441" t="s">
        <v>459</v>
      </c>
      <c r="B441" t="s">
        <v>10</v>
      </c>
      <c r="C441" t="s">
        <v>68</v>
      </c>
      <c r="D441" t="s">
        <v>3619</v>
      </c>
      <c r="E441" t="s">
        <v>3614</v>
      </c>
      <c r="F441">
        <v>44707</v>
      </c>
      <c r="G441">
        <v>44718</v>
      </c>
      <c r="H441" t="s">
        <v>16</v>
      </c>
      <c r="I441" t="s">
        <v>12</v>
      </c>
      <c r="J441" t="s">
        <v>13</v>
      </c>
      <c r="K441">
        <v>31.1</v>
      </c>
      <c r="L441">
        <v>600</v>
      </c>
      <c r="M441" t="s">
        <v>14</v>
      </c>
      <c r="N441">
        <v>300</v>
      </c>
      <c r="O441" t="s">
        <v>14</v>
      </c>
      <c r="P441">
        <v>1</v>
      </c>
      <c r="Q441" s="1">
        <v>1.1000000000000001</v>
      </c>
      <c r="R441" s="1">
        <v>1.65</v>
      </c>
      <c r="S441" s="1">
        <v>1.375</v>
      </c>
    </row>
    <row r="442" spans="1:19" hidden="1" x14ac:dyDescent="0.35">
      <c r="A442" t="s">
        <v>460</v>
      </c>
      <c r="B442" t="s">
        <v>10</v>
      </c>
      <c r="C442" t="s">
        <v>68</v>
      </c>
      <c r="D442" t="s">
        <v>3611</v>
      </c>
      <c r="E442" t="s">
        <v>3612</v>
      </c>
      <c r="F442">
        <v>44706</v>
      </c>
      <c r="G442">
        <v>44718</v>
      </c>
      <c r="H442" t="s">
        <v>16</v>
      </c>
      <c r="I442" t="s">
        <v>12</v>
      </c>
      <c r="J442" t="s">
        <v>13</v>
      </c>
      <c r="K442">
        <v>31.12</v>
      </c>
      <c r="L442">
        <v>600</v>
      </c>
      <c r="M442" t="s">
        <v>14</v>
      </c>
      <c r="N442">
        <v>300</v>
      </c>
      <c r="O442" t="s">
        <v>14</v>
      </c>
      <c r="P442">
        <v>1</v>
      </c>
      <c r="Q442" s="1">
        <v>1.2000000000000002</v>
      </c>
      <c r="R442" s="1">
        <v>1.7999999999999998</v>
      </c>
      <c r="S442" s="1">
        <v>1.5</v>
      </c>
    </row>
    <row r="443" spans="1:19" hidden="1" x14ac:dyDescent="0.35">
      <c r="A443" t="s">
        <v>461</v>
      </c>
      <c r="B443" t="s">
        <v>10</v>
      </c>
      <c r="C443" t="s">
        <v>68</v>
      </c>
      <c r="D443" t="s">
        <v>3615</v>
      </c>
      <c r="E443" t="s">
        <v>3612</v>
      </c>
      <c r="F443">
        <v>44726</v>
      </c>
      <c r="G443">
        <v>44738</v>
      </c>
      <c r="H443" t="s">
        <v>16</v>
      </c>
      <c r="I443" t="s">
        <v>12</v>
      </c>
      <c r="J443" t="s">
        <v>13</v>
      </c>
      <c r="K443">
        <v>34.82</v>
      </c>
      <c r="L443">
        <v>600</v>
      </c>
      <c r="M443" t="s">
        <v>14</v>
      </c>
      <c r="N443">
        <v>300</v>
      </c>
      <c r="O443" t="s">
        <v>14</v>
      </c>
      <c r="P443">
        <v>1</v>
      </c>
      <c r="Q443" s="1">
        <v>1.2000000000000002</v>
      </c>
      <c r="R443" s="1">
        <v>1.7999999999999998</v>
      </c>
      <c r="S443" s="1">
        <v>1.5</v>
      </c>
    </row>
    <row r="444" spans="1:19" hidden="1" x14ac:dyDescent="0.35">
      <c r="A444" t="s">
        <v>462</v>
      </c>
      <c r="B444" t="s">
        <v>10</v>
      </c>
      <c r="C444" t="s">
        <v>68</v>
      </c>
      <c r="D444" t="s">
        <v>3620</v>
      </c>
      <c r="E444" t="s">
        <v>3618</v>
      </c>
      <c r="F444">
        <v>44726</v>
      </c>
      <c r="G444">
        <v>44739</v>
      </c>
      <c r="H444" t="s">
        <v>16</v>
      </c>
      <c r="I444" t="s">
        <v>12</v>
      </c>
      <c r="J444" t="s">
        <v>13</v>
      </c>
      <c r="K444">
        <v>34.96</v>
      </c>
      <c r="L444">
        <v>600</v>
      </c>
      <c r="M444" t="s">
        <v>14</v>
      </c>
      <c r="N444">
        <v>300</v>
      </c>
      <c r="O444" t="s">
        <v>14</v>
      </c>
      <c r="P444">
        <v>1</v>
      </c>
      <c r="Q444" s="1">
        <v>1.3</v>
      </c>
      <c r="R444" s="1">
        <v>1.95</v>
      </c>
      <c r="S444" s="1">
        <v>1.625</v>
      </c>
    </row>
    <row r="445" spans="1:19" hidden="1" x14ac:dyDescent="0.35">
      <c r="A445" t="s">
        <v>463</v>
      </c>
      <c r="B445" t="s">
        <v>10</v>
      </c>
      <c r="C445" t="s">
        <v>68</v>
      </c>
      <c r="D445" t="s">
        <v>3611</v>
      </c>
      <c r="E445" t="s">
        <v>3613</v>
      </c>
      <c r="F445">
        <v>44726</v>
      </c>
      <c r="G445">
        <v>44740</v>
      </c>
      <c r="H445" t="s">
        <v>16</v>
      </c>
      <c r="I445" t="s">
        <v>12</v>
      </c>
      <c r="J445" t="s">
        <v>13</v>
      </c>
      <c r="K445">
        <v>34.96</v>
      </c>
      <c r="L445">
        <v>600</v>
      </c>
      <c r="M445" t="s">
        <v>14</v>
      </c>
      <c r="N445">
        <v>300</v>
      </c>
      <c r="O445" t="s">
        <v>14</v>
      </c>
      <c r="P445">
        <v>1</v>
      </c>
      <c r="Q445" s="1">
        <v>1.4000000000000001</v>
      </c>
      <c r="R445" s="1">
        <v>2.1</v>
      </c>
      <c r="S445" s="1">
        <v>1.75</v>
      </c>
    </row>
    <row r="446" spans="1:19" hidden="1" x14ac:dyDescent="0.35">
      <c r="A446" t="s">
        <v>464</v>
      </c>
      <c r="B446" t="s">
        <v>10</v>
      </c>
      <c r="C446" t="s">
        <v>68</v>
      </c>
      <c r="D446" t="s">
        <v>3615</v>
      </c>
      <c r="E446" t="s">
        <v>3617</v>
      </c>
      <c r="F446">
        <v>44726</v>
      </c>
      <c r="G446">
        <v>44739</v>
      </c>
      <c r="H446" t="s">
        <v>16</v>
      </c>
      <c r="I446" t="s">
        <v>12</v>
      </c>
      <c r="J446" t="s">
        <v>13</v>
      </c>
      <c r="K446">
        <v>34.82</v>
      </c>
      <c r="L446">
        <v>600</v>
      </c>
      <c r="M446" t="s">
        <v>14</v>
      </c>
      <c r="N446">
        <v>300</v>
      </c>
      <c r="O446" t="s">
        <v>14</v>
      </c>
      <c r="P446">
        <v>1</v>
      </c>
      <c r="Q446" s="1">
        <v>1.3</v>
      </c>
      <c r="R446" s="1">
        <v>1.95</v>
      </c>
      <c r="S446" s="1">
        <v>1.625</v>
      </c>
    </row>
    <row r="447" spans="1:19" hidden="1" x14ac:dyDescent="0.35">
      <c r="A447" t="s">
        <v>465</v>
      </c>
      <c r="B447" t="s">
        <v>10</v>
      </c>
      <c r="C447" t="s">
        <v>68</v>
      </c>
      <c r="D447" t="s">
        <v>3611</v>
      </c>
      <c r="E447" t="s">
        <v>3612</v>
      </c>
      <c r="F447">
        <v>44726</v>
      </c>
      <c r="G447">
        <v>44739</v>
      </c>
      <c r="H447" t="s">
        <v>16</v>
      </c>
      <c r="I447" t="s">
        <v>12</v>
      </c>
      <c r="J447" t="s">
        <v>13</v>
      </c>
      <c r="K447">
        <v>35.020000000000003</v>
      </c>
      <c r="L447">
        <v>600</v>
      </c>
      <c r="M447" t="s">
        <v>14</v>
      </c>
      <c r="N447">
        <v>300</v>
      </c>
      <c r="O447" t="s">
        <v>14</v>
      </c>
      <c r="P447">
        <v>1</v>
      </c>
      <c r="Q447" s="1">
        <v>1.3</v>
      </c>
      <c r="R447" s="1">
        <v>1.95</v>
      </c>
      <c r="S447" s="1">
        <v>1.625</v>
      </c>
    </row>
    <row r="448" spans="1:19" hidden="1" x14ac:dyDescent="0.35">
      <c r="A448" t="s">
        <v>466</v>
      </c>
      <c r="B448" t="s">
        <v>10</v>
      </c>
      <c r="C448" t="s">
        <v>68</v>
      </c>
      <c r="D448" t="s">
        <v>3615</v>
      </c>
      <c r="E448" t="s">
        <v>3618</v>
      </c>
      <c r="F448">
        <v>44742</v>
      </c>
      <c r="G448">
        <v>44757</v>
      </c>
      <c r="H448" t="s">
        <v>16</v>
      </c>
      <c r="I448" t="s">
        <v>12</v>
      </c>
      <c r="J448" t="s">
        <v>13</v>
      </c>
      <c r="K448">
        <v>34.9</v>
      </c>
      <c r="L448">
        <v>600</v>
      </c>
      <c r="M448" t="s">
        <v>14</v>
      </c>
      <c r="N448">
        <v>300</v>
      </c>
      <c r="O448" t="s">
        <v>14</v>
      </c>
      <c r="P448">
        <v>1</v>
      </c>
      <c r="Q448" s="1">
        <v>1.5</v>
      </c>
      <c r="R448" s="1">
        <v>2.25</v>
      </c>
      <c r="S448" s="1">
        <v>1.875</v>
      </c>
    </row>
    <row r="449" spans="1:19" hidden="1" x14ac:dyDescent="0.35">
      <c r="A449" t="s">
        <v>467</v>
      </c>
      <c r="B449" t="s">
        <v>10</v>
      </c>
      <c r="C449" t="s">
        <v>68</v>
      </c>
      <c r="D449" t="s">
        <v>3619</v>
      </c>
      <c r="E449" t="s">
        <v>3613</v>
      </c>
      <c r="F449">
        <v>44739</v>
      </c>
      <c r="G449">
        <v>44754</v>
      </c>
      <c r="H449" t="s">
        <v>16</v>
      </c>
      <c r="I449" t="s">
        <v>12</v>
      </c>
      <c r="J449" t="s">
        <v>13</v>
      </c>
      <c r="K449">
        <v>35.54</v>
      </c>
      <c r="L449">
        <v>600</v>
      </c>
      <c r="M449" t="s">
        <v>14</v>
      </c>
      <c r="N449">
        <v>300</v>
      </c>
      <c r="O449" t="s">
        <v>14</v>
      </c>
      <c r="P449">
        <v>1</v>
      </c>
      <c r="Q449" s="1">
        <v>1.5</v>
      </c>
      <c r="R449" s="1">
        <v>2.25</v>
      </c>
      <c r="S449" s="1">
        <v>1.875</v>
      </c>
    </row>
    <row r="450" spans="1:19" hidden="1" x14ac:dyDescent="0.35">
      <c r="A450" t="s">
        <v>468</v>
      </c>
      <c r="B450" t="s">
        <v>10</v>
      </c>
      <c r="C450" t="s">
        <v>68</v>
      </c>
      <c r="D450" t="s">
        <v>3611</v>
      </c>
      <c r="E450" t="s">
        <v>3613</v>
      </c>
      <c r="F450">
        <v>44742</v>
      </c>
      <c r="G450">
        <v>44757</v>
      </c>
      <c r="H450" t="s">
        <v>16</v>
      </c>
      <c r="I450" t="s">
        <v>12</v>
      </c>
      <c r="J450" t="s">
        <v>13</v>
      </c>
      <c r="K450">
        <v>35.5</v>
      </c>
      <c r="L450">
        <v>600</v>
      </c>
      <c r="M450" t="s">
        <v>14</v>
      </c>
      <c r="N450">
        <v>300</v>
      </c>
      <c r="O450" t="s">
        <v>14</v>
      </c>
      <c r="P450">
        <v>1</v>
      </c>
      <c r="Q450" s="1">
        <v>1.5</v>
      </c>
      <c r="R450" s="1">
        <v>2.25</v>
      </c>
      <c r="S450" s="1">
        <v>1.875</v>
      </c>
    </row>
    <row r="451" spans="1:19" hidden="1" x14ac:dyDescent="0.35">
      <c r="A451" t="s">
        <v>469</v>
      </c>
      <c r="B451" t="s">
        <v>10</v>
      </c>
      <c r="C451" t="s">
        <v>68</v>
      </c>
      <c r="D451" t="s">
        <v>3619</v>
      </c>
      <c r="E451" t="s">
        <v>3618</v>
      </c>
      <c r="F451">
        <v>44740</v>
      </c>
      <c r="G451">
        <v>44754</v>
      </c>
      <c r="H451" t="s">
        <v>16</v>
      </c>
      <c r="I451" t="s">
        <v>12</v>
      </c>
      <c r="J451" t="s">
        <v>13</v>
      </c>
      <c r="K451">
        <v>35.54</v>
      </c>
      <c r="L451">
        <v>600</v>
      </c>
      <c r="M451" t="s">
        <v>14</v>
      </c>
      <c r="N451">
        <v>300</v>
      </c>
      <c r="O451" t="s">
        <v>14</v>
      </c>
      <c r="P451">
        <v>1</v>
      </c>
      <c r="Q451" s="1">
        <v>1.4000000000000001</v>
      </c>
      <c r="R451" s="1">
        <v>2.1</v>
      </c>
      <c r="S451" s="1">
        <v>1.75</v>
      </c>
    </row>
    <row r="452" spans="1:19" hidden="1" x14ac:dyDescent="0.35">
      <c r="A452" t="s">
        <v>470</v>
      </c>
      <c r="B452" t="s">
        <v>10</v>
      </c>
      <c r="C452" t="s">
        <v>68</v>
      </c>
      <c r="D452" t="s">
        <v>3619</v>
      </c>
      <c r="E452" t="s">
        <v>3614</v>
      </c>
      <c r="F452">
        <v>44732</v>
      </c>
      <c r="G452">
        <v>44743</v>
      </c>
      <c r="H452" t="s">
        <v>16</v>
      </c>
      <c r="I452" t="s">
        <v>12</v>
      </c>
      <c r="J452" t="s">
        <v>13</v>
      </c>
      <c r="K452">
        <v>35.04</v>
      </c>
      <c r="L452">
        <v>600</v>
      </c>
      <c r="M452" t="s">
        <v>14</v>
      </c>
      <c r="N452">
        <v>300</v>
      </c>
      <c r="O452" t="s">
        <v>14</v>
      </c>
      <c r="P452">
        <v>1</v>
      </c>
      <c r="Q452" s="1">
        <v>1.1000000000000001</v>
      </c>
      <c r="R452" s="1">
        <v>1.65</v>
      </c>
      <c r="S452" s="1">
        <v>1.375</v>
      </c>
    </row>
    <row r="453" spans="1:19" hidden="1" x14ac:dyDescent="0.35">
      <c r="A453" t="s">
        <v>471</v>
      </c>
      <c r="B453" t="s">
        <v>10</v>
      </c>
      <c r="C453" t="s">
        <v>68</v>
      </c>
      <c r="D453" t="s">
        <v>3619</v>
      </c>
      <c r="E453" t="s">
        <v>3612</v>
      </c>
      <c r="F453">
        <v>44723</v>
      </c>
      <c r="G453">
        <v>44736</v>
      </c>
      <c r="H453" t="s">
        <v>16</v>
      </c>
      <c r="I453" t="s">
        <v>12</v>
      </c>
      <c r="J453" t="s">
        <v>13</v>
      </c>
      <c r="K453">
        <v>34.86</v>
      </c>
      <c r="L453">
        <v>600</v>
      </c>
      <c r="M453" t="s">
        <v>14</v>
      </c>
      <c r="N453">
        <v>300</v>
      </c>
      <c r="O453" t="s">
        <v>14</v>
      </c>
      <c r="P453">
        <v>1</v>
      </c>
      <c r="Q453" s="1">
        <v>1.3</v>
      </c>
      <c r="R453" s="1">
        <v>1.95</v>
      </c>
      <c r="S453" s="1">
        <v>1.625</v>
      </c>
    </row>
    <row r="454" spans="1:19" hidden="1" x14ac:dyDescent="0.35">
      <c r="A454" t="s">
        <v>472</v>
      </c>
      <c r="B454" t="s">
        <v>10</v>
      </c>
      <c r="C454" t="s">
        <v>68</v>
      </c>
      <c r="D454" t="s">
        <v>3616</v>
      </c>
      <c r="E454" t="s">
        <v>3618</v>
      </c>
      <c r="F454">
        <v>44734</v>
      </c>
      <c r="G454">
        <v>44743</v>
      </c>
      <c r="H454" t="s">
        <v>16</v>
      </c>
      <c r="I454" t="s">
        <v>12</v>
      </c>
      <c r="J454" t="s">
        <v>13</v>
      </c>
      <c r="K454">
        <v>34.96</v>
      </c>
      <c r="L454">
        <v>600</v>
      </c>
      <c r="M454" t="s">
        <v>14</v>
      </c>
      <c r="N454">
        <v>300</v>
      </c>
      <c r="O454" t="s">
        <v>14</v>
      </c>
      <c r="P454">
        <v>1</v>
      </c>
      <c r="Q454" s="1">
        <v>0.9</v>
      </c>
      <c r="R454" s="1">
        <v>1.3499999999999999</v>
      </c>
      <c r="S454" s="1">
        <v>1.125</v>
      </c>
    </row>
    <row r="455" spans="1:19" hidden="1" x14ac:dyDescent="0.35">
      <c r="A455" t="s">
        <v>473</v>
      </c>
      <c r="B455" t="s">
        <v>10</v>
      </c>
      <c r="C455" t="s">
        <v>68</v>
      </c>
      <c r="D455" t="s">
        <v>3620</v>
      </c>
      <c r="E455" t="s">
        <v>3613</v>
      </c>
      <c r="F455">
        <v>44723</v>
      </c>
      <c r="G455">
        <v>44736</v>
      </c>
      <c r="H455" t="s">
        <v>16</v>
      </c>
      <c r="I455" t="s">
        <v>12</v>
      </c>
      <c r="J455" t="s">
        <v>13</v>
      </c>
      <c r="K455">
        <v>34.9</v>
      </c>
      <c r="L455">
        <v>600</v>
      </c>
      <c r="M455" t="s">
        <v>14</v>
      </c>
      <c r="N455">
        <v>300</v>
      </c>
      <c r="O455" t="s">
        <v>14</v>
      </c>
      <c r="P455">
        <v>1</v>
      </c>
      <c r="Q455" s="1">
        <v>1.3</v>
      </c>
      <c r="R455" s="1">
        <v>1.95</v>
      </c>
      <c r="S455" s="1">
        <v>1.625</v>
      </c>
    </row>
    <row r="456" spans="1:19" hidden="1" x14ac:dyDescent="0.35">
      <c r="A456" t="s">
        <v>474</v>
      </c>
      <c r="B456" t="s">
        <v>10</v>
      </c>
      <c r="C456" t="s">
        <v>68</v>
      </c>
      <c r="D456" t="s">
        <v>3615</v>
      </c>
      <c r="E456" t="s">
        <v>3617</v>
      </c>
      <c r="F456">
        <v>44720</v>
      </c>
      <c r="G456">
        <v>44734</v>
      </c>
      <c r="H456" t="s">
        <v>16</v>
      </c>
      <c r="I456" t="s">
        <v>12</v>
      </c>
      <c r="J456" t="s">
        <v>13</v>
      </c>
      <c r="K456">
        <v>27.14</v>
      </c>
      <c r="L456">
        <v>600</v>
      </c>
      <c r="M456" t="s">
        <v>14</v>
      </c>
      <c r="N456">
        <v>300</v>
      </c>
      <c r="O456" t="s">
        <v>14</v>
      </c>
      <c r="P456">
        <v>1</v>
      </c>
      <c r="Q456" s="1">
        <v>1.4000000000000001</v>
      </c>
      <c r="R456" s="1">
        <v>2.1</v>
      </c>
      <c r="S456" s="1">
        <v>1.75</v>
      </c>
    </row>
    <row r="457" spans="1:19" hidden="1" x14ac:dyDescent="0.35">
      <c r="A457" t="s">
        <v>475</v>
      </c>
      <c r="B457" t="s">
        <v>10</v>
      </c>
      <c r="C457" t="s">
        <v>68</v>
      </c>
      <c r="D457" t="s">
        <v>3611</v>
      </c>
      <c r="E457" t="s">
        <v>3614</v>
      </c>
      <c r="F457">
        <v>44734</v>
      </c>
      <c r="G457">
        <v>44743</v>
      </c>
      <c r="H457" t="s">
        <v>16</v>
      </c>
      <c r="I457" t="s">
        <v>12</v>
      </c>
      <c r="J457" t="s">
        <v>13</v>
      </c>
      <c r="K457">
        <v>34.94</v>
      </c>
      <c r="L457">
        <v>600</v>
      </c>
      <c r="M457" t="s">
        <v>14</v>
      </c>
      <c r="N457">
        <v>300</v>
      </c>
      <c r="O457" t="s">
        <v>14</v>
      </c>
      <c r="P457">
        <v>1</v>
      </c>
      <c r="Q457" s="1">
        <v>0.9</v>
      </c>
      <c r="R457" s="1">
        <v>1.3499999999999999</v>
      </c>
      <c r="S457" s="1">
        <v>1.125</v>
      </c>
    </row>
    <row r="458" spans="1:19" hidden="1" x14ac:dyDescent="0.35">
      <c r="A458" t="s">
        <v>476</v>
      </c>
      <c r="B458" t="s">
        <v>10</v>
      </c>
      <c r="C458" t="s">
        <v>68</v>
      </c>
      <c r="D458" t="s">
        <v>3615</v>
      </c>
      <c r="E458" t="s">
        <v>3612</v>
      </c>
      <c r="F458">
        <v>44729</v>
      </c>
      <c r="G458">
        <v>44741</v>
      </c>
      <c r="H458" t="s">
        <v>16</v>
      </c>
      <c r="I458" t="s">
        <v>12</v>
      </c>
      <c r="J458" t="s">
        <v>13</v>
      </c>
      <c r="K458">
        <v>34.96</v>
      </c>
      <c r="L458">
        <v>600</v>
      </c>
      <c r="M458" t="s">
        <v>14</v>
      </c>
      <c r="N458">
        <v>300</v>
      </c>
      <c r="O458" t="s">
        <v>14</v>
      </c>
      <c r="P458">
        <v>1</v>
      </c>
      <c r="Q458" s="1">
        <v>1.2000000000000002</v>
      </c>
      <c r="R458" s="1">
        <v>1.7999999999999998</v>
      </c>
      <c r="S458" s="1">
        <v>1.5</v>
      </c>
    </row>
    <row r="459" spans="1:19" hidden="1" x14ac:dyDescent="0.35">
      <c r="A459" t="s">
        <v>477</v>
      </c>
      <c r="B459" t="s">
        <v>10</v>
      </c>
      <c r="C459" t="s">
        <v>68</v>
      </c>
      <c r="D459" t="s">
        <v>3620</v>
      </c>
      <c r="E459" t="s">
        <v>3618</v>
      </c>
      <c r="F459">
        <v>44729</v>
      </c>
      <c r="G459">
        <v>44741</v>
      </c>
      <c r="H459" t="s">
        <v>16</v>
      </c>
      <c r="I459" t="s">
        <v>12</v>
      </c>
      <c r="J459" t="s">
        <v>13</v>
      </c>
      <c r="K459">
        <v>34.979999999999997</v>
      </c>
      <c r="L459">
        <v>600</v>
      </c>
      <c r="M459" t="s">
        <v>14</v>
      </c>
      <c r="N459">
        <v>300</v>
      </c>
      <c r="O459" t="s">
        <v>14</v>
      </c>
      <c r="P459">
        <v>1</v>
      </c>
      <c r="Q459" s="1">
        <v>1.2000000000000002</v>
      </c>
      <c r="R459" s="1">
        <v>1.7999999999999998</v>
      </c>
      <c r="S459" s="1">
        <v>1.5</v>
      </c>
    </row>
    <row r="460" spans="1:19" hidden="1" x14ac:dyDescent="0.35">
      <c r="A460" t="s">
        <v>478</v>
      </c>
      <c r="B460" t="s">
        <v>10</v>
      </c>
      <c r="C460" t="s">
        <v>68</v>
      </c>
      <c r="D460" t="s">
        <v>3611</v>
      </c>
      <c r="E460" t="s">
        <v>3613</v>
      </c>
      <c r="F460">
        <v>44737</v>
      </c>
      <c r="G460">
        <v>44749</v>
      </c>
      <c r="H460" t="s">
        <v>16</v>
      </c>
      <c r="I460" t="s">
        <v>12</v>
      </c>
      <c r="J460" t="s">
        <v>13</v>
      </c>
      <c r="K460">
        <v>35.4</v>
      </c>
      <c r="L460">
        <v>600</v>
      </c>
      <c r="M460" t="s">
        <v>14</v>
      </c>
      <c r="N460">
        <v>300</v>
      </c>
      <c r="O460" t="s">
        <v>14</v>
      </c>
      <c r="P460">
        <v>1</v>
      </c>
      <c r="Q460" s="1">
        <v>1.2000000000000002</v>
      </c>
      <c r="R460" s="1">
        <v>1.7999999999999998</v>
      </c>
      <c r="S460" s="1">
        <v>1.5</v>
      </c>
    </row>
    <row r="461" spans="1:19" hidden="1" x14ac:dyDescent="0.35">
      <c r="A461" t="s">
        <v>479</v>
      </c>
      <c r="B461" t="s">
        <v>10</v>
      </c>
      <c r="C461" t="s">
        <v>68</v>
      </c>
      <c r="D461" t="s">
        <v>3611</v>
      </c>
      <c r="E461" t="s">
        <v>3618</v>
      </c>
      <c r="F461">
        <v>44738</v>
      </c>
      <c r="G461">
        <v>44749</v>
      </c>
      <c r="H461" t="s">
        <v>16</v>
      </c>
      <c r="I461" t="s">
        <v>12</v>
      </c>
      <c r="J461" t="s">
        <v>13</v>
      </c>
      <c r="K461">
        <v>35.5</v>
      </c>
      <c r="L461">
        <v>600</v>
      </c>
      <c r="M461" t="s">
        <v>14</v>
      </c>
      <c r="N461">
        <v>300</v>
      </c>
      <c r="O461" t="s">
        <v>14</v>
      </c>
      <c r="P461">
        <v>1</v>
      </c>
      <c r="Q461" s="1">
        <v>1.1000000000000001</v>
      </c>
      <c r="R461" s="1">
        <v>1.65</v>
      </c>
      <c r="S461" s="1">
        <v>1.375</v>
      </c>
    </row>
    <row r="462" spans="1:19" hidden="1" x14ac:dyDescent="0.35">
      <c r="A462" t="s">
        <v>480</v>
      </c>
      <c r="B462" t="s">
        <v>10</v>
      </c>
      <c r="C462" t="s">
        <v>68</v>
      </c>
      <c r="D462" t="s">
        <v>3611</v>
      </c>
      <c r="E462" t="s">
        <v>3613</v>
      </c>
      <c r="F462">
        <v>44729</v>
      </c>
      <c r="G462">
        <v>44741</v>
      </c>
      <c r="H462" t="s">
        <v>16</v>
      </c>
      <c r="I462" t="s">
        <v>12</v>
      </c>
      <c r="J462" t="s">
        <v>13</v>
      </c>
      <c r="K462">
        <v>35.08</v>
      </c>
      <c r="L462">
        <v>600</v>
      </c>
      <c r="M462" t="s">
        <v>14</v>
      </c>
      <c r="N462">
        <v>300</v>
      </c>
      <c r="O462" t="s">
        <v>14</v>
      </c>
      <c r="P462">
        <v>1</v>
      </c>
      <c r="Q462" s="1">
        <v>1.2000000000000002</v>
      </c>
      <c r="R462" s="1">
        <v>1.7999999999999998</v>
      </c>
      <c r="S462" s="1">
        <v>1.5</v>
      </c>
    </row>
    <row r="463" spans="1:19" hidden="1" x14ac:dyDescent="0.35">
      <c r="A463" t="s">
        <v>481</v>
      </c>
      <c r="B463" t="s">
        <v>10</v>
      </c>
      <c r="C463" t="s">
        <v>68</v>
      </c>
      <c r="D463" t="s">
        <v>3616</v>
      </c>
      <c r="E463" t="s">
        <v>3614</v>
      </c>
      <c r="F463">
        <v>44743</v>
      </c>
      <c r="G463">
        <v>44763</v>
      </c>
      <c r="H463" t="s">
        <v>16</v>
      </c>
      <c r="I463" t="s">
        <v>12</v>
      </c>
      <c r="J463" t="s">
        <v>13</v>
      </c>
      <c r="K463">
        <v>35.380000000000003</v>
      </c>
      <c r="L463">
        <v>600</v>
      </c>
      <c r="M463" t="s">
        <v>14</v>
      </c>
      <c r="N463">
        <v>300</v>
      </c>
      <c r="O463" t="s">
        <v>14</v>
      </c>
      <c r="P463">
        <v>1</v>
      </c>
      <c r="Q463" s="1">
        <v>2</v>
      </c>
      <c r="R463" s="1">
        <v>3</v>
      </c>
      <c r="S463" s="1">
        <v>2.5</v>
      </c>
    </row>
    <row r="464" spans="1:19" hidden="1" x14ac:dyDescent="0.35">
      <c r="A464" t="s">
        <v>482</v>
      </c>
      <c r="B464" t="s">
        <v>10</v>
      </c>
      <c r="C464" t="s">
        <v>68</v>
      </c>
      <c r="D464" t="s">
        <v>3620</v>
      </c>
      <c r="E464" t="s">
        <v>3618</v>
      </c>
      <c r="F464">
        <v>44726</v>
      </c>
      <c r="G464">
        <v>44738</v>
      </c>
      <c r="H464" t="s">
        <v>16</v>
      </c>
      <c r="J464" t="s">
        <v>69</v>
      </c>
      <c r="K464">
        <v>34.82</v>
      </c>
      <c r="L464">
        <v>20</v>
      </c>
      <c r="M464" t="s">
        <v>14</v>
      </c>
      <c r="N464">
        <v>10</v>
      </c>
      <c r="O464" t="s">
        <v>14</v>
      </c>
      <c r="P464">
        <v>1</v>
      </c>
      <c r="Q464" s="1">
        <v>1.2000000000000002</v>
      </c>
      <c r="R464" s="1">
        <v>1.7999999999999998</v>
      </c>
      <c r="S464" s="1">
        <v>1.5</v>
      </c>
    </row>
    <row r="465" spans="1:19" hidden="1" x14ac:dyDescent="0.35">
      <c r="A465" t="s">
        <v>483</v>
      </c>
      <c r="B465" t="s">
        <v>10</v>
      </c>
      <c r="C465" t="s">
        <v>68</v>
      </c>
      <c r="D465" t="s">
        <v>3620</v>
      </c>
      <c r="E465" t="s">
        <v>3618</v>
      </c>
      <c r="F465">
        <v>44726</v>
      </c>
      <c r="G465">
        <v>44739</v>
      </c>
      <c r="H465" t="s">
        <v>16</v>
      </c>
      <c r="J465" t="s">
        <v>69</v>
      </c>
      <c r="K465">
        <v>34.96</v>
      </c>
      <c r="L465">
        <v>20</v>
      </c>
      <c r="M465" t="s">
        <v>14</v>
      </c>
      <c r="N465">
        <v>10</v>
      </c>
      <c r="O465" t="s">
        <v>14</v>
      </c>
      <c r="P465">
        <v>1</v>
      </c>
      <c r="Q465" s="1">
        <v>1.3</v>
      </c>
      <c r="R465" s="1">
        <v>1.95</v>
      </c>
      <c r="S465" s="1">
        <v>1.625</v>
      </c>
    </row>
    <row r="466" spans="1:19" hidden="1" x14ac:dyDescent="0.35">
      <c r="A466" t="s">
        <v>484</v>
      </c>
      <c r="B466" t="s">
        <v>10</v>
      </c>
      <c r="C466" t="s">
        <v>68</v>
      </c>
      <c r="D466" t="s">
        <v>3620</v>
      </c>
      <c r="E466" t="s">
        <v>3618</v>
      </c>
      <c r="F466">
        <v>44726</v>
      </c>
      <c r="G466">
        <v>44740</v>
      </c>
      <c r="H466" t="s">
        <v>16</v>
      </c>
      <c r="J466" t="s">
        <v>69</v>
      </c>
      <c r="K466">
        <v>34.96</v>
      </c>
      <c r="L466">
        <v>20</v>
      </c>
      <c r="M466" t="s">
        <v>14</v>
      </c>
      <c r="N466">
        <v>10</v>
      </c>
      <c r="O466" t="s">
        <v>14</v>
      </c>
      <c r="P466">
        <v>1</v>
      </c>
      <c r="Q466" s="1">
        <v>1.4000000000000001</v>
      </c>
      <c r="R466" s="1">
        <v>2.1</v>
      </c>
      <c r="S466" s="1">
        <v>1.75</v>
      </c>
    </row>
    <row r="467" spans="1:19" hidden="1" x14ac:dyDescent="0.35">
      <c r="A467" t="s">
        <v>485</v>
      </c>
      <c r="B467" t="s">
        <v>10</v>
      </c>
      <c r="C467" t="s">
        <v>68</v>
      </c>
      <c r="D467" t="s">
        <v>3616</v>
      </c>
      <c r="E467" t="s">
        <v>3613</v>
      </c>
      <c r="F467">
        <v>44726</v>
      </c>
      <c r="G467">
        <v>44739</v>
      </c>
      <c r="H467" t="s">
        <v>16</v>
      </c>
      <c r="J467" t="s">
        <v>69</v>
      </c>
      <c r="K467">
        <v>34.82</v>
      </c>
      <c r="L467">
        <v>20</v>
      </c>
      <c r="M467" t="s">
        <v>14</v>
      </c>
      <c r="N467">
        <v>10</v>
      </c>
      <c r="O467" t="s">
        <v>14</v>
      </c>
      <c r="P467">
        <v>1</v>
      </c>
      <c r="Q467" s="1">
        <v>1.3</v>
      </c>
      <c r="R467" s="1">
        <v>1.95</v>
      </c>
      <c r="S467" s="1">
        <v>1.625</v>
      </c>
    </row>
    <row r="468" spans="1:19" hidden="1" x14ac:dyDescent="0.35">
      <c r="A468" t="s">
        <v>486</v>
      </c>
      <c r="B468" t="s">
        <v>10</v>
      </c>
      <c r="C468" t="s">
        <v>68</v>
      </c>
      <c r="D468" t="s">
        <v>3615</v>
      </c>
      <c r="E468" t="s">
        <v>3614</v>
      </c>
      <c r="F468">
        <v>44726</v>
      </c>
      <c r="G468">
        <v>44739</v>
      </c>
      <c r="H468" t="s">
        <v>16</v>
      </c>
      <c r="J468" t="s">
        <v>69</v>
      </c>
      <c r="K468">
        <v>35.020000000000003</v>
      </c>
      <c r="L468">
        <v>20</v>
      </c>
      <c r="M468" t="s">
        <v>14</v>
      </c>
      <c r="N468">
        <v>10</v>
      </c>
      <c r="O468" t="s">
        <v>14</v>
      </c>
      <c r="P468">
        <v>1</v>
      </c>
      <c r="Q468" s="1">
        <v>1.3</v>
      </c>
      <c r="R468" s="1">
        <v>1.95</v>
      </c>
      <c r="S468" s="1">
        <v>1.625</v>
      </c>
    </row>
    <row r="469" spans="1:19" hidden="1" x14ac:dyDescent="0.35">
      <c r="A469" t="s">
        <v>487</v>
      </c>
      <c r="B469" t="s">
        <v>10</v>
      </c>
      <c r="C469" t="s">
        <v>68</v>
      </c>
      <c r="D469" t="s">
        <v>3619</v>
      </c>
      <c r="E469" t="s">
        <v>3614</v>
      </c>
      <c r="F469">
        <v>44742</v>
      </c>
      <c r="G469">
        <v>44757</v>
      </c>
      <c r="H469" t="s">
        <v>16</v>
      </c>
      <c r="J469" t="s">
        <v>69</v>
      </c>
      <c r="K469">
        <v>34.9</v>
      </c>
      <c r="L469">
        <v>20</v>
      </c>
      <c r="M469" t="s">
        <v>14</v>
      </c>
      <c r="N469">
        <v>10</v>
      </c>
      <c r="O469" t="s">
        <v>14</v>
      </c>
      <c r="P469">
        <v>1</v>
      </c>
      <c r="Q469" s="1">
        <v>1.5</v>
      </c>
      <c r="R469" s="1">
        <v>2.25</v>
      </c>
      <c r="S469" s="1">
        <v>1.875</v>
      </c>
    </row>
    <row r="470" spans="1:19" hidden="1" x14ac:dyDescent="0.35">
      <c r="A470" t="s">
        <v>488</v>
      </c>
      <c r="B470" t="s">
        <v>10</v>
      </c>
      <c r="C470" t="s">
        <v>68</v>
      </c>
      <c r="D470" t="s">
        <v>3620</v>
      </c>
      <c r="E470" t="s">
        <v>3614</v>
      </c>
      <c r="F470">
        <v>44739</v>
      </c>
      <c r="G470">
        <v>44754</v>
      </c>
      <c r="H470" t="s">
        <v>16</v>
      </c>
      <c r="J470" t="s">
        <v>69</v>
      </c>
      <c r="K470">
        <v>35.54</v>
      </c>
      <c r="L470">
        <v>20</v>
      </c>
      <c r="M470" t="s">
        <v>14</v>
      </c>
      <c r="N470">
        <v>10</v>
      </c>
      <c r="O470" t="s">
        <v>14</v>
      </c>
      <c r="P470">
        <v>1</v>
      </c>
      <c r="Q470" s="1">
        <v>1.5</v>
      </c>
      <c r="R470" s="1">
        <v>2.25</v>
      </c>
      <c r="S470" s="1">
        <v>1.875</v>
      </c>
    </row>
    <row r="471" spans="1:19" hidden="1" x14ac:dyDescent="0.35">
      <c r="A471" t="s">
        <v>489</v>
      </c>
      <c r="B471" t="s">
        <v>10</v>
      </c>
      <c r="C471" t="s">
        <v>68</v>
      </c>
      <c r="D471" t="s">
        <v>3611</v>
      </c>
      <c r="E471" t="s">
        <v>3613</v>
      </c>
      <c r="F471">
        <v>44742</v>
      </c>
      <c r="G471">
        <v>44757</v>
      </c>
      <c r="H471" t="s">
        <v>16</v>
      </c>
      <c r="J471" t="s">
        <v>69</v>
      </c>
      <c r="K471">
        <v>35.5</v>
      </c>
      <c r="L471">
        <v>20</v>
      </c>
      <c r="M471" t="s">
        <v>14</v>
      </c>
      <c r="N471">
        <v>10</v>
      </c>
      <c r="O471" t="s">
        <v>14</v>
      </c>
      <c r="P471">
        <v>1</v>
      </c>
      <c r="Q471" s="1">
        <v>1.5</v>
      </c>
      <c r="R471" s="1">
        <v>2.25</v>
      </c>
      <c r="S471" s="1">
        <v>1.875</v>
      </c>
    </row>
    <row r="472" spans="1:19" hidden="1" x14ac:dyDescent="0.35">
      <c r="A472" t="s">
        <v>490</v>
      </c>
      <c r="B472" t="s">
        <v>10</v>
      </c>
      <c r="C472" t="s">
        <v>68</v>
      </c>
      <c r="D472" t="s">
        <v>3616</v>
      </c>
      <c r="E472" t="s">
        <v>3612</v>
      </c>
      <c r="F472">
        <v>44740</v>
      </c>
      <c r="G472">
        <v>44754</v>
      </c>
      <c r="H472" t="s">
        <v>16</v>
      </c>
      <c r="J472" t="s">
        <v>69</v>
      </c>
      <c r="K472">
        <v>35.54</v>
      </c>
      <c r="L472">
        <v>20</v>
      </c>
      <c r="M472" t="s">
        <v>14</v>
      </c>
      <c r="N472">
        <v>10</v>
      </c>
      <c r="O472" t="s">
        <v>14</v>
      </c>
      <c r="P472">
        <v>1</v>
      </c>
      <c r="Q472" s="1">
        <v>1.4000000000000001</v>
      </c>
      <c r="R472" s="1">
        <v>2.1</v>
      </c>
      <c r="S472" s="1">
        <v>1.75</v>
      </c>
    </row>
    <row r="473" spans="1:19" hidden="1" x14ac:dyDescent="0.35">
      <c r="A473" t="s">
        <v>491</v>
      </c>
      <c r="B473" t="s">
        <v>10</v>
      </c>
      <c r="C473" t="s">
        <v>68</v>
      </c>
      <c r="D473" t="s">
        <v>3620</v>
      </c>
      <c r="E473" t="s">
        <v>3617</v>
      </c>
      <c r="F473">
        <v>44732</v>
      </c>
      <c r="G473">
        <v>44743</v>
      </c>
      <c r="H473" t="s">
        <v>16</v>
      </c>
      <c r="J473" t="s">
        <v>69</v>
      </c>
      <c r="K473">
        <v>35.04</v>
      </c>
      <c r="L473">
        <v>20</v>
      </c>
      <c r="M473" t="s">
        <v>14</v>
      </c>
      <c r="N473">
        <v>10</v>
      </c>
      <c r="O473" t="s">
        <v>14</v>
      </c>
      <c r="P473">
        <v>1</v>
      </c>
      <c r="Q473" s="1">
        <v>1.1000000000000001</v>
      </c>
      <c r="R473" s="1">
        <v>1.65</v>
      </c>
      <c r="S473" s="1">
        <v>1.375</v>
      </c>
    </row>
    <row r="474" spans="1:19" hidden="1" x14ac:dyDescent="0.35">
      <c r="A474" t="s">
        <v>492</v>
      </c>
      <c r="B474" t="s">
        <v>10</v>
      </c>
      <c r="C474" t="s">
        <v>68</v>
      </c>
      <c r="D474" t="s">
        <v>3616</v>
      </c>
      <c r="E474" t="s">
        <v>3617</v>
      </c>
      <c r="F474">
        <v>44723</v>
      </c>
      <c r="G474">
        <v>44736</v>
      </c>
      <c r="H474" t="s">
        <v>16</v>
      </c>
      <c r="J474" t="s">
        <v>69</v>
      </c>
      <c r="K474">
        <v>34.86</v>
      </c>
      <c r="L474">
        <v>20</v>
      </c>
      <c r="M474" t="s">
        <v>14</v>
      </c>
      <c r="N474">
        <v>10</v>
      </c>
      <c r="O474" t="s">
        <v>14</v>
      </c>
      <c r="P474">
        <v>1</v>
      </c>
      <c r="Q474" s="1">
        <v>1.3</v>
      </c>
      <c r="R474" s="1">
        <v>1.95</v>
      </c>
      <c r="S474" s="1">
        <v>1.625</v>
      </c>
    </row>
    <row r="475" spans="1:19" hidden="1" x14ac:dyDescent="0.35">
      <c r="A475" t="s">
        <v>493</v>
      </c>
      <c r="B475" t="s">
        <v>10</v>
      </c>
      <c r="C475" t="s">
        <v>68</v>
      </c>
      <c r="D475" t="s">
        <v>3615</v>
      </c>
      <c r="E475" t="s">
        <v>3617</v>
      </c>
      <c r="F475">
        <v>44734</v>
      </c>
      <c r="G475">
        <v>44743</v>
      </c>
      <c r="H475" t="s">
        <v>16</v>
      </c>
      <c r="J475" t="s">
        <v>69</v>
      </c>
      <c r="K475">
        <v>34.96</v>
      </c>
      <c r="L475">
        <v>20</v>
      </c>
      <c r="M475" t="s">
        <v>14</v>
      </c>
      <c r="N475">
        <v>10</v>
      </c>
      <c r="O475" t="s">
        <v>14</v>
      </c>
      <c r="P475">
        <v>1</v>
      </c>
      <c r="Q475" s="1">
        <v>0.9</v>
      </c>
      <c r="R475" s="1">
        <v>1.3499999999999999</v>
      </c>
      <c r="S475" s="1">
        <v>1.125</v>
      </c>
    </row>
    <row r="476" spans="1:19" hidden="1" x14ac:dyDescent="0.35">
      <c r="A476" t="s">
        <v>494</v>
      </c>
      <c r="B476" t="s">
        <v>10</v>
      </c>
      <c r="C476" t="s">
        <v>68</v>
      </c>
      <c r="D476" t="s">
        <v>3619</v>
      </c>
      <c r="E476" t="s">
        <v>3618</v>
      </c>
      <c r="F476">
        <v>44723</v>
      </c>
      <c r="G476">
        <v>44736</v>
      </c>
      <c r="H476" t="s">
        <v>16</v>
      </c>
      <c r="J476" t="s">
        <v>69</v>
      </c>
      <c r="K476">
        <v>34.9</v>
      </c>
      <c r="L476">
        <v>20</v>
      </c>
      <c r="M476" t="s">
        <v>14</v>
      </c>
      <c r="N476">
        <v>10</v>
      </c>
      <c r="O476" t="s">
        <v>14</v>
      </c>
      <c r="P476">
        <v>1</v>
      </c>
      <c r="Q476" s="1">
        <v>1.3</v>
      </c>
      <c r="R476" s="1">
        <v>1.95</v>
      </c>
      <c r="S476" s="1">
        <v>1.625</v>
      </c>
    </row>
    <row r="477" spans="1:19" hidden="1" x14ac:dyDescent="0.35">
      <c r="A477" t="s">
        <v>495</v>
      </c>
      <c r="B477" t="s">
        <v>10</v>
      </c>
      <c r="C477" t="s">
        <v>68</v>
      </c>
      <c r="D477" t="s">
        <v>3611</v>
      </c>
      <c r="E477" t="s">
        <v>3613</v>
      </c>
      <c r="F477">
        <v>44720</v>
      </c>
      <c r="G477">
        <v>44734</v>
      </c>
      <c r="H477" t="s">
        <v>16</v>
      </c>
      <c r="J477" t="s">
        <v>69</v>
      </c>
      <c r="K477">
        <v>27.14</v>
      </c>
      <c r="L477">
        <v>20</v>
      </c>
      <c r="M477" t="s">
        <v>14</v>
      </c>
      <c r="N477">
        <v>10</v>
      </c>
      <c r="O477" t="s">
        <v>14</v>
      </c>
      <c r="P477">
        <v>1</v>
      </c>
      <c r="Q477" s="1">
        <v>1.4000000000000001</v>
      </c>
      <c r="R477" s="1">
        <v>2.1</v>
      </c>
      <c r="S477" s="1">
        <v>1.75</v>
      </c>
    </row>
    <row r="478" spans="1:19" hidden="1" x14ac:dyDescent="0.35">
      <c r="A478" t="s">
        <v>496</v>
      </c>
      <c r="B478" t="s">
        <v>10</v>
      </c>
      <c r="C478" t="s">
        <v>68</v>
      </c>
      <c r="D478" t="s">
        <v>3615</v>
      </c>
      <c r="E478" t="s">
        <v>3617</v>
      </c>
      <c r="F478">
        <v>44734</v>
      </c>
      <c r="G478">
        <v>44743</v>
      </c>
      <c r="H478" t="s">
        <v>16</v>
      </c>
      <c r="J478" t="s">
        <v>69</v>
      </c>
      <c r="K478">
        <v>34.94</v>
      </c>
      <c r="L478">
        <v>20</v>
      </c>
      <c r="M478" t="s">
        <v>14</v>
      </c>
      <c r="N478">
        <v>10</v>
      </c>
      <c r="O478" t="s">
        <v>14</v>
      </c>
      <c r="P478">
        <v>1</v>
      </c>
      <c r="Q478" s="1">
        <v>0.9</v>
      </c>
      <c r="R478" s="1">
        <v>1.3499999999999999</v>
      </c>
      <c r="S478" s="1">
        <v>1.125</v>
      </c>
    </row>
    <row r="479" spans="1:19" hidden="1" x14ac:dyDescent="0.35">
      <c r="A479" t="s">
        <v>497</v>
      </c>
      <c r="B479" t="s">
        <v>10</v>
      </c>
      <c r="C479" t="s">
        <v>68</v>
      </c>
      <c r="D479" t="s">
        <v>3611</v>
      </c>
      <c r="E479" t="s">
        <v>3617</v>
      </c>
      <c r="F479">
        <v>44729</v>
      </c>
      <c r="G479">
        <v>44741</v>
      </c>
      <c r="H479" t="s">
        <v>16</v>
      </c>
      <c r="J479" t="s">
        <v>69</v>
      </c>
      <c r="K479">
        <v>34.96</v>
      </c>
      <c r="L479">
        <v>20</v>
      </c>
      <c r="M479" t="s">
        <v>14</v>
      </c>
      <c r="N479">
        <v>10</v>
      </c>
      <c r="O479" t="s">
        <v>14</v>
      </c>
      <c r="P479">
        <v>1</v>
      </c>
      <c r="Q479" s="1">
        <v>1.2000000000000002</v>
      </c>
      <c r="R479" s="1">
        <v>1.7999999999999998</v>
      </c>
      <c r="S479" s="1">
        <v>1.5</v>
      </c>
    </row>
    <row r="480" spans="1:19" hidden="1" x14ac:dyDescent="0.35">
      <c r="A480" t="s">
        <v>498</v>
      </c>
      <c r="B480" t="s">
        <v>10</v>
      </c>
      <c r="C480" t="s">
        <v>68</v>
      </c>
      <c r="D480" t="s">
        <v>3619</v>
      </c>
      <c r="E480" t="s">
        <v>3612</v>
      </c>
      <c r="F480">
        <v>44729</v>
      </c>
      <c r="G480">
        <v>44741</v>
      </c>
      <c r="H480" t="s">
        <v>16</v>
      </c>
      <c r="J480" t="s">
        <v>69</v>
      </c>
      <c r="K480">
        <v>34.979999999999997</v>
      </c>
      <c r="L480">
        <v>20</v>
      </c>
      <c r="M480" t="s">
        <v>14</v>
      </c>
      <c r="N480">
        <v>10</v>
      </c>
      <c r="O480" t="s">
        <v>14</v>
      </c>
      <c r="P480">
        <v>1</v>
      </c>
      <c r="Q480" s="1">
        <v>1.2000000000000002</v>
      </c>
      <c r="R480" s="1">
        <v>1.7999999999999998</v>
      </c>
      <c r="S480" s="1">
        <v>1.5</v>
      </c>
    </row>
    <row r="481" spans="1:19" hidden="1" x14ac:dyDescent="0.35">
      <c r="A481" t="s">
        <v>499</v>
      </c>
      <c r="B481" t="s">
        <v>10</v>
      </c>
      <c r="C481" t="s">
        <v>68</v>
      </c>
      <c r="D481" t="s">
        <v>3611</v>
      </c>
      <c r="E481" t="s">
        <v>3613</v>
      </c>
      <c r="F481">
        <v>44737</v>
      </c>
      <c r="G481">
        <v>44749</v>
      </c>
      <c r="H481" t="s">
        <v>16</v>
      </c>
      <c r="J481" t="s">
        <v>69</v>
      </c>
      <c r="K481">
        <v>35.4</v>
      </c>
      <c r="L481">
        <v>20</v>
      </c>
      <c r="M481" t="s">
        <v>14</v>
      </c>
      <c r="N481">
        <v>10</v>
      </c>
      <c r="O481" t="s">
        <v>14</v>
      </c>
      <c r="P481">
        <v>1</v>
      </c>
      <c r="Q481" s="1">
        <v>1.2000000000000002</v>
      </c>
      <c r="R481" s="1">
        <v>1.7999999999999998</v>
      </c>
      <c r="S481" s="1">
        <v>1.5</v>
      </c>
    </row>
    <row r="482" spans="1:19" hidden="1" x14ac:dyDescent="0.35">
      <c r="A482" t="s">
        <v>500</v>
      </c>
      <c r="B482" t="s">
        <v>10</v>
      </c>
      <c r="C482" t="s">
        <v>68</v>
      </c>
      <c r="D482" t="s">
        <v>3611</v>
      </c>
      <c r="E482" t="s">
        <v>3617</v>
      </c>
      <c r="F482">
        <v>44738</v>
      </c>
      <c r="G482">
        <v>44749</v>
      </c>
      <c r="H482" t="s">
        <v>16</v>
      </c>
      <c r="J482" t="s">
        <v>69</v>
      </c>
      <c r="K482">
        <v>35.5</v>
      </c>
      <c r="L482">
        <v>20</v>
      </c>
      <c r="M482" t="s">
        <v>14</v>
      </c>
      <c r="N482">
        <v>10</v>
      </c>
      <c r="O482" t="s">
        <v>14</v>
      </c>
      <c r="P482">
        <v>1</v>
      </c>
      <c r="Q482" s="1">
        <v>1.1000000000000001</v>
      </c>
      <c r="R482" s="1">
        <v>1.65</v>
      </c>
      <c r="S482" s="1">
        <v>1.375</v>
      </c>
    </row>
    <row r="483" spans="1:19" hidden="1" x14ac:dyDescent="0.35">
      <c r="A483" t="s">
        <v>501</v>
      </c>
      <c r="B483" t="s">
        <v>10</v>
      </c>
      <c r="C483" t="s">
        <v>68</v>
      </c>
      <c r="D483" t="s">
        <v>3615</v>
      </c>
      <c r="E483" t="s">
        <v>3618</v>
      </c>
      <c r="F483">
        <v>44729</v>
      </c>
      <c r="G483">
        <v>44741</v>
      </c>
      <c r="H483" t="s">
        <v>16</v>
      </c>
      <c r="J483" t="s">
        <v>69</v>
      </c>
      <c r="K483">
        <v>35.08</v>
      </c>
      <c r="L483">
        <v>20</v>
      </c>
      <c r="M483" t="s">
        <v>14</v>
      </c>
      <c r="N483">
        <v>10</v>
      </c>
      <c r="O483" t="s">
        <v>14</v>
      </c>
      <c r="P483">
        <v>1</v>
      </c>
      <c r="Q483" s="1">
        <v>1.2000000000000002</v>
      </c>
      <c r="R483" s="1">
        <v>1.7999999999999998</v>
      </c>
      <c r="S483" s="1">
        <v>1.5</v>
      </c>
    </row>
    <row r="484" spans="1:19" hidden="1" x14ac:dyDescent="0.35">
      <c r="A484" t="s">
        <v>502</v>
      </c>
      <c r="B484" t="s">
        <v>10</v>
      </c>
      <c r="C484" t="s">
        <v>68</v>
      </c>
      <c r="D484" t="s">
        <v>3619</v>
      </c>
      <c r="E484" t="s">
        <v>3613</v>
      </c>
      <c r="F484">
        <v>44743</v>
      </c>
      <c r="G484">
        <v>44763</v>
      </c>
      <c r="H484" t="s">
        <v>16</v>
      </c>
      <c r="J484" t="s">
        <v>69</v>
      </c>
      <c r="K484">
        <v>35.380000000000003</v>
      </c>
      <c r="L484">
        <v>20</v>
      </c>
      <c r="M484" t="s">
        <v>14</v>
      </c>
      <c r="N484">
        <v>10</v>
      </c>
      <c r="O484" t="s">
        <v>14</v>
      </c>
      <c r="P484">
        <v>1</v>
      </c>
      <c r="Q484" s="1">
        <v>2</v>
      </c>
      <c r="R484" s="1">
        <v>3</v>
      </c>
      <c r="S484" s="1">
        <v>2.5</v>
      </c>
    </row>
    <row r="485" spans="1:19" hidden="1" x14ac:dyDescent="0.35">
      <c r="A485" t="s">
        <v>503</v>
      </c>
      <c r="B485" t="s">
        <v>10</v>
      </c>
      <c r="C485" t="s">
        <v>68</v>
      </c>
      <c r="D485" t="s">
        <v>3615</v>
      </c>
      <c r="E485" t="s">
        <v>3617</v>
      </c>
      <c r="F485">
        <v>44742</v>
      </c>
      <c r="G485">
        <v>44757</v>
      </c>
      <c r="H485" t="s">
        <v>16</v>
      </c>
      <c r="J485" t="s">
        <v>69</v>
      </c>
      <c r="K485">
        <v>35.54</v>
      </c>
      <c r="L485">
        <v>20</v>
      </c>
      <c r="M485" t="s">
        <v>14</v>
      </c>
      <c r="N485">
        <v>10</v>
      </c>
      <c r="O485" t="s">
        <v>14</v>
      </c>
      <c r="P485">
        <v>1</v>
      </c>
      <c r="Q485" s="1">
        <v>1.5</v>
      </c>
      <c r="R485" s="1">
        <v>2.25</v>
      </c>
      <c r="S485" s="1">
        <v>1.875</v>
      </c>
    </row>
    <row r="486" spans="1:19" hidden="1" x14ac:dyDescent="0.35">
      <c r="A486" t="s">
        <v>504</v>
      </c>
      <c r="B486" t="s">
        <v>10</v>
      </c>
      <c r="C486" t="s">
        <v>68</v>
      </c>
      <c r="D486" t="s">
        <v>3615</v>
      </c>
      <c r="E486" t="s">
        <v>3612</v>
      </c>
      <c r="F486">
        <v>44742</v>
      </c>
      <c r="G486">
        <v>44757</v>
      </c>
      <c r="H486" t="s">
        <v>16</v>
      </c>
      <c r="J486" t="s">
        <v>69</v>
      </c>
      <c r="K486">
        <v>35.44</v>
      </c>
      <c r="L486">
        <v>20</v>
      </c>
      <c r="M486" t="s">
        <v>14</v>
      </c>
      <c r="N486">
        <v>10</v>
      </c>
      <c r="O486" t="s">
        <v>14</v>
      </c>
      <c r="P486">
        <v>1</v>
      </c>
      <c r="Q486" s="1">
        <v>1.5</v>
      </c>
      <c r="R486" s="1">
        <v>2.25</v>
      </c>
      <c r="S486" s="1">
        <v>1.875</v>
      </c>
    </row>
    <row r="487" spans="1:19" hidden="1" x14ac:dyDescent="0.35">
      <c r="A487" t="s">
        <v>505</v>
      </c>
      <c r="B487" t="s">
        <v>10</v>
      </c>
      <c r="C487" t="s">
        <v>68</v>
      </c>
      <c r="D487" t="s">
        <v>3620</v>
      </c>
      <c r="E487" t="s">
        <v>3612</v>
      </c>
      <c r="F487">
        <v>44743</v>
      </c>
      <c r="G487">
        <v>44758</v>
      </c>
      <c r="H487" t="s">
        <v>16</v>
      </c>
      <c r="J487" t="s">
        <v>69</v>
      </c>
      <c r="K487">
        <v>34.840000000000003</v>
      </c>
      <c r="L487">
        <v>20</v>
      </c>
      <c r="M487" t="s">
        <v>14</v>
      </c>
      <c r="N487">
        <v>10</v>
      </c>
      <c r="O487" t="s">
        <v>14</v>
      </c>
      <c r="P487">
        <v>1</v>
      </c>
      <c r="Q487" s="1">
        <v>1.5</v>
      </c>
      <c r="R487" s="1">
        <v>2.25</v>
      </c>
      <c r="S487" s="1">
        <v>1.875</v>
      </c>
    </row>
    <row r="488" spans="1:19" hidden="1" x14ac:dyDescent="0.35">
      <c r="A488" t="s">
        <v>506</v>
      </c>
      <c r="B488" t="s">
        <v>10</v>
      </c>
      <c r="C488" t="s">
        <v>68</v>
      </c>
      <c r="D488" t="s">
        <v>3616</v>
      </c>
      <c r="E488" t="s">
        <v>3618</v>
      </c>
      <c r="F488">
        <v>44739</v>
      </c>
      <c r="G488">
        <v>44757</v>
      </c>
      <c r="H488" t="s">
        <v>16</v>
      </c>
      <c r="J488" t="s">
        <v>69</v>
      </c>
      <c r="K488">
        <v>35.5</v>
      </c>
      <c r="L488">
        <v>20</v>
      </c>
      <c r="M488" t="s">
        <v>14</v>
      </c>
      <c r="N488">
        <v>10</v>
      </c>
      <c r="O488" t="s">
        <v>14</v>
      </c>
      <c r="P488">
        <v>1</v>
      </c>
      <c r="Q488" s="1">
        <v>1.8</v>
      </c>
      <c r="R488" s="1">
        <v>2.6999999999999997</v>
      </c>
      <c r="S488" s="1">
        <v>2.25</v>
      </c>
    </row>
    <row r="489" spans="1:19" hidden="1" x14ac:dyDescent="0.35">
      <c r="A489" t="s">
        <v>507</v>
      </c>
      <c r="B489" t="s">
        <v>10</v>
      </c>
      <c r="C489" t="s">
        <v>68</v>
      </c>
      <c r="D489" t="s">
        <v>3616</v>
      </c>
      <c r="E489" t="s">
        <v>3617</v>
      </c>
      <c r="F489">
        <v>44742</v>
      </c>
      <c r="G489">
        <v>44757</v>
      </c>
      <c r="H489" t="s">
        <v>16</v>
      </c>
      <c r="I489" t="s">
        <v>12</v>
      </c>
      <c r="J489" t="s">
        <v>13</v>
      </c>
      <c r="K489">
        <v>35.54</v>
      </c>
      <c r="L489">
        <v>600</v>
      </c>
      <c r="M489" t="s">
        <v>14</v>
      </c>
      <c r="N489">
        <v>300</v>
      </c>
      <c r="O489" t="s">
        <v>14</v>
      </c>
      <c r="P489">
        <v>1</v>
      </c>
      <c r="Q489" s="1">
        <v>1.5</v>
      </c>
      <c r="R489" s="1">
        <v>2.25</v>
      </c>
      <c r="S489" s="1">
        <v>1.875</v>
      </c>
    </row>
    <row r="490" spans="1:19" hidden="1" x14ac:dyDescent="0.35">
      <c r="A490" t="s">
        <v>508</v>
      </c>
      <c r="B490" t="s">
        <v>10</v>
      </c>
      <c r="C490" t="s">
        <v>68</v>
      </c>
      <c r="D490" t="s">
        <v>3616</v>
      </c>
      <c r="E490" t="s">
        <v>3614</v>
      </c>
      <c r="F490">
        <v>44742</v>
      </c>
      <c r="G490">
        <v>44757</v>
      </c>
      <c r="H490" t="s">
        <v>16</v>
      </c>
      <c r="I490" t="s">
        <v>12</v>
      </c>
      <c r="J490" t="s">
        <v>13</v>
      </c>
      <c r="K490">
        <v>35.44</v>
      </c>
      <c r="L490">
        <v>600</v>
      </c>
      <c r="M490" t="s">
        <v>14</v>
      </c>
      <c r="N490">
        <v>300</v>
      </c>
      <c r="O490" t="s">
        <v>14</v>
      </c>
      <c r="P490">
        <v>1</v>
      </c>
      <c r="Q490" s="1">
        <v>1.5</v>
      </c>
      <c r="R490" s="1">
        <v>2.25</v>
      </c>
      <c r="S490" s="1">
        <v>1.875</v>
      </c>
    </row>
    <row r="491" spans="1:19" hidden="1" x14ac:dyDescent="0.35">
      <c r="A491" t="s">
        <v>509</v>
      </c>
      <c r="B491" t="s">
        <v>10</v>
      </c>
      <c r="C491" t="s">
        <v>68</v>
      </c>
      <c r="D491" t="s">
        <v>3616</v>
      </c>
      <c r="E491" t="s">
        <v>3613</v>
      </c>
      <c r="F491">
        <v>44743</v>
      </c>
      <c r="G491">
        <v>44758</v>
      </c>
      <c r="H491" t="s">
        <v>16</v>
      </c>
      <c r="I491" t="s">
        <v>12</v>
      </c>
      <c r="J491" t="s">
        <v>13</v>
      </c>
      <c r="K491">
        <v>34.840000000000003</v>
      </c>
      <c r="L491">
        <v>600</v>
      </c>
      <c r="M491" t="s">
        <v>14</v>
      </c>
      <c r="N491">
        <v>300</v>
      </c>
      <c r="O491" t="s">
        <v>14</v>
      </c>
      <c r="P491">
        <v>1</v>
      </c>
      <c r="Q491" s="1">
        <v>1.5</v>
      </c>
      <c r="R491" s="1">
        <v>2.25</v>
      </c>
      <c r="S491" s="1">
        <v>1.875</v>
      </c>
    </row>
    <row r="492" spans="1:19" hidden="1" x14ac:dyDescent="0.35">
      <c r="A492" t="s">
        <v>510</v>
      </c>
      <c r="B492" t="s">
        <v>10</v>
      </c>
      <c r="C492" t="s">
        <v>68</v>
      </c>
      <c r="D492" t="s">
        <v>3615</v>
      </c>
      <c r="E492" t="s">
        <v>3612</v>
      </c>
      <c r="F492">
        <v>44739</v>
      </c>
      <c r="G492">
        <v>44757</v>
      </c>
      <c r="H492" t="s">
        <v>16</v>
      </c>
      <c r="I492" t="s">
        <v>12</v>
      </c>
      <c r="J492" t="s">
        <v>13</v>
      </c>
      <c r="K492">
        <v>35.5</v>
      </c>
      <c r="L492">
        <v>600</v>
      </c>
      <c r="M492" t="s">
        <v>14</v>
      </c>
      <c r="N492">
        <v>300</v>
      </c>
      <c r="O492" t="s">
        <v>14</v>
      </c>
      <c r="P492">
        <v>1</v>
      </c>
      <c r="Q492" s="1">
        <v>1.8</v>
      </c>
      <c r="R492" s="1">
        <v>2.6999999999999997</v>
      </c>
      <c r="S492" s="1">
        <v>2.25</v>
      </c>
    </row>
    <row r="493" spans="1:19" x14ac:dyDescent="0.35">
      <c r="A493" t="s">
        <v>511</v>
      </c>
      <c r="B493" t="s">
        <v>10</v>
      </c>
      <c r="C493" t="s">
        <v>56</v>
      </c>
      <c r="D493" t="s">
        <v>3616</v>
      </c>
      <c r="E493" t="s">
        <v>3614</v>
      </c>
      <c r="F493">
        <v>44740</v>
      </c>
      <c r="G493">
        <v>44776</v>
      </c>
      <c r="H493" t="s">
        <v>12</v>
      </c>
      <c r="I493" t="s">
        <v>12</v>
      </c>
      <c r="J493" t="s">
        <v>13</v>
      </c>
      <c r="K493">
        <v>34.875999999999998</v>
      </c>
      <c r="L493">
        <v>600</v>
      </c>
      <c r="M493" t="s">
        <v>14</v>
      </c>
      <c r="N493">
        <v>300</v>
      </c>
      <c r="O493" t="s">
        <v>14</v>
      </c>
      <c r="P493">
        <v>1</v>
      </c>
      <c r="Q493" s="1">
        <v>3.6</v>
      </c>
      <c r="R493" s="1">
        <v>5.3999999999999995</v>
      </c>
      <c r="S493" s="1">
        <v>4.5</v>
      </c>
    </row>
    <row r="494" spans="1:19" x14ac:dyDescent="0.35">
      <c r="A494" t="s">
        <v>512</v>
      </c>
      <c r="B494" t="s">
        <v>10</v>
      </c>
      <c r="C494" t="s">
        <v>56</v>
      </c>
      <c r="D494" t="s">
        <v>3616</v>
      </c>
      <c r="E494" t="s">
        <v>3612</v>
      </c>
      <c r="F494">
        <v>44743</v>
      </c>
      <c r="G494">
        <v>44757</v>
      </c>
      <c r="H494" t="s">
        <v>12</v>
      </c>
      <c r="I494" t="s">
        <v>12</v>
      </c>
      <c r="J494" t="s">
        <v>13</v>
      </c>
      <c r="K494">
        <v>35.003999999999998</v>
      </c>
      <c r="L494">
        <v>600</v>
      </c>
      <c r="M494" t="s">
        <v>14</v>
      </c>
      <c r="N494">
        <v>300</v>
      </c>
      <c r="O494" t="s">
        <v>14</v>
      </c>
      <c r="P494">
        <v>1</v>
      </c>
      <c r="Q494" s="1">
        <v>1.4000000000000001</v>
      </c>
      <c r="R494" s="1">
        <v>2.1</v>
      </c>
      <c r="S494" s="1">
        <v>1.75</v>
      </c>
    </row>
    <row r="495" spans="1:19" x14ac:dyDescent="0.35">
      <c r="A495" t="s">
        <v>513</v>
      </c>
      <c r="B495" t="s">
        <v>10</v>
      </c>
      <c r="C495" t="s">
        <v>56</v>
      </c>
      <c r="D495" t="s">
        <v>3619</v>
      </c>
      <c r="E495" t="s">
        <v>3612</v>
      </c>
      <c r="F495">
        <v>44743</v>
      </c>
      <c r="G495">
        <v>44767</v>
      </c>
      <c r="H495" t="s">
        <v>12</v>
      </c>
      <c r="I495" t="s">
        <v>12</v>
      </c>
      <c r="J495" t="s">
        <v>13</v>
      </c>
      <c r="K495">
        <v>34.954000000000001</v>
      </c>
      <c r="L495">
        <v>600</v>
      </c>
      <c r="M495" t="s">
        <v>14</v>
      </c>
      <c r="N495">
        <v>300</v>
      </c>
      <c r="O495" t="s">
        <v>14</v>
      </c>
      <c r="P495">
        <v>1</v>
      </c>
      <c r="Q495" s="1">
        <v>2.4000000000000004</v>
      </c>
      <c r="R495" s="1">
        <v>3.5999999999999996</v>
      </c>
      <c r="S495" s="1">
        <v>3</v>
      </c>
    </row>
    <row r="496" spans="1:19" x14ac:dyDescent="0.35">
      <c r="A496" t="s">
        <v>514</v>
      </c>
      <c r="B496" t="s">
        <v>10</v>
      </c>
      <c r="C496" t="s">
        <v>56</v>
      </c>
      <c r="D496" t="s">
        <v>3616</v>
      </c>
      <c r="E496" t="s">
        <v>3614</v>
      </c>
      <c r="F496">
        <v>44745</v>
      </c>
      <c r="G496">
        <v>44761</v>
      </c>
      <c r="H496" t="s">
        <v>12</v>
      </c>
      <c r="I496" t="s">
        <v>12</v>
      </c>
      <c r="J496" t="s">
        <v>13</v>
      </c>
      <c r="K496">
        <v>34.976999999999997</v>
      </c>
      <c r="L496">
        <v>600</v>
      </c>
      <c r="M496" t="s">
        <v>14</v>
      </c>
      <c r="N496">
        <v>300</v>
      </c>
      <c r="O496" t="s">
        <v>14</v>
      </c>
      <c r="P496">
        <v>1</v>
      </c>
      <c r="Q496" s="1">
        <v>1.6</v>
      </c>
      <c r="R496" s="1">
        <v>2.4</v>
      </c>
      <c r="S496" s="1">
        <v>2</v>
      </c>
    </row>
    <row r="497" spans="1:19" x14ac:dyDescent="0.35">
      <c r="A497" t="s">
        <v>515</v>
      </c>
      <c r="B497" t="s">
        <v>10</v>
      </c>
      <c r="C497" t="s">
        <v>56</v>
      </c>
      <c r="D497" t="s">
        <v>3615</v>
      </c>
      <c r="E497" t="s">
        <v>3614</v>
      </c>
      <c r="F497">
        <v>44744</v>
      </c>
      <c r="G497">
        <v>44757</v>
      </c>
      <c r="H497" t="s">
        <v>12</v>
      </c>
      <c r="I497" t="s">
        <v>12</v>
      </c>
      <c r="J497" t="s">
        <v>13</v>
      </c>
      <c r="K497">
        <v>34.973999999999997</v>
      </c>
      <c r="L497">
        <v>600</v>
      </c>
      <c r="M497" t="s">
        <v>14</v>
      </c>
      <c r="N497">
        <v>300</v>
      </c>
      <c r="O497" t="s">
        <v>14</v>
      </c>
      <c r="P497">
        <v>1</v>
      </c>
      <c r="Q497" s="1">
        <v>1.3</v>
      </c>
      <c r="R497" s="1">
        <v>1.95</v>
      </c>
      <c r="S497" s="1">
        <v>1.625</v>
      </c>
    </row>
    <row r="498" spans="1:19" x14ac:dyDescent="0.35">
      <c r="A498" t="s">
        <v>516</v>
      </c>
      <c r="B498" t="s">
        <v>10</v>
      </c>
      <c r="C498" t="s">
        <v>56</v>
      </c>
      <c r="D498" t="s">
        <v>3611</v>
      </c>
      <c r="E498" t="s">
        <v>3613</v>
      </c>
      <c r="F498">
        <v>44740</v>
      </c>
      <c r="G498">
        <v>44789</v>
      </c>
      <c r="H498" t="s">
        <v>12</v>
      </c>
      <c r="I498" t="s">
        <v>12</v>
      </c>
      <c r="J498" t="s">
        <v>13</v>
      </c>
      <c r="K498">
        <v>35.008000000000003</v>
      </c>
      <c r="L498">
        <v>600</v>
      </c>
      <c r="M498" t="s">
        <v>14</v>
      </c>
      <c r="N498">
        <v>300</v>
      </c>
      <c r="O498" t="s">
        <v>14</v>
      </c>
      <c r="P498">
        <v>1</v>
      </c>
      <c r="Q498" s="1">
        <v>4.9000000000000004</v>
      </c>
      <c r="R498" s="1">
        <v>7.35</v>
      </c>
      <c r="S498" s="1">
        <v>6.125</v>
      </c>
    </row>
    <row r="499" spans="1:19" x14ac:dyDescent="0.35">
      <c r="A499" t="s">
        <v>517</v>
      </c>
      <c r="B499" t="s">
        <v>10</v>
      </c>
      <c r="C499" t="s">
        <v>56</v>
      </c>
      <c r="D499" t="s">
        <v>3615</v>
      </c>
      <c r="E499" t="s">
        <v>3617</v>
      </c>
      <c r="F499">
        <v>44740</v>
      </c>
      <c r="G499">
        <v>44780</v>
      </c>
      <c r="H499" t="s">
        <v>12</v>
      </c>
      <c r="I499" t="s">
        <v>12</v>
      </c>
      <c r="J499" t="s">
        <v>13</v>
      </c>
      <c r="K499">
        <v>35.005000000000003</v>
      </c>
      <c r="L499">
        <v>600</v>
      </c>
      <c r="M499" t="s">
        <v>14</v>
      </c>
      <c r="N499">
        <v>300</v>
      </c>
      <c r="O499" t="s">
        <v>14</v>
      </c>
      <c r="P499">
        <v>1</v>
      </c>
      <c r="Q499" s="1">
        <v>4</v>
      </c>
      <c r="R499" s="1">
        <v>6</v>
      </c>
      <c r="S499" s="1">
        <v>5</v>
      </c>
    </row>
    <row r="500" spans="1:19" x14ac:dyDescent="0.35">
      <c r="A500" t="s">
        <v>518</v>
      </c>
      <c r="B500" t="s">
        <v>10</v>
      </c>
      <c r="C500" t="s">
        <v>56</v>
      </c>
      <c r="D500" t="s">
        <v>3619</v>
      </c>
      <c r="E500" t="s">
        <v>3617</v>
      </c>
      <c r="F500">
        <v>44749</v>
      </c>
      <c r="G500">
        <v>44769</v>
      </c>
      <c r="H500" t="s">
        <v>12</v>
      </c>
      <c r="I500" t="s">
        <v>12</v>
      </c>
      <c r="J500" t="s">
        <v>13</v>
      </c>
      <c r="K500">
        <v>35.076000000000001</v>
      </c>
      <c r="L500">
        <v>600</v>
      </c>
      <c r="M500" t="s">
        <v>14</v>
      </c>
      <c r="N500">
        <v>300</v>
      </c>
      <c r="O500" t="s">
        <v>14</v>
      </c>
      <c r="P500">
        <v>1</v>
      </c>
      <c r="Q500" s="1">
        <v>2</v>
      </c>
      <c r="R500" s="1">
        <v>3</v>
      </c>
      <c r="S500" s="1">
        <v>2.5</v>
      </c>
    </row>
    <row r="501" spans="1:19" x14ac:dyDescent="0.35">
      <c r="A501" t="s">
        <v>519</v>
      </c>
      <c r="B501" t="s">
        <v>10</v>
      </c>
      <c r="C501" t="s">
        <v>56</v>
      </c>
      <c r="D501" t="s">
        <v>3615</v>
      </c>
      <c r="E501" t="s">
        <v>3617</v>
      </c>
      <c r="F501">
        <v>44748</v>
      </c>
      <c r="G501">
        <v>44761</v>
      </c>
      <c r="H501" t="s">
        <v>12</v>
      </c>
      <c r="I501" t="s">
        <v>12</v>
      </c>
      <c r="J501" t="s">
        <v>13</v>
      </c>
      <c r="K501">
        <v>35.058</v>
      </c>
      <c r="L501">
        <v>600</v>
      </c>
      <c r="M501" t="s">
        <v>14</v>
      </c>
      <c r="N501">
        <v>300</v>
      </c>
      <c r="O501" t="s">
        <v>14</v>
      </c>
      <c r="P501">
        <v>1</v>
      </c>
      <c r="Q501" s="1">
        <v>1.3</v>
      </c>
      <c r="R501" s="1">
        <v>1.95</v>
      </c>
      <c r="S501" s="1">
        <v>1.625</v>
      </c>
    </row>
    <row r="502" spans="1:19" x14ac:dyDescent="0.35">
      <c r="A502" t="s">
        <v>520</v>
      </c>
      <c r="B502" t="s">
        <v>10</v>
      </c>
      <c r="C502" t="s">
        <v>56</v>
      </c>
      <c r="D502" t="s">
        <v>3615</v>
      </c>
      <c r="E502" t="s">
        <v>3613</v>
      </c>
      <c r="F502">
        <v>44748</v>
      </c>
      <c r="G502">
        <v>44761</v>
      </c>
      <c r="H502" t="s">
        <v>12</v>
      </c>
      <c r="I502" t="s">
        <v>12</v>
      </c>
      <c r="J502" t="s">
        <v>13</v>
      </c>
      <c r="K502">
        <v>35.091000000000001</v>
      </c>
      <c r="L502">
        <v>600</v>
      </c>
      <c r="M502" t="s">
        <v>14</v>
      </c>
      <c r="N502">
        <v>300</v>
      </c>
      <c r="O502" t="s">
        <v>14</v>
      </c>
      <c r="P502">
        <v>1</v>
      </c>
      <c r="Q502" s="1">
        <v>1.3</v>
      </c>
      <c r="R502" s="1">
        <v>1.95</v>
      </c>
      <c r="S502" s="1">
        <v>1.625</v>
      </c>
    </row>
    <row r="503" spans="1:19" x14ac:dyDescent="0.35">
      <c r="A503" t="s">
        <v>521</v>
      </c>
      <c r="B503" t="s">
        <v>10</v>
      </c>
      <c r="C503" t="s">
        <v>56</v>
      </c>
      <c r="D503" t="s">
        <v>3619</v>
      </c>
      <c r="E503" t="s">
        <v>3618</v>
      </c>
      <c r="F503">
        <v>44753</v>
      </c>
      <c r="G503">
        <v>44764</v>
      </c>
      <c r="H503" t="s">
        <v>12</v>
      </c>
      <c r="I503" t="s">
        <v>12</v>
      </c>
      <c r="J503" t="s">
        <v>13</v>
      </c>
      <c r="K503">
        <v>34.933999999999997</v>
      </c>
      <c r="L503">
        <v>600</v>
      </c>
      <c r="M503" t="s">
        <v>14</v>
      </c>
      <c r="N503">
        <v>300</v>
      </c>
      <c r="O503" t="s">
        <v>14</v>
      </c>
      <c r="P503">
        <v>1</v>
      </c>
      <c r="Q503" s="1">
        <v>1.1000000000000001</v>
      </c>
      <c r="R503" s="1">
        <v>1.65</v>
      </c>
      <c r="S503" s="1">
        <v>1.375</v>
      </c>
    </row>
    <row r="504" spans="1:19" x14ac:dyDescent="0.35">
      <c r="A504" t="s">
        <v>522</v>
      </c>
      <c r="B504" t="s">
        <v>10</v>
      </c>
      <c r="C504" t="s">
        <v>56</v>
      </c>
      <c r="D504" t="s">
        <v>3615</v>
      </c>
      <c r="E504" t="s">
        <v>3613</v>
      </c>
      <c r="F504">
        <v>44753</v>
      </c>
      <c r="G504">
        <v>44764</v>
      </c>
      <c r="H504" t="s">
        <v>12</v>
      </c>
      <c r="I504" t="s">
        <v>12</v>
      </c>
      <c r="J504" t="s">
        <v>13</v>
      </c>
      <c r="K504">
        <v>35.122</v>
      </c>
      <c r="L504">
        <v>600</v>
      </c>
      <c r="M504" t="s">
        <v>14</v>
      </c>
      <c r="N504">
        <v>300</v>
      </c>
      <c r="O504" t="s">
        <v>14</v>
      </c>
      <c r="P504">
        <v>1</v>
      </c>
      <c r="Q504" s="1">
        <v>1.1000000000000001</v>
      </c>
      <c r="R504" s="1">
        <v>1.65</v>
      </c>
      <c r="S504" s="1">
        <v>1.375</v>
      </c>
    </row>
    <row r="505" spans="1:19" x14ac:dyDescent="0.35">
      <c r="A505" t="s">
        <v>523</v>
      </c>
      <c r="B505" t="s">
        <v>10</v>
      </c>
      <c r="C505" t="s">
        <v>56</v>
      </c>
      <c r="D505" t="s">
        <v>3615</v>
      </c>
      <c r="E505" t="s">
        <v>3613</v>
      </c>
      <c r="F505">
        <v>44753</v>
      </c>
      <c r="G505">
        <v>44764</v>
      </c>
      <c r="H505" t="s">
        <v>12</v>
      </c>
      <c r="I505" t="s">
        <v>12</v>
      </c>
      <c r="J505" t="s">
        <v>13</v>
      </c>
      <c r="K505">
        <v>35.07</v>
      </c>
      <c r="L505">
        <v>600</v>
      </c>
      <c r="M505" t="s">
        <v>14</v>
      </c>
      <c r="N505">
        <v>300</v>
      </c>
      <c r="O505" t="s">
        <v>14</v>
      </c>
      <c r="P505">
        <v>1</v>
      </c>
      <c r="Q505" s="1">
        <v>1.1000000000000001</v>
      </c>
      <c r="R505" s="1">
        <v>1.65</v>
      </c>
      <c r="S505" s="1">
        <v>1.375</v>
      </c>
    </row>
    <row r="506" spans="1:19" x14ac:dyDescent="0.35">
      <c r="A506" t="s">
        <v>524</v>
      </c>
      <c r="B506" t="s">
        <v>10</v>
      </c>
      <c r="C506" t="s">
        <v>56</v>
      </c>
      <c r="D506" t="s">
        <v>3615</v>
      </c>
      <c r="E506" t="s">
        <v>3614</v>
      </c>
      <c r="F506">
        <v>44753</v>
      </c>
      <c r="G506">
        <v>44770</v>
      </c>
      <c r="H506" t="s">
        <v>12</v>
      </c>
      <c r="I506" t="s">
        <v>12</v>
      </c>
      <c r="J506" t="s">
        <v>13</v>
      </c>
      <c r="K506">
        <v>34.927</v>
      </c>
      <c r="L506">
        <v>600</v>
      </c>
      <c r="M506" t="s">
        <v>14</v>
      </c>
      <c r="N506">
        <v>300</v>
      </c>
      <c r="O506" t="s">
        <v>14</v>
      </c>
      <c r="P506">
        <v>1</v>
      </c>
      <c r="Q506" s="1">
        <v>1.7000000000000002</v>
      </c>
      <c r="R506" s="1">
        <v>2.5499999999999998</v>
      </c>
      <c r="S506" s="1">
        <v>2.125</v>
      </c>
    </row>
    <row r="507" spans="1:19" x14ac:dyDescent="0.35">
      <c r="A507" t="s">
        <v>525</v>
      </c>
      <c r="B507" t="s">
        <v>10</v>
      </c>
      <c r="C507" t="s">
        <v>56</v>
      </c>
      <c r="D507" t="s">
        <v>3620</v>
      </c>
      <c r="E507" t="s">
        <v>3617</v>
      </c>
      <c r="F507">
        <v>44762</v>
      </c>
      <c r="G507">
        <v>44774</v>
      </c>
      <c r="H507" t="s">
        <v>12</v>
      </c>
      <c r="I507" t="s">
        <v>12</v>
      </c>
      <c r="J507" t="s">
        <v>13</v>
      </c>
      <c r="K507">
        <v>35.575000000000003</v>
      </c>
      <c r="L507">
        <v>600</v>
      </c>
      <c r="M507" t="s">
        <v>14</v>
      </c>
      <c r="N507">
        <v>300</v>
      </c>
      <c r="O507" t="s">
        <v>14</v>
      </c>
      <c r="P507">
        <v>1</v>
      </c>
      <c r="Q507" s="1">
        <v>1.2000000000000002</v>
      </c>
      <c r="R507" s="1">
        <v>1.7999999999999998</v>
      </c>
      <c r="S507" s="1">
        <v>1.5</v>
      </c>
    </row>
    <row r="508" spans="1:19" x14ac:dyDescent="0.35">
      <c r="A508" t="s">
        <v>526</v>
      </c>
      <c r="B508" t="s">
        <v>10</v>
      </c>
      <c r="C508" t="s">
        <v>56</v>
      </c>
      <c r="D508" t="s">
        <v>3619</v>
      </c>
      <c r="E508" t="s">
        <v>3612</v>
      </c>
      <c r="F508">
        <v>44762</v>
      </c>
      <c r="G508">
        <v>44774</v>
      </c>
      <c r="H508" t="s">
        <v>12</v>
      </c>
      <c r="I508" t="s">
        <v>12</v>
      </c>
      <c r="J508" t="s">
        <v>13</v>
      </c>
      <c r="K508">
        <v>35.555</v>
      </c>
      <c r="L508">
        <v>600</v>
      </c>
      <c r="M508" t="s">
        <v>14</v>
      </c>
      <c r="N508">
        <v>300</v>
      </c>
      <c r="O508" t="s">
        <v>14</v>
      </c>
      <c r="P508">
        <v>1</v>
      </c>
      <c r="Q508" s="1">
        <v>1.2000000000000002</v>
      </c>
      <c r="R508" s="1">
        <v>1.7999999999999998</v>
      </c>
      <c r="S508" s="1">
        <v>1.5</v>
      </c>
    </row>
    <row r="509" spans="1:19" x14ac:dyDescent="0.35">
      <c r="A509" t="s">
        <v>527</v>
      </c>
      <c r="B509" t="s">
        <v>10</v>
      </c>
      <c r="C509" t="s">
        <v>56</v>
      </c>
      <c r="D509" t="s">
        <v>3611</v>
      </c>
      <c r="E509" t="s">
        <v>3617</v>
      </c>
      <c r="F509">
        <v>44763</v>
      </c>
      <c r="G509">
        <v>44771</v>
      </c>
      <c r="H509" t="s">
        <v>12</v>
      </c>
      <c r="I509" t="s">
        <v>12</v>
      </c>
      <c r="J509" t="s">
        <v>13</v>
      </c>
      <c r="K509">
        <v>35.540999999999997</v>
      </c>
      <c r="L509">
        <v>600</v>
      </c>
      <c r="M509" t="s">
        <v>14</v>
      </c>
      <c r="N509">
        <v>300</v>
      </c>
      <c r="O509" t="s">
        <v>14</v>
      </c>
      <c r="P509">
        <v>1</v>
      </c>
      <c r="Q509" s="1">
        <v>0.8</v>
      </c>
      <c r="R509" s="1">
        <v>1.2</v>
      </c>
      <c r="S509" s="1">
        <v>1</v>
      </c>
    </row>
    <row r="510" spans="1:19" x14ac:dyDescent="0.35">
      <c r="A510" t="s">
        <v>528</v>
      </c>
      <c r="B510" t="s">
        <v>10</v>
      </c>
      <c r="C510" t="s">
        <v>56</v>
      </c>
      <c r="D510" t="s">
        <v>3615</v>
      </c>
      <c r="E510" t="s">
        <v>3614</v>
      </c>
      <c r="F510">
        <v>44767</v>
      </c>
      <c r="G510">
        <v>44777</v>
      </c>
      <c r="H510" t="s">
        <v>12</v>
      </c>
      <c r="I510" t="s">
        <v>12</v>
      </c>
      <c r="J510" t="s">
        <v>13</v>
      </c>
      <c r="K510">
        <v>35.551000000000002</v>
      </c>
      <c r="L510">
        <v>600</v>
      </c>
      <c r="M510" t="s">
        <v>14</v>
      </c>
      <c r="N510">
        <v>300</v>
      </c>
      <c r="O510" t="s">
        <v>14</v>
      </c>
      <c r="P510">
        <v>1</v>
      </c>
      <c r="Q510" s="1">
        <v>1</v>
      </c>
      <c r="R510" s="1">
        <v>1.5</v>
      </c>
      <c r="S510" s="1">
        <v>1.25</v>
      </c>
    </row>
    <row r="511" spans="1:19" x14ac:dyDescent="0.35">
      <c r="A511" t="s">
        <v>529</v>
      </c>
      <c r="B511" t="s">
        <v>10</v>
      </c>
      <c r="C511" t="s">
        <v>56</v>
      </c>
      <c r="D511" t="s">
        <v>3615</v>
      </c>
      <c r="E511" t="s">
        <v>3614</v>
      </c>
      <c r="F511">
        <v>44764</v>
      </c>
      <c r="G511">
        <v>44774</v>
      </c>
      <c r="H511" t="s">
        <v>12</v>
      </c>
      <c r="I511" t="s">
        <v>12</v>
      </c>
      <c r="J511" t="s">
        <v>13</v>
      </c>
      <c r="K511">
        <v>34.936999999999998</v>
      </c>
      <c r="L511">
        <v>600</v>
      </c>
      <c r="M511" t="s">
        <v>14</v>
      </c>
      <c r="N511">
        <v>300</v>
      </c>
      <c r="O511" t="s">
        <v>14</v>
      </c>
      <c r="P511">
        <v>1</v>
      </c>
      <c r="Q511" s="1">
        <v>1</v>
      </c>
      <c r="R511" s="1">
        <v>1.5</v>
      </c>
      <c r="S511" s="1">
        <v>1.25</v>
      </c>
    </row>
    <row r="512" spans="1:19" x14ac:dyDescent="0.35">
      <c r="A512" t="s">
        <v>530</v>
      </c>
      <c r="B512" t="s">
        <v>10</v>
      </c>
      <c r="C512" t="s">
        <v>56</v>
      </c>
      <c r="D512" t="s">
        <v>3616</v>
      </c>
      <c r="E512" t="s">
        <v>3613</v>
      </c>
      <c r="F512">
        <v>44767</v>
      </c>
      <c r="G512">
        <v>44778</v>
      </c>
      <c r="H512" t="s">
        <v>12</v>
      </c>
      <c r="I512" t="s">
        <v>12</v>
      </c>
      <c r="J512" t="s">
        <v>13</v>
      </c>
      <c r="K512">
        <v>35.600999999999999</v>
      </c>
      <c r="L512">
        <v>600</v>
      </c>
      <c r="M512" t="s">
        <v>14</v>
      </c>
      <c r="N512">
        <v>300</v>
      </c>
      <c r="O512" t="s">
        <v>14</v>
      </c>
      <c r="P512">
        <v>1</v>
      </c>
      <c r="Q512" s="1">
        <v>1.1000000000000001</v>
      </c>
      <c r="R512" s="1">
        <v>1.65</v>
      </c>
      <c r="S512" s="1">
        <v>1.375</v>
      </c>
    </row>
    <row r="513" spans="1:19" x14ac:dyDescent="0.35">
      <c r="A513" t="s">
        <v>531</v>
      </c>
      <c r="B513" t="s">
        <v>10</v>
      </c>
      <c r="C513" t="s">
        <v>56</v>
      </c>
      <c r="D513" t="s">
        <v>3615</v>
      </c>
      <c r="E513" t="s">
        <v>3614</v>
      </c>
      <c r="F513">
        <v>44765</v>
      </c>
      <c r="G513">
        <v>44775</v>
      </c>
      <c r="H513" t="s">
        <v>12</v>
      </c>
      <c r="I513" t="s">
        <v>12</v>
      </c>
      <c r="J513" t="s">
        <v>13</v>
      </c>
      <c r="K513">
        <v>35.148000000000003</v>
      </c>
      <c r="L513">
        <v>600</v>
      </c>
      <c r="M513" t="s">
        <v>14</v>
      </c>
      <c r="N513">
        <v>300</v>
      </c>
      <c r="O513" t="s">
        <v>14</v>
      </c>
      <c r="P513">
        <v>1</v>
      </c>
      <c r="Q513" s="1">
        <v>1</v>
      </c>
      <c r="R513" s="1">
        <v>1.5</v>
      </c>
      <c r="S513" s="1">
        <v>1.25</v>
      </c>
    </row>
    <row r="514" spans="1:19" x14ac:dyDescent="0.35">
      <c r="A514" t="s">
        <v>532</v>
      </c>
      <c r="B514" t="s">
        <v>10</v>
      </c>
      <c r="C514" t="s">
        <v>56</v>
      </c>
      <c r="D514" t="s">
        <v>3619</v>
      </c>
      <c r="E514" t="s">
        <v>3612</v>
      </c>
      <c r="F514">
        <v>44765</v>
      </c>
      <c r="G514">
        <v>44774</v>
      </c>
      <c r="H514" t="s">
        <v>12</v>
      </c>
      <c r="I514" t="s">
        <v>12</v>
      </c>
      <c r="J514" t="s">
        <v>13</v>
      </c>
      <c r="K514">
        <v>35.045000000000002</v>
      </c>
      <c r="L514">
        <v>600</v>
      </c>
      <c r="M514" t="s">
        <v>14</v>
      </c>
      <c r="N514">
        <v>300</v>
      </c>
      <c r="O514" t="s">
        <v>14</v>
      </c>
      <c r="P514">
        <v>1</v>
      </c>
      <c r="Q514" s="1">
        <v>0.9</v>
      </c>
      <c r="R514" s="1">
        <v>1.3499999999999999</v>
      </c>
      <c r="S514" s="1">
        <v>1.125</v>
      </c>
    </row>
    <row r="515" spans="1:19" x14ac:dyDescent="0.35">
      <c r="A515" t="s">
        <v>533</v>
      </c>
      <c r="B515" t="s">
        <v>10</v>
      </c>
      <c r="C515" t="s">
        <v>56</v>
      </c>
      <c r="D515" t="s">
        <v>3615</v>
      </c>
      <c r="E515" t="s">
        <v>3618</v>
      </c>
      <c r="F515">
        <v>44765</v>
      </c>
      <c r="G515">
        <v>44774</v>
      </c>
      <c r="H515" t="s">
        <v>12</v>
      </c>
      <c r="I515" t="s">
        <v>12</v>
      </c>
      <c r="J515" t="s">
        <v>13</v>
      </c>
      <c r="K515">
        <v>35.578000000000003</v>
      </c>
      <c r="L515">
        <v>600</v>
      </c>
      <c r="M515" t="s">
        <v>14</v>
      </c>
      <c r="N515">
        <v>300</v>
      </c>
      <c r="O515" t="s">
        <v>14</v>
      </c>
      <c r="P515">
        <v>1</v>
      </c>
      <c r="Q515" s="1">
        <v>0.9</v>
      </c>
      <c r="R515" s="1">
        <v>1.3499999999999999</v>
      </c>
      <c r="S515" s="1">
        <v>1.125</v>
      </c>
    </row>
    <row r="516" spans="1:19" x14ac:dyDescent="0.35">
      <c r="A516" t="s">
        <v>534</v>
      </c>
      <c r="B516" t="s">
        <v>10</v>
      </c>
      <c r="C516" t="s">
        <v>56</v>
      </c>
      <c r="D516" t="s">
        <v>3615</v>
      </c>
      <c r="E516" t="s">
        <v>3613</v>
      </c>
      <c r="F516">
        <v>44763</v>
      </c>
      <c r="G516">
        <v>44771</v>
      </c>
      <c r="H516" t="s">
        <v>12</v>
      </c>
      <c r="I516" t="s">
        <v>12</v>
      </c>
      <c r="J516" t="s">
        <v>13</v>
      </c>
      <c r="K516">
        <v>35.603000000000002</v>
      </c>
      <c r="L516">
        <v>600</v>
      </c>
      <c r="M516" t="s">
        <v>14</v>
      </c>
      <c r="N516">
        <v>300</v>
      </c>
      <c r="O516" t="s">
        <v>14</v>
      </c>
      <c r="P516">
        <v>1</v>
      </c>
      <c r="Q516" s="1">
        <v>0.8</v>
      </c>
      <c r="R516" s="1">
        <v>1.2</v>
      </c>
      <c r="S516" s="1">
        <v>1</v>
      </c>
    </row>
    <row r="517" spans="1:19" x14ac:dyDescent="0.35">
      <c r="A517" t="s">
        <v>535</v>
      </c>
      <c r="B517" t="s">
        <v>10</v>
      </c>
      <c r="C517" t="s">
        <v>56</v>
      </c>
      <c r="D517" t="s">
        <v>3615</v>
      </c>
      <c r="E517" t="s">
        <v>3617</v>
      </c>
      <c r="F517">
        <v>44764</v>
      </c>
      <c r="G517">
        <v>44775</v>
      </c>
      <c r="H517" t="s">
        <v>12</v>
      </c>
      <c r="I517" t="s">
        <v>12</v>
      </c>
      <c r="J517" t="s">
        <v>13</v>
      </c>
      <c r="K517">
        <v>35.125</v>
      </c>
      <c r="L517">
        <v>600</v>
      </c>
      <c r="M517" t="s">
        <v>14</v>
      </c>
      <c r="N517">
        <v>300</v>
      </c>
      <c r="O517" t="s">
        <v>14</v>
      </c>
      <c r="P517">
        <v>1</v>
      </c>
      <c r="Q517" s="1">
        <v>1.1000000000000001</v>
      </c>
      <c r="R517" s="1">
        <v>1.65</v>
      </c>
      <c r="S517" s="1">
        <v>1.375</v>
      </c>
    </row>
    <row r="518" spans="1:19" x14ac:dyDescent="0.35">
      <c r="A518" t="s">
        <v>536</v>
      </c>
      <c r="B518" t="s">
        <v>10</v>
      </c>
      <c r="C518" t="s">
        <v>56</v>
      </c>
      <c r="D518" t="s">
        <v>3616</v>
      </c>
      <c r="E518" t="s">
        <v>3613</v>
      </c>
      <c r="F518">
        <v>44769</v>
      </c>
      <c r="G518">
        <v>44776</v>
      </c>
      <c r="H518" t="s">
        <v>12</v>
      </c>
      <c r="I518" t="s">
        <v>12</v>
      </c>
      <c r="J518" t="s">
        <v>13</v>
      </c>
      <c r="K518">
        <v>35.630000000000003</v>
      </c>
      <c r="L518">
        <v>600</v>
      </c>
      <c r="M518" t="s">
        <v>14</v>
      </c>
      <c r="N518">
        <v>300</v>
      </c>
      <c r="O518" t="s">
        <v>14</v>
      </c>
      <c r="P518">
        <v>1</v>
      </c>
      <c r="Q518" s="1">
        <v>0.70000000000000007</v>
      </c>
      <c r="R518" s="1">
        <v>1.05</v>
      </c>
      <c r="S518" s="1">
        <v>0.875</v>
      </c>
    </row>
    <row r="519" spans="1:19" x14ac:dyDescent="0.35">
      <c r="A519" t="s">
        <v>537</v>
      </c>
      <c r="B519" t="s">
        <v>10</v>
      </c>
      <c r="C519" t="s">
        <v>56</v>
      </c>
      <c r="D519" t="s">
        <v>3615</v>
      </c>
      <c r="E519" t="s">
        <v>3614</v>
      </c>
      <c r="F519">
        <v>44769</v>
      </c>
      <c r="G519">
        <v>44781</v>
      </c>
      <c r="H519" t="s">
        <v>12</v>
      </c>
      <c r="I519" t="s">
        <v>12</v>
      </c>
      <c r="J519" t="s">
        <v>13</v>
      </c>
      <c r="K519">
        <v>35.531999999999996</v>
      </c>
      <c r="L519">
        <v>600</v>
      </c>
      <c r="M519" t="s">
        <v>14</v>
      </c>
      <c r="N519">
        <v>300</v>
      </c>
      <c r="O519" t="s">
        <v>14</v>
      </c>
      <c r="P519">
        <v>1</v>
      </c>
      <c r="Q519" s="1">
        <v>1.2000000000000002</v>
      </c>
      <c r="R519" s="1">
        <v>1.7999999999999998</v>
      </c>
      <c r="S519" s="1">
        <v>1.5</v>
      </c>
    </row>
    <row r="520" spans="1:19" x14ac:dyDescent="0.35">
      <c r="A520" t="s">
        <v>538</v>
      </c>
      <c r="B520" t="s">
        <v>10</v>
      </c>
      <c r="C520" t="s">
        <v>56</v>
      </c>
      <c r="D520" t="s">
        <v>3611</v>
      </c>
      <c r="E520" t="s">
        <v>3612</v>
      </c>
      <c r="F520">
        <v>44772</v>
      </c>
      <c r="G520">
        <v>44785</v>
      </c>
      <c r="H520" t="s">
        <v>12</v>
      </c>
      <c r="I520" t="s">
        <v>12</v>
      </c>
      <c r="J520" t="s">
        <v>13</v>
      </c>
      <c r="K520">
        <v>35.704999999999998</v>
      </c>
      <c r="L520">
        <v>600</v>
      </c>
      <c r="M520" t="s">
        <v>14</v>
      </c>
      <c r="N520">
        <v>300</v>
      </c>
      <c r="O520" t="s">
        <v>14</v>
      </c>
      <c r="P520">
        <v>1</v>
      </c>
      <c r="Q520" s="1">
        <v>1.3</v>
      </c>
      <c r="R520" s="1">
        <v>1.95</v>
      </c>
      <c r="S520" s="1">
        <v>1.625</v>
      </c>
    </row>
    <row r="521" spans="1:19" x14ac:dyDescent="0.35">
      <c r="A521" t="s">
        <v>539</v>
      </c>
      <c r="B521" t="s">
        <v>10</v>
      </c>
      <c r="C521" t="s">
        <v>56</v>
      </c>
      <c r="D521" t="s">
        <v>3619</v>
      </c>
      <c r="E521" t="s">
        <v>3617</v>
      </c>
      <c r="F521">
        <v>44771</v>
      </c>
      <c r="G521">
        <v>44782</v>
      </c>
      <c r="H521" t="s">
        <v>12</v>
      </c>
      <c r="I521" t="s">
        <v>12</v>
      </c>
      <c r="J521" t="s">
        <v>13</v>
      </c>
      <c r="K521">
        <v>35.707999999999998</v>
      </c>
      <c r="L521">
        <v>600</v>
      </c>
      <c r="M521" t="s">
        <v>14</v>
      </c>
      <c r="N521">
        <v>300</v>
      </c>
      <c r="O521" t="s">
        <v>14</v>
      </c>
      <c r="P521">
        <v>1</v>
      </c>
      <c r="Q521" s="1">
        <v>1.1000000000000001</v>
      </c>
      <c r="R521" s="1">
        <v>1.65</v>
      </c>
      <c r="S521" s="1">
        <v>1.375</v>
      </c>
    </row>
    <row r="522" spans="1:19" x14ac:dyDescent="0.35">
      <c r="A522" t="s">
        <v>540</v>
      </c>
      <c r="B522" t="s">
        <v>10</v>
      </c>
      <c r="C522" t="s">
        <v>56</v>
      </c>
      <c r="D522" t="s">
        <v>3611</v>
      </c>
      <c r="E522" t="s">
        <v>3614</v>
      </c>
      <c r="F522">
        <v>44771</v>
      </c>
      <c r="G522">
        <v>44782</v>
      </c>
      <c r="H522" t="s">
        <v>12</v>
      </c>
      <c r="I522" t="s">
        <v>12</v>
      </c>
      <c r="J522" t="s">
        <v>13</v>
      </c>
      <c r="K522">
        <v>35.65</v>
      </c>
      <c r="L522">
        <v>600</v>
      </c>
      <c r="M522" t="s">
        <v>14</v>
      </c>
      <c r="N522">
        <v>300</v>
      </c>
      <c r="O522" t="s">
        <v>14</v>
      </c>
      <c r="P522">
        <v>1</v>
      </c>
      <c r="Q522" s="1">
        <v>1.1000000000000001</v>
      </c>
      <c r="R522" s="1">
        <v>1.65</v>
      </c>
      <c r="S522" s="1">
        <v>1.375</v>
      </c>
    </row>
    <row r="523" spans="1:19" x14ac:dyDescent="0.35">
      <c r="A523" t="s">
        <v>541</v>
      </c>
      <c r="B523" t="s">
        <v>10</v>
      </c>
      <c r="C523" t="s">
        <v>56</v>
      </c>
      <c r="D523" t="s">
        <v>3611</v>
      </c>
      <c r="E523" t="s">
        <v>3612</v>
      </c>
      <c r="F523">
        <v>44775</v>
      </c>
      <c r="G523">
        <v>44788</v>
      </c>
      <c r="H523" t="s">
        <v>12</v>
      </c>
      <c r="I523" t="s">
        <v>12</v>
      </c>
      <c r="J523" t="s">
        <v>13</v>
      </c>
      <c r="K523">
        <v>35.579000000000001</v>
      </c>
      <c r="L523">
        <v>600</v>
      </c>
      <c r="M523" t="s">
        <v>14</v>
      </c>
      <c r="N523">
        <v>300</v>
      </c>
      <c r="O523" t="s">
        <v>14</v>
      </c>
      <c r="P523">
        <v>1</v>
      </c>
      <c r="Q523" s="1">
        <v>1.3</v>
      </c>
      <c r="R523" s="1">
        <v>1.95</v>
      </c>
      <c r="S523" s="1">
        <v>1.625</v>
      </c>
    </row>
    <row r="524" spans="1:19" x14ac:dyDescent="0.35">
      <c r="A524" t="s">
        <v>542</v>
      </c>
      <c r="B524" t="s">
        <v>10</v>
      </c>
      <c r="C524" t="s">
        <v>56</v>
      </c>
      <c r="D524" t="s">
        <v>3616</v>
      </c>
      <c r="E524" t="s">
        <v>3617</v>
      </c>
      <c r="F524">
        <v>44774</v>
      </c>
      <c r="G524">
        <v>44785</v>
      </c>
      <c r="H524" t="s">
        <v>12</v>
      </c>
      <c r="I524" t="s">
        <v>12</v>
      </c>
      <c r="J524" t="s">
        <v>13</v>
      </c>
      <c r="K524">
        <v>35.612000000000002</v>
      </c>
      <c r="L524">
        <v>600</v>
      </c>
      <c r="M524" t="s">
        <v>14</v>
      </c>
      <c r="N524">
        <v>300</v>
      </c>
      <c r="O524" t="s">
        <v>14</v>
      </c>
      <c r="P524">
        <v>1</v>
      </c>
      <c r="Q524" s="1">
        <v>1.1000000000000001</v>
      </c>
      <c r="R524" s="1">
        <v>1.65</v>
      </c>
      <c r="S524" s="1">
        <v>1.375</v>
      </c>
    </row>
    <row r="525" spans="1:19" x14ac:dyDescent="0.35">
      <c r="A525" t="s">
        <v>543</v>
      </c>
      <c r="B525" t="s">
        <v>10</v>
      </c>
      <c r="C525" t="s">
        <v>56</v>
      </c>
      <c r="D525" t="s">
        <v>3615</v>
      </c>
      <c r="E525" t="s">
        <v>3618</v>
      </c>
      <c r="F525">
        <v>44776</v>
      </c>
      <c r="G525">
        <v>44796</v>
      </c>
      <c r="H525" t="s">
        <v>12</v>
      </c>
      <c r="I525" t="s">
        <v>12</v>
      </c>
      <c r="J525" t="s">
        <v>13</v>
      </c>
      <c r="K525">
        <v>35.543999999999997</v>
      </c>
      <c r="L525">
        <v>600</v>
      </c>
      <c r="M525" t="s">
        <v>14</v>
      </c>
      <c r="N525">
        <v>300</v>
      </c>
      <c r="O525" t="s">
        <v>14</v>
      </c>
      <c r="P525">
        <v>1</v>
      </c>
      <c r="Q525" s="1">
        <v>2</v>
      </c>
      <c r="R525" s="1">
        <v>3</v>
      </c>
      <c r="S525" s="1">
        <v>2.5</v>
      </c>
    </row>
    <row r="526" spans="1:19" x14ac:dyDescent="0.35">
      <c r="A526" t="s">
        <v>544</v>
      </c>
      <c r="B526" t="s">
        <v>10</v>
      </c>
      <c r="C526" t="s">
        <v>56</v>
      </c>
      <c r="D526" t="s">
        <v>3620</v>
      </c>
      <c r="E526" t="s">
        <v>3612</v>
      </c>
      <c r="F526">
        <v>44782</v>
      </c>
      <c r="G526">
        <v>44795</v>
      </c>
      <c r="H526" t="s">
        <v>12</v>
      </c>
      <c r="I526" t="s">
        <v>12</v>
      </c>
      <c r="J526" t="s">
        <v>13</v>
      </c>
      <c r="K526">
        <v>33.590000000000003</v>
      </c>
      <c r="L526">
        <v>600</v>
      </c>
      <c r="M526" t="s">
        <v>14</v>
      </c>
      <c r="N526">
        <v>300</v>
      </c>
      <c r="O526" t="s">
        <v>14</v>
      </c>
      <c r="P526">
        <v>1</v>
      </c>
      <c r="Q526" s="1">
        <v>1.3</v>
      </c>
      <c r="R526" s="1">
        <v>1.95</v>
      </c>
      <c r="S526" s="1">
        <v>1.625</v>
      </c>
    </row>
    <row r="527" spans="1:19" x14ac:dyDescent="0.35">
      <c r="A527" t="s">
        <v>545</v>
      </c>
      <c r="B527" t="s">
        <v>10</v>
      </c>
      <c r="C527" t="s">
        <v>56</v>
      </c>
      <c r="D527" t="s">
        <v>3620</v>
      </c>
      <c r="E527" t="s">
        <v>3617</v>
      </c>
      <c r="F527">
        <v>44778</v>
      </c>
      <c r="G527">
        <v>44796</v>
      </c>
      <c r="H527" t="s">
        <v>12</v>
      </c>
      <c r="I527" t="s">
        <v>12</v>
      </c>
      <c r="J527" t="s">
        <v>13</v>
      </c>
      <c r="K527">
        <v>35.587000000000003</v>
      </c>
      <c r="L527">
        <v>600</v>
      </c>
      <c r="M527" t="s">
        <v>14</v>
      </c>
      <c r="N527">
        <v>300</v>
      </c>
      <c r="O527" t="s">
        <v>14</v>
      </c>
      <c r="P527">
        <v>1</v>
      </c>
      <c r="Q527" s="1">
        <v>1.8</v>
      </c>
      <c r="R527" s="1">
        <v>2.6999999999999997</v>
      </c>
      <c r="S527" s="1">
        <v>2.25</v>
      </c>
    </row>
    <row r="528" spans="1:19" x14ac:dyDescent="0.35">
      <c r="A528" t="s">
        <v>546</v>
      </c>
      <c r="B528" t="s">
        <v>10</v>
      </c>
      <c r="C528" t="s">
        <v>56</v>
      </c>
      <c r="D528" t="s">
        <v>3619</v>
      </c>
      <c r="E528" t="s">
        <v>3612</v>
      </c>
      <c r="F528">
        <v>44783</v>
      </c>
      <c r="G528">
        <v>44795</v>
      </c>
      <c r="H528" t="s">
        <v>12</v>
      </c>
      <c r="I528" t="s">
        <v>12</v>
      </c>
      <c r="J528" t="s">
        <v>13</v>
      </c>
      <c r="K528">
        <v>35.58</v>
      </c>
      <c r="L528">
        <v>600</v>
      </c>
      <c r="M528" t="s">
        <v>14</v>
      </c>
      <c r="N528">
        <v>300</v>
      </c>
      <c r="O528" t="s">
        <v>14</v>
      </c>
      <c r="P528">
        <v>1</v>
      </c>
      <c r="Q528" s="1">
        <v>1.2000000000000002</v>
      </c>
      <c r="R528" s="1">
        <v>1.7999999999999998</v>
      </c>
      <c r="S528" s="1">
        <v>1.5</v>
      </c>
    </row>
    <row r="529" spans="1:19" hidden="1" x14ac:dyDescent="0.35">
      <c r="A529" t="s">
        <v>547</v>
      </c>
      <c r="B529" t="s">
        <v>10</v>
      </c>
      <c r="C529" t="s">
        <v>68</v>
      </c>
      <c r="D529" t="s">
        <v>3620</v>
      </c>
      <c r="E529" t="s">
        <v>3614</v>
      </c>
      <c r="F529">
        <v>44759</v>
      </c>
      <c r="G529">
        <v>44772</v>
      </c>
      <c r="H529" t="s">
        <v>12</v>
      </c>
      <c r="I529" t="s">
        <v>12</v>
      </c>
      <c r="J529" t="s">
        <v>13</v>
      </c>
      <c r="K529">
        <v>35.56</v>
      </c>
      <c r="L529">
        <v>600</v>
      </c>
      <c r="M529" t="s">
        <v>14</v>
      </c>
      <c r="N529">
        <v>300</v>
      </c>
      <c r="O529" t="s">
        <v>14</v>
      </c>
      <c r="P529">
        <v>1</v>
      </c>
      <c r="Q529" s="1">
        <v>1.3</v>
      </c>
      <c r="R529" s="1">
        <v>1.95</v>
      </c>
      <c r="S529" s="1">
        <v>1.625</v>
      </c>
    </row>
    <row r="530" spans="1:19" hidden="1" x14ac:dyDescent="0.35">
      <c r="A530" t="s">
        <v>548</v>
      </c>
      <c r="B530" t="s">
        <v>10</v>
      </c>
      <c r="C530" t="s">
        <v>68</v>
      </c>
      <c r="D530" t="s">
        <v>3616</v>
      </c>
      <c r="E530" t="s">
        <v>3612</v>
      </c>
      <c r="F530">
        <v>44759</v>
      </c>
      <c r="G530">
        <v>44775</v>
      </c>
      <c r="H530" t="s">
        <v>12</v>
      </c>
      <c r="I530" t="s">
        <v>12</v>
      </c>
      <c r="J530" t="s">
        <v>13</v>
      </c>
      <c r="K530">
        <v>35.54</v>
      </c>
      <c r="L530">
        <v>600</v>
      </c>
      <c r="M530" t="s">
        <v>14</v>
      </c>
      <c r="N530">
        <v>300</v>
      </c>
      <c r="O530" t="s">
        <v>14</v>
      </c>
      <c r="P530">
        <v>1</v>
      </c>
      <c r="Q530" s="1">
        <v>1.6</v>
      </c>
      <c r="R530" s="1">
        <v>2.4</v>
      </c>
      <c r="S530" s="1">
        <v>2</v>
      </c>
    </row>
    <row r="531" spans="1:19" hidden="1" x14ac:dyDescent="0.35">
      <c r="A531" t="s">
        <v>549</v>
      </c>
      <c r="B531" t="s">
        <v>10</v>
      </c>
      <c r="C531" t="s">
        <v>68</v>
      </c>
      <c r="D531" t="s">
        <v>3615</v>
      </c>
      <c r="E531" t="s">
        <v>3612</v>
      </c>
      <c r="F531">
        <v>44747</v>
      </c>
      <c r="G531">
        <v>44760</v>
      </c>
      <c r="H531" t="s">
        <v>12</v>
      </c>
      <c r="I531" t="s">
        <v>12</v>
      </c>
      <c r="J531" t="s">
        <v>13</v>
      </c>
      <c r="K531">
        <v>35.56</v>
      </c>
      <c r="L531">
        <v>600</v>
      </c>
      <c r="M531" t="s">
        <v>14</v>
      </c>
      <c r="N531">
        <v>300</v>
      </c>
      <c r="O531" t="s">
        <v>14</v>
      </c>
      <c r="P531">
        <v>1</v>
      </c>
      <c r="Q531" s="1">
        <v>1.3</v>
      </c>
      <c r="R531" s="1">
        <v>1.95</v>
      </c>
      <c r="S531" s="1">
        <v>1.625</v>
      </c>
    </row>
    <row r="532" spans="1:19" hidden="1" x14ac:dyDescent="0.35">
      <c r="A532" t="s">
        <v>550</v>
      </c>
      <c r="B532" t="s">
        <v>10</v>
      </c>
      <c r="C532" t="s">
        <v>68</v>
      </c>
      <c r="D532" t="s">
        <v>3620</v>
      </c>
      <c r="E532" t="s">
        <v>3617</v>
      </c>
      <c r="F532">
        <v>44761</v>
      </c>
      <c r="G532">
        <v>44777</v>
      </c>
      <c r="H532" t="s">
        <v>12</v>
      </c>
      <c r="I532" t="s">
        <v>12</v>
      </c>
      <c r="J532" t="s">
        <v>13</v>
      </c>
      <c r="K532">
        <v>35.58</v>
      </c>
      <c r="L532">
        <v>600</v>
      </c>
      <c r="M532" t="s">
        <v>14</v>
      </c>
      <c r="N532">
        <v>300</v>
      </c>
      <c r="O532" t="s">
        <v>14</v>
      </c>
      <c r="P532">
        <v>1</v>
      </c>
      <c r="Q532" s="1">
        <v>1.6</v>
      </c>
      <c r="R532" s="1">
        <v>2.4</v>
      </c>
      <c r="S532" s="1">
        <v>2</v>
      </c>
    </row>
    <row r="533" spans="1:19" hidden="1" x14ac:dyDescent="0.35">
      <c r="A533" t="s">
        <v>551</v>
      </c>
      <c r="B533" t="s">
        <v>10</v>
      </c>
      <c r="C533" t="s">
        <v>68</v>
      </c>
      <c r="D533" t="s">
        <v>3619</v>
      </c>
      <c r="E533" t="s">
        <v>3614</v>
      </c>
      <c r="F533">
        <v>44760</v>
      </c>
      <c r="G533">
        <v>44778</v>
      </c>
      <c r="H533" t="s">
        <v>12</v>
      </c>
      <c r="I533" t="s">
        <v>12</v>
      </c>
      <c r="J533" t="s">
        <v>13</v>
      </c>
      <c r="K533">
        <v>35.76</v>
      </c>
      <c r="L533">
        <v>600</v>
      </c>
      <c r="M533" t="s">
        <v>14</v>
      </c>
      <c r="N533">
        <v>300</v>
      </c>
      <c r="O533" t="s">
        <v>14</v>
      </c>
      <c r="P533">
        <v>1</v>
      </c>
      <c r="Q533" s="1">
        <v>1.8</v>
      </c>
      <c r="R533" s="1">
        <v>2.6999999999999997</v>
      </c>
      <c r="S533" s="1">
        <v>2.25</v>
      </c>
    </row>
    <row r="534" spans="1:19" hidden="1" x14ac:dyDescent="0.35">
      <c r="A534" t="s">
        <v>552</v>
      </c>
      <c r="B534" t="s">
        <v>10</v>
      </c>
      <c r="C534" t="s">
        <v>68</v>
      </c>
      <c r="D534" t="s">
        <v>3611</v>
      </c>
      <c r="E534" t="s">
        <v>3617</v>
      </c>
      <c r="F534">
        <v>44758</v>
      </c>
      <c r="G534">
        <v>44774</v>
      </c>
      <c r="H534" t="s">
        <v>12</v>
      </c>
      <c r="I534" t="s">
        <v>12</v>
      </c>
      <c r="J534" t="s">
        <v>13</v>
      </c>
      <c r="K534">
        <v>35.64</v>
      </c>
      <c r="L534">
        <v>600</v>
      </c>
      <c r="M534" t="s">
        <v>14</v>
      </c>
      <c r="N534">
        <v>300</v>
      </c>
      <c r="O534" t="s">
        <v>14</v>
      </c>
      <c r="P534">
        <v>1</v>
      </c>
      <c r="Q534" s="1">
        <v>1.6</v>
      </c>
      <c r="R534" s="1">
        <v>2.4</v>
      </c>
      <c r="S534" s="1">
        <v>2</v>
      </c>
    </row>
    <row r="535" spans="1:19" hidden="1" x14ac:dyDescent="0.35">
      <c r="A535" t="s">
        <v>553</v>
      </c>
      <c r="B535" t="s">
        <v>10</v>
      </c>
      <c r="C535" t="s">
        <v>68</v>
      </c>
      <c r="D535" t="s">
        <v>3611</v>
      </c>
      <c r="E535" t="s">
        <v>3617</v>
      </c>
      <c r="F535">
        <v>44757</v>
      </c>
      <c r="G535">
        <v>44772</v>
      </c>
      <c r="H535" t="s">
        <v>12</v>
      </c>
      <c r="I535" t="s">
        <v>12</v>
      </c>
      <c r="J535" t="s">
        <v>13</v>
      </c>
      <c r="K535">
        <v>35.56</v>
      </c>
      <c r="L535">
        <v>600</v>
      </c>
      <c r="M535" t="s">
        <v>14</v>
      </c>
      <c r="N535">
        <v>300</v>
      </c>
      <c r="O535" t="s">
        <v>14</v>
      </c>
      <c r="P535">
        <v>1</v>
      </c>
      <c r="Q535" s="1">
        <v>1.5</v>
      </c>
      <c r="R535" s="1">
        <v>2.25</v>
      </c>
      <c r="S535" s="1">
        <v>1.875</v>
      </c>
    </row>
    <row r="536" spans="1:19" hidden="1" x14ac:dyDescent="0.35">
      <c r="A536" t="s">
        <v>554</v>
      </c>
      <c r="B536" t="s">
        <v>10</v>
      </c>
      <c r="C536" t="s">
        <v>68</v>
      </c>
      <c r="D536" t="s">
        <v>3611</v>
      </c>
      <c r="E536" t="s">
        <v>3614</v>
      </c>
      <c r="F536">
        <v>44752</v>
      </c>
      <c r="G536">
        <v>44767</v>
      </c>
      <c r="H536" t="s">
        <v>12</v>
      </c>
      <c r="I536" t="s">
        <v>12</v>
      </c>
      <c r="J536" t="s">
        <v>13</v>
      </c>
      <c r="K536">
        <v>35.520000000000003</v>
      </c>
      <c r="L536">
        <v>600</v>
      </c>
      <c r="M536" t="s">
        <v>14</v>
      </c>
      <c r="N536">
        <v>300</v>
      </c>
      <c r="O536" t="s">
        <v>14</v>
      </c>
      <c r="P536">
        <v>1</v>
      </c>
      <c r="Q536" s="1">
        <v>1.5</v>
      </c>
      <c r="R536" s="1">
        <v>2.25</v>
      </c>
      <c r="S536" s="1">
        <v>1.875</v>
      </c>
    </row>
    <row r="537" spans="1:19" hidden="1" x14ac:dyDescent="0.35">
      <c r="A537" t="s">
        <v>555</v>
      </c>
      <c r="B537" t="s">
        <v>10</v>
      </c>
      <c r="C537" t="s">
        <v>68</v>
      </c>
      <c r="D537" t="s">
        <v>3620</v>
      </c>
      <c r="E537" t="s">
        <v>3617</v>
      </c>
      <c r="F537">
        <v>44762</v>
      </c>
      <c r="G537">
        <v>44779</v>
      </c>
      <c r="H537" t="s">
        <v>12</v>
      </c>
      <c r="I537" t="s">
        <v>12</v>
      </c>
      <c r="J537" t="s">
        <v>13</v>
      </c>
      <c r="K537">
        <v>35.700000000000003</v>
      </c>
      <c r="L537">
        <v>600</v>
      </c>
      <c r="M537" t="s">
        <v>14</v>
      </c>
      <c r="N537">
        <v>300</v>
      </c>
      <c r="O537" t="s">
        <v>14</v>
      </c>
      <c r="P537">
        <v>1</v>
      </c>
      <c r="Q537" s="1">
        <v>1.7000000000000002</v>
      </c>
      <c r="R537" s="1">
        <v>2.5499999999999998</v>
      </c>
      <c r="S537" s="1">
        <v>2.125</v>
      </c>
    </row>
    <row r="538" spans="1:19" hidden="1" x14ac:dyDescent="0.35">
      <c r="A538" t="s">
        <v>556</v>
      </c>
      <c r="B538" t="s">
        <v>10</v>
      </c>
      <c r="C538" t="s">
        <v>68</v>
      </c>
      <c r="D538" t="s">
        <v>3620</v>
      </c>
      <c r="E538" t="s">
        <v>3613</v>
      </c>
      <c r="F538">
        <v>44753</v>
      </c>
      <c r="G538">
        <v>44767</v>
      </c>
      <c r="H538" t="s">
        <v>12</v>
      </c>
      <c r="I538" t="s">
        <v>12</v>
      </c>
      <c r="J538" t="s">
        <v>13</v>
      </c>
      <c r="K538">
        <v>35.479999999999997</v>
      </c>
      <c r="L538">
        <v>600</v>
      </c>
      <c r="M538" t="s">
        <v>14</v>
      </c>
      <c r="N538">
        <v>300</v>
      </c>
      <c r="O538" t="s">
        <v>14</v>
      </c>
      <c r="P538">
        <v>1</v>
      </c>
      <c r="Q538" s="1">
        <v>1.4000000000000001</v>
      </c>
      <c r="R538" s="1">
        <v>2.1</v>
      </c>
      <c r="S538" s="1">
        <v>1.75</v>
      </c>
    </row>
    <row r="539" spans="1:19" hidden="1" x14ac:dyDescent="0.35">
      <c r="A539" t="s">
        <v>557</v>
      </c>
      <c r="B539" t="s">
        <v>10</v>
      </c>
      <c r="C539" t="s">
        <v>68</v>
      </c>
      <c r="D539" t="s">
        <v>3616</v>
      </c>
      <c r="E539" t="s">
        <v>3617</v>
      </c>
      <c r="F539">
        <v>44744</v>
      </c>
      <c r="G539">
        <v>44758</v>
      </c>
      <c r="H539" t="s">
        <v>12</v>
      </c>
      <c r="I539" t="s">
        <v>12</v>
      </c>
      <c r="J539" t="s">
        <v>13</v>
      </c>
      <c r="K539">
        <v>35.56</v>
      </c>
      <c r="L539">
        <v>600</v>
      </c>
      <c r="M539" t="s">
        <v>14</v>
      </c>
      <c r="N539">
        <v>300</v>
      </c>
      <c r="O539" t="s">
        <v>14</v>
      </c>
      <c r="P539">
        <v>1</v>
      </c>
      <c r="Q539" s="1">
        <v>1.4000000000000001</v>
      </c>
      <c r="R539" s="1">
        <v>2.1</v>
      </c>
      <c r="S539" s="1">
        <v>1.75</v>
      </c>
    </row>
    <row r="540" spans="1:19" hidden="1" x14ac:dyDescent="0.35">
      <c r="A540" t="s">
        <v>558</v>
      </c>
      <c r="B540" t="s">
        <v>10</v>
      </c>
      <c r="C540" t="s">
        <v>68</v>
      </c>
      <c r="D540" t="s">
        <v>3620</v>
      </c>
      <c r="E540" t="s">
        <v>3618</v>
      </c>
      <c r="F540">
        <v>44744</v>
      </c>
      <c r="G540">
        <v>44758</v>
      </c>
      <c r="H540" t="s">
        <v>12</v>
      </c>
      <c r="I540" t="s">
        <v>12</v>
      </c>
      <c r="J540" t="s">
        <v>13</v>
      </c>
      <c r="K540">
        <v>35.54</v>
      </c>
      <c r="L540">
        <v>600</v>
      </c>
      <c r="M540" t="s">
        <v>14</v>
      </c>
      <c r="N540">
        <v>300</v>
      </c>
      <c r="O540" t="s">
        <v>14</v>
      </c>
      <c r="P540">
        <v>1</v>
      </c>
      <c r="Q540" s="1">
        <v>1.4000000000000001</v>
      </c>
      <c r="R540" s="1">
        <v>2.1</v>
      </c>
      <c r="S540" s="1">
        <v>1.75</v>
      </c>
    </row>
    <row r="541" spans="1:19" hidden="1" x14ac:dyDescent="0.35">
      <c r="A541" t="s">
        <v>559</v>
      </c>
      <c r="B541" t="s">
        <v>10</v>
      </c>
      <c r="C541" t="s">
        <v>68</v>
      </c>
      <c r="D541" t="s">
        <v>3611</v>
      </c>
      <c r="E541" t="s">
        <v>3612</v>
      </c>
      <c r="F541">
        <v>44757</v>
      </c>
      <c r="G541">
        <v>44772</v>
      </c>
      <c r="H541" t="s">
        <v>12</v>
      </c>
      <c r="I541" t="s">
        <v>12</v>
      </c>
      <c r="J541" t="s">
        <v>13</v>
      </c>
      <c r="K541">
        <v>35.659999999999997</v>
      </c>
      <c r="L541">
        <v>600</v>
      </c>
      <c r="M541" t="s">
        <v>14</v>
      </c>
      <c r="N541">
        <v>300</v>
      </c>
      <c r="O541" t="s">
        <v>14</v>
      </c>
      <c r="P541">
        <v>1</v>
      </c>
      <c r="Q541" s="1">
        <v>1.5</v>
      </c>
      <c r="R541" s="1">
        <v>2.25</v>
      </c>
      <c r="S541" s="1">
        <v>1.875</v>
      </c>
    </row>
    <row r="542" spans="1:19" hidden="1" x14ac:dyDescent="0.35">
      <c r="A542" t="s">
        <v>560</v>
      </c>
      <c r="B542" t="s">
        <v>10</v>
      </c>
      <c r="C542" t="s">
        <v>68</v>
      </c>
      <c r="D542" t="s">
        <v>3620</v>
      </c>
      <c r="E542" t="s">
        <v>3614</v>
      </c>
      <c r="F542">
        <v>44744</v>
      </c>
      <c r="G542">
        <v>44757</v>
      </c>
      <c r="H542" t="s">
        <v>12</v>
      </c>
      <c r="I542" t="s">
        <v>12</v>
      </c>
      <c r="J542" t="s">
        <v>13</v>
      </c>
      <c r="K542">
        <v>35.299999999999997</v>
      </c>
      <c r="L542">
        <v>600</v>
      </c>
      <c r="M542" t="s">
        <v>14</v>
      </c>
      <c r="N542">
        <v>300</v>
      </c>
      <c r="O542" t="s">
        <v>14</v>
      </c>
      <c r="P542">
        <v>1</v>
      </c>
      <c r="Q542" s="1">
        <v>1.3</v>
      </c>
      <c r="R542" s="1">
        <v>1.95</v>
      </c>
      <c r="S542" s="1">
        <v>1.625</v>
      </c>
    </row>
    <row r="543" spans="1:19" hidden="1" x14ac:dyDescent="0.35">
      <c r="A543" t="s">
        <v>561</v>
      </c>
      <c r="B543" t="s">
        <v>10</v>
      </c>
      <c r="C543" t="s">
        <v>68</v>
      </c>
      <c r="D543" t="s">
        <v>3611</v>
      </c>
      <c r="E543" t="s">
        <v>3617</v>
      </c>
      <c r="F543">
        <v>44745</v>
      </c>
      <c r="G543">
        <v>44760</v>
      </c>
      <c r="H543" t="s">
        <v>12</v>
      </c>
      <c r="I543" t="s">
        <v>12</v>
      </c>
      <c r="J543" t="s">
        <v>13</v>
      </c>
      <c r="K543">
        <v>35.4</v>
      </c>
      <c r="L543">
        <v>600</v>
      </c>
      <c r="M543" t="s">
        <v>14</v>
      </c>
      <c r="N543">
        <v>300</v>
      </c>
      <c r="O543" t="s">
        <v>14</v>
      </c>
      <c r="P543">
        <v>1</v>
      </c>
      <c r="Q543" s="1">
        <v>1.5</v>
      </c>
      <c r="R543" s="1">
        <v>2.25</v>
      </c>
      <c r="S543" s="1">
        <v>1.875</v>
      </c>
    </row>
    <row r="544" spans="1:19" hidden="1" x14ac:dyDescent="0.35">
      <c r="A544" t="s">
        <v>562</v>
      </c>
      <c r="B544" t="s">
        <v>10</v>
      </c>
      <c r="C544" t="s">
        <v>68</v>
      </c>
      <c r="D544" t="s">
        <v>3615</v>
      </c>
      <c r="E544" t="s">
        <v>3614</v>
      </c>
      <c r="F544">
        <v>44746</v>
      </c>
      <c r="G544">
        <v>44760</v>
      </c>
      <c r="H544" t="s">
        <v>12</v>
      </c>
      <c r="I544" t="s">
        <v>12</v>
      </c>
      <c r="J544" t="s">
        <v>13</v>
      </c>
      <c r="K544">
        <v>35.44</v>
      </c>
      <c r="L544">
        <v>600</v>
      </c>
      <c r="M544" t="s">
        <v>14</v>
      </c>
      <c r="N544">
        <v>300</v>
      </c>
      <c r="O544" t="s">
        <v>14</v>
      </c>
      <c r="P544">
        <v>1</v>
      </c>
      <c r="Q544" s="1">
        <v>1.4000000000000001</v>
      </c>
      <c r="R544" s="1">
        <v>2.1</v>
      </c>
      <c r="S544" s="1">
        <v>1.75</v>
      </c>
    </row>
    <row r="545" spans="1:19" hidden="1" x14ac:dyDescent="0.35">
      <c r="A545" t="s">
        <v>563</v>
      </c>
      <c r="B545" t="s">
        <v>10</v>
      </c>
      <c r="C545" t="s">
        <v>68</v>
      </c>
      <c r="D545" t="s">
        <v>3615</v>
      </c>
      <c r="E545" t="s">
        <v>3618</v>
      </c>
      <c r="F545">
        <v>44745</v>
      </c>
      <c r="G545">
        <v>44760</v>
      </c>
      <c r="H545" t="s">
        <v>12</v>
      </c>
      <c r="I545" t="s">
        <v>12</v>
      </c>
      <c r="J545" t="s">
        <v>13</v>
      </c>
      <c r="K545">
        <v>35.520000000000003</v>
      </c>
      <c r="L545">
        <v>600</v>
      </c>
      <c r="M545" t="s">
        <v>14</v>
      </c>
      <c r="N545">
        <v>300</v>
      </c>
      <c r="O545" t="s">
        <v>14</v>
      </c>
      <c r="P545">
        <v>1</v>
      </c>
      <c r="Q545" s="1">
        <v>1.5</v>
      </c>
      <c r="R545" s="1">
        <v>2.25</v>
      </c>
      <c r="S545" s="1">
        <v>1.875</v>
      </c>
    </row>
    <row r="546" spans="1:19" hidden="1" x14ac:dyDescent="0.35">
      <c r="A546" t="s">
        <v>564</v>
      </c>
      <c r="B546" t="s">
        <v>10</v>
      </c>
      <c r="C546" t="s">
        <v>68</v>
      </c>
      <c r="D546" t="s">
        <v>3620</v>
      </c>
      <c r="E546" t="s">
        <v>3614</v>
      </c>
      <c r="F546">
        <v>44745</v>
      </c>
      <c r="G546">
        <v>44760</v>
      </c>
      <c r="H546" t="s">
        <v>12</v>
      </c>
      <c r="I546" t="s">
        <v>12</v>
      </c>
      <c r="J546" t="s">
        <v>13</v>
      </c>
      <c r="K546">
        <v>35.5</v>
      </c>
      <c r="L546">
        <v>600</v>
      </c>
      <c r="M546" t="s">
        <v>14</v>
      </c>
      <c r="N546">
        <v>300</v>
      </c>
      <c r="O546" t="s">
        <v>14</v>
      </c>
      <c r="P546">
        <v>1</v>
      </c>
      <c r="Q546" s="1">
        <v>1.5</v>
      </c>
      <c r="R546" s="1">
        <v>2.25</v>
      </c>
      <c r="S546" s="1">
        <v>1.875</v>
      </c>
    </row>
    <row r="547" spans="1:19" hidden="1" x14ac:dyDescent="0.35">
      <c r="A547" t="s">
        <v>565</v>
      </c>
      <c r="B547" t="s">
        <v>10</v>
      </c>
      <c r="C547" t="s">
        <v>68</v>
      </c>
      <c r="D547" t="s">
        <v>3616</v>
      </c>
      <c r="E547" t="s">
        <v>3618</v>
      </c>
      <c r="F547">
        <v>44755</v>
      </c>
      <c r="G547">
        <v>44770</v>
      </c>
      <c r="H547" t="s">
        <v>12</v>
      </c>
      <c r="I547" t="s">
        <v>12</v>
      </c>
      <c r="J547" t="s">
        <v>13</v>
      </c>
      <c r="K547">
        <v>35.54</v>
      </c>
      <c r="L547">
        <v>600</v>
      </c>
      <c r="M547" t="s">
        <v>14</v>
      </c>
      <c r="N547">
        <v>300</v>
      </c>
      <c r="O547" t="s">
        <v>14</v>
      </c>
      <c r="P547">
        <v>1</v>
      </c>
      <c r="Q547" s="1">
        <v>1.5</v>
      </c>
      <c r="R547" s="1">
        <v>2.25</v>
      </c>
      <c r="S547" s="1">
        <v>1.875</v>
      </c>
    </row>
    <row r="548" spans="1:19" hidden="1" x14ac:dyDescent="0.35">
      <c r="A548" t="s">
        <v>566</v>
      </c>
      <c r="B548" t="s">
        <v>10</v>
      </c>
      <c r="C548" t="s">
        <v>68</v>
      </c>
      <c r="D548" t="s">
        <v>3619</v>
      </c>
      <c r="E548" t="s">
        <v>3617</v>
      </c>
      <c r="F548">
        <v>44747</v>
      </c>
      <c r="G548">
        <v>44760</v>
      </c>
      <c r="H548" t="s">
        <v>12</v>
      </c>
      <c r="I548" t="s">
        <v>12</v>
      </c>
      <c r="J548" t="s">
        <v>13</v>
      </c>
      <c r="K548">
        <v>35.479999999999997</v>
      </c>
      <c r="L548">
        <v>600</v>
      </c>
      <c r="M548" t="s">
        <v>14</v>
      </c>
      <c r="N548">
        <v>300</v>
      </c>
      <c r="O548" t="s">
        <v>14</v>
      </c>
      <c r="P548">
        <v>1</v>
      </c>
      <c r="Q548" s="1">
        <v>1.3</v>
      </c>
      <c r="R548" s="1">
        <v>1.95</v>
      </c>
      <c r="S548" s="1">
        <v>1.625</v>
      </c>
    </row>
    <row r="549" spans="1:19" hidden="1" x14ac:dyDescent="0.35">
      <c r="A549" t="s">
        <v>567</v>
      </c>
      <c r="B549" t="s">
        <v>10</v>
      </c>
      <c r="C549" t="s">
        <v>68</v>
      </c>
      <c r="D549" t="s">
        <v>3615</v>
      </c>
      <c r="E549" t="s">
        <v>3612</v>
      </c>
      <c r="F549">
        <v>44759</v>
      </c>
      <c r="G549">
        <v>44771</v>
      </c>
      <c r="H549" t="s">
        <v>12</v>
      </c>
      <c r="I549" t="s">
        <v>12</v>
      </c>
      <c r="J549" t="s">
        <v>13</v>
      </c>
      <c r="K549">
        <v>35.520000000000003</v>
      </c>
      <c r="L549">
        <v>600</v>
      </c>
      <c r="M549" t="s">
        <v>14</v>
      </c>
      <c r="N549">
        <v>300</v>
      </c>
      <c r="O549" t="s">
        <v>14</v>
      </c>
      <c r="P549">
        <v>1</v>
      </c>
      <c r="Q549" s="1">
        <v>1.2000000000000002</v>
      </c>
      <c r="R549" s="1">
        <v>1.7999999999999998</v>
      </c>
      <c r="S549" s="1">
        <v>1.5</v>
      </c>
    </row>
    <row r="550" spans="1:19" hidden="1" x14ac:dyDescent="0.35">
      <c r="A550" t="s">
        <v>568</v>
      </c>
      <c r="B550" t="s">
        <v>10</v>
      </c>
      <c r="C550" t="s">
        <v>68</v>
      </c>
      <c r="D550" t="s">
        <v>3620</v>
      </c>
      <c r="E550" t="s">
        <v>3614</v>
      </c>
      <c r="F550">
        <v>44759</v>
      </c>
      <c r="G550">
        <v>44772</v>
      </c>
      <c r="H550" t="s">
        <v>12</v>
      </c>
      <c r="I550" t="s">
        <v>12</v>
      </c>
      <c r="J550" t="s">
        <v>13</v>
      </c>
      <c r="K550">
        <v>35.520000000000003</v>
      </c>
      <c r="L550">
        <v>600</v>
      </c>
      <c r="M550" t="s">
        <v>14</v>
      </c>
      <c r="N550">
        <v>300</v>
      </c>
      <c r="O550" t="s">
        <v>14</v>
      </c>
      <c r="P550">
        <v>1</v>
      </c>
      <c r="Q550" s="1">
        <v>1.3</v>
      </c>
      <c r="R550" s="1">
        <v>1.95</v>
      </c>
      <c r="S550" s="1">
        <v>1.625</v>
      </c>
    </row>
    <row r="551" spans="1:19" hidden="1" x14ac:dyDescent="0.35">
      <c r="A551" t="s">
        <v>569</v>
      </c>
      <c r="B551" t="s">
        <v>10</v>
      </c>
      <c r="C551" t="s">
        <v>68</v>
      </c>
      <c r="D551" t="s">
        <v>3619</v>
      </c>
      <c r="E551" t="s">
        <v>3618</v>
      </c>
      <c r="F551">
        <v>44758</v>
      </c>
      <c r="G551">
        <v>44771</v>
      </c>
      <c r="H551" t="s">
        <v>12</v>
      </c>
      <c r="I551" t="s">
        <v>12</v>
      </c>
      <c r="J551" t="s">
        <v>13</v>
      </c>
      <c r="K551">
        <v>35.479999999999997</v>
      </c>
      <c r="L551">
        <v>600</v>
      </c>
      <c r="M551" t="s">
        <v>14</v>
      </c>
      <c r="N551">
        <v>300</v>
      </c>
      <c r="O551" t="s">
        <v>14</v>
      </c>
      <c r="P551">
        <v>1</v>
      </c>
      <c r="Q551" s="1">
        <v>1.3</v>
      </c>
      <c r="R551" s="1">
        <v>1.95</v>
      </c>
      <c r="S551" s="1">
        <v>1.625</v>
      </c>
    </row>
    <row r="552" spans="1:19" hidden="1" x14ac:dyDescent="0.35">
      <c r="A552" t="s">
        <v>570</v>
      </c>
      <c r="B552" t="s">
        <v>10</v>
      </c>
      <c r="C552" t="s">
        <v>68</v>
      </c>
      <c r="D552" t="s">
        <v>3616</v>
      </c>
      <c r="E552" t="s">
        <v>3618</v>
      </c>
      <c r="F552">
        <v>44759</v>
      </c>
      <c r="G552">
        <v>44772</v>
      </c>
      <c r="H552" t="s">
        <v>12</v>
      </c>
      <c r="I552" t="s">
        <v>12</v>
      </c>
      <c r="J552" t="s">
        <v>13</v>
      </c>
      <c r="K552">
        <v>35.58</v>
      </c>
      <c r="L552">
        <v>600</v>
      </c>
      <c r="M552" t="s">
        <v>14</v>
      </c>
      <c r="N552">
        <v>300</v>
      </c>
      <c r="O552" t="s">
        <v>14</v>
      </c>
      <c r="P552">
        <v>1</v>
      </c>
      <c r="Q552" s="1">
        <v>1.3</v>
      </c>
      <c r="R552" s="1">
        <v>1.95</v>
      </c>
      <c r="S552" s="1">
        <v>1.625</v>
      </c>
    </row>
    <row r="553" spans="1:19" hidden="1" x14ac:dyDescent="0.35">
      <c r="A553" t="s">
        <v>571</v>
      </c>
      <c r="B553" t="s">
        <v>10</v>
      </c>
      <c r="C553" t="s">
        <v>68</v>
      </c>
      <c r="D553" t="s">
        <v>3620</v>
      </c>
      <c r="E553" t="s">
        <v>3613</v>
      </c>
      <c r="F553">
        <v>44759</v>
      </c>
      <c r="G553">
        <v>44772</v>
      </c>
      <c r="H553" t="s">
        <v>12</v>
      </c>
      <c r="I553" t="s">
        <v>12</v>
      </c>
      <c r="J553" t="s">
        <v>13</v>
      </c>
      <c r="K553">
        <v>35.5</v>
      </c>
      <c r="L553">
        <v>600</v>
      </c>
      <c r="M553" t="s">
        <v>14</v>
      </c>
      <c r="N553">
        <v>300</v>
      </c>
      <c r="O553" t="s">
        <v>14</v>
      </c>
      <c r="P553">
        <v>1</v>
      </c>
      <c r="Q553" s="1">
        <v>1.3</v>
      </c>
      <c r="R553" s="1">
        <v>1.95</v>
      </c>
      <c r="S553" s="1">
        <v>1.625</v>
      </c>
    </row>
    <row r="554" spans="1:19" hidden="1" x14ac:dyDescent="0.35">
      <c r="A554" t="s">
        <v>572</v>
      </c>
      <c r="B554" t="s">
        <v>10</v>
      </c>
      <c r="C554" t="s">
        <v>68</v>
      </c>
      <c r="D554" t="s">
        <v>3619</v>
      </c>
      <c r="E554" t="s">
        <v>3614</v>
      </c>
      <c r="F554">
        <v>44761</v>
      </c>
      <c r="G554">
        <v>44778</v>
      </c>
      <c r="H554" t="s">
        <v>12</v>
      </c>
      <c r="I554" t="s">
        <v>12</v>
      </c>
      <c r="J554" t="s">
        <v>13</v>
      </c>
      <c r="K554">
        <v>35.520000000000003</v>
      </c>
      <c r="L554">
        <v>600</v>
      </c>
      <c r="M554" t="s">
        <v>14</v>
      </c>
      <c r="N554">
        <v>300</v>
      </c>
      <c r="O554" t="s">
        <v>14</v>
      </c>
      <c r="P554">
        <v>1</v>
      </c>
      <c r="Q554" s="1">
        <v>1.7000000000000002</v>
      </c>
      <c r="R554" s="1">
        <v>2.5499999999999998</v>
      </c>
      <c r="S554" s="1">
        <v>2.125</v>
      </c>
    </row>
    <row r="555" spans="1:19" hidden="1" x14ac:dyDescent="0.35">
      <c r="A555" t="s">
        <v>573</v>
      </c>
      <c r="B555" t="s">
        <v>10</v>
      </c>
      <c r="C555" t="s">
        <v>68</v>
      </c>
      <c r="D555" t="s">
        <v>3611</v>
      </c>
      <c r="E555" t="s">
        <v>3613</v>
      </c>
      <c r="F555">
        <v>44764</v>
      </c>
      <c r="G555">
        <v>44782</v>
      </c>
      <c r="H555" t="s">
        <v>12</v>
      </c>
      <c r="I555" t="s">
        <v>12</v>
      </c>
      <c r="J555" t="s">
        <v>13</v>
      </c>
      <c r="K555">
        <v>35.58</v>
      </c>
      <c r="L555">
        <v>600</v>
      </c>
      <c r="M555" t="s">
        <v>14</v>
      </c>
      <c r="N555">
        <v>300</v>
      </c>
      <c r="O555" t="s">
        <v>14</v>
      </c>
      <c r="P555">
        <v>1</v>
      </c>
      <c r="Q555" s="1">
        <v>1.8</v>
      </c>
      <c r="R555" s="1">
        <v>2.6999999999999997</v>
      </c>
      <c r="S555" s="1">
        <v>2.25</v>
      </c>
    </row>
    <row r="556" spans="1:19" hidden="1" x14ac:dyDescent="0.35">
      <c r="A556" t="s">
        <v>574</v>
      </c>
      <c r="B556" t="s">
        <v>10</v>
      </c>
      <c r="C556" t="s">
        <v>68</v>
      </c>
      <c r="D556" t="s">
        <v>3615</v>
      </c>
      <c r="E556" t="s">
        <v>3614</v>
      </c>
      <c r="F556">
        <v>44761</v>
      </c>
      <c r="G556">
        <v>44778</v>
      </c>
      <c r="H556" t="s">
        <v>12</v>
      </c>
      <c r="I556" t="s">
        <v>12</v>
      </c>
      <c r="J556" t="s">
        <v>13</v>
      </c>
      <c r="K556">
        <v>35.58</v>
      </c>
      <c r="L556">
        <v>600</v>
      </c>
      <c r="M556" t="s">
        <v>14</v>
      </c>
      <c r="N556">
        <v>300</v>
      </c>
      <c r="O556" t="s">
        <v>14</v>
      </c>
      <c r="P556">
        <v>1</v>
      </c>
      <c r="Q556" s="1">
        <v>1.7000000000000002</v>
      </c>
      <c r="R556" s="1">
        <v>2.5499999999999998</v>
      </c>
      <c r="S556" s="1">
        <v>2.125</v>
      </c>
    </row>
    <row r="557" spans="1:19" hidden="1" x14ac:dyDescent="0.35">
      <c r="A557" t="s">
        <v>575</v>
      </c>
      <c r="B557" t="s">
        <v>10</v>
      </c>
      <c r="C557" t="s">
        <v>68</v>
      </c>
      <c r="D557" t="s">
        <v>3611</v>
      </c>
      <c r="E557" t="s">
        <v>3612</v>
      </c>
      <c r="F557">
        <v>44759</v>
      </c>
      <c r="G557">
        <v>44772</v>
      </c>
      <c r="H557" t="s">
        <v>12</v>
      </c>
      <c r="I557" t="s">
        <v>12</v>
      </c>
      <c r="J557" t="s">
        <v>13</v>
      </c>
      <c r="K557">
        <v>35.56</v>
      </c>
      <c r="L557">
        <v>600</v>
      </c>
      <c r="M557" t="s">
        <v>14</v>
      </c>
      <c r="N557">
        <v>300</v>
      </c>
      <c r="O557" t="s">
        <v>14</v>
      </c>
      <c r="P557">
        <v>1</v>
      </c>
      <c r="Q557" s="1">
        <v>1.3</v>
      </c>
      <c r="R557" s="1">
        <v>1.95</v>
      </c>
      <c r="S557" s="1">
        <v>1.625</v>
      </c>
    </row>
    <row r="558" spans="1:19" hidden="1" x14ac:dyDescent="0.35">
      <c r="A558" t="s">
        <v>576</v>
      </c>
      <c r="B558" t="s">
        <v>10</v>
      </c>
      <c r="C558" t="s">
        <v>68</v>
      </c>
      <c r="D558" t="s">
        <v>3615</v>
      </c>
      <c r="E558" t="s">
        <v>3612</v>
      </c>
      <c r="F558">
        <v>44759</v>
      </c>
      <c r="G558">
        <v>44772</v>
      </c>
      <c r="H558" t="s">
        <v>12</v>
      </c>
      <c r="I558" t="s">
        <v>12</v>
      </c>
      <c r="J558" t="s">
        <v>13</v>
      </c>
      <c r="K558">
        <v>35.58</v>
      </c>
      <c r="L558">
        <v>600</v>
      </c>
      <c r="M558" t="s">
        <v>14</v>
      </c>
      <c r="N558">
        <v>300</v>
      </c>
      <c r="O558" t="s">
        <v>14</v>
      </c>
      <c r="P558">
        <v>1</v>
      </c>
      <c r="Q558" s="1">
        <v>1.3</v>
      </c>
      <c r="R558" s="1">
        <v>1.95</v>
      </c>
      <c r="S558" s="1">
        <v>1.625</v>
      </c>
    </row>
    <row r="559" spans="1:19" hidden="1" x14ac:dyDescent="0.35">
      <c r="A559" t="s">
        <v>577</v>
      </c>
      <c r="B559" t="s">
        <v>10</v>
      </c>
      <c r="C559" t="s">
        <v>68</v>
      </c>
      <c r="D559" t="s">
        <v>3620</v>
      </c>
      <c r="E559" t="s">
        <v>3614</v>
      </c>
      <c r="F559">
        <v>44764</v>
      </c>
      <c r="G559">
        <v>44778</v>
      </c>
      <c r="H559" t="s">
        <v>12</v>
      </c>
      <c r="I559" t="s">
        <v>12</v>
      </c>
      <c r="J559" t="s">
        <v>13</v>
      </c>
      <c r="K559">
        <v>35.520000000000003</v>
      </c>
      <c r="L559">
        <v>600</v>
      </c>
      <c r="M559" t="s">
        <v>14</v>
      </c>
      <c r="N559">
        <v>300</v>
      </c>
      <c r="O559" t="s">
        <v>14</v>
      </c>
      <c r="P559">
        <v>1</v>
      </c>
      <c r="Q559" s="1">
        <v>1.4000000000000001</v>
      </c>
      <c r="R559" s="1">
        <v>2.1</v>
      </c>
      <c r="S559" s="1">
        <v>1.75</v>
      </c>
    </row>
    <row r="560" spans="1:19" hidden="1" x14ac:dyDescent="0.35">
      <c r="A560" t="s">
        <v>578</v>
      </c>
      <c r="B560" t="s">
        <v>10</v>
      </c>
      <c r="C560" t="s">
        <v>68</v>
      </c>
      <c r="D560" t="s">
        <v>3611</v>
      </c>
      <c r="E560" t="s">
        <v>3613</v>
      </c>
      <c r="F560">
        <v>44758</v>
      </c>
      <c r="G560">
        <v>44774</v>
      </c>
      <c r="H560" t="s">
        <v>12</v>
      </c>
      <c r="I560" t="s">
        <v>12</v>
      </c>
      <c r="J560" t="s">
        <v>13</v>
      </c>
      <c r="K560">
        <v>35.56</v>
      </c>
      <c r="L560">
        <v>600</v>
      </c>
      <c r="M560" t="s">
        <v>14</v>
      </c>
      <c r="N560">
        <v>300</v>
      </c>
      <c r="O560" t="s">
        <v>14</v>
      </c>
      <c r="P560">
        <v>1</v>
      </c>
      <c r="Q560" s="1">
        <v>1.6</v>
      </c>
      <c r="R560" s="1">
        <v>2.4</v>
      </c>
      <c r="S560" s="1">
        <v>2</v>
      </c>
    </row>
    <row r="561" spans="1:19" hidden="1" x14ac:dyDescent="0.35">
      <c r="A561" t="s">
        <v>579</v>
      </c>
      <c r="B561" t="s">
        <v>10</v>
      </c>
      <c r="C561" t="s">
        <v>68</v>
      </c>
      <c r="D561" t="s">
        <v>3611</v>
      </c>
      <c r="E561" t="s">
        <v>3612</v>
      </c>
      <c r="F561">
        <v>44752</v>
      </c>
      <c r="G561">
        <v>44767</v>
      </c>
      <c r="H561" t="s">
        <v>12</v>
      </c>
      <c r="I561" t="s">
        <v>12</v>
      </c>
      <c r="J561" t="s">
        <v>13</v>
      </c>
      <c r="K561">
        <v>35.54</v>
      </c>
      <c r="L561">
        <v>600</v>
      </c>
      <c r="M561" t="s">
        <v>14</v>
      </c>
      <c r="N561">
        <v>300</v>
      </c>
      <c r="O561" t="s">
        <v>14</v>
      </c>
      <c r="P561">
        <v>1</v>
      </c>
      <c r="Q561" s="1">
        <v>1.5</v>
      </c>
      <c r="R561" s="1">
        <v>2.25</v>
      </c>
      <c r="S561" s="1">
        <v>1.875</v>
      </c>
    </row>
    <row r="562" spans="1:19" hidden="1" x14ac:dyDescent="0.35">
      <c r="A562" t="s">
        <v>580</v>
      </c>
      <c r="B562" t="s">
        <v>10</v>
      </c>
      <c r="C562" t="s">
        <v>68</v>
      </c>
      <c r="D562" t="s">
        <v>3615</v>
      </c>
      <c r="E562" t="s">
        <v>3613</v>
      </c>
      <c r="F562">
        <v>44748</v>
      </c>
      <c r="G562">
        <v>44764</v>
      </c>
      <c r="H562" t="s">
        <v>12</v>
      </c>
      <c r="I562" t="s">
        <v>12</v>
      </c>
      <c r="J562" t="s">
        <v>13</v>
      </c>
      <c r="K562">
        <v>35.64</v>
      </c>
      <c r="L562">
        <v>600</v>
      </c>
      <c r="M562" t="s">
        <v>14</v>
      </c>
      <c r="N562">
        <v>300</v>
      </c>
      <c r="O562" t="s">
        <v>14</v>
      </c>
      <c r="P562">
        <v>1</v>
      </c>
      <c r="Q562" s="1">
        <v>1.6</v>
      </c>
      <c r="R562" s="1">
        <v>2.4</v>
      </c>
      <c r="S562" s="1">
        <v>2</v>
      </c>
    </row>
    <row r="563" spans="1:19" hidden="1" x14ac:dyDescent="0.35">
      <c r="A563" t="s">
        <v>581</v>
      </c>
      <c r="B563" t="s">
        <v>10</v>
      </c>
      <c r="C563" t="s">
        <v>68</v>
      </c>
      <c r="D563" t="s">
        <v>3620</v>
      </c>
      <c r="E563" t="s">
        <v>3613</v>
      </c>
      <c r="F563">
        <v>44748</v>
      </c>
      <c r="G563">
        <v>44765</v>
      </c>
      <c r="H563" t="s">
        <v>12</v>
      </c>
      <c r="I563" t="s">
        <v>12</v>
      </c>
      <c r="J563" t="s">
        <v>13</v>
      </c>
      <c r="K563">
        <v>35.619999999999997</v>
      </c>
      <c r="L563">
        <v>600</v>
      </c>
      <c r="M563" t="s">
        <v>14</v>
      </c>
      <c r="N563">
        <v>300</v>
      </c>
      <c r="O563" t="s">
        <v>14</v>
      </c>
      <c r="P563">
        <v>1</v>
      </c>
      <c r="Q563" s="1">
        <v>1.7000000000000002</v>
      </c>
      <c r="R563" s="1">
        <v>2.5499999999999998</v>
      </c>
      <c r="S563" s="1">
        <v>2.125</v>
      </c>
    </row>
    <row r="564" spans="1:19" hidden="1" x14ac:dyDescent="0.35">
      <c r="A564" t="s">
        <v>582</v>
      </c>
      <c r="B564" t="s">
        <v>10</v>
      </c>
      <c r="C564" t="s">
        <v>68</v>
      </c>
      <c r="D564" t="s">
        <v>3615</v>
      </c>
      <c r="E564" t="s">
        <v>3617</v>
      </c>
      <c r="F564">
        <v>44748</v>
      </c>
      <c r="G564">
        <v>44764</v>
      </c>
      <c r="H564" t="s">
        <v>12</v>
      </c>
      <c r="I564" t="s">
        <v>583</v>
      </c>
      <c r="J564" t="s">
        <v>13</v>
      </c>
      <c r="K564">
        <v>35.44</v>
      </c>
      <c r="L564">
        <v>600</v>
      </c>
      <c r="M564" t="s">
        <v>14</v>
      </c>
      <c r="N564">
        <v>300</v>
      </c>
      <c r="O564" t="s">
        <v>14</v>
      </c>
      <c r="P564">
        <v>1</v>
      </c>
      <c r="Q564" s="1">
        <v>1.6</v>
      </c>
      <c r="R564" s="1">
        <v>2.4</v>
      </c>
      <c r="S564" s="1">
        <v>2</v>
      </c>
    </row>
    <row r="565" spans="1:19" hidden="1" x14ac:dyDescent="0.35">
      <c r="A565" t="s">
        <v>584</v>
      </c>
      <c r="B565" t="s">
        <v>10</v>
      </c>
      <c r="C565" t="s">
        <v>68</v>
      </c>
      <c r="D565" t="s">
        <v>3620</v>
      </c>
      <c r="E565" t="s">
        <v>3614</v>
      </c>
      <c r="F565">
        <v>44753</v>
      </c>
      <c r="G565">
        <v>44767</v>
      </c>
      <c r="H565" t="s">
        <v>12</v>
      </c>
      <c r="I565" t="s">
        <v>12</v>
      </c>
      <c r="J565" t="s">
        <v>13</v>
      </c>
      <c r="K565">
        <v>35.44</v>
      </c>
      <c r="L565">
        <v>600</v>
      </c>
      <c r="M565" t="s">
        <v>14</v>
      </c>
      <c r="N565">
        <v>300</v>
      </c>
      <c r="O565" t="s">
        <v>14</v>
      </c>
      <c r="P565">
        <v>1</v>
      </c>
      <c r="Q565" s="1">
        <v>1.4000000000000001</v>
      </c>
      <c r="R565" s="1">
        <v>2.1</v>
      </c>
      <c r="S565" s="1">
        <v>1.75</v>
      </c>
    </row>
    <row r="566" spans="1:19" hidden="1" x14ac:dyDescent="0.35">
      <c r="A566" t="s">
        <v>585</v>
      </c>
      <c r="B566" t="s">
        <v>10</v>
      </c>
      <c r="C566" t="s">
        <v>68</v>
      </c>
      <c r="D566" t="s">
        <v>3615</v>
      </c>
      <c r="E566" t="s">
        <v>3613</v>
      </c>
      <c r="F566">
        <v>44753</v>
      </c>
      <c r="G566">
        <v>44767</v>
      </c>
      <c r="H566" t="s">
        <v>12</v>
      </c>
      <c r="I566" t="s">
        <v>12</v>
      </c>
      <c r="J566" t="s">
        <v>13</v>
      </c>
      <c r="K566">
        <v>35.46</v>
      </c>
      <c r="L566">
        <v>600</v>
      </c>
      <c r="M566" t="s">
        <v>14</v>
      </c>
      <c r="N566">
        <v>300</v>
      </c>
      <c r="O566" t="s">
        <v>14</v>
      </c>
      <c r="P566">
        <v>1</v>
      </c>
      <c r="Q566" s="1">
        <v>1.4000000000000001</v>
      </c>
      <c r="R566" s="1">
        <v>2.1</v>
      </c>
      <c r="S566" s="1">
        <v>1.75</v>
      </c>
    </row>
    <row r="567" spans="1:19" hidden="1" x14ac:dyDescent="0.35">
      <c r="A567" t="s">
        <v>586</v>
      </c>
      <c r="B567" t="s">
        <v>10</v>
      </c>
      <c r="C567" t="s">
        <v>68</v>
      </c>
      <c r="D567" t="s">
        <v>3616</v>
      </c>
      <c r="E567" t="s">
        <v>3614</v>
      </c>
      <c r="F567">
        <v>44763</v>
      </c>
      <c r="G567">
        <v>44777</v>
      </c>
      <c r="H567" t="s">
        <v>12</v>
      </c>
      <c r="I567" t="s">
        <v>12</v>
      </c>
      <c r="J567" t="s">
        <v>13</v>
      </c>
      <c r="K567">
        <v>35.619999999999997</v>
      </c>
      <c r="L567">
        <v>600</v>
      </c>
      <c r="M567" t="s">
        <v>14</v>
      </c>
      <c r="N567">
        <v>300</v>
      </c>
      <c r="O567" t="s">
        <v>14</v>
      </c>
      <c r="P567">
        <v>1</v>
      </c>
      <c r="Q567" s="1">
        <v>1.4000000000000001</v>
      </c>
      <c r="R567" s="1">
        <v>2.1</v>
      </c>
      <c r="S567" s="1">
        <v>1.75</v>
      </c>
    </row>
    <row r="568" spans="1:19" hidden="1" x14ac:dyDescent="0.35">
      <c r="A568" t="s">
        <v>587</v>
      </c>
      <c r="B568" t="s">
        <v>10</v>
      </c>
      <c r="C568" t="s">
        <v>68</v>
      </c>
      <c r="D568" t="s">
        <v>3619</v>
      </c>
      <c r="E568" t="s">
        <v>3618</v>
      </c>
      <c r="F568">
        <v>44763</v>
      </c>
      <c r="G568">
        <v>44778</v>
      </c>
      <c r="H568" t="s">
        <v>12</v>
      </c>
      <c r="I568" t="s">
        <v>12</v>
      </c>
      <c r="J568" t="s">
        <v>13</v>
      </c>
      <c r="K568">
        <v>35.56</v>
      </c>
      <c r="L568">
        <v>600</v>
      </c>
      <c r="M568" t="s">
        <v>14</v>
      </c>
      <c r="N568">
        <v>300</v>
      </c>
      <c r="O568" t="s">
        <v>14</v>
      </c>
      <c r="P568">
        <v>1</v>
      </c>
      <c r="Q568" s="1">
        <v>1.5</v>
      </c>
      <c r="R568" s="1">
        <v>2.25</v>
      </c>
      <c r="S568" s="1">
        <v>1.875</v>
      </c>
    </row>
    <row r="569" spans="1:19" hidden="1" x14ac:dyDescent="0.35">
      <c r="A569" t="s">
        <v>588</v>
      </c>
      <c r="B569" t="s">
        <v>10</v>
      </c>
      <c r="C569" t="s">
        <v>68</v>
      </c>
      <c r="D569" t="s">
        <v>3620</v>
      </c>
      <c r="E569" t="s">
        <v>3617</v>
      </c>
      <c r="F569">
        <v>44762</v>
      </c>
      <c r="G569">
        <v>44776</v>
      </c>
      <c r="H569" t="s">
        <v>12</v>
      </c>
      <c r="I569" t="s">
        <v>12</v>
      </c>
      <c r="J569" t="s">
        <v>13</v>
      </c>
      <c r="K569">
        <v>35.520000000000003</v>
      </c>
      <c r="L569">
        <v>600</v>
      </c>
      <c r="M569" t="s">
        <v>14</v>
      </c>
      <c r="N569">
        <v>300</v>
      </c>
      <c r="O569" t="s">
        <v>14</v>
      </c>
      <c r="P569">
        <v>1</v>
      </c>
      <c r="Q569" s="1">
        <v>1.4000000000000001</v>
      </c>
      <c r="R569" s="1">
        <v>2.1</v>
      </c>
      <c r="S569" s="1">
        <v>1.75</v>
      </c>
    </row>
    <row r="570" spans="1:19" hidden="1" x14ac:dyDescent="0.35">
      <c r="A570" t="s">
        <v>589</v>
      </c>
      <c r="B570" t="s">
        <v>10</v>
      </c>
      <c r="C570" t="s">
        <v>68</v>
      </c>
      <c r="D570" t="s">
        <v>3620</v>
      </c>
      <c r="E570" t="s">
        <v>3613</v>
      </c>
      <c r="F570">
        <v>44761</v>
      </c>
      <c r="G570">
        <v>44778</v>
      </c>
      <c r="H570" t="s">
        <v>12</v>
      </c>
      <c r="I570" t="s">
        <v>12</v>
      </c>
      <c r="J570" t="s">
        <v>13</v>
      </c>
      <c r="K570">
        <v>35.64</v>
      </c>
      <c r="L570">
        <v>600</v>
      </c>
      <c r="M570" t="s">
        <v>14</v>
      </c>
      <c r="N570">
        <v>300</v>
      </c>
      <c r="O570" t="s">
        <v>14</v>
      </c>
      <c r="P570">
        <v>1</v>
      </c>
      <c r="Q570" s="1">
        <v>1.7000000000000002</v>
      </c>
      <c r="R570" s="1">
        <v>2.5499999999999998</v>
      </c>
      <c r="S570" s="1">
        <v>2.125</v>
      </c>
    </row>
    <row r="571" spans="1:19" hidden="1" x14ac:dyDescent="0.35">
      <c r="A571" t="s">
        <v>590</v>
      </c>
      <c r="B571" t="s">
        <v>10</v>
      </c>
      <c r="C571" t="s">
        <v>68</v>
      </c>
      <c r="D571" t="s">
        <v>3620</v>
      </c>
      <c r="E571" t="s">
        <v>3613</v>
      </c>
      <c r="F571">
        <v>44763</v>
      </c>
      <c r="G571">
        <v>44780</v>
      </c>
      <c r="H571" t="s">
        <v>12</v>
      </c>
      <c r="I571" t="s">
        <v>12</v>
      </c>
      <c r="J571" t="s">
        <v>13</v>
      </c>
      <c r="K571">
        <v>35.54</v>
      </c>
      <c r="L571">
        <v>600</v>
      </c>
      <c r="M571" t="s">
        <v>14</v>
      </c>
      <c r="N571">
        <v>300</v>
      </c>
      <c r="O571" t="s">
        <v>14</v>
      </c>
      <c r="P571">
        <v>1</v>
      </c>
      <c r="Q571" s="1">
        <v>1.7000000000000002</v>
      </c>
      <c r="R571" s="1">
        <v>2.5499999999999998</v>
      </c>
      <c r="S571" s="1">
        <v>2.125</v>
      </c>
    </row>
    <row r="572" spans="1:19" hidden="1" x14ac:dyDescent="0.35">
      <c r="A572" t="s">
        <v>591</v>
      </c>
      <c r="B572" t="s">
        <v>10</v>
      </c>
      <c r="C572" t="s">
        <v>68</v>
      </c>
      <c r="D572" t="s">
        <v>3616</v>
      </c>
      <c r="E572" t="s">
        <v>3618</v>
      </c>
      <c r="F572">
        <v>44763</v>
      </c>
      <c r="G572">
        <v>44780</v>
      </c>
      <c r="H572" t="s">
        <v>12</v>
      </c>
      <c r="I572" t="s">
        <v>12</v>
      </c>
      <c r="J572" t="s">
        <v>13</v>
      </c>
      <c r="K572">
        <v>35.56</v>
      </c>
      <c r="L572">
        <v>600</v>
      </c>
      <c r="M572" t="s">
        <v>14</v>
      </c>
      <c r="N572">
        <v>300</v>
      </c>
      <c r="O572" t="s">
        <v>14</v>
      </c>
      <c r="P572">
        <v>1</v>
      </c>
      <c r="Q572" s="1">
        <v>1.7000000000000002</v>
      </c>
      <c r="R572" s="1">
        <v>2.5499999999999998</v>
      </c>
      <c r="S572" s="1">
        <v>2.125</v>
      </c>
    </row>
    <row r="573" spans="1:19" hidden="1" x14ac:dyDescent="0.35">
      <c r="A573" t="s">
        <v>592</v>
      </c>
      <c r="B573" t="s">
        <v>10</v>
      </c>
      <c r="C573" t="s">
        <v>68</v>
      </c>
      <c r="D573" t="s">
        <v>3619</v>
      </c>
      <c r="E573" t="s">
        <v>3612</v>
      </c>
      <c r="F573">
        <v>44760</v>
      </c>
      <c r="G573">
        <v>44778</v>
      </c>
      <c r="H573" t="s">
        <v>12</v>
      </c>
      <c r="I573" t="s">
        <v>12</v>
      </c>
      <c r="J573" t="s">
        <v>13</v>
      </c>
      <c r="K573">
        <v>35.700000000000003</v>
      </c>
      <c r="L573">
        <v>600</v>
      </c>
      <c r="M573" t="s">
        <v>14</v>
      </c>
      <c r="N573">
        <v>300</v>
      </c>
      <c r="O573" t="s">
        <v>14</v>
      </c>
      <c r="P573">
        <v>1</v>
      </c>
      <c r="Q573" s="1">
        <v>1.8</v>
      </c>
      <c r="R573" s="1">
        <v>2.6999999999999997</v>
      </c>
      <c r="S573" s="1">
        <v>2.25</v>
      </c>
    </row>
    <row r="574" spans="1:19" hidden="1" x14ac:dyDescent="0.35">
      <c r="A574" t="s">
        <v>593</v>
      </c>
      <c r="B574" t="s">
        <v>10</v>
      </c>
      <c r="C574" t="s">
        <v>68</v>
      </c>
      <c r="D574" t="s">
        <v>3620</v>
      </c>
      <c r="E574" t="s">
        <v>3612</v>
      </c>
      <c r="F574">
        <v>44760</v>
      </c>
      <c r="G574">
        <v>44778</v>
      </c>
      <c r="H574" t="s">
        <v>12</v>
      </c>
      <c r="I574" t="s">
        <v>12</v>
      </c>
      <c r="J574" t="s">
        <v>13</v>
      </c>
      <c r="K574">
        <v>35.6</v>
      </c>
      <c r="L574">
        <v>600</v>
      </c>
      <c r="M574" t="s">
        <v>14</v>
      </c>
      <c r="N574">
        <v>300</v>
      </c>
      <c r="O574" t="s">
        <v>14</v>
      </c>
      <c r="P574">
        <v>1</v>
      </c>
      <c r="Q574" s="1">
        <v>1.8</v>
      </c>
      <c r="R574" s="1">
        <v>2.6999999999999997</v>
      </c>
      <c r="S574" s="1">
        <v>2.25</v>
      </c>
    </row>
    <row r="575" spans="1:19" hidden="1" x14ac:dyDescent="0.35">
      <c r="A575" t="s">
        <v>594</v>
      </c>
      <c r="B575" t="s">
        <v>10</v>
      </c>
      <c r="C575" t="s">
        <v>68</v>
      </c>
      <c r="D575" t="s">
        <v>3620</v>
      </c>
      <c r="E575" t="s">
        <v>3612</v>
      </c>
      <c r="F575">
        <v>44767</v>
      </c>
      <c r="G575">
        <v>44783</v>
      </c>
      <c r="H575" t="s">
        <v>12</v>
      </c>
      <c r="I575" t="s">
        <v>12</v>
      </c>
      <c r="J575" t="s">
        <v>13</v>
      </c>
      <c r="K575">
        <v>35.58</v>
      </c>
      <c r="L575">
        <v>600</v>
      </c>
      <c r="M575" t="s">
        <v>14</v>
      </c>
      <c r="N575">
        <v>300</v>
      </c>
      <c r="O575" t="s">
        <v>14</v>
      </c>
      <c r="P575">
        <v>1</v>
      </c>
      <c r="Q575" s="1">
        <v>1.6</v>
      </c>
      <c r="R575" s="1">
        <v>2.4</v>
      </c>
      <c r="S575" s="1">
        <v>2</v>
      </c>
    </row>
    <row r="576" spans="1:19" hidden="1" x14ac:dyDescent="0.35">
      <c r="A576" t="s">
        <v>595</v>
      </c>
      <c r="B576" t="s">
        <v>10</v>
      </c>
      <c r="C576" t="s">
        <v>68</v>
      </c>
      <c r="D576" t="s">
        <v>3611</v>
      </c>
      <c r="E576" t="s">
        <v>3617</v>
      </c>
      <c r="F576">
        <v>44758</v>
      </c>
      <c r="G576">
        <v>44772</v>
      </c>
      <c r="H576" t="s">
        <v>12</v>
      </c>
      <c r="I576" t="s">
        <v>12</v>
      </c>
      <c r="J576" t="s">
        <v>13</v>
      </c>
      <c r="K576">
        <v>35.56</v>
      </c>
      <c r="L576">
        <v>600</v>
      </c>
      <c r="M576" t="s">
        <v>14</v>
      </c>
      <c r="N576">
        <v>300</v>
      </c>
      <c r="O576" t="s">
        <v>14</v>
      </c>
      <c r="P576">
        <v>1</v>
      </c>
      <c r="Q576" s="1">
        <v>1.4000000000000001</v>
      </c>
      <c r="R576" s="1">
        <v>2.1</v>
      </c>
      <c r="S576" s="1">
        <v>1.75</v>
      </c>
    </row>
    <row r="577" spans="1:19" hidden="1" x14ac:dyDescent="0.35">
      <c r="A577" t="s">
        <v>596</v>
      </c>
      <c r="B577" t="s">
        <v>10</v>
      </c>
      <c r="C577" t="s">
        <v>68</v>
      </c>
      <c r="D577" t="s">
        <v>3620</v>
      </c>
      <c r="E577" t="s">
        <v>3617</v>
      </c>
      <c r="F577">
        <v>44759</v>
      </c>
      <c r="G577">
        <v>44775</v>
      </c>
      <c r="H577" t="s">
        <v>12</v>
      </c>
      <c r="I577" t="s">
        <v>12</v>
      </c>
      <c r="J577" t="s">
        <v>13</v>
      </c>
      <c r="K577">
        <v>35.479999999999997</v>
      </c>
      <c r="L577">
        <v>600</v>
      </c>
      <c r="M577" t="s">
        <v>14</v>
      </c>
      <c r="N577">
        <v>300</v>
      </c>
      <c r="O577" t="s">
        <v>14</v>
      </c>
      <c r="P577">
        <v>1</v>
      </c>
      <c r="Q577" s="1">
        <v>1.6</v>
      </c>
      <c r="R577" s="1">
        <v>2.4</v>
      </c>
      <c r="S577" s="1">
        <v>2</v>
      </c>
    </row>
    <row r="578" spans="1:19" hidden="1" x14ac:dyDescent="0.35">
      <c r="A578" t="s">
        <v>597</v>
      </c>
      <c r="B578" t="s">
        <v>10</v>
      </c>
      <c r="C578" t="s">
        <v>68</v>
      </c>
      <c r="D578" t="s">
        <v>3616</v>
      </c>
      <c r="E578" t="s">
        <v>3618</v>
      </c>
      <c r="F578">
        <v>44764</v>
      </c>
      <c r="G578">
        <v>44779</v>
      </c>
      <c r="H578" t="s">
        <v>12</v>
      </c>
      <c r="I578" t="s">
        <v>12</v>
      </c>
      <c r="J578" t="s">
        <v>13</v>
      </c>
      <c r="K578">
        <v>35.479999999999997</v>
      </c>
      <c r="L578">
        <v>600</v>
      </c>
      <c r="M578" t="s">
        <v>14</v>
      </c>
      <c r="N578">
        <v>300</v>
      </c>
      <c r="O578" t="s">
        <v>14</v>
      </c>
      <c r="P578">
        <v>1</v>
      </c>
      <c r="Q578" s="1">
        <v>1.5</v>
      </c>
      <c r="R578" s="1">
        <v>2.25</v>
      </c>
      <c r="S578" s="1">
        <v>1.875</v>
      </c>
    </row>
    <row r="579" spans="1:19" hidden="1" x14ac:dyDescent="0.35">
      <c r="A579" t="s">
        <v>598</v>
      </c>
      <c r="B579" t="s">
        <v>10</v>
      </c>
      <c r="C579" t="s">
        <v>68</v>
      </c>
      <c r="D579" t="s">
        <v>3615</v>
      </c>
      <c r="E579" t="s">
        <v>3613</v>
      </c>
      <c r="F579">
        <v>44764</v>
      </c>
      <c r="G579">
        <v>44778</v>
      </c>
      <c r="H579" t="s">
        <v>12</v>
      </c>
      <c r="I579" t="s">
        <v>12</v>
      </c>
      <c r="J579" t="s">
        <v>13</v>
      </c>
      <c r="K579">
        <v>35.6</v>
      </c>
      <c r="L579">
        <v>600</v>
      </c>
      <c r="M579" t="s">
        <v>14</v>
      </c>
      <c r="N579">
        <v>300</v>
      </c>
      <c r="O579" t="s">
        <v>14</v>
      </c>
      <c r="P579">
        <v>1</v>
      </c>
      <c r="Q579" s="1">
        <v>1.4000000000000001</v>
      </c>
      <c r="R579" s="1">
        <v>2.1</v>
      </c>
      <c r="S579" s="1">
        <v>1.75</v>
      </c>
    </row>
    <row r="580" spans="1:19" hidden="1" x14ac:dyDescent="0.35">
      <c r="A580" t="s">
        <v>599</v>
      </c>
      <c r="B580" t="s">
        <v>10</v>
      </c>
      <c r="C580" t="s">
        <v>68</v>
      </c>
      <c r="D580" t="s">
        <v>3616</v>
      </c>
      <c r="E580" t="s">
        <v>3618</v>
      </c>
      <c r="F580">
        <v>44765</v>
      </c>
      <c r="G580">
        <v>44780</v>
      </c>
      <c r="H580" t="s">
        <v>12</v>
      </c>
      <c r="I580" t="s">
        <v>12</v>
      </c>
      <c r="J580" t="s">
        <v>13</v>
      </c>
      <c r="K580">
        <v>35.619999999999997</v>
      </c>
      <c r="L580">
        <v>600</v>
      </c>
      <c r="M580" t="s">
        <v>14</v>
      </c>
      <c r="N580">
        <v>300</v>
      </c>
      <c r="O580" t="s">
        <v>14</v>
      </c>
      <c r="P580">
        <v>1</v>
      </c>
      <c r="Q580" s="1">
        <v>1.5</v>
      </c>
      <c r="R580" s="1">
        <v>2.25</v>
      </c>
      <c r="S580" s="1">
        <v>1.875</v>
      </c>
    </row>
    <row r="581" spans="1:19" hidden="1" x14ac:dyDescent="0.35">
      <c r="A581" t="s">
        <v>600</v>
      </c>
      <c r="B581" t="s">
        <v>10</v>
      </c>
      <c r="C581" t="s">
        <v>68</v>
      </c>
      <c r="D581" t="s">
        <v>3611</v>
      </c>
      <c r="E581" t="s">
        <v>3618</v>
      </c>
      <c r="F581">
        <v>44770</v>
      </c>
      <c r="G581">
        <v>44784</v>
      </c>
      <c r="H581" t="s">
        <v>12</v>
      </c>
      <c r="I581" t="s">
        <v>12</v>
      </c>
      <c r="J581" t="s">
        <v>13</v>
      </c>
      <c r="K581">
        <v>35.58</v>
      </c>
      <c r="L581">
        <v>600</v>
      </c>
      <c r="M581" t="s">
        <v>14</v>
      </c>
      <c r="N581">
        <v>300</v>
      </c>
      <c r="O581" t="s">
        <v>14</v>
      </c>
      <c r="P581">
        <v>1</v>
      </c>
      <c r="Q581" s="1">
        <v>1.4000000000000001</v>
      </c>
      <c r="R581" s="1">
        <v>2.1</v>
      </c>
      <c r="S581" s="1">
        <v>1.75</v>
      </c>
    </row>
    <row r="582" spans="1:19" hidden="1" x14ac:dyDescent="0.35">
      <c r="A582" t="s">
        <v>601</v>
      </c>
      <c r="B582" t="s">
        <v>10</v>
      </c>
      <c r="C582" t="s">
        <v>68</v>
      </c>
      <c r="D582" t="s">
        <v>3615</v>
      </c>
      <c r="E582" t="s">
        <v>3617</v>
      </c>
      <c r="F582">
        <v>44764</v>
      </c>
      <c r="G582">
        <v>44778</v>
      </c>
      <c r="H582" t="s">
        <v>12</v>
      </c>
      <c r="I582" t="s">
        <v>12</v>
      </c>
      <c r="J582" t="s">
        <v>13</v>
      </c>
      <c r="K582">
        <v>35.56</v>
      </c>
      <c r="L582">
        <v>600</v>
      </c>
      <c r="M582" t="s">
        <v>14</v>
      </c>
      <c r="N582">
        <v>300</v>
      </c>
      <c r="O582" t="s">
        <v>14</v>
      </c>
      <c r="P582">
        <v>1</v>
      </c>
      <c r="Q582" s="1">
        <v>1.4000000000000001</v>
      </c>
      <c r="R582" s="1">
        <v>2.1</v>
      </c>
      <c r="S582" s="1">
        <v>1.75</v>
      </c>
    </row>
    <row r="583" spans="1:19" hidden="1" x14ac:dyDescent="0.35">
      <c r="A583" t="s">
        <v>602</v>
      </c>
      <c r="B583" t="s">
        <v>10</v>
      </c>
      <c r="C583" t="s">
        <v>68</v>
      </c>
      <c r="D583" t="s">
        <v>3619</v>
      </c>
      <c r="E583" t="s">
        <v>3614</v>
      </c>
      <c r="F583">
        <v>44764</v>
      </c>
      <c r="G583">
        <v>44777</v>
      </c>
      <c r="H583" t="s">
        <v>12</v>
      </c>
      <c r="I583" t="s">
        <v>12</v>
      </c>
      <c r="J583" t="s">
        <v>13</v>
      </c>
      <c r="K583">
        <v>35.58</v>
      </c>
      <c r="L583">
        <v>600</v>
      </c>
      <c r="M583" t="s">
        <v>14</v>
      </c>
      <c r="N583">
        <v>300</v>
      </c>
      <c r="O583" t="s">
        <v>14</v>
      </c>
      <c r="P583">
        <v>1</v>
      </c>
      <c r="Q583" s="1">
        <v>1.3</v>
      </c>
      <c r="R583" s="1">
        <v>1.95</v>
      </c>
      <c r="S583" s="1">
        <v>1.625</v>
      </c>
    </row>
    <row r="584" spans="1:19" hidden="1" x14ac:dyDescent="0.35">
      <c r="A584" t="s">
        <v>603</v>
      </c>
      <c r="B584" t="s">
        <v>10</v>
      </c>
      <c r="C584" t="s">
        <v>68</v>
      </c>
      <c r="D584" t="s">
        <v>3619</v>
      </c>
      <c r="E584" t="s">
        <v>3613</v>
      </c>
      <c r="F584">
        <v>44768</v>
      </c>
      <c r="G584">
        <v>44782</v>
      </c>
      <c r="H584" t="s">
        <v>12</v>
      </c>
      <c r="I584" t="s">
        <v>12</v>
      </c>
      <c r="J584" t="s">
        <v>13</v>
      </c>
      <c r="K584">
        <v>35.58</v>
      </c>
      <c r="L584">
        <v>600</v>
      </c>
      <c r="M584" t="s">
        <v>14</v>
      </c>
      <c r="N584">
        <v>300</v>
      </c>
      <c r="O584" t="s">
        <v>14</v>
      </c>
      <c r="P584">
        <v>1</v>
      </c>
      <c r="Q584" s="1">
        <v>1.4000000000000001</v>
      </c>
      <c r="R584" s="1">
        <v>2.1</v>
      </c>
      <c r="S584" s="1">
        <v>1.75</v>
      </c>
    </row>
    <row r="585" spans="1:19" hidden="1" x14ac:dyDescent="0.35">
      <c r="A585" t="s">
        <v>604</v>
      </c>
      <c r="B585" t="s">
        <v>10</v>
      </c>
      <c r="C585" t="s">
        <v>68</v>
      </c>
      <c r="D585" t="s">
        <v>3620</v>
      </c>
      <c r="E585" t="s">
        <v>3612</v>
      </c>
      <c r="F585">
        <v>44768</v>
      </c>
      <c r="G585">
        <v>44783</v>
      </c>
      <c r="H585" t="s">
        <v>12</v>
      </c>
      <c r="I585" t="s">
        <v>12</v>
      </c>
      <c r="J585" t="s">
        <v>13</v>
      </c>
      <c r="K585">
        <v>35.520000000000003</v>
      </c>
      <c r="L585">
        <v>600</v>
      </c>
      <c r="M585" t="s">
        <v>14</v>
      </c>
      <c r="N585">
        <v>300</v>
      </c>
      <c r="O585" t="s">
        <v>14</v>
      </c>
      <c r="P585">
        <v>1</v>
      </c>
      <c r="Q585" s="1">
        <v>1.5</v>
      </c>
      <c r="R585" s="1">
        <v>2.25</v>
      </c>
      <c r="S585" s="1">
        <v>1.875</v>
      </c>
    </row>
    <row r="586" spans="1:19" hidden="1" x14ac:dyDescent="0.35">
      <c r="A586" t="s">
        <v>605</v>
      </c>
      <c r="B586" t="s">
        <v>10</v>
      </c>
      <c r="C586" t="s">
        <v>68</v>
      </c>
      <c r="D586" t="s">
        <v>3611</v>
      </c>
      <c r="E586" t="s">
        <v>3617</v>
      </c>
      <c r="F586">
        <v>44773</v>
      </c>
      <c r="G586">
        <v>44786</v>
      </c>
      <c r="H586" t="s">
        <v>12</v>
      </c>
      <c r="I586" t="s">
        <v>12</v>
      </c>
      <c r="J586" t="s">
        <v>13</v>
      </c>
      <c r="K586">
        <v>35.58</v>
      </c>
      <c r="L586">
        <v>600</v>
      </c>
      <c r="M586" t="s">
        <v>14</v>
      </c>
      <c r="N586">
        <v>300</v>
      </c>
      <c r="O586" t="s">
        <v>14</v>
      </c>
      <c r="P586">
        <v>1</v>
      </c>
      <c r="Q586" s="1">
        <v>1.3</v>
      </c>
      <c r="R586" s="1">
        <v>1.95</v>
      </c>
      <c r="S586" s="1">
        <v>1.625</v>
      </c>
    </row>
    <row r="587" spans="1:19" hidden="1" x14ac:dyDescent="0.35">
      <c r="A587" t="s">
        <v>606</v>
      </c>
      <c r="B587" t="s">
        <v>10</v>
      </c>
      <c r="C587" t="s">
        <v>68</v>
      </c>
      <c r="D587" t="s">
        <v>3620</v>
      </c>
      <c r="E587" t="s">
        <v>3617</v>
      </c>
      <c r="F587">
        <v>44763</v>
      </c>
      <c r="G587">
        <v>44778</v>
      </c>
      <c r="H587" t="s">
        <v>12</v>
      </c>
      <c r="I587" t="s">
        <v>12</v>
      </c>
      <c r="J587" t="s">
        <v>13</v>
      </c>
      <c r="K587">
        <v>35.54</v>
      </c>
      <c r="L587">
        <v>600</v>
      </c>
      <c r="M587" t="s">
        <v>14</v>
      </c>
      <c r="N587">
        <v>300</v>
      </c>
      <c r="O587" t="s">
        <v>14</v>
      </c>
      <c r="P587">
        <v>1</v>
      </c>
      <c r="Q587" s="1">
        <v>1.5</v>
      </c>
      <c r="R587" s="1">
        <v>2.25</v>
      </c>
      <c r="S587" s="1">
        <v>1.875</v>
      </c>
    </row>
    <row r="588" spans="1:19" hidden="1" x14ac:dyDescent="0.35">
      <c r="A588" t="s">
        <v>607</v>
      </c>
      <c r="B588" t="s">
        <v>10</v>
      </c>
      <c r="C588" t="s">
        <v>68</v>
      </c>
      <c r="D588" t="s">
        <v>3611</v>
      </c>
      <c r="E588" t="s">
        <v>3614</v>
      </c>
      <c r="F588">
        <v>44770</v>
      </c>
      <c r="G588">
        <v>44784</v>
      </c>
      <c r="H588" t="s">
        <v>12</v>
      </c>
      <c r="I588" t="s">
        <v>12</v>
      </c>
      <c r="J588" t="s">
        <v>13</v>
      </c>
      <c r="K588">
        <v>35.58</v>
      </c>
      <c r="L588">
        <v>600</v>
      </c>
      <c r="M588" t="s">
        <v>14</v>
      </c>
      <c r="N588">
        <v>300</v>
      </c>
      <c r="O588" t="s">
        <v>14</v>
      </c>
      <c r="P588">
        <v>1</v>
      </c>
      <c r="Q588" s="1">
        <v>1.4000000000000001</v>
      </c>
      <c r="R588" s="1">
        <v>2.1</v>
      </c>
      <c r="S588" s="1">
        <v>1.75</v>
      </c>
    </row>
    <row r="589" spans="1:19" hidden="1" x14ac:dyDescent="0.35">
      <c r="A589" t="s">
        <v>608</v>
      </c>
      <c r="B589" t="s">
        <v>10</v>
      </c>
      <c r="C589" t="s">
        <v>68</v>
      </c>
      <c r="D589" t="s">
        <v>3619</v>
      </c>
      <c r="E589" t="s">
        <v>3617</v>
      </c>
      <c r="F589">
        <v>44770</v>
      </c>
      <c r="G589">
        <v>44784</v>
      </c>
      <c r="H589" t="s">
        <v>12</v>
      </c>
      <c r="I589" t="s">
        <v>12</v>
      </c>
      <c r="J589" t="s">
        <v>13</v>
      </c>
      <c r="K589">
        <v>35.6</v>
      </c>
      <c r="L589">
        <v>600</v>
      </c>
      <c r="M589" t="s">
        <v>14</v>
      </c>
      <c r="N589">
        <v>300</v>
      </c>
      <c r="O589" t="s">
        <v>14</v>
      </c>
      <c r="P589">
        <v>1</v>
      </c>
      <c r="Q589" s="1">
        <v>1.4000000000000001</v>
      </c>
      <c r="R589" s="1">
        <v>2.1</v>
      </c>
      <c r="S589" s="1">
        <v>1.75</v>
      </c>
    </row>
    <row r="590" spans="1:19" hidden="1" x14ac:dyDescent="0.35">
      <c r="A590" t="s">
        <v>609</v>
      </c>
      <c r="B590" t="s">
        <v>10</v>
      </c>
      <c r="C590" t="s">
        <v>68</v>
      </c>
      <c r="D590" t="s">
        <v>3611</v>
      </c>
      <c r="E590" t="s">
        <v>3613</v>
      </c>
      <c r="F590">
        <v>44772</v>
      </c>
      <c r="G590">
        <v>44799</v>
      </c>
      <c r="H590" t="s">
        <v>12</v>
      </c>
      <c r="I590" t="s">
        <v>12</v>
      </c>
      <c r="J590" t="s">
        <v>13</v>
      </c>
      <c r="K590">
        <v>29.6</v>
      </c>
      <c r="L590">
        <v>600</v>
      </c>
      <c r="M590" t="s">
        <v>14</v>
      </c>
      <c r="N590">
        <v>300</v>
      </c>
      <c r="O590" t="s">
        <v>14</v>
      </c>
      <c r="P590">
        <v>1</v>
      </c>
      <c r="Q590" s="1">
        <v>2.7</v>
      </c>
      <c r="R590" s="1">
        <v>4.05</v>
      </c>
      <c r="S590" s="1">
        <v>3.375</v>
      </c>
    </row>
    <row r="591" spans="1:19" hidden="1" x14ac:dyDescent="0.35">
      <c r="A591" t="s">
        <v>610</v>
      </c>
      <c r="B591" t="s">
        <v>10</v>
      </c>
      <c r="C591" t="s">
        <v>68</v>
      </c>
      <c r="D591" t="s">
        <v>3619</v>
      </c>
      <c r="E591" t="s">
        <v>3617</v>
      </c>
      <c r="F591">
        <v>44774</v>
      </c>
      <c r="G591">
        <v>44799</v>
      </c>
      <c r="H591" t="s">
        <v>12</v>
      </c>
      <c r="I591" t="s">
        <v>12</v>
      </c>
      <c r="J591" t="s">
        <v>13</v>
      </c>
      <c r="K591">
        <v>29.7</v>
      </c>
      <c r="L591">
        <v>600</v>
      </c>
      <c r="M591" t="s">
        <v>14</v>
      </c>
      <c r="N591">
        <v>300</v>
      </c>
      <c r="O591" t="s">
        <v>14</v>
      </c>
      <c r="P591">
        <v>1</v>
      </c>
      <c r="Q591" s="1">
        <v>2.5</v>
      </c>
      <c r="R591" s="1">
        <v>3.75</v>
      </c>
      <c r="S591" s="1">
        <v>3.125</v>
      </c>
    </row>
    <row r="592" spans="1:19" hidden="1" x14ac:dyDescent="0.35">
      <c r="A592" t="s">
        <v>611</v>
      </c>
      <c r="B592" t="s">
        <v>10</v>
      </c>
      <c r="C592" t="s">
        <v>68</v>
      </c>
      <c r="D592" t="s">
        <v>3611</v>
      </c>
      <c r="E592" t="s">
        <v>3612</v>
      </c>
      <c r="F592">
        <v>44789</v>
      </c>
      <c r="G592">
        <v>44816</v>
      </c>
      <c r="H592" t="s">
        <v>12</v>
      </c>
      <c r="J592" t="s">
        <v>13</v>
      </c>
      <c r="K592">
        <v>29.5</v>
      </c>
      <c r="L592">
        <v>600</v>
      </c>
      <c r="M592" t="s">
        <v>14</v>
      </c>
      <c r="N592">
        <v>300</v>
      </c>
      <c r="O592" t="s">
        <v>14</v>
      </c>
      <c r="P592">
        <v>1</v>
      </c>
      <c r="Q592" s="1">
        <v>2.7</v>
      </c>
      <c r="R592" s="1">
        <v>4.05</v>
      </c>
      <c r="S592" s="1">
        <v>3.375</v>
      </c>
    </row>
    <row r="593" spans="1:19" hidden="1" x14ac:dyDescent="0.35">
      <c r="A593" t="s">
        <v>612</v>
      </c>
      <c r="B593" t="s">
        <v>10</v>
      </c>
      <c r="C593" t="s">
        <v>68</v>
      </c>
      <c r="D593" t="s">
        <v>3616</v>
      </c>
      <c r="E593" t="s">
        <v>3612</v>
      </c>
      <c r="F593">
        <v>44789</v>
      </c>
      <c r="G593">
        <v>44816</v>
      </c>
      <c r="H593" t="s">
        <v>12</v>
      </c>
      <c r="J593" t="s">
        <v>13</v>
      </c>
      <c r="K593">
        <v>29.66</v>
      </c>
      <c r="L593">
        <v>600</v>
      </c>
      <c r="M593" t="s">
        <v>14</v>
      </c>
      <c r="N593">
        <v>300</v>
      </c>
      <c r="O593" t="s">
        <v>14</v>
      </c>
      <c r="P593">
        <v>1</v>
      </c>
      <c r="Q593" s="1">
        <v>2.7</v>
      </c>
      <c r="R593" s="1">
        <v>4.05</v>
      </c>
      <c r="S593" s="1">
        <v>3.375</v>
      </c>
    </row>
    <row r="594" spans="1:19" hidden="1" x14ac:dyDescent="0.35">
      <c r="A594" t="s">
        <v>613</v>
      </c>
      <c r="B594" t="s">
        <v>10</v>
      </c>
      <c r="C594" t="s">
        <v>68</v>
      </c>
      <c r="D594" t="s">
        <v>3616</v>
      </c>
      <c r="E594" t="s">
        <v>3617</v>
      </c>
      <c r="F594">
        <v>44790</v>
      </c>
      <c r="G594">
        <v>44818</v>
      </c>
      <c r="J594" t="s">
        <v>13</v>
      </c>
      <c r="K594">
        <v>29.44</v>
      </c>
      <c r="L594">
        <v>600</v>
      </c>
      <c r="M594" t="s">
        <v>14</v>
      </c>
      <c r="N594">
        <v>300</v>
      </c>
      <c r="O594" t="s">
        <v>14</v>
      </c>
      <c r="P594">
        <v>1</v>
      </c>
      <c r="Q594" s="1">
        <v>2.8000000000000003</v>
      </c>
      <c r="R594" s="1">
        <v>4.2</v>
      </c>
      <c r="S594" s="1">
        <v>3.5</v>
      </c>
    </row>
    <row r="595" spans="1:19" hidden="1" x14ac:dyDescent="0.35">
      <c r="A595" t="s">
        <v>614</v>
      </c>
      <c r="B595" t="s">
        <v>10</v>
      </c>
      <c r="C595" t="s">
        <v>68</v>
      </c>
      <c r="D595" t="s">
        <v>3611</v>
      </c>
      <c r="E595" t="s">
        <v>3617</v>
      </c>
      <c r="F595">
        <v>44789</v>
      </c>
      <c r="G595">
        <v>44816</v>
      </c>
      <c r="H595" t="s">
        <v>12</v>
      </c>
      <c r="J595" t="s">
        <v>13</v>
      </c>
      <c r="K595">
        <v>29.5</v>
      </c>
      <c r="L595">
        <v>600</v>
      </c>
      <c r="M595" t="s">
        <v>14</v>
      </c>
      <c r="N595">
        <v>300</v>
      </c>
      <c r="O595" t="s">
        <v>14</v>
      </c>
      <c r="P595">
        <v>1</v>
      </c>
      <c r="Q595" s="1">
        <v>2.7</v>
      </c>
      <c r="R595" s="1">
        <v>4.05</v>
      </c>
      <c r="S595" s="1">
        <v>3.375</v>
      </c>
    </row>
    <row r="596" spans="1:19" hidden="1" x14ac:dyDescent="0.35">
      <c r="A596" t="s">
        <v>615</v>
      </c>
      <c r="B596" t="s">
        <v>10</v>
      </c>
      <c r="C596" t="s">
        <v>68</v>
      </c>
      <c r="D596" t="s">
        <v>3611</v>
      </c>
      <c r="E596" t="s">
        <v>3617</v>
      </c>
      <c r="F596">
        <v>44789</v>
      </c>
      <c r="G596">
        <v>44818</v>
      </c>
      <c r="J596" t="s">
        <v>13</v>
      </c>
      <c r="K596">
        <v>29.56</v>
      </c>
      <c r="L596">
        <v>600</v>
      </c>
      <c r="M596" t="s">
        <v>14</v>
      </c>
      <c r="N596">
        <v>300</v>
      </c>
      <c r="O596" t="s">
        <v>14</v>
      </c>
      <c r="P596">
        <v>1</v>
      </c>
      <c r="Q596" s="1">
        <v>2.9000000000000004</v>
      </c>
      <c r="R596" s="1">
        <v>4.3499999999999996</v>
      </c>
      <c r="S596" s="1">
        <v>3.625</v>
      </c>
    </row>
    <row r="597" spans="1:19" hidden="1" x14ac:dyDescent="0.35">
      <c r="A597" t="s">
        <v>616</v>
      </c>
      <c r="B597" t="s">
        <v>10</v>
      </c>
      <c r="C597" t="s">
        <v>68</v>
      </c>
      <c r="D597" t="s">
        <v>3615</v>
      </c>
      <c r="E597" t="s">
        <v>3614</v>
      </c>
      <c r="F597">
        <v>44792</v>
      </c>
      <c r="J597" t="s">
        <v>13</v>
      </c>
      <c r="K597">
        <v>33.5</v>
      </c>
      <c r="L597">
        <v>600</v>
      </c>
      <c r="M597" t="s">
        <v>14</v>
      </c>
      <c r="N597">
        <v>300</v>
      </c>
      <c r="O597" t="s">
        <v>14</v>
      </c>
      <c r="P597">
        <v>0</v>
      </c>
      <c r="Q597" s="1"/>
      <c r="R597" s="1"/>
    </row>
    <row r="598" spans="1:19" hidden="1" x14ac:dyDescent="0.35">
      <c r="A598" t="s">
        <v>617</v>
      </c>
      <c r="B598" t="s">
        <v>10</v>
      </c>
      <c r="C598" t="s">
        <v>68</v>
      </c>
      <c r="D598" t="s">
        <v>3615</v>
      </c>
      <c r="E598" t="s">
        <v>3617</v>
      </c>
      <c r="F598">
        <v>44790</v>
      </c>
      <c r="G598">
        <v>44814</v>
      </c>
      <c r="H598" t="s">
        <v>12</v>
      </c>
      <c r="I598" t="s">
        <v>583</v>
      </c>
      <c r="J598" t="s">
        <v>13</v>
      </c>
      <c r="K598">
        <v>29.38</v>
      </c>
      <c r="L598">
        <v>600</v>
      </c>
      <c r="M598" t="s">
        <v>14</v>
      </c>
      <c r="N598">
        <v>300</v>
      </c>
      <c r="O598" t="s">
        <v>14</v>
      </c>
      <c r="P598">
        <v>1</v>
      </c>
      <c r="Q598" s="1">
        <v>2.4000000000000004</v>
      </c>
      <c r="R598" s="1">
        <v>3.5999999999999996</v>
      </c>
      <c r="S598" s="1">
        <v>3</v>
      </c>
    </row>
    <row r="599" spans="1:19" hidden="1" x14ac:dyDescent="0.35">
      <c r="A599" t="s">
        <v>618</v>
      </c>
      <c r="B599" t="s">
        <v>10</v>
      </c>
      <c r="C599" t="s">
        <v>68</v>
      </c>
      <c r="D599" t="s">
        <v>3615</v>
      </c>
      <c r="E599" t="s">
        <v>3617</v>
      </c>
      <c r="F599">
        <v>44792</v>
      </c>
      <c r="J599" t="s">
        <v>13</v>
      </c>
      <c r="K599">
        <v>33.42</v>
      </c>
      <c r="L599">
        <v>600</v>
      </c>
      <c r="M599" t="s">
        <v>14</v>
      </c>
      <c r="N599">
        <v>300</v>
      </c>
      <c r="O599" t="s">
        <v>14</v>
      </c>
      <c r="P599">
        <v>0</v>
      </c>
      <c r="Q599" s="1"/>
      <c r="R599" s="1"/>
    </row>
    <row r="600" spans="1:19" hidden="1" x14ac:dyDescent="0.35">
      <c r="A600" t="s">
        <v>619</v>
      </c>
      <c r="B600" t="s">
        <v>10</v>
      </c>
      <c r="C600" t="s">
        <v>68</v>
      </c>
      <c r="D600" t="s">
        <v>3615</v>
      </c>
      <c r="E600" t="s">
        <v>3617</v>
      </c>
      <c r="F600">
        <v>44785</v>
      </c>
      <c r="G600">
        <v>44814</v>
      </c>
      <c r="H600" t="s">
        <v>12</v>
      </c>
      <c r="I600" t="s">
        <v>583</v>
      </c>
      <c r="J600" t="s">
        <v>13</v>
      </c>
      <c r="K600">
        <v>29.32</v>
      </c>
      <c r="L600">
        <v>600</v>
      </c>
      <c r="M600" t="s">
        <v>14</v>
      </c>
      <c r="N600">
        <v>300</v>
      </c>
      <c r="O600" t="s">
        <v>14</v>
      </c>
      <c r="P600">
        <v>1</v>
      </c>
      <c r="Q600" s="1">
        <v>2.9000000000000004</v>
      </c>
      <c r="R600" s="1">
        <v>4.3499999999999996</v>
      </c>
      <c r="S600" s="1">
        <v>3.625</v>
      </c>
    </row>
    <row r="601" spans="1:19" hidden="1" x14ac:dyDescent="0.35">
      <c r="A601" t="s">
        <v>620</v>
      </c>
      <c r="B601" t="s">
        <v>10</v>
      </c>
      <c r="C601" t="s">
        <v>68</v>
      </c>
      <c r="D601" t="s">
        <v>3620</v>
      </c>
      <c r="E601" t="s">
        <v>3613</v>
      </c>
      <c r="F601">
        <v>44787</v>
      </c>
      <c r="G601">
        <v>44814</v>
      </c>
      <c r="H601" t="s">
        <v>12</v>
      </c>
      <c r="I601" t="s">
        <v>583</v>
      </c>
      <c r="J601" t="s">
        <v>13</v>
      </c>
      <c r="K601">
        <v>29.5</v>
      </c>
      <c r="L601">
        <v>600</v>
      </c>
      <c r="M601" t="s">
        <v>14</v>
      </c>
      <c r="N601">
        <v>300</v>
      </c>
      <c r="O601" t="s">
        <v>14</v>
      </c>
      <c r="P601">
        <v>1</v>
      </c>
      <c r="Q601" s="1">
        <v>2.7</v>
      </c>
      <c r="R601" s="1">
        <v>4.05</v>
      </c>
      <c r="S601" s="1">
        <v>3.375</v>
      </c>
    </row>
    <row r="602" spans="1:19" hidden="1" x14ac:dyDescent="0.35">
      <c r="A602" t="s">
        <v>621</v>
      </c>
      <c r="B602" t="s">
        <v>10</v>
      </c>
      <c r="C602" t="s">
        <v>68</v>
      </c>
      <c r="D602" t="s">
        <v>3611</v>
      </c>
      <c r="E602" t="s">
        <v>3618</v>
      </c>
      <c r="F602">
        <v>44777</v>
      </c>
      <c r="G602">
        <v>44803</v>
      </c>
      <c r="H602" t="s">
        <v>12</v>
      </c>
      <c r="I602" t="s">
        <v>12</v>
      </c>
      <c r="J602" t="s">
        <v>13</v>
      </c>
      <c r="K602">
        <v>29.56</v>
      </c>
      <c r="L602">
        <v>600</v>
      </c>
      <c r="M602" t="s">
        <v>14</v>
      </c>
      <c r="N602">
        <v>300</v>
      </c>
      <c r="O602" t="s">
        <v>14</v>
      </c>
      <c r="P602">
        <v>1</v>
      </c>
      <c r="Q602" s="1">
        <v>2.6</v>
      </c>
      <c r="R602" s="1">
        <v>3.9</v>
      </c>
      <c r="S602" s="1">
        <v>3.25</v>
      </c>
    </row>
    <row r="603" spans="1:19" hidden="1" x14ac:dyDescent="0.35">
      <c r="A603" t="s">
        <v>622</v>
      </c>
      <c r="B603" t="s">
        <v>10</v>
      </c>
      <c r="C603" t="s">
        <v>68</v>
      </c>
      <c r="D603" t="s">
        <v>3620</v>
      </c>
      <c r="E603" t="s">
        <v>3614</v>
      </c>
      <c r="F603">
        <v>44777</v>
      </c>
      <c r="G603">
        <v>44805</v>
      </c>
      <c r="H603" t="s">
        <v>12</v>
      </c>
      <c r="I603" t="s">
        <v>583</v>
      </c>
      <c r="J603" t="s">
        <v>13</v>
      </c>
      <c r="K603">
        <v>29.64</v>
      </c>
      <c r="L603">
        <v>600</v>
      </c>
      <c r="M603" t="s">
        <v>14</v>
      </c>
      <c r="N603">
        <v>300</v>
      </c>
      <c r="O603" t="s">
        <v>14</v>
      </c>
      <c r="P603">
        <v>1</v>
      </c>
      <c r="Q603" s="1">
        <v>2.8000000000000003</v>
      </c>
      <c r="R603" s="1">
        <v>4.2</v>
      </c>
      <c r="S603" s="1">
        <v>3.5</v>
      </c>
    </row>
    <row r="604" spans="1:19" hidden="1" x14ac:dyDescent="0.35">
      <c r="A604" t="s">
        <v>623</v>
      </c>
      <c r="B604" t="s">
        <v>10</v>
      </c>
      <c r="C604" t="s">
        <v>68</v>
      </c>
      <c r="D604" t="s">
        <v>3619</v>
      </c>
      <c r="E604" t="s">
        <v>3612</v>
      </c>
      <c r="F604">
        <v>44778</v>
      </c>
      <c r="G604">
        <v>44803</v>
      </c>
      <c r="H604" t="s">
        <v>12</v>
      </c>
      <c r="I604" t="s">
        <v>12</v>
      </c>
      <c r="J604" t="s">
        <v>13</v>
      </c>
      <c r="K604">
        <v>29.62</v>
      </c>
      <c r="L604">
        <v>600</v>
      </c>
      <c r="M604" t="s">
        <v>14</v>
      </c>
      <c r="N604">
        <v>300</v>
      </c>
      <c r="O604" t="s">
        <v>14</v>
      </c>
      <c r="P604">
        <v>1</v>
      </c>
      <c r="Q604" s="1">
        <v>2.5</v>
      </c>
      <c r="R604" s="1">
        <v>3.75</v>
      </c>
      <c r="S604" s="1">
        <v>3.125</v>
      </c>
    </row>
    <row r="605" spans="1:19" hidden="1" x14ac:dyDescent="0.35">
      <c r="A605" t="s">
        <v>624</v>
      </c>
      <c r="B605" t="s">
        <v>10</v>
      </c>
      <c r="C605" t="s">
        <v>68</v>
      </c>
      <c r="D605" t="s">
        <v>3620</v>
      </c>
      <c r="E605" t="s">
        <v>3618</v>
      </c>
      <c r="F605">
        <v>44779</v>
      </c>
      <c r="G605">
        <v>44804</v>
      </c>
      <c r="H605" t="s">
        <v>12</v>
      </c>
      <c r="I605" t="s">
        <v>583</v>
      </c>
      <c r="J605" t="s">
        <v>13</v>
      </c>
      <c r="K605">
        <v>29.46</v>
      </c>
      <c r="L605">
        <v>600</v>
      </c>
      <c r="M605" t="s">
        <v>14</v>
      </c>
      <c r="N605">
        <v>300</v>
      </c>
      <c r="O605" t="s">
        <v>14</v>
      </c>
      <c r="P605">
        <v>1</v>
      </c>
      <c r="Q605" s="1">
        <v>2.5</v>
      </c>
      <c r="R605" s="1">
        <v>3.75</v>
      </c>
      <c r="S605" s="1">
        <v>3.125</v>
      </c>
    </row>
    <row r="606" spans="1:19" hidden="1" x14ac:dyDescent="0.35">
      <c r="A606" t="s">
        <v>625</v>
      </c>
      <c r="B606" t="s">
        <v>10</v>
      </c>
      <c r="C606" t="s">
        <v>68</v>
      </c>
      <c r="D606" t="s">
        <v>3616</v>
      </c>
      <c r="E606" t="s">
        <v>3614</v>
      </c>
      <c r="F606">
        <v>44785</v>
      </c>
      <c r="G606">
        <v>44810</v>
      </c>
      <c r="H606" t="s">
        <v>12</v>
      </c>
      <c r="I606" t="s">
        <v>583</v>
      </c>
      <c r="J606" t="s">
        <v>13</v>
      </c>
      <c r="K606">
        <v>29.58</v>
      </c>
      <c r="L606">
        <v>600</v>
      </c>
      <c r="M606" t="s">
        <v>14</v>
      </c>
      <c r="N606">
        <v>300</v>
      </c>
      <c r="O606" t="s">
        <v>14</v>
      </c>
      <c r="P606">
        <v>1</v>
      </c>
      <c r="Q606" s="1">
        <v>2.5</v>
      </c>
      <c r="R606" s="1">
        <v>3.75</v>
      </c>
      <c r="S606" s="1">
        <v>3.125</v>
      </c>
    </row>
    <row r="607" spans="1:19" hidden="1" x14ac:dyDescent="0.35">
      <c r="A607" t="s">
        <v>626</v>
      </c>
      <c r="B607" t="s">
        <v>10</v>
      </c>
      <c r="C607" t="s">
        <v>68</v>
      </c>
      <c r="D607" t="s">
        <v>3611</v>
      </c>
      <c r="E607" t="s">
        <v>3614</v>
      </c>
      <c r="F607">
        <v>44778</v>
      </c>
      <c r="G607">
        <v>44804</v>
      </c>
      <c r="H607" t="s">
        <v>12</v>
      </c>
      <c r="I607" t="s">
        <v>12</v>
      </c>
      <c r="J607" t="s">
        <v>13</v>
      </c>
      <c r="K607">
        <v>29.52</v>
      </c>
      <c r="L607">
        <v>600</v>
      </c>
      <c r="M607" t="s">
        <v>14</v>
      </c>
      <c r="N607">
        <v>300</v>
      </c>
      <c r="O607" t="s">
        <v>14</v>
      </c>
      <c r="P607">
        <v>1</v>
      </c>
      <c r="Q607" s="1">
        <v>2.6</v>
      </c>
      <c r="R607" s="1">
        <v>3.9</v>
      </c>
      <c r="S607" s="1">
        <v>3.25</v>
      </c>
    </row>
    <row r="608" spans="1:19" hidden="1" x14ac:dyDescent="0.35">
      <c r="A608" t="s">
        <v>627</v>
      </c>
      <c r="B608" t="s">
        <v>10</v>
      </c>
      <c r="C608" t="s">
        <v>68</v>
      </c>
      <c r="D608" t="s">
        <v>3619</v>
      </c>
      <c r="E608" t="s">
        <v>3618</v>
      </c>
      <c r="F608">
        <v>44777</v>
      </c>
      <c r="G608">
        <v>44804</v>
      </c>
      <c r="H608" t="s">
        <v>12</v>
      </c>
      <c r="I608" t="s">
        <v>12</v>
      </c>
      <c r="J608" t="s">
        <v>13</v>
      </c>
      <c r="K608">
        <v>29.54</v>
      </c>
      <c r="L608">
        <v>600</v>
      </c>
      <c r="M608" t="s">
        <v>14</v>
      </c>
      <c r="N608">
        <v>300</v>
      </c>
      <c r="O608" t="s">
        <v>14</v>
      </c>
      <c r="P608">
        <v>1</v>
      </c>
      <c r="Q608" s="1">
        <v>2.7</v>
      </c>
      <c r="R608" s="1">
        <v>4.05</v>
      </c>
      <c r="S608" s="1">
        <v>3.375</v>
      </c>
    </row>
    <row r="609" spans="1:19" hidden="1" x14ac:dyDescent="0.35">
      <c r="A609" t="s">
        <v>628</v>
      </c>
      <c r="B609" t="s">
        <v>10</v>
      </c>
      <c r="C609" t="s">
        <v>68</v>
      </c>
      <c r="D609" t="s">
        <v>3611</v>
      </c>
      <c r="E609" t="s">
        <v>3612</v>
      </c>
      <c r="F609">
        <v>44777</v>
      </c>
      <c r="G609">
        <v>44806</v>
      </c>
      <c r="H609" t="s">
        <v>12</v>
      </c>
      <c r="I609" t="s">
        <v>583</v>
      </c>
      <c r="J609" t="s">
        <v>13</v>
      </c>
      <c r="K609">
        <v>29.36</v>
      </c>
      <c r="L609">
        <v>600</v>
      </c>
      <c r="M609" t="s">
        <v>14</v>
      </c>
      <c r="N609">
        <v>300</v>
      </c>
      <c r="O609" t="s">
        <v>14</v>
      </c>
      <c r="P609">
        <v>1</v>
      </c>
      <c r="Q609" s="1">
        <v>2.9000000000000004</v>
      </c>
      <c r="R609" s="1">
        <v>4.3499999999999996</v>
      </c>
      <c r="S609" s="1">
        <v>3.625</v>
      </c>
    </row>
    <row r="610" spans="1:19" hidden="1" x14ac:dyDescent="0.35">
      <c r="A610" t="s">
        <v>629</v>
      </c>
      <c r="B610" t="s">
        <v>10</v>
      </c>
      <c r="C610" t="s">
        <v>68</v>
      </c>
      <c r="D610" t="s">
        <v>3620</v>
      </c>
      <c r="E610" t="s">
        <v>3613</v>
      </c>
      <c r="F610">
        <v>44778</v>
      </c>
      <c r="G610">
        <v>44805</v>
      </c>
      <c r="H610" t="s">
        <v>12</v>
      </c>
      <c r="I610" t="s">
        <v>583</v>
      </c>
      <c r="J610" t="s">
        <v>13</v>
      </c>
      <c r="K610">
        <v>29.6</v>
      </c>
      <c r="L610">
        <v>600</v>
      </c>
      <c r="M610" t="s">
        <v>14</v>
      </c>
      <c r="N610">
        <v>300</v>
      </c>
      <c r="O610" t="s">
        <v>14</v>
      </c>
      <c r="P610">
        <v>1</v>
      </c>
      <c r="Q610" s="1">
        <v>2.7</v>
      </c>
      <c r="R610" s="1">
        <v>4.05</v>
      </c>
      <c r="S610" s="1">
        <v>3.375</v>
      </c>
    </row>
    <row r="611" spans="1:19" hidden="1" x14ac:dyDescent="0.35">
      <c r="A611" t="s">
        <v>630</v>
      </c>
      <c r="B611" t="s">
        <v>10</v>
      </c>
      <c r="C611" t="s">
        <v>68</v>
      </c>
      <c r="D611" t="s">
        <v>3619</v>
      </c>
      <c r="E611" t="s">
        <v>3617</v>
      </c>
      <c r="F611">
        <v>44785</v>
      </c>
      <c r="G611">
        <v>44810</v>
      </c>
      <c r="H611" t="s">
        <v>12</v>
      </c>
      <c r="I611" t="s">
        <v>583</v>
      </c>
      <c r="J611" t="s">
        <v>13</v>
      </c>
      <c r="K611">
        <v>29.52</v>
      </c>
      <c r="L611">
        <v>600</v>
      </c>
      <c r="M611" t="s">
        <v>14</v>
      </c>
      <c r="N611">
        <v>300</v>
      </c>
      <c r="O611" t="s">
        <v>14</v>
      </c>
      <c r="P611">
        <v>1</v>
      </c>
      <c r="Q611" s="1">
        <v>2.5</v>
      </c>
      <c r="R611" s="1">
        <v>3.75</v>
      </c>
      <c r="S611" s="1">
        <v>3.125</v>
      </c>
    </row>
    <row r="612" spans="1:19" hidden="1" x14ac:dyDescent="0.35">
      <c r="A612" t="s">
        <v>631</v>
      </c>
      <c r="B612" t="s">
        <v>10</v>
      </c>
      <c r="C612" t="s">
        <v>68</v>
      </c>
      <c r="D612" t="s">
        <v>3611</v>
      </c>
      <c r="E612" t="s">
        <v>3612</v>
      </c>
      <c r="F612">
        <v>44776</v>
      </c>
      <c r="G612">
        <v>44805</v>
      </c>
      <c r="H612" t="s">
        <v>12</v>
      </c>
      <c r="I612" t="s">
        <v>583</v>
      </c>
      <c r="J612" t="s">
        <v>13</v>
      </c>
      <c r="K612">
        <v>29.54</v>
      </c>
      <c r="L612">
        <v>600</v>
      </c>
      <c r="M612" t="s">
        <v>14</v>
      </c>
      <c r="N612">
        <v>300</v>
      </c>
      <c r="O612" t="s">
        <v>14</v>
      </c>
      <c r="P612">
        <v>1</v>
      </c>
      <c r="Q612" s="1">
        <v>2.9000000000000004</v>
      </c>
      <c r="R612" s="1">
        <v>4.3499999999999996</v>
      </c>
      <c r="S612" s="1">
        <v>3.625</v>
      </c>
    </row>
    <row r="613" spans="1:19" hidden="1" x14ac:dyDescent="0.35">
      <c r="A613" t="s">
        <v>632</v>
      </c>
      <c r="B613" t="s">
        <v>10</v>
      </c>
      <c r="C613" t="s">
        <v>68</v>
      </c>
      <c r="D613" t="s">
        <v>3620</v>
      </c>
      <c r="E613" t="s">
        <v>3612</v>
      </c>
      <c r="F613">
        <v>44778</v>
      </c>
      <c r="G613">
        <v>44805</v>
      </c>
      <c r="H613" t="s">
        <v>12</v>
      </c>
      <c r="I613" t="s">
        <v>583</v>
      </c>
      <c r="J613" t="s">
        <v>13</v>
      </c>
      <c r="K613">
        <v>29.62</v>
      </c>
      <c r="L613">
        <v>600</v>
      </c>
      <c r="M613" t="s">
        <v>14</v>
      </c>
      <c r="N613">
        <v>300</v>
      </c>
      <c r="O613" t="s">
        <v>14</v>
      </c>
      <c r="P613">
        <v>1</v>
      </c>
      <c r="Q613" s="1">
        <v>2.7</v>
      </c>
      <c r="R613" s="1">
        <v>4.05</v>
      </c>
      <c r="S613" s="1">
        <v>3.375</v>
      </c>
    </row>
    <row r="614" spans="1:19" hidden="1" x14ac:dyDescent="0.35">
      <c r="A614" t="s">
        <v>633</v>
      </c>
      <c r="B614" t="s">
        <v>10</v>
      </c>
      <c r="C614" t="s">
        <v>68</v>
      </c>
      <c r="D614" t="s">
        <v>3616</v>
      </c>
      <c r="E614" t="s">
        <v>3614</v>
      </c>
      <c r="F614">
        <v>44776</v>
      </c>
      <c r="G614">
        <v>44810</v>
      </c>
      <c r="H614" t="s">
        <v>12</v>
      </c>
      <c r="I614" t="s">
        <v>583</v>
      </c>
      <c r="J614" t="s">
        <v>13</v>
      </c>
      <c r="K614">
        <v>29.64</v>
      </c>
      <c r="L614">
        <v>600</v>
      </c>
      <c r="M614" t="s">
        <v>14</v>
      </c>
      <c r="N614">
        <v>300</v>
      </c>
      <c r="O614" t="s">
        <v>14</v>
      </c>
      <c r="P614">
        <v>1</v>
      </c>
      <c r="Q614" s="1">
        <v>3.4000000000000004</v>
      </c>
      <c r="R614" s="1">
        <v>5.0999999999999996</v>
      </c>
      <c r="S614" s="1">
        <v>4.25</v>
      </c>
    </row>
    <row r="615" spans="1:19" hidden="1" x14ac:dyDescent="0.35">
      <c r="A615" t="s">
        <v>634</v>
      </c>
      <c r="B615" t="s">
        <v>10</v>
      </c>
      <c r="C615" t="s">
        <v>68</v>
      </c>
      <c r="D615" t="s">
        <v>3611</v>
      </c>
      <c r="E615" t="s">
        <v>3618</v>
      </c>
      <c r="F615">
        <v>44777</v>
      </c>
      <c r="G615">
        <v>44805</v>
      </c>
      <c r="H615" t="s">
        <v>12</v>
      </c>
      <c r="I615" t="s">
        <v>583</v>
      </c>
      <c r="J615" t="s">
        <v>13</v>
      </c>
      <c r="K615">
        <v>29.58</v>
      </c>
      <c r="L615">
        <v>600</v>
      </c>
      <c r="M615" t="s">
        <v>14</v>
      </c>
      <c r="N615">
        <v>300</v>
      </c>
      <c r="O615" t="s">
        <v>14</v>
      </c>
      <c r="P615">
        <v>1</v>
      </c>
      <c r="Q615" s="1">
        <v>2.8000000000000003</v>
      </c>
      <c r="R615" s="1">
        <v>4.2</v>
      </c>
      <c r="S615" s="1">
        <v>3.5</v>
      </c>
    </row>
    <row r="616" spans="1:19" hidden="1" x14ac:dyDescent="0.35">
      <c r="A616" t="s">
        <v>635</v>
      </c>
      <c r="B616" t="s">
        <v>10</v>
      </c>
      <c r="C616" t="s">
        <v>68</v>
      </c>
      <c r="D616" t="s">
        <v>3620</v>
      </c>
      <c r="E616" t="s">
        <v>3617</v>
      </c>
      <c r="F616">
        <v>44777</v>
      </c>
      <c r="G616">
        <v>44804</v>
      </c>
      <c r="H616" t="s">
        <v>12</v>
      </c>
      <c r="I616" t="s">
        <v>583</v>
      </c>
      <c r="J616" t="s">
        <v>13</v>
      </c>
      <c r="K616">
        <v>29.48</v>
      </c>
      <c r="L616">
        <v>600</v>
      </c>
      <c r="M616" t="s">
        <v>14</v>
      </c>
      <c r="N616">
        <v>300</v>
      </c>
      <c r="O616" t="s">
        <v>14</v>
      </c>
      <c r="P616">
        <v>1</v>
      </c>
      <c r="Q616" s="1">
        <v>2.7</v>
      </c>
      <c r="R616" s="1">
        <v>4.05</v>
      </c>
      <c r="S616" s="1">
        <v>3.375</v>
      </c>
    </row>
    <row r="617" spans="1:19" hidden="1" x14ac:dyDescent="0.35">
      <c r="A617" t="s">
        <v>636</v>
      </c>
      <c r="B617" t="s">
        <v>10</v>
      </c>
      <c r="C617" t="s">
        <v>68</v>
      </c>
      <c r="D617" t="s">
        <v>3611</v>
      </c>
      <c r="E617" t="s">
        <v>3614</v>
      </c>
      <c r="F617">
        <v>44779</v>
      </c>
      <c r="G617">
        <v>44808</v>
      </c>
      <c r="H617" t="s">
        <v>12</v>
      </c>
      <c r="I617" t="s">
        <v>583</v>
      </c>
      <c r="J617" t="s">
        <v>13</v>
      </c>
      <c r="K617">
        <v>29.68</v>
      </c>
      <c r="L617">
        <v>600</v>
      </c>
      <c r="M617" t="s">
        <v>14</v>
      </c>
      <c r="N617">
        <v>300</v>
      </c>
      <c r="O617" t="s">
        <v>14</v>
      </c>
      <c r="P617">
        <v>1</v>
      </c>
      <c r="Q617" s="1">
        <v>2.9000000000000004</v>
      </c>
      <c r="R617" s="1">
        <v>4.3499999999999996</v>
      </c>
      <c r="S617" s="1">
        <v>3.625</v>
      </c>
    </row>
    <row r="618" spans="1:19" hidden="1" x14ac:dyDescent="0.35">
      <c r="A618" t="s">
        <v>637</v>
      </c>
      <c r="B618" t="s">
        <v>10</v>
      </c>
      <c r="C618" t="s">
        <v>68</v>
      </c>
      <c r="D618" t="s">
        <v>3620</v>
      </c>
      <c r="E618" t="s">
        <v>3614</v>
      </c>
      <c r="F618">
        <v>44779</v>
      </c>
      <c r="G618">
        <v>44804</v>
      </c>
      <c r="H618" t="s">
        <v>12</v>
      </c>
      <c r="I618" t="s">
        <v>12</v>
      </c>
      <c r="J618" t="s">
        <v>13</v>
      </c>
      <c r="K618">
        <v>29.52</v>
      </c>
      <c r="L618">
        <v>600</v>
      </c>
      <c r="M618" t="s">
        <v>14</v>
      </c>
      <c r="N618">
        <v>300</v>
      </c>
      <c r="O618" t="s">
        <v>14</v>
      </c>
      <c r="P618">
        <v>1</v>
      </c>
      <c r="Q618" s="1">
        <v>2.5</v>
      </c>
      <c r="R618" s="1">
        <v>3.75</v>
      </c>
      <c r="S618" s="1">
        <v>3.125</v>
      </c>
    </row>
    <row r="619" spans="1:19" hidden="1" x14ac:dyDescent="0.35">
      <c r="A619" t="s">
        <v>638</v>
      </c>
      <c r="B619" t="s">
        <v>10</v>
      </c>
      <c r="C619" t="s">
        <v>68</v>
      </c>
      <c r="D619" t="s">
        <v>3616</v>
      </c>
      <c r="E619" t="s">
        <v>3612</v>
      </c>
      <c r="F619">
        <v>44776</v>
      </c>
      <c r="G619">
        <v>44804</v>
      </c>
      <c r="H619" t="s">
        <v>12</v>
      </c>
      <c r="I619" t="s">
        <v>12</v>
      </c>
      <c r="J619" t="s">
        <v>13</v>
      </c>
      <c r="K619">
        <v>29.62</v>
      </c>
      <c r="L619">
        <v>600</v>
      </c>
      <c r="M619" t="s">
        <v>14</v>
      </c>
      <c r="N619">
        <v>300</v>
      </c>
      <c r="O619" t="s">
        <v>14</v>
      </c>
      <c r="P619">
        <v>1</v>
      </c>
      <c r="Q619" s="1">
        <v>2.8000000000000003</v>
      </c>
      <c r="R619" s="1">
        <v>4.2</v>
      </c>
      <c r="S619" s="1">
        <v>3.5</v>
      </c>
    </row>
    <row r="620" spans="1:19" hidden="1" x14ac:dyDescent="0.35">
      <c r="A620" t="s">
        <v>639</v>
      </c>
      <c r="B620" t="s">
        <v>10</v>
      </c>
      <c r="C620" t="s">
        <v>68</v>
      </c>
      <c r="D620" t="s">
        <v>3616</v>
      </c>
      <c r="E620" t="s">
        <v>3613</v>
      </c>
      <c r="F620">
        <v>44785</v>
      </c>
      <c r="G620">
        <v>44818</v>
      </c>
      <c r="J620" t="s">
        <v>13</v>
      </c>
      <c r="K620">
        <v>29.48</v>
      </c>
      <c r="L620">
        <v>600</v>
      </c>
      <c r="M620" t="s">
        <v>14</v>
      </c>
      <c r="N620">
        <v>300</v>
      </c>
      <c r="O620" t="s">
        <v>14</v>
      </c>
      <c r="P620">
        <v>1</v>
      </c>
      <c r="Q620" s="1">
        <v>3.3000000000000003</v>
      </c>
      <c r="R620" s="1">
        <v>4.95</v>
      </c>
      <c r="S620" s="1">
        <v>4.125</v>
      </c>
    </row>
    <row r="621" spans="1:19" hidden="1" x14ac:dyDescent="0.35">
      <c r="A621" t="s">
        <v>640</v>
      </c>
      <c r="B621" t="s">
        <v>10</v>
      </c>
      <c r="C621" t="s">
        <v>68</v>
      </c>
      <c r="D621" t="s">
        <v>3620</v>
      </c>
      <c r="E621" t="s">
        <v>3617</v>
      </c>
      <c r="F621">
        <v>44778</v>
      </c>
      <c r="G621">
        <v>44807</v>
      </c>
      <c r="H621" t="s">
        <v>12</v>
      </c>
      <c r="I621" t="s">
        <v>583</v>
      </c>
      <c r="J621" t="s">
        <v>13</v>
      </c>
      <c r="K621">
        <v>29.64</v>
      </c>
      <c r="L621">
        <v>600</v>
      </c>
      <c r="M621" t="s">
        <v>14</v>
      </c>
      <c r="N621">
        <v>300</v>
      </c>
      <c r="O621" t="s">
        <v>14</v>
      </c>
      <c r="P621">
        <v>1</v>
      </c>
      <c r="Q621" s="1">
        <v>2.9000000000000004</v>
      </c>
      <c r="R621" s="1">
        <v>4.3499999999999996</v>
      </c>
      <c r="S621" s="1">
        <v>3.625</v>
      </c>
    </row>
    <row r="622" spans="1:19" hidden="1" x14ac:dyDescent="0.35">
      <c r="A622" t="s">
        <v>641</v>
      </c>
      <c r="B622" t="s">
        <v>10</v>
      </c>
      <c r="C622" t="s">
        <v>68</v>
      </c>
      <c r="D622" t="s">
        <v>3616</v>
      </c>
      <c r="E622" t="s">
        <v>3613</v>
      </c>
      <c r="F622">
        <v>44778</v>
      </c>
      <c r="G622">
        <v>44804</v>
      </c>
      <c r="H622" t="s">
        <v>12</v>
      </c>
      <c r="I622" t="s">
        <v>12</v>
      </c>
      <c r="J622" t="s">
        <v>13</v>
      </c>
      <c r="K622">
        <v>33.58</v>
      </c>
      <c r="L622">
        <v>600</v>
      </c>
      <c r="M622" t="s">
        <v>14</v>
      </c>
      <c r="N622">
        <v>300</v>
      </c>
      <c r="O622" t="s">
        <v>14</v>
      </c>
      <c r="P622">
        <v>1</v>
      </c>
      <c r="Q622" s="1">
        <v>2.6</v>
      </c>
      <c r="R622" s="1">
        <v>3.9</v>
      </c>
      <c r="S622" s="1">
        <v>3.25</v>
      </c>
    </row>
    <row r="623" spans="1:19" hidden="1" x14ac:dyDescent="0.35">
      <c r="A623" t="s">
        <v>642</v>
      </c>
      <c r="B623" t="s">
        <v>10</v>
      </c>
      <c r="C623" t="s">
        <v>68</v>
      </c>
      <c r="D623" t="s">
        <v>3620</v>
      </c>
      <c r="E623" t="s">
        <v>3612</v>
      </c>
      <c r="F623">
        <v>44784</v>
      </c>
      <c r="G623">
        <v>44817</v>
      </c>
      <c r="H623" t="s">
        <v>12</v>
      </c>
      <c r="J623" t="s">
        <v>13</v>
      </c>
      <c r="K623">
        <v>33.520000000000003</v>
      </c>
      <c r="L623">
        <v>600</v>
      </c>
      <c r="M623" t="s">
        <v>14</v>
      </c>
      <c r="N623">
        <v>300</v>
      </c>
      <c r="O623" t="s">
        <v>14</v>
      </c>
      <c r="P623">
        <v>1</v>
      </c>
      <c r="Q623" s="1">
        <v>3.3000000000000003</v>
      </c>
      <c r="R623" s="1">
        <v>4.95</v>
      </c>
      <c r="S623" s="1">
        <v>4.125</v>
      </c>
    </row>
    <row r="624" spans="1:19" hidden="1" x14ac:dyDescent="0.35">
      <c r="A624" t="s">
        <v>643</v>
      </c>
      <c r="B624" t="s">
        <v>10</v>
      </c>
      <c r="C624" t="s">
        <v>68</v>
      </c>
      <c r="D624" t="s">
        <v>3611</v>
      </c>
      <c r="E624" t="s">
        <v>3617</v>
      </c>
      <c r="F624">
        <v>44779</v>
      </c>
      <c r="G624">
        <v>44808</v>
      </c>
      <c r="H624" t="s">
        <v>12</v>
      </c>
      <c r="I624" t="s">
        <v>583</v>
      </c>
      <c r="J624" t="s">
        <v>13</v>
      </c>
      <c r="K624">
        <v>33.54</v>
      </c>
      <c r="L624">
        <v>600</v>
      </c>
      <c r="M624" t="s">
        <v>14</v>
      </c>
      <c r="N624">
        <v>300</v>
      </c>
      <c r="O624" t="s">
        <v>14</v>
      </c>
      <c r="P624">
        <v>1</v>
      </c>
      <c r="Q624" s="1">
        <v>2.9000000000000004</v>
      </c>
      <c r="R624" s="1">
        <v>4.3499999999999996</v>
      </c>
      <c r="S624" s="1">
        <v>3.625</v>
      </c>
    </row>
    <row r="625" spans="1:19" hidden="1" x14ac:dyDescent="0.35">
      <c r="A625" t="s">
        <v>644</v>
      </c>
      <c r="B625" t="s">
        <v>10</v>
      </c>
      <c r="C625" t="s">
        <v>68</v>
      </c>
      <c r="D625" t="s">
        <v>3619</v>
      </c>
      <c r="E625" t="s">
        <v>3612</v>
      </c>
      <c r="F625">
        <v>44779</v>
      </c>
      <c r="G625">
        <v>44803</v>
      </c>
      <c r="H625" t="s">
        <v>12</v>
      </c>
      <c r="I625" t="s">
        <v>12</v>
      </c>
      <c r="J625" t="s">
        <v>13</v>
      </c>
      <c r="K625">
        <v>33.479999999999997</v>
      </c>
      <c r="L625">
        <v>600</v>
      </c>
      <c r="M625" t="s">
        <v>14</v>
      </c>
      <c r="N625">
        <v>300</v>
      </c>
      <c r="O625" t="s">
        <v>14</v>
      </c>
      <c r="P625">
        <v>1</v>
      </c>
      <c r="Q625" s="1">
        <v>2.4000000000000004</v>
      </c>
      <c r="R625" s="1">
        <v>3.5999999999999996</v>
      </c>
      <c r="S625" s="1">
        <v>3</v>
      </c>
    </row>
    <row r="626" spans="1:19" hidden="1" x14ac:dyDescent="0.35">
      <c r="A626" t="s">
        <v>645</v>
      </c>
      <c r="B626" t="s">
        <v>10</v>
      </c>
      <c r="C626" t="s">
        <v>68</v>
      </c>
      <c r="D626" t="s">
        <v>3616</v>
      </c>
      <c r="E626" t="s">
        <v>3614</v>
      </c>
      <c r="F626">
        <v>44781</v>
      </c>
      <c r="G626">
        <v>44805</v>
      </c>
      <c r="H626" t="s">
        <v>12</v>
      </c>
      <c r="I626" t="s">
        <v>583</v>
      </c>
      <c r="J626" t="s">
        <v>13</v>
      </c>
      <c r="K626">
        <v>29.5</v>
      </c>
      <c r="L626">
        <v>600</v>
      </c>
      <c r="M626" t="s">
        <v>14</v>
      </c>
      <c r="N626">
        <v>300</v>
      </c>
      <c r="O626" t="s">
        <v>14</v>
      </c>
      <c r="P626">
        <v>1</v>
      </c>
      <c r="Q626" s="1">
        <v>2.4000000000000004</v>
      </c>
      <c r="R626" s="1">
        <v>3.5999999999999996</v>
      </c>
      <c r="S626" s="1">
        <v>3</v>
      </c>
    </row>
    <row r="627" spans="1:19" hidden="1" x14ac:dyDescent="0.35">
      <c r="A627" t="s">
        <v>646</v>
      </c>
      <c r="B627" t="s">
        <v>10</v>
      </c>
      <c r="C627" t="s">
        <v>68</v>
      </c>
      <c r="D627" t="s">
        <v>3611</v>
      </c>
      <c r="E627" t="s">
        <v>3618</v>
      </c>
      <c r="F627">
        <v>44781</v>
      </c>
      <c r="G627">
        <v>44810</v>
      </c>
      <c r="H627" t="s">
        <v>12</v>
      </c>
      <c r="I627" t="s">
        <v>583</v>
      </c>
      <c r="J627" t="s">
        <v>13</v>
      </c>
      <c r="K627">
        <v>29.66</v>
      </c>
      <c r="L627">
        <v>600</v>
      </c>
      <c r="M627" t="s">
        <v>14</v>
      </c>
      <c r="N627">
        <v>300</v>
      </c>
      <c r="O627" t="s">
        <v>14</v>
      </c>
      <c r="P627">
        <v>1</v>
      </c>
      <c r="Q627" s="1">
        <v>2.9000000000000004</v>
      </c>
      <c r="R627" s="1">
        <v>4.3499999999999996</v>
      </c>
      <c r="S627" s="1">
        <v>3.625</v>
      </c>
    </row>
    <row r="628" spans="1:19" hidden="1" x14ac:dyDescent="0.35">
      <c r="A628" t="s">
        <v>647</v>
      </c>
      <c r="B628" t="s">
        <v>10</v>
      </c>
      <c r="C628" t="s">
        <v>68</v>
      </c>
      <c r="D628" t="s">
        <v>3619</v>
      </c>
      <c r="E628" t="s">
        <v>3617</v>
      </c>
      <c r="F628">
        <v>44783</v>
      </c>
      <c r="G628">
        <v>44810</v>
      </c>
      <c r="H628" t="s">
        <v>12</v>
      </c>
      <c r="I628" t="s">
        <v>583</v>
      </c>
      <c r="J628" t="s">
        <v>13</v>
      </c>
      <c r="K628">
        <v>29.58</v>
      </c>
      <c r="L628">
        <v>600</v>
      </c>
      <c r="M628" t="s">
        <v>14</v>
      </c>
      <c r="N628">
        <v>300</v>
      </c>
      <c r="O628" t="s">
        <v>14</v>
      </c>
      <c r="P628">
        <v>1</v>
      </c>
      <c r="Q628" s="1">
        <v>2.7</v>
      </c>
      <c r="R628" s="1">
        <v>4.05</v>
      </c>
      <c r="S628" s="1">
        <v>3.375</v>
      </c>
    </row>
    <row r="629" spans="1:19" hidden="1" x14ac:dyDescent="0.35">
      <c r="A629" t="s">
        <v>648</v>
      </c>
      <c r="B629" t="s">
        <v>10</v>
      </c>
      <c r="C629" t="s">
        <v>68</v>
      </c>
      <c r="D629" t="s">
        <v>3611</v>
      </c>
      <c r="E629" t="s">
        <v>3613</v>
      </c>
      <c r="F629">
        <v>44784</v>
      </c>
      <c r="G629">
        <v>44812</v>
      </c>
      <c r="H629" t="s">
        <v>12</v>
      </c>
      <c r="I629" t="s">
        <v>583</v>
      </c>
      <c r="J629" t="s">
        <v>13</v>
      </c>
      <c r="K629">
        <v>29.18</v>
      </c>
      <c r="L629">
        <v>600</v>
      </c>
      <c r="M629" t="s">
        <v>14</v>
      </c>
      <c r="N629">
        <v>300</v>
      </c>
      <c r="O629" t="s">
        <v>14</v>
      </c>
      <c r="P629">
        <v>1</v>
      </c>
      <c r="Q629" s="1">
        <v>2.8000000000000003</v>
      </c>
      <c r="R629" s="1">
        <v>4.2</v>
      </c>
      <c r="S629" s="1">
        <v>3.5</v>
      </c>
    </row>
    <row r="630" spans="1:19" hidden="1" x14ac:dyDescent="0.35">
      <c r="A630" t="s">
        <v>649</v>
      </c>
      <c r="B630" t="s">
        <v>10</v>
      </c>
      <c r="C630" t="s">
        <v>68</v>
      </c>
      <c r="D630" t="s">
        <v>3619</v>
      </c>
      <c r="E630" t="s">
        <v>3614</v>
      </c>
      <c r="F630">
        <v>44781</v>
      </c>
      <c r="G630">
        <v>44805</v>
      </c>
      <c r="H630" t="s">
        <v>12</v>
      </c>
      <c r="I630" t="s">
        <v>583</v>
      </c>
      <c r="J630" t="s">
        <v>13</v>
      </c>
      <c r="K630">
        <v>29.5</v>
      </c>
      <c r="L630">
        <v>600</v>
      </c>
      <c r="M630" t="s">
        <v>14</v>
      </c>
      <c r="N630">
        <v>300</v>
      </c>
      <c r="O630" t="s">
        <v>14</v>
      </c>
      <c r="P630">
        <v>1</v>
      </c>
      <c r="Q630" s="1">
        <v>2.4000000000000004</v>
      </c>
      <c r="R630" s="1">
        <v>3.5999999999999996</v>
      </c>
      <c r="S630" s="1">
        <v>3</v>
      </c>
    </row>
    <row r="631" spans="1:19" hidden="1" x14ac:dyDescent="0.35">
      <c r="A631" t="s">
        <v>650</v>
      </c>
      <c r="B631" t="s">
        <v>10</v>
      </c>
      <c r="C631" t="s">
        <v>68</v>
      </c>
      <c r="D631" t="s">
        <v>3619</v>
      </c>
      <c r="E631" t="s">
        <v>3613</v>
      </c>
      <c r="F631">
        <v>44784</v>
      </c>
      <c r="G631">
        <v>44810</v>
      </c>
      <c r="H631" t="s">
        <v>12</v>
      </c>
      <c r="I631" t="s">
        <v>583</v>
      </c>
      <c r="J631" t="s">
        <v>13</v>
      </c>
      <c r="K631">
        <v>29.42</v>
      </c>
      <c r="L631">
        <v>600</v>
      </c>
      <c r="M631" t="s">
        <v>14</v>
      </c>
      <c r="N631">
        <v>300</v>
      </c>
      <c r="O631" t="s">
        <v>14</v>
      </c>
      <c r="P631">
        <v>1</v>
      </c>
      <c r="Q631" s="1">
        <v>2.6</v>
      </c>
      <c r="R631" s="1">
        <v>3.9</v>
      </c>
      <c r="S631" s="1">
        <v>3.25</v>
      </c>
    </row>
    <row r="632" spans="1:19" hidden="1" x14ac:dyDescent="0.35">
      <c r="A632" t="s">
        <v>651</v>
      </c>
      <c r="B632" t="s">
        <v>10</v>
      </c>
      <c r="C632" t="s">
        <v>68</v>
      </c>
      <c r="D632" t="s">
        <v>3615</v>
      </c>
      <c r="E632" t="s">
        <v>3613</v>
      </c>
      <c r="F632">
        <v>44788</v>
      </c>
      <c r="G632">
        <v>44816</v>
      </c>
      <c r="H632" t="s">
        <v>12</v>
      </c>
      <c r="J632" t="s">
        <v>13</v>
      </c>
      <c r="K632">
        <v>29.76</v>
      </c>
      <c r="L632">
        <v>600</v>
      </c>
      <c r="M632" t="s">
        <v>14</v>
      </c>
      <c r="N632">
        <v>300</v>
      </c>
      <c r="O632" t="s">
        <v>14</v>
      </c>
      <c r="P632">
        <v>1</v>
      </c>
      <c r="Q632" s="1">
        <v>2.8000000000000003</v>
      </c>
      <c r="R632" s="1">
        <v>4.2</v>
      </c>
      <c r="S632" s="1">
        <v>3.5</v>
      </c>
    </row>
    <row r="633" spans="1:19" hidden="1" x14ac:dyDescent="0.35">
      <c r="A633" t="s">
        <v>652</v>
      </c>
      <c r="B633" t="s">
        <v>10</v>
      </c>
      <c r="C633" t="s">
        <v>68</v>
      </c>
      <c r="D633" t="s">
        <v>3620</v>
      </c>
      <c r="E633" t="s">
        <v>3618</v>
      </c>
      <c r="F633">
        <v>44781</v>
      </c>
      <c r="G633">
        <v>44810</v>
      </c>
      <c r="H633" t="s">
        <v>12</v>
      </c>
      <c r="I633" t="s">
        <v>583</v>
      </c>
      <c r="J633" t="s">
        <v>13</v>
      </c>
      <c r="K633">
        <v>29.64</v>
      </c>
      <c r="L633">
        <v>600</v>
      </c>
      <c r="M633" t="s">
        <v>14</v>
      </c>
      <c r="N633">
        <v>300</v>
      </c>
      <c r="O633" t="s">
        <v>14</v>
      </c>
      <c r="P633">
        <v>1</v>
      </c>
      <c r="Q633" s="1">
        <v>2.9000000000000004</v>
      </c>
      <c r="R633" s="1">
        <v>4.3499999999999996</v>
      </c>
      <c r="S633" s="1">
        <v>3.625</v>
      </c>
    </row>
    <row r="634" spans="1:19" hidden="1" x14ac:dyDescent="0.35">
      <c r="A634" t="s">
        <v>653</v>
      </c>
      <c r="B634" t="s">
        <v>10</v>
      </c>
      <c r="C634" t="s">
        <v>68</v>
      </c>
      <c r="D634" t="s">
        <v>3616</v>
      </c>
      <c r="E634" t="s">
        <v>3614</v>
      </c>
      <c r="F634">
        <v>44785</v>
      </c>
      <c r="G634">
        <v>44816</v>
      </c>
      <c r="H634" t="s">
        <v>12</v>
      </c>
      <c r="J634" t="s">
        <v>13</v>
      </c>
      <c r="K634">
        <v>29.6</v>
      </c>
      <c r="L634">
        <v>600</v>
      </c>
      <c r="M634" t="s">
        <v>14</v>
      </c>
      <c r="N634">
        <v>300</v>
      </c>
      <c r="O634" t="s">
        <v>14</v>
      </c>
      <c r="P634">
        <v>1</v>
      </c>
      <c r="Q634" s="1">
        <v>3.1</v>
      </c>
      <c r="R634" s="1">
        <v>4.6499999999999995</v>
      </c>
      <c r="S634" s="1">
        <v>3.875</v>
      </c>
    </row>
    <row r="635" spans="1:19" hidden="1" x14ac:dyDescent="0.35">
      <c r="A635" t="s">
        <v>654</v>
      </c>
      <c r="B635" t="s">
        <v>10</v>
      </c>
      <c r="C635" t="s">
        <v>68</v>
      </c>
      <c r="D635" t="s">
        <v>3619</v>
      </c>
      <c r="E635" t="s">
        <v>3617</v>
      </c>
      <c r="F635">
        <v>44785</v>
      </c>
      <c r="G635">
        <v>44810</v>
      </c>
      <c r="H635" t="s">
        <v>12</v>
      </c>
      <c r="I635" t="s">
        <v>583</v>
      </c>
      <c r="J635" t="s">
        <v>13</v>
      </c>
      <c r="K635">
        <v>29.6</v>
      </c>
      <c r="L635">
        <v>600</v>
      </c>
      <c r="M635" t="s">
        <v>14</v>
      </c>
      <c r="N635">
        <v>300</v>
      </c>
      <c r="O635" t="s">
        <v>14</v>
      </c>
      <c r="P635">
        <v>1</v>
      </c>
      <c r="Q635" s="1">
        <v>2.5</v>
      </c>
      <c r="R635" s="1">
        <v>3.75</v>
      </c>
      <c r="S635" s="1">
        <v>3.125</v>
      </c>
    </row>
    <row r="636" spans="1:19" hidden="1" x14ac:dyDescent="0.35">
      <c r="A636" t="s">
        <v>655</v>
      </c>
      <c r="B636" t="s">
        <v>10</v>
      </c>
      <c r="C636" t="s">
        <v>68</v>
      </c>
      <c r="D636" t="s">
        <v>3615</v>
      </c>
      <c r="E636" t="s">
        <v>3617</v>
      </c>
      <c r="F636">
        <v>44781</v>
      </c>
      <c r="G636">
        <v>44805</v>
      </c>
      <c r="H636" t="s">
        <v>12</v>
      </c>
      <c r="I636" t="s">
        <v>583</v>
      </c>
      <c r="J636" t="s">
        <v>13</v>
      </c>
      <c r="K636">
        <v>29.52</v>
      </c>
      <c r="L636">
        <v>600</v>
      </c>
      <c r="M636" t="s">
        <v>14</v>
      </c>
      <c r="N636">
        <v>300</v>
      </c>
      <c r="O636" t="s">
        <v>14</v>
      </c>
      <c r="P636">
        <v>1</v>
      </c>
      <c r="Q636" s="1">
        <v>2.4000000000000004</v>
      </c>
      <c r="R636" s="1">
        <v>3.5999999999999996</v>
      </c>
      <c r="S636" s="1">
        <v>3</v>
      </c>
    </row>
    <row r="637" spans="1:19" hidden="1" x14ac:dyDescent="0.35">
      <c r="A637" t="s">
        <v>656</v>
      </c>
      <c r="B637" t="s">
        <v>10</v>
      </c>
      <c r="C637" t="s">
        <v>68</v>
      </c>
      <c r="D637" t="s">
        <v>3619</v>
      </c>
      <c r="E637" t="s">
        <v>3614</v>
      </c>
      <c r="F637">
        <v>44789</v>
      </c>
      <c r="G637">
        <v>44816</v>
      </c>
      <c r="H637" t="s">
        <v>12</v>
      </c>
      <c r="J637" t="s">
        <v>13</v>
      </c>
      <c r="K637">
        <v>29.58</v>
      </c>
      <c r="L637">
        <v>600</v>
      </c>
      <c r="M637" t="s">
        <v>14</v>
      </c>
      <c r="N637">
        <v>300</v>
      </c>
      <c r="O637" t="s">
        <v>14</v>
      </c>
      <c r="P637">
        <v>1</v>
      </c>
      <c r="Q637" s="1">
        <v>2.7</v>
      </c>
      <c r="R637" s="1">
        <v>4.05</v>
      </c>
      <c r="S637" s="1">
        <v>3.375</v>
      </c>
    </row>
    <row r="638" spans="1:19" hidden="1" x14ac:dyDescent="0.35">
      <c r="A638" t="s">
        <v>657</v>
      </c>
      <c r="B638" t="s">
        <v>10</v>
      </c>
      <c r="C638" t="s">
        <v>68</v>
      </c>
      <c r="D638" t="s">
        <v>3616</v>
      </c>
      <c r="E638" t="s">
        <v>3613</v>
      </c>
      <c r="F638">
        <v>44784</v>
      </c>
      <c r="G638">
        <v>44810</v>
      </c>
      <c r="H638" t="s">
        <v>12</v>
      </c>
      <c r="I638" t="s">
        <v>583</v>
      </c>
      <c r="J638" t="s">
        <v>13</v>
      </c>
      <c r="K638">
        <v>29.48</v>
      </c>
      <c r="L638">
        <v>600</v>
      </c>
      <c r="M638" t="s">
        <v>14</v>
      </c>
      <c r="N638">
        <v>300</v>
      </c>
      <c r="O638" t="s">
        <v>14</v>
      </c>
      <c r="P638">
        <v>1</v>
      </c>
      <c r="Q638" s="1">
        <v>2.6</v>
      </c>
      <c r="R638" s="1">
        <v>3.9</v>
      </c>
      <c r="S638" s="1">
        <v>3.25</v>
      </c>
    </row>
    <row r="639" spans="1:19" hidden="1" x14ac:dyDescent="0.35">
      <c r="A639" t="s">
        <v>658</v>
      </c>
      <c r="B639" t="s">
        <v>10</v>
      </c>
      <c r="C639" t="s">
        <v>68</v>
      </c>
      <c r="D639" t="s">
        <v>3615</v>
      </c>
      <c r="E639" t="s">
        <v>3612</v>
      </c>
      <c r="F639">
        <v>44783</v>
      </c>
      <c r="G639">
        <v>44808</v>
      </c>
      <c r="H639" t="s">
        <v>12</v>
      </c>
      <c r="I639" t="s">
        <v>583</v>
      </c>
      <c r="J639" t="s">
        <v>13</v>
      </c>
      <c r="K639">
        <v>33.58</v>
      </c>
      <c r="L639">
        <v>600</v>
      </c>
      <c r="M639" t="s">
        <v>14</v>
      </c>
      <c r="N639">
        <v>300</v>
      </c>
      <c r="O639" t="s">
        <v>14</v>
      </c>
      <c r="P639">
        <v>1</v>
      </c>
      <c r="Q639" s="1">
        <v>2.5</v>
      </c>
      <c r="R639" s="1">
        <v>3.75</v>
      </c>
      <c r="S639" s="1">
        <v>3.125</v>
      </c>
    </row>
    <row r="640" spans="1:19" hidden="1" x14ac:dyDescent="0.35">
      <c r="A640" t="s">
        <v>659</v>
      </c>
      <c r="B640" t="s">
        <v>10</v>
      </c>
      <c r="C640" t="s">
        <v>68</v>
      </c>
      <c r="D640" t="s">
        <v>3620</v>
      </c>
      <c r="E640" t="s">
        <v>3613</v>
      </c>
      <c r="F640">
        <v>44788</v>
      </c>
      <c r="G640">
        <v>44812</v>
      </c>
      <c r="H640" t="s">
        <v>12</v>
      </c>
      <c r="I640" t="s">
        <v>583</v>
      </c>
      <c r="J640" t="s">
        <v>13</v>
      </c>
      <c r="K640">
        <v>33.54</v>
      </c>
      <c r="L640">
        <v>600</v>
      </c>
      <c r="M640" t="s">
        <v>14</v>
      </c>
      <c r="N640">
        <v>300</v>
      </c>
      <c r="O640" t="s">
        <v>14</v>
      </c>
      <c r="P640">
        <v>1</v>
      </c>
      <c r="Q640" s="1">
        <v>2.4000000000000004</v>
      </c>
      <c r="R640" s="1">
        <v>3.5999999999999996</v>
      </c>
      <c r="S640" s="1">
        <v>3</v>
      </c>
    </row>
    <row r="641" spans="1:19" hidden="1" x14ac:dyDescent="0.35">
      <c r="A641" t="s">
        <v>660</v>
      </c>
      <c r="B641" t="s">
        <v>10</v>
      </c>
      <c r="C641" t="s">
        <v>68</v>
      </c>
      <c r="D641" t="s">
        <v>3619</v>
      </c>
      <c r="E641" t="s">
        <v>3612</v>
      </c>
      <c r="F641">
        <v>44785</v>
      </c>
      <c r="G641">
        <v>44810</v>
      </c>
      <c r="H641" t="s">
        <v>12</v>
      </c>
      <c r="I641" t="s">
        <v>583</v>
      </c>
      <c r="J641" t="s">
        <v>13</v>
      </c>
      <c r="K641">
        <v>29.68</v>
      </c>
      <c r="L641">
        <v>600</v>
      </c>
      <c r="M641" t="s">
        <v>14</v>
      </c>
      <c r="N641">
        <v>300</v>
      </c>
      <c r="O641" t="s">
        <v>14</v>
      </c>
      <c r="P641">
        <v>1</v>
      </c>
      <c r="Q641" s="1">
        <v>2.5</v>
      </c>
      <c r="R641" s="1">
        <v>3.75</v>
      </c>
      <c r="S641" s="1">
        <v>3.125</v>
      </c>
    </row>
    <row r="642" spans="1:19" hidden="1" x14ac:dyDescent="0.35">
      <c r="A642" t="s">
        <v>661</v>
      </c>
      <c r="B642" t="s">
        <v>10</v>
      </c>
      <c r="C642" t="s">
        <v>68</v>
      </c>
      <c r="D642" t="s">
        <v>3619</v>
      </c>
      <c r="E642" t="s">
        <v>3618</v>
      </c>
      <c r="F642">
        <v>44785</v>
      </c>
      <c r="G642">
        <v>44810</v>
      </c>
      <c r="H642" t="s">
        <v>12</v>
      </c>
      <c r="I642" t="s">
        <v>583</v>
      </c>
      <c r="J642" t="s">
        <v>13</v>
      </c>
      <c r="K642">
        <v>29.58</v>
      </c>
      <c r="L642">
        <v>600</v>
      </c>
      <c r="M642" t="s">
        <v>14</v>
      </c>
      <c r="N642">
        <v>300</v>
      </c>
      <c r="O642" t="s">
        <v>14</v>
      </c>
      <c r="P642">
        <v>1</v>
      </c>
      <c r="Q642" s="1">
        <v>2.5</v>
      </c>
      <c r="R642" s="1">
        <v>3.75</v>
      </c>
      <c r="S642" s="1">
        <v>3.125</v>
      </c>
    </row>
    <row r="643" spans="1:19" hidden="1" x14ac:dyDescent="0.35">
      <c r="A643" t="s">
        <v>662</v>
      </c>
      <c r="B643" t="s">
        <v>10</v>
      </c>
      <c r="C643" t="s">
        <v>68</v>
      </c>
      <c r="D643" t="s">
        <v>3616</v>
      </c>
      <c r="E643" t="s">
        <v>3618</v>
      </c>
      <c r="F643">
        <v>44783</v>
      </c>
      <c r="G643">
        <v>44808</v>
      </c>
      <c r="H643" t="s">
        <v>12</v>
      </c>
      <c r="I643" t="s">
        <v>583</v>
      </c>
      <c r="J643" t="s">
        <v>13</v>
      </c>
      <c r="K643">
        <v>29.2</v>
      </c>
      <c r="L643">
        <v>600</v>
      </c>
      <c r="M643" t="s">
        <v>14</v>
      </c>
      <c r="N643">
        <v>300</v>
      </c>
      <c r="O643" t="s">
        <v>14</v>
      </c>
      <c r="P643">
        <v>1</v>
      </c>
      <c r="Q643" s="1">
        <v>2.5</v>
      </c>
      <c r="R643" s="1">
        <v>3.75</v>
      </c>
      <c r="S643" s="1">
        <v>3.125</v>
      </c>
    </row>
    <row r="644" spans="1:19" hidden="1" x14ac:dyDescent="0.35">
      <c r="A644" t="s">
        <v>663</v>
      </c>
      <c r="B644" t="s">
        <v>10</v>
      </c>
      <c r="C644" t="s">
        <v>68</v>
      </c>
      <c r="D644" t="s">
        <v>3611</v>
      </c>
      <c r="E644" t="s">
        <v>3618</v>
      </c>
      <c r="F644">
        <v>44786</v>
      </c>
      <c r="G644">
        <v>44815</v>
      </c>
      <c r="H644" t="s">
        <v>12</v>
      </c>
      <c r="I644" t="s">
        <v>583</v>
      </c>
      <c r="J644" t="s">
        <v>13</v>
      </c>
      <c r="K644">
        <v>29.14</v>
      </c>
      <c r="L644">
        <v>600</v>
      </c>
      <c r="M644" t="s">
        <v>14</v>
      </c>
      <c r="N644">
        <v>300</v>
      </c>
      <c r="O644" t="s">
        <v>14</v>
      </c>
      <c r="P644">
        <v>1</v>
      </c>
      <c r="Q644" s="1">
        <v>2.9000000000000004</v>
      </c>
      <c r="R644" s="1">
        <v>4.3499999999999996</v>
      </c>
      <c r="S644" s="1">
        <v>3.625</v>
      </c>
    </row>
    <row r="645" spans="1:19" hidden="1" x14ac:dyDescent="0.35">
      <c r="A645" t="s">
        <v>664</v>
      </c>
      <c r="B645" t="s">
        <v>10</v>
      </c>
      <c r="C645" t="s">
        <v>68</v>
      </c>
      <c r="D645" t="s">
        <v>3620</v>
      </c>
      <c r="E645" t="s">
        <v>3617</v>
      </c>
      <c r="F645">
        <v>44788</v>
      </c>
      <c r="G645">
        <v>44818</v>
      </c>
      <c r="J645" t="s">
        <v>13</v>
      </c>
      <c r="K645">
        <v>29.64</v>
      </c>
      <c r="L645">
        <v>600</v>
      </c>
      <c r="M645" t="s">
        <v>14</v>
      </c>
      <c r="N645">
        <v>300</v>
      </c>
      <c r="O645" t="s">
        <v>14</v>
      </c>
      <c r="P645">
        <v>1</v>
      </c>
      <c r="Q645" s="1">
        <v>3</v>
      </c>
      <c r="R645" s="1">
        <v>4.5</v>
      </c>
      <c r="S645" s="1">
        <v>3.75</v>
      </c>
    </row>
    <row r="646" spans="1:19" hidden="1" x14ac:dyDescent="0.35">
      <c r="A646" t="s">
        <v>665</v>
      </c>
      <c r="B646" t="s">
        <v>10</v>
      </c>
      <c r="C646" t="s">
        <v>68</v>
      </c>
      <c r="D646" t="s">
        <v>3616</v>
      </c>
      <c r="E646" t="s">
        <v>3617</v>
      </c>
      <c r="F646">
        <v>44788</v>
      </c>
      <c r="G646">
        <v>44814</v>
      </c>
      <c r="H646" t="s">
        <v>12</v>
      </c>
      <c r="I646" t="s">
        <v>583</v>
      </c>
      <c r="J646" t="s">
        <v>13</v>
      </c>
      <c r="K646">
        <v>33.020000000000003</v>
      </c>
      <c r="L646">
        <v>600</v>
      </c>
      <c r="M646" t="s">
        <v>14</v>
      </c>
      <c r="N646">
        <v>300</v>
      </c>
      <c r="O646" t="s">
        <v>14</v>
      </c>
      <c r="P646">
        <v>1</v>
      </c>
      <c r="Q646" s="1">
        <v>2.6</v>
      </c>
      <c r="R646" s="1">
        <v>3.9</v>
      </c>
      <c r="S646" s="1">
        <v>3.25</v>
      </c>
    </row>
    <row r="647" spans="1:19" hidden="1" x14ac:dyDescent="0.35">
      <c r="A647" t="s">
        <v>666</v>
      </c>
      <c r="B647" t="s">
        <v>10</v>
      </c>
      <c r="C647" t="s">
        <v>68</v>
      </c>
      <c r="D647" t="s">
        <v>3619</v>
      </c>
      <c r="E647" t="s">
        <v>3613</v>
      </c>
      <c r="F647">
        <v>44787</v>
      </c>
      <c r="G647">
        <v>44814</v>
      </c>
      <c r="H647" t="s">
        <v>12</v>
      </c>
      <c r="I647" t="s">
        <v>583</v>
      </c>
      <c r="J647" t="s">
        <v>13</v>
      </c>
      <c r="K647">
        <v>33</v>
      </c>
      <c r="L647">
        <v>600</v>
      </c>
      <c r="M647" t="s">
        <v>14</v>
      </c>
      <c r="N647">
        <v>300</v>
      </c>
      <c r="O647" t="s">
        <v>14</v>
      </c>
      <c r="P647">
        <v>1</v>
      </c>
      <c r="Q647" s="1">
        <v>2.7</v>
      </c>
      <c r="R647" s="1">
        <v>4.05</v>
      </c>
      <c r="S647" s="1">
        <v>3.375</v>
      </c>
    </row>
    <row r="648" spans="1:19" hidden="1" x14ac:dyDescent="0.35">
      <c r="A648" t="s">
        <v>667</v>
      </c>
      <c r="B648" t="s">
        <v>10</v>
      </c>
      <c r="C648" t="s">
        <v>68</v>
      </c>
      <c r="D648" t="s">
        <v>3620</v>
      </c>
      <c r="E648" t="s">
        <v>3618</v>
      </c>
      <c r="F648">
        <v>44787</v>
      </c>
      <c r="G648">
        <v>44815</v>
      </c>
      <c r="H648" t="s">
        <v>12</v>
      </c>
      <c r="I648" t="s">
        <v>583</v>
      </c>
      <c r="J648" t="s">
        <v>13</v>
      </c>
      <c r="K648">
        <v>33.08</v>
      </c>
      <c r="L648">
        <v>600</v>
      </c>
      <c r="M648" t="s">
        <v>14</v>
      </c>
      <c r="N648">
        <v>300</v>
      </c>
      <c r="O648" t="s">
        <v>14</v>
      </c>
      <c r="P648">
        <v>1</v>
      </c>
      <c r="Q648" s="1">
        <v>2.8000000000000003</v>
      </c>
      <c r="R648" s="1">
        <v>4.2</v>
      </c>
      <c r="S648" s="1">
        <v>3.5</v>
      </c>
    </row>
    <row r="649" spans="1:19" hidden="1" x14ac:dyDescent="0.35">
      <c r="A649" t="s">
        <v>668</v>
      </c>
      <c r="B649" t="s">
        <v>10</v>
      </c>
      <c r="C649" t="s">
        <v>68</v>
      </c>
      <c r="D649" t="s">
        <v>3615</v>
      </c>
      <c r="E649" t="s">
        <v>3613</v>
      </c>
      <c r="F649">
        <v>44788</v>
      </c>
      <c r="G649">
        <v>44818</v>
      </c>
      <c r="J649" t="s">
        <v>13</v>
      </c>
      <c r="K649">
        <v>32.74</v>
      </c>
      <c r="L649">
        <v>600</v>
      </c>
      <c r="M649" t="s">
        <v>14</v>
      </c>
      <c r="N649">
        <v>300</v>
      </c>
      <c r="O649" t="s">
        <v>14</v>
      </c>
      <c r="P649">
        <v>1</v>
      </c>
      <c r="Q649" s="1">
        <v>3</v>
      </c>
      <c r="R649" s="1">
        <v>4.5</v>
      </c>
      <c r="S649" s="1">
        <v>3.75</v>
      </c>
    </row>
    <row r="650" spans="1:19" hidden="1" x14ac:dyDescent="0.35">
      <c r="A650" t="s">
        <v>669</v>
      </c>
      <c r="B650" t="s">
        <v>10</v>
      </c>
      <c r="C650" t="s">
        <v>68</v>
      </c>
      <c r="D650" t="s">
        <v>3616</v>
      </c>
      <c r="E650" t="s">
        <v>3618</v>
      </c>
      <c r="F650">
        <v>44793</v>
      </c>
      <c r="G650">
        <v>44819</v>
      </c>
      <c r="J650" t="s">
        <v>13</v>
      </c>
      <c r="K650">
        <v>29.5</v>
      </c>
      <c r="L650">
        <v>600</v>
      </c>
      <c r="M650" t="s">
        <v>14</v>
      </c>
      <c r="N650">
        <v>300</v>
      </c>
      <c r="O650" t="s">
        <v>14</v>
      </c>
      <c r="P650">
        <v>1</v>
      </c>
      <c r="Q650" s="1">
        <v>2.6</v>
      </c>
      <c r="R650" s="1">
        <v>3.9</v>
      </c>
      <c r="S650" s="1">
        <v>3.25</v>
      </c>
    </row>
    <row r="651" spans="1:19" hidden="1" x14ac:dyDescent="0.35">
      <c r="A651" t="s">
        <v>670</v>
      </c>
      <c r="B651" t="s">
        <v>10</v>
      </c>
      <c r="C651" t="s">
        <v>68</v>
      </c>
      <c r="D651" t="s">
        <v>3611</v>
      </c>
      <c r="E651" t="s">
        <v>3613</v>
      </c>
      <c r="F651">
        <v>44793</v>
      </c>
      <c r="J651" t="s">
        <v>13</v>
      </c>
      <c r="K651">
        <v>29.6</v>
      </c>
      <c r="L651">
        <v>600</v>
      </c>
      <c r="M651" t="s">
        <v>14</v>
      </c>
      <c r="N651">
        <v>300</v>
      </c>
      <c r="O651" t="s">
        <v>14</v>
      </c>
      <c r="P651">
        <v>0</v>
      </c>
      <c r="Q651" s="1"/>
      <c r="R651" s="1"/>
    </row>
    <row r="652" spans="1:19" hidden="1" x14ac:dyDescent="0.35">
      <c r="A652" t="s">
        <v>671</v>
      </c>
      <c r="B652" t="s">
        <v>10</v>
      </c>
      <c r="C652" t="s">
        <v>68</v>
      </c>
      <c r="D652" t="s">
        <v>3620</v>
      </c>
      <c r="E652" t="s">
        <v>3617</v>
      </c>
      <c r="F652">
        <v>44793</v>
      </c>
      <c r="G652">
        <v>44819</v>
      </c>
      <c r="J652" t="s">
        <v>13</v>
      </c>
      <c r="K652">
        <v>29.7</v>
      </c>
      <c r="L652">
        <v>600</v>
      </c>
      <c r="M652" t="s">
        <v>14</v>
      </c>
      <c r="N652">
        <v>300</v>
      </c>
      <c r="O652" t="s">
        <v>14</v>
      </c>
      <c r="P652">
        <v>1</v>
      </c>
      <c r="Q652" s="1">
        <v>2.6</v>
      </c>
      <c r="R652" s="1">
        <v>3.9</v>
      </c>
      <c r="S652" s="1">
        <v>3.25</v>
      </c>
    </row>
    <row r="653" spans="1:19" hidden="1" x14ac:dyDescent="0.35">
      <c r="A653" t="s">
        <v>672</v>
      </c>
      <c r="B653" t="s">
        <v>10</v>
      </c>
      <c r="C653" t="s">
        <v>68</v>
      </c>
      <c r="D653" t="s">
        <v>3620</v>
      </c>
      <c r="E653" t="s">
        <v>3613</v>
      </c>
      <c r="F653">
        <v>44791</v>
      </c>
      <c r="G653">
        <v>44814</v>
      </c>
      <c r="H653" t="s">
        <v>12</v>
      </c>
      <c r="I653" t="s">
        <v>583</v>
      </c>
      <c r="J653" t="s">
        <v>13</v>
      </c>
      <c r="K653">
        <v>29.58</v>
      </c>
      <c r="L653">
        <v>600</v>
      </c>
      <c r="M653" t="s">
        <v>14</v>
      </c>
      <c r="N653">
        <v>300</v>
      </c>
      <c r="O653" t="s">
        <v>14</v>
      </c>
      <c r="P653">
        <v>1</v>
      </c>
      <c r="Q653" s="1">
        <v>2.3000000000000003</v>
      </c>
      <c r="R653" s="1">
        <v>3.4499999999999997</v>
      </c>
      <c r="S653" s="1">
        <v>2.875</v>
      </c>
    </row>
    <row r="654" spans="1:19" hidden="1" x14ac:dyDescent="0.35">
      <c r="A654" t="s">
        <v>673</v>
      </c>
      <c r="B654" t="s">
        <v>10</v>
      </c>
      <c r="C654" t="s">
        <v>68</v>
      </c>
      <c r="D654" t="s">
        <v>3615</v>
      </c>
      <c r="E654" t="s">
        <v>3618</v>
      </c>
      <c r="F654">
        <v>44793</v>
      </c>
      <c r="G654">
        <v>44819</v>
      </c>
      <c r="J654" t="s">
        <v>13</v>
      </c>
      <c r="K654">
        <v>29.5</v>
      </c>
      <c r="L654">
        <v>600</v>
      </c>
      <c r="M654" t="s">
        <v>14</v>
      </c>
      <c r="N654">
        <v>300</v>
      </c>
      <c r="O654" t="s">
        <v>14</v>
      </c>
      <c r="P654">
        <v>1</v>
      </c>
      <c r="Q654" s="1">
        <v>2.6</v>
      </c>
      <c r="R654" s="1">
        <v>3.9</v>
      </c>
      <c r="S654" s="1">
        <v>3.25</v>
      </c>
    </row>
    <row r="655" spans="1:19" hidden="1" x14ac:dyDescent="0.35">
      <c r="A655" t="s">
        <v>674</v>
      </c>
      <c r="B655" t="s">
        <v>10</v>
      </c>
      <c r="C655" t="s">
        <v>68</v>
      </c>
      <c r="D655" t="s">
        <v>3611</v>
      </c>
      <c r="E655" t="s">
        <v>3612</v>
      </c>
      <c r="F655">
        <v>44791</v>
      </c>
      <c r="J655" t="s">
        <v>13</v>
      </c>
      <c r="K655">
        <v>29.58</v>
      </c>
      <c r="L655">
        <v>600</v>
      </c>
      <c r="M655" t="s">
        <v>14</v>
      </c>
      <c r="N655">
        <v>300</v>
      </c>
      <c r="O655" t="s">
        <v>14</v>
      </c>
      <c r="P655">
        <v>0</v>
      </c>
      <c r="Q655" s="1"/>
      <c r="R655" s="1"/>
    </row>
    <row r="656" spans="1:19" hidden="1" x14ac:dyDescent="0.35">
      <c r="A656" t="s">
        <v>675</v>
      </c>
      <c r="B656" t="s">
        <v>10</v>
      </c>
      <c r="C656" t="s">
        <v>68</v>
      </c>
      <c r="D656" t="s">
        <v>3611</v>
      </c>
      <c r="E656" t="s">
        <v>3613</v>
      </c>
      <c r="F656">
        <v>44791</v>
      </c>
      <c r="J656" t="s">
        <v>13</v>
      </c>
      <c r="K656">
        <v>29.54</v>
      </c>
      <c r="L656">
        <v>600</v>
      </c>
      <c r="M656" t="s">
        <v>14</v>
      </c>
      <c r="N656">
        <v>300</v>
      </c>
      <c r="O656" t="s">
        <v>14</v>
      </c>
      <c r="P656">
        <v>0</v>
      </c>
      <c r="Q656" s="1"/>
      <c r="R656" s="1"/>
    </row>
    <row r="657" spans="1:19" hidden="1" x14ac:dyDescent="0.35">
      <c r="A657" t="s">
        <v>676</v>
      </c>
      <c r="B657" t="s">
        <v>10</v>
      </c>
      <c r="C657" t="s">
        <v>68</v>
      </c>
      <c r="D657" t="s">
        <v>3611</v>
      </c>
      <c r="E657" t="s">
        <v>3614</v>
      </c>
      <c r="F657">
        <v>44791</v>
      </c>
      <c r="J657" t="s">
        <v>13</v>
      </c>
      <c r="K657">
        <v>29.68</v>
      </c>
      <c r="L657">
        <v>600</v>
      </c>
      <c r="M657" t="s">
        <v>14</v>
      </c>
      <c r="N657">
        <v>300</v>
      </c>
      <c r="O657" t="s">
        <v>14</v>
      </c>
      <c r="P657">
        <v>0</v>
      </c>
      <c r="Q657" s="1"/>
      <c r="R657" s="1"/>
    </row>
    <row r="658" spans="1:19" hidden="1" x14ac:dyDescent="0.35">
      <c r="A658" t="s">
        <v>677</v>
      </c>
      <c r="B658" t="s">
        <v>10</v>
      </c>
      <c r="C658" t="s">
        <v>68</v>
      </c>
      <c r="D658" t="s">
        <v>3619</v>
      </c>
      <c r="E658" t="s">
        <v>3613</v>
      </c>
      <c r="F658">
        <v>44793</v>
      </c>
      <c r="J658" t="s">
        <v>13</v>
      </c>
      <c r="K658">
        <v>29.58</v>
      </c>
      <c r="L658">
        <v>600</v>
      </c>
      <c r="M658" t="s">
        <v>14</v>
      </c>
      <c r="N658">
        <v>300</v>
      </c>
      <c r="O658" t="s">
        <v>14</v>
      </c>
      <c r="P658">
        <v>0</v>
      </c>
      <c r="Q658" s="1"/>
      <c r="R658" s="1"/>
    </row>
    <row r="659" spans="1:19" hidden="1" x14ac:dyDescent="0.35">
      <c r="A659" t="s">
        <v>678</v>
      </c>
      <c r="B659" t="s">
        <v>10</v>
      </c>
      <c r="C659" t="s">
        <v>68</v>
      </c>
      <c r="D659" t="s">
        <v>3619</v>
      </c>
      <c r="E659" t="s">
        <v>3612</v>
      </c>
      <c r="F659">
        <v>44788</v>
      </c>
      <c r="G659">
        <v>44818</v>
      </c>
      <c r="J659" t="s">
        <v>13</v>
      </c>
      <c r="K659">
        <v>29.54</v>
      </c>
      <c r="L659">
        <v>600</v>
      </c>
      <c r="M659" t="s">
        <v>14</v>
      </c>
      <c r="N659">
        <v>300</v>
      </c>
      <c r="O659" t="s">
        <v>14</v>
      </c>
      <c r="P659">
        <v>1</v>
      </c>
      <c r="Q659" s="1">
        <v>3</v>
      </c>
      <c r="R659" s="1">
        <v>4.5</v>
      </c>
      <c r="S659" s="1">
        <v>3.75</v>
      </c>
    </row>
    <row r="660" spans="1:19" hidden="1" x14ac:dyDescent="0.35">
      <c r="A660" t="s">
        <v>679</v>
      </c>
      <c r="B660" t="s">
        <v>10</v>
      </c>
      <c r="C660" t="s">
        <v>68</v>
      </c>
      <c r="D660" t="s">
        <v>3616</v>
      </c>
      <c r="E660" t="s">
        <v>3612</v>
      </c>
      <c r="F660">
        <v>44795</v>
      </c>
      <c r="J660" t="s">
        <v>13</v>
      </c>
      <c r="K660">
        <v>29.54</v>
      </c>
      <c r="L660">
        <v>600</v>
      </c>
      <c r="M660" t="s">
        <v>14</v>
      </c>
      <c r="N660">
        <v>300</v>
      </c>
      <c r="O660" t="s">
        <v>14</v>
      </c>
      <c r="P660">
        <v>0</v>
      </c>
      <c r="Q660" s="1"/>
      <c r="R660" s="1"/>
    </row>
    <row r="661" spans="1:19" hidden="1" x14ac:dyDescent="0.35">
      <c r="A661" t="s">
        <v>680</v>
      </c>
      <c r="B661" t="s">
        <v>10</v>
      </c>
      <c r="C661" t="s">
        <v>68</v>
      </c>
      <c r="D661" t="s">
        <v>3619</v>
      </c>
      <c r="E661" t="s">
        <v>3613</v>
      </c>
      <c r="F661">
        <v>44795</v>
      </c>
      <c r="J661" t="s">
        <v>13</v>
      </c>
      <c r="K661">
        <v>29.48</v>
      </c>
      <c r="L661">
        <v>600</v>
      </c>
      <c r="M661" t="s">
        <v>14</v>
      </c>
      <c r="N661">
        <v>300</v>
      </c>
      <c r="O661" t="s">
        <v>14</v>
      </c>
      <c r="P661">
        <v>0</v>
      </c>
      <c r="Q661" s="1"/>
      <c r="R661" s="1"/>
    </row>
    <row r="662" spans="1:19" hidden="1" x14ac:dyDescent="0.35">
      <c r="A662" t="s">
        <v>681</v>
      </c>
      <c r="B662" t="s">
        <v>10</v>
      </c>
      <c r="C662" t="s">
        <v>68</v>
      </c>
      <c r="D662" t="s">
        <v>3611</v>
      </c>
      <c r="E662" t="s">
        <v>3618</v>
      </c>
      <c r="F662">
        <v>44798</v>
      </c>
      <c r="J662" t="s">
        <v>13</v>
      </c>
      <c r="K662">
        <v>29.46</v>
      </c>
      <c r="L662">
        <v>600</v>
      </c>
      <c r="M662" t="s">
        <v>14</v>
      </c>
      <c r="N662">
        <v>300</v>
      </c>
      <c r="O662" t="s">
        <v>14</v>
      </c>
      <c r="P662">
        <v>0</v>
      </c>
      <c r="Q662" s="1"/>
      <c r="R662" s="1"/>
    </row>
    <row r="663" spans="1:19" hidden="1" x14ac:dyDescent="0.35">
      <c r="A663" t="s">
        <v>682</v>
      </c>
      <c r="B663" t="s">
        <v>10</v>
      </c>
      <c r="C663" t="s">
        <v>68</v>
      </c>
      <c r="D663" t="s">
        <v>3615</v>
      </c>
      <c r="E663" t="s">
        <v>3614</v>
      </c>
      <c r="F663">
        <v>44798</v>
      </c>
      <c r="J663" t="s">
        <v>13</v>
      </c>
      <c r="K663">
        <v>29.62</v>
      </c>
      <c r="L663">
        <v>600</v>
      </c>
      <c r="M663" t="s">
        <v>14</v>
      </c>
      <c r="N663">
        <v>300</v>
      </c>
      <c r="O663" t="s">
        <v>14</v>
      </c>
      <c r="P663">
        <v>0</v>
      </c>
      <c r="Q663" s="1"/>
      <c r="R663" s="1"/>
    </row>
    <row r="664" spans="1:19" hidden="1" x14ac:dyDescent="0.35">
      <c r="A664" t="s">
        <v>683</v>
      </c>
      <c r="B664" t="s">
        <v>10</v>
      </c>
      <c r="C664" t="s">
        <v>68</v>
      </c>
      <c r="D664" t="s">
        <v>3619</v>
      </c>
      <c r="E664" t="s">
        <v>3618</v>
      </c>
      <c r="F664">
        <v>44802</v>
      </c>
      <c r="J664" t="s">
        <v>13</v>
      </c>
      <c r="K664">
        <v>29.6</v>
      </c>
      <c r="L664">
        <v>600</v>
      </c>
      <c r="M664" t="s">
        <v>14</v>
      </c>
      <c r="N664">
        <v>300</v>
      </c>
      <c r="O664" t="s">
        <v>14</v>
      </c>
      <c r="P664">
        <v>0</v>
      </c>
      <c r="Q664" s="1"/>
      <c r="R664" s="1"/>
    </row>
    <row r="665" spans="1:19" hidden="1" x14ac:dyDescent="0.35">
      <c r="A665" t="s">
        <v>684</v>
      </c>
      <c r="B665" t="s">
        <v>10</v>
      </c>
      <c r="C665" t="s">
        <v>68</v>
      </c>
      <c r="D665" t="s">
        <v>3616</v>
      </c>
      <c r="E665" t="s">
        <v>3613</v>
      </c>
      <c r="F665">
        <v>44789</v>
      </c>
      <c r="G665">
        <v>44817</v>
      </c>
      <c r="H665" t="s">
        <v>12</v>
      </c>
      <c r="J665" t="s">
        <v>13</v>
      </c>
      <c r="K665">
        <v>29.6</v>
      </c>
      <c r="L665">
        <v>600</v>
      </c>
      <c r="M665" t="s">
        <v>14</v>
      </c>
      <c r="N665">
        <v>300</v>
      </c>
      <c r="O665" t="s">
        <v>14</v>
      </c>
      <c r="P665">
        <v>1</v>
      </c>
      <c r="Q665" s="1">
        <v>2.8000000000000003</v>
      </c>
      <c r="R665" s="1">
        <v>4.2</v>
      </c>
      <c r="S665" s="1">
        <v>3.5</v>
      </c>
    </row>
    <row r="666" spans="1:19" hidden="1" x14ac:dyDescent="0.35">
      <c r="A666" t="s">
        <v>685</v>
      </c>
      <c r="B666" t="s">
        <v>10</v>
      </c>
      <c r="C666" t="s">
        <v>68</v>
      </c>
      <c r="D666" t="s">
        <v>3615</v>
      </c>
      <c r="E666" t="s">
        <v>3614</v>
      </c>
      <c r="F666">
        <v>44799</v>
      </c>
      <c r="J666" t="s">
        <v>13</v>
      </c>
      <c r="K666">
        <v>29.48</v>
      </c>
      <c r="L666">
        <v>600</v>
      </c>
      <c r="M666" t="s">
        <v>14</v>
      </c>
      <c r="N666">
        <v>300</v>
      </c>
      <c r="O666" t="s">
        <v>14</v>
      </c>
      <c r="P666">
        <v>0</v>
      </c>
      <c r="Q666" s="1"/>
      <c r="R666" s="1"/>
    </row>
    <row r="667" spans="1:19" hidden="1" x14ac:dyDescent="0.35">
      <c r="A667" t="s">
        <v>686</v>
      </c>
      <c r="B667" t="s">
        <v>10</v>
      </c>
      <c r="C667" t="s">
        <v>68</v>
      </c>
      <c r="D667" t="s">
        <v>3616</v>
      </c>
      <c r="E667" t="s">
        <v>3613</v>
      </c>
      <c r="F667">
        <v>44802</v>
      </c>
      <c r="J667" t="s">
        <v>13</v>
      </c>
      <c r="K667">
        <v>29.56</v>
      </c>
      <c r="L667">
        <v>600</v>
      </c>
      <c r="M667" t="s">
        <v>14</v>
      </c>
      <c r="N667">
        <v>300</v>
      </c>
      <c r="O667" t="s">
        <v>14</v>
      </c>
      <c r="P667">
        <v>0</v>
      </c>
      <c r="Q667" s="1"/>
      <c r="R667" s="1"/>
    </row>
    <row r="668" spans="1:19" hidden="1" x14ac:dyDescent="0.35">
      <c r="A668" t="s">
        <v>687</v>
      </c>
      <c r="B668" t="s">
        <v>10</v>
      </c>
      <c r="C668" t="s">
        <v>68</v>
      </c>
      <c r="D668" t="s">
        <v>3611</v>
      </c>
      <c r="E668" t="s">
        <v>3618</v>
      </c>
      <c r="F668">
        <v>44802</v>
      </c>
      <c r="J668" t="s">
        <v>13</v>
      </c>
      <c r="K668">
        <v>29.56</v>
      </c>
      <c r="L668">
        <v>600</v>
      </c>
      <c r="M668" t="s">
        <v>14</v>
      </c>
      <c r="N668">
        <v>300</v>
      </c>
      <c r="O668" t="s">
        <v>14</v>
      </c>
      <c r="P668">
        <v>0</v>
      </c>
      <c r="Q668" s="1"/>
      <c r="R668" s="1"/>
    </row>
    <row r="669" spans="1:19" hidden="1" x14ac:dyDescent="0.35">
      <c r="A669" t="s">
        <v>688</v>
      </c>
      <c r="B669" t="s">
        <v>10</v>
      </c>
      <c r="C669" t="s">
        <v>68</v>
      </c>
      <c r="D669" t="s">
        <v>3615</v>
      </c>
      <c r="E669" t="s">
        <v>3614</v>
      </c>
      <c r="F669">
        <v>44802</v>
      </c>
      <c r="J669" t="s">
        <v>13</v>
      </c>
      <c r="K669">
        <v>29.64</v>
      </c>
      <c r="L669">
        <v>600</v>
      </c>
      <c r="M669" t="s">
        <v>14</v>
      </c>
      <c r="N669">
        <v>300</v>
      </c>
      <c r="O669" t="s">
        <v>14</v>
      </c>
      <c r="P669">
        <v>0</v>
      </c>
      <c r="Q669" s="1"/>
      <c r="R669" s="1"/>
    </row>
    <row r="670" spans="1:19" hidden="1" x14ac:dyDescent="0.35">
      <c r="A670" t="s">
        <v>689</v>
      </c>
      <c r="B670" t="s">
        <v>10</v>
      </c>
      <c r="C670" t="s">
        <v>68</v>
      </c>
      <c r="D670" t="s">
        <v>3619</v>
      </c>
      <c r="E670" t="s">
        <v>3612</v>
      </c>
      <c r="F670">
        <v>44801</v>
      </c>
      <c r="J670" t="s">
        <v>13</v>
      </c>
      <c r="K670">
        <v>29.48</v>
      </c>
      <c r="L670">
        <v>600</v>
      </c>
      <c r="M670" t="s">
        <v>14</v>
      </c>
      <c r="N670">
        <v>300</v>
      </c>
      <c r="O670" t="s">
        <v>14</v>
      </c>
      <c r="P670">
        <v>0</v>
      </c>
      <c r="Q670" s="1"/>
      <c r="R670" s="1"/>
    </row>
    <row r="671" spans="1:19" hidden="1" x14ac:dyDescent="0.35">
      <c r="A671" t="s">
        <v>690</v>
      </c>
      <c r="B671" t="s">
        <v>10</v>
      </c>
      <c r="C671" t="s">
        <v>68</v>
      </c>
      <c r="D671" t="s">
        <v>3620</v>
      </c>
      <c r="E671" t="s">
        <v>3614</v>
      </c>
      <c r="F671">
        <v>44793</v>
      </c>
      <c r="J671" t="s">
        <v>69</v>
      </c>
      <c r="K671">
        <v>29.6</v>
      </c>
      <c r="L671">
        <v>20</v>
      </c>
      <c r="M671" t="s">
        <v>14</v>
      </c>
      <c r="N671">
        <v>10</v>
      </c>
      <c r="O671" t="s">
        <v>14</v>
      </c>
      <c r="P671">
        <v>0</v>
      </c>
      <c r="Q671" s="1"/>
      <c r="R671" s="1"/>
    </row>
    <row r="672" spans="1:19" hidden="1" x14ac:dyDescent="0.35">
      <c r="A672" t="s">
        <v>691</v>
      </c>
      <c r="B672" t="s">
        <v>10</v>
      </c>
      <c r="C672" t="s">
        <v>68</v>
      </c>
      <c r="D672" t="s">
        <v>3620</v>
      </c>
      <c r="E672" t="s">
        <v>3617</v>
      </c>
      <c r="F672">
        <v>44793</v>
      </c>
      <c r="J672" t="s">
        <v>69</v>
      </c>
      <c r="K672">
        <v>29.58</v>
      </c>
      <c r="L672">
        <v>20</v>
      </c>
      <c r="M672" t="s">
        <v>14</v>
      </c>
      <c r="N672">
        <v>10</v>
      </c>
      <c r="O672" t="s">
        <v>14</v>
      </c>
      <c r="P672">
        <v>0</v>
      </c>
      <c r="Q672" s="1"/>
      <c r="R672" s="1"/>
    </row>
    <row r="673" spans="1:19" hidden="1" x14ac:dyDescent="0.35">
      <c r="A673" t="s">
        <v>692</v>
      </c>
      <c r="B673" t="s">
        <v>10</v>
      </c>
      <c r="C673" t="s">
        <v>68</v>
      </c>
      <c r="D673" t="s">
        <v>3611</v>
      </c>
      <c r="E673" t="s">
        <v>3618</v>
      </c>
      <c r="F673">
        <v>44795</v>
      </c>
      <c r="J673" t="s">
        <v>69</v>
      </c>
      <c r="K673">
        <v>29.54</v>
      </c>
      <c r="L673">
        <v>20</v>
      </c>
      <c r="M673" t="s">
        <v>14</v>
      </c>
      <c r="N673">
        <v>10</v>
      </c>
      <c r="O673" t="s">
        <v>14</v>
      </c>
      <c r="P673">
        <v>0</v>
      </c>
      <c r="Q673" s="1"/>
      <c r="R673" s="1"/>
    </row>
    <row r="674" spans="1:19" hidden="1" x14ac:dyDescent="0.35">
      <c r="A674" t="s">
        <v>693</v>
      </c>
      <c r="B674" t="s">
        <v>10</v>
      </c>
      <c r="C674" t="s">
        <v>68</v>
      </c>
      <c r="D674" t="s">
        <v>3616</v>
      </c>
      <c r="E674" t="s">
        <v>3613</v>
      </c>
      <c r="F674">
        <v>44795</v>
      </c>
      <c r="J674" t="s">
        <v>69</v>
      </c>
      <c r="K674">
        <v>29.48</v>
      </c>
      <c r="L674">
        <v>20</v>
      </c>
      <c r="M674" t="s">
        <v>14</v>
      </c>
      <c r="N674">
        <v>10</v>
      </c>
      <c r="O674" t="s">
        <v>14</v>
      </c>
      <c r="P674">
        <v>0</v>
      </c>
      <c r="Q674" s="1"/>
      <c r="R674" s="1"/>
    </row>
    <row r="675" spans="1:19" hidden="1" x14ac:dyDescent="0.35">
      <c r="A675" t="s">
        <v>694</v>
      </c>
      <c r="B675" t="s">
        <v>10</v>
      </c>
      <c r="C675" t="s">
        <v>68</v>
      </c>
      <c r="D675" t="s">
        <v>3611</v>
      </c>
      <c r="E675" t="s">
        <v>3618</v>
      </c>
      <c r="F675">
        <v>44798</v>
      </c>
      <c r="J675" t="s">
        <v>69</v>
      </c>
      <c r="K675">
        <v>29.62</v>
      </c>
      <c r="L675">
        <v>20</v>
      </c>
      <c r="M675" t="s">
        <v>14</v>
      </c>
      <c r="N675">
        <v>10</v>
      </c>
      <c r="O675" t="s">
        <v>14</v>
      </c>
      <c r="P675">
        <v>0</v>
      </c>
      <c r="Q675" s="1"/>
      <c r="R675" s="1"/>
    </row>
    <row r="676" spans="1:19" hidden="1" x14ac:dyDescent="0.35">
      <c r="A676" t="s">
        <v>695</v>
      </c>
      <c r="B676" t="s">
        <v>10</v>
      </c>
      <c r="C676" t="s">
        <v>68</v>
      </c>
      <c r="D676" t="s">
        <v>3616</v>
      </c>
      <c r="E676" t="s">
        <v>3612</v>
      </c>
      <c r="F676">
        <v>44802</v>
      </c>
      <c r="J676" t="s">
        <v>69</v>
      </c>
      <c r="K676">
        <v>29.6</v>
      </c>
      <c r="L676">
        <v>20</v>
      </c>
      <c r="M676" t="s">
        <v>14</v>
      </c>
      <c r="N676">
        <v>10</v>
      </c>
      <c r="O676" t="s">
        <v>14</v>
      </c>
      <c r="P676">
        <v>0</v>
      </c>
      <c r="Q676" s="1"/>
      <c r="R676" s="1"/>
    </row>
    <row r="677" spans="1:19" hidden="1" x14ac:dyDescent="0.35">
      <c r="A677" t="s">
        <v>696</v>
      </c>
      <c r="B677" t="s">
        <v>10</v>
      </c>
      <c r="C677" t="s">
        <v>68</v>
      </c>
      <c r="D677" t="s">
        <v>3611</v>
      </c>
      <c r="E677" t="s">
        <v>3618</v>
      </c>
      <c r="F677">
        <v>44799</v>
      </c>
      <c r="J677" t="s">
        <v>69</v>
      </c>
      <c r="K677">
        <v>29.48</v>
      </c>
      <c r="L677">
        <v>20</v>
      </c>
      <c r="M677" t="s">
        <v>14</v>
      </c>
      <c r="N677">
        <v>10</v>
      </c>
      <c r="O677" t="s">
        <v>14</v>
      </c>
      <c r="P677">
        <v>0</v>
      </c>
      <c r="Q677" s="1"/>
      <c r="R677" s="1"/>
    </row>
    <row r="678" spans="1:19" hidden="1" x14ac:dyDescent="0.35">
      <c r="A678" t="s">
        <v>697</v>
      </c>
      <c r="B678" t="s">
        <v>10</v>
      </c>
      <c r="C678" t="s">
        <v>68</v>
      </c>
      <c r="D678" t="s">
        <v>3620</v>
      </c>
      <c r="E678" t="s">
        <v>3618</v>
      </c>
      <c r="F678">
        <v>44802</v>
      </c>
      <c r="J678" t="s">
        <v>69</v>
      </c>
      <c r="K678">
        <v>29.56</v>
      </c>
      <c r="L678">
        <v>20</v>
      </c>
      <c r="M678" t="s">
        <v>14</v>
      </c>
      <c r="N678">
        <v>10</v>
      </c>
      <c r="O678" t="s">
        <v>14</v>
      </c>
      <c r="P678">
        <v>0</v>
      </c>
      <c r="Q678" s="1"/>
      <c r="R678" s="1"/>
    </row>
    <row r="679" spans="1:19" hidden="1" x14ac:dyDescent="0.35">
      <c r="A679" t="s">
        <v>698</v>
      </c>
      <c r="B679" t="s">
        <v>10</v>
      </c>
      <c r="C679" t="s">
        <v>68</v>
      </c>
      <c r="D679" t="s">
        <v>3615</v>
      </c>
      <c r="E679" t="s">
        <v>3618</v>
      </c>
      <c r="F679">
        <v>44802</v>
      </c>
      <c r="J679" t="s">
        <v>69</v>
      </c>
      <c r="K679">
        <v>29.64</v>
      </c>
      <c r="L679">
        <v>20</v>
      </c>
      <c r="M679" t="s">
        <v>14</v>
      </c>
      <c r="N679">
        <v>10</v>
      </c>
      <c r="O679" t="s">
        <v>14</v>
      </c>
      <c r="P679">
        <v>0</v>
      </c>
      <c r="Q679" s="1"/>
      <c r="R679" s="1"/>
    </row>
    <row r="680" spans="1:19" hidden="1" x14ac:dyDescent="0.35">
      <c r="A680" t="s">
        <v>699</v>
      </c>
      <c r="B680" t="s">
        <v>10</v>
      </c>
      <c r="C680" t="s">
        <v>68</v>
      </c>
      <c r="D680" t="s">
        <v>3615</v>
      </c>
      <c r="E680" t="s">
        <v>3613</v>
      </c>
      <c r="F680">
        <v>44779</v>
      </c>
      <c r="G680">
        <v>44792</v>
      </c>
      <c r="H680" t="s">
        <v>12</v>
      </c>
      <c r="I680" t="s">
        <v>12</v>
      </c>
      <c r="J680" t="s">
        <v>13</v>
      </c>
      <c r="K680">
        <v>35.578000000000003</v>
      </c>
      <c r="L680">
        <v>600</v>
      </c>
      <c r="M680" t="s">
        <v>14</v>
      </c>
      <c r="N680">
        <v>300</v>
      </c>
      <c r="O680" t="s">
        <v>14</v>
      </c>
      <c r="P680">
        <v>1</v>
      </c>
      <c r="Q680" s="1">
        <v>1.3</v>
      </c>
      <c r="R680" s="1">
        <v>1.95</v>
      </c>
      <c r="S680" s="1">
        <v>1.625</v>
      </c>
    </row>
    <row r="681" spans="1:19" hidden="1" x14ac:dyDescent="0.35">
      <c r="A681" t="s">
        <v>700</v>
      </c>
      <c r="B681" t="s">
        <v>10</v>
      </c>
      <c r="C681" t="s">
        <v>68</v>
      </c>
      <c r="D681" t="s">
        <v>3611</v>
      </c>
      <c r="E681" t="s">
        <v>3612</v>
      </c>
      <c r="F681">
        <v>44792</v>
      </c>
      <c r="G681">
        <v>44810</v>
      </c>
      <c r="H681" t="s">
        <v>12</v>
      </c>
      <c r="I681" t="s">
        <v>583</v>
      </c>
      <c r="J681" t="s">
        <v>13</v>
      </c>
      <c r="K681">
        <v>35.4</v>
      </c>
      <c r="L681">
        <v>600</v>
      </c>
      <c r="M681" t="s">
        <v>14</v>
      </c>
      <c r="N681">
        <v>300</v>
      </c>
      <c r="O681" t="s">
        <v>14</v>
      </c>
      <c r="P681">
        <v>1</v>
      </c>
      <c r="Q681" s="1">
        <v>1.8</v>
      </c>
      <c r="R681" s="1">
        <v>2.6999999999999997</v>
      </c>
      <c r="S681" s="1">
        <v>2.25</v>
      </c>
    </row>
    <row r="682" spans="1:19" hidden="1" x14ac:dyDescent="0.35">
      <c r="A682" t="s">
        <v>701</v>
      </c>
      <c r="B682" t="s">
        <v>10</v>
      </c>
      <c r="C682" t="s">
        <v>68</v>
      </c>
      <c r="D682" t="s">
        <v>3619</v>
      </c>
      <c r="E682" t="s">
        <v>3614</v>
      </c>
      <c r="F682">
        <v>44777</v>
      </c>
      <c r="G682">
        <v>44791</v>
      </c>
      <c r="H682" t="s">
        <v>12</v>
      </c>
      <c r="I682" t="s">
        <v>12</v>
      </c>
      <c r="J682" t="s">
        <v>13</v>
      </c>
      <c r="K682">
        <v>35.54</v>
      </c>
      <c r="L682">
        <v>600</v>
      </c>
      <c r="M682" t="s">
        <v>14</v>
      </c>
      <c r="N682">
        <v>300</v>
      </c>
      <c r="O682" t="s">
        <v>14</v>
      </c>
      <c r="P682">
        <v>1</v>
      </c>
      <c r="Q682" s="1">
        <v>1.4000000000000001</v>
      </c>
      <c r="R682" s="1">
        <v>2.1</v>
      </c>
      <c r="S682" s="1">
        <v>1.75</v>
      </c>
    </row>
    <row r="683" spans="1:19" hidden="1" x14ac:dyDescent="0.35">
      <c r="A683" t="s">
        <v>702</v>
      </c>
      <c r="B683" t="s">
        <v>10</v>
      </c>
      <c r="C683" t="s">
        <v>68</v>
      </c>
      <c r="D683" t="s">
        <v>3615</v>
      </c>
      <c r="E683" t="s">
        <v>3612</v>
      </c>
      <c r="F683">
        <v>44792</v>
      </c>
      <c r="G683">
        <v>44810</v>
      </c>
      <c r="H683" t="s">
        <v>12</v>
      </c>
      <c r="J683" t="s">
        <v>69</v>
      </c>
      <c r="K683">
        <v>35.4</v>
      </c>
      <c r="L683">
        <v>20</v>
      </c>
      <c r="M683" t="s">
        <v>14</v>
      </c>
      <c r="N683">
        <v>10</v>
      </c>
      <c r="O683" t="s">
        <v>14</v>
      </c>
      <c r="P683">
        <v>1</v>
      </c>
      <c r="Q683" s="1">
        <v>1.8</v>
      </c>
      <c r="R683" s="1">
        <v>2.6999999999999997</v>
      </c>
      <c r="S683" s="1">
        <v>2.25</v>
      </c>
    </row>
    <row r="684" spans="1:19" hidden="1" x14ac:dyDescent="0.35">
      <c r="A684" t="s">
        <v>703</v>
      </c>
      <c r="B684" t="s">
        <v>10</v>
      </c>
      <c r="C684" t="s">
        <v>68</v>
      </c>
      <c r="D684" t="s">
        <v>3619</v>
      </c>
      <c r="E684" t="s">
        <v>3613</v>
      </c>
      <c r="F684">
        <v>44788</v>
      </c>
      <c r="G684">
        <v>44804</v>
      </c>
      <c r="H684" t="s">
        <v>12</v>
      </c>
      <c r="I684" t="s">
        <v>583</v>
      </c>
      <c r="J684" t="s">
        <v>13</v>
      </c>
      <c r="K684">
        <v>35.520000000000003</v>
      </c>
      <c r="L684">
        <v>600</v>
      </c>
      <c r="M684" t="s">
        <v>14</v>
      </c>
      <c r="N684">
        <v>300</v>
      </c>
      <c r="O684" t="s">
        <v>14</v>
      </c>
      <c r="P684">
        <v>1</v>
      </c>
      <c r="Q684" s="1">
        <v>1.6</v>
      </c>
      <c r="R684" s="1">
        <v>2.4</v>
      </c>
      <c r="S684" s="1">
        <v>2</v>
      </c>
    </row>
    <row r="685" spans="1:19" hidden="1" x14ac:dyDescent="0.35">
      <c r="A685" t="s">
        <v>704</v>
      </c>
      <c r="B685" t="s">
        <v>10</v>
      </c>
      <c r="C685" t="s">
        <v>68</v>
      </c>
      <c r="D685" t="s">
        <v>3620</v>
      </c>
      <c r="E685" t="s">
        <v>3612</v>
      </c>
      <c r="F685">
        <v>44778</v>
      </c>
      <c r="G685">
        <v>44791</v>
      </c>
      <c r="H685" t="s">
        <v>12</v>
      </c>
      <c r="I685" t="s">
        <v>12</v>
      </c>
      <c r="J685" t="s">
        <v>13</v>
      </c>
      <c r="K685">
        <v>35.54</v>
      </c>
      <c r="L685">
        <v>600</v>
      </c>
      <c r="M685" t="s">
        <v>14</v>
      </c>
      <c r="N685">
        <v>300</v>
      </c>
      <c r="O685" t="s">
        <v>14</v>
      </c>
      <c r="P685">
        <v>1</v>
      </c>
      <c r="Q685" s="1">
        <v>1.3</v>
      </c>
      <c r="R685" s="1">
        <v>1.95</v>
      </c>
      <c r="S685" s="1">
        <v>1.625</v>
      </c>
    </row>
    <row r="686" spans="1:19" hidden="1" x14ac:dyDescent="0.35">
      <c r="A686" t="s">
        <v>705</v>
      </c>
      <c r="B686" t="s">
        <v>10</v>
      </c>
      <c r="C686" t="s">
        <v>68</v>
      </c>
      <c r="D686" t="s">
        <v>3620</v>
      </c>
      <c r="E686" t="s">
        <v>3618</v>
      </c>
      <c r="F686">
        <v>44779</v>
      </c>
      <c r="G686">
        <v>44792</v>
      </c>
      <c r="H686" t="s">
        <v>12</v>
      </c>
      <c r="I686" t="s">
        <v>12</v>
      </c>
      <c r="J686" t="s">
        <v>13</v>
      </c>
      <c r="K686">
        <v>35.5</v>
      </c>
      <c r="L686">
        <v>600</v>
      </c>
      <c r="M686" t="s">
        <v>14</v>
      </c>
      <c r="N686">
        <v>300</v>
      </c>
      <c r="O686" t="s">
        <v>14</v>
      </c>
      <c r="P686">
        <v>1</v>
      </c>
      <c r="Q686" s="1">
        <v>1.3</v>
      </c>
      <c r="R686" s="1">
        <v>1.95</v>
      </c>
      <c r="S686" s="1">
        <v>1.625</v>
      </c>
    </row>
    <row r="687" spans="1:19" hidden="1" x14ac:dyDescent="0.35">
      <c r="A687" t="s">
        <v>706</v>
      </c>
      <c r="B687" t="s">
        <v>10</v>
      </c>
      <c r="C687" t="s">
        <v>68</v>
      </c>
      <c r="D687" t="s">
        <v>3619</v>
      </c>
      <c r="E687" t="s">
        <v>3618</v>
      </c>
      <c r="F687">
        <v>44781</v>
      </c>
      <c r="G687">
        <v>44795</v>
      </c>
      <c r="H687" t="s">
        <v>12</v>
      </c>
      <c r="I687" t="s">
        <v>12</v>
      </c>
      <c r="J687" t="s">
        <v>13</v>
      </c>
      <c r="K687">
        <v>35.56</v>
      </c>
      <c r="L687">
        <v>600</v>
      </c>
      <c r="M687" t="s">
        <v>14</v>
      </c>
      <c r="N687">
        <v>300</v>
      </c>
      <c r="O687" t="s">
        <v>14</v>
      </c>
      <c r="P687">
        <v>1</v>
      </c>
      <c r="Q687" s="1">
        <v>1.4000000000000001</v>
      </c>
      <c r="R687" s="1">
        <v>2.1</v>
      </c>
      <c r="S687" s="1">
        <v>1.75</v>
      </c>
    </row>
    <row r="688" spans="1:19" hidden="1" x14ac:dyDescent="0.35">
      <c r="A688" t="s">
        <v>707</v>
      </c>
      <c r="B688" t="s">
        <v>10</v>
      </c>
      <c r="C688" t="s">
        <v>68</v>
      </c>
      <c r="D688" t="s">
        <v>3616</v>
      </c>
      <c r="E688" t="s">
        <v>3613</v>
      </c>
      <c r="F688">
        <v>44779</v>
      </c>
      <c r="G688">
        <v>44792</v>
      </c>
      <c r="H688" t="s">
        <v>12</v>
      </c>
      <c r="I688" t="s">
        <v>12</v>
      </c>
      <c r="J688" t="s">
        <v>13</v>
      </c>
      <c r="K688">
        <v>35.520000000000003</v>
      </c>
      <c r="L688">
        <v>600</v>
      </c>
      <c r="M688" t="s">
        <v>14</v>
      </c>
      <c r="N688">
        <v>300</v>
      </c>
      <c r="O688" t="s">
        <v>14</v>
      </c>
      <c r="P688">
        <v>1</v>
      </c>
      <c r="Q688" s="1">
        <v>1.3</v>
      </c>
      <c r="R688" s="1">
        <v>1.95</v>
      </c>
      <c r="S688" s="1">
        <v>1.625</v>
      </c>
    </row>
    <row r="689" spans="1:20" hidden="1" x14ac:dyDescent="0.35">
      <c r="A689" t="s">
        <v>708</v>
      </c>
      <c r="B689" t="s">
        <v>10</v>
      </c>
      <c r="C689" t="s">
        <v>68</v>
      </c>
      <c r="D689" t="s">
        <v>3620</v>
      </c>
      <c r="E689" t="s">
        <v>3618</v>
      </c>
      <c r="F689">
        <v>44779</v>
      </c>
      <c r="G689">
        <v>44792</v>
      </c>
      <c r="H689" t="s">
        <v>12</v>
      </c>
      <c r="I689" t="s">
        <v>12</v>
      </c>
      <c r="J689" t="s">
        <v>13</v>
      </c>
      <c r="K689">
        <v>35.5</v>
      </c>
      <c r="L689">
        <v>600</v>
      </c>
      <c r="M689" t="s">
        <v>14</v>
      </c>
      <c r="N689">
        <v>300</v>
      </c>
      <c r="O689" t="s">
        <v>14</v>
      </c>
      <c r="P689">
        <v>1</v>
      </c>
      <c r="Q689" s="1">
        <v>1.3</v>
      </c>
      <c r="R689" s="1">
        <v>1.95</v>
      </c>
      <c r="S689" s="1">
        <v>1.625</v>
      </c>
    </row>
    <row r="690" spans="1:20" hidden="1" x14ac:dyDescent="0.35">
      <c r="A690" t="s">
        <v>709</v>
      </c>
      <c r="B690" t="s">
        <v>10</v>
      </c>
      <c r="C690" t="s">
        <v>68</v>
      </c>
      <c r="D690" t="s">
        <v>3619</v>
      </c>
      <c r="E690" t="s">
        <v>3614</v>
      </c>
      <c r="F690">
        <v>44779</v>
      </c>
      <c r="G690">
        <v>44792</v>
      </c>
      <c r="H690" t="s">
        <v>12</v>
      </c>
      <c r="I690" t="s">
        <v>12</v>
      </c>
      <c r="J690" t="s">
        <v>13</v>
      </c>
      <c r="K690">
        <v>35.5</v>
      </c>
      <c r="L690">
        <v>600</v>
      </c>
      <c r="M690" t="s">
        <v>14</v>
      </c>
      <c r="N690">
        <v>300</v>
      </c>
      <c r="O690" t="s">
        <v>14</v>
      </c>
      <c r="P690">
        <v>1</v>
      </c>
      <c r="Q690" s="1">
        <v>1.3</v>
      </c>
      <c r="R690" s="1">
        <v>1.95</v>
      </c>
      <c r="S690" s="1">
        <v>1.625</v>
      </c>
    </row>
    <row r="691" spans="1:20" hidden="1" x14ac:dyDescent="0.35">
      <c r="A691" t="s">
        <v>710</v>
      </c>
      <c r="B691" t="s">
        <v>10</v>
      </c>
      <c r="C691" t="s">
        <v>68</v>
      </c>
      <c r="D691" t="s">
        <v>3611</v>
      </c>
      <c r="E691" t="s">
        <v>3614</v>
      </c>
      <c r="F691">
        <v>44782</v>
      </c>
      <c r="G691">
        <v>44795</v>
      </c>
      <c r="H691" t="s">
        <v>12</v>
      </c>
      <c r="I691" t="s">
        <v>12</v>
      </c>
      <c r="J691" t="s">
        <v>13</v>
      </c>
      <c r="K691">
        <v>35.479999999999997</v>
      </c>
      <c r="L691">
        <v>600</v>
      </c>
      <c r="M691" t="s">
        <v>14</v>
      </c>
      <c r="N691">
        <v>300</v>
      </c>
      <c r="O691" t="s">
        <v>14</v>
      </c>
      <c r="P691">
        <v>1</v>
      </c>
      <c r="Q691" s="1">
        <v>1.3</v>
      </c>
      <c r="R691" s="1">
        <v>1.95</v>
      </c>
      <c r="S691" s="1">
        <v>1.625</v>
      </c>
    </row>
    <row r="692" spans="1:20" hidden="1" x14ac:dyDescent="0.35">
      <c r="A692" t="s">
        <v>711</v>
      </c>
      <c r="B692" t="s">
        <v>10</v>
      </c>
      <c r="C692" t="s">
        <v>68</v>
      </c>
      <c r="D692" t="s">
        <v>3619</v>
      </c>
      <c r="E692" t="s">
        <v>3613</v>
      </c>
      <c r="F692">
        <v>44790</v>
      </c>
      <c r="G692">
        <v>44804</v>
      </c>
      <c r="H692" t="s">
        <v>12</v>
      </c>
      <c r="I692" t="s">
        <v>583</v>
      </c>
      <c r="J692" t="s">
        <v>13</v>
      </c>
      <c r="K692">
        <v>35.520000000000003</v>
      </c>
      <c r="L692">
        <v>600</v>
      </c>
      <c r="M692" t="s">
        <v>14</v>
      </c>
      <c r="N692">
        <v>300</v>
      </c>
      <c r="O692" t="s">
        <v>14</v>
      </c>
      <c r="P692">
        <v>1</v>
      </c>
      <c r="Q692" s="1">
        <v>1.4000000000000001</v>
      </c>
      <c r="R692" s="1">
        <v>2.1</v>
      </c>
      <c r="S692" s="1">
        <v>1.75</v>
      </c>
    </row>
    <row r="693" spans="1:20" hidden="1" x14ac:dyDescent="0.35">
      <c r="A693" t="s">
        <v>712</v>
      </c>
      <c r="B693" t="s">
        <v>10</v>
      </c>
      <c r="C693" t="s">
        <v>68</v>
      </c>
      <c r="D693" t="s">
        <v>3615</v>
      </c>
      <c r="E693" t="s">
        <v>3613</v>
      </c>
      <c r="F693">
        <v>44789</v>
      </c>
      <c r="G693">
        <v>44804</v>
      </c>
      <c r="H693" t="s">
        <v>12</v>
      </c>
      <c r="I693" t="s">
        <v>583</v>
      </c>
      <c r="J693" t="s">
        <v>13</v>
      </c>
      <c r="K693">
        <v>35.44</v>
      </c>
      <c r="L693">
        <v>600</v>
      </c>
      <c r="M693" t="s">
        <v>14</v>
      </c>
      <c r="N693">
        <v>300</v>
      </c>
      <c r="O693" t="s">
        <v>14</v>
      </c>
      <c r="P693">
        <v>1</v>
      </c>
      <c r="Q693" s="1">
        <v>1.5</v>
      </c>
      <c r="R693" s="1">
        <v>2.25</v>
      </c>
      <c r="S693" s="1">
        <v>1.875</v>
      </c>
    </row>
    <row r="694" spans="1:20" hidden="1" x14ac:dyDescent="0.35">
      <c r="A694" t="s">
        <v>713</v>
      </c>
      <c r="B694" t="s">
        <v>10</v>
      </c>
      <c r="C694" t="s">
        <v>68</v>
      </c>
      <c r="D694" t="s">
        <v>3620</v>
      </c>
      <c r="E694" t="s">
        <v>3612</v>
      </c>
      <c r="F694">
        <v>44790</v>
      </c>
      <c r="G694">
        <v>44804</v>
      </c>
      <c r="H694" t="s">
        <v>12</v>
      </c>
      <c r="I694" t="s">
        <v>583</v>
      </c>
      <c r="J694" t="s">
        <v>13</v>
      </c>
      <c r="K694">
        <v>35.58</v>
      </c>
      <c r="L694">
        <v>600</v>
      </c>
      <c r="M694" t="s">
        <v>14</v>
      </c>
      <c r="N694">
        <v>300</v>
      </c>
      <c r="O694" t="s">
        <v>14</v>
      </c>
      <c r="P694">
        <v>1</v>
      </c>
      <c r="Q694" s="1">
        <v>1.4000000000000001</v>
      </c>
      <c r="R694" s="1">
        <v>2.1</v>
      </c>
      <c r="S694" s="1">
        <v>1.75</v>
      </c>
    </row>
    <row r="695" spans="1:20" hidden="1" x14ac:dyDescent="0.35">
      <c r="A695" t="s">
        <v>714</v>
      </c>
      <c r="B695" t="s">
        <v>10</v>
      </c>
      <c r="C695" t="s">
        <v>68</v>
      </c>
      <c r="D695" t="s">
        <v>3611</v>
      </c>
      <c r="E695" t="s">
        <v>3612</v>
      </c>
      <c r="F695">
        <v>44779</v>
      </c>
      <c r="G695">
        <v>44792</v>
      </c>
      <c r="H695" t="s">
        <v>12</v>
      </c>
      <c r="I695" t="s">
        <v>12</v>
      </c>
      <c r="J695" t="s">
        <v>13</v>
      </c>
      <c r="K695">
        <v>35.520000000000003</v>
      </c>
      <c r="L695">
        <v>600</v>
      </c>
      <c r="M695" t="s">
        <v>14</v>
      </c>
      <c r="N695">
        <v>300</v>
      </c>
      <c r="O695" t="s">
        <v>14</v>
      </c>
      <c r="P695">
        <v>1</v>
      </c>
      <c r="Q695" s="1">
        <v>1.3</v>
      </c>
      <c r="R695" s="1">
        <v>1.95</v>
      </c>
      <c r="S695" s="1">
        <v>1.625</v>
      </c>
    </row>
    <row r="696" spans="1:20" hidden="1" x14ac:dyDescent="0.35">
      <c r="A696" t="s">
        <v>715</v>
      </c>
      <c r="B696" t="s">
        <v>10</v>
      </c>
      <c r="C696" t="s">
        <v>68</v>
      </c>
      <c r="D696" t="s">
        <v>3611</v>
      </c>
      <c r="E696" t="s">
        <v>3612</v>
      </c>
      <c r="F696">
        <v>44800</v>
      </c>
      <c r="G696">
        <v>44815</v>
      </c>
      <c r="I696" t="s">
        <v>583</v>
      </c>
      <c r="J696" t="s">
        <v>13</v>
      </c>
      <c r="K696">
        <v>35.06</v>
      </c>
      <c r="L696">
        <v>600</v>
      </c>
      <c r="M696" t="s">
        <v>14</v>
      </c>
      <c r="N696">
        <v>300</v>
      </c>
      <c r="O696" t="s">
        <v>14</v>
      </c>
      <c r="P696">
        <v>1</v>
      </c>
      <c r="Q696" s="1">
        <v>1.5</v>
      </c>
      <c r="R696" s="1">
        <v>2.25</v>
      </c>
      <c r="S696" s="1">
        <v>1.875</v>
      </c>
    </row>
    <row r="697" spans="1:20" hidden="1" x14ac:dyDescent="0.35">
      <c r="A697" t="s">
        <v>716</v>
      </c>
      <c r="B697" t="s">
        <v>10</v>
      </c>
      <c r="C697" t="s">
        <v>68</v>
      </c>
      <c r="D697" t="s">
        <v>3616</v>
      </c>
      <c r="E697" t="s">
        <v>3613</v>
      </c>
      <c r="F697">
        <v>44779</v>
      </c>
      <c r="G697">
        <v>44792</v>
      </c>
      <c r="H697" t="s">
        <v>12</v>
      </c>
      <c r="I697" t="s">
        <v>12</v>
      </c>
      <c r="J697" t="s">
        <v>13</v>
      </c>
      <c r="K697">
        <v>35.54</v>
      </c>
      <c r="L697">
        <v>600</v>
      </c>
      <c r="M697" t="s">
        <v>14</v>
      </c>
      <c r="N697">
        <v>300</v>
      </c>
      <c r="O697" t="s">
        <v>14</v>
      </c>
      <c r="P697">
        <v>1</v>
      </c>
      <c r="Q697" s="1">
        <v>1.3</v>
      </c>
      <c r="R697" s="1">
        <v>1.95</v>
      </c>
      <c r="S697" s="1">
        <v>1.625</v>
      </c>
    </row>
    <row r="698" spans="1:20" hidden="1" x14ac:dyDescent="0.35">
      <c r="A698" t="s">
        <v>717</v>
      </c>
      <c r="B698" t="s">
        <v>10</v>
      </c>
      <c r="C698" t="s">
        <v>68</v>
      </c>
      <c r="D698" t="s">
        <v>3616</v>
      </c>
      <c r="E698" t="s">
        <v>3618</v>
      </c>
      <c r="F698">
        <v>44800</v>
      </c>
      <c r="G698">
        <v>44815</v>
      </c>
      <c r="I698" t="s">
        <v>583</v>
      </c>
      <c r="J698" t="s">
        <v>13</v>
      </c>
      <c r="K698">
        <v>35.479999999999997</v>
      </c>
      <c r="L698">
        <v>600</v>
      </c>
      <c r="M698" t="s">
        <v>14</v>
      </c>
      <c r="N698">
        <v>300</v>
      </c>
      <c r="O698" t="s">
        <v>14</v>
      </c>
      <c r="P698">
        <v>1</v>
      </c>
      <c r="Q698" s="1">
        <v>1.5</v>
      </c>
      <c r="R698" s="1">
        <v>2.25</v>
      </c>
      <c r="S698" s="1">
        <v>1.875</v>
      </c>
    </row>
    <row r="699" spans="1:20" hidden="1" x14ac:dyDescent="0.35">
      <c r="A699" t="s">
        <v>718</v>
      </c>
      <c r="B699" t="s">
        <v>10</v>
      </c>
      <c r="C699" t="s">
        <v>68</v>
      </c>
      <c r="D699" t="s">
        <v>3615</v>
      </c>
      <c r="E699" t="s">
        <v>3618</v>
      </c>
      <c r="F699">
        <v>44779</v>
      </c>
      <c r="G699">
        <v>44792</v>
      </c>
      <c r="H699" t="s">
        <v>12</v>
      </c>
      <c r="I699" t="s">
        <v>12</v>
      </c>
      <c r="J699" t="s">
        <v>13</v>
      </c>
      <c r="K699">
        <v>35.36</v>
      </c>
      <c r="L699">
        <v>600</v>
      </c>
      <c r="M699" t="s">
        <v>14</v>
      </c>
      <c r="N699">
        <v>300</v>
      </c>
      <c r="O699" t="s">
        <v>14</v>
      </c>
      <c r="P699">
        <v>1</v>
      </c>
      <c r="Q699" s="1">
        <v>1.3</v>
      </c>
      <c r="R699" s="1">
        <v>1.95</v>
      </c>
      <c r="S699" s="1">
        <v>1.625</v>
      </c>
    </row>
    <row r="700" spans="1:20" hidden="1" x14ac:dyDescent="0.35">
      <c r="A700" t="s">
        <v>719</v>
      </c>
      <c r="B700" t="s">
        <v>10</v>
      </c>
      <c r="C700" t="s">
        <v>68</v>
      </c>
      <c r="D700" t="s">
        <v>3611</v>
      </c>
      <c r="E700" t="s">
        <v>3612</v>
      </c>
      <c r="F700">
        <v>44800</v>
      </c>
      <c r="G700">
        <v>44815</v>
      </c>
      <c r="J700" t="s">
        <v>69</v>
      </c>
      <c r="K700">
        <v>35.06</v>
      </c>
      <c r="L700">
        <v>20</v>
      </c>
      <c r="M700" t="s">
        <v>14</v>
      </c>
      <c r="N700">
        <v>10</v>
      </c>
      <c r="O700" t="s">
        <v>14</v>
      </c>
      <c r="P700">
        <v>1</v>
      </c>
      <c r="Q700" s="1">
        <v>1.5</v>
      </c>
      <c r="R700" s="1">
        <v>2.25</v>
      </c>
      <c r="S700" s="1">
        <v>1.875</v>
      </c>
    </row>
    <row r="701" spans="1:20" hidden="1" x14ac:dyDescent="0.35">
      <c r="A701" t="s">
        <v>720</v>
      </c>
      <c r="B701" t="s">
        <v>10</v>
      </c>
      <c r="C701" t="s">
        <v>68</v>
      </c>
      <c r="D701" t="s">
        <v>3619</v>
      </c>
      <c r="E701" t="s">
        <v>3612</v>
      </c>
      <c r="F701">
        <v>44790</v>
      </c>
      <c r="G701">
        <v>44803</v>
      </c>
      <c r="H701" t="s">
        <v>12</v>
      </c>
      <c r="I701" t="s">
        <v>583</v>
      </c>
      <c r="J701" t="s">
        <v>13</v>
      </c>
      <c r="K701">
        <v>35.4</v>
      </c>
      <c r="L701">
        <v>600</v>
      </c>
      <c r="M701" t="s">
        <v>14</v>
      </c>
      <c r="N701">
        <v>300</v>
      </c>
      <c r="O701" t="s">
        <v>14</v>
      </c>
      <c r="P701">
        <v>1</v>
      </c>
      <c r="Q701" s="1">
        <v>1.3</v>
      </c>
      <c r="R701" s="1">
        <v>1.95</v>
      </c>
      <c r="S701" s="1">
        <v>1.625</v>
      </c>
    </row>
    <row r="702" spans="1:20" hidden="1" x14ac:dyDescent="0.35">
      <c r="A702" t="s">
        <v>721</v>
      </c>
      <c r="B702" t="s">
        <v>10</v>
      </c>
      <c r="C702" t="s">
        <v>68</v>
      </c>
      <c r="D702" t="s">
        <v>3619</v>
      </c>
      <c r="E702" t="s">
        <v>3612</v>
      </c>
      <c r="F702">
        <v>44779</v>
      </c>
      <c r="G702">
        <v>44792</v>
      </c>
      <c r="H702" t="s">
        <v>12</v>
      </c>
      <c r="I702" t="s">
        <v>12</v>
      </c>
      <c r="J702" t="s">
        <v>13</v>
      </c>
      <c r="K702">
        <v>35.56</v>
      </c>
      <c r="L702">
        <v>600</v>
      </c>
      <c r="M702" t="s">
        <v>14</v>
      </c>
      <c r="N702">
        <v>300</v>
      </c>
      <c r="O702" t="s">
        <v>14</v>
      </c>
      <c r="P702">
        <v>1</v>
      </c>
      <c r="Q702" s="1">
        <v>1.3</v>
      </c>
      <c r="R702" s="1">
        <v>1.95</v>
      </c>
      <c r="S702" s="1">
        <v>1.625</v>
      </c>
    </row>
    <row r="703" spans="1:20" hidden="1" x14ac:dyDescent="0.35">
      <c r="A703" t="s">
        <v>722</v>
      </c>
      <c r="B703" t="s">
        <v>10</v>
      </c>
      <c r="C703" t="s">
        <v>68</v>
      </c>
      <c r="D703" t="s">
        <v>3619</v>
      </c>
      <c r="E703" t="s">
        <v>3618</v>
      </c>
      <c r="F703">
        <v>44800</v>
      </c>
      <c r="G703">
        <v>44815</v>
      </c>
      <c r="J703" t="s">
        <v>69</v>
      </c>
      <c r="K703">
        <v>35.479999999999997</v>
      </c>
      <c r="L703">
        <v>20</v>
      </c>
      <c r="M703" t="s">
        <v>14</v>
      </c>
      <c r="N703">
        <v>10</v>
      </c>
      <c r="O703" t="s">
        <v>14</v>
      </c>
      <c r="P703">
        <v>1</v>
      </c>
      <c r="Q703" s="1">
        <v>2.25</v>
      </c>
      <c r="R703" s="1">
        <v>1.5</v>
      </c>
      <c r="S703" s="1">
        <v>1.875</v>
      </c>
      <c r="T703" s="1">
        <v>1.5</v>
      </c>
    </row>
    <row r="704" spans="1:20" hidden="1" x14ac:dyDescent="0.35">
      <c r="A704" t="s">
        <v>723</v>
      </c>
      <c r="B704" t="s">
        <v>10</v>
      </c>
      <c r="C704" t="s">
        <v>68</v>
      </c>
      <c r="D704" t="s">
        <v>3615</v>
      </c>
      <c r="E704" t="s">
        <v>3612</v>
      </c>
      <c r="F704">
        <v>44788</v>
      </c>
      <c r="G704">
        <v>44803</v>
      </c>
      <c r="H704" t="s">
        <v>12</v>
      </c>
      <c r="I704" t="s">
        <v>583</v>
      </c>
      <c r="J704" t="s">
        <v>13</v>
      </c>
      <c r="K704">
        <v>35.54</v>
      </c>
      <c r="L704">
        <v>600</v>
      </c>
      <c r="M704" t="s">
        <v>14</v>
      </c>
      <c r="N704">
        <v>300</v>
      </c>
      <c r="O704" t="s">
        <v>14</v>
      </c>
      <c r="P704">
        <v>1</v>
      </c>
      <c r="Q704" s="1">
        <v>2.25</v>
      </c>
      <c r="R704" s="1">
        <v>1.5</v>
      </c>
      <c r="S704" s="1">
        <v>1.875</v>
      </c>
      <c r="T704" s="1">
        <v>1.5</v>
      </c>
    </row>
    <row r="705" spans="1:20" hidden="1" x14ac:dyDescent="0.35">
      <c r="A705" t="s">
        <v>724</v>
      </c>
      <c r="B705" t="s">
        <v>10</v>
      </c>
      <c r="C705" t="s">
        <v>68</v>
      </c>
      <c r="D705" t="s">
        <v>3611</v>
      </c>
      <c r="E705" t="s">
        <v>3613</v>
      </c>
      <c r="F705">
        <v>44782</v>
      </c>
      <c r="G705">
        <v>44795</v>
      </c>
      <c r="H705" t="s">
        <v>12</v>
      </c>
      <c r="I705" t="s">
        <v>12</v>
      </c>
      <c r="J705" t="s">
        <v>13</v>
      </c>
      <c r="K705">
        <v>35.299999999999997</v>
      </c>
      <c r="L705">
        <v>600</v>
      </c>
      <c r="M705" t="s">
        <v>14</v>
      </c>
      <c r="N705">
        <v>300</v>
      </c>
      <c r="O705" t="s">
        <v>14</v>
      </c>
      <c r="P705">
        <v>1</v>
      </c>
      <c r="Q705" s="1">
        <v>1.95</v>
      </c>
      <c r="R705" s="1">
        <v>1.3</v>
      </c>
      <c r="S705" s="1">
        <v>1.625</v>
      </c>
      <c r="T705" s="1">
        <v>1.3</v>
      </c>
    </row>
    <row r="706" spans="1:20" hidden="1" x14ac:dyDescent="0.35">
      <c r="A706" t="s">
        <v>725</v>
      </c>
      <c r="B706" t="s">
        <v>10</v>
      </c>
      <c r="C706" t="s">
        <v>68</v>
      </c>
      <c r="D706" t="s">
        <v>3616</v>
      </c>
      <c r="E706" t="s">
        <v>3614</v>
      </c>
      <c r="F706">
        <v>44790</v>
      </c>
      <c r="G706">
        <v>44806</v>
      </c>
      <c r="H706" t="s">
        <v>12</v>
      </c>
      <c r="I706" t="s">
        <v>583</v>
      </c>
      <c r="J706" t="s">
        <v>13</v>
      </c>
      <c r="K706">
        <v>35.479999999999997</v>
      </c>
      <c r="L706">
        <v>600</v>
      </c>
      <c r="M706" t="s">
        <v>14</v>
      </c>
      <c r="N706">
        <v>300</v>
      </c>
      <c r="O706" t="s">
        <v>14</v>
      </c>
      <c r="P706">
        <v>1</v>
      </c>
      <c r="Q706" s="1">
        <v>2.4</v>
      </c>
      <c r="R706" s="1">
        <v>1.6</v>
      </c>
      <c r="S706" s="1">
        <v>2</v>
      </c>
      <c r="T706" s="1">
        <v>1.6</v>
      </c>
    </row>
    <row r="707" spans="1:20" hidden="1" x14ac:dyDescent="0.35">
      <c r="A707" t="s">
        <v>726</v>
      </c>
      <c r="B707" t="s">
        <v>10</v>
      </c>
      <c r="C707" t="s">
        <v>68</v>
      </c>
      <c r="D707" t="s">
        <v>3615</v>
      </c>
      <c r="E707" t="s">
        <v>3612</v>
      </c>
      <c r="F707">
        <v>44779</v>
      </c>
      <c r="G707">
        <v>44792</v>
      </c>
      <c r="H707" t="s">
        <v>12</v>
      </c>
      <c r="I707" t="s">
        <v>12</v>
      </c>
      <c r="J707" t="s">
        <v>13</v>
      </c>
      <c r="K707">
        <v>35.56</v>
      </c>
      <c r="L707">
        <v>600</v>
      </c>
      <c r="M707" t="s">
        <v>14</v>
      </c>
      <c r="N707">
        <v>300</v>
      </c>
      <c r="O707" t="s">
        <v>14</v>
      </c>
      <c r="P707">
        <v>1</v>
      </c>
      <c r="Q707" s="1">
        <v>1.95</v>
      </c>
      <c r="R707" s="1">
        <v>1.3</v>
      </c>
      <c r="S707" s="1">
        <v>1.625</v>
      </c>
      <c r="T707" s="1">
        <v>1.3</v>
      </c>
    </row>
    <row r="708" spans="1:20" hidden="1" x14ac:dyDescent="0.35">
      <c r="A708" t="s">
        <v>727</v>
      </c>
      <c r="B708" t="s">
        <v>10</v>
      </c>
      <c r="C708" t="s">
        <v>68</v>
      </c>
      <c r="D708" t="s">
        <v>3611</v>
      </c>
      <c r="E708" t="s">
        <v>3614</v>
      </c>
      <c r="F708">
        <v>44795</v>
      </c>
      <c r="G708">
        <v>44812</v>
      </c>
      <c r="H708" t="s">
        <v>12</v>
      </c>
      <c r="I708" t="s">
        <v>583</v>
      </c>
      <c r="J708" t="s">
        <v>13</v>
      </c>
      <c r="K708">
        <v>35.22</v>
      </c>
      <c r="L708">
        <v>600</v>
      </c>
      <c r="M708" t="s">
        <v>14</v>
      </c>
      <c r="N708">
        <v>300</v>
      </c>
      <c r="O708" t="s">
        <v>14</v>
      </c>
      <c r="P708">
        <v>1</v>
      </c>
      <c r="Q708" s="1">
        <v>2.5499999999999998</v>
      </c>
      <c r="R708" s="1">
        <v>1.7000000000000002</v>
      </c>
      <c r="S708" s="1">
        <v>2.125</v>
      </c>
      <c r="T708" s="1">
        <v>1.7000000000000002</v>
      </c>
    </row>
    <row r="709" spans="1:20" hidden="1" x14ac:dyDescent="0.35">
      <c r="A709" t="s">
        <v>728</v>
      </c>
      <c r="B709" t="s">
        <v>10</v>
      </c>
      <c r="C709" t="s">
        <v>68</v>
      </c>
      <c r="D709" t="s">
        <v>3611</v>
      </c>
      <c r="E709" t="s">
        <v>3618</v>
      </c>
      <c r="F709">
        <v>44782</v>
      </c>
      <c r="G709">
        <v>44795</v>
      </c>
      <c r="H709" t="s">
        <v>12</v>
      </c>
      <c r="I709" t="s">
        <v>12</v>
      </c>
      <c r="J709" t="s">
        <v>13</v>
      </c>
      <c r="K709">
        <v>35.42</v>
      </c>
      <c r="L709">
        <v>600</v>
      </c>
      <c r="M709" t="s">
        <v>14</v>
      </c>
      <c r="N709">
        <v>300</v>
      </c>
      <c r="O709" t="s">
        <v>14</v>
      </c>
      <c r="P709">
        <v>1</v>
      </c>
      <c r="Q709" s="1">
        <v>1.95</v>
      </c>
      <c r="R709" s="1">
        <v>1.3</v>
      </c>
      <c r="S709" s="1">
        <v>1.625</v>
      </c>
      <c r="T709" s="1">
        <v>1.3</v>
      </c>
    </row>
    <row r="710" spans="1:20" hidden="1" x14ac:dyDescent="0.35">
      <c r="A710" t="s">
        <v>729</v>
      </c>
      <c r="B710" t="s">
        <v>10</v>
      </c>
      <c r="C710" t="s">
        <v>68</v>
      </c>
      <c r="D710" t="s">
        <v>3616</v>
      </c>
      <c r="E710" t="s">
        <v>3618</v>
      </c>
      <c r="F710">
        <v>44797</v>
      </c>
      <c r="G710">
        <v>44813</v>
      </c>
      <c r="H710" t="s">
        <v>12</v>
      </c>
      <c r="I710" t="s">
        <v>583</v>
      </c>
      <c r="J710" t="s">
        <v>13</v>
      </c>
      <c r="K710">
        <v>35.36</v>
      </c>
      <c r="L710">
        <v>600</v>
      </c>
      <c r="M710" t="s">
        <v>14</v>
      </c>
      <c r="N710">
        <v>300</v>
      </c>
      <c r="O710" t="s">
        <v>14</v>
      </c>
      <c r="P710">
        <v>1</v>
      </c>
      <c r="Q710" s="1">
        <v>2.4</v>
      </c>
      <c r="R710" s="1">
        <v>1.6</v>
      </c>
      <c r="S710" s="1">
        <v>2</v>
      </c>
      <c r="T710" s="1">
        <v>1.6</v>
      </c>
    </row>
    <row r="711" spans="1:20" hidden="1" x14ac:dyDescent="0.35">
      <c r="A711" t="s">
        <v>730</v>
      </c>
      <c r="B711" t="s">
        <v>10</v>
      </c>
      <c r="C711" t="s">
        <v>68</v>
      </c>
      <c r="D711" t="s">
        <v>3615</v>
      </c>
      <c r="E711" t="s">
        <v>3618</v>
      </c>
      <c r="F711">
        <v>44782</v>
      </c>
      <c r="G711">
        <v>44795</v>
      </c>
      <c r="H711" t="s">
        <v>12</v>
      </c>
      <c r="I711" t="s">
        <v>12</v>
      </c>
      <c r="J711" t="s">
        <v>13</v>
      </c>
      <c r="K711">
        <v>35.54</v>
      </c>
      <c r="L711">
        <v>600</v>
      </c>
      <c r="M711" t="s">
        <v>14</v>
      </c>
      <c r="N711">
        <v>300</v>
      </c>
      <c r="O711" t="s">
        <v>14</v>
      </c>
      <c r="P711">
        <v>1</v>
      </c>
      <c r="Q711" s="1">
        <v>1.95</v>
      </c>
      <c r="R711" s="1">
        <v>1.3</v>
      </c>
      <c r="S711" s="1">
        <v>1.625</v>
      </c>
      <c r="T711" s="1">
        <v>1.3</v>
      </c>
    </row>
    <row r="712" spans="1:20" hidden="1" x14ac:dyDescent="0.35">
      <c r="A712" t="s">
        <v>731</v>
      </c>
      <c r="B712" t="s">
        <v>10</v>
      </c>
      <c r="C712" t="s">
        <v>68</v>
      </c>
      <c r="D712" t="s">
        <v>3616</v>
      </c>
      <c r="E712" t="s">
        <v>3618</v>
      </c>
      <c r="F712">
        <v>44801</v>
      </c>
      <c r="G712">
        <v>44811</v>
      </c>
      <c r="H712" t="s">
        <v>12</v>
      </c>
      <c r="I712" t="s">
        <v>583</v>
      </c>
      <c r="J712" t="s">
        <v>13</v>
      </c>
      <c r="K712">
        <v>35.520000000000003</v>
      </c>
      <c r="L712">
        <v>600</v>
      </c>
      <c r="M712" t="s">
        <v>14</v>
      </c>
      <c r="N712">
        <v>300</v>
      </c>
      <c r="O712" t="s">
        <v>14</v>
      </c>
      <c r="P712">
        <v>1</v>
      </c>
      <c r="Q712" s="1">
        <v>1.5</v>
      </c>
      <c r="R712" s="1">
        <v>1</v>
      </c>
      <c r="S712" s="1">
        <v>1.25</v>
      </c>
      <c r="T712" s="1">
        <v>1</v>
      </c>
    </row>
    <row r="713" spans="1:20" hidden="1" x14ac:dyDescent="0.35">
      <c r="A713" t="s">
        <v>732</v>
      </c>
      <c r="B713" t="s">
        <v>10</v>
      </c>
      <c r="C713" t="s">
        <v>68</v>
      </c>
      <c r="D713" t="s">
        <v>3611</v>
      </c>
      <c r="E713" t="s">
        <v>3613</v>
      </c>
      <c r="F713">
        <v>44782</v>
      </c>
      <c r="G713">
        <v>44796</v>
      </c>
      <c r="H713" t="s">
        <v>12</v>
      </c>
      <c r="I713" t="s">
        <v>12</v>
      </c>
      <c r="J713" t="s">
        <v>13</v>
      </c>
      <c r="K713">
        <v>35.57</v>
      </c>
      <c r="L713">
        <v>600</v>
      </c>
      <c r="M713" t="s">
        <v>14</v>
      </c>
      <c r="N713">
        <v>300</v>
      </c>
      <c r="O713" t="s">
        <v>14</v>
      </c>
      <c r="P713">
        <v>1</v>
      </c>
      <c r="Q713" s="1">
        <v>2.1</v>
      </c>
      <c r="R713" s="1">
        <v>1.4000000000000001</v>
      </c>
      <c r="S713" s="1">
        <v>1.75</v>
      </c>
      <c r="T713" s="1">
        <v>1.4000000000000001</v>
      </c>
    </row>
    <row r="714" spans="1:20" hidden="1" x14ac:dyDescent="0.35">
      <c r="A714" t="s">
        <v>733</v>
      </c>
      <c r="B714" t="s">
        <v>10</v>
      </c>
      <c r="C714" t="s">
        <v>68</v>
      </c>
      <c r="D714" t="s">
        <v>3619</v>
      </c>
      <c r="E714" t="s">
        <v>3618</v>
      </c>
      <c r="F714">
        <v>44795</v>
      </c>
      <c r="G714">
        <v>44812</v>
      </c>
      <c r="H714" t="s">
        <v>12</v>
      </c>
      <c r="J714" t="s">
        <v>69</v>
      </c>
      <c r="K714">
        <v>35.22</v>
      </c>
      <c r="L714">
        <v>20</v>
      </c>
      <c r="M714" t="s">
        <v>14</v>
      </c>
      <c r="N714">
        <v>10</v>
      </c>
      <c r="O714" t="s">
        <v>14</v>
      </c>
      <c r="P714">
        <v>1</v>
      </c>
      <c r="Q714" s="1">
        <v>2.5499999999999998</v>
      </c>
      <c r="R714" s="1">
        <v>1.7000000000000002</v>
      </c>
      <c r="S714" s="1">
        <v>2.125</v>
      </c>
      <c r="T714" s="1">
        <v>1.7000000000000002</v>
      </c>
    </row>
    <row r="715" spans="1:20" hidden="1" x14ac:dyDescent="0.35">
      <c r="A715" t="s">
        <v>734</v>
      </c>
      <c r="B715" t="s">
        <v>10</v>
      </c>
      <c r="C715" t="s">
        <v>68</v>
      </c>
      <c r="D715" t="s">
        <v>3619</v>
      </c>
      <c r="E715" t="s">
        <v>3618</v>
      </c>
      <c r="F715">
        <v>44800</v>
      </c>
      <c r="G715">
        <v>44812</v>
      </c>
      <c r="H715" t="s">
        <v>12</v>
      </c>
      <c r="I715" t="s">
        <v>583</v>
      </c>
      <c r="J715" t="s">
        <v>13</v>
      </c>
      <c r="K715">
        <v>35.46</v>
      </c>
      <c r="L715">
        <v>600</v>
      </c>
      <c r="M715" t="s">
        <v>14</v>
      </c>
      <c r="N715">
        <v>300</v>
      </c>
      <c r="O715" t="s">
        <v>14</v>
      </c>
      <c r="P715">
        <v>1</v>
      </c>
      <c r="Q715" s="1">
        <v>1.7999999999999998</v>
      </c>
      <c r="R715" s="1">
        <v>1.2000000000000002</v>
      </c>
      <c r="S715" s="1">
        <v>1.5</v>
      </c>
      <c r="T715" s="1">
        <v>1.2000000000000002</v>
      </c>
    </row>
    <row r="716" spans="1:20" hidden="1" x14ac:dyDescent="0.35">
      <c r="A716" t="s">
        <v>735</v>
      </c>
      <c r="B716" t="s">
        <v>10</v>
      </c>
      <c r="C716" t="s">
        <v>68</v>
      </c>
      <c r="D716" t="s">
        <v>3615</v>
      </c>
      <c r="E716" t="s">
        <v>3614</v>
      </c>
      <c r="F716">
        <v>44785</v>
      </c>
      <c r="G716">
        <v>44798</v>
      </c>
      <c r="H716" t="s">
        <v>12</v>
      </c>
      <c r="I716" t="s">
        <v>12</v>
      </c>
      <c r="J716" t="s">
        <v>13</v>
      </c>
      <c r="K716">
        <v>35.5</v>
      </c>
      <c r="L716">
        <v>600</v>
      </c>
      <c r="M716" t="s">
        <v>14</v>
      </c>
      <c r="N716">
        <v>300</v>
      </c>
      <c r="O716" t="s">
        <v>14</v>
      </c>
      <c r="P716">
        <v>1</v>
      </c>
      <c r="Q716" s="1">
        <v>1.95</v>
      </c>
      <c r="R716" s="1">
        <v>1.3</v>
      </c>
      <c r="S716" s="1">
        <v>1.625</v>
      </c>
      <c r="T716" s="1">
        <v>1.3</v>
      </c>
    </row>
    <row r="717" spans="1:20" hidden="1" x14ac:dyDescent="0.35">
      <c r="A717" t="s">
        <v>736</v>
      </c>
      <c r="B717" t="s">
        <v>10</v>
      </c>
      <c r="C717" t="s">
        <v>68</v>
      </c>
      <c r="D717" t="s">
        <v>3616</v>
      </c>
      <c r="E717" t="s">
        <v>3612</v>
      </c>
      <c r="F717">
        <v>44797</v>
      </c>
      <c r="G717">
        <v>44813</v>
      </c>
      <c r="H717" t="s">
        <v>12</v>
      </c>
      <c r="J717" t="s">
        <v>69</v>
      </c>
      <c r="K717">
        <v>35.36</v>
      </c>
      <c r="L717">
        <v>20</v>
      </c>
      <c r="M717" t="s">
        <v>14</v>
      </c>
      <c r="N717">
        <v>10</v>
      </c>
      <c r="O717" t="s">
        <v>14</v>
      </c>
      <c r="P717">
        <v>1</v>
      </c>
      <c r="Q717" s="1">
        <v>2.4</v>
      </c>
      <c r="R717" s="1">
        <v>1.6</v>
      </c>
      <c r="S717" s="1">
        <v>2</v>
      </c>
      <c r="T717" s="1">
        <v>1.6</v>
      </c>
    </row>
    <row r="718" spans="1:20" hidden="1" x14ac:dyDescent="0.35">
      <c r="A718" t="s">
        <v>737</v>
      </c>
      <c r="B718" t="s">
        <v>10</v>
      </c>
      <c r="C718" t="s">
        <v>68</v>
      </c>
      <c r="D718" t="s">
        <v>3611</v>
      </c>
      <c r="E718" t="s">
        <v>3617</v>
      </c>
      <c r="F718">
        <v>44799</v>
      </c>
      <c r="G718">
        <v>44811</v>
      </c>
      <c r="H718" t="s">
        <v>12</v>
      </c>
      <c r="I718" t="s">
        <v>583</v>
      </c>
      <c r="J718" t="s">
        <v>13</v>
      </c>
      <c r="K718">
        <v>35.28</v>
      </c>
      <c r="L718">
        <v>600</v>
      </c>
      <c r="M718" t="s">
        <v>14</v>
      </c>
      <c r="N718">
        <v>300</v>
      </c>
      <c r="O718" t="s">
        <v>14</v>
      </c>
      <c r="P718">
        <v>1</v>
      </c>
      <c r="Q718" s="1">
        <v>1.7999999999999998</v>
      </c>
      <c r="R718" s="1">
        <v>1.2000000000000002</v>
      </c>
      <c r="S718" s="1">
        <v>1.5</v>
      </c>
      <c r="T718" s="1">
        <v>1.2000000000000002</v>
      </c>
    </row>
    <row r="719" spans="1:20" hidden="1" x14ac:dyDescent="0.35">
      <c r="A719" t="s">
        <v>738</v>
      </c>
      <c r="B719" t="s">
        <v>10</v>
      </c>
      <c r="C719" t="s">
        <v>68</v>
      </c>
      <c r="D719" t="s">
        <v>3620</v>
      </c>
      <c r="E719" t="s">
        <v>3612</v>
      </c>
      <c r="F719">
        <v>44792</v>
      </c>
      <c r="G719">
        <v>44806</v>
      </c>
      <c r="H719" t="s">
        <v>12</v>
      </c>
      <c r="I719" t="s">
        <v>583</v>
      </c>
      <c r="J719" t="s">
        <v>13</v>
      </c>
      <c r="K719">
        <v>35.46</v>
      </c>
      <c r="L719">
        <v>600</v>
      </c>
      <c r="M719" t="s">
        <v>14</v>
      </c>
      <c r="N719">
        <v>300</v>
      </c>
      <c r="O719" t="s">
        <v>14</v>
      </c>
      <c r="P719">
        <v>1</v>
      </c>
      <c r="Q719" s="1">
        <v>2.1</v>
      </c>
      <c r="R719" s="1">
        <v>1.4000000000000001</v>
      </c>
      <c r="S719" s="1">
        <v>1.75</v>
      </c>
      <c r="T719" s="1">
        <v>1.4000000000000001</v>
      </c>
    </row>
    <row r="720" spans="1:20" hidden="1" x14ac:dyDescent="0.35">
      <c r="A720" t="s">
        <v>739</v>
      </c>
      <c r="B720" t="s">
        <v>10</v>
      </c>
      <c r="C720" t="s">
        <v>68</v>
      </c>
      <c r="D720" t="s">
        <v>3615</v>
      </c>
      <c r="E720" t="s">
        <v>3617</v>
      </c>
      <c r="F720">
        <v>44800</v>
      </c>
      <c r="G720">
        <v>44812</v>
      </c>
      <c r="H720" t="s">
        <v>12</v>
      </c>
      <c r="I720" t="s">
        <v>583</v>
      </c>
      <c r="J720" t="s">
        <v>13</v>
      </c>
      <c r="K720">
        <v>35.42</v>
      </c>
      <c r="L720">
        <v>600</v>
      </c>
      <c r="M720" t="s">
        <v>14</v>
      </c>
      <c r="N720">
        <v>300</v>
      </c>
      <c r="O720" t="s">
        <v>14</v>
      </c>
      <c r="P720">
        <v>1</v>
      </c>
      <c r="Q720" s="1">
        <v>1.7999999999999998</v>
      </c>
      <c r="R720" s="1">
        <v>1.2000000000000002</v>
      </c>
      <c r="S720" s="1">
        <v>1.5</v>
      </c>
      <c r="T720" s="1">
        <v>1.2000000000000002</v>
      </c>
    </row>
    <row r="721" spans="1:20" hidden="1" x14ac:dyDescent="0.35">
      <c r="A721" t="s">
        <v>740</v>
      </c>
      <c r="B721" t="s">
        <v>10</v>
      </c>
      <c r="C721" t="s">
        <v>68</v>
      </c>
      <c r="D721" t="s">
        <v>3620</v>
      </c>
      <c r="E721" t="s">
        <v>3613</v>
      </c>
      <c r="F721">
        <v>44790</v>
      </c>
      <c r="G721">
        <v>44804</v>
      </c>
      <c r="H721" t="s">
        <v>12</v>
      </c>
      <c r="I721" t="s">
        <v>583</v>
      </c>
      <c r="J721" t="s">
        <v>13</v>
      </c>
      <c r="K721">
        <v>35.5</v>
      </c>
      <c r="L721">
        <v>600</v>
      </c>
      <c r="M721" t="s">
        <v>14</v>
      </c>
      <c r="N721">
        <v>300</v>
      </c>
      <c r="O721" t="s">
        <v>14</v>
      </c>
      <c r="P721">
        <v>1</v>
      </c>
      <c r="Q721" s="1">
        <v>2.1</v>
      </c>
      <c r="R721" s="1">
        <v>1.4000000000000001</v>
      </c>
      <c r="S721" s="1">
        <v>1.75</v>
      </c>
      <c r="T721" s="1">
        <v>1.4000000000000001</v>
      </c>
    </row>
    <row r="722" spans="1:20" hidden="1" x14ac:dyDescent="0.35">
      <c r="A722" t="s">
        <v>741</v>
      </c>
      <c r="B722" t="s">
        <v>10</v>
      </c>
      <c r="C722" t="s">
        <v>68</v>
      </c>
      <c r="D722" t="s">
        <v>3620</v>
      </c>
      <c r="E722" t="s">
        <v>3613</v>
      </c>
      <c r="F722">
        <v>44800</v>
      </c>
      <c r="G722">
        <v>44812</v>
      </c>
      <c r="H722" t="s">
        <v>12</v>
      </c>
      <c r="I722" t="s">
        <v>583</v>
      </c>
      <c r="J722" t="s">
        <v>13</v>
      </c>
      <c r="K722">
        <v>35.5</v>
      </c>
      <c r="L722">
        <v>600</v>
      </c>
      <c r="M722" t="s">
        <v>14</v>
      </c>
      <c r="N722">
        <v>300</v>
      </c>
      <c r="O722" t="s">
        <v>14</v>
      </c>
      <c r="P722">
        <v>1</v>
      </c>
      <c r="Q722" s="1">
        <v>1.7999999999999998</v>
      </c>
      <c r="R722" s="1">
        <v>1.2000000000000002</v>
      </c>
      <c r="S722" s="1">
        <v>1.5</v>
      </c>
      <c r="T722" s="1">
        <v>1.2000000000000002</v>
      </c>
    </row>
    <row r="723" spans="1:20" hidden="1" x14ac:dyDescent="0.35">
      <c r="A723" t="s">
        <v>742</v>
      </c>
      <c r="B723" t="s">
        <v>10</v>
      </c>
      <c r="C723" t="s">
        <v>68</v>
      </c>
      <c r="D723" t="s">
        <v>3616</v>
      </c>
      <c r="E723" t="s">
        <v>3618</v>
      </c>
      <c r="F723">
        <v>44792</v>
      </c>
      <c r="G723">
        <v>44806</v>
      </c>
      <c r="H723" t="s">
        <v>12</v>
      </c>
      <c r="I723" t="s">
        <v>583</v>
      </c>
      <c r="J723" t="s">
        <v>13</v>
      </c>
      <c r="K723">
        <v>35.520000000000003</v>
      </c>
      <c r="L723">
        <v>600</v>
      </c>
      <c r="M723" t="s">
        <v>14</v>
      </c>
      <c r="N723">
        <v>300</v>
      </c>
      <c r="O723" t="s">
        <v>14</v>
      </c>
      <c r="P723">
        <v>1</v>
      </c>
      <c r="Q723" s="1">
        <v>2.1</v>
      </c>
      <c r="R723" s="1">
        <v>1.4000000000000001</v>
      </c>
      <c r="S723" s="1">
        <v>1.75</v>
      </c>
      <c r="T723" s="1">
        <v>1.4000000000000001</v>
      </c>
    </row>
    <row r="724" spans="1:20" hidden="1" x14ac:dyDescent="0.35">
      <c r="A724" t="s">
        <v>743</v>
      </c>
      <c r="B724" t="s">
        <v>10</v>
      </c>
      <c r="C724" t="s">
        <v>68</v>
      </c>
      <c r="D724" t="s">
        <v>3619</v>
      </c>
      <c r="E724" t="s">
        <v>3614</v>
      </c>
      <c r="F724">
        <v>44800</v>
      </c>
      <c r="G724">
        <v>44811</v>
      </c>
      <c r="H724" t="s">
        <v>12</v>
      </c>
      <c r="I724" t="s">
        <v>583</v>
      </c>
      <c r="J724" t="s">
        <v>13</v>
      </c>
      <c r="K724">
        <v>35.479999999999997</v>
      </c>
      <c r="L724">
        <v>600</v>
      </c>
      <c r="M724" t="s">
        <v>14</v>
      </c>
      <c r="N724">
        <v>300</v>
      </c>
      <c r="O724" t="s">
        <v>14</v>
      </c>
      <c r="P724">
        <v>1</v>
      </c>
      <c r="Q724" s="1">
        <v>1.65</v>
      </c>
      <c r="R724" s="1">
        <v>1.1000000000000001</v>
      </c>
      <c r="S724" s="1">
        <v>1.375</v>
      </c>
      <c r="T724" s="1">
        <v>1.1000000000000001</v>
      </c>
    </row>
    <row r="725" spans="1:20" hidden="1" x14ac:dyDescent="0.35">
      <c r="A725" t="s">
        <v>744</v>
      </c>
      <c r="B725" t="s">
        <v>10</v>
      </c>
      <c r="C725" t="s">
        <v>68</v>
      </c>
      <c r="D725" t="s">
        <v>3616</v>
      </c>
      <c r="E725" t="s">
        <v>3612</v>
      </c>
      <c r="F725">
        <v>44783</v>
      </c>
      <c r="G725">
        <v>44798</v>
      </c>
      <c r="H725" t="s">
        <v>12</v>
      </c>
      <c r="I725" t="s">
        <v>12</v>
      </c>
      <c r="J725" t="s">
        <v>13</v>
      </c>
      <c r="K725">
        <v>35.520000000000003</v>
      </c>
      <c r="L725">
        <v>600</v>
      </c>
      <c r="M725" t="s">
        <v>14</v>
      </c>
      <c r="N725">
        <v>300</v>
      </c>
      <c r="O725" t="s">
        <v>14</v>
      </c>
      <c r="P725">
        <v>1</v>
      </c>
      <c r="Q725" s="1">
        <v>2.25</v>
      </c>
      <c r="R725" s="1">
        <v>1.5</v>
      </c>
      <c r="S725" s="1">
        <v>1.875</v>
      </c>
      <c r="T725" s="1">
        <v>1.5</v>
      </c>
    </row>
    <row r="726" spans="1:20" hidden="1" x14ac:dyDescent="0.35">
      <c r="A726" t="s">
        <v>745</v>
      </c>
      <c r="B726" t="s">
        <v>10</v>
      </c>
      <c r="C726" t="s">
        <v>68</v>
      </c>
      <c r="D726" t="s">
        <v>3620</v>
      </c>
      <c r="E726" t="s">
        <v>3613</v>
      </c>
      <c r="F726">
        <v>44800</v>
      </c>
      <c r="G726">
        <v>44811</v>
      </c>
      <c r="H726" t="s">
        <v>12</v>
      </c>
      <c r="I726" t="s">
        <v>583</v>
      </c>
      <c r="J726" t="s">
        <v>13</v>
      </c>
      <c r="K726">
        <v>35</v>
      </c>
      <c r="L726">
        <v>600</v>
      </c>
      <c r="M726" t="s">
        <v>14</v>
      </c>
      <c r="N726">
        <v>300</v>
      </c>
      <c r="O726" t="s">
        <v>14</v>
      </c>
      <c r="P726">
        <v>1</v>
      </c>
      <c r="Q726" s="1">
        <v>1.65</v>
      </c>
      <c r="R726" s="1">
        <v>1.1000000000000001</v>
      </c>
      <c r="S726" s="1">
        <v>1.375</v>
      </c>
      <c r="T726" s="1">
        <v>1.1000000000000001</v>
      </c>
    </row>
    <row r="727" spans="1:20" hidden="1" x14ac:dyDescent="0.35">
      <c r="A727" t="s">
        <v>746</v>
      </c>
      <c r="B727" t="s">
        <v>10</v>
      </c>
      <c r="C727" t="s">
        <v>68</v>
      </c>
      <c r="D727" t="s">
        <v>3619</v>
      </c>
      <c r="E727" t="s">
        <v>3617</v>
      </c>
      <c r="F727">
        <v>44787</v>
      </c>
      <c r="G727">
        <v>44801</v>
      </c>
      <c r="H727" t="s">
        <v>12</v>
      </c>
      <c r="I727" t="s">
        <v>583</v>
      </c>
      <c r="J727" t="s">
        <v>13</v>
      </c>
      <c r="K727">
        <v>35.44</v>
      </c>
      <c r="L727">
        <v>600</v>
      </c>
      <c r="M727" t="s">
        <v>14</v>
      </c>
      <c r="N727">
        <v>300</v>
      </c>
      <c r="O727" t="s">
        <v>14</v>
      </c>
      <c r="P727">
        <v>1</v>
      </c>
      <c r="Q727" s="1">
        <v>2.1</v>
      </c>
      <c r="R727" s="1">
        <v>1.4000000000000001</v>
      </c>
      <c r="S727" s="1">
        <v>1.75</v>
      </c>
      <c r="T727" s="1">
        <v>1.4000000000000001</v>
      </c>
    </row>
    <row r="728" spans="1:20" hidden="1" x14ac:dyDescent="0.35">
      <c r="A728" t="s">
        <v>747</v>
      </c>
      <c r="B728" t="s">
        <v>10</v>
      </c>
      <c r="C728" t="s">
        <v>68</v>
      </c>
      <c r="D728" t="s">
        <v>3619</v>
      </c>
      <c r="E728" t="s">
        <v>3614</v>
      </c>
      <c r="F728">
        <v>44799</v>
      </c>
      <c r="G728">
        <v>44811</v>
      </c>
      <c r="H728" t="s">
        <v>12</v>
      </c>
      <c r="I728" t="s">
        <v>583</v>
      </c>
      <c r="J728" t="s">
        <v>13</v>
      </c>
      <c r="K728">
        <v>35.46</v>
      </c>
      <c r="L728">
        <v>600</v>
      </c>
      <c r="M728" t="s">
        <v>14</v>
      </c>
      <c r="N728">
        <v>300</v>
      </c>
      <c r="O728" t="s">
        <v>14</v>
      </c>
      <c r="P728">
        <v>1</v>
      </c>
      <c r="Q728" s="1">
        <v>1.7999999999999998</v>
      </c>
      <c r="R728" s="1">
        <v>1.2000000000000002</v>
      </c>
      <c r="S728" s="1">
        <v>1.5</v>
      </c>
      <c r="T728" s="1">
        <v>1.2000000000000002</v>
      </c>
    </row>
    <row r="729" spans="1:20" hidden="1" x14ac:dyDescent="0.35">
      <c r="A729" t="s">
        <v>748</v>
      </c>
      <c r="B729" t="s">
        <v>10</v>
      </c>
      <c r="C729" t="s">
        <v>68</v>
      </c>
      <c r="D729" t="s">
        <v>3619</v>
      </c>
      <c r="E729" t="s">
        <v>3618</v>
      </c>
      <c r="F729">
        <v>44783</v>
      </c>
      <c r="G729">
        <v>44799</v>
      </c>
      <c r="H729" t="s">
        <v>12</v>
      </c>
      <c r="I729" t="s">
        <v>583</v>
      </c>
      <c r="J729" t="s">
        <v>13</v>
      </c>
      <c r="K729">
        <v>35.5</v>
      </c>
      <c r="L729">
        <v>600</v>
      </c>
      <c r="M729" t="s">
        <v>14</v>
      </c>
      <c r="N729">
        <v>300</v>
      </c>
      <c r="O729" t="s">
        <v>14</v>
      </c>
      <c r="P729">
        <v>1</v>
      </c>
      <c r="Q729" s="1">
        <v>2.4</v>
      </c>
      <c r="R729" s="1">
        <v>1.6</v>
      </c>
      <c r="S729" s="1">
        <v>2</v>
      </c>
      <c r="T729" s="1">
        <v>1.6</v>
      </c>
    </row>
    <row r="730" spans="1:20" hidden="1" x14ac:dyDescent="0.35">
      <c r="A730" t="s">
        <v>749</v>
      </c>
      <c r="B730" t="s">
        <v>10</v>
      </c>
      <c r="C730" t="s">
        <v>68</v>
      </c>
      <c r="D730" t="s">
        <v>3615</v>
      </c>
      <c r="E730" t="s">
        <v>3612</v>
      </c>
      <c r="F730">
        <v>44800</v>
      </c>
      <c r="G730">
        <v>44811</v>
      </c>
      <c r="H730" t="s">
        <v>12</v>
      </c>
      <c r="I730" t="s">
        <v>583</v>
      </c>
      <c r="J730" t="s">
        <v>13</v>
      </c>
      <c r="K730">
        <v>35.42</v>
      </c>
      <c r="L730">
        <v>600</v>
      </c>
      <c r="M730" t="s">
        <v>14</v>
      </c>
      <c r="N730">
        <v>300</v>
      </c>
      <c r="O730" t="s">
        <v>14</v>
      </c>
      <c r="P730">
        <v>1</v>
      </c>
      <c r="Q730" s="1">
        <v>1.65</v>
      </c>
      <c r="R730" s="1">
        <v>1.1000000000000001</v>
      </c>
      <c r="S730" s="1">
        <v>1.375</v>
      </c>
      <c r="T730" s="1">
        <v>1.1000000000000001</v>
      </c>
    </row>
    <row r="731" spans="1:20" hidden="1" x14ac:dyDescent="0.35">
      <c r="A731" t="s">
        <v>750</v>
      </c>
      <c r="B731" t="s">
        <v>10</v>
      </c>
      <c r="C731" t="s">
        <v>68</v>
      </c>
      <c r="D731" t="s">
        <v>3620</v>
      </c>
      <c r="E731" t="s">
        <v>3618</v>
      </c>
      <c r="F731">
        <v>44788</v>
      </c>
      <c r="G731">
        <v>44801</v>
      </c>
      <c r="H731" t="s">
        <v>12</v>
      </c>
      <c r="I731" t="s">
        <v>583</v>
      </c>
      <c r="J731" t="s">
        <v>13</v>
      </c>
      <c r="K731">
        <v>35.44</v>
      </c>
      <c r="L731">
        <v>600</v>
      </c>
      <c r="M731" t="s">
        <v>14</v>
      </c>
      <c r="N731">
        <v>300</v>
      </c>
      <c r="O731" t="s">
        <v>14</v>
      </c>
      <c r="P731">
        <v>1</v>
      </c>
      <c r="Q731" s="1">
        <v>1.95</v>
      </c>
      <c r="R731" s="1">
        <v>1.3</v>
      </c>
      <c r="S731" s="1">
        <v>1.625</v>
      </c>
      <c r="T731" s="1">
        <v>1.3</v>
      </c>
    </row>
    <row r="732" spans="1:20" hidden="1" x14ac:dyDescent="0.35">
      <c r="A732" t="s">
        <v>751</v>
      </c>
      <c r="B732" t="s">
        <v>10</v>
      </c>
      <c r="C732" t="s">
        <v>68</v>
      </c>
      <c r="D732" t="s">
        <v>3619</v>
      </c>
      <c r="E732" t="s">
        <v>3612</v>
      </c>
      <c r="F732">
        <v>44803</v>
      </c>
      <c r="G732">
        <v>44813</v>
      </c>
      <c r="H732" t="s">
        <v>12</v>
      </c>
      <c r="I732" t="s">
        <v>583</v>
      </c>
      <c r="J732" t="s">
        <v>13</v>
      </c>
      <c r="K732">
        <v>35.42</v>
      </c>
      <c r="L732">
        <v>600</v>
      </c>
      <c r="M732" t="s">
        <v>14</v>
      </c>
      <c r="N732">
        <v>300</v>
      </c>
      <c r="O732" t="s">
        <v>14</v>
      </c>
      <c r="P732">
        <v>1</v>
      </c>
      <c r="Q732" s="1">
        <v>1.5</v>
      </c>
      <c r="R732" s="1">
        <v>1</v>
      </c>
      <c r="S732" s="1">
        <v>1.25</v>
      </c>
      <c r="T732" s="1">
        <v>1</v>
      </c>
    </row>
    <row r="733" spans="1:20" hidden="1" x14ac:dyDescent="0.35">
      <c r="A733" t="s">
        <v>752</v>
      </c>
      <c r="B733" t="s">
        <v>10</v>
      </c>
      <c r="C733" t="s">
        <v>68</v>
      </c>
      <c r="D733" t="s">
        <v>3620</v>
      </c>
      <c r="E733" t="s">
        <v>3612</v>
      </c>
      <c r="F733">
        <v>44787</v>
      </c>
      <c r="G733">
        <v>44799</v>
      </c>
      <c r="H733" t="s">
        <v>12</v>
      </c>
      <c r="I733" t="s">
        <v>583</v>
      </c>
      <c r="J733" t="s">
        <v>13</v>
      </c>
      <c r="K733">
        <v>35.520000000000003</v>
      </c>
      <c r="L733">
        <v>600</v>
      </c>
      <c r="M733" t="s">
        <v>14</v>
      </c>
      <c r="N733">
        <v>300</v>
      </c>
      <c r="O733" t="s">
        <v>14</v>
      </c>
      <c r="P733">
        <v>1</v>
      </c>
      <c r="Q733" s="1">
        <v>1.7999999999999998</v>
      </c>
      <c r="R733" s="1">
        <v>1.2000000000000002</v>
      </c>
      <c r="S733" s="1">
        <v>1.5</v>
      </c>
      <c r="T733" s="1">
        <v>1.2000000000000002</v>
      </c>
    </row>
    <row r="734" spans="1:20" hidden="1" x14ac:dyDescent="0.35">
      <c r="A734" t="s">
        <v>753</v>
      </c>
      <c r="B734" t="s">
        <v>10</v>
      </c>
      <c r="C734" t="s">
        <v>68</v>
      </c>
      <c r="D734" t="s">
        <v>3615</v>
      </c>
      <c r="E734" t="s">
        <v>3613</v>
      </c>
      <c r="F734">
        <v>44805</v>
      </c>
      <c r="G734">
        <v>44817</v>
      </c>
      <c r="J734" t="s">
        <v>13</v>
      </c>
      <c r="K734">
        <v>35.380000000000003</v>
      </c>
      <c r="L734">
        <v>600</v>
      </c>
      <c r="M734" t="s">
        <v>14</v>
      </c>
      <c r="N734">
        <v>300</v>
      </c>
      <c r="O734" t="s">
        <v>14</v>
      </c>
      <c r="P734">
        <v>1</v>
      </c>
      <c r="Q734" s="1">
        <v>1.7999999999999998</v>
      </c>
      <c r="R734" s="1">
        <v>1.2000000000000002</v>
      </c>
      <c r="S734" s="1">
        <v>1.5</v>
      </c>
      <c r="T734" s="1">
        <v>1.2000000000000002</v>
      </c>
    </row>
    <row r="735" spans="1:20" hidden="1" x14ac:dyDescent="0.35">
      <c r="A735" t="s">
        <v>754</v>
      </c>
      <c r="B735" t="s">
        <v>10</v>
      </c>
      <c r="C735" t="s">
        <v>68</v>
      </c>
      <c r="D735" t="s">
        <v>3620</v>
      </c>
      <c r="E735" t="s">
        <v>3618</v>
      </c>
      <c r="F735">
        <v>44789</v>
      </c>
      <c r="G735">
        <v>44804</v>
      </c>
      <c r="H735" t="s">
        <v>12</v>
      </c>
      <c r="I735" t="s">
        <v>583</v>
      </c>
      <c r="J735" t="s">
        <v>13</v>
      </c>
      <c r="K735">
        <v>35.4</v>
      </c>
      <c r="L735">
        <v>600</v>
      </c>
      <c r="M735" t="s">
        <v>14</v>
      </c>
      <c r="N735">
        <v>300</v>
      </c>
      <c r="O735" t="s">
        <v>14</v>
      </c>
      <c r="P735">
        <v>1</v>
      </c>
      <c r="Q735" s="1">
        <v>2.25</v>
      </c>
      <c r="R735" s="1">
        <v>1.5</v>
      </c>
      <c r="S735" s="1">
        <v>1.875</v>
      </c>
      <c r="T735" s="1">
        <v>1.5</v>
      </c>
    </row>
    <row r="736" spans="1:20" hidden="1" x14ac:dyDescent="0.35">
      <c r="A736" t="s">
        <v>755</v>
      </c>
      <c r="B736" t="s">
        <v>10</v>
      </c>
      <c r="C736" t="s">
        <v>68</v>
      </c>
      <c r="D736" t="s">
        <v>3615</v>
      </c>
      <c r="E736" t="s">
        <v>3617</v>
      </c>
      <c r="F736">
        <v>44804</v>
      </c>
      <c r="G736">
        <v>44817</v>
      </c>
      <c r="J736" t="s">
        <v>13</v>
      </c>
      <c r="K736">
        <v>35.56</v>
      </c>
      <c r="L736">
        <v>600</v>
      </c>
      <c r="M736" t="s">
        <v>14</v>
      </c>
      <c r="N736">
        <v>300</v>
      </c>
      <c r="O736" t="s">
        <v>14</v>
      </c>
      <c r="P736">
        <v>1</v>
      </c>
      <c r="Q736" s="1">
        <v>1.95</v>
      </c>
      <c r="R736" s="1">
        <v>1.3</v>
      </c>
      <c r="S736" s="1">
        <v>1.625</v>
      </c>
      <c r="T736" s="1">
        <v>1.3</v>
      </c>
    </row>
    <row r="737" spans="1:20" hidden="1" x14ac:dyDescent="0.35">
      <c r="A737" t="s">
        <v>756</v>
      </c>
      <c r="B737" t="s">
        <v>10</v>
      </c>
      <c r="C737" t="s">
        <v>68</v>
      </c>
      <c r="D737" t="s">
        <v>3616</v>
      </c>
      <c r="E737" t="s">
        <v>3614</v>
      </c>
      <c r="F737">
        <v>44783</v>
      </c>
      <c r="G737">
        <v>44795</v>
      </c>
      <c r="H737" t="s">
        <v>12</v>
      </c>
      <c r="I737" t="s">
        <v>12</v>
      </c>
      <c r="J737" t="s">
        <v>13</v>
      </c>
      <c r="K737">
        <v>35.44</v>
      </c>
      <c r="L737">
        <v>600</v>
      </c>
      <c r="M737" t="s">
        <v>14</v>
      </c>
      <c r="N737">
        <v>300</v>
      </c>
      <c r="O737" t="s">
        <v>14</v>
      </c>
      <c r="P737">
        <v>1</v>
      </c>
      <c r="Q737" s="1">
        <v>1.7999999999999998</v>
      </c>
      <c r="R737" s="1">
        <v>1.2000000000000002</v>
      </c>
      <c r="S737" s="1">
        <v>1.5</v>
      </c>
      <c r="T737" s="1">
        <v>1.2000000000000002</v>
      </c>
    </row>
    <row r="738" spans="1:20" hidden="1" x14ac:dyDescent="0.35">
      <c r="A738" t="s">
        <v>757</v>
      </c>
      <c r="B738" t="s">
        <v>10</v>
      </c>
      <c r="C738" t="s">
        <v>68</v>
      </c>
      <c r="D738" t="s">
        <v>3615</v>
      </c>
      <c r="E738" t="s">
        <v>3617</v>
      </c>
      <c r="F738">
        <v>44804</v>
      </c>
      <c r="G738">
        <v>44818</v>
      </c>
      <c r="J738" t="s">
        <v>13</v>
      </c>
      <c r="K738">
        <v>35.380000000000003</v>
      </c>
      <c r="L738">
        <v>600</v>
      </c>
      <c r="M738" t="s">
        <v>14</v>
      </c>
      <c r="N738">
        <v>300</v>
      </c>
      <c r="O738" t="s">
        <v>14</v>
      </c>
      <c r="P738">
        <v>1</v>
      </c>
      <c r="Q738" s="1">
        <v>2.1</v>
      </c>
      <c r="R738" s="1">
        <v>1.4000000000000001</v>
      </c>
      <c r="S738" s="1">
        <v>1.75</v>
      </c>
      <c r="T738" s="1">
        <v>1.4000000000000001</v>
      </c>
    </row>
    <row r="739" spans="1:20" hidden="1" x14ac:dyDescent="0.35">
      <c r="A739" t="s">
        <v>758</v>
      </c>
      <c r="B739" t="s">
        <v>10</v>
      </c>
      <c r="C739" t="s">
        <v>68</v>
      </c>
      <c r="D739" t="s">
        <v>3619</v>
      </c>
      <c r="E739" t="s">
        <v>3618</v>
      </c>
      <c r="F739">
        <v>44785</v>
      </c>
      <c r="G739">
        <v>44799</v>
      </c>
      <c r="H739" t="s">
        <v>12</v>
      </c>
      <c r="I739" t="s">
        <v>583</v>
      </c>
      <c r="J739" t="s">
        <v>13</v>
      </c>
      <c r="K739">
        <v>35.18</v>
      </c>
      <c r="L739">
        <v>600</v>
      </c>
      <c r="M739" t="s">
        <v>14</v>
      </c>
      <c r="N739">
        <v>300</v>
      </c>
      <c r="O739" t="s">
        <v>14</v>
      </c>
      <c r="P739">
        <v>1</v>
      </c>
      <c r="Q739" s="1">
        <v>2.1</v>
      </c>
      <c r="R739" s="1">
        <v>1.4000000000000001</v>
      </c>
      <c r="S739" s="1">
        <v>1.75</v>
      </c>
      <c r="T739" s="1">
        <v>1.4000000000000001</v>
      </c>
    </row>
    <row r="740" spans="1:20" hidden="1" x14ac:dyDescent="0.35">
      <c r="A740" t="s">
        <v>759</v>
      </c>
      <c r="B740" t="s">
        <v>10</v>
      </c>
      <c r="C740" t="s">
        <v>68</v>
      </c>
      <c r="D740" t="s">
        <v>3611</v>
      </c>
      <c r="E740" t="s">
        <v>3614</v>
      </c>
      <c r="F740">
        <v>44783</v>
      </c>
      <c r="G740">
        <v>44798</v>
      </c>
      <c r="H740" t="s">
        <v>12</v>
      </c>
      <c r="I740" t="s">
        <v>12</v>
      </c>
      <c r="J740" t="s">
        <v>13</v>
      </c>
      <c r="K740">
        <v>35.6</v>
      </c>
      <c r="L740">
        <v>600</v>
      </c>
      <c r="M740" t="s">
        <v>14</v>
      </c>
      <c r="N740">
        <v>300</v>
      </c>
      <c r="O740" t="s">
        <v>14</v>
      </c>
      <c r="P740">
        <v>1</v>
      </c>
      <c r="Q740" s="1">
        <v>2.25</v>
      </c>
      <c r="R740" s="1">
        <v>1.5</v>
      </c>
      <c r="S740" s="1">
        <v>1.875</v>
      </c>
      <c r="T740" s="1">
        <v>1.5</v>
      </c>
    </row>
    <row r="741" spans="1:20" hidden="1" x14ac:dyDescent="0.35">
      <c r="A741" t="s">
        <v>760</v>
      </c>
      <c r="B741" t="s">
        <v>10</v>
      </c>
      <c r="C741" t="s">
        <v>68</v>
      </c>
      <c r="D741" t="s">
        <v>3616</v>
      </c>
      <c r="E741" t="s">
        <v>3614</v>
      </c>
      <c r="F741">
        <v>44782</v>
      </c>
      <c r="G741">
        <v>44795</v>
      </c>
      <c r="H741" t="s">
        <v>12</v>
      </c>
      <c r="I741" t="s">
        <v>12</v>
      </c>
      <c r="J741" t="s">
        <v>13</v>
      </c>
      <c r="K741">
        <v>35.44</v>
      </c>
      <c r="L741">
        <v>600</v>
      </c>
      <c r="M741" t="s">
        <v>14</v>
      </c>
      <c r="N741">
        <v>300</v>
      </c>
      <c r="O741" t="s">
        <v>14</v>
      </c>
      <c r="P741">
        <v>1</v>
      </c>
      <c r="Q741" s="1">
        <v>1.95</v>
      </c>
      <c r="R741" s="1">
        <v>1.3</v>
      </c>
      <c r="S741" s="1">
        <v>1.625</v>
      </c>
      <c r="T741" s="1">
        <v>1.3</v>
      </c>
    </row>
    <row r="742" spans="1:20" hidden="1" x14ac:dyDescent="0.35">
      <c r="A742" t="s">
        <v>761</v>
      </c>
      <c r="B742" t="s">
        <v>10</v>
      </c>
      <c r="C742" t="s">
        <v>68</v>
      </c>
      <c r="D742" t="s">
        <v>3615</v>
      </c>
      <c r="E742" t="s">
        <v>3612</v>
      </c>
      <c r="F742">
        <v>44783</v>
      </c>
      <c r="G742">
        <v>44798</v>
      </c>
      <c r="H742" t="s">
        <v>12</v>
      </c>
      <c r="I742" t="s">
        <v>12</v>
      </c>
      <c r="J742" t="s">
        <v>13</v>
      </c>
      <c r="K742">
        <v>35.520000000000003</v>
      </c>
      <c r="L742">
        <v>600</v>
      </c>
      <c r="M742" t="s">
        <v>14</v>
      </c>
      <c r="N742">
        <v>300</v>
      </c>
      <c r="O742" t="s">
        <v>14</v>
      </c>
      <c r="P742">
        <v>1</v>
      </c>
      <c r="Q742" s="1">
        <v>2.25</v>
      </c>
      <c r="R742" s="1">
        <v>1.5</v>
      </c>
      <c r="S742" s="1">
        <v>1.875</v>
      </c>
      <c r="T742" s="1">
        <v>1.5</v>
      </c>
    </row>
    <row r="743" spans="1:20" hidden="1" x14ac:dyDescent="0.35">
      <c r="A743" t="s">
        <v>762</v>
      </c>
      <c r="B743" t="s">
        <v>10</v>
      </c>
      <c r="C743" t="s">
        <v>68</v>
      </c>
      <c r="D743" t="s">
        <v>3616</v>
      </c>
      <c r="E743" t="s">
        <v>3614</v>
      </c>
      <c r="F743">
        <v>44782</v>
      </c>
      <c r="G743">
        <v>44795</v>
      </c>
      <c r="H743" t="s">
        <v>12</v>
      </c>
      <c r="I743" t="s">
        <v>12</v>
      </c>
      <c r="J743" t="s">
        <v>13</v>
      </c>
      <c r="K743">
        <v>35.479999999999997</v>
      </c>
      <c r="L743">
        <v>600</v>
      </c>
      <c r="M743" t="s">
        <v>14</v>
      </c>
      <c r="N743">
        <v>300</v>
      </c>
      <c r="O743" t="s">
        <v>14</v>
      </c>
      <c r="P743">
        <v>1</v>
      </c>
      <c r="Q743" s="1">
        <v>1.95</v>
      </c>
      <c r="R743" s="1">
        <v>1.3</v>
      </c>
      <c r="S743" s="1">
        <v>1.625</v>
      </c>
      <c r="T743" s="1">
        <v>1.3</v>
      </c>
    </row>
    <row r="744" spans="1:20" hidden="1" x14ac:dyDescent="0.35">
      <c r="A744" t="s">
        <v>763</v>
      </c>
      <c r="B744" t="s">
        <v>10</v>
      </c>
      <c r="C744" t="s">
        <v>68</v>
      </c>
      <c r="D744" t="s">
        <v>3611</v>
      </c>
      <c r="E744" t="s">
        <v>3612</v>
      </c>
      <c r="F744">
        <v>44783</v>
      </c>
      <c r="G744">
        <v>44798</v>
      </c>
      <c r="H744" t="s">
        <v>12</v>
      </c>
      <c r="I744" t="s">
        <v>12</v>
      </c>
      <c r="J744" t="s">
        <v>13</v>
      </c>
      <c r="K744">
        <v>35.520000000000003</v>
      </c>
      <c r="L744">
        <v>600</v>
      </c>
      <c r="M744" t="s">
        <v>14</v>
      </c>
      <c r="N744">
        <v>300</v>
      </c>
      <c r="O744" t="s">
        <v>14</v>
      </c>
      <c r="P744">
        <v>1</v>
      </c>
      <c r="Q744" s="1">
        <v>2.25</v>
      </c>
      <c r="R744" s="1">
        <v>1.5</v>
      </c>
      <c r="S744" s="1">
        <v>1.875</v>
      </c>
      <c r="T744" s="1">
        <v>1.5</v>
      </c>
    </row>
    <row r="745" spans="1:20" hidden="1" x14ac:dyDescent="0.35">
      <c r="A745" t="s">
        <v>764</v>
      </c>
      <c r="B745" t="s">
        <v>10</v>
      </c>
      <c r="C745" t="s">
        <v>68</v>
      </c>
      <c r="D745" t="s">
        <v>3619</v>
      </c>
      <c r="E745" t="s">
        <v>3617</v>
      </c>
      <c r="F745">
        <v>44801</v>
      </c>
      <c r="G745">
        <v>44811</v>
      </c>
      <c r="H745" t="s">
        <v>12</v>
      </c>
      <c r="J745" t="s">
        <v>69</v>
      </c>
      <c r="K745">
        <v>35.520000000000003</v>
      </c>
      <c r="L745">
        <v>20</v>
      </c>
      <c r="M745" t="s">
        <v>14</v>
      </c>
      <c r="N745">
        <v>10</v>
      </c>
      <c r="O745" t="s">
        <v>14</v>
      </c>
      <c r="P745">
        <v>1</v>
      </c>
      <c r="Q745" s="1">
        <v>1.5</v>
      </c>
      <c r="R745" s="1">
        <v>1</v>
      </c>
      <c r="S745" s="1">
        <v>1.25</v>
      </c>
      <c r="T745" s="1">
        <v>1</v>
      </c>
    </row>
    <row r="746" spans="1:20" hidden="1" x14ac:dyDescent="0.35">
      <c r="A746" t="s">
        <v>765</v>
      </c>
      <c r="B746" t="s">
        <v>10</v>
      </c>
      <c r="C746" t="s">
        <v>68</v>
      </c>
      <c r="D746" t="s">
        <v>3619</v>
      </c>
      <c r="E746" t="s">
        <v>3617</v>
      </c>
      <c r="F746">
        <v>44800</v>
      </c>
      <c r="G746">
        <v>44812</v>
      </c>
      <c r="H746" t="s">
        <v>12</v>
      </c>
      <c r="J746" t="s">
        <v>69</v>
      </c>
      <c r="K746">
        <v>35.46</v>
      </c>
      <c r="L746">
        <v>20</v>
      </c>
      <c r="M746" t="s">
        <v>14</v>
      </c>
      <c r="N746">
        <v>10</v>
      </c>
      <c r="O746" t="s">
        <v>14</v>
      </c>
      <c r="P746">
        <v>1</v>
      </c>
      <c r="Q746" s="1">
        <v>1.7999999999999998</v>
      </c>
      <c r="R746" s="1">
        <v>1.2000000000000002</v>
      </c>
      <c r="S746" s="1">
        <v>1.5</v>
      </c>
      <c r="T746" s="1">
        <v>1.2000000000000002</v>
      </c>
    </row>
    <row r="747" spans="1:20" hidden="1" x14ac:dyDescent="0.35">
      <c r="A747" t="s">
        <v>766</v>
      </c>
      <c r="B747" t="s">
        <v>10</v>
      </c>
      <c r="C747" t="s">
        <v>68</v>
      </c>
      <c r="D747" t="s">
        <v>3615</v>
      </c>
      <c r="E747" t="s">
        <v>3614</v>
      </c>
      <c r="F747">
        <v>44799</v>
      </c>
      <c r="G747">
        <v>44811</v>
      </c>
      <c r="H747" t="s">
        <v>12</v>
      </c>
      <c r="J747" t="s">
        <v>69</v>
      </c>
      <c r="K747">
        <v>35.28</v>
      </c>
      <c r="L747">
        <v>20</v>
      </c>
      <c r="M747" t="s">
        <v>14</v>
      </c>
      <c r="N747">
        <v>10</v>
      </c>
      <c r="O747" t="s">
        <v>14</v>
      </c>
      <c r="P747">
        <v>1</v>
      </c>
      <c r="Q747" s="1">
        <v>1.7999999999999998</v>
      </c>
      <c r="R747" s="1">
        <v>1.2000000000000002</v>
      </c>
      <c r="S747" s="1">
        <v>1.5</v>
      </c>
      <c r="T747" s="1">
        <v>1.2000000000000002</v>
      </c>
    </row>
    <row r="748" spans="1:20" hidden="1" x14ac:dyDescent="0.35">
      <c r="A748" t="s">
        <v>767</v>
      </c>
      <c r="B748" t="s">
        <v>10</v>
      </c>
      <c r="C748" t="s">
        <v>68</v>
      </c>
      <c r="D748" t="s">
        <v>3620</v>
      </c>
      <c r="E748" t="s">
        <v>3618</v>
      </c>
      <c r="F748">
        <v>44800</v>
      </c>
      <c r="G748">
        <v>44812</v>
      </c>
      <c r="H748" t="s">
        <v>12</v>
      </c>
      <c r="J748" t="s">
        <v>69</v>
      </c>
      <c r="K748">
        <v>35.42</v>
      </c>
      <c r="L748">
        <v>20</v>
      </c>
      <c r="M748" t="s">
        <v>14</v>
      </c>
      <c r="N748">
        <v>10</v>
      </c>
      <c r="O748" t="s">
        <v>14</v>
      </c>
      <c r="P748">
        <v>1</v>
      </c>
      <c r="Q748" s="1">
        <v>1.7999999999999998</v>
      </c>
      <c r="R748" s="1">
        <v>1.2000000000000002</v>
      </c>
      <c r="S748" s="1">
        <v>1.5</v>
      </c>
      <c r="T748" s="1">
        <v>1.2000000000000002</v>
      </c>
    </row>
    <row r="749" spans="1:20" hidden="1" x14ac:dyDescent="0.35">
      <c r="A749" t="s">
        <v>768</v>
      </c>
      <c r="B749" t="s">
        <v>10</v>
      </c>
      <c r="C749" t="s">
        <v>68</v>
      </c>
      <c r="D749" t="s">
        <v>3616</v>
      </c>
      <c r="E749" t="s">
        <v>3613</v>
      </c>
      <c r="F749">
        <v>44800</v>
      </c>
      <c r="G749">
        <v>44812</v>
      </c>
      <c r="H749" t="s">
        <v>12</v>
      </c>
      <c r="J749" t="s">
        <v>69</v>
      </c>
      <c r="K749">
        <v>35.5</v>
      </c>
      <c r="L749">
        <v>20</v>
      </c>
      <c r="M749" t="s">
        <v>14</v>
      </c>
      <c r="N749">
        <v>10</v>
      </c>
      <c r="O749" t="s">
        <v>14</v>
      </c>
      <c r="P749">
        <v>1</v>
      </c>
      <c r="Q749" s="1">
        <v>1.7999999999999998</v>
      </c>
      <c r="R749" s="1">
        <v>1.2000000000000002</v>
      </c>
      <c r="S749" s="1">
        <v>1.5</v>
      </c>
      <c r="T749" s="1">
        <v>1.2000000000000002</v>
      </c>
    </row>
    <row r="750" spans="1:20" hidden="1" x14ac:dyDescent="0.35">
      <c r="A750" t="s">
        <v>769</v>
      </c>
      <c r="B750" t="s">
        <v>10</v>
      </c>
      <c r="C750" t="s">
        <v>68</v>
      </c>
      <c r="D750" t="s">
        <v>3616</v>
      </c>
      <c r="E750" t="s">
        <v>3614</v>
      </c>
      <c r="F750">
        <v>44800</v>
      </c>
      <c r="G750">
        <v>44811</v>
      </c>
      <c r="H750" t="s">
        <v>12</v>
      </c>
      <c r="J750" t="s">
        <v>69</v>
      </c>
      <c r="K750">
        <v>35.479999999999997</v>
      </c>
      <c r="L750">
        <v>20</v>
      </c>
      <c r="M750" t="s">
        <v>14</v>
      </c>
      <c r="N750">
        <v>10</v>
      </c>
      <c r="O750" t="s">
        <v>14</v>
      </c>
      <c r="P750">
        <v>1</v>
      </c>
      <c r="Q750" s="1">
        <v>1.65</v>
      </c>
      <c r="R750" s="1">
        <v>1.1000000000000001</v>
      </c>
      <c r="S750" s="1">
        <v>1.375</v>
      </c>
      <c r="T750" s="1">
        <v>1.1000000000000001</v>
      </c>
    </row>
    <row r="751" spans="1:20" hidden="1" x14ac:dyDescent="0.35">
      <c r="A751" t="s">
        <v>770</v>
      </c>
      <c r="B751" t="s">
        <v>10</v>
      </c>
      <c r="C751" t="s">
        <v>68</v>
      </c>
      <c r="D751" t="s">
        <v>3620</v>
      </c>
      <c r="E751" t="s">
        <v>3614</v>
      </c>
      <c r="F751">
        <v>44800</v>
      </c>
      <c r="G751">
        <v>44811</v>
      </c>
      <c r="H751" t="s">
        <v>12</v>
      </c>
      <c r="J751" t="s">
        <v>69</v>
      </c>
      <c r="K751">
        <v>35</v>
      </c>
      <c r="L751">
        <v>20</v>
      </c>
      <c r="M751" t="s">
        <v>14</v>
      </c>
      <c r="N751">
        <v>10</v>
      </c>
      <c r="O751" t="s">
        <v>14</v>
      </c>
      <c r="P751">
        <v>1</v>
      </c>
      <c r="Q751" s="1">
        <v>1.65</v>
      </c>
      <c r="R751" s="1">
        <v>1.1000000000000001</v>
      </c>
      <c r="S751" s="1">
        <v>1.375</v>
      </c>
      <c r="T751" s="1">
        <v>1.1000000000000001</v>
      </c>
    </row>
    <row r="752" spans="1:20" hidden="1" x14ac:dyDescent="0.35">
      <c r="A752" t="s">
        <v>771</v>
      </c>
      <c r="B752" t="s">
        <v>10</v>
      </c>
      <c r="C752" t="s">
        <v>68</v>
      </c>
      <c r="D752" t="s">
        <v>3620</v>
      </c>
      <c r="E752" t="s">
        <v>3618</v>
      </c>
      <c r="F752">
        <v>44799</v>
      </c>
      <c r="G752">
        <v>44811</v>
      </c>
      <c r="H752" t="s">
        <v>12</v>
      </c>
      <c r="J752" t="s">
        <v>69</v>
      </c>
      <c r="K752">
        <v>35.46</v>
      </c>
      <c r="L752">
        <v>20</v>
      </c>
      <c r="M752" t="s">
        <v>14</v>
      </c>
      <c r="N752">
        <v>10</v>
      </c>
      <c r="O752" t="s">
        <v>14</v>
      </c>
      <c r="P752">
        <v>1</v>
      </c>
      <c r="Q752" s="1">
        <v>1.7999999999999998</v>
      </c>
      <c r="R752" s="1">
        <v>1.2000000000000002</v>
      </c>
      <c r="S752" s="1">
        <v>1.5</v>
      </c>
      <c r="T752" s="1">
        <v>1.2000000000000002</v>
      </c>
    </row>
    <row r="753" spans="1:20" hidden="1" x14ac:dyDescent="0.35">
      <c r="A753" t="s">
        <v>772</v>
      </c>
      <c r="B753" t="s">
        <v>10</v>
      </c>
      <c r="C753" t="s">
        <v>68</v>
      </c>
      <c r="D753" t="s">
        <v>3619</v>
      </c>
      <c r="E753" t="s">
        <v>3618</v>
      </c>
      <c r="F753">
        <v>44800</v>
      </c>
      <c r="G753">
        <v>44811</v>
      </c>
      <c r="H753" t="s">
        <v>12</v>
      </c>
      <c r="J753" t="s">
        <v>69</v>
      </c>
      <c r="K753">
        <v>35.42</v>
      </c>
      <c r="L753">
        <v>20</v>
      </c>
      <c r="M753" t="s">
        <v>14</v>
      </c>
      <c r="N753">
        <v>10</v>
      </c>
      <c r="O753" t="s">
        <v>14</v>
      </c>
      <c r="P753">
        <v>1</v>
      </c>
      <c r="Q753" s="1">
        <v>1.65</v>
      </c>
      <c r="R753" s="1">
        <v>1.1000000000000001</v>
      </c>
      <c r="S753" s="1">
        <v>1.375</v>
      </c>
      <c r="T753" s="1">
        <v>1.1000000000000001</v>
      </c>
    </row>
    <row r="754" spans="1:20" hidden="1" x14ac:dyDescent="0.35">
      <c r="A754" t="s">
        <v>773</v>
      </c>
      <c r="B754" t="s">
        <v>10</v>
      </c>
      <c r="C754" t="s">
        <v>68</v>
      </c>
      <c r="D754" t="s">
        <v>3620</v>
      </c>
      <c r="E754" t="s">
        <v>3614</v>
      </c>
      <c r="F754">
        <v>44805</v>
      </c>
      <c r="G754">
        <v>44817</v>
      </c>
      <c r="J754" t="s">
        <v>69</v>
      </c>
      <c r="K754">
        <v>35.380000000000003</v>
      </c>
      <c r="L754">
        <v>20</v>
      </c>
      <c r="M754" t="s">
        <v>14</v>
      </c>
      <c r="N754">
        <v>10</v>
      </c>
      <c r="O754" t="s">
        <v>14</v>
      </c>
      <c r="P754">
        <v>1</v>
      </c>
      <c r="Q754" s="1">
        <v>1.7999999999999998</v>
      </c>
      <c r="R754" s="1">
        <v>1.2000000000000002</v>
      </c>
      <c r="S754" s="1">
        <v>1.5</v>
      </c>
      <c r="T754" s="1">
        <v>1.2000000000000002</v>
      </c>
    </row>
    <row r="755" spans="1:20" hidden="1" x14ac:dyDescent="0.35">
      <c r="A755" t="s">
        <v>774</v>
      </c>
      <c r="B755" t="s">
        <v>10</v>
      </c>
      <c r="C755" t="s">
        <v>68</v>
      </c>
      <c r="D755" t="s">
        <v>3616</v>
      </c>
      <c r="E755" t="s">
        <v>3613</v>
      </c>
      <c r="F755">
        <v>44804</v>
      </c>
      <c r="G755">
        <v>44818</v>
      </c>
      <c r="J755" t="s">
        <v>69</v>
      </c>
      <c r="K755">
        <v>35.380000000000003</v>
      </c>
      <c r="L755">
        <v>20</v>
      </c>
      <c r="M755" t="s">
        <v>14</v>
      </c>
      <c r="N755">
        <v>10</v>
      </c>
      <c r="O755" t="s">
        <v>14</v>
      </c>
      <c r="P755">
        <v>1</v>
      </c>
      <c r="Q755" s="1">
        <v>2.1</v>
      </c>
      <c r="R755" s="1">
        <v>1.4000000000000001</v>
      </c>
      <c r="S755" s="1">
        <v>1.75</v>
      </c>
      <c r="T755" s="1">
        <v>1.4000000000000001</v>
      </c>
    </row>
    <row r="756" spans="1:20" x14ac:dyDescent="0.35">
      <c r="A756" t="s">
        <v>775</v>
      </c>
      <c r="B756" t="s">
        <v>10</v>
      </c>
      <c r="C756" t="s">
        <v>56</v>
      </c>
      <c r="D756" t="s">
        <v>3611</v>
      </c>
      <c r="E756" t="s">
        <v>3618</v>
      </c>
      <c r="F756">
        <v>44778</v>
      </c>
      <c r="G756">
        <v>44784</v>
      </c>
      <c r="H756" t="s">
        <v>16</v>
      </c>
      <c r="I756" t="s">
        <v>12</v>
      </c>
      <c r="J756" t="s">
        <v>57</v>
      </c>
      <c r="K756">
        <v>25.286000000000001</v>
      </c>
      <c r="L756">
        <v>100</v>
      </c>
      <c r="M756" t="s">
        <v>14</v>
      </c>
      <c r="N756">
        <v>80</v>
      </c>
      <c r="O756" t="s">
        <v>14</v>
      </c>
      <c r="P756">
        <v>1</v>
      </c>
      <c r="Q756" s="1">
        <v>0.89999999999999991</v>
      </c>
      <c r="R756" s="1">
        <v>0.60000000000000009</v>
      </c>
      <c r="S756" s="1">
        <v>0.75</v>
      </c>
      <c r="T756" s="1">
        <v>0.60000000000000009</v>
      </c>
    </row>
    <row r="757" spans="1:20" x14ac:dyDescent="0.35">
      <c r="A757" t="s">
        <v>776</v>
      </c>
      <c r="B757" t="s">
        <v>10</v>
      </c>
      <c r="C757" t="s">
        <v>56</v>
      </c>
      <c r="D757" t="s">
        <v>3620</v>
      </c>
      <c r="E757" t="s">
        <v>3618</v>
      </c>
      <c r="F757">
        <v>44778</v>
      </c>
      <c r="G757">
        <v>44784</v>
      </c>
      <c r="H757" t="s">
        <v>16</v>
      </c>
      <c r="I757" t="s">
        <v>12</v>
      </c>
      <c r="J757" t="s">
        <v>57</v>
      </c>
      <c r="K757">
        <v>25.26</v>
      </c>
      <c r="L757">
        <v>100</v>
      </c>
      <c r="M757" t="s">
        <v>14</v>
      </c>
      <c r="N757">
        <v>80</v>
      </c>
      <c r="O757" t="s">
        <v>14</v>
      </c>
      <c r="P757">
        <v>1</v>
      </c>
      <c r="Q757" s="1">
        <v>0.89999999999999991</v>
      </c>
      <c r="R757" s="1">
        <v>0.60000000000000009</v>
      </c>
      <c r="S757" s="1">
        <v>0.75</v>
      </c>
      <c r="T757" s="1">
        <v>0.60000000000000009</v>
      </c>
    </row>
    <row r="758" spans="1:20" x14ac:dyDescent="0.35">
      <c r="A758" t="s">
        <v>777</v>
      </c>
      <c r="B758" t="s">
        <v>10</v>
      </c>
      <c r="C758" t="s">
        <v>56</v>
      </c>
      <c r="D758" t="s">
        <v>3611</v>
      </c>
      <c r="E758" t="s">
        <v>3613</v>
      </c>
      <c r="F758">
        <v>44779</v>
      </c>
      <c r="G758">
        <v>44784</v>
      </c>
      <c r="H758" t="s">
        <v>16</v>
      </c>
      <c r="I758" t="s">
        <v>12</v>
      </c>
      <c r="J758" t="s">
        <v>57</v>
      </c>
      <c r="K758">
        <v>25.236000000000001</v>
      </c>
      <c r="L758">
        <v>100</v>
      </c>
      <c r="M758" t="s">
        <v>14</v>
      </c>
      <c r="N758">
        <v>80</v>
      </c>
      <c r="O758" t="s">
        <v>14</v>
      </c>
      <c r="P758">
        <v>1</v>
      </c>
      <c r="Q758" s="1">
        <v>0.75</v>
      </c>
      <c r="R758" s="1">
        <v>0.5</v>
      </c>
      <c r="S758" s="1">
        <v>0.625</v>
      </c>
      <c r="T758" s="1">
        <v>0.5</v>
      </c>
    </row>
    <row r="759" spans="1:20" x14ac:dyDescent="0.35">
      <c r="A759" t="s">
        <v>778</v>
      </c>
      <c r="B759" t="s">
        <v>10</v>
      </c>
      <c r="C759" t="s">
        <v>56</v>
      </c>
      <c r="D759" t="s">
        <v>3616</v>
      </c>
      <c r="E759" t="s">
        <v>3617</v>
      </c>
      <c r="F759">
        <v>44779</v>
      </c>
      <c r="G759">
        <v>44784</v>
      </c>
      <c r="H759" t="s">
        <v>16</v>
      </c>
      <c r="I759" t="s">
        <v>12</v>
      </c>
      <c r="J759" t="s">
        <v>57</v>
      </c>
      <c r="K759">
        <v>25.344999999999999</v>
      </c>
      <c r="L759">
        <v>100</v>
      </c>
      <c r="M759" t="s">
        <v>14</v>
      </c>
      <c r="N759">
        <v>80</v>
      </c>
      <c r="O759" t="s">
        <v>14</v>
      </c>
      <c r="P759">
        <v>1</v>
      </c>
      <c r="Q759" s="1">
        <v>0.75</v>
      </c>
      <c r="R759" s="1">
        <v>0.5</v>
      </c>
      <c r="S759" s="1">
        <v>0.625</v>
      </c>
      <c r="T759" s="1">
        <v>0.5</v>
      </c>
    </row>
    <row r="760" spans="1:20" x14ac:dyDescent="0.35">
      <c r="A760" t="s">
        <v>779</v>
      </c>
      <c r="B760" t="s">
        <v>10</v>
      </c>
      <c r="C760" t="s">
        <v>56</v>
      </c>
      <c r="D760" t="s">
        <v>3611</v>
      </c>
      <c r="E760" t="s">
        <v>3613</v>
      </c>
      <c r="F760">
        <v>44778</v>
      </c>
      <c r="G760">
        <v>44784</v>
      </c>
      <c r="H760" t="s">
        <v>16</v>
      </c>
      <c r="I760" t="s">
        <v>12</v>
      </c>
      <c r="J760" t="s">
        <v>57</v>
      </c>
      <c r="K760">
        <v>25.256</v>
      </c>
      <c r="L760">
        <v>100</v>
      </c>
      <c r="M760" t="s">
        <v>14</v>
      </c>
      <c r="N760">
        <v>80</v>
      </c>
      <c r="O760" t="s">
        <v>14</v>
      </c>
      <c r="P760">
        <v>1</v>
      </c>
      <c r="Q760" s="1">
        <v>0.89999999999999991</v>
      </c>
      <c r="R760" s="1">
        <v>0.60000000000000009</v>
      </c>
      <c r="S760" s="1">
        <v>0.75</v>
      </c>
      <c r="T760" s="1">
        <v>0.60000000000000009</v>
      </c>
    </row>
    <row r="761" spans="1:20" x14ac:dyDescent="0.35">
      <c r="A761" t="s">
        <v>780</v>
      </c>
      <c r="B761" t="s">
        <v>10</v>
      </c>
      <c r="C761" t="s">
        <v>56</v>
      </c>
      <c r="D761" t="s">
        <v>3611</v>
      </c>
      <c r="E761" t="s">
        <v>3612</v>
      </c>
      <c r="F761">
        <v>44779</v>
      </c>
      <c r="G761">
        <v>44784</v>
      </c>
      <c r="H761" t="s">
        <v>16</v>
      </c>
      <c r="I761" t="s">
        <v>12</v>
      </c>
      <c r="J761" t="s">
        <v>57</v>
      </c>
      <c r="K761">
        <v>25.260999999999999</v>
      </c>
      <c r="L761">
        <v>100</v>
      </c>
      <c r="M761" t="s">
        <v>14</v>
      </c>
      <c r="N761">
        <v>80</v>
      </c>
      <c r="O761" t="s">
        <v>14</v>
      </c>
      <c r="P761">
        <v>1</v>
      </c>
      <c r="Q761" s="1">
        <v>0.75</v>
      </c>
      <c r="R761" s="1">
        <v>0.5</v>
      </c>
      <c r="S761" s="1">
        <v>0.625</v>
      </c>
      <c r="T761" s="1">
        <v>0.5</v>
      </c>
    </row>
    <row r="762" spans="1:20" x14ac:dyDescent="0.35">
      <c r="A762" t="s">
        <v>781</v>
      </c>
      <c r="B762" t="s">
        <v>10</v>
      </c>
      <c r="C762" t="s">
        <v>56</v>
      </c>
      <c r="D762" t="s">
        <v>3615</v>
      </c>
      <c r="E762" t="s">
        <v>3618</v>
      </c>
      <c r="F762">
        <v>44779</v>
      </c>
      <c r="G762">
        <v>44784</v>
      </c>
      <c r="H762" t="s">
        <v>16</v>
      </c>
      <c r="I762" t="s">
        <v>12</v>
      </c>
      <c r="J762" t="s">
        <v>57</v>
      </c>
      <c r="K762">
        <v>25.273</v>
      </c>
      <c r="L762">
        <v>100</v>
      </c>
      <c r="M762" t="s">
        <v>14</v>
      </c>
      <c r="N762">
        <v>80</v>
      </c>
      <c r="O762" t="s">
        <v>14</v>
      </c>
      <c r="P762">
        <v>1</v>
      </c>
      <c r="Q762" s="1">
        <v>0.75</v>
      </c>
      <c r="R762" s="1">
        <v>0.5</v>
      </c>
      <c r="S762" s="1">
        <v>0.625</v>
      </c>
      <c r="T762" s="1">
        <v>0.5</v>
      </c>
    </row>
    <row r="763" spans="1:20" x14ac:dyDescent="0.35">
      <c r="A763" t="s">
        <v>782</v>
      </c>
      <c r="B763" t="s">
        <v>10</v>
      </c>
      <c r="C763" t="s">
        <v>56</v>
      </c>
      <c r="D763" t="s">
        <v>3620</v>
      </c>
      <c r="E763" t="s">
        <v>3612</v>
      </c>
      <c r="F763">
        <v>44779</v>
      </c>
      <c r="G763">
        <v>44784</v>
      </c>
      <c r="H763" t="s">
        <v>16</v>
      </c>
      <c r="I763" t="s">
        <v>12</v>
      </c>
      <c r="J763" t="s">
        <v>57</v>
      </c>
      <c r="K763">
        <v>25.341000000000001</v>
      </c>
      <c r="L763">
        <v>100</v>
      </c>
      <c r="M763" t="s">
        <v>14</v>
      </c>
      <c r="N763">
        <v>80</v>
      </c>
      <c r="O763" t="s">
        <v>14</v>
      </c>
      <c r="P763">
        <v>1</v>
      </c>
      <c r="Q763" s="1">
        <v>0.75</v>
      </c>
      <c r="R763" s="1">
        <v>0.5</v>
      </c>
      <c r="S763" s="1">
        <v>0.625</v>
      </c>
      <c r="T763" s="1">
        <v>0.5</v>
      </c>
    </row>
    <row r="764" spans="1:20" x14ac:dyDescent="0.35">
      <c r="A764" t="s">
        <v>783</v>
      </c>
      <c r="B764" t="s">
        <v>10</v>
      </c>
      <c r="C764" t="s">
        <v>56</v>
      </c>
      <c r="D764" t="s">
        <v>3616</v>
      </c>
      <c r="E764" t="s">
        <v>3618</v>
      </c>
      <c r="F764">
        <v>44779</v>
      </c>
      <c r="G764">
        <v>44784</v>
      </c>
      <c r="H764" t="s">
        <v>16</v>
      </c>
      <c r="I764" t="s">
        <v>12</v>
      </c>
      <c r="J764" t="s">
        <v>57</v>
      </c>
      <c r="K764">
        <v>25.27</v>
      </c>
      <c r="L764">
        <v>100</v>
      </c>
      <c r="M764" t="s">
        <v>14</v>
      </c>
      <c r="N764">
        <v>80</v>
      </c>
      <c r="O764" t="s">
        <v>14</v>
      </c>
      <c r="P764">
        <v>1</v>
      </c>
      <c r="Q764" s="1">
        <v>0.75</v>
      </c>
      <c r="R764" s="1">
        <v>0.5</v>
      </c>
      <c r="S764" s="1">
        <v>0.625</v>
      </c>
      <c r="T764" s="1">
        <v>0.5</v>
      </c>
    </row>
    <row r="765" spans="1:20" x14ac:dyDescent="0.35">
      <c r="A765" t="s">
        <v>784</v>
      </c>
      <c r="B765" t="s">
        <v>10</v>
      </c>
      <c r="C765" t="s">
        <v>56</v>
      </c>
      <c r="D765" t="s">
        <v>3620</v>
      </c>
      <c r="E765" t="s">
        <v>3617</v>
      </c>
      <c r="F765">
        <v>44779</v>
      </c>
      <c r="G765">
        <v>44784</v>
      </c>
      <c r="H765" t="s">
        <v>16</v>
      </c>
      <c r="I765" t="s">
        <v>12</v>
      </c>
      <c r="J765" t="s">
        <v>57</v>
      </c>
      <c r="K765">
        <v>25.276</v>
      </c>
      <c r="L765">
        <v>100</v>
      </c>
      <c r="M765" t="s">
        <v>14</v>
      </c>
      <c r="N765">
        <v>80</v>
      </c>
      <c r="O765" t="s">
        <v>14</v>
      </c>
      <c r="P765">
        <v>1</v>
      </c>
      <c r="Q765" s="1">
        <v>0.75</v>
      </c>
      <c r="R765" s="1">
        <v>0.5</v>
      </c>
      <c r="S765" s="1">
        <v>0.625</v>
      </c>
      <c r="T765" s="1">
        <v>0.5</v>
      </c>
    </row>
    <row r="766" spans="1:20" x14ac:dyDescent="0.35">
      <c r="A766" t="s">
        <v>785</v>
      </c>
      <c r="B766" t="s">
        <v>10</v>
      </c>
      <c r="C766" t="s">
        <v>56</v>
      </c>
      <c r="D766" t="s">
        <v>3611</v>
      </c>
      <c r="E766" t="s">
        <v>3612</v>
      </c>
      <c r="F766">
        <v>44779</v>
      </c>
      <c r="G766">
        <v>44784</v>
      </c>
      <c r="H766" t="s">
        <v>16</v>
      </c>
      <c r="I766" t="s">
        <v>12</v>
      </c>
      <c r="J766" t="s">
        <v>57</v>
      </c>
      <c r="K766">
        <v>25.221</v>
      </c>
      <c r="L766">
        <v>100</v>
      </c>
      <c r="M766" t="s">
        <v>14</v>
      </c>
      <c r="N766">
        <v>80</v>
      </c>
      <c r="O766" t="s">
        <v>14</v>
      </c>
      <c r="P766">
        <v>1</v>
      </c>
      <c r="Q766" s="1">
        <v>0.75</v>
      </c>
      <c r="R766" s="1">
        <v>0.5</v>
      </c>
      <c r="S766" s="1">
        <v>0.625</v>
      </c>
      <c r="T766" s="1">
        <v>0.5</v>
      </c>
    </row>
    <row r="767" spans="1:20" x14ac:dyDescent="0.35">
      <c r="A767" t="s">
        <v>786</v>
      </c>
      <c r="B767" t="s">
        <v>10</v>
      </c>
      <c r="C767" t="s">
        <v>56</v>
      </c>
      <c r="D767" t="s">
        <v>3611</v>
      </c>
      <c r="E767" t="s">
        <v>3614</v>
      </c>
      <c r="F767">
        <v>44779</v>
      </c>
      <c r="G767">
        <v>44784</v>
      </c>
      <c r="H767" t="s">
        <v>16</v>
      </c>
      <c r="I767" t="s">
        <v>12</v>
      </c>
      <c r="J767" t="s">
        <v>57</v>
      </c>
      <c r="K767">
        <v>25.29</v>
      </c>
      <c r="L767">
        <v>100</v>
      </c>
      <c r="M767" t="s">
        <v>14</v>
      </c>
      <c r="N767">
        <v>80</v>
      </c>
      <c r="O767" t="s">
        <v>14</v>
      </c>
      <c r="P767">
        <v>1</v>
      </c>
      <c r="Q767" s="1">
        <v>0.75</v>
      </c>
      <c r="R767" s="1">
        <v>0.5</v>
      </c>
      <c r="S767" s="1">
        <v>0.625</v>
      </c>
      <c r="T767" s="1">
        <v>0.5</v>
      </c>
    </row>
    <row r="768" spans="1:20" x14ac:dyDescent="0.35">
      <c r="A768" t="s">
        <v>787</v>
      </c>
      <c r="B768" t="s">
        <v>10</v>
      </c>
      <c r="C768" t="s">
        <v>56</v>
      </c>
      <c r="D768" t="s">
        <v>3611</v>
      </c>
      <c r="E768" t="s">
        <v>3612</v>
      </c>
      <c r="F768">
        <v>44779</v>
      </c>
      <c r="G768">
        <v>44784</v>
      </c>
      <c r="H768" t="s">
        <v>16</v>
      </c>
      <c r="I768" t="s">
        <v>12</v>
      </c>
      <c r="J768" t="s">
        <v>57</v>
      </c>
      <c r="K768">
        <v>25.228000000000002</v>
      </c>
      <c r="L768">
        <v>100</v>
      </c>
      <c r="M768" t="s">
        <v>14</v>
      </c>
      <c r="N768">
        <v>80</v>
      </c>
      <c r="O768" t="s">
        <v>14</v>
      </c>
      <c r="P768">
        <v>1</v>
      </c>
      <c r="Q768" s="1">
        <v>0.75</v>
      </c>
      <c r="R768" s="1">
        <v>0.5</v>
      </c>
      <c r="S768" s="1">
        <v>0.625</v>
      </c>
      <c r="T768" s="1">
        <v>0.5</v>
      </c>
    </row>
    <row r="769" spans="1:20" x14ac:dyDescent="0.35">
      <c r="A769" t="s">
        <v>788</v>
      </c>
      <c r="B769" t="s">
        <v>10</v>
      </c>
      <c r="C769" t="s">
        <v>56</v>
      </c>
      <c r="D769" t="s">
        <v>3619</v>
      </c>
      <c r="E769" t="s">
        <v>3618</v>
      </c>
      <c r="F769">
        <v>44779</v>
      </c>
      <c r="G769">
        <v>44784</v>
      </c>
      <c r="H769" t="s">
        <v>16</v>
      </c>
      <c r="I769" t="s">
        <v>12</v>
      </c>
      <c r="J769" t="s">
        <v>57</v>
      </c>
      <c r="K769">
        <v>25.257999999999999</v>
      </c>
      <c r="L769">
        <v>100</v>
      </c>
      <c r="M769" t="s">
        <v>14</v>
      </c>
      <c r="N769">
        <v>80</v>
      </c>
      <c r="O769" t="s">
        <v>14</v>
      </c>
      <c r="P769">
        <v>1</v>
      </c>
      <c r="Q769" s="1">
        <v>0.75</v>
      </c>
      <c r="R769" s="1">
        <v>0.5</v>
      </c>
      <c r="S769" s="1">
        <v>0.625</v>
      </c>
      <c r="T769" s="1">
        <v>0.5</v>
      </c>
    </row>
    <row r="770" spans="1:20" x14ac:dyDescent="0.35">
      <c r="A770" t="s">
        <v>789</v>
      </c>
      <c r="B770" t="s">
        <v>10</v>
      </c>
      <c r="C770" t="s">
        <v>56</v>
      </c>
      <c r="D770" t="s">
        <v>3619</v>
      </c>
      <c r="E770" t="s">
        <v>3612</v>
      </c>
      <c r="F770">
        <v>44779</v>
      </c>
      <c r="G770">
        <v>44784</v>
      </c>
      <c r="H770" t="s">
        <v>16</v>
      </c>
      <c r="I770" t="s">
        <v>12</v>
      </c>
      <c r="J770" t="s">
        <v>57</v>
      </c>
      <c r="K770">
        <v>25.266999999999999</v>
      </c>
      <c r="L770">
        <v>100</v>
      </c>
      <c r="M770" t="s">
        <v>14</v>
      </c>
      <c r="N770">
        <v>80</v>
      </c>
      <c r="O770" t="s">
        <v>14</v>
      </c>
      <c r="P770">
        <v>1</v>
      </c>
      <c r="Q770" s="1">
        <v>0.75</v>
      </c>
      <c r="R770" s="1">
        <v>0.5</v>
      </c>
      <c r="S770" s="1">
        <v>0.625</v>
      </c>
      <c r="T770" s="1">
        <v>0.5</v>
      </c>
    </row>
    <row r="771" spans="1:20" x14ac:dyDescent="0.35">
      <c r="A771" t="s">
        <v>790</v>
      </c>
      <c r="B771" t="s">
        <v>10</v>
      </c>
      <c r="C771" t="s">
        <v>56</v>
      </c>
      <c r="D771" t="s">
        <v>3611</v>
      </c>
      <c r="E771" t="s">
        <v>3618</v>
      </c>
      <c r="F771">
        <v>44779</v>
      </c>
      <c r="G771">
        <v>44784</v>
      </c>
      <c r="H771" t="s">
        <v>16</v>
      </c>
      <c r="I771" t="s">
        <v>12</v>
      </c>
      <c r="J771" t="s">
        <v>57</v>
      </c>
      <c r="K771">
        <v>25.39</v>
      </c>
      <c r="L771">
        <v>100</v>
      </c>
      <c r="M771" t="s">
        <v>14</v>
      </c>
      <c r="N771">
        <v>80</v>
      </c>
      <c r="O771" t="s">
        <v>14</v>
      </c>
      <c r="P771">
        <v>1</v>
      </c>
      <c r="Q771" s="1">
        <v>0.75</v>
      </c>
      <c r="R771" s="1">
        <v>0.5</v>
      </c>
      <c r="S771" s="1">
        <v>0.625</v>
      </c>
      <c r="T771" s="1">
        <v>0.5</v>
      </c>
    </row>
    <row r="772" spans="1:20" x14ac:dyDescent="0.35">
      <c r="A772" t="s">
        <v>791</v>
      </c>
      <c r="B772" t="s">
        <v>10</v>
      </c>
      <c r="C772" t="s">
        <v>56</v>
      </c>
      <c r="D772" t="s">
        <v>3615</v>
      </c>
      <c r="E772" t="s">
        <v>3617</v>
      </c>
      <c r="F772">
        <v>44779</v>
      </c>
      <c r="G772">
        <v>44784</v>
      </c>
      <c r="H772" t="s">
        <v>16</v>
      </c>
      <c r="I772" t="s">
        <v>12</v>
      </c>
      <c r="J772" t="s">
        <v>57</v>
      </c>
      <c r="K772">
        <v>25.29</v>
      </c>
      <c r="L772">
        <v>100</v>
      </c>
      <c r="M772" t="s">
        <v>14</v>
      </c>
      <c r="N772">
        <v>80</v>
      </c>
      <c r="O772" t="s">
        <v>14</v>
      </c>
      <c r="P772">
        <v>1</v>
      </c>
      <c r="Q772" s="1">
        <v>0.75</v>
      </c>
      <c r="R772" s="1">
        <v>0.5</v>
      </c>
      <c r="S772" s="1">
        <v>0.625</v>
      </c>
      <c r="T772" s="1">
        <v>0.5</v>
      </c>
    </row>
    <row r="773" spans="1:20" x14ac:dyDescent="0.35">
      <c r="A773" t="s">
        <v>792</v>
      </c>
      <c r="B773" t="s">
        <v>10</v>
      </c>
      <c r="C773" t="s">
        <v>56</v>
      </c>
      <c r="D773" t="s">
        <v>3620</v>
      </c>
      <c r="E773" t="s">
        <v>3612</v>
      </c>
      <c r="F773">
        <v>44779</v>
      </c>
      <c r="G773">
        <v>44784</v>
      </c>
      <c r="H773" t="s">
        <v>16</v>
      </c>
      <c r="I773" t="s">
        <v>12</v>
      </c>
      <c r="J773" t="s">
        <v>57</v>
      </c>
      <c r="K773">
        <v>25.273</v>
      </c>
      <c r="L773">
        <v>100</v>
      </c>
      <c r="M773" t="s">
        <v>14</v>
      </c>
      <c r="N773">
        <v>80</v>
      </c>
      <c r="O773" t="s">
        <v>14</v>
      </c>
      <c r="P773">
        <v>1</v>
      </c>
      <c r="Q773" s="1">
        <v>0.75</v>
      </c>
      <c r="R773" s="1">
        <v>0.5</v>
      </c>
      <c r="S773" s="1">
        <v>0.625</v>
      </c>
      <c r="T773" s="1">
        <v>0.5</v>
      </c>
    </row>
    <row r="774" spans="1:20" x14ac:dyDescent="0.35">
      <c r="A774" t="s">
        <v>793</v>
      </c>
      <c r="B774" t="s">
        <v>10</v>
      </c>
      <c r="C774" t="s">
        <v>56</v>
      </c>
      <c r="D774" t="s">
        <v>3615</v>
      </c>
      <c r="E774" t="s">
        <v>3613</v>
      </c>
      <c r="F774">
        <v>44779</v>
      </c>
      <c r="G774">
        <v>44784</v>
      </c>
      <c r="H774" t="s">
        <v>16</v>
      </c>
      <c r="I774" t="s">
        <v>12</v>
      </c>
      <c r="J774" t="s">
        <v>57</v>
      </c>
      <c r="K774">
        <v>25.317</v>
      </c>
      <c r="L774">
        <v>100</v>
      </c>
      <c r="M774" t="s">
        <v>14</v>
      </c>
      <c r="N774">
        <v>80</v>
      </c>
      <c r="O774" t="s">
        <v>14</v>
      </c>
      <c r="P774">
        <v>1</v>
      </c>
      <c r="Q774" s="1">
        <v>0.75</v>
      </c>
      <c r="R774" s="1">
        <v>0.5</v>
      </c>
      <c r="S774" s="1">
        <v>0.625</v>
      </c>
      <c r="T774" s="1">
        <v>0.5</v>
      </c>
    </row>
    <row r="775" spans="1:20" x14ac:dyDescent="0.35">
      <c r="A775" t="s">
        <v>794</v>
      </c>
      <c r="B775" t="s">
        <v>10</v>
      </c>
      <c r="C775" t="s">
        <v>56</v>
      </c>
      <c r="D775" t="s">
        <v>3615</v>
      </c>
      <c r="E775" t="s">
        <v>3617</v>
      </c>
      <c r="F775">
        <v>44779</v>
      </c>
      <c r="G775">
        <v>44784</v>
      </c>
      <c r="H775" t="s">
        <v>16</v>
      </c>
      <c r="I775" t="s">
        <v>12</v>
      </c>
      <c r="J775" t="s">
        <v>57</v>
      </c>
      <c r="K775">
        <v>25.285</v>
      </c>
      <c r="L775">
        <v>100</v>
      </c>
      <c r="M775" t="s">
        <v>14</v>
      </c>
      <c r="N775">
        <v>80</v>
      </c>
      <c r="O775" t="s">
        <v>14</v>
      </c>
      <c r="P775">
        <v>1</v>
      </c>
      <c r="Q775" s="1">
        <v>0.75</v>
      </c>
      <c r="R775" s="1">
        <v>0.5</v>
      </c>
      <c r="S775" s="1">
        <v>0.625</v>
      </c>
      <c r="T775" s="1">
        <v>0.5</v>
      </c>
    </row>
    <row r="776" spans="1:20" x14ac:dyDescent="0.35">
      <c r="A776" t="s">
        <v>795</v>
      </c>
      <c r="B776" t="s">
        <v>10</v>
      </c>
      <c r="C776" t="s">
        <v>56</v>
      </c>
      <c r="D776" t="s">
        <v>3616</v>
      </c>
      <c r="E776" t="s">
        <v>3612</v>
      </c>
      <c r="F776">
        <v>44786</v>
      </c>
      <c r="G776">
        <v>44792</v>
      </c>
      <c r="H776" t="s">
        <v>16</v>
      </c>
      <c r="I776" t="s">
        <v>12</v>
      </c>
      <c r="J776" t="s">
        <v>57</v>
      </c>
      <c r="K776">
        <v>25.16</v>
      </c>
      <c r="L776">
        <v>100</v>
      </c>
      <c r="M776" t="s">
        <v>14</v>
      </c>
      <c r="N776">
        <v>80</v>
      </c>
      <c r="O776" t="s">
        <v>14</v>
      </c>
      <c r="P776">
        <v>1</v>
      </c>
      <c r="Q776" s="1">
        <v>0.89999999999999991</v>
      </c>
      <c r="R776" s="1">
        <v>0.60000000000000009</v>
      </c>
      <c r="S776" s="1">
        <v>0.75</v>
      </c>
      <c r="T776" s="1">
        <v>0.60000000000000009</v>
      </c>
    </row>
    <row r="777" spans="1:20" x14ac:dyDescent="0.35">
      <c r="A777" t="s">
        <v>796</v>
      </c>
      <c r="B777" t="s">
        <v>10</v>
      </c>
      <c r="C777" t="s">
        <v>56</v>
      </c>
      <c r="D777" t="s">
        <v>3611</v>
      </c>
      <c r="E777" t="s">
        <v>3614</v>
      </c>
      <c r="F777">
        <v>44786</v>
      </c>
      <c r="G777">
        <v>44792</v>
      </c>
      <c r="H777" t="s">
        <v>16</v>
      </c>
      <c r="I777" t="s">
        <v>12</v>
      </c>
      <c r="J777" t="s">
        <v>57</v>
      </c>
      <c r="K777">
        <v>25.643999999999998</v>
      </c>
      <c r="L777">
        <v>100</v>
      </c>
      <c r="M777" t="s">
        <v>14</v>
      </c>
      <c r="N777">
        <v>80</v>
      </c>
      <c r="O777" t="s">
        <v>14</v>
      </c>
      <c r="P777">
        <v>1</v>
      </c>
      <c r="Q777" s="1">
        <v>0.89999999999999991</v>
      </c>
      <c r="R777" s="1">
        <v>0.60000000000000009</v>
      </c>
      <c r="S777" s="1">
        <v>0.75</v>
      </c>
      <c r="T777" s="1">
        <v>0.60000000000000009</v>
      </c>
    </row>
    <row r="778" spans="1:20" x14ac:dyDescent="0.35">
      <c r="A778" t="s">
        <v>797</v>
      </c>
      <c r="B778" t="s">
        <v>10</v>
      </c>
      <c r="C778" t="s">
        <v>56</v>
      </c>
      <c r="D778" t="s">
        <v>3616</v>
      </c>
      <c r="E778" t="s">
        <v>3617</v>
      </c>
      <c r="F778">
        <v>44785</v>
      </c>
      <c r="G778">
        <v>44792</v>
      </c>
      <c r="H778" t="s">
        <v>16</v>
      </c>
      <c r="I778" t="s">
        <v>12</v>
      </c>
      <c r="J778" t="s">
        <v>57</v>
      </c>
      <c r="K778">
        <v>25.725999999999999</v>
      </c>
      <c r="L778">
        <v>100</v>
      </c>
      <c r="M778" t="s">
        <v>14</v>
      </c>
      <c r="N778">
        <v>80</v>
      </c>
      <c r="O778" t="s">
        <v>14</v>
      </c>
      <c r="P778">
        <v>1</v>
      </c>
      <c r="Q778" s="1">
        <v>1.05</v>
      </c>
      <c r="R778" s="1">
        <v>0.70000000000000007</v>
      </c>
      <c r="S778" s="1">
        <v>0.875</v>
      </c>
      <c r="T778" s="1">
        <v>0.70000000000000007</v>
      </c>
    </row>
    <row r="779" spans="1:20" x14ac:dyDescent="0.35">
      <c r="A779" t="s">
        <v>798</v>
      </c>
      <c r="B779" t="s">
        <v>10</v>
      </c>
      <c r="C779" t="s">
        <v>56</v>
      </c>
      <c r="D779" t="s">
        <v>3620</v>
      </c>
      <c r="E779" t="s">
        <v>3618</v>
      </c>
      <c r="F779">
        <v>44786</v>
      </c>
      <c r="G779">
        <v>44792</v>
      </c>
      <c r="H779" t="s">
        <v>16</v>
      </c>
      <c r="I779" t="s">
        <v>12</v>
      </c>
      <c r="J779" t="s">
        <v>57</v>
      </c>
      <c r="K779">
        <v>25.533999999999999</v>
      </c>
      <c r="L779">
        <v>100</v>
      </c>
      <c r="M779" t="s">
        <v>14</v>
      </c>
      <c r="N779">
        <v>80</v>
      </c>
      <c r="O779" t="s">
        <v>14</v>
      </c>
      <c r="P779">
        <v>1</v>
      </c>
      <c r="Q779" s="1">
        <v>0.89999999999999991</v>
      </c>
      <c r="R779" s="1">
        <v>0.60000000000000009</v>
      </c>
      <c r="S779" s="1">
        <v>0.75</v>
      </c>
      <c r="T779" s="1">
        <v>0.60000000000000009</v>
      </c>
    </row>
    <row r="780" spans="1:20" x14ac:dyDescent="0.35">
      <c r="A780" t="s">
        <v>799</v>
      </c>
      <c r="B780" t="s">
        <v>10</v>
      </c>
      <c r="C780" t="s">
        <v>56</v>
      </c>
      <c r="D780" t="s">
        <v>3615</v>
      </c>
      <c r="E780" t="s">
        <v>3617</v>
      </c>
      <c r="F780">
        <v>44786</v>
      </c>
      <c r="G780">
        <v>44792</v>
      </c>
      <c r="H780" t="s">
        <v>16</v>
      </c>
      <c r="I780" t="s">
        <v>12</v>
      </c>
      <c r="J780" t="s">
        <v>57</v>
      </c>
      <c r="K780">
        <v>25.183</v>
      </c>
      <c r="L780">
        <v>100</v>
      </c>
      <c r="M780" t="s">
        <v>14</v>
      </c>
      <c r="N780">
        <v>80</v>
      </c>
      <c r="O780" t="s">
        <v>14</v>
      </c>
      <c r="P780">
        <v>1</v>
      </c>
      <c r="Q780" s="1">
        <v>0.89999999999999991</v>
      </c>
      <c r="R780" s="1">
        <v>0.60000000000000009</v>
      </c>
      <c r="S780" s="1">
        <v>0.75</v>
      </c>
      <c r="T780" s="1">
        <v>0.60000000000000009</v>
      </c>
    </row>
    <row r="781" spans="1:20" x14ac:dyDescent="0.35">
      <c r="A781" t="s">
        <v>800</v>
      </c>
      <c r="B781" t="s">
        <v>10</v>
      </c>
      <c r="C781" t="s">
        <v>56</v>
      </c>
      <c r="D781" t="s">
        <v>3616</v>
      </c>
      <c r="E781" t="s">
        <v>3617</v>
      </c>
      <c r="F781">
        <v>44786</v>
      </c>
      <c r="G781">
        <v>44792</v>
      </c>
      <c r="H781" t="s">
        <v>16</v>
      </c>
      <c r="I781" t="s">
        <v>12</v>
      </c>
      <c r="J781" t="s">
        <v>57</v>
      </c>
      <c r="K781">
        <v>25.57</v>
      </c>
      <c r="L781">
        <v>100</v>
      </c>
      <c r="M781" t="s">
        <v>14</v>
      </c>
      <c r="N781">
        <v>80</v>
      </c>
      <c r="O781" t="s">
        <v>14</v>
      </c>
      <c r="P781">
        <v>1</v>
      </c>
      <c r="Q781" s="1">
        <v>0.89999999999999991</v>
      </c>
      <c r="R781" s="1">
        <v>0.60000000000000009</v>
      </c>
      <c r="S781" s="1">
        <v>0.75</v>
      </c>
      <c r="T781" s="1">
        <v>0.60000000000000009</v>
      </c>
    </row>
    <row r="782" spans="1:20" x14ac:dyDescent="0.35">
      <c r="A782" t="s">
        <v>801</v>
      </c>
      <c r="B782" t="s">
        <v>10</v>
      </c>
      <c r="C782" t="s">
        <v>56</v>
      </c>
      <c r="D782" t="s">
        <v>3620</v>
      </c>
      <c r="E782" t="s">
        <v>3618</v>
      </c>
      <c r="F782">
        <v>44786</v>
      </c>
      <c r="G782">
        <v>44792</v>
      </c>
      <c r="H782" t="s">
        <v>16</v>
      </c>
      <c r="I782" t="s">
        <v>12</v>
      </c>
      <c r="J782" t="s">
        <v>57</v>
      </c>
      <c r="K782">
        <v>25.44</v>
      </c>
      <c r="L782">
        <v>100</v>
      </c>
      <c r="M782" t="s">
        <v>14</v>
      </c>
      <c r="N782">
        <v>80</v>
      </c>
      <c r="O782" t="s">
        <v>14</v>
      </c>
      <c r="P782">
        <v>1</v>
      </c>
      <c r="Q782" s="1">
        <v>0.89999999999999991</v>
      </c>
      <c r="R782" s="1">
        <v>0.60000000000000009</v>
      </c>
      <c r="S782" s="1">
        <v>0.75</v>
      </c>
      <c r="T782" s="1">
        <v>0.60000000000000009</v>
      </c>
    </row>
    <row r="783" spans="1:20" x14ac:dyDescent="0.35">
      <c r="A783" t="s">
        <v>802</v>
      </c>
      <c r="B783" t="s">
        <v>10</v>
      </c>
      <c r="C783" t="s">
        <v>56</v>
      </c>
      <c r="D783" t="s">
        <v>3619</v>
      </c>
      <c r="E783" t="s">
        <v>3612</v>
      </c>
      <c r="F783">
        <v>44786</v>
      </c>
      <c r="G783">
        <v>44792</v>
      </c>
      <c r="H783" t="s">
        <v>16</v>
      </c>
      <c r="I783" t="s">
        <v>12</v>
      </c>
      <c r="J783" t="s">
        <v>57</v>
      </c>
      <c r="K783">
        <v>25.388000000000002</v>
      </c>
      <c r="L783">
        <v>100</v>
      </c>
      <c r="M783" t="s">
        <v>14</v>
      </c>
      <c r="N783">
        <v>80</v>
      </c>
      <c r="O783" t="s">
        <v>14</v>
      </c>
      <c r="P783">
        <v>1</v>
      </c>
      <c r="Q783" s="1">
        <v>0.89999999999999991</v>
      </c>
      <c r="R783" s="1">
        <v>0.60000000000000009</v>
      </c>
      <c r="S783" s="1">
        <v>0.75</v>
      </c>
      <c r="T783" s="1">
        <v>0.60000000000000009</v>
      </c>
    </row>
    <row r="784" spans="1:20" x14ac:dyDescent="0.35">
      <c r="A784" t="s">
        <v>803</v>
      </c>
      <c r="B784" t="s">
        <v>10</v>
      </c>
      <c r="C784" t="s">
        <v>56</v>
      </c>
      <c r="D784" t="s">
        <v>3620</v>
      </c>
      <c r="E784" t="s">
        <v>3617</v>
      </c>
      <c r="F784">
        <v>44786</v>
      </c>
      <c r="G784">
        <v>44792</v>
      </c>
      <c r="H784" t="s">
        <v>16</v>
      </c>
      <c r="I784" t="s">
        <v>12</v>
      </c>
      <c r="J784" t="s">
        <v>57</v>
      </c>
      <c r="K784">
        <v>25.231000000000002</v>
      </c>
      <c r="L784">
        <v>100</v>
      </c>
      <c r="M784" t="s">
        <v>14</v>
      </c>
      <c r="N784">
        <v>80</v>
      </c>
      <c r="O784" t="s">
        <v>14</v>
      </c>
      <c r="P784">
        <v>1</v>
      </c>
      <c r="Q784" s="1">
        <v>0.89999999999999991</v>
      </c>
      <c r="R784" s="1">
        <v>0.60000000000000009</v>
      </c>
      <c r="S784" s="1">
        <v>0.75</v>
      </c>
      <c r="T784" s="1">
        <v>0.60000000000000009</v>
      </c>
    </row>
    <row r="785" spans="1:20" x14ac:dyDescent="0.35">
      <c r="A785" t="s">
        <v>804</v>
      </c>
      <c r="B785" t="s">
        <v>10</v>
      </c>
      <c r="C785" t="s">
        <v>56</v>
      </c>
      <c r="D785" t="s">
        <v>3611</v>
      </c>
      <c r="E785" t="s">
        <v>3612</v>
      </c>
      <c r="F785">
        <v>44786</v>
      </c>
      <c r="G785">
        <v>44792</v>
      </c>
      <c r="H785" t="s">
        <v>16</v>
      </c>
      <c r="I785" t="s">
        <v>12</v>
      </c>
      <c r="J785" t="s">
        <v>57</v>
      </c>
      <c r="K785">
        <v>25.291</v>
      </c>
      <c r="L785">
        <v>100</v>
      </c>
      <c r="M785" t="s">
        <v>14</v>
      </c>
      <c r="N785">
        <v>80</v>
      </c>
      <c r="O785" t="s">
        <v>14</v>
      </c>
      <c r="P785">
        <v>1</v>
      </c>
      <c r="Q785" s="1">
        <v>0.89999999999999991</v>
      </c>
      <c r="R785" s="1">
        <v>0.60000000000000009</v>
      </c>
      <c r="S785" s="1">
        <v>0.75</v>
      </c>
      <c r="T785" s="1">
        <v>0.60000000000000009</v>
      </c>
    </row>
    <row r="786" spans="1:20" x14ac:dyDescent="0.35">
      <c r="A786" t="s">
        <v>805</v>
      </c>
      <c r="B786" t="s">
        <v>10</v>
      </c>
      <c r="C786" t="s">
        <v>56</v>
      </c>
      <c r="D786" t="s">
        <v>3620</v>
      </c>
      <c r="E786" t="s">
        <v>3612</v>
      </c>
      <c r="F786">
        <v>44786</v>
      </c>
      <c r="G786">
        <v>44792</v>
      </c>
      <c r="H786" t="s">
        <v>16</v>
      </c>
      <c r="I786" t="s">
        <v>12</v>
      </c>
      <c r="J786" t="s">
        <v>57</v>
      </c>
      <c r="K786">
        <v>25.158999999999999</v>
      </c>
      <c r="L786">
        <v>100</v>
      </c>
      <c r="M786" t="s">
        <v>14</v>
      </c>
      <c r="N786">
        <v>80</v>
      </c>
      <c r="O786" t="s">
        <v>14</v>
      </c>
      <c r="P786">
        <v>1</v>
      </c>
      <c r="Q786" s="1">
        <v>0.89999999999999991</v>
      </c>
      <c r="R786" s="1">
        <v>0.60000000000000009</v>
      </c>
      <c r="S786" s="1">
        <v>0.75</v>
      </c>
      <c r="T786" s="1">
        <v>0.60000000000000009</v>
      </c>
    </row>
    <row r="787" spans="1:20" x14ac:dyDescent="0.35">
      <c r="A787" t="s">
        <v>806</v>
      </c>
      <c r="B787" t="s">
        <v>10</v>
      </c>
      <c r="C787" t="s">
        <v>56</v>
      </c>
      <c r="D787" t="s">
        <v>3620</v>
      </c>
      <c r="E787" t="s">
        <v>3612</v>
      </c>
      <c r="F787">
        <v>44786</v>
      </c>
      <c r="G787">
        <v>44792</v>
      </c>
      <c r="H787" t="s">
        <v>16</v>
      </c>
      <c r="I787" t="s">
        <v>12</v>
      </c>
      <c r="J787" t="s">
        <v>57</v>
      </c>
      <c r="K787">
        <v>25.183</v>
      </c>
      <c r="L787">
        <v>100</v>
      </c>
      <c r="M787" t="s">
        <v>14</v>
      </c>
      <c r="N787">
        <v>80</v>
      </c>
      <c r="O787" t="s">
        <v>14</v>
      </c>
      <c r="P787">
        <v>1</v>
      </c>
      <c r="Q787" s="1">
        <v>0.89999999999999991</v>
      </c>
      <c r="R787" s="1">
        <v>0.60000000000000009</v>
      </c>
      <c r="S787" s="1">
        <v>0.75</v>
      </c>
      <c r="T787" s="1">
        <v>0.60000000000000009</v>
      </c>
    </row>
    <row r="788" spans="1:20" x14ac:dyDescent="0.35">
      <c r="A788" t="s">
        <v>807</v>
      </c>
      <c r="B788" t="s">
        <v>10</v>
      </c>
      <c r="C788" t="s">
        <v>56</v>
      </c>
      <c r="D788" t="s">
        <v>3611</v>
      </c>
      <c r="E788" t="s">
        <v>3613</v>
      </c>
      <c r="F788">
        <v>44786</v>
      </c>
      <c r="G788">
        <v>44792</v>
      </c>
      <c r="H788" t="s">
        <v>16</v>
      </c>
      <c r="I788" t="s">
        <v>12</v>
      </c>
      <c r="J788" t="s">
        <v>57</v>
      </c>
      <c r="K788">
        <v>25.259</v>
      </c>
      <c r="L788">
        <v>100</v>
      </c>
      <c r="M788" t="s">
        <v>14</v>
      </c>
      <c r="N788">
        <v>80</v>
      </c>
      <c r="O788" t="s">
        <v>14</v>
      </c>
      <c r="P788">
        <v>1</v>
      </c>
      <c r="Q788" s="1">
        <v>0.89999999999999991</v>
      </c>
      <c r="R788" s="1">
        <v>0.60000000000000009</v>
      </c>
      <c r="S788" s="1">
        <v>0.75</v>
      </c>
      <c r="T788" s="1">
        <v>0.60000000000000009</v>
      </c>
    </row>
    <row r="789" spans="1:20" x14ac:dyDescent="0.35">
      <c r="A789" t="s">
        <v>808</v>
      </c>
      <c r="B789" t="s">
        <v>10</v>
      </c>
      <c r="C789" t="s">
        <v>56</v>
      </c>
      <c r="D789" t="s">
        <v>3611</v>
      </c>
      <c r="E789" t="s">
        <v>3613</v>
      </c>
      <c r="F789">
        <v>44786</v>
      </c>
      <c r="G789">
        <v>44792</v>
      </c>
      <c r="H789" t="s">
        <v>16</v>
      </c>
      <c r="I789" t="s">
        <v>12</v>
      </c>
      <c r="J789" t="s">
        <v>57</v>
      </c>
      <c r="K789">
        <v>25.184999999999999</v>
      </c>
      <c r="L789">
        <v>100</v>
      </c>
      <c r="M789" t="s">
        <v>14</v>
      </c>
      <c r="N789">
        <v>80</v>
      </c>
      <c r="O789" t="s">
        <v>14</v>
      </c>
      <c r="P789">
        <v>1</v>
      </c>
      <c r="Q789" s="1">
        <v>0.89999999999999991</v>
      </c>
      <c r="R789" s="1">
        <v>0.60000000000000009</v>
      </c>
      <c r="S789" s="1">
        <v>0.75</v>
      </c>
      <c r="T789" s="1">
        <v>0.60000000000000009</v>
      </c>
    </row>
    <row r="790" spans="1:20" x14ac:dyDescent="0.35">
      <c r="A790" t="s">
        <v>809</v>
      </c>
      <c r="B790" t="s">
        <v>10</v>
      </c>
      <c r="C790" t="s">
        <v>56</v>
      </c>
      <c r="D790" t="s">
        <v>3611</v>
      </c>
      <c r="E790" t="s">
        <v>3612</v>
      </c>
      <c r="F790">
        <v>44786</v>
      </c>
      <c r="G790">
        <v>44792</v>
      </c>
      <c r="H790" t="s">
        <v>16</v>
      </c>
      <c r="I790" t="s">
        <v>12</v>
      </c>
      <c r="J790" t="s">
        <v>57</v>
      </c>
      <c r="K790">
        <v>25.262</v>
      </c>
      <c r="L790">
        <v>100</v>
      </c>
      <c r="M790" t="s">
        <v>14</v>
      </c>
      <c r="N790">
        <v>80</v>
      </c>
      <c r="O790" t="s">
        <v>14</v>
      </c>
      <c r="P790">
        <v>1</v>
      </c>
      <c r="Q790" s="1">
        <v>0.89999999999999991</v>
      </c>
      <c r="R790" s="1">
        <v>0.60000000000000009</v>
      </c>
      <c r="S790" s="1">
        <v>0.75</v>
      </c>
      <c r="T790" s="1">
        <v>0.60000000000000009</v>
      </c>
    </row>
    <row r="791" spans="1:20" x14ac:dyDescent="0.35">
      <c r="A791" t="s">
        <v>810</v>
      </c>
      <c r="B791" t="s">
        <v>10</v>
      </c>
      <c r="C791" t="s">
        <v>56</v>
      </c>
      <c r="D791" t="s">
        <v>3620</v>
      </c>
      <c r="E791" t="s">
        <v>3614</v>
      </c>
      <c r="F791">
        <v>44786</v>
      </c>
      <c r="G791">
        <v>44792</v>
      </c>
      <c r="H791" t="s">
        <v>16</v>
      </c>
      <c r="I791" t="s">
        <v>12</v>
      </c>
      <c r="J791" t="s">
        <v>57</v>
      </c>
      <c r="K791">
        <v>25.146000000000001</v>
      </c>
      <c r="L791">
        <v>100</v>
      </c>
      <c r="M791" t="s">
        <v>14</v>
      </c>
      <c r="N791">
        <v>80</v>
      </c>
      <c r="O791" t="s">
        <v>14</v>
      </c>
      <c r="P791">
        <v>1</v>
      </c>
      <c r="Q791" s="1">
        <v>0.89999999999999991</v>
      </c>
      <c r="R791" s="1">
        <v>0.60000000000000009</v>
      </c>
      <c r="S791" s="1">
        <v>0.75</v>
      </c>
      <c r="T791" s="1">
        <v>0.60000000000000009</v>
      </c>
    </row>
    <row r="792" spans="1:20" x14ac:dyDescent="0.35">
      <c r="A792" t="s">
        <v>811</v>
      </c>
      <c r="B792" t="s">
        <v>10</v>
      </c>
      <c r="C792" t="s">
        <v>56</v>
      </c>
      <c r="D792" t="s">
        <v>3620</v>
      </c>
      <c r="E792" t="s">
        <v>3612</v>
      </c>
      <c r="F792">
        <v>44786</v>
      </c>
      <c r="G792">
        <v>44792</v>
      </c>
      <c r="H792" t="s">
        <v>16</v>
      </c>
      <c r="I792" t="s">
        <v>12</v>
      </c>
      <c r="J792" t="s">
        <v>57</v>
      </c>
      <c r="K792">
        <v>25.37</v>
      </c>
      <c r="L792">
        <v>100</v>
      </c>
      <c r="M792" t="s">
        <v>14</v>
      </c>
      <c r="N792">
        <v>80</v>
      </c>
      <c r="O792" t="s">
        <v>14</v>
      </c>
      <c r="P792">
        <v>1</v>
      </c>
      <c r="Q792" s="1">
        <v>0.89999999999999991</v>
      </c>
      <c r="R792" s="1">
        <v>0.60000000000000009</v>
      </c>
      <c r="S792" s="1">
        <v>0.75</v>
      </c>
      <c r="T792" s="1">
        <v>0.60000000000000009</v>
      </c>
    </row>
    <row r="793" spans="1:20" x14ac:dyDescent="0.35">
      <c r="A793" t="s">
        <v>812</v>
      </c>
      <c r="B793" t="s">
        <v>10</v>
      </c>
      <c r="C793" t="s">
        <v>56</v>
      </c>
      <c r="D793" t="s">
        <v>3611</v>
      </c>
      <c r="E793" t="s">
        <v>3614</v>
      </c>
      <c r="F793">
        <v>44792</v>
      </c>
      <c r="G793">
        <v>44792</v>
      </c>
      <c r="H793" t="s">
        <v>16</v>
      </c>
      <c r="I793" t="s">
        <v>12</v>
      </c>
      <c r="J793" t="s">
        <v>57</v>
      </c>
      <c r="K793">
        <v>25.704999999999998</v>
      </c>
      <c r="L793">
        <v>100</v>
      </c>
      <c r="M793" t="s">
        <v>14</v>
      </c>
      <c r="N793">
        <v>80</v>
      </c>
      <c r="O793" t="s">
        <v>14</v>
      </c>
      <c r="P793">
        <v>1</v>
      </c>
      <c r="Q793" s="1">
        <v>0</v>
      </c>
      <c r="R793" s="1">
        <v>0</v>
      </c>
      <c r="S793" s="1">
        <v>0</v>
      </c>
      <c r="T793" s="1">
        <v>0</v>
      </c>
    </row>
    <row r="794" spans="1:20" x14ac:dyDescent="0.35">
      <c r="A794" t="s">
        <v>813</v>
      </c>
      <c r="B794" t="s">
        <v>10</v>
      </c>
      <c r="C794" t="s">
        <v>56</v>
      </c>
      <c r="D794" t="s">
        <v>3616</v>
      </c>
      <c r="E794" t="s">
        <v>3617</v>
      </c>
      <c r="F794">
        <v>44788</v>
      </c>
      <c r="G794">
        <v>44792</v>
      </c>
      <c r="H794" t="s">
        <v>16</v>
      </c>
      <c r="I794" t="s">
        <v>12</v>
      </c>
      <c r="J794" t="s">
        <v>57</v>
      </c>
      <c r="K794">
        <v>25.687000000000001</v>
      </c>
      <c r="L794">
        <v>100</v>
      </c>
      <c r="M794" t="s">
        <v>14</v>
      </c>
      <c r="N794">
        <v>80</v>
      </c>
      <c r="O794" t="s">
        <v>14</v>
      </c>
      <c r="P794">
        <v>0</v>
      </c>
      <c r="Q794" s="1">
        <v>0.6</v>
      </c>
      <c r="R794" s="1">
        <v>0.4</v>
      </c>
      <c r="S794" s="1">
        <v>0.5</v>
      </c>
      <c r="T794" s="1">
        <v>0.4</v>
      </c>
    </row>
    <row r="795" spans="1:20" x14ac:dyDescent="0.35">
      <c r="A795" t="s">
        <v>814</v>
      </c>
      <c r="B795" t="s">
        <v>10</v>
      </c>
      <c r="C795" t="s">
        <v>56</v>
      </c>
      <c r="D795" t="s">
        <v>3611</v>
      </c>
      <c r="E795" t="s">
        <v>3618</v>
      </c>
      <c r="F795">
        <v>44786</v>
      </c>
      <c r="G795">
        <v>44792</v>
      </c>
      <c r="H795" t="s">
        <v>16</v>
      </c>
      <c r="I795" t="s">
        <v>12</v>
      </c>
      <c r="J795" t="s">
        <v>57</v>
      </c>
      <c r="K795">
        <v>25.263000000000002</v>
      </c>
      <c r="L795">
        <v>100</v>
      </c>
      <c r="M795" t="s">
        <v>14</v>
      </c>
      <c r="N795">
        <v>80</v>
      </c>
      <c r="O795" t="s">
        <v>14</v>
      </c>
      <c r="P795">
        <v>1</v>
      </c>
      <c r="Q795" s="1">
        <v>0.89999999999999991</v>
      </c>
      <c r="R795" s="1">
        <v>0.60000000000000009</v>
      </c>
      <c r="S795" s="1">
        <v>0.75</v>
      </c>
      <c r="T795" s="1">
        <v>0.60000000000000009</v>
      </c>
    </row>
    <row r="796" spans="1:20" x14ac:dyDescent="0.35">
      <c r="A796" t="s">
        <v>815</v>
      </c>
      <c r="B796" t="s">
        <v>10</v>
      </c>
      <c r="C796" t="s">
        <v>56</v>
      </c>
      <c r="D796" t="s">
        <v>3616</v>
      </c>
      <c r="E796" t="s">
        <v>3613</v>
      </c>
      <c r="F796">
        <v>44789</v>
      </c>
      <c r="G796">
        <v>44795</v>
      </c>
      <c r="H796" t="s">
        <v>12</v>
      </c>
      <c r="I796" t="s">
        <v>12</v>
      </c>
      <c r="J796" t="s">
        <v>57</v>
      </c>
      <c r="K796">
        <v>25.603999999999999</v>
      </c>
      <c r="L796">
        <v>100</v>
      </c>
      <c r="M796" t="s">
        <v>14</v>
      </c>
      <c r="N796">
        <v>80</v>
      </c>
      <c r="O796" t="s">
        <v>14</v>
      </c>
      <c r="P796">
        <v>1</v>
      </c>
      <c r="Q796" s="1">
        <v>0.89999999999999991</v>
      </c>
      <c r="R796" s="1">
        <v>0.60000000000000009</v>
      </c>
      <c r="S796" s="1">
        <v>0.75</v>
      </c>
      <c r="T796" s="1">
        <v>0.60000000000000009</v>
      </c>
    </row>
    <row r="797" spans="1:20" x14ac:dyDescent="0.35">
      <c r="A797" t="s">
        <v>816</v>
      </c>
      <c r="B797" t="s">
        <v>10</v>
      </c>
      <c r="C797" t="s">
        <v>56</v>
      </c>
      <c r="D797" t="s">
        <v>3619</v>
      </c>
      <c r="E797" t="s">
        <v>3613</v>
      </c>
      <c r="F797">
        <v>44789</v>
      </c>
      <c r="G797">
        <v>44795</v>
      </c>
      <c r="H797" t="s">
        <v>12</v>
      </c>
      <c r="I797" t="s">
        <v>12</v>
      </c>
      <c r="J797" t="s">
        <v>57</v>
      </c>
      <c r="K797">
        <v>25.626999999999999</v>
      </c>
      <c r="L797">
        <v>100</v>
      </c>
      <c r="M797" t="s">
        <v>14</v>
      </c>
      <c r="N797">
        <v>80</v>
      </c>
      <c r="O797" t="s">
        <v>14</v>
      </c>
      <c r="P797">
        <v>1</v>
      </c>
      <c r="Q797" s="1">
        <v>0.89999999999999991</v>
      </c>
      <c r="R797" s="1">
        <v>0.60000000000000009</v>
      </c>
      <c r="S797" s="1">
        <v>0.75</v>
      </c>
      <c r="T797" s="1">
        <v>0.60000000000000009</v>
      </c>
    </row>
    <row r="798" spans="1:20" x14ac:dyDescent="0.35">
      <c r="A798" t="s">
        <v>817</v>
      </c>
      <c r="B798" t="s">
        <v>10</v>
      </c>
      <c r="C798" t="s">
        <v>56</v>
      </c>
      <c r="D798" t="s">
        <v>3611</v>
      </c>
      <c r="E798" t="s">
        <v>3618</v>
      </c>
      <c r="F798">
        <v>44789</v>
      </c>
      <c r="G798">
        <v>44795</v>
      </c>
      <c r="H798" t="s">
        <v>12</v>
      </c>
      <c r="I798" t="s">
        <v>12</v>
      </c>
      <c r="J798" t="s">
        <v>57</v>
      </c>
      <c r="K798">
        <v>25.613</v>
      </c>
      <c r="L798">
        <v>100</v>
      </c>
      <c r="M798" t="s">
        <v>14</v>
      </c>
      <c r="N798">
        <v>80</v>
      </c>
      <c r="O798" t="s">
        <v>14</v>
      </c>
      <c r="P798">
        <v>1</v>
      </c>
      <c r="Q798" s="1">
        <v>0.89999999999999991</v>
      </c>
      <c r="R798" s="1">
        <v>0.60000000000000009</v>
      </c>
      <c r="S798" s="1">
        <v>0.75</v>
      </c>
      <c r="T798" s="1">
        <v>0.60000000000000009</v>
      </c>
    </row>
    <row r="799" spans="1:20" x14ac:dyDescent="0.35">
      <c r="A799" t="s">
        <v>818</v>
      </c>
      <c r="B799" t="s">
        <v>10</v>
      </c>
      <c r="C799" t="s">
        <v>56</v>
      </c>
      <c r="D799" t="s">
        <v>3619</v>
      </c>
      <c r="E799" t="s">
        <v>3617</v>
      </c>
      <c r="F799">
        <v>44789</v>
      </c>
      <c r="G799">
        <v>44795</v>
      </c>
      <c r="H799" t="s">
        <v>12</v>
      </c>
      <c r="I799" t="s">
        <v>12</v>
      </c>
      <c r="J799" t="s">
        <v>57</v>
      </c>
      <c r="K799">
        <v>25.617999999999999</v>
      </c>
      <c r="L799">
        <v>100</v>
      </c>
      <c r="M799" t="s">
        <v>14</v>
      </c>
      <c r="N799">
        <v>80</v>
      </c>
      <c r="O799" t="s">
        <v>14</v>
      </c>
      <c r="P799">
        <v>1</v>
      </c>
      <c r="Q799" s="1">
        <v>0.89999999999999991</v>
      </c>
      <c r="R799" s="1">
        <v>0.60000000000000009</v>
      </c>
      <c r="S799" s="1">
        <v>0.75</v>
      </c>
      <c r="T799" s="1">
        <v>0.60000000000000009</v>
      </c>
    </row>
    <row r="800" spans="1:20" x14ac:dyDescent="0.35">
      <c r="A800" t="s">
        <v>819</v>
      </c>
      <c r="B800" t="s">
        <v>10</v>
      </c>
      <c r="C800" t="s">
        <v>56</v>
      </c>
      <c r="D800" t="s">
        <v>3611</v>
      </c>
      <c r="E800" t="s">
        <v>3617</v>
      </c>
      <c r="F800">
        <v>44789</v>
      </c>
      <c r="G800">
        <v>44795</v>
      </c>
      <c r="H800" t="s">
        <v>12</v>
      </c>
      <c r="I800" t="s">
        <v>12</v>
      </c>
      <c r="J800" t="s">
        <v>57</v>
      </c>
      <c r="K800">
        <v>25.193000000000001</v>
      </c>
      <c r="L800">
        <v>100</v>
      </c>
      <c r="M800" t="s">
        <v>14</v>
      </c>
      <c r="N800">
        <v>80</v>
      </c>
      <c r="O800" t="s">
        <v>14</v>
      </c>
      <c r="P800">
        <v>1</v>
      </c>
      <c r="Q800" s="1">
        <v>0.89999999999999991</v>
      </c>
      <c r="R800" s="1">
        <v>0.60000000000000009</v>
      </c>
      <c r="S800" s="1">
        <v>0.75</v>
      </c>
      <c r="T800" s="1">
        <v>0.60000000000000009</v>
      </c>
    </row>
    <row r="801" spans="1:20" x14ac:dyDescent="0.35">
      <c r="A801" t="s">
        <v>820</v>
      </c>
      <c r="B801" t="s">
        <v>10</v>
      </c>
      <c r="C801" t="s">
        <v>56</v>
      </c>
      <c r="D801" t="s">
        <v>3620</v>
      </c>
      <c r="E801" t="s">
        <v>3614</v>
      </c>
      <c r="F801">
        <v>44789</v>
      </c>
      <c r="G801">
        <v>44795</v>
      </c>
      <c r="H801" t="s">
        <v>12</v>
      </c>
      <c r="I801" t="s">
        <v>12</v>
      </c>
      <c r="J801" t="s">
        <v>57</v>
      </c>
      <c r="K801">
        <v>25.3</v>
      </c>
      <c r="L801">
        <v>100</v>
      </c>
      <c r="M801" t="s">
        <v>14</v>
      </c>
      <c r="N801">
        <v>80</v>
      </c>
      <c r="O801" t="s">
        <v>14</v>
      </c>
      <c r="P801">
        <v>1</v>
      </c>
      <c r="Q801" s="1">
        <v>0.89999999999999991</v>
      </c>
      <c r="R801" s="1">
        <v>0.60000000000000009</v>
      </c>
      <c r="S801" s="1">
        <v>0.75</v>
      </c>
      <c r="T801" s="1">
        <v>0.60000000000000009</v>
      </c>
    </row>
    <row r="802" spans="1:20" x14ac:dyDescent="0.35">
      <c r="A802" t="s">
        <v>821</v>
      </c>
      <c r="B802" t="s">
        <v>10</v>
      </c>
      <c r="C802" t="s">
        <v>56</v>
      </c>
      <c r="D802" t="s">
        <v>3619</v>
      </c>
      <c r="E802" t="s">
        <v>3617</v>
      </c>
      <c r="F802">
        <v>44789</v>
      </c>
      <c r="G802">
        <v>44795</v>
      </c>
      <c r="H802" t="s">
        <v>12</v>
      </c>
      <c r="I802" t="s">
        <v>12</v>
      </c>
      <c r="J802" t="s">
        <v>57</v>
      </c>
      <c r="K802">
        <v>25.713999999999999</v>
      </c>
      <c r="L802">
        <v>100</v>
      </c>
      <c r="M802" t="s">
        <v>14</v>
      </c>
      <c r="N802">
        <v>80</v>
      </c>
      <c r="O802" t="s">
        <v>14</v>
      </c>
      <c r="P802">
        <v>1</v>
      </c>
      <c r="Q802" s="1">
        <v>0.89999999999999991</v>
      </c>
      <c r="R802" s="1">
        <v>0.60000000000000009</v>
      </c>
      <c r="S802" s="1">
        <v>0.75</v>
      </c>
      <c r="T802" s="1">
        <v>0.60000000000000009</v>
      </c>
    </row>
    <row r="803" spans="1:20" x14ac:dyDescent="0.35">
      <c r="A803" t="s">
        <v>822</v>
      </c>
      <c r="B803" t="s">
        <v>10</v>
      </c>
      <c r="C803" t="s">
        <v>56</v>
      </c>
      <c r="D803" t="s">
        <v>3620</v>
      </c>
      <c r="E803" t="s">
        <v>3618</v>
      </c>
      <c r="F803">
        <v>44789</v>
      </c>
      <c r="G803">
        <v>44795</v>
      </c>
      <c r="H803" t="s">
        <v>12</v>
      </c>
      <c r="I803" t="s">
        <v>12</v>
      </c>
      <c r="J803" t="s">
        <v>57</v>
      </c>
      <c r="K803">
        <v>25.658999999999999</v>
      </c>
      <c r="L803">
        <v>100</v>
      </c>
      <c r="M803" t="s">
        <v>14</v>
      </c>
      <c r="N803">
        <v>80</v>
      </c>
      <c r="O803" t="s">
        <v>14</v>
      </c>
      <c r="P803">
        <v>1</v>
      </c>
      <c r="Q803" s="1">
        <v>0.89999999999999991</v>
      </c>
      <c r="R803" s="1">
        <v>0.60000000000000009</v>
      </c>
      <c r="S803" s="1">
        <v>0.75</v>
      </c>
      <c r="T803" s="1">
        <v>0.60000000000000009</v>
      </c>
    </row>
    <row r="804" spans="1:20" x14ac:dyDescent="0.35">
      <c r="A804" t="s">
        <v>823</v>
      </c>
      <c r="B804" t="s">
        <v>10</v>
      </c>
      <c r="C804" t="s">
        <v>56</v>
      </c>
      <c r="D804" t="s">
        <v>3620</v>
      </c>
      <c r="E804" t="s">
        <v>3612</v>
      </c>
      <c r="F804">
        <v>44789</v>
      </c>
      <c r="G804">
        <v>44795</v>
      </c>
      <c r="H804" t="s">
        <v>12</v>
      </c>
      <c r="I804" t="s">
        <v>12</v>
      </c>
      <c r="J804" t="s">
        <v>57</v>
      </c>
      <c r="K804">
        <v>25.561</v>
      </c>
      <c r="L804">
        <v>100</v>
      </c>
      <c r="M804" t="s">
        <v>14</v>
      </c>
      <c r="N804">
        <v>80</v>
      </c>
      <c r="O804" t="s">
        <v>14</v>
      </c>
      <c r="P804">
        <v>1</v>
      </c>
      <c r="Q804" s="1">
        <v>0.89999999999999991</v>
      </c>
      <c r="R804" s="1">
        <v>0.60000000000000009</v>
      </c>
      <c r="S804" s="1">
        <v>0.75</v>
      </c>
      <c r="T804" s="1">
        <v>0.60000000000000009</v>
      </c>
    </row>
    <row r="805" spans="1:20" x14ac:dyDescent="0.35">
      <c r="A805" t="s">
        <v>824</v>
      </c>
      <c r="B805" t="s">
        <v>10</v>
      </c>
      <c r="C805" t="s">
        <v>56</v>
      </c>
      <c r="D805" t="s">
        <v>3611</v>
      </c>
      <c r="E805" t="s">
        <v>3613</v>
      </c>
      <c r="F805">
        <v>44789</v>
      </c>
      <c r="G805">
        <v>44795</v>
      </c>
      <c r="H805" t="s">
        <v>12</v>
      </c>
      <c r="I805" t="s">
        <v>12</v>
      </c>
      <c r="J805" t="s">
        <v>57</v>
      </c>
      <c r="K805">
        <v>25.233000000000001</v>
      </c>
      <c r="L805">
        <v>100</v>
      </c>
      <c r="M805" t="s">
        <v>14</v>
      </c>
      <c r="N805">
        <v>80</v>
      </c>
      <c r="O805" t="s">
        <v>14</v>
      </c>
      <c r="P805">
        <v>1</v>
      </c>
      <c r="Q805" s="1">
        <v>0.89999999999999991</v>
      </c>
      <c r="R805" s="1">
        <v>0.60000000000000009</v>
      </c>
      <c r="S805" s="1">
        <v>0.75</v>
      </c>
      <c r="T805" s="1">
        <v>0.60000000000000009</v>
      </c>
    </row>
    <row r="806" spans="1:20" x14ac:dyDescent="0.35">
      <c r="A806" t="s">
        <v>825</v>
      </c>
      <c r="B806" t="s">
        <v>10</v>
      </c>
      <c r="C806" t="s">
        <v>56</v>
      </c>
      <c r="D806" t="s">
        <v>3616</v>
      </c>
      <c r="E806" t="s">
        <v>3612</v>
      </c>
      <c r="F806">
        <v>44789</v>
      </c>
      <c r="G806">
        <v>44795</v>
      </c>
      <c r="H806" t="s">
        <v>12</v>
      </c>
      <c r="I806" t="s">
        <v>12</v>
      </c>
      <c r="J806" t="s">
        <v>57</v>
      </c>
      <c r="K806">
        <v>25.736000000000001</v>
      </c>
      <c r="L806">
        <v>100</v>
      </c>
      <c r="M806" t="s">
        <v>14</v>
      </c>
      <c r="N806">
        <v>80</v>
      </c>
      <c r="O806" t="s">
        <v>14</v>
      </c>
      <c r="P806">
        <v>1</v>
      </c>
      <c r="Q806" s="1">
        <v>0.89999999999999991</v>
      </c>
      <c r="R806" s="1">
        <v>0.60000000000000009</v>
      </c>
      <c r="S806" s="1">
        <v>0.75</v>
      </c>
      <c r="T806" s="1">
        <v>0.60000000000000009</v>
      </c>
    </row>
    <row r="807" spans="1:20" x14ac:dyDescent="0.35">
      <c r="A807" t="s">
        <v>826</v>
      </c>
      <c r="B807" t="s">
        <v>10</v>
      </c>
      <c r="C807" t="s">
        <v>56</v>
      </c>
      <c r="D807" t="s">
        <v>3619</v>
      </c>
      <c r="E807" t="s">
        <v>3612</v>
      </c>
      <c r="F807">
        <v>44789</v>
      </c>
      <c r="G807">
        <v>44795</v>
      </c>
      <c r="H807" t="s">
        <v>12</v>
      </c>
      <c r="I807" t="s">
        <v>12</v>
      </c>
      <c r="J807" t="s">
        <v>57</v>
      </c>
      <c r="K807">
        <v>25.695</v>
      </c>
      <c r="L807">
        <v>100</v>
      </c>
      <c r="M807" t="s">
        <v>14</v>
      </c>
      <c r="N807">
        <v>80</v>
      </c>
      <c r="O807" t="s">
        <v>14</v>
      </c>
      <c r="P807">
        <v>1</v>
      </c>
      <c r="Q807" s="1">
        <v>0.89999999999999991</v>
      </c>
      <c r="R807" s="1">
        <v>0.60000000000000009</v>
      </c>
      <c r="S807" s="1">
        <v>0.75</v>
      </c>
      <c r="T807" s="1">
        <v>0.60000000000000009</v>
      </c>
    </row>
    <row r="808" spans="1:20" x14ac:dyDescent="0.35">
      <c r="A808" t="s">
        <v>827</v>
      </c>
      <c r="B808" t="s">
        <v>10</v>
      </c>
      <c r="C808" t="s">
        <v>56</v>
      </c>
      <c r="D808" t="s">
        <v>3611</v>
      </c>
      <c r="E808" t="s">
        <v>3613</v>
      </c>
      <c r="F808">
        <v>44789</v>
      </c>
      <c r="G808">
        <v>44795</v>
      </c>
      <c r="H808" t="s">
        <v>12</v>
      </c>
      <c r="I808" t="s">
        <v>12</v>
      </c>
      <c r="J808" t="s">
        <v>57</v>
      </c>
      <c r="K808">
        <v>25.661000000000001</v>
      </c>
      <c r="L808">
        <v>100</v>
      </c>
      <c r="M808" t="s">
        <v>14</v>
      </c>
      <c r="N808">
        <v>80</v>
      </c>
      <c r="O808" t="s">
        <v>14</v>
      </c>
      <c r="P808">
        <v>1</v>
      </c>
      <c r="Q808" s="1">
        <v>0.89999999999999991</v>
      </c>
      <c r="R808" s="1">
        <v>0.60000000000000009</v>
      </c>
      <c r="S808" s="1">
        <v>0.75</v>
      </c>
      <c r="T808" s="1">
        <v>0.60000000000000009</v>
      </c>
    </row>
    <row r="809" spans="1:20" x14ac:dyDescent="0.35">
      <c r="A809" t="s">
        <v>828</v>
      </c>
      <c r="B809" t="s">
        <v>10</v>
      </c>
      <c r="C809" t="s">
        <v>56</v>
      </c>
      <c r="D809" t="s">
        <v>3619</v>
      </c>
      <c r="E809" t="s">
        <v>3612</v>
      </c>
      <c r="F809">
        <v>44789</v>
      </c>
      <c r="G809">
        <v>44795</v>
      </c>
      <c r="H809" t="s">
        <v>12</v>
      </c>
      <c r="I809" t="s">
        <v>12</v>
      </c>
      <c r="J809" t="s">
        <v>57</v>
      </c>
      <c r="K809">
        <v>25.638000000000002</v>
      </c>
      <c r="L809">
        <v>100</v>
      </c>
      <c r="M809" t="s">
        <v>14</v>
      </c>
      <c r="N809">
        <v>80</v>
      </c>
      <c r="O809" t="s">
        <v>14</v>
      </c>
      <c r="P809">
        <v>1</v>
      </c>
      <c r="Q809" s="1">
        <v>0.89999999999999991</v>
      </c>
      <c r="R809" s="1">
        <v>0.60000000000000009</v>
      </c>
      <c r="S809" s="1">
        <v>0.75</v>
      </c>
      <c r="T809" s="1">
        <v>0.60000000000000009</v>
      </c>
    </row>
    <row r="810" spans="1:20" x14ac:dyDescent="0.35">
      <c r="A810" t="s">
        <v>829</v>
      </c>
      <c r="B810" t="s">
        <v>10</v>
      </c>
      <c r="C810" t="s">
        <v>56</v>
      </c>
      <c r="D810" t="s">
        <v>3616</v>
      </c>
      <c r="E810" t="s">
        <v>3612</v>
      </c>
      <c r="F810">
        <v>44789</v>
      </c>
      <c r="G810">
        <v>44792</v>
      </c>
      <c r="H810" t="s">
        <v>12</v>
      </c>
      <c r="I810" t="s">
        <v>12</v>
      </c>
      <c r="J810" t="s">
        <v>57</v>
      </c>
      <c r="K810">
        <v>25.317</v>
      </c>
      <c r="L810">
        <v>100</v>
      </c>
      <c r="M810" t="s">
        <v>14</v>
      </c>
      <c r="N810">
        <v>80</v>
      </c>
      <c r="O810" t="s">
        <v>14</v>
      </c>
      <c r="P810">
        <v>1</v>
      </c>
      <c r="Q810" s="1">
        <v>0.44999999999999996</v>
      </c>
      <c r="R810" s="1">
        <v>0.30000000000000004</v>
      </c>
      <c r="S810" s="1">
        <v>0.375</v>
      </c>
      <c r="T810" s="1">
        <v>0.30000000000000004</v>
      </c>
    </row>
    <row r="811" spans="1:20" x14ac:dyDescent="0.35">
      <c r="A811" t="s">
        <v>830</v>
      </c>
      <c r="B811" t="s">
        <v>10</v>
      </c>
      <c r="C811" t="s">
        <v>56</v>
      </c>
      <c r="D811" t="s">
        <v>3615</v>
      </c>
      <c r="E811" t="s">
        <v>3617</v>
      </c>
      <c r="F811">
        <v>44789</v>
      </c>
      <c r="G811">
        <v>44792</v>
      </c>
      <c r="H811" t="s">
        <v>12</v>
      </c>
      <c r="I811" t="s">
        <v>12</v>
      </c>
      <c r="J811" t="s">
        <v>57</v>
      </c>
      <c r="K811">
        <v>25.157</v>
      </c>
      <c r="L811">
        <v>100</v>
      </c>
      <c r="M811" t="s">
        <v>14</v>
      </c>
      <c r="N811">
        <v>80</v>
      </c>
      <c r="O811" t="s">
        <v>14</v>
      </c>
      <c r="P811">
        <v>1</v>
      </c>
      <c r="Q811" s="1">
        <v>0.44999999999999996</v>
      </c>
      <c r="R811" s="1">
        <v>0.30000000000000004</v>
      </c>
      <c r="S811" s="1">
        <v>0.375</v>
      </c>
      <c r="T811" s="1">
        <v>0.30000000000000004</v>
      </c>
    </row>
    <row r="812" spans="1:20" x14ac:dyDescent="0.35">
      <c r="A812" t="s">
        <v>831</v>
      </c>
      <c r="B812" t="s">
        <v>10</v>
      </c>
      <c r="C812" t="s">
        <v>56</v>
      </c>
      <c r="D812" t="s">
        <v>3615</v>
      </c>
      <c r="E812" t="s">
        <v>3614</v>
      </c>
      <c r="F812">
        <v>44789</v>
      </c>
      <c r="G812">
        <v>44795</v>
      </c>
      <c r="H812" t="s">
        <v>12</v>
      </c>
      <c r="I812" t="s">
        <v>12</v>
      </c>
      <c r="J812" t="s">
        <v>57</v>
      </c>
      <c r="K812">
        <v>25.321999999999999</v>
      </c>
      <c r="L812">
        <v>100</v>
      </c>
      <c r="M812" t="s">
        <v>14</v>
      </c>
      <c r="N812">
        <v>80</v>
      </c>
      <c r="O812" t="s">
        <v>14</v>
      </c>
      <c r="P812">
        <v>1</v>
      </c>
      <c r="Q812" s="1">
        <v>0.89999999999999991</v>
      </c>
      <c r="R812" s="1">
        <v>0.60000000000000009</v>
      </c>
      <c r="S812" s="1">
        <v>0.75</v>
      </c>
      <c r="T812" s="1">
        <v>0.60000000000000009</v>
      </c>
    </row>
    <row r="813" spans="1:20" x14ac:dyDescent="0.35">
      <c r="A813" t="s">
        <v>832</v>
      </c>
      <c r="B813" t="s">
        <v>10</v>
      </c>
      <c r="C813" t="s">
        <v>56</v>
      </c>
      <c r="D813" t="s">
        <v>3619</v>
      </c>
      <c r="E813" t="s">
        <v>3612</v>
      </c>
      <c r="F813">
        <v>44789</v>
      </c>
      <c r="G813">
        <v>44795</v>
      </c>
      <c r="H813" t="s">
        <v>12</v>
      </c>
      <c r="I813" t="s">
        <v>12</v>
      </c>
      <c r="J813" t="s">
        <v>57</v>
      </c>
      <c r="K813">
        <v>25.411999999999999</v>
      </c>
      <c r="L813">
        <v>100</v>
      </c>
      <c r="M813" t="s">
        <v>14</v>
      </c>
      <c r="N813">
        <v>80</v>
      </c>
      <c r="O813" t="s">
        <v>14</v>
      </c>
      <c r="P813">
        <v>1</v>
      </c>
      <c r="Q813" s="1">
        <v>0.89999999999999991</v>
      </c>
      <c r="R813" s="1">
        <v>0.60000000000000009</v>
      </c>
      <c r="S813" s="1">
        <v>0.75</v>
      </c>
      <c r="T813" s="1">
        <v>0.60000000000000009</v>
      </c>
    </row>
    <row r="814" spans="1:20" x14ac:dyDescent="0.35">
      <c r="A814" t="s">
        <v>833</v>
      </c>
      <c r="B814" t="s">
        <v>10</v>
      </c>
      <c r="C814" t="s">
        <v>56</v>
      </c>
      <c r="D814" t="s">
        <v>3615</v>
      </c>
      <c r="E814" t="s">
        <v>3614</v>
      </c>
      <c r="F814">
        <v>44789</v>
      </c>
      <c r="G814">
        <v>44795</v>
      </c>
      <c r="H814" t="s">
        <v>12</v>
      </c>
      <c r="I814" t="s">
        <v>12</v>
      </c>
      <c r="J814" t="s">
        <v>57</v>
      </c>
      <c r="K814">
        <v>25.7</v>
      </c>
      <c r="L814">
        <v>100</v>
      </c>
      <c r="M814" t="s">
        <v>14</v>
      </c>
      <c r="N814">
        <v>80</v>
      </c>
      <c r="O814" t="s">
        <v>14</v>
      </c>
      <c r="P814">
        <v>1</v>
      </c>
      <c r="Q814" s="1">
        <v>0.89999999999999991</v>
      </c>
      <c r="R814" s="1">
        <v>0.60000000000000009</v>
      </c>
      <c r="S814" s="1">
        <v>0.75</v>
      </c>
      <c r="T814" s="1">
        <v>0.60000000000000009</v>
      </c>
    </row>
    <row r="815" spans="1:20" x14ac:dyDescent="0.35">
      <c r="A815" t="s">
        <v>834</v>
      </c>
      <c r="B815" t="s">
        <v>10</v>
      </c>
      <c r="C815" t="s">
        <v>56</v>
      </c>
      <c r="D815" t="s">
        <v>3611</v>
      </c>
      <c r="E815" t="s">
        <v>3613</v>
      </c>
      <c r="F815">
        <v>44789</v>
      </c>
      <c r="G815">
        <v>44795</v>
      </c>
      <c r="H815" t="s">
        <v>12</v>
      </c>
      <c r="I815" t="s">
        <v>12</v>
      </c>
      <c r="J815" t="s">
        <v>57</v>
      </c>
      <c r="K815">
        <v>25.704999999999998</v>
      </c>
      <c r="L815">
        <v>100</v>
      </c>
      <c r="M815" t="s">
        <v>14</v>
      </c>
      <c r="N815">
        <v>80</v>
      </c>
      <c r="O815" t="s">
        <v>14</v>
      </c>
      <c r="P815">
        <v>1</v>
      </c>
      <c r="Q815" s="1">
        <v>0.89999999999999991</v>
      </c>
      <c r="R815" s="1">
        <v>0.60000000000000009</v>
      </c>
      <c r="S815" s="1">
        <v>0.75</v>
      </c>
      <c r="T815" s="1">
        <v>0.60000000000000009</v>
      </c>
    </row>
    <row r="816" spans="1:20" hidden="1" x14ac:dyDescent="0.35">
      <c r="A816" t="s">
        <v>835</v>
      </c>
      <c r="B816" t="s">
        <v>10</v>
      </c>
      <c r="C816" t="s">
        <v>11</v>
      </c>
      <c r="D816" t="s">
        <v>3615</v>
      </c>
      <c r="E816" t="s">
        <v>3612</v>
      </c>
      <c r="F816">
        <v>44787</v>
      </c>
      <c r="G816">
        <v>44810</v>
      </c>
      <c r="I816" t="s">
        <v>836</v>
      </c>
      <c r="J816" t="s">
        <v>13</v>
      </c>
      <c r="K816">
        <v>29.48</v>
      </c>
      <c r="L816">
        <v>600</v>
      </c>
      <c r="M816" t="s">
        <v>14</v>
      </c>
      <c r="N816">
        <v>300</v>
      </c>
      <c r="O816" t="s">
        <v>14</v>
      </c>
      <c r="P816">
        <v>1</v>
      </c>
      <c r="Q816" s="1">
        <v>3.4499999999999997</v>
      </c>
      <c r="R816" s="1">
        <v>2.3000000000000003</v>
      </c>
      <c r="S816" s="1">
        <v>2.875</v>
      </c>
      <c r="T816" s="1">
        <v>2.3000000000000003</v>
      </c>
    </row>
    <row r="817" spans="1:20" hidden="1" x14ac:dyDescent="0.35">
      <c r="A817" t="s">
        <v>837</v>
      </c>
      <c r="B817" t="s">
        <v>10</v>
      </c>
      <c r="C817" t="s">
        <v>11</v>
      </c>
      <c r="D817" t="s">
        <v>3611</v>
      </c>
      <c r="E817" t="s">
        <v>3612</v>
      </c>
      <c r="F817">
        <v>44787</v>
      </c>
      <c r="G817">
        <v>44810</v>
      </c>
      <c r="I817" t="s">
        <v>836</v>
      </c>
      <c r="J817" t="s">
        <v>13</v>
      </c>
      <c r="K817">
        <v>29.68</v>
      </c>
      <c r="L817">
        <v>600</v>
      </c>
      <c r="M817" t="s">
        <v>14</v>
      </c>
      <c r="N817">
        <v>300</v>
      </c>
      <c r="O817" t="s">
        <v>14</v>
      </c>
      <c r="P817">
        <v>1</v>
      </c>
      <c r="Q817" s="1">
        <v>3.4499999999999997</v>
      </c>
      <c r="R817" s="1">
        <v>2.3000000000000003</v>
      </c>
      <c r="S817" s="1">
        <v>2.875</v>
      </c>
      <c r="T817" s="1">
        <v>2.3000000000000003</v>
      </c>
    </row>
    <row r="818" spans="1:20" hidden="1" x14ac:dyDescent="0.35">
      <c r="A818" t="s">
        <v>838</v>
      </c>
      <c r="B818" t="s">
        <v>10</v>
      </c>
      <c r="C818" t="s">
        <v>11</v>
      </c>
      <c r="D818" t="s">
        <v>3616</v>
      </c>
      <c r="E818" t="s">
        <v>3612</v>
      </c>
      <c r="F818">
        <v>44787</v>
      </c>
      <c r="G818">
        <v>44810</v>
      </c>
      <c r="I818" t="s">
        <v>836</v>
      </c>
      <c r="J818" t="s">
        <v>13</v>
      </c>
      <c r="K818">
        <v>29.48</v>
      </c>
      <c r="L818">
        <v>600</v>
      </c>
      <c r="M818" t="s">
        <v>14</v>
      </c>
      <c r="N818">
        <v>300</v>
      </c>
      <c r="O818" t="s">
        <v>14</v>
      </c>
      <c r="P818">
        <v>1</v>
      </c>
      <c r="Q818" s="1">
        <v>3.4499999999999997</v>
      </c>
      <c r="R818" s="1">
        <v>2.3000000000000003</v>
      </c>
      <c r="S818" s="1">
        <v>2.875</v>
      </c>
      <c r="T818" s="1">
        <v>2.3000000000000003</v>
      </c>
    </row>
    <row r="819" spans="1:20" hidden="1" x14ac:dyDescent="0.35">
      <c r="A819" t="s">
        <v>839</v>
      </c>
      <c r="B819" t="s">
        <v>10</v>
      </c>
      <c r="C819" t="s">
        <v>11</v>
      </c>
      <c r="D819" t="s">
        <v>3619</v>
      </c>
      <c r="E819" t="s">
        <v>3613</v>
      </c>
      <c r="F819">
        <v>44797</v>
      </c>
      <c r="J819" t="s">
        <v>13</v>
      </c>
      <c r="K819">
        <v>31</v>
      </c>
      <c r="L819">
        <v>600</v>
      </c>
      <c r="M819" t="s">
        <v>14</v>
      </c>
      <c r="N819">
        <v>300</v>
      </c>
      <c r="O819" t="s">
        <v>14</v>
      </c>
      <c r="P819">
        <v>0</v>
      </c>
      <c r="Q819" s="1"/>
      <c r="R819" s="1"/>
      <c r="T819" s="1"/>
    </row>
    <row r="820" spans="1:20" hidden="1" x14ac:dyDescent="0.35">
      <c r="A820" t="s">
        <v>840</v>
      </c>
      <c r="B820" t="s">
        <v>10</v>
      </c>
      <c r="C820" t="s">
        <v>11</v>
      </c>
      <c r="D820" t="s">
        <v>3615</v>
      </c>
      <c r="E820" t="s">
        <v>3617</v>
      </c>
      <c r="F820">
        <v>44804</v>
      </c>
      <c r="J820" t="s">
        <v>13</v>
      </c>
      <c r="K820">
        <v>29.48</v>
      </c>
      <c r="L820">
        <v>600</v>
      </c>
      <c r="M820" t="s">
        <v>14</v>
      </c>
      <c r="N820">
        <v>300</v>
      </c>
      <c r="O820" t="s">
        <v>14</v>
      </c>
      <c r="P820">
        <v>0</v>
      </c>
      <c r="Q820" s="1"/>
      <c r="R820" s="1"/>
      <c r="T820" s="1"/>
    </row>
    <row r="821" spans="1:20" hidden="1" x14ac:dyDescent="0.35">
      <c r="A821" t="s">
        <v>841</v>
      </c>
      <c r="B821" t="s">
        <v>10</v>
      </c>
      <c r="C821" t="s">
        <v>11</v>
      </c>
      <c r="D821" t="s">
        <v>3616</v>
      </c>
      <c r="E821" t="s">
        <v>3618</v>
      </c>
      <c r="F821">
        <v>44804</v>
      </c>
      <c r="J821" t="s">
        <v>13</v>
      </c>
      <c r="K821">
        <v>29.6</v>
      </c>
      <c r="L821">
        <v>600</v>
      </c>
      <c r="M821" t="s">
        <v>14</v>
      </c>
      <c r="N821">
        <v>300</v>
      </c>
      <c r="O821" t="s">
        <v>14</v>
      </c>
      <c r="P821">
        <v>0</v>
      </c>
      <c r="Q821" s="1"/>
      <c r="R821" s="1"/>
      <c r="T821" s="1"/>
    </row>
    <row r="822" spans="1:20" hidden="1" x14ac:dyDescent="0.35">
      <c r="A822" t="s">
        <v>842</v>
      </c>
      <c r="B822" t="s">
        <v>10</v>
      </c>
      <c r="C822" t="s">
        <v>11</v>
      </c>
      <c r="D822" t="s">
        <v>3615</v>
      </c>
      <c r="E822" t="s">
        <v>3612</v>
      </c>
      <c r="F822">
        <v>44804</v>
      </c>
      <c r="J822" t="s">
        <v>13</v>
      </c>
      <c r="K822">
        <v>29.52</v>
      </c>
      <c r="L822">
        <v>600</v>
      </c>
      <c r="M822" t="s">
        <v>14</v>
      </c>
      <c r="N822">
        <v>300</v>
      </c>
      <c r="O822" t="s">
        <v>14</v>
      </c>
      <c r="P822">
        <v>0</v>
      </c>
      <c r="Q822" s="1"/>
      <c r="R822" s="1"/>
      <c r="T822" s="1"/>
    </row>
    <row r="823" spans="1:20" hidden="1" x14ac:dyDescent="0.35">
      <c r="A823" t="s">
        <v>843</v>
      </c>
      <c r="B823" t="s">
        <v>10</v>
      </c>
      <c r="C823" t="s">
        <v>11</v>
      </c>
      <c r="D823" t="s">
        <v>3616</v>
      </c>
      <c r="E823" t="s">
        <v>3614</v>
      </c>
      <c r="F823">
        <v>44805</v>
      </c>
      <c r="J823" t="s">
        <v>13</v>
      </c>
      <c r="K823">
        <v>29.86</v>
      </c>
      <c r="L823">
        <v>600</v>
      </c>
      <c r="M823" t="s">
        <v>14</v>
      </c>
      <c r="N823">
        <v>300</v>
      </c>
      <c r="O823" t="s">
        <v>14</v>
      </c>
      <c r="P823">
        <v>0</v>
      </c>
      <c r="Q823" s="1"/>
      <c r="R823" s="1"/>
      <c r="T823" s="1"/>
    </row>
    <row r="824" spans="1:20" hidden="1" x14ac:dyDescent="0.35">
      <c r="A824" t="s">
        <v>844</v>
      </c>
      <c r="B824" t="s">
        <v>10</v>
      </c>
      <c r="C824" t="s">
        <v>11</v>
      </c>
      <c r="D824" t="s">
        <v>3611</v>
      </c>
      <c r="E824" t="s">
        <v>3613</v>
      </c>
      <c r="F824">
        <v>44804</v>
      </c>
      <c r="J824" t="s">
        <v>13</v>
      </c>
      <c r="K824">
        <v>29.44</v>
      </c>
      <c r="L824">
        <v>600</v>
      </c>
      <c r="M824" t="s">
        <v>14</v>
      </c>
      <c r="N824">
        <v>300</v>
      </c>
      <c r="O824" t="s">
        <v>14</v>
      </c>
      <c r="P824">
        <v>0</v>
      </c>
      <c r="Q824" s="1"/>
      <c r="R824" s="1"/>
      <c r="T824" s="1"/>
    </row>
    <row r="825" spans="1:20" hidden="1" x14ac:dyDescent="0.35">
      <c r="A825" t="s">
        <v>845</v>
      </c>
      <c r="B825" t="s">
        <v>10</v>
      </c>
      <c r="C825" t="s">
        <v>11</v>
      </c>
      <c r="D825" t="s">
        <v>3619</v>
      </c>
      <c r="E825" t="s">
        <v>3618</v>
      </c>
      <c r="F825">
        <v>44797</v>
      </c>
      <c r="J825" t="s">
        <v>69</v>
      </c>
      <c r="K825">
        <v>31</v>
      </c>
      <c r="L825">
        <v>20</v>
      </c>
      <c r="M825" t="s">
        <v>14</v>
      </c>
      <c r="N825">
        <v>10</v>
      </c>
      <c r="O825" t="s">
        <v>14</v>
      </c>
      <c r="P825">
        <v>0</v>
      </c>
      <c r="Q825" s="1"/>
      <c r="R825" s="1"/>
      <c r="T825" s="1"/>
    </row>
    <row r="826" spans="1:20" hidden="1" x14ac:dyDescent="0.35">
      <c r="A826" t="s">
        <v>846</v>
      </c>
      <c r="B826" t="s">
        <v>10</v>
      </c>
      <c r="C826" t="s">
        <v>11</v>
      </c>
      <c r="D826" t="s">
        <v>3620</v>
      </c>
      <c r="E826" t="s">
        <v>3618</v>
      </c>
      <c r="F826">
        <v>44804</v>
      </c>
      <c r="J826" t="s">
        <v>69</v>
      </c>
      <c r="K826">
        <v>29.48</v>
      </c>
      <c r="L826">
        <v>20</v>
      </c>
      <c r="M826" t="s">
        <v>14</v>
      </c>
      <c r="N826">
        <v>10</v>
      </c>
      <c r="O826" t="s">
        <v>14</v>
      </c>
      <c r="P826">
        <v>0</v>
      </c>
      <c r="Q826" s="1"/>
      <c r="R826" s="1"/>
      <c r="T826" s="1"/>
    </row>
    <row r="827" spans="1:20" hidden="1" x14ac:dyDescent="0.35">
      <c r="A827" t="s">
        <v>847</v>
      </c>
      <c r="B827" t="s">
        <v>10</v>
      </c>
      <c r="C827" t="s">
        <v>11</v>
      </c>
      <c r="D827" t="s">
        <v>3619</v>
      </c>
      <c r="E827" t="s">
        <v>3617</v>
      </c>
      <c r="F827">
        <v>44804</v>
      </c>
      <c r="J827" t="s">
        <v>69</v>
      </c>
      <c r="K827">
        <v>29.6</v>
      </c>
      <c r="L827">
        <v>20</v>
      </c>
      <c r="M827" t="s">
        <v>14</v>
      </c>
      <c r="N827">
        <v>10</v>
      </c>
      <c r="O827" t="s">
        <v>14</v>
      </c>
      <c r="P827">
        <v>0</v>
      </c>
      <c r="Q827" s="1"/>
      <c r="R827" s="1"/>
      <c r="T827" s="1"/>
    </row>
    <row r="828" spans="1:20" hidden="1" x14ac:dyDescent="0.35">
      <c r="A828" t="s">
        <v>848</v>
      </c>
      <c r="B828" t="s">
        <v>10</v>
      </c>
      <c r="C828" t="s">
        <v>11</v>
      </c>
      <c r="D828" t="s">
        <v>3619</v>
      </c>
      <c r="E828" t="s">
        <v>3613</v>
      </c>
      <c r="F828">
        <v>44804</v>
      </c>
      <c r="J828" t="s">
        <v>69</v>
      </c>
      <c r="K828">
        <v>29.52</v>
      </c>
      <c r="L828">
        <v>20</v>
      </c>
      <c r="M828" t="s">
        <v>14</v>
      </c>
      <c r="N828">
        <v>10</v>
      </c>
      <c r="O828" t="s">
        <v>14</v>
      </c>
      <c r="P828">
        <v>0</v>
      </c>
      <c r="Q828" s="1"/>
      <c r="R828" s="1"/>
      <c r="T828" s="1"/>
    </row>
    <row r="829" spans="1:20" hidden="1" x14ac:dyDescent="0.35">
      <c r="A829" t="s">
        <v>849</v>
      </c>
      <c r="B829" t="s">
        <v>10</v>
      </c>
      <c r="C829" t="s">
        <v>11</v>
      </c>
      <c r="D829" t="s">
        <v>3616</v>
      </c>
      <c r="E829" t="s">
        <v>3612</v>
      </c>
      <c r="F829">
        <v>44805</v>
      </c>
      <c r="J829" t="s">
        <v>69</v>
      </c>
      <c r="K829">
        <v>29.86</v>
      </c>
      <c r="L829">
        <v>20</v>
      </c>
      <c r="M829" t="s">
        <v>14</v>
      </c>
      <c r="N829">
        <v>10</v>
      </c>
      <c r="O829" t="s">
        <v>14</v>
      </c>
      <c r="P829">
        <v>0</v>
      </c>
      <c r="Q829" s="1"/>
      <c r="R829" s="1"/>
      <c r="T829" s="1"/>
    </row>
    <row r="830" spans="1:20" hidden="1" x14ac:dyDescent="0.35">
      <c r="A830" t="s">
        <v>850</v>
      </c>
      <c r="B830" t="s">
        <v>10</v>
      </c>
      <c r="C830" t="s">
        <v>11</v>
      </c>
      <c r="D830" t="s">
        <v>3615</v>
      </c>
      <c r="E830" t="s">
        <v>3612</v>
      </c>
      <c r="F830">
        <v>44804</v>
      </c>
      <c r="J830" t="s">
        <v>69</v>
      </c>
      <c r="K830">
        <v>29.44</v>
      </c>
      <c r="L830">
        <v>20</v>
      </c>
      <c r="M830" t="s">
        <v>14</v>
      </c>
      <c r="N830">
        <v>10</v>
      </c>
      <c r="O830" t="s">
        <v>14</v>
      </c>
      <c r="P830">
        <v>0</v>
      </c>
      <c r="Q830" s="1"/>
      <c r="R830" s="1"/>
      <c r="T830" s="1"/>
    </row>
    <row r="831" spans="1:20" x14ac:dyDescent="0.35">
      <c r="A831" t="s">
        <v>851</v>
      </c>
      <c r="B831" t="s">
        <v>10</v>
      </c>
      <c r="C831" t="s">
        <v>56</v>
      </c>
      <c r="D831" t="s">
        <v>3620</v>
      </c>
      <c r="E831" t="s">
        <v>3613</v>
      </c>
      <c r="F831">
        <v>44803</v>
      </c>
      <c r="G831">
        <v>44803</v>
      </c>
      <c r="H831" t="s">
        <v>12</v>
      </c>
      <c r="I831" t="s">
        <v>12</v>
      </c>
      <c r="J831" t="s">
        <v>57</v>
      </c>
      <c r="K831">
        <v>25.600999999999999</v>
      </c>
      <c r="L831">
        <v>100</v>
      </c>
      <c r="M831" t="s">
        <v>14</v>
      </c>
      <c r="N831">
        <v>80</v>
      </c>
      <c r="O831" t="s">
        <v>14</v>
      </c>
      <c r="P831">
        <v>1</v>
      </c>
      <c r="Q831" s="1">
        <v>0</v>
      </c>
      <c r="R831" s="1">
        <v>0</v>
      </c>
      <c r="S831" s="1">
        <v>0</v>
      </c>
      <c r="T831" s="1">
        <v>0</v>
      </c>
    </row>
    <row r="832" spans="1:20" x14ac:dyDescent="0.35">
      <c r="A832" t="s">
        <v>852</v>
      </c>
      <c r="B832" t="s">
        <v>10</v>
      </c>
      <c r="C832" t="s">
        <v>56</v>
      </c>
      <c r="D832" t="s">
        <v>3620</v>
      </c>
      <c r="E832" t="s">
        <v>3612</v>
      </c>
      <c r="F832">
        <v>44803</v>
      </c>
      <c r="G832">
        <v>44803</v>
      </c>
      <c r="H832" t="s">
        <v>12</v>
      </c>
      <c r="I832" t="s">
        <v>12</v>
      </c>
      <c r="J832" t="s">
        <v>57</v>
      </c>
      <c r="K832">
        <v>25.736999999999998</v>
      </c>
      <c r="L832">
        <v>100</v>
      </c>
      <c r="M832" t="s">
        <v>14</v>
      </c>
      <c r="N832">
        <v>80</v>
      </c>
      <c r="O832" t="s">
        <v>14</v>
      </c>
      <c r="P832">
        <v>1</v>
      </c>
      <c r="Q832" s="1">
        <v>0</v>
      </c>
      <c r="R832" s="1">
        <v>0</v>
      </c>
      <c r="S832" s="1">
        <v>0</v>
      </c>
      <c r="T832" s="1">
        <v>0</v>
      </c>
    </row>
    <row r="833" spans="1:20" x14ac:dyDescent="0.35">
      <c r="A833" t="s">
        <v>853</v>
      </c>
      <c r="B833" t="s">
        <v>10</v>
      </c>
      <c r="C833" t="s">
        <v>56</v>
      </c>
      <c r="D833" t="s">
        <v>3616</v>
      </c>
      <c r="E833" t="s">
        <v>3613</v>
      </c>
      <c r="F833">
        <v>44803</v>
      </c>
      <c r="G833">
        <v>44803</v>
      </c>
      <c r="H833" t="s">
        <v>12</v>
      </c>
      <c r="I833" t="s">
        <v>12</v>
      </c>
      <c r="J833" t="s">
        <v>57</v>
      </c>
      <c r="K833">
        <v>25.606000000000002</v>
      </c>
      <c r="L833">
        <v>100</v>
      </c>
      <c r="M833" t="s">
        <v>14</v>
      </c>
      <c r="N833">
        <v>80</v>
      </c>
      <c r="O833" t="s">
        <v>14</v>
      </c>
      <c r="P833">
        <v>1</v>
      </c>
      <c r="Q833" s="1">
        <v>0</v>
      </c>
      <c r="R833" s="1">
        <v>0</v>
      </c>
      <c r="S833" s="1">
        <v>0</v>
      </c>
      <c r="T833" s="1">
        <v>0</v>
      </c>
    </row>
    <row r="834" spans="1:20" x14ac:dyDescent="0.35">
      <c r="A834" t="s">
        <v>854</v>
      </c>
      <c r="B834" t="s">
        <v>10</v>
      </c>
      <c r="C834" t="s">
        <v>56</v>
      </c>
      <c r="D834" t="s">
        <v>3620</v>
      </c>
      <c r="E834" t="s">
        <v>3613</v>
      </c>
      <c r="F834">
        <v>44803</v>
      </c>
      <c r="G834">
        <v>44803</v>
      </c>
      <c r="H834" t="s">
        <v>12</v>
      </c>
      <c r="I834" t="s">
        <v>12</v>
      </c>
      <c r="J834" t="s">
        <v>57</v>
      </c>
      <c r="K834">
        <v>25.629000000000001</v>
      </c>
      <c r="L834">
        <v>100</v>
      </c>
      <c r="M834" t="s">
        <v>14</v>
      </c>
      <c r="N834">
        <v>80</v>
      </c>
      <c r="O834" t="s">
        <v>14</v>
      </c>
      <c r="P834">
        <v>1</v>
      </c>
      <c r="Q834" s="1">
        <v>0</v>
      </c>
      <c r="R834" s="1">
        <v>0</v>
      </c>
      <c r="S834" s="1">
        <v>0</v>
      </c>
      <c r="T834" s="1">
        <v>0</v>
      </c>
    </row>
    <row r="835" spans="1:20" x14ac:dyDescent="0.35">
      <c r="A835" t="s">
        <v>855</v>
      </c>
      <c r="B835" t="s">
        <v>10</v>
      </c>
      <c r="C835" t="s">
        <v>56</v>
      </c>
      <c r="D835" t="s">
        <v>3616</v>
      </c>
      <c r="E835" t="s">
        <v>3618</v>
      </c>
      <c r="F835">
        <v>44803</v>
      </c>
      <c r="G835">
        <v>44803</v>
      </c>
      <c r="H835" t="s">
        <v>12</v>
      </c>
      <c r="I835" t="s">
        <v>12</v>
      </c>
      <c r="J835" t="s">
        <v>57</v>
      </c>
      <c r="K835">
        <v>25.634</v>
      </c>
      <c r="L835">
        <v>100</v>
      </c>
      <c r="M835" t="s">
        <v>14</v>
      </c>
      <c r="N835">
        <v>80</v>
      </c>
      <c r="O835" t="s">
        <v>14</v>
      </c>
      <c r="P835">
        <v>1</v>
      </c>
      <c r="Q835" s="1">
        <v>0</v>
      </c>
      <c r="R835" s="1">
        <v>0</v>
      </c>
      <c r="S835" s="1">
        <v>0</v>
      </c>
      <c r="T835" s="1">
        <v>0</v>
      </c>
    </row>
    <row r="836" spans="1:20" x14ac:dyDescent="0.35">
      <c r="A836" t="s">
        <v>856</v>
      </c>
      <c r="B836" t="s">
        <v>10</v>
      </c>
      <c r="C836" t="s">
        <v>56</v>
      </c>
      <c r="D836" t="s">
        <v>3615</v>
      </c>
      <c r="E836" t="s">
        <v>3617</v>
      </c>
      <c r="F836">
        <v>44803</v>
      </c>
      <c r="G836">
        <v>44803</v>
      </c>
      <c r="H836" t="s">
        <v>12</v>
      </c>
      <c r="I836" t="s">
        <v>12</v>
      </c>
      <c r="J836" t="s">
        <v>57</v>
      </c>
      <c r="K836">
        <v>25.509</v>
      </c>
      <c r="L836">
        <v>100</v>
      </c>
      <c r="M836" t="s">
        <v>14</v>
      </c>
      <c r="N836">
        <v>80</v>
      </c>
      <c r="O836" t="s">
        <v>14</v>
      </c>
      <c r="P836">
        <v>1</v>
      </c>
      <c r="Q836" s="1">
        <v>0</v>
      </c>
      <c r="R836" s="1">
        <v>0</v>
      </c>
      <c r="S836" s="1">
        <v>0</v>
      </c>
      <c r="T836" s="1">
        <v>0</v>
      </c>
    </row>
    <row r="837" spans="1:20" x14ac:dyDescent="0.35">
      <c r="A837" t="s">
        <v>857</v>
      </c>
      <c r="B837" t="s">
        <v>10</v>
      </c>
      <c r="C837" t="s">
        <v>56</v>
      </c>
      <c r="D837" t="s">
        <v>3616</v>
      </c>
      <c r="E837" t="s">
        <v>3614</v>
      </c>
      <c r="F837">
        <v>44803</v>
      </c>
      <c r="G837">
        <v>44803</v>
      </c>
      <c r="H837" t="s">
        <v>12</v>
      </c>
      <c r="I837" t="s">
        <v>12</v>
      </c>
      <c r="J837" t="s">
        <v>57</v>
      </c>
      <c r="K837">
        <v>25.692</v>
      </c>
      <c r="L837">
        <v>100</v>
      </c>
      <c r="M837" t="s">
        <v>14</v>
      </c>
      <c r="N837">
        <v>80</v>
      </c>
      <c r="O837" t="s">
        <v>14</v>
      </c>
      <c r="P837">
        <v>1</v>
      </c>
      <c r="Q837" s="1">
        <v>0</v>
      </c>
      <c r="R837" s="1">
        <v>0</v>
      </c>
      <c r="S837" s="1">
        <v>0</v>
      </c>
      <c r="T837" s="1">
        <v>0</v>
      </c>
    </row>
    <row r="838" spans="1:20" x14ac:dyDescent="0.35">
      <c r="A838" t="s">
        <v>858</v>
      </c>
      <c r="B838" t="s">
        <v>10</v>
      </c>
      <c r="C838" t="s">
        <v>56</v>
      </c>
      <c r="D838" t="s">
        <v>3619</v>
      </c>
      <c r="E838" t="s">
        <v>3614</v>
      </c>
      <c r="F838">
        <v>44803</v>
      </c>
      <c r="G838">
        <v>44803</v>
      </c>
      <c r="H838" t="s">
        <v>12</v>
      </c>
      <c r="I838" t="s">
        <v>12</v>
      </c>
      <c r="J838" t="s">
        <v>57</v>
      </c>
      <c r="K838">
        <v>25.710999999999999</v>
      </c>
      <c r="L838">
        <v>100</v>
      </c>
      <c r="M838" t="s">
        <v>14</v>
      </c>
      <c r="N838">
        <v>80</v>
      </c>
      <c r="O838" t="s">
        <v>14</v>
      </c>
      <c r="P838">
        <v>1</v>
      </c>
      <c r="Q838" s="1">
        <v>0</v>
      </c>
      <c r="R838" s="1">
        <v>0</v>
      </c>
      <c r="S838" s="1">
        <v>0</v>
      </c>
      <c r="T838" s="1">
        <v>0</v>
      </c>
    </row>
    <row r="839" spans="1:20" x14ac:dyDescent="0.35">
      <c r="A839" t="s">
        <v>859</v>
      </c>
      <c r="B839" t="s">
        <v>10</v>
      </c>
      <c r="C839" t="s">
        <v>56</v>
      </c>
      <c r="D839" t="s">
        <v>3619</v>
      </c>
      <c r="E839" t="s">
        <v>3614</v>
      </c>
      <c r="F839">
        <v>44803</v>
      </c>
      <c r="G839">
        <v>44803</v>
      </c>
      <c r="H839" t="s">
        <v>12</v>
      </c>
      <c r="I839" t="s">
        <v>12</v>
      </c>
      <c r="J839" t="s">
        <v>57</v>
      </c>
      <c r="K839">
        <v>25.706</v>
      </c>
      <c r="L839">
        <v>100</v>
      </c>
      <c r="M839" t="s">
        <v>14</v>
      </c>
      <c r="N839">
        <v>80</v>
      </c>
      <c r="O839" t="s">
        <v>14</v>
      </c>
      <c r="P839">
        <v>1</v>
      </c>
      <c r="Q839" s="1">
        <v>0</v>
      </c>
      <c r="R839" s="1">
        <v>0</v>
      </c>
      <c r="S839" s="1">
        <v>0</v>
      </c>
      <c r="T839" s="1">
        <v>0</v>
      </c>
    </row>
    <row r="840" spans="1:20" x14ac:dyDescent="0.35">
      <c r="A840" t="s">
        <v>860</v>
      </c>
      <c r="B840" t="s">
        <v>10</v>
      </c>
      <c r="C840" t="s">
        <v>56</v>
      </c>
      <c r="D840" t="s">
        <v>3615</v>
      </c>
      <c r="E840" t="s">
        <v>3612</v>
      </c>
      <c r="F840">
        <v>44803</v>
      </c>
      <c r="G840">
        <v>44803</v>
      </c>
      <c r="H840" t="s">
        <v>12</v>
      </c>
      <c r="I840" t="s">
        <v>12</v>
      </c>
      <c r="J840" t="s">
        <v>57</v>
      </c>
      <c r="K840">
        <v>25.602</v>
      </c>
      <c r="L840">
        <v>100</v>
      </c>
      <c r="M840" t="s">
        <v>14</v>
      </c>
      <c r="N840">
        <v>80</v>
      </c>
      <c r="O840" t="s">
        <v>14</v>
      </c>
      <c r="P840">
        <v>1</v>
      </c>
      <c r="Q840" s="1">
        <v>0</v>
      </c>
      <c r="R840" s="1">
        <v>0</v>
      </c>
      <c r="S840" s="1">
        <v>0</v>
      </c>
      <c r="T840" s="1">
        <v>0</v>
      </c>
    </row>
    <row r="841" spans="1:20" x14ac:dyDescent="0.35">
      <c r="A841" t="s">
        <v>861</v>
      </c>
      <c r="B841" t="s">
        <v>10</v>
      </c>
      <c r="C841" t="s">
        <v>56</v>
      </c>
      <c r="D841" t="s">
        <v>3619</v>
      </c>
      <c r="E841" t="s">
        <v>3618</v>
      </c>
      <c r="F841">
        <v>44803</v>
      </c>
      <c r="G841">
        <v>44803</v>
      </c>
      <c r="H841" t="s">
        <v>12</v>
      </c>
      <c r="I841" t="s">
        <v>12</v>
      </c>
      <c r="J841" t="s">
        <v>57</v>
      </c>
      <c r="K841">
        <v>25.716000000000001</v>
      </c>
      <c r="L841">
        <v>100</v>
      </c>
      <c r="M841" t="s">
        <v>14</v>
      </c>
      <c r="N841">
        <v>80</v>
      </c>
      <c r="O841" t="s">
        <v>14</v>
      </c>
      <c r="P841">
        <v>1</v>
      </c>
      <c r="Q841" s="1">
        <v>0</v>
      </c>
      <c r="R841" s="1">
        <v>0</v>
      </c>
      <c r="S841" s="1">
        <v>0</v>
      </c>
      <c r="T841" s="1">
        <v>0</v>
      </c>
    </row>
    <row r="842" spans="1:20" x14ac:dyDescent="0.35">
      <c r="A842" t="s">
        <v>862</v>
      </c>
      <c r="B842" t="s">
        <v>10</v>
      </c>
      <c r="C842" t="s">
        <v>56</v>
      </c>
      <c r="D842" t="s">
        <v>3620</v>
      </c>
      <c r="E842" t="s">
        <v>3617</v>
      </c>
      <c r="F842">
        <v>44803</v>
      </c>
      <c r="G842">
        <v>44803</v>
      </c>
      <c r="H842" t="s">
        <v>12</v>
      </c>
      <c r="I842" t="s">
        <v>12</v>
      </c>
      <c r="J842" t="s">
        <v>57</v>
      </c>
      <c r="K842">
        <v>25.638000000000002</v>
      </c>
      <c r="L842">
        <v>100</v>
      </c>
      <c r="M842" t="s">
        <v>14</v>
      </c>
      <c r="N842">
        <v>80</v>
      </c>
      <c r="O842" t="s">
        <v>14</v>
      </c>
      <c r="P842">
        <v>1</v>
      </c>
      <c r="Q842" s="1">
        <v>0</v>
      </c>
      <c r="R842" s="1">
        <v>0</v>
      </c>
      <c r="S842" s="1">
        <v>0</v>
      </c>
      <c r="T842" s="1">
        <v>0</v>
      </c>
    </row>
    <row r="843" spans="1:20" x14ac:dyDescent="0.35">
      <c r="A843" t="s">
        <v>863</v>
      </c>
      <c r="B843" t="s">
        <v>10</v>
      </c>
      <c r="C843" t="s">
        <v>56</v>
      </c>
      <c r="D843" t="s">
        <v>3611</v>
      </c>
      <c r="E843" t="s">
        <v>3618</v>
      </c>
      <c r="F843">
        <v>44803</v>
      </c>
      <c r="G843">
        <v>44803</v>
      </c>
      <c r="H843" t="s">
        <v>12</v>
      </c>
      <c r="I843" t="s">
        <v>12</v>
      </c>
      <c r="J843" t="s">
        <v>57</v>
      </c>
      <c r="K843">
        <v>25.710999999999999</v>
      </c>
      <c r="L843">
        <v>100</v>
      </c>
      <c r="M843" t="s">
        <v>14</v>
      </c>
      <c r="N843">
        <v>80</v>
      </c>
      <c r="O843" t="s">
        <v>14</v>
      </c>
      <c r="P843">
        <v>1</v>
      </c>
      <c r="Q843" s="1">
        <v>0</v>
      </c>
      <c r="R843" s="1">
        <v>0</v>
      </c>
      <c r="S843" s="1">
        <v>0</v>
      </c>
      <c r="T843" s="1">
        <v>0</v>
      </c>
    </row>
    <row r="844" spans="1:20" x14ac:dyDescent="0.35">
      <c r="A844" t="s">
        <v>864</v>
      </c>
      <c r="B844" t="s">
        <v>10</v>
      </c>
      <c r="C844" t="s">
        <v>56</v>
      </c>
      <c r="D844" t="s">
        <v>3620</v>
      </c>
      <c r="E844" t="s">
        <v>3618</v>
      </c>
      <c r="F844">
        <v>44803</v>
      </c>
      <c r="G844">
        <v>44803</v>
      </c>
      <c r="H844" t="s">
        <v>12</v>
      </c>
      <c r="I844" t="s">
        <v>12</v>
      </c>
      <c r="J844" t="s">
        <v>57</v>
      </c>
      <c r="K844">
        <v>25.669</v>
      </c>
      <c r="L844">
        <v>100</v>
      </c>
      <c r="M844" t="s">
        <v>14</v>
      </c>
      <c r="N844">
        <v>80</v>
      </c>
      <c r="O844" t="s">
        <v>14</v>
      </c>
      <c r="P844">
        <v>1</v>
      </c>
      <c r="Q844" s="1">
        <v>0</v>
      </c>
      <c r="R844" s="1">
        <v>0</v>
      </c>
      <c r="S844" s="1">
        <v>0</v>
      </c>
      <c r="T844" s="1">
        <v>0</v>
      </c>
    </row>
    <row r="845" spans="1:20" x14ac:dyDescent="0.35">
      <c r="A845" t="s">
        <v>865</v>
      </c>
      <c r="B845" t="s">
        <v>10</v>
      </c>
      <c r="C845" t="s">
        <v>56</v>
      </c>
      <c r="D845" t="s">
        <v>3619</v>
      </c>
      <c r="E845" t="s">
        <v>3618</v>
      </c>
      <c r="F845">
        <v>44803</v>
      </c>
      <c r="G845">
        <v>44803</v>
      </c>
      <c r="H845" t="s">
        <v>12</v>
      </c>
      <c r="I845" t="s">
        <v>12</v>
      </c>
      <c r="J845" t="s">
        <v>57</v>
      </c>
      <c r="K845">
        <v>25.751999999999999</v>
      </c>
      <c r="L845">
        <v>100</v>
      </c>
      <c r="M845" t="s">
        <v>14</v>
      </c>
      <c r="N845">
        <v>80</v>
      </c>
      <c r="O845" t="s">
        <v>14</v>
      </c>
      <c r="P845">
        <v>1</v>
      </c>
      <c r="Q845" s="1">
        <v>0</v>
      </c>
      <c r="R845" s="1">
        <v>0</v>
      </c>
      <c r="S845" s="1">
        <v>0</v>
      </c>
      <c r="T845" s="1">
        <v>0</v>
      </c>
    </row>
    <row r="846" spans="1:20" x14ac:dyDescent="0.35">
      <c r="A846" t="s">
        <v>866</v>
      </c>
      <c r="B846" t="s">
        <v>10</v>
      </c>
      <c r="C846" t="s">
        <v>56</v>
      </c>
      <c r="D846" t="s">
        <v>3611</v>
      </c>
      <c r="E846" t="s">
        <v>3618</v>
      </c>
      <c r="F846">
        <v>44803</v>
      </c>
      <c r="G846">
        <v>44803</v>
      </c>
      <c r="H846" t="s">
        <v>12</v>
      </c>
      <c r="I846" t="s">
        <v>12</v>
      </c>
      <c r="J846" t="s">
        <v>57</v>
      </c>
      <c r="K846">
        <v>25.646999999999998</v>
      </c>
      <c r="L846">
        <v>100</v>
      </c>
      <c r="M846" t="s">
        <v>14</v>
      </c>
      <c r="N846">
        <v>80</v>
      </c>
      <c r="O846" t="s">
        <v>14</v>
      </c>
      <c r="P846">
        <v>1</v>
      </c>
      <c r="Q846" s="1">
        <v>0</v>
      </c>
      <c r="R846" s="1">
        <v>0</v>
      </c>
      <c r="S846" s="1">
        <v>0</v>
      </c>
      <c r="T846" s="1">
        <v>0</v>
      </c>
    </row>
    <row r="847" spans="1:20" x14ac:dyDescent="0.35">
      <c r="A847" t="s">
        <v>867</v>
      </c>
      <c r="B847" t="s">
        <v>10</v>
      </c>
      <c r="C847" t="s">
        <v>56</v>
      </c>
      <c r="D847" t="s">
        <v>3616</v>
      </c>
      <c r="E847" t="s">
        <v>3614</v>
      </c>
      <c r="F847">
        <v>44803</v>
      </c>
      <c r="G847">
        <v>44803</v>
      </c>
      <c r="H847" t="s">
        <v>12</v>
      </c>
      <c r="I847" t="s">
        <v>12</v>
      </c>
      <c r="J847" t="s">
        <v>57</v>
      </c>
      <c r="K847">
        <v>25.678000000000001</v>
      </c>
      <c r="L847">
        <v>100</v>
      </c>
      <c r="M847" t="s">
        <v>14</v>
      </c>
      <c r="N847">
        <v>80</v>
      </c>
      <c r="O847" t="s">
        <v>14</v>
      </c>
      <c r="P847">
        <v>1</v>
      </c>
      <c r="Q847" s="1">
        <v>0</v>
      </c>
      <c r="R847" s="1">
        <v>0</v>
      </c>
      <c r="S847" s="1">
        <v>0</v>
      </c>
      <c r="T847" s="1">
        <v>0</v>
      </c>
    </row>
    <row r="848" spans="1:20" x14ac:dyDescent="0.35">
      <c r="A848" t="s">
        <v>868</v>
      </c>
      <c r="B848" t="s">
        <v>10</v>
      </c>
      <c r="C848" t="s">
        <v>56</v>
      </c>
      <c r="D848" t="s">
        <v>3619</v>
      </c>
      <c r="E848" t="s">
        <v>3613</v>
      </c>
      <c r="F848">
        <v>44802</v>
      </c>
      <c r="G848">
        <v>44802</v>
      </c>
      <c r="H848" t="s">
        <v>12</v>
      </c>
      <c r="I848" t="s">
        <v>12</v>
      </c>
      <c r="J848" t="s">
        <v>57</v>
      </c>
      <c r="K848">
        <v>25.616</v>
      </c>
      <c r="L848">
        <v>100</v>
      </c>
      <c r="M848" t="s">
        <v>14</v>
      </c>
      <c r="N848">
        <v>80</v>
      </c>
      <c r="O848" t="s">
        <v>14</v>
      </c>
      <c r="P848">
        <v>1</v>
      </c>
      <c r="Q848" s="1">
        <v>0</v>
      </c>
      <c r="R848" s="1">
        <v>0</v>
      </c>
      <c r="S848" s="1">
        <v>0</v>
      </c>
      <c r="T848" s="1">
        <v>0</v>
      </c>
    </row>
    <row r="849" spans="1:20" x14ac:dyDescent="0.35">
      <c r="A849" t="s">
        <v>869</v>
      </c>
      <c r="B849" t="s">
        <v>10</v>
      </c>
      <c r="C849" t="s">
        <v>56</v>
      </c>
      <c r="D849" t="s">
        <v>3619</v>
      </c>
      <c r="E849" t="s">
        <v>3612</v>
      </c>
      <c r="F849">
        <v>44802</v>
      </c>
      <c r="G849">
        <v>44802</v>
      </c>
      <c r="H849" t="s">
        <v>12</v>
      </c>
      <c r="I849" t="s">
        <v>12</v>
      </c>
      <c r="J849" t="s">
        <v>57</v>
      </c>
      <c r="K849">
        <v>25.704999999999998</v>
      </c>
      <c r="L849">
        <v>100</v>
      </c>
      <c r="M849" t="s">
        <v>14</v>
      </c>
      <c r="N849">
        <v>80</v>
      </c>
      <c r="O849" t="s">
        <v>14</v>
      </c>
      <c r="P849">
        <v>1</v>
      </c>
      <c r="Q849" s="1">
        <v>0</v>
      </c>
      <c r="R849" s="1">
        <v>0</v>
      </c>
      <c r="S849" s="1">
        <v>0</v>
      </c>
      <c r="T849" s="1">
        <v>0</v>
      </c>
    </row>
    <row r="850" spans="1:20" x14ac:dyDescent="0.35">
      <c r="A850" t="s">
        <v>870</v>
      </c>
      <c r="B850" t="s">
        <v>10</v>
      </c>
      <c r="C850" t="s">
        <v>56</v>
      </c>
      <c r="D850" t="s">
        <v>3615</v>
      </c>
      <c r="E850" t="s">
        <v>3612</v>
      </c>
      <c r="F850">
        <v>44802</v>
      </c>
      <c r="G850">
        <v>44802</v>
      </c>
      <c r="H850" t="s">
        <v>12</v>
      </c>
      <c r="I850" t="s">
        <v>12</v>
      </c>
      <c r="J850" t="s">
        <v>57</v>
      </c>
      <c r="K850">
        <v>25.738</v>
      </c>
      <c r="L850">
        <v>100</v>
      </c>
      <c r="M850" t="s">
        <v>14</v>
      </c>
      <c r="N850">
        <v>80</v>
      </c>
      <c r="O850" t="s">
        <v>14</v>
      </c>
      <c r="P850">
        <v>1</v>
      </c>
      <c r="Q850" s="1">
        <v>0</v>
      </c>
      <c r="R850" s="1">
        <v>0</v>
      </c>
      <c r="S850" s="1">
        <v>0</v>
      </c>
      <c r="T850" s="1">
        <v>0</v>
      </c>
    </row>
    <row r="851" spans="1:20" hidden="1" x14ac:dyDescent="0.35">
      <c r="A851" t="s">
        <v>871</v>
      </c>
      <c r="B851" t="s">
        <v>10</v>
      </c>
      <c r="C851" t="s">
        <v>68</v>
      </c>
      <c r="D851" t="s">
        <v>3611</v>
      </c>
      <c r="E851" t="s">
        <v>3617</v>
      </c>
      <c r="F851">
        <v>44799</v>
      </c>
      <c r="G851">
        <v>44813</v>
      </c>
      <c r="I851" t="s">
        <v>583</v>
      </c>
      <c r="J851" t="s">
        <v>13</v>
      </c>
      <c r="K851">
        <v>35.44</v>
      </c>
      <c r="L851">
        <v>600</v>
      </c>
      <c r="M851" t="s">
        <v>14</v>
      </c>
      <c r="N851">
        <v>300</v>
      </c>
      <c r="O851" t="s">
        <v>14</v>
      </c>
      <c r="P851">
        <v>1</v>
      </c>
      <c r="Q851" s="1">
        <v>2.1</v>
      </c>
      <c r="R851" s="1">
        <v>1.4000000000000001</v>
      </c>
      <c r="S851" s="1">
        <v>1.75</v>
      </c>
      <c r="T851" s="1">
        <v>1.4000000000000001</v>
      </c>
    </row>
    <row r="852" spans="1:20" hidden="1" x14ac:dyDescent="0.35">
      <c r="A852" t="s">
        <v>872</v>
      </c>
      <c r="B852" t="s">
        <v>10</v>
      </c>
      <c r="C852" t="s">
        <v>68</v>
      </c>
      <c r="D852" t="s">
        <v>3615</v>
      </c>
      <c r="E852" t="s">
        <v>3618</v>
      </c>
      <c r="F852">
        <v>44808</v>
      </c>
      <c r="G852">
        <v>44818</v>
      </c>
      <c r="J852" t="s">
        <v>13</v>
      </c>
      <c r="K852">
        <v>35.4</v>
      </c>
      <c r="L852">
        <v>600</v>
      </c>
      <c r="M852" t="s">
        <v>14</v>
      </c>
      <c r="N852">
        <v>300</v>
      </c>
      <c r="O852" t="s">
        <v>14</v>
      </c>
      <c r="P852">
        <v>1</v>
      </c>
      <c r="Q852" s="1">
        <v>1.5</v>
      </c>
      <c r="R852" s="1">
        <v>1</v>
      </c>
      <c r="S852" s="1">
        <v>1.25</v>
      </c>
      <c r="T852" s="1">
        <v>1</v>
      </c>
    </row>
    <row r="853" spans="1:20" hidden="1" x14ac:dyDescent="0.35">
      <c r="A853" t="s">
        <v>873</v>
      </c>
      <c r="B853" t="s">
        <v>10</v>
      </c>
      <c r="C853" t="s">
        <v>68</v>
      </c>
      <c r="D853" t="s">
        <v>3615</v>
      </c>
      <c r="E853" t="s">
        <v>3613</v>
      </c>
      <c r="F853">
        <v>44799</v>
      </c>
      <c r="G853">
        <v>44813</v>
      </c>
      <c r="J853" t="s">
        <v>69</v>
      </c>
      <c r="K853">
        <v>35.44</v>
      </c>
      <c r="L853">
        <v>20</v>
      </c>
      <c r="M853" t="s">
        <v>14</v>
      </c>
      <c r="N853">
        <v>10</v>
      </c>
      <c r="O853" t="s">
        <v>14</v>
      </c>
      <c r="P853">
        <v>1</v>
      </c>
      <c r="Q853" s="1">
        <v>2.1</v>
      </c>
      <c r="R853" s="1">
        <v>1.4000000000000001</v>
      </c>
      <c r="S853" s="1">
        <v>1.75</v>
      </c>
      <c r="T853" s="1">
        <v>1.4000000000000001</v>
      </c>
    </row>
    <row r="854" spans="1:20" hidden="1" x14ac:dyDescent="0.35">
      <c r="A854" t="s">
        <v>874</v>
      </c>
      <c r="B854" t="s">
        <v>10</v>
      </c>
      <c r="C854" t="s">
        <v>68</v>
      </c>
      <c r="D854" t="s">
        <v>3619</v>
      </c>
      <c r="E854" t="s">
        <v>3613</v>
      </c>
      <c r="F854">
        <v>44807</v>
      </c>
      <c r="G854">
        <v>44819</v>
      </c>
      <c r="J854" t="s">
        <v>13</v>
      </c>
      <c r="K854">
        <v>35.44</v>
      </c>
      <c r="L854">
        <v>600</v>
      </c>
      <c r="M854" t="s">
        <v>14</v>
      </c>
      <c r="N854">
        <v>300</v>
      </c>
      <c r="O854" t="s">
        <v>14</v>
      </c>
      <c r="P854">
        <v>0</v>
      </c>
      <c r="Q854" s="1">
        <v>1.7999999999999998</v>
      </c>
      <c r="R854" s="1">
        <v>1.2000000000000002</v>
      </c>
      <c r="S854" s="1">
        <v>1.5</v>
      </c>
      <c r="T854" s="1">
        <v>1.2000000000000002</v>
      </c>
    </row>
    <row r="855" spans="1:20" hidden="1" x14ac:dyDescent="0.35">
      <c r="A855" t="s">
        <v>875</v>
      </c>
      <c r="B855" t="s">
        <v>10</v>
      </c>
      <c r="C855" t="s">
        <v>68</v>
      </c>
      <c r="D855" t="s">
        <v>3615</v>
      </c>
      <c r="E855" t="s">
        <v>3613</v>
      </c>
      <c r="F855">
        <v>44806</v>
      </c>
      <c r="G855">
        <v>44817</v>
      </c>
      <c r="J855" t="s">
        <v>13</v>
      </c>
      <c r="K855">
        <v>35.44</v>
      </c>
      <c r="L855">
        <v>600</v>
      </c>
      <c r="M855" t="s">
        <v>14</v>
      </c>
      <c r="N855">
        <v>300</v>
      </c>
      <c r="O855" t="s">
        <v>14</v>
      </c>
      <c r="P855">
        <v>1</v>
      </c>
      <c r="Q855" s="1">
        <v>1.65</v>
      </c>
      <c r="R855" s="1">
        <v>1.1000000000000001</v>
      </c>
      <c r="S855" s="1">
        <v>1.375</v>
      </c>
      <c r="T855" s="1">
        <v>1.1000000000000001</v>
      </c>
    </row>
    <row r="856" spans="1:20" hidden="1" x14ac:dyDescent="0.35">
      <c r="A856" t="s">
        <v>876</v>
      </c>
      <c r="B856" t="s">
        <v>10</v>
      </c>
      <c r="C856" t="s">
        <v>68</v>
      </c>
      <c r="D856" t="s">
        <v>3616</v>
      </c>
      <c r="E856" t="s">
        <v>3617</v>
      </c>
      <c r="F856">
        <v>44808</v>
      </c>
      <c r="G856">
        <v>44818</v>
      </c>
      <c r="J856" t="s">
        <v>69</v>
      </c>
      <c r="K856">
        <v>35.4</v>
      </c>
      <c r="L856">
        <v>20</v>
      </c>
      <c r="M856" t="s">
        <v>14</v>
      </c>
      <c r="N856">
        <v>10</v>
      </c>
      <c r="O856" t="s">
        <v>14</v>
      </c>
      <c r="P856">
        <v>1</v>
      </c>
      <c r="Q856" s="1">
        <v>1.5</v>
      </c>
      <c r="R856" s="1">
        <v>1</v>
      </c>
      <c r="S856" s="1">
        <v>1.25</v>
      </c>
      <c r="T856" s="1">
        <v>1</v>
      </c>
    </row>
    <row r="857" spans="1:20" hidden="1" x14ac:dyDescent="0.35">
      <c r="A857" t="s">
        <v>877</v>
      </c>
      <c r="B857" t="s">
        <v>10</v>
      </c>
      <c r="C857" t="s">
        <v>68</v>
      </c>
      <c r="D857" t="s">
        <v>3619</v>
      </c>
      <c r="E857" t="s">
        <v>3614</v>
      </c>
      <c r="F857">
        <v>44807</v>
      </c>
      <c r="G857">
        <v>44819</v>
      </c>
      <c r="J857" t="s">
        <v>13</v>
      </c>
      <c r="K857">
        <v>35.479999999999997</v>
      </c>
      <c r="L857">
        <v>600</v>
      </c>
      <c r="M857" t="s">
        <v>14</v>
      </c>
      <c r="N857">
        <v>300</v>
      </c>
      <c r="O857" t="s">
        <v>14</v>
      </c>
      <c r="P857">
        <v>0</v>
      </c>
      <c r="Q857" s="1">
        <v>1.7999999999999998</v>
      </c>
      <c r="R857" s="1">
        <v>1.2000000000000002</v>
      </c>
      <c r="S857" s="1">
        <v>1.5</v>
      </c>
      <c r="T857" s="1">
        <v>1.2000000000000002</v>
      </c>
    </row>
    <row r="858" spans="1:20" hidden="1" x14ac:dyDescent="0.35">
      <c r="A858" t="s">
        <v>878</v>
      </c>
      <c r="B858" t="s">
        <v>10</v>
      </c>
      <c r="C858" t="s">
        <v>68</v>
      </c>
      <c r="D858" t="s">
        <v>3611</v>
      </c>
      <c r="E858" t="s">
        <v>3613</v>
      </c>
      <c r="F858">
        <v>44807</v>
      </c>
      <c r="G858">
        <v>44819</v>
      </c>
      <c r="J858" t="s">
        <v>69</v>
      </c>
      <c r="K858">
        <v>35.44</v>
      </c>
      <c r="L858">
        <v>20</v>
      </c>
      <c r="M858" t="s">
        <v>14</v>
      </c>
      <c r="N858">
        <v>10</v>
      </c>
      <c r="O858" t="s">
        <v>14</v>
      </c>
      <c r="P858">
        <v>0</v>
      </c>
      <c r="Q858" s="1">
        <v>1.7999999999999998</v>
      </c>
      <c r="R858" s="1">
        <v>1.2000000000000002</v>
      </c>
      <c r="S858" s="1">
        <v>1.5</v>
      </c>
      <c r="T858" s="1">
        <v>1.2000000000000002</v>
      </c>
    </row>
    <row r="859" spans="1:20" hidden="1" x14ac:dyDescent="0.35">
      <c r="A859" t="s">
        <v>879</v>
      </c>
      <c r="B859" t="s">
        <v>10</v>
      </c>
      <c r="C859" t="s">
        <v>68</v>
      </c>
      <c r="D859" t="s">
        <v>3620</v>
      </c>
      <c r="E859" t="s">
        <v>3614</v>
      </c>
      <c r="F859">
        <v>44811</v>
      </c>
      <c r="J859" t="s">
        <v>13</v>
      </c>
      <c r="K859">
        <v>36</v>
      </c>
      <c r="L859">
        <v>600</v>
      </c>
      <c r="M859" t="s">
        <v>14</v>
      </c>
      <c r="N859">
        <v>300</v>
      </c>
      <c r="O859" t="s">
        <v>14</v>
      </c>
      <c r="P859">
        <v>0</v>
      </c>
      <c r="Q859" s="1"/>
      <c r="R859" s="1"/>
      <c r="T859" s="1"/>
    </row>
    <row r="860" spans="1:20" hidden="1" x14ac:dyDescent="0.35">
      <c r="A860" t="s">
        <v>880</v>
      </c>
      <c r="B860" t="s">
        <v>10</v>
      </c>
      <c r="C860" t="s">
        <v>68</v>
      </c>
      <c r="D860" t="s">
        <v>3611</v>
      </c>
      <c r="E860" t="s">
        <v>3612</v>
      </c>
      <c r="F860">
        <v>44807</v>
      </c>
      <c r="G860">
        <v>44819</v>
      </c>
      <c r="J860" t="s">
        <v>69</v>
      </c>
      <c r="K860">
        <v>35.479999999999997</v>
      </c>
      <c r="L860">
        <v>20</v>
      </c>
      <c r="M860" t="s">
        <v>14</v>
      </c>
      <c r="N860">
        <v>10</v>
      </c>
      <c r="O860" t="s">
        <v>14</v>
      </c>
      <c r="P860">
        <v>0</v>
      </c>
      <c r="Q860" s="1">
        <v>1.7999999999999998</v>
      </c>
      <c r="R860" s="1">
        <v>1.2000000000000002</v>
      </c>
      <c r="S860" s="1">
        <v>1.5</v>
      </c>
      <c r="T860" s="1">
        <v>1.2000000000000002</v>
      </c>
    </row>
    <row r="861" spans="1:20" hidden="1" x14ac:dyDescent="0.35">
      <c r="A861" t="s">
        <v>881</v>
      </c>
      <c r="B861" t="s">
        <v>10</v>
      </c>
      <c r="C861" t="s">
        <v>68</v>
      </c>
      <c r="D861" t="s">
        <v>3619</v>
      </c>
      <c r="E861" t="s">
        <v>3613</v>
      </c>
      <c r="F861">
        <v>44811</v>
      </c>
      <c r="J861" t="s">
        <v>13</v>
      </c>
      <c r="K861">
        <v>36</v>
      </c>
      <c r="L861">
        <v>600</v>
      </c>
      <c r="M861" t="s">
        <v>14</v>
      </c>
      <c r="N861">
        <v>300</v>
      </c>
      <c r="O861" t="s">
        <v>14</v>
      </c>
      <c r="P861">
        <v>0</v>
      </c>
      <c r="Q861" s="1"/>
      <c r="R861" s="1"/>
      <c r="T861" s="1"/>
    </row>
    <row r="862" spans="1:20" hidden="1" x14ac:dyDescent="0.35">
      <c r="A862" t="s">
        <v>882</v>
      </c>
      <c r="B862" t="s">
        <v>10</v>
      </c>
      <c r="C862" t="s">
        <v>68</v>
      </c>
      <c r="D862" t="s">
        <v>3619</v>
      </c>
      <c r="E862" t="s">
        <v>3612</v>
      </c>
      <c r="F862">
        <v>44808</v>
      </c>
      <c r="J862" t="s">
        <v>69</v>
      </c>
      <c r="K862">
        <v>35.6</v>
      </c>
      <c r="L862">
        <v>20</v>
      </c>
      <c r="M862" t="s">
        <v>14</v>
      </c>
      <c r="N862">
        <v>10</v>
      </c>
      <c r="O862" t="s">
        <v>14</v>
      </c>
      <c r="P862">
        <v>0</v>
      </c>
      <c r="Q862" s="1"/>
      <c r="R862" s="1"/>
      <c r="T862" s="1"/>
    </row>
    <row r="863" spans="1:20" hidden="1" x14ac:dyDescent="0.35">
      <c r="A863" t="s">
        <v>883</v>
      </c>
      <c r="B863" t="s">
        <v>10</v>
      </c>
      <c r="C863" t="s">
        <v>68</v>
      </c>
      <c r="D863" t="s">
        <v>3620</v>
      </c>
      <c r="E863" t="s">
        <v>3618</v>
      </c>
      <c r="F863">
        <v>44808</v>
      </c>
      <c r="J863" t="s">
        <v>13</v>
      </c>
      <c r="K863">
        <v>35.6</v>
      </c>
      <c r="L863">
        <v>600</v>
      </c>
      <c r="M863" t="s">
        <v>14</v>
      </c>
      <c r="N863">
        <v>300</v>
      </c>
      <c r="O863" t="s">
        <v>14</v>
      </c>
      <c r="P863">
        <v>0</v>
      </c>
      <c r="Q863" s="1"/>
      <c r="R863" s="1"/>
      <c r="T863" s="1"/>
    </row>
    <row r="864" spans="1:20" hidden="1" x14ac:dyDescent="0.35">
      <c r="A864" t="s">
        <v>884</v>
      </c>
      <c r="B864" t="s">
        <v>10</v>
      </c>
      <c r="C864" t="s">
        <v>68</v>
      </c>
      <c r="D864" t="s">
        <v>3619</v>
      </c>
      <c r="E864" t="s">
        <v>3612</v>
      </c>
      <c r="F864">
        <v>44809</v>
      </c>
      <c r="J864" t="s">
        <v>69</v>
      </c>
      <c r="K864">
        <v>35.44</v>
      </c>
      <c r="L864">
        <v>20</v>
      </c>
      <c r="M864" t="s">
        <v>14</v>
      </c>
      <c r="N864">
        <v>10</v>
      </c>
      <c r="O864" t="s">
        <v>14</v>
      </c>
      <c r="P864">
        <v>0</v>
      </c>
      <c r="Q864" s="1"/>
      <c r="R864" s="1"/>
      <c r="T864" s="1"/>
    </row>
    <row r="865" spans="1:20" hidden="1" x14ac:dyDescent="0.35">
      <c r="A865" t="s">
        <v>885</v>
      </c>
      <c r="B865" t="s">
        <v>10</v>
      </c>
      <c r="C865" t="s">
        <v>68</v>
      </c>
      <c r="D865" t="s">
        <v>3615</v>
      </c>
      <c r="E865" t="s">
        <v>3614</v>
      </c>
      <c r="F865">
        <v>44809</v>
      </c>
      <c r="G865">
        <v>44818</v>
      </c>
      <c r="J865" t="s">
        <v>69</v>
      </c>
      <c r="K865">
        <v>35.520000000000003</v>
      </c>
      <c r="L865">
        <v>20</v>
      </c>
      <c r="M865" t="s">
        <v>14</v>
      </c>
      <c r="N865">
        <v>10</v>
      </c>
      <c r="O865" t="s">
        <v>14</v>
      </c>
      <c r="P865">
        <v>1</v>
      </c>
      <c r="Q865" s="1">
        <v>1.3499999999999999</v>
      </c>
      <c r="R865" s="1">
        <v>0.9</v>
      </c>
      <c r="S865" s="1">
        <v>1.125</v>
      </c>
      <c r="T865" s="1">
        <v>0.9</v>
      </c>
    </row>
    <row r="866" spans="1:20" hidden="1" x14ac:dyDescent="0.35">
      <c r="A866" t="s">
        <v>886</v>
      </c>
      <c r="B866" t="s">
        <v>10</v>
      </c>
      <c r="C866" t="s">
        <v>68</v>
      </c>
      <c r="D866" t="s">
        <v>3615</v>
      </c>
      <c r="E866" t="s">
        <v>3618</v>
      </c>
      <c r="F866">
        <v>44809</v>
      </c>
      <c r="J866" t="s">
        <v>13</v>
      </c>
      <c r="K866">
        <v>35.44</v>
      </c>
      <c r="L866">
        <v>600</v>
      </c>
      <c r="M866" t="s">
        <v>14</v>
      </c>
      <c r="N866">
        <v>300</v>
      </c>
      <c r="O866" t="s">
        <v>14</v>
      </c>
      <c r="P866">
        <v>0</v>
      </c>
      <c r="Q866" s="1"/>
      <c r="R866" s="1"/>
      <c r="T866" s="1"/>
    </row>
    <row r="867" spans="1:20" hidden="1" x14ac:dyDescent="0.35">
      <c r="A867" t="s">
        <v>887</v>
      </c>
      <c r="B867" t="s">
        <v>10</v>
      </c>
      <c r="C867" t="s">
        <v>68</v>
      </c>
      <c r="D867" t="s">
        <v>3615</v>
      </c>
      <c r="E867" t="s">
        <v>3613</v>
      </c>
      <c r="F867">
        <v>44813</v>
      </c>
      <c r="J867" t="s">
        <v>13</v>
      </c>
      <c r="K867">
        <v>34</v>
      </c>
      <c r="L867">
        <v>600</v>
      </c>
      <c r="M867" t="s">
        <v>14</v>
      </c>
      <c r="N867">
        <v>300</v>
      </c>
      <c r="O867" t="s">
        <v>14</v>
      </c>
      <c r="P867">
        <v>0</v>
      </c>
      <c r="Q867" s="1"/>
      <c r="R867" s="1"/>
      <c r="T867" s="1"/>
    </row>
    <row r="868" spans="1:20" hidden="1" x14ac:dyDescent="0.35">
      <c r="A868" t="s">
        <v>888</v>
      </c>
      <c r="B868" t="s">
        <v>10</v>
      </c>
      <c r="C868" t="s">
        <v>68</v>
      </c>
      <c r="D868" t="s">
        <v>3616</v>
      </c>
      <c r="E868" t="s">
        <v>3613</v>
      </c>
      <c r="F868">
        <v>44809</v>
      </c>
      <c r="G868">
        <v>44818</v>
      </c>
      <c r="J868" t="s">
        <v>13</v>
      </c>
      <c r="K868">
        <v>35.520000000000003</v>
      </c>
      <c r="L868">
        <v>600</v>
      </c>
      <c r="M868" t="s">
        <v>14</v>
      </c>
      <c r="N868">
        <v>300</v>
      </c>
      <c r="O868" t="s">
        <v>14</v>
      </c>
      <c r="P868">
        <v>1</v>
      </c>
      <c r="Q868" s="1">
        <v>1.3499999999999999</v>
      </c>
      <c r="R868" s="1">
        <v>0.9</v>
      </c>
      <c r="S868" s="1">
        <v>1.125</v>
      </c>
      <c r="T868" s="1">
        <v>0.9</v>
      </c>
    </row>
    <row r="869" spans="1:20" hidden="1" x14ac:dyDescent="0.35">
      <c r="A869" t="s">
        <v>889</v>
      </c>
      <c r="B869" t="s">
        <v>10</v>
      </c>
      <c r="C869" t="s">
        <v>68</v>
      </c>
      <c r="D869" t="s">
        <v>3620</v>
      </c>
      <c r="E869" t="s">
        <v>3612</v>
      </c>
      <c r="F869">
        <v>44638</v>
      </c>
      <c r="G869">
        <v>44657</v>
      </c>
      <c r="H869" t="s">
        <v>16</v>
      </c>
      <c r="I869" t="s">
        <v>16</v>
      </c>
      <c r="J869" t="s">
        <v>13</v>
      </c>
      <c r="K869">
        <v>33.484999999999999</v>
      </c>
      <c r="L869">
        <v>600</v>
      </c>
      <c r="M869" t="s">
        <v>14</v>
      </c>
      <c r="N869">
        <v>300</v>
      </c>
      <c r="O869" t="s">
        <v>14</v>
      </c>
      <c r="P869">
        <v>1</v>
      </c>
      <c r="Q869" s="1">
        <v>2.85</v>
      </c>
      <c r="R869" s="1">
        <v>1.9000000000000001</v>
      </c>
      <c r="S869" s="1">
        <v>2.375</v>
      </c>
      <c r="T869" s="1">
        <v>1.9000000000000001</v>
      </c>
    </row>
    <row r="870" spans="1:20" hidden="1" x14ac:dyDescent="0.35">
      <c r="A870" t="s">
        <v>890</v>
      </c>
      <c r="B870" t="s">
        <v>10</v>
      </c>
      <c r="C870" t="s">
        <v>68</v>
      </c>
      <c r="D870" t="s">
        <v>3619</v>
      </c>
      <c r="E870" t="s">
        <v>3612</v>
      </c>
      <c r="F870">
        <v>44630</v>
      </c>
      <c r="G870">
        <v>44654</v>
      </c>
      <c r="H870" t="s">
        <v>16</v>
      </c>
      <c r="I870" t="s">
        <v>16</v>
      </c>
      <c r="J870" t="s">
        <v>13</v>
      </c>
      <c r="K870">
        <v>29.318999999999999</v>
      </c>
      <c r="L870">
        <v>600</v>
      </c>
      <c r="M870" t="s">
        <v>14</v>
      </c>
      <c r="N870">
        <v>300</v>
      </c>
      <c r="O870" t="s">
        <v>14</v>
      </c>
      <c r="P870">
        <v>1</v>
      </c>
      <c r="Q870" s="1">
        <v>3.5999999999999996</v>
      </c>
      <c r="R870" s="1">
        <v>2.4000000000000004</v>
      </c>
      <c r="S870" s="1">
        <v>3</v>
      </c>
      <c r="T870" s="1">
        <v>2.4000000000000004</v>
      </c>
    </row>
    <row r="871" spans="1:20" hidden="1" x14ac:dyDescent="0.35">
      <c r="A871" t="s">
        <v>891</v>
      </c>
      <c r="B871" t="s">
        <v>10</v>
      </c>
      <c r="C871" t="s">
        <v>68</v>
      </c>
      <c r="D871" t="s">
        <v>3611</v>
      </c>
      <c r="E871" t="s">
        <v>3617</v>
      </c>
      <c r="F871">
        <v>44634</v>
      </c>
      <c r="G871">
        <v>44656</v>
      </c>
      <c r="H871" t="s">
        <v>16</v>
      </c>
      <c r="I871" t="s">
        <v>12</v>
      </c>
      <c r="J871" t="s">
        <v>13</v>
      </c>
      <c r="K871">
        <v>32.841000000000001</v>
      </c>
      <c r="L871">
        <v>600</v>
      </c>
      <c r="M871" t="s">
        <v>14</v>
      </c>
      <c r="N871">
        <v>300</v>
      </c>
      <c r="O871" t="s">
        <v>14</v>
      </c>
      <c r="P871">
        <v>1</v>
      </c>
      <c r="Q871" s="1">
        <v>3.3</v>
      </c>
      <c r="R871" s="1">
        <v>2.2000000000000002</v>
      </c>
      <c r="S871" s="1">
        <v>2.75</v>
      </c>
      <c r="T871" s="1">
        <v>2.2000000000000002</v>
      </c>
    </row>
    <row r="872" spans="1:20" hidden="1" x14ac:dyDescent="0.35">
      <c r="A872" t="s">
        <v>892</v>
      </c>
      <c r="B872" t="s">
        <v>10</v>
      </c>
      <c r="C872" t="s">
        <v>68</v>
      </c>
      <c r="D872" t="s">
        <v>3619</v>
      </c>
      <c r="E872" t="s">
        <v>3613</v>
      </c>
      <c r="F872">
        <v>44631</v>
      </c>
      <c r="G872">
        <v>44654</v>
      </c>
      <c r="H872" t="s">
        <v>16</v>
      </c>
      <c r="I872" t="s">
        <v>16</v>
      </c>
      <c r="J872" t="s">
        <v>13</v>
      </c>
      <c r="K872">
        <v>32.64</v>
      </c>
      <c r="L872">
        <v>600</v>
      </c>
      <c r="M872" t="s">
        <v>14</v>
      </c>
      <c r="N872">
        <v>300</v>
      </c>
      <c r="O872" t="s">
        <v>14</v>
      </c>
      <c r="P872">
        <v>1</v>
      </c>
      <c r="Q872" s="1">
        <v>3.4499999999999997</v>
      </c>
      <c r="R872" s="1">
        <v>2.3000000000000003</v>
      </c>
      <c r="S872" s="1">
        <v>2.875</v>
      </c>
      <c r="T872" s="1">
        <v>2.3000000000000003</v>
      </c>
    </row>
    <row r="873" spans="1:20" hidden="1" x14ac:dyDescent="0.35">
      <c r="A873" t="s">
        <v>893</v>
      </c>
      <c r="B873" t="s">
        <v>10</v>
      </c>
      <c r="C873" t="s">
        <v>68</v>
      </c>
      <c r="D873" t="s">
        <v>3619</v>
      </c>
      <c r="E873" t="s">
        <v>3612</v>
      </c>
      <c r="F873">
        <v>44636</v>
      </c>
      <c r="G873">
        <v>44657</v>
      </c>
      <c r="H873" t="s">
        <v>16</v>
      </c>
      <c r="I873" t="s">
        <v>16</v>
      </c>
      <c r="J873" t="s">
        <v>13</v>
      </c>
      <c r="K873">
        <v>33.484999999999999</v>
      </c>
      <c r="L873">
        <v>600</v>
      </c>
      <c r="M873" t="s">
        <v>14</v>
      </c>
      <c r="N873">
        <v>300</v>
      </c>
      <c r="O873" t="s">
        <v>14</v>
      </c>
      <c r="P873">
        <v>1</v>
      </c>
      <c r="Q873" s="1">
        <v>3.15</v>
      </c>
      <c r="R873" s="1">
        <v>2.1</v>
      </c>
      <c r="S873" s="1">
        <v>2.625</v>
      </c>
      <c r="T873" s="1">
        <v>2.1</v>
      </c>
    </row>
    <row r="874" spans="1:20" hidden="1" x14ac:dyDescent="0.35">
      <c r="A874" t="s">
        <v>894</v>
      </c>
      <c r="B874" t="s">
        <v>10</v>
      </c>
      <c r="C874" t="s">
        <v>68</v>
      </c>
      <c r="D874" t="s">
        <v>3620</v>
      </c>
      <c r="E874" t="s">
        <v>3618</v>
      </c>
      <c r="F874">
        <v>44636</v>
      </c>
      <c r="G874">
        <v>44656</v>
      </c>
      <c r="H874" t="s">
        <v>16</v>
      </c>
      <c r="I874" t="s">
        <v>16</v>
      </c>
      <c r="J874" t="s">
        <v>13</v>
      </c>
      <c r="K874">
        <v>33.659999999999997</v>
      </c>
      <c r="L874">
        <v>600</v>
      </c>
      <c r="M874" t="s">
        <v>14</v>
      </c>
      <c r="N874">
        <v>300</v>
      </c>
      <c r="O874" t="s">
        <v>14</v>
      </c>
      <c r="P874">
        <v>1</v>
      </c>
      <c r="Q874" s="1">
        <v>3</v>
      </c>
      <c r="R874" s="1">
        <v>2</v>
      </c>
      <c r="S874" s="1">
        <v>2.5</v>
      </c>
      <c r="T874" s="1">
        <v>2</v>
      </c>
    </row>
    <row r="875" spans="1:20" hidden="1" x14ac:dyDescent="0.35">
      <c r="A875" t="s">
        <v>895</v>
      </c>
      <c r="B875" t="s">
        <v>10</v>
      </c>
      <c r="C875" t="s">
        <v>68</v>
      </c>
      <c r="D875" t="s">
        <v>3616</v>
      </c>
      <c r="E875" t="s">
        <v>3612</v>
      </c>
      <c r="F875">
        <v>44657</v>
      </c>
      <c r="G875">
        <v>44686</v>
      </c>
      <c r="H875" t="s">
        <v>16</v>
      </c>
      <c r="I875" t="s">
        <v>16</v>
      </c>
      <c r="J875" t="s">
        <v>13</v>
      </c>
      <c r="K875">
        <v>29.116</v>
      </c>
      <c r="L875">
        <v>600</v>
      </c>
      <c r="M875" t="s">
        <v>14</v>
      </c>
      <c r="N875">
        <v>300</v>
      </c>
      <c r="O875" t="s">
        <v>14</v>
      </c>
      <c r="P875">
        <v>1</v>
      </c>
      <c r="Q875" s="1">
        <v>4.3499999999999996</v>
      </c>
      <c r="R875" s="1">
        <v>2.9000000000000004</v>
      </c>
      <c r="S875" s="1">
        <v>3.625</v>
      </c>
      <c r="T875" s="1">
        <v>2.9000000000000004</v>
      </c>
    </row>
    <row r="876" spans="1:20" hidden="1" x14ac:dyDescent="0.35">
      <c r="A876" t="s">
        <v>896</v>
      </c>
      <c r="B876" t="s">
        <v>10</v>
      </c>
      <c r="C876" t="s">
        <v>68</v>
      </c>
      <c r="D876" t="s">
        <v>3616</v>
      </c>
      <c r="E876" t="s">
        <v>3617</v>
      </c>
      <c r="F876">
        <v>44657</v>
      </c>
      <c r="G876">
        <v>44687</v>
      </c>
      <c r="H876" t="s">
        <v>16</v>
      </c>
      <c r="I876" t="s">
        <v>16</v>
      </c>
      <c r="J876" t="s">
        <v>13</v>
      </c>
      <c r="K876">
        <v>29.116</v>
      </c>
      <c r="L876">
        <v>600</v>
      </c>
      <c r="M876" t="s">
        <v>14</v>
      </c>
      <c r="N876">
        <v>300</v>
      </c>
      <c r="O876" t="s">
        <v>14</v>
      </c>
      <c r="P876">
        <v>1</v>
      </c>
      <c r="Q876" s="1">
        <v>4.5</v>
      </c>
      <c r="R876" s="1">
        <v>3</v>
      </c>
      <c r="S876" s="1">
        <v>3.75</v>
      </c>
      <c r="T876" s="1">
        <v>3</v>
      </c>
    </row>
    <row r="877" spans="1:20" hidden="1" x14ac:dyDescent="0.35">
      <c r="A877" t="s">
        <v>897</v>
      </c>
      <c r="B877" t="s">
        <v>10</v>
      </c>
      <c r="C877" t="s">
        <v>68</v>
      </c>
      <c r="D877" t="s">
        <v>3611</v>
      </c>
      <c r="E877" t="s">
        <v>3618</v>
      </c>
      <c r="F877">
        <v>44657</v>
      </c>
      <c r="G877">
        <v>44686</v>
      </c>
      <c r="H877" t="s">
        <v>16</v>
      </c>
      <c r="I877" t="s">
        <v>16</v>
      </c>
      <c r="J877" t="s">
        <v>13</v>
      </c>
      <c r="K877">
        <v>29.116</v>
      </c>
      <c r="L877">
        <v>600</v>
      </c>
      <c r="M877" t="s">
        <v>14</v>
      </c>
      <c r="N877">
        <v>300</v>
      </c>
      <c r="O877" t="s">
        <v>14</v>
      </c>
      <c r="P877">
        <v>1</v>
      </c>
      <c r="Q877" s="1">
        <v>4.3499999999999996</v>
      </c>
      <c r="R877" s="1">
        <v>2.9000000000000004</v>
      </c>
      <c r="S877" s="1">
        <v>3.625</v>
      </c>
      <c r="T877" s="1">
        <v>2.9000000000000004</v>
      </c>
    </row>
    <row r="878" spans="1:20" hidden="1" x14ac:dyDescent="0.35">
      <c r="A878" t="s">
        <v>898</v>
      </c>
      <c r="B878" t="s">
        <v>10</v>
      </c>
      <c r="C878" t="s">
        <v>68</v>
      </c>
      <c r="D878" t="s">
        <v>3611</v>
      </c>
      <c r="E878" t="s">
        <v>3613</v>
      </c>
      <c r="F878">
        <v>44657</v>
      </c>
      <c r="G878">
        <v>44691</v>
      </c>
      <c r="H878" t="s">
        <v>16</v>
      </c>
      <c r="I878" t="s">
        <v>16</v>
      </c>
      <c r="J878" t="s">
        <v>13</v>
      </c>
      <c r="K878">
        <v>28.111999999999998</v>
      </c>
      <c r="L878">
        <v>600</v>
      </c>
      <c r="M878" t="s">
        <v>14</v>
      </c>
      <c r="N878">
        <v>300</v>
      </c>
      <c r="O878" t="s">
        <v>14</v>
      </c>
      <c r="P878">
        <v>1</v>
      </c>
      <c r="Q878" s="1">
        <v>5.0999999999999996</v>
      </c>
      <c r="R878" s="1">
        <v>3.4000000000000004</v>
      </c>
      <c r="S878" s="1">
        <v>4.25</v>
      </c>
      <c r="T878" s="1">
        <v>3.4000000000000004</v>
      </c>
    </row>
    <row r="879" spans="1:20" hidden="1" x14ac:dyDescent="0.35">
      <c r="A879" t="s">
        <v>899</v>
      </c>
      <c r="B879" t="s">
        <v>10</v>
      </c>
      <c r="C879" t="s">
        <v>68</v>
      </c>
      <c r="D879" t="s">
        <v>3616</v>
      </c>
      <c r="E879" t="s">
        <v>3617</v>
      </c>
      <c r="F879">
        <v>44659</v>
      </c>
      <c r="G879">
        <v>44686</v>
      </c>
      <c r="H879" t="s">
        <v>16</v>
      </c>
      <c r="I879" t="s">
        <v>16</v>
      </c>
      <c r="J879" t="s">
        <v>13</v>
      </c>
      <c r="K879">
        <v>28.111999999999998</v>
      </c>
      <c r="L879">
        <v>600</v>
      </c>
      <c r="M879" t="s">
        <v>14</v>
      </c>
      <c r="N879">
        <v>300</v>
      </c>
      <c r="O879" t="s">
        <v>14</v>
      </c>
      <c r="P879">
        <v>1</v>
      </c>
      <c r="Q879" s="1">
        <v>4.05</v>
      </c>
      <c r="R879" s="1">
        <v>2.7</v>
      </c>
      <c r="S879" s="1">
        <v>3.375</v>
      </c>
      <c r="T879" s="1">
        <v>2.7</v>
      </c>
    </row>
    <row r="880" spans="1:20" hidden="1" x14ac:dyDescent="0.35">
      <c r="A880" t="s">
        <v>900</v>
      </c>
      <c r="B880" t="s">
        <v>10</v>
      </c>
      <c r="C880" t="s">
        <v>68</v>
      </c>
      <c r="D880" t="s">
        <v>3620</v>
      </c>
      <c r="E880" t="s">
        <v>3617</v>
      </c>
      <c r="F880">
        <v>44659</v>
      </c>
      <c r="G880">
        <v>44695</v>
      </c>
      <c r="H880" t="s">
        <v>16</v>
      </c>
      <c r="I880" t="s">
        <v>12</v>
      </c>
      <c r="J880" t="s">
        <v>13</v>
      </c>
      <c r="K880">
        <v>28.111999999999998</v>
      </c>
      <c r="L880">
        <v>600</v>
      </c>
      <c r="M880" t="s">
        <v>14</v>
      </c>
      <c r="N880">
        <v>300</v>
      </c>
      <c r="O880" t="s">
        <v>14</v>
      </c>
      <c r="P880">
        <v>1</v>
      </c>
      <c r="Q880" s="1">
        <v>5.3999999999999995</v>
      </c>
      <c r="R880" s="1">
        <v>3.6</v>
      </c>
      <c r="S880" s="1">
        <v>4.5</v>
      </c>
      <c r="T880" s="1">
        <v>3.6</v>
      </c>
    </row>
    <row r="881" spans="1:20" hidden="1" x14ac:dyDescent="0.35">
      <c r="A881" t="s">
        <v>901</v>
      </c>
      <c r="B881" t="s">
        <v>10</v>
      </c>
      <c r="C881" t="s">
        <v>68</v>
      </c>
      <c r="D881" t="s">
        <v>3619</v>
      </c>
      <c r="E881" t="s">
        <v>3617</v>
      </c>
      <c r="F881">
        <v>44658</v>
      </c>
      <c r="G881">
        <v>44686</v>
      </c>
      <c r="H881" t="s">
        <v>16</v>
      </c>
      <c r="I881" t="s">
        <v>16</v>
      </c>
      <c r="J881" t="s">
        <v>13</v>
      </c>
      <c r="K881">
        <v>28.111999999999998</v>
      </c>
      <c r="L881">
        <v>600</v>
      </c>
      <c r="M881" t="s">
        <v>14</v>
      </c>
      <c r="N881">
        <v>300</v>
      </c>
      <c r="O881" t="s">
        <v>14</v>
      </c>
      <c r="P881">
        <v>1</v>
      </c>
      <c r="Q881" s="1">
        <v>4.2</v>
      </c>
      <c r="R881" s="1">
        <v>2.8000000000000003</v>
      </c>
      <c r="S881" s="1">
        <v>3.5</v>
      </c>
      <c r="T881" s="1">
        <v>2.8000000000000003</v>
      </c>
    </row>
    <row r="882" spans="1:20" hidden="1" x14ac:dyDescent="0.35">
      <c r="A882" t="s">
        <v>902</v>
      </c>
      <c r="B882" t="s">
        <v>10</v>
      </c>
      <c r="C882" t="s">
        <v>68</v>
      </c>
      <c r="D882" t="s">
        <v>3615</v>
      </c>
      <c r="E882" t="s">
        <v>3617</v>
      </c>
      <c r="F882">
        <v>44658</v>
      </c>
      <c r="G882">
        <v>44695</v>
      </c>
      <c r="H882" t="s">
        <v>16</v>
      </c>
      <c r="I882" t="s">
        <v>16</v>
      </c>
      <c r="J882" t="s">
        <v>13</v>
      </c>
      <c r="K882">
        <v>29.116</v>
      </c>
      <c r="L882">
        <v>600</v>
      </c>
      <c r="M882" t="s">
        <v>14</v>
      </c>
      <c r="N882">
        <v>300</v>
      </c>
      <c r="O882" t="s">
        <v>14</v>
      </c>
      <c r="P882">
        <v>1</v>
      </c>
      <c r="Q882" s="1">
        <v>5.55</v>
      </c>
      <c r="R882" s="1">
        <v>3.7</v>
      </c>
      <c r="S882" s="1">
        <v>4.625</v>
      </c>
      <c r="T882" s="1">
        <v>3.7</v>
      </c>
    </row>
    <row r="883" spans="1:20" hidden="1" x14ac:dyDescent="0.35">
      <c r="A883" t="s">
        <v>903</v>
      </c>
      <c r="B883" t="s">
        <v>10</v>
      </c>
      <c r="C883" t="s">
        <v>68</v>
      </c>
      <c r="D883" t="s">
        <v>3620</v>
      </c>
      <c r="E883" t="s">
        <v>3612</v>
      </c>
      <c r="F883">
        <v>44658</v>
      </c>
      <c r="G883">
        <v>44686</v>
      </c>
      <c r="H883" t="s">
        <v>12</v>
      </c>
      <c r="I883" t="s">
        <v>16</v>
      </c>
      <c r="J883" t="s">
        <v>13</v>
      </c>
      <c r="K883">
        <v>29.116</v>
      </c>
      <c r="L883">
        <v>600</v>
      </c>
      <c r="M883" t="s">
        <v>14</v>
      </c>
      <c r="N883">
        <v>300</v>
      </c>
      <c r="O883" t="s">
        <v>14</v>
      </c>
      <c r="P883">
        <v>1</v>
      </c>
      <c r="Q883" s="1">
        <v>4.2</v>
      </c>
      <c r="R883" s="1">
        <v>2.8000000000000003</v>
      </c>
      <c r="S883" s="1">
        <v>3.5</v>
      </c>
      <c r="T883" s="1">
        <v>2.8000000000000003</v>
      </c>
    </row>
    <row r="884" spans="1:20" hidden="1" x14ac:dyDescent="0.35">
      <c r="A884" t="s">
        <v>904</v>
      </c>
      <c r="B884" t="s">
        <v>10</v>
      </c>
      <c r="C884" t="s">
        <v>68</v>
      </c>
      <c r="D884" t="s">
        <v>3611</v>
      </c>
      <c r="E884" t="s">
        <v>3613</v>
      </c>
      <c r="F884">
        <v>44659</v>
      </c>
      <c r="G884">
        <v>44686</v>
      </c>
      <c r="H884" t="s">
        <v>12</v>
      </c>
      <c r="I884" t="s">
        <v>16</v>
      </c>
      <c r="J884" t="s">
        <v>13</v>
      </c>
      <c r="K884">
        <v>28.111999999999998</v>
      </c>
      <c r="L884">
        <v>600</v>
      </c>
      <c r="M884" t="s">
        <v>14</v>
      </c>
      <c r="N884">
        <v>300</v>
      </c>
      <c r="O884" t="s">
        <v>14</v>
      </c>
      <c r="P884">
        <v>1</v>
      </c>
      <c r="Q884" s="1">
        <v>4.05</v>
      </c>
      <c r="R884" s="1">
        <v>2.7</v>
      </c>
      <c r="S884" s="1">
        <v>3.375</v>
      </c>
      <c r="T884" s="1">
        <v>2.7</v>
      </c>
    </row>
    <row r="885" spans="1:20" hidden="1" x14ac:dyDescent="0.35">
      <c r="A885" t="s">
        <v>905</v>
      </c>
      <c r="B885" t="s">
        <v>10</v>
      </c>
      <c r="C885" t="s">
        <v>68</v>
      </c>
      <c r="D885" t="s">
        <v>3619</v>
      </c>
      <c r="E885" t="s">
        <v>3612</v>
      </c>
      <c r="F885">
        <v>44659</v>
      </c>
      <c r="G885">
        <v>44679</v>
      </c>
      <c r="H885" t="s">
        <v>12</v>
      </c>
      <c r="I885" t="s">
        <v>12</v>
      </c>
      <c r="J885" t="s">
        <v>13</v>
      </c>
      <c r="K885">
        <v>29.116</v>
      </c>
      <c r="L885">
        <v>600</v>
      </c>
      <c r="M885" t="s">
        <v>14</v>
      </c>
      <c r="N885">
        <v>300</v>
      </c>
      <c r="O885" t="s">
        <v>14</v>
      </c>
      <c r="P885">
        <v>1</v>
      </c>
      <c r="Q885" s="1">
        <v>3</v>
      </c>
      <c r="R885" s="1">
        <v>2</v>
      </c>
      <c r="S885" s="1">
        <v>2.5</v>
      </c>
      <c r="T885" s="1">
        <v>2</v>
      </c>
    </row>
    <row r="886" spans="1:20" hidden="1" x14ac:dyDescent="0.35">
      <c r="A886" t="s">
        <v>906</v>
      </c>
      <c r="B886" t="s">
        <v>10</v>
      </c>
      <c r="C886" t="s">
        <v>68</v>
      </c>
      <c r="D886" t="s">
        <v>3616</v>
      </c>
      <c r="E886" t="s">
        <v>3617</v>
      </c>
      <c r="F886">
        <v>44658</v>
      </c>
      <c r="G886">
        <v>44685</v>
      </c>
      <c r="H886" t="s">
        <v>12</v>
      </c>
      <c r="I886" t="s">
        <v>16</v>
      </c>
      <c r="J886" t="s">
        <v>13</v>
      </c>
      <c r="K886">
        <v>32.128</v>
      </c>
      <c r="L886">
        <v>600</v>
      </c>
      <c r="M886" t="s">
        <v>14</v>
      </c>
      <c r="N886">
        <v>300</v>
      </c>
      <c r="O886" t="s">
        <v>14</v>
      </c>
      <c r="P886">
        <v>1</v>
      </c>
      <c r="Q886" s="1">
        <v>4.05</v>
      </c>
      <c r="R886" s="1">
        <v>2.7</v>
      </c>
      <c r="S886" s="1">
        <v>3.375</v>
      </c>
      <c r="T886" s="1">
        <v>2.7</v>
      </c>
    </row>
    <row r="887" spans="1:20" hidden="1" x14ac:dyDescent="0.35">
      <c r="A887" t="s">
        <v>907</v>
      </c>
      <c r="B887" t="s">
        <v>10</v>
      </c>
      <c r="C887" t="s">
        <v>68</v>
      </c>
      <c r="D887" t="s">
        <v>3611</v>
      </c>
      <c r="E887" t="s">
        <v>3613</v>
      </c>
      <c r="F887">
        <v>44659</v>
      </c>
      <c r="G887">
        <v>44686</v>
      </c>
      <c r="H887" t="s">
        <v>12</v>
      </c>
      <c r="I887" t="s">
        <v>16</v>
      </c>
      <c r="J887" t="s">
        <v>13</v>
      </c>
      <c r="K887">
        <v>29.116</v>
      </c>
      <c r="L887">
        <v>600</v>
      </c>
      <c r="M887" t="s">
        <v>14</v>
      </c>
      <c r="N887">
        <v>300</v>
      </c>
      <c r="O887" t="s">
        <v>14</v>
      </c>
      <c r="P887">
        <v>1</v>
      </c>
      <c r="Q887" s="1">
        <v>4.05</v>
      </c>
      <c r="R887" s="1">
        <v>2.7</v>
      </c>
      <c r="S887" s="1">
        <v>3.375</v>
      </c>
      <c r="T887" s="1">
        <v>2.7</v>
      </c>
    </row>
    <row r="888" spans="1:20" hidden="1" x14ac:dyDescent="0.35">
      <c r="A888" t="s">
        <v>908</v>
      </c>
      <c r="B888" t="s">
        <v>10</v>
      </c>
      <c r="C888" t="s">
        <v>68</v>
      </c>
      <c r="D888" t="s">
        <v>3611</v>
      </c>
      <c r="E888" t="s">
        <v>3612</v>
      </c>
      <c r="F888">
        <v>44659</v>
      </c>
      <c r="G888">
        <v>44686</v>
      </c>
      <c r="H888" t="s">
        <v>12</v>
      </c>
      <c r="I888" t="s">
        <v>16</v>
      </c>
      <c r="J888" t="s">
        <v>13</v>
      </c>
      <c r="K888">
        <v>29.116</v>
      </c>
      <c r="L888">
        <v>600</v>
      </c>
      <c r="M888" t="s">
        <v>14</v>
      </c>
      <c r="N888">
        <v>300</v>
      </c>
      <c r="O888" t="s">
        <v>14</v>
      </c>
      <c r="P888">
        <v>1</v>
      </c>
      <c r="Q888" s="1">
        <v>4.05</v>
      </c>
      <c r="R888" s="1">
        <v>2.7</v>
      </c>
      <c r="S888" s="1">
        <v>3.375</v>
      </c>
      <c r="T888" s="1">
        <v>2.7</v>
      </c>
    </row>
    <row r="889" spans="1:20" hidden="1" x14ac:dyDescent="0.35">
      <c r="A889" t="s">
        <v>909</v>
      </c>
      <c r="B889" t="s">
        <v>10</v>
      </c>
      <c r="C889" t="s">
        <v>68</v>
      </c>
      <c r="D889" t="s">
        <v>3616</v>
      </c>
      <c r="E889" t="s">
        <v>3617</v>
      </c>
      <c r="F889">
        <v>44658</v>
      </c>
      <c r="G889">
        <v>44691</v>
      </c>
      <c r="H889" t="s">
        <v>12</v>
      </c>
      <c r="I889" t="s">
        <v>16</v>
      </c>
      <c r="J889" t="s">
        <v>13</v>
      </c>
      <c r="K889">
        <v>29.116</v>
      </c>
      <c r="L889">
        <v>600</v>
      </c>
      <c r="M889" t="s">
        <v>14</v>
      </c>
      <c r="N889">
        <v>300</v>
      </c>
      <c r="O889" t="s">
        <v>14</v>
      </c>
      <c r="P889">
        <v>1</v>
      </c>
      <c r="Q889" s="1">
        <v>4.95</v>
      </c>
      <c r="R889" s="1">
        <v>3.3000000000000003</v>
      </c>
      <c r="S889" s="1">
        <v>4.125</v>
      </c>
      <c r="T889" s="1">
        <v>3.3000000000000003</v>
      </c>
    </row>
    <row r="890" spans="1:20" hidden="1" x14ac:dyDescent="0.35">
      <c r="A890" t="s">
        <v>910</v>
      </c>
      <c r="B890" t="s">
        <v>10</v>
      </c>
      <c r="C890" t="s">
        <v>68</v>
      </c>
      <c r="D890" t="s">
        <v>3619</v>
      </c>
      <c r="E890" t="s">
        <v>3612</v>
      </c>
      <c r="F890">
        <v>44630</v>
      </c>
      <c r="G890">
        <v>44669</v>
      </c>
      <c r="H890" t="s">
        <v>16</v>
      </c>
      <c r="I890" t="s">
        <v>12</v>
      </c>
      <c r="J890" t="s">
        <v>13</v>
      </c>
      <c r="K890">
        <v>30.088000000000001</v>
      </c>
      <c r="L890">
        <v>600</v>
      </c>
      <c r="M890" t="s">
        <v>14</v>
      </c>
      <c r="N890">
        <v>300</v>
      </c>
      <c r="O890" t="s">
        <v>14</v>
      </c>
      <c r="P890">
        <v>1</v>
      </c>
      <c r="Q890" s="1">
        <v>5.85</v>
      </c>
      <c r="R890" s="1">
        <v>3.9000000000000004</v>
      </c>
      <c r="S890" s="1">
        <v>4.875</v>
      </c>
      <c r="T890" s="1">
        <v>3.9000000000000004</v>
      </c>
    </row>
    <row r="891" spans="1:20" hidden="1" x14ac:dyDescent="0.35">
      <c r="A891" t="s">
        <v>911</v>
      </c>
      <c r="B891" t="s">
        <v>10</v>
      </c>
      <c r="C891" t="s">
        <v>68</v>
      </c>
      <c r="D891" t="s">
        <v>3616</v>
      </c>
      <c r="E891" t="s">
        <v>3617</v>
      </c>
      <c r="F891">
        <v>44631</v>
      </c>
      <c r="G891">
        <v>44665</v>
      </c>
      <c r="H891" t="s">
        <v>16</v>
      </c>
      <c r="I891" t="s">
        <v>12</v>
      </c>
      <c r="J891" t="s">
        <v>13</v>
      </c>
      <c r="K891">
        <v>30.448</v>
      </c>
      <c r="L891">
        <v>600</v>
      </c>
      <c r="M891" t="s">
        <v>14</v>
      </c>
      <c r="N891">
        <v>300</v>
      </c>
      <c r="O891" t="s">
        <v>14</v>
      </c>
      <c r="P891">
        <v>1</v>
      </c>
      <c r="Q891" s="1">
        <v>5.0999999999999996</v>
      </c>
      <c r="R891" s="1">
        <v>3.4000000000000004</v>
      </c>
      <c r="S891" s="1">
        <v>4.25</v>
      </c>
      <c r="T891" s="1">
        <v>3.4000000000000004</v>
      </c>
    </row>
    <row r="892" spans="1:20" hidden="1" x14ac:dyDescent="0.35">
      <c r="A892" t="s">
        <v>912</v>
      </c>
      <c r="B892" t="s">
        <v>10</v>
      </c>
      <c r="C892" t="s">
        <v>68</v>
      </c>
      <c r="D892" t="s">
        <v>3611</v>
      </c>
      <c r="E892" t="s">
        <v>3617</v>
      </c>
      <c r="F892">
        <v>44630</v>
      </c>
      <c r="G892">
        <v>44665</v>
      </c>
      <c r="H892" t="s">
        <v>16</v>
      </c>
      <c r="I892" t="s">
        <v>12</v>
      </c>
      <c r="J892" t="s">
        <v>13</v>
      </c>
      <c r="K892">
        <v>29.975000000000001</v>
      </c>
      <c r="L892">
        <v>600</v>
      </c>
      <c r="M892" t="s">
        <v>14</v>
      </c>
      <c r="N892">
        <v>300</v>
      </c>
      <c r="O892" t="s">
        <v>14</v>
      </c>
      <c r="P892">
        <v>1</v>
      </c>
      <c r="Q892" s="1">
        <v>5.25</v>
      </c>
      <c r="R892" s="1">
        <v>3.5</v>
      </c>
      <c r="S892" s="1">
        <v>4.375</v>
      </c>
      <c r="T892" s="1">
        <v>3.5</v>
      </c>
    </row>
    <row r="893" spans="1:20" hidden="1" x14ac:dyDescent="0.35">
      <c r="A893" t="s">
        <v>913</v>
      </c>
      <c r="B893" t="s">
        <v>10</v>
      </c>
      <c r="C893" t="s">
        <v>68</v>
      </c>
      <c r="D893" t="s">
        <v>3611</v>
      </c>
      <c r="E893" t="s">
        <v>3612</v>
      </c>
      <c r="F893">
        <v>44631</v>
      </c>
      <c r="G893">
        <v>44665</v>
      </c>
      <c r="H893" t="s">
        <v>16</v>
      </c>
      <c r="I893" t="s">
        <v>12</v>
      </c>
      <c r="J893" t="s">
        <v>13</v>
      </c>
      <c r="K893">
        <v>30.045000000000002</v>
      </c>
      <c r="L893">
        <v>600</v>
      </c>
      <c r="M893" t="s">
        <v>14</v>
      </c>
      <c r="N893">
        <v>300</v>
      </c>
      <c r="O893" t="s">
        <v>14</v>
      </c>
      <c r="P893">
        <v>1</v>
      </c>
      <c r="Q893" s="1">
        <v>5.0999999999999996</v>
      </c>
      <c r="R893" s="1">
        <v>3.4000000000000004</v>
      </c>
      <c r="S893" s="1">
        <v>4.25</v>
      </c>
      <c r="T893" s="1">
        <v>3.4000000000000004</v>
      </c>
    </row>
    <row r="894" spans="1:20" hidden="1" x14ac:dyDescent="0.35">
      <c r="A894" t="s">
        <v>914</v>
      </c>
      <c r="B894" t="s">
        <v>10</v>
      </c>
      <c r="C894" t="s">
        <v>11</v>
      </c>
      <c r="D894" t="s">
        <v>3619</v>
      </c>
      <c r="E894" t="s">
        <v>3614</v>
      </c>
      <c r="F894">
        <v>44709</v>
      </c>
      <c r="G894">
        <v>44746</v>
      </c>
      <c r="H894" t="s">
        <v>16</v>
      </c>
      <c r="I894" t="s">
        <v>12</v>
      </c>
      <c r="J894" t="s">
        <v>13</v>
      </c>
      <c r="K894">
        <v>30.061</v>
      </c>
      <c r="L894">
        <v>600</v>
      </c>
      <c r="M894" t="s">
        <v>14</v>
      </c>
      <c r="N894">
        <v>300</v>
      </c>
      <c r="O894" t="s">
        <v>14</v>
      </c>
      <c r="P894">
        <v>1</v>
      </c>
      <c r="Q894" s="1">
        <v>5.55</v>
      </c>
      <c r="R894" s="1">
        <v>3.7</v>
      </c>
      <c r="S894" s="1">
        <v>4.625</v>
      </c>
      <c r="T894" s="1">
        <v>3.7</v>
      </c>
    </row>
    <row r="895" spans="1:20" hidden="1" x14ac:dyDescent="0.35">
      <c r="A895" t="s">
        <v>915</v>
      </c>
      <c r="B895" t="s">
        <v>10</v>
      </c>
      <c r="C895" t="s">
        <v>11</v>
      </c>
      <c r="D895" t="s">
        <v>3619</v>
      </c>
      <c r="E895" t="s">
        <v>3612</v>
      </c>
      <c r="F895">
        <v>44711</v>
      </c>
      <c r="G895">
        <v>44746</v>
      </c>
      <c r="H895" t="s">
        <v>16</v>
      </c>
      <c r="I895" t="s">
        <v>12</v>
      </c>
      <c r="J895" t="s">
        <v>13</v>
      </c>
      <c r="K895">
        <v>29.783000000000001</v>
      </c>
      <c r="L895">
        <v>600</v>
      </c>
      <c r="M895" t="s">
        <v>14</v>
      </c>
      <c r="N895">
        <v>300</v>
      </c>
      <c r="O895" t="s">
        <v>14</v>
      </c>
      <c r="P895">
        <v>1</v>
      </c>
      <c r="Q895" s="1">
        <v>5.25</v>
      </c>
      <c r="R895" s="1">
        <v>3.5</v>
      </c>
      <c r="S895" s="1">
        <v>4.375</v>
      </c>
      <c r="T895" s="1">
        <v>3.5</v>
      </c>
    </row>
    <row r="896" spans="1:20" hidden="1" x14ac:dyDescent="0.35">
      <c r="A896" t="s">
        <v>916</v>
      </c>
      <c r="B896" t="s">
        <v>10</v>
      </c>
      <c r="C896" t="s">
        <v>11</v>
      </c>
      <c r="D896" t="s">
        <v>3620</v>
      </c>
      <c r="E896" t="s">
        <v>3613</v>
      </c>
      <c r="F896">
        <v>44718</v>
      </c>
      <c r="G896">
        <v>44746</v>
      </c>
      <c r="H896" t="s">
        <v>16</v>
      </c>
      <c r="I896" t="s">
        <v>12</v>
      </c>
      <c r="J896" t="s">
        <v>13</v>
      </c>
      <c r="K896">
        <v>29.709</v>
      </c>
      <c r="L896">
        <v>600</v>
      </c>
      <c r="M896" t="s">
        <v>14</v>
      </c>
      <c r="N896">
        <v>300</v>
      </c>
      <c r="O896" t="s">
        <v>14</v>
      </c>
      <c r="P896">
        <v>1</v>
      </c>
      <c r="Q896" s="1">
        <v>4.2</v>
      </c>
      <c r="R896" s="1">
        <v>2.8000000000000003</v>
      </c>
      <c r="S896" s="1">
        <v>3.5</v>
      </c>
      <c r="T896" s="1">
        <v>2.8000000000000003</v>
      </c>
    </row>
    <row r="897" spans="1:20" hidden="1" x14ac:dyDescent="0.35">
      <c r="A897" t="s">
        <v>917</v>
      </c>
      <c r="B897" t="s">
        <v>10</v>
      </c>
      <c r="C897" t="s">
        <v>11</v>
      </c>
      <c r="D897" t="s">
        <v>3615</v>
      </c>
      <c r="E897" t="s">
        <v>3614</v>
      </c>
      <c r="F897">
        <v>44720</v>
      </c>
      <c r="G897">
        <v>44746</v>
      </c>
      <c r="H897" t="s">
        <v>16</v>
      </c>
      <c r="I897" t="s">
        <v>12</v>
      </c>
      <c r="J897" t="s">
        <v>13</v>
      </c>
      <c r="K897">
        <v>29.779</v>
      </c>
      <c r="L897">
        <v>600</v>
      </c>
      <c r="M897" t="s">
        <v>14</v>
      </c>
      <c r="N897">
        <v>300</v>
      </c>
      <c r="O897" t="s">
        <v>14</v>
      </c>
      <c r="P897">
        <v>1</v>
      </c>
      <c r="Q897" s="1">
        <v>3.9</v>
      </c>
      <c r="R897" s="1">
        <v>2.6</v>
      </c>
      <c r="S897" s="1">
        <v>3.25</v>
      </c>
      <c r="T897" s="1">
        <v>2.6</v>
      </c>
    </row>
    <row r="898" spans="1:20" hidden="1" x14ac:dyDescent="0.35">
      <c r="A898" t="s">
        <v>918</v>
      </c>
      <c r="B898" t="s">
        <v>10</v>
      </c>
      <c r="C898" t="s">
        <v>11</v>
      </c>
      <c r="D898" t="s">
        <v>3616</v>
      </c>
      <c r="E898" t="s">
        <v>3614</v>
      </c>
      <c r="F898">
        <v>44718</v>
      </c>
      <c r="G898">
        <v>44746</v>
      </c>
      <c r="H898" t="s">
        <v>16</v>
      </c>
      <c r="I898" t="s">
        <v>12</v>
      </c>
      <c r="J898" t="s">
        <v>13</v>
      </c>
      <c r="K898">
        <v>29.728000000000002</v>
      </c>
      <c r="L898">
        <v>600</v>
      </c>
      <c r="M898" t="s">
        <v>14</v>
      </c>
      <c r="N898">
        <v>300</v>
      </c>
      <c r="O898" t="s">
        <v>14</v>
      </c>
      <c r="P898">
        <v>1</v>
      </c>
      <c r="Q898" s="1">
        <v>4.2</v>
      </c>
      <c r="R898" s="1">
        <v>2.8000000000000003</v>
      </c>
      <c r="S898" s="1">
        <v>3.5</v>
      </c>
      <c r="T898" s="1">
        <v>2.8000000000000003</v>
      </c>
    </row>
    <row r="899" spans="1:20" hidden="1" x14ac:dyDescent="0.35">
      <c r="A899" t="s">
        <v>919</v>
      </c>
      <c r="B899" t="s">
        <v>10</v>
      </c>
      <c r="C899" t="s">
        <v>68</v>
      </c>
      <c r="D899" t="s">
        <v>3611</v>
      </c>
      <c r="E899" t="s">
        <v>3613</v>
      </c>
      <c r="F899">
        <v>44571</v>
      </c>
      <c r="G899">
        <v>44595</v>
      </c>
      <c r="H899" t="s">
        <v>16</v>
      </c>
      <c r="I899" t="s">
        <v>16</v>
      </c>
      <c r="J899" t="s">
        <v>13</v>
      </c>
      <c r="K899">
        <v>29.992000000000001</v>
      </c>
      <c r="L899">
        <v>600</v>
      </c>
      <c r="M899" t="s">
        <v>14</v>
      </c>
      <c r="N899">
        <v>300</v>
      </c>
      <c r="O899" t="s">
        <v>14</v>
      </c>
      <c r="P899">
        <v>1</v>
      </c>
      <c r="Q899" s="1">
        <v>3.5999999999999996</v>
      </c>
      <c r="R899" s="1">
        <v>2.4000000000000004</v>
      </c>
      <c r="S899" s="1">
        <v>3</v>
      </c>
      <c r="T899" s="1">
        <v>2.4000000000000004</v>
      </c>
    </row>
    <row r="900" spans="1:20" hidden="1" x14ac:dyDescent="0.35">
      <c r="A900" t="s">
        <v>920</v>
      </c>
      <c r="B900" t="s">
        <v>10</v>
      </c>
      <c r="C900" t="s">
        <v>68</v>
      </c>
      <c r="D900" t="s">
        <v>3611</v>
      </c>
      <c r="E900" t="s">
        <v>3613</v>
      </c>
      <c r="F900">
        <v>44573</v>
      </c>
      <c r="G900">
        <v>44597</v>
      </c>
      <c r="H900" t="s">
        <v>16</v>
      </c>
      <c r="I900" t="s">
        <v>16</v>
      </c>
      <c r="J900" t="s">
        <v>13</v>
      </c>
      <c r="K900">
        <v>30.0564</v>
      </c>
      <c r="L900">
        <v>600</v>
      </c>
      <c r="M900" t="s">
        <v>14</v>
      </c>
      <c r="N900">
        <v>300</v>
      </c>
      <c r="O900" t="s">
        <v>14</v>
      </c>
      <c r="P900">
        <v>1</v>
      </c>
      <c r="Q900" s="1">
        <v>3.5999999999999996</v>
      </c>
      <c r="R900" s="1">
        <v>2.4000000000000004</v>
      </c>
      <c r="S900" s="1">
        <v>3</v>
      </c>
      <c r="T900" s="1">
        <v>2.4000000000000004</v>
      </c>
    </row>
    <row r="901" spans="1:20" hidden="1" x14ac:dyDescent="0.35">
      <c r="A901" t="s">
        <v>921</v>
      </c>
      <c r="B901" t="s">
        <v>10</v>
      </c>
      <c r="C901" t="s">
        <v>68</v>
      </c>
      <c r="D901" t="s">
        <v>3615</v>
      </c>
      <c r="E901" t="s">
        <v>3617</v>
      </c>
      <c r="F901">
        <v>44570</v>
      </c>
      <c r="G901">
        <v>44595</v>
      </c>
      <c r="H901" t="s">
        <v>16</v>
      </c>
      <c r="I901" t="s">
        <v>16</v>
      </c>
      <c r="J901" t="s">
        <v>13</v>
      </c>
      <c r="K901">
        <v>30.004000000000001</v>
      </c>
      <c r="L901">
        <v>600</v>
      </c>
      <c r="M901" t="s">
        <v>14</v>
      </c>
      <c r="N901">
        <v>300</v>
      </c>
      <c r="O901" t="s">
        <v>14</v>
      </c>
      <c r="P901">
        <v>1</v>
      </c>
      <c r="Q901" s="1">
        <v>3.75</v>
      </c>
      <c r="R901" s="1">
        <v>2.5</v>
      </c>
      <c r="S901" s="1">
        <v>3.125</v>
      </c>
      <c r="T901" s="1">
        <v>2.5</v>
      </c>
    </row>
    <row r="902" spans="1:20" hidden="1" x14ac:dyDescent="0.35">
      <c r="A902" t="s">
        <v>922</v>
      </c>
      <c r="B902" t="s">
        <v>10</v>
      </c>
      <c r="C902" t="s">
        <v>68</v>
      </c>
      <c r="D902" t="s">
        <v>3616</v>
      </c>
      <c r="E902" t="s">
        <v>3614</v>
      </c>
      <c r="F902">
        <v>44574</v>
      </c>
      <c r="G902">
        <v>44601</v>
      </c>
      <c r="H902" t="s">
        <v>16</v>
      </c>
      <c r="I902" t="s">
        <v>16</v>
      </c>
      <c r="J902" t="s">
        <v>13</v>
      </c>
      <c r="K902">
        <v>30.0444</v>
      </c>
      <c r="L902">
        <v>600</v>
      </c>
      <c r="M902" t="s">
        <v>14</v>
      </c>
      <c r="N902">
        <v>300</v>
      </c>
      <c r="O902" t="s">
        <v>14</v>
      </c>
      <c r="P902">
        <v>1</v>
      </c>
      <c r="Q902" s="1">
        <v>4.05</v>
      </c>
      <c r="R902" s="1">
        <v>2.7</v>
      </c>
      <c r="S902" s="1">
        <v>3.375</v>
      </c>
      <c r="T902" s="1">
        <v>2.7</v>
      </c>
    </row>
    <row r="903" spans="1:20" hidden="1" x14ac:dyDescent="0.35">
      <c r="A903" t="s">
        <v>923</v>
      </c>
      <c r="B903" t="s">
        <v>10</v>
      </c>
      <c r="C903" t="s">
        <v>68</v>
      </c>
      <c r="D903" t="s">
        <v>3620</v>
      </c>
      <c r="E903" t="s">
        <v>3614</v>
      </c>
      <c r="F903">
        <v>44571</v>
      </c>
      <c r="G903">
        <v>44596</v>
      </c>
      <c r="H903" t="s">
        <v>16</v>
      </c>
      <c r="I903" t="s">
        <v>16</v>
      </c>
      <c r="J903" t="s">
        <v>13</v>
      </c>
      <c r="K903">
        <v>30.251999999999999</v>
      </c>
      <c r="L903">
        <v>600</v>
      </c>
      <c r="M903" t="s">
        <v>14</v>
      </c>
      <c r="N903">
        <v>300</v>
      </c>
      <c r="O903" t="s">
        <v>14</v>
      </c>
      <c r="P903">
        <v>1</v>
      </c>
      <c r="Q903" s="1">
        <v>3.75</v>
      </c>
      <c r="R903" s="1">
        <v>2.5</v>
      </c>
      <c r="S903" s="1">
        <v>3.125</v>
      </c>
      <c r="T903" s="1">
        <v>2.5</v>
      </c>
    </row>
    <row r="904" spans="1:20" hidden="1" x14ac:dyDescent="0.35">
      <c r="A904" t="s">
        <v>924</v>
      </c>
      <c r="B904" t="s">
        <v>10</v>
      </c>
      <c r="C904" t="s">
        <v>68</v>
      </c>
      <c r="D904" t="s">
        <v>3611</v>
      </c>
      <c r="E904" t="s">
        <v>3617</v>
      </c>
      <c r="F904">
        <v>44575</v>
      </c>
      <c r="G904">
        <v>44596</v>
      </c>
      <c r="H904" t="s">
        <v>16</v>
      </c>
      <c r="I904" t="s">
        <v>16</v>
      </c>
      <c r="J904" t="s">
        <v>13</v>
      </c>
      <c r="K904">
        <v>30.062999999999999</v>
      </c>
      <c r="L904">
        <v>600</v>
      </c>
      <c r="M904" t="s">
        <v>14</v>
      </c>
      <c r="N904">
        <v>300</v>
      </c>
      <c r="O904" t="s">
        <v>14</v>
      </c>
      <c r="P904">
        <v>1</v>
      </c>
      <c r="Q904" s="1">
        <v>3.15</v>
      </c>
      <c r="R904" s="1">
        <v>2.1</v>
      </c>
      <c r="S904" s="1">
        <v>2.625</v>
      </c>
      <c r="T904" s="1">
        <v>2.1</v>
      </c>
    </row>
    <row r="905" spans="1:20" hidden="1" x14ac:dyDescent="0.35">
      <c r="A905" t="s">
        <v>925</v>
      </c>
      <c r="B905" t="s">
        <v>10</v>
      </c>
      <c r="C905" t="s">
        <v>68</v>
      </c>
      <c r="D905" t="s">
        <v>3619</v>
      </c>
      <c r="E905" t="s">
        <v>3614</v>
      </c>
      <c r="F905">
        <v>44571</v>
      </c>
      <c r="G905">
        <v>44595</v>
      </c>
      <c r="H905" t="s">
        <v>16</v>
      </c>
      <c r="I905" t="s">
        <v>12</v>
      </c>
      <c r="J905" t="s">
        <v>69</v>
      </c>
      <c r="K905">
        <v>29.992000000000001</v>
      </c>
      <c r="L905">
        <v>20</v>
      </c>
      <c r="M905" t="s">
        <v>14</v>
      </c>
      <c r="N905">
        <v>10</v>
      </c>
      <c r="O905" t="s">
        <v>14</v>
      </c>
      <c r="P905">
        <v>1</v>
      </c>
      <c r="Q905" s="1">
        <v>3.5999999999999996</v>
      </c>
      <c r="R905" s="1">
        <v>2.4000000000000004</v>
      </c>
      <c r="S905" s="1">
        <v>3</v>
      </c>
      <c r="T905" s="1">
        <v>2.4000000000000004</v>
      </c>
    </row>
    <row r="906" spans="1:20" hidden="1" x14ac:dyDescent="0.35">
      <c r="A906" t="s">
        <v>926</v>
      </c>
      <c r="B906" t="s">
        <v>10</v>
      </c>
      <c r="C906" t="s">
        <v>68</v>
      </c>
      <c r="D906" t="s">
        <v>3620</v>
      </c>
      <c r="E906" t="s">
        <v>3614</v>
      </c>
      <c r="F906">
        <v>44573</v>
      </c>
      <c r="G906">
        <v>44597</v>
      </c>
      <c r="H906" t="s">
        <v>16</v>
      </c>
      <c r="J906" t="s">
        <v>69</v>
      </c>
      <c r="K906">
        <v>30.0564</v>
      </c>
      <c r="L906">
        <v>20</v>
      </c>
      <c r="M906" t="s">
        <v>14</v>
      </c>
      <c r="N906">
        <v>10</v>
      </c>
      <c r="O906" t="s">
        <v>14</v>
      </c>
      <c r="P906">
        <v>1</v>
      </c>
      <c r="Q906" s="1">
        <v>3.5999999999999996</v>
      </c>
      <c r="R906" s="1">
        <v>2.4000000000000004</v>
      </c>
      <c r="S906" s="1">
        <v>3</v>
      </c>
      <c r="T906" s="1">
        <v>2.4000000000000004</v>
      </c>
    </row>
    <row r="907" spans="1:20" hidden="1" x14ac:dyDescent="0.35">
      <c r="A907" t="s">
        <v>927</v>
      </c>
      <c r="B907" t="s">
        <v>10</v>
      </c>
      <c r="C907" t="s">
        <v>68</v>
      </c>
      <c r="D907" t="s">
        <v>3620</v>
      </c>
      <c r="E907" t="s">
        <v>3617</v>
      </c>
      <c r="F907">
        <v>44570</v>
      </c>
      <c r="G907">
        <v>44595</v>
      </c>
      <c r="H907" t="s">
        <v>16</v>
      </c>
      <c r="I907" t="s">
        <v>12</v>
      </c>
      <c r="J907" t="s">
        <v>69</v>
      </c>
      <c r="K907">
        <v>30.004000000000001</v>
      </c>
      <c r="L907">
        <v>20</v>
      </c>
      <c r="M907" t="s">
        <v>14</v>
      </c>
      <c r="N907">
        <v>10</v>
      </c>
      <c r="O907" t="s">
        <v>14</v>
      </c>
      <c r="P907">
        <v>1</v>
      </c>
      <c r="Q907" s="1">
        <v>3.75</v>
      </c>
      <c r="R907" s="1">
        <v>2.5</v>
      </c>
      <c r="S907" s="1">
        <v>3.125</v>
      </c>
      <c r="T907" s="1">
        <v>2.5</v>
      </c>
    </row>
    <row r="908" spans="1:20" hidden="1" x14ac:dyDescent="0.35">
      <c r="A908" t="s">
        <v>928</v>
      </c>
      <c r="B908" t="s">
        <v>10</v>
      </c>
      <c r="C908" t="s">
        <v>68</v>
      </c>
      <c r="D908" t="s">
        <v>3616</v>
      </c>
      <c r="E908" t="s">
        <v>3614</v>
      </c>
      <c r="F908">
        <v>44574</v>
      </c>
      <c r="G908">
        <v>44601</v>
      </c>
      <c r="H908" t="s">
        <v>16</v>
      </c>
      <c r="I908" t="s">
        <v>12</v>
      </c>
      <c r="J908" t="s">
        <v>69</v>
      </c>
      <c r="K908">
        <v>30.0444</v>
      </c>
      <c r="L908">
        <v>20</v>
      </c>
      <c r="M908" t="s">
        <v>14</v>
      </c>
      <c r="N908">
        <v>10</v>
      </c>
      <c r="O908" t="s">
        <v>14</v>
      </c>
      <c r="P908">
        <v>1</v>
      </c>
      <c r="Q908" s="1">
        <v>4.05</v>
      </c>
      <c r="R908" s="1">
        <v>2.7</v>
      </c>
      <c r="S908" s="1">
        <v>3.375</v>
      </c>
      <c r="T908" s="1">
        <v>2.7</v>
      </c>
    </row>
    <row r="909" spans="1:20" hidden="1" x14ac:dyDescent="0.35">
      <c r="A909" t="s">
        <v>929</v>
      </c>
      <c r="B909" t="s">
        <v>10</v>
      </c>
      <c r="C909" t="s">
        <v>68</v>
      </c>
      <c r="D909" t="s">
        <v>3619</v>
      </c>
      <c r="E909" t="s">
        <v>3617</v>
      </c>
      <c r="F909">
        <v>44571</v>
      </c>
      <c r="G909">
        <v>44596</v>
      </c>
      <c r="H909" t="s">
        <v>16</v>
      </c>
      <c r="I909" t="s">
        <v>12</v>
      </c>
      <c r="J909" t="s">
        <v>69</v>
      </c>
      <c r="K909">
        <v>30.251999999999999</v>
      </c>
      <c r="L909">
        <v>20</v>
      </c>
      <c r="M909" t="s">
        <v>14</v>
      </c>
      <c r="N909">
        <v>10</v>
      </c>
      <c r="O909" t="s">
        <v>14</v>
      </c>
      <c r="P909">
        <v>1</v>
      </c>
      <c r="Q909" s="1">
        <v>3.75</v>
      </c>
      <c r="R909" s="1">
        <v>2.5</v>
      </c>
      <c r="S909" s="1">
        <v>3.125</v>
      </c>
      <c r="T909" s="1">
        <v>2.5</v>
      </c>
    </row>
    <row r="910" spans="1:20" hidden="1" x14ac:dyDescent="0.35">
      <c r="A910" t="s">
        <v>930</v>
      </c>
      <c r="B910" t="s">
        <v>10</v>
      </c>
      <c r="C910" t="s">
        <v>68</v>
      </c>
      <c r="D910" t="s">
        <v>3615</v>
      </c>
      <c r="E910" t="s">
        <v>3612</v>
      </c>
      <c r="F910">
        <v>44575</v>
      </c>
      <c r="G910">
        <v>44596</v>
      </c>
      <c r="H910" t="s">
        <v>16</v>
      </c>
      <c r="I910" t="s">
        <v>12</v>
      </c>
      <c r="J910" t="s">
        <v>69</v>
      </c>
      <c r="K910">
        <v>30.062999999999999</v>
      </c>
      <c r="L910">
        <v>20</v>
      </c>
      <c r="M910" t="s">
        <v>14</v>
      </c>
      <c r="N910">
        <v>10</v>
      </c>
      <c r="O910" t="s">
        <v>14</v>
      </c>
      <c r="P910">
        <v>1</v>
      </c>
      <c r="Q910" s="1">
        <v>3.15</v>
      </c>
      <c r="R910" s="1">
        <v>2.1</v>
      </c>
      <c r="S910" s="1">
        <v>2.625</v>
      </c>
      <c r="T910" s="1">
        <v>2.1</v>
      </c>
    </row>
    <row r="911" spans="1:20" hidden="1" x14ac:dyDescent="0.35">
      <c r="A911" t="s">
        <v>931</v>
      </c>
      <c r="B911" t="s">
        <v>10</v>
      </c>
      <c r="C911" t="s">
        <v>68</v>
      </c>
      <c r="D911" t="s">
        <v>3619</v>
      </c>
      <c r="E911" t="s">
        <v>3617</v>
      </c>
      <c r="F911">
        <v>44572</v>
      </c>
      <c r="G911">
        <v>44594</v>
      </c>
      <c r="H911" t="s">
        <v>16</v>
      </c>
      <c r="J911" t="s">
        <v>69</v>
      </c>
      <c r="K911">
        <v>32.085799999999999</v>
      </c>
      <c r="L911">
        <v>20</v>
      </c>
      <c r="M911" t="s">
        <v>14</v>
      </c>
      <c r="N911">
        <v>10</v>
      </c>
      <c r="O911" t="s">
        <v>14</v>
      </c>
      <c r="P911">
        <v>1</v>
      </c>
      <c r="Q911" s="1">
        <v>3.3</v>
      </c>
      <c r="R911" s="1">
        <v>2.2000000000000002</v>
      </c>
      <c r="S911" s="1">
        <v>2.75</v>
      </c>
      <c r="T911" s="1">
        <v>2.2000000000000002</v>
      </c>
    </row>
    <row r="912" spans="1:20" hidden="1" x14ac:dyDescent="0.35">
      <c r="A912" t="s">
        <v>932</v>
      </c>
      <c r="B912" t="s">
        <v>10</v>
      </c>
      <c r="C912" t="s">
        <v>68</v>
      </c>
      <c r="D912" t="s">
        <v>3616</v>
      </c>
      <c r="E912" t="s">
        <v>3613</v>
      </c>
      <c r="F912">
        <v>44573</v>
      </c>
      <c r="G912">
        <v>44606</v>
      </c>
      <c r="H912" t="s">
        <v>16</v>
      </c>
      <c r="I912" t="s">
        <v>12</v>
      </c>
      <c r="J912" t="s">
        <v>69</v>
      </c>
      <c r="K912">
        <v>32.176200000000001</v>
      </c>
      <c r="L912">
        <v>20</v>
      </c>
      <c r="M912" t="s">
        <v>14</v>
      </c>
      <c r="N912">
        <v>10</v>
      </c>
      <c r="O912" t="s">
        <v>14</v>
      </c>
      <c r="P912">
        <v>1</v>
      </c>
      <c r="Q912" s="1">
        <v>4.95</v>
      </c>
      <c r="R912" s="1">
        <v>3.3000000000000003</v>
      </c>
      <c r="S912" s="1">
        <v>4.125</v>
      </c>
      <c r="T912" s="1">
        <v>3.3000000000000003</v>
      </c>
    </row>
    <row r="913" spans="1:20" hidden="1" x14ac:dyDescent="0.35">
      <c r="A913" t="s">
        <v>933</v>
      </c>
      <c r="B913" t="s">
        <v>10</v>
      </c>
      <c r="C913" t="s">
        <v>68</v>
      </c>
      <c r="D913" t="s">
        <v>3611</v>
      </c>
      <c r="E913" t="s">
        <v>3617</v>
      </c>
      <c r="F913">
        <v>44572</v>
      </c>
      <c r="G913">
        <v>44594</v>
      </c>
      <c r="H913" t="s">
        <v>16</v>
      </c>
      <c r="I913" t="s">
        <v>12</v>
      </c>
      <c r="J913" t="s">
        <v>69</v>
      </c>
      <c r="K913">
        <v>34.14</v>
      </c>
      <c r="L913">
        <v>20</v>
      </c>
      <c r="M913" t="s">
        <v>14</v>
      </c>
      <c r="N913">
        <v>10</v>
      </c>
      <c r="O913" t="s">
        <v>14</v>
      </c>
      <c r="P913">
        <v>1</v>
      </c>
      <c r="Q913" s="1">
        <v>3.3</v>
      </c>
      <c r="R913" s="1">
        <v>2.2000000000000002</v>
      </c>
      <c r="S913" s="1">
        <v>2.75</v>
      </c>
      <c r="T913" s="1">
        <v>2.2000000000000002</v>
      </c>
    </row>
    <row r="914" spans="1:20" hidden="1" x14ac:dyDescent="0.35">
      <c r="A914" t="s">
        <v>934</v>
      </c>
      <c r="B914" t="s">
        <v>10</v>
      </c>
      <c r="C914" t="s">
        <v>68</v>
      </c>
      <c r="D914" t="s">
        <v>3619</v>
      </c>
      <c r="E914" t="s">
        <v>3617</v>
      </c>
      <c r="F914">
        <v>44572</v>
      </c>
      <c r="G914">
        <v>44594</v>
      </c>
      <c r="H914" t="s">
        <v>16</v>
      </c>
      <c r="I914" t="s">
        <v>12</v>
      </c>
      <c r="J914" t="s">
        <v>69</v>
      </c>
      <c r="K914">
        <v>34.188600000000001</v>
      </c>
      <c r="L914">
        <v>20</v>
      </c>
      <c r="M914" t="s">
        <v>14</v>
      </c>
      <c r="N914">
        <v>10</v>
      </c>
      <c r="O914" t="s">
        <v>14</v>
      </c>
      <c r="P914">
        <v>1</v>
      </c>
      <c r="Q914" s="1">
        <v>3.3</v>
      </c>
      <c r="R914" s="1">
        <v>2.2000000000000002</v>
      </c>
      <c r="S914" s="1">
        <v>2.75</v>
      </c>
      <c r="T914" s="1">
        <v>2.2000000000000002</v>
      </c>
    </row>
    <row r="915" spans="1:20" hidden="1" x14ac:dyDescent="0.35">
      <c r="A915" t="s">
        <v>935</v>
      </c>
      <c r="B915" t="s">
        <v>10</v>
      </c>
      <c r="C915" t="s">
        <v>68</v>
      </c>
      <c r="D915" t="s">
        <v>3615</v>
      </c>
      <c r="E915" t="s">
        <v>3612</v>
      </c>
      <c r="F915">
        <v>44574</v>
      </c>
      <c r="G915">
        <v>44594</v>
      </c>
      <c r="H915" t="s">
        <v>16</v>
      </c>
      <c r="J915" t="s">
        <v>69</v>
      </c>
      <c r="K915">
        <v>30.107199999999999</v>
      </c>
      <c r="L915">
        <v>20</v>
      </c>
      <c r="M915" t="s">
        <v>14</v>
      </c>
      <c r="N915">
        <v>10</v>
      </c>
      <c r="O915" t="s">
        <v>14</v>
      </c>
      <c r="P915">
        <v>1</v>
      </c>
      <c r="Q915" s="1">
        <v>3</v>
      </c>
      <c r="R915" s="1">
        <v>2</v>
      </c>
      <c r="S915" s="1">
        <v>2.5</v>
      </c>
      <c r="T915" s="1">
        <v>2</v>
      </c>
    </row>
    <row r="916" spans="1:20" hidden="1" x14ac:dyDescent="0.35">
      <c r="A916" t="s">
        <v>936</v>
      </c>
      <c r="B916" t="s">
        <v>10</v>
      </c>
      <c r="C916" t="s">
        <v>68</v>
      </c>
      <c r="D916" t="s">
        <v>3619</v>
      </c>
      <c r="E916" t="s">
        <v>3613</v>
      </c>
      <c r="F916">
        <v>44572</v>
      </c>
      <c r="G916">
        <v>44595</v>
      </c>
      <c r="H916" t="s">
        <v>16</v>
      </c>
      <c r="I916" t="s">
        <v>12</v>
      </c>
      <c r="J916" t="s">
        <v>69</v>
      </c>
      <c r="K916">
        <v>34.054400000000001</v>
      </c>
      <c r="L916">
        <v>20</v>
      </c>
      <c r="M916" t="s">
        <v>14</v>
      </c>
      <c r="N916">
        <v>10</v>
      </c>
      <c r="O916" t="s">
        <v>14</v>
      </c>
      <c r="P916">
        <v>1</v>
      </c>
      <c r="Q916" s="1">
        <v>3.4499999999999997</v>
      </c>
      <c r="R916" s="1">
        <v>2.3000000000000003</v>
      </c>
      <c r="S916" s="1">
        <v>2.875</v>
      </c>
      <c r="T916" s="1">
        <v>2.3000000000000003</v>
      </c>
    </row>
    <row r="917" spans="1:20" hidden="1" x14ac:dyDescent="0.35">
      <c r="A917" t="s">
        <v>937</v>
      </c>
      <c r="B917" t="s">
        <v>10</v>
      </c>
      <c r="C917" t="s">
        <v>68</v>
      </c>
      <c r="D917" t="s">
        <v>3615</v>
      </c>
      <c r="E917" t="s">
        <v>3617</v>
      </c>
      <c r="F917">
        <v>44572</v>
      </c>
      <c r="G917">
        <v>44594</v>
      </c>
      <c r="H917" t="s">
        <v>16</v>
      </c>
      <c r="I917" t="s">
        <v>12</v>
      </c>
      <c r="J917" t="s">
        <v>69</v>
      </c>
      <c r="K917">
        <v>30.1204</v>
      </c>
      <c r="L917">
        <v>20</v>
      </c>
      <c r="M917" t="s">
        <v>14</v>
      </c>
      <c r="N917">
        <v>10</v>
      </c>
      <c r="O917" t="s">
        <v>14</v>
      </c>
      <c r="P917">
        <v>1</v>
      </c>
      <c r="Q917" s="1">
        <v>3.3</v>
      </c>
      <c r="R917" s="1">
        <v>2.2000000000000002</v>
      </c>
      <c r="S917" s="1">
        <v>2.75</v>
      </c>
      <c r="T917" s="1">
        <v>2.2000000000000002</v>
      </c>
    </row>
    <row r="918" spans="1:20" hidden="1" x14ac:dyDescent="0.35">
      <c r="A918" t="s">
        <v>938</v>
      </c>
      <c r="B918" t="s">
        <v>10</v>
      </c>
      <c r="C918" t="s">
        <v>68</v>
      </c>
      <c r="D918" t="s">
        <v>3616</v>
      </c>
      <c r="E918" t="s">
        <v>3614</v>
      </c>
      <c r="F918">
        <v>44573</v>
      </c>
      <c r="G918">
        <v>44596</v>
      </c>
      <c r="H918" t="s">
        <v>16</v>
      </c>
      <c r="I918" t="s">
        <v>12</v>
      </c>
      <c r="J918" t="s">
        <v>69</v>
      </c>
      <c r="K918">
        <v>32.138399999999997</v>
      </c>
      <c r="L918">
        <v>20</v>
      </c>
      <c r="M918" t="s">
        <v>14</v>
      </c>
      <c r="N918">
        <v>10</v>
      </c>
      <c r="O918" t="s">
        <v>14</v>
      </c>
      <c r="P918">
        <v>1</v>
      </c>
      <c r="Q918" s="1">
        <v>3.4499999999999997</v>
      </c>
      <c r="R918" s="1">
        <v>2.3000000000000003</v>
      </c>
      <c r="S918" s="1">
        <v>2.875</v>
      </c>
      <c r="T918" s="1">
        <v>2.3000000000000003</v>
      </c>
    </row>
    <row r="919" spans="1:20" hidden="1" x14ac:dyDescent="0.35">
      <c r="A919" t="s">
        <v>939</v>
      </c>
      <c r="B919" t="s">
        <v>10</v>
      </c>
      <c r="C919" t="s">
        <v>68</v>
      </c>
      <c r="D919" t="s">
        <v>3619</v>
      </c>
      <c r="E919" t="s">
        <v>3612</v>
      </c>
      <c r="F919">
        <v>44573</v>
      </c>
      <c r="G919">
        <v>44595</v>
      </c>
      <c r="H919" t="s">
        <v>16</v>
      </c>
      <c r="I919" t="s">
        <v>12</v>
      </c>
      <c r="J919" t="s">
        <v>69</v>
      </c>
      <c r="K919">
        <v>32.0916</v>
      </c>
      <c r="L919">
        <v>20</v>
      </c>
      <c r="M919" t="s">
        <v>14</v>
      </c>
      <c r="N919">
        <v>10</v>
      </c>
      <c r="O919" t="s">
        <v>14</v>
      </c>
      <c r="P919">
        <v>1</v>
      </c>
      <c r="Q919" s="1">
        <v>3.3</v>
      </c>
      <c r="R919" s="1">
        <v>2.2000000000000002</v>
      </c>
      <c r="S919" s="1">
        <v>2.75</v>
      </c>
      <c r="T919" s="1">
        <v>2.2000000000000002</v>
      </c>
    </row>
    <row r="920" spans="1:20" hidden="1" x14ac:dyDescent="0.35">
      <c r="A920" t="s">
        <v>940</v>
      </c>
      <c r="B920" t="s">
        <v>10</v>
      </c>
      <c r="C920" t="s">
        <v>68</v>
      </c>
      <c r="D920" t="s">
        <v>3619</v>
      </c>
      <c r="E920" t="s">
        <v>3613</v>
      </c>
      <c r="F920">
        <v>44572</v>
      </c>
      <c r="G920">
        <v>44594</v>
      </c>
      <c r="H920" t="s">
        <v>16</v>
      </c>
      <c r="I920" t="s">
        <v>16</v>
      </c>
      <c r="J920" t="s">
        <v>13</v>
      </c>
      <c r="K920">
        <v>32.085799999999999</v>
      </c>
      <c r="L920">
        <v>600</v>
      </c>
      <c r="M920" t="s">
        <v>14</v>
      </c>
      <c r="N920">
        <v>300</v>
      </c>
      <c r="O920" t="s">
        <v>14</v>
      </c>
      <c r="P920">
        <v>1</v>
      </c>
      <c r="Q920" s="1">
        <v>3.3</v>
      </c>
      <c r="R920" s="1">
        <v>2.2000000000000002</v>
      </c>
      <c r="S920" s="1">
        <v>2.75</v>
      </c>
      <c r="T920" s="1">
        <v>2.2000000000000002</v>
      </c>
    </row>
    <row r="921" spans="1:20" hidden="1" x14ac:dyDescent="0.35">
      <c r="A921" t="s">
        <v>941</v>
      </c>
      <c r="B921" t="s">
        <v>10</v>
      </c>
      <c r="C921" t="s">
        <v>68</v>
      </c>
      <c r="D921" t="s">
        <v>3615</v>
      </c>
      <c r="E921" t="s">
        <v>3613</v>
      </c>
      <c r="F921">
        <v>44573</v>
      </c>
      <c r="G921">
        <v>44606</v>
      </c>
      <c r="H921" t="s">
        <v>16</v>
      </c>
      <c r="I921" t="s">
        <v>16</v>
      </c>
      <c r="J921" t="s">
        <v>13</v>
      </c>
      <c r="K921">
        <v>32.176200000000001</v>
      </c>
      <c r="L921">
        <v>600</v>
      </c>
      <c r="M921" t="s">
        <v>14</v>
      </c>
      <c r="N921">
        <v>300</v>
      </c>
      <c r="O921" t="s">
        <v>14</v>
      </c>
      <c r="P921">
        <v>1</v>
      </c>
      <c r="Q921" s="1">
        <v>4.95</v>
      </c>
      <c r="R921" s="1">
        <v>3.3000000000000003</v>
      </c>
      <c r="S921" s="1">
        <v>4.125</v>
      </c>
      <c r="T921" s="1">
        <v>3.3000000000000003</v>
      </c>
    </row>
    <row r="922" spans="1:20" hidden="1" x14ac:dyDescent="0.35">
      <c r="A922" t="s">
        <v>942</v>
      </c>
      <c r="B922" t="s">
        <v>10</v>
      </c>
      <c r="C922" t="s">
        <v>68</v>
      </c>
      <c r="D922" t="s">
        <v>3611</v>
      </c>
      <c r="E922" t="s">
        <v>3612</v>
      </c>
      <c r="F922">
        <v>44572</v>
      </c>
      <c r="G922">
        <v>44594</v>
      </c>
      <c r="H922" t="s">
        <v>16</v>
      </c>
      <c r="I922" t="s">
        <v>16</v>
      </c>
      <c r="J922" t="s">
        <v>13</v>
      </c>
      <c r="K922">
        <v>34.14</v>
      </c>
      <c r="L922">
        <v>600</v>
      </c>
      <c r="M922" t="s">
        <v>14</v>
      </c>
      <c r="N922">
        <v>300</v>
      </c>
      <c r="O922" t="s">
        <v>14</v>
      </c>
      <c r="P922">
        <v>1</v>
      </c>
      <c r="Q922" s="1">
        <v>3.3</v>
      </c>
      <c r="R922" s="1">
        <v>2.2000000000000002</v>
      </c>
      <c r="S922" s="1">
        <v>2.75</v>
      </c>
      <c r="T922" s="1">
        <v>2.2000000000000002</v>
      </c>
    </row>
    <row r="923" spans="1:20" hidden="1" x14ac:dyDescent="0.35">
      <c r="A923" t="s">
        <v>943</v>
      </c>
      <c r="B923" t="s">
        <v>10</v>
      </c>
      <c r="C923" t="s">
        <v>68</v>
      </c>
      <c r="D923" t="s">
        <v>3615</v>
      </c>
      <c r="E923" t="s">
        <v>3617</v>
      </c>
      <c r="F923">
        <v>44572</v>
      </c>
      <c r="G923">
        <v>44594</v>
      </c>
      <c r="H923" t="s">
        <v>16</v>
      </c>
      <c r="I923" t="s">
        <v>16</v>
      </c>
      <c r="J923" t="s">
        <v>13</v>
      </c>
      <c r="K923">
        <v>34.188600000000001</v>
      </c>
      <c r="L923">
        <v>600</v>
      </c>
      <c r="M923" t="s">
        <v>14</v>
      </c>
      <c r="N923">
        <v>300</v>
      </c>
      <c r="O923" t="s">
        <v>14</v>
      </c>
      <c r="P923">
        <v>1</v>
      </c>
      <c r="Q923" s="1">
        <v>3.3</v>
      </c>
      <c r="R923" s="1">
        <v>2.2000000000000002</v>
      </c>
      <c r="S923" s="1">
        <v>2.75</v>
      </c>
      <c r="T923" s="1">
        <v>2.2000000000000002</v>
      </c>
    </row>
    <row r="924" spans="1:20" hidden="1" x14ac:dyDescent="0.35">
      <c r="A924" t="s">
        <v>944</v>
      </c>
      <c r="B924" t="s">
        <v>10</v>
      </c>
      <c r="C924" t="s">
        <v>68</v>
      </c>
      <c r="D924" t="s">
        <v>3620</v>
      </c>
      <c r="E924" t="s">
        <v>3614</v>
      </c>
      <c r="F924">
        <v>44574</v>
      </c>
      <c r="G924">
        <v>44594</v>
      </c>
      <c r="H924" t="s">
        <v>16</v>
      </c>
      <c r="I924" t="s">
        <v>16</v>
      </c>
      <c r="J924" t="s">
        <v>13</v>
      </c>
      <c r="K924">
        <v>30.107199999999999</v>
      </c>
      <c r="L924">
        <v>600</v>
      </c>
      <c r="M924" t="s">
        <v>14</v>
      </c>
      <c r="N924">
        <v>300</v>
      </c>
      <c r="O924" t="s">
        <v>14</v>
      </c>
      <c r="P924">
        <v>1</v>
      </c>
      <c r="Q924" s="1">
        <v>3</v>
      </c>
      <c r="R924" s="1">
        <v>2</v>
      </c>
      <c r="S924" s="1">
        <v>2.5</v>
      </c>
      <c r="T924" s="1">
        <v>2</v>
      </c>
    </row>
    <row r="925" spans="1:20" hidden="1" x14ac:dyDescent="0.35">
      <c r="A925" t="s">
        <v>945</v>
      </c>
      <c r="B925" t="s">
        <v>10</v>
      </c>
      <c r="C925" t="s">
        <v>68</v>
      </c>
      <c r="D925" t="s">
        <v>3619</v>
      </c>
      <c r="E925" t="s">
        <v>3614</v>
      </c>
      <c r="F925">
        <v>44572</v>
      </c>
      <c r="G925">
        <v>44595</v>
      </c>
      <c r="H925" t="s">
        <v>16</v>
      </c>
      <c r="I925" t="s">
        <v>16</v>
      </c>
      <c r="J925" t="s">
        <v>13</v>
      </c>
      <c r="K925">
        <v>34.054400000000001</v>
      </c>
      <c r="L925">
        <v>600</v>
      </c>
      <c r="M925" t="s">
        <v>14</v>
      </c>
      <c r="N925">
        <v>300</v>
      </c>
      <c r="O925" t="s">
        <v>14</v>
      </c>
      <c r="P925">
        <v>1</v>
      </c>
      <c r="Q925" s="1">
        <v>3.4499999999999997</v>
      </c>
      <c r="R925" s="1">
        <v>2.3000000000000003</v>
      </c>
      <c r="S925" s="1">
        <v>2.875</v>
      </c>
      <c r="T925" s="1">
        <v>2.3000000000000003</v>
      </c>
    </row>
    <row r="926" spans="1:20" hidden="1" x14ac:dyDescent="0.35">
      <c r="A926" t="s">
        <v>946</v>
      </c>
      <c r="B926" t="s">
        <v>10</v>
      </c>
      <c r="C926" t="s">
        <v>68</v>
      </c>
      <c r="D926" t="s">
        <v>3620</v>
      </c>
      <c r="E926" t="s">
        <v>3617</v>
      </c>
      <c r="F926">
        <v>44572</v>
      </c>
      <c r="G926">
        <v>44594</v>
      </c>
      <c r="H926" t="s">
        <v>16</v>
      </c>
      <c r="I926" t="s">
        <v>16</v>
      </c>
      <c r="J926" t="s">
        <v>13</v>
      </c>
      <c r="K926">
        <v>30.1204</v>
      </c>
      <c r="L926">
        <v>600</v>
      </c>
      <c r="M926" t="s">
        <v>14</v>
      </c>
      <c r="N926">
        <v>300</v>
      </c>
      <c r="O926" t="s">
        <v>14</v>
      </c>
      <c r="P926">
        <v>1</v>
      </c>
      <c r="Q926" s="1">
        <v>3.3</v>
      </c>
      <c r="R926" s="1">
        <v>2.2000000000000002</v>
      </c>
      <c r="S926" s="1">
        <v>2.75</v>
      </c>
      <c r="T926" s="1">
        <v>2.2000000000000002</v>
      </c>
    </row>
    <row r="927" spans="1:20" hidden="1" x14ac:dyDescent="0.35">
      <c r="A927" t="s">
        <v>947</v>
      </c>
      <c r="B927" t="s">
        <v>10</v>
      </c>
      <c r="C927" t="s">
        <v>68</v>
      </c>
      <c r="D927" t="s">
        <v>3611</v>
      </c>
      <c r="E927" t="s">
        <v>3618</v>
      </c>
      <c r="F927">
        <v>44573</v>
      </c>
      <c r="G927">
        <v>44596</v>
      </c>
      <c r="H927" t="s">
        <v>16</v>
      </c>
      <c r="I927" t="s">
        <v>16</v>
      </c>
      <c r="J927" t="s">
        <v>13</v>
      </c>
      <c r="K927">
        <v>32.138399999999997</v>
      </c>
      <c r="L927">
        <v>600</v>
      </c>
      <c r="M927" t="s">
        <v>14</v>
      </c>
      <c r="N927">
        <v>300</v>
      </c>
      <c r="O927" t="s">
        <v>14</v>
      </c>
      <c r="P927">
        <v>1</v>
      </c>
      <c r="Q927" s="1">
        <v>3.4499999999999997</v>
      </c>
      <c r="R927" s="1">
        <v>2.3000000000000003</v>
      </c>
      <c r="S927" s="1">
        <v>2.875</v>
      </c>
      <c r="T927" s="1">
        <v>2.3000000000000003</v>
      </c>
    </row>
    <row r="928" spans="1:20" hidden="1" x14ac:dyDescent="0.35">
      <c r="A928" t="s">
        <v>948</v>
      </c>
      <c r="B928" t="s">
        <v>10</v>
      </c>
      <c r="C928" t="s">
        <v>68</v>
      </c>
      <c r="D928" t="s">
        <v>3615</v>
      </c>
      <c r="E928" t="s">
        <v>3614</v>
      </c>
      <c r="F928">
        <v>44573</v>
      </c>
      <c r="G928">
        <v>44595</v>
      </c>
      <c r="H928" t="s">
        <v>16</v>
      </c>
      <c r="I928" t="s">
        <v>16</v>
      </c>
      <c r="J928" t="s">
        <v>13</v>
      </c>
      <c r="K928">
        <v>32.0916</v>
      </c>
      <c r="L928">
        <v>600</v>
      </c>
      <c r="M928" t="s">
        <v>14</v>
      </c>
      <c r="N928">
        <v>300</v>
      </c>
      <c r="O928" t="s">
        <v>14</v>
      </c>
      <c r="P928">
        <v>1</v>
      </c>
      <c r="Q928" s="1">
        <v>3.3</v>
      </c>
      <c r="R928" s="1">
        <v>2.2000000000000002</v>
      </c>
      <c r="S928" s="1">
        <v>2.75</v>
      </c>
      <c r="T928" s="1">
        <v>2.2000000000000002</v>
      </c>
    </row>
    <row r="929" spans="1:20" hidden="1" x14ac:dyDescent="0.35">
      <c r="A929" t="s">
        <v>949</v>
      </c>
      <c r="B929" t="s">
        <v>10</v>
      </c>
      <c r="C929" t="s">
        <v>68</v>
      </c>
      <c r="D929" t="s">
        <v>3620</v>
      </c>
      <c r="E929" t="s">
        <v>3617</v>
      </c>
      <c r="F929">
        <v>44565</v>
      </c>
      <c r="G929">
        <v>44589</v>
      </c>
      <c r="H929" t="s">
        <v>16</v>
      </c>
      <c r="I929" t="s">
        <v>12</v>
      </c>
      <c r="J929" t="s">
        <v>13</v>
      </c>
      <c r="K929">
        <v>31.795999999999999</v>
      </c>
      <c r="L929">
        <v>600</v>
      </c>
      <c r="M929" t="s">
        <v>14</v>
      </c>
      <c r="N929">
        <v>300</v>
      </c>
      <c r="O929" t="s">
        <v>14</v>
      </c>
      <c r="P929">
        <v>1</v>
      </c>
      <c r="Q929" s="1">
        <v>3.5999999999999996</v>
      </c>
      <c r="R929" s="1">
        <v>2.4000000000000004</v>
      </c>
      <c r="S929" s="1">
        <v>3</v>
      </c>
      <c r="T929" s="1">
        <v>2.4000000000000004</v>
      </c>
    </row>
    <row r="930" spans="1:20" hidden="1" x14ac:dyDescent="0.35">
      <c r="A930" t="s">
        <v>950</v>
      </c>
      <c r="B930" t="s">
        <v>10</v>
      </c>
      <c r="C930" t="s">
        <v>68</v>
      </c>
      <c r="D930" t="s">
        <v>3615</v>
      </c>
      <c r="E930" t="s">
        <v>3618</v>
      </c>
      <c r="F930">
        <v>44565</v>
      </c>
      <c r="G930">
        <v>44589</v>
      </c>
      <c r="H930" t="s">
        <v>16</v>
      </c>
      <c r="I930" t="s">
        <v>12</v>
      </c>
      <c r="J930" t="s">
        <v>69</v>
      </c>
      <c r="K930">
        <v>31.795999999999999</v>
      </c>
      <c r="L930">
        <v>20</v>
      </c>
      <c r="M930" t="s">
        <v>14</v>
      </c>
      <c r="N930">
        <v>10</v>
      </c>
      <c r="O930" t="s">
        <v>14</v>
      </c>
      <c r="P930">
        <v>1</v>
      </c>
      <c r="Q930" s="1">
        <v>3.5999999999999996</v>
      </c>
      <c r="R930" s="1">
        <v>2.4000000000000004</v>
      </c>
      <c r="S930" s="1">
        <v>3</v>
      </c>
      <c r="T930" s="1">
        <v>2.4000000000000004</v>
      </c>
    </row>
    <row r="931" spans="1:20" hidden="1" x14ac:dyDescent="0.35">
      <c r="A931" t="s">
        <v>951</v>
      </c>
      <c r="B931" t="s">
        <v>10</v>
      </c>
      <c r="C931" t="s">
        <v>68</v>
      </c>
      <c r="D931" t="s">
        <v>3616</v>
      </c>
      <c r="E931" t="s">
        <v>3613</v>
      </c>
      <c r="F931">
        <v>44564</v>
      </c>
      <c r="G931">
        <v>44580</v>
      </c>
      <c r="H931" t="s">
        <v>16</v>
      </c>
      <c r="I931" t="s">
        <v>12</v>
      </c>
      <c r="J931" t="s">
        <v>69</v>
      </c>
      <c r="K931">
        <v>33.672400000000003</v>
      </c>
      <c r="L931">
        <v>20</v>
      </c>
      <c r="M931" t="s">
        <v>14</v>
      </c>
      <c r="N931">
        <v>10</v>
      </c>
      <c r="O931" t="s">
        <v>14</v>
      </c>
      <c r="P931">
        <v>1</v>
      </c>
      <c r="Q931" s="1">
        <v>2.4</v>
      </c>
      <c r="R931" s="1">
        <v>1.6</v>
      </c>
      <c r="S931" s="1">
        <v>2</v>
      </c>
      <c r="T931" s="1">
        <v>1.6</v>
      </c>
    </row>
    <row r="932" spans="1:20" hidden="1" x14ac:dyDescent="0.35">
      <c r="A932" t="s">
        <v>952</v>
      </c>
      <c r="B932" t="s">
        <v>10</v>
      </c>
      <c r="C932" t="s">
        <v>68</v>
      </c>
      <c r="D932" t="s">
        <v>3620</v>
      </c>
      <c r="E932" t="s">
        <v>3614</v>
      </c>
      <c r="F932">
        <v>44564</v>
      </c>
      <c r="G932">
        <v>44585</v>
      </c>
      <c r="H932" t="s">
        <v>16</v>
      </c>
      <c r="I932" t="s">
        <v>16</v>
      </c>
      <c r="J932" t="s">
        <v>69</v>
      </c>
      <c r="K932">
        <v>31.683</v>
      </c>
      <c r="L932">
        <v>20</v>
      </c>
      <c r="M932" t="s">
        <v>14</v>
      </c>
      <c r="N932">
        <v>10</v>
      </c>
      <c r="O932" t="s">
        <v>14</v>
      </c>
      <c r="P932">
        <v>1</v>
      </c>
      <c r="Q932" s="1">
        <v>3.15</v>
      </c>
      <c r="R932" s="1">
        <v>2.1</v>
      </c>
      <c r="S932" s="1">
        <v>2.625</v>
      </c>
      <c r="T932" s="1">
        <v>2.1</v>
      </c>
    </row>
    <row r="933" spans="1:20" hidden="1" x14ac:dyDescent="0.35">
      <c r="A933" t="s">
        <v>953</v>
      </c>
      <c r="B933" t="s">
        <v>10</v>
      </c>
      <c r="C933" t="s">
        <v>68</v>
      </c>
      <c r="D933" t="s">
        <v>3615</v>
      </c>
      <c r="E933" t="s">
        <v>3612</v>
      </c>
      <c r="F933">
        <v>44564</v>
      </c>
      <c r="G933">
        <v>44586</v>
      </c>
      <c r="H933" t="s">
        <v>16</v>
      </c>
      <c r="I933" t="s">
        <v>16</v>
      </c>
      <c r="J933" t="s">
        <v>69</v>
      </c>
      <c r="K933">
        <v>31.613</v>
      </c>
      <c r="L933">
        <v>20</v>
      </c>
      <c r="M933" t="s">
        <v>14</v>
      </c>
      <c r="N933">
        <v>10</v>
      </c>
      <c r="O933" t="s">
        <v>14</v>
      </c>
      <c r="P933">
        <v>1</v>
      </c>
      <c r="Q933" s="1">
        <v>3.3</v>
      </c>
      <c r="R933" s="1">
        <v>2.2000000000000002</v>
      </c>
      <c r="S933" s="1">
        <v>2.75</v>
      </c>
      <c r="T933" s="1">
        <v>2.2000000000000002</v>
      </c>
    </row>
    <row r="934" spans="1:20" hidden="1" x14ac:dyDescent="0.35">
      <c r="A934" t="s">
        <v>954</v>
      </c>
      <c r="B934" t="s">
        <v>10</v>
      </c>
      <c r="C934" t="s">
        <v>68</v>
      </c>
      <c r="D934" t="s">
        <v>3620</v>
      </c>
      <c r="E934" t="s">
        <v>3614</v>
      </c>
      <c r="F934">
        <v>44564</v>
      </c>
      <c r="G934">
        <v>44586</v>
      </c>
      <c r="H934" t="s">
        <v>16</v>
      </c>
      <c r="I934" t="s">
        <v>16</v>
      </c>
      <c r="J934" t="s">
        <v>69</v>
      </c>
      <c r="K934">
        <v>33.615200000000002</v>
      </c>
      <c r="L934">
        <v>20</v>
      </c>
      <c r="M934" t="s">
        <v>14</v>
      </c>
      <c r="N934">
        <v>10</v>
      </c>
      <c r="O934" t="s">
        <v>14</v>
      </c>
      <c r="P934">
        <v>1</v>
      </c>
      <c r="Q934" s="1">
        <v>3.3</v>
      </c>
      <c r="R934" s="1">
        <v>2.2000000000000002</v>
      </c>
      <c r="S934" s="1">
        <v>2.75</v>
      </c>
      <c r="T934" s="1">
        <v>2.2000000000000002</v>
      </c>
    </row>
    <row r="935" spans="1:20" hidden="1" x14ac:dyDescent="0.35">
      <c r="A935" t="s">
        <v>955</v>
      </c>
      <c r="B935" t="s">
        <v>10</v>
      </c>
      <c r="C935" t="s">
        <v>68</v>
      </c>
      <c r="D935" t="s">
        <v>3616</v>
      </c>
      <c r="E935" t="s">
        <v>3618</v>
      </c>
      <c r="F935">
        <v>44571</v>
      </c>
      <c r="G935">
        <v>44594</v>
      </c>
      <c r="H935" t="s">
        <v>16</v>
      </c>
      <c r="I935" t="s">
        <v>12</v>
      </c>
      <c r="J935" t="s">
        <v>69</v>
      </c>
      <c r="K935">
        <v>31.651599999999998</v>
      </c>
      <c r="L935">
        <v>20</v>
      </c>
      <c r="M935" t="s">
        <v>14</v>
      </c>
      <c r="N935">
        <v>10</v>
      </c>
      <c r="O935" t="s">
        <v>14</v>
      </c>
      <c r="P935">
        <v>1</v>
      </c>
      <c r="Q935" s="1">
        <v>3.4499999999999997</v>
      </c>
      <c r="R935" s="1">
        <v>2.3000000000000003</v>
      </c>
      <c r="S935" s="1">
        <v>2.875</v>
      </c>
      <c r="T935" s="1">
        <v>2.3000000000000003</v>
      </c>
    </row>
    <row r="936" spans="1:20" hidden="1" x14ac:dyDescent="0.35">
      <c r="A936" t="s">
        <v>956</v>
      </c>
      <c r="B936" t="s">
        <v>10</v>
      </c>
      <c r="C936" t="s">
        <v>68</v>
      </c>
      <c r="D936" t="s">
        <v>3611</v>
      </c>
      <c r="E936" t="s">
        <v>3618</v>
      </c>
      <c r="F936">
        <v>44565</v>
      </c>
      <c r="G936">
        <v>44585</v>
      </c>
      <c r="H936" t="s">
        <v>16</v>
      </c>
      <c r="I936" t="s">
        <v>12</v>
      </c>
      <c r="J936" t="s">
        <v>69</v>
      </c>
      <c r="K936">
        <v>29.692599999999999</v>
      </c>
      <c r="L936">
        <v>20</v>
      </c>
      <c r="M936" t="s">
        <v>14</v>
      </c>
      <c r="N936">
        <v>10</v>
      </c>
      <c r="O936" t="s">
        <v>14</v>
      </c>
      <c r="P936">
        <v>1</v>
      </c>
      <c r="Q936" s="1">
        <v>3</v>
      </c>
      <c r="R936" s="1">
        <v>2</v>
      </c>
      <c r="S936" s="1">
        <v>2.5</v>
      </c>
      <c r="T936" s="1">
        <v>2</v>
      </c>
    </row>
    <row r="937" spans="1:20" hidden="1" x14ac:dyDescent="0.35">
      <c r="A937" t="s">
        <v>957</v>
      </c>
      <c r="B937" t="s">
        <v>10</v>
      </c>
      <c r="C937" t="s">
        <v>68</v>
      </c>
      <c r="D937" t="s">
        <v>3619</v>
      </c>
      <c r="E937" t="s">
        <v>3617</v>
      </c>
      <c r="F937">
        <v>44564</v>
      </c>
      <c r="G937">
        <v>44585</v>
      </c>
      <c r="H937" t="s">
        <v>16</v>
      </c>
      <c r="I937" t="s">
        <v>12</v>
      </c>
      <c r="J937" t="s">
        <v>69</v>
      </c>
      <c r="K937">
        <v>29.7104</v>
      </c>
      <c r="L937">
        <v>20</v>
      </c>
      <c r="M937" t="s">
        <v>14</v>
      </c>
      <c r="N937">
        <v>10</v>
      </c>
      <c r="O937" t="s">
        <v>14</v>
      </c>
      <c r="P937">
        <v>1</v>
      </c>
      <c r="Q937" s="1">
        <v>3.15</v>
      </c>
      <c r="R937" s="1">
        <v>2.1</v>
      </c>
      <c r="S937" s="1">
        <v>2.625</v>
      </c>
      <c r="T937" s="1">
        <v>2.1</v>
      </c>
    </row>
    <row r="938" spans="1:20" hidden="1" x14ac:dyDescent="0.35">
      <c r="A938" t="s">
        <v>958</v>
      </c>
      <c r="B938" t="s">
        <v>10</v>
      </c>
      <c r="C938" t="s">
        <v>68</v>
      </c>
      <c r="D938" t="s">
        <v>3615</v>
      </c>
      <c r="E938" t="s">
        <v>3618</v>
      </c>
      <c r="F938">
        <v>44564</v>
      </c>
      <c r="G938">
        <v>44586</v>
      </c>
      <c r="H938" t="s">
        <v>16</v>
      </c>
      <c r="I938" t="s">
        <v>16</v>
      </c>
      <c r="J938" t="s">
        <v>69</v>
      </c>
      <c r="K938">
        <v>33.624600000000001</v>
      </c>
      <c r="L938">
        <v>20</v>
      </c>
      <c r="M938" t="s">
        <v>14</v>
      </c>
      <c r="N938">
        <v>10</v>
      </c>
      <c r="O938" t="s">
        <v>14</v>
      </c>
      <c r="P938">
        <v>1</v>
      </c>
      <c r="Q938" s="1">
        <v>3.3</v>
      </c>
      <c r="R938" s="1">
        <v>2.2000000000000002</v>
      </c>
      <c r="S938" s="1">
        <v>2.75</v>
      </c>
      <c r="T938" s="1">
        <v>2.2000000000000002</v>
      </c>
    </row>
    <row r="939" spans="1:20" hidden="1" x14ac:dyDescent="0.35">
      <c r="A939" t="s">
        <v>959</v>
      </c>
      <c r="B939" t="s">
        <v>10</v>
      </c>
      <c r="C939" t="s">
        <v>68</v>
      </c>
      <c r="D939" t="s">
        <v>3615</v>
      </c>
      <c r="E939" t="s">
        <v>3612</v>
      </c>
      <c r="F939">
        <v>44564</v>
      </c>
      <c r="G939">
        <v>44587</v>
      </c>
      <c r="H939" t="s">
        <v>16</v>
      </c>
      <c r="I939" t="s">
        <v>12</v>
      </c>
      <c r="J939" t="s">
        <v>69</v>
      </c>
      <c r="K939">
        <v>31.729800000000001</v>
      </c>
      <c r="L939">
        <v>20</v>
      </c>
      <c r="M939" t="s">
        <v>14</v>
      </c>
      <c r="N939">
        <v>10</v>
      </c>
      <c r="O939" t="s">
        <v>14</v>
      </c>
      <c r="P939">
        <v>1</v>
      </c>
      <c r="Q939" s="1">
        <v>3.4499999999999997</v>
      </c>
      <c r="R939" s="1">
        <v>2.3000000000000003</v>
      </c>
      <c r="S939" s="1">
        <v>2.875</v>
      </c>
      <c r="T939" s="1">
        <v>2.3000000000000003</v>
      </c>
    </row>
    <row r="940" spans="1:20" hidden="1" x14ac:dyDescent="0.35">
      <c r="A940" t="s">
        <v>960</v>
      </c>
      <c r="B940" t="s">
        <v>10</v>
      </c>
      <c r="C940" t="s">
        <v>68</v>
      </c>
      <c r="D940" t="s">
        <v>3619</v>
      </c>
      <c r="E940" t="s">
        <v>3612</v>
      </c>
      <c r="F940">
        <v>44564</v>
      </c>
      <c r="G940">
        <v>44580</v>
      </c>
      <c r="H940" t="s">
        <v>16</v>
      </c>
      <c r="I940" t="s">
        <v>16</v>
      </c>
      <c r="J940" t="s">
        <v>13</v>
      </c>
      <c r="K940">
        <v>33.672400000000003</v>
      </c>
      <c r="L940">
        <v>600</v>
      </c>
      <c r="M940" t="s">
        <v>14</v>
      </c>
      <c r="N940">
        <v>300</v>
      </c>
      <c r="O940" t="s">
        <v>14</v>
      </c>
      <c r="P940">
        <v>1</v>
      </c>
      <c r="Q940" s="1">
        <v>2.4</v>
      </c>
      <c r="R940" s="1">
        <v>1.6</v>
      </c>
      <c r="S940" s="1">
        <v>2</v>
      </c>
      <c r="T940" s="1">
        <v>1.6</v>
      </c>
    </row>
    <row r="941" spans="1:20" hidden="1" x14ac:dyDescent="0.35">
      <c r="A941" t="s">
        <v>961</v>
      </c>
      <c r="B941" t="s">
        <v>10</v>
      </c>
      <c r="C941" t="s">
        <v>68</v>
      </c>
      <c r="D941" t="s">
        <v>3619</v>
      </c>
      <c r="E941" t="s">
        <v>3614</v>
      </c>
      <c r="F941">
        <v>44564</v>
      </c>
      <c r="G941">
        <v>44585</v>
      </c>
      <c r="H941" t="s">
        <v>16</v>
      </c>
      <c r="I941" t="s">
        <v>16</v>
      </c>
      <c r="J941" t="s">
        <v>13</v>
      </c>
      <c r="K941">
        <v>31.683</v>
      </c>
      <c r="L941">
        <v>600</v>
      </c>
      <c r="M941" t="s">
        <v>14</v>
      </c>
      <c r="N941">
        <v>300</v>
      </c>
      <c r="O941" t="s">
        <v>14</v>
      </c>
      <c r="P941">
        <v>1</v>
      </c>
      <c r="Q941" s="1">
        <v>3.15</v>
      </c>
      <c r="R941" s="1">
        <v>2.1</v>
      </c>
      <c r="S941" s="1">
        <v>2.625</v>
      </c>
      <c r="T941" s="1">
        <v>2.1</v>
      </c>
    </row>
    <row r="942" spans="1:20" hidden="1" x14ac:dyDescent="0.35">
      <c r="A942" t="s">
        <v>962</v>
      </c>
      <c r="B942" t="s">
        <v>10</v>
      </c>
      <c r="C942" t="s">
        <v>68</v>
      </c>
      <c r="D942" t="s">
        <v>3615</v>
      </c>
      <c r="E942" t="s">
        <v>3613</v>
      </c>
      <c r="F942">
        <v>44564</v>
      </c>
      <c r="G942">
        <v>44586</v>
      </c>
      <c r="H942" t="s">
        <v>16</v>
      </c>
      <c r="I942" t="s">
        <v>16</v>
      </c>
      <c r="J942" t="s">
        <v>13</v>
      </c>
      <c r="K942">
        <v>31.613</v>
      </c>
      <c r="L942">
        <v>600</v>
      </c>
      <c r="M942" t="s">
        <v>14</v>
      </c>
      <c r="N942">
        <v>300</v>
      </c>
      <c r="O942" t="s">
        <v>14</v>
      </c>
      <c r="P942">
        <v>1</v>
      </c>
      <c r="Q942" s="1">
        <v>3.3</v>
      </c>
      <c r="R942" s="1">
        <v>2.2000000000000002</v>
      </c>
      <c r="S942" s="1">
        <v>2.75</v>
      </c>
      <c r="T942" s="1">
        <v>2.2000000000000002</v>
      </c>
    </row>
    <row r="943" spans="1:20" hidden="1" x14ac:dyDescent="0.35">
      <c r="A943" t="s">
        <v>963</v>
      </c>
      <c r="B943" t="s">
        <v>10</v>
      </c>
      <c r="C943" t="s">
        <v>68</v>
      </c>
      <c r="D943" t="s">
        <v>3619</v>
      </c>
      <c r="E943" t="s">
        <v>3613</v>
      </c>
      <c r="F943">
        <v>44564</v>
      </c>
      <c r="G943">
        <v>44586</v>
      </c>
      <c r="H943" t="s">
        <v>16</v>
      </c>
      <c r="I943" t="s">
        <v>12</v>
      </c>
      <c r="J943" t="s">
        <v>13</v>
      </c>
      <c r="K943">
        <v>33.615200000000002</v>
      </c>
      <c r="L943">
        <v>600</v>
      </c>
      <c r="M943" t="s">
        <v>14</v>
      </c>
      <c r="N943">
        <v>300</v>
      </c>
      <c r="O943" t="s">
        <v>14</v>
      </c>
      <c r="P943">
        <v>1</v>
      </c>
      <c r="Q943" s="1">
        <v>3.3</v>
      </c>
      <c r="R943" s="1">
        <v>2.2000000000000002</v>
      </c>
      <c r="S943" s="1">
        <v>2.75</v>
      </c>
      <c r="T943" s="1">
        <v>2.2000000000000002</v>
      </c>
    </row>
    <row r="944" spans="1:20" hidden="1" x14ac:dyDescent="0.35">
      <c r="A944" t="s">
        <v>964</v>
      </c>
      <c r="B944" t="s">
        <v>10</v>
      </c>
      <c r="C944" t="s">
        <v>68</v>
      </c>
      <c r="D944" t="s">
        <v>3615</v>
      </c>
      <c r="E944" t="s">
        <v>3617</v>
      </c>
      <c r="F944">
        <v>44571</v>
      </c>
      <c r="G944">
        <v>44594</v>
      </c>
      <c r="H944" t="s">
        <v>16</v>
      </c>
      <c r="I944" t="s">
        <v>16</v>
      </c>
      <c r="J944" t="s">
        <v>13</v>
      </c>
      <c r="K944">
        <v>31.651599999999998</v>
      </c>
      <c r="L944">
        <v>600</v>
      </c>
      <c r="M944" t="s">
        <v>14</v>
      </c>
      <c r="N944">
        <v>300</v>
      </c>
      <c r="O944" t="s">
        <v>14</v>
      </c>
      <c r="P944">
        <v>1</v>
      </c>
      <c r="Q944" s="1">
        <v>3.4499999999999997</v>
      </c>
      <c r="R944" s="1">
        <v>2.3000000000000003</v>
      </c>
      <c r="S944" s="1">
        <v>2.875</v>
      </c>
      <c r="T944" s="1">
        <v>2.3000000000000003</v>
      </c>
    </row>
    <row r="945" spans="1:20" hidden="1" x14ac:dyDescent="0.35">
      <c r="A945" t="s">
        <v>965</v>
      </c>
      <c r="B945" t="s">
        <v>10</v>
      </c>
      <c r="C945" t="s">
        <v>68</v>
      </c>
      <c r="D945" t="s">
        <v>3619</v>
      </c>
      <c r="E945" t="s">
        <v>3612</v>
      </c>
      <c r="F945">
        <v>44565</v>
      </c>
      <c r="G945">
        <v>44585</v>
      </c>
      <c r="H945" t="s">
        <v>16</v>
      </c>
      <c r="I945" t="s">
        <v>16</v>
      </c>
      <c r="J945" t="s">
        <v>13</v>
      </c>
      <c r="K945">
        <v>29.692599999999999</v>
      </c>
      <c r="L945">
        <v>600</v>
      </c>
      <c r="M945" t="s">
        <v>14</v>
      </c>
      <c r="N945">
        <v>300</v>
      </c>
      <c r="O945" t="s">
        <v>14</v>
      </c>
      <c r="P945">
        <v>1</v>
      </c>
      <c r="Q945" s="1">
        <v>3</v>
      </c>
      <c r="R945" s="1">
        <v>2</v>
      </c>
      <c r="S945" s="1">
        <v>2.5</v>
      </c>
      <c r="T945" s="1">
        <v>2</v>
      </c>
    </row>
    <row r="946" spans="1:20" hidden="1" x14ac:dyDescent="0.35">
      <c r="A946" t="s">
        <v>966</v>
      </c>
      <c r="B946" t="s">
        <v>10</v>
      </c>
      <c r="C946" t="s">
        <v>68</v>
      </c>
      <c r="D946" t="s">
        <v>3620</v>
      </c>
      <c r="E946" t="s">
        <v>3613</v>
      </c>
      <c r="F946">
        <v>44564</v>
      </c>
      <c r="G946">
        <v>44585</v>
      </c>
      <c r="H946" t="s">
        <v>16</v>
      </c>
      <c r="I946" t="s">
        <v>16</v>
      </c>
      <c r="J946" t="s">
        <v>13</v>
      </c>
      <c r="K946">
        <v>29.7104</v>
      </c>
      <c r="L946">
        <v>600</v>
      </c>
      <c r="M946" t="s">
        <v>14</v>
      </c>
      <c r="N946">
        <v>300</v>
      </c>
      <c r="O946" t="s">
        <v>14</v>
      </c>
      <c r="P946">
        <v>1</v>
      </c>
      <c r="Q946" s="1">
        <v>3.15</v>
      </c>
      <c r="R946" s="1">
        <v>2.1</v>
      </c>
      <c r="S946" s="1">
        <v>2.625</v>
      </c>
      <c r="T946" s="1">
        <v>2.1</v>
      </c>
    </row>
    <row r="947" spans="1:20" hidden="1" x14ac:dyDescent="0.35">
      <c r="A947" t="s">
        <v>967</v>
      </c>
      <c r="B947" t="s">
        <v>10</v>
      </c>
      <c r="C947" t="s">
        <v>68</v>
      </c>
      <c r="D947" t="s">
        <v>3611</v>
      </c>
      <c r="E947" t="s">
        <v>3613</v>
      </c>
      <c r="F947">
        <v>44564</v>
      </c>
      <c r="G947">
        <v>44586</v>
      </c>
      <c r="H947" t="s">
        <v>16</v>
      </c>
      <c r="I947" t="s">
        <v>16</v>
      </c>
      <c r="J947" t="s">
        <v>13</v>
      </c>
      <c r="K947">
        <v>33.624600000000001</v>
      </c>
      <c r="L947">
        <v>600</v>
      </c>
      <c r="M947" t="s">
        <v>14</v>
      </c>
      <c r="N947">
        <v>300</v>
      </c>
      <c r="O947" t="s">
        <v>14</v>
      </c>
      <c r="P947">
        <v>1</v>
      </c>
      <c r="Q947" s="1">
        <v>3.3</v>
      </c>
      <c r="R947" s="1">
        <v>2.2000000000000002</v>
      </c>
      <c r="S947" s="1">
        <v>2.75</v>
      </c>
      <c r="T947" s="1">
        <v>2.2000000000000002</v>
      </c>
    </row>
    <row r="948" spans="1:20" hidden="1" x14ac:dyDescent="0.35">
      <c r="A948" t="s">
        <v>968</v>
      </c>
      <c r="B948" t="s">
        <v>10</v>
      </c>
      <c r="C948" t="s">
        <v>68</v>
      </c>
      <c r="D948" t="s">
        <v>3615</v>
      </c>
      <c r="E948" t="s">
        <v>3612</v>
      </c>
      <c r="F948">
        <v>44564</v>
      </c>
      <c r="G948">
        <v>44587</v>
      </c>
      <c r="H948" t="s">
        <v>16</v>
      </c>
      <c r="I948" t="s">
        <v>16</v>
      </c>
      <c r="J948" t="s">
        <v>13</v>
      </c>
      <c r="K948">
        <v>31.729800000000001</v>
      </c>
      <c r="L948">
        <v>600</v>
      </c>
      <c r="M948" t="s">
        <v>14</v>
      </c>
      <c r="N948">
        <v>300</v>
      </c>
      <c r="O948" t="s">
        <v>14</v>
      </c>
      <c r="P948">
        <v>1</v>
      </c>
      <c r="Q948" s="1">
        <v>3.4499999999999997</v>
      </c>
      <c r="R948" s="1">
        <v>2.3000000000000003</v>
      </c>
      <c r="S948" s="1">
        <v>2.875</v>
      </c>
      <c r="T948" s="1">
        <v>2.3000000000000003</v>
      </c>
    </row>
    <row r="949" spans="1:20" hidden="1" x14ac:dyDescent="0.35">
      <c r="A949" t="s">
        <v>969</v>
      </c>
      <c r="B949" t="s">
        <v>10</v>
      </c>
      <c r="C949" t="s">
        <v>68</v>
      </c>
      <c r="D949" t="s">
        <v>3615</v>
      </c>
      <c r="E949" t="s">
        <v>3614</v>
      </c>
      <c r="F949">
        <v>44568</v>
      </c>
      <c r="G949">
        <v>44594</v>
      </c>
      <c r="H949" t="s">
        <v>16</v>
      </c>
      <c r="I949" t="s">
        <v>16</v>
      </c>
      <c r="J949" t="s">
        <v>13</v>
      </c>
      <c r="K949">
        <v>29.763999999999999</v>
      </c>
      <c r="L949">
        <v>600</v>
      </c>
      <c r="M949" t="s">
        <v>14</v>
      </c>
      <c r="N949">
        <v>300</v>
      </c>
      <c r="O949" t="s">
        <v>14</v>
      </c>
      <c r="P949">
        <v>1</v>
      </c>
      <c r="Q949" s="1">
        <v>3.9</v>
      </c>
      <c r="R949" s="1">
        <v>2.6</v>
      </c>
      <c r="S949" s="1">
        <v>3.25</v>
      </c>
      <c r="T949" s="1">
        <v>2.6</v>
      </c>
    </row>
    <row r="950" spans="1:20" hidden="1" x14ac:dyDescent="0.35">
      <c r="A950" t="s">
        <v>970</v>
      </c>
      <c r="B950" t="s">
        <v>10</v>
      </c>
      <c r="C950" t="s">
        <v>68</v>
      </c>
      <c r="D950" t="s">
        <v>3611</v>
      </c>
      <c r="E950" t="s">
        <v>3613</v>
      </c>
      <c r="F950">
        <v>44565</v>
      </c>
      <c r="G950">
        <v>44596</v>
      </c>
      <c r="H950" t="s">
        <v>16</v>
      </c>
      <c r="I950" t="s">
        <v>16</v>
      </c>
      <c r="J950" t="s">
        <v>13</v>
      </c>
      <c r="K950">
        <v>31.648599999999998</v>
      </c>
      <c r="L950">
        <v>600</v>
      </c>
      <c r="M950" t="s">
        <v>14</v>
      </c>
      <c r="N950">
        <v>300</v>
      </c>
      <c r="O950" t="s">
        <v>14</v>
      </c>
      <c r="P950">
        <v>1</v>
      </c>
      <c r="Q950" s="1">
        <v>4.6499999999999995</v>
      </c>
      <c r="R950" s="1">
        <v>3.1</v>
      </c>
      <c r="S950" s="1">
        <v>3.875</v>
      </c>
      <c r="T950" s="1">
        <v>3.1</v>
      </c>
    </row>
    <row r="951" spans="1:20" hidden="1" x14ac:dyDescent="0.35">
      <c r="A951" t="s">
        <v>971</v>
      </c>
      <c r="B951" t="s">
        <v>10</v>
      </c>
      <c r="C951" t="s">
        <v>68</v>
      </c>
      <c r="D951" t="s">
        <v>3616</v>
      </c>
      <c r="E951" t="s">
        <v>3613</v>
      </c>
      <c r="F951">
        <v>44564</v>
      </c>
      <c r="G951">
        <v>44595</v>
      </c>
      <c r="H951" t="s">
        <v>16</v>
      </c>
      <c r="I951" t="s">
        <v>16</v>
      </c>
      <c r="J951" t="s">
        <v>13</v>
      </c>
      <c r="K951">
        <v>29.664400000000001</v>
      </c>
      <c r="L951">
        <v>600</v>
      </c>
      <c r="M951" t="s">
        <v>14</v>
      </c>
      <c r="N951">
        <v>300</v>
      </c>
      <c r="O951" t="s">
        <v>14</v>
      </c>
      <c r="P951">
        <v>1</v>
      </c>
      <c r="Q951" s="1">
        <v>4.6499999999999995</v>
      </c>
      <c r="R951" s="1">
        <v>3.1</v>
      </c>
      <c r="S951" s="1">
        <v>3.875</v>
      </c>
      <c r="T951" s="1">
        <v>3.1</v>
      </c>
    </row>
    <row r="952" spans="1:20" hidden="1" x14ac:dyDescent="0.35">
      <c r="A952" t="s">
        <v>972</v>
      </c>
      <c r="B952" t="s">
        <v>10</v>
      </c>
      <c r="C952" t="s">
        <v>68</v>
      </c>
      <c r="D952" t="s">
        <v>3615</v>
      </c>
      <c r="E952" t="s">
        <v>3617</v>
      </c>
      <c r="F952">
        <v>44571</v>
      </c>
      <c r="G952">
        <v>44596</v>
      </c>
      <c r="H952" t="s">
        <v>16</v>
      </c>
      <c r="I952" t="s">
        <v>16</v>
      </c>
      <c r="J952" t="s">
        <v>13</v>
      </c>
      <c r="K952">
        <v>29.688400000000001</v>
      </c>
      <c r="L952">
        <v>600</v>
      </c>
      <c r="M952" t="s">
        <v>14</v>
      </c>
      <c r="N952">
        <v>300</v>
      </c>
      <c r="O952" t="s">
        <v>14</v>
      </c>
      <c r="P952">
        <v>1</v>
      </c>
      <c r="Q952" s="1">
        <v>3.75</v>
      </c>
      <c r="R952" s="1">
        <v>2.5</v>
      </c>
      <c r="S952" s="1">
        <v>3.125</v>
      </c>
      <c r="T952" s="1">
        <v>2.5</v>
      </c>
    </row>
    <row r="953" spans="1:20" hidden="1" x14ac:dyDescent="0.35">
      <c r="A953" t="s">
        <v>973</v>
      </c>
      <c r="B953" t="s">
        <v>10</v>
      </c>
      <c r="C953" t="s">
        <v>68</v>
      </c>
      <c r="D953" t="s">
        <v>3615</v>
      </c>
      <c r="E953" t="s">
        <v>3614</v>
      </c>
      <c r="F953">
        <v>44564</v>
      </c>
      <c r="G953">
        <v>44595</v>
      </c>
      <c r="H953" t="s">
        <v>16</v>
      </c>
      <c r="I953" t="s">
        <v>16</v>
      </c>
      <c r="J953" t="s">
        <v>13</v>
      </c>
      <c r="K953">
        <v>33.658799999999999</v>
      </c>
      <c r="L953">
        <v>600</v>
      </c>
      <c r="M953" t="s">
        <v>14</v>
      </c>
      <c r="N953">
        <v>300</v>
      </c>
      <c r="O953" t="s">
        <v>14</v>
      </c>
      <c r="P953">
        <v>1</v>
      </c>
      <c r="Q953" s="1">
        <v>4.6499999999999995</v>
      </c>
      <c r="R953" s="1">
        <v>3.1</v>
      </c>
      <c r="S953" s="1">
        <v>3.875</v>
      </c>
      <c r="T953" s="1">
        <v>3.1</v>
      </c>
    </row>
    <row r="954" spans="1:20" hidden="1" x14ac:dyDescent="0.35">
      <c r="A954" t="s">
        <v>974</v>
      </c>
      <c r="B954" t="s">
        <v>10</v>
      </c>
      <c r="C954" t="s">
        <v>68</v>
      </c>
      <c r="D954" t="s">
        <v>3616</v>
      </c>
      <c r="E954" t="s">
        <v>3617</v>
      </c>
      <c r="F954">
        <v>44571</v>
      </c>
      <c r="G954">
        <v>44595</v>
      </c>
      <c r="H954" t="s">
        <v>16</v>
      </c>
      <c r="I954" t="s">
        <v>16</v>
      </c>
      <c r="J954" t="s">
        <v>13</v>
      </c>
      <c r="K954">
        <v>33.665599999999998</v>
      </c>
      <c r="L954">
        <v>600</v>
      </c>
      <c r="M954" t="s">
        <v>14</v>
      </c>
      <c r="N954">
        <v>300</v>
      </c>
      <c r="O954" t="s">
        <v>14</v>
      </c>
      <c r="P954">
        <v>1</v>
      </c>
      <c r="Q954" s="1">
        <v>3.5999999999999996</v>
      </c>
      <c r="R954" s="1">
        <v>2.4000000000000004</v>
      </c>
      <c r="S954" s="1">
        <v>3</v>
      </c>
      <c r="T954" s="1">
        <v>2.4000000000000004</v>
      </c>
    </row>
    <row r="955" spans="1:20" hidden="1" x14ac:dyDescent="0.35">
      <c r="A955" t="s">
        <v>975</v>
      </c>
      <c r="B955" t="s">
        <v>10</v>
      </c>
      <c r="C955" t="s">
        <v>68</v>
      </c>
      <c r="D955" t="s">
        <v>3619</v>
      </c>
      <c r="E955" t="s">
        <v>3614</v>
      </c>
      <c r="F955">
        <v>44571</v>
      </c>
      <c r="G955">
        <v>44594</v>
      </c>
      <c r="H955" t="s">
        <v>16</v>
      </c>
      <c r="I955" t="s">
        <v>16</v>
      </c>
      <c r="J955" t="s">
        <v>13</v>
      </c>
      <c r="K955">
        <v>31.636199999999999</v>
      </c>
      <c r="L955">
        <v>600</v>
      </c>
      <c r="M955" t="s">
        <v>14</v>
      </c>
      <c r="N955">
        <v>300</v>
      </c>
      <c r="O955" t="s">
        <v>14</v>
      </c>
      <c r="P955">
        <v>1</v>
      </c>
      <c r="Q955" s="1">
        <v>3.4499999999999997</v>
      </c>
      <c r="R955" s="1">
        <v>2.3000000000000003</v>
      </c>
      <c r="S955" s="1">
        <v>2.875</v>
      </c>
      <c r="T955" s="1">
        <v>2.3000000000000003</v>
      </c>
    </row>
    <row r="956" spans="1:20" hidden="1" x14ac:dyDescent="0.35">
      <c r="A956" t="s">
        <v>976</v>
      </c>
      <c r="B956" t="s">
        <v>10</v>
      </c>
      <c r="C956" t="s">
        <v>68</v>
      </c>
      <c r="D956" t="s">
        <v>3616</v>
      </c>
      <c r="E956" t="s">
        <v>3612</v>
      </c>
      <c r="F956">
        <v>44571</v>
      </c>
      <c r="G956">
        <v>44594</v>
      </c>
      <c r="H956" t="s">
        <v>16</v>
      </c>
      <c r="I956" t="s">
        <v>16</v>
      </c>
      <c r="J956" t="s">
        <v>13</v>
      </c>
      <c r="K956">
        <v>29.7408</v>
      </c>
      <c r="L956">
        <v>600</v>
      </c>
      <c r="M956" t="s">
        <v>14</v>
      </c>
      <c r="N956">
        <v>300</v>
      </c>
      <c r="O956" t="s">
        <v>14</v>
      </c>
      <c r="P956">
        <v>1</v>
      </c>
      <c r="Q956" s="1">
        <v>3.4499999999999997</v>
      </c>
      <c r="R956" s="1">
        <v>2.3000000000000003</v>
      </c>
      <c r="S956" s="1">
        <v>2.875</v>
      </c>
      <c r="T956" s="1">
        <v>2.3000000000000003</v>
      </c>
    </row>
    <row r="957" spans="1:20" hidden="1" x14ac:dyDescent="0.35">
      <c r="A957" t="s">
        <v>977</v>
      </c>
      <c r="B957" t="s">
        <v>10</v>
      </c>
      <c r="C957" t="s">
        <v>68</v>
      </c>
      <c r="D957" t="s">
        <v>3611</v>
      </c>
      <c r="E957" t="s">
        <v>3612</v>
      </c>
      <c r="F957">
        <v>44571</v>
      </c>
      <c r="G957">
        <v>44589</v>
      </c>
      <c r="H957" t="s">
        <v>16</v>
      </c>
      <c r="I957" t="s">
        <v>16</v>
      </c>
      <c r="J957" t="s">
        <v>13</v>
      </c>
      <c r="K957">
        <v>29.732800000000001</v>
      </c>
      <c r="L957">
        <v>600</v>
      </c>
      <c r="M957" t="s">
        <v>14</v>
      </c>
      <c r="N957">
        <v>300</v>
      </c>
      <c r="O957" t="s">
        <v>14</v>
      </c>
      <c r="P957">
        <v>1</v>
      </c>
      <c r="Q957" s="1">
        <v>2.6999999999999997</v>
      </c>
      <c r="R957" s="1">
        <v>1.8</v>
      </c>
      <c r="S957" s="1">
        <v>2.25</v>
      </c>
      <c r="T957" s="1">
        <v>1.8</v>
      </c>
    </row>
    <row r="958" spans="1:20" hidden="1" x14ac:dyDescent="0.35">
      <c r="A958" t="s">
        <v>978</v>
      </c>
      <c r="B958" t="s">
        <v>10</v>
      </c>
      <c r="C958" t="s">
        <v>68</v>
      </c>
      <c r="D958" t="s">
        <v>3615</v>
      </c>
      <c r="E958" t="s">
        <v>3614</v>
      </c>
      <c r="F958">
        <v>44568</v>
      </c>
      <c r="G958">
        <v>44594</v>
      </c>
      <c r="H958" t="s">
        <v>16</v>
      </c>
      <c r="I958" t="s">
        <v>16</v>
      </c>
      <c r="J958" t="s">
        <v>13</v>
      </c>
      <c r="K958">
        <v>29.750399999999999</v>
      </c>
      <c r="L958">
        <v>600</v>
      </c>
      <c r="M958" t="s">
        <v>14</v>
      </c>
      <c r="N958">
        <v>300</v>
      </c>
      <c r="O958" t="s">
        <v>14</v>
      </c>
      <c r="P958">
        <v>1</v>
      </c>
      <c r="Q958" s="1">
        <v>3.9</v>
      </c>
      <c r="R958" s="1">
        <v>2.6</v>
      </c>
      <c r="S958" s="1">
        <v>3.25</v>
      </c>
      <c r="T958" s="1">
        <v>2.6</v>
      </c>
    </row>
    <row r="959" spans="1:20" hidden="1" x14ac:dyDescent="0.35">
      <c r="A959" t="s">
        <v>979</v>
      </c>
      <c r="B959" t="s">
        <v>10</v>
      </c>
      <c r="C959" t="s">
        <v>68</v>
      </c>
      <c r="D959" t="s">
        <v>3615</v>
      </c>
      <c r="E959" t="s">
        <v>3613</v>
      </c>
      <c r="F959">
        <v>44568</v>
      </c>
      <c r="G959">
        <v>44589</v>
      </c>
      <c r="H959" t="s">
        <v>16</v>
      </c>
      <c r="I959" t="s">
        <v>16</v>
      </c>
      <c r="J959" t="s">
        <v>13</v>
      </c>
      <c r="K959">
        <v>29.566400000000002</v>
      </c>
      <c r="L959">
        <v>600</v>
      </c>
      <c r="M959" t="s">
        <v>14</v>
      </c>
      <c r="N959">
        <v>300</v>
      </c>
      <c r="O959" t="s">
        <v>14</v>
      </c>
      <c r="P959">
        <v>1</v>
      </c>
      <c r="Q959" s="1">
        <v>3.15</v>
      </c>
      <c r="R959" s="1">
        <v>2.1</v>
      </c>
      <c r="S959" s="1">
        <v>2.625</v>
      </c>
      <c r="T959" s="1">
        <v>2.1</v>
      </c>
    </row>
    <row r="960" spans="1:20" hidden="1" x14ac:dyDescent="0.35">
      <c r="A960" t="s">
        <v>980</v>
      </c>
      <c r="B960" t="s">
        <v>10</v>
      </c>
      <c r="C960" t="s">
        <v>68</v>
      </c>
      <c r="D960" t="s">
        <v>3615</v>
      </c>
      <c r="E960" t="s">
        <v>3614</v>
      </c>
      <c r="F960">
        <v>44568</v>
      </c>
      <c r="G960">
        <v>44596</v>
      </c>
      <c r="H960" t="s">
        <v>16</v>
      </c>
      <c r="I960" t="s">
        <v>16</v>
      </c>
      <c r="J960" t="s">
        <v>13</v>
      </c>
      <c r="K960">
        <v>29.693200000000001</v>
      </c>
      <c r="L960">
        <v>600</v>
      </c>
      <c r="M960" t="s">
        <v>14</v>
      </c>
      <c r="N960">
        <v>300</v>
      </c>
      <c r="O960" t="s">
        <v>14</v>
      </c>
      <c r="P960">
        <v>1</v>
      </c>
      <c r="Q960" s="1">
        <v>4.2</v>
      </c>
      <c r="R960" s="1">
        <v>2.8000000000000003</v>
      </c>
      <c r="S960" s="1">
        <v>3.5</v>
      </c>
      <c r="T960" s="1">
        <v>2.8000000000000003</v>
      </c>
    </row>
    <row r="961" spans="1:20" hidden="1" x14ac:dyDescent="0.35">
      <c r="A961" t="s">
        <v>981</v>
      </c>
      <c r="B961" t="s">
        <v>10</v>
      </c>
      <c r="C961" t="s">
        <v>68</v>
      </c>
      <c r="D961" t="s">
        <v>3616</v>
      </c>
      <c r="E961" t="s">
        <v>3618</v>
      </c>
      <c r="F961">
        <v>44564</v>
      </c>
      <c r="G961">
        <v>44596</v>
      </c>
      <c r="H961" t="s">
        <v>16</v>
      </c>
      <c r="I961" t="s">
        <v>16</v>
      </c>
      <c r="J961" t="s">
        <v>13</v>
      </c>
      <c r="K961">
        <v>33.591999999999999</v>
      </c>
      <c r="L961">
        <v>600</v>
      </c>
      <c r="M961" t="s">
        <v>14</v>
      </c>
      <c r="N961">
        <v>300</v>
      </c>
      <c r="O961" t="s">
        <v>14</v>
      </c>
      <c r="P961">
        <v>1</v>
      </c>
      <c r="Q961" s="1">
        <v>4.8</v>
      </c>
      <c r="R961" s="1">
        <v>3.2</v>
      </c>
      <c r="S961" s="1">
        <v>4</v>
      </c>
      <c r="T961" s="1">
        <v>3.2</v>
      </c>
    </row>
    <row r="962" spans="1:20" hidden="1" x14ac:dyDescent="0.35">
      <c r="A962" t="s">
        <v>982</v>
      </c>
      <c r="B962" t="s">
        <v>10</v>
      </c>
      <c r="C962" t="s">
        <v>68</v>
      </c>
      <c r="D962" t="s">
        <v>3615</v>
      </c>
      <c r="E962" t="s">
        <v>3618</v>
      </c>
      <c r="F962">
        <v>44568</v>
      </c>
      <c r="G962">
        <v>44594</v>
      </c>
      <c r="H962" t="s">
        <v>16</v>
      </c>
      <c r="J962" t="s">
        <v>69</v>
      </c>
      <c r="K962">
        <v>29.763999999999999</v>
      </c>
      <c r="L962">
        <v>20</v>
      </c>
      <c r="M962" t="s">
        <v>14</v>
      </c>
      <c r="N962">
        <v>10</v>
      </c>
      <c r="O962" t="s">
        <v>14</v>
      </c>
      <c r="P962">
        <v>1</v>
      </c>
      <c r="Q962" s="1">
        <v>3.9</v>
      </c>
      <c r="R962" s="1">
        <v>2.6</v>
      </c>
      <c r="S962" s="1">
        <v>3.25</v>
      </c>
      <c r="T962" s="1">
        <v>2.6</v>
      </c>
    </row>
    <row r="963" spans="1:20" hidden="1" x14ac:dyDescent="0.35">
      <c r="A963" t="s">
        <v>983</v>
      </c>
      <c r="B963" t="s">
        <v>10</v>
      </c>
      <c r="C963" t="s">
        <v>68</v>
      </c>
      <c r="D963" t="s">
        <v>3619</v>
      </c>
      <c r="E963" t="s">
        <v>3612</v>
      </c>
      <c r="F963">
        <v>44565</v>
      </c>
      <c r="G963">
        <v>44596</v>
      </c>
      <c r="H963" t="s">
        <v>16</v>
      </c>
      <c r="I963" t="s">
        <v>12</v>
      </c>
      <c r="J963" t="s">
        <v>69</v>
      </c>
      <c r="K963">
        <v>31.648599999999998</v>
      </c>
      <c r="L963">
        <v>20</v>
      </c>
      <c r="M963" t="s">
        <v>14</v>
      </c>
      <c r="N963">
        <v>10</v>
      </c>
      <c r="O963" t="s">
        <v>14</v>
      </c>
      <c r="P963">
        <v>1</v>
      </c>
      <c r="Q963" s="1">
        <v>4.6499999999999995</v>
      </c>
      <c r="R963" s="1">
        <v>3.1</v>
      </c>
      <c r="S963" s="1">
        <v>3.875</v>
      </c>
      <c r="T963" s="1">
        <v>3.1</v>
      </c>
    </row>
    <row r="964" spans="1:20" hidden="1" x14ac:dyDescent="0.35">
      <c r="A964" t="s">
        <v>984</v>
      </c>
      <c r="B964" t="s">
        <v>10</v>
      </c>
      <c r="C964" t="s">
        <v>68</v>
      </c>
      <c r="D964" t="s">
        <v>3615</v>
      </c>
      <c r="E964" t="s">
        <v>3612</v>
      </c>
      <c r="F964">
        <v>44564</v>
      </c>
      <c r="G964">
        <v>44595</v>
      </c>
      <c r="H964" t="s">
        <v>16</v>
      </c>
      <c r="I964" t="s">
        <v>12</v>
      </c>
      <c r="J964" t="s">
        <v>69</v>
      </c>
      <c r="K964">
        <v>29.664400000000001</v>
      </c>
      <c r="L964">
        <v>20</v>
      </c>
      <c r="M964" t="s">
        <v>14</v>
      </c>
      <c r="N964">
        <v>10</v>
      </c>
      <c r="O964" t="s">
        <v>14</v>
      </c>
      <c r="P964">
        <v>1</v>
      </c>
      <c r="Q964" s="1">
        <v>4.6499999999999995</v>
      </c>
      <c r="R964" s="1">
        <v>3.1</v>
      </c>
      <c r="S964" s="1">
        <v>3.875</v>
      </c>
      <c r="T964" s="1">
        <v>3.1</v>
      </c>
    </row>
    <row r="965" spans="1:20" hidden="1" x14ac:dyDescent="0.35">
      <c r="A965" t="s">
        <v>985</v>
      </c>
      <c r="B965" t="s">
        <v>10</v>
      </c>
      <c r="C965" t="s">
        <v>68</v>
      </c>
      <c r="D965" t="s">
        <v>3619</v>
      </c>
      <c r="E965" t="s">
        <v>3618</v>
      </c>
      <c r="F965">
        <v>44571</v>
      </c>
      <c r="G965">
        <v>44596</v>
      </c>
      <c r="H965" t="s">
        <v>16</v>
      </c>
      <c r="I965" t="s">
        <v>12</v>
      </c>
      <c r="J965" t="s">
        <v>69</v>
      </c>
      <c r="K965">
        <v>29.688400000000001</v>
      </c>
      <c r="L965">
        <v>20</v>
      </c>
      <c r="M965" t="s">
        <v>14</v>
      </c>
      <c r="N965">
        <v>10</v>
      </c>
      <c r="O965" t="s">
        <v>14</v>
      </c>
      <c r="P965">
        <v>1</v>
      </c>
      <c r="Q965" s="1">
        <v>3.75</v>
      </c>
      <c r="R965" s="1">
        <v>2.5</v>
      </c>
      <c r="S965" s="1">
        <v>3.125</v>
      </c>
      <c r="T965" s="1">
        <v>2.5</v>
      </c>
    </row>
    <row r="966" spans="1:20" hidden="1" x14ac:dyDescent="0.35">
      <c r="A966" t="s">
        <v>986</v>
      </c>
      <c r="B966" t="s">
        <v>10</v>
      </c>
      <c r="C966" t="s">
        <v>68</v>
      </c>
      <c r="D966" t="s">
        <v>3611</v>
      </c>
      <c r="E966" t="s">
        <v>3613</v>
      </c>
      <c r="F966">
        <v>44564</v>
      </c>
      <c r="G966">
        <v>44595</v>
      </c>
      <c r="H966" t="s">
        <v>16</v>
      </c>
      <c r="I966" t="s">
        <v>12</v>
      </c>
      <c r="J966" t="s">
        <v>69</v>
      </c>
      <c r="K966">
        <v>33.658799999999999</v>
      </c>
      <c r="L966">
        <v>20</v>
      </c>
      <c r="M966" t="s">
        <v>14</v>
      </c>
      <c r="N966">
        <v>10</v>
      </c>
      <c r="O966" t="s">
        <v>14</v>
      </c>
      <c r="P966">
        <v>1</v>
      </c>
      <c r="Q966" s="1">
        <v>4.6499999999999995</v>
      </c>
      <c r="R966" s="1">
        <v>3.1</v>
      </c>
      <c r="S966" s="1">
        <v>3.875</v>
      </c>
      <c r="T966" s="1">
        <v>3.1</v>
      </c>
    </row>
    <row r="967" spans="1:20" hidden="1" x14ac:dyDescent="0.35">
      <c r="A967" t="s">
        <v>987</v>
      </c>
      <c r="B967" t="s">
        <v>10</v>
      </c>
      <c r="C967" t="s">
        <v>68</v>
      </c>
      <c r="D967" t="s">
        <v>3619</v>
      </c>
      <c r="E967" t="s">
        <v>3613</v>
      </c>
      <c r="F967">
        <v>44571</v>
      </c>
      <c r="G967">
        <v>44595</v>
      </c>
      <c r="H967" t="s">
        <v>16</v>
      </c>
      <c r="I967" t="s">
        <v>12</v>
      </c>
      <c r="J967" t="s">
        <v>69</v>
      </c>
      <c r="K967">
        <v>33.665599999999998</v>
      </c>
      <c r="L967">
        <v>20</v>
      </c>
      <c r="M967" t="s">
        <v>14</v>
      </c>
      <c r="N967">
        <v>10</v>
      </c>
      <c r="O967" t="s">
        <v>14</v>
      </c>
      <c r="P967">
        <v>1</v>
      </c>
      <c r="Q967" s="1">
        <v>3.5999999999999996</v>
      </c>
      <c r="R967" s="1">
        <v>2.4000000000000004</v>
      </c>
      <c r="S967" s="1">
        <v>3</v>
      </c>
      <c r="T967" s="1">
        <v>2.4000000000000004</v>
      </c>
    </row>
    <row r="968" spans="1:20" hidden="1" x14ac:dyDescent="0.35">
      <c r="A968" t="s">
        <v>988</v>
      </c>
      <c r="B968" t="s">
        <v>10</v>
      </c>
      <c r="C968" t="s">
        <v>68</v>
      </c>
      <c r="D968" t="s">
        <v>3611</v>
      </c>
      <c r="E968" t="s">
        <v>3613</v>
      </c>
      <c r="F968">
        <v>44571</v>
      </c>
      <c r="G968">
        <v>44594</v>
      </c>
      <c r="H968" t="s">
        <v>16</v>
      </c>
      <c r="I968" t="s">
        <v>12</v>
      </c>
      <c r="J968" t="s">
        <v>69</v>
      </c>
      <c r="K968">
        <v>31.636199999999999</v>
      </c>
      <c r="L968">
        <v>20</v>
      </c>
      <c r="M968" t="s">
        <v>14</v>
      </c>
      <c r="N968">
        <v>10</v>
      </c>
      <c r="O968" t="s">
        <v>14</v>
      </c>
      <c r="P968">
        <v>1</v>
      </c>
      <c r="Q968" s="1">
        <v>3.4499999999999997</v>
      </c>
      <c r="R968" s="1">
        <v>2.3000000000000003</v>
      </c>
      <c r="S968" s="1">
        <v>2.875</v>
      </c>
      <c r="T968" s="1">
        <v>2.3000000000000003</v>
      </c>
    </row>
    <row r="969" spans="1:20" hidden="1" x14ac:dyDescent="0.35">
      <c r="A969" t="s">
        <v>989</v>
      </c>
      <c r="B969" t="s">
        <v>10</v>
      </c>
      <c r="C969" t="s">
        <v>68</v>
      </c>
      <c r="D969" t="s">
        <v>3616</v>
      </c>
      <c r="E969" t="s">
        <v>3617</v>
      </c>
      <c r="F969">
        <v>44571</v>
      </c>
      <c r="G969">
        <v>44594</v>
      </c>
      <c r="H969" t="s">
        <v>16</v>
      </c>
      <c r="I969" t="s">
        <v>12</v>
      </c>
      <c r="J969" t="s">
        <v>69</v>
      </c>
      <c r="K969">
        <v>29.7408</v>
      </c>
      <c r="L969">
        <v>20</v>
      </c>
      <c r="M969" t="s">
        <v>14</v>
      </c>
      <c r="N969">
        <v>10</v>
      </c>
      <c r="O969" t="s">
        <v>14</v>
      </c>
      <c r="P969">
        <v>1</v>
      </c>
      <c r="Q969" s="1">
        <v>3.4499999999999997</v>
      </c>
      <c r="R969" s="1">
        <v>2.3000000000000003</v>
      </c>
      <c r="S969" s="1">
        <v>2.875</v>
      </c>
      <c r="T969" s="1">
        <v>2.3000000000000003</v>
      </c>
    </row>
    <row r="970" spans="1:20" hidden="1" x14ac:dyDescent="0.35">
      <c r="A970" t="s">
        <v>990</v>
      </c>
      <c r="B970" t="s">
        <v>10</v>
      </c>
      <c r="C970" t="s">
        <v>68</v>
      </c>
      <c r="D970" t="s">
        <v>3619</v>
      </c>
      <c r="E970" t="s">
        <v>3617</v>
      </c>
      <c r="F970">
        <v>44571</v>
      </c>
      <c r="G970">
        <v>44589</v>
      </c>
      <c r="H970" t="s">
        <v>16</v>
      </c>
      <c r="I970" t="s">
        <v>12</v>
      </c>
      <c r="J970" t="s">
        <v>69</v>
      </c>
      <c r="K970">
        <v>29.732800000000001</v>
      </c>
      <c r="L970">
        <v>20</v>
      </c>
      <c r="M970" t="s">
        <v>14</v>
      </c>
      <c r="N970">
        <v>10</v>
      </c>
      <c r="O970" t="s">
        <v>14</v>
      </c>
      <c r="P970">
        <v>1</v>
      </c>
      <c r="Q970" s="1">
        <v>2.6999999999999997</v>
      </c>
      <c r="R970" s="1">
        <v>1.8</v>
      </c>
      <c r="S970" s="1">
        <v>2.25</v>
      </c>
      <c r="T970" s="1">
        <v>1.8</v>
      </c>
    </row>
    <row r="971" spans="1:20" hidden="1" x14ac:dyDescent="0.35">
      <c r="A971" t="s">
        <v>991</v>
      </c>
      <c r="B971" t="s">
        <v>10</v>
      </c>
      <c r="C971" t="s">
        <v>68</v>
      </c>
      <c r="D971" t="s">
        <v>3611</v>
      </c>
      <c r="E971" t="s">
        <v>3612</v>
      </c>
      <c r="F971">
        <v>44568</v>
      </c>
      <c r="G971">
        <v>44594</v>
      </c>
      <c r="H971" t="s">
        <v>16</v>
      </c>
      <c r="I971" t="s">
        <v>12</v>
      </c>
      <c r="J971" t="s">
        <v>69</v>
      </c>
      <c r="K971">
        <v>29.750399999999999</v>
      </c>
      <c r="L971">
        <v>20</v>
      </c>
      <c r="M971" t="s">
        <v>14</v>
      </c>
      <c r="N971">
        <v>10</v>
      </c>
      <c r="O971" t="s">
        <v>14</v>
      </c>
      <c r="P971">
        <v>1</v>
      </c>
      <c r="Q971" s="1">
        <v>3.9</v>
      </c>
      <c r="R971" s="1">
        <v>2.6</v>
      </c>
      <c r="S971" s="1">
        <v>3.25</v>
      </c>
      <c r="T971" s="1">
        <v>2.6</v>
      </c>
    </row>
    <row r="972" spans="1:20" hidden="1" x14ac:dyDescent="0.35">
      <c r="A972" t="s">
        <v>992</v>
      </c>
      <c r="B972" t="s">
        <v>10</v>
      </c>
      <c r="C972" t="s">
        <v>68</v>
      </c>
      <c r="D972" t="s">
        <v>3615</v>
      </c>
      <c r="E972" t="s">
        <v>3617</v>
      </c>
      <c r="F972">
        <v>44568</v>
      </c>
      <c r="G972">
        <v>44589</v>
      </c>
      <c r="H972" t="s">
        <v>16</v>
      </c>
      <c r="I972" t="s">
        <v>12</v>
      </c>
      <c r="J972" t="s">
        <v>69</v>
      </c>
      <c r="K972">
        <v>29.566400000000002</v>
      </c>
      <c r="L972">
        <v>20</v>
      </c>
      <c r="M972" t="s">
        <v>14</v>
      </c>
      <c r="N972">
        <v>10</v>
      </c>
      <c r="O972" t="s">
        <v>14</v>
      </c>
      <c r="P972">
        <v>1</v>
      </c>
      <c r="Q972" s="1">
        <v>3.15</v>
      </c>
      <c r="R972" s="1">
        <v>2.1</v>
      </c>
      <c r="S972" s="1">
        <v>2.625</v>
      </c>
      <c r="T972" s="1">
        <v>2.1</v>
      </c>
    </row>
    <row r="973" spans="1:20" hidden="1" x14ac:dyDescent="0.35">
      <c r="A973" t="s">
        <v>993</v>
      </c>
      <c r="B973" t="s">
        <v>10</v>
      </c>
      <c r="C973" t="s">
        <v>68</v>
      </c>
      <c r="D973" t="s">
        <v>3611</v>
      </c>
      <c r="E973" t="s">
        <v>3618</v>
      </c>
      <c r="F973">
        <v>44568</v>
      </c>
      <c r="G973">
        <v>44596</v>
      </c>
      <c r="H973" t="s">
        <v>16</v>
      </c>
      <c r="I973" t="s">
        <v>12</v>
      </c>
      <c r="J973" t="s">
        <v>69</v>
      </c>
      <c r="K973">
        <v>29.693200000000001</v>
      </c>
      <c r="L973">
        <v>20</v>
      </c>
      <c r="M973" t="s">
        <v>14</v>
      </c>
      <c r="N973">
        <v>10</v>
      </c>
      <c r="O973" t="s">
        <v>14</v>
      </c>
      <c r="P973">
        <v>1</v>
      </c>
      <c r="Q973" s="1">
        <v>4.2</v>
      </c>
      <c r="R973" s="1">
        <v>2.8000000000000003</v>
      </c>
      <c r="S973" s="1">
        <v>3.5</v>
      </c>
      <c r="T973" s="1">
        <v>2.8000000000000003</v>
      </c>
    </row>
    <row r="974" spans="1:20" hidden="1" x14ac:dyDescent="0.35">
      <c r="A974" t="s">
        <v>994</v>
      </c>
      <c r="B974" t="s">
        <v>10</v>
      </c>
      <c r="C974" t="s">
        <v>68</v>
      </c>
      <c r="D974" t="s">
        <v>3611</v>
      </c>
      <c r="E974" t="s">
        <v>3613</v>
      </c>
      <c r="F974">
        <v>44564</v>
      </c>
      <c r="G974">
        <v>44596</v>
      </c>
      <c r="H974" t="s">
        <v>16</v>
      </c>
      <c r="I974" t="s">
        <v>12</v>
      </c>
      <c r="J974" t="s">
        <v>69</v>
      </c>
      <c r="K974">
        <v>33.591999999999999</v>
      </c>
      <c r="L974">
        <v>20</v>
      </c>
      <c r="M974" t="s">
        <v>14</v>
      </c>
      <c r="N974">
        <v>10</v>
      </c>
      <c r="O974" t="s">
        <v>14</v>
      </c>
      <c r="P974">
        <v>1</v>
      </c>
      <c r="Q974" s="1">
        <v>4.8</v>
      </c>
      <c r="R974" s="1">
        <v>3.2</v>
      </c>
      <c r="S974" s="1">
        <v>4</v>
      </c>
      <c r="T974" s="1">
        <v>3.2</v>
      </c>
    </row>
    <row r="975" spans="1:20" hidden="1" x14ac:dyDescent="0.35">
      <c r="A975" t="s">
        <v>995</v>
      </c>
      <c r="B975" t="s">
        <v>10</v>
      </c>
      <c r="C975" t="s">
        <v>68</v>
      </c>
      <c r="D975" t="s">
        <v>3611</v>
      </c>
      <c r="E975" t="s">
        <v>3617</v>
      </c>
      <c r="F975">
        <v>44574</v>
      </c>
      <c r="G975">
        <v>44595</v>
      </c>
      <c r="H975" t="s">
        <v>16</v>
      </c>
      <c r="I975" t="s">
        <v>16</v>
      </c>
      <c r="J975" t="s">
        <v>13</v>
      </c>
      <c r="K975">
        <v>30.195499999999999</v>
      </c>
      <c r="L975">
        <v>600</v>
      </c>
      <c r="M975" t="s">
        <v>14</v>
      </c>
      <c r="N975">
        <v>300</v>
      </c>
      <c r="O975" t="s">
        <v>14</v>
      </c>
      <c r="P975">
        <v>1</v>
      </c>
      <c r="Q975" s="1">
        <v>3.15</v>
      </c>
      <c r="R975" s="1">
        <v>2.1</v>
      </c>
      <c r="S975" s="1">
        <v>2.625</v>
      </c>
      <c r="T975" s="1">
        <v>2.1</v>
      </c>
    </row>
    <row r="976" spans="1:20" hidden="1" x14ac:dyDescent="0.35">
      <c r="A976" t="s">
        <v>996</v>
      </c>
      <c r="B976" t="s">
        <v>10</v>
      </c>
      <c r="C976" t="s">
        <v>68</v>
      </c>
      <c r="D976" t="s">
        <v>3620</v>
      </c>
      <c r="E976" t="s">
        <v>3617</v>
      </c>
      <c r="F976">
        <v>44575</v>
      </c>
      <c r="G976">
        <v>44595</v>
      </c>
      <c r="H976" t="s">
        <v>16</v>
      </c>
      <c r="I976" t="s">
        <v>16</v>
      </c>
      <c r="J976" t="s">
        <v>13</v>
      </c>
      <c r="K976">
        <v>30.066400000000002</v>
      </c>
      <c r="L976">
        <v>600</v>
      </c>
      <c r="M976" t="s">
        <v>14</v>
      </c>
      <c r="N976">
        <v>300</v>
      </c>
      <c r="O976" t="s">
        <v>14</v>
      </c>
      <c r="P976">
        <v>1</v>
      </c>
      <c r="Q976" s="1">
        <v>3</v>
      </c>
      <c r="R976" s="1">
        <v>2</v>
      </c>
      <c r="S976" s="1">
        <v>2.5</v>
      </c>
      <c r="T976" s="1">
        <v>2</v>
      </c>
    </row>
    <row r="977" spans="1:20" hidden="1" x14ac:dyDescent="0.35">
      <c r="A977" t="s">
        <v>997</v>
      </c>
      <c r="B977" t="s">
        <v>10</v>
      </c>
      <c r="C977" t="s">
        <v>68</v>
      </c>
      <c r="D977" t="s">
        <v>3616</v>
      </c>
      <c r="E977" t="s">
        <v>3612</v>
      </c>
      <c r="F977">
        <v>44573</v>
      </c>
      <c r="G977">
        <v>44597</v>
      </c>
      <c r="H977" t="s">
        <v>16</v>
      </c>
      <c r="I977" t="s">
        <v>16</v>
      </c>
      <c r="J977" t="s">
        <v>13</v>
      </c>
      <c r="K977">
        <v>30.065799999999999</v>
      </c>
      <c r="L977">
        <v>600</v>
      </c>
      <c r="M977" t="s">
        <v>14</v>
      </c>
      <c r="N977">
        <v>300</v>
      </c>
      <c r="O977" t="s">
        <v>14</v>
      </c>
      <c r="P977">
        <v>1</v>
      </c>
      <c r="Q977" s="1">
        <v>3.5999999999999996</v>
      </c>
      <c r="R977" s="1">
        <v>2.4000000000000004</v>
      </c>
      <c r="S977" s="1">
        <v>3</v>
      </c>
      <c r="T977" s="1">
        <v>2.4000000000000004</v>
      </c>
    </row>
    <row r="978" spans="1:20" hidden="1" x14ac:dyDescent="0.35">
      <c r="A978" t="s">
        <v>998</v>
      </c>
      <c r="B978" t="s">
        <v>10</v>
      </c>
      <c r="C978" t="s">
        <v>68</v>
      </c>
      <c r="D978" t="s">
        <v>3615</v>
      </c>
      <c r="E978" t="s">
        <v>3617</v>
      </c>
      <c r="F978">
        <v>44573</v>
      </c>
      <c r="G978">
        <v>44594</v>
      </c>
      <c r="H978" t="s">
        <v>16</v>
      </c>
      <c r="I978" t="s">
        <v>16</v>
      </c>
      <c r="J978" t="s">
        <v>13</v>
      </c>
      <c r="K978">
        <v>30.0352</v>
      </c>
      <c r="L978">
        <v>600</v>
      </c>
      <c r="M978" t="s">
        <v>14</v>
      </c>
      <c r="N978">
        <v>300</v>
      </c>
      <c r="O978" t="s">
        <v>14</v>
      </c>
      <c r="P978">
        <v>1</v>
      </c>
      <c r="Q978" s="1">
        <v>3.15</v>
      </c>
      <c r="R978" s="1">
        <v>2.1</v>
      </c>
      <c r="S978" s="1">
        <v>2.625</v>
      </c>
      <c r="T978" s="1">
        <v>2.1</v>
      </c>
    </row>
    <row r="979" spans="1:20" hidden="1" x14ac:dyDescent="0.35">
      <c r="A979" t="s">
        <v>999</v>
      </c>
      <c r="B979" t="s">
        <v>10</v>
      </c>
      <c r="C979" t="s">
        <v>68</v>
      </c>
      <c r="D979" t="s">
        <v>3619</v>
      </c>
      <c r="E979" t="s">
        <v>3618</v>
      </c>
      <c r="F979">
        <v>44574</v>
      </c>
      <c r="G979">
        <v>44599</v>
      </c>
      <c r="H979" t="s">
        <v>16</v>
      </c>
      <c r="I979" t="s">
        <v>16</v>
      </c>
      <c r="J979" t="s">
        <v>13</v>
      </c>
      <c r="K979">
        <v>32.112900000000003</v>
      </c>
      <c r="L979">
        <v>600</v>
      </c>
      <c r="M979" t="s">
        <v>14</v>
      </c>
      <c r="N979">
        <v>300</v>
      </c>
      <c r="O979" t="s">
        <v>14</v>
      </c>
      <c r="P979">
        <v>1</v>
      </c>
      <c r="Q979" s="1">
        <v>3.75</v>
      </c>
      <c r="R979" s="1">
        <v>2.5</v>
      </c>
      <c r="S979" s="1">
        <v>3.125</v>
      </c>
      <c r="T979" s="1">
        <v>2.5</v>
      </c>
    </row>
    <row r="980" spans="1:20" hidden="1" x14ac:dyDescent="0.35">
      <c r="A980" t="s">
        <v>1000</v>
      </c>
      <c r="B980" t="s">
        <v>10</v>
      </c>
      <c r="C980" t="s">
        <v>68</v>
      </c>
      <c r="D980" t="s">
        <v>3620</v>
      </c>
      <c r="E980" t="s">
        <v>3618</v>
      </c>
      <c r="F980">
        <v>44574</v>
      </c>
      <c r="G980">
        <v>44596</v>
      </c>
      <c r="H980" t="s">
        <v>16</v>
      </c>
      <c r="I980" t="s">
        <v>16</v>
      </c>
      <c r="J980" t="s">
        <v>13</v>
      </c>
      <c r="K980">
        <v>30.101299999999998</v>
      </c>
      <c r="L980">
        <v>600</v>
      </c>
      <c r="M980" t="s">
        <v>14</v>
      </c>
      <c r="N980">
        <v>300</v>
      </c>
      <c r="O980" t="s">
        <v>14</v>
      </c>
      <c r="P980">
        <v>1</v>
      </c>
      <c r="Q980" s="1">
        <v>3.3</v>
      </c>
      <c r="R980" s="1">
        <v>2.2000000000000002</v>
      </c>
      <c r="S980" s="1">
        <v>2.75</v>
      </c>
      <c r="T980" s="1">
        <v>2.2000000000000002</v>
      </c>
    </row>
    <row r="981" spans="1:20" hidden="1" x14ac:dyDescent="0.35">
      <c r="A981" t="s">
        <v>1001</v>
      </c>
      <c r="B981" t="s">
        <v>10</v>
      </c>
      <c r="C981" t="s">
        <v>68</v>
      </c>
      <c r="D981" t="s">
        <v>3615</v>
      </c>
      <c r="E981" t="s">
        <v>3613</v>
      </c>
      <c r="F981">
        <v>44573</v>
      </c>
      <c r="G981">
        <v>44597</v>
      </c>
      <c r="H981" t="s">
        <v>16</v>
      </c>
      <c r="I981" t="s">
        <v>16</v>
      </c>
      <c r="J981" t="s">
        <v>13</v>
      </c>
      <c r="K981">
        <v>32.099299999999999</v>
      </c>
      <c r="L981">
        <v>600</v>
      </c>
      <c r="M981" t="s">
        <v>14</v>
      </c>
      <c r="N981">
        <v>300</v>
      </c>
      <c r="O981" t="s">
        <v>14</v>
      </c>
      <c r="P981">
        <v>1</v>
      </c>
      <c r="Q981" s="1">
        <v>3.5999999999999996</v>
      </c>
      <c r="R981" s="1">
        <v>2.4000000000000004</v>
      </c>
      <c r="S981" s="1">
        <v>3</v>
      </c>
      <c r="T981" s="1">
        <v>2.4000000000000004</v>
      </c>
    </row>
    <row r="982" spans="1:20" hidden="1" x14ac:dyDescent="0.35">
      <c r="A982" t="s">
        <v>1002</v>
      </c>
      <c r="B982" t="s">
        <v>10</v>
      </c>
      <c r="C982" t="s">
        <v>68</v>
      </c>
      <c r="D982" t="s">
        <v>3620</v>
      </c>
      <c r="E982" t="s">
        <v>3617</v>
      </c>
      <c r="F982">
        <v>44573</v>
      </c>
      <c r="G982">
        <v>44596</v>
      </c>
      <c r="H982" t="s">
        <v>16</v>
      </c>
      <c r="I982" t="s">
        <v>16</v>
      </c>
      <c r="J982" t="s">
        <v>13</v>
      </c>
      <c r="K982">
        <v>30.075199999999999</v>
      </c>
      <c r="L982">
        <v>600</v>
      </c>
      <c r="M982" t="s">
        <v>14</v>
      </c>
      <c r="N982">
        <v>300</v>
      </c>
      <c r="O982" t="s">
        <v>14</v>
      </c>
      <c r="P982">
        <v>1</v>
      </c>
      <c r="Q982" s="1">
        <v>3.4499999999999997</v>
      </c>
      <c r="R982" s="1">
        <v>2.3000000000000003</v>
      </c>
      <c r="S982" s="1">
        <v>2.875</v>
      </c>
      <c r="T982" s="1">
        <v>2.3000000000000003</v>
      </c>
    </row>
    <row r="983" spans="1:20" hidden="1" x14ac:dyDescent="0.35">
      <c r="A983" t="s">
        <v>1003</v>
      </c>
      <c r="B983" t="s">
        <v>10</v>
      </c>
      <c r="C983" t="s">
        <v>68</v>
      </c>
      <c r="D983" t="s">
        <v>3611</v>
      </c>
      <c r="E983" t="s">
        <v>3614</v>
      </c>
      <c r="F983">
        <v>44574</v>
      </c>
      <c r="G983">
        <v>44596</v>
      </c>
      <c r="H983" t="s">
        <v>16</v>
      </c>
      <c r="I983" t="s">
        <v>16</v>
      </c>
      <c r="J983" t="s">
        <v>13</v>
      </c>
      <c r="K983">
        <v>30.1023</v>
      </c>
      <c r="L983">
        <v>600</v>
      </c>
      <c r="M983" t="s">
        <v>14</v>
      </c>
      <c r="N983">
        <v>300</v>
      </c>
      <c r="O983" t="s">
        <v>14</v>
      </c>
      <c r="P983">
        <v>1</v>
      </c>
      <c r="Q983" s="1">
        <v>3.3</v>
      </c>
      <c r="R983" s="1">
        <v>2.2000000000000002</v>
      </c>
      <c r="S983" s="1">
        <v>2.75</v>
      </c>
      <c r="T983" s="1">
        <v>2.2000000000000002</v>
      </c>
    </row>
    <row r="984" spans="1:20" hidden="1" x14ac:dyDescent="0.35">
      <c r="A984" t="s">
        <v>1004</v>
      </c>
      <c r="B984" t="s">
        <v>10</v>
      </c>
      <c r="C984" t="s">
        <v>68</v>
      </c>
      <c r="D984" t="s">
        <v>3620</v>
      </c>
      <c r="E984" t="s">
        <v>3614</v>
      </c>
      <c r="F984">
        <v>44574</v>
      </c>
      <c r="G984">
        <v>44596</v>
      </c>
      <c r="H984" t="s">
        <v>16</v>
      </c>
      <c r="I984" t="s">
        <v>16</v>
      </c>
      <c r="J984" t="s">
        <v>13</v>
      </c>
      <c r="K984">
        <v>30.010899999999999</v>
      </c>
      <c r="L984">
        <v>600</v>
      </c>
      <c r="M984" t="s">
        <v>14</v>
      </c>
      <c r="N984">
        <v>300</v>
      </c>
      <c r="O984" t="s">
        <v>14</v>
      </c>
      <c r="P984">
        <v>1</v>
      </c>
      <c r="Q984" s="1">
        <v>3.3</v>
      </c>
      <c r="R984" s="1">
        <v>2.2000000000000002</v>
      </c>
      <c r="S984" s="1">
        <v>2.75</v>
      </c>
      <c r="T984" s="1">
        <v>2.2000000000000002</v>
      </c>
    </row>
    <row r="985" spans="1:20" hidden="1" x14ac:dyDescent="0.35">
      <c r="A985" t="s">
        <v>1005</v>
      </c>
      <c r="B985" t="s">
        <v>10</v>
      </c>
      <c r="C985" t="s">
        <v>68</v>
      </c>
      <c r="D985" t="s">
        <v>3619</v>
      </c>
      <c r="E985" t="s">
        <v>3614</v>
      </c>
      <c r="F985">
        <v>44575</v>
      </c>
      <c r="G985">
        <v>44596</v>
      </c>
      <c r="H985" t="s">
        <v>16</v>
      </c>
      <c r="I985" t="s">
        <v>16</v>
      </c>
      <c r="J985" t="s">
        <v>13</v>
      </c>
      <c r="K985">
        <v>30.105899999999998</v>
      </c>
      <c r="L985">
        <v>600</v>
      </c>
      <c r="M985" t="s">
        <v>14</v>
      </c>
      <c r="N985">
        <v>300</v>
      </c>
      <c r="O985" t="s">
        <v>14</v>
      </c>
      <c r="P985">
        <v>1</v>
      </c>
      <c r="Q985" s="1">
        <v>3.15</v>
      </c>
      <c r="R985" s="1">
        <v>2.1</v>
      </c>
      <c r="S985" s="1">
        <v>2.625</v>
      </c>
      <c r="T985" s="1">
        <v>2.1</v>
      </c>
    </row>
    <row r="986" spans="1:20" hidden="1" x14ac:dyDescent="0.35">
      <c r="A986" t="s">
        <v>1006</v>
      </c>
      <c r="B986" t="s">
        <v>10</v>
      </c>
      <c r="C986" t="s">
        <v>68</v>
      </c>
      <c r="D986" t="s">
        <v>3620</v>
      </c>
      <c r="E986" t="s">
        <v>3612</v>
      </c>
      <c r="F986">
        <v>44574</v>
      </c>
      <c r="G986">
        <v>44595</v>
      </c>
      <c r="H986" t="s">
        <v>16</v>
      </c>
      <c r="I986" t="s">
        <v>12</v>
      </c>
      <c r="J986" t="s">
        <v>69</v>
      </c>
      <c r="K986">
        <v>30.195499999999999</v>
      </c>
      <c r="L986">
        <v>20</v>
      </c>
      <c r="M986" t="s">
        <v>14</v>
      </c>
      <c r="N986">
        <v>10</v>
      </c>
      <c r="O986" t="s">
        <v>14</v>
      </c>
      <c r="P986">
        <v>1</v>
      </c>
      <c r="Q986" s="1">
        <v>3.15</v>
      </c>
      <c r="R986" s="1">
        <v>2.1</v>
      </c>
      <c r="S986" s="1">
        <v>2.625</v>
      </c>
      <c r="T986" s="1">
        <v>2.1</v>
      </c>
    </row>
    <row r="987" spans="1:20" hidden="1" x14ac:dyDescent="0.35">
      <c r="A987" t="s">
        <v>1007</v>
      </c>
      <c r="B987" t="s">
        <v>10</v>
      </c>
      <c r="C987" t="s">
        <v>68</v>
      </c>
      <c r="D987" t="s">
        <v>3616</v>
      </c>
      <c r="E987" t="s">
        <v>3613</v>
      </c>
      <c r="F987">
        <v>44575</v>
      </c>
      <c r="G987">
        <v>44595</v>
      </c>
      <c r="H987" t="s">
        <v>16</v>
      </c>
      <c r="I987" t="s">
        <v>12</v>
      </c>
      <c r="J987" t="s">
        <v>69</v>
      </c>
      <c r="K987">
        <v>30.066400000000002</v>
      </c>
      <c r="L987">
        <v>20</v>
      </c>
      <c r="M987" t="s">
        <v>14</v>
      </c>
      <c r="N987">
        <v>10</v>
      </c>
      <c r="O987" t="s">
        <v>14</v>
      </c>
      <c r="P987">
        <v>1</v>
      </c>
      <c r="Q987" s="1">
        <v>3</v>
      </c>
      <c r="R987" s="1">
        <v>2</v>
      </c>
      <c r="S987" s="1">
        <v>2.5</v>
      </c>
      <c r="T987" s="1">
        <v>2</v>
      </c>
    </row>
    <row r="988" spans="1:20" hidden="1" x14ac:dyDescent="0.35">
      <c r="A988" t="s">
        <v>1008</v>
      </c>
      <c r="B988" t="s">
        <v>10</v>
      </c>
      <c r="C988" t="s">
        <v>68</v>
      </c>
      <c r="D988" t="s">
        <v>3611</v>
      </c>
      <c r="E988" t="s">
        <v>3612</v>
      </c>
      <c r="F988">
        <v>44573</v>
      </c>
      <c r="G988">
        <v>44597</v>
      </c>
      <c r="H988" t="s">
        <v>16</v>
      </c>
      <c r="I988" t="s">
        <v>12</v>
      </c>
      <c r="J988" t="s">
        <v>69</v>
      </c>
      <c r="K988">
        <v>30.065799999999999</v>
      </c>
      <c r="L988">
        <v>20</v>
      </c>
      <c r="M988" t="s">
        <v>14</v>
      </c>
      <c r="N988">
        <v>10</v>
      </c>
      <c r="O988" t="s">
        <v>14</v>
      </c>
      <c r="P988">
        <v>1</v>
      </c>
      <c r="Q988" s="1">
        <v>3.5999999999999996</v>
      </c>
      <c r="R988" s="1">
        <v>2.4000000000000004</v>
      </c>
      <c r="S988" s="1">
        <v>3</v>
      </c>
      <c r="T988" s="1">
        <v>2.4000000000000004</v>
      </c>
    </row>
    <row r="989" spans="1:20" hidden="1" x14ac:dyDescent="0.35">
      <c r="A989" t="s">
        <v>1009</v>
      </c>
      <c r="B989" t="s">
        <v>10</v>
      </c>
      <c r="C989" t="s">
        <v>68</v>
      </c>
      <c r="D989" t="s">
        <v>3619</v>
      </c>
      <c r="E989" t="s">
        <v>3617</v>
      </c>
      <c r="F989">
        <v>44573</v>
      </c>
      <c r="G989">
        <v>44594</v>
      </c>
      <c r="H989" t="s">
        <v>16</v>
      </c>
      <c r="I989" t="s">
        <v>12</v>
      </c>
      <c r="J989" t="s">
        <v>69</v>
      </c>
      <c r="K989">
        <v>30.0352</v>
      </c>
      <c r="L989">
        <v>20</v>
      </c>
      <c r="M989" t="s">
        <v>14</v>
      </c>
      <c r="N989">
        <v>10</v>
      </c>
      <c r="O989" t="s">
        <v>14</v>
      </c>
      <c r="P989">
        <v>1</v>
      </c>
      <c r="Q989" s="1">
        <v>3.15</v>
      </c>
      <c r="R989" s="1">
        <v>2.1</v>
      </c>
      <c r="S989" s="1">
        <v>2.625</v>
      </c>
      <c r="T989" s="1">
        <v>2.1</v>
      </c>
    </row>
    <row r="990" spans="1:20" hidden="1" x14ac:dyDescent="0.35">
      <c r="A990" t="s">
        <v>1010</v>
      </c>
      <c r="B990" t="s">
        <v>10</v>
      </c>
      <c r="C990" t="s">
        <v>68</v>
      </c>
      <c r="D990" t="s">
        <v>3619</v>
      </c>
      <c r="E990" t="s">
        <v>3613</v>
      </c>
      <c r="F990">
        <v>44574</v>
      </c>
      <c r="G990">
        <v>44599</v>
      </c>
      <c r="H990" t="s">
        <v>16</v>
      </c>
      <c r="I990" t="s">
        <v>12</v>
      </c>
      <c r="J990" t="s">
        <v>69</v>
      </c>
      <c r="K990">
        <v>32.112900000000003</v>
      </c>
      <c r="L990">
        <v>20</v>
      </c>
      <c r="M990" t="s">
        <v>14</v>
      </c>
      <c r="N990">
        <v>10</v>
      </c>
      <c r="O990" t="s">
        <v>14</v>
      </c>
      <c r="P990">
        <v>1</v>
      </c>
      <c r="Q990" s="1">
        <v>3.75</v>
      </c>
      <c r="R990" s="1">
        <v>2.5</v>
      </c>
      <c r="S990" s="1">
        <v>3.125</v>
      </c>
      <c r="T990" s="1">
        <v>2.5</v>
      </c>
    </row>
    <row r="991" spans="1:20" hidden="1" x14ac:dyDescent="0.35">
      <c r="A991" t="s">
        <v>1011</v>
      </c>
      <c r="B991" t="s">
        <v>10</v>
      </c>
      <c r="C991" t="s">
        <v>68</v>
      </c>
      <c r="D991" t="s">
        <v>3615</v>
      </c>
      <c r="E991" t="s">
        <v>3618</v>
      </c>
      <c r="F991">
        <v>44574</v>
      </c>
      <c r="G991">
        <v>44596</v>
      </c>
      <c r="H991" t="s">
        <v>16</v>
      </c>
      <c r="I991" t="s">
        <v>12</v>
      </c>
      <c r="J991" t="s">
        <v>69</v>
      </c>
      <c r="K991">
        <v>30.101299999999998</v>
      </c>
      <c r="L991">
        <v>20</v>
      </c>
      <c r="M991" t="s">
        <v>14</v>
      </c>
      <c r="N991">
        <v>10</v>
      </c>
      <c r="O991" t="s">
        <v>14</v>
      </c>
      <c r="P991">
        <v>1</v>
      </c>
      <c r="Q991" s="1">
        <v>3.3</v>
      </c>
      <c r="R991" s="1">
        <v>2.2000000000000002</v>
      </c>
      <c r="S991" s="1">
        <v>2.75</v>
      </c>
      <c r="T991" s="1">
        <v>2.2000000000000002</v>
      </c>
    </row>
    <row r="992" spans="1:20" hidden="1" x14ac:dyDescent="0.35">
      <c r="A992" t="s">
        <v>1012</v>
      </c>
      <c r="B992" t="s">
        <v>10</v>
      </c>
      <c r="C992" t="s">
        <v>68</v>
      </c>
      <c r="D992" t="s">
        <v>3615</v>
      </c>
      <c r="E992" t="s">
        <v>3612</v>
      </c>
      <c r="F992">
        <v>44573</v>
      </c>
      <c r="G992">
        <v>44597</v>
      </c>
      <c r="H992" t="s">
        <v>16</v>
      </c>
      <c r="J992" t="s">
        <v>69</v>
      </c>
      <c r="K992">
        <v>32.099299999999999</v>
      </c>
      <c r="L992">
        <v>20</v>
      </c>
      <c r="M992" t="s">
        <v>14</v>
      </c>
      <c r="N992">
        <v>10</v>
      </c>
      <c r="O992" t="s">
        <v>14</v>
      </c>
      <c r="P992">
        <v>1</v>
      </c>
      <c r="Q992" s="1">
        <v>3.5999999999999996</v>
      </c>
      <c r="R992" s="1">
        <v>2.4000000000000004</v>
      </c>
      <c r="S992" s="1">
        <v>3</v>
      </c>
      <c r="T992" s="1">
        <v>2.4000000000000004</v>
      </c>
    </row>
    <row r="993" spans="1:20" hidden="1" x14ac:dyDescent="0.35">
      <c r="A993" t="s">
        <v>1013</v>
      </c>
      <c r="B993" t="s">
        <v>10</v>
      </c>
      <c r="C993" t="s">
        <v>68</v>
      </c>
      <c r="D993" t="s">
        <v>3619</v>
      </c>
      <c r="E993" t="s">
        <v>3614</v>
      </c>
      <c r="F993">
        <v>44573</v>
      </c>
      <c r="G993">
        <v>44596</v>
      </c>
      <c r="H993" t="s">
        <v>16</v>
      </c>
      <c r="I993" t="s">
        <v>12</v>
      </c>
      <c r="J993" t="s">
        <v>69</v>
      </c>
      <c r="K993">
        <v>30.075199999999999</v>
      </c>
      <c r="L993">
        <v>20</v>
      </c>
      <c r="M993" t="s">
        <v>14</v>
      </c>
      <c r="N993">
        <v>10</v>
      </c>
      <c r="O993" t="s">
        <v>14</v>
      </c>
      <c r="P993">
        <v>1</v>
      </c>
      <c r="Q993" s="1">
        <v>3.4499999999999997</v>
      </c>
      <c r="R993" s="1">
        <v>2.3000000000000003</v>
      </c>
      <c r="S993" s="1">
        <v>2.875</v>
      </c>
      <c r="T993" s="1">
        <v>2.3000000000000003</v>
      </c>
    </row>
    <row r="994" spans="1:20" hidden="1" x14ac:dyDescent="0.35">
      <c r="A994" t="s">
        <v>1014</v>
      </c>
      <c r="B994" t="s">
        <v>10</v>
      </c>
      <c r="C994" t="s">
        <v>68</v>
      </c>
      <c r="D994" t="s">
        <v>3611</v>
      </c>
      <c r="E994" t="s">
        <v>3612</v>
      </c>
      <c r="F994">
        <v>44574</v>
      </c>
      <c r="G994">
        <v>44596</v>
      </c>
      <c r="H994" t="s">
        <v>16</v>
      </c>
      <c r="I994" t="s">
        <v>12</v>
      </c>
      <c r="J994" t="s">
        <v>69</v>
      </c>
      <c r="K994">
        <v>30.1023</v>
      </c>
      <c r="L994">
        <v>20</v>
      </c>
      <c r="M994" t="s">
        <v>14</v>
      </c>
      <c r="N994">
        <v>10</v>
      </c>
      <c r="O994" t="s">
        <v>14</v>
      </c>
      <c r="P994">
        <v>1</v>
      </c>
      <c r="Q994" s="1">
        <v>3.3</v>
      </c>
      <c r="R994" s="1">
        <v>2.2000000000000002</v>
      </c>
      <c r="S994" s="1">
        <v>2.75</v>
      </c>
      <c r="T994" s="1">
        <v>2.2000000000000002</v>
      </c>
    </row>
    <row r="995" spans="1:20" hidden="1" x14ac:dyDescent="0.35">
      <c r="A995" t="s">
        <v>1015</v>
      </c>
      <c r="B995" t="s">
        <v>10</v>
      </c>
      <c r="C995" t="s">
        <v>68</v>
      </c>
      <c r="D995" t="s">
        <v>3620</v>
      </c>
      <c r="E995" t="s">
        <v>3617</v>
      </c>
      <c r="F995">
        <v>44574</v>
      </c>
      <c r="G995">
        <v>44596</v>
      </c>
      <c r="H995" t="s">
        <v>16</v>
      </c>
      <c r="I995" t="s">
        <v>12</v>
      </c>
      <c r="J995" t="s">
        <v>69</v>
      </c>
      <c r="K995">
        <v>30.010899999999999</v>
      </c>
      <c r="L995">
        <v>20</v>
      </c>
      <c r="M995" t="s">
        <v>14</v>
      </c>
      <c r="N995">
        <v>10</v>
      </c>
      <c r="O995" t="s">
        <v>14</v>
      </c>
      <c r="P995">
        <v>1</v>
      </c>
      <c r="Q995" s="1">
        <v>3.3</v>
      </c>
      <c r="R995" s="1">
        <v>2.2000000000000002</v>
      </c>
      <c r="S995" s="1">
        <v>2.75</v>
      </c>
      <c r="T995" s="1">
        <v>2.2000000000000002</v>
      </c>
    </row>
    <row r="996" spans="1:20" hidden="1" x14ac:dyDescent="0.35">
      <c r="A996" t="s">
        <v>1016</v>
      </c>
      <c r="B996" t="s">
        <v>10</v>
      </c>
      <c r="C996" t="s">
        <v>68</v>
      </c>
      <c r="D996" t="s">
        <v>3615</v>
      </c>
      <c r="E996" t="s">
        <v>3614</v>
      </c>
      <c r="F996">
        <v>44575</v>
      </c>
      <c r="G996">
        <v>44596</v>
      </c>
      <c r="H996" t="s">
        <v>16</v>
      </c>
      <c r="I996" t="s">
        <v>12</v>
      </c>
      <c r="J996" t="s">
        <v>69</v>
      </c>
      <c r="K996">
        <v>30.105899999999998</v>
      </c>
      <c r="L996">
        <v>20</v>
      </c>
      <c r="M996" t="s">
        <v>14</v>
      </c>
      <c r="N996">
        <v>10</v>
      </c>
      <c r="O996" t="s">
        <v>14</v>
      </c>
      <c r="P996">
        <v>1</v>
      </c>
      <c r="Q996" s="1">
        <v>3.15</v>
      </c>
      <c r="R996" s="1">
        <v>2.1</v>
      </c>
      <c r="S996" s="1">
        <v>2.625</v>
      </c>
      <c r="T996" s="1">
        <v>2.1</v>
      </c>
    </row>
    <row r="997" spans="1:20" hidden="1" x14ac:dyDescent="0.35">
      <c r="A997" t="s">
        <v>1017</v>
      </c>
      <c r="B997" t="s">
        <v>10</v>
      </c>
      <c r="C997" t="s">
        <v>68</v>
      </c>
      <c r="D997" t="s">
        <v>3616</v>
      </c>
      <c r="E997" t="s">
        <v>3614</v>
      </c>
      <c r="F997">
        <v>44606</v>
      </c>
      <c r="G997">
        <v>44627</v>
      </c>
      <c r="H997" t="s">
        <v>16</v>
      </c>
      <c r="I997" t="s">
        <v>12</v>
      </c>
      <c r="J997" t="s">
        <v>69</v>
      </c>
      <c r="K997">
        <v>32.172600000000003</v>
      </c>
      <c r="L997">
        <v>20</v>
      </c>
      <c r="M997" t="s">
        <v>14</v>
      </c>
      <c r="N997">
        <v>10</v>
      </c>
      <c r="O997" t="s">
        <v>14</v>
      </c>
      <c r="P997">
        <v>1</v>
      </c>
      <c r="Q997" s="1">
        <v>3.15</v>
      </c>
      <c r="R997" s="1">
        <v>2.1</v>
      </c>
      <c r="S997" s="1">
        <v>2.625</v>
      </c>
      <c r="T997" s="1">
        <v>2.1</v>
      </c>
    </row>
    <row r="998" spans="1:20" hidden="1" x14ac:dyDescent="0.35">
      <c r="A998" t="s">
        <v>1018</v>
      </c>
      <c r="B998" t="s">
        <v>10</v>
      </c>
      <c r="C998" t="s">
        <v>68</v>
      </c>
      <c r="D998" t="s">
        <v>3619</v>
      </c>
      <c r="E998" t="s">
        <v>3614</v>
      </c>
      <c r="F998">
        <v>44604</v>
      </c>
      <c r="G998">
        <v>44627</v>
      </c>
      <c r="H998" t="s">
        <v>16</v>
      </c>
      <c r="I998" t="s">
        <v>12</v>
      </c>
      <c r="J998" t="s">
        <v>69</v>
      </c>
      <c r="K998">
        <v>32.140599999999999</v>
      </c>
      <c r="L998">
        <v>20</v>
      </c>
      <c r="M998" t="s">
        <v>14</v>
      </c>
      <c r="N998">
        <v>10</v>
      </c>
      <c r="O998" t="s">
        <v>14</v>
      </c>
      <c r="P998">
        <v>1</v>
      </c>
      <c r="Q998" s="1">
        <v>3.4499999999999997</v>
      </c>
      <c r="R998" s="1">
        <v>2.3000000000000003</v>
      </c>
      <c r="S998" s="1">
        <v>2.875</v>
      </c>
      <c r="T998" s="1">
        <v>2.3000000000000003</v>
      </c>
    </row>
    <row r="999" spans="1:20" hidden="1" x14ac:dyDescent="0.35">
      <c r="A999" t="s">
        <v>1019</v>
      </c>
      <c r="B999" t="s">
        <v>10</v>
      </c>
      <c r="C999" t="s">
        <v>68</v>
      </c>
      <c r="D999" t="s">
        <v>3616</v>
      </c>
      <c r="E999" t="s">
        <v>3617</v>
      </c>
      <c r="F999">
        <v>44608</v>
      </c>
      <c r="G999">
        <v>44629</v>
      </c>
      <c r="H999" t="s">
        <v>16</v>
      </c>
      <c r="I999" t="s">
        <v>12</v>
      </c>
      <c r="J999" t="s">
        <v>69</v>
      </c>
      <c r="K999">
        <v>30.1172</v>
      </c>
      <c r="L999">
        <v>20</v>
      </c>
      <c r="M999" t="s">
        <v>14</v>
      </c>
      <c r="N999">
        <v>10</v>
      </c>
      <c r="O999" t="s">
        <v>14</v>
      </c>
      <c r="P999">
        <v>1</v>
      </c>
      <c r="Q999" s="1">
        <v>3.15</v>
      </c>
      <c r="R999" s="1">
        <v>2.1</v>
      </c>
      <c r="S999" s="1">
        <v>2.625</v>
      </c>
      <c r="T999" s="1">
        <v>2.1</v>
      </c>
    </row>
    <row r="1000" spans="1:20" hidden="1" x14ac:dyDescent="0.35">
      <c r="A1000" t="s">
        <v>1020</v>
      </c>
      <c r="B1000" t="s">
        <v>10</v>
      </c>
      <c r="C1000" t="s">
        <v>68</v>
      </c>
      <c r="D1000" t="s">
        <v>3620</v>
      </c>
      <c r="E1000" t="s">
        <v>3612</v>
      </c>
      <c r="F1000">
        <v>44605</v>
      </c>
      <c r="G1000">
        <v>44631</v>
      </c>
      <c r="H1000" t="s">
        <v>16</v>
      </c>
      <c r="I1000" t="s">
        <v>12</v>
      </c>
      <c r="J1000" t="s">
        <v>69</v>
      </c>
      <c r="K1000">
        <v>30.0488</v>
      </c>
      <c r="L1000">
        <v>20</v>
      </c>
      <c r="M1000" t="s">
        <v>14</v>
      </c>
      <c r="N1000">
        <v>10</v>
      </c>
      <c r="O1000" t="s">
        <v>14</v>
      </c>
      <c r="P1000">
        <v>1</v>
      </c>
      <c r="Q1000" s="1">
        <v>3.9</v>
      </c>
      <c r="R1000" s="1">
        <v>2.6</v>
      </c>
      <c r="S1000" s="1">
        <v>3.25</v>
      </c>
      <c r="T1000" s="1">
        <v>2.6</v>
      </c>
    </row>
    <row r="1001" spans="1:20" hidden="1" x14ac:dyDescent="0.35">
      <c r="A1001" t="s">
        <v>1021</v>
      </c>
      <c r="B1001" t="s">
        <v>10</v>
      </c>
      <c r="C1001" t="s">
        <v>68</v>
      </c>
      <c r="D1001" t="s">
        <v>3616</v>
      </c>
      <c r="E1001" t="s">
        <v>3614</v>
      </c>
      <c r="F1001">
        <v>44609</v>
      </c>
      <c r="G1001">
        <v>44635</v>
      </c>
      <c r="H1001" t="s">
        <v>16</v>
      </c>
      <c r="I1001" t="s">
        <v>12</v>
      </c>
      <c r="J1001" t="s">
        <v>69</v>
      </c>
      <c r="K1001">
        <v>30.050799999999999</v>
      </c>
      <c r="L1001">
        <v>20</v>
      </c>
      <c r="M1001" t="s">
        <v>14</v>
      </c>
      <c r="N1001">
        <v>10</v>
      </c>
      <c r="O1001" t="s">
        <v>14</v>
      </c>
      <c r="P1001">
        <v>1</v>
      </c>
      <c r="Q1001" s="1">
        <v>3.9</v>
      </c>
      <c r="R1001" s="1">
        <v>2.6</v>
      </c>
      <c r="S1001" s="1">
        <v>3.25</v>
      </c>
      <c r="T1001" s="1">
        <v>2.6</v>
      </c>
    </row>
    <row r="1002" spans="1:20" hidden="1" x14ac:dyDescent="0.35">
      <c r="A1002" t="s">
        <v>1022</v>
      </c>
      <c r="B1002" t="s">
        <v>10</v>
      </c>
      <c r="C1002" t="s">
        <v>68</v>
      </c>
      <c r="D1002" t="s">
        <v>3611</v>
      </c>
      <c r="E1002" t="s">
        <v>3617</v>
      </c>
      <c r="F1002">
        <v>44608</v>
      </c>
      <c r="G1002">
        <v>44643</v>
      </c>
      <c r="H1002" t="s">
        <v>16</v>
      </c>
      <c r="J1002" t="s">
        <v>69</v>
      </c>
      <c r="K1002">
        <v>30.169</v>
      </c>
      <c r="L1002">
        <v>20</v>
      </c>
      <c r="M1002" t="s">
        <v>14</v>
      </c>
      <c r="N1002">
        <v>10</v>
      </c>
      <c r="O1002" t="s">
        <v>14</v>
      </c>
      <c r="P1002">
        <v>1</v>
      </c>
      <c r="Q1002" s="1">
        <v>5.25</v>
      </c>
      <c r="R1002" s="1">
        <v>3.5</v>
      </c>
      <c r="S1002" s="1">
        <v>4.375</v>
      </c>
      <c r="T1002" s="1">
        <v>3.5</v>
      </c>
    </row>
    <row r="1003" spans="1:20" hidden="1" x14ac:dyDescent="0.35">
      <c r="A1003" t="s">
        <v>1023</v>
      </c>
      <c r="B1003" t="s">
        <v>10</v>
      </c>
      <c r="C1003" t="s">
        <v>68</v>
      </c>
      <c r="D1003" t="s">
        <v>3615</v>
      </c>
      <c r="E1003" t="s">
        <v>3613</v>
      </c>
      <c r="F1003">
        <v>44604</v>
      </c>
      <c r="G1003">
        <v>44627</v>
      </c>
      <c r="H1003" t="s">
        <v>16</v>
      </c>
      <c r="I1003" t="s">
        <v>12</v>
      </c>
      <c r="J1003" t="s">
        <v>69</v>
      </c>
      <c r="K1003">
        <v>32.117899999999999</v>
      </c>
      <c r="L1003">
        <v>20</v>
      </c>
      <c r="M1003" t="s">
        <v>14</v>
      </c>
      <c r="N1003">
        <v>10</v>
      </c>
      <c r="O1003" t="s">
        <v>14</v>
      </c>
      <c r="P1003">
        <v>1</v>
      </c>
      <c r="Q1003" s="1">
        <v>3.4499999999999997</v>
      </c>
      <c r="R1003" s="1">
        <v>2.3000000000000003</v>
      </c>
      <c r="S1003" s="1">
        <v>2.875</v>
      </c>
      <c r="T1003" s="1">
        <v>2.3000000000000003</v>
      </c>
    </row>
    <row r="1004" spans="1:20" hidden="1" x14ac:dyDescent="0.35">
      <c r="A1004" t="s">
        <v>1024</v>
      </c>
      <c r="B1004" t="s">
        <v>10</v>
      </c>
      <c r="C1004" t="s">
        <v>68</v>
      </c>
      <c r="D1004" t="s">
        <v>3616</v>
      </c>
      <c r="E1004" t="s">
        <v>3613</v>
      </c>
      <c r="F1004">
        <v>44608</v>
      </c>
      <c r="G1004">
        <v>44627</v>
      </c>
      <c r="H1004" t="s">
        <v>16</v>
      </c>
      <c r="I1004" t="s">
        <v>12</v>
      </c>
      <c r="J1004" t="s">
        <v>69</v>
      </c>
      <c r="K1004">
        <v>32.068100000000001</v>
      </c>
      <c r="L1004">
        <v>20</v>
      </c>
      <c r="M1004" t="s">
        <v>14</v>
      </c>
      <c r="N1004">
        <v>10</v>
      </c>
      <c r="O1004" t="s">
        <v>14</v>
      </c>
      <c r="P1004">
        <v>1</v>
      </c>
      <c r="Q1004" s="1">
        <v>2.85</v>
      </c>
      <c r="R1004" s="1">
        <v>1.9000000000000001</v>
      </c>
      <c r="S1004" s="1">
        <v>2.375</v>
      </c>
      <c r="T1004" s="1">
        <v>1.9000000000000001</v>
      </c>
    </row>
    <row r="1005" spans="1:20" hidden="1" x14ac:dyDescent="0.35">
      <c r="A1005" t="s">
        <v>1025</v>
      </c>
      <c r="B1005" t="s">
        <v>10</v>
      </c>
      <c r="C1005" t="s">
        <v>68</v>
      </c>
      <c r="D1005" t="s">
        <v>3619</v>
      </c>
      <c r="E1005" t="s">
        <v>3618</v>
      </c>
      <c r="F1005">
        <v>44608</v>
      </c>
      <c r="G1005">
        <v>44627</v>
      </c>
      <c r="H1005" t="s">
        <v>16</v>
      </c>
      <c r="J1005" t="s">
        <v>69</v>
      </c>
      <c r="K1005">
        <v>34.1614</v>
      </c>
      <c r="L1005">
        <v>20</v>
      </c>
      <c r="M1005" t="s">
        <v>14</v>
      </c>
      <c r="N1005">
        <v>10</v>
      </c>
      <c r="O1005" t="s">
        <v>14</v>
      </c>
      <c r="P1005">
        <v>1</v>
      </c>
      <c r="Q1005" s="1">
        <v>2.85</v>
      </c>
      <c r="R1005" s="1">
        <v>1.9000000000000001</v>
      </c>
      <c r="S1005" s="1">
        <v>2.375</v>
      </c>
      <c r="T1005" s="1">
        <v>1.9000000000000001</v>
      </c>
    </row>
    <row r="1006" spans="1:20" hidden="1" x14ac:dyDescent="0.35">
      <c r="A1006" t="s">
        <v>1026</v>
      </c>
      <c r="B1006" t="s">
        <v>10</v>
      </c>
      <c r="C1006" t="s">
        <v>68</v>
      </c>
      <c r="D1006" t="s">
        <v>3620</v>
      </c>
      <c r="E1006" t="s">
        <v>3617</v>
      </c>
      <c r="F1006">
        <v>44608</v>
      </c>
      <c r="G1006">
        <v>44629</v>
      </c>
      <c r="H1006" t="s">
        <v>16</v>
      </c>
      <c r="I1006" t="s">
        <v>12</v>
      </c>
      <c r="J1006" t="s">
        <v>69</v>
      </c>
      <c r="K1006">
        <v>30.148700000000002</v>
      </c>
      <c r="L1006">
        <v>20</v>
      </c>
      <c r="M1006" t="s">
        <v>14</v>
      </c>
      <c r="N1006">
        <v>10</v>
      </c>
      <c r="O1006" t="s">
        <v>14</v>
      </c>
      <c r="P1006">
        <v>1</v>
      </c>
      <c r="Q1006" s="1">
        <v>3.15</v>
      </c>
      <c r="R1006" s="1">
        <v>2.1</v>
      </c>
      <c r="S1006" s="1">
        <v>2.625</v>
      </c>
      <c r="T1006" s="1">
        <v>2.1</v>
      </c>
    </row>
    <row r="1007" spans="1:20" hidden="1" x14ac:dyDescent="0.35">
      <c r="A1007" t="s">
        <v>1027</v>
      </c>
      <c r="B1007" t="s">
        <v>10</v>
      </c>
      <c r="C1007" t="s">
        <v>68</v>
      </c>
      <c r="D1007" t="s">
        <v>3616</v>
      </c>
      <c r="E1007" t="s">
        <v>3612</v>
      </c>
      <c r="F1007">
        <v>44609</v>
      </c>
      <c r="G1007">
        <v>44624</v>
      </c>
      <c r="H1007" t="s">
        <v>16</v>
      </c>
      <c r="I1007" t="s">
        <v>12</v>
      </c>
      <c r="J1007" t="s">
        <v>69</v>
      </c>
      <c r="K1007">
        <v>30.052900000000001</v>
      </c>
      <c r="L1007">
        <v>20</v>
      </c>
      <c r="M1007" t="s">
        <v>14</v>
      </c>
      <c r="N1007">
        <v>10</v>
      </c>
      <c r="O1007" t="s">
        <v>14</v>
      </c>
      <c r="P1007">
        <v>1</v>
      </c>
      <c r="Q1007" s="1">
        <v>2.25</v>
      </c>
      <c r="R1007" s="1">
        <v>1.5</v>
      </c>
      <c r="S1007" s="1">
        <v>1.875</v>
      </c>
      <c r="T1007" s="1">
        <v>1.5</v>
      </c>
    </row>
    <row r="1008" spans="1:20" hidden="1" x14ac:dyDescent="0.35">
      <c r="A1008" t="s">
        <v>1028</v>
      </c>
      <c r="B1008" t="s">
        <v>10</v>
      </c>
      <c r="C1008" t="s">
        <v>68</v>
      </c>
      <c r="D1008" t="s">
        <v>3611</v>
      </c>
      <c r="E1008" t="s">
        <v>3618</v>
      </c>
      <c r="F1008">
        <v>44606</v>
      </c>
      <c r="G1008">
        <v>44627</v>
      </c>
      <c r="H1008" t="s">
        <v>16</v>
      </c>
      <c r="I1008" t="s">
        <v>12</v>
      </c>
      <c r="J1008" t="s">
        <v>13</v>
      </c>
      <c r="K1008">
        <v>32.172600000000003</v>
      </c>
      <c r="L1008">
        <v>600</v>
      </c>
      <c r="M1008" t="s">
        <v>14</v>
      </c>
      <c r="N1008">
        <v>300</v>
      </c>
      <c r="O1008" t="s">
        <v>14</v>
      </c>
      <c r="P1008">
        <v>1</v>
      </c>
      <c r="Q1008" s="1">
        <v>3.15</v>
      </c>
      <c r="R1008" s="1">
        <v>2.1</v>
      </c>
      <c r="S1008" s="1">
        <v>2.625</v>
      </c>
      <c r="T1008" s="1">
        <v>2.1</v>
      </c>
    </row>
    <row r="1009" spans="1:20" hidden="1" x14ac:dyDescent="0.35">
      <c r="A1009" t="s">
        <v>1029</v>
      </c>
      <c r="B1009" t="s">
        <v>10</v>
      </c>
      <c r="C1009" t="s">
        <v>68</v>
      </c>
      <c r="D1009" t="s">
        <v>3611</v>
      </c>
      <c r="E1009" t="s">
        <v>3614</v>
      </c>
      <c r="F1009">
        <v>44604</v>
      </c>
      <c r="G1009">
        <v>44627</v>
      </c>
      <c r="H1009" t="s">
        <v>16</v>
      </c>
      <c r="I1009" t="s">
        <v>16</v>
      </c>
      <c r="J1009" t="s">
        <v>13</v>
      </c>
      <c r="K1009">
        <v>32.140599999999999</v>
      </c>
      <c r="L1009">
        <v>600</v>
      </c>
      <c r="M1009" t="s">
        <v>14</v>
      </c>
      <c r="N1009">
        <v>300</v>
      </c>
      <c r="O1009" t="s">
        <v>14</v>
      </c>
      <c r="P1009">
        <v>1</v>
      </c>
      <c r="Q1009" s="1">
        <v>3.4499999999999997</v>
      </c>
      <c r="R1009" s="1">
        <v>2.3000000000000003</v>
      </c>
      <c r="S1009" s="1">
        <v>2.875</v>
      </c>
      <c r="T1009" s="1">
        <v>2.3000000000000003</v>
      </c>
    </row>
    <row r="1010" spans="1:20" hidden="1" x14ac:dyDescent="0.35">
      <c r="A1010" t="s">
        <v>1030</v>
      </c>
      <c r="B1010" t="s">
        <v>10</v>
      </c>
      <c r="C1010" t="s">
        <v>68</v>
      </c>
      <c r="D1010" t="s">
        <v>3616</v>
      </c>
      <c r="E1010" t="s">
        <v>3613</v>
      </c>
      <c r="F1010">
        <v>44608</v>
      </c>
      <c r="G1010">
        <v>44629</v>
      </c>
      <c r="H1010" t="s">
        <v>16</v>
      </c>
      <c r="I1010" t="s">
        <v>12</v>
      </c>
      <c r="J1010" t="s">
        <v>13</v>
      </c>
      <c r="K1010">
        <v>30.1172</v>
      </c>
      <c r="L1010">
        <v>600</v>
      </c>
      <c r="M1010" t="s">
        <v>14</v>
      </c>
      <c r="N1010">
        <v>300</v>
      </c>
      <c r="O1010" t="s">
        <v>14</v>
      </c>
      <c r="P1010">
        <v>1</v>
      </c>
      <c r="Q1010" s="1">
        <v>3.15</v>
      </c>
      <c r="R1010" s="1">
        <v>2.1</v>
      </c>
      <c r="S1010" s="1">
        <v>2.625</v>
      </c>
      <c r="T1010" s="1">
        <v>2.1</v>
      </c>
    </row>
    <row r="1011" spans="1:20" hidden="1" x14ac:dyDescent="0.35">
      <c r="A1011" t="s">
        <v>1031</v>
      </c>
      <c r="B1011" t="s">
        <v>10</v>
      </c>
      <c r="C1011" t="s">
        <v>68</v>
      </c>
      <c r="D1011" t="s">
        <v>3615</v>
      </c>
      <c r="E1011" t="s">
        <v>3617</v>
      </c>
      <c r="F1011">
        <v>44605</v>
      </c>
      <c r="G1011">
        <v>44631</v>
      </c>
      <c r="H1011" t="s">
        <v>16</v>
      </c>
      <c r="I1011" t="s">
        <v>16</v>
      </c>
      <c r="J1011" t="s">
        <v>13</v>
      </c>
      <c r="K1011">
        <v>30.0488</v>
      </c>
      <c r="L1011">
        <v>600</v>
      </c>
      <c r="M1011" t="s">
        <v>14</v>
      </c>
      <c r="N1011">
        <v>300</v>
      </c>
      <c r="O1011" t="s">
        <v>14</v>
      </c>
      <c r="P1011">
        <v>1</v>
      </c>
      <c r="Q1011" s="1">
        <v>3.9</v>
      </c>
      <c r="R1011" s="1">
        <v>2.6</v>
      </c>
      <c r="S1011" s="1">
        <v>3.25</v>
      </c>
      <c r="T1011" s="1">
        <v>2.6</v>
      </c>
    </row>
    <row r="1012" spans="1:20" hidden="1" x14ac:dyDescent="0.35">
      <c r="A1012" t="s">
        <v>1032</v>
      </c>
      <c r="B1012" t="s">
        <v>10</v>
      </c>
      <c r="C1012" t="s">
        <v>68</v>
      </c>
      <c r="D1012" t="s">
        <v>3615</v>
      </c>
      <c r="E1012" t="s">
        <v>3613</v>
      </c>
      <c r="F1012">
        <v>44609</v>
      </c>
      <c r="G1012">
        <v>44635</v>
      </c>
      <c r="H1012" t="s">
        <v>16</v>
      </c>
      <c r="I1012" t="s">
        <v>12</v>
      </c>
      <c r="J1012" t="s">
        <v>13</v>
      </c>
      <c r="K1012">
        <v>30.050799999999999</v>
      </c>
      <c r="L1012">
        <v>600</v>
      </c>
      <c r="M1012" t="s">
        <v>14</v>
      </c>
      <c r="N1012">
        <v>300</v>
      </c>
      <c r="O1012" t="s">
        <v>14</v>
      </c>
      <c r="P1012">
        <v>1</v>
      </c>
      <c r="Q1012" s="1">
        <v>3.9</v>
      </c>
      <c r="R1012" s="1">
        <v>2.6</v>
      </c>
      <c r="S1012" s="1">
        <v>3.25</v>
      </c>
      <c r="T1012" s="1">
        <v>2.6</v>
      </c>
    </row>
    <row r="1013" spans="1:20" hidden="1" x14ac:dyDescent="0.35">
      <c r="A1013" t="s">
        <v>1033</v>
      </c>
      <c r="B1013" t="s">
        <v>10</v>
      </c>
      <c r="C1013" t="s">
        <v>68</v>
      </c>
      <c r="D1013" t="s">
        <v>3620</v>
      </c>
      <c r="E1013" t="s">
        <v>3614</v>
      </c>
      <c r="F1013">
        <v>44608</v>
      </c>
      <c r="G1013">
        <v>44643</v>
      </c>
      <c r="H1013" t="s">
        <v>16</v>
      </c>
      <c r="I1013" t="s">
        <v>12</v>
      </c>
      <c r="J1013" t="s">
        <v>13</v>
      </c>
      <c r="K1013">
        <v>30.169</v>
      </c>
      <c r="L1013">
        <v>600</v>
      </c>
      <c r="M1013" t="s">
        <v>14</v>
      </c>
      <c r="N1013">
        <v>300</v>
      </c>
      <c r="O1013" t="s">
        <v>14</v>
      </c>
      <c r="P1013">
        <v>1</v>
      </c>
      <c r="Q1013" s="1">
        <v>5.25</v>
      </c>
      <c r="R1013" s="1">
        <v>3.5</v>
      </c>
      <c r="S1013" s="1">
        <v>4.375</v>
      </c>
      <c r="T1013" s="1">
        <v>3.5</v>
      </c>
    </row>
    <row r="1014" spans="1:20" hidden="1" x14ac:dyDescent="0.35">
      <c r="A1014" t="s">
        <v>1034</v>
      </c>
      <c r="B1014" t="s">
        <v>10</v>
      </c>
      <c r="C1014" t="s">
        <v>68</v>
      </c>
      <c r="D1014" t="s">
        <v>3619</v>
      </c>
      <c r="E1014" t="s">
        <v>3612</v>
      </c>
      <c r="F1014">
        <v>44604</v>
      </c>
      <c r="G1014">
        <v>44627</v>
      </c>
      <c r="H1014" t="s">
        <v>16</v>
      </c>
      <c r="I1014" t="s">
        <v>16</v>
      </c>
      <c r="J1014" t="s">
        <v>13</v>
      </c>
      <c r="K1014">
        <v>32.117899999999999</v>
      </c>
      <c r="L1014">
        <v>600</v>
      </c>
      <c r="M1014" t="s">
        <v>14</v>
      </c>
      <c r="N1014">
        <v>300</v>
      </c>
      <c r="O1014" t="s">
        <v>14</v>
      </c>
      <c r="P1014">
        <v>1</v>
      </c>
      <c r="Q1014" s="1">
        <v>3.4499999999999997</v>
      </c>
      <c r="R1014" s="1">
        <v>2.3000000000000003</v>
      </c>
      <c r="S1014" s="1">
        <v>2.875</v>
      </c>
      <c r="T1014" s="1">
        <v>2.3000000000000003</v>
      </c>
    </row>
    <row r="1015" spans="1:20" hidden="1" x14ac:dyDescent="0.35">
      <c r="A1015" t="s">
        <v>1035</v>
      </c>
      <c r="B1015" t="s">
        <v>10</v>
      </c>
      <c r="C1015" t="s">
        <v>68</v>
      </c>
      <c r="D1015" t="s">
        <v>3611</v>
      </c>
      <c r="E1015" t="s">
        <v>3613</v>
      </c>
      <c r="F1015">
        <v>44608</v>
      </c>
      <c r="G1015">
        <v>44627</v>
      </c>
      <c r="H1015" t="s">
        <v>16</v>
      </c>
      <c r="I1015" t="s">
        <v>12</v>
      </c>
      <c r="J1015" t="s">
        <v>13</v>
      </c>
      <c r="K1015">
        <v>32.068100000000001</v>
      </c>
      <c r="L1015">
        <v>600</v>
      </c>
      <c r="M1015" t="s">
        <v>14</v>
      </c>
      <c r="N1015">
        <v>300</v>
      </c>
      <c r="O1015" t="s">
        <v>14</v>
      </c>
      <c r="P1015">
        <v>1</v>
      </c>
      <c r="Q1015" s="1">
        <v>2.85</v>
      </c>
      <c r="R1015" s="1">
        <v>1.9000000000000001</v>
      </c>
      <c r="S1015" s="1">
        <v>2.375</v>
      </c>
      <c r="T1015" s="1">
        <v>1.9000000000000001</v>
      </c>
    </row>
    <row r="1016" spans="1:20" hidden="1" x14ac:dyDescent="0.35">
      <c r="A1016" t="s">
        <v>1036</v>
      </c>
      <c r="B1016" t="s">
        <v>10</v>
      </c>
      <c r="C1016" t="s">
        <v>68</v>
      </c>
      <c r="D1016" t="s">
        <v>3619</v>
      </c>
      <c r="E1016" t="s">
        <v>3613</v>
      </c>
      <c r="F1016">
        <v>44608</v>
      </c>
      <c r="G1016">
        <v>44627</v>
      </c>
      <c r="H1016" t="s">
        <v>16</v>
      </c>
      <c r="I1016" t="s">
        <v>12</v>
      </c>
      <c r="J1016" t="s">
        <v>13</v>
      </c>
      <c r="K1016">
        <v>34.1614</v>
      </c>
      <c r="L1016">
        <v>600</v>
      </c>
      <c r="M1016" t="s">
        <v>14</v>
      </c>
      <c r="N1016">
        <v>300</v>
      </c>
      <c r="O1016" t="s">
        <v>14</v>
      </c>
      <c r="P1016">
        <v>1</v>
      </c>
      <c r="Q1016" s="1">
        <v>2.85</v>
      </c>
      <c r="R1016" s="1">
        <v>1.9000000000000001</v>
      </c>
      <c r="S1016" s="1">
        <v>2.375</v>
      </c>
      <c r="T1016" s="1">
        <v>1.9000000000000001</v>
      </c>
    </row>
    <row r="1017" spans="1:20" hidden="1" x14ac:dyDescent="0.35">
      <c r="A1017" t="s">
        <v>1037</v>
      </c>
      <c r="B1017" t="s">
        <v>10</v>
      </c>
      <c r="C1017" t="s">
        <v>68</v>
      </c>
      <c r="D1017" t="s">
        <v>3616</v>
      </c>
      <c r="E1017" t="s">
        <v>3614</v>
      </c>
      <c r="F1017">
        <v>44608</v>
      </c>
      <c r="G1017">
        <v>44629</v>
      </c>
      <c r="H1017" t="s">
        <v>16</v>
      </c>
      <c r="I1017" t="s">
        <v>12</v>
      </c>
      <c r="J1017" t="s">
        <v>13</v>
      </c>
      <c r="K1017">
        <v>30.148700000000002</v>
      </c>
      <c r="L1017">
        <v>600</v>
      </c>
      <c r="M1017" t="s">
        <v>14</v>
      </c>
      <c r="N1017">
        <v>300</v>
      </c>
      <c r="O1017" t="s">
        <v>14</v>
      </c>
      <c r="P1017">
        <v>1</v>
      </c>
      <c r="Q1017" s="1">
        <v>3.15</v>
      </c>
      <c r="R1017" s="1">
        <v>2.1</v>
      </c>
      <c r="S1017" s="1">
        <v>2.625</v>
      </c>
      <c r="T1017" s="1">
        <v>2.1</v>
      </c>
    </row>
    <row r="1018" spans="1:20" hidden="1" x14ac:dyDescent="0.35">
      <c r="A1018" t="s">
        <v>1038</v>
      </c>
      <c r="B1018" t="s">
        <v>10</v>
      </c>
      <c r="C1018" t="s">
        <v>68</v>
      </c>
      <c r="D1018" t="s">
        <v>3615</v>
      </c>
      <c r="E1018" t="s">
        <v>3618</v>
      </c>
      <c r="F1018">
        <v>44609</v>
      </c>
      <c r="G1018">
        <v>44624</v>
      </c>
      <c r="H1018" t="s">
        <v>16</v>
      </c>
      <c r="I1018" t="s">
        <v>12</v>
      </c>
      <c r="J1018" t="s">
        <v>13</v>
      </c>
      <c r="K1018">
        <v>30.052900000000001</v>
      </c>
      <c r="L1018">
        <v>600</v>
      </c>
      <c r="M1018" t="s">
        <v>14</v>
      </c>
      <c r="N1018">
        <v>300</v>
      </c>
      <c r="O1018" t="s">
        <v>14</v>
      </c>
      <c r="P1018">
        <v>1</v>
      </c>
      <c r="Q1018" s="1">
        <v>2.25</v>
      </c>
      <c r="R1018" s="1">
        <v>1.5</v>
      </c>
      <c r="S1018" s="1">
        <v>1.875</v>
      </c>
      <c r="T1018" s="1">
        <v>1.5</v>
      </c>
    </row>
    <row r="1019" spans="1:20" hidden="1" x14ac:dyDescent="0.35">
      <c r="A1019" t="s">
        <v>1039</v>
      </c>
      <c r="B1019" t="s">
        <v>10</v>
      </c>
      <c r="C1019" t="s">
        <v>68</v>
      </c>
      <c r="D1019" t="s">
        <v>3620</v>
      </c>
      <c r="E1019" t="s">
        <v>3618</v>
      </c>
      <c r="F1019">
        <v>44617</v>
      </c>
      <c r="G1019">
        <v>44653</v>
      </c>
      <c r="H1019" t="s">
        <v>16</v>
      </c>
      <c r="I1019" t="s">
        <v>12</v>
      </c>
      <c r="J1019" t="s">
        <v>13</v>
      </c>
      <c r="K1019">
        <v>30.086600000000001</v>
      </c>
      <c r="L1019">
        <v>600</v>
      </c>
      <c r="M1019" t="s">
        <v>14</v>
      </c>
      <c r="N1019">
        <v>300</v>
      </c>
      <c r="O1019" t="s">
        <v>14</v>
      </c>
      <c r="P1019">
        <v>1</v>
      </c>
      <c r="Q1019" s="1">
        <v>5.3999999999999995</v>
      </c>
      <c r="R1019" s="1">
        <v>3.6</v>
      </c>
      <c r="S1019" s="1">
        <v>4.5</v>
      </c>
      <c r="T1019" s="1">
        <v>3.6</v>
      </c>
    </row>
    <row r="1020" spans="1:20" hidden="1" x14ac:dyDescent="0.35">
      <c r="A1020" t="s">
        <v>1040</v>
      </c>
      <c r="B1020" t="s">
        <v>10</v>
      </c>
      <c r="C1020" t="s">
        <v>68</v>
      </c>
      <c r="D1020" t="s">
        <v>3611</v>
      </c>
      <c r="E1020" t="s">
        <v>3613</v>
      </c>
      <c r="F1020">
        <v>44618</v>
      </c>
      <c r="G1020">
        <v>44648</v>
      </c>
      <c r="H1020" t="s">
        <v>16</v>
      </c>
      <c r="I1020" t="s">
        <v>12</v>
      </c>
      <c r="J1020" t="s">
        <v>13</v>
      </c>
      <c r="K1020">
        <v>30.150200000000002</v>
      </c>
      <c r="L1020">
        <v>600</v>
      </c>
      <c r="M1020" t="s">
        <v>14</v>
      </c>
      <c r="N1020">
        <v>300</v>
      </c>
      <c r="O1020" t="s">
        <v>14</v>
      </c>
      <c r="P1020">
        <v>1</v>
      </c>
      <c r="Q1020" s="1">
        <v>4.5</v>
      </c>
      <c r="R1020" s="1">
        <v>3</v>
      </c>
      <c r="S1020" s="1">
        <v>3.75</v>
      </c>
      <c r="T1020" s="1">
        <v>3</v>
      </c>
    </row>
    <row r="1021" spans="1:20" hidden="1" x14ac:dyDescent="0.35">
      <c r="A1021" t="s">
        <v>1041</v>
      </c>
      <c r="B1021" t="s">
        <v>10</v>
      </c>
      <c r="C1021" t="s">
        <v>68</v>
      </c>
      <c r="D1021" t="s">
        <v>3619</v>
      </c>
      <c r="E1021" t="s">
        <v>3618</v>
      </c>
      <c r="F1021">
        <v>44621</v>
      </c>
      <c r="G1021">
        <v>44658</v>
      </c>
      <c r="H1021" t="s">
        <v>16</v>
      </c>
      <c r="I1021" t="s">
        <v>12</v>
      </c>
      <c r="J1021" t="s">
        <v>13</v>
      </c>
      <c r="K1021">
        <v>30.224599999999999</v>
      </c>
      <c r="L1021">
        <v>600</v>
      </c>
      <c r="M1021" t="s">
        <v>14</v>
      </c>
      <c r="N1021">
        <v>300</v>
      </c>
      <c r="O1021" t="s">
        <v>14</v>
      </c>
      <c r="P1021">
        <v>1</v>
      </c>
      <c r="Q1021" s="1">
        <v>5.55</v>
      </c>
      <c r="R1021" s="1">
        <v>3.7</v>
      </c>
      <c r="S1021" s="1">
        <v>4.625</v>
      </c>
      <c r="T1021" s="1">
        <v>3.7</v>
      </c>
    </row>
    <row r="1022" spans="1:20" hidden="1" x14ac:dyDescent="0.35">
      <c r="A1022" t="s">
        <v>1042</v>
      </c>
      <c r="B1022" t="s">
        <v>10</v>
      </c>
      <c r="C1022" t="s">
        <v>68</v>
      </c>
      <c r="D1022" t="s">
        <v>3620</v>
      </c>
      <c r="E1022" t="s">
        <v>3613</v>
      </c>
      <c r="F1022">
        <v>44618</v>
      </c>
      <c r="G1022">
        <v>44648</v>
      </c>
      <c r="H1022" t="s">
        <v>16</v>
      </c>
      <c r="I1022" t="s">
        <v>12</v>
      </c>
      <c r="J1022" t="s">
        <v>13</v>
      </c>
      <c r="K1022">
        <v>30.062100000000001</v>
      </c>
      <c r="L1022">
        <v>600</v>
      </c>
      <c r="M1022" t="s">
        <v>14</v>
      </c>
      <c r="N1022">
        <v>300</v>
      </c>
      <c r="O1022" t="s">
        <v>14</v>
      </c>
      <c r="P1022">
        <v>1</v>
      </c>
      <c r="Q1022" s="1">
        <v>4.5</v>
      </c>
      <c r="R1022" s="1">
        <v>3</v>
      </c>
      <c r="S1022" s="1">
        <v>3.75</v>
      </c>
      <c r="T1022" s="1">
        <v>3</v>
      </c>
    </row>
    <row r="1023" spans="1:20" hidden="1" x14ac:dyDescent="0.35">
      <c r="A1023" t="s">
        <v>1043</v>
      </c>
      <c r="B1023" t="s">
        <v>10</v>
      </c>
      <c r="C1023" t="s">
        <v>68</v>
      </c>
      <c r="D1023" t="s">
        <v>3611</v>
      </c>
      <c r="E1023" t="s">
        <v>3612</v>
      </c>
      <c r="F1023">
        <v>44618</v>
      </c>
      <c r="G1023">
        <v>44648</v>
      </c>
      <c r="H1023" t="s">
        <v>16</v>
      </c>
      <c r="I1023" t="s">
        <v>12</v>
      </c>
      <c r="J1023" t="s">
        <v>13</v>
      </c>
      <c r="K1023">
        <v>30.020099999999999</v>
      </c>
      <c r="L1023">
        <v>600</v>
      </c>
      <c r="M1023" t="s">
        <v>14</v>
      </c>
      <c r="N1023">
        <v>300</v>
      </c>
      <c r="O1023" t="s">
        <v>14</v>
      </c>
      <c r="P1023">
        <v>1</v>
      </c>
      <c r="Q1023" s="1">
        <v>4.5</v>
      </c>
      <c r="R1023" s="1">
        <v>3</v>
      </c>
      <c r="S1023" s="1">
        <v>3.75</v>
      </c>
      <c r="T1023" s="1">
        <v>3</v>
      </c>
    </row>
    <row r="1024" spans="1:20" hidden="1" x14ac:dyDescent="0.35">
      <c r="A1024" t="s">
        <v>1044</v>
      </c>
      <c r="B1024" t="s">
        <v>10</v>
      </c>
      <c r="C1024" t="s">
        <v>68</v>
      </c>
      <c r="D1024" t="s">
        <v>3611</v>
      </c>
      <c r="E1024" t="s">
        <v>3617</v>
      </c>
      <c r="F1024">
        <v>44621</v>
      </c>
      <c r="G1024">
        <v>44653</v>
      </c>
      <c r="H1024" t="s">
        <v>16</v>
      </c>
      <c r="I1024" t="s">
        <v>12</v>
      </c>
      <c r="J1024" t="s">
        <v>13</v>
      </c>
      <c r="K1024">
        <v>33.987900000000003</v>
      </c>
      <c r="L1024">
        <v>600</v>
      </c>
      <c r="M1024" t="s">
        <v>14</v>
      </c>
      <c r="N1024">
        <v>300</v>
      </c>
      <c r="O1024" t="s">
        <v>14</v>
      </c>
      <c r="P1024">
        <v>1</v>
      </c>
      <c r="Q1024" s="1">
        <v>4.8</v>
      </c>
      <c r="R1024" s="1">
        <v>3.2</v>
      </c>
      <c r="S1024" s="1">
        <v>4</v>
      </c>
      <c r="T1024" s="1">
        <v>3.2</v>
      </c>
    </row>
    <row r="1025" spans="1:20" hidden="1" x14ac:dyDescent="0.35">
      <c r="A1025" t="s">
        <v>1045</v>
      </c>
      <c r="B1025" t="s">
        <v>10</v>
      </c>
      <c r="C1025" t="s">
        <v>68</v>
      </c>
      <c r="D1025" t="s">
        <v>3619</v>
      </c>
      <c r="E1025" t="s">
        <v>3613</v>
      </c>
      <c r="F1025">
        <v>44619</v>
      </c>
      <c r="G1025">
        <v>44651</v>
      </c>
      <c r="H1025" t="s">
        <v>16</v>
      </c>
      <c r="I1025" t="s">
        <v>12</v>
      </c>
      <c r="J1025" t="s">
        <v>13</v>
      </c>
      <c r="K1025">
        <v>30.154900000000001</v>
      </c>
      <c r="L1025">
        <v>600</v>
      </c>
      <c r="M1025" t="s">
        <v>14</v>
      </c>
      <c r="N1025">
        <v>300</v>
      </c>
      <c r="O1025" t="s">
        <v>14</v>
      </c>
      <c r="P1025">
        <v>1</v>
      </c>
      <c r="Q1025" s="1">
        <v>4.8</v>
      </c>
      <c r="R1025" s="1">
        <v>3.2</v>
      </c>
      <c r="S1025" s="1">
        <v>4</v>
      </c>
      <c r="T1025" s="1">
        <v>3.2</v>
      </c>
    </row>
    <row r="1026" spans="1:20" hidden="1" x14ac:dyDescent="0.35">
      <c r="A1026" t="s">
        <v>1046</v>
      </c>
      <c r="B1026" t="s">
        <v>10</v>
      </c>
      <c r="C1026" t="s">
        <v>68</v>
      </c>
      <c r="D1026" t="s">
        <v>3620</v>
      </c>
      <c r="E1026" t="s">
        <v>3618</v>
      </c>
      <c r="F1026">
        <v>44621</v>
      </c>
      <c r="G1026">
        <v>44650</v>
      </c>
      <c r="H1026" t="s">
        <v>16</v>
      </c>
      <c r="I1026" t="s">
        <v>12</v>
      </c>
      <c r="J1026" t="s">
        <v>13</v>
      </c>
      <c r="K1026">
        <v>30.0703</v>
      </c>
      <c r="L1026">
        <v>600</v>
      </c>
      <c r="M1026" t="s">
        <v>14</v>
      </c>
      <c r="N1026">
        <v>300</v>
      </c>
      <c r="O1026" t="s">
        <v>14</v>
      </c>
      <c r="P1026">
        <v>1</v>
      </c>
      <c r="Q1026" s="1">
        <v>4.3499999999999996</v>
      </c>
      <c r="R1026" s="1">
        <v>2.9000000000000004</v>
      </c>
      <c r="S1026" s="1">
        <v>3.625</v>
      </c>
      <c r="T1026" s="1">
        <v>2.9000000000000004</v>
      </c>
    </row>
    <row r="1027" spans="1:20" hidden="1" x14ac:dyDescent="0.35">
      <c r="A1027" t="s">
        <v>1047</v>
      </c>
      <c r="B1027" t="s">
        <v>10</v>
      </c>
      <c r="C1027" t="s">
        <v>68</v>
      </c>
      <c r="D1027" t="s">
        <v>3619</v>
      </c>
      <c r="E1027" t="s">
        <v>3618</v>
      </c>
      <c r="F1027">
        <v>44623</v>
      </c>
      <c r="G1027">
        <v>44648</v>
      </c>
      <c r="H1027" t="s">
        <v>16</v>
      </c>
      <c r="I1027" t="s">
        <v>12</v>
      </c>
      <c r="J1027" t="s">
        <v>13</v>
      </c>
      <c r="K1027">
        <v>30.040500000000002</v>
      </c>
      <c r="L1027">
        <v>600</v>
      </c>
      <c r="M1027" t="s">
        <v>14</v>
      </c>
      <c r="N1027">
        <v>300</v>
      </c>
      <c r="O1027" t="s">
        <v>14</v>
      </c>
      <c r="P1027">
        <v>1</v>
      </c>
      <c r="Q1027" s="1">
        <v>3.75</v>
      </c>
      <c r="R1027" s="1">
        <v>2.5</v>
      </c>
      <c r="S1027" s="1">
        <v>3.125</v>
      </c>
      <c r="T1027" s="1">
        <v>2.5</v>
      </c>
    </row>
    <row r="1028" spans="1:20" hidden="1" x14ac:dyDescent="0.35">
      <c r="A1028" t="s">
        <v>1048</v>
      </c>
      <c r="B1028" t="s">
        <v>10</v>
      </c>
      <c r="C1028" t="s">
        <v>68</v>
      </c>
      <c r="D1028" t="s">
        <v>3616</v>
      </c>
      <c r="E1028" t="s">
        <v>3612</v>
      </c>
      <c r="F1028">
        <v>44621</v>
      </c>
      <c r="G1028">
        <v>44646</v>
      </c>
      <c r="H1028" t="s">
        <v>16</v>
      </c>
      <c r="I1028" t="s">
        <v>12</v>
      </c>
      <c r="J1028" t="s">
        <v>13</v>
      </c>
      <c r="K1028">
        <v>30.074100000000001</v>
      </c>
      <c r="L1028">
        <v>600</v>
      </c>
      <c r="M1028" t="s">
        <v>14</v>
      </c>
      <c r="N1028">
        <v>300</v>
      </c>
      <c r="O1028" t="s">
        <v>14</v>
      </c>
      <c r="P1028">
        <v>1</v>
      </c>
      <c r="Q1028" s="1">
        <v>3.75</v>
      </c>
      <c r="R1028" s="1">
        <v>2.5</v>
      </c>
      <c r="S1028" s="1">
        <v>3.125</v>
      </c>
      <c r="T1028" s="1">
        <v>2.5</v>
      </c>
    </row>
    <row r="1029" spans="1:20" hidden="1" x14ac:dyDescent="0.35">
      <c r="A1029" t="s">
        <v>1049</v>
      </c>
      <c r="B1029" t="s">
        <v>10</v>
      </c>
      <c r="C1029" t="s">
        <v>68</v>
      </c>
      <c r="D1029" t="s">
        <v>3615</v>
      </c>
      <c r="E1029" t="s">
        <v>3612</v>
      </c>
      <c r="F1029">
        <v>44622</v>
      </c>
      <c r="G1029">
        <v>44652</v>
      </c>
      <c r="H1029" t="s">
        <v>16</v>
      </c>
      <c r="I1029" t="s">
        <v>12</v>
      </c>
      <c r="J1029" t="s">
        <v>13</v>
      </c>
      <c r="K1029">
        <v>30.103000000000002</v>
      </c>
      <c r="L1029">
        <v>600</v>
      </c>
      <c r="M1029" t="s">
        <v>14</v>
      </c>
      <c r="N1029">
        <v>300</v>
      </c>
      <c r="O1029" t="s">
        <v>14</v>
      </c>
      <c r="P1029">
        <v>1</v>
      </c>
      <c r="Q1029" s="1">
        <v>4.5</v>
      </c>
      <c r="R1029" s="1">
        <v>3</v>
      </c>
      <c r="S1029" s="1">
        <v>3.75</v>
      </c>
      <c r="T1029" s="1">
        <v>3</v>
      </c>
    </row>
    <row r="1030" spans="1:20" hidden="1" x14ac:dyDescent="0.35">
      <c r="A1030" t="s">
        <v>1050</v>
      </c>
      <c r="B1030" t="s">
        <v>10</v>
      </c>
      <c r="C1030" t="s">
        <v>68</v>
      </c>
      <c r="D1030" t="s">
        <v>3615</v>
      </c>
      <c r="E1030" t="s">
        <v>3614</v>
      </c>
      <c r="F1030">
        <v>44619</v>
      </c>
      <c r="G1030">
        <v>44648</v>
      </c>
      <c r="H1030" t="s">
        <v>16</v>
      </c>
      <c r="I1030" t="s">
        <v>12</v>
      </c>
      <c r="J1030" t="s">
        <v>13</v>
      </c>
      <c r="K1030">
        <v>30.0672</v>
      </c>
      <c r="L1030">
        <v>600</v>
      </c>
      <c r="M1030" t="s">
        <v>14</v>
      </c>
      <c r="N1030">
        <v>300</v>
      </c>
      <c r="O1030" t="s">
        <v>14</v>
      </c>
      <c r="P1030">
        <v>1</v>
      </c>
      <c r="Q1030" s="1">
        <v>4.3499999999999996</v>
      </c>
      <c r="R1030" s="1">
        <v>2.9000000000000004</v>
      </c>
      <c r="S1030" s="1">
        <v>3.625</v>
      </c>
      <c r="T1030" s="1">
        <v>2.9000000000000004</v>
      </c>
    </row>
    <row r="1031" spans="1:20" hidden="1" x14ac:dyDescent="0.35">
      <c r="A1031" t="s">
        <v>1051</v>
      </c>
      <c r="B1031" t="s">
        <v>10</v>
      </c>
      <c r="C1031" t="s">
        <v>68</v>
      </c>
      <c r="D1031" t="s">
        <v>3616</v>
      </c>
      <c r="E1031" t="s">
        <v>3612</v>
      </c>
      <c r="F1031">
        <v>44618</v>
      </c>
      <c r="G1031">
        <v>44648</v>
      </c>
      <c r="H1031" t="s">
        <v>16</v>
      </c>
      <c r="I1031" t="s">
        <v>12</v>
      </c>
      <c r="J1031" t="s">
        <v>13</v>
      </c>
      <c r="K1031">
        <v>30.165600000000001</v>
      </c>
      <c r="L1031">
        <v>600</v>
      </c>
      <c r="M1031" t="s">
        <v>14</v>
      </c>
      <c r="N1031">
        <v>300</v>
      </c>
      <c r="O1031" t="s">
        <v>14</v>
      </c>
      <c r="P1031">
        <v>1</v>
      </c>
      <c r="Q1031" s="1">
        <v>4.5</v>
      </c>
      <c r="R1031" s="1">
        <v>3</v>
      </c>
      <c r="S1031" s="1">
        <v>3.75</v>
      </c>
      <c r="T1031" s="1">
        <v>3</v>
      </c>
    </row>
    <row r="1032" spans="1:20" hidden="1" x14ac:dyDescent="0.35">
      <c r="A1032" t="s">
        <v>1052</v>
      </c>
      <c r="B1032" t="s">
        <v>10</v>
      </c>
      <c r="C1032" t="s">
        <v>68</v>
      </c>
      <c r="D1032" t="s">
        <v>3620</v>
      </c>
      <c r="E1032" t="s">
        <v>3612</v>
      </c>
      <c r="F1032">
        <v>44617</v>
      </c>
      <c r="G1032">
        <v>44648</v>
      </c>
      <c r="H1032" t="s">
        <v>16</v>
      </c>
      <c r="I1032" t="s">
        <v>12</v>
      </c>
      <c r="J1032" t="s">
        <v>13</v>
      </c>
      <c r="K1032">
        <v>30.1449</v>
      </c>
      <c r="L1032">
        <v>600</v>
      </c>
      <c r="M1032" t="s">
        <v>14</v>
      </c>
      <c r="N1032">
        <v>300</v>
      </c>
      <c r="O1032" t="s">
        <v>14</v>
      </c>
      <c r="P1032">
        <v>1</v>
      </c>
      <c r="Q1032" s="1">
        <v>4.6499999999999995</v>
      </c>
      <c r="R1032" s="1">
        <v>3.1</v>
      </c>
      <c r="S1032" s="1">
        <v>3.875</v>
      </c>
      <c r="T1032" s="1">
        <v>3.1</v>
      </c>
    </row>
    <row r="1033" spans="1:20" hidden="1" x14ac:dyDescent="0.35">
      <c r="A1033" t="s">
        <v>1053</v>
      </c>
      <c r="B1033" t="s">
        <v>10</v>
      </c>
      <c r="C1033" t="s">
        <v>68</v>
      </c>
      <c r="D1033" t="s">
        <v>3619</v>
      </c>
      <c r="E1033" t="s">
        <v>3618</v>
      </c>
      <c r="F1033">
        <v>44621</v>
      </c>
      <c r="G1033">
        <v>44652</v>
      </c>
      <c r="H1033" t="s">
        <v>16</v>
      </c>
      <c r="I1033" t="s">
        <v>12</v>
      </c>
      <c r="J1033" t="s">
        <v>13</v>
      </c>
      <c r="K1033">
        <v>30.125299999999999</v>
      </c>
      <c r="L1033">
        <v>600</v>
      </c>
      <c r="M1033" t="s">
        <v>14</v>
      </c>
      <c r="N1033">
        <v>300</v>
      </c>
      <c r="O1033" t="s">
        <v>14</v>
      </c>
      <c r="P1033">
        <v>1</v>
      </c>
      <c r="Q1033" s="1">
        <v>4.6499999999999995</v>
      </c>
      <c r="R1033" s="1">
        <v>3.1</v>
      </c>
      <c r="S1033" s="1">
        <v>3.875</v>
      </c>
      <c r="T1033" s="1">
        <v>3.1</v>
      </c>
    </row>
    <row r="1034" spans="1:20" hidden="1" x14ac:dyDescent="0.35">
      <c r="A1034" t="s">
        <v>1054</v>
      </c>
      <c r="B1034" t="s">
        <v>10</v>
      </c>
      <c r="C1034" t="s">
        <v>68</v>
      </c>
      <c r="D1034" t="s">
        <v>3620</v>
      </c>
      <c r="E1034" t="s">
        <v>3612</v>
      </c>
      <c r="F1034">
        <v>44620</v>
      </c>
      <c r="G1034">
        <v>44648</v>
      </c>
      <c r="H1034" t="s">
        <v>16</v>
      </c>
      <c r="I1034" t="s">
        <v>12</v>
      </c>
      <c r="J1034" t="s">
        <v>13</v>
      </c>
      <c r="K1034">
        <v>30.165099999999999</v>
      </c>
      <c r="L1034">
        <v>600</v>
      </c>
      <c r="M1034" t="s">
        <v>14</v>
      </c>
      <c r="N1034">
        <v>300</v>
      </c>
      <c r="O1034" t="s">
        <v>14</v>
      </c>
      <c r="P1034">
        <v>1</v>
      </c>
      <c r="Q1034" s="1">
        <v>4.2</v>
      </c>
      <c r="R1034" s="1">
        <v>2.8000000000000003</v>
      </c>
      <c r="S1034" s="1">
        <v>3.5</v>
      </c>
      <c r="T1034" s="1">
        <v>2.8000000000000003</v>
      </c>
    </row>
    <row r="1035" spans="1:20" hidden="1" x14ac:dyDescent="0.35">
      <c r="A1035" t="s">
        <v>1055</v>
      </c>
      <c r="B1035" t="s">
        <v>10</v>
      </c>
      <c r="C1035" t="s">
        <v>68</v>
      </c>
      <c r="D1035" t="s">
        <v>3620</v>
      </c>
      <c r="E1035" t="s">
        <v>3617</v>
      </c>
      <c r="F1035">
        <v>44622</v>
      </c>
      <c r="G1035">
        <v>44652</v>
      </c>
      <c r="H1035" t="s">
        <v>16</v>
      </c>
      <c r="I1035" t="s">
        <v>12</v>
      </c>
      <c r="J1035" t="s">
        <v>13</v>
      </c>
      <c r="K1035">
        <v>29.717400000000001</v>
      </c>
      <c r="L1035">
        <v>600</v>
      </c>
      <c r="M1035" t="s">
        <v>14</v>
      </c>
      <c r="N1035">
        <v>300</v>
      </c>
      <c r="O1035" t="s">
        <v>14</v>
      </c>
      <c r="P1035">
        <v>1</v>
      </c>
      <c r="Q1035" s="1">
        <v>4.5</v>
      </c>
      <c r="R1035" s="1">
        <v>3</v>
      </c>
      <c r="S1035" s="1">
        <v>3.75</v>
      </c>
      <c r="T1035" s="1">
        <v>3</v>
      </c>
    </row>
    <row r="1036" spans="1:20" hidden="1" x14ac:dyDescent="0.35">
      <c r="A1036" t="s">
        <v>1056</v>
      </c>
      <c r="B1036" t="s">
        <v>10</v>
      </c>
      <c r="C1036" t="s">
        <v>68</v>
      </c>
      <c r="D1036" t="s">
        <v>3611</v>
      </c>
      <c r="E1036" t="s">
        <v>3613</v>
      </c>
      <c r="F1036">
        <v>44621</v>
      </c>
      <c r="G1036">
        <v>44650</v>
      </c>
      <c r="H1036" t="s">
        <v>16</v>
      </c>
      <c r="I1036" t="s">
        <v>12</v>
      </c>
      <c r="J1036" t="s">
        <v>13</v>
      </c>
      <c r="K1036">
        <v>29.720800000000001</v>
      </c>
      <c r="L1036">
        <v>600</v>
      </c>
      <c r="M1036" t="s">
        <v>14</v>
      </c>
      <c r="N1036">
        <v>300</v>
      </c>
      <c r="O1036" t="s">
        <v>14</v>
      </c>
      <c r="P1036">
        <v>1</v>
      </c>
      <c r="Q1036" s="1">
        <v>4.3499999999999996</v>
      </c>
      <c r="R1036" s="1">
        <v>2.9000000000000004</v>
      </c>
      <c r="S1036" s="1">
        <v>3.625</v>
      </c>
      <c r="T1036" s="1">
        <v>2.9000000000000004</v>
      </c>
    </row>
    <row r="1037" spans="1:20" hidden="1" x14ac:dyDescent="0.35">
      <c r="A1037" t="s">
        <v>1057</v>
      </c>
      <c r="B1037" t="s">
        <v>10</v>
      </c>
      <c r="C1037" t="s">
        <v>68</v>
      </c>
      <c r="D1037" t="s">
        <v>3619</v>
      </c>
      <c r="E1037" t="s">
        <v>3614</v>
      </c>
      <c r="F1037">
        <v>44622</v>
      </c>
      <c r="G1037">
        <v>44648</v>
      </c>
      <c r="H1037" t="s">
        <v>16</v>
      </c>
      <c r="I1037" t="s">
        <v>12</v>
      </c>
      <c r="J1037" t="s">
        <v>13</v>
      </c>
      <c r="K1037">
        <v>29.6264</v>
      </c>
      <c r="L1037">
        <v>600</v>
      </c>
      <c r="M1037" t="s">
        <v>14</v>
      </c>
      <c r="N1037">
        <v>300</v>
      </c>
      <c r="O1037" t="s">
        <v>14</v>
      </c>
      <c r="P1037">
        <v>1</v>
      </c>
      <c r="Q1037" s="1">
        <v>3.9</v>
      </c>
      <c r="R1037" s="1">
        <v>2.6</v>
      </c>
      <c r="S1037" s="1">
        <v>3.25</v>
      </c>
      <c r="T1037" s="1">
        <v>2.6</v>
      </c>
    </row>
    <row r="1038" spans="1:20" hidden="1" x14ac:dyDescent="0.35">
      <c r="A1038" t="s">
        <v>1058</v>
      </c>
      <c r="B1038" t="s">
        <v>10</v>
      </c>
      <c r="C1038" t="s">
        <v>68</v>
      </c>
      <c r="D1038" t="s">
        <v>3611</v>
      </c>
      <c r="E1038" t="s">
        <v>3613</v>
      </c>
      <c r="F1038">
        <v>44619</v>
      </c>
      <c r="G1038">
        <v>44657</v>
      </c>
      <c r="H1038" t="s">
        <v>16</v>
      </c>
      <c r="I1038" t="s">
        <v>12</v>
      </c>
      <c r="J1038" t="s">
        <v>13</v>
      </c>
      <c r="K1038">
        <v>29.581</v>
      </c>
      <c r="L1038">
        <v>600</v>
      </c>
      <c r="M1038" t="s">
        <v>14</v>
      </c>
      <c r="N1038">
        <v>300</v>
      </c>
      <c r="O1038" t="s">
        <v>14</v>
      </c>
      <c r="P1038">
        <v>1</v>
      </c>
      <c r="Q1038" s="1">
        <v>5.7</v>
      </c>
      <c r="R1038" s="1">
        <v>3.8000000000000003</v>
      </c>
      <c r="S1038" s="1">
        <v>4.75</v>
      </c>
      <c r="T1038" s="1">
        <v>3.8000000000000003</v>
      </c>
    </row>
    <row r="1039" spans="1:20" hidden="1" x14ac:dyDescent="0.35">
      <c r="A1039" t="s">
        <v>1059</v>
      </c>
      <c r="B1039" t="s">
        <v>10</v>
      </c>
      <c r="C1039" t="s">
        <v>68</v>
      </c>
      <c r="D1039" t="s">
        <v>3615</v>
      </c>
      <c r="E1039" t="s">
        <v>3618</v>
      </c>
      <c r="F1039">
        <v>44648</v>
      </c>
      <c r="G1039">
        <v>44650</v>
      </c>
      <c r="H1039" t="s">
        <v>16</v>
      </c>
      <c r="I1039" t="s">
        <v>12</v>
      </c>
      <c r="J1039" t="s">
        <v>13</v>
      </c>
      <c r="K1039">
        <v>29.6462</v>
      </c>
      <c r="L1039">
        <v>600</v>
      </c>
      <c r="M1039" t="s">
        <v>14</v>
      </c>
      <c r="N1039">
        <v>300</v>
      </c>
      <c r="O1039" t="s">
        <v>14</v>
      </c>
      <c r="P1039">
        <v>1</v>
      </c>
      <c r="Q1039" s="1">
        <v>0.3</v>
      </c>
      <c r="R1039" s="1">
        <v>0.2</v>
      </c>
      <c r="S1039" s="1">
        <v>0.25</v>
      </c>
      <c r="T1039" s="1">
        <v>0.2</v>
      </c>
    </row>
    <row r="1040" spans="1:20" x14ac:dyDescent="0.35">
      <c r="A1040" t="s">
        <v>1060</v>
      </c>
      <c r="B1040" t="s">
        <v>10</v>
      </c>
      <c r="C1040" t="s">
        <v>56</v>
      </c>
      <c r="D1040" t="s">
        <v>3615</v>
      </c>
      <c r="E1040" t="s">
        <v>3614</v>
      </c>
      <c r="F1040">
        <v>44627</v>
      </c>
      <c r="G1040">
        <v>44645</v>
      </c>
      <c r="H1040" t="s">
        <v>16</v>
      </c>
      <c r="I1040" t="s">
        <v>12</v>
      </c>
      <c r="J1040" t="s">
        <v>13</v>
      </c>
      <c r="K1040">
        <v>35.011000000000003</v>
      </c>
      <c r="L1040">
        <v>600</v>
      </c>
      <c r="M1040" t="s">
        <v>14</v>
      </c>
      <c r="N1040">
        <v>300</v>
      </c>
      <c r="O1040" t="s">
        <v>14</v>
      </c>
      <c r="P1040">
        <v>1</v>
      </c>
      <c r="Q1040" s="1">
        <v>2.6999999999999997</v>
      </c>
      <c r="R1040" s="1">
        <v>1.8</v>
      </c>
      <c r="S1040" s="1">
        <v>2.25</v>
      </c>
      <c r="T1040" s="1">
        <v>1.8</v>
      </c>
    </row>
    <row r="1041" spans="1:20" x14ac:dyDescent="0.35">
      <c r="A1041" t="s">
        <v>1061</v>
      </c>
      <c r="B1041" t="s">
        <v>10</v>
      </c>
      <c r="C1041" t="s">
        <v>56</v>
      </c>
      <c r="D1041" t="s">
        <v>3616</v>
      </c>
      <c r="E1041" t="s">
        <v>3618</v>
      </c>
      <c r="F1041">
        <v>44627</v>
      </c>
      <c r="G1041">
        <v>44645</v>
      </c>
      <c r="H1041" t="s">
        <v>16</v>
      </c>
      <c r="I1041" t="s">
        <v>12</v>
      </c>
      <c r="J1041" t="s">
        <v>13</v>
      </c>
      <c r="K1041">
        <v>35.052999999999997</v>
      </c>
      <c r="L1041">
        <v>600</v>
      </c>
      <c r="M1041" t="s">
        <v>14</v>
      </c>
      <c r="N1041">
        <v>300</v>
      </c>
      <c r="O1041" t="s">
        <v>14</v>
      </c>
      <c r="P1041">
        <v>1</v>
      </c>
      <c r="Q1041" s="1">
        <v>2.6999999999999997</v>
      </c>
      <c r="R1041" s="1">
        <v>1.8</v>
      </c>
      <c r="S1041" s="1">
        <v>2.25</v>
      </c>
      <c r="T1041" s="1">
        <v>1.8</v>
      </c>
    </row>
    <row r="1042" spans="1:20" x14ac:dyDescent="0.35">
      <c r="A1042" t="s">
        <v>1062</v>
      </c>
      <c r="B1042" t="s">
        <v>10</v>
      </c>
      <c r="C1042" t="s">
        <v>56</v>
      </c>
      <c r="D1042" t="s">
        <v>3620</v>
      </c>
      <c r="E1042" t="s">
        <v>3614</v>
      </c>
      <c r="F1042">
        <v>44627</v>
      </c>
      <c r="G1042">
        <v>44645</v>
      </c>
      <c r="H1042" t="s">
        <v>16</v>
      </c>
      <c r="I1042" t="s">
        <v>12</v>
      </c>
      <c r="J1042" t="s">
        <v>13</v>
      </c>
      <c r="K1042">
        <v>35.109000000000002</v>
      </c>
      <c r="L1042">
        <v>600</v>
      </c>
      <c r="M1042" t="s">
        <v>14</v>
      </c>
      <c r="N1042">
        <v>300</v>
      </c>
      <c r="O1042" t="s">
        <v>14</v>
      </c>
      <c r="P1042">
        <v>1</v>
      </c>
      <c r="Q1042" s="1">
        <v>2.6999999999999997</v>
      </c>
      <c r="R1042" s="1">
        <v>1.8</v>
      </c>
      <c r="S1042" s="1">
        <v>2.25</v>
      </c>
      <c r="T1042" s="1">
        <v>1.8</v>
      </c>
    </row>
    <row r="1043" spans="1:20" x14ac:dyDescent="0.35">
      <c r="A1043" t="s">
        <v>1063</v>
      </c>
      <c r="B1043" t="s">
        <v>10</v>
      </c>
      <c r="C1043" t="s">
        <v>56</v>
      </c>
      <c r="D1043" t="s">
        <v>3611</v>
      </c>
      <c r="E1043" t="s">
        <v>3618</v>
      </c>
      <c r="F1043">
        <v>44630</v>
      </c>
      <c r="G1043">
        <v>44645</v>
      </c>
      <c r="H1043" t="s">
        <v>16</v>
      </c>
      <c r="I1043" t="s">
        <v>12</v>
      </c>
      <c r="J1043" t="s">
        <v>13</v>
      </c>
      <c r="K1043">
        <v>35.090000000000003</v>
      </c>
      <c r="L1043">
        <v>600</v>
      </c>
      <c r="M1043" t="s">
        <v>14</v>
      </c>
      <c r="N1043">
        <v>300</v>
      </c>
      <c r="O1043" t="s">
        <v>14</v>
      </c>
      <c r="P1043">
        <v>1</v>
      </c>
      <c r="Q1043" s="1">
        <v>2.25</v>
      </c>
      <c r="R1043" s="1">
        <v>1.5</v>
      </c>
      <c r="S1043" s="1">
        <v>1.875</v>
      </c>
      <c r="T1043" s="1">
        <v>1.5</v>
      </c>
    </row>
    <row r="1044" spans="1:20" x14ac:dyDescent="0.35">
      <c r="A1044" t="s">
        <v>1064</v>
      </c>
      <c r="B1044" t="s">
        <v>10</v>
      </c>
      <c r="C1044" t="s">
        <v>56</v>
      </c>
      <c r="D1044" t="s">
        <v>3620</v>
      </c>
      <c r="E1044" t="s">
        <v>3612</v>
      </c>
      <c r="F1044">
        <v>44631</v>
      </c>
      <c r="G1044">
        <v>44645</v>
      </c>
      <c r="H1044" t="s">
        <v>16</v>
      </c>
      <c r="I1044" t="s">
        <v>12</v>
      </c>
      <c r="J1044" t="s">
        <v>13</v>
      </c>
      <c r="K1044">
        <v>35.173999999999999</v>
      </c>
      <c r="L1044">
        <v>600</v>
      </c>
      <c r="M1044" t="s">
        <v>14</v>
      </c>
      <c r="N1044">
        <v>300</v>
      </c>
      <c r="O1044" t="s">
        <v>14</v>
      </c>
      <c r="P1044">
        <v>1</v>
      </c>
      <c r="Q1044" s="1">
        <v>2.1</v>
      </c>
      <c r="R1044" s="1">
        <v>1.4000000000000001</v>
      </c>
      <c r="S1044" s="1">
        <v>1.75</v>
      </c>
      <c r="T1044" s="1">
        <v>1.4000000000000001</v>
      </c>
    </row>
    <row r="1045" spans="1:20" x14ac:dyDescent="0.35">
      <c r="A1045" t="s">
        <v>1065</v>
      </c>
      <c r="B1045" t="s">
        <v>10</v>
      </c>
      <c r="C1045" t="s">
        <v>56</v>
      </c>
      <c r="D1045" t="s">
        <v>3619</v>
      </c>
      <c r="E1045" t="s">
        <v>3618</v>
      </c>
      <c r="F1045">
        <v>44630</v>
      </c>
      <c r="G1045">
        <v>44645</v>
      </c>
      <c r="H1045" t="s">
        <v>16</v>
      </c>
      <c r="I1045" t="s">
        <v>12</v>
      </c>
      <c r="J1045" t="s">
        <v>13</v>
      </c>
      <c r="K1045">
        <v>35.143999999999998</v>
      </c>
      <c r="L1045">
        <v>600</v>
      </c>
      <c r="M1045" t="s">
        <v>14</v>
      </c>
      <c r="N1045">
        <v>300</v>
      </c>
      <c r="O1045" t="s">
        <v>14</v>
      </c>
      <c r="P1045">
        <v>1</v>
      </c>
      <c r="Q1045" s="1">
        <v>2.25</v>
      </c>
      <c r="R1045" s="1">
        <v>1.5</v>
      </c>
      <c r="S1045" s="1">
        <v>1.875</v>
      </c>
      <c r="T1045" s="1">
        <v>1.5</v>
      </c>
    </row>
    <row r="1046" spans="1:20" x14ac:dyDescent="0.35">
      <c r="A1046" t="s">
        <v>1066</v>
      </c>
      <c r="B1046" t="s">
        <v>10</v>
      </c>
      <c r="C1046" t="s">
        <v>56</v>
      </c>
      <c r="D1046" t="s">
        <v>3611</v>
      </c>
      <c r="E1046" t="s">
        <v>3612</v>
      </c>
      <c r="F1046">
        <v>44630</v>
      </c>
      <c r="G1046">
        <v>44645</v>
      </c>
      <c r="H1046" t="s">
        <v>16</v>
      </c>
      <c r="I1046" t="s">
        <v>12</v>
      </c>
      <c r="J1046" t="s">
        <v>13</v>
      </c>
      <c r="K1046">
        <v>35.078000000000003</v>
      </c>
      <c r="L1046">
        <v>600</v>
      </c>
      <c r="M1046" t="s">
        <v>14</v>
      </c>
      <c r="N1046">
        <v>300</v>
      </c>
      <c r="O1046" t="s">
        <v>14</v>
      </c>
      <c r="P1046">
        <v>1</v>
      </c>
      <c r="Q1046" s="1">
        <v>2.25</v>
      </c>
      <c r="R1046" s="1">
        <v>1.5</v>
      </c>
      <c r="S1046" s="1">
        <v>1.875</v>
      </c>
      <c r="T1046" s="1">
        <v>1.5</v>
      </c>
    </row>
    <row r="1047" spans="1:20" x14ac:dyDescent="0.35">
      <c r="A1047" t="s">
        <v>1067</v>
      </c>
      <c r="B1047" t="s">
        <v>10</v>
      </c>
      <c r="C1047" t="s">
        <v>56</v>
      </c>
      <c r="D1047" t="s">
        <v>3620</v>
      </c>
      <c r="E1047" t="s">
        <v>3614</v>
      </c>
      <c r="F1047">
        <v>44630</v>
      </c>
      <c r="G1047">
        <v>44645</v>
      </c>
      <c r="H1047" t="s">
        <v>16</v>
      </c>
      <c r="I1047" t="s">
        <v>12</v>
      </c>
      <c r="J1047" t="s">
        <v>13</v>
      </c>
      <c r="K1047">
        <v>34.869</v>
      </c>
      <c r="L1047">
        <v>600</v>
      </c>
      <c r="M1047" t="s">
        <v>14</v>
      </c>
      <c r="N1047">
        <v>300</v>
      </c>
      <c r="O1047" t="s">
        <v>14</v>
      </c>
      <c r="P1047">
        <v>1</v>
      </c>
      <c r="Q1047" s="1">
        <v>2.25</v>
      </c>
      <c r="R1047" s="1">
        <v>1.5</v>
      </c>
      <c r="S1047" s="1">
        <v>1.875</v>
      </c>
      <c r="T1047" s="1">
        <v>1.5</v>
      </c>
    </row>
    <row r="1048" spans="1:20" x14ac:dyDescent="0.35">
      <c r="A1048" t="s">
        <v>1068</v>
      </c>
      <c r="B1048" t="s">
        <v>10</v>
      </c>
      <c r="C1048" t="s">
        <v>56</v>
      </c>
      <c r="D1048" t="s">
        <v>3616</v>
      </c>
      <c r="E1048" t="s">
        <v>3613</v>
      </c>
      <c r="F1048">
        <v>44629</v>
      </c>
      <c r="G1048">
        <v>44645</v>
      </c>
      <c r="H1048" t="s">
        <v>16</v>
      </c>
      <c r="I1048" t="s">
        <v>12</v>
      </c>
      <c r="J1048" t="s">
        <v>13</v>
      </c>
      <c r="K1048">
        <v>35.130000000000003</v>
      </c>
      <c r="L1048">
        <v>600</v>
      </c>
      <c r="M1048" t="s">
        <v>14</v>
      </c>
      <c r="N1048">
        <v>300</v>
      </c>
      <c r="O1048" t="s">
        <v>14</v>
      </c>
      <c r="P1048">
        <v>1</v>
      </c>
      <c r="Q1048" s="1">
        <v>2.4</v>
      </c>
      <c r="R1048" s="1">
        <v>1.6</v>
      </c>
      <c r="S1048" s="1">
        <v>2</v>
      </c>
      <c r="T1048" s="1">
        <v>1.6</v>
      </c>
    </row>
    <row r="1049" spans="1:20" x14ac:dyDescent="0.35">
      <c r="A1049" t="s">
        <v>1069</v>
      </c>
      <c r="B1049" t="s">
        <v>10</v>
      </c>
      <c r="C1049" t="s">
        <v>56</v>
      </c>
      <c r="D1049" t="s">
        <v>3620</v>
      </c>
      <c r="E1049" t="s">
        <v>3618</v>
      </c>
      <c r="F1049">
        <v>44629</v>
      </c>
      <c r="G1049">
        <v>44645</v>
      </c>
      <c r="H1049" t="s">
        <v>16</v>
      </c>
      <c r="I1049" t="s">
        <v>12</v>
      </c>
      <c r="J1049" t="s">
        <v>13</v>
      </c>
      <c r="K1049">
        <v>35.091999999999999</v>
      </c>
      <c r="L1049">
        <v>600</v>
      </c>
      <c r="M1049" t="s">
        <v>14</v>
      </c>
      <c r="N1049">
        <v>300</v>
      </c>
      <c r="O1049" t="s">
        <v>14</v>
      </c>
      <c r="P1049">
        <v>1</v>
      </c>
      <c r="Q1049" s="1">
        <v>2.4</v>
      </c>
      <c r="R1049" s="1">
        <v>1.6</v>
      </c>
      <c r="S1049" s="1">
        <v>2</v>
      </c>
      <c r="T1049" s="1">
        <v>1.6</v>
      </c>
    </row>
    <row r="1050" spans="1:20" x14ac:dyDescent="0.35">
      <c r="A1050" t="s">
        <v>1070</v>
      </c>
      <c r="B1050" t="s">
        <v>10</v>
      </c>
      <c r="C1050" t="s">
        <v>56</v>
      </c>
      <c r="D1050" t="s">
        <v>3620</v>
      </c>
      <c r="E1050" t="s">
        <v>3614</v>
      </c>
      <c r="F1050">
        <v>44633</v>
      </c>
      <c r="G1050">
        <v>44645</v>
      </c>
      <c r="H1050" t="s">
        <v>16</v>
      </c>
      <c r="I1050" t="s">
        <v>12</v>
      </c>
      <c r="J1050" t="s">
        <v>13</v>
      </c>
      <c r="K1050">
        <v>34.781999999999996</v>
      </c>
      <c r="L1050">
        <v>600</v>
      </c>
      <c r="M1050" t="s">
        <v>14</v>
      </c>
      <c r="N1050">
        <v>300</v>
      </c>
      <c r="O1050" t="s">
        <v>14</v>
      </c>
      <c r="P1050">
        <v>1</v>
      </c>
      <c r="Q1050" s="1">
        <v>1.7999999999999998</v>
      </c>
      <c r="R1050" s="1">
        <v>1.2000000000000002</v>
      </c>
      <c r="S1050" s="1">
        <v>1.5</v>
      </c>
      <c r="T1050" s="1">
        <v>1.2000000000000002</v>
      </c>
    </row>
    <row r="1051" spans="1:20" x14ac:dyDescent="0.35">
      <c r="A1051" t="s">
        <v>1071</v>
      </c>
      <c r="B1051" t="s">
        <v>10</v>
      </c>
      <c r="C1051" t="s">
        <v>56</v>
      </c>
      <c r="D1051" t="s">
        <v>3616</v>
      </c>
      <c r="E1051" t="s">
        <v>3613</v>
      </c>
      <c r="F1051">
        <v>44633</v>
      </c>
      <c r="G1051">
        <v>44648</v>
      </c>
      <c r="H1051" t="s">
        <v>16</v>
      </c>
      <c r="I1051" t="s">
        <v>12</v>
      </c>
      <c r="J1051" t="s">
        <v>13</v>
      </c>
      <c r="K1051">
        <v>34.765999999999998</v>
      </c>
      <c r="L1051">
        <v>600</v>
      </c>
      <c r="M1051" t="s">
        <v>14</v>
      </c>
      <c r="N1051">
        <v>300</v>
      </c>
      <c r="O1051" t="s">
        <v>14</v>
      </c>
      <c r="P1051">
        <v>1</v>
      </c>
      <c r="Q1051" s="1">
        <v>2.25</v>
      </c>
      <c r="R1051" s="1">
        <v>1.5</v>
      </c>
      <c r="S1051" s="1">
        <v>1.875</v>
      </c>
      <c r="T1051" s="1">
        <v>1.5</v>
      </c>
    </row>
    <row r="1052" spans="1:20" x14ac:dyDescent="0.35">
      <c r="A1052" t="s">
        <v>1072</v>
      </c>
      <c r="B1052" t="s">
        <v>10</v>
      </c>
      <c r="C1052" t="s">
        <v>56</v>
      </c>
      <c r="D1052" t="s">
        <v>3611</v>
      </c>
      <c r="E1052" t="s">
        <v>3613</v>
      </c>
      <c r="F1052">
        <v>44633</v>
      </c>
      <c r="G1052">
        <v>44648</v>
      </c>
      <c r="H1052" t="s">
        <v>16</v>
      </c>
      <c r="I1052" t="s">
        <v>12</v>
      </c>
      <c r="J1052" t="s">
        <v>13</v>
      </c>
      <c r="K1052">
        <v>34.881999999999998</v>
      </c>
      <c r="L1052">
        <v>600</v>
      </c>
      <c r="M1052" t="s">
        <v>14</v>
      </c>
      <c r="N1052">
        <v>300</v>
      </c>
      <c r="O1052" t="s">
        <v>14</v>
      </c>
      <c r="P1052">
        <v>1</v>
      </c>
      <c r="Q1052" s="1">
        <v>2.25</v>
      </c>
      <c r="R1052" s="1">
        <v>1.5</v>
      </c>
      <c r="S1052" s="1">
        <v>1.875</v>
      </c>
      <c r="T1052" s="1">
        <v>1.5</v>
      </c>
    </row>
    <row r="1053" spans="1:20" x14ac:dyDescent="0.35">
      <c r="A1053" t="s">
        <v>1073</v>
      </c>
      <c r="B1053" t="s">
        <v>10</v>
      </c>
      <c r="C1053" t="s">
        <v>56</v>
      </c>
      <c r="D1053" t="s">
        <v>3611</v>
      </c>
      <c r="E1053" t="s">
        <v>3612</v>
      </c>
      <c r="F1053">
        <v>44634</v>
      </c>
      <c r="G1053">
        <v>44644</v>
      </c>
      <c r="H1053" t="s">
        <v>16</v>
      </c>
      <c r="I1053" t="s">
        <v>12</v>
      </c>
      <c r="J1053" t="s">
        <v>13</v>
      </c>
      <c r="K1053">
        <v>34.753999999999998</v>
      </c>
      <c r="L1053">
        <v>600</v>
      </c>
      <c r="M1053" t="s">
        <v>14</v>
      </c>
      <c r="N1053">
        <v>300</v>
      </c>
      <c r="O1053" t="s">
        <v>14</v>
      </c>
      <c r="P1053">
        <v>1</v>
      </c>
      <c r="Q1053" s="1">
        <v>1.5</v>
      </c>
      <c r="R1053" s="1">
        <v>1</v>
      </c>
      <c r="S1053" s="1">
        <v>1.25</v>
      </c>
      <c r="T1053" s="1">
        <v>1</v>
      </c>
    </row>
    <row r="1054" spans="1:20" hidden="1" x14ac:dyDescent="0.35">
      <c r="A1054" t="s">
        <v>1074</v>
      </c>
      <c r="B1054" t="s">
        <v>10</v>
      </c>
      <c r="C1054" t="s">
        <v>68</v>
      </c>
      <c r="D1054" t="s">
        <v>3616</v>
      </c>
      <c r="E1054" t="s">
        <v>3613</v>
      </c>
      <c r="F1054">
        <v>44648</v>
      </c>
      <c r="G1054">
        <v>44667</v>
      </c>
      <c r="H1054" t="s">
        <v>16</v>
      </c>
      <c r="I1054" t="s">
        <v>16</v>
      </c>
      <c r="J1054" t="s">
        <v>13</v>
      </c>
      <c r="K1054">
        <v>32.107799999999997</v>
      </c>
      <c r="L1054">
        <v>600</v>
      </c>
      <c r="M1054" t="s">
        <v>14</v>
      </c>
      <c r="N1054">
        <v>300</v>
      </c>
      <c r="O1054" t="s">
        <v>14</v>
      </c>
      <c r="P1054">
        <v>1</v>
      </c>
      <c r="Q1054" s="1">
        <v>2.85</v>
      </c>
      <c r="R1054" s="1">
        <v>1.9000000000000001</v>
      </c>
      <c r="S1054" s="1">
        <v>2.375</v>
      </c>
      <c r="T1054" s="1">
        <v>1.9000000000000001</v>
      </c>
    </row>
    <row r="1055" spans="1:20" hidden="1" x14ac:dyDescent="0.35">
      <c r="A1055" t="s">
        <v>1075</v>
      </c>
      <c r="B1055" t="s">
        <v>10</v>
      </c>
      <c r="C1055" t="s">
        <v>68</v>
      </c>
      <c r="D1055" t="s">
        <v>3611</v>
      </c>
      <c r="E1055" t="s">
        <v>3613</v>
      </c>
      <c r="F1055">
        <v>44647</v>
      </c>
      <c r="G1055">
        <v>44668</v>
      </c>
      <c r="H1055" t="s">
        <v>16</v>
      </c>
      <c r="I1055" t="s">
        <v>12</v>
      </c>
      <c r="J1055" t="s">
        <v>13</v>
      </c>
      <c r="K1055">
        <v>32.099899999999998</v>
      </c>
      <c r="L1055">
        <v>600</v>
      </c>
      <c r="M1055" t="s">
        <v>14</v>
      </c>
      <c r="N1055">
        <v>300</v>
      </c>
      <c r="O1055" t="s">
        <v>14</v>
      </c>
      <c r="P1055">
        <v>1</v>
      </c>
      <c r="Q1055" s="1">
        <v>3.15</v>
      </c>
      <c r="R1055" s="1">
        <v>2.1</v>
      </c>
      <c r="S1055" s="1">
        <v>2.625</v>
      </c>
      <c r="T1055" s="1">
        <v>2.1</v>
      </c>
    </row>
    <row r="1056" spans="1:20" hidden="1" x14ac:dyDescent="0.35">
      <c r="A1056" t="s">
        <v>1076</v>
      </c>
      <c r="B1056" t="s">
        <v>10</v>
      </c>
      <c r="C1056" t="s">
        <v>68</v>
      </c>
      <c r="D1056" t="s">
        <v>3611</v>
      </c>
      <c r="E1056" t="s">
        <v>3614</v>
      </c>
      <c r="F1056">
        <v>44629</v>
      </c>
      <c r="G1056">
        <v>44657</v>
      </c>
      <c r="I1056" t="s">
        <v>12</v>
      </c>
      <c r="J1056" t="s">
        <v>13</v>
      </c>
      <c r="K1056">
        <v>27.727</v>
      </c>
      <c r="L1056">
        <v>600</v>
      </c>
      <c r="M1056" t="s">
        <v>14</v>
      </c>
      <c r="N1056">
        <v>300</v>
      </c>
      <c r="O1056" t="s">
        <v>14</v>
      </c>
      <c r="P1056">
        <v>1</v>
      </c>
      <c r="Q1056" s="1">
        <v>4.2</v>
      </c>
      <c r="R1056" s="1">
        <v>2.8000000000000003</v>
      </c>
      <c r="S1056" s="1">
        <v>3.5</v>
      </c>
      <c r="T1056" s="1">
        <v>2.8000000000000003</v>
      </c>
    </row>
    <row r="1057" spans="1:20" hidden="1" x14ac:dyDescent="0.35">
      <c r="A1057" t="s">
        <v>1077</v>
      </c>
      <c r="B1057" t="s">
        <v>10</v>
      </c>
      <c r="C1057" t="s">
        <v>68</v>
      </c>
      <c r="D1057" t="s">
        <v>3615</v>
      </c>
      <c r="E1057" t="s">
        <v>3618</v>
      </c>
      <c r="F1057">
        <v>44638</v>
      </c>
      <c r="G1057">
        <v>44707</v>
      </c>
      <c r="I1057" t="s">
        <v>12</v>
      </c>
      <c r="J1057" t="s">
        <v>13</v>
      </c>
      <c r="K1057">
        <v>32.615000000000002</v>
      </c>
      <c r="L1057">
        <v>600</v>
      </c>
      <c r="M1057" t="s">
        <v>14</v>
      </c>
      <c r="N1057">
        <v>300</v>
      </c>
      <c r="O1057" t="s">
        <v>14</v>
      </c>
      <c r="P1057">
        <v>1</v>
      </c>
      <c r="Q1057" s="1">
        <v>10.35</v>
      </c>
      <c r="R1057" s="1">
        <v>6.9</v>
      </c>
      <c r="S1057" s="1">
        <v>8.625</v>
      </c>
      <c r="T1057" s="1">
        <v>6.9</v>
      </c>
    </row>
    <row r="1058" spans="1:20" hidden="1" x14ac:dyDescent="0.35">
      <c r="A1058" t="s">
        <v>1078</v>
      </c>
      <c r="B1058" t="s">
        <v>10</v>
      </c>
      <c r="C1058" t="s">
        <v>68</v>
      </c>
      <c r="D1058" t="s">
        <v>3616</v>
      </c>
      <c r="E1058" t="s">
        <v>3613</v>
      </c>
      <c r="F1058">
        <v>44637</v>
      </c>
      <c r="G1058">
        <v>44714</v>
      </c>
      <c r="I1058" t="s">
        <v>16</v>
      </c>
      <c r="J1058" t="s">
        <v>13</v>
      </c>
      <c r="K1058">
        <v>27.971</v>
      </c>
      <c r="L1058">
        <v>600</v>
      </c>
      <c r="M1058" t="s">
        <v>14</v>
      </c>
      <c r="N1058">
        <v>300</v>
      </c>
      <c r="O1058" t="s">
        <v>14</v>
      </c>
      <c r="P1058">
        <v>1</v>
      </c>
      <c r="Q1058" s="1">
        <v>11.549999999999999</v>
      </c>
      <c r="R1058" s="1">
        <v>7.7</v>
      </c>
      <c r="S1058" s="1">
        <v>9.625</v>
      </c>
      <c r="T1058" s="1">
        <v>7.7</v>
      </c>
    </row>
    <row r="1059" spans="1:20" hidden="1" x14ac:dyDescent="0.35">
      <c r="A1059" t="s">
        <v>1079</v>
      </c>
      <c r="B1059" t="s">
        <v>10</v>
      </c>
      <c r="C1059" t="s">
        <v>68</v>
      </c>
      <c r="D1059" t="s">
        <v>3616</v>
      </c>
      <c r="E1059" t="s">
        <v>3618</v>
      </c>
      <c r="F1059">
        <v>44640</v>
      </c>
      <c r="G1059">
        <v>44700</v>
      </c>
      <c r="I1059" t="s">
        <v>12</v>
      </c>
      <c r="J1059" t="s">
        <v>13</v>
      </c>
      <c r="K1059">
        <v>28.234999999999999</v>
      </c>
      <c r="L1059">
        <v>600</v>
      </c>
      <c r="M1059" t="s">
        <v>14</v>
      </c>
      <c r="N1059">
        <v>300</v>
      </c>
      <c r="O1059" t="s">
        <v>14</v>
      </c>
      <c r="P1059">
        <v>1</v>
      </c>
      <c r="Q1059" s="1">
        <v>9</v>
      </c>
      <c r="R1059" s="1">
        <v>6</v>
      </c>
      <c r="S1059" s="1">
        <v>7.5</v>
      </c>
      <c r="T1059" s="1">
        <v>6</v>
      </c>
    </row>
    <row r="1060" spans="1:20" hidden="1" x14ac:dyDescent="0.35">
      <c r="A1060" t="s">
        <v>1080</v>
      </c>
      <c r="B1060" t="s">
        <v>10</v>
      </c>
      <c r="C1060" t="s">
        <v>68</v>
      </c>
      <c r="D1060" t="s">
        <v>3611</v>
      </c>
      <c r="E1060" t="s">
        <v>3614</v>
      </c>
      <c r="F1060">
        <v>44640</v>
      </c>
      <c r="G1060">
        <v>44706</v>
      </c>
      <c r="I1060" t="s">
        <v>12</v>
      </c>
      <c r="J1060" t="s">
        <v>13</v>
      </c>
      <c r="K1060">
        <v>26.946999999999999</v>
      </c>
      <c r="L1060">
        <v>600</v>
      </c>
      <c r="M1060" t="s">
        <v>14</v>
      </c>
      <c r="N1060">
        <v>300</v>
      </c>
      <c r="O1060" t="s">
        <v>14</v>
      </c>
      <c r="P1060">
        <v>1</v>
      </c>
      <c r="Q1060" s="1">
        <v>9.9</v>
      </c>
      <c r="R1060" s="1">
        <v>6.6000000000000005</v>
      </c>
      <c r="S1060" s="1">
        <v>8.25</v>
      </c>
      <c r="T1060" s="1">
        <v>6.6000000000000005</v>
      </c>
    </row>
    <row r="1061" spans="1:20" hidden="1" x14ac:dyDescent="0.35">
      <c r="A1061" t="s">
        <v>1081</v>
      </c>
      <c r="B1061" t="s">
        <v>10</v>
      </c>
      <c r="C1061" t="s">
        <v>68</v>
      </c>
      <c r="D1061" t="s">
        <v>3616</v>
      </c>
      <c r="E1061" t="s">
        <v>3613</v>
      </c>
      <c r="F1061">
        <v>44640</v>
      </c>
      <c r="G1061">
        <v>44705</v>
      </c>
      <c r="I1061" t="s">
        <v>16</v>
      </c>
      <c r="J1061" t="s">
        <v>13</v>
      </c>
      <c r="K1061">
        <v>28.494</v>
      </c>
      <c r="L1061">
        <v>600</v>
      </c>
      <c r="M1061" t="s">
        <v>14</v>
      </c>
      <c r="N1061">
        <v>300</v>
      </c>
      <c r="O1061" t="s">
        <v>14</v>
      </c>
      <c r="P1061">
        <v>1</v>
      </c>
      <c r="Q1061" s="1">
        <v>9.75</v>
      </c>
      <c r="R1061" s="1">
        <v>6.5</v>
      </c>
      <c r="S1061" s="1">
        <v>8.125</v>
      </c>
      <c r="T1061" s="1">
        <v>6.5</v>
      </c>
    </row>
    <row r="1062" spans="1:20" hidden="1" x14ac:dyDescent="0.35">
      <c r="A1062" t="s">
        <v>1082</v>
      </c>
      <c r="B1062" t="s">
        <v>10</v>
      </c>
      <c r="C1062" t="s">
        <v>68</v>
      </c>
      <c r="D1062" t="s">
        <v>3615</v>
      </c>
      <c r="E1062" t="s">
        <v>3613</v>
      </c>
      <c r="F1062">
        <v>44635</v>
      </c>
      <c r="G1062">
        <v>44708</v>
      </c>
      <c r="I1062" t="s">
        <v>12</v>
      </c>
      <c r="J1062" t="s">
        <v>13</v>
      </c>
      <c r="K1062">
        <v>33.314999999999998</v>
      </c>
      <c r="L1062">
        <v>600</v>
      </c>
      <c r="M1062" t="s">
        <v>14</v>
      </c>
      <c r="N1062">
        <v>300</v>
      </c>
      <c r="O1062" t="s">
        <v>14</v>
      </c>
      <c r="P1062">
        <v>1</v>
      </c>
      <c r="Q1062" s="1">
        <v>10.95</v>
      </c>
      <c r="R1062" s="1">
        <v>7.3000000000000007</v>
      </c>
      <c r="S1062" s="1">
        <v>9.125</v>
      </c>
      <c r="T1062" s="1">
        <v>7.3000000000000007</v>
      </c>
    </row>
    <row r="1063" spans="1:20" hidden="1" x14ac:dyDescent="0.35">
      <c r="A1063" t="s">
        <v>1083</v>
      </c>
      <c r="B1063" t="s">
        <v>10</v>
      </c>
      <c r="C1063" t="s">
        <v>68</v>
      </c>
      <c r="D1063" t="s">
        <v>3620</v>
      </c>
      <c r="E1063" t="s">
        <v>3613</v>
      </c>
      <c r="F1063">
        <v>44648</v>
      </c>
      <c r="G1063">
        <v>44686</v>
      </c>
      <c r="I1063" t="s">
        <v>12</v>
      </c>
      <c r="J1063" t="s">
        <v>13</v>
      </c>
      <c r="K1063">
        <v>29.474</v>
      </c>
      <c r="L1063">
        <v>600</v>
      </c>
      <c r="M1063" t="s">
        <v>14</v>
      </c>
      <c r="N1063">
        <v>300</v>
      </c>
      <c r="O1063" t="s">
        <v>14</v>
      </c>
      <c r="P1063">
        <v>1</v>
      </c>
      <c r="Q1063" s="1">
        <v>5.7</v>
      </c>
      <c r="R1063" s="1">
        <v>3.8000000000000003</v>
      </c>
      <c r="S1063" s="1">
        <v>4.75</v>
      </c>
      <c r="T1063" s="1">
        <v>3.8000000000000003</v>
      </c>
    </row>
    <row r="1064" spans="1:20" hidden="1" x14ac:dyDescent="0.35">
      <c r="A1064" t="s">
        <v>1084</v>
      </c>
      <c r="B1064" t="s">
        <v>10</v>
      </c>
      <c r="C1064" t="s">
        <v>68</v>
      </c>
      <c r="D1064" t="s">
        <v>3620</v>
      </c>
      <c r="E1064" t="s">
        <v>3613</v>
      </c>
      <c r="F1064">
        <v>44644</v>
      </c>
      <c r="G1064">
        <v>44709</v>
      </c>
      <c r="I1064" t="s">
        <v>12</v>
      </c>
      <c r="J1064" t="s">
        <v>13</v>
      </c>
      <c r="K1064">
        <v>33.454999999999998</v>
      </c>
      <c r="L1064">
        <v>600</v>
      </c>
      <c r="M1064" t="s">
        <v>14</v>
      </c>
      <c r="N1064">
        <v>300</v>
      </c>
      <c r="O1064" t="s">
        <v>14</v>
      </c>
      <c r="P1064">
        <v>1</v>
      </c>
      <c r="Q1064" s="1">
        <v>9.75</v>
      </c>
      <c r="R1064" s="1">
        <v>6.5</v>
      </c>
      <c r="S1064" s="1">
        <v>8.125</v>
      </c>
      <c r="T1064" s="1">
        <v>6.5</v>
      </c>
    </row>
    <row r="1065" spans="1:20" hidden="1" x14ac:dyDescent="0.35">
      <c r="A1065" t="s">
        <v>1085</v>
      </c>
      <c r="B1065" t="s">
        <v>10</v>
      </c>
      <c r="C1065" t="s">
        <v>68</v>
      </c>
      <c r="D1065" t="s">
        <v>3619</v>
      </c>
      <c r="E1065" t="s">
        <v>3612</v>
      </c>
      <c r="F1065">
        <v>44634</v>
      </c>
      <c r="G1065">
        <v>44667</v>
      </c>
      <c r="I1065" t="s">
        <v>12</v>
      </c>
      <c r="J1065" t="s">
        <v>13</v>
      </c>
      <c r="K1065">
        <v>32.881999999999998</v>
      </c>
      <c r="L1065">
        <v>600</v>
      </c>
      <c r="M1065" t="s">
        <v>14</v>
      </c>
      <c r="N1065">
        <v>300</v>
      </c>
      <c r="O1065" t="s">
        <v>14</v>
      </c>
      <c r="P1065">
        <v>1</v>
      </c>
      <c r="Q1065" s="1">
        <v>4.95</v>
      </c>
      <c r="R1065" s="1">
        <v>3.3000000000000003</v>
      </c>
      <c r="S1065" s="1">
        <v>4.125</v>
      </c>
      <c r="T1065" s="1">
        <v>3.3000000000000003</v>
      </c>
    </row>
    <row r="1066" spans="1:20" hidden="1" x14ac:dyDescent="0.35">
      <c r="A1066" t="s">
        <v>1086</v>
      </c>
      <c r="B1066" t="s">
        <v>10</v>
      </c>
      <c r="C1066" t="s">
        <v>68</v>
      </c>
      <c r="D1066" t="s">
        <v>3611</v>
      </c>
      <c r="E1066" t="s">
        <v>3613</v>
      </c>
      <c r="F1066">
        <v>44634</v>
      </c>
      <c r="G1066">
        <v>44679</v>
      </c>
      <c r="I1066" t="s">
        <v>12</v>
      </c>
      <c r="J1066" t="s">
        <v>13</v>
      </c>
      <c r="K1066">
        <v>32.853999999999999</v>
      </c>
      <c r="L1066">
        <v>600</v>
      </c>
      <c r="M1066" t="s">
        <v>14</v>
      </c>
      <c r="N1066">
        <v>300</v>
      </c>
      <c r="O1066" t="s">
        <v>14</v>
      </c>
      <c r="P1066">
        <v>1</v>
      </c>
      <c r="Q1066" s="1">
        <v>6.75</v>
      </c>
      <c r="R1066" s="1">
        <v>4.5</v>
      </c>
      <c r="S1066" s="1">
        <v>5.625</v>
      </c>
      <c r="T1066" s="1">
        <v>4.5</v>
      </c>
    </row>
    <row r="1067" spans="1:20" hidden="1" x14ac:dyDescent="0.35">
      <c r="A1067" t="s">
        <v>1087</v>
      </c>
      <c r="B1067" t="s">
        <v>10</v>
      </c>
      <c r="C1067" t="s">
        <v>68</v>
      </c>
      <c r="D1067" t="s">
        <v>3619</v>
      </c>
      <c r="E1067" t="s">
        <v>3618</v>
      </c>
      <c r="F1067">
        <v>44646</v>
      </c>
      <c r="G1067">
        <v>44708</v>
      </c>
      <c r="I1067" t="s">
        <v>12</v>
      </c>
      <c r="J1067" t="s">
        <v>13</v>
      </c>
      <c r="K1067">
        <v>33.268999999999998</v>
      </c>
      <c r="L1067">
        <v>600</v>
      </c>
      <c r="M1067" t="s">
        <v>14</v>
      </c>
      <c r="N1067">
        <v>300</v>
      </c>
      <c r="O1067" t="s">
        <v>14</v>
      </c>
      <c r="P1067">
        <v>1</v>
      </c>
      <c r="Q1067" s="1">
        <v>9.2999999999999989</v>
      </c>
      <c r="R1067" s="1">
        <v>6.2</v>
      </c>
      <c r="S1067" s="1">
        <v>7.75</v>
      </c>
      <c r="T1067" s="1">
        <v>6.2</v>
      </c>
    </row>
    <row r="1068" spans="1:20" hidden="1" x14ac:dyDescent="0.35">
      <c r="A1068" t="s">
        <v>1088</v>
      </c>
      <c r="B1068" t="s">
        <v>10</v>
      </c>
      <c r="C1068" t="s">
        <v>68</v>
      </c>
      <c r="D1068" t="s">
        <v>3619</v>
      </c>
      <c r="E1068" t="s">
        <v>3613</v>
      </c>
      <c r="F1068">
        <v>44636</v>
      </c>
      <c r="G1068">
        <v>44708</v>
      </c>
      <c r="I1068" t="s">
        <v>12</v>
      </c>
      <c r="J1068" t="s">
        <v>13</v>
      </c>
      <c r="K1068">
        <v>28.093</v>
      </c>
      <c r="L1068">
        <v>600</v>
      </c>
      <c r="M1068" t="s">
        <v>14</v>
      </c>
      <c r="N1068">
        <v>300</v>
      </c>
      <c r="O1068" t="s">
        <v>14</v>
      </c>
      <c r="P1068">
        <v>1</v>
      </c>
      <c r="Q1068" s="1">
        <v>10.799999999999999</v>
      </c>
      <c r="R1068" s="1">
        <v>7.2</v>
      </c>
      <c r="S1068" s="1">
        <v>9</v>
      </c>
      <c r="T1068" s="1">
        <v>7.2</v>
      </c>
    </row>
    <row r="1069" spans="1:20" hidden="1" x14ac:dyDescent="0.35">
      <c r="A1069" t="s">
        <v>1089</v>
      </c>
      <c r="B1069" t="s">
        <v>10</v>
      </c>
      <c r="C1069" t="s">
        <v>68</v>
      </c>
      <c r="D1069" t="s">
        <v>3616</v>
      </c>
      <c r="E1069" t="s">
        <v>3618</v>
      </c>
      <c r="F1069">
        <v>44636</v>
      </c>
      <c r="G1069">
        <v>44705</v>
      </c>
      <c r="I1069" t="s">
        <v>12</v>
      </c>
      <c r="J1069" t="s">
        <v>13</v>
      </c>
      <c r="K1069">
        <v>28.623000000000001</v>
      </c>
      <c r="L1069">
        <v>600</v>
      </c>
      <c r="M1069" t="s">
        <v>14</v>
      </c>
      <c r="N1069">
        <v>300</v>
      </c>
      <c r="O1069" t="s">
        <v>14</v>
      </c>
      <c r="P1069">
        <v>1</v>
      </c>
      <c r="Q1069" s="1">
        <v>10.35</v>
      </c>
      <c r="R1069" s="1">
        <v>6.9</v>
      </c>
      <c r="S1069" s="1">
        <v>8.625</v>
      </c>
      <c r="T1069" s="1">
        <v>6.9</v>
      </c>
    </row>
    <row r="1070" spans="1:20" hidden="1" x14ac:dyDescent="0.35">
      <c r="A1070" t="s">
        <v>1090</v>
      </c>
      <c r="B1070" t="s">
        <v>10</v>
      </c>
      <c r="C1070" t="s">
        <v>68</v>
      </c>
      <c r="D1070" t="s">
        <v>3616</v>
      </c>
      <c r="E1070" t="s">
        <v>3613</v>
      </c>
      <c r="F1070">
        <v>44631</v>
      </c>
      <c r="G1070">
        <v>44661</v>
      </c>
      <c r="I1070" t="s">
        <v>12</v>
      </c>
      <c r="J1070" t="s">
        <v>13</v>
      </c>
      <c r="K1070">
        <v>28.925999999999998</v>
      </c>
      <c r="L1070">
        <v>600</v>
      </c>
      <c r="M1070" t="s">
        <v>14</v>
      </c>
      <c r="N1070">
        <v>300</v>
      </c>
      <c r="O1070" t="s">
        <v>14</v>
      </c>
      <c r="P1070">
        <v>1</v>
      </c>
      <c r="Q1070" s="1">
        <v>4.5</v>
      </c>
      <c r="R1070" s="1">
        <v>3</v>
      </c>
      <c r="S1070" s="1">
        <v>3.75</v>
      </c>
      <c r="T1070" s="1">
        <v>3</v>
      </c>
    </row>
    <row r="1071" spans="1:20" hidden="1" x14ac:dyDescent="0.35">
      <c r="A1071" t="s">
        <v>1091</v>
      </c>
      <c r="B1071" t="s">
        <v>10</v>
      </c>
      <c r="C1071" t="s">
        <v>68</v>
      </c>
      <c r="D1071" t="s">
        <v>3611</v>
      </c>
      <c r="E1071" t="s">
        <v>3618</v>
      </c>
      <c r="F1071">
        <v>44636</v>
      </c>
      <c r="G1071">
        <v>44708</v>
      </c>
      <c r="I1071" t="s">
        <v>12</v>
      </c>
      <c r="J1071" t="s">
        <v>13</v>
      </c>
      <c r="K1071">
        <v>28.577000000000002</v>
      </c>
      <c r="L1071">
        <v>600</v>
      </c>
      <c r="M1071" t="s">
        <v>14</v>
      </c>
      <c r="N1071">
        <v>300</v>
      </c>
      <c r="O1071" t="s">
        <v>14</v>
      </c>
      <c r="P1071">
        <v>1</v>
      </c>
      <c r="Q1071" s="1">
        <v>10.799999999999999</v>
      </c>
      <c r="R1071" s="1">
        <v>7.2</v>
      </c>
      <c r="S1071" s="1">
        <v>9</v>
      </c>
      <c r="T1071" s="1">
        <v>7.2</v>
      </c>
    </row>
    <row r="1072" spans="1:20" hidden="1" x14ac:dyDescent="0.35">
      <c r="A1072" t="s">
        <v>1092</v>
      </c>
      <c r="B1072" t="s">
        <v>10</v>
      </c>
      <c r="C1072" t="s">
        <v>68</v>
      </c>
      <c r="D1072" t="s">
        <v>3616</v>
      </c>
      <c r="E1072" t="s">
        <v>3613</v>
      </c>
      <c r="F1072">
        <v>44636</v>
      </c>
      <c r="G1072">
        <v>44701</v>
      </c>
      <c r="I1072" t="s">
        <v>12</v>
      </c>
      <c r="J1072" t="s">
        <v>13</v>
      </c>
      <c r="K1072">
        <v>27.513999999999999</v>
      </c>
      <c r="L1072">
        <v>600</v>
      </c>
      <c r="M1072" t="s">
        <v>14</v>
      </c>
      <c r="N1072">
        <v>300</v>
      </c>
      <c r="O1072" t="s">
        <v>14</v>
      </c>
      <c r="P1072">
        <v>1</v>
      </c>
      <c r="Q1072" s="1">
        <v>9.75</v>
      </c>
      <c r="R1072" s="1">
        <v>6.5</v>
      </c>
      <c r="S1072" s="1">
        <v>8.125</v>
      </c>
      <c r="T1072" s="1">
        <v>6.5</v>
      </c>
    </row>
    <row r="1073" spans="1:20" hidden="1" x14ac:dyDescent="0.35">
      <c r="A1073" t="s">
        <v>1093</v>
      </c>
      <c r="B1073" t="s">
        <v>10</v>
      </c>
      <c r="C1073" t="s">
        <v>68</v>
      </c>
      <c r="D1073" t="s">
        <v>3620</v>
      </c>
      <c r="E1073" t="s">
        <v>3617</v>
      </c>
      <c r="F1073">
        <v>44636</v>
      </c>
      <c r="G1073">
        <v>44706</v>
      </c>
      <c r="I1073" t="s">
        <v>12</v>
      </c>
      <c r="J1073" t="s">
        <v>13</v>
      </c>
      <c r="K1073">
        <v>28.058</v>
      </c>
      <c r="L1073">
        <v>600</v>
      </c>
      <c r="M1073" t="s">
        <v>14</v>
      </c>
      <c r="N1073">
        <v>300</v>
      </c>
      <c r="O1073" t="s">
        <v>14</v>
      </c>
      <c r="P1073">
        <v>1</v>
      </c>
      <c r="Q1073" s="1">
        <v>10.5</v>
      </c>
      <c r="R1073" s="1">
        <v>7</v>
      </c>
      <c r="S1073" s="1">
        <v>8.75</v>
      </c>
      <c r="T1073" s="1">
        <v>7</v>
      </c>
    </row>
    <row r="1074" spans="1:20" hidden="1" x14ac:dyDescent="0.35">
      <c r="A1074" t="s">
        <v>1094</v>
      </c>
      <c r="B1074" t="s">
        <v>10</v>
      </c>
      <c r="C1074" t="s">
        <v>68</v>
      </c>
      <c r="D1074" t="s">
        <v>3620</v>
      </c>
      <c r="E1074" t="s">
        <v>3618</v>
      </c>
      <c r="F1074">
        <v>44644</v>
      </c>
      <c r="G1074">
        <v>44708</v>
      </c>
      <c r="I1074" t="s">
        <v>12</v>
      </c>
      <c r="J1074" t="s">
        <v>13</v>
      </c>
      <c r="K1074">
        <v>28.629000000000001</v>
      </c>
      <c r="L1074">
        <v>600</v>
      </c>
      <c r="M1074" t="s">
        <v>14</v>
      </c>
      <c r="N1074">
        <v>300</v>
      </c>
      <c r="O1074" t="s">
        <v>14</v>
      </c>
      <c r="P1074">
        <v>1</v>
      </c>
      <c r="Q1074" s="1">
        <v>9.6</v>
      </c>
      <c r="R1074" s="1">
        <v>6.4</v>
      </c>
      <c r="S1074" s="1">
        <v>8</v>
      </c>
      <c r="T1074" s="1">
        <v>6.4</v>
      </c>
    </row>
    <row r="1075" spans="1:20" hidden="1" x14ac:dyDescent="0.35">
      <c r="A1075" t="s">
        <v>1095</v>
      </c>
      <c r="B1075" t="s">
        <v>10</v>
      </c>
      <c r="C1075" t="s">
        <v>68</v>
      </c>
      <c r="D1075" t="s">
        <v>3611</v>
      </c>
      <c r="E1075" t="s">
        <v>3618</v>
      </c>
      <c r="F1075">
        <v>44636</v>
      </c>
      <c r="G1075">
        <v>44706</v>
      </c>
      <c r="I1075" t="s">
        <v>12</v>
      </c>
      <c r="J1075" t="s">
        <v>13</v>
      </c>
      <c r="K1075">
        <v>28.228999999999999</v>
      </c>
      <c r="L1075">
        <v>600</v>
      </c>
      <c r="M1075" t="s">
        <v>14</v>
      </c>
      <c r="N1075">
        <v>300</v>
      </c>
      <c r="O1075" t="s">
        <v>14</v>
      </c>
      <c r="P1075">
        <v>1</v>
      </c>
      <c r="Q1075" s="1">
        <v>10.5</v>
      </c>
      <c r="R1075" s="1">
        <v>7</v>
      </c>
      <c r="S1075" s="1">
        <v>8.75</v>
      </c>
      <c r="T1075" s="1">
        <v>7</v>
      </c>
    </row>
    <row r="1076" spans="1:20" hidden="1" x14ac:dyDescent="0.35">
      <c r="A1076" t="s">
        <v>1096</v>
      </c>
      <c r="B1076" t="s">
        <v>10</v>
      </c>
      <c r="C1076" t="s">
        <v>68</v>
      </c>
      <c r="D1076" t="s">
        <v>3619</v>
      </c>
      <c r="E1076" t="s">
        <v>3617</v>
      </c>
      <c r="F1076">
        <v>44636</v>
      </c>
      <c r="G1076">
        <v>44705</v>
      </c>
      <c r="I1076" t="s">
        <v>12</v>
      </c>
      <c r="J1076" t="s">
        <v>13</v>
      </c>
      <c r="K1076">
        <v>33.228000000000002</v>
      </c>
      <c r="L1076">
        <v>600</v>
      </c>
      <c r="M1076" t="s">
        <v>14</v>
      </c>
      <c r="N1076">
        <v>300</v>
      </c>
      <c r="O1076" t="s">
        <v>14</v>
      </c>
      <c r="P1076">
        <v>1</v>
      </c>
      <c r="Q1076" s="1">
        <v>10.35</v>
      </c>
      <c r="R1076" s="1">
        <v>6.9</v>
      </c>
      <c r="S1076" s="1">
        <v>8.625</v>
      </c>
      <c r="T1076" s="1">
        <v>6.9</v>
      </c>
    </row>
    <row r="1077" spans="1:20" hidden="1" x14ac:dyDescent="0.35">
      <c r="A1077" t="s">
        <v>1097</v>
      </c>
      <c r="B1077" t="s">
        <v>10</v>
      </c>
      <c r="C1077" t="s">
        <v>68</v>
      </c>
      <c r="D1077" t="s">
        <v>3619</v>
      </c>
      <c r="E1077" t="s">
        <v>3612</v>
      </c>
      <c r="F1077">
        <v>44634</v>
      </c>
      <c r="G1077">
        <v>44671</v>
      </c>
      <c r="I1077" t="s">
        <v>12</v>
      </c>
      <c r="J1077" t="s">
        <v>13</v>
      </c>
      <c r="K1077">
        <v>32.470999999999997</v>
      </c>
      <c r="L1077">
        <v>600</v>
      </c>
      <c r="M1077" t="s">
        <v>14</v>
      </c>
      <c r="N1077">
        <v>300</v>
      </c>
      <c r="O1077" t="s">
        <v>14</v>
      </c>
      <c r="P1077">
        <v>1</v>
      </c>
      <c r="Q1077" s="1">
        <v>5.55</v>
      </c>
      <c r="R1077" s="1">
        <v>3.7</v>
      </c>
      <c r="S1077" s="1">
        <v>4.625</v>
      </c>
      <c r="T1077" s="1">
        <v>3.7</v>
      </c>
    </row>
    <row r="1078" spans="1:20" hidden="1" x14ac:dyDescent="0.35">
      <c r="A1078" t="s">
        <v>1098</v>
      </c>
      <c r="B1078" t="s">
        <v>10</v>
      </c>
      <c r="C1078" t="s">
        <v>68</v>
      </c>
      <c r="D1078" t="s">
        <v>3616</v>
      </c>
      <c r="E1078" t="s">
        <v>3614</v>
      </c>
      <c r="F1078">
        <v>44635</v>
      </c>
      <c r="G1078">
        <v>44705</v>
      </c>
      <c r="I1078" t="s">
        <v>12</v>
      </c>
      <c r="J1078" t="s">
        <v>13</v>
      </c>
      <c r="K1078">
        <v>32.96</v>
      </c>
      <c r="L1078">
        <v>600</v>
      </c>
      <c r="M1078" t="s">
        <v>14</v>
      </c>
      <c r="N1078">
        <v>300</v>
      </c>
      <c r="O1078" t="s">
        <v>14</v>
      </c>
      <c r="P1078">
        <v>1</v>
      </c>
      <c r="Q1078" s="1">
        <v>10.5</v>
      </c>
      <c r="R1078" s="1">
        <v>7</v>
      </c>
      <c r="S1078" s="1">
        <v>8.75</v>
      </c>
      <c r="T1078" s="1">
        <v>7</v>
      </c>
    </row>
    <row r="1079" spans="1:20" hidden="1" x14ac:dyDescent="0.35">
      <c r="A1079" t="s">
        <v>1099</v>
      </c>
      <c r="B1079" t="s">
        <v>10</v>
      </c>
      <c r="C1079" t="s">
        <v>68</v>
      </c>
      <c r="D1079" t="s">
        <v>3616</v>
      </c>
      <c r="E1079" t="s">
        <v>3613</v>
      </c>
      <c r="F1079">
        <v>44642</v>
      </c>
      <c r="G1079">
        <v>44707</v>
      </c>
      <c r="I1079" t="s">
        <v>12</v>
      </c>
      <c r="J1079" t="s">
        <v>13</v>
      </c>
      <c r="K1079">
        <v>33.591000000000001</v>
      </c>
      <c r="L1079">
        <v>600</v>
      </c>
      <c r="M1079" t="s">
        <v>14</v>
      </c>
      <c r="N1079">
        <v>300</v>
      </c>
      <c r="O1079" t="s">
        <v>14</v>
      </c>
      <c r="P1079">
        <v>1</v>
      </c>
      <c r="Q1079" s="1">
        <v>9.75</v>
      </c>
      <c r="R1079" s="1">
        <v>6.5</v>
      </c>
      <c r="S1079" s="1">
        <v>8.125</v>
      </c>
      <c r="T1079" s="1">
        <v>6.5</v>
      </c>
    </row>
    <row r="1080" spans="1:20" hidden="1" x14ac:dyDescent="0.35">
      <c r="A1080" t="s">
        <v>1100</v>
      </c>
      <c r="B1080" t="s">
        <v>10</v>
      </c>
      <c r="C1080" t="s">
        <v>68</v>
      </c>
      <c r="D1080" t="s">
        <v>3611</v>
      </c>
      <c r="E1080" t="s">
        <v>3612</v>
      </c>
      <c r="F1080">
        <v>44641</v>
      </c>
      <c r="G1080">
        <v>44707</v>
      </c>
      <c r="I1080" t="s">
        <v>12</v>
      </c>
      <c r="J1080" t="s">
        <v>13</v>
      </c>
      <c r="K1080">
        <v>32.558</v>
      </c>
      <c r="L1080">
        <v>600</v>
      </c>
      <c r="M1080" t="s">
        <v>14</v>
      </c>
      <c r="N1080">
        <v>300</v>
      </c>
      <c r="O1080" t="s">
        <v>14</v>
      </c>
      <c r="P1080">
        <v>1</v>
      </c>
      <c r="Q1080" s="1">
        <v>9.9</v>
      </c>
      <c r="R1080" s="1">
        <v>6.6000000000000005</v>
      </c>
      <c r="S1080" s="1">
        <v>8.25</v>
      </c>
      <c r="T1080" s="1">
        <v>6.6000000000000005</v>
      </c>
    </row>
    <row r="1081" spans="1:20" hidden="1" x14ac:dyDescent="0.35">
      <c r="A1081" t="s">
        <v>1101</v>
      </c>
      <c r="B1081" t="s">
        <v>10</v>
      </c>
      <c r="C1081" t="s">
        <v>68</v>
      </c>
      <c r="D1081" t="s">
        <v>3619</v>
      </c>
      <c r="E1081" t="s">
        <v>3614</v>
      </c>
      <c r="F1081">
        <v>44639</v>
      </c>
      <c r="G1081">
        <v>44709</v>
      </c>
      <c r="I1081" t="s">
        <v>12</v>
      </c>
      <c r="J1081" t="s">
        <v>13</v>
      </c>
      <c r="K1081">
        <v>30.137</v>
      </c>
      <c r="L1081">
        <v>600</v>
      </c>
      <c r="M1081" t="s">
        <v>14</v>
      </c>
      <c r="N1081">
        <v>300</v>
      </c>
      <c r="O1081" t="s">
        <v>14</v>
      </c>
      <c r="P1081">
        <v>1</v>
      </c>
      <c r="Q1081" s="1">
        <v>10.5</v>
      </c>
      <c r="R1081" s="1">
        <v>7</v>
      </c>
      <c r="S1081" s="1">
        <v>8.75</v>
      </c>
      <c r="T1081" s="1">
        <v>7</v>
      </c>
    </row>
    <row r="1082" spans="1:20" hidden="1" x14ac:dyDescent="0.35">
      <c r="A1082" t="s">
        <v>1102</v>
      </c>
      <c r="B1082" t="s">
        <v>10</v>
      </c>
      <c r="C1082" t="s">
        <v>68</v>
      </c>
      <c r="D1082" t="s">
        <v>3611</v>
      </c>
      <c r="E1082" t="s">
        <v>3618</v>
      </c>
      <c r="F1082">
        <v>44640</v>
      </c>
      <c r="G1082">
        <v>44709</v>
      </c>
      <c r="I1082" t="s">
        <v>12</v>
      </c>
      <c r="J1082" t="s">
        <v>13</v>
      </c>
      <c r="K1082">
        <v>28.457000000000001</v>
      </c>
      <c r="L1082">
        <v>600</v>
      </c>
      <c r="M1082" t="s">
        <v>14</v>
      </c>
      <c r="N1082">
        <v>300</v>
      </c>
      <c r="O1082" t="s">
        <v>14</v>
      </c>
      <c r="P1082">
        <v>1</v>
      </c>
      <c r="Q1082" s="1">
        <v>10.35</v>
      </c>
      <c r="R1082" s="1">
        <v>6.9</v>
      </c>
      <c r="S1082" s="1">
        <v>8.625</v>
      </c>
      <c r="T1082" s="1">
        <v>6.9</v>
      </c>
    </row>
    <row r="1083" spans="1:20" hidden="1" x14ac:dyDescent="0.35">
      <c r="A1083" t="s">
        <v>1103</v>
      </c>
      <c r="B1083" t="s">
        <v>10</v>
      </c>
      <c r="C1083" t="s">
        <v>68</v>
      </c>
      <c r="D1083" t="s">
        <v>3620</v>
      </c>
      <c r="E1083" t="s">
        <v>3613</v>
      </c>
      <c r="F1083">
        <v>44646</v>
      </c>
      <c r="G1083">
        <v>44709</v>
      </c>
      <c r="I1083" t="s">
        <v>12</v>
      </c>
      <c r="J1083" t="s">
        <v>13</v>
      </c>
      <c r="K1083">
        <v>32.966999999999999</v>
      </c>
      <c r="L1083">
        <v>600</v>
      </c>
      <c r="M1083" t="s">
        <v>14</v>
      </c>
      <c r="N1083">
        <v>300</v>
      </c>
      <c r="O1083" t="s">
        <v>14</v>
      </c>
      <c r="P1083">
        <v>1</v>
      </c>
      <c r="Q1083" s="1">
        <v>9.4499999999999993</v>
      </c>
      <c r="R1083" s="1">
        <v>6.3000000000000007</v>
      </c>
      <c r="S1083" s="1">
        <v>7.875</v>
      </c>
      <c r="T1083" s="1">
        <v>6.3000000000000007</v>
      </c>
    </row>
    <row r="1084" spans="1:20" hidden="1" x14ac:dyDescent="0.35">
      <c r="A1084" t="s">
        <v>1104</v>
      </c>
      <c r="B1084" t="s">
        <v>10</v>
      </c>
      <c r="C1084" t="s">
        <v>68</v>
      </c>
      <c r="D1084" t="s">
        <v>3616</v>
      </c>
      <c r="E1084" t="s">
        <v>3617</v>
      </c>
      <c r="F1084">
        <v>44644</v>
      </c>
      <c r="G1084">
        <v>44708</v>
      </c>
      <c r="I1084" t="s">
        <v>16</v>
      </c>
      <c r="J1084" t="s">
        <v>13</v>
      </c>
      <c r="K1084">
        <v>33.878999999999998</v>
      </c>
      <c r="L1084">
        <v>600</v>
      </c>
      <c r="M1084" t="s">
        <v>14</v>
      </c>
      <c r="N1084">
        <v>300</v>
      </c>
      <c r="O1084" t="s">
        <v>14</v>
      </c>
      <c r="P1084">
        <v>1</v>
      </c>
      <c r="Q1084" s="1">
        <v>9.6</v>
      </c>
      <c r="R1084" s="1">
        <v>6.4</v>
      </c>
      <c r="S1084" s="1">
        <v>8</v>
      </c>
      <c r="T1084" s="1">
        <v>6.4</v>
      </c>
    </row>
    <row r="1085" spans="1:20" hidden="1" x14ac:dyDescent="0.35">
      <c r="A1085" t="s">
        <v>1105</v>
      </c>
      <c r="B1085" t="s">
        <v>10</v>
      </c>
      <c r="C1085" t="s">
        <v>68</v>
      </c>
      <c r="D1085" t="s">
        <v>3615</v>
      </c>
      <c r="E1085" t="s">
        <v>3614</v>
      </c>
      <c r="F1085">
        <v>44643</v>
      </c>
      <c r="G1085">
        <v>44708</v>
      </c>
      <c r="I1085" t="s">
        <v>12</v>
      </c>
      <c r="J1085" t="s">
        <v>13</v>
      </c>
      <c r="K1085">
        <v>28.800999999999998</v>
      </c>
      <c r="L1085">
        <v>600</v>
      </c>
      <c r="M1085" t="s">
        <v>14</v>
      </c>
      <c r="N1085">
        <v>300</v>
      </c>
      <c r="O1085" t="s">
        <v>14</v>
      </c>
      <c r="P1085">
        <v>1</v>
      </c>
      <c r="Q1085" s="1">
        <v>9.75</v>
      </c>
      <c r="R1085" s="1">
        <v>6.5</v>
      </c>
      <c r="S1085" s="1">
        <v>8.125</v>
      </c>
      <c r="T1085" s="1">
        <v>6.5</v>
      </c>
    </row>
    <row r="1086" spans="1:20" hidden="1" x14ac:dyDescent="0.35">
      <c r="A1086" t="s">
        <v>1106</v>
      </c>
      <c r="B1086" t="s">
        <v>10</v>
      </c>
      <c r="C1086" t="s">
        <v>68</v>
      </c>
      <c r="D1086" t="s">
        <v>3616</v>
      </c>
      <c r="E1086" t="s">
        <v>3614</v>
      </c>
      <c r="F1086">
        <v>44643</v>
      </c>
      <c r="G1086">
        <v>44706</v>
      </c>
      <c r="I1086" t="s">
        <v>12</v>
      </c>
      <c r="J1086" t="s">
        <v>13</v>
      </c>
      <c r="K1086">
        <v>28.48</v>
      </c>
      <c r="L1086">
        <v>600</v>
      </c>
      <c r="M1086" t="s">
        <v>14</v>
      </c>
      <c r="N1086">
        <v>300</v>
      </c>
      <c r="O1086" t="s">
        <v>14</v>
      </c>
      <c r="P1086">
        <v>1</v>
      </c>
      <c r="Q1086" s="1">
        <v>9.4499999999999993</v>
      </c>
      <c r="R1086" s="1">
        <v>6.3000000000000007</v>
      </c>
      <c r="S1086" s="1">
        <v>7.875</v>
      </c>
      <c r="T1086" s="1">
        <v>6.3000000000000007</v>
      </c>
    </row>
    <row r="1087" spans="1:20" hidden="1" x14ac:dyDescent="0.35">
      <c r="A1087" t="s">
        <v>1107</v>
      </c>
      <c r="B1087" t="s">
        <v>10</v>
      </c>
      <c r="C1087" t="s">
        <v>68</v>
      </c>
      <c r="D1087" t="s">
        <v>3611</v>
      </c>
      <c r="E1087" t="s">
        <v>3612</v>
      </c>
      <c r="F1087">
        <v>44644</v>
      </c>
      <c r="G1087">
        <v>44708</v>
      </c>
      <c r="I1087" t="s">
        <v>12</v>
      </c>
      <c r="J1087" t="s">
        <v>13</v>
      </c>
      <c r="K1087">
        <v>32.906999999999996</v>
      </c>
      <c r="L1087">
        <v>600</v>
      </c>
      <c r="M1087" t="s">
        <v>14</v>
      </c>
      <c r="N1087">
        <v>300</v>
      </c>
      <c r="O1087" t="s">
        <v>14</v>
      </c>
      <c r="P1087">
        <v>1</v>
      </c>
      <c r="Q1087" s="1">
        <v>9.6</v>
      </c>
      <c r="R1087" s="1">
        <v>6.4</v>
      </c>
      <c r="S1087" s="1">
        <v>8</v>
      </c>
      <c r="T1087" s="1">
        <v>6.4</v>
      </c>
    </row>
    <row r="1088" spans="1:20" hidden="1" x14ac:dyDescent="0.35">
      <c r="A1088" t="s">
        <v>1108</v>
      </c>
      <c r="B1088" t="s">
        <v>10</v>
      </c>
      <c r="C1088" t="s">
        <v>68</v>
      </c>
      <c r="D1088" t="s">
        <v>3611</v>
      </c>
      <c r="E1088" t="s">
        <v>3612</v>
      </c>
      <c r="F1088">
        <v>44643</v>
      </c>
      <c r="G1088">
        <v>44707</v>
      </c>
      <c r="I1088" t="s">
        <v>12</v>
      </c>
      <c r="J1088" t="s">
        <v>13</v>
      </c>
      <c r="K1088">
        <v>28.321000000000002</v>
      </c>
      <c r="L1088">
        <v>600</v>
      </c>
      <c r="M1088" t="s">
        <v>14</v>
      </c>
      <c r="N1088">
        <v>300</v>
      </c>
      <c r="O1088" t="s">
        <v>14</v>
      </c>
      <c r="P1088">
        <v>1</v>
      </c>
      <c r="Q1088" s="1">
        <v>9.6</v>
      </c>
      <c r="R1088" s="1">
        <v>6.4</v>
      </c>
      <c r="S1088" s="1">
        <v>8</v>
      </c>
      <c r="T1088" s="1">
        <v>6.4</v>
      </c>
    </row>
    <row r="1089" spans="1:20" hidden="1" x14ac:dyDescent="0.35">
      <c r="A1089" t="s">
        <v>1109</v>
      </c>
      <c r="B1089" t="s">
        <v>10</v>
      </c>
      <c r="C1089" t="s">
        <v>68</v>
      </c>
      <c r="D1089" t="s">
        <v>3619</v>
      </c>
      <c r="E1089" t="s">
        <v>3614</v>
      </c>
      <c r="F1089">
        <v>44643</v>
      </c>
      <c r="G1089">
        <v>44712</v>
      </c>
      <c r="I1089" t="s">
        <v>12</v>
      </c>
      <c r="J1089" t="s">
        <v>13</v>
      </c>
      <c r="K1089">
        <v>27.728000000000002</v>
      </c>
      <c r="L1089">
        <v>600</v>
      </c>
      <c r="M1089" t="s">
        <v>14</v>
      </c>
      <c r="N1089">
        <v>300</v>
      </c>
      <c r="O1089" t="s">
        <v>14</v>
      </c>
      <c r="P1089">
        <v>1</v>
      </c>
      <c r="Q1089" s="1">
        <v>10.35</v>
      </c>
      <c r="R1089" s="1">
        <v>6.9</v>
      </c>
      <c r="S1089" s="1">
        <v>8.625</v>
      </c>
      <c r="T1089" s="1">
        <v>6.9</v>
      </c>
    </row>
    <row r="1090" spans="1:20" hidden="1" x14ac:dyDescent="0.35">
      <c r="A1090" t="s">
        <v>1110</v>
      </c>
      <c r="B1090" t="s">
        <v>10</v>
      </c>
      <c r="C1090" t="s">
        <v>68</v>
      </c>
      <c r="D1090" t="s">
        <v>3616</v>
      </c>
      <c r="E1090" t="s">
        <v>3614</v>
      </c>
      <c r="F1090">
        <v>44643</v>
      </c>
      <c r="G1090">
        <v>44707</v>
      </c>
      <c r="I1090" t="s">
        <v>12</v>
      </c>
      <c r="J1090" t="s">
        <v>13</v>
      </c>
      <c r="K1090">
        <v>27.088999999999999</v>
      </c>
      <c r="L1090">
        <v>600</v>
      </c>
      <c r="M1090" t="s">
        <v>14</v>
      </c>
      <c r="N1090">
        <v>300</v>
      </c>
      <c r="O1090" t="s">
        <v>14</v>
      </c>
      <c r="P1090">
        <v>1</v>
      </c>
      <c r="Q1090" s="1">
        <v>9.6</v>
      </c>
      <c r="R1090" s="1">
        <v>6.4</v>
      </c>
      <c r="S1090" s="1">
        <v>8</v>
      </c>
      <c r="T1090" s="1">
        <v>6.4</v>
      </c>
    </row>
    <row r="1091" spans="1:20" hidden="1" x14ac:dyDescent="0.35">
      <c r="A1091" t="s">
        <v>1111</v>
      </c>
      <c r="B1091" t="s">
        <v>10</v>
      </c>
      <c r="C1091" t="s">
        <v>68</v>
      </c>
      <c r="D1091" t="s">
        <v>3611</v>
      </c>
      <c r="E1091" t="s">
        <v>3617</v>
      </c>
      <c r="F1091">
        <v>44646</v>
      </c>
      <c r="G1091">
        <v>44707</v>
      </c>
      <c r="I1091" t="s">
        <v>16</v>
      </c>
      <c r="J1091" t="s">
        <v>13</v>
      </c>
      <c r="K1091">
        <v>28.887</v>
      </c>
      <c r="L1091">
        <v>600</v>
      </c>
      <c r="M1091" t="s">
        <v>14</v>
      </c>
      <c r="N1091">
        <v>300</v>
      </c>
      <c r="O1091" t="s">
        <v>14</v>
      </c>
      <c r="P1091">
        <v>1</v>
      </c>
      <c r="Q1091" s="1">
        <v>9.15</v>
      </c>
      <c r="R1091" s="1">
        <v>6.1000000000000005</v>
      </c>
      <c r="S1091" s="1">
        <v>7.625</v>
      </c>
      <c r="T1091" s="1">
        <v>6.1000000000000005</v>
      </c>
    </row>
    <row r="1092" spans="1:20" hidden="1" x14ac:dyDescent="0.35">
      <c r="A1092" t="s">
        <v>1112</v>
      </c>
      <c r="B1092" t="s">
        <v>10</v>
      </c>
      <c r="C1092" t="s">
        <v>68</v>
      </c>
      <c r="D1092" t="s">
        <v>3611</v>
      </c>
      <c r="E1092" t="s">
        <v>3617</v>
      </c>
      <c r="F1092">
        <v>44641</v>
      </c>
      <c r="G1092">
        <v>44700</v>
      </c>
      <c r="I1092" t="s">
        <v>12</v>
      </c>
      <c r="J1092" t="s">
        <v>13</v>
      </c>
      <c r="K1092">
        <v>30.241</v>
      </c>
      <c r="L1092">
        <v>600</v>
      </c>
      <c r="M1092" t="s">
        <v>14</v>
      </c>
      <c r="N1092">
        <v>300</v>
      </c>
      <c r="O1092" t="s">
        <v>14</v>
      </c>
      <c r="P1092">
        <v>1</v>
      </c>
      <c r="Q1092" s="1">
        <v>8.85</v>
      </c>
      <c r="R1092" s="1">
        <v>5.9</v>
      </c>
      <c r="S1092" s="1">
        <v>7.375</v>
      </c>
      <c r="T1092" s="1">
        <v>5.9</v>
      </c>
    </row>
    <row r="1093" spans="1:20" hidden="1" x14ac:dyDescent="0.35">
      <c r="A1093" t="s">
        <v>1113</v>
      </c>
      <c r="B1093" t="s">
        <v>10</v>
      </c>
      <c r="C1093" t="s">
        <v>68</v>
      </c>
      <c r="D1093" t="s">
        <v>3620</v>
      </c>
      <c r="E1093" t="s">
        <v>3613</v>
      </c>
      <c r="F1093">
        <v>44644</v>
      </c>
      <c r="G1093">
        <v>44708</v>
      </c>
      <c r="I1093" t="s">
        <v>12</v>
      </c>
      <c r="J1093" t="s">
        <v>13</v>
      </c>
      <c r="K1093">
        <v>32.005000000000003</v>
      </c>
      <c r="L1093">
        <v>600</v>
      </c>
      <c r="M1093" t="s">
        <v>14</v>
      </c>
      <c r="N1093">
        <v>300</v>
      </c>
      <c r="O1093" t="s">
        <v>14</v>
      </c>
      <c r="P1093">
        <v>1</v>
      </c>
      <c r="Q1093" s="1">
        <v>9.6</v>
      </c>
      <c r="R1093" s="1">
        <v>6.4</v>
      </c>
      <c r="S1093" s="1">
        <v>8</v>
      </c>
      <c r="T1093" s="1">
        <v>6.4</v>
      </c>
    </row>
    <row r="1094" spans="1:20" hidden="1" x14ac:dyDescent="0.35">
      <c r="A1094" t="s">
        <v>1114</v>
      </c>
      <c r="B1094" t="s">
        <v>10</v>
      </c>
      <c r="C1094" t="s">
        <v>68</v>
      </c>
      <c r="D1094" t="s">
        <v>3620</v>
      </c>
      <c r="E1094" t="s">
        <v>3618</v>
      </c>
      <c r="F1094">
        <v>44644</v>
      </c>
      <c r="G1094">
        <v>44708</v>
      </c>
      <c r="I1094" t="s">
        <v>12</v>
      </c>
      <c r="J1094" t="s">
        <v>13</v>
      </c>
      <c r="K1094">
        <v>32.893000000000001</v>
      </c>
      <c r="L1094">
        <v>600</v>
      </c>
      <c r="M1094" t="s">
        <v>14</v>
      </c>
      <c r="N1094">
        <v>300</v>
      </c>
      <c r="O1094" t="s">
        <v>14</v>
      </c>
      <c r="P1094">
        <v>1</v>
      </c>
      <c r="Q1094" s="1">
        <v>9.6</v>
      </c>
      <c r="R1094" s="1">
        <v>6.4</v>
      </c>
      <c r="S1094" s="1">
        <v>8</v>
      </c>
      <c r="T1094" s="1">
        <v>6.4</v>
      </c>
    </row>
    <row r="1095" spans="1:20" hidden="1" x14ac:dyDescent="0.35">
      <c r="A1095" t="s">
        <v>1115</v>
      </c>
      <c r="B1095" t="s">
        <v>10</v>
      </c>
      <c r="C1095" t="s">
        <v>68</v>
      </c>
      <c r="D1095" t="s">
        <v>3611</v>
      </c>
      <c r="E1095" t="s">
        <v>3617</v>
      </c>
      <c r="F1095">
        <v>44639</v>
      </c>
      <c r="G1095">
        <v>44707</v>
      </c>
      <c r="I1095" t="s">
        <v>12</v>
      </c>
      <c r="J1095" t="s">
        <v>13</v>
      </c>
      <c r="K1095">
        <v>28.216999999999999</v>
      </c>
      <c r="L1095">
        <v>600</v>
      </c>
      <c r="M1095" t="s">
        <v>14</v>
      </c>
      <c r="N1095">
        <v>300</v>
      </c>
      <c r="O1095" t="s">
        <v>14</v>
      </c>
      <c r="P1095">
        <v>1</v>
      </c>
      <c r="Q1095" s="1">
        <v>10.199999999999999</v>
      </c>
      <c r="R1095" s="1">
        <v>6.8000000000000007</v>
      </c>
      <c r="S1095" s="1">
        <v>8.5</v>
      </c>
      <c r="T1095" s="1">
        <v>6.8000000000000007</v>
      </c>
    </row>
    <row r="1096" spans="1:20" hidden="1" x14ac:dyDescent="0.35">
      <c r="A1096" t="s">
        <v>1116</v>
      </c>
      <c r="B1096" t="s">
        <v>10</v>
      </c>
      <c r="C1096" t="s">
        <v>68</v>
      </c>
      <c r="D1096" t="s">
        <v>3620</v>
      </c>
      <c r="E1096" t="s">
        <v>3618</v>
      </c>
      <c r="F1096">
        <v>44661</v>
      </c>
      <c r="G1096">
        <v>44671</v>
      </c>
      <c r="I1096" t="s">
        <v>12</v>
      </c>
      <c r="J1096" t="s">
        <v>13</v>
      </c>
      <c r="K1096">
        <v>33.918999999999997</v>
      </c>
      <c r="L1096">
        <v>600</v>
      </c>
      <c r="M1096" t="s">
        <v>14</v>
      </c>
      <c r="N1096">
        <v>300</v>
      </c>
      <c r="O1096" t="s">
        <v>14</v>
      </c>
      <c r="P1096">
        <v>1</v>
      </c>
      <c r="Q1096" s="1">
        <v>1.5</v>
      </c>
      <c r="R1096" s="1">
        <v>1</v>
      </c>
      <c r="S1096" s="1">
        <v>1.25</v>
      </c>
      <c r="T1096" s="1">
        <v>1</v>
      </c>
    </row>
    <row r="1097" spans="1:20" x14ac:dyDescent="0.35">
      <c r="A1097" t="s">
        <v>1117</v>
      </c>
      <c r="B1097" t="s">
        <v>10</v>
      </c>
      <c r="C1097" t="s">
        <v>56</v>
      </c>
      <c r="D1097" t="s">
        <v>3611</v>
      </c>
      <c r="E1097" t="s">
        <v>3618</v>
      </c>
      <c r="F1097">
        <v>44638</v>
      </c>
      <c r="G1097">
        <v>44651</v>
      </c>
      <c r="H1097" t="s">
        <v>16</v>
      </c>
      <c r="I1097" t="s">
        <v>12</v>
      </c>
      <c r="J1097" t="s">
        <v>13</v>
      </c>
      <c r="K1097">
        <v>35.061999999999998</v>
      </c>
      <c r="L1097">
        <v>600</v>
      </c>
      <c r="M1097" t="s">
        <v>14</v>
      </c>
      <c r="N1097">
        <v>300</v>
      </c>
      <c r="O1097" t="s">
        <v>14</v>
      </c>
      <c r="P1097">
        <v>1</v>
      </c>
      <c r="Q1097" s="1">
        <v>1.95</v>
      </c>
      <c r="R1097" s="1">
        <v>1.3</v>
      </c>
      <c r="S1097" s="1">
        <v>1.625</v>
      </c>
      <c r="T1097" s="1">
        <v>1.3</v>
      </c>
    </row>
    <row r="1098" spans="1:20" x14ac:dyDescent="0.35">
      <c r="A1098" t="s">
        <v>1118</v>
      </c>
      <c r="B1098" t="s">
        <v>10</v>
      </c>
      <c r="C1098" t="s">
        <v>56</v>
      </c>
      <c r="D1098" t="s">
        <v>3616</v>
      </c>
      <c r="E1098" t="s">
        <v>3613</v>
      </c>
      <c r="F1098">
        <v>44638</v>
      </c>
      <c r="G1098">
        <v>44651</v>
      </c>
      <c r="H1098" t="s">
        <v>16</v>
      </c>
      <c r="I1098" t="s">
        <v>12</v>
      </c>
      <c r="J1098" t="s">
        <v>13</v>
      </c>
      <c r="K1098">
        <v>34.637999999999998</v>
      </c>
      <c r="L1098">
        <v>600</v>
      </c>
      <c r="M1098" t="s">
        <v>14</v>
      </c>
      <c r="N1098">
        <v>300</v>
      </c>
      <c r="O1098" t="s">
        <v>14</v>
      </c>
      <c r="P1098">
        <v>1</v>
      </c>
      <c r="Q1098" s="1">
        <v>1.95</v>
      </c>
      <c r="R1098" s="1">
        <v>1.3</v>
      </c>
      <c r="S1098" s="1">
        <v>1.625</v>
      </c>
      <c r="T1098" s="1">
        <v>1.3</v>
      </c>
    </row>
    <row r="1099" spans="1:20" x14ac:dyDescent="0.35">
      <c r="A1099" t="s">
        <v>1119</v>
      </c>
      <c r="B1099" t="s">
        <v>10</v>
      </c>
      <c r="C1099" t="s">
        <v>56</v>
      </c>
      <c r="D1099" t="s">
        <v>3616</v>
      </c>
      <c r="E1099" t="s">
        <v>3617</v>
      </c>
      <c r="F1099">
        <v>44633</v>
      </c>
      <c r="G1099">
        <v>44648</v>
      </c>
      <c r="H1099" t="s">
        <v>16</v>
      </c>
      <c r="I1099" t="s">
        <v>12</v>
      </c>
      <c r="J1099" t="s">
        <v>13</v>
      </c>
      <c r="K1099">
        <v>34.948</v>
      </c>
      <c r="L1099">
        <v>600</v>
      </c>
      <c r="M1099" t="s">
        <v>14</v>
      </c>
      <c r="N1099">
        <v>300</v>
      </c>
      <c r="O1099" t="s">
        <v>14</v>
      </c>
      <c r="P1099">
        <v>1</v>
      </c>
      <c r="Q1099" s="1">
        <v>2.25</v>
      </c>
      <c r="R1099" s="1">
        <v>1.5</v>
      </c>
      <c r="S1099" s="1">
        <v>1.875</v>
      </c>
      <c r="T1099" s="1">
        <v>1.5</v>
      </c>
    </row>
    <row r="1100" spans="1:20" x14ac:dyDescent="0.35">
      <c r="A1100" t="s">
        <v>1120</v>
      </c>
      <c r="B1100" t="s">
        <v>10</v>
      </c>
      <c r="C1100" t="s">
        <v>56</v>
      </c>
      <c r="D1100" t="s">
        <v>3619</v>
      </c>
      <c r="E1100" t="s">
        <v>3612</v>
      </c>
      <c r="F1100">
        <v>44634</v>
      </c>
      <c r="G1100">
        <v>44648</v>
      </c>
      <c r="H1100" t="s">
        <v>16</v>
      </c>
      <c r="I1100" t="s">
        <v>12</v>
      </c>
      <c r="J1100" t="s">
        <v>13</v>
      </c>
      <c r="K1100">
        <v>34.685000000000002</v>
      </c>
      <c r="L1100">
        <v>600</v>
      </c>
      <c r="M1100" t="s">
        <v>14</v>
      </c>
      <c r="N1100">
        <v>300</v>
      </c>
      <c r="O1100" t="s">
        <v>14</v>
      </c>
      <c r="P1100">
        <v>1</v>
      </c>
      <c r="Q1100" s="1">
        <v>2.1</v>
      </c>
      <c r="R1100" s="1">
        <v>1.4000000000000001</v>
      </c>
      <c r="S1100" s="1">
        <v>1.75</v>
      </c>
      <c r="T1100" s="1">
        <v>1.4000000000000001</v>
      </c>
    </row>
    <row r="1101" spans="1:20" x14ac:dyDescent="0.35">
      <c r="A1101" t="s">
        <v>1121</v>
      </c>
      <c r="B1101" t="s">
        <v>10</v>
      </c>
      <c r="C1101" t="s">
        <v>56</v>
      </c>
      <c r="D1101" t="s">
        <v>3611</v>
      </c>
      <c r="E1101" t="s">
        <v>3613</v>
      </c>
      <c r="F1101">
        <v>44636</v>
      </c>
      <c r="G1101">
        <v>44646</v>
      </c>
      <c r="H1101" t="s">
        <v>16</v>
      </c>
      <c r="I1101" t="s">
        <v>12</v>
      </c>
      <c r="J1101" t="s">
        <v>13</v>
      </c>
      <c r="K1101">
        <v>34.920999999999999</v>
      </c>
      <c r="L1101">
        <v>600</v>
      </c>
      <c r="M1101" t="s">
        <v>14</v>
      </c>
      <c r="N1101">
        <v>300</v>
      </c>
      <c r="O1101" t="s">
        <v>14</v>
      </c>
      <c r="P1101">
        <v>1</v>
      </c>
      <c r="Q1101" s="1">
        <v>1.5</v>
      </c>
      <c r="R1101" s="1">
        <v>1</v>
      </c>
      <c r="S1101" s="1">
        <v>1.25</v>
      </c>
      <c r="T1101" s="1">
        <v>1</v>
      </c>
    </row>
    <row r="1102" spans="1:20" x14ac:dyDescent="0.35">
      <c r="A1102" t="s">
        <v>1122</v>
      </c>
      <c r="B1102" t="s">
        <v>10</v>
      </c>
      <c r="C1102" t="s">
        <v>56</v>
      </c>
      <c r="D1102" t="s">
        <v>3611</v>
      </c>
      <c r="E1102" t="s">
        <v>3614</v>
      </c>
      <c r="F1102">
        <v>44634</v>
      </c>
      <c r="G1102">
        <v>44648</v>
      </c>
      <c r="H1102" t="s">
        <v>16</v>
      </c>
      <c r="J1102" t="s">
        <v>13</v>
      </c>
      <c r="K1102">
        <v>34.756</v>
      </c>
      <c r="L1102">
        <v>600</v>
      </c>
      <c r="M1102" t="s">
        <v>14</v>
      </c>
      <c r="N1102">
        <v>300</v>
      </c>
      <c r="O1102" t="s">
        <v>14</v>
      </c>
      <c r="P1102">
        <v>1</v>
      </c>
      <c r="Q1102" s="1">
        <v>2.1</v>
      </c>
      <c r="R1102" s="1">
        <v>1.4000000000000001</v>
      </c>
      <c r="S1102" s="1">
        <v>1.75</v>
      </c>
      <c r="T1102" s="1">
        <v>1.4000000000000001</v>
      </c>
    </row>
    <row r="1103" spans="1:20" x14ac:dyDescent="0.35">
      <c r="A1103" t="s">
        <v>1123</v>
      </c>
      <c r="B1103" t="s">
        <v>10</v>
      </c>
      <c r="C1103" t="s">
        <v>56</v>
      </c>
      <c r="D1103" t="s">
        <v>3615</v>
      </c>
      <c r="E1103" t="s">
        <v>3614</v>
      </c>
      <c r="F1103">
        <v>44634</v>
      </c>
      <c r="G1103">
        <v>44644</v>
      </c>
      <c r="H1103" t="s">
        <v>16</v>
      </c>
      <c r="I1103" t="s">
        <v>12</v>
      </c>
      <c r="J1103" t="s">
        <v>13</v>
      </c>
      <c r="K1103">
        <v>34.746000000000002</v>
      </c>
      <c r="L1103">
        <v>600</v>
      </c>
      <c r="M1103" t="s">
        <v>14</v>
      </c>
      <c r="N1103">
        <v>300</v>
      </c>
      <c r="O1103" t="s">
        <v>14</v>
      </c>
      <c r="P1103">
        <v>1</v>
      </c>
      <c r="Q1103" s="1">
        <v>1.5</v>
      </c>
      <c r="R1103" s="1">
        <v>1</v>
      </c>
      <c r="S1103" s="1">
        <v>1.25</v>
      </c>
      <c r="T1103" s="1">
        <v>1</v>
      </c>
    </row>
    <row r="1104" spans="1:20" x14ac:dyDescent="0.35">
      <c r="A1104" t="s">
        <v>1124</v>
      </c>
      <c r="B1104" t="s">
        <v>10</v>
      </c>
      <c r="C1104" t="s">
        <v>56</v>
      </c>
      <c r="D1104" t="s">
        <v>3615</v>
      </c>
      <c r="E1104" t="s">
        <v>3612</v>
      </c>
      <c r="F1104">
        <v>44634</v>
      </c>
      <c r="G1104">
        <v>44648</v>
      </c>
      <c r="H1104" t="s">
        <v>16</v>
      </c>
      <c r="I1104" t="s">
        <v>12</v>
      </c>
      <c r="J1104" t="s">
        <v>13</v>
      </c>
      <c r="K1104">
        <v>34.567999999999998</v>
      </c>
      <c r="L1104">
        <v>600</v>
      </c>
      <c r="M1104" t="s">
        <v>14</v>
      </c>
      <c r="N1104">
        <v>300</v>
      </c>
      <c r="O1104" t="s">
        <v>14</v>
      </c>
      <c r="P1104">
        <v>1</v>
      </c>
      <c r="Q1104" s="1">
        <v>2.1</v>
      </c>
      <c r="R1104" s="1">
        <v>1.4000000000000001</v>
      </c>
      <c r="S1104" s="1">
        <v>1.75</v>
      </c>
      <c r="T1104" s="1">
        <v>1.4000000000000001</v>
      </c>
    </row>
    <row r="1105" spans="1:20" x14ac:dyDescent="0.35">
      <c r="A1105" t="s">
        <v>1125</v>
      </c>
      <c r="B1105" t="s">
        <v>10</v>
      </c>
      <c r="C1105" t="s">
        <v>56</v>
      </c>
      <c r="D1105" t="s">
        <v>3616</v>
      </c>
      <c r="E1105" t="s">
        <v>3618</v>
      </c>
      <c r="F1105">
        <v>44634</v>
      </c>
      <c r="G1105">
        <v>44648</v>
      </c>
      <c r="H1105" t="s">
        <v>16</v>
      </c>
      <c r="I1105" t="s">
        <v>12</v>
      </c>
      <c r="J1105" t="s">
        <v>13</v>
      </c>
      <c r="K1105">
        <v>34.854999999999997</v>
      </c>
      <c r="L1105">
        <v>600</v>
      </c>
      <c r="M1105" t="s">
        <v>14</v>
      </c>
      <c r="N1105">
        <v>300</v>
      </c>
      <c r="O1105" t="s">
        <v>14</v>
      </c>
      <c r="P1105">
        <v>1</v>
      </c>
      <c r="Q1105" s="1">
        <v>2.1</v>
      </c>
      <c r="R1105" s="1">
        <v>1.4000000000000001</v>
      </c>
      <c r="S1105" s="1">
        <v>1.75</v>
      </c>
      <c r="T1105" s="1">
        <v>1.4000000000000001</v>
      </c>
    </row>
    <row r="1106" spans="1:20" x14ac:dyDescent="0.35">
      <c r="A1106" t="s">
        <v>1126</v>
      </c>
      <c r="B1106" t="s">
        <v>10</v>
      </c>
      <c r="C1106" t="s">
        <v>56</v>
      </c>
      <c r="D1106" t="s">
        <v>3611</v>
      </c>
      <c r="E1106" t="s">
        <v>3612</v>
      </c>
      <c r="F1106">
        <v>44635</v>
      </c>
      <c r="G1106">
        <v>44648</v>
      </c>
      <c r="H1106" t="s">
        <v>16</v>
      </c>
      <c r="I1106" t="s">
        <v>12</v>
      </c>
      <c r="J1106" t="s">
        <v>13</v>
      </c>
      <c r="K1106">
        <v>34.936</v>
      </c>
      <c r="L1106">
        <v>600</v>
      </c>
      <c r="M1106" t="s">
        <v>14</v>
      </c>
      <c r="N1106">
        <v>300</v>
      </c>
      <c r="O1106" t="s">
        <v>14</v>
      </c>
      <c r="P1106">
        <v>1</v>
      </c>
      <c r="Q1106" s="1">
        <v>1.95</v>
      </c>
      <c r="R1106" s="1">
        <v>1.3</v>
      </c>
      <c r="S1106" s="1">
        <v>1.625</v>
      </c>
      <c r="T1106" s="1">
        <v>1.3</v>
      </c>
    </row>
    <row r="1107" spans="1:20" x14ac:dyDescent="0.35">
      <c r="A1107" t="s">
        <v>1127</v>
      </c>
      <c r="B1107" t="s">
        <v>10</v>
      </c>
      <c r="C1107" t="s">
        <v>56</v>
      </c>
      <c r="D1107" t="s">
        <v>3620</v>
      </c>
      <c r="E1107" t="s">
        <v>3618</v>
      </c>
      <c r="F1107">
        <v>44636</v>
      </c>
      <c r="G1107">
        <v>44646</v>
      </c>
      <c r="H1107" t="s">
        <v>16</v>
      </c>
      <c r="I1107" t="s">
        <v>12</v>
      </c>
      <c r="J1107" t="s">
        <v>13</v>
      </c>
      <c r="K1107">
        <v>34.936999999999998</v>
      </c>
      <c r="L1107">
        <v>600</v>
      </c>
      <c r="M1107" t="s">
        <v>14</v>
      </c>
      <c r="N1107">
        <v>300</v>
      </c>
      <c r="O1107" t="s">
        <v>14</v>
      </c>
      <c r="P1107">
        <v>1</v>
      </c>
      <c r="Q1107" s="1">
        <v>1.5</v>
      </c>
      <c r="R1107" s="1">
        <v>1</v>
      </c>
      <c r="S1107" s="1">
        <v>1.25</v>
      </c>
      <c r="T1107" s="1">
        <v>1</v>
      </c>
    </row>
    <row r="1108" spans="1:20" x14ac:dyDescent="0.35">
      <c r="A1108" t="s">
        <v>1128</v>
      </c>
      <c r="B1108" t="s">
        <v>10</v>
      </c>
      <c r="C1108" t="s">
        <v>56</v>
      </c>
      <c r="D1108" t="s">
        <v>3616</v>
      </c>
      <c r="E1108" t="s">
        <v>3614</v>
      </c>
      <c r="F1108">
        <v>44642</v>
      </c>
      <c r="G1108">
        <v>44665</v>
      </c>
      <c r="H1108" t="s">
        <v>16</v>
      </c>
      <c r="I1108" t="s">
        <v>12</v>
      </c>
      <c r="J1108" t="s">
        <v>13</v>
      </c>
      <c r="K1108">
        <v>27.556999999999999</v>
      </c>
      <c r="L1108">
        <v>600</v>
      </c>
      <c r="M1108" t="s">
        <v>14</v>
      </c>
      <c r="N1108">
        <v>300</v>
      </c>
      <c r="O1108" t="s">
        <v>14</v>
      </c>
      <c r="P1108">
        <v>1</v>
      </c>
      <c r="Q1108" s="1">
        <v>3.4499999999999997</v>
      </c>
      <c r="R1108" s="1">
        <v>2.3000000000000003</v>
      </c>
      <c r="S1108" s="1">
        <v>2.875</v>
      </c>
      <c r="T1108" s="1">
        <v>2.3000000000000003</v>
      </c>
    </row>
    <row r="1109" spans="1:20" x14ac:dyDescent="0.35">
      <c r="A1109" t="s">
        <v>1129</v>
      </c>
      <c r="B1109" t="s">
        <v>10</v>
      </c>
      <c r="C1109" t="s">
        <v>56</v>
      </c>
      <c r="D1109" t="s">
        <v>3620</v>
      </c>
      <c r="E1109" t="s">
        <v>3614</v>
      </c>
      <c r="F1109">
        <v>44642</v>
      </c>
      <c r="G1109">
        <v>44651</v>
      </c>
      <c r="H1109" t="s">
        <v>16</v>
      </c>
      <c r="I1109" t="s">
        <v>12</v>
      </c>
      <c r="J1109" t="s">
        <v>13</v>
      </c>
      <c r="K1109">
        <v>27.498000000000001</v>
      </c>
      <c r="L1109">
        <v>600</v>
      </c>
      <c r="M1109" t="s">
        <v>14</v>
      </c>
      <c r="N1109">
        <v>300</v>
      </c>
      <c r="O1109" t="s">
        <v>14</v>
      </c>
      <c r="P1109">
        <v>1</v>
      </c>
      <c r="Q1109" s="1">
        <v>1.3499999999999999</v>
      </c>
      <c r="R1109" s="1">
        <v>0.9</v>
      </c>
      <c r="S1109" s="1">
        <v>1.125</v>
      </c>
      <c r="T1109" s="1">
        <v>0.9</v>
      </c>
    </row>
    <row r="1110" spans="1:20" x14ac:dyDescent="0.35">
      <c r="A1110" t="s">
        <v>1130</v>
      </c>
      <c r="B1110" t="s">
        <v>10</v>
      </c>
      <c r="C1110" t="s">
        <v>56</v>
      </c>
      <c r="D1110" t="s">
        <v>3611</v>
      </c>
      <c r="E1110" t="s">
        <v>3618</v>
      </c>
      <c r="F1110">
        <v>44639</v>
      </c>
      <c r="G1110">
        <v>44651</v>
      </c>
      <c r="H1110" t="s">
        <v>16</v>
      </c>
      <c r="I1110" t="s">
        <v>12</v>
      </c>
      <c r="J1110" t="s">
        <v>13</v>
      </c>
      <c r="K1110">
        <v>27.609000000000002</v>
      </c>
      <c r="L1110">
        <v>600</v>
      </c>
      <c r="M1110" t="s">
        <v>14</v>
      </c>
      <c r="N1110">
        <v>300</v>
      </c>
      <c r="O1110" t="s">
        <v>14</v>
      </c>
      <c r="P1110">
        <v>1</v>
      </c>
      <c r="Q1110" s="1">
        <v>1.7999999999999998</v>
      </c>
      <c r="R1110" s="1">
        <v>1.2000000000000002</v>
      </c>
      <c r="S1110" s="1">
        <v>1.5</v>
      </c>
      <c r="T1110" s="1">
        <v>1.2000000000000002</v>
      </c>
    </row>
    <row r="1111" spans="1:20" x14ac:dyDescent="0.35">
      <c r="A1111" t="s">
        <v>1131</v>
      </c>
      <c r="B1111" t="s">
        <v>10</v>
      </c>
      <c r="C1111" t="s">
        <v>56</v>
      </c>
      <c r="D1111" t="s">
        <v>3616</v>
      </c>
      <c r="E1111" t="s">
        <v>3617</v>
      </c>
      <c r="F1111">
        <v>44641</v>
      </c>
      <c r="G1111">
        <v>44651</v>
      </c>
      <c r="H1111" t="s">
        <v>16</v>
      </c>
      <c r="I1111" t="s">
        <v>12</v>
      </c>
      <c r="J1111" t="s">
        <v>13</v>
      </c>
      <c r="K1111">
        <v>27.539000000000001</v>
      </c>
      <c r="L1111">
        <v>600</v>
      </c>
      <c r="M1111" t="s">
        <v>14</v>
      </c>
      <c r="N1111">
        <v>300</v>
      </c>
      <c r="O1111" t="s">
        <v>14</v>
      </c>
      <c r="P1111">
        <v>1</v>
      </c>
      <c r="Q1111" s="1">
        <v>1.5</v>
      </c>
      <c r="R1111" s="1">
        <v>1</v>
      </c>
      <c r="S1111" s="1">
        <v>1.25</v>
      </c>
      <c r="T1111" s="1">
        <v>1</v>
      </c>
    </row>
    <row r="1112" spans="1:20" x14ac:dyDescent="0.35">
      <c r="A1112" t="s">
        <v>1132</v>
      </c>
      <c r="B1112" t="s">
        <v>10</v>
      </c>
      <c r="C1112" t="s">
        <v>56</v>
      </c>
      <c r="D1112" t="s">
        <v>3615</v>
      </c>
      <c r="E1112" t="s">
        <v>3618</v>
      </c>
      <c r="F1112">
        <v>44642</v>
      </c>
      <c r="G1112">
        <v>44657</v>
      </c>
      <c r="H1112" t="s">
        <v>16</v>
      </c>
      <c r="I1112" t="s">
        <v>12</v>
      </c>
      <c r="J1112" t="s">
        <v>13</v>
      </c>
      <c r="K1112">
        <v>27.523</v>
      </c>
      <c r="L1112">
        <v>600</v>
      </c>
      <c r="M1112" t="s">
        <v>14</v>
      </c>
      <c r="N1112">
        <v>300</v>
      </c>
      <c r="O1112" t="s">
        <v>14</v>
      </c>
      <c r="P1112">
        <v>1</v>
      </c>
      <c r="Q1112" s="1">
        <v>2.25</v>
      </c>
      <c r="R1112" s="1">
        <v>1.5</v>
      </c>
      <c r="S1112" s="1">
        <v>1.875</v>
      </c>
      <c r="T1112" s="1">
        <v>1.5</v>
      </c>
    </row>
    <row r="1113" spans="1:20" x14ac:dyDescent="0.35">
      <c r="A1113" t="s">
        <v>1133</v>
      </c>
      <c r="B1113" t="s">
        <v>10</v>
      </c>
      <c r="C1113" t="s">
        <v>56</v>
      </c>
      <c r="D1113" t="s">
        <v>3611</v>
      </c>
      <c r="E1113" t="s">
        <v>3613</v>
      </c>
      <c r="F1113">
        <v>44642</v>
      </c>
      <c r="G1113">
        <v>44659</v>
      </c>
      <c r="H1113" t="s">
        <v>16</v>
      </c>
      <c r="I1113" t="s">
        <v>12</v>
      </c>
      <c r="J1113" t="s">
        <v>13</v>
      </c>
      <c r="K1113">
        <v>27.262</v>
      </c>
      <c r="L1113">
        <v>600</v>
      </c>
      <c r="M1113" t="s">
        <v>14</v>
      </c>
      <c r="N1113">
        <v>300</v>
      </c>
      <c r="O1113" t="s">
        <v>14</v>
      </c>
      <c r="P1113">
        <v>1</v>
      </c>
      <c r="Q1113" s="1">
        <v>2.5499999999999998</v>
      </c>
      <c r="R1113" s="1">
        <v>1.7000000000000002</v>
      </c>
      <c r="S1113" s="1">
        <v>2.125</v>
      </c>
      <c r="T1113" s="1">
        <v>1.7000000000000002</v>
      </c>
    </row>
    <row r="1114" spans="1:20" x14ac:dyDescent="0.35">
      <c r="A1114" t="s">
        <v>1134</v>
      </c>
      <c r="B1114" t="s">
        <v>10</v>
      </c>
      <c r="C1114" t="s">
        <v>56</v>
      </c>
      <c r="D1114" t="s">
        <v>3615</v>
      </c>
      <c r="E1114" t="s">
        <v>3613</v>
      </c>
      <c r="F1114">
        <v>44651</v>
      </c>
      <c r="G1114">
        <v>44664</v>
      </c>
      <c r="H1114" t="s">
        <v>16</v>
      </c>
      <c r="I1114" t="s">
        <v>12</v>
      </c>
      <c r="J1114" t="s">
        <v>13</v>
      </c>
      <c r="K1114">
        <v>27.533999999999999</v>
      </c>
      <c r="L1114">
        <v>600</v>
      </c>
      <c r="M1114" t="s">
        <v>14</v>
      </c>
      <c r="N1114">
        <v>300</v>
      </c>
      <c r="O1114" t="s">
        <v>14</v>
      </c>
      <c r="P1114">
        <v>1</v>
      </c>
      <c r="Q1114" s="1">
        <v>1.95</v>
      </c>
      <c r="R1114" s="1">
        <v>1.3</v>
      </c>
      <c r="S1114" s="1">
        <v>1.625</v>
      </c>
      <c r="T1114" s="1">
        <v>1.3</v>
      </c>
    </row>
    <row r="1115" spans="1:20" x14ac:dyDescent="0.35">
      <c r="A1115" t="s">
        <v>1135</v>
      </c>
      <c r="B1115" t="s">
        <v>10</v>
      </c>
      <c r="C1115" t="s">
        <v>56</v>
      </c>
      <c r="D1115" t="s">
        <v>3611</v>
      </c>
      <c r="E1115" t="s">
        <v>3613</v>
      </c>
      <c r="F1115">
        <v>44642</v>
      </c>
      <c r="G1115">
        <v>44657</v>
      </c>
      <c r="H1115" t="s">
        <v>16</v>
      </c>
      <c r="I1115" t="s">
        <v>12</v>
      </c>
      <c r="J1115" t="s">
        <v>13</v>
      </c>
      <c r="K1115">
        <v>27.396999999999998</v>
      </c>
      <c r="L1115">
        <v>600</v>
      </c>
      <c r="M1115" t="s">
        <v>14</v>
      </c>
      <c r="N1115">
        <v>300</v>
      </c>
      <c r="O1115" t="s">
        <v>14</v>
      </c>
      <c r="P1115">
        <v>1</v>
      </c>
      <c r="Q1115" s="1">
        <v>2.25</v>
      </c>
      <c r="R1115" s="1">
        <v>1.5</v>
      </c>
      <c r="S1115" s="1">
        <v>1.875</v>
      </c>
      <c r="T1115" s="1">
        <v>1.5</v>
      </c>
    </row>
    <row r="1116" spans="1:20" x14ac:dyDescent="0.35">
      <c r="A1116" t="s">
        <v>1136</v>
      </c>
      <c r="B1116" t="s">
        <v>10</v>
      </c>
      <c r="C1116" t="s">
        <v>56</v>
      </c>
      <c r="D1116" t="s">
        <v>3611</v>
      </c>
      <c r="E1116" t="s">
        <v>3613</v>
      </c>
      <c r="F1116">
        <v>44645</v>
      </c>
      <c r="G1116">
        <v>44660</v>
      </c>
      <c r="H1116" t="s">
        <v>16</v>
      </c>
      <c r="I1116" t="s">
        <v>12</v>
      </c>
      <c r="J1116" t="s">
        <v>13</v>
      </c>
      <c r="K1116">
        <v>27.52</v>
      </c>
      <c r="L1116">
        <v>600</v>
      </c>
      <c r="M1116" t="s">
        <v>14</v>
      </c>
      <c r="N1116">
        <v>300</v>
      </c>
      <c r="O1116" t="s">
        <v>14</v>
      </c>
      <c r="P1116">
        <v>1</v>
      </c>
      <c r="Q1116" s="1">
        <v>2.25</v>
      </c>
      <c r="R1116" s="1">
        <v>1.5</v>
      </c>
      <c r="S1116" s="1">
        <v>1.875</v>
      </c>
      <c r="T1116" s="1">
        <v>1.5</v>
      </c>
    </row>
    <row r="1117" spans="1:20" x14ac:dyDescent="0.35">
      <c r="A1117" t="s">
        <v>1137</v>
      </c>
      <c r="B1117" t="s">
        <v>10</v>
      </c>
      <c r="C1117" t="s">
        <v>56</v>
      </c>
      <c r="D1117" t="s">
        <v>3619</v>
      </c>
      <c r="E1117" t="s">
        <v>3617</v>
      </c>
      <c r="F1117">
        <v>44644</v>
      </c>
      <c r="G1117">
        <v>44659</v>
      </c>
      <c r="H1117" t="s">
        <v>16</v>
      </c>
      <c r="I1117" t="s">
        <v>12</v>
      </c>
      <c r="J1117" t="s">
        <v>13</v>
      </c>
      <c r="K1117">
        <v>27.423999999999999</v>
      </c>
      <c r="L1117">
        <v>600</v>
      </c>
      <c r="M1117" t="s">
        <v>14</v>
      </c>
      <c r="N1117">
        <v>300</v>
      </c>
      <c r="O1117" t="s">
        <v>14</v>
      </c>
      <c r="P1117">
        <v>1</v>
      </c>
      <c r="Q1117" s="1">
        <v>2.25</v>
      </c>
      <c r="R1117" s="1">
        <v>1.5</v>
      </c>
      <c r="S1117" s="1">
        <v>1.875</v>
      </c>
      <c r="T1117" s="1">
        <v>1.5</v>
      </c>
    </row>
    <row r="1118" spans="1:20" x14ac:dyDescent="0.35">
      <c r="A1118" t="s">
        <v>1138</v>
      </c>
      <c r="B1118" t="s">
        <v>10</v>
      </c>
      <c r="C1118" t="s">
        <v>56</v>
      </c>
      <c r="D1118" t="s">
        <v>3615</v>
      </c>
      <c r="E1118" t="s">
        <v>3614</v>
      </c>
      <c r="F1118">
        <v>44645</v>
      </c>
      <c r="G1118">
        <v>44659</v>
      </c>
      <c r="H1118" t="s">
        <v>16</v>
      </c>
      <c r="I1118" t="s">
        <v>12</v>
      </c>
      <c r="J1118" t="s">
        <v>13</v>
      </c>
      <c r="K1118">
        <v>27.434999999999999</v>
      </c>
      <c r="L1118">
        <v>600</v>
      </c>
      <c r="M1118" t="s">
        <v>14</v>
      </c>
      <c r="N1118">
        <v>300</v>
      </c>
      <c r="O1118" t="s">
        <v>14</v>
      </c>
      <c r="P1118">
        <v>1</v>
      </c>
      <c r="Q1118" s="1">
        <v>2.1</v>
      </c>
      <c r="R1118" s="1">
        <v>1.4000000000000001</v>
      </c>
      <c r="S1118" s="1">
        <v>1.75</v>
      </c>
      <c r="T1118" s="1">
        <v>1.4000000000000001</v>
      </c>
    </row>
    <row r="1119" spans="1:20" x14ac:dyDescent="0.35">
      <c r="A1119" t="s">
        <v>1139</v>
      </c>
      <c r="B1119" t="s">
        <v>10</v>
      </c>
      <c r="C1119" t="s">
        <v>56</v>
      </c>
      <c r="D1119" t="s">
        <v>3619</v>
      </c>
      <c r="E1119" t="s">
        <v>3618</v>
      </c>
      <c r="F1119">
        <v>44645</v>
      </c>
      <c r="G1119">
        <v>44659</v>
      </c>
      <c r="H1119" t="s">
        <v>16</v>
      </c>
      <c r="I1119" t="s">
        <v>12</v>
      </c>
      <c r="J1119" t="s">
        <v>13</v>
      </c>
      <c r="K1119">
        <v>27.414000000000001</v>
      </c>
      <c r="L1119">
        <v>600</v>
      </c>
      <c r="M1119" t="s">
        <v>14</v>
      </c>
      <c r="N1119">
        <v>300</v>
      </c>
      <c r="O1119" t="s">
        <v>14</v>
      </c>
      <c r="P1119">
        <v>1</v>
      </c>
      <c r="Q1119" s="1">
        <v>2.1</v>
      </c>
      <c r="R1119" s="1">
        <v>1.4000000000000001</v>
      </c>
      <c r="S1119" s="1">
        <v>1.75</v>
      </c>
      <c r="T1119" s="1">
        <v>1.4000000000000001</v>
      </c>
    </row>
    <row r="1120" spans="1:20" x14ac:dyDescent="0.35">
      <c r="A1120" t="s">
        <v>1140</v>
      </c>
      <c r="B1120" t="s">
        <v>10</v>
      </c>
      <c r="C1120" t="s">
        <v>56</v>
      </c>
      <c r="D1120" t="s">
        <v>3615</v>
      </c>
      <c r="E1120" t="s">
        <v>3614</v>
      </c>
      <c r="F1120">
        <v>44650</v>
      </c>
      <c r="G1120">
        <v>44664</v>
      </c>
      <c r="H1120" t="s">
        <v>16</v>
      </c>
      <c r="I1120" t="s">
        <v>12</v>
      </c>
      <c r="J1120" t="s">
        <v>13</v>
      </c>
      <c r="K1120">
        <v>34.945</v>
      </c>
      <c r="L1120">
        <v>600</v>
      </c>
      <c r="M1120" t="s">
        <v>14</v>
      </c>
      <c r="N1120">
        <v>300</v>
      </c>
      <c r="O1120" t="s">
        <v>14</v>
      </c>
      <c r="P1120">
        <v>1</v>
      </c>
      <c r="Q1120" s="1">
        <v>2.1</v>
      </c>
      <c r="R1120" s="1">
        <v>1.4000000000000001</v>
      </c>
      <c r="S1120" s="1">
        <v>1.75</v>
      </c>
      <c r="T1120" s="1">
        <v>1.4000000000000001</v>
      </c>
    </row>
    <row r="1121" spans="1:20" x14ac:dyDescent="0.35">
      <c r="A1121" t="s">
        <v>1141</v>
      </c>
      <c r="B1121" t="s">
        <v>10</v>
      </c>
      <c r="C1121" t="s">
        <v>56</v>
      </c>
      <c r="D1121" t="s">
        <v>3611</v>
      </c>
      <c r="E1121" t="s">
        <v>3614</v>
      </c>
      <c r="F1121">
        <v>44648</v>
      </c>
      <c r="G1121">
        <v>44664</v>
      </c>
      <c r="H1121" t="s">
        <v>16</v>
      </c>
      <c r="I1121" t="s">
        <v>12</v>
      </c>
      <c r="J1121" t="s">
        <v>13</v>
      </c>
      <c r="K1121">
        <v>27.518999999999998</v>
      </c>
      <c r="L1121">
        <v>600</v>
      </c>
      <c r="M1121" t="s">
        <v>14</v>
      </c>
      <c r="N1121">
        <v>300</v>
      </c>
      <c r="O1121" t="s">
        <v>14</v>
      </c>
      <c r="P1121">
        <v>1</v>
      </c>
      <c r="Q1121" s="1">
        <v>2.4</v>
      </c>
      <c r="R1121" s="1">
        <v>1.6</v>
      </c>
      <c r="S1121" s="1">
        <v>2</v>
      </c>
      <c r="T1121" s="1">
        <v>1.6</v>
      </c>
    </row>
    <row r="1122" spans="1:20" x14ac:dyDescent="0.35">
      <c r="A1122" t="s">
        <v>1142</v>
      </c>
      <c r="B1122" t="s">
        <v>10</v>
      </c>
      <c r="C1122" t="s">
        <v>56</v>
      </c>
      <c r="D1122" t="s">
        <v>3615</v>
      </c>
      <c r="E1122" t="s">
        <v>3617</v>
      </c>
      <c r="F1122">
        <v>44670</v>
      </c>
      <c r="G1122">
        <v>44684</v>
      </c>
      <c r="H1122" t="s">
        <v>16</v>
      </c>
      <c r="I1122" t="s">
        <v>12</v>
      </c>
      <c r="J1122" t="s">
        <v>13</v>
      </c>
      <c r="K1122">
        <v>27.303999999999998</v>
      </c>
      <c r="L1122">
        <v>600</v>
      </c>
      <c r="M1122" t="s">
        <v>14</v>
      </c>
      <c r="N1122">
        <v>300</v>
      </c>
      <c r="O1122" t="s">
        <v>14</v>
      </c>
      <c r="P1122">
        <v>1</v>
      </c>
      <c r="Q1122" s="1">
        <v>2.1</v>
      </c>
      <c r="R1122" s="1">
        <v>1.4000000000000001</v>
      </c>
      <c r="S1122" s="1">
        <v>1.75</v>
      </c>
      <c r="T1122" s="1">
        <v>1.4000000000000001</v>
      </c>
    </row>
    <row r="1123" spans="1:20" x14ac:dyDescent="0.35">
      <c r="A1123" t="s">
        <v>1143</v>
      </c>
      <c r="B1123" t="s">
        <v>10</v>
      </c>
      <c r="C1123" t="s">
        <v>56</v>
      </c>
      <c r="D1123" t="s">
        <v>3616</v>
      </c>
      <c r="E1123" t="s">
        <v>3614</v>
      </c>
      <c r="F1123">
        <v>44671</v>
      </c>
      <c r="G1123">
        <v>44690</v>
      </c>
      <c r="H1123" t="s">
        <v>16</v>
      </c>
      <c r="I1123" t="s">
        <v>12</v>
      </c>
      <c r="J1123" t="s">
        <v>13</v>
      </c>
      <c r="K1123">
        <v>27.416</v>
      </c>
      <c r="L1123">
        <v>600</v>
      </c>
      <c r="M1123" t="s">
        <v>14</v>
      </c>
      <c r="N1123">
        <v>300</v>
      </c>
      <c r="O1123" t="s">
        <v>14</v>
      </c>
      <c r="P1123">
        <v>1</v>
      </c>
      <c r="Q1123" s="1">
        <v>2.85</v>
      </c>
      <c r="R1123" s="1">
        <v>1.9000000000000001</v>
      </c>
      <c r="S1123" s="1">
        <v>2.375</v>
      </c>
      <c r="T1123" s="1">
        <v>1.9000000000000001</v>
      </c>
    </row>
    <row r="1124" spans="1:20" x14ac:dyDescent="0.35">
      <c r="A1124" t="s">
        <v>1144</v>
      </c>
      <c r="B1124" t="s">
        <v>10</v>
      </c>
      <c r="C1124" t="s">
        <v>56</v>
      </c>
      <c r="D1124" t="s">
        <v>3615</v>
      </c>
      <c r="E1124" t="s">
        <v>3617</v>
      </c>
      <c r="F1124">
        <v>44671</v>
      </c>
      <c r="G1124">
        <v>44684</v>
      </c>
      <c r="H1124" t="s">
        <v>16</v>
      </c>
      <c r="I1124" t="s">
        <v>12</v>
      </c>
      <c r="J1124" t="s">
        <v>13</v>
      </c>
      <c r="K1124">
        <v>27.527000000000001</v>
      </c>
      <c r="L1124">
        <v>600</v>
      </c>
      <c r="M1124" t="s">
        <v>14</v>
      </c>
      <c r="N1124">
        <v>300</v>
      </c>
      <c r="O1124" t="s">
        <v>14</v>
      </c>
      <c r="P1124">
        <v>1</v>
      </c>
      <c r="Q1124" s="1">
        <v>1.95</v>
      </c>
      <c r="R1124" s="1">
        <v>1.3</v>
      </c>
      <c r="S1124" s="1">
        <v>1.625</v>
      </c>
      <c r="T1124" s="1">
        <v>1.3</v>
      </c>
    </row>
    <row r="1125" spans="1:20" x14ac:dyDescent="0.35">
      <c r="A1125" t="s">
        <v>1145</v>
      </c>
      <c r="B1125" t="s">
        <v>10</v>
      </c>
      <c r="C1125" t="s">
        <v>56</v>
      </c>
      <c r="D1125" t="s">
        <v>3619</v>
      </c>
      <c r="E1125" t="s">
        <v>3614</v>
      </c>
      <c r="F1125">
        <v>44670</v>
      </c>
      <c r="G1125">
        <v>44684</v>
      </c>
      <c r="H1125" t="s">
        <v>16</v>
      </c>
      <c r="I1125" t="s">
        <v>12</v>
      </c>
      <c r="J1125" t="s">
        <v>13</v>
      </c>
      <c r="K1125">
        <v>34.677</v>
      </c>
      <c r="L1125">
        <v>600</v>
      </c>
      <c r="M1125" t="s">
        <v>14</v>
      </c>
      <c r="N1125">
        <v>300</v>
      </c>
      <c r="O1125" t="s">
        <v>14</v>
      </c>
      <c r="P1125">
        <v>1</v>
      </c>
      <c r="Q1125" s="1">
        <v>2.1</v>
      </c>
      <c r="R1125" s="1">
        <v>1.4000000000000001</v>
      </c>
      <c r="S1125" s="1">
        <v>1.75</v>
      </c>
      <c r="T1125" s="1">
        <v>1.4000000000000001</v>
      </c>
    </row>
    <row r="1126" spans="1:20" x14ac:dyDescent="0.35">
      <c r="A1126" t="s">
        <v>1146</v>
      </c>
      <c r="B1126" t="s">
        <v>10</v>
      </c>
      <c r="C1126" t="s">
        <v>56</v>
      </c>
      <c r="D1126" t="s">
        <v>3611</v>
      </c>
      <c r="E1126" t="s">
        <v>3617</v>
      </c>
      <c r="F1126">
        <v>44670</v>
      </c>
      <c r="G1126">
        <v>44692</v>
      </c>
      <c r="H1126" t="s">
        <v>16</v>
      </c>
      <c r="I1126" t="s">
        <v>12</v>
      </c>
      <c r="J1126" t="s">
        <v>13</v>
      </c>
      <c r="K1126">
        <v>34.908000000000001</v>
      </c>
      <c r="L1126">
        <v>600</v>
      </c>
      <c r="M1126" t="s">
        <v>14</v>
      </c>
      <c r="N1126">
        <v>300</v>
      </c>
      <c r="O1126" t="s">
        <v>14</v>
      </c>
      <c r="P1126">
        <v>1</v>
      </c>
      <c r="Q1126" s="1">
        <v>3.3</v>
      </c>
      <c r="R1126" s="1">
        <v>2.2000000000000002</v>
      </c>
      <c r="S1126" s="1">
        <v>2.75</v>
      </c>
      <c r="T1126" s="1">
        <v>2.2000000000000002</v>
      </c>
    </row>
    <row r="1127" spans="1:20" x14ac:dyDescent="0.35">
      <c r="A1127" t="s">
        <v>1147</v>
      </c>
      <c r="B1127" t="s">
        <v>10</v>
      </c>
      <c r="C1127" t="s">
        <v>56</v>
      </c>
      <c r="D1127" t="s">
        <v>3619</v>
      </c>
      <c r="E1127" t="s">
        <v>3613</v>
      </c>
      <c r="F1127">
        <v>44673</v>
      </c>
      <c r="G1127">
        <v>44687</v>
      </c>
      <c r="H1127" t="s">
        <v>16</v>
      </c>
      <c r="I1127" t="s">
        <v>12</v>
      </c>
      <c r="J1127" t="s">
        <v>13</v>
      </c>
      <c r="K1127">
        <v>34.859000000000002</v>
      </c>
      <c r="L1127">
        <v>600</v>
      </c>
      <c r="M1127" t="s">
        <v>14</v>
      </c>
      <c r="N1127">
        <v>300</v>
      </c>
      <c r="O1127" t="s">
        <v>14</v>
      </c>
      <c r="P1127">
        <v>1</v>
      </c>
      <c r="Q1127" s="1">
        <v>2.1</v>
      </c>
      <c r="R1127" s="1">
        <v>1.4000000000000001</v>
      </c>
      <c r="S1127" s="1">
        <v>1.75</v>
      </c>
      <c r="T1127" s="1">
        <v>1.4000000000000001</v>
      </c>
    </row>
    <row r="1128" spans="1:20" hidden="1" x14ac:dyDescent="0.35">
      <c r="A1128" t="s">
        <v>1148</v>
      </c>
      <c r="B1128" t="s">
        <v>10</v>
      </c>
      <c r="C1128" t="s">
        <v>68</v>
      </c>
      <c r="D1128" t="s">
        <v>3611</v>
      </c>
      <c r="E1128" t="s">
        <v>3614</v>
      </c>
      <c r="F1128">
        <v>44670</v>
      </c>
      <c r="G1128">
        <v>44699</v>
      </c>
      <c r="H1128" t="s">
        <v>16</v>
      </c>
      <c r="J1128" t="s">
        <v>69</v>
      </c>
      <c r="K1128">
        <v>30.495000000000001</v>
      </c>
      <c r="L1128">
        <v>20</v>
      </c>
      <c r="M1128" t="s">
        <v>14</v>
      </c>
      <c r="N1128">
        <v>10</v>
      </c>
      <c r="O1128" t="s">
        <v>14</v>
      </c>
      <c r="P1128">
        <v>1</v>
      </c>
      <c r="Q1128" s="1">
        <v>4.3499999999999996</v>
      </c>
      <c r="R1128" s="1">
        <v>2.9000000000000004</v>
      </c>
      <c r="S1128" s="1">
        <v>3.625</v>
      </c>
      <c r="T1128" s="1">
        <v>2.9000000000000004</v>
      </c>
    </row>
    <row r="1129" spans="1:20" hidden="1" x14ac:dyDescent="0.35">
      <c r="A1129" t="s">
        <v>1149</v>
      </c>
      <c r="B1129" t="s">
        <v>10</v>
      </c>
      <c r="C1129" t="s">
        <v>68</v>
      </c>
      <c r="D1129" t="s">
        <v>3611</v>
      </c>
      <c r="E1129" t="s">
        <v>3618</v>
      </c>
      <c r="F1129">
        <v>44656</v>
      </c>
      <c r="G1129">
        <v>44685</v>
      </c>
      <c r="H1129" t="s">
        <v>16</v>
      </c>
      <c r="J1129" t="s">
        <v>69</v>
      </c>
      <c r="K1129">
        <v>33.091000000000001</v>
      </c>
      <c r="L1129">
        <v>20</v>
      </c>
      <c r="M1129" t="s">
        <v>14</v>
      </c>
      <c r="N1129">
        <v>10</v>
      </c>
      <c r="O1129" t="s">
        <v>14</v>
      </c>
      <c r="P1129">
        <v>1</v>
      </c>
      <c r="Q1129" s="1">
        <v>4.3499999999999996</v>
      </c>
      <c r="R1129" s="1">
        <v>2.9000000000000004</v>
      </c>
      <c r="S1129" s="1">
        <v>3.625</v>
      </c>
      <c r="T1129" s="1">
        <v>2.9000000000000004</v>
      </c>
    </row>
    <row r="1130" spans="1:20" hidden="1" x14ac:dyDescent="0.35">
      <c r="A1130" t="s">
        <v>1150</v>
      </c>
      <c r="B1130" t="s">
        <v>10</v>
      </c>
      <c r="C1130" t="s">
        <v>68</v>
      </c>
      <c r="D1130" t="s">
        <v>3616</v>
      </c>
      <c r="E1130" t="s">
        <v>3614</v>
      </c>
      <c r="F1130">
        <v>44669</v>
      </c>
      <c r="G1130">
        <v>44697</v>
      </c>
      <c r="H1130" t="s">
        <v>12</v>
      </c>
      <c r="J1130" t="s">
        <v>69</v>
      </c>
      <c r="K1130">
        <v>28.704999999999998</v>
      </c>
      <c r="L1130">
        <v>20</v>
      </c>
      <c r="M1130" t="s">
        <v>14</v>
      </c>
      <c r="N1130">
        <v>10</v>
      </c>
      <c r="O1130" t="s">
        <v>14</v>
      </c>
      <c r="P1130">
        <v>1</v>
      </c>
      <c r="Q1130" s="1">
        <v>4.2</v>
      </c>
      <c r="R1130" s="1">
        <v>2.8000000000000003</v>
      </c>
      <c r="S1130" s="1">
        <v>3.5</v>
      </c>
      <c r="T1130" s="1">
        <v>2.8000000000000003</v>
      </c>
    </row>
    <row r="1131" spans="1:20" hidden="1" x14ac:dyDescent="0.35">
      <c r="A1131" t="s">
        <v>1151</v>
      </c>
      <c r="B1131" t="s">
        <v>10</v>
      </c>
      <c r="C1131" t="s">
        <v>68</v>
      </c>
      <c r="D1131" t="s">
        <v>3611</v>
      </c>
      <c r="E1131" t="s">
        <v>3614</v>
      </c>
      <c r="F1131">
        <v>44658</v>
      </c>
      <c r="G1131">
        <v>44688</v>
      </c>
      <c r="H1131" t="s">
        <v>12</v>
      </c>
      <c r="J1131" t="s">
        <v>69</v>
      </c>
      <c r="K1131">
        <v>32.79</v>
      </c>
      <c r="L1131">
        <v>20</v>
      </c>
      <c r="M1131" t="s">
        <v>14</v>
      </c>
      <c r="N1131">
        <v>10</v>
      </c>
      <c r="O1131" t="s">
        <v>14</v>
      </c>
      <c r="P1131">
        <v>1</v>
      </c>
      <c r="Q1131" s="1">
        <v>4.5</v>
      </c>
      <c r="R1131" s="1">
        <v>3</v>
      </c>
      <c r="S1131" s="1">
        <v>3.75</v>
      </c>
      <c r="T1131" s="1">
        <v>3</v>
      </c>
    </row>
    <row r="1132" spans="1:20" hidden="1" x14ac:dyDescent="0.35">
      <c r="A1132" t="s">
        <v>1152</v>
      </c>
      <c r="B1132" t="s">
        <v>10</v>
      </c>
      <c r="C1132" t="s">
        <v>68</v>
      </c>
      <c r="D1132" t="s">
        <v>3619</v>
      </c>
      <c r="E1132" t="s">
        <v>3613</v>
      </c>
      <c r="F1132">
        <v>44656</v>
      </c>
      <c r="G1132">
        <v>44685</v>
      </c>
      <c r="H1132" t="s">
        <v>16</v>
      </c>
      <c r="J1132" t="s">
        <v>69</v>
      </c>
      <c r="K1132">
        <v>28.591000000000001</v>
      </c>
      <c r="L1132">
        <v>20</v>
      </c>
      <c r="M1132" t="s">
        <v>14</v>
      </c>
      <c r="N1132">
        <v>10</v>
      </c>
      <c r="O1132" t="s">
        <v>14</v>
      </c>
      <c r="P1132">
        <v>1</v>
      </c>
      <c r="Q1132" s="1">
        <v>4.3499999999999996</v>
      </c>
      <c r="R1132" s="1">
        <v>2.9000000000000004</v>
      </c>
      <c r="S1132" s="1">
        <v>3.625</v>
      </c>
      <c r="T1132" s="1">
        <v>2.9000000000000004</v>
      </c>
    </row>
    <row r="1133" spans="1:20" hidden="1" x14ac:dyDescent="0.35">
      <c r="A1133" t="s">
        <v>1153</v>
      </c>
      <c r="B1133" t="s">
        <v>10</v>
      </c>
      <c r="C1133" t="s">
        <v>68</v>
      </c>
      <c r="D1133" t="s">
        <v>3619</v>
      </c>
      <c r="E1133" t="s">
        <v>3614</v>
      </c>
      <c r="F1133">
        <v>44669</v>
      </c>
      <c r="G1133">
        <v>44695</v>
      </c>
      <c r="H1133" t="s">
        <v>12</v>
      </c>
      <c r="J1133" t="s">
        <v>69</v>
      </c>
      <c r="K1133">
        <v>30.434000000000001</v>
      </c>
      <c r="L1133">
        <v>20</v>
      </c>
      <c r="M1133" t="s">
        <v>14</v>
      </c>
      <c r="N1133">
        <v>10</v>
      </c>
      <c r="O1133" t="s">
        <v>14</v>
      </c>
      <c r="P1133">
        <v>1</v>
      </c>
      <c r="Q1133" s="1">
        <v>3.9</v>
      </c>
      <c r="R1133" s="1">
        <v>2.6</v>
      </c>
      <c r="S1133" s="1">
        <v>3.25</v>
      </c>
      <c r="T1133" s="1">
        <v>2.6</v>
      </c>
    </row>
    <row r="1134" spans="1:20" hidden="1" x14ac:dyDescent="0.35">
      <c r="A1134" t="s">
        <v>1154</v>
      </c>
      <c r="B1134" t="s">
        <v>10</v>
      </c>
      <c r="C1134" t="s">
        <v>68</v>
      </c>
      <c r="D1134" t="s">
        <v>3616</v>
      </c>
      <c r="E1134" t="s">
        <v>3614</v>
      </c>
      <c r="F1134">
        <v>44669</v>
      </c>
      <c r="G1134">
        <v>44698</v>
      </c>
      <c r="H1134" t="s">
        <v>12</v>
      </c>
      <c r="J1134" t="s">
        <v>69</v>
      </c>
      <c r="K1134">
        <v>29.326000000000001</v>
      </c>
      <c r="L1134">
        <v>20</v>
      </c>
      <c r="M1134" t="s">
        <v>14</v>
      </c>
      <c r="N1134">
        <v>10</v>
      </c>
      <c r="O1134" t="s">
        <v>14</v>
      </c>
      <c r="P1134">
        <v>1</v>
      </c>
      <c r="Q1134" s="1">
        <v>4.3499999999999996</v>
      </c>
      <c r="R1134" s="1">
        <v>2.9000000000000004</v>
      </c>
      <c r="S1134" s="1">
        <v>3.625</v>
      </c>
      <c r="T1134" s="1">
        <v>2.9000000000000004</v>
      </c>
    </row>
    <row r="1135" spans="1:20" hidden="1" x14ac:dyDescent="0.35">
      <c r="A1135" t="s">
        <v>1155</v>
      </c>
      <c r="B1135" t="s">
        <v>10</v>
      </c>
      <c r="C1135" t="s">
        <v>68</v>
      </c>
      <c r="D1135" t="s">
        <v>3611</v>
      </c>
      <c r="E1135" t="s">
        <v>3614</v>
      </c>
      <c r="F1135">
        <v>44656</v>
      </c>
      <c r="G1135">
        <v>44685</v>
      </c>
      <c r="H1135" t="s">
        <v>16</v>
      </c>
      <c r="J1135" t="s">
        <v>69</v>
      </c>
      <c r="K1135">
        <v>28.974</v>
      </c>
      <c r="L1135">
        <v>20</v>
      </c>
      <c r="M1135" t="s">
        <v>14</v>
      </c>
      <c r="N1135">
        <v>10</v>
      </c>
      <c r="O1135" t="s">
        <v>14</v>
      </c>
      <c r="P1135">
        <v>1</v>
      </c>
      <c r="Q1135" s="1">
        <v>4.3499999999999996</v>
      </c>
      <c r="R1135" s="1">
        <v>2.9000000000000004</v>
      </c>
      <c r="S1135" s="1">
        <v>3.625</v>
      </c>
      <c r="T1135" s="1">
        <v>2.9000000000000004</v>
      </c>
    </row>
    <row r="1136" spans="1:20" hidden="1" x14ac:dyDescent="0.35">
      <c r="A1136" t="s">
        <v>1156</v>
      </c>
      <c r="B1136" t="s">
        <v>10</v>
      </c>
      <c r="C1136" t="s">
        <v>68</v>
      </c>
      <c r="D1136" t="s">
        <v>3615</v>
      </c>
      <c r="E1136" t="s">
        <v>3613</v>
      </c>
      <c r="F1136">
        <v>44649</v>
      </c>
      <c r="G1136">
        <v>44678</v>
      </c>
      <c r="H1136" t="s">
        <v>16</v>
      </c>
      <c r="J1136" t="s">
        <v>69</v>
      </c>
      <c r="K1136">
        <v>28.969000000000001</v>
      </c>
      <c r="L1136">
        <v>20</v>
      </c>
      <c r="M1136" t="s">
        <v>14</v>
      </c>
      <c r="N1136">
        <v>10</v>
      </c>
      <c r="O1136" t="s">
        <v>14</v>
      </c>
      <c r="P1136">
        <v>1</v>
      </c>
      <c r="Q1136" s="1">
        <v>4.3499999999999996</v>
      </c>
      <c r="R1136" s="1">
        <v>2.9000000000000004</v>
      </c>
      <c r="S1136" s="1">
        <v>3.625</v>
      </c>
      <c r="T1136" s="1">
        <v>2.9000000000000004</v>
      </c>
    </row>
    <row r="1137" spans="1:20" hidden="1" x14ac:dyDescent="0.35">
      <c r="A1137" t="s">
        <v>1157</v>
      </c>
      <c r="B1137" t="s">
        <v>10</v>
      </c>
      <c r="C1137" t="s">
        <v>68</v>
      </c>
      <c r="D1137" t="s">
        <v>3615</v>
      </c>
      <c r="E1137" t="s">
        <v>3612</v>
      </c>
      <c r="F1137">
        <v>44649</v>
      </c>
      <c r="G1137">
        <v>44679</v>
      </c>
      <c r="H1137" t="s">
        <v>16</v>
      </c>
      <c r="J1137" t="s">
        <v>69</v>
      </c>
      <c r="K1137">
        <v>29.087</v>
      </c>
      <c r="L1137">
        <v>20</v>
      </c>
      <c r="M1137" t="s">
        <v>14</v>
      </c>
      <c r="N1137">
        <v>10</v>
      </c>
      <c r="O1137" t="s">
        <v>14</v>
      </c>
      <c r="P1137">
        <v>1</v>
      </c>
      <c r="Q1137" s="1">
        <v>4.5</v>
      </c>
      <c r="R1137" s="1">
        <v>3</v>
      </c>
      <c r="S1137" s="1">
        <v>3.75</v>
      </c>
      <c r="T1137" s="1">
        <v>3</v>
      </c>
    </row>
    <row r="1138" spans="1:20" hidden="1" x14ac:dyDescent="0.35">
      <c r="A1138" t="s">
        <v>1158</v>
      </c>
      <c r="B1138" t="s">
        <v>10</v>
      </c>
      <c r="C1138" t="s">
        <v>68</v>
      </c>
      <c r="D1138" t="s">
        <v>3620</v>
      </c>
      <c r="E1138" t="s">
        <v>3612</v>
      </c>
      <c r="F1138">
        <v>44663</v>
      </c>
      <c r="G1138">
        <v>44693</v>
      </c>
      <c r="H1138" t="s">
        <v>12</v>
      </c>
      <c r="J1138" t="s">
        <v>69</v>
      </c>
      <c r="K1138">
        <v>28.847000000000001</v>
      </c>
      <c r="L1138">
        <v>20</v>
      </c>
      <c r="M1138" t="s">
        <v>14</v>
      </c>
      <c r="N1138">
        <v>10</v>
      </c>
      <c r="O1138" t="s">
        <v>14</v>
      </c>
      <c r="P1138">
        <v>1</v>
      </c>
      <c r="Q1138" s="1">
        <v>4.5</v>
      </c>
      <c r="R1138" s="1">
        <v>3</v>
      </c>
      <c r="S1138" s="1">
        <v>3.75</v>
      </c>
      <c r="T1138" s="1">
        <v>3</v>
      </c>
    </row>
    <row r="1139" spans="1:20" hidden="1" x14ac:dyDescent="0.35">
      <c r="A1139" t="s">
        <v>1159</v>
      </c>
      <c r="B1139" t="s">
        <v>10</v>
      </c>
      <c r="C1139" t="s">
        <v>68</v>
      </c>
      <c r="D1139" t="s">
        <v>3619</v>
      </c>
      <c r="E1139" t="s">
        <v>3618</v>
      </c>
      <c r="F1139">
        <v>44656</v>
      </c>
      <c r="G1139">
        <v>44685</v>
      </c>
      <c r="H1139" t="s">
        <v>16</v>
      </c>
      <c r="J1139" t="s">
        <v>69</v>
      </c>
      <c r="K1139">
        <v>27.733000000000001</v>
      </c>
      <c r="L1139">
        <v>20</v>
      </c>
      <c r="M1139" t="s">
        <v>14</v>
      </c>
      <c r="N1139">
        <v>10</v>
      </c>
      <c r="O1139" t="s">
        <v>14</v>
      </c>
      <c r="P1139">
        <v>1</v>
      </c>
      <c r="Q1139" s="1">
        <v>4.3499999999999996</v>
      </c>
      <c r="R1139" s="1">
        <v>2.9000000000000004</v>
      </c>
      <c r="S1139" s="1">
        <v>3.625</v>
      </c>
      <c r="T1139" s="1">
        <v>2.9000000000000004</v>
      </c>
    </row>
    <row r="1140" spans="1:20" hidden="1" x14ac:dyDescent="0.35">
      <c r="A1140" t="s">
        <v>1160</v>
      </c>
      <c r="B1140" t="s">
        <v>10</v>
      </c>
      <c r="C1140" t="s">
        <v>68</v>
      </c>
      <c r="D1140" t="s">
        <v>3620</v>
      </c>
      <c r="E1140" t="s">
        <v>3617</v>
      </c>
      <c r="F1140">
        <v>44656</v>
      </c>
      <c r="G1140">
        <v>44685</v>
      </c>
      <c r="H1140" t="s">
        <v>16</v>
      </c>
      <c r="J1140" t="s">
        <v>69</v>
      </c>
      <c r="K1140">
        <v>28.77</v>
      </c>
      <c r="L1140">
        <v>20</v>
      </c>
      <c r="M1140" t="s">
        <v>14</v>
      </c>
      <c r="N1140">
        <v>10</v>
      </c>
      <c r="O1140" t="s">
        <v>14</v>
      </c>
      <c r="P1140">
        <v>1</v>
      </c>
      <c r="Q1140" s="1">
        <v>4.3499999999999996</v>
      </c>
      <c r="R1140" s="1">
        <v>2.9000000000000004</v>
      </c>
      <c r="S1140" s="1">
        <v>3.625</v>
      </c>
      <c r="T1140" s="1">
        <v>2.9000000000000004</v>
      </c>
    </row>
    <row r="1141" spans="1:20" hidden="1" x14ac:dyDescent="0.35">
      <c r="A1141" t="s">
        <v>1161</v>
      </c>
      <c r="B1141" t="s">
        <v>10</v>
      </c>
      <c r="C1141" t="s">
        <v>68</v>
      </c>
      <c r="D1141" t="s">
        <v>3611</v>
      </c>
      <c r="E1141" t="s">
        <v>3612</v>
      </c>
      <c r="F1141">
        <v>44656</v>
      </c>
      <c r="G1141">
        <v>44685</v>
      </c>
      <c r="H1141" t="s">
        <v>16</v>
      </c>
      <c r="J1141" t="s">
        <v>69</v>
      </c>
      <c r="K1141">
        <v>30.661000000000001</v>
      </c>
      <c r="L1141">
        <v>20</v>
      </c>
      <c r="M1141" t="s">
        <v>14</v>
      </c>
      <c r="N1141">
        <v>10</v>
      </c>
      <c r="O1141" t="s">
        <v>14</v>
      </c>
      <c r="P1141">
        <v>1</v>
      </c>
      <c r="Q1141" s="1">
        <v>4.3499999999999996</v>
      </c>
      <c r="R1141" s="1">
        <v>2.9000000000000004</v>
      </c>
      <c r="S1141" s="1">
        <v>3.625</v>
      </c>
      <c r="T1141" s="1">
        <v>2.9000000000000004</v>
      </c>
    </row>
    <row r="1142" spans="1:20" hidden="1" x14ac:dyDescent="0.35">
      <c r="A1142" t="s">
        <v>1162</v>
      </c>
      <c r="B1142" t="s">
        <v>10</v>
      </c>
      <c r="C1142" t="s">
        <v>68</v>
      </c>
      <c r="D1142" t="s">
        <v>3619</v>
      </c>
      <c r="E1142" t="s">
        <v>3618</v>
      </c>
      <c r="F1142">
        <v>44652</v>
      </c>
      <c r="G1142">
        <v>44685</v>
      </c>
      <c r="H1142" t="s">
        <v>16</v>
      </c>
      <c r="J1142" t="s">
        <v>69</v>
      </c>
      <c r="K1142">
        <v>28.678999999999998</v>
      </c>
      <c r="L1142">
        <v>20</v>
      </c>
      <c r="M1142" t="s">
        <v>14</v>
      </c>
      <c r="N1142">
        <v>10</v>
      </c>
      <c r="O1142" t="s">
        <v>14</v>
      </c>
      <c r="P1142">
        <v>1</v>
      </c>
      <c r="Q1142" s="1">
        <v>4.95</v>
      </c>
      <c r="R1142" s="1">
        <v>3.3000000000000003</v>
      </c>
      <c r="S1142" s="1">
        <v>4.125</v>
      </c>
      <c r="T1142" s="1">
        <v>3.3000000000000003</v>
      </c>
    </row>
    <row r="1143" spans="1:20" hidden="1" x14ac:dyDescent="0.35">
      <c r="A1143" t="s">
        <v>1163</v>
      </c>
      <c r="B1143" t="s">
        <v>10</v>
      </c>
      <c r="C1143" t="s">
        <v>68</v>
      </c>
      <c r="D1143" t="s">
        <v>3615</v>
      </c>
      <c r="E1143" t="s">
        <v>3613</v>
      </c>
      <c r="F1143">
        <v>44670</v>
      </c>
      <c r="G1143">
        <v>44699</v>
      </c>
      <c r="H1143" t="s">
        <v>16</v>
      </c>
      <c r="I1143" t="s">
        <v>16</v>
      </c>
      <c r="J1143" t="s">
        <v>13</v>
      </c>
      <c r="K1143">
        <v>30.495000000000001</v>
      </c>
      <c r="L1143">
        <v>600</v>
      </c>
      <c r="M1143" t="s">
        <v>14</v>
      </c>
      <c r="N1143">
        <v>300</v>
      </c>
      <c r="O1143" t="s">
        <v>14</v>
      </c>
      <c r="P1143">
        <v>1</v>
      </c>
      <c r="Q1143" s="1">
        <v>4.3499999999999996</v>
      </c>
      <c r="R1143" s="1">
        <v>2.9000000000000004</v>
      </c>
      <c r="S1143" s="1">
        <v>3.625</v>
      </c>
      <c r="T1143" s="1">
        <v>2.9000000000000004</v>
      </c>
    </row>
    <row r="1144" spans="1:20" hidden="1" x14ac:dyDescent="0.35">
      <c r="A1144" t="s">
        <v>1164</v>
      </c>
      <c r="B1144" t="s">
        <v>10</v>
      </c>
      <c r="C1144" t="s">
        <v>68</v>
      </c>
      <c r="D1144" t="s">
        <v>3611</v>
      </c>
      <c r="E1144" t="s">
        <v>3612</v>
      </c>
      <c r="F1144">
        <v>44656</v>
      </c>
      <c r="G1144">
        <v>44685</v>
      </c>
      <c r="H1144" t="s">
        <v>16</v>
      </c>
      <c r="I1144" t="s">
        <v>12</v>
      </c>
      <c r="J1144" t="s">
        <v>13</v>
      </c>
      <c r="K1144">
        <v>33.091000000000001</v>
      </c>
      <c r="L1144">
        <v>600</v>
      </c>
      <c r="M1144" t="s">
        <v>14</v>
      </c>
      <c r="N1144">
        <v>300</v>
      </c>
      <c r="O1144" t="s">
        <v>14</v>
      </c>
      <c r="P1144">
        <v>1</v>
      </c>
      <c r="Q1144" s="1">
        <v>4.3499999999999996</v>
      </c>
      <c r="R1144" s="1">
        <v>2.9000000000000004</v>
      </c>
      <c r="S1144" s="1">
        <v>3.625</v>
      </c>
      <c r="T1144" s="1">
        <v>2.9000000000000004</v>
      </c>
    </row>
    <row r="1145" spans="1:20" hidden="1" x14ac:dyDescent="0.35">
      <c r="A1145" t="s">
        <v>1165</v>
      </c>
      <c r="B1145" t="s">
        <v>10</v>
      </c>
      <c r="C1145" t="s">
        <v>68</v>
      </c>
      <c r="D1145" t="s">
        <v>3620</v>
      </c>
      <c r="E1145" t="s">
        <v>3612</v>
      </c>
      <c r="F1145">
        <v>44669</v>
      </c>
      <c r="G1145">
        <v>44697</v>
      </c>
      <c r="H1145" t="s">
        <v>12</v>
      </c>
      <c r="I1145" t="s">
        <v>12</v>
      </c>
      <c r="J1145" t="s">
        <v>13</v>
      </c>
      <c r="K1145">
        <v>28.704999999999998</v>
      </c>
      <c r="L1145">
        <v>600</v>
      </c>
      <c r="M1145" t="s">
        <v>14</v>
      </c>
      <c r="N1145">
        <v>300</v>
      </c>
      <c r="O1145" t="s">
        <v>14</v>
      </c>
      <c r="P1145">
        <v>1</v>
      </c>
      <c r="Q1145" s="1">
        <v>4.2</v>
      </c>
      <c r="R1145" s="1">
        <v>2.8000000000000003</v>
      </c>
      <c r="S1145" s="1">
        <v>3.5</v>
      </c>
      <c r="T1145" s="1">
        <v>2.8000000000000003</v>
      </c>
    </row>
    <row r="1146" spans="1:20" hidden="1" x14ac:dyDescent="0.35">
      <c r="A1146" t="s">
        <v>1166</v>
      </c>
      <c r="B1146" t="s">
        <v>10</v>
      </c>
      <c r="C1146" t="s">
        <v>68</v>
      </c>
      <c r="D1146" t="s">
        <v>3615</v>
      </c>
      <c r="E1146" t="s">
        <v>3614</v>
      </c>
      <c r="F1146">
        <v>44658</v>
      </c>
      <c r="G1146">
        <v>44688</v>
      </c>
      <c r="H1146" t="s">
        <v>12</v>
      </c>
      <c r="I1146" t="s">
        <v>12</v>
      </c>
      <c r="J1146" t="s">
        <v>13</v>
      </c>
      <c r="K1146">
        <v>32.79</v>
      </c>
      <c r="L1146">
        <v>600</v>
      </c>
      <c r="M1146" t="s">
        <v>14</v>
      </c>
      <c r="N1146">
        <v>300</v>
      </c>
      <c r="O1146" t="s">
        <v>14</v>
      </c>
      <c r="P1146">
        <v>1</v>
      </c>
      <c r="Q1146" s="1">
        <v>4.5</v>
      </c>
      <c r="R1146" s="1">
        <v>3</v>
      </c>
      <c r="S1146" s="1">
        <v>3.75</v>
      </c>
      <c r="T1146" s="1">
        <v>3</v>
      </c>
    </row>
    <row r="1147" spans="1:20" hidden="1" x14ac:dyDescent="0.35">
      <c r="A1147" t="s">
        <v>1167</v>
      </c>
      <c r="B1147" t="s">
        <v>10</v>
      </c>
      <c r="C1147" t="s">
        <v>68</v>
      </c>
      <c r="D1147" t="s">
        <v>3615</v>
      </c>
      <c r="E1147" t="s">
        <v>3612</v>
      </c>
      <c r="F1147">
        <v>44656</v>
      </c>
      <c r="G1147">
        <v>44685</v>
      </c>
      <c r="H1147" t="s">
        <v>16</v>
      </c>
      <c r="I1147" t="s">
        <v>12</v>
      </c>
      <c r="J1147" t="s">
        <v>13</v>
      </c>
      <c r="K1147">
        <v>28.591000000000001</v>
      </c>
      <c r="L1147">
        <v>600</v>
      </c>
      <c r="M1147" t="s">
        <v>14</v>
      </c>
      <c r="N1147">
        <v>300</v>
      </c>
      <c r="O1147" t="s">
        <v>14</v>
      </c>
      <c r="P1147">
        <v>1</v>
      </c>
      <c r="Q1147" s="1">
        <v>4.3499999999999996</v>
      </c>
      <c r="R1147" s="1">
        <v>2.9000000000000004</v>
      </c>
      <c r="S1147" s="1">
        <v>3.625</v>
      </c>
      <c r="T1147" s="1">
        <v>2.9000000000000004</v>
      </c>
    </row>
    <row r="1148" spans="1:20" hidden="1" x14ac:dyDescent="0.35">
      <c r="A1148" t="s">
        <v>1168</v>
      </c>
      <c r="B1148" t="s">
        <v>10</v>
      </c>
      <c r="C1148" t="s">
        <v>68</v>
      </c>
      <c r="D1148" t="s">
        <v>3616</v>
      </c>
      <c r="E1148" t="s">
        <v>3614</v>
      </c>
      <c r="F1148">
        <v>44669</v>
      </c>
      <c r="G1148">
        <v>44695</v>
      </c>
      <c r="H1148" t="s">
        <v>12</v>
      </c>
      <c r="I1148" t="s">
        <v>16</v>
      </c>
      <c r="J1148" t="s">
        <v>13</v>
      </c>
      <c r="K1148">
        <v>30.434000000000001</v>
      </c>
      <c r="L1148">
        <v>600</v>
      </c>
      <c r="M1148" t="s">
        <v>14</v>
      </c>
      <c r="N1148">
        <v>300</v>
      </c>
      <c r="O1148" t="s">
        <v>14</v>
      </c>
      <c r="P1148">
        <v>1</v>
      </c>
      <c r="Q1148" s="1">
        <v>3.9</v>
      </c>
      <c r="R1148" s="1">
        <v>2.6</v>
      </c>
      <c r="S1148" s="1">
        <v>3.25</v>
      </c>
      <c r="T1148" s="1">
        <v>2.6</v>
      </c>
    </row>
    <row r="1149" spans="1:20" hidden="1" x14ac:dyDescent="0.35">
      <c r="A1149" t="s">
        <v>1169</v>
      </c>
      <c r="B1149" t="s">
        <v>10</v>
      </c>
      <c r="C1149" t="s">
        <v>68</v>
      </c>
      <c r="D1149" t="s">
        <v>3615</v>
      </c>
      <c r="E1149" t="s">
        <v>3614</v>
      </c>
      <c r="F1149">
        <v>44669</v>
      </c>
      <c r="G1149">
        <v>44698</v>
      </c>
      <c r="H1149" t="s">
        <v>12</v>
      </c>
      <c r="I1149" t="s">
        <v>12</v>
      </c>
      <c r="J1149" t="s">
        <v>13</v>
      </c>
      <c r="K1149">
        <v>29.326000000000001</v>
      </c>
      <c r="L1149">
        <v>600</v>
      </c>
      <c r="M1149" t="s">
        <v>14</v>
      </c>
      <c r="N1149">
        <v>300</v>
      </c>
      <c r="O1149" t="s">
        <v>14</v>
      </c>
      <c r="P1149">
        <v>1</v>
      </c>
      <c r="Q1149" s="1">
        <v>4.3499999999999996</v>
      </c>
      <c r="R1149" s="1">
        <v>2.9000000000000004</v>
      </c>
      <c r="S1149" s="1">
        <v>3.625</v>
      </c>
      <c r="T1149" s="1">
        <v>2.9000000000000004</v>
      </c>
    </row>
    <row r="1150" spans="1:20" hidden="1" x14ac:dyDescent="0.35">
      <c r="A1150" t="s">
        <v>1170</v>
      </c>
      <c r="B1150" t="s">
        <v>10</v>
      </c>
      <c r="C1150" t="s">
        <v>68</v>
      </c>
      <c r="D1150" t="s">
        <v>3616</v>
      </c>
      <c r="E1150" t="s">
        <v>3613</v>
      </c>
      <c r="F1150">
        <v>44656</v>
      </c>
      <c r="G1150">
        <v>44685</v>
      </c>
      <c r="H1150" t="s">
        <v>16</v>
      </c>
      <c r="I1150" t="s">
        <v>12</v>
      </c>
      <c r="J1150" t="s">
        <v>13</v>
      </c>
      <c r="K1150">
        <v>28.974</v>
      </c>
      <c r="L1150">
        <v>600</v>
      </c>
      <c r="M1150" t="s">
        <v>14</v>
      </c>
      <c r="N1150">
        <v>300</v>
      </c>
      <c r="O1150" t="s">
        <v>14</v>
      </c>
      <c r="P1150">
        <v>1</v>
      </c>
      <c r="Q1150" s="1">
        <v>4.3499999999999996</v>
      </c>
      <c r="R1150" s="1">
        <v>2.9000000000000004</v>
      </c>
      <c r="S1150" s="1">
        <v>3.625</v>
      </c>
      <c r="T1150" s="1">
        <v>2.9000000000000004</v>
      </c>
    </row>
    <row r="1151" spans="1:20" hidden="1" x14ac:dyDescent="0.35">
      <c r="A1151" t="s">
        <v>1171</v>
      </c>
      <c r="B1151" t="s">
        <v>10</v>
      </c>
      <c r="C1151" t="s">
        <v>68</v>
      </c>
      <c r="D1151" t="s">
        <v>3615</v>
      </c>
      <c r="E1151" t="s">
        <v>3618</v>
      </c>
      <c r="F1151">
        <v>44649</v>
      </c>
      <c r="G1151">
        <v>44678</v>
      </c>
      <c r="H1151" t="s">
        <v>16</v>
      </c>
      <c r="I1151" t="s">
        <v>12</v>
      </c>
      <c r="J1151" t="s">
        <v>13</v>
      </c>
      <c r="K1151">
        <v>28.969000000000001</v>
      </c>
      <c r="L1151">
        <v>600</v>
      </c>
      <c r="M1151" t="s">
        <v>14</v>
      </c>
      <c r="N1151">
        <v>300</v>
      </c>
      <c r="O1151" t="s">
        <v>14</v>
      </c>
      <c r="P1151">
        <v>1</v>
      </c>
      <c r="Q1151" s="1">
        <v>4.3499999999999996</v>
      </c>
      <c r="R1151" s="1">
        <v>2.9000000000000004</v>
      </c>
      <c r="S1151" s="1">
        <v>3.625</v>
      </c>
      <c r="T1151" s="1">
        <v>2.9000000000000004</v>
      </c>
    </row>
    <row r="1152" spans="1:20" hidden="1" x14ac:dyDescent="0.35">
      <c r="A1152" t="s">
        <v>1172</v>
      </c>
      <c r="B1152" t="s">
        <v>10</v>
      </c>
      <c r="C1152" t="s">
        <v>68</v>
      </c>
      <c r="D1152" t="s">
        <v>3615</v>
      </c>
      <c r="E1152" t="s">
        <v>3614</v>
      </c>
      <c r="F1152">
        <v>44649</v>
      </c>
      <c r="G1152">
        <v>44679</v>
      </c>
      <c r="H1152" t="s">
        <v>16</v>
      </c>
      <c r="I1152" t="s">
        <v>12</v>
      </c>
      <c r="J1152" t="s">
        <v>13</v>
      </c>
      <c r="K1152">
        <v>29.087</v>
      </c>
      <c r="L1152">
        <v>600</v>
      </c>
      <c r="M1152" t="s">
        <v>14</v>
      </c>
      <c r="N1152">
        <v>300</v>
      </c>
      <c r="O1152" t="s">
        <v>14</v>
      </c>
      <c r="P1152">
        <v>1</v>
      </c>
      <c r="Q1152" s="1">
        <v>4.5</v>
      </c>
      <c r="R1152" s="1">
        <v>3</v>
      </c>
      <c r="S1152" s="1">
        <v>3.75</v>
      </c>
      <c r="T1152" s="1">
        <v>3</v>
      </c>
    </row>
    <row r="1153" spans="1:20" hidden="1" x14ac:dyDescent="0.35">
      <c r="A1153" t="s">
        <v>1173</v>
      </c>
      <c r="B1153" t="s">
        <v>10</v>
      </c>
      <c r="C1153" t="s">
        <v>68</v>
      </c>
      <c r="D1153" t="s">
        <v>3615</v>
      </c>
      <c r="E1153" t="s">
        <v>3617</v>
      </c>
      <c r="F1153">
        <v>44663</v>
      </c>
      <c r="G1153">
        <v>44693</v>
      </c>
      <c r="H1153" t="s">
        <v>12</v>
      </c>
      <c r="I1153" t="s">
        <v>16</v>
      </c>
      <c r="J1153" t="s">
        <v>13</v>
      </c>
      <c r="K1153">
        <v>28.847000000000001</v>
      </c>
      <c r="L1153">
        <v>600</v>
      </c>
      <c r="M1153" t="s">
        <v>14</v>
      </c>
      <c r="N1153">
        <v>300</v>
      </c>
      <c r="O1153" t="s">
        <v>14</v>
      </c>
      <c r="P1153">
        <v>1</v>
      </c>
      <c r="Q1153" s="1">
        <v>4.5</v>
      </c>
      <c r="R1153" s="1">
        <v>3</v>
      </c>
      <c r="S1153" s="1">
        <v>3.75</v>
      </c>
      <c r="T1153" s="1">
        <v>3</v>
      </c>
    </row>
    <row r="1154" spans="1:20" hidden="1" x14ac:dyDescent="0.35">
      <c r="A1154" t="s">
        <v>1174</v>
      </c>
      <c r="B1154" t="s">
        <v>10</v>
      </c>
      <c r="C1154" t="s">
        <v>68</v>
      </c>
      <c r="D1154" t="s">
        <v>3616</v>
      </c>
      <c r="E1154" t="s">
        <v>3614</v>
      </c>
      <c r="F1154">
        <v>44656</v>
      </c>
      <c r="G1154">
        <v>44685</v>
      </c>
      <c r="H1154" t="s">
        <v>16</v>
      </c>
      <c r="I1154" t="s">
        <v>12</v>
      </c>
      <c r="J1154" t="s">
        <v>13</v>
      </c>
      <c r="K1154">
        <v>27.733000000000001</v>
      </c>
      <c r="L1154">
        <v>600</v>
      </c>
      <c r="M1154" t="s">
        <v>14</v>
      </c>
      <c r="N1154">
        <v>300</v>
      </c>
      <c r="O1154" t="s">
        <v>14</v>
      </c>
      <c r="P1154">
        <v>1</v>
      </c>
      <c r="Q1154" s="1">
        <v>4.3499999999999996</v>
      </c>
      <c r="R1154" s="1">
        <v>2.9000000000000004</v>
      </c>
      <c r="S1154" s="1">
        <v>3.625</v>
      </c>
      <c r="T1154" s="1">
        <v>2.9000000000000004</v>
      </c>
    </row>
    <row r="1155" spans="1:20" hidden="1" x14ac:dyDescent="0.35">
      <c r="A1155" t="s">
        <v>1175</v>
      </c>
      <c r="B1155" t="s">
        <v>10</v>
      </c>
      <c r="C1155" t="s">
        <v>68</v>
      </c>
      <c r="D1155" t="s">
        <v>3620</v>
      </c>
      <c r="E1155" t="s">
        <v>3612</v>
      </c>
      <c r="F1155">
        <v>44656</v>
      </c>
      <c r="G1155">
        <v>44685</v>
      </c>
      <c r="H1155" t="s">
        <v>16</v>
      </c>
      <c r="I1155" t="s">
        <v>12</v>
      </c>
      <c r="J1155" t="s">
        <v>13</v>
      </c>
      <c r="K1155">
        <v>28.77</v>
      </c>
      <c r="L1155">
        <v>600</v>
      </c>
      <c r="M1155" t="s">
        <v>14</v>
      </c>
      <c r="N1155">
        <v>300</v>
      </c>
      <c r="O1155" t="s">
        <v>14</v>
      </c>
      <c r="P1155">
        <v>1</v>
      </c>
      <c r="Q1155" s="1">
        <v>4.3499999999999996</v>
      </c>
      <c r="R1155" s="1">
        <v>2.9000000000000004</v>
      </c>
      <c r="S1155" s="1">
        <v>3.625</v>
      </c>
      <c r="T1155" s="1">
        <v>2.9000000000000004</v>
      </c>
    </row>
    <row r="1156" spans="1:20" hidden="1" x14ac:dyDescent="0.35">
      <c r="A1156" t="s">
        <v>1176</v>
      </c>
      <c r="B1156" t="s">
        <v>10</v>
      </c>
      <c r="C1156" t="s">
        <v>68</v>
      </c>
      <c r="D1156" t="s">
        <v>3620</v>
      </c>
      <c r="E1156" t="s">
        <v>3617</v>
      </c>
      <c r="F1156">
        <v>44656</v>
      </c>
      <c r="G1156">
        <v>44685</v>
      </c>
      <c r="H1156" t="s">
        <v>16</v>
      </c>
      <c r="I1156" t="s">
        <v>12</v>
      </c>
      <c r="J1156" t="s">
        <v>13</v>
      </c>
      <c r="K1156">
        <v>30.661000000000001</v>
      </c>
      <c r="L1156">
        <v>600</v>
      </c>
      <c r="M1156" t="s">
        <v>14</v>
      </c>
      <c r="N1156">
        <v>300</v>
      </c>
      <c r="O1156" t="s">
        <v>14</v>
      </c>
      <c r="P1156">
        <v>1</v>
      </c>
      <c r="Q1156" s="1">
        <v>4.3499999999999996</v>
      </c>
      <c r="R1156" s="1">
        <v>2.9000000000000004</v>
      </c>
      <c r="S1156" s="1">
        <v>3.625</v>
      </c>
      <c r="T1156" s="1">
        <v>2.9000000000000004</v>
      </c>
    </row>
    <row r="1157" spans="1:20" hidden="1" x14ac:dyDescent="0.35">
      <c r="A1157" t="s">
        <v>1177</v>
      </c>
      <c r="B1157" t="s">
        <v>10</v>
      </c>
      <c r="C1157" t="s">
        <v>68</v>
      </c>
      <c r="D1157" t="s">
        <v>3616</v>
      </c>
      <c r="E1157" t="s">
        <v>3614</v>
      </c>
      <c r="F1157">
        <v>44652</v>
      </c>
      <c r="G1157">
        <v>44685</v>
      </c>
      <c r="H1157" t="s">
        <v>16</v>
      </c>
      <c r="I1157" t="s">
        <v>12</v>
      </c>
      <c r="J1157" t="s">
        <v>13</v>
      </c>
      <c r="K1157">
        <v>28.678999999999998</v>
      </c>
      <c r="L1157">
        <v>600</v>
      </c>
      <c r="M1157" t="s">
        <v>14</v>
      </c>
      <c r="N1157">
        <v>300</v>
      </c>
      <c r="O1157" t="s">
        <v>14</v>
      </c>
      <c r="P1157">
        <v>1</v>
      </c>
      <c r="Q1157" s="1">
        <v>4.95</v>
      </c>
      <c r="R1157" s="1">
        <v>3.3000000000000003</v>
      </c>
      <c r="S1157" s="1">
        <v>4.125</v>
      </c>
      <c r="T1157" s="1">
        <v>3.3000000000000003</v>
      </c>
    </row>
    <row r="1158" spans="1:20" x14ac:dyDescent="0.35">
      <c r="A1158" t="s">
        <v>1178</v>
      </c>
      <c r="B1158" t="s">
        <v>10</v>
      </c>
      <c r="C1158" t="s">
        <v>56</v>
      </c>
      <c r="D1158" t="s">
        <v>3616</v>
      </c>
      <c r="E1158" t="s">
        <v>3614</v>
      </c>
      <c r="F1158">
        <v>44663</v>
      </c>
      <c r="G1158">
        <v>44665</v>
      </c>
      <c r="H1158" t="s">
        <v>16</v>
      </c>
      <c r="I1158" t="s">
        <v>12</v>
      </c>
      <c r="J1158" t="s">
        <v>57</v>
      </c>
      <c r="K1158">
        <v>25.053999999999998</v>
      </c>
      <c r="L1158">
        <v>100</v>
      </c>
      <c r="M1158" t="s">
        <v>14</v>
      </c>
      <c r="N1158">
        <v>80</v>
      </c>
      <c r="O1158" t="s">
        <v>14</v>
      </c>
      <c r="P1158">
        <v>1</v>
      </c>
      <c r="Q1158" s="1">
        <v>0.3</v>
      </c>
      <c r="R1158" s="1">
        <v>0.2</v>
      </c>
      <c r="S1158" s="1">
        <v>0.25</v>
      </c>
      <c r="T1158" s="1">
        <v>0.2</v>
      </c>
    </row>
    <row r="1159" spans="1:20" x14ac:dyDescent="0.35">
      <c r="A1159" t="s">
        <v>1179</v>
      </c>
      <c r="B1159" t="s">
        <v>10</v>
      </c>
      <c r="C1159" t="s">
        <v>56</v>
      </c>
      <c r="D1159" t="s">
        <v>3616</v>
      </c>
      <c r="E1159" t="s">
        <v>3618</v>
      </c>
      <c r="F1159">
        <v>44663</v>
      </c>
      <c r="G1159">
        <v>44665</v>
      </c>
      <c r="H1159" t="s">
        <v>16</v>
      </c>
      <c r="I1159" t="s">
        <v>12</v>
      </c>
      <c r="J1159" t="s">
        <v>57</v>
      </c>
      <c r="K1159">
        <v>25.074000000000002</v>
      </c>
      <c r="L1159">
        <v>100</v>
      </c>
      <c r="M1159" t="s">
        <v>14</v>
      </c>
      <c r="N1159">
        <v>80</v>
      </c>
      <c r="O1159" t="s">
        <v>14</v>
      </c>
      <c r="P1159">
        <v>1</v>
      </c>
      <c r="Q1159" s="1">
        <v>0.3</v>
      </c>
      <c r="R1159" s="1">
        <v>0.2</v>
      </c>
      <c r="S1159" s="1">
        <v>0.25</v>
      </c>
      <c r="T1159" s="1">
        <v>0.2</v>
      </c>
    </row>
    <row r="1160" spans="1:20" x14ac:dyDescent="0.35">
      <c r="A1160" t="s">
        <v>1180</v>
      </c>
      <c r="B1160" t="s">
        <v>10</v>
      </c>
      <c r="C1160" t="s">
        <v>56</v>
      </c>
      <c r="D1160" t="s">
        <v>3616</v>
      </c>
      <c r="E1160" t="s">
        <v>3617</v>
      </c>
      <c r="F1160">
        <v>44663</v>
      </c>
      <c r="G1160">
        <v>44665</v>
      </c>
      <c r="H1160" t="s">
        <v>16</v>
      </c>
      <c r="I1160" t="s">
        <v>12</v>
      </c>
      <c r="J1160" t="s">
        <v>57</v>
      </c>
      <c r="K1160">
        <v>24.960999999999999</v>
      </c>
      <c r="L1160">
        <v>100</v>
      </c>
      <c r="M1160" t="s">
        <v>14</v>
      </c>
      <c r="N1160">
        <v>80</v>
      </c>
      <c r="O1160" t="s">
        <v>14</v>
      </c>
      <c r="P1160">
        <v>1</v>
      </c>
      <c r="Q1160" s="1">
        <v>0.3</v>
      </c>
      <c r="R1160" s="1">
        <v>0.2</v>
      </c>
      <c r="S1160" s="1">
        <v>0.25</v>
      </c>
      <c r="T1160" s="1">
        <v>0.2</v>
      </c>
    </row>
    <row r="1161" spans="1:20" x14ac:dyDescent="0.35">
      <c r="A1161" t="s">
        <v>1181</v>
      </c>
      <c r="B1161" t="s">
        <v>10</v>
      </c>
      <c r="C1161" t="s">
        <v>56</v>
      </c>
      <c r="D1161" t="s">
        <v>3611</v>
      </c>
      <c r="E1161" t="s">
        <v>3617</v>
      </c>
      <c r="F1161">
        <v>44662</v>
      </c>
      <c r="G1161">
        <v>44665</v>
      </c>
      <c r="H1161" t="s">
        <v>16</v>
      </c>
      <c r="I1161" t="s">
        <v>12</v>
      </c>
      <c r="J1161" t="s">
        <v>57</v>
      </c>
      <c r="K1161">
        <v>25.033000000000001</v>
      </c>
      <c r="L1161">
        <v>100</v>
      </c>
      <c r="M1161" t="s">
        <v>14</v>
      </c>
      <c r="N1161">
        <v>80</v>
      </c>
      <c r="O1161" t="s">
        <v>14</v>
      </c>
      <c r="P1161">
        <v>1</v>
      </c>
      <c r="Q1161" s="1">
        <v>0.44999999999999996</v>
      </c>
      <c r="R1161" s="1">
        <v>0.30000000000000004</v>
      </c>
      <c r="S1161" s="1">
        <v>0.375</v>
      </c>
      <c r="T1161" s="1">
        <v>0.30000000000000004</v>
      </c>
    </row>
    <row r="1162" spans="1:20" x14ac:dyDescent="0.35">
      <c r="A1162" t="s">
        <v>1182</v>
      </c>
      <c r="B1162" t="s">
        <v>10</v>
      </c>
      <c r="C1162" t="s">
        <v>56</v>
      </c>
      <c r="D1162" t="s">
        <v>3619</v>
      </c>
      <c r="E1162" t="s">
        <v>3612</v>
      </c>
      <c r="F1162">
        <v>44662</v>
      </c>
      <c r="G1162">
        <v>44665</v>
      </c>
      <c r="H1162" t="s">
        <v>16</v>
      </c>
      <c r="I1162" t="s">
        <v>12</v>
      </c>
      <c r="J1162" t="s">
        <v>57</v>
      </c>
      <c r="K1162">
        <v>25.085999999999999</v>
      </c>
      <c r="L1162">
        <v>100</v>
      </c>
      <c r="M1162" t="s">
        <v>14</v>
      </c>
      <c r="N1162">
        <v>80</v>
      </c>
      <c r="O1162" t="s">
        <v>14</v>
      </c>
      <c r="P1162">
        <v>1</v>
      </c>
      <c r="Q1162" s="1">
        <v>0.44999999999999996</v>
      </c>
      <c r="R1162" s="1">
        <v>0.30000000000000004</v>
      </c>
      <c r="S1162" s="1">
        <v>0.375</v>
      </c>
      <c r="T1162" s="1">
        <v>0.30000000000000004</v>
      </c>
    </row>
    <row r="1163" spans="1:20" x14ac:dyDescent="0.35">
      <c r="A1163" t="s">
        <v>1183</v>
      </c>
      <c r="B1163" t="s">
        <v>10</v>
      </c>
      <c r="C1163" t="s">
        <v>56</v>
      </c>
      <c r="D1163" t="s">
        <v>3616</v>
      </c>
      <c r="E1163" t="s">
        <v>3612</v>
      </c>
      <c r="F1163">
        <v>44662</v>
      </c>
      <c r="G1163">
        <v>44665</v>
      </c>
      <c r="H1163" t="s">
        <v>16</v>
      </c>
      <c r="I1163" t="s">
        <v>12</v>
      </c>
      <c r="J1163" t="s">
        <v>57</v>
      </c>
      <c r="K1163">
        <v>25.044</v>
      </c>
      <c r="L1163">
        <v>100</v>
      </c>
      <c r="M1163" t="s">
        <v>14</v>
      </c>
      <c r="N1163">
        <v>80</v>
      </c>
      <c r="O1163" t="s">
        <v>14</v>
      </c>
      <c r="P1163">
        <v>1</v>
      </c>
      <c r="Q1163" s="1">
        <v>0.44999999999999996</v>
      </c>
      <c r="R1163" s="1">
        <v>0.30000000000000004</v>
      </c>
      <c r="S1163" s="1">
        <v>0.375</v>
      </c>
      <c r="T1163" s="1">
        <v>0.30000000000000004</v>
      </c>
    </row>
    <row r="1164" spans="1:20" x14ac:dyDescent="0.35">
      <c r="A1164" t="s">
        <v>1184</v>
      </c>
      <c r="B1164" t="s">
        <v>10</v>
      </c>
      <c r="C1164" t="s">
        <v>56</v>
      </c>
      <c r="D1164" t="s">
        <v>3616</v>
      </c>
      <c r="E1164" t="s">
        <v>3618</v>
      </c>
      <c r="F1164">
        <v>44662</v>
      </c>
      <c r="G1164">
        <v>44665</v>
      </c>
      <c r="H1164" t="s">
        <v>16</v>
      </c>
      <c r="I1164" t="s">
        <v>12</v>
      </c>
      <c r="J1164" t="s">
        <v>57</v>
      </c>
      <c r="K1164">
        <v>25.100999999999999</v>
      </c>
      <c r="L1164">
        <v>100</v>
      </c>
      <c r="M1164" t="s">
        <v>14</v>
      </c>
      <c r="N1164">
        <v>80</v>
      </c>
      <c r="O1164" t="s">
        <v>14</v>
      </c>
      <c r="P1164">
        <v>1</v>
      </c>
      <c r="Q1164" s="1">
        <v>0.44999999999999996</v>
      </c>
      <c r="R1164" s="1">
        <v>0.30000000000000004</v>
      </c>
      <c r="S1164" s="1">
        <v>0.375</v>
      </c>
      <c r="T1164" s="1">
        <v>0.30000000000000004</v>
      </c>
    </row>
    <row r="1165" spans="1:20" x14ac:dyDescent="0.35">
      <c r="A1165" t="s">
        <v>1185</v>
      </c>
      <c r="B1165" t="s">
        <v>10</v>
      </c>
      <c r="C1165" t="s">
        <v>56</v>
      </c>
      <c r="D1165" t="s">
        <v>3620</v>
      </c>
      <c r="E1165" t="s">
        <v>3612</v>
      </c>
      <c r="F1165">
        <v>44662</v>
      </c>
      <c r="G1165">
        <v>44665</v>
      </c>
      <c r="H1165" t="s">
        <v>16</v>
      </c>
      <c r="I1165" t="s">
        <v>12</v>
      </c>
      <c r="J1165" t="s">
        <v>57</v>
      </c>
      <c r="K1165">
        <v>24.812000000000001</v>
      </c>
      <c r="L1165">
        <v>100</v>
      </c>
      <c r="M1165" t="s">
        <v>14</v>
      </c>
      <c r="N1165">
        <v>80</v>
      </c>
      <c r="O1165" t="s">
        <v>14</v>
      </c>
      <c r="P1165">
        <v>1</v>
      </c>
      <c r="Q1165" s="1">
        <v>0.44999999999999996</v>
      </c>
      <c r="R1165" s="1">
        <v>0.30000000000000004</v>
      </c>
      <c r="S1165" s="1">
        <v>0.375</v>
      </c>
      <c r="T1165" s="1">
        <v>0.30000000000000004</v>
      </c>
    </row>
    <row r="1166" spans="1:20" x14ac:dyDescent="0.35">
      <c r="A1166" t="s">
        <v>1186</v>
      </c>
      <c r="B1166" t="s">
        <v>10</v>
      </c>
      <c r="C1166" t="s">
        <v>56</v>
      </c>
      <c r="D1166" t="s">
        <v>3615</v>
      </c>
      <c r="E1166" t="s">
        <v>3612</v>
      </c>
      <c r="F1166">
        <v>44662</v>
      </c>
      <c r="G1166">
        <v>44665</v>
      </c>
      <c r="H1166" t="s">
        <v>16</v>
      </c>
      <c r="I1166" t="s">
        <v>12</v>
      </c>
      <c r="J1166" t="s">
        <v>57</v>
      </c>
      <c r="K1166">
        <v>25.027000000000001</v>
      </c>
      <c r="L1166">
        <v>100</v>
      </c>
      <c r="M1166" t="s">
        <v>14</v>
      </c>
      <c r="N1166">
        <v>80</v>
      </c>
      <c r="O1166" t="s">
        <v>14</v>
      </c>
      <c r="P1166">
        <v>1</v>
      </c>
      <c r="Q1166" s="1">
        <v>0.44999999999999996</v>
      </c>
      <c r="R1166" s="1">
        <v>0.30000000000000004</v>
      </c>
      <c r="S1166" s="1">
        <v>0.375</v>
      </c>
      <c r="T1166" s="1">
        <v>0.30000000000000004</v>
      </c>
    </row>
    <row r="1167" spans="1:20" x14ac:dyDescent="0.35">
      <c r="A1167" t="s">
        <v>1187</v>
      </c>
      <c r="B1167" t="s">
        <v>10</v>
      </c>
      <c r="C1167" t="s">
        <v>56</v>
      </c>
      <c r="D1167" t="s">
        <v>3611</v>
      </c>
      <c r="E1167" t="s">
        <v>3617</v>
      </c>
      <c r="F1167">
        <v>44662</v>
      </c>
      <c r="G1167">
        <v>44665</v>
      </c>
      <c r="H1167" t="s">
        <v>16</v>
      </c>
      <c r="I1167" t="s">
        <v>12</v>
      </c>
      <c r="J1167" t="s">
        <v>57</v>
      </c>
      <c r="K1167">
        <v>25.076000000000001</v>
      </c>
      <c r="L1167">
        <v>100</v>
      </c>
      <c r="M1167" t="s">
        <v>14</v>
      </c>
      <c r="N1167">
        <v>80</v>
      </c>
      <c r="O1167" t="s">
        <v>14</v>
      </c>
      <c r="P1167">
        <v>1</v>
      </c>
      <c r="Q1167" s="1">
        <v>0.44999999999999996</v>
      </c>
      <c r="R1167" s="1">
        <v>0.30000000000000004</v>
      </c>
      <c r="S1167" s="1">
        <v>0.375</v>
      </c>
      <c r="T1167" s="1">
        <v>0.30000000000000004</v>
      </c>
    </row>
    <row r="1168" spans="1:20" x14ac:dyDescent="0.35">
      <c r="A1168" t="s">
        <v>1188</v>
      </c>
      <c r="B1168" t="s">
        <v>10</v>
      </c>
      <c r="C1168" t="s">
        <v>56</v>
      </c>
      <c r="D1168" t="s">
        <v>3615</v>
      </c>
      <c r="E1168" t="s">
        <v>3618</v>
      </c>
      <c r="F1168">
        <v>44662</v>
      </c>
      <c r="G1168">
        <v>44665</v>
      </c>
      <c r="H1168" t="s">
        <v>16</v>
      </c>
      <c r="I1168" t="s">
        <v>12</v>
      </c>
      <c r="J1168" t="s">
        <v>57</v>
      </c>
      <c r="K1168">
        <v>25.123000000000001</v>
      </c>
      <c r="L1168">
        <v>100</v>
      </c>
      <c r="M1168" t="s">
        <v>14</v>
      </c>
      <c r="N1168">
        <v>80</v>
      </c>
      <c r="O1168" t="s">
        <v>14</v>
      </c>
      <c r="P1168">
        <v>1</v>
      </c>
      <c r="Q1168" s="1">
        <v>0.44999999999999996</v>
      </c>
      <c r="R1168" s="1">
        <v>0.30000000000000004</v>
      </c>
      <c r="S1168" s="1">
        <v>0.375</v>
      </c>
      <c r="T1168" s="1">
        <v>0.30000000000000004</v>
      </c>
    </row>
    <row r="1169" spans="1:20" x14ac:dyDescent="0.35">
      <c r="A1169" t="s">
        <v>1189</v>
      </c>
      <c r="B1169" t="s">
        <v>10</v>
      </c>
      <c r="C1169" t="s">
        <v>56</v>
      </c>
      <c r="D1169" t="s">
        <v>3611</v>
      </c>
      <c r="E1169" t="s">
        <v>3617</v>
      </c>
      <c r="F1169">
        <v>44662</v>
      </c>
      <c r="G1169">
        <v>44665</v>
      </c>
      <c r="H1169" t="s">
        <v>16</v>
      </c>
      <c r="I1169" t="s">
        <v>12</v>
      </c>
      <c r="J1169" t="s">
        <v>57</v>
      </c>
      <c r="K1169">
        <v>25.143000000000001</v>
      </c>
      <c r="L1169">
        <v>100</v>
      </c>
      <c r="M1169" t="s">
        <v>14</v>
      </c>
      <c r="N1169">
        <v>80</v>
      </c>
      <c r="O1169" t="s">
        <v>14</v>
      </c>
      <c r="P1169">
        <v>1</v>
      </c>
      <c r="Q1169" s="1">
        <v>0.44999999999999996</v>
      </c>
      <c r="R1169" s="1">
        <v>0.30000000000000004</v>
      </c>
      <c r="S1169" s="1">
        <v>0.375</v>
      </c>
      <c r="T1169" s="1">
        <v>0.30000000000000004</v>
      </c>
    </row>
    <row r="1170" spans="1:20" x14ac:dyDescent="0.35">
      <c r="A1170" t="s">
        <v>1190</v>
      </c>
      <c r="B1170" t="s">
        <v>10</v>
      </c>
      <c r="C1170" t="s">
        <v>56</v>
      </c>
      <c r="D1170" t="s">
        <v>3615</v>
      </c>
      <c r="E1170" t="s">
        <v>3613</v>
      </c>
      <c r="F1170">
        <v>44663</v>
      </c>
      <c r="G1170">
        <v>44665</v>
      </c>
      <c r="H1170" t="s">
        <v>16</v>
      </c>
      <c r="I1170" t="s">
        <v>12</v>
      </c>
      <c r="J1170" t="s">
        <v>57</v>
      </c>
      <c r="K1170">
        <v>25.131</v>
      </c>
      <c r="L1170">
        <v>100</v>
      </c>
      <c r="M1170" t="s">
        <v>14</v>
      </c>
      <c r="N1170">
        <v>80</v>
      </c>
      <c r="O1170" t="s">
        <v>14</v>
      </c>
      <c r="P1170">
        <v>1</v>
      </c>
      <c r="Q1170" s="1">
        <v>0.3</v>
      </c>
      <c r="R1170" s="1">
        <v>0.2</v>
      </c>
      <c r="S1170" s="1">
        <v>0.25</v>
      </c>
      <c r="T1170" s="1">
        <v>0.2</v>
      </c>
    </row>
    <row r="1171" spans="1:20" x14ac:dyDescent="0.35">
      <c r="A1171" t="s">
        <v>1191</v>
      </c>
      <c r="B1171" t="s">
        <v>10</v>
      </c>
      <c r="C1171" t="s">
        <v>56</v>
      </c>
      <c r="D1171" t="s">
        <v>3620</v>
      </c>
      <c r="E1171" t="s">
        <v>3614</v>
      </c>
      <c r="F1171">
        <v>44662</v>
      </c>
      <c r="G1171">
        <v>44665</v>
      </c>
      <c r="H1171" t="s">
        <v>16</v>
      </c>
      <c r="I1171" t="s">
        <v>12</v>
      </c>
      <c r="J1171" t="s">
        <v>57</v>
      </c>
      <c r="K1171">
        <v>25.033999999999999</v>
      </c>
      <c r="L1171">
        <v>100</v>
      </c>
      <c r="M1171" t="s">
        <v>14</v>
      </c>
      <c r="N1171">
        <v>80</v>
      </c>
      <c r="O1171" t="s">
        <v>14</v>
      </c>
      <c r="P1171">
        <v>1</v>
      </c>
      <c r="Q1171" s="1">
        <v>0.44999999999999996</v>
      </c>
      <c r="R1171" s="1">
        <v>0.30000000000000004</v>
      </c>
      <c r="S1171" s="1">
        <v>0.375</v>
      </c>
      <c r="T1171" s="1">
        <v>0.30000000000000004</v>
      </c>
    </row>
    <row r="1172" spans="1:20" x14ac:dyDescent="0.35">
      <c r="A1172" t="s">
        <v>1192</v>
      </c>
      <c r="B1172" t="s">
        <v>10</v>
      </c>
      <c r="C1172" t="s">
        <v>56</v>
      </c>
      <c r="D1172" t="s">
        <v>3620</v>
      </c>
      <c r="E1172" t="s">
        <v>3613</v>
      </c>
      <c r="F1172">
        <v>44663</v>
      </c>
      <c r="G1172">
        <v>44665</v>
      </c>
      <c r="H1172" t="s">
        <v>16</v>
      </c>
      <c r="I1172" t="s">
        <v>12</v>
      </c>
      <c r="J1172" t="s">
        <v>57</v>
      </c>
      <c r="K1172">
        <v>24.725000000000001</v>
      </c>
      <c r="L1172">
        <v>100</v>
      </c>
      <c r="M1172" t="s">
        <v>14</v>
      </c>
      <c r="N1172">
        <v>80</v>
      </c>
      <c r="O1172" t="s">
        <v>14</v>
      </c>
      <c r="P1172">
        <v>1</v>
      </c>
      <c r="Q1172" s="1">
        <v>0.3</v>
      </c>
      <c r="R1172" s="1">
        <v>0.2</v>
      </c>
      <c r="S1172" s="1">
        <v>0.25</v>
      </c>
      <c r="T1172" s="1">
        <v>0.2</v>
      </c>
    </row>
    <row r="1173" spans="1:20" x14ac:dyDescent="0.35">
      <c r="A1173" t="s">
        <v>1193</v>
      </c>
      <c r="B1173" t="s">
        <v>10</v>
      </c>
      <c r="C1173" t="s">
        <v>56</v>
      </c>
      <c r="D1173" t="s">
        <v>3615</v>
      </c>
      <c r="E1173" t="s">
        <v>3612</v>
      </c>
      <c r="F1173">
        <v>44662</v>
      </c>
      <c r="G1173">
        <v>44665</v>
      </c>
      <c r="H1173" t="s">
        <v>16</v>
      </c>
      <c r="I1173" t="s">
        <v>12</v>
      </c>
      <c r="J1173" t="s">
        <v>57</v>
      </c>
      <c r="K1173">
        <v>24.974</v>
      </c>
      <c r="L1173">
        <v>100</v>
      </c>
      <c r="M1173" t="s">
        <v>14</v>
      </c>
      <c r="N1173">
        <v>80</v>
      </c>
      <c r="O1173" t="s">
        <v>14</v>
      </c>
      <c r="P1173">
        <v>1</v>
      </c>
      <c r="Q1173" s="1">
        <v>0.44999999999999996</v>
      </c>
      <c r="R1173" s="1">
        <v>0.30000000000000004</v>
      </c>
      <c r="S1173" s="1">
        <v>0.375</v>
      </c>
      <c r="T1173" s="1">
        <v>0.30000000000000004</v>
      </c>
    </row>
    <row r="1174" spans="1:20" x14ac:dyDescent="0.35">
      <c r="A1174" t="s">
        <v>1194</v>
      </c>
      <c r="B1174" t="s">
        <v>10</v>
      </c>
      <c r="C1174" t="s">
        <v>56</v>
      </c>
      <c r="D1174" t="s">
        <v>3619</v>
      </c>
      <c r="E1174" t="s">
        <v>3612</v>
      </c>
      <c r="F1174">
        <v>44662</v>
      </c>
      <c r="G1174">
        <v>44665</v>
      </c>
      <c r="H1174" t="s">
        <v>16</v>
      </c>
      <c r="I1174" t="s">
        <v>12</v>
      </c>
      <c r="J1174" t="s">
        <v>57</v>
      </c>
      <c r="K1174">
        <v>22.314</v>
      </c>
      <c r="L1174">
        <v>100</v>
      </c>
      <c r="M1174" t="s">
        <v>14</v>
      </c>
      <c r="N1174">
        <v>80</v>
      </c>
      <c r="O1174" t="s">
        <v>14</v>
      </c>
      <c r="P1174">
        <v>1</v>
      </c>
      <c r="Q1174" s="1">
        <v>0.44999999999999996</v>
      </c>
      <c r="R1174" s="1">
        <v>0.30000000000000004</v>
      </c>
      <c r="S1174" s="1">
        <v>0.375</v>
      </c>
      <c r="T1174" s="1">
        <v>0.30000000000000004</v>
      </c>
    </row>
    <row r="1175" spans="1:20" x14ac:dyDescent="0.35">
      <c r="A1175" t="s">
        <v>1195</v>
      </c>
      <c r="B1175" t="s">
        <v>10</v>
      </c>
      <c r="C1175" t="s">
        <v>56</v>
      </c>
      <c r="D1175" t="s">
        <v>3611</v>
      </c>
      <c r="E1175" t="s">
        <v>3617</v>
      </c>
      <c r="F1175">
        <v>44662</v>
      </c>
      <c r="G1175">
        <v>44665</v>
      </c>
      <c r="H1175" t="s">
        <v>16</v>
      </c>
      <c r="I1175" t="s">
        <v>12</v>
      </c>
      <c r="J1175" t="s">
        <v>57</v>
      </c>
      <c r="K1175">
        <v>22.343</v>
      </c>
      <c r="L1175">
        <v>100</v>
      </c>
      <c r="M1175" t="s">
        <v>14</v>
      </c>
      <c r="N1175">
        <v>80</v>
      </c>
      <c r="O1175" t="s">
        <v>14</v>
      </c>
      <c r="P1175">
        <v>1</v>
      </c>
      <c r="Q1175" s="1">
        <v>0.44999999999999996</v>
      </c>
      <c r="R1175" s="1">
        <v>0.30000000000000004</v>
      </c>
      <c r="S1175" s="1">
        <v>0.375</v>
      </c>
      <c r="T1175" s="1">
        <v>0.30000000000000004</v>
      </c>
    </row>
    <row r="1176" spans="1:20" x14ac:dyDescent="0.35">
      <c r="A1176" t="s">
        <v>1196</v>
      </c>
      <c r="B1176" t="s">
        <v>10</v>
      </c>
      <c r="C1176" t="s">
        <v>56</v>
      </c>
      <c r="D1176" t="s">
        <v>3611</v>
      </c>
      <c r="E1176" t="s">
        <v>3618</v>
      </c>
      <c r="F1176">
        <v>44662</v>
      </c>
      <c r="G1176">
        <v>44665</v>
      </c>
      <c r="H1176" t="s">
        <v>16</v>
      </c>
      <c r="I1176" t="s">
        <v>12</v>
      </c>
      <c r="J1176" t="s">
        <v>57</v>
      </c>
      <c r="K1176">
        <v>22.21</v>
      </c>
      <c r="L1176">
        <v>100</v>
      </c>
      <c r="M1176" t="s">
        <v>14</v>
      </c>
      <c r="N1176">
        <v>80</v>
      </c>
      <c r="O1176" t="s">
        <v>14</v>
      </c>
      <c r="P1176">
        <v>1</v>
      </c>
      <c r="Q1176" s="1">
        <v>0.44999999999999996</v>
      </c>
      <c r="R1176" s="1">
        <v>0.30000000000000004</v>
      </c>
      <c r="S1176" s="1">
        <v>0.375</v>
      </c>
      <c r="T1176" s="1">
        <v>0.30000000000000004</v>
      </c>
    </row>
    <row r="1177" spans="1:20" x14ac:dyDescent="0.35">
      <c r="A1177" t="s">
        <v>1197</v>
      </c>
      <c r="B1177" t="s">
        <v>10</v>
      </c>
      <c r="C1177" t="s">
        <v>56</v>
      </c>
      <c r="D1177" t="s">
        <v>3611</v>
      </c>
      <c r="E1177" t="s">
        <v>3618</v>
      </c>
      <c r="F1177">
        <v>44662</v>
      </c>
      <c r="G1177">
        <v>44665</v>
      </c>
      <c r="H1177" t="s">
        <v>16</v>
      </c>
      <c r="I1177" t="s">
        <v>12</v>
      </c>
      <c r="J1177" t="s">
        <v>57</v>
      </c>
      <c r="K1177">
        <v>22.559000000000001</v>
      </c>
      <c r="L1177">
        <v>100</v>
      </c>
      <c r="M1177" t="s">
        <v>14</v>
      </c>
      <c r="N1177">
        <v>80</v>
      </c>
      <c r="O1177" t="s">
        <v>14</v>
      </c>
      <c r="P1177">
        <v>1</v>
      </c>
      <c r="Q1177" s="1">
        <v>0.44999999999999996</v>
      </c>
      <c r="R1177" s="1">
        <v>0.30000000000000004</v>
      </c>
      <c r="S1177" s="1">
        <v>0.375</v>
      </c>
      <c r="T1177" s="1">
        <v>0.30000000000000004</v>
      </c>
    </row>
    <row r="1178" spans="1:20" x14ac:dyDescent="0.35">
      <c r="A1178" t="s">
        <v>1198</v>
      </c>
      <c r="B1178" t="s">
        <v>10</v>
      </c>
      <c r="C1178" t="s">
        <v>56</v>
      </c>
      <c r="D1178" t="s">
        <v>3615</v>
      </c>
      <c r="E1178" t="s">
        <v>3612</v>
      </c>
      <c r="F1178">
        <v>44663</v>
      </c>
      <c r="G1178">
        <v>44665</v>
      </c>
      <c r="H1178" t="s">
        <v>16</v>
      </c>
      <c r="J1178" t="s">
        <v>57</v>
      </c>
      <c r="K1178">
        <v>25.053999999999998</v>
      </c>
      <c r="L1178">
        <v>100</v>
      </c>
      <c r="M1178" t="s">
        <v>14</v>
      </c>
      <c r="N1178">
        <v>80</v>
      </c>
      <c r="O1178" t="s">
        <v>14</v>
      </c>
      <c r="P1178">
        <v>1</v>
      </c>
      <c r="Q1178" s="1">
        <v>0.3</v>
      </c>
      <c r="R1178" s="1">
        <v>0.2</v>
      </c>
      <c r="S1178" s="1">
        <v>0.25</v>
      </c>
      <c r="T1178" s="1">
        <v>0.2</v>
      </c>
    </row>
    <row r="1179" spans="1:20" x14ac:dyDescent="0.35">
      <c r="A1179" t="s">
        <v>1199</v>
      </c>
      <c r="B1179" t="s">
        <v>10</v>
      </c>
      <c r="C1179" t="s">
        <v>56</v>
      </c>
      <c r="D1179" t="s">
        <v>3616</v>
      </c>
      <c r="E1179" t="s">
        <v>3617</v>
      </c>
      <c r="F1179">
        <v>44663</v>
      </c>
      <c r="G1179">
        <v>44665</v>
      </c>
      <c r="H1179" t="s">
        <v>16</v>
      </c>
      <c r="J1179" t="s">
        <v>57</v>
      </c>
      <c r="K1179">
        <v>25.074000000000002</v>
      </c>
      <c r="L1179">
        <v>100</v>
      </c>
      <c r="M1179" t="s">
        <v>14</v>
      </c>
      <c r="N1179">
        <v>80</v>
      </c>
      <c r="O1179" t="s">
        <v>14</v>
      </c>
      <c r="P1179">
        <v>1</v>
      </c>
      <c r="Q1179" s="1">
        <v>0.3</v>
      </c>
      <c r="R1179" s="1">
        <v>0.2</v>
      </c>
      <c r="S1179" s="1">
        <v>0.25</v>
      </c>
      <c r="T1179" s="1">
        <v>0.2</v>
      </c>
    </row>
    <row r="1180" spans="1:20" x14ac:dyDescent="0.35">
      <c r="A1180" t="s">
        <v>1200</v>
      </c>
      <c r="B1180" t="s">
        <v>10</v>
      </c>
      <c r="C1180" t="s">
        <v>56</v>
      </c>
      <c r="D1180" t="s">
        <v>3620</v>
      </c>
      <c r="E1180" t="s">
        <v>3618</v>
      </c>
      <c r="F1180">
        <v>44663</v>
      </c>
      <c r="G1180">
        <v>44665</v>
      </c>
      <c r="H1180" t="s">
        <v>16</v>
      </c>
      <c r="J1180" t="s">
        <v>57</v>
      </c>
      <c r="K1180">
        <v>24.960999999999999</v>
      </c>
      <c r="L1180">
        <v>100</v>
      </c>
      <c r="M1180" t="s">
        <v>14</v>
      </c>
      <c r="N1180">
        <v>80</v>
      </c>
      <c r="O1180" t="s">
        <v>14</v>
      </c>
      <c r="P1180">
        <v>1</v>
      </c>
      <c r="Q1180" s="1">
        <v>0.3</v>
      </c>
      <c r="R1180" s="1">
        <v>0.2</v>
      </c>
      <c r="S1180" s="1">
        <v>0.25</v>
      </c>
      <c r="T1180" s="1">
        <v>0.2</v>
      </c>
    </row>
    <row r="1181" spans="1:20" x14ac:dyDescent="0.35">
      <c r="A1181" t="s">
        <v>1201</v>
      </c>
      <c r="B1181" t="s">
        <v>10</v>
      </c>
      <c r="C1181" t="s">
        <v>56</v>
      </c>
      <c r="D1181" t="s">
        <v>3611</v>
      </c>
      <c r="E1181" t="s">
        <v>3614</v>
      </c>
      <c r="F1181">
        <v>44662</v>
      </c>
      <c r="G1181">
        <v>44665</v>
      </c>
      <c r="H1181" t="s">
        <v>16</v>
      </c>
      <c r="J1181" t="s">
        <v>57</v>
      </c>
      <c r="K1181">
        <v>25.033000000000001</v>
      </c>
      <c r="L1181">
        <v>100</v>
      </c>
      <c r="M1181" t="s">
        <v>14</v>
      </c>
      <c r="N1181">
        <v>80</v>
      </c>
      <c r="O1181" t="s">
        <v>14</v>
      </c>
      <c r="P1181">
        <v>1</v>
      </c>
      <c r="Q1181" s="1">
        <v>0.44999999999999996</v>
      </c>
      <c r="R1181" s="1">
        <v>0.30000000000000004</v>
      </c>
      <c r="S1181" s="1">
        <v>0.375</v>
      </c>
      <c r="T1181" s="1">
        <v>0.30000000000000004</v>
      </c>
    </row>
    <row r="1182" spans="1:20" x14ac:dyDescent="0.35">
      <c r="A1182" t="s">
        <v>1202</v>
      </c>
      <c r="B1182" t="s">
        <v>10</v>
      </c>
      <c r="C1182" t="s">
        <v>56</v>
      </c>
      <c r="D1182" t="s">
        <v>3615</v>
      </c>
      <c r="E1182" t="s">
        <v>3618</v>
      </c>
      <c r="F1182">
        <v>44662</v>
      </c>
      <c r="G1182">
        <v>44665</v>
      </c>
      <c r="H1182" t="s">
        <v>16</v>
      </c>
      <c r="J1182" t="s">
        <v>57</v>
      </c>
      <c r="K1182">
        <v>25.085999999999999</v>
      </c>
      <c r="L1182">
        <v>100</v>
      </c>
      <c r="M1182" t="s">
        <v>14</v>
      </c>
      <c r="N1182">
        <v>80</v>
      </c>
      <c r="O1182" t="s">
        <v>14</v>
      </c>
      <c r="P1182">
        <v>1</v>
      </c>
      <c r="Q1182" s="1">
        <v>0.44999999999999996</v>
      </c>
      <c r="R1182" s="1">
        <v>0.30000000000000004</v>
      </c>
      <c r="S1182" s="1">
        <v>0.375</v>
      </c>
      <c r="T1182" s="1">
        <v>0.30000000000000004</v>
      </c>
    </row>
    <row r="1183" spans="1:20" x14ac:dyDescent="0.35">
      <c r="A1183" t="s">
        <v>1203</v>
      </c>
      <c r="B1183" t="s">
        <v>10</v>
      </c>
      <c r="C1183" t="s">
        <v>56</v>
      </c>
      <c r="D1183" t="s">
        <v>3615</v>
      </c>
      <c r="E1183" t="s">
        <v>3614</v>
      </c>
      <c r="F1183">
        <v>44662</v>
      </c>
      <c r="G1183">
        <v>44665</v>
      </c>
      <c r="H1183" t="s">
        <v>16</v>
      </c>
      <c r="J1183" t="s">
        <v>57</v>
      </c>
      <c r="K1183">
        <v>25.044</v>
      </c>
      <c r="L1183">
        <v>100</v>
      </c>
      <c r="M1183" t="s">
        <v>14</v>
      </c>
      <c r="N1183">
        <v>80</v>
      </c>
      <c r="O1183" t="s">
        <v>14</v>
      </c>
      <c r="P1183">
        <v>1</v>
      </c>
      <c r="Q1183" s="1">
        <v>0.44999999999999996</v>
      </c>
      <c r="R1183" s="1">
        <v>0.30000000000000004</v>
      </c>
      <c r="S1183" s="1">
        <v>0.375</v>
      </c>
      <c r="T1183" s="1">
        <v>0.30000000000000004</v>
      </c>
    </row>
    <row r="1184" spans="1:20" x14ac:dyDescent="0.35">
      <c r="A1184" t="s">
        <v>1204</v>
      </c>
      <c r="B1184" t="s">
        <v>10</v>
      </c>
      <c r="C1184" t="s">
        <v>56</v>
      </c>
      <c r="D1184" t="s">
        <v>3620</v>
      </c>
      <c r="E1184" t="s">
        <v>3612</v>
      </c>
      <c r="F1184">
        <v>44662</v>
      </c>
      <c r="G1184">
        <v>44665</v>
      </c>
      <c r="H1184" t="s">
        <v>16</v>
      </c>
      <c r="J1184" t="s">
        <v>57</v>
      </c>
      <c r="K1184">
        <v>25.100999999999999</v>
      </c>
      <c r="L1184">
        <v>100</v>
      </c>
      <c r="M1184" t="s">
        <v>14</v>
      </c>
      <c r="N1184">
        <v>80</v>
      </c>
      <c r="O1184" t="s">
        <v>14</v>
      </c>
      <c r="P1184">
        <v>1</v>
      </c>
      <c r="Q1184" s="1">
        <v>0.44999999999999996</v>
      </c>
      <c r="R1184" s="1">
        <v>0.30000000000000004</v>
      </c>
      <c r="S1184" s="1">
        <v>0.375</v>
      </c>
      <c r="T1184" s="1">
        <v>0.30000000000000004</v>
      </c>
    </row>
    <row r="1185" spans="1:20" x14ac:dyDescent="0.35">
      <c r="A1185" t="s">
        <v>1205</v>
      </c>
      <c r="B1185" t="s">
        <v>10</v>
      </c>
      <c r="C1185" t="s">
        <v>56</v>
      </c>
      <c r="D1185" t="s">
        <v>3615</v>
      </c>
      <c r="E1185" t="s">
        <v>3617</v>
      </c>
      <c r="F1185">
        <v>44662</v>
      </c>
      <c r="G1185">
        <v>44665</v>
      </c>
      <c r="H1185" t="s">
        <v>16</v>
      </c>
      <c r="J1185" t="s">
        <v>57</v>
      </c>
      <c r="K1185">
        <v>24.812000000000001</v>
      </c>
      <c r="L1185">
        <v>100</v>
      </c>
      <c r="M1185" t="s">
        <v>14</v>
      </c>
      <c r="N1185">
        <v>80</v>
      </c>
      <c r="O1185" t="s">
        <v>14</v>
      </c>
      <c r="P1185">
        <v>1</v>
      </c>
      <c r="Q1185" s="1">
        <v>0.44999999999999996</v>
      </c>
      <c r="R1185" s="1">
        <v>0.30000000000000004</v>
      </c>
      <c r="S1185" s="1">
        <v>0.375</v>
      </c>
      <c r="T1185" s="1">
        <v>0.30000000000000004</v>
      </c>
    </row>
    <row r="1186" spans="1:20" x14ac:dyDescent="0.35">
      <c r="A1186" t="s">
        <v>1206</v>
      </c>
      <c r="B1186" t="s">
        <v>10</v>
      </c>
      <c r="C1186" t="s">
        <v>56</v>
      </c>
      <c r="D1186" t="s">
        <v>3619</v>
      </c>
      <c r="E1186" t="s">
        <v>3613</v>
      </c>
      <c r="F1186">
        <v>44662</v>
      </c>
      <c r="G1186">
        <v>44665</v>
      </c>
      <c r="H1186" t="s">
        <v>16</v>
      </c>
      <c r="J1186" t="s">
        <v>57</v>
      </c>
      <c r="K1186">
        <v>25.027000000000001</v>
      </c>
      <c r="L1186">
        <v>100</v>
      </c>
      <c r="M1186" t="s">
        <v>14</v>
      </c>
      <c r="N1186">
        <v>80</v>
      </c>
      <c r="O1186" t="s">
        <v>14</v>
      </c>
      <c r="P1186">
        <v>1</v>
      </c>
      <c r="Q1186" s="1">
        <v>0.44999999999999996</v>
      </c>
      <c r="R1186" s="1">
        <v>0.30000000000000004</v>
      </c>
      <c r="S1186" s="1">
        <v>0.375</v>
      </c>
      <c r="T1186" s="1">
        <v>0.30000000000000004</v>
      </c>
    </row>
    <row r="1187" spans="1:20" x14ac:dyDescent="0.35">
      <c r="A1187" t="s">
        <v>1207</v>
      </c>
      <c r="B1187" t="s">
        <v>10</v>
      </c>
      <c r="C1187" t="s">
        <v>56</v>
      </c>
      <c r="D1187" t="s">
        <v>3619</v>
      </c>
      <c r="E1187" t="s">
        <v>3617</v>
      </c>
      <c r="F1187">
        <v>44662</v>
      </c>
      <c r="G1187">
        <v>44665</v>
      </c>
      <c r="H1187" t="s">
        <v>16</v>
      </c>
      <c r="J1187" t="s">
        <v>57</v>
      </c>
      <c r="K1187">
        <v>25.076000000000001</v>
      </c>
      <c r="L1187">
        <v>100</v>
      </c>
      <c r="M1187" t="s">
        <v>14</v>
      </c>
      <c r="N1187">
        <v>80</v>
      </c>
      <c r="O1187" t="s">
        <v>14</v>
      </c>
      <c r="P1187">
        <v>1</v>
      </c>
      <c r="Q1187" s="1">
        <v>0.44999999999999996</v>
      </c>
      <c r="R1187" s="1">
        <v>0.30000000000000004</v>
      </c>
      <c r="S1187" s="1">
        <v>0.375</v>
      </c>
      <c r="T1187" s="1">
        <v>0.30000000000000004</v>
      </c>
    </row>
    <row r="1188" spans="1:20" x14ac:dyDescent="0.35">
      <c r="A1188" t="s">
        <v>1208</v>
      </c>
      <c r="B1188" t="s">
        <v>10</v>
      </c>
      <c r="C1188" t="s">
        <v>56</v>
      </c>
      <c r="D1188" t="s">
        <v>3619</v>
      </c>
      <c r="E1188" t="s">
        <v>3613</v>
      </c>
      <c r="F1188">
        <v>44662</v>
      </c>
      <c r="G1188">
        <v>44665</v>
      </c>
      <c r="H1188" t="s">
        <v>16</v>
      </c>
      <c r="J1188" t="s">
        <v>57</v>
      </c>
      <c r="K1188">
        <v>25.123000000000001</v>
      </c>
      <c r="L1188">
        <v>100</v>
      </c>
      <c r="M1188" t="s">
        <v>14</v>
      </c>
      <c r="N1188">
        <v>80</v>
      </c>
      <c r="O1188" t="s">
        <v>14</v>
      </c>
      <c r="P1188">
        <v>1</v>
      </c>
      <c r="Q1188" s="1">
        <v>0.44999999999999996</v>
      </c>
      <c r="R1188" s="1">
        <v>0.30000000000000004</v>
      </c>
      <c r="S1188" s="1">
        <v>0.375</v>
      </c>
      <c r="T1188" s="1">
        <v>0.30000000000000004</v>
      </c>
    </row>
    <row r="1189" spans="1:20" x14ac:dyDescent="0.35">
      <c r="A1189" t="s">
        <v>1209</v>
      </c>
      <c r="B1189" t="s">
        <v>10</v>
      </c>
      <c r="C1189" t="s">
        <v>56</v>
      </c>
      <c r="D1189" t="s">
        <v>3616</v>
      </c>
      <c r="E1189" t="s">
        <v>3613</v>
      </c>
      <c r="F1189">
        <v>44662</v>
      </c>
      <c r="G1189">
        <v>44665</v>
      </c>
      <c r="H1189" t="s">
        <v>16</v>
      </c>
      <c r="J1189" t="s">
        <v>57</v>
      </c>
      <c r="K1189">
        <v>25.143000000000001</v>
      </c>
      <c r="L1189">
        <v>100</v>
      </c>
      <c r="M1189" t="s">
        <v>14</v>
      </c>
      <c r="N1189">
        <v>80</v>
      </c>
      <c r="O1189" t="s">
        <v>14</v>
      </c>
      <c r="P1189">
        <v>1</v>
      </c>
      <c r="Q1189" s="1">
        <v>0.44999999999999996</v>
      </c>
      <c r="R1189" s="1">
        <v>0.30000000000000004</v>
      </c>
      <c r="S1189" s="1">
        <v>0.375</v>
      </c>
      <c r="T1189" s="1">
        <v>0.30000000000000004</v>
      </c>
    </row>
    <row r="1190" spans="1:20" x14ac:dyDescent="0.35">
      <c r="A1190" t="s">
        <v>1210</v>
      </c>
      <c r="B1190" t="s">
        <v>10</v>
      </c>
      <c r="C1190" t="s">
        <v>56</v>
      </c>
      <c r="D1190" t="s">
        <v>3615</v>
      </c>
      <c r="E1190" t="s">
        <v>3614</v>
      </c>
      <c r="F1190">
        <v>44663</v>
      </c>
      <c r="G1190">
        <v>44665</v>
      </c>
      <c r="H1190" t="s">
        <v>16</v>
      </c>
      <c r="J1190" t="s">
        <v>57</v>
      </c>
      <c r="K1190">
        <v>25.131</v>
      </c>
      <c r="L1190">
        <v>100</v>
      </c>
      <c r="M1190" t="s">
        <v>14</v>
      </c>
      <c r="N1190">
        <v>80</v>
      </c>
      <c r="O1190" t="s">
        <v>14</v>
      </c>
      <c r="P1190">
        <v>1</v>
      </c>
      <c r="Q1190" s="1">
        <v>0.3</v>
      </c>
      <c r="R1190" s="1">
        <v>0.2</v>
      </c>
      <c r="S1190" s="1">
        <v>0.25</v>
      </c>
      <c r="T1190" s="1">
        <v>0.2</v>
      </c>
    </row>
    <row r="1191" spans="1:20" x14ac:dyDescent="0.35">
      <c r="A1191" t="s">
        <v>1211</v>
      </c>
      <c r="B1191" t="s">
        <v>10</v>
      </c>
      <c r="C1191" t="s">
        <v>56</v>
      </c>
      <c r="D1191" t="s">
        <v>3616</v>
      </c>
      <c r="E1191" t="s">
        <v>3614</v>
      </c>
      <c r="F1191">
        <v>44662</v>
      </c>
      <c r="G1191">
        <v>44665</v>
      </c>
      <c r="H1191" t="s">
        <v>16</v>
      </c>
      <c r="J1191" t="s">
        <v>57</v>
      </c>
      <c r="K1191">
        <v>25.033999999999999</v>
      </c>
      <c r="L1191">
        <v>100</v>
      </c>
      <c r="M1191" t="s">
        <v>14</v>
      </c>
      <c r="N1191">
        <v>80</v>
      </c>
      <c r="O1191" t="s">
        <v>14</v>
      </c>
      <c r="P1191">
        <v>1</v>
      </c>
      <c r="Q1191" s="1">
        <v>0.44999999999999996</v>
      </c>
      <c r="R1191" s="1">
        <v>0.30000000000000004</v>
      </c>
      <c r="S1191" s="1">
        <v>0.375</v>
      </c>
      <c r="T1191" s="1">
        <v>0.30000000000000004</v>
      </c>
    </row>
    <row r="1192" spans="1:20" x14ac:dyDescent="0.35">
      <c r="A1192" t="s">
        <v>1212</v>
      </c>
      <c r="B1192" t="s">
        <v>10</v>
      </c>
      <c r="C1192" t="s">
        <v>56</v>
      </c>
      <c r="D1192" t="s">
        <v>3619</v>
      </c>
      <c r="E1192" t="s">
        <v>3617</v>
      </c>
      <c r="F1192">
        <v>44663</v>
      </c>
      <c r="G1192">
        <v>44665</v>
      </c>
      <c r="H1192" t="s">
        <v>16</v>
      </c>
      <c r="J1192" t="s">
        <v>57</v>
      </c>
      <c r="K1192">
        <v>24.725000000000001</v>
      </c>
      <c r="L1192">
        <v>100</v>
      </c>
      <c r="M1192" t="s">
        <v>14</v>
      </c>
      <c r="N1192">
        <v>80</v>
      </c>
      <c r="O1192" t="s">
        <v>14</v>
      </c>
      <c r="P1192">
        <v>1</v>
      </c>
      <c r="Q1192" s="1">
        <v>0.3</v>
      </c>
      <c r="R1192" s="1">
        <v>0.2</v>
      </c>
      <c r="S1192" s="1">
        <v>0.25</v>
      </c>
      <c r="T1192" s="1">
        <v>0.2</v>
      </c>
    </row>
    <row r="1193" spans="1:20" x14ac:dyDescent="0.35">
      <c r="A1193" t="s">
        <v>1213</v>
      </c>
      <c r="B1193" t="s">
        <v>10</v>
      </c>
      <c r="C1193" t="s">
        <v>56</v>
      </c>
      <c r="D1193" t="s">
        <v>3620</v>
      </c>
      <c r="E1193" t="s">
        <v>3617</v>
      </c>
      <c r="F1193">
        <v>44662</v>
      </c>
      <c r="G1193">
        <v>44665</v>
      </c>
      <c r="H1193" t="s">
        <v>16</v>
      </c>
      <c r="J1193" t="s">
        <v>57</v>
      </c>
      <c r="K1193">
        <v>24.974</v>
      </c>
      <c r="L1193">
        <v>100</v>
      </c>
      <c r="M1193" t="s">
        <v>14</v>
      </c>
      <c r="N1193">
        <v>80</v>
      </c>
      <c r="O1193" t="s">
        <v>14</v>
      </c>
      <c r="P1193">
        <v>1</v>
      </c>
      <c r="Q1193" s="1">
        <v>0.44999999999999996</v>
      </c>
      <c r="R1193" s="1">
        <v>0.30000000000000004</v>
      </c>
      <c r="S1193" s="1">
        <v>0.375</v>
      </c>
      <c r="T1193" s="1">
        <v>0.30000000000000004</v>
      </c>
    </row>
    <row r="1194" spans="1:20" x14ac:dyDescent="0.35">
      <c r="A1194" t="s">
        <v>1214</v>
      </c>
      <c r="B1194" t="s">
        <v>10</v>
      </c>
      <c r="C1194" t="s">
        <v>56</v>
      </c>
      <c r="D1194" t="s">
        <v>3616</v>
      </c>
      <c r="E1194" t="s">
        <v>3614</v>
      </c>
      <c r="F1194">
        <v>44662</v>
      </c>
      <c r="G1194">
        <v>44665</v>
      </c>
      <c r="H1194" t="s">
        <v>16</v>
      </c>
      <c r="J1194" t="s">
        <v>57</v>
      </c>
      <c r="K1194">
        <v>22.314</v>
      </c>
      <c r="L1194">
        <v>100</v>
      </c>
      <c r="M1194" t="s">
        <v>14</v>
      </c>
      <c r="N1194">
        <v>80</v>
      </c>
      <c r="O1194" t="s">
        <v>14</v>
      </c>
      <c r="P1194">
        <v>1</v>
      </c>
      <c r="Q1194" s="1">
        <v>0.44999999999999996</v>
      </c>
      <c r="R1194" s="1">
        <v>0.30000000000000004</v>
      </c>
      <c r="S1194" s="1">
        <v>0.375</v>
      </c>
      <c r="T1194" s="1">
        <v>0.30000000000000004</v>
      </c>
    </row>
    <row r="1195" spans="1:20" x14ac:dyDescent="0.35">
      <c r="A1195" t="s">
        <v>1215</v>
      </c>
      <c r="B1195" t="s">
        <v>10</v>
      </c>
      <c r="C1195" t="s">
        <v>56</v>
      </c>
      <c r="D1195" t="s">
        <v>3615</v>
      </c>
      <c r="E1195" t="s">
        <v>3613</v>
      </c>
      <c r="F1195">
        <v>44662</v>
      </c>
      <c r="G1195">
        <v>44665</v>
      </c>
      <c r="H1195" t="s">
        <v>16</v>
      </c>
      <c r="J1195" t="s">
        <v>57</v>
      </c>
      <c r="K1195">
        <v>22.343</v>
      </c>
      <c r="L1195">
        <v>100</v>
      </c>
      <c r="M1195" t="s">
        <v>14</v>
      </c>
      <c r="N1195">
        <v>80</v>
      </c>
      <c r="O1195" t="s">
        <v>14</v>
      </c>
      <c r="P1195">
        <v>1</v>
      </c>
      <c r="Q1195" s="1">
        <v>0.44999999999999996</v>
      </c>
      <c r="R1195" s="1">
        <v>0.30000000000000004</v>
      </c>
      <c r="S1195" s="1">
        <v>0.375</v>
      </c>
      <c r="T1195" s="1">
        <v>0.30000000000000004</v>
      </c>
    </row>
    <row r="1196" spans="1:20" x14ac:dyDescent="0.35">
      <c r="A1196" t="s">
        <v>1216</v>
      </c>
      <c r="B1196" t="s">
        <v>10</v>
      </c>
      <c r="C1196" t="s">
        <v>56</v>
      </c>
      <c r="D1196" t="s">
        <v>3616</v>
      </c>
      <c r="E1196" t="s">
        <v>3612</v>
      </c>
      <c r="F1196">
        <v>44662</v>
      </c>
      <c r="G1196">
        <v>44665</v>
      </c>
      <c r="H1196" t="s">
        <v>16</v>
      </c>
      <c r="J1196" t="s">
        <v>57</v>
      </c>
      <c r="K1196">
        <v>22.21</v>
      </c>
      <c r="L1196">
        <v>100</v>
      </c>
      <c r="M1196" t="s">
        <v>14</v>
      </c>
      <c r="N1196">
        <v>80</v>
      </c>
      <c r="O1196" t="s">
        <v>14</v>
      </c>
      <c r="P1196">
        <v>1</v>
      </c>
      <c r="Q1196" s="1">
        <v>0.44999999999999996</v>
      </c>
      <c r="R1196" s="1">
        <v>0.30000000000000004</v>
      </c>
      <c r="S1196" s="1">
        <v>0.375</v>
      </c>
      <c r="T1196" s="1">
        <v>0.30000000000000004</v>
      </c>
    </row>
    <row r="1197" spans="1:20" x14ac:dyDescent="0.35">
      <c r="A1197" t="s">
        <v>1217</v>
      </c>
      <c r="B1197" t="s">
        <v>10</v>
      </c>
      <c r="C1197" t="s">
        <v>56</v>
      </c>
      <c r="D1197" t="s">
        <v>3620</v>
      </c>
      <c r="E1197" t="s">
        <v>3612</v>
      </c>
      <c r="F1197">
        <v>44662</v>
      </c>
      <c r="G1197">
        <v>44665</v>
      </c>
      <c r="H1197" t="s">
        <v>16</v>
      </c>
      <c r="J1197" t="s">
        <v>57</v>
      </c>
      <c r="K1197">
        <v>22.559000000000001</v>
      </c>
      <c r="L1197">
        <v>100</v>
      </c>
      <c r="M1197" t="s">
        <v>14</v>
      </c>
      <c r="N1197">
        <v>80</v>
      </c>
      <c r="O1197" t="s">
        <v>14</v>
      </c>
      <c r="P1197">
        <v>1</v>
      </c>
      <c r="Q1197" s="1">
        <v>0.44999999999999996</v>
      </c>
      <c r="R1197" s="1">
        <v>0.30000000000000004</v>
      </c>
      <c r="S1197" s="1">
        <v>0.375</v>
      </c>
      <c r="T1197" s="1">
        <v>0.30000000000000004</v>
      </c>
    </row>
    <row r="1198" spans="1:20" hidden="1" x14ac:dyDescent="0.35">
      <c r="A1198" t="s">
        <v>1218</v>
      </c>
      <c r="B1198" t="s">
        <v>10</v>
      </c>
      <c r="C1198" t="s">
        <v>68</v>
      </c>
      <c r="D1198" t="s">
        <v>3616</v>
      </c>
      <c r="E1198" t="s">
        <v>3614</v>
      </c>
      <c r="F1198">
        <v>44670</v>
      </c>
      <c r="G1198">
        <v>44687</v>
      </c>
      <c r="J1198" t="s">
        <v>69</v>
      </c>
      <c r="K1198">
        <v>30.120799999999999</v>
      </c>
      <c r="L1198">
        <v>20</v>
      </c>
      <c r="M1198" t="s">
        <v>14</v>
      </c>
      <c r="N1198">
        <v>10</v>
      </c>
      <c r="O1198" t="s">
        <v>14</v>
      </c>
      <c r="P1198">
        <v>1</v>
      </c>
      <c r="Q1198" s="1">
        <v>2.5499999999999998</v>
      </c>
      <c r="R1198" s="1">
        <v>1.7000000000000002</v>
      </c>
      <c r="S1198" s="1">
        <v>2.125</v>
      </c>
      <c r="T1198" s="1">
        <v>1.7000000000000002</v>
      </c>
    </row>
    <row r="1199" spans="1:20" hidden="1" x14ac:dyDescent="0.35">
      <c r="A1199" t="s">
        <v>1219</v>
      </c>
      <c r="B1199" t="s">
        <v>10</v>
      </c>
      <c r="C1199" t="s">
        <v>68</v>
      </c>
      <c r="D1199" t="s">
        <v>3611</v>
      </c>
      <c r="E1199" t="s">
        <v>3612</v>
      </c>
      <c r="F1199">
        <v>44670</v>
      </c>
      <c r="G1199">
        <v>44688</v>
      </c>
      <c r="J1199" t="s">
        <v>69</v>
      </c>
      <c r="K1199">
        <v>28.071200000000001</v>
      </c>
      <c r="L1199">
        <v>20</v>
      </c>
      <c r="M1199" t="s">
        <v>14</v>
      </c>
      <c r="N1199">
        <v>10</v>
      </c>
      <c r="O1199" t="s">
        <v>14</v>
      </c>
      <c r="P1199">
        <v>1</v>
      </c>
      <c r="Q1199" s="1">
        <v>2.6999999999999997</v>
      </c>
      <c r="R1199" s="1">
        <v>1.8</v>
      </c>
      <c r="S1199" s="1">
        <v>2.25</v>
      </c>
      <c r="T1199" s="1">
        <v>1.8</v>
      </c>
    </row>
    <row r="1200" spans="1:20" hidden="1" x14ac:dyDescent="0.35">
      <c r="A1200" t="s">
        <v>1220</v>
      </c>
      <c r="B1200" t="s">
        <v>10</v>
      </c>
      <c r="C1200" t="s">
        <v>68</v>
      </c>
      <c r="D1200" t="s">
        <v>3616</v>
      </c>
      <c r="E1200" t="s">
        <v>3612</v>
      </c>
      <c r="F1200">
        <v>44671</v>
      </c>
      <c r="G1200">
        <v>44690</v>
      </c>
      <c r="J1200" t="s">
        <v>69</v>
      </c>
      <c r="K1200">
        <v>30.020199999999999</v>
      </c>
      <c r="L1200">
        <v>20</v>
      </c>
      <c r="M1200" t="s">
        <v>14</v>
      </c>
      <c r="N1200">
        <v>10</v>
      </c>
      <c r="O1200" t="s">
        <v>14</v>
      </c>
      <c r="P1200">
        <v>1</v>
      </c>
      <c r="Q1200" s="1">
        <v>2.85</v>
      </c>
      <c r="R1200" s="1">
        <v>1.9000000000000001</v>
      </c>
      <c r="S1200" s="1">
        <v>2.375</v>
      </c>
      <c r="T1200" s="1">
        <v>1.9000000000000001</v>
      </c>
    </row>
    <row r="1201" spans="1:20" hidden="1" x14ac:dyDescent="0.35">
      <c r="A1201" t="s">
        <v>1221</v>
      </c>
      <c r="B1201" t="s">
        <v>10</v>
      </c>
      <c r="C1201" t="s">
        <v>68</v>
      </c>
      <c r="D1201" t="s">
        <v>3620</v>
      </c>
      <c r="E1201" t="s">
        <v>3612</v>
      </c>
      <c r="F1201">
        <v>44676</v>
      </c>
      <c r="G1201">
        <v>44694</v>
      </c>
      <c r="J1201" t="s">
        <v>69</v>
      </c>
      <c r="K1201">
        <v>30.048100000000002</v>
      </c>
      <c r="L1201">
        <v>20</v>
      </c>
      <c r="M1201" t="s">
        <v>14</v>
      </c>
      <c r="N1201">
        <v>10</v>
      </c>
      <c r="O1201" t="s">
        <v>14</v>
      </c>
      <c r="P1201">
        <v>1</v>
      </c>
      <c r="Q1201" s="1">
        <v>2.6999999999999997</v>
      </c>
      <c r="R1201" s="1">
        <v>1.8</v>
      </c>
      <c r="S1201" s="1">
        <v>2.25</v>
      </c>
      <c r="T1201" s="1">
        <v>1.8</v>
      </c>
    </row>
    <row r="1202" spans="1:20" hidden="1" x14ac:dyDescent="0.35">
      <c r="A1202" t="s">
        <v>1222</v>
      </c>
      <c r="B1202" t="s">
        <v>10</v>
      </c>
      <c r="C1202" t="s">
        <v>68</v>
      </c>
      <c r="D1202" t="s">
        <v>3615</v>
      </c>
      <c r="E1202" t="s">
        <v>3618</v>
      </c>
      <c r="F1202">
        <v>44671</v>
      </c>
      <c r="G1202">
        <v>44687</v>
      </c>
      <c r="J1202" t="s">
        <v>69</v>
      </c>
      <c r="K1202">
        <v>30.099900000000002</v>
      </c>
      <c r="L1202">
        <v>20</v>
      </c>
      <c r="M1202" t="s">
        <v>14</v>
      </c>
      <c r="N1202">
        <v>10</v>
      </c>
      <c r="O1202" t="s">
        <v>14</v>
      </c>
      <c r="P1202">
        <v>1</v>
      </c>
      <c r="Q1202" s="1">
        <v>2.4</v>
      </c>
      <c r="R1202" s="1">
        <v>1.6</v>
      </c>
      <c r="S1202" s="1">
        <v>2</v>
      </c>
      <c r="T1202" s="1">
        <v>1.6</v>
      </c>
    </row>
    <row r="1203" spans="1:20" hidden="1" x14ac:dyDescent="0.35">
      <c r="A1203" t="s">
        <v>1223</v>
      </c>
      <c r="B1203" t="s">
        <v>10</v>
      </c>
      <c r="C1203" t="s">
        <v>68</v>
      </c>
      <c r="D1203" t="s">
        <v>3619</v>
      </c>
      <c r="E1203" t="s">
        <v>3612</v>
      </c>
      <c r="F1203">
        <v>44673</v>
      </c>
      <c r="G1203">
        <v>44693</v>
      </c>
      <c r="J1203" t="s">
        <v>69</v>
      </c>
      <c r="K1203">
        <v>30.183299999999999</v>
      </c>
      <c r="L1203">
        <v>20</v>
      </c>
      <c r="M1203" t="s">
        <v>14</v>
      </c>
      <c r="N1203">
        <v>10</v>
      </c>
      <c r="O1203" t="s">
        <v>14</v>
      </c>
      <c r="P1203">
        <v>1</v>
      </c>
      <c r="Q1203" s="1">
        <v>3</v>
      </c>
      <c r="R1203" s="1">
        <v>2</v>
      </c>
      <c r="S1203" s="1">
        <v>2.5</v>
      </c>
      <c r="T1203" s="1">
        <v>2</v>
      </c>
    </row>
    <row r="1204" spans="1:20" hidden="1" x14ac:dyDescent="0.35">
      <c r="A1204" t="s">
        <v>1224</v>
      </c>
      <c r="B1204" t="s">
        <v>10</v>
      </c>
      <c r="C1204" t="s">
        <v>68</v>
      </c>
      <c r="D1204" t="s">
        <v>3616</v>
      </c>
      <c r="E1204" t="s">
        <v>3614</v>
      </c>
      <c r="F1204">
        <v>44671</v>
      </c>
      <c r="G1204">
        <v>44690</v>
      </c>
      <c r="J1204" t="s">
        <v>69</v>
      </c>
      <c r="K1204">
        <v>28.152699999999999</v>
      </c>
      <c r="L1204">
        <v>20</v>
      </c>
      <c r="M1204" t="s">
        <v>14</v>
      </c>
      <c r="N1204">
        <v>10</v>
      </c>
      <c r="O1204" t="s">
        <v>14</v>
      </c>
      <c r="P1204">
        <v>1</v>
      </c>
      <c r="Q1204" s="1">
        <v>2.85</v>
      </c>
      <c r="R1204" s="1">
        <v>1.9000000000000001</v>
      </c>
      <c r="S1204" s="1">
        <v>2.375</v>
      </c>
      <c r="T1204" s="1">
        <v>1.9000000000000001</v>
      </c>
    </row>
    <row r="1205" spans="1:20" hidden="1" x14ac:dyDescent="0.35">
      <c r="A1205" t="s">
        <v>1225</v>
      </c>
      <c r="B1205" t="s">
        <v>10</v>
      </c>
      <c r="C1205" t="s">
        <v>68</v>
      </c>
      <c r="D1205" t="s">
        <v>3616</v>
      </c>
      <c r="E1205" t="s">
        <v>3618</v>
      </c>
      <c r="F1205">
        <v>44670</v>
      </c>
      <c r="G1205">
        <v>44687</v>
      </c>
      <c r="J1205" t="s">
        <v>69</v>
      </c>
      <c r="K1205">
        <v>30.071400000000001</v>
      </c>
      <c r="L1205">
        <v>20</v>
      </c>
      <c r="M1205" t="s">
        <v>14</v>
      </c>
      <c r="N1205">
        <v>10</v>
      </c>
      <c r="O1205" t="s">
        <v>14</v>
      </c>
      <c r="P1205">
        <v>1</v>
      </c>
      <c r="Q1205" s="1">
        <v>2.5499999999999998</v>
      </c>
      <c r="R1205" s="1">
        <v>1.7000000000000002</v>
      </c>
      <c r="S1205" s="1">
        <v>2.125</v>
      </c>
      <c r="T1205" s="1">
        <v>1.7000000000000002</v>
      </c>
    </row>
    <row r="1206" spans="1:20" hidden="1" x14ac:dyDescent="0.35">
      <c r="A1206" t="s">
        <v>1226</v>
      </c>
      <c r="B1206" t="s">
        <v>10</v>
      </c>
      <c r="C1206" t="s">
        <v>68</v>
      </c>
      <c r="D1206" t="s">
        <v>3611</v>
      </c>
      <c r="E1206" t="s">
        <v>3614</v>
      </c>
      <c r="F1206">
        <v>44676</v>
      </c>
      <c r="G1206">
        <v>44694</v>
      </c>
      <c r="J1206" t="s">
        <v>69</v>
      </c>
      <c r="K1206">
        <v>28.1435</v>
      </c>
      <c r="L1206">
        <v>20</v>
      </c>
      <c r="M1206" t="s">
        <v>14</v>
      </c>
      <c r="N1206">
        <v>10</v>
      </c>
      <c r="O1206" t="s">
        <v>14</v>
      </c>
      <c r="P1206">
        <v>1</v>
      </c>
      <c r="Q1206" s="1">
        <v>2.6999999999999997</v>
      </c>
      <c r="R1206" s="1">
        <v>1.8</v>
      </c>
      <c r="S1206" s="1">
        <v>2.25</v>
      </c>
      <c r="T1206" s="1">
        <v>1.8</v>
      </c>
    </row>
    <row r="1207" spans="1:20" hidden="1" x14ac:dyDescent="0.35">
      <c r="A1207" t="s">
        <v>1227</v>
      </c>
      <c r="B1207" t="s">
        <v>10</v>
      </c>
      <c r="C1207" t="s">
        <v>68</v>
      </c>
      <c r="D1207" t="s">
        <v>3616</v>
      </c>
      <c r="E1207" t="s">
        <v>3614</v>
      </c>
      <c r="F1207">
        <v>44690</v>
      </c>
      <c r="G1207">
        <v>44714</v>
      </c>
      <c r="I1207" t="s">
        <v>12</v>
      </c>
      <c r="J1207" t="s">
        <v>69</v>
      </c>
      <c r="K1207">
        <v>30.090299999999999</v>
      </c>
      <c r="L1207">
        <v>20</v>
      </c>
      <c r="M1207" t="s">
        <v>14</v>
      </c>
      <c r="N1207">
        <v>10</v>
      </c>
      <c r="O1207" t="s">
        <v>14</v>
      </c>
      <c r="P1207">
        <v>1</v>
      </c>
      <c r="Q1207" s="1">
        <v>3.5999999999999996</v>
      </c>
      <c r="R1207" s="1">
        <v>2.4000000000000004</v>
      </c>
      <c r="S1207" s="1">
        <v>3</v>
      </c>
      <c r="T1207" s="1">
        <v>2.4000000000000004</v>
      </c>
    </row>
    <row r="1208" spans="1:20" hidden="1" x14ac:dyDescent="0.35">
      <c r="A1208" t="s">
        <v>1228</v>
      </c>
      <c r="B1208" t="s">
        <v>10</v>
      </c>
      <c r="C1208" t="s">
        <v>68</v>
      </c>
      <c r="D1208" t="s">
        <v>3611</v>
      </c>
      <c r="E1208" t="s">
        <v>3613</v>
      </c>
      <c r="F1208">
        <v>44678</v>
      </c>
      <c r="G1208">
        <v>44695</v>
      </c>
      <c r="J1208" t="s">
        <v>69</v>
      </c>
      <c r="K1208">
        <v>30.142499999999998</v>
      </c>
      <c r="L1208">
        <v>20</v>
      </c>
      <c r="M1208" t="s">
        <v>14</v>
      </c>
      <c r="N1208">
        <v>10</v>
      </c>
      <c r="O1208" t="s">
        <v>14</v>
      </c>
      <c r="P1208">
        <v>1</v>
      </c>
      <c r="Q1208" s="1">
        <v>2.5499999999999998</v>
      </c>
      <c r="R1208" s="1">
        <v>1.7000000000000002</v>
      </c>
      <c r="S1208" s="1">
        <v>2.125</v>
      </c>
      <c r="T1208" s="1">
        <v>1.7000000000000002</v>
      </c>
    </row>
    <row r="1209" spans="1:20" hidden="1" x14ac:dyDescent="0.35">
      <c r="A1209" t="s">
        <v>1229</v>
      </c>
      <c r="B1209" t="s">
        <v>10</v>
      </c>
      <c r="C1209" t="s">
        <v>68</v>
      </c>
      <c r="D1209" t="s">
        <v>3620</v>
      </c>
      <c r="E1209" t="s">
        <v>3612</v>
      </c>
      <c r="F1209">
        <v>44684</v>
      </c>
      <c r="G1209">
        <v>44704</v>
      </c>
      <c r="J1209" t="s">
        <v>69</v>
      </c>
      <c r="K1209">
        <v>30.0443</v>
      </c>
      <c r="L1209">
        <v>20</v>
      </c>
      <c r="M1209" t="s">
        <v>14</v>
      </c>
      <c r="N1209">
        <v>10</v>
      </c>
      <c r="O1209" t="s">
        <v>14</v>
      </c>
      <c r="P1209">
        <v>1</v>
      </c>
      <c r="Q1209" s="1">
        <v>3</v>
      </c>
      <c r="R1209" s="1">
        <v>2</v>
      </c>
      <c r="S1209" s="1">
        <v>2.5</v>
      </c>
      <c r="T1209" s="1">
        <v>2</v>
      </c>
    </row>
    <row r="1210" spans="1:20" hidden="1" x14ac:dyDescent="0.35">
      <c r="A1210" t="s">
        <v>1230</v>
      </c>
      <c r="B1210" t="s">
        <v>10</v>
      </c>
      <c r="C1210" t="s">
        <v>68</v>
      </c>
      <c r="D1210" t="s">
        <v>3616</v>
      </c>
      <c r="E1210" t="s">
        <v>3612</v>
      </c>
      <c r="F1210">
        <v>44677</v>
      </c>
      <c r="G1210">
        <v>44697</v>
      </c>
      <c r="J1210" t="s">
        <v>69</v>
      </c>
      <c r="K1210">
        <v>30.064599999999999</v>
      </c>
      <c r="L1210">
        <v>20</v>
      </c>
      <c r="M1210" t="s">
        <v>14</v>
      </c>
      <c r="N1210">
        <v>10</v>
      </c>
      <c r="O1210" t="s">
        <v>14</v>
      </c>
      <c r="P1210">
        <v>1</v>
      </c>
      <c r="Q1210" s="1">
        <v>3</v>
      </c>
      <c r="R1210" s="1">
        <v>2</v>
      </c>
      <c r="S1210" s="1">
        <v>2.5</v>
      </c>
      <c r="T1210" s="1">
        <v>2</v>
      </c>
    </row>
    <row r="1211" spans="1:20" hidden="1" x14ac:dyDescent="0.35">
      <c r="A1211" t="s">
        <v>1231</v>
      </c>
      <c r="B1211" t="s">
        <v>10</v>
      </c>
      <c r="C1211" t="s">
        <v>68</v>
      </c>
      <c r="D1211" t="s">
        <v>3615</v>
      </c>
      <c r="E1211" t="s">
        <v>3612</v>
      </c>
      <c r="F1211">
        <v>44671</v>
      </c>
      <c r="G1211">
        <v>44687</v>
      </c>
      <c r="J1211" t="s">
        <v>69</v>
      </c>
      <c r="K1211">
        <v>28.166599999999999</v>
      </c>
      <c r="L1211">
        <v>20</v>
      </c>
      <c r="M1211" t="s">
        <v>14</v>
      </c>
      <c r="N1211">
        <v>10</v>
      </c>
      <c r="O1211" t="s">
        <v>14</v>
      </c>
      <c r="P1211">
        <v>1</v>
      </c>
      <c r="Q1211" s="1">
        <v>2.4</v>
      </c>
      <c r="R1211" s="1">
        <v>1.6</v>
      </c>
      <c r="S1211" s="1">
        <v>2</v>
      </c>
      <c r="T1211" s="1">
        <v>1.6</v>
      </c>
    </row>
    <row r="1212" spans="1:20" hidden="1" x14ac:dyDescent="0.35">
      <c r="A1212" t="s">
        <v>1232</v>
      </c>
      <c r="B1212" t="s">
        <v>10</v>
      </c>
      <c r="C1212" t="s">
        <v>68</v>
      </c>
      <c r="D1212" t="s">
        <v>3620</v>
      </c>
      <c r="E1212" t="s">
        <v>3614</v>
      </c>
      <c r="F1212">
        <v>44677</v>
      </c>
      <c r="G1212">
        <v>44698</v>
      </c>
      <c r="J1212" t="s">
        <v>69</v>
      </c>
      <c r="K1212">
        <v>30.1572</v>
      </c>
      <c r="L1212">
        <v>20</v>
      </c>
      <c r="M1212" t="s">
        <v>14</v>
      </c>
      <c r="N1212">
        <v>10</v>
      </c>
      <c r="O1212" t="s">
        <v>14</v>
      </c>
      <c r="P1212">
        <v>1</v>
      </c>
      <c r="Q1212" s="1">
        <v>3.15</v>
      </c>
      <c r="R1212" s="1">
        <v>2.1</v>
      </c>
      <c r="S1212" s="1">
        <v>2.625</v>
      </c>
      <c r="T1212" s="1">
        <v>2.1</v>
      </c>
    </row>
    <row r="1213" spans="1:20" hidden="1" x14ac:dyDescent="0.35">
      <c r="A1213" t="s">
        <v>1233</v>
      </c>
      <c r="B1213" t="s">
        <v>10</v>
      </c>
      <c r="C1213" t="s">
        <v>68</v>
      </c>
      <c r="D1213" t="s">
        <v>3615</v>
      </c>
      <c r="E1213" t="s">
        <v>3612</v>
      </c>
      <c r="F1213">
        <v>44670</v>
      </c>
      <c r="G1213">
        <v>44687</v>
      </c>
      <c r="J1213" t="s">
        <v>69</v>
      </c>
      <c r="K1213">
        <v>30.0425</v>
      </c>
      <c r="L1213">
        <v>20</v>
      </c>
      <c r="M1213" t="s">
        <v>14</v>
      </c>
      <c r="N1213">
        <v>10</v>
      </c>
      <c r="O1213" t="s">
        <v>14</v>
      </c>
      <c r="P1213">
        <v>1</v>
      </c>
      <c r="Q1213" s="1">
        <v>2.5499999999999998</v>
      </c>
      <c r="R1213" s="1">
        <v>1.7000000000000002</v>
      </c>
      <c r="S1213" s="1">
        <v>2.125</v>
      </c>
      <c r="T1213" s="1">
        <v>1.7000000000000002</v>
      </c>
    </row>
    <row r="1214" spans="1:20" hidden="1" x14ac:dyDescent="0.35">
      <c r="A1214" t="s">
        <v>1234</v>
      </c>
      <c r="B1214" t="s">
        <v>10</v>
      </c>
      <c r="C1214" t="s">
        <v>68</v>
      </c>
      <c r="D1214" t="s">
        <v>3615</v>
      </c>
      <c r="E1214" t="s">
        <v>3612</v>
      </c>
      <c r="F1214">
        <v>44677</v>
      </c>
      <c r="G1214">
        <v>44697</v>
      </c>
      <c r="J1214" t="s">
        <v>69</v>
      </c>
      <c r="K1214">
        <v>28.078099999999999</v>
      </c>
      <c r="L1214">
        <v>20</v>
      </c>
      <c r="M1214" t="s">
        <v>14</v>
      </c>
      <c r="N1214">
        <v>10</v>
      </c>
      <c r="O1214" t="s">
        <v>14</v>
      </c>
      <c r="P1214">
        <v>1</v>
      </c>
      <c r="Q1214" s="1">
        <v>3</v>
      </c>
      <c r="R1214" s="1">
        <v>2</v>
      </c>
      <c r="S1214" s="1">
        <v>2.5</v>
      </c>
      <c r="T1214" s="1">
        <v>2</v>
      </c>
    </row>
    <row r="1215" spans="1:20" hidden="1" x14ac:dyDescent="0.35">
      <c r="A1215" t="s">
        <v>1235</v>
      </c>
      <c r="B1215" t="s">
        <v>10</v>
      </c>
      <c r="C1215" t="s">
        <v>68</v>
      </c>
      <c r="D1215" t="s">
        <v>3616</v>
      </c>
      <c r="E1215" t="s">
        <v>3614</v>
      </c>
      <c r="F1215">
        <v>44670</v>
      </c>
      <c r="G1215">
        <v>44687</v>
      </c>
      <c r="I1215" t="s">
        <v>16</v>
      </c>
      <c r="J1215" t="s">
        <v>13</v>
      </c>
      <c r="K1215">
        <v>30.120799999999999</v>
      </c>
      <c r="L1215">
        <v>600</v>
      </c>
      <c r="M1215" t="s">
        <v>14</v>
      </c>
      <c r="N1215">
        <v>300</v>
      </c>
      <c r="O1215" t="s">
        <v>14</v>
      </c>
      <c r="P1215">
        <v>1</v>
      </c>
      <c r="Q1215" s="1">
        <v>2.5499999999999998</v>
      </c>
      <c r="R1215" s="1">
        <v>1.7000000000000002</v>
      </c>
      <c r="S1215" s="1">
        <v>2.125</v>
      </c>
      <c r="T1215" s="1">
        <v>1.7000000000000002</v>
      </c>
    </row>
    <row r="1216" spans="1:20" hidden="1" x14ac:dyDescent="0.35">
      <c r="A1216" t="s">
        <v>1236</v>
      </c>
      <c r="B1216" t="s">
        <v>10</v>
      </c>
      <c r="C1216" t="s">
        <v>68</v>
      </c>
      <c r="D1216" t="s">
        <v>3611</v>
      </c>
      <c r="E1216" t="s">
        <v>3617</v>
      </c>
      <c r="F1216">
        <v>44670</v>
      </c>
      <c r="G1216">
        <v>44688</v>
      </c>
      <c r="I1216" t="s">
        <v>16</v>
      </c>
      <c r="J1216" t="s">
        <v>13</v>
      </c>
      <c r="K1216">
        <v>28.071200000000001</v>
      </c>
      <c r="L1216">
        <v>600</v>
      </c>
      <c r="M1216" t="s">
        <v>14</v>
      </c>
      <c r="N1216">
        <v>300</v>
      </c>
      <c r="O1216" t="s">
        <v>14</v>
      </c>
      <c r="P1216">
        <v>1</v>
      </c>
      <c r="Q1216" s="1">
        <v>2.6999999999999997</v>
      </c>
      <c r="R1216" s="1">
        <v>1.8</v>
      </c>
      <c r="S1216" s="1">
        <v>2.25</v>
      </c>
      <c r="T1216" s="1">
        <v>1.8</v>
      </c>
    </row>
    <row r="1217" spans="1:20" hidden="1" x14ac:dyDescent="0.35">
      <c r="A1217" t="s">
        <v>1237</v>
      </c>
      <c r="B1217" t="s">
        <v>10</v>
      </c>
      <c r="C1217" t="s">
        <v>68</v>
      </c>
      <c r="D1217" t="s">
        <v>3620</v>
      </c>
      <c r="E1217" t="s">
        <v>3618</v>
      </c>
      <c r="F1217">
        <v>44671</v>
      </c>
      <c r="G1217">
        <v>44690</v>
      </c>
      <c r="I1217" t="s">
        <v>16</v>
      </c>
      <c r="J1217" t="s">
        <v>13</v>
      </c>
      <c r="K1217">
        <v>30.020199999999999</v>
      </c>
      <c r="L1217">
        <v>600</v>
      </c>
      <c r="M1217" t="s">
        <v>14</v>
      </c>
      <c r="N1217">
        <v>300</v>
      </c>
      <c r="O1217" t="s">
        <v>14</v>
      </c>
      <c r="P1217">
        <v>1</v>
      </c>
      <c r="Q1217" s="1">
        <v>2.85</v>
      </c>
      <c r="R1217" s="1">
        <v>1.9000000000000001</v>
      </c>
      <c r="S1217" s="1">
        <v>2.375</v>
      </c>
      <c r="T1217" s="1">
        <v>1.9000000000000001</v>
      </c>
    </row>
    <row r="1218" spans="1:20" hidden="1" x14ac:dyDescent="0.35">
      <c r="A1218" t="s">
        <v>1238</v>
      </c>
      <c r="B1218" t="s">
        <v>10</v>
      </c>
      <c r="C1218" t="s">
        <v>68</v>
      </c>
      <c r="D1218" t="s">
        <v>3611</v>
      </c>
      <c r="E1218" t="s">
        <v>3614</v>
      </c>
      <c r="F1218">
        <v>44676</v>
      </c>
      <c r="G1218">
        <v>44694</v>
      </c>
      <c r="I1218" t="s">
        <v>12</v>
      </c>
      <c r="J1218" t="s">
        <v>13</v>
      </c>
      <c r="K1218">
        <v>30.048100000000002</v>
      </c>
      <c r="L1218">
        <v>600</v>
      </c>
      <c r="M1218" t="s">
        <v>14</v>
      </c>
      <c r="N1218">
        <v>300</v>
      </c>
      <c r="O1218" t="s">
        <v>14</v>
      </c>
      <c r="P1218">
        <v>1</v>
      </c>
      <c r="Q1218" s="1">
        <v>2.6999999999999997</v>
      </c>
      <c r="R1218" s="1">
        <v>1.8</v>
      </c>
      <c r="S1218" s="1">
        <v>2.25</v>
      </c>
      <c r="T1218" s="1">
        <v>1.8</v>
      </c>
    </row>
    <row r="1219" spans="1:20" hidden="1" x14ac:dyDescent="0.35">
      <c r="A1219" t="s">
        <v>1239</v>
      </c>
      <c r="B1219" t="s">
        <v>10</v>
      </c>
      <c r="C1219" t="s">
        <v>68</v>
      </c>
      <c r="D1219" t="s">
        <v>3616</v>
      </c>
      <c r="E1219" t="s">
        <v>3614</v>
      </c>
      <c r="F1219">
        <v>44671</v>
      </c>
      <c r="G1219">
        <v>44687</v>
      </c>
      <c r="I1219" t="s">
        <v>16</v>
      </c>
      <c r="J1219" t="s">
        <v>13</v>
      </c>
      <c r="K1219">
        <v>30.099900000000002</v>
      </c>
      <c r="L1219">
        <v>600</v>
      </c>
      <c r="M1219" t="s">
        <v>14</v>
      </c>
      <c r="N1219">
        <v>300</v>
      </c>
      <c r="O1219" t="s">
        <v>14</v>
      </c>
      <c r="P1219">
        <v>1</v>
      </c>
      <c r="Q1219" s="1">
        <v>2.4</v>
      </c>
      <c r="R1219" s="1">
        <v>1.6</v>
      </c>
      <c r="S1219" s="1">
        <v>2</v>
      </c>
      <c r="T1219" s="1">
        <v>1.6</v>
      </c>
    </row>
    <row r="1220" spans="1:20" hidden="1" x14ac:dyDescent="0.35">
      <c r="A1220" t="s">
        <v>1240</v>
      </c>
      <c r="B1220" t="s">
        <v>10</v>
      </c>
      <c r="C1220" t="s">
        <v>68</v>
      </c>
      <c r="D1220" t="s">
        <v>3615</v>
      </c>
      <c r="E1220" t="s">
        <v>3612</v>
      </c>
      <c r="F1220">
        <v>44673</v>
      </c>
      <c r="G1220">
        <v>44693</v>
      </c>
      <c r="I1220" t="s">
        <v>16</v>
      </c>
      <c r="J1220" t="s">
        <v>13</v>
      </c>
      <c r="K1220">
        <v>30.183299999999999</v>
      </c>
      <c r="L1220">
        <v>600</v>
      </c>
      <c r="M1220" t="s">
        <v>14</v>
      </c>
      <c r="N1220">
        <v>300</v>
      </c>
      <c r="O1220" t="s">
        <v>14</v>
      </c>
      <c r="P1220">
        <v>1</v>
      </c>
      <c r="Q1220" s="1">
        <v>3</v>
      </c>
      <c r="R1220" s="1">
        <v>2</v>
      </c>
      <c r="S1220" s="1">
        <v>2.5</v>
      </c>
      <c r="T1220" s="1">
        <v>2</v>
      </c>
    </row>
    <row r="1221" spans="1:20" hidden="1" x14ac:dyDescent="0.35">
      <c r="A1221" t="s">
        <v>1241</v>
      </c>
      <c r="B1221" t="s">
        <v>10</v>
      </c>
      <c r="C1221" t="s">
        <v>68</v>
      </c>
      <c r="D1221" t="s">
        <v>3611</v>
      </c>
      <c r="E1221" t="s">
        <v>3617</v>
      </c>
      <c r="F1221">
        <v>44671</v>
      </c>
      <c r="G1221">
        <v>44690</v>
      </c>
      <c r="I1221" t="s">
        <v>16</v>
      </c>
      <c r="J1221" t="s">
        <v>13</v>
      </c>
      <c r="K1221">
        <v>28.152699999999999</v>
      </c>
      <c r="L1221">
        <v>600</v>
      </c>
      <c r="M1221" t="s">
        <v>14</v>
      </c>
      <c r="N1221">
        <v>300</v>
      </c>
      <c r="O1221" t="s">
        <v>14</v>
      </c>
      <c r="P1221">
        <v>1</v>
      </c>
      <c r="Q1221" s="1">
        <v>2.85</v>
      </c>
      <c r="R1221" s="1">
        <v>1.9000000000000001</v>
      </c>
      <c r="S1221" s="1">
        <v>2.375</v>
      </c>
      <c r="T1221" s="1">
        <v>1.9000000000000001</v>
      </c>
    </row>
    <row r="1222" spans="1:20" hidden="1" x14ac:dyDescent="0.35">
      <c r="A1222" t="s">
        <v>1242</v>
      </c>
      <c r="B1222" t="s">
        <v>10</v>
      </c>
      <c r="C1222" t="s">
        <v>68</v>
      </c>
      <c r="D1222" t="s">
        <v>3615</v>
      </c>
      <c r="E1222" t="s">
        <v>3617</v>
      </c>
      <c r="F1222">
        <v>44670</v>
      </c>
      <c r="G1222">
        <v>44687</v>
      </c>
      <c r="I1222" t="s">
        <v>16</v>
      </c>
      <c r="J1222" t="s">
        <v>13</v>
      </c>
      <c r="K1222">
        <v>30.071400000000001</v>
      </c>
      <c r="L1222">
        <v>600</v>
      </c>
      <c r="M1222" t="s">
        <v>14</v>
      </c>
      <c r="N1222">
        <v>300</v>
      </c>
      <c r="O1222" t="s">
        <v>14</v>
      </c>
      <c r="P1222">
        <v>1</v>
      </c>
      <c r="Q1222" s="1">
        <v>2.5499999999999998</v>
      </c>
      <c r="R1222" s="1">
        <v>1.7000000000000002</v>
      </c>
      <c r="S1222" s="1">
        <v>2.125</v>
      </c>
      <c r="T1222" s="1">
        <v>1.7000000000000002</v>
      </c>
    </row>
    <row r="1223" spans="1:20" hidden="1" x14ac:dyDescent="0.35">
      <c r="A1223" t="s">
        <v>1243</v>
      </c>
      <c r="B1223" t="s">
        <v>10</v>
      </c>
      <c r="C1223" t="s">
        <v>68</v>
      </c>
      <c r="D1223" t="s">
        <v>3611</v>
      </c>
      <c r="E1223" t="s">
        <v>3612</v>
      </c>
      <c r="F1223">
        <v>44676</v>
      </c>
      <c r="G1223">
        <v>44694</v>
      </c>
      <c r="I1223" t="s">
        <v>12</v>
      </c>
      <c r="J1223" t="s">
        <v>13</v>
      </c>
      <c r="K1223">
        <v>28.1435</v>
      </c>
      <c r="L1223">
        <v>600</v>
      </c>
      <c r="M1223" t="s">
        <v>14</v>
      </c>
      <c r="N1223">
        <v>300</v>
      </c>
      <c r="O1223" t="s">
        <v>14</v>
      </c>
      <c r="P1223">
        <v>1</v>
      </c>
      <c r="Q1223" s="1">
        <v>2.6999999999999997</v>
      </c>
      <c r="R1223" s="1">
        <v>1.8</v>
      </c>
      <c r="S1223" s="1">
        <v>2.25</v>
      </c>
      <c r="T1223" s="1">
        <v>1.8</v>
      </c>
    </row>
    <row r="1224" spans="1:20" hidden="1" x14ac:dyDescent="0.35">
      <c r="A1224" t="s">
        <v>1244</v>
      </c>
      <c r="B1224" t="s">
        <v>10</v>
      </c>
      <c r="C1224" t="s">
        <v>68</v>
      </c>
      <c r="D1224" t="s">
        <v>3611</v>
      </c>
      <c r="E1224" t="s">
        <v>3617</v>
      </c>
      <c r="F1224">
        <v>44690</v>
      </c>
      <c r="G1224">
        <v>44714</v>
      </c>
      <c r="I1224" t="s">
        <v>12</v>
      </c>
      <c r="J1224" t="s">
        <v>13</v>
      </c>
      <c r="K1224">
        <v>30.090299999999999</v>
      </c>
      <c r="L1224">
        <v>600</v>
      </c>
      <c r="M1224" t="s">
        <v>14</v>
      </c>
      <c r="N1224">
        <v>300</v>
      </c>
      <c r="O1224" t="s">
        <v>14</v>
      </c>
      <c r="P1224">
        <v>1</v>
      </c>
      <c r="Q1224" s="1">
        <v>3.5999999999999996</v>
      </c>
      <c r="R1224" s="1">
        <v>2.4000000000000004</v>
      </c>
      <c r="S1224" s="1">
        <v>3</v>
      </c>
      <c r="T1224" s="1">
        <v>2.4000000000000004</v>
      </c>
    </row>
    <row r="1225" spans="1:20" hidden="1" x14ac:dyDescent="0.35">
      <c r="A1225" t="s">
        <v>1245</v>
      </c>
      <c r="B1225" t="s">
        <v>10</v>
      </c>
      <c r="C1225" t="s">
        <v>68</v>
      </c>
      <c r="D1225" t="s">
        <v>3615</v>
      </c>
      <c r="E1225" t="s">
        <v>3617</v>
      </c>
      <c r="F1225">
        <v>44678</v>
      </c>
      <c r="G1225">
        <v>44695</v>
      </c>
      <c r="I1225" t="s">
        <v>12</v>
      </c>
      <c r="J1225" t="s">
        <v>13</v>
      </c>
      <c r="K1225">
        <v>30.142499999999998</v>
      </c>
      <c r="L1225">
        <v>600</v>
      </c>
      <c r="M1225" t="s">
        <v>14</v>
      </c>
      <c r="N1225">
        <v>300</v>
      </c>
      <c r="O1225" t="s">
        <v>14</v>
      </c>
      <c r="P1225">
        <v>1</v>
      </c>
      <c r="Q1225" s="1">
        <v>2.5499999999999998</v>
      </c>
      <c r="R1225" s="1">
        <v>1.7000000000000002</v>
      </c>
      <c r="S1225" s="1">
        <v>2.125</v>
      </c>
      <c r="T1225" s="1">
        <v>1.7000000000000002</v>
      </c>
    </row>
    <row r="1226" spans="1:20" hidden="1" x14ac:dyDescent="0.35">
      <c r="A1226" t="s">
        <v>1246</v>
      </c>
      <c r="B1226" t="s">
        <v>10</v>
      </c>
      <c r="C1226" t="s">
        <v>68</v>
      </c>
      <c r="D1226" t="s">
        <v>3619</v>
      </c>
      <c r="E1226" t="s">
        <v>3614</v>
      </c>
      <c r="F1226">
        <v>44684</v>
      </c>
      <c r="G1226">
        <v>44704</v>
      </c>
      <c r="I1226" t="s">
        <v>12</v>
      </c>
      <c r="J1226" t="s">
        <v>13</v>
      </c>
      <c r="K1226">
        <v>30.0443</v>
      </c>
      <c r="L1226">
        <v>600</v>
      </c>
      <c r="M1226" t="s">
        <v>14</v>
      </c>
      <c r="N1226">
        <v>300</v>
      </c>
      <c r="O1226" t="s">
        <v>14</v>
      </c>
      <c r="P1226">
        <v>1</v>
      </c>
      <c r="Q1226" s="1">
        <v>3</v>
      </c>
      <c r="R1226" s="1">
        <v>2</v>
      </c>
      <c r="S1226" s="1">
        <v>2.5</v>
      </c>
      <c r="T1226" s="1">
        <v>2</v>
      </c>
    </row>
    <row r="1227" spans="1:20" hidden="1" x14ac:dyDescent="0.35">
      <c r="A1227" t="s">
        <v>1247</v>
      </c>
      <c r="B1227" t="s">
        <v>10</v>
      </c>
      <c r="C1227" t="s">
        <v>68</v>
      </c>
      <c r="D1227" t="s">
        <v>3620</v>
      </c>
      <c r="E1227" t="s">
        <v>3618</v>
      </c>
      <c r="F1227">
        <v>44677</v>
      </c>
      <c r="G1227">
        <v>44697</v>
      </c>
      <c r="I1227" t="s">
        <v>12</v>
      </c>
      <c r="J1227" t="s">
        <v>13</v>
      </c>
      <c r="K1227">
        <v>30.064599999999999</v>
      </c>
      <c r="L1227">
        <v>600</v>
      </c>
      <c r="M1227" t="s">
        <v>14</v>
      </c>
      <c r="N1227">
        <v>300</v>
      </c>
      <c r="O1227" t="s">
        <v>14</v>
      </c>
      <c r="P1227">
        <v>1</v>
      </c>
      <c r="Q1227" s="1">
        <v>3</v>
      </c>
      <c r="R1227" s="1">
        <v>2</v>
      </c>
      <c r="S1227" s="1">
        <v>2.5</v>
      </c>
      <c r="T1227" s="1">
        <v>2</v>
      </c>
    </row>
    <row r="1228" spans="1:20" hidden="1" x14ac:dyDescent="0.35">
      <c r="A1228" t="s">
        <v>1248</v>
      </c>
      <c r="B1228" t="s">
        <v>10</v>
      </c>
      <c r="C1228" t="s">
        <v>68</v>
      </c>
      <c r="D1228" t="s">
        <v>3616</v>
      </c>
      <c r="E1228" t="s">
        <v>3618</v>
      </c>
      <c r="F1228">
        <v>44671</v>
      </c>
      <c r="G1228">
        <v>44687</v>
      </c>
      <c r="I1228" t="s">
        <v>16</v>
      </c>
      <c r="J1228" t="s">
        <v>13</v>
      </c>
      <c r="K1228">
        <v>28.166599999999999</v>
      </c>
      <c r="L1228">
        <v>600</v>
      </c>
      <c r="M1228" t="s">
        <v>14</v>
      </c>
      <c r="N1228">
        <v>300</v>
      </c>
      <c r="O1228" t="s">
        <v>14</v>
      </c>
      <c r="P1228">
        <v>1</v>
      </c>
      <c r="Q1228" s="1">
        <v>2.4</v>
      </c>
      <c r="R1228" s="1">
        <v>1.6</v>
      </c>
      <c r="S1228" s="1">
        <v>2</v>
      </c>
      <c r="T1228" s="1">
        <v>1.6</v>
      </c>
    </row>
    <row r="1229" spans="1:20" hidden="1" x14ac:dyDescent="0.35">
      <c r="A1229" t="s">
        <v>1249</v>
      </c>
      <c r="B1229" t="s">
        <v>10</v>
      </c>
      <c r="C1229" t="s">
        <v>68</v>
      </c>
      <c r="D1229" t="s">
        <v>3620</v>
      </c>
      <c r="E1229" t="s">
        <v>3612</v>
      </c>
      <c r="F1229">
        <v>44677</v>
      </c>
      <c r="G1229">
        <v>44698</v>
      </c>
      <c r="I1229" t="s">
        <v>12</v>
      </c>
      <c r="J1229" t="s">
        <v>13</v>
      </c>
      <c r="K1229">
        <v>30.1572</v>
      </c>
      <c r="L1229">
        <v>600</v>
      </c>
      <c r="M1229" t="s">
        <v>14</v>
      </c>
      <c r="N1229">
        <v>300</v>
      </c>
      <c r="O1229" t="s">
        <v>14</v>
      </c>
      <c r="P1229">
        <v>1</v>
      </c>
      <c r="Q1229" s="1">
        <v>3.15</v>
      </c>
      <c r="R1229" s="1">
        <v>2.1</v>
      </c>
      <c r="S1229" s="1">
        <v>2.625</v>
      </c>
      <c r="T1229" s="1">
        <v>2.1</v>
      </c>
    </row>
    <row r="1230" spans="1:20" hidden="1" x14ac:dyDescent="0.35">
      <c r="A1230" t="s">
        <v>1250</v>
      </c>
      <c r="B1230" t="s">
        <v>10</v>
      </c>
      <c r="C1230" t="s">
        <v>68</v>
      </c>
      <c r="D1230" t="s">
        <v>3615</v>
      </c>
      <c r="E1230" t="s">
        <v>3613</v>
      </c>
      <c r="F1230">
        <v>44670</v>
      </c>
      <c r="G1230">
        <v>44687</v>
      </c>
      <c r="I1230" t="s">
        <v>16</v>
      </c>
      <c r="J1230" t="s">
        <v>13</v>
      </c>
      <c r="K1230">
        <v>30.0425</v>
      </c>
      <c r="L1230">
        <v>600</v>
      </c>
      <c r="M1230" t="s">
        <v>14</v>
      </c>
      <c r="N1230">
        <v>300</v>
      </c>
      <c r="O1230" t="s">
        <v>14</v>
      </c>
      <c r="P1230">
        <v>1</v>
      </c>
      <c r="Q1230" s="1">
        <v>2.5499999999999998</v>
      </c>
      <c r="R1230" s="1">
        <v>1.7000000000000002</v>
      </c>
      <c r="S1230" s="1">
        <v>2.125</v>
      </c>
      <c r="T1230" s="1">
        <v>1.7000000000000002</v>
      </c>
    </row>
    <row r="1231" spans="1:20" hidden="1" x14ac:dyDescent="0.35">
      <c r="A1231" t="s">
        <v>1251</v>
      </c>
      <c r="B1231" t="s">
        <v>10</v>
      </c>
      <c r="C1231" t="s">
        <v>68</v>
      </c>
      <c r="D1231" t="s">
        <v>3620</v>
      </c>
      <c r="E1231" t="s">
        <v>3613</v>
      </c>
      <c r="F1231">
        <v>44677</v>
      </c>
      <c r="G1231">
        <v>44697</v>
      </c>
      <c r="I1231" t="s">
        <v>12</v>
      </c>
      <c r="J1231" t="s">
        <v>13</v>
      </c>
      <c r="K1231">
        <v>28.078099999999999</v>
      </c>
      <c r="L1231">
        <v>600</v>
      </c>
      <c r="M1231" t="s">
        <v>14</v>
      </c>
      <c r="N1231">
        <v>300</v>
      </c>
      <c r="O1231" t="s">
        <v>14</v>
      </c>
      <c r="P1231">
        <v>1</v>
      </c>
      <c r="Q1231" s="1">
        <v>3</v>
      </c>
      <c r="R1231" s="1">
        <v>2</v>
      </c>
      <c r="S1231" s="1">
        <v>2.5</v>
      </c>
      <c r="T1231" s="1">
        <v>2</v>
      </c>
    </row>
    <row r="1232" spans="1:20" hidden="1" x14ac:dyDescent="0.35">
      <c r="A1232" t="s">
        <v>1252</v>
      </c>
      <c r="B1232" t="s">
        <v>10</v>
      </c>
      <c r="C1232" t="s">
        <v>68</v>
      </c>
      <c r="D1232" t="s">
        <v>3611</v>
      </c>
      <c r="E1232" t="s">
        <v>3618</v>
      </c>
      <c r="F1232">
        <v>44685</v>
      </c>
      <c r="G1232">
        <v>44705</v>
      </c>
      <c r="I1232" t="s">
        <v>12</v>
      </c>
      <c r="J1232" t="s">
        <v>13</v>
      </c>
      <c r="K1232">
        <v>34.063000000000002</v>
      </c>
      <c r="L1232">
        <v>600</v>
      </c>
      <c r="M1232" t="s">
        <v>14</v>
      </c>
      <c r="N1232">
        <v>300</v>
      </c>
      <c r="O1232" t="s">
        <v>14</v>
      </c>
      <c r="P1232">
        <v>1</v>
      </c>
      <c r="Q1232" s="1">
        <v>3</v>
      </c>
      <c r="R1232" s="1">
        <v>2</v>
      </c>
      <c r="S1232" s="1">
        <v>2.5</v>
      </c>
      <c r="T1232" s="1">
        <v>2</v>
      </c>
    </row>
    <row r="1233" spans="1:20" hidden="1" x14ac:dyDescent="0.35">
      <c r="A1233" t="s">
        <v>1253</v>
      </c>
      <c r="B1233" t="s">
        <v>10</v>
      </c>
      <c r="C1233" t="s">
        <v>68</v>
      </c>
      <c r="D1233" t="s">
        <v>3615</v>
      </c>
      <c r="E1233" t="s">
        <v>3614</v>
      </c>
      <c r="F1233">
        <v>44684</v>
      </c>
      <c r="G1233">
        <v>44701</v>
      </c>
      <c r="I1233" t="s">
        <v>12</v>
      </c>
      <c r="J1233" t="s">
        <v>13</v>
      </c>
      <c r="K1233">
        <v>34.153700000000001</v>
      </c>
      <c r="L1233">
        <v>600</v>
      </c>
      <c r="M1233" t="s">
        <v>14</v>
      </c>
      <c r="N1233">
        <v>300</v>
      </c>
      <c r="O1233" t="s">
        <v>14</v>
      </c>
      <c r="P1233">
        <v>1</v>
      </c>
      <c r="Q1233" s="1">
        <v>2.5499999999999998</v>
      </c>
      <c r="R1233" s="1">
        <v>1.7000000000000002</v>
      </c>
      <c r="S1233" s="1">
        <v>2.125</v>
      </c>
      <c r="T1233" s="1">
        <v>1.7000000000000002</v>
      </c>
    </row>
    <row r="1234" spans="1:20" hidden="1" x14ac:dyDescent="0.35">
      <c r="A1234" t="s">
        <v>1254</v>
      </c>
      <c r="B1234" t="s">
        <v>10</v>
      </c>
      <c r="C1234" t="s">
        <v>68</v>
      </c>
      <c r="D1234" t="s">
        <v>3611</v>
      </c>
      <c r="E1234" t="s">
        <v>3613</v>
      </c>
      <c r="F1234">
        <v>44678</v>
      </c>
      <c r="G1234">
        <v>44706</v>
      </c>
      <c r="I1234" t="s">
        <v>12</v>
      </c>
      <c r="J1234" t="s">
        <v>13</v>
      </c>
      <c r="K1234">
        <v>32.156999999999996</v>
      </c>
      <c r="L1234">
        <v>600</v>
      </c>
      <c r="M1234" t="s">
        <v>14</v>
      </c>
      <c r="N1234">
        <v>300</v>
      </c>
      <c r="O1234" t="s">
        <v>14</v>
      </c>
      <c r="P1234">
        <v>1</v>
      </c>
      <c r="Q1234" s="1">
        <v>4.2</v>
      </c>
      <c r="R1234" s="1">
        <v>2.8000000000000003</v>
      </c>
      <c r="S1234" s="1">
        <v>3.5</v>
      </c>
      <c r="T1234" s="1">
        <v>2.8000000000000003</v>
      </c>
    </row>
    <row r="1235" spans="1:20" hidden="1" x14ac:dyDescent="0.35">
      <c r="A1235" t="s">
        <v>1255</v>
      </c>
      <c r="B1235" t="s">
        <v>10</v>
      </c>
      <c r="C1235" t="s">
        <v>68</v>
      </c>
      <c r="D1235" t="s">
        <v>3620</v>
      </c>
      <c r="E1235" t="s">
        <v>3613</v>
      </c>
      <c r="F1235">
        <v>44684</v>
      </c>
      <c r="G1235">
        <v>44712</v>
      </c>
      <c r="I1235" t="s">
        <v>12</v>
      </c>
      <c r="J1235" t="s">
        <v>13</v>
      </c>
      <c r="K1235">
        <v>30.221</v>
      </c>
      <c r="L1235">
        <v>600</v>
      </c>
      <c r="M1235" t="s">
        <v>14</v>
      </c>
      <c r="N1235">
        <v>300</v>
      </c>
      <c r="O1235" t="s">
        <v>14</v>
      </c>
      <c r="P1235">
        <v>1</v>
      </c>
      <c r="Q1235" s="1">
        <v>4.2</v>
      </c>
      <c r="R1235" s="1">
        <v>2.8000000000000003</v>
      </c>
      <c r="S1235" s="1">
        <v>3.5</v>
      </c>
      <c r="T1235" s="1">
        <v>2.8000000000000003</v>
      </c>
    </row>
    <row r="1236" spans="1:20" hidden="1" x14ac:dyDescent="0.35">
      <c r="A1236" t="s">
        <v>1256</v>
      </c>
      <c r="B1236" t="s">
        <v>10</v>
      </c>
      <c r="C1236" t="s">
        <v>68</v>
      </c>
      <c r="D1236" t="s">
        <v>3620</v>
      </c>
      <c r="E1236" t="s">
        <v>3613</v>
      </c>
      <c r="F1236">
        <v>44685</v>
      </c>
      <c r="G1236">
        <v>44705</v>
      </c>
      <c r="J1236" t="s">
        <v>69</v>
      </c>
      <c r="K1236">
        <v>34.063000000000002</v>
      </c>
      <c r="L1236">
        <v>20</v>
      </c>
      <c r="M1236" t="s">
        <v>14</v>
      </c>
      <c r="N1236">
        <v>10</v>
      </c>
      <c r="O1236" t="s">
        <v>14</v>
      </c>
      <c r="P1236">
        <v>1</v>
      </c>
      <c r="Q1236" s="1">
        <v>3</v>
      </c>
      <c r="R1236" s="1">
        <v>2</v>
      </c>
      <c r="S1236" s="1">
        <v>2.5</v>
      </c>
      <c r="T1236" s="1">
        <v>2</v>
      </c>
    </row>
    <row r="1237" spans="1:20" hidden="1" x14ac:dyDescent="0.35">
      <c r="A1237" t="s">
        <v>1257</v>
      </c>
      <c r="B1237" t="s">
        <v>10</v>
      </c>
      <c r="C1237" t="s">
        <v>68</v>
      </c>
      <c r="D1237" t="s">
        <v>3616</v>
      </c>
      <c r="E1237" t="s">
        <v>3613</v>
      </c>
      <c r="F1237">
        <v>44684</v>
      </c>
      <c r="G1237">
        <v>44708</v>
      </c>
      <c r="I1237" t="s">
        <v>12</v>
      </c>
      <c r="J1237" t="s">
        <v>13</v>
      </c>
      <c r="K1237">
        <v>28.180299999999999</v>
      </c>
      <c r="L1237">
        <v>600</v>
      </c>
      <c r="M1237" t="s">
        <v>14</v>
      </c>
      <c r="N1237">
        <v>300</v>
      </c>
      <c r="O1237" t="s">
        <v>14</v>
      </c>
      <c r="P1237">
        <v>1</v>
      </c>
      <c r="Q1237" s="1">
        <v>3.5999999999999996</v>
      </c>
      <c r="R1237" s="1">
        <v>2.4000000000000004</v>
      </c>
      <c r="S1237" s="1">
        <v>3</v>
      </c>
      <c r="T1237" s="1">
        <v>2.4000000000000004</v>
      </c>
    </row>
    <row r="1238" spans="1:20" hidden="1" x14ac:dyDescent="0.35">
      <c r="A1238" t="s">
        <v>1258</v>
      </c>
      <c r="B1238" t="s">
        <v>10</v>
      </c>
      <c r="C1238" t="s">
        <v>68</v>
      </c>
      <c r="D1238" t="s">
        <v>3615</v>
      </c>
      <c r="E1238" t="s">
        <v>3613</v>
      </c>
      <c r="F1238">
        <v>44684</v>
      </c>
      <c r="G1238">
        <v>44701</v>
      </c>
      <c r="J1238" t="s">
        <v>69</v>
      </c>
      <c r="K1238">
        <v>34.153700000000001</v>
      </c>
      <c r="L1238">
        <v>20</v>
      </c>
      <c r="M1238" t="s">
        <v>14</v>
      </c>
      <c r="N1238">
        <v>10</v>
      </c>
      <c r="O1238" t="s">
        <v>14</v>
      </c>
      <c r="P1238">
        <v>1</v>
      </c>
      <c r="Q1238" s="1">
        <v>2.5499999999999998</v>
      </c>
      <c r="R1238" s="1">
        <v>1.7000000000000002</v>
      </c>
      <c r="S1238" s="1">
        <v>2.125</v>
      </c>
      <c r="T1238" s="1">
        <v>1.7000000000000002</v>
      </c>
    </row>
    <row r="1239" spans="1:20" hidden="1" x14ac:dyDescent="0.35">
      <c r="A1239" t="s">
        <v>1259</v>
      </c>
      <c r="B1239" t="s">
        <v>10</v>
      </c>
      <c r="C1239" t="s">
        <v>68</v>
      </c>
      <c r="D1239" t="s">
        <v>3620</v>
      </c>
      <c r="E1239" t="s">
        <v>3614</v>
      </c>
      <c r="F1239">
        <v>44692</v>
      </c>
      <c r="G1239">
        <v>44713</v>
      </c>
      <c r="H1239" t="s">
        <v>16</v>
      </c>
      <c r="I1239" t="s">
        <v>12</v>
      </c>
      <c r="J1239" t="s">
        <v>13</v>
      </c>
      <c r="K1239">
        <v>30.09</v>
      </c>
      <c r="L1239">
        <v>600</v>
      </c>
      <c r="M1239" t="s">
        <v>14</v>
      </c>
      <c r="N1239">
        <v>300</v>
      </c>
      <c r="O1239" t="s">
        <v>14</v>
      </c>
      <c r="P1239">
        <v>1</v>
      </c>
      <c r="Q1239" s="1">
        <v>3.15</v>
      </c>
      <c r="R1239" s="1">
        <v>2.1</v>
      </c>
      <c r="S1239" s="1">
        <v>2.625</v>
      </c>
      <c r="T1239" s="1">
        <v>2.1</v>
      </c>
    </row>
    <row r="1240" spans="1:20" hidden="1" x14ac:dyDescent="0.35">
      <c r="A1240" t="s">
        <v>1260</v>
      </c>
      <c r="B1240" t="s">
        <v>10</v>
      </c>
      <c r="C1240" t="s">
        <v>68</v>
      </c>
      <c r="D1240" t="s">
        <v>3615</v>
      </c>
      <c r="E1240" t="s">
        <v>3614</v>
      </c>
      <c r="F1240">
        <v>44678</v>
      </c>
      <c r="G1240">
        <v>44706</v>
      </c>
      <c r="J1240" t="s">
        <v>69</v>
      </c>
      <c r="K1240">
        <v>32.156999999999996</v>
      </c>
      <c r="L1240">
        <v>20</v>
      </c>
      <c r="M1240" t="s">
        <v>14</v>
      </c>
      <c r="N1240">
        <v>10</v>
      </c>
      <c r="O1240" t="s">
        <v>14</v>
      </c>
      <c r="P1240">
        <v>1</v>
      </c>
      <c r="Q1240" s="1">
        <v>4.2</v>
      </c>
      <c r="R1240" s="1">
        <v>2.8000000000000003</v>
      </c>
      <c r="S1240" s="1">
        <v>3.5</v>
      </c>
      <c r="T1240" s="1">
        <v>2.8000000000000003</v>
      </c>
    </row>
    <row r="1241" spans="1:20" hidden="1" x14ac:dyDescent="0.35">
      <c r="A1241" t="s">
        <v>1261</v>
      </c>
      <c r="B1241" t="s">
        <v>10</v>
      </c>
      <c r="C1241" t="s">
        <v>68</v>
      </c>
      <c r="D1241" t="s">
        <v>3615</v>
      </c>
      <c r="E1241" t="s">
        <v>3613</v>
      </c>
      <c r="F1241">
        <v>44685</v>
      </c>
      <c r="G1241">
        <v>44706</v>
      </c>
      <c r="I1241" t="s">
        <v>12</v>
      </c>
      <c r="J1241" t="s">
        <v>13</v>
      </c>
      <c r="K1241">
        <v>28.100300000000001</v>
      </c>
      <c r="L1241">
        <v>600</v>
      </c>
      <c r="M1241" t="s">
        <v>14</v>
      </c>
      <c r="N1241">
        <v>300</v>
      </c>
      <c r="O1241" t="s">
        <v>14</v>
      </c>
      <c r="P1241">
        <v>1</v>
      </c>
      <c r="Q1241" s="1">
        <v>3.15</v>
      </c>
      <c r="R1241" s="1">
        <v>2.1</v>
      </c>
      <c r="S1241" s="1">
        <v>2.625</v>
      </c>
      <c r="T1241" s="1">
        <v>2.1</v>
      </c>
    </row>
    <row r="1242" spans="1:20" hidden="1" x14ac:dyDescent="0.35">
      <c r="A1242" t="s">
        <v>1262</v>
      </c>
      <c r="B1242" t="s">
        <v>10</v>
      </c>
      <c r="C1242" t="s">
        <v>68</v>
      </c>
      <c r="D1242" t="s">
        <v>3611</v>
      </c>
      <c r="E1242" t="s">
        <v>3613</v>
      </c>
      <c r="F1242">
        <v>44684</v>
      </c>
      <c r="G1242">
        <v>44712</v>
      </c>
      <c r="J1242" t="s">
        <v>69</v>
      </c>
      <c r="K1242">
        <v>30.221</v>
      </c>
      <c r="L1242">
        <v>20</v>
      </c>
      <c r="M1242" t="s">
        <v>14</v>
      </c>
      <c r="N1242">
        <v>10</v>
      </c>
      <c r="O1242" t="s">
        <v>14</v>
      </c>
      <c r="P1242">
        <v>1</v>
      </c>
      <c r="Q1242" s="1">
        <v>4.2</v>
      </c>
      <c r="R1242" s="1">
        <v>2.8000000000000003</v>
      </c>
      <c r="S1242" s="1">
        <v>3.5</v>
      </c>
      <c r="T1242" s="1">
        <v>2.8000000000000003</v>
      </c>
    </row>
    <row r="1243" spans="1:20" hidden="1" x14ac:dyDescent="0.35">
      <c r="A1243" t="s">
        <v>1263</v>
      </c>
      <c r="B1243" t="s">
        <v>10</v>
      </c>
      <c r="C1243" t="s">
        <v>68</v>
      </c>
      <c r="D1243" t="s">
        <v>3615</v>
      </c>
      <c r="E1243" t="s">
        <v>3613</v>
      </c>
      <c r="F1243">
        <v>44684</v>
      </c>
      <c r="G1243">
        <v>44704</v>
      </c>
      <c r="I1243" t="s">
        <v>12</v>
      </c>
      <c r="J1243" t="s">
        <v>13</v>
      </c>
      <c r="K1243">
        <v>28.054400000000001</v>
      </c>
      <c r="L1243">
        <v>600</v>
      </c>
      <c r="M1243" t="s">
        <v>14</v>
      </c>
      <c r="N1243">
        <v>300</v>
      </c>
      <c r="O1243" t="s">
        <v>14</v>
      </c>
      <c r="P1243">
        <v>1</v>
      </c>
      <c r="Q1243" s="1">
        <v>3</v>
      </c>
      <c r="R1243" s="1">
        <v>2</v>
      </c>
      <c r="S1243" s="1">
        <v>2.5</v>
      </c>
      <c r="T1243" s="1">
        <v>2</v>
      </c>
    </row>
    <row r="1244" spans="1:20" hidden="1" x14ac:dyDescent="0.35">
      <c r="A1244" t="s">
        <v>1264</v>
      </c>
      <c r="B1244" t="s">
        <v>10</v>
      </c>
      <c r="C1244" t="s">
        <v>68</v>
      </c>
      <c r="D1244" t="s">
        <v>3615</v>
      </c>
      <c r="E1244" t="s">
        <v>3613</v>
      </c>
      <c r="F1244">
        <v>44684</v>
      </c>
      <c r="G1244">
        <v>44708</v>
      </c>
      <c r="J1244" t="s">
        <v>69</v>
      </c>
      <c r="K1244">
        <v>28.180299999999999</v>
      </c>
      <c r="L1244">
        <v>20</v>
      </c>
      <c r="M1244" t="s">
        <v>14</v>
      </c>
      <c r="N1244">
        <v>10</v>
      </c>
      <c r="O1244" t="s">
        <v>14</v>
      </c>
      <c r="P1244">
        <v>1</v>
      </c>
      <c r="Q1244" s="1">
        <v>3.5999999999999996</v>
      </c>
      <c r="R1244" s="1">
        <v>2.4000000000000004</v>
      </c>
      <c r="S1244" s="1">
        <v>3</v>
      </c>
      <c r="T1244" s="1">
        <v>2.4000000000000004</v>
      </c>
    </row>
    <row r="1245" spans="1:20" hidden="1" x14ac:dyDescent="0.35">
      <c r="A1245" t="s">
        <v>1265</v>
      </c>
      <c r="B1245" t="s">
        <v>10</v>
      </c>
      <c r="C1245" t="s">
        <v>68</v>
      </c>
      <c r="D1245" t="s">
        <v>3616</v>
      </c>
      <c r="E1245" t="s">
        <v>3617</v>
      </c>
      <c r="F1245">
        <v>44688</v>
      </c>
      <c r="G1245">
        <v>44709</v>
      </c>
      <c r="I1245" t="s">
        <v>12</v>
      </c>
      <c r="J1245" t="s">
        <v>13</v>
      </c>
      <c r="K1245">
        <v>28.084499999999998</v>
      </c>
      <c r="L1245">
        <v>600</v>
      </c>
      <c r="M1245" t="s">
        <v>14</v>
      </c>
      <c r="N1245">
        <v>300</v>
      </c>
      <c r="O1245" t="s">
        <v>14</v>
      </c>
      <c r="P1245">
        <v>1</v>
      </c>
      <c r="Q1245" s="1">
        <v>3.15</v>
      </c>
      <c r="R1245" s="1">
        <v>2.1</v>
      </c>
      <c r="S1245" s="1">
        <v>2.625</v>
      </c>
      <c r="T1245" s="1">
        <v>2.1</v>
      </c>
    </row>
    <row r="1246" spans="1:20" hidden="1" x14ac:dyDescent="0.35">
      <c r="A1246" t="s">
        <v>1266</v>
      </c>
      <c r="B1246" t="s">
        <v>10</v>
      </c>
      <c r="C1246" t="s">
        <v>68</v>
      </c>
      <c r="D1246" t="s">
        <v>3611</v>
      </c>
      <c r="E1246" t="s">
        <v>3614</v>
      </c>
      <c r="F1246">
        <v>44692</v>
      </c>
      <c r="G1246">
        <v>44713</v>
      </c>
      <c r="H1246" t="s">
        <v>16</v>
      </c>
      <c r="I1246" t="s">
        <v>12</v>
      </c>
      <c r="J1246" t="s">
        <v>69</v>
      </c>
      <c r="K1246">
        <v>30.09</v>
      </c>
      <c r="L1246">
        <v>20</v>
      </c>
      <c r="M1246" t="s">
        <v>14</v>
      </c>
      <c r="N1246">
        <v>10</v>
      </c>
      <c r="O1246" t="s">
        <v>14</v>
      </c>
      <c r="P1246">
        <v>1</v>
      </c>
      <c r="Q1246" s="1">
        <v>3.15</v>
      </c>
      <c r="R1246" s="1">
        <v>2.1</v>
      </c>
      <c r="S1246" s="1">
        <v>2.625</v>
      </c>
      <c r="T1246" s="1">
        <v>2.1</v>
      </c>
    </row>
    <row r="1247" spans="1:20" hidden="1" x14ac:dyDescent="0.35">
      <c r="A1247" t="s">
        <v>1267</v>
      </c>
      <c r="B1247" t="s">
        <v>10</v>
      </c>
      <c r="C1247" t="s">
        <v>68</v>
      </c>
      <c r="D1247" t="s">
        <v>3616</v>
      </c>
      <c r="E1247" t="s">
        <v>3618</v>
      </c>
      <c r="F1247">
        <v>44678</v>
      </c>
      <c r="G1247">
        <v>44700</v>
      </c>
      <c r="I1247" t="s">
        <v>12</v>
      </c>
      <c r="J1247" t="s">
        <v>13</v>
      </c>
      <c r="K1247">
        <v>28.0715</v>
      </c>
      <c r="L1247">
        <v>600</v>
      </c>
      <c r="M1247" t="s">
        <v>14</v>
      </c>
      <c r="N1247">
        <v>300</v>
      </c>
      <c r="O1247" t="s">
        <v>14</v>
      </c>
      <c r="P1247">
        <v>1</v>
      </c>
      <c r="Q1247" s="1">
        <v>3.3</v>
      </c>
      <c r="R1247" s="1">
        <v>2.2000000000000002</v>
      </c>
      <c r="S1247" s="1">
        <v>2.75</v>
      </c>
      <c r="T1247" s="1">
        <v>2.2000000000000002</v>
      </c>
    </row>
    <row r="1248" spans="1:20" hidden="1" x14ac:dyDescent="0.35">
      <c r="A1248" t="s">
        <v>1268</v>
      </c>
      <c r="B1248" t="s">
        <v>10</v>
      </c>
      <c r="C1248" t="s">
        <v>68</v>
      </c>
      <c r="D1248" t="s">
        <v>3616</v>
      </c>
      <c r="E1248" t="s">
        <v>3612</v>
      </c>
      <c r="F1248">
        <v>44685</v>
      </c>
      <c r="G1248">
        <v>44706</v>
      </c>
      <c r="J1248" t="s">
        <v>69</v>
      </c>
      <c r="K1248">
        <v>28.100300000000001</v>
      </c>
      <c r="L1248">
        <v>20</v>
      </c>
      <c r="M1248" t="s">
        <v>14</v>
      </c>
      <c r="N1248">
        <v>10</v>
      </c>
      <c r="O1248" t="s">
        <v>14</v>
      </c>
      <c r="P1248">
        <v>1</v>
      </c>
      <c r="Q1248" s="1">
        <v>3.15</v>
      </c>
      <c r="R1248" s="1">
        <v>2.1</v>
      </c>
      <c r="S1248" s="1">
        <v>2.625</v>
      </c>
      <c r="T1248" s="1">
        <v>2.1</v>
      </c>
    </row>
    <row r="1249" spans="1:20" hidden="1" x14ac:dyDescent="0.35">
      <c r="A1249" t="s">
        <v>1269</v>
      </c>
      <c r="B1249" t="s">
        <v>10</v>
      </c>
      <c r="C1249" t="s">
        <v>68</v>
      </c>
      <c r="D1249" t="s">
        <v>3620</v>
      </c>
      <c r="E1249" t="s">
        <v>3618</v>
      </c>
      <c r="F1249">
        <v>44684</v>
      </c>
      <c r="G1249">
        <v>44708</v>
      </c>
      <c r="H1249" t="s">
        <v>16</v>
      </c>
      <c r="I1249" t="s">
        <v>12</v>
      </c>
      <c r="J1249" t="s">
        <v>13</v>
      </c>
      <c r="K1249">
        <v>28.100899999999999</v>
      </c>
      <c r="L1249">
        <v>600</v>
      </c>
      <c r="M1249" t="s">
        <v>14</v>
      </c>
      <c r="N1249">
        <v>300</v>
      </c>
      <c r="O1249" t="s">
        <v>14</v>
      </c>
      <c r="P1249">
        <v>1</v>
      </c>
      <c r="Q1249" s="1">
        <v>3.5999999999999996</v>
      </c>
      <c r="R1249" s="1">
        <v>2.4000000000000004</v>
      </c>
      <c r="S1249" s="1">
        <v>3</v>
      </c>
      <c r="T1249" s="1">
        <v>2.4000000000000004</v>
      </c>
    </row>
    <row r="1250" spans="1:20" hidden="1" x14ac:dyDescent="0.35">
      <c r="A1250" t="s">
        <v>1270</v>
      </c>
      <c r="B1250" t="s">
        <v>10</v>
      </c>
      <c r="C1250" t="s">
        <v>68</v>
      </c>
      <c r="D1250" t="s">
        <v>3619</v>
      </c>
      <c r="E1250" t="s">
        <v>3612</v>
      </c>
      <c r="F1250">
        <v>44684</v>
      </c>
      <c r="G1250">
        <v>44704</v>
      </c>
      <c r="J1250" t="s">
        <v>69</v>
      </c>
      <c r="K1250">
        <v>28.054400000000001</v>
      </c>
      <c r="L1250">
        <v>20</v>
      </c>
      <c r="M1250" t="s">
        <v>14</v>
      </c>
      <c r="N1250">
        <v>10</v>
      </c>
      <c r="O1250" t="s">
        <v>14</v>
      </c>
      <c r="P1250">
        <v>1</v>
      </c>
      <c r="Q1250" s="1">
        <v>3</v>
      </c>
      <c r="R1250" s="1">
        <v>2</v>
      </c>
      <c r="S1250" s="1">
        <v>2.5</v>
      </c>
      <c r="T1250" s="1">
        <v>2</v>
      </c>
    </row>
    <row r="1251" spans="1:20" hidden="1" x14ac:dyDescent="0.35">
      <c r="A1251" t="s">
        <v>1271</v>
      </c>
      <c r="B1251" t="s">
        <v>10</v>
      </c>
      <c r="C1251" t="s">
        <v>68</v>
      </c>
      <c r="D1251" t="s">
        <v>3619</v>
      </c>
      <c r="E1251" t="s">
        <v>3613</v>
      </c>
      <c r="F1251">
        <v>44685</v>
      </c>
      <c r="G1251">
        <v>44706</v>
      </c>
      <c r="I1251" t="s">
        <v>12</v>
      </c>
      <c r="J1251" t="s">
        <v>13</v>
      </c>
      <c r="K1251">
        <v>30.1297</v>
      </c>
      <c r="L1251">
        <v>600</v>
      </c>
      <c r="M1251" t="s">
        <v>14</v>
      </c>
      <c r="N1251">
        <v>300</v>
      </c>
      <c r="O1251" t="s">
        <v>14</v>
      </c>
      <c r="P1251">
        <v>1</v>
      </c>
      <c r="Q1251" s="1">
        <v>3.15</v>
      </c>
      <c r="R1251" s="1">
        <v>2.1</v>
      </c>
      <c r="S1251" s="1">
        <v>2.625</v>
      </c>
      <c r="T1251" s="1">
        <v>2.1</v>
      </c>
    </row>
    <row r="1252" spans="1:20" hidden="1" x14ac:dyDescent="0.35">
      <c r="A1252" t="s">
        <v>1272</v>
      </c>
      <c r="B1252" t="s">
        <v>10</v>
      </c>
      <c r="C1252" t="s">
        <v>68</v>
      </c>
      <c r="D1252" t="s">
        <v>3611</v>
      </c>
      <c r="E1252" t="s">
        <v>3612</v>
      </c>
      <c r="F1252">
        <v>44688</v>
      </c>
      <c r="G1252">
        <v>44709</v>
      </c>
      <c r="I1252" t="s">
        <v>12</v>
      </c>
      <c r="J1252" t="s">
        <v>69</v>
      </c>
      <c r="K1252">
        <v>28.084499999999998</v>
      </c>
      <c r="L1252">
        <v>20</v>
      </c>
      <c r="M1252" t="s">
        <v>14</v>
      </c>
      <c r="N1252">
        <v>10</v>
      </c>
      <c r="O1252" t="s">
        <v>14</v>
      </c>
      <c r="P1252">
        <v>1</v>
      </c>
      <c r="Q1252" s="1">
        <v>3.15</v>
      </c>
      <c r="R1252" s="1">
        <v>2.1</v>
      </c>
      <c r="S1252" s="1">
        <v>2.625</v>
      </c>
      <c r="T1252" s="1">
        <v>2.1</v>
      </c>
    </row>
    <row r="1253" spans="1:20" hidden="1" x14ac:dyDescent="0.35">
      <c r="A1253" t="s">
        <v>1273</v>
      </c>
      <c r="B1253" t="s">
        <v>10</v>
      </c>
      <c r="C1253" t="s">
        <v>68</v>
      </c>
      <c r="D1253" t="s">
        <v>3615</v>
      </c>
      <c r="E1253" t="s">
        <v>3612</v>
      </c>
      <c r="F1253">
        <v>44685</v>
      </c>
      <c r="G1253">
        <v>44711</v>
      </c>
      <c r="H1253" t="s">
        <v>16</v>
      </c>
      <c r="I1253" t="s">
        <v>12</v>
      </c>
      <c r="J1253" t="s">
        <v>13</v>
      </c>
      <c r="K1253">
        <v>30.115400000000001</v>
      </c>
      <c r="L1253">
        <v>600</v>
      </c>
      <c r="M1253" t="s">
        <v>14</v>
      </c>
      <c r="N1253">
        <v>300</v>
      </c>
      <c r="O1253" t="s">
        <v>14</v>
      </c>
      <c r="P1253">
        <v>1</v>
      </c>
      <c r="Q1253" s="1">
        <v>3.9</v>
      </c>
      <c r="R1253" s="1">
        <v>2.6</v>
      </c>
      <c r="S1253" s="1">
        <v>3.25</v>
      </c>
      <c r="T1253" s="1">
        <v>2.6</v>
      </c>
    </row>
    <row r="1254" spans="1:20" hidden="1" x14ac:dyDescent="0.35">
      <c r="A1254" t="s">
        <v>1274</v>
      </c>
      <c r="B1254" t="s">
        <v>10</v>
      </c>
      <c r="C1254" t="s">
        <v>68</v>
      </c>
      <c r="D1254" t="s">
        <v>3616</v>
      </c>
      <c r="E1254" t="s">
        <v>3612</v>
      </c>
      <c r="F1254">
        <v>44678</v>
      </c>
      <c r="G1254">
        <v>44700</v>
      </c>
      <c r="J1254" t="s">
        <v>69</v>
      </c>
      <c r="K1254">
        <v>28.0715</v>
      </c>
      <c r="L1254">
        <v>20</v>
      </c>
      <c r="M1254" t="s">
        <v>14</v>
      </c>
      <c r="N1254">
        <v>10</v>
      </c>
      <c r="O1254" t="s">
        <v>14</v>
      </c>
      <c r="P1254">
        <v>1</v>
      </c>
      <c r="Q1254" s="1">
        <v>3.3</v>
      </c>
      <c r="R1254" s="1">
        <v>2.2000000000000002</v>
      </c>
      <c r="S1254" s="1">
        <v>2.75</v>
      </c>
      <c r="T1254" s="1">
        <v>2.2000000000000002</v>
      </c>
    </row>
    <row r="1255" spans="1:20" hidden="1" x14ac:dyDescent="0.35">
      <c r="A1255" t="s">
        <v>1275</v>
      </c>
      <c r="B1255" t="s">
        <v>10</v>
      </c>
      <c r="C1255" t="s">
        <v>68</v>
      </c>
      <c r="D1255" t="s">
        <v>3611</v>
      </c>
      <c r="E1255" t="s">
        <v>3617</v>
      </c>
      <c r="F1255">
        <v>44684</v>
      </c>
      <c r="G1255">
        <v>44708</v>
      </c>
      <c r="H1255" t="s">
        <v>16</v>
      </c>
      <c r="J1255" t="s">
        <v>69</v>
      </c>
      <c r="K1255">
        <v>28.100899999999999</v>
      </c>
      <c r="L1255">
        <v>20</v>
      </c>
      <c r="M1255" t="s">
        <v>14</v>
      </c>
      <c r="N1255">
        <v>10</v>
      </c>
      <c r="O1255" t="s">
        <v>14</v>
      </c>
      <c r="P1255">
        <v>1</v>
      </c>
      <c r="Q1255" s="1">
        <v>3.5999999999999996</v>
      </c>
      <c r="R1255" s="1">
        <v>2.4000000000000004</v>
      </c>
      <c r="S1255" s="1">
        <v>3</v>
      </c>
      <c r="T1255" s="1">
        <v>2.4000000000000004</v>
      </c>
    </row>
    <row r="1256" spans="1:20" hidden="1" x14ac:dyDescent="0.35">
      <c r="A1256" t="s">
        <v>1276</v>
      </c>
      <c r="B1256" t="s">
        <v>10</v>
      </c>
      <c r="C1256" t="s">
        <v>68</v>
      </c>
      <c r="D1256" t="s">
        <v>3619</v>
      </c>
      <c r="E1256" t="s">
        <v>3612</v>
      </c>
      <c r="F1256">
        <v>44685</v>
      </c>
      <c r="G1256">
        <v>44706</v>
      </c>
      <c r="J1256" t="s">
        <v>69</v>
      </c>
      <c r="K1256">
        <v>30.1297</v>
      </c>
      <c r="L1256">
        <v>20</v>
      </c>
      <c r="M1256" t="s">
        <v>14</v>
      </c>
      <c r="N1256">
        <v>10</v>
      </c>
      <c r="O1256" t="s">
        <v>14</v>
      </c>
      <c r="P1256">
        <v>1</v>
      </c>
      <c r="Q1256" s="1">
        <v>3.15</v>
      </c>
      <c r="R1256" s="1">
        <v>2.1</v>
      </c>
      <c r="S1256" s="1">
        <v>2.625</v>
      </c>
      <c r="T1256" s="1">
        <v>2.1</v>
      </c>
    </row>
    <row r="1257" spans="1:20" hidden="1" x14ac:dyDescent="0.35">
      <c r="A1257" t="s">
        <v>1277</v>
      </c>
      <c r="B1257" t="s">
        <v>10</v>
      </c>
      <c r="C1257" t="s">
        <v>68</v>
      </c>
      <c r="D1257" t="s">
        <v>3620</v>
      </c>
      <c r="E1257" t="s">
        <v>3613</v>
      </c>
      <c r="F1257">
        <v>44685</v>
      </c>
      <c r="G1257">
        <v>44711</v>
      </c>
      <c r="H1257" t="s">
        <v>16</v>
      </c>
      <c r="J1257" t="s">
        <v>69</v>
      </c>
      <c r="K1257">
        <v>30.115400000000001</v>
      </c>
      <c r="L1257">
        <v>20</v>
      </c>
      <c r="M1257" t="s">
        <v>14</v>
      </c>
      <c r="N1257">
        <v>10</v>
      </c>
      <c r="O1257" t="s">
        <v>14</v>
      </c>
      <c r="P1257">
        <v>1</v>
      </c>
      <c r="Q1257" s="1">
        <v>3.9</v>
      </c>
      <c r="R1257" s="1">
        <v>2.6</v>
      </c>
      <c r="S1257" s="1">
        <v>3.25</v>
      </c>
      <c r="T1257" s="1">
        <v>2.6</v>
      </c>
    </row>
    <row r="1258" spans="1:20" hidden="1" x14ac:dyDescent="0.35">
      <c r="A1258" t="s">
        <v>1278</v>
      </c>
      <c r="B1258" t="s">
        <v>10</v>
      </c>
      <c r="C1258" t="s">
        <v>68</v>
      </c>
      <c r="D1258" t="s">
        <v>3619</v>
      </c>
      <c r="E1258" t="s">
        <v>3614</v>
      </c>
      <c r="F1258">
        <v>44692</v>
      </c>
      <c r="G1258">
        <v>44708</v>
      </c>
      <c r="H1258" t="s">
        <v>16</v>
      </c>
      <c r="J1258" t="s">
        <v>69</v>
      </c>
      <c r="K1258">
        <v>30.051200000000001</v>
      </c>
      <c r="L1258">
        <v>20</v>
      </c>
      <c r="M1258" t="s">
        <v>14</v>
      </c>
      <c r="N1258">
        <v>10</v>
      </c>
      <c r="O1258" t="s">
        <v>14</v>
      </c>
      <c r="P1258">
        <v>1</v>
      </c>
      <c r="Q1258" s="1">
        <v>2.4</v>
      </c>
      <c r="R1258" s="1">
        <v>1.6</v>
      </c>
      <c r="S1258" s="1">
        <v>2</v>
      </c>
      <c r="T1258" s="1">
        <v>1.6</v>
      </c>
    </row>
    <row r="1259" spans="1:20" hidden="1" x14ac:dyDescent="0.35">
      <c r="A1259" t="s">
        <v>1279</v>
      </c>
      <c r="B1259" t="s">
        <v>10</v>
      </c>
      <c r="C1259" t="s">
        <v>68</v>
      </c>
      <c r="D1259" t="s">
        <v>3611</v>
      </c>
      <c r="E1259" t="s">
        <v>3614</v>
      </c>
      <c r="F1259">
        <v>44685</v>
      </c>
      <c r="G1259">
        <v>44709</v>
      </c>
      <c r="H1259" t="s">
        <v>16</v>
      </c>
      <c r="I1259" t="s">
        <v>12</v>
      </c>
      <c r="J1259" t="s">
        <v>69</v>
      </c>
      <c r="K1259">
        <v>29.9468</v>
      </c>
      <c r="L1259">
        <v>20</v>
      </c>
      <c r="M1259" t="s">
        <v>14</v>
      </c>
      <c r="N1259">
        <v>10</v>
      </c>
      <c r="O1259" t="s">
        <v>14</v>
      </c>
      <c r="P1259">
        <v>1</v>
      </c>
      <c r="Q1259" s="1">
        <v>3.5999999999999996</v>
      </c>
      <c r="R1259" s="1">
        <v>2.4000000000000004</v>
      </c>
      <c r="S1259" s="1">
        <v>3</v>
      </c>
      <c r="T1259" s="1">
        <v>2.4000000000000004</v>
      </c>
    </row>
    <row r="1260" spans="1:20" hidden="1" x14ac:dyDescent="0.35">
      <c r="A1260" t="s">
        <v>1280</v>
      </c>
      <c r="B1260" t="s">
        <v>10</v>
      </c>
      <c r="C1260" t="s">
        <v>68</v>
      </c>
      <c r="D1260" t="s">
        <v>3615</v>
      </c>
      <c r="E1260" t="s">
        <v>3614</v>
      </c>
      <c r="F1260">
        <v>44688</v>
      </c>
      <c r="G1260">
        <v>44714</v>
      </c>
      <c r="H1260" t="s">
        <v>16</v>
      </c>
      <c r="I1260" t="s">
        <v>12</v>
      </c>
      <c r="J1260" t="s">
        <v>69</v>
      </c>
      <c r="K1260">
        <v>32.1008</v>
      </c>
      <c r="L1260">
        <v>20</v>
      </c>
      <c r="M1260" t="s">
        <v>14</v>
      </c>
      <c r="N1260">
        <v>10</v>
      </c>
      <c r="O1260" t="s">
        <v>14</v>
      </c>
      <c r="P1260">
        <v>1</v>
      </c>
      <c r="Q1260" s="1">
        <v>3.9</v>
      </c>
      <c r="R1260" s="1">
        <v>2.6</v>
      </c>
      <c r="S1260" s="1">
        <v>3.25</v>
      </c>
      <c r="T1260" s="1">
        <v>2.6</v>
      </c>
    </row>
    <row r="1261" spans="1:20" hidden="1" x14ac:dyDescent="0.35">
      <c r="A1261" t="s">
        <v>1281</v>
      </c>
      <c r="B1261" t="s">
        <v>10</v>
      </c>
      <c r="C1261" t="s">
        <v>68</v>
      </c>
      <c r="D1261" t="s">
        <v>3611</v>
      </c>
      <c r="E1261" t="s">
        <v>3613</v>
      </c>
      <c r="F1261">
        <v>44685</v>
      </c>
      <c r="G1261">
        <v>44716</v>
      </c>
      <c r="H1261" t="s">
        <v>16</v>
      </c>
      <c r="I1261" t="s">
        <v>12</v>
      </c>
      <c r="J1261" t="s">
        <v>69</v>
      </c>
      <c r="K1261">
        <v>34.134500000000003</v>
      </c>
      <c r="L1261">
        <v>20</v>
      </c>
      <c r="M1261" t="s">
        <v>14</v>
      </c>
      <c r="N1261">
        <v>10</v>
      </c>
      <c r="O1261" t="s">
        <v>14</v>
      </c>
      <c r="P1261">
        <v>1</v>
      </c>
      <c r="Q1261" s="1">
        <v>4.6499999999999995</v>
      </c>
      <c r="R1261" s="1">
        <v>3.1</v>
      </c>
      <c r="S1261" s="1">
        <v>3.875</v>
      </c>
      <c r="T1261" s="1">
        <v>3.1</v>
      </c>
    </row>
    <row r="1262" spans="1:20" hidden="1" x14ac:dyDescent="0.35">
      <c r="A1262" t="s">
        <v>1282</v>
      </c>
      <c r="B1262" t="s">
        <v>10</v>
      </c>
      <c r="C1262" t="s">
        <v>68</v>
      </c>
      <c r="D1262" t="s">
        <v>3620</v>
      </c>
      <c r="E1262" t="s">
        <v>3617</v>
      </c>
      <c r="F1262">
        <v>44693</v>
      </c>
      <c r="G1262">
        <v>44713</v>
      </c>
      <c r="H1262" t="s">
        <v>16</v>
      </c>
      <c r="I1262" t="s">
        <v>12</v>
      </c>
      <c r="J1262" t="s">
        <v>69</v>
      </c>
      <c r="K1262">
        <v>34.187100000000001</v>
      </c>
      <c r="L1262">
        <v>20</v>
      </c>
      <c r="M1262" t="s">
        <v>14</v>
      </c>
      <c r="N1262">
        <v>10</v>
      </c>
      <c r="O1262" t="s">
        <v>14</v>
      </c>
      <c r="P1262">
        <v>1</v>
      </c>
      <c r="Q1262" s="1">
        <v>3</v>
      </c>
      <c r="R1262" s="1">
        <v>2</v>
      </c>
      <c r="S1262" s="1">
        <v>2.5</v>
      </c>
      <c r="T1262" s="1">
        <v>2</v>
      </c>
    </row>
    <row r="1263" spans="1:20" hidden="1" x14ac:dyDescent="0.35">
      <c r="A1263" t="s">
        <v>1283</v>
      </c>
      <c r="B1263" t="s">
        <v>10</v>
      </c>
      <c r="C1263" t="s">
        <v>68</v>
      </c>
      <c r="D1263" t="s">
        <v>3619</v>
      </c>
      <c r="E1263" t="s">
        <v>3612</v>
      </c>
      <c r="F1263">
        <v>44697</v>
      </c>
      <c r="G1263">
        <v>44720</v>
      </c>
      <c r="H1263" t="s">
        <v>16</v>
      </c>
      <c r="J1263" t="s">
        <v>69</v>
      </c>
      <c r="K1263">
        <v>30.077500000000001</v>
      </c>
      <c r="L1263">
        <v>20</v>
      </c>
      <c r="M1263" t="s">
        <v>14</v>
      </c>
      <c r="N1263">
        <v>10</v>
      </c>
      <c r="O1263" t="s">
        <v>14</v>
      </c>
      <c r="P1263">
        <v>1</v>
      </c>
      <c r="Q1263" s="1">
        <v>3.4499999999999997</v>
      </c>
      <c r="R1263" s="1">
        <v>2.3000000000000003</v>
      </c>
      <c r="S1263" s="1">
        <v>2.875</v>
      </c>
      <c r="T1263" s="1">
        <v>2.3000000000000003</v>
      </c>
    </row>
    <row r="1264" spans="1:20" hidden="1" x14ac:dyDescent="0.35">
      <c r="A1264" t="s">
        <v>1284</v>
      </c>
      <c r="B1264" t="s">
        <v>10</v>
      </c>
      <c r="C1264" t="s">
        <v>68</v>
      </c>
      <c r="D1264" t="s">
        <v>3619</v>
      </c>
      <c r="E1264" t="s">
        <v>3613</v>
      </c>
      <c r="F1264">
        <v>44691</v>
      </c>
      <c r="G1264">
        <v>44707</v>
      </c>
      <c r="H1264" t="s">
        <v>16</v>
      </c>
      <c r="J1264" t="s">
        <v>69</v>
      </c>
      <c r="K1264">
        <v>32.0578</v>
      </c>
      <c r="L1264">
        <v>20</v>
      </c>
      <c r="M1264" t="s">
        <v>14</v>
      </c>
      <c r="N1264">
        <v>10</v>
      </c>
      <c r="O1264" t="s">
        <v>14</v>
      </c>
      <c r="P1264">
        <v>1</v>
      </c>
      <c r="Q1264" s="1">
        <v>2.4</v>
      </c>
      <c r="R1264" s="1">
        <v>1.6</v>
      </c>
      <c r="S1264" s="1">
        <v>2</v>
      </c>
      <c r="T1264" s="1">
        <v>1.6</v>
      </c>
    </row>
    <row r="1265" spans="1:20" hidden="1" x14ac:dyDescent="0.35">
      <c r="A1265" t="s">
        <v>1285</v>
      </c>
      <c r="B1265" t="s">
        <v>10</v>
      </c>
      <c r="C1265" t="s">
        <v>68</v>
      </c>
      <c r="D1265" t="s">
        <v>3619</v>
      </c>
      <c r="E1265" t="s">
        <v>3618</v>
      </c>
      <c r="F1265">
        <v>44688</v>
      </c>
      <c r="G1265">
        <v>44711</v>
      </c>
      <c r="H1265" t="s">
        <v>16</v>
      </c>
      <c r="J1265" t="s">
        <v>69</v>
      </c>
      <c r="K1265">
        <v>28.081499999999998</v>
      </c>
      <c r="L1265">
        <v>20</v>
      </c>
      <c r="M1265" t="s">
        <v>14</v>
      </c>
      <c r="N1265">
        <v>10</v>
      </c>
      <c r="O1265" t="s">
        <v>14</v>
      </c>
      <c r="P1265">
        <v>1</v>
      </c>
      <c r="Q1265" s="1">
        <v>3.4499999999999997</v>
      </c>
      <c r="R1265" s="1">
        <v>2.3000000000000003</v>
      </c>
      <c r="S1265" s="1">
        <v>2.875</v>
      </c>
      <c r="T1265" s="1">
        <v>2.3000000000000003</v>
      </c>
    </row>
    <row r="1266" spans="1:20" hidden="1" x14ac:dyDescent="0.35">
      <c r="A1266" t="s">
        <v>1286</v>
      </c>
      <c r="B1266" t="s">
        <v>10</v>
      </c>
      <c r="C1266" t="s">
        <v>68</v>
      </c>
      <c r="D1266" t="s">
        <v>3611</v>
      </c>
      <c r="E1266" t="s">
        <v>3614</v>
      </c>
      <c r="F1266">
        <v>44693</v>
      </c>
      <c r="G1266">
        <v>44709</v>
      </c>
      <c r="H1266" t="s">
        <v>16</v>
      </c>
      <c r="J1266" t="s">
        <v>69</v>
      </c>
      <c r="K1266">
        <v>29.986899999999999</v>
      </c>
      <c r="L1266">
        <v>20</v>
      </c>
      <c r="M1266" t="s">
        <v>14</v>
      </c>
      <c r="N1266">
        <v>10</v>
      </c>
      <c r="O1266" t="s">
        <v>14</v>
      </c>
      <c r="P1266">
        <v>1</v>
      </c>
      <c r="Q1266" s="1">
        <v>2.4</v>
      </c>
      <c r="R1266" s="1">
        <v>1.6</v>
      </c>
      <c r="S1266" s="1">
        <v>2</v>
      </c>
      <c r="T1266" s="1">
        <v>1.6</v>
      </c>
    </row>
    <row r="1267" spans="1:20" hidden="1" x14ac:dyDescent="0.35">
      <c r="A1267" t="s">
        <v>1287</v>
      </c>
      <c r="B1267" t="s">
        <v>10</v>
      </c>
      <c r="C1267" t="s">
        <v>68</v>
      </c>
      <c r="D1267" t="s">
        <v>3615</v>
      </c>
      <c r="E1267" t="s">
        <v>3614</v>
      </c>
      <c r="F1267">
        <v>44694</v>
      </c>
      <c r="G1267">
        <v>44715</v>
      </c>
      <c r="H1267" t="s">
        <v>16</v>
      </c>
      <c r="J1267" t="s">
        <v>69</v>
      </c>
      <c r="K1267">
        <v>33.898400000000002</v>
      </c>
      <c r="L1267">
        <v>20</v>
      </c>
      <c r="M1267" t="s">
        <v>14</v>
      </c>
      <c r="N1267">
        <v>10</v>
      </c>
      <c r="O1267" t="s">
        <v>14</v>
      </c>
      <c r="P1267">
        <v>1</v>
      </c>
      <c r="Q1267" s="1">
        <v>3.15</v>
      </c>
      <c r="R1267" s="1">
        <v>2.1</v>
      </c>
      <c r="S1267" s="1">
        <v>2.625</v>
      </c>
      <c r="T1267" s="1">
        <v>2.1</v>
      </c>
    </row>
    <row r="1268" spans="1:20" hidden="1" x14ac:dyDescent="0.35">
      <c r="A1268" t="s">
        <v>1288</v>
      </c>
      <c r="B1268" t="s">
        <v>10</v>
      </c>
      <c r="C1268" t="s">
        <v>68</v>
      </c>
      <c r="D1268" t="s">
        <v>3615</v>
      </c>
      <c r="E1268" t="s">
        <v>3612</v>
      </c>
      <c r="F1268">
        <v>44697</v>
      </c>
      <c r="G1268">
        <v>44720</v>
      </c>
      <c r="H1268" t="s">
        <v>16</v>
      </c>
      <c r="J1268" t="s">
        <v>69</v>
      </c>
      <c r="K1268">
        <v>28.076599999999999</v>
      </c>
      <c r="L1268">
        <v>20</v>
      </c>
      <c r="M1268" t="s">
        <v>14</v>
      </c>
      <c r="N1268">
        <v>10</v>
      </c>
      <c r="O1268" t="s">
        <v>14</v>
      </c>
      <c r="P1268">
        <v>1</v>
      </c>
      <c r="Q1268" s="1">
        <v>3.4499999999999997</v>
      </c>
      <c r="R1268" s="1">
        <v>2.3000000000000003</v>
      </c>
      <c r="S1268" s="1">
        <v>2.875</v>
      </c>
      <c r="T1268" s="1">
        <v>2.3000000000000003</v>
      </c>
    </row>
    <row r="1269" spans="1:20" hidden="1" x14ac:dyDescent="0.35">
      <c r="A1269" t="s">
        <v>1289</v>
      </c>
      <c r="B1269" t="s">
        <v>10</v>
      </c>
      <c r="C1269" t="s">
        <v>68</v>
      </c>
      <c r="D1269" t="s">
        <v>3616</v>
      </c>
      <c r="E1269" t="s">
        <v>3612</v>
      </c>
      <c r="F1269">
        <v>44697</v>
      </c>
      <c r="G1269">
        <v>44714</v>
      </c>
      <c r="H1269" t="s">
        <v>16</v>
      </c>
      <c r="J1269" t="s">
        <v>69</v>
      </c>
      <c r="K1269">
        <v>30.043600000000001</v>
      </c>
      <c r="L1269">
        <v>20</v>
      </c>
      <c r="M1269" t="s">
        <v>14</v>
      </c>
      <c r="N1269">
        <v>10</v>
      </c>
      <c r="O1269" t="s">
        <v>14</v>
      </c>
      <c r="P1269">
        <v>1</v>
      </c>
      <c r="Q1269" s="1">
        <v>2.5499999999999998</v>
      </c>
      <c r="R1269" s="1">
        <v>1.7000000000000002</v>
      </c>
      <c r="S1269" s="1">
        <v>2.125</v>
      </c>
      <c r="T1269" s="1">
        <v>1.7000000000000002</v>
      </c>
    </row>
    <row r="1270" spans="1:20" hidden="1" x14ac:dyDescent="0.35">
      <c r="A1270" t="s">
        <v>1290</v>
      </c>
      <c r="B1270" t="s">
        <v>10</v>
      </c>
      <c r="C1270" t="s">
        <v>68</v>
      </c>
      <c r="D1270" t="s">
        <v>3616</v>
      </c>
      <c r="E1270" t="s">
        <v>3612</v>
      </c>
      <c r="F1270">
        <v>44712</v>
      </c>
      <c r="G1270">
        <v>44730</v>
      </c>
      <c r="H1270" t="s">
        <v>16</v>
      </c>
      <c r="I1270" t="s">
        <v>12</v>
      </c>
      <c r="J1270" t="s">
        <v>69</v>
      </c>
      <c r="K1270">
        <v>30.17</v>
      </c>
      <c r="L1270">
        <v>20</v>
      </c>
      <c r="M1270" t="s">
        <v>14</v>
      </c>
      <c r="N1270">
        <v>10</v>
      </c>
      <c r="O1270" t="s">
        <v>14</v>
      </c>
      <c r="P1270">
        <v>1</v>
      </c>
      <c r="Q1270" s="1">
        <v>2.6999999999999997</v>
      </c>
      <c r="R1270" s="1">
        <v>1.8</v>
      </c>
      <c r="S1270" s="1">
        <v>2.25</v>
      </c>
      <c r="T1270" s="1">
        <v>1.8</v>
      </c>
    </row>
    <row r="1271" spans="1:20" hidden="1" x14ac:dyDescent="0.35">
      <c r="A1271" t="s">
        <v>1291</v>
      </c>
      <c r="B1271" t="s">
        <v>10</v>
      </c>
      <c r="C1271" t="s">
        <v>68</v>
      </c>
      <c r="D1271" t="s">
        <v>3615</v>
      </c>
      <c r="E1271" t="s">
        <v>3613</v>
      </c>
      <c r="F1271">
        <v>44692</v>
      </c>
      <c r="G1271">
        <v>44708</v>
      </c>
      <c r="H1271" t="s">
        <v>16</v>
      </c>
      <c r="I1271" t="s">
        <v>12</v>
      </c>
      <c r="J1271" t="s">
        <v>13</v>
      </c>
      <c r="K1271">
        <v>30.051200000000001</v>
      </c>
      <c r="L1271">
        <v>600</v>
      </c>
      <c r="M1271" t="s">
        <v>14</v>
      </c>
      <c r="N1271">
        <v>300</v>
      </c>
      <c r="O1271" t="s">
        <v>14</v>
      </c>
      <c r="P1271">
        <v>1</v>
      </c>
      <c r="Q1271" s="1">
        <v>2.4</v>
      </c>
      <c r="R1271" s="1">
        <v>1.6</v>
      </c>
      <c r="S1271" s="1">
        <v>2</v>
      </c>
      <c r="T1271" s="1">
        <v>1.6</v>
      </c>
    </row>
    <row r="1272" spans="1:20" hidden="1" x14ac:dyDescent="0.35">
      <c r="A1272" t="s">
        <v>1292</v>
      </c>
      <c r="B1272" t="s">
        <v>10</v>
      </c>
      <c r="C1272" t="s">
        <v>68</v>
      </c>
      <c r="D1272" t="s">
        <v>3616</v>
      </c>
      <c r="E1272" t="s">
        <v>3612</v>
      </c>
      <c r="F1272">
        <v>44685</v>
      </c>
      <c r="G1272">
        <v>44709</v>
      </c>
      <c r="H1272" t="s">
        <v>16</v>
      </c>
      <c r="I1272" t="s">
        <v>12</v>
      </c>
      <c r="J1272" t="s">
        <v>13</v>
      </c>
      <c r="K1272">
        <v>29.9468</v>
      </c>
      <c r="L1272">
        <v>600</v>
      </c>
      <c r="M1272" t="s">
        <v>14</v>
      </c>
      <c r="N1272">
        <v>300</v>
      </c>
      <c r="O1272" t="s">
        <v>14</v>
      </c>
      <c r="P1272">
        <v>1</v>
      </c>
      <c r="Q1272" s="1">
        <v>3.5999999999999996</v>
      </c>
      <c r="R1272" s="1">
        <v>2.4000000000000004</v>
      </c>
      <c r="S1272" s="1">
        <v>3</v>
      </c>
      <c r="T1272" s="1">
        <v>2.4000000000000004</v>
      </c>
    </row>
    <row r="1273" spans="1:20" hidden="1" x14ac:dyDescent="0.35">
      <c r="A1273" t="s">
        <v>1293</v>
      </c>
      <c r="B1273" t="s">
        <v>10</v>
      </c>
      <c r="C1273" t="s">
        <v>68</v>
      </c>
      <c r="D1273" t="s">
        <v>3611</v>
      </c>
      <c r="E1273" t="s">
        <v>3617</v>
      </c>
      <c r="F1273">
        <v>44688</v>
      </c>
      <c r="G1273">
        <v>44714</v>
      </c>
      <c r="H1273" t="s">
        <v>16</v>
      </c>
      <c r="I1273" t="s">
        <v>12</v>
      </c>
      <c r="J1273" t="s">
        <v>13</v>
      </c>
      <c r="K1273">
        <v>32.1008</v>
      </c>
      <c r="L1273">
        <v>600</v>
      </c>
      <c r="M1273" t="s">
        <v>14</v>
      </c>
      <c r="N1273">
        <v>300</v>
      </c>
      <c r="O1273" t="s">
        <v>14</v>
      </c>
      <c r="P1273">
        <v>1</v>
      </c>
      <c r="Q1273" s="1">
        <v>3.9</v>
      </c>
      <c r="R1273" s="1">
        <v>2.6</v>
      </c>
      <c r="S1273" s="1">
        <v>3.25</v>
      </c>
      <c r="T1273" s="1">
        <v>2.6</v>
      </c>
    </row>
    <row r="1274" spans="1:20" hidden="1" x14ac:dyDescent="0.35">
      <c r="A1274" t="s">
        <v>1294</v>
      </c>
      <c r="B1274" t="s">
        <v>10</v>
      </c>
      <c r="C1274" t="s">
        <v>68</v>
      </c>
      <c r="D1274" t="s">
        <v>3615</v>
      </c>
      <c r="E1274" t="s">
        <v>3612</v>
      </c>
      <c r="F1274">
        <v>44685</v>
      </c>
      <c r="G1274">
        <v>44716</v>
      </c>
      <c r="H1274" t="s">
        <v>16</v>
      </c>
      <c r="I1274" t="s">
        <v>12</v>
      </c>
      <c r="J1274" t="s">
        <v>13</v>
      </c>
      <c r="K1274">
        <v>34.134500000000003</v>
      </c>
      <c r="L1274">
        <v>600</v>
      </c>
      <c r="M1274" t="s">
        <v>14</v>
      </c>
      <c r="N1274">
        <v>300</v>
      </c>
      <c r="O1274" t="s">
        <v>14</v>
      </c>
      <c r="P1274">
        <v>1</v>
      </c>
      <c r="Q1274" s="1">
        <v>4.6499999999999995</v>
      </c>
      <c r="R1274" s="1">
        <v>3.1</v>
      </c>
      <c r="S1274" s="1">
        <v>3.875</v>
      </c>
      <c r="T1274" s="1">
        <v>3.1</v>
      </c>
    </row>
    <row r="1275" spans="1:20" hidden="1" x14ac:dyDescent="0.35">
      <c r="A1275" t="s">
        <v>1295</v>
      </c>
      <c r="B1275" t="s">
        <v>10</v>
      </c>
      <c r="C1275" t="s">
        <v>68</v>
      </c>
      <c r="D1275" t="s">
        <v>3619</v>
      </c>
      <c r="E1275" t="s">
        <v>3613</v>
      </c>
      <c r="F1275">
        <v>44693</v>
      </c>
      <c r="G1275">
        <v>44713</v>
      </c>
      <c r="H1275" t="s">
        <v>16</v>
      </c>
      <c r="I1275" t="s">
        <v>12</v>
      </c>
      <c r="J1275" t="s">
        <v>13</v>
      </c>
      <c r="K1275">
        <v>34.187100000000001</v>
      </c>
      <c r="L1275">
        <v>600</v>
      </c>
      <c r="M1275" t="s">
        <v>14</v>
      </c>
      <c r="N1275">
        <v>300</v>
      </c>
      <c r="O1275" t="s">
        <v>14</v>
      </c>
      <c r="P1275">
        <v>1</v>
      </c>
      <c r="Q1275" s="1">
        <v>3</v>
      </c>
      <c r="R1275" s="1">
        <v>2</v>
      </c>
      <c r="S1275" s="1">
        <v>2.5</v>
      </c>
      <c r="T1275" s="1">
        <v>2</v>
      </c>
    </row>
    <row r="1276" spans="1:20" hidden="1" x14ac:dyDescent="0.35">
      <c r="A1276" t="s">
        <v>1296</v>
      </c>
      <c r="B1276" t="s">
        <v>10</v>
      </c>
      <c r="C1276" t="s">
        <v>68</v>
      </c>
      <c r="D1276" t="s">
        <v>3616</v>
      </c>
      <c r="E1276" t="s">
        <v>3617</v>
      </c>
      <c r="F1276">
        <v>44697</v>
      </c>
      <c r="G1276">
        <v>44720</v>
      </c>
      <c r="H1276" t="s">
        <v>16</v>
      </c>
      <c r="I1276" t="s">
        <v>12</v>
      </c>
      <c r="J1276" t="s">
        <v>13</v>
      </c>
      <c r="K1276">
        <v>30.077500000000001</v>
      </c>
      <c r="L1276">
        <v>600</v>
      </c>
      <c r="M1276" t="s">
        <v>14</v>
      </c>
      <c r="N1276">
        <v>300</v>
      </c>
      <c r="O1276" t="s">
        <v>14</v>
      </c>
      <c r="P1276">
        <v>1</v>
      </c>
      <c r="Q1276" s="1">
        <v>3.4499999999999997</v>
      </c>
      <c r="R1276" s="1">
        <v>2.3000000000000003</v>
      </c>
      <c r="S1276" s="1">
        <v>2.875</v>
      </c>
      <c r="T1276" s="1">
        <v>2.3000000000000003</v>
      </c>
    </row>
    <row r="1277" spans="1:20" hidden="1" x14ac:dyDescent="0.35">
      <c r="A1277" t="s">
        <v>1297</v>
      </c>
      <c r="B1277" t="s">
        <v>10</v>
      </c>
      <c r="C1277" t="s">
        <v>68</v>
      </c>
      <c r="D1277" t="s">
        <v>3615</v>
      </c>
      <c r="E1277" t="s">
        <v>3614</v>
      </c>
      <c r="F1277">
        <v>44691</v>
      </c>
      <c r="G1277">
        <v>44707</v>
      </c>
      <c r="H1277" t="s">
        <v>16</v>
      </c>
      <c r="I1277" t="s">
        <v>12</v>
      </c>
      <c r="J1277" t="s">
        <v>13</v>
      </c>
      <c r="K1277">
        <v>32.0578</v>
      </c>
      <c r="L1277">
        <v>600</v>
      </c>
      <c r="M1277" t="s">
        <v>14</v>
      </c>
      <c r="N1277">
        <v>300</v>
      </c>
      <c r="O1277" t="s">
        <v>14</v>
      </c>
      <c r="P1277">
        <v>1</v>
      </c>
      <c r="Q1277" s="1">
        <v>2.4</v>
      </c>
      <c r="R1277" s="1">
        <v>1.6</v>
      </c>
      <c r="S1277" s="1">
        <v>2</v>
      </c>
      <c r="T1277" s="1">
        <v>1.6</v>
      </c>
    </row>
    <row r="1278" spans="1:20" hidden="1" x14ac:dyDescent="0.35">
      <c r="A1278" t="s">
        <v>1298</v>
      </c>
      <c r="B1278" t="s">
        <v>10</v>
      </c>
      <c r="C1278" t="s">
        <v>68</v>
      </c>
      <c r="D1278" t="s">
        <v>3611</v>
      </c>
      <c r="E1278" t="s">
        <v>3612</v>
      </c>
      <c r="F1278">
        <v>44688</v>
      </c>
      <c r="G1278">
        <v>44711</v>
      </c>
      <c r="H1278" t="s">
        <v>16</v>
      </c>
      <c r="I1278" t="s">
        <v>12</v>
      </c>
      <c r="J1278" t="s">
        <v>13</v>
      </c>
      <c r="K1278">
        <v>28.081499999999998</v>
      </c>
      <c r="L1278">
        <v>600</v>
      </c>
      <c r="M1278" t="s">
        <v>14</v>
      </c>
      <c r="N1278">
        <v>300</v>
      </c>
      <c r="O1278" t="s">
        <v>14</v>
      </c>
      <c r="P1278">
        <v>1</v>
      </c>
      <c r="Q1278" s="1">
        <v>3.4499999999999997</v>
      </c>
      <c r="R1278" s="1">
        <v>2.3000000000000003</v>
      </c>
      <c r="S1278" s="1">
        <v>2.875</v>
      </c>
      <c r="T1278" s="1">
        <v>2.3000000000000003</v>
      </c>
    </row>
    <row r="1279" spans="1:20" hidden="1" x14ac:dyDescent="0.35">
      <c r="A1279" t="s">
        <v>1299</v>
      </c>
      <c r="B1279" t="s">
        <v>10</v>
      </c>
      <c r="C1279" t="s">
        <v>68</v>
      </c>
      <c r="D1279" t="s">
        <v>3611</v>
      </c>
      <c r="E1279" t="s">
        <v>3617</v>
      </c>
      <c r="F1279">
        <v>44693</v>
      </c>
      <c r="G1279">
        <v>44709</v>
      </c>
      <c r="H1279" t="s">
        <v>16</v>
      </c>
      <c r="I1279" t="s">
        <v>12</v>
      </c>
      <c r="J1279" t="s">
        <v>13</v>
      </c>
      <c r="K1279">
        <v>29.986899999999999</v>
      </c>
      <c r="L1279">
        <v>600</v>
      </c>
      <c r="M1279" t="s">
        <v>14</v>
      </c>
      <c r="N1279">
        <v>300</v>
      </c>
      <c r="O1279" t="s">
        <v>14</v>
      </c>
      <c r="P1279">
        <v>1</v>
      </c>
      <c r="Q1279" s="1">
        <v>2.4</v>
      </c>
      <c r="R1279" s="1">
        <v>1.6</v>
      </c>
      <c r="S1279" s="1">
        <v>2</v>
      </c>
      <c r="T1279" s="1">
        <v>1.6</v>
      </c>
    </row>
    <row r="1280" spans="1:20" hidden="1" x14ac:dyDescent="0.35">
      <c r="A1280" t="s">
        <v>1300</v>
      </c>
      <c r="B1280" t="s">
        <v>10</v>
      </c>
      <c r="C1280" t="s">
        <v>68</v>
      </c>
      <c r="D1280" t="s">
        <v>3619</v>
      </c>
      <c r="E1280" t="s">
        <v>3617</v>
      </c>
      <c r="F1280">
        <v>44694</v>
      </c>
      <c r="G1280">
        <v>44715</v>
      </c>
      <c r="H1280" t="s">
        <v>16</v>
      </c>
      <c r="I1280" t="s">
        <v>12</v>
      </c>
      <c r="J1280" t="s">
        <v>13</v>
      </c>
      <c r="K1280">
        <v>33.898400000000002</v>
      </c>
      <c r="L1280">
        <v>600</v>
      </c>
      <c r="M1280" t="s">
        <v>14</v>
      </c>
      <c r="N1280">
        <v>300</v>
      </c>
      <c r="O1280" t="s">
        <v>14</v>
      </c>
      <c r="P1280">
        <v>1</v>
      </c>
      <c r="Q1280" s="1">
        <v>3.15</v>
      </c>
      <c r="R1280" s="1">
        <v>2.1</v>
      </c>
      <c r="S1280" s="1">
        <v>2.625</v>
      </c>
      <c r="T1280" s="1">
        <v>2.1</v>
      </c>
    </row>
    <row r="1281" spans="1:20" hidden="1" x14ac:dyDescent="0.35">
      <c r="A1281" t="s">
        <v>1301</v>
      </c>
      <c r="B1281" t="s">
        <v>10</v>
      </c>
      <c r="C1281" t="s">
        <v>68</v>
      </c>
      <c r="D1281" t="s">
        <v>3619</v>
      </c>
      <c r="E1281" t="s">
        <v>3613</v>
      </c>
      <c r="F1281">
        <v>44697</v>
      </c>
      <c r="G1281">
        <v>44720</v>
      </c>
      <c r="H1281" t="s">
        <v>16</v>
      </c>
      <c r="I1281" t="s">
        <v>12</v>
      </c>
      <c r="J1281" t="s">
        <v>13</v>
      </c>
      <c r="K1281">
        <v>28.076599999999999</v>
      </c>
      <c r="L1281">
        <v>600</v>
      </c>
      <c r="M1281" t="s">
        <v>14</v>
      </c>
      <c r="N1281">
        <v>300</v>
      </c>
      <c r="O1281" t="s">
        <v>14</v>
      </c>
      <c r="P1281">
        <v>1</v>
      </c>
      <c r="Q1281" s="1">
        <v>3.4499999999999997</v>
      </c>
      <c r="R1281" s="1">
        <v>2.3000000000000003</v>
      </c>
      <c r="S1281" s="1">
        <v>2.875</v>
      </c>
      <c r="T1281" s="1">
        <v>2.3000000000000003</v>
      </c>
    </row>
    <row r="1282" spans="1:20" hidden="1" x14ac:dyDescent="0.35">
      <c r="A1282" t="s">
        <v>1302</v>
      </c>
      <c r="B1282" t="s">
        <v>10</v>
      </c>
      <c r="C1282" t="s">
        <v>68</v>
      </c>
      <c r="D1282" t="s">
        <v>3616</v>
      </c>
      <c r="E1282" t="s">
        <v>3612</v>
      </c>
      <c r="F1282">
        <v>44697</v>
      </c>
      <c r="G1282">
        <v>44714</v>
      </c>
      <c r="H1282" t="s">
        <v>16</v>
      </c>
      <c r="I1282" t="s">
        <v>12</v>
      </c>
      <c r="J1282" t="s">
        <v>13</v>
      </c>
      <c r="K1282">
        <v>30.043600000000001</v>
      </c>
      <c r="L1282">
        <v>600</v>
      </c>
      <c r="M1282" t="s">
        <v>14</v>
      </c>
      <c r="N1282">
        <v>300</v>
      </c>
      <c r="O1282" t="s">
        <v>14</v>
      </c>
      <c r="P1282">
        <v>1</v>
      </c>
      <c r="Q1282" s="1">
        <v>2.5499999999999998</v>
      </c>
      <c r="R1282" s="1">
        <v>1.7000000000000002</v>
      </c>
      <c r="S1282" s="1">
        <v>2.125</v>
      </c>
      <c r="T1282" s="1">
        <v>1.7000000000000002</v>
      </c>
    </row>
    <row r="1283" spans="1:20" hidden="1" x14ac:dyDescent="0.35">
      <c r="A1283" t="s">
        <v>1303</v>
      </c>
      <c r="B1283" t="s">
        <v>10</v>
      </c>
      <c r="C1283" t="s">
        <v>68</v>
      </c>
      <c r="D1283" t="s">
        <v>3619</v>
      </c>
      <c r="E1283" t="s">
        <v>3613</v>
      </c>
      <c r="F1283">
        <v>44712</v>
      </c>
      <c r="G1283">
        <v>44730</v>
      </c>
      <c r="H1283" t="s">
        <v>16</v>
      </c>
      <c r="I1283" t="s">
        <v>12</v>
      </c>
      <c r="J1283" t="s">
        <v>13</v>
      </c>
      <c r="K1283">
        <v>30.17</v>
      </c>
      <c r="L1283">
        <v>600</v>
      </c>
      <c r="M1283" t="s">
        <v>14</v>
      </c>
      <c r="N1283">
        <v>300</v>
      </c>
      <c r="O1283" t="s">
        <v>14</v>
      </c>
      <c r="P1283">
        <v>1</v>
      </c>
      <c r="Q1283" s="1">
        <v>2.6999999999999997</v>
      </c>
      <c r="R1283" s="1">
        <v>1.8</v>
      </c>
      <c r="S1283" s="1">
        <v>2.25</v>
      </c>
      <c r="T1283" s="1">
        <v>1.8</v>
      </c>
    </row>
    <row r="1284" spans="1:20" hidden="1" x14ac:dyDescent="0.35">
      <c r="A1284" t="s">
        <v>1304</v>
      </c>
      <c r="B1284" t="s">
        <v>10</v>
      </c>
      <c r="C1284" t="s">
        <v>68</v>
      </c>
      <c r="D1284" t="s">
        <v>3620</v>
      </c>
      <c r="E1284" t="s">
        <v>3618</v>
      </c>
      <c r="F1284">
        <v>44693</v>
      </c>
      <c r="G1284">
        <v>44715</v>
      </c>
      <c r="H1284" t="s">
        <v>16</v>
      </c>
      <c r="I1284" t="s">
        <v>12</v>
      </c>
      <c r="J1284" t="s">
        <v>69</v>
      </c>
      <c r="K1284">
        <v>28.1737</v>
      </c>
      <c r="L1284">
        <v>20</v>
      </c>
      <c r="M1284" t="s">
        <v>14</v>
      </c>
      <c r="N1284">
        <v>10</v>
      </c>
      <c r="O1284" t="s">
        <v>14</v>
      </c>
      <c r="P1284">
        <v>1</v>
      </c>
      <c r="Q1284" s="1">
        <v>3.3</v>
      </c>
      <c r="R1284" s="1">
        <v>2.2000000000000002</v>
      </c>
      <c r="S1284" s="1">
        <v>2.75</v>
      </c>
      <c r="T1284" s="1">
        <v>2.2000000000000002</v>
      </c>
    </row>
    <row r="1285" spans="1:20" hidden="1" x14ac:dyDescent="0.35">
      <c r="A1285" t="s">
        <v>1305</v>
      </c>
      <c r="B1285" t="s">
        <v>10</v>
      </c>
      <c r="C1285" t="s">
        <v>68</v>
      </c>
      <c r="D1285" t="s">
        <v>3611</v>
      </c>
      <c r="E1285" t="s">
        <v>3614</v>
      </c>
      <c r="F1285">
        <v>44693</v>
      </c>
      <c r="G1285">
        <v>44715</v>
      </c>
      <c r="H1285" t="s">
        <v>16</v>
      </c>
      <c r="I1285" t="s">
        <v>12</v>
      </c>
      <c r="J1285" t="s">
        <v>13</v>
      </c>
      <c r="K1285">
        <v>28.1737</v>
      </c>
      <c r="L1285">
        <v>600</v>
      </c>
      <c r="M1285" t="s">
        <v>14</v>
      </c>
      <c r="N1285">
        <v>300</v>
      </c>
      <c r="O1285" t="s">
        <v>14</v>
      </c>
      <c r="P1285">
        <v>1</v>
      </c>
      <c r="Q1285" s="1">
        <v>3.3</v>
      </c>
      <c r="R1285" s="1">
        <v>2.2000000000000002</v>
      </c>
      <c r="S1285" s="1">
        <v>2.75</v>
      </c>
      <c r="T1285" s="1">
        <v>2.2000000000000002</v>
      </c>
    </row>
    <row r="1286" spans="1:20" hidden="1" x14ac:dyDescent="0.35">
      <c r="A1286" t="s">
        <v>1306</v>
      </c>
      <c r="B1286" t="s">
        <v>10</v>
      </c>
      <c r="C1286" t="s">
        <v>68</v>
      </c>
      <c r="D1286" t="s">
        <v>3615</v>
      </c>
      <c r="E1286" t="s">
        <v>3614</v>
      </c>
      <c r="F1286">
        <v>44698</v>
      </c>
      <c r="G1286">
        <v>44720</v>
      </c>
      <c r="H1286" t="s">
        <v>16</v>
      </c>
      <c r="J1286" t="s">
        <v>69</v>
      </c>
      <c r="K1286">
        <v>28.081700000000001</v>
      </c>
      <c r="L1286">
        <v>20</v>
      </c>
      <c r="M1286" t="s">
        <v>14</v>
      </c>
      <c r="N1286">
        <v>10</v>
      </c>
      <c r="O1286" t="s">
        <v>14</v>
      </c>
      <c r="P1286">
        <v>1</v>
      </c>
      <c r="Q1286" s="1">
        <v>3.3</v>
      </c>
      <c r="R1286" s="1">
        <v>2.2000000000000002</v>
      </c>
      <c r="S1286" s="1">
        <v>2.75</v>
      </c>
      <c r="T1286" s="1">
        <v>2.2000000000000002</v>
      </c>
    </row>
    <row r="1287" spans="1:20" hidden="1" x14ac:dyDescent="0.35">
      <c r="A1287" t="s">
        <v>1307</v>
      </c>
      <c r="B1287" t="s">
        <v>10</v>
      </c>
      <c r="C1287" t="s">
        <v>68</v>
      </c>
      <c r="D1287" t="s">
        <v>3616</v>
      </c>
      <c r="E1287" t="s">
        <v>3612</v>
      </c>
      <c r="F1287">
        <v>44698</v>
      </c>
      <c r="G1287">
        <v>44720</v>
      </c>
      <c r="H1287" t="s">
        <v>16</v>
      </c>
      <c r="I1287" t="s">
        <v>12</v>
      </c>
      <c r="J1287" t="s">
        <v>13</v>
      </c>
      <c r="K1287">
        <v>28.081700000000001</v>
      </c>
      <c r="L1287">
        <v>600</v>
      </c>
      <c r="M1287" t="s">
        <v>14</v>
      </c>
      <c r="N1287">
        <v>300</v>
      </c>
      <c r="O1287" t="s">
        <v>14</v>
      </c>
      <c r="P1287">
        <v>1</v>
      </c>
      <c r="Q1287" s="1">
        <v>3.3</v>
      </c>
      <c r="R1287" s="1">
        <v>2.2000000000000002</v>
      </c>
      <c r="S1287" s="1">
        <v>2.75</v>
      </c>
      <c r="T1287" s="1">
        <v>2.2000000000000002</v>
      </c>
    </row>
    <row r="1288" spans="1:20" hidden="1" x14ac:dyDescent="0.35">
      <c r="A1288" t="s">
        <v>1308</v>
      </c>
      <c r="B1288" t="s">
        <v>10</v>
      </c>
      <c r="C1288" t="s">
        <v>68</v>
      </c>
      <c r="D1288" t="s">
        <v>3615</v>
      </c>
      <c r="E1288" t="s">
        <v>3617</v>
      </c>
      <c r="F1288">
        <v>44688</v>
      </c>
      <c r="G1288">
        <v>44712</v>
      </c>
      <c r="H1288" t="s">
        <v>16</v>
      </c>
      <c r="I1288" t="s">
        <v>12</v>
      </c>
      <c r="J1288" t="s">
        <v>69</v>
      </c>
      <c r="K1288">
        <v>30.152899999999999</v>
      </c>
      <c r="L1288">
        <v>20</v>
      </c>
      <c r="M1288" t="s">
        <v>14</v>
      </c>
      <c r="N1288">
        <v>10</v>
      </c>
      <c r="O1288" t="s">
        <v>14</v>
      </c>
      <c r="P1288">
        <v>1</v>
      </c>
      <c r="Q1288" s="1">
        <v>3.5999999999999996</v>
      </c>
      <c r="R1288" s="1">
        <v>2.4000000000000004</v>
      </c>
      <c r="S1288" s="1">
        <v>3</v>
      </c>
      <c r="T1288" s="1">
        <v>2.4000000000000004</v>
      </c>
    </row>
    <row r="1289" spans="1:20" hidden="1" x14ac:dyDescent="0.35">
      <c r="A1289" t="s">
        <v>1309</v>
      </c>
      <c r="B1289" t="s">
        <v>10</v>
      </c>
      <c r="C1289" t="s">
        <v>68</v>
      </c>
      <c r="D1289" t="s">
        <v>3615</v>
      </c>
      <c r="E1289" t="s">
        <v>3612</v>
      </c>
      <c r="F1289">
        <v>44688</v>
      </c>
      <c r="G1289">
        <v>44712</v>
      </c>
      <c r="H1289" t="s">
        <v>16</v>
      </c>
      <c r="I1289" t="s">
        <v>12</v>
      </c>
      <c r="J1289" t="s">
        <v>13</v>
      </c>
      <c r="K1289">
        <v>30.152899999999999</v>
      </c>
      <c r="L1289">
        <v>600</v>
      </c>
      <c r="M1289" t="s">
        <v>14</v>
      </c>
      <c r="N1289">
        <v>300</v>
      </c>
      <c r="O1289" t="s">
        <v>14</v>
      </c>
      <c r="P1289">
        <v>1</v>
      </c>
      <c r="Q1289" s="1">
        <v>3.5999999999999996</v>
      </c>
      <c r="R1289" s="1">
        <v>2.4000000000000004</v>
      </c>
      <c r="S1289" s="1">
        <v>3</v>
      </c>
      <c r="T1289" s="1">
        <v>2.4000000000000004</v>
      </c>
    </row>
    <row r="1290" spans="1:20" hidden="1" x14ac:dyDescent="0.35">
      <c r="A1290" t="s">
        <v>1310</v>
      </c>
      <c r="B1290" t="s">
        <v>10</v>
      </c>
      <c r="C1290" t="s">
        <v>68</v>
      </c>
      <c r="D1290" t="s">
        <v>3620</v>
      </c>
      <c r="E1290" t="s">
        <v>3614</v>
      </c>
      <c r="F1290">
        <v>44698</v>
      </c>
      <c r="G1290">
        <v>44721</v>
      </c>
      <c r="H1290" t="s">
        <v>16</v>
      </c>
      <c r="J1290" t="s">
        <v>69</v>
      </c>
      <c r="K1290">
        <v>30.105799999999999</v>
      </c>
      <c r="L1290">
        <v>20</v>
      </c>
      <c r="M1290" t="s">
        <v>14</v>
      </c>
      <c r="N1290">
        <v>10</v>
      </c>
      <c r="O1290" t="s">
        <v>14</v>
      </c>
      <c r="P1290">
        <v>1</v>
      </c>
      <c r="Q1290" s="1">
        <v>3.4499999999999997</v>
      </c>
      <c r="R1290" s="1">
        <v>2.3000000000000003</v>
      </c>
      <c r="S1290" s="1">
        <v>2.875</v>
      </c>
      <c r="T1290" s="1">
        <v>2.3000000000000003</v>
      </c>
    </row>
    <row r="1291" spans="1:20" hidden="1" x14ac:dyDescent="0.35">
      <c r="A1291" t="s">
        <v>1311</v>
      </c>
      <c r="B1291" t="s">
        <v>10</v>
      </c>
      <c r="C1291" t="s">
        <v>68</v>
      </c>
      <c r="D1291" t="s">
        <v>3619</v>
      </c>
      <c r="E1291" t="s">
        <v>3612</v>
      </c>
      <c r="F1291">
        <v>44698</v>
      </c>
      <c r="G1291">
        <v>44721</v>
      </c>
      <c r="H1291" t="s">
        <v>16</v>
      </c>
      <c r="I1291" t="s">
        <v>12</v>
      </c>
      <c r="J1291" t="s">
        <v>13</v>
      </c>
      <c r="K1291">
        <v>30.105799999999999</v>
      </c>
      <c r="L1291">
        <v>600</v>
      </c>
      <c r="M1291" t="s">
        <v>14</v>
      </c>
      <c r="N1291">
        <v>300</v>
      </c>
      <c r="O1291" t="s">
        <v>14</v>
      </c>
      <c r="P1291">
        <v>1</v>
      </c>
      <c r="Q1291" s="1">
        <v>3.4499999999999997</v>
      </c>
      <c r="R1291" s="1">
        <v>2.3000000000000003</v>
      </c>
      <c r="S1291" s="1">
        <v>2.875</v>
      </c>
      <c r="T1291" s="1">
        <v>2.3000000000000003</v>
      </c>
    </row>
    <row r="1292" spans="1:20" hidden="1" x14ac:dyDescent="0.35">
      <c r="A1292" t="s">
        <v>1312</v>
      </c>
      <c r="B1292" t="s">
        <v>10</v>
      </c>
      <c r="C1292" t="s">
        <v>68</v>
      </c>
      <c r="D1292" t="s">
        <v>3615</v>
      </c>
      <c r="E1292" t="s">
        <v>3612</v>
      </c>
      <c r="F1292">
        <v>44692</v>
      </c>
      <c r="G1292">
        <v>44716</v>
      </c>
      <c r="H1292" t="s">
        <v>16</v>
      </c>
      <c r="I1292" t="s">
        <v>12</v>
      </c>
      <c r="J1292" t="s">
        <v>69</v>
      </c>
      <c r="K1292">
        <v>30.1416</v>
      </c>
      <c r="L1292">
        <v>20</v>
      </c>
      <c r="M1292" t="s">
        <v>14</v>
      </c>
      <c r="N1292">
        <v>10</v>
      </c>
      <c r="O1292" t="s">
        <v>14</v>
      </c>
      <c r="P1292">
        <v>1</v>
      </c>
      <c r="Q1292" s="1">
        <v>3.5999999999999996</v>
      </c>
      <c r="R1292" s="1">
        <v>2.4000000000000004</v>
      </c>
      <c r="S1292" s="1">
        <v>3</v>
      </c>
      <c r="T1292" s="1">
        <v>2.4000000000000004</v>
      </c>
    </row>
    <row r="1293" spans="1:20" hidden="1" x14ac:dyDescent="0.35">
      <c r="A1293" t="s">
        <v>1313</v>
      </c>
      <c r="B1293" t="s">
        <v>10</v>
      </c>
      <c r="C1293" t="s">
        <v>68</v>
      </c>
      <c r="D1293" t="s">
        <v>3620</v>
      </c>
      <c r="E1293" t="s">
        <v>3617</v>
      </c>
      <c r="F1293">
        <v>44692</v>
      </c>
      <c r="G1293">
        <v>44716</v>
      </c>
      <c r="H1293" t="s">
        <v>16</v>
      </c>
      <c r="I1293" t="s">
        <v>12</v>
      </c>
      <c r="J1293" t="s">
        <v>13</v>
      </c>
      <c r="K1293">
        <v>30.1416</v>
      </c>
      <c r="L1293">
        <v>600</v>
      </c>
      <c r="M1293" t="s">
        <v>14</v>
      </c>
      <c r="N1293">
        <v>300</v>
      </c>
      <c r="O1293" t="s">
        <v>14</v>
      </c>
      <c r="P1293">
        <v>1</v>
      </c>
      <c r="Q1293" s="1">
        <v>3.5999999999999996</v>
      </c>
      <c r="R1293" s="1">
        <v>2.4000000000000004</v>
      </c>
      <c r="S1293" s="1">
        <v>3</v>
      </c>
      <c r="T1293" s="1">
        <v>2.4000000000000004</v>
      </c>
    </row>
    <row r="1294" spans="1:20" hidden="1" x14ac:dyDescent="0.35">
      <c r="A1294" t="s">
        <v>1314</v>
      </c>
      <c r="B1294" t="s">
        <v>10</v>
      </c>
      <c r="C1294" t="s">
        <v>68</v>
      </c>
      <c r="D1294" t="s">
        <v>3620</v>
      </c>
      <c r="E1294" t="s">
        <v>3614</v>
      </c>
      <c r="F1294">
        <v>44688</v>
      </c>
      <c r="G1294">
        <v>44709</v>
      </c>
      <c r="H1294" t="s">
        <v>16</v>
      </c>
      <c r="I1294" t="s">
        <v>12</v>
      </c>
      <c r="J1294" t="s">
        <v>69</v>
      </c>
      <c r="K1294">
        <v>28.095600000000001</v>
      </c>
      <c r="L1294">
        <v>20</v>
      </c>
      <c r="M1294" t="s">
        <v>14</v>
      </c>
      <c r="N1294">
        <v>10</v>
      </c>
      <c r="O1294" t="s">
        <v>14</v>
      </c>
      <c r="P1294">
        <v>1</v>
      </c>
      <c r="Q1294" s="1">
        <v>3.15</v>
      </c>
      <c r="R1294" s="1">
        <v>2.1</v>
      </c>
      <c r="S1294" s="1">
        <v>2.625</v>
      </c>
      <c r="T1294" s="1">
        <v>2.1</v>
      </c>
    </row>
    <row r="1295" spans="1:20" hidden="1" x14ac:dyDescent="0.35">
      <c r="A1295" t="s">
        <v>1315</v>
      </c>
      <c r="B1295" t="s">
        <v>10</v>
      </c>
      <c r="C1295" t="s">
        <v>68</v>
      </c>
      <c r="D1295" t="s">
        <v>3611</v>
      </c>
      <c r="E1295" t="s">
        <v>3614</v>
      </c>
      <c r="F1295">
        <v>44688</v>
      </c>
      <c r="G1295">
        <v>44709</v>
      </c>
      <c r="H1295" t="s">
        <v>16</v>
      </c>
      <c r="I1295" t="s">
        <v>12</v>
      </c>
      <c r="J1295" t="s">
        <v>13</v>
      </c>
      <c r="K1295">
        <v>28.095600000000001</v>
      </c>
      <c r="L1295">
        <v>600</v>
      </c>
      <c r="M1295" t="s">
        <v>14</v>
      </c>
      <c r="N1295">
        <v>300</v>
      </c>
      <c r="O1295" t="s">
        <v>14</v>
      </c>
      <c r="P1295">
        <v>1</v>
      </c>
      <c r="Q1295" s="1">
        <v>3.15</v>
      </c>
      <c r="R1295" s="1">
        <v>2.1</v>
      </c>
      <c r="S1295" s="1">
        <v>2.625</v>
      </c>
      <c r="T1295" s="1">
        <v>2.1</v>
      </c>
    </row>
    <row r="1296" spans="1:20" hidden="1" x14ac:dyDescent="0.35">
      <c r="A1296" t="s">
        <v>1316</v>
      </c>
      <c r="B1296" t="s">
        <v>10</v>
      </c>
      <c r="C1296" t="s">
        <v>68</v>
      </c>
      <c r="D1296" t="s">
        <v>3615</v>
      </c>
      <c r="E1296" t="s">
        <v>3617</v>
      </c>
      <c r="F1296">
        <v>44688</v>
      </c>
      <c r="G1296">
        <v>44709</v>
      </c>
      <c r="H1296" t="s">
        <v>16</v>
      </c>
      <c r="I1296" t="s">
        <v>12</v>
      </c>
      <c r="J1296" t="s">
        <v>69</v>
      </c>
      <c r="K1296">
        <v>28.133199999999999</v>
      </c>
      <c r="L1296">
        <v>20</v>
      </c>
      <c r="M1296" t="s">
        <v>14</v>
      </c>
      <c r="N1296">
        <v>10</v>
      </c>
      <c r="O1296" t="s">
        <v>14</v>
      </c>
      <c r="P1296">
        <v>1</v>
      </c>
      <c r="Q1296" s="1">
        <v>3.15</v>
      </c>
      <c r="R1296" s="1">
        <v>2.1</v>
      </c>
      <c r="S1296" s="1">
        <v>2.625</v>
      </c>
      <c r="T1296" s="1">
        <v>2.1</v>
      </c>
    </row>
    <row r="1297" spans="1:20" hidden="1" x14ac:dyDescent="0.35">
      <c r="A1297" t="s">
        <v>1317</v>
      </c>
      <c r="B1297" t="s">
        <v>10</v>
      </c>
      <c r="C1297" t="s">
        <v>68</v>
      </c>
      <c r="D1297" t="s">
        <v>3616</v>
      </c>
      <c r="E1297" t="s">
        <v>3618</v>
      </c>
      <c r="F1297">
        <v>44688</v>
      </c>
      <c r="G1297">
        <v>44709</v>
      </c>
      <c r="H1297" t="s">
        <v>16</v>
      </c>
      <c r="I1297" t="s">
        <v>12</v>
      </c>
      <c r="J1297" t="s">
        <v>13</v>
      </c>
      <c r="K1297">
        <v>28.133199999999999</v>
      </c>
      <c r="L1297">
        <v>600</v>
      </c>
      <c r="M1297" t="s">
        <v>14</v>
      </c>
      <c r="N1297">
        <v>300</v>
      </c>
      <c r="O1297" t="s">
        <v>14</v>
      </c>
      <c r="P1297">
        <v>1</v>
      </c>
      <c r="Q1297" s="1">
        <v>3.15</v>
      </c>
      <c r="R1297" s="1">
        <v>2.1</v>
      </c>
      <c r="S1297" s="1">
        <v>2.625</v>
      </c>
      <c r="T1297" s="1">
        <v>2.1</v>
      </c>
    </row>
    <row r="1298" spans="1:20" hidden="1" x14ac:dyDescent="0.35">
      <c r="A1298" t="s">
        <v>1318</v>
      </c>
      <c r="B1298" t="s">
        <v>10</v>
      </c>
      <c r="C1298" t="s">
        <v>68</v>
      </c>
      <c r="D1298" t="s">
        <v>3619</v>
      </c>
      <c r="E1298" t="s">
        <v>3617</v>
      </c>
      <c r="F1298">
        <v>44689</v>
      </c>
      <c r="G1298">
        <v>44714</v>
      </c>
      <c r="H1298" t="s">
        <v>16</v>
      </c>
      <c r="I1298" t="s">
        <v>12</v>
      </c>
      <c r="J1298" t="s">
        <v>69</v>
      </c>
      <c r="K1298">
        <v>30.1251</v>
      </c>
      <c r="L1298">
        <v>20</v>
      </c>
      <c r="M1298" t="s">
        <v>14</v>
      </c>
      <c r="N1298">
        <v>10</v>
      </c>
      <c r="O1298" t="s">
        <v>14</v>
      </c>
      <c r="P1298">
        <v>1</v>
      </c>
      <c r="Q1298" s="1">
        <v>3.75</v>
      </c>
      <c r="R1298" s="1">
        <v>2.5</v>
      </c>
      <c r="S1298" s="1">
        <v>3.125</v>
      </c>
      <c r="T1298" s="1">
        <v>2.5</v>
      </c>
    </row>
    <row r="1299" spans="1:20" hidden="1" x14ac:dyDescent="0.35">
      <c r="A1299" t="s">
        <v>1319</v>
      </c>
      <c r="B1299" t="s">
        <v>10</v>
      </c>
      <c r="C1299" t="s">
        <v>68</v>
      </c>
      <c r="D1299" t="s">
        <v>3619</v>
      </c>
      <c r="E1299" t="s">
        <v>3618</v>
      </c>
      <c r="F1299">
        <v>44689</v>
      </c>
      <c r="G1299">
        <v>44714</v>
      </c>
      <c r="H1299" t="s">
        <v>16</v>
      </c>
      <c r="I1299" t="s">
        <v>12</v>
      </c>
      <c r="J1299" t="s">
        <v>13</v>
      </c>
      <c r="K1299">
        <v>30.1251</v>
      </c>
      <c r="L1299">
        <v>600</v>
      </c>
      <c r="M1299" t="s">
        <v>14</v>
      </c>
      <c r="N1299">
        <v>300</v>
      </c>
      <c r="O1299" t="s">
        <v>14</v>
      </c>
      <c r="P1299">
        <v>1</v>
      </c>
      <c r="Q1299" s="1">
        <v>3.75</v>
      </c>
      <c r="R1299" s="1">
        <v>2.5</v>
      </c>
      <c r="S1299" s="1">
        <v>3.125</v>
      </c>
      <c r="T1299" s="1">
        <v>2.5</v>
      </c>
    </row>
    <row r="1300" spans="1:20" hidden="1" x14ac:dyDescent="0.35">
      <c r="A1300" t="s">
        <v>1320</v>
      </c>
      <c r="B1300" t="s">
        <v>10</v>
      </c>
      <c r="C1300" t="s">
        <v>68</v>
      </c>
      <c r="D1300" t="s">
        <v>3611</v>
      </c>
      <c r="E1300" t="s">
        <v>3617</v>
      </c>
      <c r="F1300">
        <v>44690</v>
      </c>
      <c r="G1300">
        <v>44715</v>
      </c>
      <c r="H1300" t="s">
        <v>16</v>
      </c>
      <c r="I1300" t="s">
        <v>12</v>
      </c>
      <c r="J1300" t="s">
        <v>69</v>
      </c>
      <c r="K1300">
        <v>32.085299999999997</v>
      </c>
      <c r="L1300">
        <v>20</v>
      </c>
      <c r="M1300" t="s">
        <v>14</v>
      </c>
      <c r="N1300">
        <v>10</v>
      </c>
      <c r="O1300" t="s">
        <v>14</v>
      </c>
      <c r="P1300">
        <v>1</v>
      </c>
      <c r="Q1300" s="1">
        <v>3.75</v>
      </c>
      <c r="R1300" s="1">
        <v>2.5</v>
      </c>
      <c r="S1300" s="1">
        <v>3.125</v>
      </c>
      <c r="T1300" s="1">
        <v>2.5</v>
      </c>
    </row>
    <row r="1301" spans="1:20" hidden="1" x14ac:dyDescent="0.35">
      <c r="A1301" t="s">
        <v>1321</v>
      </c>
      <c r="B1301" t="s">
        <v>10</v>
      </c>
      <c r="C1301" t="s">
        <v>68</v>
      </c>
      <c r="D1301" t="s">
        <v>3615</v>
      </c>
      <c r="E1301" t="s">
        <v>3612</v>
      </c>
      <c r="F1301">
        <v>44690</v>
      </c>
      <c r="G1301">
        <v>44715</v>
      </c>
      <c r="H1301" t="s">
        <v>16</v>
      </c>
      <c r="I1301" t="s">
        <v>12</v>
      </c>
      <c r="J1301" t="s">
        <v>13</v>
      </c>
      <c r="K1301">
        <v>32.085299999999997</v>
      </c>
      <c r="L1301">
        <v>600</v>
      </c>
      <c r="M1301" t="s">
        <v>14</v>
      </c>
      <c r="N1301">
        <v>300</v>
      </c>
      <c r="O1301" t="s">
        <v>14</v>
      </c>
      <c r="P1301">
        <v>1</v>
      </c>
      <c r="Q1301" s="1">
        <v>3.75</v>
      </c>
      <c r="R1301" s="1">
        <v>2.5</v>
      </c>
      <c r="S1301" s="1">
        <v>3.125</v>
      </c>
      <c r="T1301" s="1">
        <v>2.5</v>
      </c>
    </row>
    <row r="1302" spans="1:20" hidden="1" x14ac:dyDescent="0.35">
      <c r="A1302" t="s">
        <v>1322</v>
      </c>
      <c r="B1302" t="s">
        <v>10</v>
      </c>
      <c r="C1302" t="s">
        <v>68</v>
      </c>
      <c r="D1302" t="s">
        <v>3615</v>
      </c>
      <c r="E1302" t="s">
        <v>3614</v>
      </c>
      <c r="F1302">
        <v>44686</v>
      </c>
      <c r="G1302">
        <v>44715</v>
      </c>
      <c r="H1302" t="s">
        <v>16</v>
      </c>
      <c r="I1302" t="s">
        <v>12</v>
      </c>
      <c r="J1302" t="s">
        <v>69</v>
      </c>
      <c r="K1302">
        <v>32.084800000000001</v>
      </c>
      <c r="L1302">
        <v>20</v>
      </c>
      <c r="M1302" t="s">
        <v>14</v>
      </c>
      <c r="N1302">
        <v>10</v>
      </c>
      <c r="O1302" t="s">
        <v>14</v>
      </c>
      <c r="P1302">
        <v>1</v>
      </c>
      <c r="Q1302" s="1">
        <v>4.3499999999999996</v>
      </c>
      <c r="R1302" s="1">
        <v>2.9000000000000004</v>
      </c>
      <c r="S1302" s="1">
        <v>3.625</v>
      </c>
      <c r="T1302" s="1">
        <v>2.9000000000000004</v>
      </c>
    </row>
    <row r="1303" spans="1:20" hidden="1" x14ac:dyDescent="0.35">
      <c r="A1303" t="s">
        <v>1323</v>
      </c>
      <c r="B1303" t="s">
        <v>10</v>
      </c>
      <c r="C1303" t="s">
        <v>68</v>
      </c>
      <c r="D1303" t="s">
        <v>3620</v>
      </c>
      <c r="E1303" t="s">
        <v>3613</v>
      </c>
      <c r="F1303">
        <v>44686</v>
      </c>
      <c r="G1303">
        <v>44715</v>
      </c>
      <c r="H1303" t="s">
        <v>16</v>
      </c>
      <c r="I1303" t="s">
        <v>12</v>
      </c>
      <c r="J1303" t="s">
        <v>13</v>
      </c>
      <c r="K1303">
        <v>32.084800000000001</v>
      </c>
      <c r="L1303">
        <v>600</v>
      </c>
      <c r="M1303" t="s">
        <v>14</v>
      </c>
      <c r="N1303">
        <v>300</v>
      </c>
      <c r="O1303" t="s">
        <v>14</v>
      </c>
      <c r="P1303">
        <v>1</v>
      </c>
      <c r="Q1303" s="1">
        <v>4.3499999999999996</v>
      </c>
      <c r="R1303" s="1">
        <v>2.9000000000000004</v>
      </c>
      <c r="S1303" s="1">
        <v>3.625</v>
      </c>
      <c r="T1303" s="1">
        <v>2.9000000000000004</v>
      </c>
    </row>
    <row r="1304" spans="1:20" hidden="1" x14ac:dyDescent="0.35">
      <c r="A1304" t="s">
        <v>1324</v>
      </c>
      <c r="B1304" t="s">
        <v>10</v>
      </c>
      <c r="C1304" t="s">
        <v>68</v>
      </c>
      <c r="D1304" t="s">
        <v>3620</v>
      </c>
      <c r="E1304" t="s">
        <v>3614</v>
      </c>
      <c r="F1304">
        <v>44666</v>
      </c>
      <c r="G1304">
        <v>44692</v>
      </c>
      <c r="H1304" t="s">
        <v>16</v>
      </c>
      <c r="I1304" t="s">
        <v>16</v>
      </c>
      <c r="J1304" t="s">
        <v>13</v>
      </c>
      <c r="K1304">
        <v>28.0486</v>
      </c>
      <c r="L1304">
        <v>600</v>
      </c>
      <c r="M1304" t="s">
        <v>14</v>
      </c>
      <c r="N1304">
        <v>300</v>
      </c>
      <c r="O1304" t="s">
        <v>14</v>
      </c>
      <c r="P1304">
        <v>1</v>
      </c>
      <c r="Q1304" s="1">
        <v>3.9</v>
      </c>
      <c r="R1304" s="1">
        <v>2.6</v>
      </c>
      <c r="S1304" s="1">
        <v>3.25</v>
      </c>
      <c r="T1304" s="1">
        <v>2.6</v>
      </c>
    </row>
    <row r="1305" spans="1:20" hidden="1" x14ac:dyDescent="0.35">
      <c r="A1305" t="s">
        <v>1325</v>
      </c>
      <c r="B1305" t="s">
        <v>10</v>
      </c>
      <c r="C1305" t="s">
        <v>68</v>
      </c>
      <c r="D1305" t="s">
        <v>3611</v>
      </c>
      <c r="E1305" t="s">
        <v>3614</v>
      </c>
      <c r="F1305">
        <v>44672</v>
      </c>
      <c r="G1305">
        <v>44694</v>
      </c>
      <c r="H1305" t="s">
        <v>16</v>
      </c>
      <c r="I1305" t="s">
        <v>16</v>
      </c>
      <c r="J1305" t="s">
        <v>13</v>
      </c>
      <c r="K1305">
        <v>30.048200000000001</v>
      </c>
      <c r="L1305">
        <v>600</v>
      </c>
      <c r="M1305" t="s">
        <v>14</v>
      </c>
      <c r="N1305">
        <v>300</v>
      </c>
      <c r="O1305" t="s">
        <v>14</v>
      </c>
      <c r="P1305">
        <v>1</v>
      </c>
      <c r="Q1305" s="1">
        <v>3.3</v>
      </c>
      <c r="R1305" s="1">
        <v>2.2000000000000002</v>
      </c>
      <c r="S1305" s="1">
        <v>2.75</v>
      </c>
      <c r="T1305" s="1">
        <v>2.2000000000000002</v>
      </c>
    </row>
    <row r="1306" spans="1:20" hidden="1" x14ac:dyDescent="0.35">
      <c r="A1306" t="s">
        <v>1326</v>
      </c>
      <c r="B1306" t="s">
        <v>10</v>
      </c>
      <c r="C1306" t="s">
        <v>68</v>
      </c>
      <c r="D1306" t="s">
        <v>3615</v>
      </c>
      <c r="E1306" t="s">
        <v>3613</v>
      </c>
      <c r="F1306">
        <v>44670</v>
      </c>
      <c r="G1306">
        <v>44688</v>
      </c>
      <c r="H1306" t="s">
        <v>16</v>
      </c>
      <c r="I1306" t="s">
        <v>16</v>
      </c>
      <c r="J1306" t="s">
        <v>13</v>
      </c>
      <c r="K1306">
        <v>30.089600000000001</v>
      </c>
      <c r="L1306">
        <v>600</v>
      </c>
      <c r="M1306" t="s">
        <v>14</v>
      </c>
      <c r="N1306">
        <v>300</v>
      </c>
      <c r="O1306" t="s">
        <v>14</v>
      </c>
      <c r="P1306">
        <v>1</v>
      </c>
      <c r="Q1306" s="1">
        <v>2.6999999999999997</v>
      </c>
      <c r="R1306" s="1">
        <v>1.8</v>
      </c>
      <c r="S1306" s="1">
        <v>2.25</v>
      </c>
      <c r="T1306" s="1">
        <v>1.8</v>
      </c>
    </row>
    <row r="1307" spans="1:20" hidden="1" x14ac:dyDescent="0.35">
      <c r="A1307" t="s">
        <v>1327</v>
      </c>
      <c r="B1307" t="s">
        <v>10</v>
      </c>
      <c r="C1307" t="s">
        <v>68</v>
      </c>
      <c r="D1307" t="s">
        <v>3619</v>
      </c>
      <c r="E1307" t="s">
        <v>3614</v>
      </c>
      <c r="F1307">
        <v>44670</v>
      </c>
      <c r="G1307">
        <v>44688</v>
      </c>
      <c r="H1307" t="s">
        <v>16</v>
      </c>
      <c r="I1307" t="s">
        <v>12</v>
      </c>
      <c r="J1307" t="s">
        <v>13</v>
      </c>
      <c r="K1307">
        <v>30.058800000000002</v>
      </c>
      <c r="L1307">
        <v>600</v>
      </c>
      <c r="M1307" t="s">
        <v>14</v>
      </c>
      <c r="N1307">
        <v>300</v>
      </c>
      <c r="O1307" t="s">
        <v>14</v>
      </c>
      <c r="P1307">
        <v>1</v>
      </c>
      <c r="Q1307" s="1">
        <v>2.6999999999999997</v>
      </c>
      <c r="R1307" s="1">
        <v>1.8</v>
      </c>
      <c r="S1307" s="1">
        <v>2.25</v>
      </c>
      <c r="T1307" s="1">
        <v>1.8</v>
      </c>
    </row>
    <row r="1308" spans="1:20" hidden="1" x14ac:dyDescent="0.35">
      <c r="A1308" t="s">
        <v>1328</v>
      </c>
      <c r="B1308" t="s">
        <v>10</v>
      </c>
      <c r="C1308" t="s">
        <v>68</v>
      </c>
      <c r="D1308" t="s">
        <v>3611</v>
      </c>
      <c r="E1308" t="s">
        <v>3612</v>
      </c>
      <c r="F1308">
        <v>44666</v>
      </c>
      <c r="G1308">
        <v>44705</v>
      </c>
      <c r="H1308" t="s">
        <v>16</v>
      </c>
      <c r="I1308" t="s">
        <v>16</v>
      </c>
      <c r="J1308" t="s">
        <v>13</v>
      </c>
      <c r="K1308">
        <v>30.094999999999999</v>
      </c>
      <c r="L1308">
        <v>600</v>
      </c>
      <c r="M1308" t="s">
        <v>14</v>
      </c>
      <c r="N1308">
        <v>300</v>
      </c>
      <c r="O1308" t="s">
        <v>14</v>
      </c>
      <c r="P1308">
        <v>1</v>
      </c>
      <c r="Q1308" s="1">
        <v>5.85</v>
      </c>
      <c r="R1308" s="1">
        <v>3.9000000000000004</v>
      </c>
      <c r="S1308" s="1">
        <v>4.875</v>
      </c>
      <c r="T1308" s="1">
        <v>3.9000000000000004</v>
      </c>
    </row>
    <row r="1309" spans="1:20" hidden="1" x14ac:dyDescent="0.35">
      <c r="A1309" t="s">
        <v>1329</v>
      </c>
      <c r="B1309" t="s">
        <v>10</v>
      </c>
      <c r="C1309" t="s">
        <v>68</v>
      </c>
      <c r="D1309" t="s">
        <v>3611</v>
      </c>
      <c r="E1309" t="s">
        <v>3613</v>
      </c>
      <c r="F1309">
        <v>44666</v>
      </c>
      <c r="G1309">
        <v>44693</v>
      </c>
      <c r="H1309" t="s">
        <v>16</v>
      </c>
      <c r="I1309" t="s">
        <v>16</v>
      </c>
      <c r="J1309" t="s">
        <v>13</v>
      </c>
      <c r="K1309">
        <v>30.125800000000002</v>
      </c>
      <c r="L1309">
        <v>600</v>
      </c>
      <c r="M1309" t="s">
        <v>14</v>
      </c>
      <c r="N1309">
        <v>300</v>
      </c>
      <c r="O1309" t="s">
        <v>14</v>
      </c>
      <c r="P1309">
        <v>1</v>
      </c>
      <c r="Q1309" s="1">
        <v>4.05</v>
      </c>
      <c r="R1309" s="1">
        <v>2.7</v>
      </c>
      <c r="S1309" s="1">
        <v>3.375</v>
      </c>
      <c r="T1309" s="1">
        <v>2.7</v>
      </c>
    </row>
    <row r="1310" spans="1:20" hidden="1" x14ac:dyDescent="0.35">
      <c r="A1310" t="s">
        <v>1330</v>
      </c>
      <c r="B1310" t="s">
        <v>10</v>
      </c>
      <c r="C1310" t="s">
        <v>68</v>
      </c>
      <c r="D1310" t="s">
        <v>3620</v>
      </c>
      <c r="E1310" t="s">
        <v>3617</v>
      </c>
      <c r="F1310">
        <v>44666</v>
      </c>
      <c r="G1310">
        <v>44688</v>
      </c>
      <c r="H1310" t="s">
        <v>16</v>
      </c>
      <c r="I1310" t="s">
        <v>12</v>
      </c>
      <c r="J1310" t="s">
        <v>13</v>
      </c>
      <c r="K1310">
        <v>29.969200000000001</v>
      </c>
      <c r="L1310">
        <v>600</v>
      </c>
      <c r="M1310" t="s">
        <v>14</v>
      </c>
      <c r="N1310">
        <v>300</v>
      </c>
      <c r="O1310" t="s">
        <v>14</v>
      </c>
      <c r="P1310">
        <v>1</v>
      </c>
      <c r="Q1310" s="1">
        <v>3.3</v>
      </c>
      <c r="R1310" s="1">
        <v>2.2000000000000002</v>
      </c>
      <c r="S1310" s="1">
        <v>2.75</v>
      </c>
      <c r="T1310" s="1">
        <v>2.2000000000000002</v>
      </c>
    </row>
    <row r="1311" spans="1:20" hidden="1" x14ac:dyDescent="0.35">
      <c r="A1311" t="s">
        <v>1331</v>
      </c>
      <c r="B1311" t="s">
        <v>10</v>
      </c>
      <c r="C1311" t="s">
        <v>68</v>
      </c>
      <c r="D1311" t="s">
        <v>3619</v>
      </c>
      <c r="E1311" t="s">
        <v>3612</v>
      </c>
      <c r="F1311">
        <v>44681</v>
      </c>
      <c r="G1311">
        <v>44698</v>
      </c>
      <c r="H1311" t="s">
        <v>16</v>
      </c>
      <c r="I1311" t="s">
        <v>12</v>
      </c>
      <c r="J1311" t="s">
        <v>13</v>
      </c>
      <c r="K1311">
        <v>30.009</v>
      </c>
      <c r="L1311">
        <v>600</v>
      </c>
      <c r="M1311" t="s">
        <v>14</v>
      </c>
      <c r="N1311">
        <v>300</v>
      </c>
      <c r="O1311" t="s">
        <v>14</v>
      </c>
      <c r="P1311">
        <v>1</v>
      </c>
      <c r="Q1311" s="1">
        <v>2.5499999999999998</v>
      </c>
      <c r="R1311" s="1">
        <v>1.7000000000000002</v>
      </c>
      <c r="S1311" s="1">
        <v>2.125</v>
      </c>
      <c r="T1311" s="1">
        <v>1.7000000000000002</v>
      </c>
    </row>
    <row r="1312" spans="1:20" hidden="1" x14ac:dyDescent="0.35">
      <c r="A1312" t="s">
        <v>1332</v>
      </c>
      <c r="B1312" t="s">
        <v>10</v>
      </c>
      <c r="C1312" t="s">
        <v>68</v>
      </c>
      <c r="D1312" t="s">
        <v>3611</v>
      </c>
      <c r="E1312" t="s">
        <v>3614</v>
      </c>
      <c r="F1312">
        <v>44669</v>
      </c>
      <c r="G1312">
        <v>44698</v>
      </c>
      <c r="H1312" t="s">
        <v>16</v>
      </c>
      <c r="I1312" t="s">
        <v>16</v>
      </c>
      <c r="J1312" t="s">
        <v>13</v>
      </c>
      <c r="K1312">
        <v>30.141400000000001</v>
      </c>
      <c r="L1312">
        <v>600</v>
      </c>
      <c r="M1312" t="s">
        <v>14</v>
      </c>
      <c r="N1312">
        <v>300</v>
      </c>
      <c r="O1312" t="s">
        <v>14</v>
      </c>
      <c r="P1312">
        <v>1</v>
      </c>
      <c r="Q1312" s="1">
        <v>4.3499999999999996</v>
      </c>
      <c r="R1312" s="1">
        <v>2.9000000000000004</v>
      </c>
      <c r="S1312" s="1">
        <v>3.625</v>
      </c>
      <c r="T1312" s="1">
        <v>2.9000000000000004</v>
      </c>
    </row>
    <row r="1313" spans="1:20" hidden="1" x14ac:dyDescent="0.35">
      <c r="A1313" t="s">
        <v>1333</v>
      </c>
      <c r="B1313" t="s">
        <v>10</v>
      </c>
      <c r="C1313" t="s">
        <v>68</v>
      </c>
      <c r="D1313" t="s">
        <v>3620</v>
      </c>
      <c r="E1313" t="s">
        <v>3613</v>
      </c>
      <c r="F1313">
        <v>44672</v>
      </c>
      <c r="G1313">
        <v>44695</v>
      </c>
      <c r="H1313" t="s">
        <v>16</v>
      </c>
      <c r="I1313" t="s">
        <v>16</v>
      </c>
      <c r="J1313" t="s">
        <v>13</v>
      </c>
      <c r="K1313">
        <v>31.997800000000002</v>
      </c>
      <c r="L1313">
        <v>600</v>
      </c>
      <c r="M1313" t="s">
        <v>14</v>
      </c>
      <c r="N1313">
        <v>300</v>
      </c>
      <c r="O1313" t="s">
        <v>14</v>
      </c>
      <c r="P1313">
        <v>1</v>
      </c>
      <c r="Q1313" s="1">
        <v>3.4499999999999997</v>
      </c>
      <c r="R1313" s="1">
        <v>2.3000000000000003</v>
      </c>
      <c r="S1313" s="1">
        <v>2.875</v>
      </c>
      <c r="T1313" s="1">
        <v>2.3000000000000003</v>
      </c>
    </row>
    <row r="1314" spans="1:20" hidden="1" x14ac:dyDescent="0.35">
      <c r="A1314" t="s">
        <v>1334</v>
      </c>
      <c r="B1314" t="s">
        <v>10</v>
      </c>
      <c r="C1314" t="s">
        <v>68</v>
      </c>
      <c r="D1314" t="s">
        <v>3615</v>
      </c>
      <c r="E1314" t="s">
        <v>3614</v>
      </c>
      <c r="F1314">
        <v>44669</v>
      </c>
      <c r="G1314">
        <v>44688</v>
      </c>
      <c r="H1314" t="s">
        <v>16</v>
      </c>
      <c r="I1314" t="s">
        <v>12</v>
      </c>
      <c r="J1314" t="s">
        <v>13</v>
      </c>
      <c r="K1314">
        <v>30.119199999999999</v>
      </c>
      <c r="L1314">
        <v>600</v>
      </c>
      <c r="M1314" t="s">
        <v>14</v>
      </c>
      <c r="N1314">
        <v>300</v>
      </c>
      <c r="O1314" t="s">
        <v>14</v>
      </c>
      <c r="P1314">
        <v>1</v>
      </c>
      <c r="Q1314" s="1">
        <v>2.85</v>
      </c>
      <c r="R1314" s="1">
        <v>1.9000000000000001</v>
      </c>
      <c r="S1314" s="1">
        <v>2.375</v>
      </c>
      <c r="T1314" s="1">
        <v>1.9000000000000001</v>
      </c>
    </row>
    <row r="1315" spans="1:20" hidden="1" x14ac:dyDescent="0.35">
      <c r="A1315" t="s">
        <v>1335</v>
      </c>
      <c r="B1315" t="s">
        <v>10</v>
      </c>
      <c r="C1315" t="s">
        <v>68</v>
      </c>
      <c r="D1315" t="s">
        <v>3615</v>
      </c>
      <c r="E1315" t="s">
        <v>3618</v>
      </c>
      <c r="F1315">
        <v>44666</v>
      </c>
      <c r="G1315">
        <v>44690</v>
      </c>
      <c r="H1315" t="s">
        <v>16</v>
      </c>
      <c r="I1315" t="s">
        <v>16</v>
      </c>
      <c r="J1315" t="s">
        <v>13</v>
      </c>
      <c r="K1315">
        <v>30.140999999999998</v>
      </c>
      <c r="L1315">
        <v>600</v>
      </c>
      <c r="M1315" t="s">
        <v>14</v>
      </c>
      <c r="N1315">
        <v>300</v>
      </c>
      <c r="O1315" t="s">
        <v>14</v>
      </c>
      <c r="P1315">
        <v>1</v>
      </c>
      <c r="Q1315" s="1">
        <v>3.5999999999999996</v>
      </c>
      <c r="R1315" s="1">
        <v>2.4000000000000004</v>
      </c>
      <c r="S1315" s="1">
        <v>3</v>
      </c>
      <c r="T1315" s="1">
        <v>2.4000000000000004</v>
      </c>
    </row>
    <row r="1316" spans="1:20" hidden="1" x14ac:dyDescent="0.35">
      <c r="A1316" t="s">
        <v>1336</v>
      </c>
      <c r="B1316" t="s">
        <v>10</v>
      </c>
      <c r="C1316" t="s">
        <v>68</v>
      </c>
      <c r="D1316" t="s">
        <v>3619</v>
      </c>
      <c r="E1316" t="s">
        <v>3613</v>
      </c>
      <c r="F1316">
        <v>44669</v>
      </c>
      <c r="G1316">
        <v>44698</v>
      </c>
      <c r="H1316" t="s">
        <v>16</v>
      </c>
      <c r="I1316" t="s">
        <v>16</v>
      </c>
      <c r="J1316" t="s">
        <v>13</v>
      </c>
      <c r="K1316">
        <v>30.187200000000001</v>
      </c>
      <c r="L1316">
        <v>600</v>
      </c>
      <c r="M1316" t="s">
        <v>14</v>
      </c>
      <c r="N1316">
        <v>300</v>
      </c>
      <c r="O1316" t="s">
        <v>14</v>
      </c>
      <c r="P1316">
        <v>1</v>
      </c>
      <c r="Q1316" s="1">
        <v>4.3499999999999996</v>
      </c>
      <c r="R1316" s="1">
        <v>2.9000000000000004</v>
      </c>
      <c r="S1316" s="1">
        <v>3.625</v>
      </c>
      <c r="T1316" s="1">
        <v>2.9000000000000004</v>
      </c>
    </row>
    <row r="1317" spans="1:20" hidden="1" x14ac:dyDescent="0.35">
      <c r="A1317" t="s">
        <v>1337</v>
      </c>
      <c r="B1317" t="s">
        <v>10</v>
      </c>
      <c r="C1317" t="s">
        <v>68</v>
      </c>
      <c r="D1317" t="s">
        <v>3611</v>
      </c>
      <c r="E1317" t="s">
        <v>3614</v>
      </c>
      <c r="F1317">
        <v>44693</v>
      </c>
      <c r="G1317">
        <v>44720</v>
      </c>
      <c r="H1317" t="s">
        <v>12</v>
      </c>
      <c r="I1317" t="s">
        <v>12</v>
      </c>
      <c r="J1317" t="s">
        <v>13</v>
      </c>
      <c r="K1317">
        <v>28.112200000000001</v>
      </c>
      <c r="L1317">
        <v>600</v>
      </c>
      <c r="M1317" t="s">
        <v>14</v>
      </c>
      <c r="N1317">
        <v>300</v>
      </c>
      <c r="O1317" t="s">
        <v>14</v>
      </c>
      <c r="P1317">
        <v>1</v>
      </c>
      <c r="Q1317" s="1">
        <v>4.05</v>
      </c>
      <c r="R1317" s="1">
        <v>2.7</v>
      </c>
      <c r="S1317" s="1">
        <v>3.375</v>
      </c>
      <c r="T1317" s="1">
        <v>2.7</v>
      </c>
    </row>
    <row r="1318" spans="1:20" hidden="1" x14ac:dyDescent="0.35">
      <c r="A1318" t="s">
        <v>1338</v>
      </c>
      <c r="B1318" t="s">
        <v>10</v>
      </c>
      <c r="C1318" t="s">
        <v>68</v>
      </c>
      <c r="D1318" t="s">
        <v>3616</v>
      </c>
      <c r="E1318" t="s">
        <v>3618</v>
      </c>
      <c r="F1318">
        <v>44678</v>
      </c>
      <c r="G1318">
        <v>44704</v>
      </c>
      <c r="H1318" t="s">
        <v>12</v>
      </c>
      <c r="I1318" t="s">
        <v>12</v>
      </c>
      <c r="J1318" t="s">
        <v>13</v>
      </c>
      <c r="K1318">
        <v>28.151599999999998</v>
      </c>
      <c r="L1318">
        <v>600</v>
      </c>
      <c r="M1318" t="s">
        <v>14</v>
      </c>
      <c r="N1318">
        <v>300</v>
      </c>
      <c r="O1318" t="s">
        <v>14</v>
      </c>
      <c r="P1318">
        <v>1</v>
      </c>
      <c r="Q1318" s="1">
        <v>3.9</v>
      </c>
      <c r="R1318" s="1">
        <v>2.6</v>
      </c>
      <c r="S1318" s="1">
        <v>3.25</v>
      </c>
      <c r="T1318" s="1">
        <v>2.6</v>
      </c>
    </row>
    <row r="1319" spans="1:20" hidden="1" x14ac:dyDescent="0.35">
      <c r="A1319" t="s">
        <v>1339</v>
      </c>
      <c r="B1319" t="s">
        <v>10</v>
      </c>
      <c r="C1319" t="s">
        <v>68</v>
      </c>
      <c r="D1319" t="s">
        <v>3616</v>
      </c>
      <c r="E1319" t="s">
        <v>3612</v>
      </c>
      <c r="F1319">
        <v>44677</v>
      </c>
      <c r="G1319">
        <v>44695</v>
      </c>
      <c r="H1319" t="s">
        <v>12</v>
      </c>
      <c r="I1319" t="s">
        <v>12</v>
      </c>
      <c r="J1319" t="s">
        <v>13</v>
      </c>
      <c r="K1319">
        <v>28.0916</v>
      </c>
      <c r="L1319">
        <v>600</v>
      </c>
      <c r="M1319" t="s">
        <v>14</v>
      </c>
      <c r="N1319">
        <v>300</v>
      </c>
      <c r="O1319" t="s">
        <v>14</v>
      </c>
      <c r="P1319">
        <v>1</v>
      </c>
      <c r="Q1319" s="1">
        <v>2.6999999999999997</v>
      </c>
      <c r="R1319" s="1">
        <v>1.8</v>
      </c>
      <c r="S1319" s="1">
        <v>2.25</v>
      </c>
      <c r="T1319" s="1">
        <v>1.8</v>
      </c>
    </row>
    <row r="1320" spans="1:20" hidden="1" x14ac:dyDescent="0.35">
      <c r="A1320" t="s">
        <v>1340</v>
      </c>
      <c r="B1320" t="s">
        <v>10</v>
      </c>
      <c r="C1320" t="s">
        <v>68</v>
      </c>
      <c r="D1320" t="s">
        <v>3615</v>
      </c>
      <c r="E1320" t="s">
        <v>3612</v>
      </c>
      <c r="F1320">
        <v>44677</v>
      </c>
      <c r="G1320">
        <v>44698</v>
      </c>
      <c r="H1320" t="s">
        <v>16</v>
      </c>
      <c r="I1320" t="s">
        <v>12</v>
      </c>
      <c r="J1320" t="s">
        <v>13</v>
      </c>
      <c r="K1320">
        <v>30.187000000000001</v>
      </c>
      <c r="L1320">
        <v>600</v>
      </c>
      <c r="M1320" t="s">
        <v>14</v>
      </c>
      <c r="N1320">
        <v>300</v>
      </c>
      <c r="O1320" t="s">
        <v>14</v>
      </c>
      <c r="P1320">
        <v>1</v>
      </c>
      <c r="Q1320" s="1">
        <v>3.15</v>
      </c>
      <c r="R1320" s="1">
        <v>2.1</v>
      </c>
      <c r="S1320" s="1">
        <v>2.625</v>
      </c>
      <c r="T1320" s="1">
        <v>2.1</v>
      </c>
    </row>
    <row r="1321" spans="1:20" hidden="1" x14ac:dyDescent="0.35">
      <c r="A1321" t="s">
        <v>1341</v>
      </c>
      <c r="B1321" t="s">
        <v>10</v>
      </c>
      <c r="C1321" t="s">
        <v>68</v>
      </c>
      <c r="D1321" t="s">
        <v>3615</v>
      </c>
      <c r="E1321" t="s">
        <v>3618</v>
      </c>
      <c r="F1321">
        <v>44678</v>
      </c>
      <c r="G1321">
        <v>44695</v>
      </c>
      <c r="H1321" t="s">
        <v>12</v>
      </c>
      <c r="I1321" t="s">
        <v>12</v>
      </c>
      <c r="J1321" t="s">
        <v>13</v>
      </c>
      <c r="K1321">
        <v>28.004799999999999</v>
      </c>
      <c r="L1321">
        <v>600</v>
      </c>
      <c r="M1321" t="s">
        <v>14</v>
      </c>
      <c r="N1321">
        <v>300</v>
      </c>
      <c r="O1321" t="s">
        <v>14</v>
      </c>
      <c r="P1321">
        <v>1</v>
      </c>
      <c r="Q1321" s="1">
        <v>2.5499999999999998</v>
      </c>
      <c r="R1321" s="1">
        <v>1.7000000000000002</v>
      </c>
      <c r="S1321" s="1">
        <v>2.125</v>
      </c>
      <c r="T1321" s="1">
        <v>1.7000000000000002</v>
      </c>
    </row>
    <row r="1322" spans="1:20" hidden="1" x14ac:dyDescent="0.35">
      <c r="A1322" t="s">
        <v>1342</v>
      </c>
      <c r="B1322" t="s">
        <v>10</v>
      </c>
      <c r="C1322" t="s">
        <v>68</v>
      </c>
      <c r="D1322" t="s">
        <v>3616</v>
      </c>
      <c r="E1322" t="s">
        <v>3618</v>
      </c>
      <c r="F1322">
        <v>44672</v>
      </c>
      <c r="G1322">
        <v>44697</v>
      </c>
      <c r="H1322" t="s">
        <v>12</v>
      </c>
      <c r="I1322" t="s">
        <v>16</v>
      </c>
      <c r="J1322" t="s">
        <v>13</v>
      </c>
      <c r="K1322">
        <v>28.104199999999999</v>
      </c>
      <c r="L1322">
        <v>600</v>
      </c>
      <c r="M1322" t="s">
        <v>14</v>
      </c>
      <c r="N1322">
        <v>300</v>
      </c>
      <c r="O1322" t="s">
        <v>14</v>
      </c>
      <c r="P1322">
        <v>1</v>
      </c>
      <c r="Q1322" s="1">
        <v>3.75</v>
      </c>
      <c r="R1322" s="1">
        <v>2.5</v>
      </c>
      <c r="S1322" s="1">
        <v>3.125</v>
      </c>
      <c r="T1322" s="1">
        <v>2.5</v>
      </c>
    </row>
    <row r="1323" spans="1:20" hidden="1" x14ac:dyDescent="0.35">
      <c r="A1323" t="s">
        <v>1343</v>
      </c>
      <c r="B1323" t="s">
        <v>10</v>
      </c>
      <c r="C1323" t="s">
        <v>68</v>
      </c>
      <c r="D1323" t="s">
        <v>3620</v>
      </c>
      <c r="E1323" t="s">
        <v>3617</v>
      </c>
      <c r="F1323">
        <v>44680</v>
      </c>
      <c r="G1323">
        <v>44700</v>
      </c>
      <c r="H1323" t="s">
        <v>16</v>
      </c>
      <c r="I1323" t="s">
        <v>12</v>
      </c>
      <c r="J1323" t="s">
        <v>13</v>
      </c>
      <c r="K1323">
        <v>32.0398</v>
      </c>
      <c r="L1323">
        <v>600</v>
      </c>
      <c r="M1323" t="s">
        <v>14</v>
      </c>
      <c r="N1323">
        <v>300</v>
      </c>
      <c r="O1323" t="s">
        <v>14</v>
      </c>
      <c r="P1323">
        <v>1</v>
      </c>
      <c r="Q1323" s="1">
        <v>3</v>
      </c>
      <c r="R1323" s="1">
        <v>2</v>
      </c>
      <c r="S1323" s="1">
        <v>2.5</v>
      </c>
      <c r="T1323" s="1">
        <v>2</v>
      </c>
    </row>
    <row r="1324" spans="1:20" hidden="1" x14ac:dyDescent="0.35">
      <c r="A1324" t="s">
        <v>1344</v>
      </c>
      <c r="B1324" t="s">
        <v>10</v>
      </c>
      <c r="C1324" t="s">
        <v>68</v>
      </c>
      <c r="D1324" t="s">
        <v>3620</v>
      </c>
      <c r="E1324" t="s">
        <v>3614</v>
      </c>
      <c r="F1324">
        <v>44684</v>
      </c>
      <c r="G1324">
        <v>44712</v>
      </c>
      <c r="I1324" t="s">
        <v>12</v>
      </c>
      <c r="J1324" t="s">
        <v>13</v>
      </c>
      <c r="K1324">
        <v>34.174799999999998</v>
      </c>
      <c r="L1324">
        <v>600</v>
      </c>
      <c r="M1324" t="s">
        <v>14</v>
      </c>
      <c r="N1324">
        <v>300</v>
      </c>
      <c r="O1324" t="s">
        <v>14</v>
      </c>
      <c r="P1324">
        <v>1</v>
      </c>
      <c r="Q1324" s="1">
        <v>4.2</v>
      </c>
      <c r="R1324" s="1">
        <v>2.8000000000000003</v>
      </c>
      <c r="S1324" s="1">
        <v>3.5</v>
      </c>
      <c r="T1324" s="1">
        <v>2.8000000000000003</v>
      </c>
    </row>
    <row r="1325" spans="1:20" hidden="1" x14ac:dyDescent="0.35">
      <c r="A1325" t="s">
        <v>1345</v>
      </c>
      <c r="B1325" t="s">
        <v>10</v>
      </c>
      <c r="C1325" t="s">
        <v>68</v>
      </c>
      <c r="D1325" t="s">
        <v>3616</v>
      </c>
      <c r="E1325" t="s">
        <v>3613</v>
      </c>
      <c r="F1325">
        <v>44684</v>
      </c>
      <c r="G1325">
        <v>44723</v>
      </c>
      <c r="H1325" t="s">
        <v>12</v>
      </c>
      <c r="I1325" t="s">
        <v>12</v>
      </c>
      <c r="J1325" t="s">
        <v>13</v>
      </c>
      <c r="K1325">
        <v>32.127000000000002</v>
      </c>
      <c r="L1325">
        <v>600</v>
      </c>
      <c r="M1325" t="s">
        <v>14</v>
      </c>
      <c r="N1325">
        <v>300</v>
      </c>
      <c r="O1325" t="s">
        <v>14</v>
      </c>
      <c r="P1325">
        <v>1</v>
      </c>
      <c r="Q1325" s="1">
        <v>5.85</v>
      </c>
      <c r="R1325" s="1">
        <v>3.9000000000000004</v>
      </c>
      <c r="S1325" s="1">
        <v>4.875</v>
      </c>
      <c r="T1325" s="1">
        <v>3.9000000000000004</v>
      </c>
    </row>
    <row r="1326" spans="1:20" hidden="1" x14ac:dyDescent="0.35">
      <c r="A1326" t="s">
        <v>1346</v>
      </c>
      <c r="B1326" t="s">
        <v>10</v>
      </c>
      <c r="C1326" t="s">
        <v>68</v>
      </c>
      <c r="D1326" t="s">
        <v>3615</v>
      </c>
      <c r="E1326" t="s">
        <v>3617</v>
      </c>
      <c r="F1326">
        <v>44680</v>
      </c>
      <c r="G1326">
        <v>44700</v>
      </c>
      <c r="H1326" t="s">
        <v>16</v>
      </c>
      <c r="I1326" t="s">
        <v>12</v>
      </c>
      <c r="J1326" t="s">
        <v>13</v>
      </c>
      <c r="K1326">
        <v>34.062399999999997</v>
      </c>
      <c r="L1326">
        <v>600</v>
      </c>
      <c r="M1326" t="s">
        <v>14</v>
      </c>
      <c r="N1326">
        <v>300</v>
      </c>
      <c r="O1326" t="s">
        <v>14</v>
      </c>
      <c r="P1326">
        <v>1</v>
      </c>
      <c r="Q1326" s="1">
        <v>3</v>
      </c>
      <c r="R1326" s="1">
        <v>2</v>
      </c>
      <c r="S1326" s="1">
        <v>2.5</v>
      </c>
      <c r="T1326" s="1">
        <v>2</v>
      </c>
    </row>
    <row r="1327" spans="1:20" hidden="1" x14ac:dyDescent="0.35">
      <c r="A1327" t="s">
        <v>1347</v>
      </c>
      <c r="B1327" t="s">
        <v>10</v>
      </c>
      <c r="C1327" t="s">
        <v>68</v>
      </c>
      <c r="D1327" t="s">
        <v>3620</v>
      </c>
      <c r="E1327" t="s">
        <v>3617</v>
      </c>
      <c r="F1327">
        <v>44693</v>
      </c>
      <c r="G1327">
        <v>44720</v>
      </c>
      <c r="H1327" t="s">
        <v>12</v>
      </c>
      <c r="I1327" t="s">
        <v>16</v>
      </c>
      <c r="J1327" t="s">
        <v>69</v>
      </c>
      <c r="K1327">
        <v>28.112200000000001</v>
      </c>
      <c r="L1327">
        <v>20</v>
      </c>
      <c r="M1327" t="s">
        <v>14</v>
      </c>
      <c r="N1327">
        <v>10</v>
      </c>
      <c r="O1327" t="s">
        <v>14</v>
      </c>
      <c r="P1327">
        <v>1</v>
      </c>
      <c r="Q1327" s="1">
        <v>4.05</v>
      </c>
      <c r="R1327" s="1">
        <v>2.7</v>
      </c>
      <c r="S1327" s="1">
        <v>3.375</v>
      </c>
      <c r="T1327" s="1">
        <v>2.7</v>
      </c>
    </row>
    <row r="1328" spans="1:20" hidden="1" x14ac:dyDescent="0.35">
      <c r="A1328" t="s">
        <v>1348</v>
      </c>
      <c r="B1328" t="s">
        <v>10</v>
      </c>
      <c r="C1328" t="s">
        <v>68</v>
      </c>
      <c r="D1328" t="s">
        <v>3615</v>
      </c>
      <c r="E1328" t="s">
        <v>3612</v>
      </c>
      <c r="F1328">
        <v>44678</v>
      </c>
      <c r="G1328">
        <v>44704</v>
      </c>
      <c r="H1328" t="s">
        <v>12</v>
      </c>
      <c r="J1328" t="s">
        <v>69</v>
      </c>
      <c r="K1328">
        <v>28.151599999999998</v>
      </c>
      <c r="L1328">
        <v>20</v>
      </c>
      <c r="M1328" t="s">
        <v>14</v>
      </c>
      <c r="N1328">
        <v>10</v>
      </c>
      <c r="O1328" t="s">
        <v>14</v>
      </c>
      <c r="P1328">
        <v>1</v>
      </c>
      <c r="Q1328" s="1">
        <v>3.9</v>
      </c>
      <c r="R1328" s="1">
        <v>2.6</v>
      </c>
      <c r="S1328" s="1">
        <v>3.25</v>
      </c>
      <c r="T1328" s="1">
        <v>2.6</v>
      </c>
    </row>
    <row r="1329" spans="1:20" hidden="1" x14ac:dyDescent="0.35">
      <c r="A1329" t="s">
        <v>1349</v>
      </c>
      <c r="B1329" t="s">
        <v>10</v>
      </c>
      <c r="C1329" t="s">
        <v>68</v>
      </c>
      <c r="D1329" t="s">
        <v>3620</v>
      </c>
      <c r="E1329" t="s">
        <v>3612</v>
      </c>
      <c r="F1329">
        <v>44677</v>
      </c>
      <c r="G1329">
        <v>44695</v>
      </c>
      <c r="H1329" t="s">
        <v>12</v>
      </c>
      <c r="J1329" t="s">
        <v>69</v>
      </c>
      <c r="K1329">
        <v>28.0916</v>
      </c>
      <c r="L1329">
        <v>20</v>
      </c>
      <c r="M1329" t="s">
        <v>14</v>
      </c>
      <c r="N1329">
        <v>10</v>
      </c>
      <c r="O1329" t="s">
        <v>14</v>
      </c>
      <c r="P1329">
        <v>1</v>
      </c>
      <c r="Q1329" s="1">
        <v>2.6999999999999997</v>
      </c>
      <c r="R1329" s="1">
        <v>1.8</v>
      </c>
      <c r="S1329" s="1">
        <v>2.25</v>
      </c>
      <c r="T1329" s="1">
        <v>1.8</v>
      </c>
    </row>
    <row r="1330" spans="1:20" hidden="1" x14ac:dyDescent="0.35">
      <c r="A1330" t="s">
        <v>1350</v>
      </c>
      <c r="B1330" t="s">
        <v>10</v>
      </c>
      <c r="C1330" t="s">
        <v>68</v>
      </c>
      <c r="D1330" t="s">
        <v>3616</v>
      </c>
      <c r="E1330" t="s">
        <v>3614</v>
      </c>
      <c r="F1330">
        <v>44677</v>
      </c>
      <c r="G1330">
        <v>44698</v>
      </c>
      <c r="H1330" t="s">
        <v>16</v>
      </c>
      <c r="J1330" t="s">
        <v>69</v>
      </c>
      <c r="K1330">
        <v>30.187000000000001</v>
      </c>
      <c r="L1330">
        <v>20</v>
      </c>
      <c r="M1330" t="s">
        <v>14</v>
      </c>
      <c r="N1330">
        <v>10</v>
      </c>
      <c r="O1330" t="s">
        <v>14</v>
      </c>
      <c r="P1330">
        <v>1</v>
      </c>
      <c r="Q1330" s="1">
        <v>3.15</v>
      </c>
      <c r="R1330" s="1">
        <v>2.1</v>
      </c>
      <c r="S1330" s="1">
        <v>2.625</v>
      </c>
      <c r="T1330" s="1">
        <v>2.1</v>
      </c>
    </row>
    <row r="1331" spans="1:20" hidden="1" x14ac:dyDescent="0.35">
      <c r="A1331" t="s">
        <v>1351</v>
      </c>
      <c r="B1331" t="s">
        <v>10</v>
      </c>
      <c r="C1331" t="s">
        <v>68</v>
      </c>
      <c r="D1331" t="s">
        <v>3619</v>
      </c>
      <c r="E1331" t="s">
        <v>3617</v>
      </c>
      <c r="F1331">
        <v>44678</v>
      </c>
      <c r="G1331">
        <v>44695</v>
      </c>
      <c r="H1331" t="s">
        <v>12</v>
      </c>
      <c r="J1331" t="s">
        <v>69</v>
      </c>
      <c r="K1331">
        <v>28.004799999999999</v>
      </c>
      <c r="L1331">
        <v>20</v>
      </c>
      <c r="M1331" t="s">
        <v>14</v>
      </c>
      <c r="N1331">
        <v>10</v>
      </c>
      <c r="O1331" t="s">
        <v>14</v>
      </c>
      <c r="P1331">
        <v>1</v>
      </c>
      <c r="Q1331" s="1">
        <v>2.5499999999999998</v>
      </c>
      <c r="R1331" s="1">
        <v>1.7000000000000002</v>
      </c>
      <c r="S1331" s="1">
        <v>2.125</v>
      </c>
      <c r="T1331" s="1">
        <v>1.7000000000000002</v>
      </c>
    </row>
    <row r="1332" spans="1:20" hidden="1" x14ac:dyDescent="0.35">
      <c r="A1332" t="s">
        <v>1352</v>
      </c>
      <c r="B1332" t="s">
        <v>10</v>
      </c>
      <c r="C1332" t="s">
        <v>68</v>
      </c>
      <c r="D1332" t="s">
        <v>3616</v>
      </c>
      <c r="E1332" t="s">
        <v>3612</v>
      </c>
      <c r="F1332">
        <v>44672</v>
      </c>
      <c r="G1332">
        <v>44697</v>
      </c>
      <c r="H1332" t="s">
        <v>12</v>
      </c>
      <c r="J1332" t="s">
        <v>69</v>
      </c>
      <c r="K1332">
        <v>28.104199999999999</v>
      </c>
      <c r="L1332">
        <v>20</v>
      </c>
      <c r="M1332" t="s">
        <v>14</v>
      </c>
      <c r="N1332">
        <v>10</v>
      </c>
      <c r="O1332" t="s">
        <v>14</v>
      </c>
      <c r="P1332">
        <v>1</v>
      </c>
      <c r="Q1332" s="1">
        <v>3.75</v>
      </c>
      <c r="R1332" s="1">
        <v>2.5</v>
      </c>
      <c r="S1332" s="1">
        <v>3.125</v>
      </c>
      <c r="T1332" s="1">
        <v>2.5</v>
      </c>
    </row>
    <row r="1333" spans="1:20" hidden="1" x14ac:dyDescent="0.35">
      <c r="A1333" t="s">
        <v>1353</v>
      </c>
      <c r="B1333" t="s">
        <v>10</v>
      </c>
      <c r="C1333" t="s">
        <v>68</v>
      </c>
      <c r="D1333" t="s">
        <v>3620</v>
      </c>
      <c r="E1333" t="s">
        <v>3618</v>
      </c>
      <c r="F1333">
        <v>44680</v>
      </c>
      <c r="G1333">
        <v>44700</v>
      </c>
      <c r="H1333" t="s">
        <v>16</v>
      </c>
      <c r="J1333" t="s">
        <v>69</v>
      </c>
      <c r="K1333">
        <v>32.0398</v>
      </c>
      <c r="L1333">
        <v>20</v>
      </c>
      <c r="M1333" t="s">
        <v>14</v>
      </c>
      <c r="N1333">
        <v>10</v>
      </c>
      <c r="O1333" t="s">
        <v>14</v>
      </c>
      <c r="P1333">
        <v>1</v>
      </c>
      <c r="Q1333" s="1">
        <v>3</v>
      </c>
      <c r="R1333" s="1">
        <v>2</v>
      </c>
      <c r="S1333" s="1">
        <v>2.5</v>
      </c>
      <c r="T1333" s="1">
        <v>2</v>
      </c>
    </row>
    <row r="1334" spans="1:20" hidden="1" x14ac:dyDescent="0.35">
      <c r="A1334" t="s">
        <v>1354</v>
      </c>
      <c r="B1334" t="s">
        <v>10</v>
      </c>
      <c r="C1334" t="s">
        <v>68</v>
      </c>
      <c r="D1334" t="s">
        <v>3616</v>
      </c>
      <c r="E1334" t="s">
        <v>3613</v>
      </c>
      <c r="F1334">
        <v>44684</v>
      </c>
      <c r="G1334">
        <v>44712</v>
      </c>
      <c r="J1334" t="s">
        <v>69</v>
      </c>
      <c r="K1334">
        <v>34.174799999999998</v>
      </c>
      <c r="L1334">
        <v>20</v>
      </c>
      <c r="M1334" t="s">
        <v>14</v>
      </c>
      <c r="N1334">
        <v>10</v>
      </c>
      <c r="O1334" t="s">
        <v>14</v>
      </c>
      <c r="P1334">
        <v>1</v>
      </c>
      <c r="Q1334" s="1">
        <v>4.2</v>
      </c>
      <c r="R1334" s="1">
        <v>2.8000000000000003</v>
      </c>
      <c r="S1334" s="1">
        <v>3.5</v>
      </c>
      <c r="T1334" s="1">
        <v>2.8000000000000003</v>
      </c>
    </row>
    <row r="1335" spans="1:20" hidden="1" x14ac:dyDescent="0.35">
      <c r="A1335" t="s">
        <v>1355</v>
      </c>
      <c r="B1335" t="s">
        <v>10</v>
      </c>
      <c r="C1335" t="s">
        <v>68</v>
      </c>
      <c r="D1335" t="s">
        <v>3611</v>
      </c>
      <c r="E1335" t="s">
        <v>3614</v>
      </c>
      <c r="F1335">
        <v>44684</v>
      </c>
      <c r="G1335">
        <v>44723</v>
      </c>
      <c r="H1335" t="s">
        <v>12</v>
      </c>
      <c r="J1335" t="s">
        <v>69</v>
      </c>
      <c r="K1335">
        <v>32.127000000000002</v>
      </c>
      <c r="L1335">
        <v>20</v>
      </c>
      <c r="M1335" t="s">
        <v>14</v>
      </c>
      <c r="N1335">
        <v>10</v>
      </c>
      <c r="O1335" t="s">
        <v>14</v>
      </c>
      <c r="P1335">
        <v>1</v>
      </c>
      <c r="Q1335" s="1">
        <v>5.85</v>
      </c>
      <c r="R1335" s="1">
        <v>3.9000000000000004</v>
      </c>
      <c r="S1335" s="1">
        <v>4.875</v>
      </c>
      <c r="T1335" s="1">
        <v>3.9000000000000004</v>
      </c>
    </row>
    <row r="1336" spans="1:20" hidden="1" x14ac:dyDescent="0.35">
      <c r="A1336" t="s">
        <v>1356</v>
      </c>
      <c r="B1336" t="s">
        <v>10</v>
      </c>
      <c r="C1336" t="s">
        <v>68</v>
      </c>
      <c r="D1336" t="s">
        <v>3615</v>
      </c>
      <c r="E1336" t="s">
        <v>3617</v>
      </c>
      <c r="F1336">
        <v>44680</v>
      </c>
      <c r="G1336">
        <v>44700</v>
      </c>
      <c r="H1336" t="s">
        <v>16</v>
      </c>
      <c r="J1336" t="s">
        <v>69</v>
      </c>
      <c r="K1336">
        <v>34.062399999999997</v>
      </c>
      <c r="L1336">
        <v>20</v>
      </c>
      <c r="M1336" t="s">
        <v>14</v>
      </c>
      <c r="N1336">
        <v>10</v>
      </c>
      <c r="O1336" t="s">
        <v>14</v>
      </c>
      <c r="P1336">
        <v>1</v>
      </c>
      <c r="Q1336" s="1">
        <v>3</v>
      </c>
      <c r="R1336" s="1">
        <v>2</v>
      </c>
      <c r="S1336" s="1">
        <v>2.5</v>
      </c>
      <c r="T1336" s="1">
        <v>2</v>
      </c>
    </row>
    <row r="1337" spans="1:20" hidden="1" x14ac:dyDescent="0.35">
      <c r="A1337" t="s">
        <v>1357</v>
      </c>
      <c r="B1337" t="s">
        <v>10</v>
      </c>
      <c r="C1337" t="s">
        <v>68</v>
      </c>
      <c r="D1337" t="s">
        <v>3619</v>
      </c>
      <c r="E1337" t="s">
        <v>3613</v>
      </c>
      <c r="F1337">
        <v>44697</v>
      </c>
      <c r="G1337">
        <v>44720</v>
      </c>
      <c r="H1337" t="s">
        <v>12</v>
      </c>
      <c r="J1337" t="s">
        <v>69</v>
      </c>
      <c r="K1337">
        <v>33.998600000000003</v>
      </c>
      <c r="L1337">
        <v>20</v>
      </c>
      <c r="M1337" t="s">
        <v>14</v>
      </c>
      <c r="N1337">
        <v>10</v>
      </c>
      <c r="O1337" t="s">
        <v>14</v>
      </c>
      <c r="P1337">
        <v>1</v>
      </c>
      <c r="Q1337" s="1">
        <v>3.4499999999999997</v>
      </c>
      <c r="R1337" s="1">
        <v>2.3000000000000003</v>
      </c>
      <c r="S1337" s="1">
        <v>2.875</v>
      </c>
      <c r="T1337" s="1">
        <v>2.3000000000000003</v>
      </c>
    </row>
    <row r="1338" spans="1:20" hidden="1" x14ac:dyDescent="0.35">
      <c r="A1338" t="s">
        <v>1358</v>
      </c>
      <c r="B1338" t="s">
        <v>10</v>
      </c>
      <c r="C1338" t="s">
        <v>68</v>
      </c>
      <c r="D1338" t="s">
        <v>3616</v>
      </c>
      <c r="E1338" t="s">
        <v>3618</v>
      </c>
      <c r="F1338">
        <v>44697</v>
      </c>
      <c r="G1338">
        <v>44714</v>
      </c>
      <c r="H1338" t="s">
        <v>12</v>
      </c>
      <c r="I1338" t="s">
        <v>16</v>
      </c>
      <c r="J1338" t="s">
        <v>69</v>
      </c>
      <c r="K1338">
        <v>33.984999999999999</v>
      </c>
      <c r="L1338">
        <v>20</v>
      </c>
      <c r="M1338" t="s">
        <v>14</v>
      </c>
      <c r="N1338">
        <v>10</v>
      </c>
      <c r="O1338" t="s">
        <v>14</v>
      </c>
      <c r="P1338">
        <v>1</v>
      </c>
      <c r="Q1338" s="1">
        <v>2.5499999999999998</v>
      </c>
      <c r="R1338" s="1">
        <v>1.7000000000000002</v>
      </c>
      <c r="S1338" s="1">
        <v>2.125</v>
      </c>
      <c r="T1338" s="1">
        <v>1.7000000000000002</v>
      </c>
    </row>
    <row r="1339" spans="1:20" hidden="1" x14ac:dyDescent="0.35">
      <c r="A1339" t="s">
        <v>1359</v>
      </c>
      <c r="B1339" t="s">
        <v>10</v>
      </c>
      <c r="C1339" t="s">
        <v>68</v>
      </c>
      <c r="D1339" t="s">
        <v>3620</v>
      </c>
      <c r="E1339" t="s">
        <v>3617</v>
      </c>
      <c r="F1339">
        <v>44697</v>
      </c>
      <c r="G1339">
        <v>44717</v>
      </c>
      <c r="H1339" t="s">
        <v>12</v>
      </c>
      <c r="J1339" t="s">
        <v>69</v>
      </c>
      <c r="K1339">
        <v>30.0532</v>
      </c>
      <c r="L1339">
        <v>20</v>
      </c>
      <c r="M1339" t="s">
        <v>14</v>
      </c>
      <c r="N1339">
        <v>10</v>
      </c>
      <c r="O1339" t="s">
        <v>14</v>
      </c>
      <c r="P1339">
        <v>1</v>
      </c>
      <c r="Q1339" s="1">
        <v>3</v>
      </c>
      <c r="R1339" s="1">
        <v>2</v>
      </c>
      <c r="S1339" s="1">
        <v>2.5</v>
      </c>
      <c r="T1339" s="1">
        <v>2</v>
      </c>
    </row>
    <row r="1340" spans="1:20" hidden="1" x14ac:dyDescent="0.35">
      <c r="A1340" t="s">
        <v>1360</v>
      </c>
      <c r="B1340" t="s">
        <v>10</v>
      </c>
      <c r="C1340" t="s">
        <v>68</v>
      </c>
      <c r="D1340" t="s">
        <v>3619</v>
      </c>
      <c r="E1340" t="s">
        <v>3614</v>
      </c>
      <c r="F1340">
        <v>44700</v>
      </c>
      <c r="G1340">
        <v>44717</v>
      </c>
      <c r="H1340" t="s">
        <v>12</v>
      </c>
      <c r="I1340" t="s">
        <v>16</v>
      </c>
      <c r="J1340" t="s">
        <v>69</v>
      </c>
      <c r="K1340">
        <v>30.145</v>
      </c>
      <c r="L1340">
        <v>20</v>
      </c>
      <c r="M1340" t="s">
        <v>14</v>
      </c>
      <c r="N1340">
        <v>10</v>
      </c>
      <c r="O1340" t="s">
        <v>14</v>
      </c>
      <c r="P1340">
        <v>1</v>
      </c>
      <c r="Q1340" s="1">
        <v>2.5499999999999998</v>
      </c>
      <c r="R1340" s="1">
        <v>1.7000000000000002</v>
      </c>
      <c r="S1340" s="1">
        <v>2.125</v>
      </c>
      <c r="T1340" s="1">
        <v>1.7000000000000002</v>
      </c>
    </row>
    <row r="1341" spans="1:20" hidden="1" x14ac:dyDescent="0.35">
      <c r="A1341" t="s">
        <v>1361</v>
      </c>
      <c r="B1341" t="s">
        <v>10</v>
      </c>
      <c r="C1341" t="s">
        <v>68</v>
      </c>
      <c r="D1341" t="s">
        <v>3620</v>
      </c>
      <c r="E1341" t="s">
        <v>3618</v>
      </c>
      <c r="F1341">
        <v>44707</v>
      </c>
      <c r="G1341">
        <v>44726</v>
      </c>
      <c r="H1341" t="s">
        <v>12</v>
      </c>
      <c r="I1341" t="s">
        <v>16</v>
      </c>
      <c r="J1341" t="s">
        <v>69</v>
      </c>
      <c r="K1341">
        <v>28.048400000000001</v>
      </c>
      <c r="L1341">
        <v>20</v>
      </c>
      <c r="M1341" t="s">
        <v>14</v>
      </c>
      <c r="N1341">
        <v>10</v>
      </c>
      <c r="O1341" t="s">
        <v>14</v>
      </c>
      <c r="P1341">
        <v>1</v>
      </c>
      <c r="Q1341" s="1">
        <v>2.85</v>
      </c>
      <c r="R1341" s="1">
        <v>1.9000000000000001</v>
      </c>
      <c r="S1341" s="1">
        <v>2.375</v>
      </c>
      <c r="T1341" s="1">
        <v>1.9000000000000001</v>
      </c>
    </row>
    <row r="1342" spans="1:20" hidden="1" x14ac:dyDescent="0.35">
      <c r="A1342" t="s">
        <v>1362</v>
      </c>
      <c r="B1342" t="s">
        <v>10</v>
      </c>
      <c r="C1342" t="s">
        <v>68</v>
      </c>
      <c r="D1342" t="s">
        <v>3620</v>
      </c>
      <c r="E1342" t="s">
        <v>3618</v>
      </c>
      <c r="F1342">
        <v>44697</v>
      </c>
      <c r="G1342">
        <v>44715</v>
      </c>
      <c r="H1342" t="s">
        <v>12</v>
      </c>
      <c r="I1342" t="s">
        <v>16</v>
      </c>
      <c r="J1342" t="s">
        <v>69</v>
      </c>
      <c r="K1342">
        <v>34.030999999999999</v>
      </c>
      <c r="L1342">
        <v>20</v>
      </c>
      <c r="M1342" t="s">
        <v>14</v>
      </c>
      <c r="N1342">
        <v>10</v>
      </c>
      <c r="O1342" t="s">
        <v>14</v>
      </c>
      <c r="P1342">
        <v>1</v>
      </c>
      <c r="Q1342" s="1">
        <v>2.6999999999999997</v>
      </c>
      <c r="R1342" s="1">
        <v>1.8</v>
      </c>
      <c r="S1342" s="1">
        <v>2.25</v>
      </c>
      <c r="T1342" s="1">
        <v>1.8</v>
      </c>
    </row>
    <row r="1343" spans="1:20" hidden="1" x14ac:dyDescent="0.35">
      <c r="A1343" t="s">
        <v>1363</v>
      </c>
      <c r="B1343" t="s">
        <v>10</v>
      </c>
      <c r="C1343" t="s">
        <v>68</v>
      </c>
      <c r="D1343" t="s">
        <v>3619</v>
      </c>
      <c r="E1343" t="s">
        <v>3617</v>
      </c>
      <c r="F1343">
        <v>44729</v>
      </c>
      <c r="G1343">
        <v>44746</v>
      </c>
      <c r="H1343" t="s">
        <v>12</v>
      </c>
      <c r="J1343" t="s">
        <v>69</v>
      </c>
      <c r="K1343">
        <v>32.168399999999998</v>
      </c>
      <c r="L1343">
        <v>20</v>
      </c>
      <c r="M1343" t="s">
        <v>14</v>
      </c>
      <c r="N1343">
        <v>10</v>
      </c>
      <c r="O1343" t="s">
        <v>14</v>
      </c>
      <c r="P1343">
        <v>1</v>
      </c>
      <c r="Q1343" s="1">
        <v>2.5499999999999998</v>
      </c>
      <c r="R1343" s="1">
        <v>1.7000000000000002</v>
      </c>
      <c r="S1343" s="1">
        <v>2.125</v>
      </c>
      <c r="T1343" s="1">
        <v>1.7000000000000002</v>
      </c>
    </row>
    <row r="1344" spans="1:20" hidden="1" x14ac:dyDescent="0.35">
      <c r="A1344" t="s">
        <v>1364</v>
      </c>
      <c r="B1344" t="s">
        <v>10</v>
      </c>
      <c r="C1344" t="s">
        <v>68</v>
      </c>
      <c r="D1344" t="s">
        <v>3615</v>
      </c>
      <c r="E1344" t="s">
        <v>3617</v>
      </c>
      <c r="F1344">
        <v>44733</v>
      </c>
      <c r="G1344">
        <v>44749</v>
      </c>
      <c r="H1344" t="s">
        <v>12</v>
      </c>
      <c r="J1344" t="s">
        <v>69</v>
      </c>
      <c r="K1344">
        <v>32.077199999999998</v>
      </c>
      <c r="L1344">
        <v>20</v>
      </c>
      <c r="M1344" t="s">
        <v>14</v>
      </c>
      <c r="N1344">
        <v>10</v>
      </c>
      <c r="O1344" t="s">
        <v>14</v>
      </c>
      <c r="P1344">
        <v>1</v>
      </c>
      <c r="Q1344" s="1">
        <v>2.4</v>
      </c>
      <c r="R1344" s="1">
        <v>1.6</v>
      </c>
      <c r="S1344" s="1">
        <v>2</v>
      </c>
      <c r="T1344" s="1">
        <v>1.6</v>
      </c>
    </row>
    <row r="1345" spans="1:20" hidden="1" x14ac:dyDescent="0.35">
      <c r="A1345" t="s">
        <v>1365</v>
      </c>
      <c r="B1345" t="s">
        <v>10</v>
      </c>
      <c r="C1345" t="s">
        <v>68</v>
      </c>
      <c r="D1345" t="s">
        <v>3620</v>
      </c>
      <c r="E1345" t="s">
        <v>3618</v>
      </c>
      <c r="F1345">
        <v>44746</v>
      </c>
      <c r="G1345">
        <v>44748</v>
      </c>
      <c r="H1345" t="s">
        <v>12</v>
      </c>
      <c r="J1345" t="s">
        <v>69</v>
      </c>
      <c r="K1345">
        <v>34.023000000000003</v>
      </c>
      <c r="L1345">
        <v>20</v>
      </c>
      <c r="M1345" t="s">
        <v>14</v>
      </c>
      <c r="N1345">
        <v>10</v>
      </c>
      <c r="O1345" t="s">
        <v>14</v>
      </c>
      <c r="P1345">
        <v>1</v>
      </c>
      <c r="Q1345" s="1">
        <v>0.3</v>
      </c>
      <c r="R1345" s="1">
        <v>0.2</v>
      </c>
      <c r="S1345" s="1">
        <v>0.25</v>
      </c>
      <c r="T1345" s="1">
        <v>0.2</v>
      </c>
    </row>
    <row r="1346" spans="1:20" hidden="1" x14ac:dyDescent="0.35">
      <c r="A1346" t="s">
        <v>1366</v>
      </c>
      <c r="B1346" t="s">
        <v>10</v>
      </c>
      <c r="C1346" t="s">
        <v>68</v>
      </c>
      <c r="D1346" t="s">
        <v>3616</v>
      </c>
      <c r="E1346" t="s">
        <v>3614</v>
      </c>
      <c r="F1346">
        <v>44697</v>
      </c>
      <c r="G1346">
        <v>44720</v>
      </c>
      <c r="H1346" t="s">
        <v>12</v>
      </c>
      <c r="I1346" t="s">
        <v>12</v>
      </c>
      <c r="J1346" t="s">
        <v>13</v>
      </c>
      <c r="K1346">
        <v>33.998600000000003</v>
      </c>
      <c r="L1346">
        <v>600</v>
      </c>
      <c r="M1346" t="s">
        <v>14</v>
      </c>
      <c r="N1346">
        <v>300</v>
      </c>
      <c r="O1346" t="s">
        <v>14</v>
      </c>
      <c r="P1346">
        <v>1</v>
      </c>
      <c r="Q1346" s="1">
        <v>3.4499999999999997</v>
      </c>
      <c r="R1346" s="1">
        <v>2.3000000000000003</v>
      </c>
      <c r="S1346" s="1">
        <v>2.875</v>
      </c>
      <c r="T1346" s="1">
        <v>2.3000000000000003</v>
      </c>
    </row>
    <row r="1347" spans="1:20" hidden="1" x14ac:dyDescent="0.35">
      <c r="A1347" t="s">
        <v>1367</v>
      </c>
      <c r="B1347" t="s">
        <v>10</v>
      </c>
      <c r="C1347" t="s">
        <v>68</v>
      </c>
      <c r="D1347" t="s">
        <v>3615</v>
      </c>
      <c r="E1347" t="s">
        <v>3612</v>
      </c>
      <c r="F1347">
        <v>44697</v>
      </c>
      <c r="G1347">
        <v>44714</v>
      </c>
      <c r="H1347" t="s">
        <v>12</v>
      </c>
      <c r="I1347" t="s">
        <v>12</v>
      </c>
      <c r="J1347" t="s">
        <v>13</v>
      </c>
      <c r="K1347">
        <v>33.984999999999999</v>
      </c>
      <c r="L1347">
        <v>600</v>
      </c>
      <c r="M1347" t="s">
        <v>14</v>
      </c>
      <c r="N1347">
        <v>300</v>
      </c>
      <c r="O1347" t="s">
        <v>14</v>
      </c>
      <c r="P1347">
        <v>1</v>
      </c>
      <c r="Q1347" s="1">
        <v>2.5499999999999998</v>
      </c>
      <c r="R1347" s="1">
        <v>1.7000000000000002</v>
      </c>
      <c r="S1347" s="1">
        <v>2.125</v>
      </c>
      <c r="T1347" s="1">
        <v>1.7000000000000002</v>
      </c>
    </row>
    <row r="1348" spans="1:20" hidden="1" x14ac:dyDescent="0.35">
      <c r="A1348" t="s">
        <v>1368</v>
      </c>
      <c r="B1348" t="s">
        <v>10</v>
      </c>
      <c r="C1348" t="s">
        <v>68</v>
      </c>
      <c r="D1348" t="s">
        <v>3611</v>
      </c>
      <c r="E1348" t="s">
        <v>3612</v>
      </c>
      <c r="F1348">
        <v>44697</v>
      </c>
      <c r="G1348">
        <v>44717</v>
      </c>
      <c r="H1348" t="s">
        <v>12</v>
      </c>
      <c r="I1348" t="s">
        <v>12</v>
      </c>
      <c r="J1348" t="s">
        <v>13</v>
      </c>
      <c r="K1348">
        <v>30.0532</v>
      </c>
      <c r="L1348">
        <v>600</v>
      </c>
      <c r="M1348" t="s">
        <v>14</v>
      </c>
      <c r="N1348">
        <v>300</v>
      </c>
      <c r="O1348" t="s">
        <v>14</v>
      </c>
      <c r="P1348">
        <v>1</v>
      </c>
      <c r="Q1348" s="1">
        <v>3</v>
      </c>
      <c r="R1348" s="1">
        <v>2</v>
      </c>
      <c r="S1348" s="1">
        <v>2.5</v>
      </c>
      <c r="T1348" s="1">
        <v>2</v>
      </c>
    </row>
    <row r="1349" spans="1:20" hidden="1" x14ac:dyDescent="0.35">
      <c r="A1349" t="s">
        <v>1369</v>
      </c>
      <c r="B1349" t="s">
        <v>10</v>
      </c>
      <c r="C1349" t="s">
        <v>68</v>
      </c>
      <c r="D1349" t="s">
        <v>3619</v>
      </c>
      <c r="E1349" t="s">
        <v>3617</v>
      </c>
      <c r="F1349">
        <v>44700</v>
      </c>
      <c r="G1349">
        <v>44717</v>
      </c>
      <c r="H1349" t="s">
        <v>12</v>
      </c>
      <c r="I1349" t="s">
        <v>12</v>
      </c>
      <c r="J1349" t="s">
        <v>13</v>
      </c>
      <c r="K1349">
        <v>30.145</v>
      </c>
      <c r="L1349">
        <v>600</v>
      </c>
      <c r="M1349" t="s">
        <v>14</v>
      </c>
      <c r="N1349">
        <v>300</v>
      </c>
      <c r="O1349" t="s">
        <v>14</v>
      </c>
      <c r="P1349">
        <v>1</v>
      </c>
      <c r="Q1349" s="1">
        <v>2.5499999999999998</v>
      </c>
      <c r="R1349" s="1">
        <v>1.7000000000000002</v>
      </c>
      <c r="S1349" s="1">
        <v>2.125</v>
      </c>
      <c r="T1349" s="1">
        <v>1.7000000000000002</v>
      </c>
    </row>
    <row r="1350" spans="1:20" hidden="1" x14ac:dyDescent="0.35">
      <c r="A1350" t="s">
        <v>1370</v>
      </c>
      <c r="B1350" t="s">
        <v>10</v>
      </c>
      <c r="C1350" t="s">
        <v>68</v>
      </c>
      <c r="D1350" t="s">
        <v>3615</v>
      </c>
      <c r="E1350" t="s">
        <v>3614</v>
      </c>
      <c r="F1350">
        <v>44707</v>
      </c>
      <c r="G1350">
        <v>44726</v>
      </c>
      <c r="H1350" t="s">
        <v>12</v>
      </c>
      <c r="I1350" t="s">
        <v>12</v>
      </c>
      <c r="J1350" t="s">
        <v>13</v>
      </c>
      <c r="K1350">
        <v>28.048400000000001</v>
      </c>
      <c r="L1350">
        <v>600</v>
      </c>
      <c r="M1350" t="s">
        <v>14</v>
      </c>
      <c r="N1350">
        <v>300</v>
      </c>
      <c r="O1350" t="s">
        <v>14</v>
      </c>
      <c r="P1350">
        <v>1</v>
      </c>
      <c r="Q1350" s="1">
        <v>2.85</v>
      </c>
      <c r="R1350" s="1">
        <v>1.9000000000000001</v>
      </c>
      <c r="S1350" s="1">
        <v>2.375</v>
      </c>
      <c r="T1350" s="1">
        <v>1.9000000000000001</v>
      </c>
    </row>
    <row r="1351" spans="1:20" hidden="1" x14ac:dyDescent="0.35">
      <c r="A1351" t="s">
        <v>1371</v>
      </c>
      <c r="B1351" t="s">
        <v>10</v>
      </c>
      <c r="C1351" t="s">
        <v>68</v>
      </c>
      <c r="D1351" t="s">
        <v>3620</v>
      </c>
      <c r="E1351" t="s">
        <v>3618</v>
      </c>
      <c r="F1351">
        <v>44697</v>
      </c>
      <c r="G1351">
        <v>44715</v>
      </c>
      <c r="H1351" t="s">
        <v>12</v>
      </c>
      <c r="I1351" t="s">
        <v>12</v>
      </c>
      <c r="J1351" t="s">
        <v>13</v>
      </c>
      <c r="K1351">
        <v>34.030999999999999</v>
      </c>
      <c r="L1351">
        <v>600</v>
      </c>
      <c r="M1351" t="s">
        <v>14</v>
      </c>
      <c r="N1351">
        <v>300</v>
      </c>
      <c r="O1351" t="s">
        <v>14</v>
      </c>
      <c r="P1351">
        <v>1</v>
      </c>
      <c r="Q1351" s="1">
        <v>2.6999999999999997</v>
      </c>
      <c r="R1351" s="1">
        <v>1.8</v>
      </c>
      <c r="S1351" s="1">
        <v>2.25</v>
      </c>
      <c r="T1351" s="1">
        <v>1.8</v>
      </c>
    </row>
    <row r="1352" spans="1:20" hidden="1" x14ac:dyDescent="0.35">
      <c r="A1352" t="s">
        <v>1372</v>
      </c>
      <c r="B1352" t="s">
        <v>10</v>
      </c>
      <c r="C1352" t="s">
        <v>68</v>
      </c>
      <c r="D1352" t="s">
        <v>3620</v>
      </c>
      <c r="E1352" t="s">
        <v>3618</v>
      </c>
      <c r="F1352">
        <v>44729</v>
      </c>
      <c r="G1352">
        <v>44746</v>
      </c>
      <c r="H1352" t="s">
        <v>12</v>
      </c>
      <c r="I1352" t="s">
        <v>12</v>
      </c>
      <c r="J1352" t="s">
        <v>13</v>
      </c>
      <c r="K1352">
        <v>32.168399999999998</v>
      </c>
      <c r="L1352">
        <v>600</v>
      </c>
      <c r="M1352" t="s">
        <v>14</v>
      </c>
      <c r="N1352">
        <v>300</v>
      </c>
      <c r="O1352" t="s">
        <v>14</v>
      </c>
      <c r="P1352">
        <v>1</v>
      </c>
      <c r="Q1352" s="1">
        <v>2.5499999999999998</v>
      </c>
      <c r="R1352" s="1">
        <v>1.7000000000000002</v>
      </c>
      <c r="S1352" s="1">
        <v>2.125</v>
      </c>
      <c r="T1352" s="1">
        <v>1.7000000000000002</v>
      </c>
    </row>
    <row r="1353" spans="1:20" hidden="1" x14ac:dyDescent="0.35">
      <c r="A1353" t="s">
        <v>1373</v>
      </c>
      <c r="B1353" t="s">
        <v>10</v>
      </c>
      <c r="C1353" t="s">
        <v>68</v>
      </c>
      <c r="D1353" t="s">
        <v>3619</v>
      </c>
      <c r="E1353" t="s">
        <v>3614</v>
      </c>
      <c r="F1353">
        <v>44733</v>
      </c>
      <c r="G1353">
        <v>44749</v>
      </c>
      <c r="H1353" t="s">
        <v>12</v>
      </c>
      <c r="I1353" t="s">
        <v>12</v>
      </c>
      <c r="J1353" t="s">
        <v>13</v>
      </c>
      <c r="K1353">
        <v>32.077199999999998</v>
      </c>
      <c r="L1353">
        <v>600</v>
      </c>
      <c r="M1353" t="s">
        <v>14</v>
      </c>
      <c r="N1353">
        <v>300</v>
      </c>
      <c r="O1353" t="s">
        <v>14</v>
      </c>
      <c r="P1353">
        <v>1</v>
      </c>
      <c r="Q1353" s="1">
        <v>2.4</v>
      </c>
      <c r="R1353" s="1">
        <v>1.6</v>
      </c>
      <c r="S1353" s="1">
        <v>2</v>
      </c>
      <c r="T1353" s="1">
        <v>1.6</v>
      </c>
    </row>
    <row r="1354" spans="1:20" hidden="1" x14ac:dyDescent="0.35">
      <c r="A1354" t="s">
        <v>1374</v>
      </c>
      <c r="B1354" t="s">
        <v>10</v>
      </c>
      <c r="C1354" t="s">
        <v>68</v>
      </c>
      <c r="D1354" t="s">
        <v>3619</v>
      </c>
      <c r="E1354" t="s">
        <v>3614</v>
      </c>
      <c r="F1354">
        <v>44746</v>
      </c>
      <c r="G1354">
        <v>44748</v>
      </c>
      <c r="H1354" t="s">
        <v>12</v>
      </c>
      <c r="I1354" t="s">
        <v>12</v>
      </c>
      <c r="J1354" t="s">
        <v>13</v>
      </c>
      <c r="K1354">
        <v>34.023000000000003</v>
      </c>
      <c r="L1354">
        <v>600</v>
      </c>
      <c r="M1354" t="s">
        <v>14</v>
      </c>
      <c r="N1354">
        <v>300</v>
      </c>
      <c r="O1354" t="s">
        <v>14</v>
      </c>
      <c r="P1354">
        <v>1</v>
      </c>
      <c r="Q1354" s="1">
        <v>0.3</v>
      </c>
      <c r="R1354" s="1">
        <v>0.2</v>
      </c>
      <c r="S1354" s="1">
        <v>0.25</v>
      </c>
      <c r="T1354" s="1">
        <v>0.2</v>
      </c>
    </row>
    <row r="1355" spans="1:20" hidden="1" x14ac:dyDescent="0.35">
      <c r="A1355" t="s">
        <v>1375</v>
      </c>
      <c r="B1355" t="s">
        <v>10</v>
      </c>
      <c r="C1355" t="s">
        <v>68</v>
      </c>
      <c r="D1355" t="s">
        <v>3620</v>
      </c>
      <c r="E1355" t="s">
        <v>3613</v>
      </c>
      <c r="F1355">
        <v>44662</v>
      </c>
      <c r="G1355">
        <v>44686</v>
      </c>
      <c r="I1355" t="s">
        <v>12</v>
      </c>
      <c r="J1355" t="s">
        <v>13</v>
      </c>
      <c r="K1355">
        <v>30.135999999999999</v>
      </c>
      <c r="L1355">
        <v>600</v>
      </c>
      <c r="M1355" t="s">
        <v>14</v>
      </c>
      <c r="N1355">
        <v>300</v>
      </c>
      <c r="O1355" t="s">
        <v>14</v>
      </c>
      <c r="P1355">
        <v>1</v>
      </c>
      <c r="Q1355" s="1">
        <v>3.5999999999999996</v>
      </c>
      <c r="R1355" s="1">
        <v>2.4000000000000004</v>
      </c>
      <c r="S1355" s="1">
        <v>3</v>
      </c>
      <c r="T1355" s="1">
        <v>2.4000000000000004</v>
      </c>
    </row>
    <row r="1356" spans="1:20" hidden="1" x14ac:dyDescent="0.35">
      <c r="A1356" t="s">
        <v>1376</v>
      </c>
      <c r="B1356" t="s">
        <v>10</v>
      </c>
      <c r="C1356" t="s">
        <v>68</v>
      </c>
      <c r="D1356" t="s">
        <v>3611</v>
      </c>
      <c r="E1356" t="s">
        <v>3618</v>
      </c>
      <c r="F1356">
        <v>44662</v>
      </c>
      <c r="G1356">
        <v>44686</v>
      </c>
      <c r="I1356" t="s">
        <v>12</v>
      </c>
      <c r="J1356" t="s">
        <v>13</v>
      </c>
      <c r="K1356">
        <v>30.048999999999999</v>
      </c>
      <c r="L1356">
        <v>600</v>
      </c>
      <c r="M1356" t="s">
        <v>14</v>
      </c>
      <c r="N1356">
        <v>300</v>
      </c>
      <c r="O1356" t="s">
        <v>14</v>
      </c>
      <c r="P1356">
        <v>1</v>
      </c>
      <c r="Q1356" s="1">
        <v>3.5999999999999996</v>
      </c>
      <c r="R1356" s="1">
        <v>2.4000000000000004</v>
      </c>
      <c r="S1356" s="1">
        <v>3</v>
      </c>
      <c r="T1356" s="1">
        <v>2.4000000000000004</v>
      </c>
    </row>
    <row r="1357" spans="1:20" hidden="1" x14ac:dyDescent="0.35">
      <c r="A1357" t="s">
        <v>1377</v>
      </c>
      <c r="B1357" t="s">
        <v>10</v>
      </c>
      <c r="C1357" t="s">
        <v>68</v>
      </c>
      <c r="D1357" t="s">
        <v>3611</v>
      </c>
      <c r="E1357" t="s">
        <v>3612</v>
      </c>
      <c r="F1357">
        <v>44664</v>
      </c>
      <c r="G1357">
        <v>44690</v>
      </c>
      <c r="I1357" t="s">
        <v>16</v>
      </c>
      <c r="J1357" t="s">
        <v>13</v>
      </c>
      <c r="K1357">
        <v>30.113</v>
      </c>
      <c r="L1357">
        <v>600</v>
      </c>
      <c r="M1357" t="s">
        <v>14</v>
      </c>
      <c r="N1357">
        <v>300</v>
      </c>
      <c r="O1357" t="s">
        <v>14</v>
      </c>
      <c r="P1357">
        <v>1</v>
      </c>
      <c r="Q1357" s="1">
        <v>3.9</v>
      </c>
      <c r="R1357" s="1">
        <v>2.6</v>
      </c>
      <c r="S1357" s="1">
        <v>3.25</v>
      </c>
      <c r="T1357" s="1">
        <v>2.6</v>
      </c>
    </row>
    <row r="1358" spans="1:20" hidden="1" x14ac:dyDescent="0.35">
      <c r="A1358" t="s">
        <v>1378</v>
      </c>
      <c r="B1358" t="s">
        <v>10</v>
      </c>
      <c r="C1358" t="s">
        <v>68</v>
      </c>
      <c r="D1358" t="s">
        <v>3620</v>
      </c>
      <c r="E1358" t="s">
        <v>3614</v>
      </c>
      <c r="F1358">
        <v>44662</v>
      </c>
      <c r="G1358">
        <v>44686</v>
      </c>
      <c r="I1358" t="s">
        <v>12</v>
      </c>
      <c r="J1358" t="s">
        <v>13</v>
      </c>
      <c r="K1358">
        <v>29.943000000000001</v>
      </c>
      <c r="L1358">
        <v>600</v>
      </c>
      <c r="M1358" t="s">
        <v>14</v>
      </c>
      <c r="N1358">
        <v>300</v>
      </c>
      <c r="O1358" t="s">
        <v>14</v>
      </c>
      <c r="P1358">
        <v>1</v>
      </c>
      <c r="Q1358" s="1">
        <v>3.5999999999999996</v>
      </c>
      <c r="R1358" s="1">
        <v>2.4000000000000004</v>
      </c>
      <c r="S1358" s="1">
        <v>3</v>
      </c>
      <c r="T1358" s="1">
        <v>2.4000000000000004</v>
      </c>
    </row>
    <row r="1359" spans="1:20" hidden="1" x14ac:dyDescent="0.35">
      <c r="A1359" t="s">
        <v>1379</v>
      </c>
      <c r="B1359" t="s">
        <v>10</v>
      </c>
      <c r="C1359" t="s">
        <v>68</v>
      </c>
      <c r="D1359" t="s">
        <v>3615</v>
      </c>
      <c r="E1359" t="s">
        <v>3618</v>
      </c>
      <c r="F1359">
        <v>44662</v>
      </c>
      <c r="G1359">
        <v>44686</v>
      </c>
      <c r="I1359" t="s">
        <v>12</v>
      </c>
      <c r="J1359" t="s">
        <v>13</v>
      </c>
      <c r="K1359">
        <v>27.555</v>
      </c>
      <c r="L1359">
        <v>600</v>
      </c>
      <c r="M1359" t="s">
        <v>14</v>
      </c>
      <c r="N1359">
        <v>300</v>
      </c>
      <c r="O1359" t="s">
        <v>14</v>
      </c>
      <c r="P1359">
        <v>1</v>
      </c>
      <c r="Q1359" s="1">
        <v>3.5999999999999996</v>
      </c>
      <c r="R1359" s="1">
        <v>2.4000000000000004</v>
      </c>
      <c r="S1359" s="1">
        <v>3</v>
      </c>
      <c r="T1359" s="1">
        <v>2.4000000000000004</v>
      </c>
    </row>
    <row r="1360" spans="1:20" hidden="1" x14ac:dyDescent="0.35">
      <c r="A1360" t="s">
        <v>1380</v>
      </c>
      <c r="B1360" t="s">
        <v>10</v>
      </c>
      <c r="C1360" t="s">
        <v>68</v>
      </c>
      <c r="D1360" t="s">
        <v>3619</v>
      </c>
      <c r="E1360" t="s">
        <v>3612</v>
      </c>
      <c r="F1360">
        <v>44663</v>
      </c>
      <c r="G1360">
        <v>44690</v>
      </c>
      <c r="I1360" t="s">
        <v>16</v>
      </c>
      <c r="J1360" t="s">
        <v>13</v>
      </c>
      <c r="K1360">
        <v>28.649000000000001</v>
      </c>
      <c r="L1360">
        <v>600</v>
      </c>
      <c r="M1360" t="s">
        <v>14</v>
      </c>
      <c r="N1360">
        <v>300</v>
      </c>
      <c r="O1360" t="s">
        <v>14</v>
      </c>
      <c r="P1360">
        <v>1</v>
      </c>
      <c r="Q1360" s="1">
        <v>4.05</v>
      </c>
      <c r="R1360" s="1">
        <v>2.7</v>
      </c>
      <c r="S1360" s="1">
        <v>3.375</v>
      </c>
      <c r="T1360" s="1">
        <v>2.7</v>
      </c>
    </row>
    <row r="1361" spans="1:20" hidden="1" x14ac:dyDescent="0.35">
      <c r="A1361" t="s">
        <v>1381</v>
      </c>
      <c r="B1361" t="s">
        <v>10</v>
      </c>
      <c r="C1361" t="s">
        <v>68</v>
      </c>
      <c r="D1361" t="s">
        <v>3619</v>
      </c>
      <c r="E1361" t="s">
        <v>3612</v>
      </c>
      <c r="F1361">
        <v>44669</v>
      </c>
      <c r="G1361">
        <v>44695</v>
      </c>
      <c r="I1361" t="s">
        <v>16</v>
      </c>
      <c r="J1361" t="s">
        <v>13</v>
      </c>
      <c r="K1361">
        <v>27.803000000000001</v>
      </c>
      <c r="L1361">
        <v>600</v>
      </c>
      <c r="M1361" t="s">
        <v>14</v>
      </c>
      <c r="N1361">
        <v>300</v>
      </c>
      <c r="O1361" t="s">
        <v>14</v>
      </c>
      <c r="P1361">
        <v>1</v>
      </c>
      <c r="Q1361" s="1">
        <v>3.9</v>
      </c>
      <c r="R1361" s="1">
        <v>2.6</v>
      </c>
      <c r="S1361" s="1">
        <v>3.25</v>
      </c>
      <c r="T1361" s="1">
        <v>2.6</v>
      </c>
    </row>
    <row r="1362" spans="1:20" hidden="1" x14ac:dyDescent="0.35">
      <c r="A1362" t="s">
        <v>1382</v>
      </c>
      <c r="B1362" t="s">
        <v>10</v>
      </c>
      <c r="C1362" t="s">
        <v>68</v>
      </c>
      <c r="D1362" t="s">
        <v>3611</v>
      </c>
      <c r="E1362" t="s">
        <v>3614</v>
      </c>
      <c r="F1362">
        <v>44663</v>
      </c>
      <c r="G1362">
        <v>44690</v>
      </c>
      <c r="I1362" t="s">
        <v>16</v>
      </c>
      <c r="J1362" t="s">
        <v>13</v>
      </c>
      <c r="K1362">
        <v>29.791</v>
      </c>
      <c r="L1362">
        <v>600</v>
      </c>
      <c r="M1362" t="s">
        <v>14</v>
      </c>
      <c r="N1362">
        <v>300</v>
      </c>
      <c r="O1362" t="s">
        <v>14</v>
      </c>
      <c r="P1362">
        <v>1</v>
      </c>
      <c r="Q1362" s="1">
        <v>4.05</v>
      </c>
      <c r="R1362" s="1">
        <v>2.7</v>
      </c>
      <c r="S1362" s="1">
        <v>3.375</v>
      </c>
      <c r="T1362" s="1">
        <v>2.7</v>
      </c>
    </row>
    <row r="1363" spans="1:20" hidden="1" x14ac:dyDescent="0.35">
      <c r="A1363" t="s">
        <v>1383</v>
      </c>
      <c r="B1363" t="s">
        <v>10</v>
      </c>
      <c r="C1363" t="s">
        <v>68</v>
      </c>
      <c r="D1363" t="s">
        <v>3619</v>
      </c>
      <c r="E1363" t="s">
        <v>3612</v>
      </c>
      <c r="F1363">
        <v>44664</v>
      </c>
      <c r="G1363">
        <v>44692</v>
      </c>
      <c r="I1363" t="s">
        <v>16</v>
      </c>
      <c r="J1363" t="s">
        <v>13</v>
      </c>
      <c r="K1363">
        <v>29.754000000000001</v>
      </c>
      <c r="L1363">
        <v>600</v>
      </c>
      <c r="M1363" t="s">
        <v>14</v>
      </c>
      <c r="N1363">
        <v>300</v>
      </c>
      <c r="O1363" t="s">
        <v>14</v>
      </c>
      <c r="P1363">
        <v>1</v>
      </c>
      <c r="Q1363" s="1">
        <v>4.2</v>
      </c>
      <c r="R1363" s="1">
        <v>2.8000000000000003</v>
      </c>
      <c r="S1363" s="1">
        <v>3.5</v>
      </c>
      <c r="T1363" s="1">
        <v>2.8000000000000003</v>
      </c>
    </row>
    <row r="1364" spans="1:20" hidden="1" x14ac:dyDescent="0.35">
      <c r="A1364" t="s">
        <v>1384</v>
      </c>
      <c r="B1364" t="s">
        <v>10</v>
      </c>
      <c r="C1364" t="s">
        <v>68</v>
      </c>
      <c r="D1364" t="s">
        <v>3616</v>
      </c>
      <c r="E1364" t="s">
        <v>3614</v>
      </c>
      <c r="F1364">
        <v>44669</v>
      </c>
      <c r="G1364">
        <v>44709</v>
      </c>
      <c r="I1364" t="s">
        <v>16</v>
      </c>
      <c r="J1364" t="s">
        <v>13</v>
      </c>
      <c r="K1364">
        <v>28.277999999999999</v>
      </c>
      <c r="L1364">
        <v>600</v>
      </c>
      <c r="M1364" t="s">
        <v>14</v>
      </c>
      <c r="N1364">
        <v>300</v>
      </c>
      <c r="O1364" t="s">
        <v>14</v>
      </c>
      <c r="P1364">
        <v>1</v>
      </c>
      <c r="Q1364" s="1">
        <v>6</v>
      </c>
      <c r="R1364" s="1">
        <v>4</v>
      </c>
      <c r="S1364" s="1">
        <v>5</v>
      </c>
      <c r="T1364" s="1">
        <v>4</v>
      </c>
    </row>
    <row r="1365" spans="1:20" hidden="1" x14ac:dyDescent="0.35">
      <c r="A1365" t="s">
        <v>1385</v>
      </c>
      <c r="B1365" t="s">
        <v>10</v>
      </c>
      <c r="C1365" t="s">
        <v>68</v>
      </c>
      <c r="D1365" t="s">
        <v>3615</v>
      </c>
      <c r="E1365" t="s">
        <v>3612</v>
      </c>
      <c r="F1365">
        <v>44664</v>
      </c>
      <c r="G1365">
        <v>44697</v>
      </c>
      <c r="I1365" t="s">
        <v>16</v>
      </c>
      <c r="J1365" t="s">
        <v>13</v>
      </c>
      <c r="K1365">
        <v>29.062999999999999</v>
      </c>
      <c r="L1365">
        <v>600</v>
      </c>
      <c r="M1365" t="s">
        <v>14</v>
      </c>
      <c r="N1365">
        <v>300</v>
      </c>
      <c r="O1365" t="s">
        <v>14</v>
      </c>
      <c r="P1365">
        <v>1</v>
      </c>
      <c r="Q1365" s="1">
        <v>4.95</v>
      </c>
      <c r="R1365" s="1">
        <v>3.3000000000000003</v>
      </c>
      <c r="S1365" s="1">
        <v>4.125</v>
      </c>
      <c r="T1365" s="1">
        <v>3.3000000000000003</v>
      </c>
    </row>
    <row r="1366" spans="1:20" hidden="1" x14ac:dyDescent="0.35">
      <c r="A1366" t="s">
        <v>1386</v>
      </c>
      <c r="B1366" t="s">
        <v>10</v>
      </c>
      <c r="C1366" t="s">
        <v>68</v>
      </c>
      <c r="D1366" t="s">
        <v>3611</v>
      </c>
      <c r="E1366" t="s">
        <v>3613</v>
      </c>
      <c r="F1366">
        <v>44662</v>
      </c>
      <c r="G1366">
        <v>44687</v>
      </c>
      <c r="I1366" t="s">
        <v>12</v>
      </c>
      <c r="J1366" t="s">
        <v>13</v>
      </c>
      <c r="K1366">
        <v>27.693999999999999</v>
      </c>
      <c r="L1366">
        <v>600</v>
      </c>
      <c r="M1366" t="s">
        <v>14</v>
      </c>
      <c r="N1366">
        <v>300</v>
      </c>
      <c r="O1366" t="s">
        <v>14</v>
      </c>
      <c r="P1366">
        <v>1</v>
      </c>
      <c r="Q1366" s="1">
        <v>3.75</v>
      </c>
      <c r="R1366" s="1">
        <v>2.5</v>
      </c>
      <c r="S1366" s="1">
        <v>3.125</v>
      </c>
      <c r="T1366" s="1">
        <v>2.5</v>
      </c>
    </row>
    <row r="1367" spans="1:20" hidden="1" x14ac:dyDescent="0.35">
      <c r="A1367" t="s">
        <v>1387</v>
      </c>
      <c r="B1367" t="s">
        <v>10</v>
      </c>
      <c r="C1367" t="s">
        <v>68</v>
      </c>
      <c r="D1367" t="s">
        <v>3620</v>
      </c>
      <c r="E1367" t="s">
        <v>3612</v>
      </c>
      <c r="F1367">
        <v>44662</v>
      </c>
      <c r="G1367">
        <v>44688</v>
      </c>
      <c r="I1367" t="s">
        <v>16</v>
      </c>
      <c r="J1367" t="s">
        <v>13</v>
      </c>
      <c r="K1367">
        <v>28.416</v>
      </c>
      <c r="L1367">
        <v>600</v>
      </c>
      <c r="M1367" t="s">
        <v>14</v>
      </c>
      <c r="N1367">
        <v>300</v>
      </c>
      <c r="O1367" t="s">
        <v>14</v>
      </c>
      <c r="P1367">
        <v>1</v>
      </c>
      <c r="Q1367" s="1">
        <v>3.9</v>
      </c>
      <c r="R1367" s="1">
        <v>2.6</v>
      </c>
      <c r="S1367" s="1">
        <v>3.25</v>
      </c>
      <c r="T1367" s="1">
        <v>2.6</v>
      </c>
    </row>
    <row r="1368" spans="1:20" hidden="1" x14ac:dyDescent="0.35">
      <c r="A1368" t="s">
        <v>1388</v>
      </c>
      <c r="B1368" t="s">
        <v>10</v>
      </c>
      <c r="C1368" t="s">
        <v>68</v>
      </c>
      <c r="D1368" t="s">
        <v>3615</v>
      </c>
      <c r="E1368" t="s">
        <v>3617</v>
      </c>
      <c r="F1368">
        <v>44663</v>
      </c>
      <c r="G1368">
        <v>44693</v>
      </c>
      <c r="I1368" t="s">
        <v>16</v>
      </c>
      <c r="J1368" t="s">
        <v>13</v>
      </c>
      <c r="K1368">
        <v>29.388000000000002</v>
      </c>
      <c r="L1368">
        <v>600</v>
      </c>
      <c r="M1368" t="s">
        <v>14</v>
      </c>
      <c r="N1368">
        <v>300</v>
      </c>
      <c r="O1368" t="s">
        <v>14</v>
      </c>
      <c r="P1368">
        <v>1</v>
      </c>
      <c r="Q1368" s="1">
        <v>4.5</v>
      </c>
      <c r="R1368" s="1">
        <v>3</v>
      </c>
      <c r="S1368" s="1">
        <v>3.75</v>
      </c>
      <c r="T1368" s="1">
        <v>3</v>
      </c>
    </row>
    <row r="1369" spans="1:20" hidden="1" x14ac:dyDescent="0.35">
      <c r="A1369" t="s">
        <v>1389</v>
      </c>
      <c r="B1369" t="s">
        <v>10</v>
      </c>
      <c r="C1369" t="s">
        <v>68</v>
      </c>
      <c r="D1369" t="s">
        <v>3619</v>
      </c>
      <c r="E1369" t="s">
        <v>3613</v>
      </c>
      <c r="F1369">
        <v>44664</v>
      </c>
      <c r="G1369">
        <v>44688</v>
      </c>
      <c r="I1369" t="s">
        <v>16</v>
      </c>
      <c r="J1369" t="s">
        <v>13</v>
      </c>
      <c r="K1369">
        <v>33.177999999999997</v>
      </c>
      <c r="L1369">
        <v>600</v>
      </c>
      <c r="M1369" t="s">
        <v>14</v>
      </c>
      <c r="N1369">
        <v>300</v>
      </c>
      <c r="O1369" t="s">
        <v>14</v>
      </c>
      <c r="P1369">
        <v>1</v>
      </c>
      <c r="Q1369" s="1">
        <v>3.5999999999999996</v>
      </c>
      <c r="R1369" s="1">
        <v>2.4000000000000004</v>
      </c>
      <c r="S1369" s="1">
        <v>3</v>
      </c>
      <c r="T1369" s="1">
        <v>2.4000000000000004</v>
      </c>
    </row>
    <row r="1370" spans="1:20" hidden="1" x14ac:dyDescent="0.35">
      <c r="A1370" t="s">
        <v>1390</v>
      </c>
      <c r="B1370" t="s">
        <v>10</v>
      </c>
      <c r="C1370" t="s">
        <v>68</v>
      </c>
      <c r="D1370" t="s">
        <v>3620</v>
      </c>
      <c r="E1370" t="s">
        <v>3618</v>
      </c>
      <c r="F1370">
        <v>44663</v>
      </c>
      <c r="G1370">
        <v>44688</v>
      </c>
      <c r="I1370" t="s">
        <v>12</v>
      </c>
      <c r="J1370" t="s">
        <v>13</v>
      </c>
      <c r="K1370">
        <v>29.291</v>
      </c>
      <c r="L1370">
        <v>600</v>
      </c>
      <c r="M1370" t="s">
        <v>14</v>
      </c>
      <c r="N1370">
        <v>300</v>
      </c>
      <c r="O1370" t="s">
        <v>14</v>
      </c>
      <c r="P1370">
        <v>1</v>
      </c>
      <c r="Q1370" s="1">
        <v>3.75</v>
      </c>
      <c r="R1370" s="1">
        <v>2.5</v>
      </c>
      <c r="S1370" s="1">
        <v>3.125</v>
      </c>
      <c r="T1370" s="1">
        <v>2.5</v>
      </c>
    </row>
    <row r="1371" spans="1:20" hidden="1" x14ac:dyDescent="0.35">
      <c r="A1371" t="s">
        <v>1391</v>
      </c>
      <c r="B1371" t="s">
        <v>10</v>
      </c>
      <c r="C1371" t="s">
        <v>68</v>
      </c>
      <c r="D1371" t="s">
        <v>3619</v>
      </c>
      <c r="E1371" t="s">
        <v>3618</v>
      </c>
      <c r="F1371">
        <v>44662</v>
      </c>
      <c r="G1371">
        <v>44686</v>
      </c>
      <c r="I1371" t="s">
        <v>12</v>
      </c>
      <c r="J1371" t="s">
        <v>13</v>
      </c>
      <c r="K1371">
        <v>28.19</v>
      </c>
      <c r="L1371">
        <v>600</v>
      </c>
      <c r="M1371" t="s">
        <v>14</v>
      </c>
      <c r="N1371">
        <v>300</v>
      </c>
      <c r="O1371" t="s">
        <v>14</v>
      </c>
      <c r="P1371">
        <v>1</v>
      </c>
      <c r="Q1371" s="1">
        <v>3.5999999999999996</v>
      </c>
      <c r="R1371" s="1">
        <v>2.4000000000000004</v>
      </c>
      <c r="S1371" s="1">
        <v>3</v>
      </c>
      <c r="T1371" s="1">
        <v>2.4000000000000004</v>
      </c>
    </row>
    <row r="1372" spans="1:20" hidden="1" x14ac:dyDescent="0.35">
      <c r="A1372" t="s">
        <v>1392</v>
      </c>
      <c r="B1372" t="s">
        <v>10</v>
      </c>
      <c r="C1372" t="s">
        <v>68</v>
      </c>
      <c r="D1372" t="s">
        <v>3616</v>
      </c>
      <c r="E1372" t="s">
        <v>3617</v>
      </c>
      <c r="F1372">
        <v>44665</v>
      </c>
      <c r="G1372">
        <v>44692</v>
      </c>
      <c r="I1372" t="s">
        <v>16</v>
      </c>
      <c r="J1372" t="s">
        <v>13</v>
      </c>
      <c r="K1372">
        <v>30.099</v>
      </c>
      <c r="L1372">
        <v>600</v>
      </c>
      <c r="M1372" t="s">
        <v>14</v>
      </c>
      <c r="N1372">
        <v>300</v>
      </c>
      <c r="O1372" t="s">
        <v>14</v>
      </c>
      <c r="P1372">
        <v>1</v>
      </c>
      <c r="Q1372" s="1">
        <v>4.05</v>
      </c>
      <c r="R1372" s="1">
        <v>2.7</v>
      </c>
      <c r="S1372" s="1">
        <v>3.375</v>
      </c>
      <c r="T1372" s="1">
        <v>2.7</v>
      </c>
    </row>
    <row r="1373" spans="1:20" hidden="1" x14ac:dyDescent="0.35">
      <c r="A1373" t="s">
        <v>1393</v>
      </c>
      <c r="B1373" t="s">
        <v>10</v>
      </c>
      <c r="C1373" t="s">
        <v>68</v>
      </c>
      <c r="D1373" t="s">
        <v>3619</v>
      </c>
      <c r="E1373" t="s">
        <v>3614</v>
      </c>
      <c r="F1373">
        <v>44677</v>
      </c>
      <c r="G1373">
        <v>44709</v>
      </c>
      <c r="H1373" t="s">
        <v>16</v>
      </c>
      <c r="I1373" t="s">
        <v>12</v>
      </c>
      <c r="J1373" t="s">
        <v>13</v>
      </c>
      <c r="K1373">
        <v>33.911999999999999</v>
      </c>
      <c r="L1373">
        <v>600</v>
      </c>
      <c r="M1373" t="s">
        <v>14</v>
      </c>
      <c r="N1373">
        <v>300</v>
      </c>
      <c r="O1373" t="s">
        <v>14</v>
      </c>
      <c r="P1373">
        <v>1</v>
      </c>
      <c r="Q1373" s="1">
        <v>4.8</v>
      </c>
      <c r="R1373" s="1">
        <v>3.2</v>
      </c>
      <c r="S1373" s="1">
        <v>4</v>
      </c>
      <c r="T1373" s="1">
        <v>3.2</v>
      </c>
    </row>
    <row r="1374" spans="1:20" hidden="1" x14ac:dyDescent="0.35">
      <c r="A1374" t="s">
        <v>1394</v>
      </c>
      <c r="B1374" t="s">
        <v>10</v>
      </c>
      <c r="C1374" t="s">
        <v>68</v>
      </c>
      <c r="D1374" t="s">
        <v>3620</v>
      </c>
      <c r="E1374" t="s">
        <v>3612</v>
      </c>
      <c r="F1374">
        <v>44669</v>
      </c>
      <c r="G1374">
        <v>44702</v>
      </c>
      <c r="I1374" t="s">
        <v>16</v>
      </c>
      <c r="J1374" t="s">
        <v>13</v>
      </c>
      <c r="K1374">
        <v>29.36</v>
      </c>
      <c r="L1374">
        <v>600</v>
      </c>
      <c r="M1374" t="s">
        <v>14</v>
      </c>
      <c r="N1374">
        <v>300</v>
      </c>
      <c r="O1374" t="s">
        <v>14</v>
      </c>
      <c r="P1374">
        <v>1</v>
      </c>
      <c r="Q1374" s="1">
        <v>4.95</v>
      </c>
      <c r="R1374" s="1">
        <v>3.3000000000000003</v>
      </c>
      <c r="S1374" s="1">
        <v>4.125</v>
      </c>
      <c r="T1374" s="1">
        <v>3.3000000000000003</v>
      </c>
    </row>
    <row r="1375" spans="1:20" hidden="1" x14ac:dyDescent="0.35">
      <c r="A1375" t="s">
        <v>1395</v>
      </c>
      <c r="B1375" t="s">
        <v>10</v>
      </c>
      <c r="C1375" t="s">
        <v>68</v>
      </c>
      <c r="D1375" t="s">
        <v>3611</v>
      </c>
      <c r="E1375" t="s">
        <v>3617</v>
      </c>
      <c r="F1375">
        <v>44672</v>
      </c>
      <c r="G1375">
        <v>44709</v>
      </c>
      <c r="I1375" t="s">
        <v>16</v>
      </c>
      <c r="J1375" t="s">
        <v>13</v>
      </c>
      <c r="K1375">
        <v>33.029000000000003</v>
      </c>
      <c r="L1375">
        <v>600</v>
      </c>
      <c r="M1375" t="s">
        <v>14</v>
      </c>
      <c r="N1375">
        <v>300</v>
      </c>
      <c r="O1375" t="s">
        <v>14</v>
      </c>
      <c r="P1375">
        <v>1</v>
      </c>
      <c r="Q1375" s="1">
        <v>5.55</v>
      </c>
      <c r="R1375" s="1">
        <v>3.7</v>
      </c>
      <c r="S1375" s="1">
        <v>4.625</v>
      </c>
      <c r="T1375" s="1">
        <v>3.7</v>
      </c>
    </row>
    <row r="1376" spans="1:20" hidden="1" x14ac:dyDescent="0.35">
      <c r="A1376" t="s">
        <v>1396</v>
      </c>
      <c r="B1376" t="s">
        <v>10</v>
      </c>
      <c r="C1376" t="s">
        <v>68</v>
      </c>
      <c r="D1376" t="s">
        <v>3615</v>
      </c>
      <c r="E1376" t="s">
        <v>3613</v>
      </c>
      <c r="F1376">
        <v>44670</v>
      </c>
      <c r="G1376">
        <v>44698</v>
      </c>
      <c r="I1376" t="s">
        <v>16</v>
      </c>
      <c r="J1376" t="s">
        <v>13</v>
      </c>
      <c r="K1376">
        <v>29.381</v>
      </c>
      <c r="L1376">
        <v>600</v>
      </c>
      <c r="M1376" t="s">
        <v>14</v>
      </c>
      <c r="N1376">
        <v>300</v>
      </c>
      <c r="O1376" t="s">
        <v>14</v>
      </c>
      <c r="P1376">
        <v>1</v>
      </c>
      <c r="Q1376" s="1">
        <v>4.2</v>
      </c>
      <c r="R1376" s="1">
        <v>2.8000000000000003</v>
      </c>
      <c r="S1376" s="1">
        <v>3.5</v>
      </c>
      <c r="T1376" s="1">
        <v>2.8000000000000003</v>
      </c>
    </row>
    <row r="1377" spans="1:20" hidden="1" x14ac:dyDescent="0.35">
      <c r="A1377" t="s">
        <v>1397</v>
      </c>
      <c r="B1377" t="s">
        <v>10</v>
      </c>
      <c r="C1377" t="s">
        <v>68</v>
      </c>
      <c r="D1377" t="s">
        <v>3616</v>
      </c>
      <c r="E1377" t="s">
        <v>3617</v>
      </c>
      <c r="F1377">
        <v>44679</v>
      </c>
      <c r="G1377">
        <v>44709</v>
      </c>
      <c r="H1377" t="s">
        <v>16</v>
      </c>
      <c r="I1377" t="s">
        <v>12</v>
      </c>
      <c r="J1377" t="s">
        <v>13</v>
      </c>
      <c r="K1377">
        <v>32.054000000000002</v>
      </c>
      <c r="L1377">
        <v>600</v>
      </c>
      <c r="M1377" t="s">
        <v>14</v>
      </c>
      <c r="N1377">
        <v>300</v>
      </c>
      <c r="O1377" t="s">
        <v>14</v>
      </c>
      <c r="P1377">
        <v>1</v>
      </c>
      <c r="Q1377" s="1">
        <v>4.5</v>
      </c>
      <c r="R1377" s="1">
        <v>3</v>
      </c>
      <c r="S1377" s="1">
        <v>3.75</v>
      </c>
      <c r="T1377" s="1">
        <v>3</v>
      </c>
    </row>
    <row r="1378" spans="1:20" hidden="1" x14ac:dyDescent="0.35">
      <c r="A1378" t="s">
        <v>1398</v>
      </c>
      <c r="B1378" t="s">
        <v>10</v>
      </c>
      <c r="C1378" t="s">
        <v>68</v>
      </c>
      <c r="D1378" t="s">
        <v>3616</v>
      </c>
      <c r="E1378" t="s">
        <v>3613</v>
      </c>
      <c r="F1378">
        <v>44663</v>
      </c>
      <c r="G1378">
        <v>44690</v>
      </c>
      <c r="I1378" t="s">
        <v>16</v>
      </c>
      <c r="J1378" t="s">
        <v>13</v>
      </c>
      <c r="K1378">
        <v>31.902000000000001</v>
      </c>
      <c r="L1378">
        <v>600</v>
      </c>
      <c r="M1378" t="s">
        <v>14</v>
      </c>
      <c r="N1378">
        <v>300</v>
      </c>
      <c r="O1378" t="s">
        <v>14</v>
      </c>
      <c r="P1378">
        <v>1</v>
      </c>
      <c r="Q1378" s="1">
        <v>4.05</v>
      </c>
      <c r="R1378" s="1">
        <v>2.7</v>
      </c>
      <c r="S1378" s="1">
        <v>3.375</v>
      </c>
      <c r="T1378" s="1">
        <v>2.7</v>
      </c>
    </row>
    <row r="1379" spans="1:20" hidden="1" x14ac:dyDescent="0.35">
      <c r="A1379" t="s">
        <v>1399</v>
      </c>
      <c r="B1379" t="s">
        <v>10</v>
      </c>
      <c r="C1379" t="s">
        <v>68</v>
      </c>
      <c r="D1379" t="s">
        <v>3611</v>
      </c>
      <c r="E1379" t="s">
        <v>3617</v>
      </c>
      <c r="F1379">
        <v>44671</v>
      </c>
      <c r="G1379">
        <v>44707</v>
      </c>
      <c r="I1379" t="s">
        <v>16</v>
      </c>
      <c r="J1379" t="s">
        <v>13</v>
      </c>
      <c r="K1379">
        <v>32.598999999999997</v>
      </c>
      <c r="L1379">
        <v>600</v>
      </c>
      <c r="M1379" t="s">
        <v>14</v>
      </c>
      <c r="N1379">
        <v>300</v>
      </c>
      <c r="O1379" t="s">
        <v>14</v>
      </c>
      <c r="P1379">
        <v>1</v>
      </c>
      <c r="Q1379" s="1">
        <v>5.3999999999999995</v>
      </c>
      <c r="R1379" s="1">
        <v>3.6</v>
      </c>
      <c r="S1379" s="1">
        <v>4.5</v>
      </c>
      <c r="T1379" s="1">
        <v>3.6</v>
      </c>
    </row>
    <row r="1380" spans="1:20" hidden="1" x14ac:dyDescent="0.35">
      <c r="A1380" t="s">
        <v>1400</v>
      </c>
      <c r="B1380" t="s">
        <v>10</v>
      </c>
      <c r="C1380" t="s">
        <v>68</v>
      </c>
      <c r="D1380" t="s">
        <v>3611</v>
      </c>
      <c r="E1380" t="s">
        <v>3614</v>
      </c>
      <c r="F1380">
        <v>44670</v>
      </c>
      <c r="G1380">
        <v>44699</v>
      </c>
      <c r="I1380" t="s">
        <v>16</v>
      </c>
      <c r="J1380" t="s">
        <v>13</v>
      </c>
      <c r="K1380">
        <v>28.457000000000001</v>
      </c>
      <c r="L1380">
        <v>600</v>
      </c>
      <c r="M1380" t="s">
        <v>14</v>
      </c>
      <c r="N1380">
        <v>300</v>
      </c>
      <c r="O1380" t="s">
        <v>14</v>
      </c>
      <c r="P1380">
        <v>1</v>
      </c>
      <c r="Q1380" s="1">
        <v>4.3499999999999996</v>
      </c>
      <c r="R1380" s="1">
        <v>2.9000000000000004</v>
      </c>
      <c r="S1380" s="1">
        <v>3.625</v>
      </c>
      <c r="T1380" s="1">
        <v>2.9000000000000004</v>
      </c>
    </row>
    <row r="1381" spans="1:20" hidden="1" x14ac:dyDescent="0.35">
      <c r="A1381" t="s">
        <v>1401</v>
      </c>
      <c r="B1381" t="s">
        <v>10</v>
      </c>
      <c r="C1381" t="s">
        <v>68</v>
      </c>
      <c r="D1381" t="s">
        <v>3620</v>
      </c>
      <c r="E1381" t="s">
        <v>3614</v>
      </c>
      <c r="F1381">
        <v>44672</v>
      </c>
      <c r="G1381">
        <v>44706</v>
      </c>
      <c r="I1381" t="s">
        <v>16</v>
      </c>
      <c r="J1381" t="s">
        <v>13</v>
      </c>
      <c r="K1381">
        <v>34.377000000000002</v>
      </c>
      <c r="L1381">
        <v>600</v>
      </c>
      <c r="M1381" t="s">
        <v>14</v>
      </c>
      <c r="N1381">
        <v>300</v>
      </c>
      <c r="O1381" t="s">
        <v>14</v>
      </c>
      <c r="P1381">
        <v>1</v>
      </c>
      <c r="Q1381" s="1">
        <v>5.0999999999999996</v>
      </c>
      <c r="R1381" s="1">
        <v>3.4000000000000004</v>
      </c>
      <c r="S1381" s="1">
        <v>4.25</v>
      </c>
      <c r="T1381" s="1">
        <v>3.4000000000000004</v>
      </c>
    </row>
    <row r="1382" spans="1:20" hidden="1" x14ac:dyDescent="0.35">
      <c r="A1382" t="s">
        <v>1402</v>
      </c>
      <c r="B1382" t="s">
        <v>10</v>
      </c>
      <c r="C1382" t="s">
        <v>68</v>
      </c>
      <c r="D1382" t="s">
        <v>3620</v>
      </c>
      <c r="E1382" t="s">
        <v>3614</v>
      </c>
      <c r="F1382">
        <v>44670</v>
      </c>
      <c r="G1382">
        <v>44698</v>
      </c>
      <c r="I1382" t="s">
        <v>16</v>
      </c>
      <c r="J1382" t="s">
        <v>13</v>
      </c>
      <c r="K1382">
        <v>29.771999999999998</v>
      </c>
      <c r="L1382">
        <v>600</v>
      </c>
      <c r="M1382" t="s">
        <v>14</v>
      </c>
      <c r="N1382">
        <v>300</v>
      </c>
      <c r="O1382" t="s">
        <v>14</v>
      </c>
      <c r="P1382">
        <v>1</v>
      </c>
      <c r="Q1382" s="1">
        <v>4.2</v>
      </c>
      <c r="R1382" s="1">
        <v>2.8000000000000003</v>
      </c>
      <c r="S1382" s="1">
        <v>3.5</v>
      </c>
      <c r="T1382" s="1">
        <v>2.8000000000000003</v>
      </c>
    </row>
    <row r="1383" spans="1:20" hidden="1" x14ac:dyDescent="0.35">
      <c r="A1383" t="s">
        <v>1403</v>
      </c>
      <c r="B1383" t="s">
        <v>10</v>
      </c>
      <c r="C1383" t="s">
        <v>68</v>
      </c>
      <c r="D1383" t="s">
        <v>3615</v>
      </c>
      <c r="E1383" t="s">
        <v>3612</v>
      </c>
      <c r="F1383">
        <v>44678</v>
      </c>
      <c r="G1383">
        <v>44722</v>
      </c>
      <c r="H1383" t="s">
        <v>16</v>
      </c>
      <c r="I1383" t="s">
        <v>12</v>
      </c>
      <c r="J1383" t="s">
        <v>13</v>
      </c>
      <c r="K1383">
        <v>32.317</v>
      </c>
      <c r="L1383">
        <v>600</v>
      </c>
      <c r="M1383" t="s">
        <v>14</v>
      </c>
      <c r="N1383">
        <v>300</v>
      </c>
      <c r="O1383" t="s">
        <v>14</v>
      </c>
      <c r="P1383">
        <v>1</v>
      </c>
      <c r="Q1383" s="1">
        <v>6.6</v>
      </c>
      <c r="R1383" s="1">
        <v>4.4000000000000004</v>
      </c>
      <c r="S1383" s="1">
        <v>5.5</v>
      </c>
      <c r="T1383" s="1">
        <v>4.4000000000000004</v>
      </c>
    </row>
    <row r="1384" spans="1:20" hidden="1" x14ac:dyDescent="0.35">
      <c r="A1384" t="s">
        <v>1404</v>
      </c>
      <c r="B1384" t="s">
        <v>10</v>
      </c>
      <c r="C1384" t="s">
        <v>68</v>
      </c>
      <c r="D1384" t="s">
        <v>3616</v>
      </c>
      <c r="E1384" t="s">
        <v>3618</v>
      </c>
      <c r="F1384">
        <v>44672</v>
      </c>
      <c r="G1384">
        <v>44706</v>
      </c>
      <c r="I1384" t="s">
        <v>16</v>
      </c>
      <c r="J1384" t="s">
        <v>13</v>
      </c>
      <c r="K1384">
        <v>29.673999999999999</v>
      </c>
      <c r="L1384">
        <v>600</v>
      </c>
      <c r="M1384" t="s">
        <v>14</v>
      </c>
      <c r="N1384">
        <v>300</v>
      </c>
      <c r="O1384" t="s">
        <v>14</v>
      </c>
      <c r="P1384">
        <v>1</v>
      </c>
      <c r="Q1384" s="1">
        <v>5.0999999999999996</v>
      </c>
      <c r="R1384" s="1">
        <v>3.4000000000000004</v>
      </c>
      <c r="S1384" s="1">
        <v>4.25</v>
      </c>
      <c r="T1384" s="1">
        <v>3.4000000000000004</v>
      </c>
    </row>
    <row r="1385" spans="1:20" hidden="1" x14ac:dyDescent="0.35">
      <c r="A1385" t="s">
        <v>1405</v>
      </c>
      <c r="B1385" t="s">
        <v>10</v>
      </c>
      <c r="C1385" t="s">
        <v>68</v>
      </c>
      <c r="D1385" t="s">
        <v>3616</v>
      </c>
      <c r="E1385" t="s">
        <v>3614</v>
      </c>
      <c r="F1385">
        <v>44683</v>
      </c>
      <c r="G1385">
        <v>44714</v>
      </c>
      <c r="H1385" t="s">
        <v>16</v>
      </c>
      <c r="I1385" t="s">
        <v>12</v>
      </c>
      <c r="J1385" t="s">
        <v>13</v>
      </c>
      <c r="K1385">
        <v>34.085999999999999</v>
      </c>
      <c r="L1385">
        <v>600</v>
      </c>
      <c r="M1385" t="s">
        <v>14</v>
      </c>
      <c r="N1385">
        <v>300</v>
      </c>
      <c r="O1385" t="s">
        <v>14</v>
      </c>
      <c r="P1385">
        <v>1</v>
      </c>
      <c r="Q1385" s="1">
        <v>4.6499999999999995</v>
      </c>
      <c r="R1385" s="1">
        <v>3.1</v>
      </c>
      <c r="S1385" s="1">
        <v>3.875</v>
      </c>
      <c r="T1385" s="1">
        <v>3.1</v>
      </c>
    </row>
    <row r="1386" spans="1:20" hidden="1" x14ac:dyDescent="0.35">
      <c r="A1386" t="s">
        <v>1406</v>
      </c>
      <c r="B1386" t="s">
        <v>10</v>
      </c>
      <c r="C1386" t="s">
        <v>68</v>
      </c>
      <c r="D1386" t="s">
        <v>3615</v>
      </c>
      <c r="E1386" t="s">
        <v>3614</v>
      </c>
      <c r="F1386">
        <v>44662</v>
      </c>
      <c r="G1386">
        <v>44686</v>
      </c>
      <c r="J1386" t="s">
        <v>69</v>
      </c>
      <c r="K1386">
        <v>30.135999999999999</v>
      </c>
      <c r="L1386">
        <v>20</v>
      </c>
      <c r="M1386" t="s">
        <v>14</v>
      </c>
      <c r="N1386">
        <v>10</v>
      </c>
      <c r="O1386" t="s">
        <v>14</v>
      </c>
      <c r="P1386">
        <v>1</v>
      </c>
      <c r="Q1386" s="1">
        <v>3.5999999999999996</v>
      </c>
      <c r="R1386" s="1">
        <v>2.4000000000000004</v>
      </c>
      <c r="S1386" s="1">
        <v>3</v>
      </c>
      <c r="T1386" s="1">
        <v>2.4000000000000004</v>
      </c>
    </row>
    <row r="1387" spans="1:20" hidden="1" x14ac:dyDescent="0.35">
      <c r="A1387" t="s">
        <v>1407</v>
      </c>
      <c r="B1387" t="s">
        <v>10</v>
      </c>
      <c r="C1387" t="s">
        <v>68</v>
      </c>
      <c r="D1387" t="s">
        <v>3619</v>
      </c>
      <c r="E1387" t="s">
        <v>3617</v>
      </c>
      <c r="F1387">
        <v>44662</v>
      </c>
      <c r="G1387">
        <v>44686</v>
      </c>
      <c r="J1387" t="s">
        <v>69</v>
      </c>
      <c r="K1387">
        <v>30.048999999999999</v>
      </c>
      <c r="L1387">
        <v>20</v>
      </c>
      <c r="M1387" t="s">
        <v>14</v>
      </c>
      <c r="N1387">
        <v>10</v>
      </c>
      <c r="O1387" t="s">
        <v>14</v>
      </c>
      <c r="P1387">
        <v>1</v>
      </c>
      <c r="Q1387" s="1">
        <v>3.5999999999999996</v>
      </c>
      <c r="R1387" s="1">
        <v>2.4000000000000004</v>
      </c>
      <c r="S1387" s="1">
        <v>3</v>
      </c>
      <c r="T1387" s="1">
        <v>2.4000000000000004</v>
      </c>
    </row>
    <row r="1388" spans="1:20" hidden="1" x14ac:dyDescent="0.35">
      <c r="A1388" t="s">
        <v>1408</v>
      </c>
      <c r="B1388" t="s">
        <v>10</v>
      </c>
      <c r="C1388" t="s">
        <v>68</v>
      </c>
      <c r="D1388" t="s">
        <v>3620</v>
      </c>
      <c r="E1388" t="s">
        <v>3618</v>
      </c>
      <c r="F1388">
        <v>44664</v>
      </c>
      <c r="G1388">
        <v>44690</v>
      </c>
      <c r="J1388" t="s">
        <v>69</v>
      </c>
      <c r="K1388">
        <v>30.113</v>
      </c>
      <c r="L1388">
        <v>20</v>
      </c>
      <c r="M1388" t="s">
        <v>14</v>
      </c>
      <c r="N1388">
        <v>10</v>
      </c>
      <c r="O1388" t="s">
        <v>14</v>
      </c>
      <c r="P1388">
        <v>1</v>
      </c>
      <c r="Q1388" s="1">
        <v>3.9</v>
      </c>
      <c r="R1388" s="1">
        <v>2.6</v>
      </c>
      <c r="S1388" s="1">
        <v>3.25</v>
      </c>
      <c r="T1388" s="1">
        <v>2.6</v>
      </c>
    </row>
    <row r="1389" spans="1:20" hidden="1" x14ac:dyDescent="0.35">
      <c r="A1389" t="s">
        <v>1409</v>
      </c>
      <c r="B1389" t="s">
        <v>10</v>
      </c>
      <c r="C1389" t="s">
        <v>68</v>
      </c>
      <c r="D1389" t="s">
        <v>3620</v>
      </c>
      <c r="E1389" t="s">
        <v>3614</v>
      </c>
      <c r="F1389">
        <v>44662</v>
      </c>
      <c r="G1389">
        <v>44686</v>
      </c>
      <c r="J1389" t="s">
        <v>69</v>
      </c>
      <c r="K1389">
        <v>29.943000000000001</v>
      </c>
      <c r="L1389">
        <v>20</v>
      </c>
      <c r="M1389" t="s">
        <v>14</v>
      </c>
      <c r="N1389">
        <v>10</v>
      </c>
      <c r="O1389" t="s">
        <v>14</v>
      </c>
      <c r="P1389">
        <v>1</v>
      </c>
      <c r="Q1389" s="1">
        <v>3.5999999999999996</v>
      </c>
      <c r="R1389" s="1">
        <v>2.4000000000000004</v>
      </c>
      <c r="S1389" s="1">
        <v>3</v>
      </c>
      <c r="T1389" s="1">
        <v>2.4000000000000004</v>
      </c>
    </row>
    <row r="1390" spans="1:20" hidden="1" x14ac:dyDescent="0.35">
      <c r="A1390" t="s">
        <v>1410</v>
      </c>
      <c r="B1390" t="s">
        <v>10</v>
      </c>
      <c r="C1390" t="s">
        <v>68</v>
      </c>
      <c r="D1390" t="s">
        <v>3620</v>
      </c>
      <c r="E1390" t="s">
        <v>3614</v>
      </c>
      <c r="F1390">
        <v>44662</v>
      </c>
      <c r="G1390">
        <v>44686</v>
      </c>
      <c r="J1390" t="s">
        <v>69</v>
      </c>
      <c r="K1390">
        <v>27.555</v>
      </c>
      <c r="L1390">
        <v>20</v>
      </c>
      <c r="M1390" t="s">
        <v>14</v>
      </c>
      <c r="N1390">
        <v>10</v>
      </c>
      <c r="O1390" t="s">
        <v>14</v>
      </c>
      <c r="P1390">
        <v>1</v>
      </c>
      <c r="Q1390" s="1">
        <v>3.5999999999999996</v>
      </c>
      <c r="R1390" s="1">
        <v>2.4000000000000004</v>
      </c>
      <c r="S1390" s="1">
        <v>3</v>
      </c>
      <c r="T1390" s="1">
        <v>2.4000000000000004</v>
      </c>
    </row>
    <row r="1391" spans="1:20" hidden="1" x14ac:dyDescent="0.35">
      <c r="A1391" t="s">
        <v>1411</v>
      </c>
      <c r="B1391" t="s">
        <v>10</v>
      </c>
      <c r="C1391" t="s">
        <v>68</v>
      </c>
      <c r="D1391" t="s">
        <v>3619</v>
      </c>
      <c r="E1391" t="s">
        <v>3613</v>
      </c>
      <c r="F1391">
        <v>44663</v>
      </c>
      <c r="G1391">
        <v>44690</v>
      </c>
      <c r="J1391" t="s">
        <v>69</v>
      </c>
      <c r="K1391">
        <v>28.649000000000001</v>
      </c>
      <c r="L1391">
        <v>20</v>
      </c>
      <c r="M1391" t="s">
        <v>14</v>
      </c>
      <c r="N1391">
        <v>10</v>
      </c>
      <c r="O1391" t="s">
        <v>14</v>
      </c>
      <c r="P1391">
        <v>1</v>
      </c>
      <c r="Q1391" s="1">
        <v>4.05</v>
      </c>
      <c r="R1391" s="1">
        <v>2.7</v>
      </c>
      <c r="S1391" s="1">
        <v>3.375</v>
      </c>
      <c r="T1391" s="1">
        <v>2.7</v>
      </c>
    </row>
    <row r="1392" spans="1:20" hidden="1" x14ac:dyDescent="0.35">
      <c r="A1392" t="s">
        <v>1412</v>
      </c>
      <c r="B1392" t="s">
        <v>10</v>
      </c>
      <c r="C1392" t="s">
        <v>68</v>
      </c>
      <c r="D1392" t="s">
        <v>3616</v>
      </c>
      <c r="E1392" t="s">
        <v>3617</v>
      </c>
      <c r="F1392">
        <v>44669</v>
      </c>
      <c r="G1392">
        <v>44695</v>
      </c>
      <c r="J1392" t="s">
        <v>69</v>
      </c>
      <c r="K1392">
        <v>27.803000000000001</v>
      </c>
      <c r="L1392">
        <v>20</v>
      </c>
      <c r="M1392" t="s">
        <v>14</v>
      </c>
      <c r="N1392">
        <v>10</v>
      </c>
      <c r="O1392" t="s">
        <v>14</v>
      </c>
      <c r="P1392">
        <v>1</v>
      </c>
      <c r="Q1392" s="1">
        <v>3.9</v>
      </c>
      <c r="R1392" s="1">
        <v>2.6</v>
      </c>
      <c r="S1392" s="1">
        <v>3.25</v>
      </c>
      <c r="T1392" s="1">
        <v>2.6</v>
      </c>
    </row>
    <row r="1393" spans="1:20" hidden="1" x14ac:dyDescent="0.35">
      <c r="A1393" t="s">
        <v>1413</v>
      </c>
      <c r="B1393" t="s">
        <v>10</v>
      </c>
      <c r="C1393" t="s">
        <v>68</v>
      </c>
      <c r="D1393" t="s">
        <v>3611</v>
      </c>
      <c r="E1393" t="s">
        <v>3612</v>
      </c>
      <c r="F1393">
        <v>44663</v>
      </c>
      <c r="G1393">
        <v>44690</v>
      </c>
      <c r="J1393" t="s">
        <v>69</v>
      </c>
      <c r="K1393">
        <v>29.791</v>
      </c>
      <c r="L1393">
        <v>20</v>
      </c>
      <c r="M1393" t="s">
        <v>14</v>
      </c>
      <c r="N1393">
        <v>10</v>
      </c>
      <c r="O1393" t="s">
        <v>14</v>
      </c>
      <c r="P1393">
        <v>1</v>
      </c>
      <c r="Q1393" s="1">
        <v>4.05</v>
      </c>
      <c r="R1393" s="1">
        <v>2.7</v>
      </c>
      <c r="S1393" s="1">
        <v>3.375</v>
      </c>
      <c r="T1393" s="1">
        <v>2.7</v>
      </c>
    </row>
    <row r="1394" spans="1:20" hidden="1" x14ac:dyDescent="0.35">
      <c r="A1394" t="s">
        <v>1414</v>
      </c>
      <c r="B1394" t="s">
        <v>10</v>
      </c>
      <c r="C1394" t="s">
        <v>68</v>
      </c>
      <c r="D1394" t="s">
        <v>3620</v>
      </c>
      <c r="E1394" t="s">
        <v>3613</v>
      </c>
      <c r="F1394">
        <v>44664</v>
      </c>
      <c r="G1394">
        <v>44692</v>
      </c>
      <c r="J1394" t="s">
        <v>69</v>
      </c>
      <c r="K1394">
        <v>29.754000000000001</v>
      </c>
      <c r="L1394">
        <v>20</v>
      </c>
      <c r="M1394" t="s">
        <v>14</v>
      </c>
      <c r="N1394">
        <v>10</v>
      </c>
      <c r="O1394" t="s">
        <v>14</v>
      </c>
      <c r="P1394">
        <v>1</v>
      </c>
      <c r="Q1394" s="1">
        <v>4.2</v>
      </c>
      <c r="R1394" s="1">
        <v>2.8000000000000003</v>
      </c>
      <c r="S1394" s="1">
        <v>3.5</v>
      </c>
      <c r="T1394" s="1">
        <v>2.8000000000000003</v>
      </c>
    </row>
    <row r="1395" spans="1:20" hidden="1" x14ac:dyDescent="0.35">
      <c r="A1395" t="s">
        <v>1415</v>
      </c>
      <c r="B1395" t="s">
        <v>10</v>
      </c>
      <c r="C1395" t="s">
        <v>68</v>
      </c>
      <c r="D1395" t="s">
        <v>3616</v>
      </c>
      <c r="E1395" t="s">
        <v>3612</v>
      </c>
      <c r="F1395">
        <v>44669</v>
      </c>
      <c r="G1395">
        <v>44709</v>
      </c>
      <c r="J1395" t="s">
        <v>69</v>
      </c>
      <c r="K1395">
        <v>28.277999999999999</v>
      </c>
      <c r="L1395">
        <v>20</v>
      </c>
      <c r="M1395" t="s">
        <v>14</v>
      </c>
      <c r="N1395">
        <v>10</v>
      </c>
      <c r="O1395" t="s">
        <v>14</v>
      </c>
      <c r="P1395">
        <v>1</v>
      </c>
      <c r="Q1395" s="1">
        <v>6</v>
      </c>
      <c r="R1395" s="1">
        <v>4</v>
      </c>
      <c r="S1395" s="1">
        <v>5</v>
      </c>
      <c r="T1395" s="1">
        <v>4</v>
      </c>
    </row>
    <row r="1396" spans="1:20" hidden="1" x14ac:dyDescent="0.35">
      <c r="A1396" t="s">
        <v>1416</v>
      </c>
      <c r="B1396" t="s">
        <v>10</v>
      </c>
      <c r="C1396" t="s">
        <v>68</v>
      </c>
      <c r="D1396" t="s">
        <v>3616</v>
      </c>
      <c r="E1396" t="s">
        <v>3614</v>
      </c>
      <c r="F1396">
        <v>44664</v>
      </c>
      <c r="G1396">
        <v>44697</v>
      </c>
      <c r="J1396" t="s">
        <v>69</v>
      </c>
      <c r="K1396">
        <v>29.062999999999999</v>
      </c>
      <c r="L1396">
        <v>20</v>
      </c>
      <c r="M1396" t="s">
        <v>14</v>
      </c>
      <c r="N1396">
        <v>10</v>
      </c>
      <c r="O1396" t="s">
        <v>14</v>
      </c>
      <c r="P1396">
        <v>1</v>
      </c>
      <c r="Q1396" s="1">
        <v>4.95</v>
      </c>
      <c r="R1396" s="1">
        <v>3.3000000000000003</v>
      </c>
      <c r="S1396" s="1">
        <v>4.125</v>
      </c>
      <c r="T1396" s="1">
        <v>3.3000000000000003</v>
      </c>
    </row>
    <row r="1397" spans="1:20" hidden="1" x14ac:dyDescent="0.35">
      <c r="A1397" t="s">
        <v>1417</v>
      </c>
      <c r="B1397" t="s">
        <v>10</v>
      </c>
      <c r="C1397" t="s">
        <v>68</v>
      </c>
      <c r="D1397" t="s">
        <v>3611</v>
      </c>
      <c r="E1397" t="s">
        <v>3617</v>
      </c>
      <c r="F1397">
        <v>44662</v>
      </c>
      <c r="G1397">
        <v>44687</v>
      </c>
      <c r="J1397" t="s">
        <v>69</v>
      </c>
      <c r="K1397">
        <v>27.693999999999999</v>
      </c>
      <c r="L1397">
        <v>20</v>
      </c>
      <c r="M1397" t="s">
        <v>14</v>
      </c>
      <c r="N1397">
        <v>10</v>
      </c>
      <c r="O1397" t="s">
        <v>14</v>
      </c>
      <c r="P1397">
        <v>1</v>
      </c>
      <c r="Q1397" s="1">
        <v>3.75</v>
      </c>
      <c r="R1397" s="1">
        <v>2.5</v>
      </c>
      <c r="S1397" s="1">
        <v>3.125</v>
      </c>
      <c r="T1397" s="1">
        <v>2.5</v>
      </c>
    </row>
    <row r="1398" spans="1:20" hidden="1" x14ac:dyDescent="0.35">
      <c r="A1398" t="s">
        <v>1418</v>
      </c>
      <c r="B1398" t="s">
        <v>10</v>
      </c>
      <c r="C1398" t="s">
        <v>68</v>
      </c>
      <c r="D1398" t="s">
        <v>3619</v>
      </c>
      <c r="E1398" t="s">
        <v>3613</v>
      </c>
      <c r="F1398">
        <v>44662</v>
      </c>
      <c r="G1398">
        <v>44688</v>
      </c>
      <c r="J1398" t="s">
        <v>69</v>
      </c>
      <c r="K1398">
        <v>28.416</v>
      </c>
      <c r="L1398">
        <v>20</v>
      </c>
      <c r="M1398" t="s">
        <v>14</v>
      </c>
      <c r="N1398">
        <v>10</v>
      </c>
      <c r="O1398" t="s">
        <v>14</v>
      </c>
      <c r="P1398">
        <v>1</v>
      </c>
      <c r="Q1398" s="1">
        <v>3.9</v>
      </c>
      <c r="R1398" s="1">
        <v>2.6</v>
      </c>
      <c r="S1398" s="1">
        <v>3.25</v>
      </c>
      <c r="T1398" s="1">
        <v>2.6</v>
      </c>
    </row>
    <row r="1399" spans="1:20" hidden="1" x14ac:dyDescent="0.35">
      <c r="A1399" t="s">
        <v>1419</v>
      </c>
      <c r="B1399" t="s">
        <v>10</v>
      </c>
      <c r="C1399" t="s">
        <v>68</v>
      </c>
      <c r="D1399" t="s">
        <v>3615</v>
      </c>
      <c r="E1399" t="s">
        <v>3614</v>
      </c>
      <c r="F1399">
        <v>44663</v>
      </c>
      <c r="G1399">
        <v>44693</v>
      </c>
      <c r="J1399" t="s">
        <v>69</v>
      </c>
      <c r="K1399">
        <v>29.388000000000002</v>
      </c>
      <c r="L1399">
        <v>20</v>
      </c>
      <c r="M1399" t="s">
        <v>14</v>
      </c>
      <c r="N1399">
        <v>10</v>
      </c>
      <c r="O1399" t="s">
        <v>14</v>
      </c>
      <c r="P1399">
        <v>1</v>
      </c>
      <c r="Q1399" s="1">
        <v>4.5</v>
      </c>
      <c r="R1399" s="1">
        <v>3</v>
      </c>
      <c r="S1399" s="1">
        <v>3.75</v>
      </c>
      <c r="T1399" s="1">
        <v>3</v>
      </c>
    </row>
    <row r="1400" spans="1:20" hidden="1" x14ac:dyDescent="0.35">
      <c r="A1400" t="s">
        <v>1420</v>
      </c>
      <c r="B1400" t="s">
        <v>10</v>
      </c>
      <c r="C1400" t="s">
        <v>68</v>
      </c>
      <c r="D1400" t="s">
        <v>3616</v>
      </c>
      <c r="E1400" t="s">
        <v>3617</v>
      </c>
      <c r="F1400">
        <v>44664</v>
      </c>
      <c r="G1400">
        <v>44688</v>
      </c>
      <c r="J1400" t="s">
        <v>69</v>
      </c>
      <c r="K1400">
        <v>33.177999999999997</v>
      </c>
      <c r="L1400">
        <v>20</v>
      </c>
      <c r="M1400" t="s">
        <v>14</v>
      </c>
      <c r="N1400">
        <v>10</v>
      </c>
      <c r="O1400" t="s">
        <v>14</v>
      </c>
      <c r="P1400">
        <v>1</v>
      </c>
      <c r="Q1400" s="1">
        <v>3.5999999999999996</v>
      </c>
      <c r="R1400" s="1">
        <v>2.4000000000000004</v>
      </c>
      <c r="S1400" s="1">
        <v>3</v>
      </c>
      <c r="T1400" s="1">
        <v>2.4000000000000004</v>
      </c>
    </row>
    <row r="1401" spans="1:20" hidden="1" x14ac:dyDescent="0.35">
      <c r="A1401" t="s">
        <v>1421</v>
      </c>
      <c r="B1401" t="s">
        <v>10</v>
      </c>
      <c r="C1401" t="s">
        <v>68</v>
      </c>
      <c r="D1401" t="s">
        <v>3616</v>
      </c>
      <c r="E1401" t="s">
        <v>3613</v>
      </c>
      <c r="F1401">
        <v>44663</v>
      </c>
      <c r="G1401">
        <v>44688</v>
      </c>
      <c r="J1401" t="s">
        <v>69</v>
      </c>
      <c r="K1401">
        <v>29.291</v>
      </c>
      <c r="L1401">
        <v>20</v>
      </c>
      <c r="M1401" t="s">
        <v>14</v>
      </c>
      <c r="N1401">
        <v>10</v>
      </c>
      <c r="O1401" t="s">
        <v>14</v>
      </c>
      <c r="P1401">
        <v>1</v>
      </c>
      <c r="Q1401" s="1">
        <v>3.75</v>
      </c>
      <c r="R1401" s="1">
        <v>2.5</v>
      </c>
      <c r="S1401" s="1">
        <v>3.125</v>
      </c>
      <c r="T1401" s="1">
        <v>2.5</v>
      </c>
    </row>
    <row r="1402" spans="1:20" hidden="1" x14ac:dyDescent="0.35">
      <c r="A1402" t="s">
        <v>1422</v>
      </c>
      <c r="B1402" t="s">
        <v>10</v>
      </c>
      <c r="C1402" t="s">
        <v>68</v>
      </c>
      <c r="D1402" t="s">
        <v>3616</v>
      </c>
      <c r="E1402" t="s">
        <v>3617</v>
      </c>
      <c r="F1402">
        <v>44662</v>
      </c>
      <c r="G1402">
        <v>44686</v>
      </c>
      <c r="J1402" t="s">
        <v>69</v>
      </c>
      <c r="K1402">
        <v>28.19</v>
      </c>
      <c r="L1402">
        <v>20</v>
      </c>
      <c r="M1402" t="s">
        <v>14</v>
      </c>
      <c r="N1402">
        <v>10</v>
      </c>
      <c r="O1402" t="s">
        <v>14</v>
      </c>
      <c r="P1402">
        <v>1</v>
      </c>
      <c r="Q1402" s="1">
        <v>3.5999999999999996</v>
      </c>
      <c r="R1402" s="1">
        <v>2.4000000000000004</v>
      </c>
      <c r="S1402" s="1">
        <v>3</v>
      </c>
      <c r="T1402" s="1">
        <v>2.4000000000000004</v>
      </c>
    </row>
    <row r="1403" spans="1:20" hidden="1" x14ac:dyDescent="0.35">
      <c r="A1403" t="s">
        <v>1423</v>
      </c>
      <c r="B1403" t="s">
        <v>10</v>
      </c>
      <c r="C1403" t="s">
        <v>68</v>
      </c>
      <c r="D1403" t="s">
        <v>3611</v>
      </c>
      <c r="E1403" t="s">
        <v>3617</v>
      </c>
      <c r="F1403">
        <v>44665</v>
      </c>
      <c r="G1403">
        <v>44692</v>
      </c>
      <c r="J1403" t="s">
        <v>69</v>
      </c>
      <c r="K1403">
        <v>30.099</v>
      </c>
      <c r="L1403">
        <v>20</v>
      </c>
      <c r="M1403" t="s">
        <v>14</v>
      </c>
      <c r="N1403">
        <v>10</v>
      </c>
      <c r="O1403" t="s">
        <v>14</v>
      </c>
      <c r="P1403">
        <v>1</v>
      </c>
      <c r="Q1403" s="1">
        <v>4.05</v>
      </c>
      <c r="R1403" s="1">
        <v>2.7</v>
      </c>
      <c r="S1403" s="1">
        <v>3.375</v>
      </c>
      <c r="T1403" s="1">
        <v>2.7</v>
      </c>
    </row>
    <row r="1404" spans="1:20" hidden="1" x14ac:dyDescent="0.35">
      <c r="A1404" t="s">
        <v>1424</v>
      </c>
      <c r="B1404" t="s">
        <v>10</v>
      </c>
      <c r="C1404" t="s">
        <v>68</v>
      </c>
      <c r="D1404" t="s">
        <v>3611</v>
      </c>
      <c r="E1404" t="s">
        <v>3612</v>
      </c>
      <c r="F1404">
        <v>44677</v>
      </c>
      <c r="G1404">
        <v>44709</v>
      </c>
      <c r="H1404" t="s">
        <v>16</v>
      </c>
      <c r="I1404" t="s">
        <v>16</v>
      </c>
      <c r="J1404" t="s">
        <v>69</v>
      </c>
      <c r="K1404">
        <v>33.911999999999999</v>
      </c>
      <c r="L1404">
        <v>20</v>
      </c>
      <c r="M1404" t="s">
        <v>14</v>
      </c>
      <c r="N1404">
        <v>10</v>
      </c>
      <c r="O1404" t="s">
        <v>14</v>
      </c>
      <c r="P1404">
        <v>1</v>
      </c>
      <c r="Q1404" s="1">
        <v>4.8</v>
      </c>
      <c r="R1404" s="1">
        <v>3.2</v>
      </c>
      <c r="S1404" s="1">
        <v>4</v>
      </c>
      <c r="T1404" s="1">
        <v>3.2</v>
      </c>
    </row>
    <row r="1405" spans="1:20" hidden="1" x14ac:dyDescent="0.35">
      <c r="A1405" t="s">
        <v>1425</v>
      </c>
      <c r="B1405" t="s">
        <v>10</v>
      </c>
      <c r="C1405" t="s">
        <v>68</v>
      </c>
      <c r="D1405" t="s">
        <v>3615</v>
      </c>
      <c r="E1405" t="s">
        <v>3613</v>
      </c>
      <c r="F1405">
        <v>44669</v>
      </c>
      <c r="G1405">
        <v>44702</v>
      </c>
      <c r="J1405" t="s">
        <v>69</v>
      </c>
      <c r="K1405">
        <v>29.36</v>
      </c>
      <c r="L1405">
        <v>20</v>
      </c>
      <c r="M1405" t="s">
        <v>14</v>
      </c>
      <c r="N1405">
        <v>10</v>
      </c>
      <c r="O1405" t="s">
        <v>14</v>
      </c>
      <c r="P1405">
        <v>1</v>
      </c>
      <c r="Q1405" s="1">
        <v>4.95</v>
      </c>
      <c r="R1405" s="1">
        <v>3.3000000000000003</v>
      </c>
      <c r="S1405" s="1">
        <v>4.125</v>
      </c>
      <c r="T1405" s="1">
        <v>3.3000000000000003</v>
      </c>
    </row>
    <row r="1406" spans="1:20" hidden="1" x14ac:dyDescent="0.35">
      <c r="A1406" t="s">
        <v>1426</v>
      </c>
      <c r="B1406" t="s">
        <v>10</v>
      </c>
      <c r="C1406" t="s">
        <v>68</v>
      </c>
      <c r="D1406" t="s">
        <v>3615</v>
      </c>
      <c r="E1406" t="s">
        <v>3617</v>
      </c>
      <c r="F1406">
        <v>44672</v>
      </c>
      <c r="G1406">
        <v>44709</v>
      </c>
      <c r="J1406" t="s">
        <v>69</v>
      </c>
      <c r="K1406">
        <v>33.029000000000003</v>
      </c>
      <c r="L1406">
        <v>20</v>
      </c>
      <c r="M1406" t="s">
        <v>14</v>
      </c>
      <c r="N1406">
        <v>10</v>
      </c>
      <c r="O1406" t="s">
        <v>14</v>
      </c>
      <c r="P1406">
        <v>1</v>
      </c>
      <c r="Q1406" s="1">
        <v>5.55</v>
      </c>
      <c r="R1406" s="1">
        <v>3.7</v>
      </c>
      <c r="S1406" s="1">
        <v>4.625</v>
      </c>
      <c r="T1406" s="1">
        <v>3.7</v>
      </c>
    </row>
    <row r="1407" spans="1:20" hidden="1" x14ac:dyDescent="0.35">
      <c r="A1407" t="s">
        <v>1427</v>
      </c>
      <c r="B1407" t="s">
        <v>10</v>
      </c>
      <c r="C1407" t="s">
        <v>68</v>
      </c>
      <c r="D1407" t="s">
        <v>3620</v>
      </c>
      <c r="E1407" t="s">
        <v>3617</v>
      </c>
      <c r="F1407">
        <v>44670</v>
      </c>
      <c r="G1407">
        <v>44698</v>
      </c>
      <c r="J1407" t="s">
        <v>69</v>
      </c>
      <c r="K1407">
        <v>29.381</v>
      </c>
      <c r="L1407">
        <v>20</v>
      </c>
      <c r="M1407" t="s">
        <v>14</v>
      </c>
      <c r="N1407">
        <v>10</v>
      </c>
      <c r="O1407" t="s">
        <v>14</v>
      </c>
      <c r="P1407">
        <v>1</v>
      </c>
      <c r="Q1407" s="1">
        <v>4.2</v>
      </c>
      <c r="R1407" s="1">
        <v>2.8000000000000003</v>
      </c>
      <c r="S1407" s="1">
        <v>3.5</v>
      </c>
      <c r="T1407" s="1">
        <v>2.8000000000000003</v>
      </c>
    </row>
    <row r="1408" spans="1:20" hidden="1" x14ac:dyDescent="0.35">
      <c r="A1408" t="s">
        <v>1428</v>
      </c>
      <c r="B1408" t="s">
        <v>10</v>
      </c>
      <c r="C1408" t="s">
        <v>68</v>
      </c>
      <c r="D1408" t="s">
        <v>3620</v>
      </c>
      <c r="E1408" t="s">
        <v>3617</v>
      </c>
      <c r="F1408">
        <v>44679</v>
      </c>
      <c r="G1408">
        <v>44709</v>
      </c>
      <c r="H1408" t="s">
        <v>16</v>
      </c>
      <c r="I1408" t="s">
        <v>16</v>
      </c>
      <c r="J1408" t="s">
        <v>69</v>
      </c>
      <c r="K1408">
        <v>32.054000000000002</v>
      </c>
      <c r="L1408">
        <v>20</v>
      </c>
      <c r="M1408" t="s">
        <v>14</v>
      </c>
      <c r="N1408">
        <v>10</v>
      </c>
      <c r="O1408" t="s">
        <v>14</v>
      </c>
      <c r="P1408">
        <v>1</v>
      </c>
      <c r="Q1408" s="1">
        <v>4.5</v>
      </c>
      <c r="R1408" s="1">
        <v>3</v>
      </c>
      <c r="S1408" s="1">
        <v>3.75</v>
      </c>
      <c r="T1408" s="1">
        <v>3</v>
      </c>
    </row>
    <row r="1409" spans="1:20" hidden="1" x14ac:dyDescent="0.35">
      <c r="A1409" t="s">
        <v>1429</v>
      </c>
      <c r="B1409" t="s">
        <v>10</v>
      </c>
      <c r="C1409" t="s">
        <v>68</v>
      </c>
      <c r="D1409" t="s">
        <v>3619</v>
      </c>
      <c r="E1409" t="s">
        <v>3612</v>
      </c>
      <c r="F1409">
        <v>44663</v>
      </c>
      <c r="G1409">
        <v>44690</v>
      </c>
      <c r="J1409" t="s">
        <v>69</v>
      </c>
      <c r="K1409">
        <v>31.902000000000001</v>
      </c>
      <c r="L1409">
        <v>20</v>
      </c>
      <c r="M1409" t="s">
        <v>14</v>
      </c>
      <c r="N1409">
        <v>10</v>
      </c>
      <c r="O1409" t="s">
        <v>14</v>
      </c>
      <c r="P1409">
        <v>1</v>
      </c>
      <c r="Q1409" s="1">
        <v>4.05</v>
      </c>
      <c r="R1409" s="1">
        <v>2.7</v>
      </c>
      <c r="S1409" s="1">
        <v>3.375</v>
      </c>
      <c r="T1409" s="1">
        <v>2.7</v>
      </c>
    </row>
    <row r="1410" spans="1:20" hidden="1" x14ac:dyDescent="0.35">
      <c r="A1410" t="s">
        <v>1430</v>
      </c>
      <c r="B1410" t="s">
        <v>10</v>
      </c>
      <c r="C1410" t="s">
        <v>68</v>
      </c>
      <c r="D1410" t="s">
        <v>3619</v>
      </c>
      <c r="E1410" t="s">
        <v>3614</v>
      </c>
      <c r="F1410">
        <v>44671</v>
      </c>
      <c r="G1410">
        <v>44707</v>
      </c>
      <c r="I1410" t="s">
        <v>16</v>
      </c>
      <c r="J1410" t="s">
        <v>69</v>
      </c>
      <c r="K1410">
        <v>32.598999999999997</v>
      </c>
      <c r="L1410">
        <v>20</v>
      </c>
      <c r="M1410" t="s">
        <v>14</v>
      </c>
      <c r="N1410">
        <v>10</v>
      </c>
      <c r="O1410" t="s">
        <v>14</v>
      </c>
      <c r="P1410">
        <v>1</v>
      </c>
      <c r="Q1410" s="1">
        <v>5.3999999999999995</v>
      </c>
      <c r="R1410" s="1">
        <v>3.6</v>
      </c>
      <c r="S1410" s="1">
        <v>4.5</v>
      </c>
      <c r="T1410" s="1">
        <v>3.6</v>
      </c>
    </row>
    <row r="1411" spans="1:20" hidden="1" x14ac:dyDescent="0.35">
      <c r="A1411" t="s">
        <v>1431</v>
      </c>
      <c r="B1411" t="s">
        <v>10</v>
      </c>
      <c r="C1411" t="s">
        <v>68</v>
      </c>
      <c r="D1411" t="s">
        <v>3611</v>
      </c>
      <c r="E1411" t="s">
        <v>3617</v>
      </c>
      <c r="F1411">
        <v>44670</v>
      </c>
      <c r="G1411">
        <v>44699</v>
      </c>
      <c r="J1411" t="s">
        <v>69</v>
      </c>
      <c r="K1411">
        <v>28.457000000000001</v>
      </c>
      <c r="L1411">
        <v>20</v>
      </c>
      <c r="M1411" t="s">
        <v>14</v>
      </c>
      <c r="N1411">
        <v>10</v>
      </c>
      <c r="O1411" t="s">
        <v>14</v>
      </c>
      <c r="P1411">
        <v>1</v>
      </c>
      <c r="Q1411" s="1">
        <v>4.3499999999999996</v>
      </c>
      <c r="R1411" s="1">
        <v>2.9000000000000004</v>
      </c>
      <c r="S1411" s="1">
        <v>3.625</v>
      </c>
      <c r="T1411" s="1">
        <v>2.9000000000000004</v>
      </c>
    </row>
    <row r="1412" spans="1:20" hidden="1" x14ac:dyDescent="0.35">
      <c r="A1412" t="s">
        <v>1432</v>
      </c>
      <c r="B1412" t="s">
        <v>10</v>
      </c>
      <c r="C1412" t="s">
        <v>68</v>
      </c>
      <c r="D1412" t="s">
        <v>3611</v>
      </c>
      <c r="E1412" t="s">
        <v>3612</v>
      </c>
      <c r="F1412">
        <v>44672</v>
      </c>
      <c r="G1412">
        <v>44706</v>
      </c>
      <c r="J1412" t="s">
        <v>69</v>
      </c>
      <c r="K1412">
        <v>34.377000000000002</v>
      </c>
      <c r="L1412">
        <v>20</v>
      </c>
      <c r="M1412" t="s">
        <v>14</v>
      </c>
      <c r="N1412">
        <v>10</v>
      </c>
      <c r="O1412" t="s">
        <v>14</v>
      </c>
      <c r="P1412">
        <v>1</v>
      </c>
      <c r="Q1412" s="1">
        <v>5.0999999999999996</v>
      </c>
      <c r="R1412" s="1">
        <v>3.4000000000000004</v>
      </c>
      <c r="S1412" s="1">
        <v>4.25</v>
      </c>
      <c r="T1412" s="1">
        <v>3.4000000000000004</v>
      </c>
    </row>
    <row r="1413" spans="1:20" hidden="1" x14ac:dyDescent="0.35">
      <c r="A1413" t="s">
        <v>1433</v>
      </c>
      <c r="B1413" t="s">
        <v>10</v>
      </c>
      <c r="C1413" t="s">
        <v>68</v>
      </c>
      <c r="D1413" t="s">
        <v>3620</v>
      </c>
      <c r="E1413" t="s">
        <v>3613</v>
      </c>
      <c r="F1413">
        <v>44670</v>
      </c>
      <c r="G1413">
        <v>44698</v>
      </c>
      <c r="J1413" t="s">
        <v>69</v>
      </c>
      <c r="K1413">
        <v>29.771999999999998</v>
      </c>
      <c r="L1413">
        <v>20</v>
      </c>
      <c r="M1413" t="s">
        <v>14</v>
      </c>
      <c r="N1413">
        <v>10</v>
      </c>
      <c r="O1413" t="s">
        <v>14</v>
      </c>
      <c r="P1413">
        <v>1</v>
      </c>
      <c r="Q1413" s="1">
        <v>4.2</v>
      </c>
      <c r="R1413" s="1">
        <v>2.8000000000000003</v>
      </c>
      <c r="S1413" s="1">
        <v>3.5</v>
      </c>
      <c r="T1413" s="1">
        <v>2.8000000000000003</v>
      </c>
    </row>
    <row r="1414" spans="1:20" hidden="1" x14ac:dyDescent="0.35">
      <c r="A1414" t="s">
        <v>1434</v>
      </c>
      <c r="B1414" t="s">
        <v>10</v>
      </c>
      <c r="C1414" t="s">
        <v>68</v>
      </c>
      <c r="D1414" t="s">
        <v>3611</v>
      </c>
      <c r="E1414" t="s">
        <v>3617</v>
      </c>
      <c r="F1414">
        <v>44678</v>
      </c>
      <c r="G1414">
        <v>44722</v>
      </c>
      <c r="H1414" t="s">
        <v>16</v>
      </c>
      <c r="I1414" t="s">
        <v>16</v>
      </c>
      <c r="J1414" t="s">
        <v>69</v>
      </c>
      <c r="K1414">
        <v>32.317</v>
      </c>
      <c r="L1414">
        <v>20</v>
      </c>
      <c r="M1414" t="s">
        <v>14</v>
      </c>
      <c r="N1414">
        <v>10</v>
      </c>
      <c r="O1414" t="s">
        <v>14</v>
      </c>
      <c r="P1414">
        <v>1</v>
      </c>
      <c r="Q1414" s="1">
        <v>6.6</v>
      </c>
      <c r="R1414" s="1">
        <v>4.4000000000000004</v>
      </c>
      <c r="S1414" s="1">
        <v>5.5</v>
      </c>
      <c r="T1414" s="1">
        <v>4.4000000000000004</v>
      </c>
    </row>
    <row r="1415" spans="1:20" hidden="1" x14ac:dyDescent="0.35">
      <c r="A1415" t="s">
        <v>1435</v>
      </c>
      <c r="B1415" t="s">
        <v>10</v>
      </c>
      <c r="C1415" t="s">
        <v>68</v>
      </c>
      <c r="D1415" t="s">
        <v>3620</v>
      </c>
      <c r="E1415" t="s">
        <v>3617</v>
      </c>
      <c r="F1415">
        <v>44672</v>
      </c>
      <c r="G1415">
        <v>44706</v>
      </c>
      <c r="J1415" t="s">
        <v>69</v>
      </c>
      <c r="K1415">
        <v>29.673999999999999</v>
      </c>
      <c r="L1415">
        <v>20</v>
      </c>
      <c r="M1415" t="s">
        <v>14</v>
      </c>
      <c r="N1415">
        <v>10</v>
      </c>
      <c r="O1415" t="s">
        <v>14</v>
      </c>
      <c r="P1415">
        <v>1</v>
      </c>
      <c r="Q1415" s="1">
        <v>5.0999999999999996</v>
      </c>
      <c r="R1415" s="1">
        <v>3.4000000000000004</v>
      </c>
      <c r="S1415" s="1">
        <v>4.25</v>
      </c>
      <c r="T1415" s="1">
        <v>3.4000000000000004</v>
      </c>
    </row>
    <row r="1416" spans="1:20" hidden="1" x14ac:dyDescent="0.35">
      <c r="A1416" t="s">
        <v>1436</v>
      </c>
      <c r="B1416" t="s">
        <v>10</v>
      </c>
      <c r="C1416" t="s">
        <v>68</v>
      </c>
      <c r="D1416" t="s">
        <v>3619</v>
      </c>
      <c r="E1416" t="s">
        <v>3612</v>
      </c>
      <c r="F1416">
        <v>44683</v>
      </c>
      <c r="G1416">
        <v>44714</v>
      </c>
      <c r="H1416" t="s">
        <v>16</v>
      </c>
      <c r="I1416" t="s">
        <v>16</v>
      </c>
      <c r="J1416" t="s">
        <v>69</v>
      </c>
      <c r="K1416">
        <v>34.085999999999999</v>
      </c>
      <c r="L1416">
        <v>20</v>
      </c>
      <c r="M1416" t="s">
        <v>14</v>
      </c>
      <c r="N1416">
        <v>10</v>
      </c>
      <c r="O1416" t="s">
        <v>14</v>
      </c>
      <c r="P1416">
        <v>1</v>
      </c>
      <c r="Q1416" s="1">
        <v>4.6499999999999995</v>
      </c>
      <c r="R1416" s="1">
        <v>3.1</v>
      </c>
      <c r="S1416" s="1">
        <v>3.875</v>
      </c>
      <c r="T1416" s="1">
        <v>3.1</v>
      </c>
    </row>
    <row r="1417" spans="1:20" hidden="1" x14ac:dyDescent="0.35">
      <c r="A1417" t="s">
        <v>1437</v>
      </c>
      <c r="B1417" t="s">
        <v>10</v>
      </c>
      <c r="C1417" t="s">
        <v>11</v>
      </c>
      <c r="D1417" t="s">
        <v>3620</v>
      </c>
      <c r="E1417" t="s">
        <v>3618</v>
      </c>
      <c r="F1417">
        <v>44677</v>
      </c>
      <c r="G1417">
        <v>44705</v>
      </c>
      <c r="H1417" t="s">
        <v>12</v>
      </c>
      <c r="I1417" t="s">
        <v>12</v>
      </c>
      <c r="J1417" t="s">
        <v>13</v>
      </c>
      <c r="K1417">
        <v>30.001999999999999</v>
      </c>
      <c r="L1417">
        <v>600</v>
      </c>
      <c r="M1417" t="s">
        <v>14</v>
      </c>
      <c r="N1417">
        <v>300</v>
      </c>
      <c r="O1417" t="s">
        <v>14</v>
      </c>
      <c r="P1417">
        <v>1</v>
      </c>
      <c r="Q1417" s="1">
        <v>4.2</v>
      </c>
      <c r="R1417" s="1">
        <v>2.8000000000000003</v>
      </c>
      <c r="S1417" s="1">
        <v>3.5</v>
      </c>
      <c r="T1417" s="1">
        <v>2.8000000000000003</v>
      </c>
    </row>
    <row r="1418" spans="1:20" hidden="1" x14ac:dyDescent="0.35">
      <c r="A1418" t="s">
        <v>1438</v>
      </c>
      <c r="B1418" t="s">
        <v>10</v>
      </c>
      <c r="C1418" t="s">
        <v>11</v>
      </c>
      <c r="D1418" t="s">
        <v>3611</v>
      </c>
      <c r="E1418" t="s">
        <v>3614</v>
      </c>
      <c r="F1418">
        <v>44677</v>
      </c>
      <c r="G1418">
        <v>44705</v>
      </c>
      <c r="H1418" t="s">
        <v>12</v>
      </c>
      <c r="I1418" t="s">
        <v>16</v>
      </c>
      <c r="J1418" t="s">
        <v>69</v>
      </c>
      <c r="K1418">
        <v>30.001999999999999</v>
      </c>
      <c r="L1418">
        <v>20</v>
      </c>
      <c r="M1418" t="s">
        <v>14</v>
      </c>
      <c r="N1418">
        <v>10</v>
      </c>
      <c r="O1418" t="s">
        <v>14</v>
      </c>
      <c r="P1418">
        <v>1</v>
      </c>
      <c r="Q1418" s="1">
        <v>4.2</v>
      </c>
      <c r="R1418" s="1">
        <v>2.8000000000000003</v>
      </c>
      <c r="S1418" s="1">
        <v>3.5</v>
      </c>
      <c r="T1418" s="1">
        <v>2.8000000000000003</v>
      </c>
    </row>
    <row r="1419" spans="1:20" hidden="1" x14ac:dyDescent="0.35">
      <c r="A1419" t="s">
        <v>1439</v>
      </c>
      <c r="B1419" t="s">
        <v>10</v>
      </c>
      <c r="C1419" t="s">
        <v>11</v>
      </c>
      <c r="D1419" t="s">
        <v>3620</v>
      </c>
      <c r="E1419" t="s">
        <v>3613</v>
      </c>
      <c r="F1419">
        <v>44677</v>
      </c>
      <c r="G1419">
        <v>44705</v>
      </c>
      <c r="H1419" t="s">
        <v>12</v>
      </c>
      <c r="I1419" t="s">
        <v>12</v>
      </c>
      <c r="J1419" t="s">
        <v>69</v>
      </c>
      <c r="K1419">
        <v>30.001999999999999</v>
      </c>
      <c r="L1419">
        <v>20</v>
      </c>
      <c r="M1419" t="s">
        <v>14</v>
      </c>
      <c r="N1419">
        <v>10</v>
      </c>
      <c r="O1419" t="s">
        <v>14</v>
      </c>
      <c r="P1419">
        <v>1</v>
      </c>
      <c r="Q1419" s="1">
        <v>4.2</v>
      </c>
      <c r="R1419" s="1">
        <v>2.8000000000000003</v>
      </c>
      <c r="S1419" s="1">
        <v>3.5</v>
      </c>
      <c r="T1419" s="1">
        <v>2.8000000000000003</v>
      </c>
    </row>
    <row r="1420" spans="1:20" x14ac:dyDescent="0.35">
      <c r="A1420" t="s">
        <v>1440</v>
      </c>
      <c r="B1420" t="s">
        <v>10</v>
      </c>
      <c r="C1420" t="s">
        <v>56</v>
      </c>
      <c r="D1420" t="s">
        <v>3615</v>
      </c>
      <c r="E1420" t="s">
        <v>3618</v>
      </c>
      <c r="F1420">
        <v>44673</v>
      </c>
      <c r="G1420">
        <v>44688</v>
      </c>
      <c r="H1420" t="s">
        <v>16</v>
      </c>
      <c r="I1420" t="s">
        <v>12</v>
      </c>
      <c r="J1420" t="s">
        <v>13</v>
      </c>
      <c r="K1420">
        <v>33.954999999999998</v>
      </c>
      <c r="L1420">
        <v>600</v>
      </c>
      <c r="M1420" t="s">
        <v>14</v>
      </c>
      <c r="N1420">
        <v>300</v>
      </c>
      <c r="O1420" t="s">
        <v>14</v>
      </c>
      <c r="P1420">
        <v>1</v>
      </c>
      <c r="Q1420" s="1">
        <v>2.25</v>
      </c>
      <c r="R1420" s="1">
        <v>1.5</v>
      </c>
      <c r="S1420" s="1">
        <v>1.875</v>
      </c>
      <c r="T1420" s="1">
        <v>1.5</v>
      </c>
    </row>
    <row r="1421" spans="1:20" x14ac:dyDescent="0.35">
      <c r="A1421" t="s">
        <v>1441</v>
      </c>
      <c r="B1421" t="s">
        <v>10</v>
      </c>
      <c r="C1421" t="s">
        <v>56</v>
      </c>
      <c r="D1421" t="s">
        <v>3611</v>
      </c>
      <c r="E1421" t="s">
        <v>3618</v>
      </c>
      <c r="F1421">
        <v>44673</v>
      </c>
      <c r="G1421">
        <v>44690</v>
      </c>
      <c r="H1421" t="s">
        <v>16</v>
      </c>
      <c r="I1421" t="s">
        <v>12</v>
      </c>
      <c r="J1421" t="s">
        <v>13</v>
      </c>
      <c r="K1421">
        <v>27.529</v>
      </c>
      <c r="L1421">
        <v>600</v>
      </c>
      <c r="M1421" t="s">
        <v>14</v>
      </c>
      <c r="N1421">
        <v>300</v>
      </c>
      <c r="O1421" t="s">
        <v>14</v>
      </c>
      <c r="P1421">
        <v>1</v>
      </c>
      <c r="Q1421" s="1">
        <v>2.5499999999999998</v>
      </c>
      <c r="R1421" s="1">
        <v>1.7000000000000002</v>
      </c>
      <c r="S1421" s="1">
        <v>2.125</v>
      </c>
      <c r="T1421" s="1">
        <v>1.7000000000000002</v>
      </c>
    </row>
    <row r="1422" spans="1:20" x14ac:dyDescent="0.35">
      <c r="A1422" t="s">
        <v>1442</v>
      </c>
      <c r="B1422" t="s">
        <v>10</v>
      </c>
      <c r="C1422" t="s">
        <v>56</v>
      </c>
      <c r="D1422" t="s">
        <v>3616</v>
      </c>
      <c r="E1422" t="s">
        <v>3617</v>
      </c>
      <c r="F1422">
        <v>44673</v>
      </c>
      <c r="G1422">
        <v>44690</v>
      </c>
      <c r="H1422" t="s">
        <v>16</v>
      </c>
      <c r="I1422" t="s">
        <v>12</v>
      </c>
      <c r="J1422" t="s">
        <v>13</v>
      </c>
      <c r="K1422">
        <v>27.398</v>
      </c>
      <c r="L1422">
        <v>600</v>
      </c>
      <c r="M1422" t="s">
        <v>14</v>
      </c>
      <c r="N1422">
        <v>300</v>
      </c>
      <c r="O1422" t="s">
        <v>14</v>
      </c>
      <c r="P1422">
        <v>1</v>
      </c>
      <c r="Q1422" s="1">
        <v>2.5499999999999998</v>
      </c>
      <c r="R1422" s="1">
        <v>1.7000000000000002</v>
      </c>
      <c r="S1422" s="1">
        <v>2.125</v>
      </c>
      <c r="T1422" s="1">
        <v>1.7000000000000002</v>
      </c>
    </row>
    <row r="1423" spans="1:20" x14ac:dyDescent="0.35">
      <c r="A1423" t="s">
        <v>1443</v>
      </c>
      <c r="B1423" t="s">
        <v>10</v>
      </c>
      <c r="C1423" t="s">
        <v>56</v>
      </c>
      <c r="D1423" t="s">
        <v>3611</v>
      </c>
      <c r="E1423" t="s">
        <v>3612</v>
      </c>
      <c r="F1423">
        <v>44673</v>
      </c>
      <c r="G1423">
        <v>44690</v>
      </c>
      <c r="H1423" t="s">
        <v>16</v>
      </c>
      <c r="I1423" t="s">
        <v>12</v>
      </c>
      <c r="J1423" t="s">
        <v>13</v>
      </c>
      <c r="K1423">
        <v>35.005000000000003</v>
      </c>
      <c r="L1423">
        <v>600</v>
      </c>
      <c r="M1423" t="s">
        <v>14</v>
      </c>
      <c r="N1423">
        <v>300</v>
      </c>
      <c r="O1423" t="s">
        <v>14</v>
      </c>
      <c r="P1423">
        <v>1</v>
      </c>
      <c r="Q1423" s="1">
        <v>2.5499999999999998</v>
      </c>
      <c r="R1423" s="1">
        <v>1.7000000000000002</v>
      </c>
      <c r="S1423" s="1">
        <v>2.125</v>
      </c>
      <c r="T1423" s="1">
        <v>1.7000000000000002</v>
      </c>
    </row>
    <row r="1424" spans="1:20" x14ac:dyDescent="0.35">
      <c r="A1424" t="s">
        <v>1444</v>
      </c>
      <c r="B1424" t="s">
        <v>10</v>
      </c>
      <c r="C1424" t="s">
        <v>56</v>
      </c>
      <c r="D1424" t="s">
        <v>3620</v>
      </c>
      <c r="E1424" t="s">
        <v>3613</v>
      </c>
      <c r="F1424">
        <v>44673</v>
      </c>
      <c r="G1424">
        <v>44690</v>
      </c>
      <c r="H1424" t="s">
        <v>16</v>
      </c>
      <c r="I1424" t="s">
        <v>12</v>
      </c>
      <c r="J1424" t="s">
        <v>13</v>
      </c>
      <c r="K1424">
        <v>34.747999999999998</v>
      </c>
      <c r="L1424">
        <v>600</v>
      </c>
      <c r="M1424" t="s">
        <v>14</v>
      </c>
      <c r="N1424">
        <v>300</v>
      </c>
      <c r="O1424" t="s">
        <v>14</v>
      </c>
      <c r="P1424">
        <v>1</v>
      </c>
      <c r="Q1424" s="1">
        <v>2.5499999999999998</v>
      </c>
      <c r="R1424" s="1">
        <v>1.7000000000000002</v>
      </c>
      <c r="S1424" s="1">
        <v>2.125</v>
      </c>
      <c r="T1424" s="1">
        <v>1.7000000000000002</v>
      </c>
    </row>
    <row r="1425" spans="1:20" x14ac:dyDescent="0.35">
      <c r="A1425" t="s">
        <v>1445</v>
      </c>
      <c r="B1425" t="s">
        <v>10</v>
      </c>
      <c r="C1425" t="s">
        <v>56</v>
      </c>
      <c r="D1425" t="s">
        <v>3611</v>
      </c>
      <c r="E1425" t="s">
        <v>3613</v>
      </c>
      <c r="F1425">
        <v>44675</v>
      </c>
      <c r="G1425">
        <v>44690</v>
      </c>
      <c r="H1425" t="s">
        <v>16</v>
      </c>
      <c r="I1425" t="s">
        <v>12</v>
      </c>
      <c r="J1425" t="s">
        <v>13</v>
      </c>
      <c r="K1425">
        <v>35.131</v>
      </c>
      <c r="L1425">
        <v>600</v>
      </c>
      <c r="M1425" t="s">
        <v>14</v>
      </c>
      <c r="N1425">
        <v>300</v>
      </c>
      <c r="O1425" t="s">
        <v>14</v>
      </c>
      <c r="P1425">
        <v>1</v>
      </c>
      <c r="Q1425" s="1">
        <v>2.25</v>
      </c>
      <c r="R1425" s="1">
        <v>1.5</v>
      </c>
      <c r="S1425" s="1">
        <v>1.875</v>
      </c>
      <c r="T1425" s="1">
        <v>1.5</v>
      </c>
    </row>
    <row r="1426" spans="1:20" x14ac:dyDescent="0.35">
      <c r="A1426" t="s">
        <v>1446</v>
      </c>
      <c r="B1426" t="s">
        <v>10</v>
      </c>
      <c r="C1426" t="s">
        <v>56</v>
      </c>
      <c r="D1426" t="s">
        <v>3620</v>
      </c>
      <c r="E1426" t="s">
        <v>3618</v>
      </c>
      <c r="F1426">
        <v>44673</v>
      </c>
      <c r="G1426">
        <v>44690</v>
      </c>
      <c r="H1426" t="s">
        <v>16</v>
      </c>
      <c r="I1426" t="s">
        <v>12</v>
      </c>
      <c r="J1426" t="s">
        <v>13</v>
      </c>
      <c r="K1426">
        <v>34.335999999999999</v>
      </c>
      <c r="L1426">
        <v>600</v>
      </c>
      <c r="M1426" t="s">
        <v>14</v>
      </c>
      <c r="N1426">
        <v>300</v>
      </c>
      <c r="O1426" t="s">
        <v>14</v>
      </c>
      <c r="P1426">
        <v>1</v>
      </c>
      <c r="Q1426" s="1">
        <v>2.5499999999999998</v>
      </c>
      <c r="R1426" s="1">
        <v>1.7000000000000002</v>
      </c>
      <c r="S1426" s="1">
        <v>2.125</v>
      </c>
      <c r="T1426" s="1">
        <v>1.7000000000000002</v>
      </c>
    </row>
    <row r="1427" spans="1:20" x14ac:dyDescent="0.35">
      <c r="A1427" t="s">
        <v>1447</v>
      </c>
      <c r="B1427" t="s">
        <v>10</v>
      </c>
      <c r="C1427" t="s">
        <v>56</v>
      </c>
      <c r="D1427" t="s">
        <v>3616</v>
      </c>
      <c r="E1427" t="s">
        <v>3614</v>
      </c>
      <c r="F1427">
        <v>44673</v>
      </c>
      <c r="G1427">
        <v>44690</v>
      </c>
      <c r="H1427" t="s">
        <v>16</v>
      </c>
      <c r="I1427" t="s">
        <v>12</v>
      </c>
      <c r="J1427" t="s">
        <v>13</v>
      </c>
      <c r="K1427">
        <v>35.057000000000002</v>
      </c>
      <c r="L1427">
        <v>600</v>
      </c>
      <c r="M1427" t="s">
        <v>14</v>
      </c>
      <c r="N1427">
        <v>300</v>
      </c>
      <c r="O1427" t="s">
        <v>14</v>
      </c>
      <c r="P1427">
        <v>1</v>
      </c>
      <c r="Q1427" s="1">
        <v>2.5499999999999998</v>
      </c>
      <c r="R1427" s="1">
        <v>1.7000000000000002</v>
      </c>
      <c r="S1427" s="1">
        <v>2.125</v>
      </c>
      <c r="T1427" s="1">
        <v>1.7000000000000002</v>
      </c>
    </row>
    <row r="1428" spans="1:20" x14ac:dyDescent="0.35">
      <c r="A1428" t="s">
        <v>1448</v>
      </c>
      <c r="B1428" t="s">
        <v>10</v>
      </c>
      <c r="C1428" t="s">
        <v>56</v>
      </c>
      <c r="D1428" t="s">
        <v>3615</v>
      </c>
      <c r="E1428" t="s">
        <v>3612</v>
      </c>
      <c r="F1428">
        <v>44673</v>
      </c>
      <c r="G1428">
        <v>44690</v>
      </c>
      <c r="H1428" t="s">
        <v>16</v>
      </c>
      <c r="I1428" t="s">
        <v>12</v>
      </c>
      <c r="J1428" t="s">
        <v>13</v>
      </c>
      <c r="K1428">
        <v>34.694000000000003</v>
      </c>
      <c r="L1428">
        <v>600</v>
      </c>
      <c r="M1428" t="s">
        <v>14</v>
      </c>
      <c r="N1428">
        <v>300</v>
      </c>
      <c r="O1428" t="s">
        <v>14</v>
      </c>
      <c r="P1428">
        <v>1</v>
      </c>
      <c r="Q1428" s="1">
        <v>2.5499999999999998</v>
      </c>
      <c r="R1428" s="1">
        <v>1.7000000000000002</v>
      </c>
      <c r="S1428" s="1">
        <v>2.125</v>
      </c>
      <c r="T1428" s="1">
        <v>1.7000000000000002</v>
      </c>
    </row>
    <row r="1429" spans="1:20" x14ac:dyDescent="0.35">
      <c r="A1429" t="s">
        <v>1449</v>
      </c>
      <c r="B1429" t="s">
        <v>10</v>
      </c>
      <c r="C1429" t="s">
        <v>56</v>
      </c>
      <c r="D1429" t="s">
        <v>3616</v>
      </c>
      <c r="E1429" t="s">
        <v>3612</v>
      </c>
      <c r="F1429">
        <v>44675</v>
      </c>
      <c r="G1429">
        <v>44690</v>
      </c>
      <c r="H1429" t="s">
        <v>16</v>
      </c>
      <c r="I1429" t="s">
        <v>12</v>
      </c>
      <c r="J1429" t="s">
        <v>13</v>
      </c>
      <c r="K1429">
        <v>27.475000000000001</v>
      </c>
      <c r="L1429">
        <v>600</v>
      </c>
      <c r="M1429" t="s">
        <v>14</v>
      </c>
      <c r="N1429">
        <v>300</v>
      </c>
      <c r="O1429" t="s">
        <v>14</v>
      </c>
      <c r="P1429">
        <v>1</v>
      </c>
      <c r="Q1429" s="1">
        <v>2.25</v>
      </c>
      <c r="R1429" s="1">
        <v>1.5</v>
      </c>
      <c r="S1429" s="1">
        <v>1.875</v>
      </c>
      <c r="T1429" s="1">
        <v>1.5</v>
      </c>
    </row>
    <row r="1430" spans="1:20" x14ac:dyDescent="0.35">
      <c r="A1430" t="s">
        <v>1450</v>
      </c>
      <c r="B1430" t="s">
        <v>10</v>
      </c>
      <c r="C1430" t="s">
        <v>56</v>
      </c>
      <c r="D1430" t="s">
        <v>3615</v>
      </c>
      <c r="E1430" t="s">
        <v>3614</v>
      </c>
      <c r="F1430">
        <v>44678</v>
      </c>
      <c r="G1430">
        <v>44688</v>
      </c>
      <c r="H1430" t="s">
        <v>16</v>
      </c>
      <c r="I1430" t="s">
        <v>12</v>
      </c>
      <c r="J1430" t="s">
        <v>13</v>
      </c>
      <c r="K1430">
        <v>35.039000000000001</v>
      </c>
      <c r="L1430">
        <v>600</v>
      </c>
      <c r="M1430" t="s">
        <v>14</v>
      </c>
      <c r="N1430">
        <v>300</v>
      </c>
      <c r="O1430" t="s">
        <v>14</v>
      </c>
      <c r="P1430">
        <v>1</v>
      </c>
      <c r="Q1430" s="1">
        <v>1.5</v>
      </c>
      <c r="R1430" s="1">
        <v>1</v>
      </c>
      <c r="S1430" s="1">
        <v>1.25</v>
      </c>
      <c r="T1430" s="1">
        <v>1</v>
      </c>
    </row>
    <row r="1431" spans="1:20" x14ac:dyDescent="0.35">
      <c r="A1431" t="s">
        <v>1451</v>
      </c>
      <c r="B1431" t="s">
        <v>10</v>
      </c>
      <c r="C1431" t="s">
        <v>56</v>
      </c>
      <c r="D1431" t="s">
        <v>3611</v>
      </c>
      <c r="E1431" t="s">
        <v>3614</v>
      </c>
      <c r="F1431">
        <v>44678</v>
      </c>
      <c r="G1431">
        <v>44700</v>
      </c>
      <c r="H1431" t="s">
        <v>16</v>
      </c>
      <c r="I1431" t="s">
        <v>12</v>
      </c>
      <c r="J1431" t="s">
        <v>13</v>
      </c>
      <c r="K1431">
        <v>27.641999999999999</v>
      </c>
      <c r="L1431">
        <v>600</v>
      </c>
      <c r="M1431" t="s">
        <v>14</v>
      </c>
      <c r="N1431">
        <v>300</v>
      </c>
      <c r="O1431" t="s">
        <v>14</v>
      </c>
      <c r="P1431">
        <v>1</v>
      </c>
      <c r="Q1431" s="1">
        <v>3.3</v>
      </c>
      <c r="R1431" s="1">
        <v>2.2000000000000002</v>
      </c>
      <c r="S1431" s="1">
        <v>2.75</v>
      </c>
      <c r="T1431" s="1">
        <v>2.2000000000000002</v>
      </c>
    </row>
    <row r="1432" spans="1:20" x14ac:dyDescent="0.35">
      <c r="A1432" t="s">
        <v>1452</v>
      </c>
      <c r="B1432" t="s">
        <v>10</v>
      </c>
      <c r="C1432" t="s">
        <v>56</v>
      </c>
      <c r="D1432" t="s">
        <v>3620</v>
      </c>
      <c r="E1432" t="s">
        <v>3614</v>
      </c>
      <c r="F1432">
        <v>44677</v>
      </c>
      <c r="G1432">
        <v>44690</v>
      </c>
      <c r="H1432" t="s">
        <v>16</v>
      </c>
      <c r="I1432" t="s">
        <v>12</v>
      </c>
      <c r="J1432" t="s">
        <v>13</v>
      </c>
      <c r="K1432">
        <v>27.657</v>
      </c>
      <c r="L1432">
        <v>600</v>
      </c>
      <c r="M1432" t="s">
        <v>14</v>
      </c>
      <c r="N1432">
        <v>300</v>
      </c>
      <c r="O1432" t="s">
        <v>14</v>
      </c>
      <c r="P1432">
        <v>1</v>
      </c>
      <c r="Q1432" s="1">
        <v>1.95</v>
      </c>
      <c r="R1432" s="1">
        <v>1.3</v>
      </c>
      <c r="S1432" s="1">
        <v>1.625</v>
      </c>
      <c r="T1432" s="1">
        <v>1.3</v>
      </c>
    </row>
    <row r="1433" spans="1:20" x14ac:dyDescent="0.35">
      <c r="A1433" t="s">
        <v>1453</v>
      </c>
      <c r="B1433" t="s">
        <v>10</v>
      </c>
      <c r="C1433" t="s">
        <v>56</v>
      </c>
      <c r="D1433" t="s">
        <v>3620</v>
      </c>
      <c r="E1433" t="s">
        <v>3614</v>
      </c>
      <c r="F1433">
        <v>44681</v>
      </c>
      <c r="G1433">
        <v>44698</v>
      </c>
      <c r="H1433" t="s">
        <v>16</v>
      </c>
      <c r="I1433" t="s">
        <v>12</v>
      </c>
      <c r="J1433" t="s">
        <v>13</v>
      </c>
      <c r="K1433">
        <v>28.706</v>
      </c>
      <c r="L1433">
        <v>600</v>
      </c>
      <c r="M1433" t="s">
        <v>14</v>
      </c>
      <c r="N1433">
        <v>300</v>
      </c>
      <c r="O1433" t="s">
        <v>14</v>
      </c>
      <c r="P1433">
        <v>1</v>
      </c>
      <c r="Q1433" s="1">
        <v>2.5499999999999998</v>
      </c>
      <c r="R1433" s="1">
        <v>1.7000000000000002</v>
      </c>
      <c r="S1433" s="1">
        <v>2.125</v>
      </c>
      <c r="T1433" s="1">
        <v>1.7000000000000002</v>
      </c>
    </row>
    <row r="1434" spans="1:20" x14ac:dyDescent="0.35">
      <c r="A1434" t="s">
        <v>1454</v>
      </c>
      <c r="B1434" t="s">
        <v>10</v>
      </c>
      <c r="C1434" t="s">
        <v>56</v>
      </c>
      <c r="D1434" t="s">
        <v>3616</v>
      </c>
      <c r="E1434" t="s">
        <v>3614</v>
      </c>
      <c r="F1434">
        <v>44681</v>
      </c>
      <c r="G1434">
        <v>44697</v>
      </c>
      <c r="H1434" t="s">
        <v>16</v>
      </c>
      <c r="I1434" t="s">
        <v>12</v>
      </c>
      <c r="J1434" t="s">
        <v>13</v>
      </c>
      <c r="K1434">
        <v>28.786000000000001</v>
      </c>
      <c r="L1434">
        <v>600</v>
      </c>
      <c r="M1434" t="s">
        <v>14</v>
      </c>
      <c r="N1434">
        <v>300</v>
      </c>
      <c r="O1434" t="s">
        <v>14</v>
      </c>
      <c r="P1434">
        <v>1</v>
      </c>
      <c r="Q1434" s="1">
        <v>2.4</v>
      </c>
      <c r="R1434" s="1">
        <v>1.6</v>
      </c>
      <c r="S1434" s="1">
        <v>2</v>
      </c>
      <c r="T1434" s="1">
        <v>1.6</v>
      </c>
    </row>
    <row r="1435" spans="1:20" x14ac:dyDescent="0.35">
      <c r="A1435" t="s">
        <v>1455</v>
      </c>
      <c r="B1435" t="s">
        <v>10</v>
      </c>
      <c r="C1435" t="s">
        <v>56</v>
      </c>
      <c r="D1435" t="s">
        <v>3616</v>
      </c>
      <c r="E1435" t="s">
        <v>3613</v>
      </c>
      <c r="F1435">
        <v>44680</v>
      </c>
      <c r="G1435">
        <v>44697</v>
      </c>
      <c r="H1435" t="s">
        <v>16</v>
      </c>
      <c r="I1435" t="s">
        <v>12</v>
      </c>
      <c r="J1435" t="s">
        <v>13</v>
      </c>
      <c r="K1435">
        <v>35.04</v>
      </c>
      <c r="L1435">
        <v>600</v>
      </c>
      <c r="M1435" t="s">
        <v>14</v>
      </c>
      <c r="N1435">
        <v>300</v>
      </c>
      <c r="O1435" t="s">
        <v>14</v>
      </c>
      <c r="P1435">
        <v>1</v>
      </c>
      <c r="Q1435" s="1">
        <v>2.5499999999999998</v>
      </c>
      <c r="R1435" s="1">
        <v>1.7000000000000002</v>
      </c>
      <c r="S1435" s="1">
        <v>2.125</v>
      </c>
      <c r="T1435" s="1">
        <v>1.7000000000000002</v>
      </c>
    </row>
    <row r="1436" spans="1:20" x14ac:dyDescent="0.35">
      <c r="A1436" t="s">
        <v>1456</v>
      </c>
      <c r="B1436" t="s">
        <v>10</v>
      </c>
      <c r="C1436" t="s">
        <v>56</v>
      </c>
      <c r="D1436" t="s">
        <v>3616</v>
      </c>
      <c r="E1436" t="s">
        <v>3618</v>
      </c>
      <c r="F1436">
        <v>44678</v>
      </c>
      <c r="G1436">
        <v>44691</v>
      </c>
      <c r="H1436" t="s">
        <v>16</v>
      </c>
      <c r="I1436" t="s">
        <v>12</v>
      </c>
      <c r="J1436" t="s">
        <v>13</v>
      </c>
      <c r="K1436">
        <v>35.098999999999997</v>
      </c>
      <c r="L1436">
        <v>600</v>
      </c>
      <c r="M1436" t="s">
        <v>14</v>
      </c>
      <c r="N1436">
        <v>300</v>
      </c>
      <c r="O1436" t="s">
        <v>14</v>
      </c>
      <c r="P1436">
        <v>1</v>
      </c>
      <c r="Q1436" s="1">
        <v>1.95</v>
      </c>
      <c r="R1436" s="1">
        <v>1.3</v>
      </c>
      <c r="S1436" s="1">
        <v>1.625</v>
      </c>
      <c r="T1436" s="1">
        <v>1.3</v>
      </c>
    </row>
    <row r="1437" spans="1:20" x14ac:dyDescent="0.35">
      <c r="A1437" t="s">
        <v>1457</v>
      </c>
      <c r="B1437" t="s">
        <v>10</v>
      </c>
      <c r="C1437" t="s">
        <v>56</v>
      </c>
      <c r="D1437" t="s">
        <v>3615</v>
      </c>
      <c r="E1437" t="s">
        <v>3618</v>
      </c>
      <c r="F1437">
        <v>44680</v>
      </c>
      <c r="G1437">
        <v>44698</v>
      </c>
      <c r="H1437" t="s">
        <v>16</v>
      </c>
      <c r="I1437" t="s">
        <v>12</v>
      </c>
      <c r="J1437" t="s">
        <v>13</v>
      </c>
      <c r="K1437">
        <v>27.57</v>
      </c>
      <c r="L1437">
        <v>600</v>
      </c>
      <c r="M1437" t="s">
        <v>14</v>
      </c>
      <c r="N1437">
        <v>300</v>
      </c>
      <c r="O1437" t="s">
        <v>14</v>
      </c>
      <c r="P1437">
        <v>1</v>
      </c>
      <c r="Q1437" s="1">
        <v>2.6999999999999997</v>
      </c>
      <c r="R1437" s="1">
        <v>1.8</v>
      </c>
      <c r="S1437" s="1">
        <v>2.25</v>
      </c>
      <c r="T1437" s="1">
        <v>1.8</v>
      </c>
    </row>
    <row r="1438" spans="1:20" x14ac:dyDescent="0.35">
      <c r="A1438" t="s">
        <v>1458</v>
      </c>
      <c r="B1438" t="s">
        <v>10</v>
      </c>
      <c r="C1438" t="s">
        <v>56</v>
      </c>
      <c r="D1438" t="s">
        <v>3616</v>
      </c>
      <c r="E1438" t="s">
        <v>3614</v>
      </c>
      <c r="F1438">
        <v>44680</v>
      </c>
      <c r="G1438">
        <v>44699</v>
      </c>
      <c r="H1438" t="s">
        <v>16</v>
      </c>
      <c r="I1438" t="s">
        <v>12</v>
      </c>
      <c r="J1438" t="s">
        <v>13</v>
      </c>
      <c r="K1438">
        <v>27.491</v>
      </c>
      <c r="L1438">
        <v>600</v>
      </c>
      <c r="M1438" t="s">
        <v>14</v>
      </c>
      <c r="N1438">
        <v>300</v>
      </c>
      <c r="O1438" t="s">
        <v>14</v>
      </c>
      <c r="P1438">
        <v>1</v>
      </c>
      <c r="Q1438" s="1">
        <v>2.85</v>
      </c>
      <c r="R1438" s="1">
        <v>1.9000000000000001</v>
      </c>
      <c r="S1438" s="1">
        <v>2.375</v>
      </c>
      <c r="T1438" s="1">
        <v>1.9000000000000001</v>
      </c>
    </row>
    <row r="1439" spans="1:20" hidden="1" x14ac:dyDescent="0.35">
      <c r="A1439" t="s">
        <v>1459</v>
      </c>
      <c r="B1439" t="s">
        <v>10</v>
      </c>
      <c r="C1439" t="s">
        <v>68</v>
      </c>
      <c r="D1439" t="s">
        <v>3615</v>
      </c>
      <c r="E1439" t="s">
        <v>3612</v>
      </c>
      <c r="F1439">
        <v>44687</v>
      </c>
      <c r="G1439">
        <v>44717</v>
      </c>
      <c r="H1439" t="s">
        <v>12</v>
      </c>
      <c r="I1439" t="s">
        <v>16</v>
      </c>
      <c r="J1439" t="s">
        <v>69</v>
      </c>
      <c r="K1439">
        <v>32.866999999999997</v>
      </c>
      <c r="L1439">
        <v>20</v>
      </c>
      <c r="M1439" t="s">
        <v>14</v>
      </c>
      <c r="N1439">
        <v>10</v>
      </c>
      <c r="O1439" t="s">
        <v>14</v>
      </c>
      <c r="P1439">
        <v>1</v>
      </c>
      <c r="Q1439" s="1">
        <v>4.5</v>
      </c>
      <c r="R1439" s="1">
        <v>3</v>
      </c>
      <c r="S1439" s="1">
        <v>3.75</v>
      </c>
      <c r="T1439" s="1">
        <v>3</v>
      </c>
    </row>
    <row r="1440" spans="1:20" hidden="1" x14ac:dyDescent="0.35">
      <c r="A1440" t="s">
        <v>1460</v>
      </c>
      <c r="B1440" t="s">
        <v>10</v>
      </c>
      <c r="C1440" t="s">
        <v>68</v>
      </c>
      <c r="D1440" t="s">
        <v>3611</v>
      </c>
      <c r="E1440" t="s">
        <v>3613</v>
      </c>
      <c r="F1440">
        <v>44685</v>
      </c>
      <c r="G1440">
        <v>44719</v>
      </c>
      <c r="H1440" t="s">
        <v>12</v>
      </c>
      <c r="I1440" t="s">
        <v>16</v>
      </c>
      <c r="J1440" t="s">
        <v>69</v>
      </c>
      <c r="K1440">
        <v>32.613520000000001</v>
      </c>
      <c r="L1440">
        <v>20</v>
      </c>
      <c r="M1440" t="s">
        <v>14</v>
      </c>
      <c r="N1440">
        <v>10</v>
      </c>
      <c r="O1440" t="s">
        <v>14</v>
      </c>
      <c r="P1440">
        <v>1</v>
      </c>
      <c r="Q1440" s="1">
        <v>5.0999999999999996</v>
      </c>
      <c r="R1440" s="1">
        <v>3.4000000000000004</v>
      </c>
      <c r="S1440" s="1">
        <v>4.25</v>
      </c>
      <c r="T1440" s="1">
        <v>3.4000000000000004</v>
      </c>
    </row>
    <row r="1441" spans="1:20" hidden="1" x14ac:dyDescent="0.35">
      <c r="A1441" t="s">
        <v>1461</v>
      </c>
      <c r="B1441" t="s">
        <v>10</v>
      </c>
      <c r="C1441" t="s">
        <v>68</v>
      </c>
      <c r="D1441" t="s">
        <v>3619</v>
      </c>
      <c r="E1441" t="s">
        <v>3612</v>
      </c>
      <c r="F1441">
        <v>44685</v>
      </c>
      <c r="G1441">
        <v>44716</v>
      </c>
      <c r="H1441" t="s">
        <v>12</v>
      </c>
      <c r="I1441" t="s">
        <v>16</v>
      </c>
      <c r="J1441" t="s">
        <v>69</v>
      </c>
      <c r="K1441">
        <v>27.56738</v>
      </c>
      <c r="L1441">
        <v>20</v>
      </c>
      <c r="M1441" t="s">
        <v>14</v>
      </c>
      <c r="N1441">
        <v>10</v>
      </c>
      <c r="O1441" t="s">
        <v>14</v>
      </c>
      <c r="P1441">
        <v>1</v>
      </c>
      <c r="Q1441" s="1">
        <v>4.6499999999999995</v>
      </c>
      <c r="R1441" s="1">
        <v>3.1</v>
      </c>
      <c r="S1441" s="1">
        <v>3.875</v>
      </c>
      <c r="T1441" s="1">
        <v>3.1</v>
      </c>
    </row>
    <row r="1442" spans="1:20" hidden="1" x14ac:dyDescent="0.35">
      <c r="A1442" t="s">
        <v>1462</v>
      </c>
      <c r="B1442" t="s">
        <v>10</v>
      </c>
      <c r="C1442" t="s">
        <v>68</v>
      </c>
      <c r="D1442" t="s">
        <v>3616</v>
      </c>
      <c r="E1442" t="s">
        <v>3614</v>
      </c>
      <c r="F1442">
        <v>44685</v>
      </c>
      <c r="G1442">
        <v>44717</v>
      </c>
      <c r="H1442" t="s">
        <v>12</v>
      </c>
      <c r="I1442" t="s">
        <v>16</v>
      </c>
      <c r="J1442" t="s">
        <v>69</v>
      </c>
      <c r="K1442">
        <v>28.255299999999998</v>
      </c>
      <c r="L1442">
        <v>20</v>
      </c>
      <c r="M1442" t="s">
        <v>14</v>
      </c>
      <c r="N1442">
        <v>10</v>
      </c>
      <c r="O1442" t="s">
        <v>14</v>
      </c>
      <c r="P1442">
        <v>1</v>
      </c>
      <c r="Q1442" s="1">
        <v>4.8</v>
      </c>
      <c r="R1442" s="1">
        <v>3.2</v>
      </c>
      <c r="S1442" s="1">
        <v>4</v>
      </c>
      <c r="T1442" s="1">
        <v>3.2</v>
      </c>
    </row>
    <row r="1443" spans="1:20" hidden="1" x14ac:dyDescent="0.35">
      <c r="A1443" t="s">
        <v>1463</v>
      </c>
      <c r="B1443" t="s">
        <v>10</v>
      </c>
      <c r="C1443" t="s">
        <v>68</v>
      </c>
      <c r="D1443" t="s">
        <v>3616</v>
      </c>
      <c r="E1443" t="s">
        <v>3613</v>
      </c>
      <c r="F1443">
        <v>44687</v>
      </c>
      <c r="G1443">
        <v>44720</v>
      </c>
      <c r="H1443" t="s">
        <v>12</v>
      </c>
      <c r="I1443" t="s">
        <v>16</v>
      </c>
      <c r="J1443" t="s">
        <v>69</v>
      </c>
      <c r="K1443">
        <v>29.85313</v>
      </c>
      <c r="L1443">
        <v>20</v>
      </c>
      <c r="M1443" t="s">
        <v>14</v>
      </c>
      <c r="N1443">
        <v>10</v>
      </c>
      <c r="O1443" t="s">
        <v>14</v>
      </c>
      <c r="P1443">
        <v>1</v>
      </c>
      <c r="Q1443" s="1">
        <v>4.95</v>
      </c>
      <c r="R1443" s="1">
        <v>3.3000000000000003</v>
      </c>
      <c r="S1443" s="1">
        <v>4.125</v>
      </c>
      <c r="T1443" s="1">
        <v>3.3000000000000003</v>
      </c>
    </row>
    <row r="1444" spans="1:20" hidden="1" x14ac:dyDescent="0.35">
      <c r="A1444" t="s">
        <v>1464</v>
      </c>
      <c r="B1444" t="s">
        <v>10</v>
      </c>
      <c r="C1444" t="s">
        <v>68</v>
      </c>
      <c r="D1444" t="s">
        <v>3619</v>
      </c>
      <c r="E1444" t="s">
        <v>3618</v>
      </c>
      <c r="F1444">
        <v>44686</v>
      </c>
      <c r="G1444">
        <v>44716</v>
      </c>
      <c r="H1444" t="s">
        <v>12</v>
      </c>
      <c r="I1444" t="s">
        <v>16</v>
      </c>
      <c r="J1444" t="s">
        <v>69</v>
      </c>
      <c r="K1444">
        <v>28.598040000000001</v>
      </c>
      <c r="L1444">
        <v>20</v>
      </c>
      <c r="M1444" t="s">
        <v>14</v>
      </c>
      <c r="N1444">
        <v>10</v>
      </c>
      <c r="O1444" t="s">
        <v>14</v>
      </c>
      <c r="P1444">
        <v>1</v>
      </c>
      <c r="Q1444" s="1">
        <v>4.5</v>
      </c>
      <c r="R1444" s="1">
        <v>3</v>
      </c>
      <c r="S1444" s="1">
        <v>3.75</v>
      </c>
      <c r="T1444" s="1">
        <v>3</v>
      </c>
    </row>
    <row r="1445" spans="1:20" hidden="1" x14ac:dyDescent="0.35">
      <c r="A1445" t="s">
        <v>1465</v>
      </c>
      <c r="B1445" t="s">
        <v>10</v>
      </c>
      <c r="C1445" t="s">
        <v>68</v>
      </c>
      <c r="D1445" t="s">
        <v>3616</v>
      </c>
      <c r="E1445" t="s">
        <v>3613</v>
      </c>
      <c r="F1445">
        <v>44687</v>
      </c>
      <c r="G1445">
        <v>44716</v>
      </c>
      <c r="H1445" t="s">
        <v>12</v>
      </c>
      <c r="I1445" t="s">
        <v>16</v>
      </c>
      <c r="J1445" t="s">
        <v>69</v>
      </c>
      <c r="K1445">
        <v>32.791609999999999</v>
      </c>
      <c r="L1445">
        <v>20</v>
      </c>
      <c r="M1445" t="s">
        <v>14</v>
      </c>
      <c r="N1445">
        <v>10</v>
      </c>
      <c r="O1445" t="s">
        <v>14</v>
      </c>
      <c r="P1445">
        <v>1</v>
      </c>
      <c r="Q1445" s="1">
        <v>4.3499999999999996</v>
      </c>
      <c r="R1445" s="1">
        <v>2.9000000000000004</v>
      </c>
      <c r="S1445" s="1">
        <v>3.625</v>
      </c>
      <c r="T1445" s="1">
        <v>2.9000000000000004</v>
      </c>
    </row>
    <row r="1446" spans="1:20" hidden="1" x14ac:dyDescent="0.35">
      <c r="A1446" t="s">
        <v>1466</v>
      </c>
      <c r="B1446" t="s">
        <v>10</v>
      </c>
      <c r="C1446" t="s">
        <v>68</v>
      </c>
      <c r="D1446" t="s">
        <v>3619</v>
      </c>
      <c r="E1446" t="s">
        <v>3612</v>
      </c>
      <c r="F1446">
        <v>44686</v>
      </c>
      <c r="G1446">
        <v>44717</v>
      </c>
      <c r="H1446" t="s">
        <v>12</v>
      </c>
      <c r="I1446" t="s">
        <v>16</v>
      </c>
      <c r="J1446" t="s">
        <v>69</v>
      </c>
      <c r="K1446">
        <v>31.965949999999999</v>
      </c>
      <c r="L1446">
        <v>20</v>
      </c>
      <c r="M1446" t="s">
        <v>14</v>
      </c>
      <c r="N1446">
        <v>10</v>
      </c>
      <c r="O1446" t="s">
        <v>14</v>
      </c>
      <c r="P1446">
        <v>1</v>
      </c>
      <c r="Q1446" s="1">
        <v>4.6499999999999995</v>
      </c>
      <c r="R1446" s="1">
        <v>3.1</v>
      </c>
      <c r="S1446" s="1">
        <v>3.875</v>
      </c>
      <c r="T1446" s="1">
        <v>3.1</v>
      </c>
    </row>
    <row r="1447" spans="1:20" hidden="1" x14ac:dyDescent="0.35">
      <c r="A1447" t="s">
        <v>1467</v>
      </c>
      <c r="B1447" t="s">
        <v>10</v>
      </c>
      <c r="C1447" t="s">
        <v>68</v>
      </c>
      <c r="D1447" t="s">
        <v>3620</v>
      </c>
      <c r="E1447" t="s">
        <v>3617</v>
      </c>
      <c r="F1447">
        <v>44687</v>
      </c>
      <c r="G1447">
        <v>44717</v>
      </c>
      <c r="H1447" t="s">
        <v>12</v>
      </c>
      <c r="I1447" t="s">
        <v>16</v>
      </c>
      <c r="J1447" t="s">
        <v>69</v>
      </c>
      <c r="K1447">
        <v>33.270150000000001</v>
      </c>
      <c r="L1447">
        <v>20</v>
      </c>
      <c r="M1447" t="s">
        <v>14</v>
      </c>
      <c r="N1447">
        <v>10</v>
      </c>
      <c r="O1447" t="s">
        <v>14</v>
      </c>
      <c r="P1447">
        <v>1</v>
      </c>
      <c r="Q1447" s="1">
        <v>4.5</v>
      </c>
      <c r="R1447" s="1">
        <v>3</v>
      </c>
      <c r="S1447" s="1">
        <v>3.75</v>
      </c>
      <c r="T1447" s="1">
        <v>3</v>
      </c>
    </row>
    <row r="1448" spans="1:20" hidden="1" x14ac:dyDescent="0.35">
      <c r="A1448" t="s">
        <v>1468</v>
      </c>
      <c r="B1448" t="s">
        <v>10</v>
      </c>
      <c r="C1448" t="s">
        <v>68</v>
      </c>
      <c r="D1448" t="s">
        <v>3619</v>
      </c>
      <c r="E1448" t="s">
        <v>3612</v>
      </c>
      <c r="F1448">
        <v>44690</v>
      </c>
      <c r="G1448">
        <v>44719</v>
      </c>
      <c r="H1448" t="s">
        <v>12</v>
      </c>
      <c r="I1448" t="s">
        <v>16</v>
      </c>
      <c r="J1448" t="s">
        <v>69</v>
      </c>
      <c r="K1448">
        <v>32.458730000000003</v>
      </c>
      <c r="L1448">
        <v>20</v>
      </c>
      <c r="M1448" t="s">
        <v>14</v>
      </c>
      <c r="N1448">
        <v>10</v>
      </c>
      <c r="O1448" t="s">
        <v>14</v>
      </c>
      <c r="P1448">
        <v>1</v>
      </c>
      <c r="Q1448" s="1">
        <v>4.3499999999999996</v>
      </c>
      <c r="R1448" s="1">
        <v>2.9000000000000004</v>
      </c>
      <c r="S1448" s="1">
        <v>3.625</v>
      </c>
      <c r="T1448" s="1">
        <v>2.9000000000000004</v>
      </c>
    </row>
    <row r="1449" spans="1:20" hidden="1" x14ac:dyDescent="0.35">
      <c r="A1449" t="s">
        <v>1469</v>
      </c>
      <c r="B1449" t="s">
        <v>10</v>
      </c>
      <c r="C1449" t="s">
        <v>68</v>
      </c>
      <c r="D1449" t="s">
        <v>3615</v>
      </c>
      <c r="E1449" t="s">
        <v>3618</v>
      </c>
      <c r="F1449">
        <v>44687</v>
      </c>
      <c r="G1449">
        <v>44717</v>
      </c>
      <c r="H1449" t="s">
        <v>12</v>
      </c>
      <c r="I1449" t="s">
        <v>12</v>
      </c>
      <c r="J1449" t="s">
        <v>13</v>
      </c>
      <c r="K1449">
        <v>32.866999999999997</v>
      </c>
      <c r="L1449">
        <v>600</v>
      </c>
      <c r="M1449" t="s">
        <v>14</v>
      </c>
      <c r="N1449">
        <v>300</v>
      </c>
      <c r="O1449" t="s">
        <v>14</v>
      </c>
      <c r="P1449">
        <v>1</v>
      </c>
      <c r="Q1449" s="1">
        <v>4.5</v>
      </c>
      <c r="R1449" s="1">
        <v>3</v>
      </c>
      <c r="S1449" s="1">
        <v>3.75</v>
      </c>
      <c r="T1449" s="1">
        <v>3</v>
      </c>
    </row>
    <row r="1450" spans="1:20" hidden="1" x14ac:dyDescent="0.35">
      <c r="A1450" t="s">
        <v>1470</v>
      </c>
      <c r="B1450" t="s">
        <v>10</v>
      </c>
      <c r="C1450" t="s">
        <v>68</v>
      </c>
      <c r="D1450" t="s">
        <v>3615</v>
      </c>
      <c r="E1450" t="s">
        <v>3617</v>
      </c>
      <c r="F1450">
        <v>44685</v>
      </c>
      <c r="G1450">
        <v>44719</v>
      </c>
      <c r="H1450" t="s">
        <v>12</v>
      </c>
      <c r="I1450" t="s">
        <v>12</v>
      </c>
      <c r="J1450" t="s">
        <v>13</v>
      </c>
      <c r="K1450">
        <v>32.613520000000001</v>
      </c>
      <c r="L1450">
        <v>600</v>
      </c>
      <c r="M1450" t="s">
        <v>14</v>
      </c>
      <c r="N1450">
        <v>300</v>
      </c>
      <c r="O1450" t="s">
        <v>14</v>
      </c>
      <c r="P1450">
        <v>1</v>
      </c>
      <c r="Q1450" s="1">
        <v>5.0999999999999996</v>
      </c>
      <c r="R1450" s="1">
        <v>3.4000000000000004</v>
      </c>
      <c r="S1450" s="1">
        <v>4.25</v>
      </c>
      <c r="T1450" s="1">
        <v>3.4000000000000004</v>
      </c>
    </row>
    <row r="1451" spans="1:20" hidden="1" x14ac:dyDescent="0.35">
      <c r="A1451" t="s">
        <v>1471</v>
      </c>
      <c r="B1451" t="s">
        <v>10</v>
      </c>
      <c r="C1451" t="s">
        <v>68</v>
      </c>
      <c r="D1451" t="s">
        <v>3616</v>
      </c>
      <c r="E1451" t="s">
        <v>3618</v>
      </c>
      <c r="F1451">
        <v>44685</v>
      </c>
      <c r="G1451">
        <v>44716</v>
      </c>
      <c r="H1451" t="s">
        <v>12</v>
      </c>
      <c r="I1451" t="s">
        <v>12</v>
      </c>
      <c r="J1451" t="s">
        <v>13</v>
      </c>
      <c r="K1451">
        <v>27.56738</v>
      </c>
      <c r="L1451">
        <v>600</v>
      </c>
      <c r="M1451" t="s">
        <v>14</v>
      </c>
      <c r="N1451">
        <v>300</v>
      </c>
      <c r="O1451" t="s">
        <v>14</v>
      </c>
      <c r="P1451">
        <v>1</v>
      </c>
      <c r="Q1451" s="1">
        <v>4.6499999999999995</v>
      </c>
      <c r="R1451" s="1">
        <v>3.1</v>
      </c>
      <c r="S1451" s="1">
        <v>3.875</v>
      </c>
      <c r="T1451" s="1">
        <v>3.1</v>
      </c>
    </row>
    <row r="1452" spans="1:20" hidden="1" x14ac:dyDescent="0.35">
      <c r="A1452" t="s">
        <v>1472</v>
      </c>
      <c r="B1452" t="s">
        <v>10</v>
      </c>
      <c r="C1452" t="s">
        <v>68</v>
      </c>
      <c r="D1452" t="s">
        <v>3616</v>
      </c>
      <c r="E1452" t="s">
        <v>3618</v>
      </c>
      <c r="F1452">
        <v>44685</v>
      </c>
      <c r="G1452">
        <v>44717</v>
      </c>
      <c r="H1452" t="s">
        <v>12</v>
      </c>
      <c r="I1452" t="s">
        <v>12</v>
      </c>
      <c r="J1452" t="s">
        <v>13</v>
      </c>
      <c r="K1452">
        <v>28.255299999999998</v>
      </c>
      <c r="L1452">
        <v>600</v>
      </c>
      <c r="M1452" t="s">
        <v>14</v>
      </c>
      <c r="N1452">
        <v>300</v>
      </c>
      <c r="O1452" t="s">
        <v>14</v>
      </c>
      <c r="P1452">
        <v>1</v>
      </c>
      <c r="Q1452" s="1">
        <v>4.8</v>
      </c>
      <c r="R1452" s="1">
        <v>3.2</v>
      </c>
      <c r="S1452" s="1">
        <v>4</v>
      </c>
      <c r="T1452" s="1">
        <v>3.2</v>
      </c>
    </row>
    <row r="1453" spans="1:20" hidden="1" x14ac:dyDescent="0.35">
      <c r="A1453" t="s">
        <v>1473</v>
      </c>
      <c r="B1453" t="s">
        <v>10</v>
      </c>
      <c r="C1453" t="s">
        <v>68</v>
      </c>
      <c r="D1453" t="s">
        <v>3615</v>
      </c>
      <c r="E1453" t="s">
        <v>3613</v>
      </c>
      <c r="F1453">
        <v>44687</v>
      </c>
      <c r="G1453">
        <v>44720</v>
      </c>
      <c r="H1453" t="s">
        <v>12</v>
      </c>
      <c r="I1453" t="s">
        <v>12</v>
      </c>
      <c r="J1453" t="s">
        <v>13</v>
      </c>
      <c r="K1453">
        <v>29.85313</v>
      </c>
      <c r="L1453">
        <v>600</v>
      </c>
      <c r="M1453" t="s">
        <v>14</v>
      </c>
      <c r="N1453">
        <v>300</v>
      </c>
      <c r="O1453" t="s">
        <v>14</v>
      </c>
      <c r="P1453">
        <v>1</v>
      </c>
      <c r="Q1453" s="1">
        <v>4.95</v>
      </c>
      <c r="R1453" s="1">
        <v>3.3000000000000003</v>
      </c>
      <c r="S1453" s="1">
        <v>4.125</v>
      </c>
      <c r="T1453" s="1">
        <v>3.3000000000000003</v>
      </c>
    </row>
    <row r="1454" spans="1:20" hidden="1" x14ac:dyDescent="0.35">
      <c r="A1454" t="s">
        <v>1474</v>
      </c>
      <c r="B1454" t="s">
        <v>10</v>
      </c>
      <c r="C1454" t="s">
        <v>68</v>
      </c>
      <c r="D1454" t="s">
        <v>3619</v>
      </c>
      <c r="E1454" t="s">
        <v>3618</v>
      </c>
      <c r="F1454">
        <v>44686</v>
      </c>
      <c r="G1454">
        <v>44716</v>
      </c>
      <c r="H1454" t="s">
        <v>12</v>
      </c>
      <c r="I1454" t="s">
        <v>12</v>
      </c>
      <c r="J1454" t="s">
        <v>13</v>
      </c>
      <c r="K1454">
        <v>28.598040000000001</v>
      </c>
      <c r="L1454">
        <v>600</v>
      </c>
      <c r="M1454" t="s">
        <v>14</v>
      </c>
      <c r="N1454">
        <v>300</v>
      </c>
      <c r="O1454" t="s">
        <v>14</v>
      </c>
      <c r="P1454">
        <v>1</v>
      </c>
      <c r="Q1454" s="1">
        <v>4.5</v>
      </c>
      <c r="R1454" s="1">
        <v>3</v>
      </c>
      <c r="S1454" s="1">
        <v>3.75</v>
      </c>
      <c r="T1454" s="1">
        <v>3</v>
      </c>
    </row>
    <row r="1455" spans="1:20" hidden="1" x14ac:dyDescent="0.35">
      <c r="A1455" t="s">
        <v>1475</v>
      </c>
      <c r="B1455" t="s">
        <v>10</v>
      </c>
      <c r="C1455" t="s">
        <v>68</v>
      </c>
      <c r="D1455" t="s">
        <v>3620</v>
      </c>
      <c r="E1455" t="s">
        <v>3617</v>
      </c>
      <c r="F1455">
        <v>44687</v>
      </c>
      <c r="G1455">
        <v>44716</v>
      </c>
      <c r="H1455" t="s">
        <v>12</v>
      </c>
      <c r="I1455" t="s">
        <v>12</v>
      </c>
      <c r="J1455" t="s">
        <v>13</v>
      </c>
      <c r="K1455">
        <v>32.791609999999999</v>
      </c>
      <c r="L1455">
        <v>600</v>
      </c>
      <c r="M1455" t="s">
        <v>14</v>
      </c>
      <c r="N1455">
        <v>300</v>
      </c>
      <c r="O1455" t="s">
        <v>14</v>
      </c>
      <c r="P1455">
        <v>1</v>
      </c>
      <c r="Q1455" s="1">
        <v>4.3499999999999996</v>
      </c>
      <c r="R1455" s="1">
        <v>2.9000000000000004</v>
      </c>
      <c r="S1455" s="1">
        <v>3.625</v>
      </c>
      <c r="T1455" s="1">
        <v>2.9000000000000004</v>
      </c>
    </row>
    <row r="1456" spans="1:20" hidden="1" x14ac:dyDescent="0.35">
      <c r="A1456" t="s">
        <v>1476</v>
      </c>
      <c r="B1456" t="s">
        <v>10</v>
      </c>
      <c r="C1456" t="s">
        <v>68</v>
      </c>
      <c r="D1456" t="s">
        <v>3619</v>
      </c>
      <c r="E1456" t="s">
        <v>3613</v>
      </c>
      <c r="F1456">
        <v>44686</v>
      </c>
      <c r="G1456">
        <v>44717</v>
      </c>
      <c r="H1456" t="s">
        <v>12</v>
      </c>
      <c r="I1456" t="s">
        <v>12</v>
      </c>
      <c r="J1456" t="s">
        <v>13</v>
      </c>
      <c r="K1456">
        <v>31.965949999999999</v>
      </c>
      <c r="L1456">
        <v>600</v>
      </c>
      <c r="M1456" t="s">
        <v>14</v>
      </c>
      <c r="N1456">
        <v>300</v>
      </c>
      <c r="O1456" t="s">
        <v>14</v>
      </c>
      <c r="P1456">
        <v>1</v>
      </c>
      <c r="Q1456" s="1">
        <v>4.6499999999999995</v>
      </c>
      <c r="R1456" s="1">
        <v>3.1</v>
      </c>
      <c r="S1456" s="1">
        <v>3.875</v>
      </c>
      <c r="T1456" s="1">
        <v>3.1</v>
      </c>
    </row>
    <row r="1457" spans="1:20" hidden="1" x14ac:dyDescent="0.35">
      <c r="A1457" t="s">
        <v>1477</v>
      </c>
      <c r="B1457" t="s">
        <v>10</v>
      </c>
      <c r="C1457" t="s">
        <v>68</v>
      </c>
      <c r="D1457" t="s">
        <v>3615</v>
      </c>
      <c r="E1457" t="s">
        <v>3613</v>
      </c>
      <c r="F1457">
        <v>44687</v>
      </c>
      <c r="G1457">
        <v>44717</v>
      </c>
      <c r="H1457" t="s">
        <v>12</v>
      </c>
      <c r="I1457" t="s">
        <v>12</v>
      </c>
      <c r="J1457" t="s">
        <v>13</v>
      </c>
      <c r="K1457">
        <v>33.270150000000001</v>
      </c>
      <c r="L1457">
        <v>600</v>
      </c>
      <c r="M1457" t="s">
        <v>14</v>
      </c>
      <c r="N1457">
        <v>300</v>
      </c>
      <c r="O1457" t="s">
        <v>14</v>
      </c>
      <c r="P1457">
        <v>1</v>
      </c>
      <c r="Q1457" s="1">
        <v>4.5</v>
      </c>
      <c r="R1457" s="1">
        <v>3</v>
      </c>
      <c r="S1457" s="1">
        <v>3.75</v>
      </c>
      <c r="T1457" s="1">
        <v>3</v>
      </c>
    </row>
    <row r="1458" spans="1:20" hidden="1" x14ac:dyDescent="0.35">
      <c r="A1458" t="s">
        <v>1478</v>
      </c>
      <c r="B1458" t="s">
        <v>10</v>
      </c>
      <c r="C1458" t="s">
        <v>68</v>
      </c>
      <c r="D1458" t="s">
        <v>3620</v>
      </c>
      <c r="E1458" t="s">
        <v>3613</v>
      </c>
      <c r="F1458">
        <v>44690</v>
      </c>
      <c r="G1458">
        <v>44719</v>
      </c>
      <c r="H1458" t="s">
        <v>12</v>
      </c>
      <c r="I1458" t="s">
        <v>12</v>
      </c>
      <c r="J1458" t="s">
        <v>13</v>
      </c>
      <c r="K1458">
        <v>32.458730000000003</v>
      </c>
      <c r="L1458">
        <v>600</v>
      </c>
      <c r="M1458" t="s">
        <v>14</v>
      </c>
      <c r="N1458">
        <v>300</v>
      </c>
      <c r="O1458" t="s">
        <v>14</v>
      </c>
      <c r="P1458">
        <v>1</v>
      </c>
      <c r="Q1458" s="1">
        <v>4.3499999999999996</v>
      </c>
      <c r="R1458" s="1">
        <v>2.9000000000000004</v>
      </c>
      <c r="S1458" s="1">
        <v>3.625</v>
      </c>
      <c r="T1458" s="1">
        <v>2.9000000000000004</v>
      </c>
    </row>
    <row r="1459" spans="1:20" hidden="1" x14ac:dyDescent="0.35">
      <c r="A1459" t="s">
        <v>1479</v>
      </c>
      <c r="B1459" t="s">
        <v>10</v>
      </c>
      <c r="C1459" t="s">
        <v>68</v>
      </c>
      <c r="D1459" t="s">
        <v>3619</v>
      </c>
      <c r="E1459" t="s">
        <v>3617</v>
      </c>
      <c r="F1459">
        <v>44691</v>
      </c>
      <c r="G1459">
        <v>44718</v>
      </c>
      <c r="I1459" t="s">
        <v>16</v>
      </c>
      <c r="J1459" t="s">
        <v>69</v>
      </c>
      <c r="K1459">
        <v>33.164999999999999</v>
      </c>
      <c r="L1459">
        <v>20</v>
      </c>
      <c r="M1459" t="s">
        <v>14</v>
      </c>
      <c r="N1459">
        <v>10</v>
      </c>
      <c r="O1459" t="s">
        <v>14</v>
      </c>
      <c r="P1459">
        <v>1</v>
      </c>
      <c r="Q1459" s="1">
        <v>4.05</v>
      </c>
      <c r="R1459" s="1">
        <v>2.7</v>
      </c>
      <c r="S1459" s="1">
        <v>3.375</v>
      </c>
      <c r="T1459" s="1">
        <v>2.7</v>
      </c>
    </row>
    <row r="1460" spans="1:20" hidden="1" x14ac:dyDescent="0.35">
      <c r="A1460" t="s">
        <v>1480</v>
      </c>
      <c r="B1460" t="s">
        <v>10</v>
      </c>
      <c r="C1460" t="s">
        <v>68</v>
      </c>
      <c r="D1460" t="s">
        <v>3620</v>
      </c>
      <c r="E1460" t="s">
        <v>3613</v>
      </c>
      <c r="F1460">
        <v>44691</v>
      </c>
      <c r="G1460">
        <v>44718</v>
      </c>
      <c r="I1460" t="s">
        <v>12</v>
      </c>
      <c r="J1460" t="s">
        <v>13</v>
      </c>
      <c r="K1460">
        <v>33.164999999999999</v>
      </c>
      <c r="L1460">
        <v>600</v>
      </c>
      <c r="M1460" t="s">
        <v>14</v>
      </c>
      <c r="N1460">
        <v>300</v>
      </c>
      <c r="O1460" t="s">
        <v>14</v>
      </c>
      <c r="P1460">
        <v>1</v>
      </c>
      <c r="Q1460" s="1">
        <v>4.05</v>
      </c>
      <c r="R1460" s="1">
        <v>2.7</v>
      </c>
      <c r="S1460" s="1">
        <v>3.375</v>
      </c>
      <c r="T1460" s="1">
        <v>2.7</v>
      </c>
    </row>
    <row r="1461" spans="1:20" hidden="1" x14ac:dyDescent="0.35">
      <c r="A1461" t="s">
        <v>1481</v>
      </c>
      <c r="B1461" t="s">
        <v>10</v>
      </c>
      <c r="C1461" t="s">
        <v>68</v>
      </c>
      <c r="D1461" t="s">
        <v>3616</v>
      </c>
      <c r="E1461" t="s">
        <v>3617</v>
      </c>
      <c r="F1461">
        <v>44692</v>
      </c>
      <c r="G1461">
        <v>44717</v>
      </c>
      <c r="I1461" t="s">
        <v>16</v>
      </c>
      <c r="J1461" t="s">
        <v>69</v>
      </c>
      <c r="K1461">
        <v>30.15</v>
      </c>
      <c r="L1461">
        <v>20</v>
      </c>
      <c r="M1461" t="s">
        <v>14</v>
      </c>
      <c r="N1461">
        <v>10</v>
      </c>
      <c r="O1461" t="s">
        <v>14</v>
      </c>
      <c r="P1461">
        <v>1</v>
      </c>
      <c r="Q1461" s="1">
        <v>3.75</v>
      </c>
      <c r="R1461" s="1">
        <v>2.5</v>
      </c>
      <c r="S1461" s="1">
        <v>3.125</v>
      </c>
      <c r="T1461" s="1">
        <v>2.5</v>
      </c>
    </row>
    <row r="1462" spans="1:20" hidden="1" x14ac:dyDescent="0.35">
      <c r="A1462" t="s">
        <v>1482</v>
      </c>
      <c r="B1462" t="s">
        <v>10</v>
      </c>
      <c r="C1462" t="s">
        <v>68</v>
      </c>
      <c r="D1462" t="s">
        <v>3619</v>
      </c>
      <c r="E1462" t="s">
        <v>3612</v>
      </c>
      <c r="F1462">
        <v>44692</v>
      </c>
      <c r="G1462">
        <v>44717</v>
      </c>
      <c r="I1462" t="s">
        <v>12</v>
      </c>
      <c r="J1462" t="s">
        <v>13</v>
      </c>
      <c r="K1462">
        <v>30.15</v>
      </c>
      <c r="L1462">
        <v>600</v>
      </c>
      <c r="M1462" t="s">
        <v>14</v>
      </c>
      <c r="N1462">
        <v>300</v>
      </c>
      <c r="O1462" t="s">
        <v>14</v>
      </c>
      <c r="P1462">
        <v>1</v>
      </c>
      <c r="Q1462" s="1">
        <v>3.75</v>
      </c>
      <c r="R1462" s="1">
        <v>2.5</v>
      </c>
      <c r="S1462" s="1">
        <v>3.125</v>
      </c>
      <c r="T1462" s="1">
        <v>2.5</v>
      </c>
    </row>
    <row r="1463" spans="1:20" hidden="1" x14ac:dyDescent="0.35">
      <c r="A1463" t="s">
        <v>1483</v>
      </c>
      <c r="B1463" t="s">
        <v>10</v>
      </c>
      <c r="C1463" t="s">
        <v>68</v>
      </c>
      <c r="D1463" t="s">
        <v>3616</v>
      </c>
      <c r="E1463" t="s">
        <v>3612</v>
      </c>
      <c r="F1463">
        <v>44691</v>
      </c>
      <c r="G1463">
        <v>44716</v>
      </c>
      <c r="I1463" t="s">
        <v>16</v>
      </c>
      <c r="J1463" t="s">
        <v>69</v>
      </c>
      <c r="K1463">
        <v>30.15</v>
      </c>
      <c r="L1463">
        <v>20</v>
      </c>
      <c r="M1463" t="s">
        <v>14</v>
      </c>
      <c r="N1463">
        <v>10</v>
      </c>
      <c r="O1463" t="s">
        <v>14</v>
      </c>
      <c r="P1463">
        <v>1</v>
      </c>
      <c r="Q1463" s="1">
        <v>3.75</v>
      </c>
      <c r="R1463" s="1">
        <v>2.5</v>
      </c>
      <c r="S1463" s="1">
        <v>3.125</v>
      </c>
      <c r="T1463" s="1">
        <v>2.5</v>
      </c>
    </row>
    <row r="1464" spans="1:20" hidden="1" x14ac:dyDescent="0.35">
      <c r="A1464" t="s">
        <v>1484</v>
      </c>
      <c r="B1464" t="s">
        <v>10</v>
      </c>
      <c r="C1464" t="s">
        <v>68</v>
      </c>
      <c r="D1464" t="s">
        <v>3619</v>
      </c>
      <c r="E1464" t="s">
        <v>3618</v>
      </c>
      <c r="F1464">
        <v>44691</v>
      </c>
      <c r="G1464">
        <v>44716</v>
      </c>
      <c r="I1464" t="s">
        <v>12</v>
      </c>
      <c r="J1464" t="s">
        <v>13</v>
      </c>
      <c r="K1464">
        <v>30.15</v>
      </c>
      <c r="L1464">
        <v>600</v>
      </c>
      <c r="M1464" t="s">
        <v>14</v>
      </c>
      <c r="N1464">
        <v>300</v>
      </c>
      <c r="O1464" t="s">
        <v>14</v>
      </c>
      <c r="P1464">
        <v>1</v>
      </c>
      <c r="Q1464" s="1">
        <v>3.75</v>
      </c>
      <c r="R1464" s="1">
        <v>2.5</v>
      </c>
      <c r="S1464" s="1">
        <v>3.125</v>
      </c>
      <c r="T1464" s="1">
        <v>2.5</v>
      </c>
    </row>
    <row r="1465" spans="1:20" hidden="1" x14ac:dyDescent="0.35">
      <c r="A1465" t="s">
        <v>1485</v>
      </c>
      <c r="B1465" t="s">
        <v>10</v>
      </c>
      <c r="C1465" t="s">
        <v>68</v>
      </c>
      <c r="D1465" t="s">
        <v>3611</v>
      </c>
      <c r="E1465" t="s">
        <v>3617</v>
      </c>
      <c r="F1465">
        <v>44692</v>
      </c>
      <c r="G1465">
        <v>44718</v>
      </c>
      <c r="I1465" t="s">
        <v>16</v>
      </c>
      <c r="J1465" t="s">
        <v>69</v>
      </c>
      <c r="K1465">
        <v>30.088000000000001</v>
      </c>
      <c r="L1465">
        <v>20</v>
      </c>
      <c r="M1465" t="s">
        <v>14</v>
      </c>
      <c r="N1465">
        <v>10</v>
      </c>
      <c r="O1465" t="s">
        <v>14</v>
      </c>
      <c r="P1465">
        <v>1</v>
      </c>
      <c r="Q1465" s="1">
        <v>3.9</v>
      </c>
      <c r="R1465" s="1">
        <v>2.6</v>
      </c>
      <c r="S1465" s="1">
        <v>3.25</v>
      </c>
      <c r="T1465" s="1">
        <v>2.6</v>
      </c>
    </row>
    <row r="1466" spans="1:20" hidden="1" x14ac:dyDescent="0.35">
      <c r="A1466" t="s">
        <v>1486</v>
      </c>
      <c r="B1466" t="s">
        <v>10</v>
      </c>
      <c r="C1466" t="s">
        <v>68</v>
      </c>
      <c r="D1466" t="s">
        <v>3616</v>
      </c>
      <c r="E1466" t="s">
        <v>3617</v>
      </c>
      <c r="F1466">
        <v>44692</v>
      </c>
      <c r="G1466">
        <v>44718</v>
      </c>
      <c r="I1466" t="s">
        <v>12</v>
      </c>
      <c r="J1466" t="s">
        <v>13</v>
      </c>
      <c r="K1466">
        <v>30.088000000000001</v>
      </c>
      <c r="L1466">
        <v>600</v>
      </c>
      <c r="M1466" t="s">
        <v>14</v>
      </c>
      <c r="N1466">
        <v>300</v>
      </c>
      <c r="O1466" t="s">
        <v>14</v>
      </c>
      <c r="P1466">
        <v>1</v>
      </c>
      <c r="Q1466" s="1">
        <v>3.9</v>
      </c>
      <c r="R1466" s="1">
        <v>2.6</v>
      </c>
      <c r="S1466" s="1">
        <v>3.25</v>
      </c>
      <c r="T1466" s="1">
        <v>2.6</v>
      </c>
    </row>
    <row r="1467" spans="1:20" hidden="1" x14ac:dyDescent="0.35">
      <c r="A1467" t="s">
        <v>1487</v>
      </c>
      <c r="B1467" t="s">
        <v>10</v>
      </c>
      <c r="C1467" t="s">
        <v>68</v>
      </c>
      <c r="D1467" t="s">
        <v>3616</v>
      </c>
      <c r="E1467" t="s">
        <v>3617</v>
      </c>
      <c r="F1467">
        <v>44692</v>
      </c>
      <c r="G1467">
        <v>44726</v>
      </c>
      <c r="I1467" t="s">
        <v>16</v>
      </c>
      <c r="J1467" t="s">
        <v>69</v>
      </c>
      <c r="K1467">
        <v>30.334</v>
      </c>
      <c r="L1467">
        <v>20</v>
      </c>
      <c r="M1467" t="s">
        <v>14</v>
      </c>
      <c r="N1467">
        <v>10</v>
      </c>
      <c r="O1467" t="s">
        <v>14</v>
      </c>
      <c r="P1467">
        <v>1</v>
      </c>
      <c r="Q1467" s="1">
        <v>5.0999999999999996</v>
      </c>
      <c r="R1467" s="1">
        <v>3.4000000000000004</v>
      </c>
      <c r="S1467" s="1">
        <v>4.25</v>
      </c>
      <c r="T1467" s="1">
        <v>3.4000000000000004</v>
      </c>
    </row>
    <row r="1468" spans="1:20" hidden="1" x14ac:dyDescent="0.35">
      <c r="A1468" t="s">
        <v>1488</v>
      </c>
      <c r="B1468" t="s">
        <v>10</v>
      </c>
      <c r="C1468" t="s">
        <v>68</v>
      </c>
      <c r="D1468" t="s">
        <v>3615</v>
      </c>
      <c r="E1468" t="s">
        <v>3612</v>
      </c>
      <c r="F1468">
        <v>44692</v>
      </c>
      <c r="G1468">
        <v>44726</v>
      </c>
      <c r="I1468" t="s">
        <v>12</v>
      </c>
      <c r="J1468" t="s">
        <v>13</v>
      </c>
      <c r="K1468">
        <v>30.334</v>
      </c>
      <c r="L1468">
        <v>600</v>
      </c>
      <c r="M1468" t="s">
        <v>14</v>
      </c>
      <c r="N1468">
        <v>300</v>
      </c>
      <c r="O1468" t="s">
        <v>14</v>
      </c>
      <c r="P1468">
        <v>1</v>
      </c>
      <c r="Q1468" s="1">
        <v>5.0999999999999996</v>
      </c>
      <c r="R1468" s="1">
        <v>3.4000000000000004</v>
      </c>
      <c r="S1468" s="1">
        <v>4.25</v>
      </c>
      <c r="T1468" s="1">
        <v>3.4000000000000004</v>
      </c>
    </row>
    <row r="1469" spans="1:20" x14ac:dyDescent="0.35">
      <c r="A1469" t="s">
        <v>1489</v>
      </c>
      <c r="B1469" t="s">
        <v>10</v>
      </c>
      <c r="C1469" t="s">
        <v>56</v>
      </c>
      <c r="D1469" t="s">
        <v>3611</v>
      </c>
      <c r="E1469" t="s">
        <v>3614</v>
      </c>
      <c r="F1469">
        <v>44687</v>
      </c>
      <c r="G1469">
        <v>44687</v>
      </c>
      <c r="H1469" t="s">
        <v>16</v>
      </c>
      <c r="I1469" t="s">
        <v>12</v>
      </c>
      <c r="J1469" t="s">
        <v>57</v>
      </c>
      <c r="K1469">
        <v>24.756</v>
      </c>
      <c r="L1469">
        <v>100</v>
      </c>
      <c r="M1469" t="s">
        <v>14</v>
      </c>
      <c r="N1469">
        <v>2000</v>
      </c>
      <c r="O1469" t="s">
        <v>58</v>
      </c>
      <c r="P1469">
        <v>1</v>
      </c>
      <c r="Q1469" s="1">
        <v>0</v>
      </c>
      <c r="R1469" s="1">
        <v>0</v>
      </c>
      <c r="S1469" s="1">
        <v>0</v>
      </c>
      <c r="T1469" s="1">
        <v>0</v>
      </c>
    </row>
    <row r="1470" spans="1:20" x14ac:dyDescent="0.35">
      <c r="A1470" t="s">
        <v>1490</v>
      </c>
      <c r="B1470" t="s">
        <v>10</v>
      </c>
      <c r="C1470" t="s">
        <v>56</v>
      </c>
      <c r="D1470" t="s">
        <v>3619</v>
      </c>
      <c r="E1470" t="s">
        <v>3613</v>
      </c>
      <c r="F1470">
        <v>44687</v>
      </c>
      <c r="G1470">
        <v>44687</v>
      </c>
      <c r="H1470" t="s">
        <v>16</v>
      </c>
      <c r="I1470" t="s">
        <v>12</v>
      </c>
      <c r="J1470" t="s">
        <v>57</v>
      </c>
      <c r="K1470">
        <v>24.7</v>
      </c>
      <c r="L1470">
        <v>100</v>
      </c>
      <c r="M1470" t="s">
        <v>14</v>
      </c>
      <c r="N1470">
        <v>2000</v>
      </c>
      <c r="O1470" t="s">
        <v>58</v>
      </c>
      <c r="P1470">
        <v>1</v>
      </c>
      <c r="Q1470" s="1">
        <v>0</v>
      </c>
      <c r="R1470" s="1">
        <v>0</v>
      </c>
      <c r="S1470" s="1">
        <v>0</v>
      </c>
      <c r="T1470" s="1">
        <v>0</v>
      </c>
    </row>
    <row r="1471" spans="1:20" x14ac:dyDescent="0.35">
      <c r="A1471" t="s">
        <v>1491</v>
      </c>
      <c r="B1471" t="s">
        <v>10</v>
      </c>
      <c r="C1471" t="s">
        <v>56</v>
      </c>
      <c r="D1471" t="s">
        <v>3611</v>
      </c>
      <c r="E1471" t="s">
        <v>3614</v>
      </c>
      <c r="F1471">
        <v>44687</v>
      </c>
      <c r="G1471">
        <v>44687</v>
      </c>
      <c r="H1471" t="s">
        <v>16</v>
      </c>
      <c r="I1471" t="s">
        <v>12</v>
      </c>
      <c r="J1471" t="s">
        <v>57</v>
      </c>
      <c r="K1471">
        <v>24.818000000000001</v>
      </c>
      <c r="L1471">
        <v>100</v>
      </c>
      <c r="M1471" t="s">
        <v>14</v>
      </c>
      <c r="N1471">
        <v>2000</v>
      </c>
      <c r="O1471" t="s">
        <v>58</v>
      </c>
      <c r="P1471">
        <v>1</v>
      </c>
      <c r="Q1471" s="1">
        <v>0</v>
      </c>
      <c r="R1471" s="1">
        <v>0</v>
      </c>
      <c r="S1471" s="1">
        <v>0</v>
      </c>
      <c r="T1471" s="1">
        <v>0</v>
      </c>
    </row>
    <row r="1472" spans="1:20" x14ac:dyDescent="0.35">
      <c r="A1472" t="s">
        <v>1492</v>
      </c>
      <c r="B1472" t="s">
        <v>10</v>
      </c>
      <c r="C1472" t="s">
        <v>56</v>
      </c>
      <c r="D1472" t="s">
        <v>3620</v>
      </c>
      <c r="E1472" t="s">
        <v>3612</v>
      </c>
      <c r="F1472">
        <v>44687</v>
      </c>
      <c r="G1472">
        <v>44687</v>
      </c>
      <c r="H1472" t="s">
        <v>16</v>
      </c>
      <c r="I1472" t="s">
        <v>12</v>
      </c>
      <c r="J1472" t="s">
        <v>57</v>
      </c>
      <c r="K1472">
        <v>24.981999999999999</v>
      </c>
      <c r="L1472">
        <v>100</v>
      </c>
      <c r="M1472" t="s">
        <v>14</v>
      </c>
      <c r="N1472">
        <v>2000</v>
      </c>
      <c r="O1472" t="s">
        <v>58</v>
      </c>
      <c r="P1472">
        <v>1</v>
      </c>
      <c r="Q1472" s="1">
        <v>0</v>
      </c>
      <c r="R1472" s="1">
        <v>0</v>
      </c>
      <c r="S1472" s="1">
        <v>0</v>
      </c>
      <c r="T1472" s="1">
        <v>0</v>
      </c>
    </row>
    <row r="1473" spans="1:20" x14ac:dyDescent="0.35">
      <c r="A1473" t="s">
        <v>1493</v>
      </c>
      <c r="B1473" t="s">
        <v>10</v>
      </c>
      <c r="C1473" t="s">
        <v>56</v>
      </c>
      <c r="D1473" t="s">
        <v>3620</v>
      </c>
      <c r="E1473" t="s">
        <v>3612</v>
      </c>
      <c r="F1473">
        <v>44687</v>
      </c>
      <c r="G1473">
        <v>44687</v>
      </c>
      <c r="H1473" t="s">
        <v>16</v>
      </c>
      <c r="I1473" t="s">
        <v>12</v>
      </c>
      <c r="J1473" t="s">
        <v>57</v>
      </c>
      <c r="K1473">
        <v>25.082999999999998</v>
      </c>
      <c r="L1473">
        <v>100</v>
      </c>
      <c r="M1473" t="s">
        <v>14</v>
      </c>
      <c r="N1473">
        <v>2000</v>
      </c>
      <c r="O1473" t="s">
        <v>58</v>
      </c>
      <c r="P1473">
        <v>1</v>
      </c>
      <c r="Q1473" s="1">
        <v>0</v>
      </c>
      <c r="R1473" s="1">
        <v>0</v>
      </c>
      <c r="S1473" s="1">
        <v>0</v>
      </c>
      <c r="T1473" s="1">
        <v>0</v>
      </c>
    </row>
    <row r="1474" spans="1:20" x14ac:dyDescent="0.35">
      <c r="A1474" t="s">
        <v>1494</v>
      </c>
      <c r="B1474" t="s">
        <v>10</v>
      </c>
      <c r="C1474" t="s">
        <v>56</v>
      </c>
      <c r="D1474" t="s">
        <v>3620</v>
      </c>
      <c r="E1474" t="s">
        <v>3618</v>
      </c>
      <c r="F1474">
        <v>44687</v>
      </c>
      <c r="G1474">
        <v>44687</v>
      </c>
      <c r="H1474" t="s">
        <v>16</v>
      </c>
      <c r="I1474" t="s">
        <v>12</v>
      </c>
      <c r="J1474" t="s">
        <v>57</v>
      </c>
      <c r="K1474">
        <v>24.79</v>
      </c>
      <c r="L1474">
        <v>100</v>
      </c>
      <c r="M1474" t="s">
        <v>14</v>
      </c>
      <c r="N1474">
        <v>2000</v>
      </c>
      <c r="O1474" t="s">
        <v>58</v>
      </c>
      <c r="P1474">
        <v>1</v>
      </c>
      <c r="Q1474" s="1">
        <v>0</v>
      </c>
      <c r="R1474" s="1">
        <v>0</v>
      </c>
      <c r="S1474" s="1">
        <v>0</v>
      </c>
      <c r="T1474" s="1">
        <v>0</v>
      </c>
    </row>
    <row r="1475" spans="1:20" x14ac:dyDescent="0.35">
      <c r="A1475" t="s">
        <v>1495</v>
      </c>
      <c r="B1475" t="s">
        <v>10</v>
      </c>
      <c r="C1475" t="s">
        <v>56</v>
      </c>
      <c r="D1475" t="s">
        <v>3611</v>
      </c>
      <c r="E1475" t="s">
        <v>3612</v>
      </c>
      <c r="F1475">
        <v>44687</v>
      </c>
      <c r="G1475">
        <v>44687</v>
      </c>
      <c r="H1475" t="s">
        <v>16</v>
      </c>
      <c r="I1475" t="s">
        <v>12</v>
      </c>
      <c r="J1475" t="s">
        <v>57</v>
      </c>
      <c r="K1475">
        <v>24.948</v>
      </c>
      <c r="L1475">
        <v>100</v>
      </c>
      <c r="M1475" t="s">
        <v>14</v>
      </c>
      <c r="N1475">
        <v>2000</v>
      </c>
      <c r="O1475" t="s">
        <v>58</v>
      </c>
      <c r="P1475">
        <v>1</v>
      </c>
      <c r="Q1475" s="1">
        <v>0</v>
      </c>
      <c r="R1475" s="1">
        <v>0</v>
      </c>
      <c r="S1475" s="1">
        <v>0</v>
      </c>
      <c r="T1475" s="1">
        <v>0</v>
      </c>
    </row>
    <row r="1476" spans="1:20" x14ac:dyDescent="0.35">
      <c r="A1476" t="s">
        <v>1496</v>
      </c>
      <c r="B1476" t="s">
        <v>10</v>
      </c>
      <c r="C1476" t="s">
        <v>56</v>
      </c>
      <c r="D1476" t="s">
        <v>3611</v>
      </c>
      <c r="E1476" t="s">
        <v>3613</v>
      </c>
      <c r="F1476">
        <v>44687</v>
      </c>
      <c r="G1476">
        <v>44687</v>
      </c>
      <c r="H1476" t="s">
        <v>16</v>
      </c>
      <c r="I1476" t="s">
        <v>12</v>
      </c>
      <c r="J1476" t="s">
        <v>57</v>
      </c>
      <c r="K1476">
        <v>24.841000000000001</v>
      </c>
      <c r="L1476">
        <v>100</v>
      </c>
      <c r="M1476" t="s">
        <v>14</v>
      </c>
      <c r="N1476">
        <v>2000</v>
      </c>
      <c r="O1476" t="s">
        <v>58</v>
      </c>
      <c r="P1476">
        <v>1</v>
      </c>
      <c r="Q1476" s="1">
        <v>0</v>
      </c>
      <c r="R1476" s="1">
        <v>0</v>
      </c>
      <c r="S1476" s="1">
        <v>0</v>
      </c>
      <c r="T1476" s="1">
        <v>0</v>
      </c>
    </row>
    <row r="1477" spans="1:20" x14ac:dyDescent="0.35">
      <c r="A1477" t="s">
        <v>1497</v>
      </c>
      <c r="B1477" t="s">
        <v>10</v>
      </c>
      <c r="C1477" t="s">
        <v>56</v>
      </c>
      <c r="D1477" t="s">
        <v>3615</v>
      </c>
      <c r="E1477" t="s">
        <v>3612</v>
      </c>
      <c r="F1477">
        <v>44687</v>
      </c>
      <c r="G1477">
        <v>44687</v>
      </c>
      <c r="H1477" t="s">
        <v>16</v>
      </c>
      <c r="I1477" t="s">
        <v>12</v>
      </c>
      <c r="J1477" t="s">
        <v>57</v>
      </c>
      <c r="K1477">
        <v>24.742000000000001</v>
      </c>
      <c r="L1477">
        <v>100</v>
      </c>
      <c r="M1477" t="s">
        <v>14</v>
      </c>
      <c r="N1477">
        <v>2000</v>
      </c>
      <c r="O1477" t="s">
        <v>58</v>
      </c>
      <c r="P1477">
        <v>1</v>
      </c>
      <c r="Q1477" s="1">
        <v>0</v>
      </c>
      <c r="R1477" s="1">
        <v>0</v>
      </c>
      <c r="S1477" s="1">
        <v>0</v>
      </c>
      <c r="T1477" s="1">
        <v>0</v>
      </c>
    </row>
    <row r="1478" spans="1:20" x14ac:dyDescent="0.35">
      <c r="A1478" t="s">
        <v>1498</v>
      </c>
      <c r="B1478" t="s">
        <v>10</v>
      </c>
      <c r="C1478" t="s">
        <v>56</v>
      </c>
      <c r="D1478" t="s">
        <v>3619</v>
      </c>
      <c r="E1478" t="s">
        <v>3613</v>
      </c>
      <c r="F1478">
        <v>44687</v>
      </c>
      <c r="G1478">
        <v>44687</v>
      </c>
      <c r="H1478" t="s">
        <v>16</v>
      </c>
      <c r="I1478" t="s">
        <v>12</v>
      </c>
      <c r="J1478" t="s">
        <v>57</v>
      </c>
      <c r="K1478">
        <v>25.134</v>
      </c>
      <c r="L1478">
        <v>100</v>
      </c>
      <c r="M1478" t="s">
        <v>14</v>
      </c>
      <c r="N1478">
        <v>2000</v>
      </c>
      <c r="O1478" t="s">
        <v>58</v>
      </c>
      <c r="P1478">
        <v>1</v>
      </c>
      <c r="Q1478" s="1">
        <v>0</v>
      </c>
      <c r="R1478" s="1">
        <v>0</v>
      </c>
      <c r="S1478" s="1">
        <v>0</v>
      </c>
      <c r="T1478" s="1">
        <v>0</v>
      </c>
    </row>
    <row r="1479" spans="1:20" x14ac:dyDescent="0.35">
      <c r="A1479" t="s">
        <v>1499</v>
      </c>
      <c r="B1479" t="s">
        <v>10</v>
      </c>
      <c r="C1479" t="s">
        <v>56</v>
      </c>
      <c r="D1479" t="s">
        <v>3615</v>
      </c>
      <c r="E1479" t="s">
        <v>3612</v>
      </c>
      <c r="F1479">
        <v>44687</v>
      </c>
      <c r="G1479">
        <v>44687</v>
      </c>
      <c r="H1479" t="s">
        <v>16</v>
      </c>
      <c r="I1479" t="s">
        <v>12</v>
      </c>
      <c r="J1479" t="s">
        <v>57</v>
      </c>
      <c r="K1479">
        <v>25.050999999999998</v>
      </c>
      <c r="L1479">
        <v>100</v>
      </c>
      <c r="M1479" t="s">
        <v>14</v>
      </c>
      <c r="N1479">
        <v>2000</v>
      </c>
      <c r="O1479" t="s">
        <v>58</v>
      </c>
      <c r="P1479">
        <v>1</v>
      </c>
      <c r="Q1479" s="1">
        <v>0</v>
      </c>
      <c r="R1479" s="1">
        <v>0</v>
      </c>
      <c r="S1479" s="1">
        <v>0</v>
      </c>
      <c r="T1479" s="1">
        <v>0</v>
      </c>
    </row>
    <row r="1480" spans="1:20" x14ac:dyDescent="0.35">
      <c r="A1480" t="s">
        <v>1500</v>
      </c>
      <c r="B1480" t="s">
        <v>10</v>
      </c>
      <c r="C1480" t="s">
        <v>56</v>
      </c>
      <c r="D1480" t="s">
        <v>3619</v>
      </c>
      <c r="E1480" t="s">
        <v>3613</v>
      </c>
      <c r="F1480">
        <v>44687</v>
      </c>
      <c r="G1480">
        <v>44687</v>
      </c>
      <c r="H1480" t="s">
        <v>16</v>
      </c>
      <c r="I1480" t="s">
        <v>12</v>
      </c>
      <c r="J1480" t="s">
        <v>57</v>
      </c>
      <c r="K1480">
        <v>25</v>
      </c>
      <c r="L1480">
        <v>100</v>
      </c>
      <c r="M1480" t="s">
        <v>14</v>
      </c>
      <c r="N1480">
        <v>2000</v>
      </c>
      <c r="O1480" t="s">
        <v>58</v>
      </c>
      <c r="P1480">
        <v>1</v>
      </c>
      <c r="Q1480" s="1">
        <v>0</v>
      </c>
      <c r="R1480" s="1">
        <v>0</v>
      </c>
      <c r="S1480" s="1">
        <v>0</v>
      </c>
      <c r="T1480" s="1">
        <v>0</v>
      </c>
    </row>
    <row r="1481" spans="1:20" x14ac:dyDescent="0.35">
      <c r="A1481" t="s">
        <v>1501</v>
      </c>
      <c r="B1481" t="s">
        <v>10</v>
      </c>
      <c r="C1481" t="s">
        <v>56</v>
      </c>
      <c r="D1481" t="s">
        <v>3619</v>
      </c>
      <c r="E1481" t="s">
        <v>3617</v>
      </c>
      <c r="F1481">
        <v>44687</v>
      </c>
      <c r="G1481">
        <v>44687</v>
      </c>
      <c r="H1481" t="s">
        <v>16</v>
      </c>
      <c r="I1481" t="s">
        <v>12</v>
      </c>
      <c r="J1481" t="s">
        <v>57</v>
      </c>
      <c r="K1481">
        <v>25.058</v>
      </c>
      <c r="L1481">
        <v>100</v>
      </c>
      <c r="M1481" t="s">
        <v>14</v>
      </c>
      <c r="N1481">
        <v>2000</v>
      </c>
      <c r="O1481" t="s">
        <v>58</v>
      </c>
      <c r="P1481">
        <v>1</v>
      </c>
      <c r="Q1481" s="1">
        <v>0</v>
      </c>
      <c r="R1481" s="1">
        <v>0</v>
      </c>
      <c r="S1481" s="1">
        <v>0</v>
      </c>
      <c r="T1481" s="1">
        <v>0</v>
      </c>
    </row>
    <row r="1482" spans="1:20" x14ac:dyDescent="0.35">
      <c r="A1482" t="s">
        <v>1502</v>
      </c>
      <c r="B1482" t="s">
        <v>10</v>
      </c>
      <c r="C1482" t="s">
        <v>56</v>
      </c>
      <c r="D1482" t="s">
        <v>3615</v>
      </c>
      <c r="E1482" t="s">
        <v>3618</v>
      </c>
      <c r="F1482">
        <v>44687</v>
      </c>
      <c r="G1482">
        <v>44687</v>
      </c>
      <c r="H1482" t="s">
        <v>16</v>
      </c>
      <c r="I1482" t="s">
        <v>12</v>
      </c>
      <c r="J1482" t="s">
        <v>57</v>
      </c>
      <c r="K1482">
        <v>25.041</v>
      </c>
      <c r="L1482">
        <v>100</v>
      </c>
      <c r="M1482" t="s">
        <v>14</v>
      </c>
      <c r="N1482">
        <v>2000</v>
      </c>
      <c r="O1482" t="s">
        <v>58</v>
      </c>
      <c r="P1482">
        <v>1</v>
      </c>
      <c r="Q1482" s="1">
        <v>0</v>
      </c>
      <c r="R1482" s="1">
        <v>0</v>
      </c>
      <c r="S1482" s="1">
        <v>0</v>
      </c>
      <c r="T1482" s="1">
        <v>0</v>
      </c>
    </row>
    <row r="1483" spans="1:20" x14ac:dyDescent="0.35">
      <c r="A1483" t="s">
        <v>1503</v>
      </c>
      <c r="B1483" t="s">
        <v>10</v>
      </c>
      <c r="C1483" t="s">
        <v>56</v>
      </c>
      <c r="D1483" t="s">
        <v>3616</v>
      </c>
      <c r="E1483" t="s">
        <v>3618</v>
      </c>
      <c r="F1483">
        <v>44687</v>
      </c>
      <c r="G1483">
        <v>44687</v>
      </c>
      <c r="H1483" t="s">
        <v>16</v>
      </c>
      <c r="I1483" t="s">
        <v>12</v>
      </c>
      <c r="J1483" t="s">
        <v>57</v>
      </c>
      <c r="K1483">
        <v>24.65</v>
      </c>
      <c r="L1483">
        <v>100</v>
      </c>
      <c r="M1483" t="s">
        <v>14</v>
      </c>
      <c r="N1483">
        <v>2000</v>
      </c>
      <c r="O1483" t="s">
        <v>58</v>
      </c>
      <c r="P1483">
        <v>1</v>
      </c>
      <c r="Q1483" s="1">
        <v>0</v>
      </c>
      <c r="R1483" s="1">
        <v>0</v>
      </c>
      <c r="S1483" s="1">
        <v>0</v>
      </c>
      <c r="T1483" s="1">
        <v>0</v>
      </c>
    </row>
    <row r="1484" spans="1:20" x14ac:dyDescent="0.35">
      <c r="A1484" t="s">
        <v>1504</v>
      </c>
      <c r="B1484" t="s">
        <v>10</v>
      </c>
      <c r="C1484" t="s">
        <v>56</v>
      </c>
      <c r="D1484" t="s">
        <v>3619</v>
      </c>
      <c r="E1484" t="s">
        <v>3614</v>
      </c>
      <c r="F1484">
        <v>44687</v>
      </c>
      <c r="G1484">
        <v>44687</v>
      </c>
      <c r="H1484" t="s">
        <v>16</v>
      </c>
      <c r="I1484" t="s">
        <v>12</v>
      </c>
      <c r="J1484" t="s">
        <v>57</v>
      </c>
      <c r="K1484">
        <v>24.856000000000002</v>
      </c>
      <c r="L1484">
        <v>100</v>
      </c>
      <c r="M1484" t="s">
        <v>14</v>
      </c>
      <c r="N1484">
        <v>2000</v>
      </c>
      <c r="O1484" t="s">
        <v>58</v>
      </c>
      <c r="P1484">
        <v>1</v>
      </c>
      <c r="Q1484" s="1">
        <v>0</v>
      </c>
      <c r="R1484" s="1">
        <v>0</v>
      </c>
      <c r="S1484" s="1">
        <v>0</v>
      </c>
      <c r="T1484" s="1">
        <v>0</v>
      </c>
    </row>
    <row r="1485" spans="1:20" x14ac:dyDescent="0.35">
      <c r="A1485" t="s">
        <v>1505</v>
      </c>
      <c r="B1485" t="s">
        <v>10</v>
      </c>
      <c r="C1485" t="s">
        <v>56</v>
      </c>
      <c r="D1485" t="s">
        <v>3615</v>
      </c>
      <c r="E1485" t="s">
        <v>3617</v>
      </c>
      <c r="F1485">
        <v>44687</v>
      </c>
      <c r="G1485">
        <v>44687</v>
      </c>
      <c r="H1485" t="s">
        <v>16</v>
      </c>
      <c r="I1485" t="s">
        <v>12</v>
      </c>
      <c r="J1485" t="s">
        <v>57</v>
      </c>
      <c r="K1485">
        <v>25.02</v>
      </c>
      <c r="L1485">
        <v>100</v>
      </c>
      <c r="M1485" t="s">
        <v>14</v>
      </c>
      <c r="N1485">
        <v>2000</v>
      </c>
      <c r="O1485" t="s">
        <v>58</v>
      </c>
      <c r="P1485">
        <v>1</v>
      </c>
      <c r="Q1485" s="1">
        <v>0</v>
      </c>
      <c r="R1485" s="1">
        <v>0</v>
      </c>
      <c r="S1485" s="1">
        <v>0</v>
      </c>
      <c r="T1485" s="1">
        <v>0</v>
      </c>
    </row>
    <row r="1486" spans="1:20" x14ac:dyDescent="0.35">
      <c r="A1486" t="s">
        <v>1506</v>
      </c>
      <c r="B1486" t="s">
        <v>10</v>
      </c>
      <c r="C1486" t="s">
        <v>56</v>
      </c>
      <c r="D1486" t="s">
        <v>3619</v>
      </c>
      <c r="E1486" t="s">
        <v>3617</v>
      </c>
      <c r="F1486">
        <v>44687</v>
      </c>
      <c r="G1486">
        <v>44687</v>
      </c>
      <c r="H1486" t="s">
        <v>16</v>
      </c>
      <c r="I1486" t="s">
        <v>12</v>
      </c>
      <c r="J1486" t="s">
        <v>57</v>
      </c>
      <c r="K1486">
        <v>24.8</v>
      </c>
      <c r="L1486">
        <v>100</v>
      </c>
      <c r="M1486" t="s">
        <v>14</v>
      </c>
      <c r="N1486">
        <v>2000</v>
      </c>
      <c r="O1486" t="s">
        <v>58</v>
      </c>
      <c r="P1486">
        <v>1</v>
      </c>
      <c r="Q1486" s="1">
        <v>0</v>
      </c>
      <c r="R1486" s="1">
        <v>0</v>
      </c>
      <c r="S1486" s="1">
        <v>0</v>
      </c>
      <c r="T1486" s="1">
        <v>0</v>
      </c>
    </row>
    <row r="1487" spans="1:20" x14ac:dyDescent="0.35">
      <c r="A1487" t="s">
        <v>1507</v>
      </c>
      <c r="B1487" t="s">
        <v>10</v>
      </c>
      <c r="C1487" t="s">
        <v>56</v>
      </c>
      <c r="D1487" t="s">
        <v>3620</v>
      </c>
      <c r="E1487" t="s">
        <v>3612</v>
      </c>
      <c r="F1487">
        <v>44687</v>
      </c>
      <c r="G1487">
        <v>44687</v>
      </c>
      <c r="H1487" t="s">
        <v>16</v>
      </c>
      <c r="I1487" t="s">
        <v>12</v>
      </c>
      <c r="J1487" t="s">
        <v>57</v>
      </c>
      <c r="K1487">
        <v>22.524000000000001</v>
      </c>
      <c r="L1487">
        <v>100</v>
      </c>
      <c r="M1487" t="s">
        <v>14</v>
      </c>
      <c r="N1487">
        <v>2000</v>
      </c>
      <c r="O1487" t="s">
        <v>58</v>
      </c>
      <c r="P1487">
        <v>1</v>
      </c>
      <c r="Q1487" s="1">
        <v>0</v>
      </c>
      <c r="R1487" s="1">
        <v>0</v>
      </c>
      <c r="S1487" s="1">
        <v>0</v>
      </c>
      <c r="T1487" s="1">
        <v>0</v>
      </c>
    </row>
    <row r="1488" spans="1:20" x14ac:dyDescent="0.35">
      <c r="A1488" t="s">
        <v>1508</v>
      </c>
      <c r="B1488" t="s">
        <v>10</v>
      </c>
      <c r="C1488" t="s">
        <v>56</v>
      </c>
      <c r="D1488" t="s">
        <v>3619</v>
      </c>
      <c r="E1488" t="s">
        <v>3618</v>
      </c>
      <c r="F1488">
        <v>44687</v>
      </c>
      <c r="G1488">
        <v>44687</v>
      </c>
      <c r="H1488" t="s">
        <v>16</v>
      </c>
      <c r="I1488" t="s">
        <v>12</v>
      </c>
      <c r="J1488" t="s">
        <v>57</v>
      </c>
      <c r="K1488">
        <v>22.376999999999999</v>
      </c>
      <c r="L1488">
        <v>100</v>
      </c>
      <c r="M1488" t="s">
        <v>14</v>
      </c>
      <c r="N1488">
        <v>2000</v>
      </c>
      <c r="O1488" t="s">
        <v>58</v>
      </c>
      <c r="P1488">
        <v>1</v>
      </c>
      <c r="Q1488" s="1">
        <v>0</v>
      </c>
      <c r="R1488" s="1">
        <v>0</v>
      </c>
      <c r="S1488" s="1">
        <v>0</v>
      </c>
      <c r="T1488" s="1">
        <v>0</v>
      </c>
    </row>
    <row r="1489" spans="1:20" x14ac:dyDescent="0.35">
      <c r="A1489" t="s">
        <v>1509</v>
      </c>
      <c r="B1489" t="s">
        <v>10</v>
      </c>
      <c r="C1489" t="s">
        <v>56</v>
      </c>
      <c r="D1489" t="s">
        <v>3620</v>
      </c>
      <c r="E1489" t="s">
        <v>3613</v>
      </c>
      <c r="F1489">
        <v>44691</v>
      </c>
      <c r="G1489">
        <v>44691</v>
      </c>
      <c r="H1489" t="s">
        <v>16</v>
      </c>
      <c r="I1489" t="s">
        <v>12</v>
      </c>
      <c r="J1489" t="s">
        <v>57</v>
      </c>
      <c r="K1489">
        <v>24.928000000000001</v>
      </c>
      <c r="L1489">
        <v>100</v>
      </c>
      <c r="M1489" t="s">
        <v>14</v>
      </c>
      <c r="N1489">
        <v>80</v>
      </c>
      <c r="O1489" t="s">
        <v>14</v>
      </c>
      <c r="P1489">
        <v>1</v>
      </c>
      <c r="Q1489" s="1">
        <v>0</v>
      </c>
      <c r="R1489" s="1">
        <v>0</v>
      </c>
      <c r="S1489" s="1">
        <v>0</v>
      </c>
      <c r="T1489" s="1">
        <v>0</v>
      </c>
    </row>
    <row r="1490" spans="1:20" x14ac:dyDescent="0.35">
      <c r="A1490" t="s">
        <v>1510</v>
      </c>
      <c r="B1490" t="s">
        <v>10</v>
      </c>
      <c r="C1490" t="s">
        <v>56</v>
      </c>
      <c r="D1490" t="s">
        <v>3619</v>
      </c>
      <c r="E1490" t="s">
        <v>3614</v>
      </c>
      <c r="F1490">
        <v>44691</v>
      </c>
      <c r="G1490">
        <v>44691</v>
      </c>
      <c r="H1490" t="s">
        <v>16</v>
      </c>
      <c r="I1490" t="s">
        <v>12</v>
      </c>
      <c r="J1490" t="s">
        <v>57</v>
      </c>
      <c r="K1490">
        <v>24.971</v>
      </c>
      <c r="L1490">
        <v>100</v>
      </c>
      <c r="M1490" t="s">
        <v>14</v>
      </c>
      <c r="N1490">
        <v>80</v>
      </c>
      <c r="O1490" t="s">
        <v>14</v>
      </c>
      <c r="P1490">
        <v>1</v>
      </c>
      <c r="Q1490" s="1">
        <v>0</v>
      </c>
      <c r="R1490" s="1">
        <v>0</v>
      </c>
      <c r="S1490" s="1">
        <v>0</v>
      </c>
      <c r="T1490" s="1">
        <v>0</v>
      </c>
    </row>
    <row r="1491" spans="1:20" x14ac:dyDescent="0.35">
      <c r="A1491" t="s">
        <v>1511</v>
      </c>
      <c r="B1491" t="s">
        <v>10</v>
      </c>
      <c r="C1491" t="s">
        <v>56</v>
      </c>
      <c r="D1491" t="s">
        <v>3616</v>
      </c>
      <c r="E1491" t="s">
        <v>3618</v>
      </c>
      <c r="F1491">
        <v>44691</v>
      </c>
      <c r="G1491">
        <v>44691</v>
      </c>
      <c r="H1491" t="s">
        <v>16</v>
      </c>
      <c r="I1491" t="s">
        <v>12</v>
      </c>
      <c r="J1491" t="s">
        <v>57</v>
      </c>
      <c r="K1491">
        <v>25.052</v>
      </c>
      <c r="L1491">
        <v>100</v>
      </c>
      <c r="M1491" t="s">
        <v>14</v>
      </c>
      <c r="N1491">
        <v>80</v>
      </c>
      <c r="O1491" t="s">
        <v>14</v>
      </c>
      <c r="P1491">
        <v>1</v>
      </c>
      <c r="Q1491" s="1">
        <v>0</v>
      </c>
      <c r="R1491" s="1">
        <v>0</v>
      </c>
      <c r="S1491" s="1">
        <v>0</v>
      </c>
      <c r="T1491" s="1">
        <v>0</v>
      </c>
    </row>
    <row r="1492" spans="1:20" x14ac:dyDescent="0.35">
      <c r="A1492" t="s">
        <v>1512</v>
      </c>
      <c r="B1492" t="s">
        <v>10</v>
      </c>
      <c r="C1492" t="s">
        <v>56</v>
      </c>
      <c r="D1492" t="s">
        <v>3619</v>
      </c>
      <c r="E1492" t="s">
        <v>3614</v>
      </c>
      <c r="F1492">
        <v>44691</v>
      </c>
      <c r="G1492">
        <v>44691</v>
      </c>
      <c r="H1492" t="s">
        <v>16</v>
      </c>
      <c r="I1492" t="s">
        <v>12</v>
      </c>
      <c r="J1492" t="s">
        <v>57</v>
      </c>
      <c r="K1492">
        <v>24.849</v>
      </c>
      <c r="L1492">
        <v>100</v>
      </c>
      <c r="M1492" t="s">
        <v>14</v>
      </c>
      <c r="N1492">
        <v>80</v>
      </c>
      <c r="O1492" t="s">
        <v>14</v>
      </c>
      <c r="P1492">
        <v>1</v>
      </c>
      <c r="Q1492" s="1">
        <v>0</v>
      </c>
      <c r="R1492" s="1">
        <v>0</v>
      </c>
      <c r="S1492" s="1">
        <v>0</v>
      </c>
      <c r="T1492" s="1">
        <v>0</v>
      </c>
    </row>
    <row r="1493" spans="1:20" x14ac:dyDescent="0.35">
      <c r="A1493" t="s">
        <v>1513</v>
      </c>
      <c r="B1493" t="s">
        <v>10</v>
      </c>
      <c r="C1493" t="s">
        <v>56</v>
      </c>
      <c r="D1493" t="s">
        <v>3615</v>
      </c>
      <c r="E1493" t="s">
        <v>3617</v>
      </c>
      <c r="F1493">
        <v>44691</v>
      </c>
      <c r="G1493">
        <v>44691</v>
      </c>
      <c r="H1493" t="s">
        <v>16</v>
      </c>
      <c r="I1493" t="s">
        <v>12</v>
      </c>
      <c r="J1493" t="s">
        <v>57</v>
      </c>
      <c r="K1493">
        <v>24.96</v>
      </c>
      <c r="L1493">
        <v>100</v>
      </c>
      <c r="M1493" t="s">
        <v>14</v>
      </c>
      <c r="N1493">
        <v>80</v>
      </c>
      <c r="O1493" t="s">
        <v>14</v>
      </c>
      <c r="P1493">
        <v>1</v>
      </c>
      <c r="Q1493" s="1">
        <v>0</v>
      </c>
      <c r="R1493" s="1">
        <v>0</v>
      </c>
      <c r="S1493" s="1">
        <v>0</v>
      </c>
      <c r="T1493" s="1">
        <v>0</v>
      </c>
    </row>
    <row r="1494" spans="1:20" x14ac:dyDescent="0.35">
      <c r="A1494" t="s">
        <v>1514</v>
      </c>
      <c r="B1494" t="s">
        <v>10</v>
      </c>
      <c r="C1494" t="s">
        <v>56</v>
      </c>
      <c r="D1494" t="s">
        <v>3616</v>
      </c>
      <c r="E1494" t="s">
        <v>3614</v>
      </c>
      <c r="F1494">
        <v>44691</v>
      </c>
      <c r="G1494">
        <v>44691</v>
      </c>
      <c r="H1494" t="s">
        <v>16</v>
      </c>
      <c r="I1494" t="s">
        <v>12</v>
      </c>
      <c r="J1494" t="s">
        <v>57</v>
      </c>
      <c r="K1494">
        <v>24.949000000000002</v>
      </c>
      <c r="L1494">
        <v>100</v>
      </c>
      <c r="M1494" t="s">
        <v>14</v>
      </c>
      <c r="N1494">
        <v>80</v>
      </c>
      <c r="O1494" t="s">
        <v>14</v>
      </c>
      <c r="P1494">
        <v>1</v>
      </c>
      <c r="Q1494" s="1">
        <v>0</v>
      </c>
      <c r="R1494" s="1">
        <v>0</v>
      </c>
      <c r="S1494" s="1">
        <v>0</v>
      </c>
      <c r="T1494" s="1">
        <v>0</v>
      </c>
    </row>
    <row r="1495" spans="1:20" x14ac:dyDescent="0.35">
      <c r="A1495" t="s">
        <v>1515</v>
      </c>
      <c r="B1495" t="s">
        <v>10</v>
      </c>
      <c r="C1495" t="s">
        <v>56</v>
      </c>
      <c r="D1495" t="s">
        <v>3616</v>
      </c>
      <c r="E1495" t="s">
        <v>3617</v>
      </c>
      <c r="F1495">
        <v>44691</v>
      </c>
      <c r="G1495">
        <v>44691</v>
      </c>
      <c r="H1495" t="s">
        <v>16</v>
      </c>
      <c r="I1495" t="s">
        <v>12</v>
      </c>
      <c r="J1495" t="s">
        <v>57</v>
      </c>
      <c r="K1495">
        <v>24.925999999999998</v>
      </c>
      <c r="L1495">
        <v>100</v>
      </c>
      <c r="M1495" t="s">
        <v>14</v>
      </c>
      <c r="N1495">
        <v>80</v>
      </c>
      <c r="O1495" t="s">
        <v>14</v>
      </c>
      <c r="P1495">
        <v>1</v>
      </c>
      <c r="Q1495" s="1">
        <v>0</v>
      </c>
      <c r="R1495" s="1">
        <v>0</v>
      </c>
      <c r="S1495" s="1">
        <v>0</v>
      </c>
      <c r="T1495" s="1">
        <v>0</v>
      </c>
    </row>
    <row r="1496" spans="1:20" x14ac:dyDescent="0.35">
      <c r="A1496" t="s">
        <v>1516</v>
      </c>
      <c r="B1496" t="s">
        <v>10</v>
      </c>
      <c r="C1496" t="s">
        <v>56</v>
      </c>
      <c r="D1496" t="s">
        <v>3619</v>
      </c>
      <c r="E1496" t="s">
        <v>3614</v>
      </c>
      <c r="F1496">
        <v>44691</v>
      </c>
      <c r="G1496">
        <v>44691</v>
      </c>
      <c r="H1496" t="s">
        <v>16</v>
      </c>
      <c r="I1496" t="s">
        <v>12</v>
      </c>
      <c r="J1496" t="s">
        <v>57</v>
      </c>
      <c r="K1496">
        <v>24.986000000000001</v>
      </c>
      <c r="L1496">
        <v>100</v>
      </c>
      <c r="M1496" t="s">
        <v>14</v>
      </c>
      <c r="N1496">
        <v>80</v>
      </c>
      <c r="O1496" t="s">
        <v>14</v>
      </c>
      <c r="P1496">
        <v>1</v>
      </c>
      <c r="Q1496" s="1">
        <v>0</v>
      </c>
      <c r="R1496" s="1">
        <v>0</v>
      </c>
      <c r="S1496" s="1">
        <v>0</v>
      </c>
      <c r="T1496" s="1">
        <v>0</v>
      </c>
    </row>
    <row r="1497" spans="1:20" x14ac:dyDescent="0.35">
      <c r="A1497" t="s">
        <v>1517</v>
      </c>
      <c r="B1497" t="s">
        <v>10</v>
      </c>
      <c r="C1497" t="s">
        <v>56</v>
      </c>
      <c r="D1497" t="s">
        <v>3620</v>
      </c>
      <c r="E1497" t="s">
        <v>3617</v>
      </c>
      <c r="F1497">
        <v>44691</v>
      </c>
      <c r="G1497">
        <v>44691</v>
      </c>
      <c r="H1497" t="s">
        <v>16</v>
      </c>
      <c r="I1497" t="s">
        <v>12</v>
      </c>
      <c r="J1497" t="s">
        <v>57</v>
      </c>
      <c r="K1497">
        <v>25.024000000000001</v>
      </c>
      <c r="L1497">
        <v>100</v>
      </c>
      <c r="M1497" t="s">
        <v>14</v>
      </c>
      <c r="N1497">
        <v>80</v>
      </c>
      <c r="O1497" t="s">
        <v>14</v>
      </c>
      <c r="P1497">
        <v>1</v>
      </c>
      <c r="Q1497" s="1">
        <v>0</v>
      </c>
      <c r="R1497" s="1">
        <v>0</v>
      </c>
      <c r="S1497" s="1">
        <v>0</v>
      </c>
      <c r="T1497" s="1">
        <v>0</v>
      </c>
    </row>
    <row r="1498" spans="1:20" x14ac:dyDescent="0.35">
      <c r="A1498" t="s">
        <v>1518</v>
      </c>
      <c r="B1498" t="s">
        <v>10</v>
      </c>
      <c r="C1498" t="s">
        <v>56</v>
      </c>
      <c r="D1498" t="s">
        <v>3619</v>
      </c>
      <c r="E1498" t="s">
        <v>3617</v>
      </c>
      <c r="F1498">
        <v>44691</v>
      </c>
      <c r="G1498">
        <v>44691</v>
      </c>
      <c r="H1498" t="s">
        <v>16</v>
      </c>
      <c r="I1498" t="s">
        <v>12</v>
      </c>
      <c r="J1498" t="s">
        <v>57</v>
      </c>
      <c r="K1498">
        <v>24.253</v>
      </c>
      <c r="L1498">
        <v>100</v>
      </c>
      <c r="M1498" t="s">
        <v>14</v>
      </c>
      <c r="N1498">
        <v>80</v>
      </c>
      <c r="O1498" t="s">
        <v>14</v>
      </c>
      <c r="P1498">
        <v>1</v>
      </c>
      <c r="Q1498" s="1">
        <v>0</v>
      </c>
      <c r="R1498" s="1">
        <v>0</v>
      </c>
      <c r="S1498" s="1">
        <v>0</v>
      </c>
      <c r="T1498" s="1">
        <v>0</v>
      </c>
    </row>
    <row r="1499" spans="1:20" x14ac:dyDescent="0.35">
      <c r="A1499" t="s">
        <v>1519</v>
      </c>
      <c r="B1499" t="s">
        <v>10</v>
      </c>
      <c r="C1499" t="s">
        <v>56</v>
      </c>
      <c r="D1499" t="s">
        <v>3619</v>
      </c>
      <c r="E1499" t="s">
        <v>3612</v>
      </c>
      <c r="F1499">
        <v>44691</v>
      </c>
      <c r="G1499">
        <v>44691</v>
      </c>
      <c r="H1499" t="s">
        <v>16</v>
      </c>
      <c r="I1499" t="s">
        <v>12</v>
      </c>
      <c r="J1499" t="s">
        <v>57</v>
      </c>
      <c r="K1499">
        <v>24.992999999999999</v>
      </c>
      <c r="L1499">
        <v>100</v>
      </c>
      <c r="M1499" t="s">
        <v>14</v>
      </c>
      <c r="N1499">
        <v>80</v>
      </c>
      <c r="O1499" t="s">
        <v>14</v>
      </c>
      <c r="P1499">
        <v>1</v>
      </c>
      <c r="Q1499" s="1">
        <v>0</v>
      </c>
      <c r="R1499" s="1">
        <v>0</v>
      </c>
      <c r="S1499" s="1">
        <v>0</v>
      </c>
      <c r="T1499" s="1">
        <v>0</v>
      </c>
    </row>
    <row r="1500" spans="1:20" x14ac:dyDescent="0.35">
      <c r="A1500" t="s">
        <v>1520</v>
      </c>
      <c r="B1500" t="s">
        <v>10</v>
      </c>
      <c r="C1500" t="s">
        <v>56</v>
      </c>
      <c r="D1500" t="s">
        <v>3611</v>
      </c>
      <c r="E1500" t="s">
        <v>3612</v>
      </c>
      <c r="F1500">
        <v>44691</v>
      </c>
      <c r="G1500">
        <v>44691</v>
      </c>
      <c r="H1500" t="s">
        <v>16</v>
      </c>
      <c r="J1500" t="s">
        <v>57</v>
      </c>
      <c r="K1500">
        <v>24.928000000000001</v>
      </c>
      <c r="L1500">
        <v>100</v>
      </c>
      <c r="M1500" t="s">
        <v>14</v>
      </c>
      <c r="N1500">
        <v>80</v>
      </c>
      <c r="O1500" t="s">
        <v>14</v>
      </c>
      <c r="P1500">
        <v>1</v>
      </c>
      <c r="Q1500" s="1">
        <v>0</v>
      </c>
      <c r="R1500" s="1">
        <v>0</v>
      </c>
      <c r="S1500" s="1">
        <v>0</v>
      </c>
      <c r="T1500" s="1">
        <v>0</v>
      </c>
    </row>
    <row r="1501" spans="1:20" x14ac:dyDescent="0.35">
      <c r="A1501" t="s">
        <v>1521</v>
      </c>
      <c r="B1501" t="s">
        <v>10</v>
      </c>
      <c r="C1501" t="s">
        <v>56</v>
      </c>
      <c r="D1501" t="s">
        <v>3620</v>
      </c>
      <c r="E1501" t="s">
        <v>3613</v>
      </c>
      <c r="F1501">
        <v>44691</v>
      </c>
      <c r="G1501">
        <v>44691</v>
      </c>
      <c r="H1501" t="s">
        <v>16</v>
      </c>
      <c r="J1501" t="s">
        <v>57</v>
      </c>
      <c r="K1501">
        <v>24.971</v>
      </c>
      <c r="L1501">
        <v>100</v>
      </c>
      <c r="M1501" t="s">
        <v>14</v>
      </c>
      <c r="N1501">
        <v>80</v>
      </c>
      <c r="O1501" t="s">
        <v>14</v>
      </c>
      <c r="P1501">
        <v>1</v>
      </c>
      <c r="Q1501" s="1">
        <v>0</v>
      </c>
      <c r="R1501" s="1">
        <v>0</v>
      </c>
      <c r="S1501" s="1">
        <v>0</v>
      </c>
      <c r="T1501" s="1">
        <v>0</v>
      </c>
    </row>
    <row r="1502" spans="1:20" x14ac:dyDescent="0.35">
      <c r="A1502" t="s">
        <v>1522</v>
      </c>
      <c r="B1502" t="s">
        <v>10</v>
      </c>
      <c r="C1502" t="s">
        <v>56</v>
      </c>
      <c r="D1502" t="s">
        <v>3615</v>
      </c>
      <c r="E1502" t="s">
        <v>3614</v>
      </c>
      <c r="F1502">
        <v>44691</v>
      </c>
      <c r="G1502">
        <v>44691</v>
      </c>
      <c r="H1502" t="s">
        <v>16</v>
      </c>
      <c r="J1502" t="s">
        <v>57</v>
      </c>
      <c r="K1502">
        <v>25.052</v>
      </c>
      <c r="L1502">
        <v>100</v>
      </c>
      <c r="M1502" t="s">
        <v>14</v>
      </c>
      <c r="N1502">
        <v>80</v>
      </c>
      <c r="O1502" t="s">
        <v>14</v>
      </c>
      <c r="P1502">
        <v>1</v>
      </c>
      <c r="Q1502" s="1">
        <v>0</v>
      </c>
      <c r="R1502" s="1">
        <v>0</v>
      </c>
      <c r="S1502" s="1">
        <v>0</v>
      </c>
      <c r="T1502" s="1">
        <v>0</v>
      </c>
    </row>
    <row r="1503" spans="1:20" x14ac:dyDescent="0.35">
      <c r="A1503" t="s">
        <v>1523</v>
      </c>
      <c r="B1503" t="s">
        <v>10</v>
      </c>
      <c r="C1503" t="s">
        <v>56</v>
      </c>
      <c r="D1503" t="s">
        <v>3611</v>
      </c>
      <c r="E1503" t="s">
        <v>3614</v>
      </c>
      <c r="F1503">
        <v>44691</v>
      </c>
      <c r="G1503">
        <v>44691</v>
      </c>
      <c r="H1503" t="s">
        <v>16</v>
      </c>
      <c r="J1503" t="s">
        <v>57</v>
      </c>
      <c r="K1503">
        <v>24.849</v>
      </c>
      <c r="L1503">
        <v>100</v>
      </c>
      <c r="M1503" t="s">
        <v>14</v>
      </c>
      <c r="N1503">
        <v>80</v>
      </c>
      <c r="O1503" t="s">
        <v>14</v>
      </c>
      <c r="P1503">
        <v>1</v>
      </c>
      <c r="Q1503" s="1">
        <v>0</v>
      </c>
      <c r="R1503" s="1">
        <v>0</v>
      </c>
      <c r="S1503" s="1">
        <v>0</v>
      </c>
      <c r="T1503" s="1">
        <v>0</v>
      </c>
    </row>
    <row r="1504" spans="1:20" x14ac:dyDescent="0.35">
      <c r="A1504" t="s">
        <v>1524</v>
      </c>
      <c r="B1504" t="s">
        <v>10</v>
      </c>
      <c r="C1504" t="s">
        <v>56</v>
      </c>
      <c r="D1504" t="s">
        <v>3620</v>
      </c>
      <c r="E1504" t="s">
        <v>3613</v>
      </c>
      <c r="F1504">
        <v>44691</v>
      </c>
      <c r="G1504">
        <v>44691</v>
      </c>
      <c r="H1504" t="s">
        <v>16</v>
      </c>
      <c r="J1504" t="s">
        <v>57</v>
      </c>
      <c r="K1504">
        <v>24.96</v>
      </c>
      <c r="L1504">
        <v>100</v>
      </c>
      <c r="M1504" t="s">
        <v>14</v>
      </c>
      <c r="N1504">
        <v>80</v>
      </c>
      <c r="O1504" t="s">
        <v>14</v>
      </c>
      <c r="P1504">
        <v>1</v>
      </c>
      <c r="Q1504" s="1">
        <v>0</v>
      </c>
      <c r="R1504" s="1">
        <v>0</v>
      </c>
      <c r="S1504" s="1">
        <v>0</v>
      </c>
      <c r="T1504" s="1">
        <v>0</v>
      </c>
    </row>
    <row r="1505" spans="1:20" x14ac:dyDescent="0.35">
      <c r="A1505" t="s">
        <v>1525</v>
      </c>
      <c r="B1505" t="s">
        <v>10</v>
      </c>
      <c r="C1505" t="s">
        <v>56</v>
      </c>
      <c r="D1505" t="s">
        <v>3619</v>
      </c>
      <c r="E1505" t="s">
        <v>3612</v>
      </c>
      <c r="F1505">
        <v>44691</v>
      </c>
      <c r="G1505">
        <v>44691</v>
      </c>
      <c r="H1505" t="s">
        <v>16</v>
      </c>
      <c r="J1505" t="s">
        <v>57</v>
      </c>
      <c r="K1505">
        <v>24.949000000000002</v>
      </c>
      <c r="L1505">
        <v>100</v>
      </c>
      <c r="M1505" t="s">
        <v>14</v>
      </c>
      <c r="N1505">
        <v>80</v>
      </c>
      <c r="O1505" t="s">
        <v>14</v>
      </c>
      <c r="P1505">
        <v>1</v>
      </c>
      <c r="Q1505" s="1">
        <v>0</v>
      </c>
      <c r="R1505" s="1">
        <v>0</v>
      </c>
      <c r="S1505" s="1">
        <v>0</v>
      </c>
      <c r="T1505" s="1">
        <v>0</v>
      </c>
    </row>
    <row r="1506" spans="1:20" x14ac:dyDescent="0.35">
      <c r="A1506" t="s">
        <v>1526</v>
      </c>
      <c r="B1506" t="s">
        <v>10</v>
      </c>
      <c r="C1506" t="s">
        <v>56</v>
      </c>
      <c r="D1506" t="s">
        <v>3611</v>
      </c>
      <c r="E1506" t="s">
        <v>3612</v>
      </c>
      <c r="F1506">
        <v>44691</v>
      </c>
      <c r="G1506">
        <v>44691</v>
      </c>
      <c r="H1506" t="s">
        <v>16</v>
      </c>
      <c r="J1506" t="s">
        <v>57</v>
      </c>
      <c r="K1506">
        <v>24.925999999999998</v>
      </c>
      <c r="L1506">
        <v>100</v>
      </c>
      <c r="M1506" t="s">
        <v>14</v>
      </c>
      <c r="N1506">
        <v>80</v>
      </c>
      <c r="O1506" t="s">
        <v>14</v>
      </c>
      <c r="P1506">
        <v>1</v>
      </c>
      <c r="Q1506" s="1">
        <v>0</v>
      </c>
      <c r="R1506" s="1">
        <v>0</v>
      </c>
      <c r="S1506" s="1">
        <v>0</v>
      </c>
      <c r="T1506" s="1">
        <v>0</v>
      </c>
    </row>
    <row r="1507" spans="1:20" x14ac:dyDescent="0.35">
      <c r="A1507" t="s">
        <v>1527</v>
      </c>
      <c r="B1507" t="s">
        <v>10</v>
      </c>
      <c r="C1507" t="s">
        <v>56</v>
      </c>
      <c r="D1507" t="s">
        <v>3611</v>
      </c>
      <c r="E1507" t="s">
        <v>3613</v>
      </c>
      <c r="F1507">
        <v>44691</v>
      </c>
      <c r="G1507">
        <v>44691</v>
      </c>
      <c r="H1507" t="s">
        <v>16</v>
      </c>
      <c r="J1507" t="s">
        <v>57</v>
      </c>
      <c r="K1507">
        <v>24.986000000000001</v>
      </c>
      <c r="L1507">
        <v>100</v>
      </c>
      <c r="M1507" t="s">
        <v>14</v>
      </c>
      <c r="N1507">
        <v>80</v>
      </c>
      <c r="O1507" t="s">
        <v>14</v>
      </c>
      <c r="P1507">
        <v>1</v>
      </c>
      <c r="Q1507" s="1">
        <v>0</v>
      </c>
      <c r="R1507" s="1">
        <v>0</v>
      </c>
      <c r="S1507" s="1">
        <v>0</v>
      </c>
      <c r="T1507" s="1">
        <v>0</v>
      </c>
    </row>
    <row r="1508" spans="1:20" x14ac:dyDescent="0.35">
      <c r="A1508" t="s">
        <v>1528</v>
      </c>
      <c r="B1508" t="s">
        <v>10</v>
      </c>
      <c r="C1508" t="s">
        <v>56</v>
      </c>
      <c r="D1508" t="s">
        <v>3611</v>
      </c>
      <c r="E1508" t="s">
        <v>3617</v>
      </c>
      <c r="F1508">
        <v>44691</v>
      </c>
      <c r="G1508">
        <v>44691</v>
      </c>
      <c r="H1508" t="s">
        <v>16</v>
      </c>
      <c r="J1508" t="s">
        <v>57</v>
      </c>
      <c r="K1508">
        <v>25.024000000000001</v>
      </c>
      <c r="L1508">
        <v>100</v>
      </c>
      <c r="M1508" t="s">
        <v>14</v>
      </c>
      <c r="N1508">
        <v>80</v>
      </c>
      <c r="O1508" t="s">
        <v>14</v>
      </c>
      <c r="P1508">
        <v>1</v>
      </c>
      <c r="Q1508" s="1">
        <v>0</v>
      </c>
      <c r="R1508" s="1">
        <v>0</v>
      </c>
      <c r="S1508" s="1">
        <v>0</v>
      </c>
      <c r="T1508" s="1">
        <v>0</v>
      </c>
    </row>
    <row r="1509" spans="1:20" x14ac:dyDescent="0.35">
      <c r="A1509" t="s">
        <v>1529</v>
      </c>
      <c r="B1509" t="s">
        <v>10</v>
      </c>
      <c r="C1509" t="s">
        <v>56</v>
      </c>
      <c r="D1509" t="s">
        <v>3611</v>
      </c>
      <c r="E1509" t="s">
        <v>3618</v>
      </c>
      <c r="F1509">
        <v>44691</v>
      </c>
      <c r="G1509">
        <v>44691</v>
      </c>
      <c r="H1509" t="s">
        <v>16</v>
      </c>
      <c r="J1509" t="s">
        <v>57</v>
      </c>
      <c r="K1509">
        <v>24.253</v>
      </c>
      <c r="L1509">
        <v>100</v>
      </c>
      <c r="M1509" t="s">
        <v>14</v>
      </c>
      <c r="N1509">
        <v>80</v>
      </c>
      <c r="O1509" t="s">
        <v>14</v>
      </c>
      <c r="P1509">
        <v>1</v>
      </c>
      <c r="Q1509" s="1">
        <v>0</v>
      </c>
      <c r="R1509" s="1">
        <v>0</v>
      </c>
      <c r="S1509" s="1">
        <v>0</v>
      </c>
      <c r="T1509" s="1">
        <v>0</v>
      </c>
    </row>
    <row r="1510" spans="1:20" x14ac:dyDescent="0.35">
      <c r="A1510" t="s">
        <v>1530</v>
      </c>
      <c r="B1510" t="s">
        <v>10</v>
      </c>
      <c r="C1510" t="s">
        <v>56</v>
      </c>
      <c r="D1510" t="s">
        <v>3620</v>
      </c>
      <c r="E1510" t="s">
        <v>3613</v>
      </c>
      <c r="F1510">
        <v>44691</v>
      </c>
      <c r="G1510">
        <v>44691</v>
      </c>
      <c r="H1510" t="s">
        <v>16</v>
      </c>
      <c r="J1510" t="s">
        <v>57</v>
      </c>
      <c r="K1510">
        <v>24.992999999999999</v>
      </c>
      <c r="L1510">
        <v>100</v>
      </c>
      <c r="M1510" t="s">
        <v>14</v>
      </c>
      <c r="N1510">
        <v>80</v>
      </c>
      <c r="O1510" t="s">
        <v>14</v>
      </c>
      <c r="P1510">
        <v>1</v>
      </c>
      <c r="Q1510" s="1">
        <v>0</v>
      </c>
      <c r="R1510" s="1">
        <v>0</v>
      </c>
      <c r="S1510" s="1">
        <v>0</v>
      </c>
      <c r="T1510" s="1">
        <v>0</v>
      </c>
    </row>
    <row r="1511" spans="1:20" x14ac:dyDescent="0.35">
      <c r="A1511" t="s">
        <v>1531</v>
      </c>
      <c r="B1511" t="s">
        <v>10</v>
      </c>
      <c r="C1511" t="s">
        <v>56</v>
      </c>
      <c r="D1511" t="s">
        <v>3620</v>
      </c>
      <c r="E1511" t="s">
        <v>3614</v>
      </c>
      <c r="F1511">
        <v>44680</v>
      </c>
      <c r="G1511">
        <v>44764</v>
      </c>
      <c r="H1511" t="s">
        <v>16</v>
      </c>
      <c r="I1511" t="s">
        <v>12</v>
      </c>
      <c r="J1511" t="s">
        <v>13</v>
      </c>
      <c r="K1511">
        <v>28.338000000000001</v>
      </c>
      <c r="L1511">
        <v>600</v>
      </c>
      <c r="M1511" t="s">
        <v>14</v>
      </c>
      <c r="N1511">
        <v>300</v>
      </c>
      <c r="O1511" t="s">
        <v>14</v>
      </c>
      <c r="P1511">
        <v>1</v>
      </c>
      <c r="Q1511" s="1">
        <v>12.6</v>
      </c>
      <c r="R1511" s="1">
        <v>8.4</v>
      </c>
      <c r="S1511" s="1">
        <v>10.5</v>
      </c>
      <c r="T1511" s="1">
        <v>8.4</v>
      </c>
    </row>
    <row r="1512" spans="1:20" x14ac:dyDescent="0.35">
      <c r="A1512" t="s">
        <v>1532</v>
      </c>
      <c r="B1512" t="s">
        <v>10</v>
      </c>
      <c r="C1512" t="s">
        <v>56</v>
      </c>
      <c r="D1512" t="s">
        <v>3611</v>
      </c>
      <c r="E1512" t="s">
        <v>3612</v>
      </c>
      <c r="F1512">
        <v>44680</v>
      </c>
      <c r="G1512">
        <v>44698</v>
      </c>
      <c r="H1512" t="s">
        <v>16</v>
      </c>
      <c r="I1512" t="s">
        <v>12</v>
      </c>
      <c r="J1512" t="s">
        <v>13</v>
      </c>
      <c r="K1512">
        <v>28.638999999999999</v>
      </c>
      <c r="L1512">
        <v>600</v>
      </c>
      <c r="M1512" t="s">
        <v>14</v>
      </c>
      <c r="N1512">
        <v>300</v>
      </c>
      <c r="O1512" t="s">
        <v>14</v>
      </c>
      <c r="P1512">
        <v>1</v>
      </c>
      <c r="Q1512" s="1">
        <v>2.6999999999999997</v>
      </c>
      <c r="R1512" s="1">
        <v>1.8</v>
      </c>
      <c r="S1512" s="1">
        <v>2.25</v>
      </c>
      <c r="T1512" s="1">
        <v>1.8</v>
      </c>
    </row>
    <row r="1513" spans="1:20" x14ac:dyDescent="0.35">
      <c r="A1513" t="s">
        <v>1533</v>
      </c>
      <c r="B1513" t="s">
        <v>10</v>
      </c>
      <c r="C1513" t="s">
        <v>56</v>
      </c>
      <c r="D1513" t="s">
        <v>3620</v>
      </c>
      <c r="E1513" t="s">
        <v>3618</v>
      </c>
      <c r="F1513">
        <v>44685</v>
      </c>
      <c r="G1513">
        <v>44748</v>
      </c>
      <c r="H1513" t="s">
        <v>16</v>
      </c>
      <c r="I1513" t="s">
        <v>12</v>
      </c>
      <c r="J1513" t="s">
        <v>13</v>
      </c>
      <c r="K1513">
        <v>28.594999999999999</v>
      </c>
      <c r="L1513">
        <v>600</v>
      </c>
      <c r="M1513" t="s">
        <v>14</v>
      </c>
      <c r="N1513">
        <v>300</v>
      </c>
      <c r="O1513" t="s">
        <v>14</v>
      </c>
      <c r="P1513">
        <v>1</v>
      </c>
      <c r="Q1513" s="1">
        <v>9.4499999999999993</v>
      </c>
      <c r="R1513" s="1">
        <v>6.3000000000000007</v>
      </c>
      <c r="S1513" s="1">
        <v>7.875</v>
      </c>
      <c r="T1513" s="1">
        <v>6.3000000000000007</v>
      </c>
    </row>
    <row r="1514" spans="1:20" x14ac:dyDescent="0.35">
      <c r="A1514" t="s">
        <v>1534</v>
      </c>
      <c r="B1514" t="s">
        <v>10</v>
      </c>
      <c r="C1514" t="s">
        <v>56</v>
      </c>
      <c r="D1514" t="s">
        <v>3611</v>
      </c>
      <c r="E1514" t="s">
        <v>3617</v>
      </c>
      <c r="F1514">
        <v>44685</v>
      </c>
      <c r="G1514">
        <v>44748</v>
      </c>
      <c r="H1514" t="s">
        <v>16</v>
      </c>
      <c r="I1514" t="s">
        <v>12</v>
      </c>
      <c r="J1514" t="s">
        <v>13</v>
      </c>
      <c r="K1514">
        <v>28.792999999999999</v>
      </c>
      <c r="L1514">
        <v>600</v>
      </c>
      <c r="M1514" t="s">
        <v>14</v>
      </c>
      <c r="N1514">
        <v>300</v>
      </c>
      <c r="O1514" t="s">
        <v>14</v>
      </c>
      <c r="P1514">
        <v>1</v>
      </c>
      <c r="Q1514" s="1">
        <v>9.4499999999999993</v>
      </c>
      <c r="R1514" s="1">
        <v>6.3000000000000007</v>
      </c>
      <c r="S1514" s="1">
        <v>7.875</v>
      </c>
      <c r="T1514" s="1">
        <v>6.3000000000000007</v>
      </c>
    </row>
    <row r="1515" spans="1:20" x14ac:dyDescent="0.35">
      <c r="A1515" t="s">
        <v>1535</v>
      </c>
      <c r="B1515" t="s">
        <v>10</v>
      </c>
      <c r="C1515" t="s">
        <v>56</v>
      </c>
      <c r="D1515" t="s">
        <v>3620</v>
      </c>
      <c r="E1515" t="s">
        <v>3613</v>
      </c>
      <c r="F1515">
        <v>44686</v>
      </c>
      <c r="G1515">
        <v>44748</v>
      </c>
      <c r="H1515" t="s">
        <v>16</v>
      </c>
      <c r="I1515" t="s">
        <v>12</v>
      </c>
      <c r="J1515" t="s">
        <v>13</v>
      </c>
      <c r="K1515">
        <v>28.494</v>
      </c>
      <c r="L1515">
        <v>600</v>
      </c>
      <c r="M1515" t="s">
        <v>14</v>
      </c>
      <c r="N1515">
        <v>300</v>
      </c>
      <c r="O1515" t="s">
        <v>14</v>
      </c>
      <c r="P1515">
        <v>1</v>
      </c>
      <c r="Q1515" s="1">
        <v>9.2999999999999989</v>
      </c>
      <c r="R1515" s="1">
        <v>6.2</v>
      </c>
      <c r="S1515" s="1">
        <v>7.75</v>
      </c>
      <c r="T1515" s="1">
        <v>6.2</v>
      </c>
    </row>
    <row r="1516" spans="1:20" x14ac:dyDescent="0.35">
      <c r="A1516" t="s">
        <v>1536</v>
      </c>
      <c r="B1516" t="s">
        <v>10</v>
      </c>
      <c r="C1516" t="s">
        <v>56</v>
      </c>
      <c r="D1516" t="s">
        <v>3611</v>
      </c>
      <c r="E1516" t="s">
        <v>3618</v>
      </c>
      <c r="F1516">
        <v>44686</v>
      </c>
      <c r="G1516">
        <v>44748</v>
      </c>
      <c r="H1516" t="s">
        <v>16</v>
      </c>
      <c r="I1516" t="s">
        <v>12</v>
      </c>
      <c r="J1516" t="s">
        <v>13</v>
      </c>
      <c r="K1516">
        <v>28.652000000000001</v>
      </c>
      <c r="L1516">
        <v>600</v>
      </c>
      <c r="M1516" t="s">
        <v>14</v>
      </c>
      <c r="N1516">
        <v>300</v>
      </c>
      <c r="O1516" t="s">
        <v>14</v>
      </c>
      <c r="P1516">
        <v>1</v>
      </c>
      <c r="Q1516" s="1">
        <v>9.2999999999999989</v>
      </c>
      <c r="R1516" s="1">
        <v>6.2</v>
      </c>
      <c r="S1516" s="1">
        <v>7.75</v>
      </c>
      <c r="T1516" s="1">
        <v>6.2</v>
      </c>
    </row>
    <row r="1517" spans="1:20" x14ac:dyDescent="0.35">
      <c r="A1517" t="s">
        <v>1537</v>
      </c>
      <c r="B1517" t="s">
        <v>10</v>
      </c>
      <c r="C1517" t="s">
        <v>56</v>
      </c>
      <c r="D1517" t="s">
        <v>3611</v>
      </c>
      <c r="E1517" t="s">
        <v>3612</v>
      </c>
      <c r="F1517">
        <v>44696</v>
      </c>
      <c r="G1517">
        <v>44749</v>
      </c>
      <c r="H1517" t="s">
        <v>16</v>
      </c>
      <c r="I1517" t="s">
        <v>12</v>
      </c>
      <c r="J1517" t="s">
        <v>13</v>
      </c>
      <c r="K1517">
        <v>28.773</v>
      </c>
      <c r="L1517">
        <v>600</v>
      </c>
      <c r="M1517" t="s">
        <v>14</v>
      </c>
      <c r="N1517">
        <v>300</v>
      </c>
      <c r="O1517" t="s">
        <v>14</v>
      </c>
      <c r="P1517">
        <v>1</v>
      </c>
      <c r="Q1517" s="1">
        <v>7.9499999999999993</v>
      </c>
      <c r="R1517" s="1">
        <v>5.3000000000000007</v>
      </c>
      <c r="S1517" s="1">
        <v>6.625</v>
      </c>
      <c r="T1517" s="1">
        <v>5.3000000000000007</v>
      </c>
    </row>
    <row r="1518" spans="1:20" x14ac:dyDescent="0.35">
      <c r="A1518" t="s">
        <v>1538</v>
      </c>
      <c r="B1518" t="s">
        <v>10</v>
      </c>
      <c r="C1518" t="s">
        <v>56</v>
      </c>
      <c r="D1518" t="s">
        <v>3620</v>
      </c>
      <c r="E1518" t="s">
        <v>3614</v>
      </c>
      <c r="F1518">
        <v>44696</v>
      </c>
      <c r="G1518">
        <v>44749</v>
      </c>
      <c r="H1518" t="s">
        <v>16</v>
      </c>
      <c r="I1518" t="s">
        <v>12</v>
      </c>
      <c r="J1518" t="s">
        <v>13</v>
      </c>
      <c r="K1518">
        <v>28.625</v>
      </c>
      <c r="L1518">
        <v>600</v>
      </c>
      <c r="M1518" t="s">
        <v>14</v>
      </c>
      <c r="N1518">
        <v>300</v>
      </c>
      <c r="O1518" t="s">
        <v>14</v>
      </c>
      <c r="P1518">
        <v>1</v>
      </c>
      <c r="Q1518" s="1">
        <v>7.9499999999999993</v>
      </c>
      <c r="R1518" s="1">
        <v>5.3000000000000007</v>
      </c>
      <c r="S1518" s="1">
        <v>6.625</v>
      </c>
      <c r="T1518" s="1">
        <v>5.3000000000000007</v>
      </c>
    </row>
    <row r="1519" spans="1:20" x14ac:dyDescent="0.35">
      <c r="A1519" t="s">
        <v>1539</v>
      </c>
      <c r="B1519" t="s">
        <v>10</v>
      </c>
      <c r="C1519" t="s">
        <v>56</v>
      </c>
      <c r="D1519" t="s">
        <v>3615</v>
      </c>
      <c r="E1519" t="s">
        <v>3618</v>
      </c>
      <c r="F1519">
        <v>44698</v>
      </c>
      <c r="G1519">
        <v>44749</v>
      </c>
      <c r="H1519" t="s">
        <v>16</v>
      </c>
      <c r="I1519" t="s">
        <v>12</v>
      </c>
      <c r="J1519" t="s">
        <v>13</v>
      </c>
      <c r="K1519">
        <v>28.593</v>
      </c>
      <c r="L1519">
        <v>600</v>
      </c>
      <c r="M1519" t="s">
        <v>14</v>
      </c>
      <c r="N1519">
        <v>300</v>
      </c>
      <c r="O1519" t="s">
        <v>14</v>
      </c>
      <c r="P1519">
        <v>1</v>
      </c>
      <c r="Q1519" s="1">
        <v>7.6499999999999995</v>
      </c>
      <c r="R1519" s="1">
        <v>5.1000000000000005</v>
      </c>
      <c r="S1519" s="1">
        <v>6.375</v>
      </c>
      <c r="T1519" s="1">
        <v>5.1000000000000005</v>
      </c>
    </row>
    <row r="1520" spans="1:20" hidden="1" x14ac:dyDescent="0.35">
      <c r="A1520" t="s">
        <v>1540</v>
      </c>
      <c r="B1520" t="s">
        <v>10</v>
      </c>
      <c r="C1520" t="s">
        <v>68</v>
      </c>
      <c r="D1520" t="s">
        <v>3620</v>
      </c>
      <c r="E1520" t="s">
        <v>3618</v>
      </c>
      <c r="F1520">
        <v>44692</v>
      </c>
      <c r="G1520">
        <v>44722</v>
      </c>
      <c r="H1520" t="s">
        <v>12</v>
      </c>
      <c r="I1520" t="s">
        <v>12</v>
      </c>
      <c r="J1520" t="s">
        <v>13</v>
      </c>
      <c r="K1520">
        <v>30.122699999999998</v>
      </c>
      <c r="L1520">
        <v>600</v>
      </c>
      <c r="M1520" t="s">
        <v>14</v>
      </c>
      <c r="N1520">
        <v>300</v>
      </c>
      <c r="O1520" t="s">
        <v>14</v>
      </c>
      <c r="P1520">
        <v>1</v>
      </c>
      <c r="Q1520" s="1">
        <v>4.5</v>
      </c>
      <c r="R1520" s="1">
        <v>3</v>
      </c>
      <c r="S1520" s="1">
        <v>3.75</v>
      </c>
      <c r="T1520" s="1">
        <v>3</v>
      </c>
    </row>
    <row r="1521" spans="1:20" hidden="1" x14ac:dyDescent="0.35">
      <c r="A1521" t="s">
        <v>1541</v>
      </c>
      <c r="B1521" t="s">
        <v>10</v>
      </c>
      <c r="C1521" t="s">
        <v>68</v>
      </c>
      <c r="D1521" t="s">
        <v>3611</v>
      </c>
      <c r="E1521" t="s">
        <v>3617</v>
      </c>
      <c r="F1521">
        <v>44692</v>
      </c>
      <c r="G1521">
        <v>44722</v>
      </c>
      <c r="H1521" t="s">
        <v>12</v>
      </c>
      <c r="I1521" t="s">
        <v>12</v>
      </c>
      <c r="J1521" t="s">
        <v>13</v>
      </c>
      <c r="K1521">
        <v>28.120899999999999</v>
      </c>
      <c r="L1521">
        <v>600</v>
      </c>
      <c r="M1521" t="s">
        <v>14</v>
      </c>
      <c r="N1521">
        <v>300</v>
      </c>
      <c r="O1521" t="s">
        <v>14</v>
      </c>
      <c r="P1521">
        <v>1</v>
      </c>
      <c r="Q1521" s="1">
        <v>4.5</v>
      </c>
      <c r="R1521" s="1">
        <v>3</v>
      </c>
      <c r="S1521" s="1">
        <v>3.75</v>
      </c>
      <c r="T1521" s="1">
        <v>3</v>
      </c>
    </row>
    <row r="1522" spans="1:20" hidden="1" x14ac:dyDescent="0.35">
      <c r="A1522" t="s">
        <v>1542</v>
      </c>
      <c r="B1522" t="s">
        <v>10</v>
      </c>
      <c r="C1522" t="s">
        <v>68</v>
      </c>
      <c r="D1522" t="s">
        <v>3620</v>
      </c>
      <c r="E1522" t="s">
        <v>3617</v>
      </c>
      <c r="F1522">
        <v>44697</v>
      </c>
      <c r="G1522">
        <v>44723</v>
      </c>
      <c r="I1522" t="s">
        <v>12</v>
      </c>
      <c r="J1522" t="s">
        <v>13</v>
      </c>
      <c r="K1522">
        <v>32.171500000000002</v>
      </c>
      <c r="L1522">
        <v>600</v>
      </c>
      <c r="M1522" t="s">
        <v>14</v>
      </c>
      <c r="N1522">
        <v>300</v>
      </c>
      <c r="O1522" t="s">
        <v>14</v>
      </c>
      <c r="P1522">
        <v>1</v>
      </c>
      <c r="Q1522" s="1">
        <v>3.9</v>
      </c>
      <c r="R1522" s="1">
        <v>2.6</v>
      </c>
      <c r="S1522" s="1">
        <v>3.25</v>
      </c>
      <c r="T1522" s="1">
        <v>2.6</v>
      </c>
    </row>
    <row r="1523" spans="1:20" hidden="1" x14ac:dyDescent="0.35">
      <c r="A1523" t="s">
        <v>1543</v>
      </c>
      <c r="B1523" t="s">
        <v>10</v>
      </c>
      <c r="C1523" t="s">
        <v>68</v>
      </c>
      <c r="D1523" t="s">
        <v>3615</v>
      </c>
      <c r="E1523" t="s">
        <v>3617</v>
      </c>
      <c r="F1523">
        <v>44692</v>
      </c>
      <c r="G1523">
        <v>44726</v>
      </c>
      <c r="I1523" t="s">
        <v>12</v>
      </c>
      <c r="J1523" t="s">
        <v>13</v>
      </c>
      <c r="K1523">
        <v>32.145400000000002</v>
      </c>
      <c r="L1523">
        <v>600</v>
      </c>
      <c r="M1523" t="s">
        <v>14</v>
      </c>
      <c r="N1523">
        <v>300</v>
      </c>
      <c r="O1523" t="s">
        <v>14</v>
      </c>
      <c r="P1523">
        <v>1</v>
      </c>
      <c r="Q1523" s="1">
        <v>5.0999999999999996</v>
      </c>
      <c r="R1523" s="1">
        <v>3.4000000000000004</v>
      </c>
      <c r="S1523" s="1">
        <v>4.25</v>
      </c>
      <c r="T1523" s="1">
        <v>3.4000000000000004</v>
      </c>
    </row>
    <row r="1524" spans="1:20" hidden="1" x14ac:dyDescent="0.35">
      <c r="A1524" t="s">
        <v>1544</v>
      </c>
      <c r="B1524" t="s">
        <v>10</v>
      </c>
      <c r="C1524" t="s">
        <v>68</v>
      </c>
      <c r="D1524" t="s">
        <v>3611</v>
      </c>
      <c r="E1524" t="s">
        <v>3617</v>
      </c>
      <c r="F1524">
        <v>44692</v>
      </c>
      <c r="G1524">
        <v>44721</v>
      </c>
      <c r="H1524" t="s">
        <v>12</v>
      </c>
      <c r="I1524" t="s">
        <v>12</v>
      </c>
      <c r="J1524" t="s">
        <v>13</v>
      </c>
      <c r="K1524">
        <v>30.107900000000001</v>
      </c>
      <c r="L1524">
        <v>600</v>
      </c>
      <c r="M1524" t="s">
        <v>14</v>
      </c>
      <c r="N1524">
        <v>300</v>
      </c>
      <c r="O1524" t="s">
        <v>14</v>
      </c>
      <c r="P1524">
        <v>1</v>
      </c>
      <c r="Q1524" s="1">
        <v>4.3499999999999996</v>
      </c>
      <c r="R1524" s="1">
        <v>2.9000000000000004</v>
      </c>
      <c r="S1524" s="1">
        <v>3.625</v>
      </c>
      <c r="T1524" s="1">
        <v>2.9000000000000004</v>
      </c>
    </row>
    <row r="1525" spans="1:20" hidden="1" x14ac:dyDescent="0.35">
      <c r="A1525" t="s">
        <v>1545</v>
      </c>
      <c r="B1525" t="s">
        <v>10</v>
      </c>
      <c r="C1525" t="s">
        <v>68</v>
      </c>
      <c r="D1525" t="s">
        <v>3611</v>
      </c>
      <c r="E1525" t="s">
        <v>3612</v>
      </c>
      <c r="F1525">
        <v>44692</v>
      </c>
      <c r="G1525">
        <v>44726</v>
      </c>
      <c r="I1525" t="s">
        <v>12</v>
      </c>
      <c r="J1525" t="s">
        <v>13</v>
      </c>
      <c r="K1525">
        <v>32.113500000000002</v>
      </c>
      <c r="L1525">
        <v>600</v>
      </c>
      <c r="M1525" t="s">
        <v>14</v>
      </c>
      <c r="N1525">
        <v>300</v>
      </c>
      <c r="O1525" t="s">
        <v>14</v>
      </c>
      <c r="P1525">
        <v>1</v>
      </c>
      <c r="Q1525" s="1">
        <v>5.0999999999999996</v>
      </c>
      <c r="R1525" s="1">
        <v>3.4000000000000004</v>
      </c>
      <c r="S1525" s="1">
        <v>4.25</v>
      </c>
      <c r="T1525" s="1">
        <v>3.4000000000000004</v>
      </c>
    </row>
    <row r="1526" spans="1:20" hidden="1" x14ac:dyDescent="0.35">
      <c r="A1526" t="s">
        <v>1546</v>
      </c>
      <c r="B1526" t="s">
        <v>10</v>
      </c>
      <c r="C1526" t="s">
        <v>68</v>
      </c>
      <c r="D1526" t="s">
        <v>3611</v>
      </c>
      <c r="E1526" t="s">
        <v>3618</v>
      </c>
      <c r="F1526">
        <v>44692</v>
      </c>
      <c r="G1526">
        <v>44722</v>
      </c>
      <c r="H1526" t="s">
        <v>12</v>
      </c>
      <c r="I1526" t="s">
        <v>16</v>
      </c>
      <c r="J1526" t="s">
        <v>69</v>
      </c>
      <c r="K1526">
        <v>30.122699999999998</v>
      </c>
      <c r="L1526">
        <v>20</v>
      </c>
      <c r="M1526" t="s">
        <v>14</v>
      </c>
      <c r="N1526">
        <v>10</v>
      </c>
      <c r="O1526" t="s">
        <v>14</v>
      </c>
      <c r="P1526">
        <v>1</v>
      </c>
      <c r="Q1526" s="1">
        <v>4.5</v>
      </c>
      <c r="R1526" s="1">
        <v>3</v>
      </c>
      <c r="S1526" s="1">
        <v>3.75</v>
      </c>
      <c r="T1526" s="1">
        <v>3</v>
      </c>
    </row>
    <row r="1527" spans="1:20" hidden="1" x14ac:dyDescent="0.35">
      <c r="A1527" t="s">
        <v>1547</v>
      </c>
      <c r="B1527" t="s">
        <v>10</v>
      </c>
      <c r="C1527" t="s">
        <v>68</v>
      </c>
      <c r="D1527" t="s">
        <v>3620</v>
      </c>
      <c r="E1527" t="s">
        <v>3618</v>
      </c>
      <c r="F1527">
        <v>44692</v>
      </c>
      <c r="G1527">
        <v>44722</v>
      </c>
      <c r="H1527" t="s">
        <v>12</v>
      </c>
      <c r="I1527" t="s">
        <v>12</v>
      </c>
      <c r="J1527" t="s">
        <v>69</v>
      </c>
      <c r="K1527">
        <v>28.120899999999999</v>
      </c>
      <c r="L1527">
        <v>20</v>
      </c>
      <c r="M1527" t="s">
        <v>14</v>
      </c>
      <c r="N1527">
        <v>10</v>
      </c>
      <c r="O1527" t="s">
        <v>14</v>
      </c>
      <c r="P1527">
        <v>1</v>
      </c>
      <c r="Q1527" s="1">
        <v>4.5</v>
      </c>
      <c r="R1527" s="1">
        <v>3</v>
      </c>
      <c r="S1527" s="1">
        <v>3.75</v>
      </c>
      <c r="T1527" s="1">
        <v>3</v>
      </c>
    </row>
    <row r="1528" spans="1:20" hidden="1" x14ac:dyDescent="0.35">
      <c r="A1528" t="s">
        <v>1548</v>
      </c>
      <c r="B1528" t="s">
        <v>10</v>
      </c>
      <c r="C1528" t="s">
        <v>68</v>
      </c>
      <c r="D1528" t="s">
        <v>3616</v>
      </c>
      <c r="E1528" t="s">
        <v>3618</v>
      </c>
      <c r="F1528">
        <v>44697</v>
      </c>
      <c r="G1528">
        <v>44723</v>
      </c>
      <c r="I1528" t="s">
        <v>12</v>
      </c>
      <c r="J1528" t="s">
        <v>69</v>
      </c>
      <c r="K1528">
        <v>32.171500000000002</v>
      </c>
      <c r="L1528">
        <v>20</v>
      </c>
      <c r="M1528" t="s">
        <v>14</v>
      </c>
      <c r="N1528">
        <v>10</v>
      </c>
      <c r="O1528" t="s">
        <v>14</v>
      </c>
      <c r="P1528">
        <v>1</v>
      </c>
      <c r="Q1528" s="1">
        <v>3.9</v>
      </c>
      <c r="R1528" s="1">
        <v>2.6</v>
      </c>
      <c r="S1528" s="1">
        <v>3.25</v>
      </c>
      <c r="T1528" s="1">
        <v>2.6</v>
      </c>
    </row>
    <row r="1529" spans="1:20" hidden="1" x14ac:dyDescent="0.35">
      <c r="A1529" t="s">
        <v>1549</v>
      </c>
      <c r="B1529" t="s">
        <v>10</v>
      </c>
      <c r="C1529" t="s">
        <v>68</v>
      </c>
      <c r="D1529" t="s">
        <v>3620</v>
      </c>
      <c r="E1529" t="s">
        <v>3618</v>
      </c>
      <c r="F1529">
        <v>44692</v>
      </c>
      <c r="G1529">
        <v>44726</v>
      </c>
      <c r="I1529" t="s">
        <v>12</v>
      </c>
      <c r="J1529" t="s">
        <v>69</v>
      </c>
      <c r="K1529">
        <v>32.145400000000002</v>
      </c>
      <c r="L1529">
        <v>20</v>
      </c>
      <c r="M1529" t="s">
        <v>14</v>
      </c>
      <c r="N1529">
        <v>10</v>
      </c>
      <c r="O1529" t="s">
        <v>14</v>
      </c>
      <c r="P1529">
        <v>1</v>
      </c>
      <c r="Q1529" s="1">
        <v>5.0999999999999996</v>
      </c>
      <c r="R1529" s="1">
        <v>3.4000000000000004</v>
      </c>
      <c r="S1529" s="1">
        <v>4.25</v>
      </c>
      <c r="T1529" s="1">
        <v>3.4000000000000004</v>
      </c>
    </row>
    <row r="1530" spans="1:20" hidden="1" x14ac:dyDescent="0.35">
      <c r="A1530" t="s">
        <v>1550</v>
      </c>
      <c r="B1530" t="s">
        <v>10</v>
      </c>
      <c r="C1530" t="s">
        <v>68</v>
      </c>
      <c r="D1530" t="s">
        <v>3616</v>
      </c>
      <c r="E1530" t="s">
        <v>3617</v>
      </c>
      <c r="F1530">
        <v>44692</v>
      </c>
      <c r="G1530">
        <v>44721</v>
      </c>
      <c r="H1530" t="s">
        <v>12</v>
      </c>
      <c r="I1530" t="s">
        <v>12</v>
      </c>
      <c r="J1530" t="s">
        <v>69</v>
      </c>
      <c r="K1530">
        <v>30.107900000000001</v>
      </c>
      <c r="L1530">
        <v>20</v>
      </c>
      <c r="M1530" t="s">
        <v>14</v>
      </c>
      <c r="N1530">
        <v>10</v>
      </c>
      <c r="O1530" t="s">
        <v>14</v>
      </c>
      <c r="P1530">
        <v>1</v>
      </c>
      <c r="Q1530" s="1">
        <v>4.3499999999999996</v>
      </c>
      <c r="R1530" s="1">
        <v>2.9000000000000004</v>
      </c>
      <c r="S1530" s="1">
        <v>3.625</v>
      </c>
      <c r="T1530" s="1">
        <v>2.9000000000000004</v>
      </c>
    </row>
    <row r="1531" spans="1:20" hidden="1" x14ac:dyDescent="0.35">
      <c r="A1531" t="s">
        <v>1551</v>
      </c>
      <c r="B1531" t="s">
        <v>10</v>
      </c>
      <c r="C1531" t="s">
        <v>68</v>
      </c>
      <c r="D1531" t="s">
        <v>3611</v>
      </c>
      <c r="E1531" t="s">
        <v>3618</v>
      </c>
      <c r="F1531">
        <v>44692</v>
      </c>
      <c r="G1531">
        <v>44726</v>
      </c>
      <c r="I1531" t="s">
        <v>16</v>
      </c>
      <c r="J1531" t="s">
        <v>69</v>
      </c>
      <c r="K1531">
        <v>32.113500000000002</v>
      </c>
      <c r="L1531">
        <v>20</v>
      </c>
      <c r="M1531" t="s">
        <v>14</v>
      </c>
      <c r="N1531">
        <v>10</v>
      </c>
      <c r="O1531" t="s">
        <v>14</v>
      </c>
      <c r="P1531">
        <v>1</v>
      </c>
      <c r="Q1531" s="1">
        <v>5.0999999999999996</v>
      </c>
      <c r="R1531" s="1">
        <v>3.4000000000000004</v>
      </c>
      <c r="S1531" s="1">
        <v>4.25</v>
      </c>
      <c r="T1531" s="1">
        <v>3.4000000000000004</v>
      </c>
    </row>
    <row r="1532" spans="1:20" x14ac:dyDescent="0.35">
      <c r="A1532" t="s">
        <v>1552</v>
      </c>
      <c r="B1532" t="s">
        <v>10</v>
      </c>
      <c r="C1532" t="s">
        <v>56</v>
      </c>
      <c r="D1532" t="s">
        <v>3620</v>
      </c>
      <c r="E1532" t="s">
        <v>3613</v>
      </c>
      <c r="F1532">
        <v>44701</v>
      </c>
      <c r="G1532">
        <v>44750</v>
      </c>
      <c r="H1532" t="s">
        <v>16</v>
      </c>
      <c r="I1532" t="s">
        <v>12</v>
      </c>
      <c r="J1532" t="s">
        <v>13</v>
      </c>
      <c r="K1532">
        <v>36.255000000000003</v>
      </c>
      <c r="L1532">
        <v>600</v>
      </c>
      <c r="M1532" t="s">
        <v>14</v>
      </c>
      <c r="N1532">
        <v>300</v>
      </c>
      <c r="O1532" t="s">
        <v>14</v>
      </c>
      <c r="P1532">
        <v>1</v>
      </c>
      <c r="Q1532" s="1">
        <v>7.35</v>
      </c>
      <c r="R1532" s="1">
        <v>4.9000000000000004</v>
      </c>
      <c r="S1532" s="1">
        <v>6.125</v>
      </c>
      <c r="T1532" s="1">
        <v>4.9000000000000004</v>
      </c>
    </row>
    <row r="1533" spans="1:20" x14ac:dyDescent="0.35">
      <c r="A1533" t="s">
        <v>1553</v>
      </c>
      <c r="B1533" t="s">
        <v>10</v>
      </c>
      <c r="C1533" t="s">
        <v>56</v>
      </c>
      <c r="D1533" t="s">
        <v>3611</v>
      </c>
      <c r="E1533" t="s">
        <v>3618</v>
      </c>
      <c r="F1533">
        <v>44700</v>
      </c>
      <c r="G1533">
        <v>44754</v>
      </c>
      <c r="H1533" t="s">
        <v>16</v>
      </c>
      <c r="I1533" t="s">
        <v>12</v>
      </c>
      <c r="J1533" t="s">
        <v>13</v>
      </c>
      <c r="K1533">
        <v>35.598999999999997</v>
      </c>
      <c r="L1533">
        <v>600</v>
      </c>
      <c r="M1533" t="s">
        <v>14</v>
      </c>
      <c r="N1533">
        <v>300</v>
      </c>
      <c r="O1533" t="s">
        <v>14</v>
      </c>
      <c r="P1533">
        <v>1</v>
      </c>
      <c r="Q1533" s="1">
        <v>8.1</v>
      </c>
      <c r="R1533" s="1">
        <v>5.4</v>
      </c>
      <c r="S1533" s="1">
        <v>6.75</v>
      </c>
      <c r="T1533" s="1">
        <v>5.4</v>
      </c>
    </row>
    <row r="1534" spans="1:20" x14ac:dyDescent="0.35">
      <c r="A1534" t="s">
        <v>1554</v>
      </c>
      <c r="B1534" t="s">
        <v>10</v>
      </c>
      <c r="C1534" t="s">
        <v>56</v>
      </c>
      <c r="D1534" t="s">
        <v>3619</v>
      </c>
      <c r="E1534" t="s">
        <v>3617</v>
      </c>
      <c r="F1534">
        <v>44701</v>
      </c>
      <c r="G1534">
        <v>44754</v>
      </c>
      <c r="H1534" t="s">
        <v>16</v>
      </c>
      <c r="I1534" t="s">
        <v>12</v>
      </c>
      <c r="J1534" t="s">
        <v>13</v>
      </c>
      <c r="K1534">
        <v>35.595999999999997</v>
      </c>
      <c r="L1534">
        <v>600</v>
      </c>
      <c r="M1534" t="s">
        <v>14</v>
      </c>
      <c r="N1534">
        <v>300</v>
      </c>
      <c r="O1534" t="s">
        <v>14</v>
      </c>
      <c r="P1534">
        <v>1</v>
      </c>
      <c r="Q1534" s="1">
        <v>7.9499999999999993</v>
      </c>
      <c r="R1534" s="1">
        <v>5.3000000000000007</v>
      </c>
      <c r="S1534" s="1">
        <v>6.625</v>
      </c>
      <c r="T1534" s="1">
        <v>5.3000000000000007</v>
      </c>
    </row>
    <row r="1535" spans="1:20" x14ac:dyDescent="0.35">
      <c r="A1535" t="s">
        <v>1555</v>
      </c>
      <c r="B1535" t="s">
        <v>10</v>
      </c>
      <c r="C1535" t="s">
        <v>56</v>
      </c>
      <c r="D1535" t="s">
        <v>3616</v>
      </c>
      <c r="E1535" t="s">
        <v>3617</v>
      </c>
      <c r="F1535">
        <v>44701</v>
      </c>
      <c r="G1535">
        <v>44754</v>
      </c>
      <c r="H1535" t="s">
        <v>16</v>
      </c>
      <c r="I1535" t="s">
        <v>12</v>
      </c>
      <c r="J1535" t="s">
        <v>13</v>
      </c>
      <c r="K1535">
        <v>35.555</v>
      </c>
      <c r="L1535">
        <v>600</v>
      </c>
      <c r="M1535" t="s">
        <v>14</v>
      </c>
      <c r="N1535">
        <v>300</v>
      </c>
      <c r="O1535" t="s">
        <v>14</v>
      </c>
      <c r="P1535">
        <v>1</v>
      </c>
      <c r="Q1535" s="1">
        <v>7.9499999999999993</v>
      </c>
      <c r="R1535" s="1">
        <v>5.3000000000000007</v>
      </c>
      <c r="S1535" s="1">
        <v>6.625</v>
      </c>
      <c r="T1535" s="1">
        <v>5.3000000000000007</v>
      </c>
    </row>
    <row r="1536" spans="1:20" x14ac:dyDescent="0.35">
      <c r="A1536" t="s">
        <v>1556</v>
      </c>
      <c r="B1536" t="s">
        <v>10</v>
      </c>
      <c r="C1536" t="s">
        <v>56</v>
      </c>
      <c r="D1536" t="s">
        <v>3615</v>
      </c>
      <c r="E1536" t="s">
        <v>3612</v>
      </c>
      <c r="F1536">
        <v>44705</v>
      </c>
      <c r="G1536">
        <v>44754</v>
      </c>
      <c r="H1536" t="s">
        <v>16</v>
      </c>
      <c r="I1536" t="s">
        <v>12</v>
      </c>
      <c r="J1536" t="s">
        <v>13</v>
      </c>
      <c r="K1536">
        <v>36.107999999999997</v>
      </c>
      <c r="L1536">
        <v>600</v>
      </c>
      <c r="M1536" t="s">
        <v>14</v>
      </c>
      <c r="N1536">
        <v>300</v>
      </c>
      <c r="O1536" t="s">
        <v>14</v>
      </c>
      <c r="P1536">
        <v>1</v>
      </c>
      <c r="Q1536" s="1">
        <v>7.35</v>
      </c>
      <c r="R1536" s="1">
        <v>4.9000000000000004</v>
      </c>
      <c r="S1536" s="1">
        <v>6.125</v>
      </c>
      <c r="T1536" s="1">
        <v>4.9000000000000004</v>
      </c>
    </row>
    <row r="1537" spans="1:20" x14ac:dyDescent="0.35">
      <c r="A1537" t="s">
        <v>1557</v>
      </c>
      <c r="B1537" t="s">
        <v>10</v>
      </c>
      <c r="C1537" t="s">
        <v>56</v>
      </c>
      <c r="D1537" t="s">
        <v>3620</v>
      </c>
      <c r="E1537" t="s">
        <v>3614</v>
      </c>
      <c r="F1537">
        <v>44705</v>
      </c>
      <c r="G1537">
        <v>44754</v>
      </c>
      <c r="H1537" t="s">
        <v>16</v>
      </c>
      <c r="I1537" t="s">
        <v>12</v>
      </c>
      <c r="J1537" t="s">
        <v>13</v>
      </c>
      <c r="K1537">
        <v>35.82</v>
      </c>
      <c r="L1537">
        <v>600</v>
      </c>
      <c r="M1537" t="s">
        <v>14</v>
      </c>
      <c r="N1537">
        <v>300</v>
      </c>
      <c r="O1537" t="s">
        <v>14</v>
      </c>
      <c r="P1537">
        <v>1</v>
      </c>
      <c r="Q1537" s="1">
        <v>7.35</v>
      </c>
      <c r="R1537" s="1">
        <v>4.9000000000000004</v>
      </c>
      <c r="S1537" s="1">
        <v>6.125</v>
      </c>
      <c r="T1537" s="1">
        <v>4.9000000000000004</v>
      </c>
    </row>
    <row r="1538" spans="1:20" x14ac:dyDescent="0.35">
      <c r="A1538" t="s">
        <v>1558</v>
      </c>
      <c r="B1538" t="s">
        <v>10</v>
      </c>
      <c r="C1538" t="s">
        <v>56</v>
      </c>
      <c r="D1538" t="s">
        <v>3620</v>
      </c>
      <c r="E1538" t="s">
        <v>3613</v>
      </c>
      <c r="F1538">
        <v>44705</v>
      </c>
      <c r="G1538">
        <v>44754</v>
      </c>
      <c r="H1538" t="s">
        <v>16</v>
      </c>
      <c r="I1538" t="s">
        <v>12</v>
      </c>
      <c r="J1538" t="s">
        <v>13</v>
      </c>
      <c r="K1538">
        <v>36.06</v>
      </c>
      <c r="L1538">
        <v>600</v>
      </c>
      <c r="M1538" t="s">
        <v>14</v>
      </c>
      <c r="N1538">
        <v>300</v>
      </c>
      <c r="O1538" t="s">
        <v>14</v>
      </c>
      <c r="P1538">
        <v>1</v>
      </c>
      <c r="Q1538" s="1">
        <v>7.35</v>
      </c>
      <c r="R1538" s="1">
        <v>4.9000000000000004</v>
      </c>
      <c r="S1538" s="1">
        <v>6.125</v>
      </c>
      <c r="T1538" s="1">
        <v>4.9000000000000004</v>
      </c>
    </row>
    <row r="1539" spans="1:20" x14ac:dyDescent="0.35">
      <c r="A1539" t="s">
        <v>1559</v>
      </c>
      <c r="B1539" t="s">
        <v>10</v>
      </c>
      <c r="C1539" t="s">
        <v>56</v>
      </c>
      <c r="D1539" t="s">
        <v>3620</v>
      </c>
      <c r="E1539" t="s">
        <v>3617</v>
      </c>
      <c r="F1539">
        <v>44696</v>
      </c>
      <c r="G1539">
        <v>44750</v>
      </c>
      <c r="H1539" t="s">
        <v>16</v>
      </c>
      <c r="I1539" t="s">
        <v>12</v>
      </c>
      <c r="J1539" t="s">
        <v>13</v>
      </c>
      <c r="K1539">
        <v>28.279</v>
      </c>
      <c r="L1539">
        <v>600</v>
      </c>
      <c r="M1539" t="s">
        <v>14</v>
      </c>
      <c r="N1539">
        <v>300</v>
      </c>
      <c r="O1539" t="s">
        <v>14</v>
      </c>
      <c r="P1539">
        <v>1</v>
      </c>
      <c r="Q1539" s="1">
        <v>8.1</v>
      </c>
      <c r="R1539" s="1">
        <v>5.4</v>
      </c>
      <c r="S1539" s="1">
        <v>6.75</v>
      </c>
      <c r="T1539" s="1">
        <v>5.4</v>
      </c>
    </row>
    <row r="1540" spans="1:20" x14ac:dyDescent="0.35">
      <c r="A1540" t="s">
        <v>1560</v>
      </c>
      <c r="B1540" t="s">
        <v>10</v>
      </c>
      <c r="C1540" t="s">
        <v>56</v>
      </c>
      <c r="D1540" t="s">
        <v>3611</v>
      </c>
      <c r="E1540" t="s">
        <v>3618</v>
      </c>
      <c r="F1540">
        <v>44700</v>
      </c>
      <c r="G1540">
        <v>44754</v>
      </c>
      <c r="H1540" t="s">
        <v>16</v>
      </c>
      <c r="I1540" t="s">
        <v>12</v>
      </c>
      <c r="J1540" t="s">
        <v>13</v>
      </c>
      <c r="K1540">
        <v>27.710999999999999</v>
      </c>
      <c r="L1540">
        <v>600</v>
      </c>
      <c r="M1540" t="s">
        <v>14</v>
      </c>
      <c r="N1540">
        <v>300</v>
      </c>
      <c r="O1540" t="s">
        <v>14</v>
      </c>
      <c r="P1540">
        <v>1</v>
      </c>
      <c r="Q1540" s="1">
        <v>8.1</v>
      </c>
      <c r="R1540" s="1">
        <v>5.4</v>
      </c>
      <c r="S1540" s="1">
        <v>6.75</v>
      </c>
      <c r="T1540" s="1">
        <v>5.4</v>
      </c>
    </row>
    <row r="1541" spans="1:20" x14ac:dyDescent="0.35">
      <c r="A1541" t="s">
        <v>1561</v>
      </c>
      <c r="B1541" t="s">
        <v>10</v>
      </c>
      <c r="C1541" t="s">
        <v>56</v>
      </c>
      <c r="D1541" t="s">
        <v>3615</v>
      </c>
      <c r="E1541" t="s">
        <v>3614</v>
      </c>
      <c r="F1541">
        <v>44700</v>
      </c>
      <c r="G1541">
        <v>44748</v>
      </c>
      <c r="H1541" t="s">
        <v>16</v>
      </c>
      <c r="I1541" t="s">
        <v>12</v>
      </c>
      <c r="J1541" t="s">
        <v>13</v>
      </c>
      <c r="K1541">
        <v>35.860999999999997</v>
      </c>
      <c r="L1541">
        <v>600</v>
      </c>
      <c r="M1541" t="s">
        <v>14</v>
      </c>
      <c r="N1541">
        <v>300</v>
      </c>
      <c r="O1541" t="s">
        <v>14</v>
      </c>
      <c r="P1541">
        <v>1</v>
      </c>
      <c r="Q1541" s="1">
        <v>7.1999999999999993</v>
      </c>
      <c r="R1541" s="1">
        <v>4.8000000000000007</v>
      </c>
      <c r="S1541" s="1">
        <v>6</v>
      </c>
      <c r="T1541" s="1">
        <v>4.8000000000000007</v>
      </c>
    </row>
    <row r="1542" spans="1:20" x14ac:dyDescent="0.35">
      <c r="A1542" t="s">
        <v>1562</v>
      </c>
      <c r="B1542" t="s">
        <v>10</v>
      </c>
      <c r="C1542" t="s">
        <v>56</v>
      </c>
      <c r="D1542" t="s">
        <v>3611</v>
      </c>
      <c r="E1542" t="s">
        <v>3617</v>
      </c>
      <c r="F1542">
        <v>44698</v>
      </c>
      <c r="G1542">
        <v>44754</v>
      </c>
      <c r="H1542" t="s">
        <v>16</v>
      </c>
      <c r="I1542" t="s">
        <v>12</v>
      </c>
      <c r="J1542" t="s">
        <v>13</v>
      </c>
      <c r="K1542">
        <v>36.084000000000003</v>
      </c>
      <c r="L1542">
        <v>600</v>
      </c>
      <c r="M1542" t="s">
        <v>14</v>
      </c>
      <c r="N1542">
        <v>300</v>
      </c>
      <c r="O1542" t="s">
        <v>14</v>
      </c>
      <c r="P1542">
        <v>1</v>
      </c>
      <c r="Q1542" s="1">
        <v>8.4</v>
      </c>
      <c r="R1542" s="1">
        <v>5.6000000000000005</v>
      </c>
      <c r="S1542" s="1">
        <v>7</v>
      </c>
      <c r="T1542" s="1">
        <v>5.6000000000000005</v>
      </c>
    </row>
    <row r="1543" spans="1:20" x14ac:dyDescent="0.35">
      <c r="A1543" t="s">
        <v>1563</v>
      </c>
      <c r="B1543" t="s">
        <v>10</v>
      </c>
      <c r="C1543" t="s">
        <v>56</v>
      </c>
      <c r="D1543" t="s">
        <v>3611</v>
      </c>
      <c r="E1543" t="s">
        <v>3614</v>
      </c>
      <c r="F1543">
        <v>44696</v>
      </c>
      <c r="G1543">
        <v>44750</v>
      </c>
      <c r="H1543" t="s">
        <v>16</v>
      </c>
      <c r="I1543" t="s">
        <v>12</v>
      </c>
      <c r="J1543" t="s">
        <v>13</v>
      </c>
      <c r="K1543">
        <v>27.811</v>
      </c>
      <c r="L1543">
        <v>600</v>
      </c>
      <c r="M1543" t="s">
        <v>14</v>
      </c>
      <c r="N1543">
        <v>300</v>
      </c>
      <c r="O1543" t="s">
        <v>14</v>
      </c>
      <c r="P1543">
        <v>1</v>
      </c>
      <c r="Q1543" s="1">
        <v>8.1</v>
      </c>
      <c r="R1543" s="1">
        <v>5.4</v>
      </c>
      <c r="S1543" s="1">
        <v>6.75</v>
      </c>
      <c r="T1543" s="1">
        <v>5.4</v>
      </c>
    </row>
    <row r="1544" spans="1:20" x14ac:dyDescent="0.35">
      <c r="A1544" t="s">
        <v>1564</v>
      </c>
      <c r="B1544" t="s">
        <v>10</v>
      </c>
      <c r="C1544" t="s">
        <v>56</v>
      </c>
      <c r="D1544" t="s">
        <v>3616</v>
      </c>
      <c r="E1544" t="s">
        <v>3614</v>
      </c>
      <c r="F1544">
        <v>44698</v>
      </c>
      <c r="G1544">
        <v>44754</v>
      </c>
      <c r="H1544" t="s">
        <v>16</v>
      </c>
      <c r="I1544" t="s">
        <v>12</v>
      </c>
      <c r="J1544" t="s">
        <v>13</v>
      </c>
      <c r="K1544">
        <v>27.335000000000001</v>
      </c>
      <c r="L1544">
        <v>600</v>
      </c>
      <c r="M1544" t="s">
        <v>14</v>
      </c>
      <c r="N1544">
        <v>300</v>
      </c>
      <c r="O1544" t="s">
        <v>14</v>
      </c>
      <c r="P1544">
        <v>1</v>
      </c>
      <c r="Q1544" s="1">
        <v>8.4</v>
      </c>
      <c r="R1544" s="1">
        <v>5.6000000000000005</v>
      </c>
      <c r="S1544" s="1">
        <v>7</v>
      </c>
      <c r="T1544" s="1">
        <v>5.6000000000000005</v>
      </c>
    </row>
    <row r="1545" spans="1:20" x14ac:dyDescent="0.35">
      <c r="A1545" t="s">
        <v>1565</v>
      </c>
      <c r="B1545" t="s">
        <v>10</v>
      </c>
      <c r="C1545" t="s">
        <v>56</v>
      </c>
      <c r="D1545" t="s">
        <v>3611</v>
      </c>
      <c r="E1545" t="s">
        <v>3617</v>
      </c>
      <c r="F1545">
        <v>44701</v>
      </c>
      <c r="G1545">
        <v>44754</v>
      </c>
      <c r="H1545" t="s">
        <v>16</v>
      </c>
      <c r="I1545" t="s">
        <v>12</v>
      </c>
      <c r="J1545" t="s">
        <v>13</v>
      </c>
      <c r="K1545">
        <v>28.082999999999998</v>
      </c>
      <c r="L1545">
        <v>600</v>
      </c>
      <c r="M1545" t="s">
        <v>14</v>
      </c>
      <c r="N1545">
        <v>300</v>
      </c>
      <c r="O1545" t="s">
        <v>14</v>
      </c>
      <c r="P1545">
        <v>1</v>
      </c>
      <c r="Q1545" s="1">
        <v>7.9499999999999993</v>
      </c>
      <c r="R1545" s="1">
        <v>5.3000000000000007</v>
      </c>
      <c r="S1545" s="1">
        <v>6.625</v>
      </c>
      <c r="T1545" s="1">
        <v>5.3000000000000007</v>
      </c>
    </row>
    <row r="1546" spans="1:20" x14ac:dyDescent="0.35">
      <c r="A1546" t="s">
        <v>1566</v>
      </c>
      <c r="B1546" t="s">
        <v>10</v>
      </c>
      <c r="C1546" t="s">
        <v>56</v>
      </c>
      <c r="D1546" t="s">
        <v>3616</v>
      </c>
      <c r="E1546" t="s">
        <v>3613</v>
      </c>
      <c r="F1546">
        <v>44700</v>
      </c>
      <c r="G1546">
        <v>44754</v>
      </c>
      <c r="H1546" t="s">
        <v>16</v>
      </c>
      <c r="I1546" t="s">
        <v>12</v>
      </c>
      <c r="J1546" t="s">
        <v>13</v>
      </c>
      <c r="K1546">
        <v>28.109000000000002</v>
      </c>
      <c r="L1546">
        <v>600</v>
      </c>
      <c r="M1546" t="s">
        <v>14</v>
      </c>
      <c r="N1546">
        <v>300</v>
      </c>
      <c r="O1546" t="s">
        <v>14</v>
      </c>
      <c r="P1546">
        <v>1</v>
      </c>
      <c r="Q1546" s="1">
        <v>8.1</v>
      </c>
      <c r="R1546" s="1">
        <v>5.4</v>
      </c>
      <c r="S1546" s="1">
        <v>6.75</v>
      </c>
      <c r="T1546" s="1">
        <v>5.4</v>
      </c>
    </row>
    <row r="1547" spans="1:20" x14ac:dyDescent="0.35">
      <c r="A1547" t="s">
        <v>1567</v>
      </c>
      <c r="B1547" t="s">
        <v>10</v>
      </c>
      <c r="C1547" t="s">
        <v>56</v>
      </c>
      <c r="D1547" t="s">
        <v>3619</v>
      </c>
      <c r="E1547" t="s">
        <v>3612</v>
      </c>
      <c r="F1547">
        <v>44701</v>
      </c>
      <c r="G1547">
        <v>44754</v>
      </c>
      <c r="H1547" t="s">
        <v>16</v>
      </c>
      <c r="I1547" t="s">
        <v>12</v>
      </c>
      <c r="J1547" t="s">
        <v>13</v>
      </c>
      <c r="K1547">
        <v>35.453000000000003</v>
      </c>
      <c r="L1547">
        <v>600</v>
      </c>
      <c r="M1547" t="s">
        <v>14</v>
      </c>
      <c r="N1547">
        <v>300</v>
      </c>
      <c r="O1547" t="s">
        <v>14</v>
      </c>
      <c r="P1547">
        <v>1</v>
      </c>
      <c r="Q1547" s="1">
        <v>7.9499999999999993</v>
      </c>
      <c r="R1547" s="1">
        <v>5.3000000000000007</v>
      </c>
      <c r="S1547" s="1">
        <v>6.625</v>
      </c>
      <c r="T1547" s="1">
        <v>5.3000000000000007</v>
      </c>
    </row>
    <row r="1548" spans="1:20" x14ac:dyDescent="0.35">
      <c r="A1548" t="s">
        <v>1568</v>
      </c>
      <c r="B1548" t="s">
        <v>10</v>
      </c>
      <c r="C1548" t="s">
        <v>56</v>
      </c>
      <c r="D1548" t="s">
        <v>3616</v>
      </c>
      <c r="E1548" t="s">
        <v>3618</v>
      </c>
      <c r="F1548">
        <v>44727</v>
      </c>
      <c r="G1548">
        <v>44748</v>
      </c>
      <c r="H1548" t="s">
        <v>16</v>
      </c>
      <c r="I1548" t="s">
        <v>12</v>
      </c>
      <c r="J1548" t="s">
        <v>13</v>
      </c>
      <c r="K1548">
        <v>35.048999999999999</v>
      </c>
      <c r="L1548">
        <v>600</v>
      </c>
      <c r="M1548" t="s">
        <v>14</v>
      </c>
      <c r="N1548">
        <v>300</v>
      </c>
      <c r="O1548" t="s">
        <v>14</v>
      </c>
      <c r="P1548">
        <v>1</v>
      </c>
      <c r="Q1548" s="1">
        <v>3.15</v>
      </c>
      <c r="R1548" s="1">
        <v>2.1</v>
      </c>
      <c r="S1548" s="1">
        <v>2.625</v>
      </c>
      <c r="T1548" s="1">
        <v>2.1</v>
      </c>
    </row>
    <row r="1549" spans="1:20" x14ac:dyDescent="0.35">
      <c r="A1549" t="s">
        <v>1569</v>
      </c>
      <c r="B1549" t="s">
        <v>10</v>
      </c>
      <c r="C1549" t="s">
        <v>56</v>
      </c>
      <c r="D1549" t="s">
        <v>3620</v>
      </c>
      <c r="E1549" t="s">
        <v>3618</v>
      </c>
      <c r="F1549">
        <v>44727</v>
      </c>
      <c r="G1549">
        <v>44748</v>
      </c>
      <c r="H1549" t="s">
        <v>16</v>
      </c>
      <c r="I1549" t="s">
        <v>12</v>
      </c>
      <c r="J1549" t="s">
        <v>13</v>
      </c>
      <c r="K1549">
        <v>34.747</v>
      </c>
      <c r="L1549">
        <v>600</v>
      </c>
      <c r="M1549" t="s">
        <v>14</v>
      </c>
      <c r="N1549">
        <v>300</v>
      </c>
      <c r="O1549" t="s">
        <v>14</v>
      </c>
      <c r="P1549">
        <v>1</v>
      </c>
      <c r="Q1549" s="1">
        <v>3.15</v>
      </c>
      <c r="R1549" s="1">
        <v>2.1</v>
      </c>
      <c r="S1549" s="1">
        <v>2.625</v>
      </c>
      <c r="T1549" s="1">
        <v>2.1</v>
      </c>
    </row>
    <row r="1550" spans="1:20" x14ac:dyDescent="0.35">
      <c r="A1550" t="s">
        <v>1570</v>
      </c>
      <c r="B1550" t="s">
        <v>10</v>
      </c>
      <c r="C1550" t="s">
        <v>56</v>
      </c>
      <c r="D1550" t="s">
        <v>3615</v>
      </c>
      <c r="E1550" t="s">
        <v>3614</v>
      </c>
      <c r="F1550">
        <v>44736</v>
      </c>
      <c r="G1550">
        <v>44756</v>
      </c>
      <c r="H1550" t="s">
        <v>16</v>
      </c>
      <c r="I1550" t="s">
        <v>12</v>
      </c>
      <c r="J1550" t="s">
        <v>13</v>
      </c>
      <c r="K1550">
        <v>28.079000000000001</v>
      </c>
      <c r="L1550">
        <v>600</v>
      </c>
      <c r="M1550" t="s">
        <v>14</v>
      </c>
      <c r="N1550">
        <v>300</v>
      </c>
      <c r="O1550" t="s">
        <v>14</v>
      </c>
      <c r="P1550">
        <v>1</v>
      </c>
      <c r="Q1550" s="1">
        <v>3</v>
      </c>
      <c r="R1550" s="1">
        <v>2</v>
      </c>
      <c r="S1550" s="1">
        <v>2.5</v>
      </c>
      <c r="T1550" s="1">
        <v>2</v>
      </c>
    </row>
    <row r="1551" spans="1:20" x14ac:dyDescent="0.35">
      <c r="A1551" t="s">
        <v>1571</v>
      </c>
      <c r="B1551" t="s">
        <v>10</v>
      </c>
      <c r="C1551" t="s">
        <v>56</v>
      </c>
      <c r="D1551" t="s">
        <v>3616</v>
      </c>
      <c r="E1551" t="s">
        <v>3617</v>
      </c>
      <c r="F1551">
        <v>44707</v>
      </c>
      <c r="G1551">
        <v>44749</v>
      </c>
      <c r="H1551" t="s">
        <v>16</v>
      </c>
      <c r="I1551" t="s">
        <v>12</v>
      </c>
      <c r="J1551" t="s">
        <v>13</v>
      </c>
      <c r="K1551">
        <v>34.960999999999999</v>
      </c>
      <c r="L1551">
        <v>600</v>
      </c>
      <c r="M1551" t="s">
        <v>14</v>
      </c>
      <c r="N1551">
        <v>300</v>
      </c>
      <c r="O1551" t="s">
        <v>14</v>
      </c>
      <c r="P1551">
        <v>1</v>
      </c>
      <c r="Q1551" s="1">
        <v>6.3</v>
      </c>
      <c r="R1551" s="1">
        <v>4.2</v>
      </c>
      <c r="S1551" s="1">
        <v>5.25</v>
      </c>
      <c r="T1551" s="1">
        <v>4.2</v>
      </c>
    </row>
    <row r="1552" spans="1:20" x14ac:dyDescent="0.35">
      <c r="A1552" t="s">
        <v>1572</v>
      </c>
      <c r="B1552" t="s">
        <v>10</v>
      </c>
      <c r="C1552" t="s">
        <v>56</v>
      </c>
      <c r="D1552" t="s">
        <v>3620</v>
      </c>
      <c r="E1552" t="s">
        <v>3612</v>
      </c>
      <c r="F1552">
        <v>44706</v>
      </c>
      <c r="G1552">
        <v>44749</v>
      </c>
      <c r="H1552" t="s">
        <v>16</v>
      </c>
      <c r="I1552" t="s">
        <v>12</v>
      </c>
      <c r="J1552" t="s">
        <v>13</v>
      </c>
      <c r="K1552">
        <v>35.65</v>
      </c>
      <c r="L1552">
        <v>600</v>
      </c>
      <c r="M1552" t="s">
        <v>14</v>
      </c>
      <c r="N1552">
        <v>300</v>
      </c>
      <c r="O1552" t="s">
        <v>14</v>
      </c>
      <c r="P1552">
        <v>1</v>
      </c>
      <c r="Q1552" s="1">
        <v>6.45</v>
      </c>
      <c r="R1552" s="1">
        <v>4.3</v>
      </c>
      <c r="S1552" s="1">
        <v>5.375</v>
      </c>
      <c r="T1552" s="1">
        <v>4.3</v>
      </c>
    </row>
    <row r="1553" spans="1:20" x14ac:dyDescent="0.35">
      <c r="A1553" t="s">
        <v>1573</v>
      </c>
      <c r="B1553" t="s">
        <v>10</v>
      </c>
      <c r="C1553" t="s">
        <v>56</v>
      </c>
      <c r="D1553" t="s">
        <v>3611</v>
      </c>
      <c r="E1553" t="s">
        <v>3612</v>
      </c>
      <c r="F1553">
        <v>44706</v>
      </c>
      <c r="G1553">
        <v>44749</v>
      </c>
      <c r="H1553" t="s">
        <v>16</v>
      </c>
      <c r="I1553" t="s">
        <v>12</v>
      </c>
      <c r="J1553" t="s">
        <v>13</v>
      </c>
      <c r="K1553">
        <v>35.662999999999997</v>
      </c>
      <c r="L1553">
        <v>600</v>
      </c>
      <c r="M1553" t="s">
        <v>14</v>
      </c>
      <c r="N1553">
        <v>300</v>
      </c>
      <c r="O1553" t="s">
        <v>14</v>
      </c>
      <c r="P1553">
        <v>1</v>
      </c>
      <c r="Q1553" s="1">
        <v>6.45</v>
      </c>
      <c r="R1553" s="1">
        <v>4.3</v>
      </c>
      <c r="S1553" s="1">
        <v>5.375</v>
      </c>
      <c r="T1553" s="1">
        <v>4.3</v>
      </c>
    </row>
    <row r="1554" spans="1:20" x14ac:dyDescent="0.35">
      <c r="A1554" t="s">
        <v>1574</v>
      </c>
      <c r="B1554" t="s">
        <v>10</v>
      </c>
      <c r="C1554" t="s">
        <v>56</v>
      </c>
      <c r="D1554" t="s">
        <v>3616</v>
      </c>
      <c r="E1554" t="s">
        <v>3614</v>
      </c>
      <c r="F1554">
        <v>44706</v>
      </c>
      <c r="G1554">
        <v>44749</v>
      </c>
      <c r="H1554" t="s">
        <v>16</v>
      </c>
      <c r="I1554" t="s">
        <v>12</v>
      </c>
      <c r="J1554" t="s">
        <v>13</v>
      </c>
      <c r="K1554">
        <v>35.628</v>
      </c>
      <c r="L1554">
        <v>600</v>
      </c>
      <c r="M1554" t="s">
        <v>14</v>
      </c>
      <c r="N1554">
        <v>300</v>
      </c>
      <c r="O1554" t="s">
        <v>14</v>
      </c>
      <c r="P1554">
        <v>1</v>
      </c>
      <c r="Q1554" s="1">
        <v>6.45</v>
      </c>
      <c r="R1554" s="1">
        <v>4.3</v>
      </c>
      <c r="S1554" s="1">
        <v>5.375</v>
      </c>
      <c r="T1554" s="1">
        <v>4.3</v>
      </c>
    </row>
    <row r="1555" spans="1:20" x14ac:dyDescent="0.35">
      <c r="A1555" t="s">
        <v>1575</v>
      </c>
      <c r="B1555" t="s">
        <v>10</v>
      </c>
      <c r="C1555" t="s">
        <v>56</v>
      </c>
      <c r="D1555" t="s">
        <v>3611</v>
      </c>
      <c r="E1555" t="s">
        <v>3614</v>
      </c>
      <c r="F1555">
        <v>44708</v>
      </c>
      <c r="G1555">
        <v>44749</v>
      </c>
      <c r="H1555" t="s">
        <v>16</v>
      </c>
      <c r="I1555" t="s">
        <v>12</v>
      </c>
      <c r="J1555" t="s">
        <v>13</v>
      </c>
      <c r="K1555">
        <v>35.414999999999999</v>
      </c>
      <c r="L1555">
        <v>600</v>
      </c>
      <c r="M1555" t="s">
        <v>14</v>
      </c>
      <c r="N1555">
        <v>300</v>
      </c>
      <c r="O1555" t="s">
        <v>14</v>
      </c>
      <c r="P1555">
        <v>1</v>
      </c>
      <c r="Q1555" s="1">
        <v>6.1499999999999995</v>
      </c>
      <c r="R1555" s="1">
        <v>4.1000000000000005</v>
      </c>
      <c r="S1555" s="1">
        <v>5.125</v>
      </c>
      <c r="T1555" s="1">
        <v>4.1000000000000005</v>
      </c>
    </row>
    <row r="1556" spans="1:20" x14ac:dyDescent="0.35">
      <c r="A1556" t="s">
        <v>1576</v>
      </c>
      <c r="B1556" t="s">
        <v>10</v>
      </c>
      <c r="C1556" t="s">
        <v>56</v>
      </c>
      <c r="D1556" t="s">
        <v>3615</v>
      </c>
      <c r="E1556" t="s">
        <v>3618</v>
      </c>
      <c r="F1556">
        <v>44708</v>
      </c>
      <c r="G1556">
        <v>44748</v>
      </c>
      <c r="H1556" t="s">
        <v>16</v>
      </c>
      <c r="I1556" t="s">
        <v>12</v>
      </c>
      <c r="J1556" t="s">
        <v>13</v>
      </c>
      <c r="K1556">
        <v>34.984999999999999</v>
      </c>
      <c r="L1556">
        <v>600</v>
      </c>
      <c r="M1556" t="s">
        <v>14</v>
      </c>
      <c r="N1556">
        <v>300</v>
      </c>
      <c r="O1556" t="s">
        <v>14</v>
      </c>
      <c r="P1556">
        <v>1</v>
      </c>
      <c r="Q1556" s="1">
        <v>6</v>
      </c>
      <c r="R1556" s="1">
        <v>4</v>
      </c>
      <c r="S1556" s="1">
        <v>5</v>
      </c>
      <c r="T1556" s="1">
        <v>4</v>
      </c>
    </row>
    <row r="1557" spans="1:20" hidden="1" x14ac:dyDescent="0.35">
      <c r="A1557" t="s">
        <v>1577</v>
      </c>
      <c r="B1557" t="s">
        <v>10</v>
      </c>
      <c r="C1557" t="s">
        <v>68</v>
      </c>
      <c r="D1557" t="s">
        <v>3616</v>
      </c>
      <c r="E1557" t="s">
        <v>3614</v>
      </c>
      <c r="F1557">
        <v>44697</v>
      </c>
      <c r="G1557">
        <v>44723</v>
      </c>
      <c r="H1557" t="s">
        <v>12</v>
      </c>
      <c r="J1557" t="s">
        <v>69</v>
      </c>
      <c r="K1557">
        <v>32.851999999999997</v>
      </c>
      <c r="L1557">
        <v>20</v>
      </c>
      <c r="M1557" t="s">
        <v>14</v>
      </c>
      <c r="N1557">
        <v>10</v>
      </c>
      <c r="O1557" t="s">
        <v>14</v>
      </c>
      <c r="P1557">
        <v>1</v>
      </c>
      <c r="Q1557" s="1">
        <v>3.9</v>
      </c>
      <c r="R1557" s="1">
        <v>2.6</v>
      </c>
      <c r="S1557" s="1">
        <v>3.25</v>
      </c>
      <c r="T1557" s="1">
        <v>2.6</v>
      </c>
    </row>
    <row r="1558" spans="1:20" hidden="1" x14ac:dyDescent="0.35">
      <c r="A1558" t="s">
        <v>1578</v>
      </c>
      <c r="B1558" t="s">
        <v>10</v>
      </c>
      <c r="C1558" t="s">
        <v>68</v>
      </c>
      <c r="D1558" t="s">
        <v>3615</v>
      </c>
      <c r="E1558" t="s">
        <v>3613</v>
      </c>
      <c r="F1558">
        <v>44698</v>
      </c>
      <c r="G1558">
        <v>44728</v>
      </c>
      <c r="H1558" t="s">
        <v>12</v>
      </c>
      <c r="I1558" t="s">
        <v>16</v>
      </c>
      <c r="J1558" t="s">
        <v>69</v>
      </c>
      <c r="K1558">
        <v>33.508000000000003</v>
      </c>
      <c r="L1558">
        <v>20</v>
      </c>
      <c r="M1558" t="s">
        <v>14</v>
      </c>
      <c r="N1558">
        <v>10</v>
      </c>
      <c r="O1558" t="s">
        <v>14</v>
      </c>
      <c r="P1558">
        <v>1</v>
      </c>
      <c r="Q1558" s="1">
        <v>4.5</v>
      </c>
      <c r="R1558" s="1">
        <v>3</v>
      </c>
      <c r="S1558" s="1">
        <v>3.75</v>
      </c>
      <c r="T1558" s="1">
        <v>3</v>
      </c>
    </row>
    <row r="1559" spans="1:20" hidden="1" x14ac:dyDescent="0.35">
      <c r="A1559" t="s">
        <v>1579</v>
      </c>
      <c r="B1559" t="s">
        <v>10</v>
      </c>
      <c r="C1559" t="s">
        <v>68</v>
      </c>
      <c r="D1559" t="s">
        <v>3611</v>
      </c>
      <c r="E1559" t="s">
        <v>3618</v>
      </c>
      <c r="F1559">
        <v>44697</v>
      </c>
      <c r="G1559">
        <v>44722</v>
      </c>
      <c r="H1559" t="s">
        <v>12</v>
      </c>
      <c r="I1559" t="s">
        <v>16</v>
      </c>
      <c r="J1559" t="s">
        <v>69</v>
      </c>
      <c r="K1559">
        <v>32.277000000000001</v>
      </c>
      <c r="L1559">
        <v>20</v>
      </c>
      <c r="M1559" t="s">
        <v>14</v>
      </c>
      <c r="N1559">
        <v>10</v>
      </c>
      <c r="O1559" t="s">
        <v>14</v>
      </c>
      <c r="P1559">
        <v>1</v>
      </c>
      <c r="Q1559" s="1">
        <v>3.75</v>
      </c>
      <c r="R1559" s="1">
        <v>2.5</v>
      </c>
      <c r="S1559" s="1">
        <v>3.125</v>
      </c>
      <c r="T1559" s="1">
        <v>2.5</v>
      </c>
    </row>
    <row r="1560" spans="1:20" hidden="1" x14ac:dyDescent="0.35">
      <c r="A1560" t="s">
        <v>1580</v>
      </c>
      <c r="B1560" t="s">
        <v>10</v>
      </c>
      <c r="C1560" t="s">
        <v>68</v>
      </c>
      <c r="D1560" t="s">
        <v>3619</v>
      </c>
      <c r="E1560" t="s">
        <v>3612</v>
      </c>
      <c r="F1560">
        <v>44712</v>
      </c>
      <c r="G1560">
        <v>44735</v>
      </c>
      <c r="H1560" t="s">
        <v>12</v>
      </c>
      <c r="J1560" t="s">
        <v>69</v>
      </c>
      <c r="K1560">
        <v>27.827999999999999</v>
      </c>
      <c r="L1560">
        <v>20</v>
      </c>
      <c r="M1560" t="s">
        <v>14</v>
      </c>
      <c r="N1560">
        <v>10</v>
      </c>
      <c r="O1560" t="s">
        <v>14</v>
      </c>
      <c r="P1560">
        <v>1</v>
      </c>
      <c r="Q1560" s="1">
        <v>3.4499999999999997</v>
      </c>
      <c r="R1560" s="1">
        <v>2.3000000000000003</v>
      </c>
      <c r="S1560" s="1">
        <v>2.875</v>
      </c>
      <c r="T1560" s="1">
        <v>2.3000000000000003</v>
      </c>
    </row>
    <row r="1561" spans="1:20" hidden="1" x14ac:dyDescent="0.35">
      <c r="A1561" t="s">
        <v>1581</v>
      </c>
      <c r="B1561" t="s">
        <v>10</v>
      </c>
      <c r="C1561" t="s">
        <v>68</v>
      </c>
      <c r="D1561" t="s">
        <v>3615</v>
      </c>
      <c r="E1561" t="s">
        <v>3614</v>
      </c>
      <c r="F1561">
        <v>44713</v>
      </c>
      <c r="G1561">
        <v>44742</v>
      </c>
      <c r="H1561" t="s">
        <v>12</v>
      </c>
      <c r="J1561" t="s">
        <v>69</v>
      </c>
      <c r="K1561">
        <v>28.709</v>
      </c>
      <c r="L1561">
        <v>20</v>
      </c>
      <c r="M1561" t="s">
        <v>14</v>
      </c>
      <c r="N1561">
        <v>10</v>
      </c>
      <c r="O1561" t="s">
        <v>14</v>
      </c>
      <c r="P1561">
        <v>1</v>
      </c>
      <c r="Q1561" s="1">
        <v>4.3499999999999996</v>
      </c>
      <c r="R1561" s="1">
        <v>2.9000000000000004</v>
      </c>
      <c r="S1561" s="1">
        <v>3.625</v>
      </c>
      <c r="T1561" s="1">
        <v>2.9000000000000004</v>
      </c>
    </row>
    <row r="1562" spans="1:20" hidden="1" x14ac:dyDescent="0.35">
      <c r="A1562" t="s">
        <v>1582</v>
      </c>
      <c r="B1562" t="s">
        <v>10</v>
      </c>
      <c r="C1562" t="s">
        <v>68</v>
      </c>
      <c r="D1562" t="s">
        <v>3616</v>
      </c>
      <c r="E1562" t="s">
        <v>3613</v>
      </c>
      <c r="F1562">
        <v>44701</v>
      </c>
      <c r="G1562">
        <v>44721</v>
      </c>
      <c r="H1562" t="s">
        <v>12</v>
      </c>
      <c r="J1562" t="s">
        <v>69</v>
      </c>
      <c r="K1562">
        <v>32.003</v>
      </c>
      <c r="L1562">
        <v>20</v>
      </c>
      <c r="M1562" t="s">
        <v>14</v>
      </c>
      <c r="N1562">
        <v>10</v>
      </c>
      <c r="O1562" t="s">
        <v>14</v>
      </c>
      <c r="P1562">
        <v>1</v>
      </c>
      <c r="Q1562" s="1">
        <v>3</v>
      </c>
      <c r="R1562" s="1">
        <v>2</v>
      </c>
      <c r="S1562" s="1">
        <v>2.5</v>
      </c>
      <c r="T1562" s="1">
        <v>2</v>
      </c>
    </row>
    <row r="1563" spans="1:20" hidden="1" x14ac:dyDescent="0.35">
      <c r="A1563" t="s">
        <v>1583</v>
      </c>
      <c r="B1563" t="s">
        <v>10</v>
      </c>
      <c r="C1563" t="s">
        <v>68</v>
      </c>
      <c r="D1563" t="s">
        <v>3616</v>
      </c>
      <c r="E1563" t="s">
        <v>3617</v>
      </c>
      <c r="F1563">
        <v>44708</v>
      </c>
      <c r="G1563">
        <v>44734</v>
      </c>
      <c r="H1563" t="s">
        <v>12</v>
      </c>
      <c r="J1563" t="s">
        <v>69</v>
      </c>
      <c r="K1563">
        <v>33.116999999999997</v>
      </c>
      <c r="L1563">
        <v>20</v>
      </c>
      <c r="M1563" t="s">
        <v>14</v>
      </c>
      <c r="N1563">
        <v>10</v>
      </c>
      <c r="O1563" t="s">
        <v>14</v>
      </c>
      <c r="P1563">
        <v>1</v>
      </c>
      <c r="Q1563" s="1">
        <v>3.9</v>
      </c>
      <c r="R1563" s="1">
        <v>2.6</v>
      </c>
      <c r="S1563" s="1">
        <v>3.25</v>
      </c>
      <c r="T1563" s="1">
        <v>2.6</v>
      </c>
    </row>
    <row r="1564" spans="1:20" hidden="1" x14ac:dyDescent="0.35">
      <c r="A1564" t="s">
        <v>1584</v>
      </c>
      <c r="B1564" t="s">
        <v>10</v>
      </c>
      <c r="C1564" t="s">
        <v>68</v>
      </c>
      <c r="D1564" t="s">
        <v>3611</v>
      </c>
      <c r="E1564" t="s">
        <v>3612</v>
      </c>
      <c r="F1564">
        <v>44705</v>
      </c>
      <c r="G1564">
        <v>44734</v>
      </c>
      <c r="H1564" t="s">
        <v>12</v>
      </c>
      <c r="J1564" t="s">
        <v>69</v>
      </c>
      <c r="K1564">
        <v>34.143000000000001</v>
      </c>
      <c r="L1564">
        <v>20</v>
      </c>
      <c r="M1564" t="s">
        <v>14</v>
      </c>
      <c r="N1564">
        <v>10</v>
      </c>
      <c r="O1564" t="s">
        <v>14</v>
      </c>
      <c r="P1564">
        <v>1</v>
      </c>
      <c r="Q1564" s="1">
        <v>4.3499999999999996</v>
      </c>
      <c r="R1564" s="1">
        <v>2.9000000000000004</v>
      </c>
      <c r="S1564" s="1">
        <v>3.625</v>
      </c>
      <c r="T1564" s="1">
        <v>2.9000000000000004</v>
      </c>
    </row>
    <row r="1565" spans="1:20" hidden="1" x14ac:dyDescent="0.35">
      <c r="A1565" t="s">
        <v>1585</v>
      </c>
      <c r="B1565" t="s">
        <v>10</v>
      </c>
      <c r="C1565" t="s">
        <v>68</v>
      </c>
      <c r="D1565" t="s">
        <v>3611</v>
      </c>
      <c r="E1565" t="s">
        <v>3612</v>
      </c>
      <c r="F1565">
        <v>44707</v>
      </c>
      <c r="G1565">
        <v>44734</v>
      </c>
      <c r="H1565" t="s">
        <v>12</v>
      </c>
      <c r="J1565" t="s">
        <v>69</v>
      </c>
      <c r="K1565">
        <v>32.28</v>
      </c>
      <c r="L1565">
        <v>20</v>
      </c>
      <c r="M1565" t="s">
        <v>14</v>
      </c>
      <c r="N1565">
        <v>10</v>
      </c>
      <c r="O1565" t="s">
        <v>14</v>
      </c>
      <c r="P1565">
        <v>1</v>
      </c>
      <c r="Q1565" s="1">
        <v>4.05</v>
      </c>
      <c r="R1565" s="1">
        <v>2.7</v>
      </c>
      <c r="S1565" s="1">
        <v>3.375</v>
      </c>
      <c r="T1565" s="1">
        <v>2.7</v>
      </c>
    </row>
    <row r="1566" spans="1:20" hidden="1" x14ac:dyDescent="0.35">
      <c r="A1566" t="s">
        <v>1586</v>
      </c>
      <c r="B1566" t="s">
        <v>10</v>
      </c>
      <c r="C1566" t="s">
        <v>68</v>
      </c>
      <c r="D1566" t="s">
        <v>3616</v>
      </c>
      <c r="E1566" t="s">
        <v>3613</v>
      </c>
      <c r="F1566">
        <v>44708</v>
      </c>
      <c r="G1566">
        <v>44735</v>
      </c>
      <c r="H1566" t="s">
        <v>12</v>
      </c>
      <c r="J1566" t="s">
        <v>69</v>
      </c>
      <c r="K1566">
        <v>33.505000000000003</v>
      </c>
      <c r="L1566">
        <v>20</v>
      </c>
      <c r="M1566" t="s">
        <v>14</v>
      </c>
      <c r="N1566">
        <v>10</v>
      </c>
      <c r="O1566" t="s">
        <v>14</v>
      </c>
      <c r="P1566">
        <v>1</v>
      </c>
      <c r="Q1566" s="1">
        <v>4.05</v>
      </c>
      <c r="R1566" s="1">
        <v>2.7</v>
      </c>
      <c r="S1566" s="1">
        <v>3.375</v>
      </c>
      <c r="T1566" s="1">
        <v>2.7</v>
      </c>
    </row>
    <row r="1567" spans="1:20" hidden="1" x14ac:dyDescent="0.35">
      <c r="A1567" t="s">
        <v>1587</v>
      </c>
      <c r="B1567" t="s">
        <v>10</v>
      </c>
      <c r="C1567" t="s">
        <v>68</v>
      </c>
      <c r="D1567" t="s">
        <v>3619</v>
      </c>
      <c r="E1567" t="s">
        <v>3614</v>
      </c>
      <c r="F1567">
        <v>44705</v>
      </c>
      <c r="G1567">
        <v>44730</v>
      </c>
      <c r="H1567" t="s">
        <v>12</v>
      </c>
      <c r="J1567" t="s">
        <v>69</v>
      </c>
      <c r="K1567">
        <v>32.539000000000001</v>
      </c>
      <c r="L1567">
        <v>20</v>
      </c>
      <c r="M1567" t="s">
        <v>14</v>
      </c>
      <c r="N1567">
        <v>10</v>
      </c>
      <c r="O1567" t="s">
        <v>14</v>
      </c>
      <c r="P1567">
        <v>1</v>
      </c>
      <c r="Q1567" s="1">
        <v>3.75</v>
      </c>
      <c r="R1567" s="1">
        <v>2.5</v>
      </c>
      <c r="S1567" s="1">
        <v>3.125</v>
      </c>
      <c r="T1567" s="1">
        <v>2.5</v>
      </c>
    </row>
    <row r="1568" spans="1:20" hidden="1" x14ac:dyDescent="0.35">
      <c r="A1568" t="s">
        <v>1588</v>
      </c>
      <c r="B1568" t="s">
        <v>10</v>
      </c>
      <c r="C1568" t="s">
        <v>68</v>
      </c>
      <c r="D1568" t="s">
        <v>3616</v>
      </c>
      <c r="E1568" t="s">
        <v>3614</v>
      </c>
      <c r="F1568">
        <v>44707</v>
      </c>
      <c r="G1568">
        <v>44734</v>
      </c>
      <c r="H1568" t="s">
        <v>12</v>
      </c>
      <c r="J1568" t="s">
        <v>69</v>
      </c>
      <c r="K1568">
        <v>32.091999999999999</v>
      </c>
      <c r="L1568">
        <v>20</v>
      </c>
      <c r="M1568" t="s">
        <v>14</v>
      </c>
      <c r="N1568">
        <v>10</v>
      </c>
      <c r="O1568" t="s">
        <v>14</v>
      </c>
      <c r="P1568">
        <v>1</v>
      </c>
      <c r="Q1568" s="1">
        <v>4.05</v>
      </c>
      <c r="R1568" s="1">
        <v>2.7</v>
      </c>
      <c r="S1568" s="1">
        <v>3.375</v>
      </c>
      <c r="T1568" s="1">
        <v>2.7</v>
      </c>
    </row>
    <row r="1569" spans="1:20" hidden="1" x14ac:dyDescent="0.35">
      <c r="A1569" t="s">
        <v>1589</v>
      </c>
      <c r="B1569" t="s">
        <v>10</v>
      </c>
      <c r="C1569" t="s">
        <v>68</v>
      </c>
      <c r="D1569" t="s">
        <v>3615</v>
      </c>
      <c r="E1569" t="s">
        <v>3618</v>
      </c>
      <c r="F1569">
        <v>44728</v>
      </c>
      <c r="G1569">
        <v>44757</v>
      </c>
      <c r="H1569" t="s">
        <v>12</v>
      </c>
      <c r="J1569" t="s">
        <v>69</v>
      </c>
      <c r="K1569">
        <v>34.423000000000002</v>
      </c>
      <c r="L1569">
        <v>20</v>
      </c>
      <c r="M1569" t="s">
        <v>14</v>
      </c>
      <c r="N1569">
        <v>10</v>
      </c>
      <c r="O1569" t="s">
        <v>14</v>
      </c>
      <c r="P1569">
        <v>1</v>
      </c>
      <c r="Q1569" s="1">
        <v>4.3499999999999996</v>
      </c>
      <c r="R1569" s="1">
        <v>2.9000000000000004</v>
      </c>
      <c r="S1569" s="1">
        <v>3.625</v>
      </c>
      <c r="T1569" s="1">
        <v>2.9000000000000004</v>
      </c>
    </row>
    <row r="1570" spans="1:20" hidden="1" x14ac:dyDescent="0.35">
      <c r="A1570" t="s">
        <v>1590</v>
      </c>
      <c r="B1570" t="s">
        <v>10</v>
      </c>
      <c r="C1570" t="s">
        <v>68</v>
      </c>
      <c r="D1570" t="s">
        <v>3615</v>
      </c>
      <c r="E1570" t="s">
        <v>3618</v>
      </c>
      <c r="F1570">
        <v>44706</v>
      </c>
      <c r="G1570">
        <v>44728</v>
      </c>
      <c r="H1570" t="s">
        <v>12</v>
      </c>
      <c r="J1570" t="s">
        <v>69</v>
      </c>
      <c r="K1570">
        <v>32.466000000000001</v>
      </c>
      <c r="L1570">
        <v>20</v>
      </c>
      <c r="M1570" t="s">
        <v>14</v>
      </c>
      <c r="N1570">
        <v>10</v>
      </c>
      <c r="O1570" t="s">
        <v>14</v>
      </c>
      <c r="P1570">
        <v>1</v>
      </c>
      <c r="Q1570" s="1">
        <v>3.3</v>
      </c>
      <c r="R1570" s="1">
        <v>2.2000000000000002</v>
      </c>
      <c r="S1570" s="1">
        <v>2.75</v>
      </c>
      <c r="T1570" s="1">
        <v>2.2000000000000002</v>
      </c>
    </row>
    <row r="1571" spans="1:20" hidden="1" x14ac:dyDescent="0.35">
      <c r="A1571" t="s">
        <v>1591</v>
      </c>
      <c r="B1571" t="s">
        <v>10</v>
      </c>
      <c r="C1571" t="s">
        <v>68</v>
      </c>
      <c r="D1571" t="s">
        <v>3619</v>
      </c>
      <c r="E1571" t="s">
        <v>3614</v>
      </c>
      <c r="F1571">
        <v>44701</v>
      </c>
      <c r="G1571">
        <v>44728</v>
      </c>
      <c r="H1571" t="s">
        <v>12</v>
      </c>
      <c r="J1571" t="s">
        <v>69</v>
      </c>
      <c r="K1571">
        <v>30.079000000000001</v>
      </c>
      <c r="L1571">
        <v>20</v>
      </c>
      <c r="M1571" t="s">
        <v>14</v>
      </c>
      <c r="N1571">
        <v>10</v>
      </c>
      <c r="O1571" t="s">
        <v>14</v>
      </c>
      <c r="P1571">
        <v>1</v>
      </c>
      <c r="Q1571" s="1">
        <v>4.05</v>
      </c>
      <c r="R1571" s="1">
        <v>2.7</v>
      </c>
      <c r="S1571" s="1">
        <v>3.375</v>
      </c>
      <c r="T1571" s="1">
        <v>2.7</v>
      </c>
    </row>
    <row r="1572" spans="1:20" hidden="1" x14ac:dyDescent="0.35">
      <c r="A1572" t="s">
        <v>1592</v>
      </c>
      <c r="B1572" t="s">
        <v>10</v>
      </c>
      <c r="C1572" t="s">
        <v>68</v>
      </c>
      <c r="D1572" t="s">
        <v>3611</v>
      </c>
      <c r="E1572" t="s">
        <v>3613</v>
      </c>
      <c r="F1572">
        <v>44725</v>
      </c>
      <c r="G1572">
        <v>44755</v>
      </c>
      <c r="H1572" t="s">
        <v>12</v>
      </c>
      <c r="J1572" t="s">
        <v>69</v>
      </c>
      <c r="K1572">
        <v>33.823</v>
      </c>
      <c r="L1572">
        <v>20</v>
      </c>
      <c r="M1572" t="s">
        <v>14</v>
      </c>
      <c r="N1572">
        <v>10</v>
      </c>
      <c r="O1572" t="s">
        <v>14</v>
      </c>
      <c r="P1572">
        <v>1</v>
      </c>
      <c r="Q1572" s="1">
        <v>4.5</v>
      </c>
      <c r="R1572" s="1">
        <v>3</v>
      </c>
      <c r="S1572" s="1">
        <v>3.75</v>
      </c>
      <c r="T1572" s="1">
        <v>3</v>
      </c>
    </row>
    <row r="1573" spans="1:20" hidden="1" x14ac:dyDescent="0.35">
      <c r="A1573" t="s">
        <v>1593</v>
      </c>
      <c r="B1573" t="s">
        <v>10</v>
      </c>
      <c r="C1573" t="s">
        <v>68</v>
      </c>
      <c r="D1573" t="s">
        <v>3615</v>
      </c>
      <c r="E1573" t="s">
        <v>3614</v>
      </c>
      <c r="F1573">
        <v>44728</v>
      </c>
      <c r="G1573">
        <v>44759</v>
      </c>
      <c r="H1573" t="s">
        <v>12</v>
      </c>
      <c r="J1573" t="s">
        <v>69</v>
      </c>
      <c r="K1573">
        <v>33.869</v>
      </c>
      <c r="L1573">
        <v>20</v>
      </c>
      <c r="M1573" t="s">
        <v>14</v>
      </c>
      <c r="N1573">
        <v>10</v>
      </c>
      <c r="O1573" t="s">
        <v>14</v>
      </c>
      <c r="P1573">
        <v>1</v>
      </c>
      <c r="Q1573" s="1">
        <v>4.6499999999999995</v>
      </c>
      <c r="R1573" s="1">
        <v>3.1</v>
      </c>
      <c r="S1573" s="1">
        <v>3.875</v>
      </c>
      <c r="T1573" s="1">
        <v>3.1</v>
      </c>
    </row>
    <row r="1574" spans="1:20" hidden="1" x14ac:dyDescent="0.35">
      <c r="A1574" t="s">
        <v>1594</v>
      </c>
      <c r="B1574" t="s">
        <v>10</v>
      </c>
      <c r="C1574" t="s">
        <v>68</v>
      </c>
      <c r="D1574" t="s">
        <v>3616</v>
      </c>
      <c r="E1574" t="s">
        <v>3614</v>
      </c>
      <c r="F1574">
        <v>44725</v>
      </c>
      <c r="G1574">
        <v>44750</v>
      </c>
      <c r="H1574" t="s">
        <v>12</v>
      </c>
      <c r="J1574" t="s">
        <v>69</v>
      </c>
      <c r="K1574">
        <v>33.792999999999999</v>
      </c>
      <c r="L1574">
        <v>20</v>
      </c>
      <c r="M1574" t="s">
        <v>14</v>
      </c>
      <c r="N1574">
        <v>10</v>
      </c>
      <c r="O1574" t="s">
        <v>14</v>
      </c>
      <c r="P1574">
        <v>1</v>
      </c>
      <c r="Q1574" s="1">
        <v>3.75</v>
      </c>
      <c r="R1574" s="1">
        <v>2.5</v>
      </c>
      <c r="S1574" s="1">
        <v>3.125</v>
      </c>
      <c r="T1574" s="1">
        <v>2.5</v>
      </c>
    </row>
    <row r="1575" spans="1:20" hidden="1" x14ac:dyDescent="0.35">
      <c r="A1575" t="s">
        <v>1595</v>
      </c>
      <c r="B1575" t="s">
        <v>10</v>
      </c>
      <c r="C1575" t="s">
        <v>68</v>
      </c>
      <c r="D1575" t="s">
        <v>3611</v>
      </c>
      <c r="E1575" t="s">
        <v>3613</v>
      </c>
      <c r="F1575">
        <v>44725</v>
      </c>
      <c r="G1575">
        <v>44749</v>
      </c>
      <c r="H1575" t="s">
        <v>12</v>
      </c>
      <c r="J1575" t="s">
        <v>69</v>
      </c>
      <c r="K1575">
        <v>27.536000000000001</v>
      </c>
      <c r="L1575">
        <v>20</v>
      </c>
      <c r="M1575" t="s">
        <v>14</v>
      </c>
      <c r="N1575">
        <v>10</v>
      </c>
      <c r="O1575" t="s">
        <v>14</v>
      </c>
      <c r="P1575">
        <v>1</v>
      </c>
      <c r="Q1575" s="1">
        <v>3.5999999999999996</v>
      </c>
      <c r="R1575" s="1">
        <v>2.4000000000000004</v>
      </c>
      <c r="S1575" s="1">
        <v>3</v>
      </c>
      <c r="T1575" s="1">
        <v>2.4000000000000004</v>
      </c>
    </row>
    <row r="1576" spans="1:20" hidden="1" x14ac:dyDescent="0.35">
      <c r="A1576" t="s">
        <v>1596</v>
      </c>
      <c r="B1576" t="s">
        <v>10</v>
      </c>
      <c r="C1576" t="s">
        <v>68</v>
      </c>
      <c r="D1576" t="s">
        <v>3616</v>
      </c>
      <c r="E1576" t="s">
        <v>3617</v>
      </c>
      <c r="F1576">
        <v>44722</v>
      </c>
      <c r="G1576">
        <v>44750</v>
      </c>
      <c r="H1576" t="s">
        <v>12</v>
      </c>
      <c r="J1576" t="s">
        <v>69</v>
      </c>
      <c r="K1576">
        <v>27.869</v>
      </c>
      <c r="L1576">
        <v>20</v>
      </c>
      <c r="M1576" t="s">
        <v>14</v>
      </c>
      <c r="N1576">
        <v>10</v>
      </c>
      <c r="O1576" t="s">
        <v>14</v>
      </c>
      <c r="P1576">
        <v>1</v>
      </c>
      <c r="Q1576" s="1">
        <v>4.2</v>
      </c>
      <c r="R1576" s="1">
        <v>2.8000000000000003</v>
      </c>
      <c r="S1576" s="1">
        <v>3.5</v>
      </c>
      <c r="T1576" s="1">
        <v>2.8000000000000003</v>
      </c>
    </row>
    <row r="1577" spans="1:20" hidden="1" x14ac:dyDescent="0.35">
      <c r="A1577" t="s">
        <v>1597</v>
      </c>
      <c r="B1577" t="s">
        <v>10</v>
      </c>
      <c r="C1577" t="s">
        <v>68</v>
      </c>
      <c r="D1577" t="s">
        <v>3620</v>
      </c>
      <c r="E1577" t="s">
        <v>3612</v>
      </c>
      <c r="F1577">
        <v>44725</v>
      </c>
      <c r="G1577">
        <v>44746</v>
      </c>
      <c r="H1577" t="s">
        <v>12</v>
      </c>
      <c r="J1577" t="s">
        <v>69</v>
      </c>
      <c r="K1577">
        <v>29.695</v>
      </c>
      <c r="L1577">
        <v>20</v>
      </c>
      <c r="M1577" t="s">
        <v>14</v>
      </c>
      <c r="N1577">
        <v>10</v>
      </c>
      <c r="O1577" t="s">
        <v>14</v>
      </c>
      <c r="P1577">
        <v>1</v>
      </c>
      <c r="Q1577" s="1">
        <v>3.15</v>
      </c>
      <c r="R1577" s="1">
        <v>2.1</v>
      </c>
      <c r="S1577" s="1">
        <v>2.625</v>
      </c>
      <c r="T1577" s="1">
        <v>2.1</v>
      </c>
    </row>
    <row r="1578" spans="1:20" hidden="1" x14ac:dyDescent="0.35">
      <c r="A1578" t="s">
        <v>1598</v>
      </c>
      <c r="B1578" t="s">
        <v>10</v>
      </c>
      <c r="C1578" t="s">
        <v>68</v>
      </c>
      <c r="D1578" t="s">
        <v>3615</v>
      </c>
      <c r="E1578" t="s">
        <v>3614</v>
      </c>
      <c r="F1578">
        <v>44732</v>
      </c>
      <c r="G1578">
        <v>44755</v>
      </c>
      <c r="H1578" t="s">
        <v>12</v>
      </c>
      <c r="J1578" t="s">
        <v>69</v>
      </c>
      <c r="K1578">
        <v>30.54</v>
      </c>
      <c r="L1578">
        <v>20</v>
      </c>
      <c r="M1578" t="s">
        <v>14</v>
      </c>
      <c r="N1578">
        <v>10</v>
      </c>
      <c r="O1578" t="s">
        <v>14</v>
      </c>
      <c r="P1578">
        <v>1</v>
      </c>
      <c r="Q1578" s="1">
        <v>3.4499999999999997</v>
      </c>
      <c r="R1578" s="1">
        <v>2.3000000000000003</v>
      </c>
      <c r="S1578" s="1">
        <v>2.875</v>
      </c>
      <c r="T1578" s="1">
        <v>2.3000000000000003</v>
      </c>
    </row>
    <row r="1579" spans="1:20" hidden="1" x14ac:dyDescent="0.35">
      <c r="A1579" t="s">
        <v>1599</v>
      </c>
      <c r="B1579" t="s">
        <v>10</v>
      </c>
      <c r="C1579" t="s">
        <v>68</v>
      </c>
      <c r="D1579" t="s">
        <v>3619</v>
      </c>
      <c r="E1579" t="s">
        <v>3617</v>
      </c>
      <c r="F1579">
        <v>44718</v>
      </c>
      <c r="G1579">
        <v>44740</v>
      </c>
      <c r="H1579" t="s">
        <v>12</v>
      </c>
      <c r="J1579" t="s">
        <v>69</v>
      </c>
      <c r="K1579">
        <v>28.716999999999999</v>
      </c>
      <c r="L1579">
        <v>20</v>
      </c>
      <c r="M1579" t="s">
        <v>14</v>
      </c>
      <c r="N1579">
        <v>10</v>
      </c>
      <c r="O1579" t="s">
        <v>14</v>
      </c>
      <c r="P1579">
        <v>1</v>
      </c>
      <c r="Q1579" s="1">
        <v>3.3</v>
      </c>
      <c r="R1579" s="1">
        <v>2.2000000000000002</v>
      </c>
      <c r="S1579" s="1">
        <v>2.75</v>
      </c>
      <c r="T1579" s="1">
        <v>2.2000000000000002</v>
      </c>
    </row>
    <row r="1580" spans="1:20" hidden="1" x14ac:dyDescent="0.35">
      <c r="A1580" t="s">
        <v>1600</v>
      </c>
      <c r="B1580" t="s">
        <v>10</v>
      </c>
      <c r="C1580" t="s">
        <v>68</v>
      </c>
      <c r="D1580" t="s">
        <v>3615</v>
      </c>
      <c r="E1580" t="s">
        <v>3617</v>
      </c>
      <c r="F1580">
        <v>44715</v>
      </c>
      <c r="G1580">
        <v>44739</v>
      </c>
      <c r="H1580" t="s">
        <v>12</v>
      </c>
      <c r="J1580" t="s">
        <v>69</v>
      </c>
      <c r="K1580">
        <v>28.7</v>
      </c>
      <c r="L1580">
        <v>20</v>
      </c>
      <c r="M1580" t="s">
        <v>14</v>
      </c>
      <c r="N1580">
        <v>10</v>
      </c>
      <c r="O1580" t="s">
        <v>14</v>
      </c>
      <c r="P1580">
        <v>1</v>
      </c>
      <c r="Q1580" s="1">
        <v>3.5999999999999996</v>
      </c>
      <c r="R1580" s="1">
        <v>2.4000000000000004</v>
      </c>
      <c r="S1580" s="1">
        <v>3</v>
      </c>
      <c r="T1580" s="1">
        <v>2.4000000000000004</v>
      </c>
    </row>
    <row r="1581" spans="1:20" hidden="1" x14ac:dyDescent="0.35">
      <c r="A1581" t="s">
        <v>1601</v>
      </c>
      <c r="B1581" t="s">
        <v>10</v>
      </c>
      <c r="C1581" t="s">
        <v>68</v>
      </c>
      <c r="D1581" t="s">
        <v>3616</v>
      </c>
      <c r="E1581" t="s">
        <v>3617</v>
      </c>
      <c r="F1581">
        <v>44727</v>
      </c>
      <c r="G1581">
        <v>44748</v>
      </c>
      <c r="H1581" t="s">
        <v>12</v>
      </c>
      <c r="J1581" t="s">
        <v>69</v>
      </c>
      <c r="K1581">
        <v>30.184000000000001</v>
      </c>
      <c r="L1581">
        <v>20</v>
      </c>
      <c r="M1581" t="s">
        <v>14</v>
      </c>
      <c r="N1581">
        <v>10</v>
      </c>
      <c r="O1581" t="s">
        <v>14</v>
      </c>
      <c r="P1581">
        <v>1</v>
      </c>
      <c r="Q1581" s="1">
        <v>3.15</v>
      </c>
      <c r="R1581" s="1">
        <v>2.1</v>
      </c>
      <c r="S1581" s="1">
        <v>2.625</v>
      </c>
      <c r="T1581" s="1">
        <v>2.1</v>
      </c>
    </row>
    <row r="1582" spans="1:20" hidden="1" x14ac:dyDescent="0.35">
      <c r="A1582" t="s">
        <v>1602</v>
      </c>
      <c r="B1582" t="s">
        <v>10</v>
      </c>
      <c r="C1582" t="s">
        <v>68</v>
      </c>
      <c r="D1582" t="s">
        <v>3619</v>
      </c>
      <c r="E1582" t="s">
        <v>3618</v>
      </c>
      <c r="F1582">
        <v>44718</v>
      </c>
      <c r="G1582">
        <v>44740</v>
      </c>
      <c r="H1582" t="s">
        <v>12</v>
      </c>
      <c r="J1582" t="s">
        <v>69</v>
      </c>
      <c r="K1582">
        <v>28.562000000000001</v>
      </c>
      <c r="L1582">
        <v>20</v>
      </c>
      <c r="M1582" t="s">
        <v>14</v>
      </c>
      <c r="N1582">
        <v>10</v>
      </c>
      <c r="O1582" t="s">
        <v>14</v>
      </c>
      <c r="P1582">
        <v>1</v>
      </c>
      <c r="Q1582" s="1">
        <v>3.3</v>
      </c>
      <c r="R1582" s="1">
        <v>2.2000000000000002</v>
      </c>
      <c r="S1582" s="1">
        <v>2.75</v>
      </c>
      <c r="T1582" s="1">
        <v>2.2000000000000002</v>
      </c>
    </row>
    <row r="1583" spans="1:20" hidden="1" x14ac:dyDescent="0.35">
      <c r="A1583" t="s">
        <v>1603</v>
      </c>
      <c r="B1583" t="s">
        <v>10</v>
      </c>
      <c r="C1583" t="s">
        <v>68</v>
      </c>
      <c r="D1583" t="s">
        <v>3619</v>
      </c>
      <c r="E1583" t="s">
        <v>3613</v>
      </c>
      <c r="F1583">
        <v>44719</v>
      </c>
      <c r="G1583">
        <v>44743</v>
      </c>
      <c r="H1583" t="s">
        <v>12</v>
      </c>
      <c r="J1583" t="s">
        <v>69</v>
      </c>
      <c r="K1583">
        <v>28.436</v>
      </c>
      <c r="L1583">
        <v>20</v>
      </c>
      <c r="M1583" t="s">
        <v>14</v>
      </c>
      <c r="N1583">
        <v>10</v>
      </c>
      <c r="O1583" t="s">
        <v>14</v>
      </c>
      <c r="P1583">
        <v>1</v>
      </c>
      <c r="Q1583" s="1">
        <v>3.5999999999999996</v>
      </c>
      <c r="R1583" s="1">
        <v>2.4000000000000004</v>
      </c>
      <c r="S1583" s="1">
        <v>3</v>
      </c>
      <c r="T1583" s="1">
        <v>2.4000000000000004</v>
      </c>
    </row>
    <row r="1584" spans="1:20" hidden="1" x14ac:dyDescent="0.35">
      <c r="A1584" t="s">
        <v>1604</v>
      </c>
      <c r="B1584" t="s">
        <v>10</v>
      </c>
      <c r="C1584" t="s">
        <v>68</v>
      </c>
      <c r="D1584" t="s">
        <v>3616</v>
      </c>
      <c r="E1584" t="s">
        <v>3612</v>
      </c>
      <c r="F1584">
        <v>44715</v>
      </c>
      <c r="G1584">
        <v>44739</v>
      </c>
      <c r="H1584" t="s">
        <v>12</v>
      </c>
      <c r="J1584" t="s">
        <v>69</v>
      </c>
      <c r="K1584">
        <v>28.84</v>
      </c>
      <c r="L1584">
        <v>20</v>
      </c>
      <c r="M1584" t="s">
        <v>14</v>
      </c>
      <c r="N1584">
        <v>10</v>
      </c>
      <c r="O1584" t="s">
        <v>14</v>
      </c>
      <c r="P1584">
        <v>1</v>
      </c>
      <c r="Q1584" s="1">
        <v>3.5999999999999996</v>
      </c>
      <c r="R1584" s="1">
        <v>2.4000000000000004</v>
      </c>
      <c r="S1584" s="1">
        <v>3</v>
      </c>
      <c r="T1584" s="1">
        <v>2.4000000000000004</v>
      </c>
    </row>
    <row r="1585" spans="1:20" hidden="1" x14ac:dyDescent="0.35">
      <c r="A1585" t="s">
        <v>1605</v>
      </c>
      <c r="B1585" t="s">
        <v>10</v>
      </c>
      <c r="C1585" t="s">
        <v>68</v>
      </c>
      <c r="D1585" t="s">
        <v>3619</v>
      </c>
      <c r="E1585" t="s">
        <v>3612</v>
      </c>
      <c r="F1585">
        <v>44726</v>
      </c>
      <c r="G1585">
        <v>44751</v>
      </c>
      <c r="H1585" t="s">
        <v>12</v>
      </c>
      <c r="J1585" t="s">
        <v>69</v>
      </c>
      <c r="K1585">
        <v>29.364999999999998</v>
      </c>
      <c r="L1585">
        <v>20</v>
      </c>
      <c r="M1585" t="s">
        <v>14</v>
      </c>
      <c r="N1585">
        <v>10</v>
      </c>
      <c r="O1585" t="s">
        <v>14</v>
      </c>
      <c r="P1585">
        <v>1</v>
      </c>
      <c r="Q1585" s="1">
        <v>3.75</v>
      </c>
      <c r="R1585" s="1">
        <v>2.5</v>
      </c>
      <c r="S1585" s="1">
        <v>3.125</v>
      </c>
      <c r="T1585" s="1">
        <v>2.5</v>
      </c>
    </row>
    <row r="1586" spans="1:20" hidden="1" x14ac:dyDescent="0.35">
      <c r="A1586" t="s">
        <v>1606</v>
      </c>
      <c r="B1586" t="s">
        <v>10</v>
      </c>
      <c r="C1586" t="s">
        <v>68</v>
      </c>
      <c r="D1586" t="s">
        <v>3615</v>
      </c>
      <c r="E1586" t="s">
        <v>3618</v>
      </c>
      <c r="F1586">
        <v>44728</v>
      </c>
      <c r="G1586">
        <v>44760</v>
      </c>
      <c r="H1586" t="s">
        <v>12</v>
      </c>
      <c r="J1586" t="s">
        <v>69</v>
      </c>
      <c r="K1586">
        <v>30.484000000000002</v>
      </c>
      <c r="L1586">
        <v>20</v>
      </c>
      <c r="M1586" t="s">
        <v>14</v>
      </c>
      <c r="N1586">
        <v>10</v>
      </c>
      <c r="O1586" t="s">
        <v>14</v>
      </c>
      <c r="P1586">
        <v>1</v>
      </c>
      <c r="Q1586" s="1">
        <v>4.8</v>
      </c>
      <c r="R1586" s="1">
        <v>3.2</v>
      </c>
      <c r="S1586" s="1">
        <v>4</v>
      </c>
      <c r="T1586" s="1">
        <v>3.2</v>
      </c>
    </row>
    <row r="1587" spans="1:20" hidden="1" x14ac:dyDescent="0.35">
      <c r="A1587" t="s">
        <v>1607</v>
      </c>
      <c r="B1587" t="s">
        <v>10</v>
      </c>
      <c r="C1587" t="s">
        <v>68</v>
      </c>
      <c r="D1587" t="s">
        <v>3615</v>
      </c>
      <c r="E1587" t="s">
        <v>3618</v>
      </c>
      <c r="F1587">
        <v>44720</v>
      </c>
      <c r="G1587">
        <v>44743</v>
      </c>
      <c r="H1587" t="s">
        <v>12</v>
      </c>
      <c r="J1587" t="s">
        <v>69</v>
      </c>
      <c r="K1587">
        <v>30.24</v>
      </c>
      <c r="L1587">
        <v>20</v>
      </c>
      <c r="M1587" t="s">
        <v>14</v>
      </c>
      <c r="N1587">
        <v>10</v>
      </c>
      <c r="O1587" t="s">
        <v>14</v>
      </c>
      <c r="P1587">
        <v>1</v>
      </c>
      <c r="Q1587" s="1">
        <v>3.4499999999999997</v>
      </c>
      <c r="R1587" s="1">
        <v>2.3000000000000003</v>
      </c>
      <c r="S1587" s="1">
        <v>2.875</v>
      </c>
      <c r="T1587" s="1">
        <v>2.3000000000000003</v>
      </c>
    </row>
    <row r="1588" spans="1:20" hidden="1" x14ac:dyDescent="0.35">
      <c r="A1588" t="s">
        <v>1608</v>
      </c>
      <c r="B1588" t="s">
        <v>10</v>
      </c>
      <c r="C1588" t="s">
        <v>68</v>
      </c>
      <c r="D1588" t="s">
        <v>3611</v>
      </c>
      <c r="E1588" t="s">
        <v>3614</v>
      </c>
      <c r="F1588">
        <v>44725</v>
      </c>
      <c r="G1588">
        <v>44746</v>
      </c>
      <c r="H1588" t="s">
        <v>12</v>
      </c>
      <c r="J1588" t="s">
        <v>69</v>
      </c>
      <c r="K1588">
        <v>30.273</v>
      </c>
      <c r="L1588">
        <v>20</v>
      </c>
      <c r="M1588" t="s">
        <v>14</v>
      </c>
      <c r="N1588">
        <v>10</v>
      </c>
      <c r="O1588" t="s">
        <v>14</v>
      </c>
      <c r="P1588">
        <v>1</v>
      </c>
      <c r="Q1588" s="1">
        <v>3.15</v>
      </c>
      <c r="R1588" s="1">
        <v>2.1</v>
      </c>
      <c r="S1588" s="1">
        <v>2.625</v>
      </c>
      <c r="T1588" s="1">
        <v>2.1</v>
      </c>
    </row>
    <row r="1589" spans="1:20" hidden="1" x14ac:dyDescent="0.35">
      <c r="A1589" t="s">
        <v>1609</v>
      </c>
      <c r="B1589" t="s">
        <v>10</v>
      </c>
      <c r="C1589" t="s">
        <v>68</v>
      </c>
      <c r="D1589" t="s">
        <v>3616</v>
      </c>
      <c r="E1589" t="s">
        <v>3614</v>
      </c>
      <c r="F1589">
        <v>44726</v>
      </c>
      <c r="G1589">
        <v>44753</v>
      </c>
      <c r="H1589" t="s">
        <v>12</v>
      </c>
      <c r="J1589" t="s">
        <v>69</v>
      </c>
      <c r="K1589">
        <v>30.029</v>
      </c>
      <c r="L1589">
        <v>20</v>
      </c>
      <c r="M1589" t="s">
        <v>14</v>
      </c>
      <c r="N1589">
        <v>10</v>
      </c>
      <c r="O1589" t="s">
        <v>14</v>
      </c>
      <c r="P1589">
        <v>1</v>
      </c>
      <c r="Q1589" s="1">
        <v>4.05</v>
      </c>
      <c r="R1589" s="1">
        <v>2.7</v>
      </c>
      <c r="S1589" s="1">
        <v>3.375</v>
      </c>
      <c r="T1589" s="1">
        <v>2.7</v>
      </c>
    </row>
    <row r="1590" spans="1:20" hidden="1" x14ac:dyDescent="0.35">
      <c r="A1590" t="s">
        <v>1610</v>
      </c>
      <c r="B1590" t="s">
        <v>10</v>
      </c>
      <c r="C1590" t="s">
        <v>68</v>
      </c>
      <c r="D1590" t="s">
        <v>3615</v>
      </c>
      <c r="E1590" t="s">
        <v>3617</v>
      </c>
      <c r="F1590">
        <v>44727</v>
      </c>
      <c r="G1590">
        <v>44750</v>
      </c>
      <c r="H1590" t="s">
        <v>12</v>
      </c>
      <c r="J1590" t="s">
        <v>69</v>
      </c>
      <c r="K1590">
        <v>30.128</v>
      </c>
      <c r="L1590">
        <v>20</v>
      </c>
      <c r="M1590" t="s">
        <v>14</v>
      </c>
      <c r="N1590">
        <v>10</v>
      </c>
      <c r="O1590" t="s">
        <v>14</v>
      </c>
      <c r="P1590">
        <v>1</v>
      </c>
      <c r="Q1590" s="1">
        <v>3.4499999999999997</v>
      </c>
      <c r="R1590" s="1">
        <v>2.3000000000000003</v>
      </c>
      <c r="S1590" s="1">
        <v>2.875</v>
      </c>
      <c r="T1590" s="1">
        <v>2.3000000000000003</v>
      </c>
    </row>
    <row r="1591" spans="1:20" hidden="1" x14ac:dyDescent="0.35">
      <c r="A1591" t="s">
        <v>1611</v>
      </c>
      <c r="B1591" t="s">
        <v>10</v>
      </c>
      <c r="C1591" t="s">
        <v>68</v>
      </c>
      <c r="D1591" t="s">
        <v>3619</v>
      </c>
      <c r="E1591" t="s">
        <v>3618</v>
      </c>
      <c r="F1591">
        <v>44720</v>
      </c>
      <c r="G1591">
        <v>44743</v>
      </c>
      <c r="H1591" t="s">
        <v>12</v>
      </c>
      <c r="J1591" t="s">
        <v>69</v>
      </c>
      <c r="K1591">
        <v>30.064</v>
      </c>
      <c r="L1591">
        <v>20</v>
      </c>
      <c r="M1591" t="s">
        <v>14</v>
      </c>
      <c r="N1591">
        <v>10</v>
      </c>
      <c r="O1591" t="s">
        <v>14</v>
      </c>
      <c r="P1591">
        <v>1</v>
      </c>
      <c r="Q1591" s="1">
        <v>3.4499999999999997</v>
      </c>
      <c r="R1591" s="1">
        <v>2.3000000000000003</v>
      </c>
      <c r="S1591" s="1">
        <v>2.875</v>
      </c>
      <c r="T1591" s="1">
        <v>2.3000000000000003</v>
      </c>
    </row>
    <row r="1592" spans="1:20" hidden="1" x14ac:dyDescent="0.35">
      <c r="A1592" t="s">
        <v>1612</v>
      </c>
      <c r="B1592" t="s">
        <v>10</v>
      </c>
      <c r="C1592" t="s">
        <v>68</v>
      </c>
      <c r="D1592" t="s">
        <v>3611</v>
      </c>
      <c r="E1592" t="s">
        <v>3612</v>
      </c>
      <c r="F1592">
        <v>44734</v>
      </c>
      <c r="G1592">
        <v>44760</v>
      </c>
      <c r="H1592" t="s">
        <v>12</v>
      </c>
      <c r="J1592" t="s">
        <v>69</v>
      </c>
      <c r="K1592">
        <v>28.436</v>
      </c>
      <c r="L1592">
        <v>20</v>
      </c>
      <c r="M1592" t="s">
        <v>14</v>
      </c>
      <c r="N1592">
        <v>10</v>
      </c>
      <c r="O1592" t="s">
        <v>14</v>
      </c>
      <c r="P1592">
        <v>1</v>
      </c>
      <c r="Q1592" s="1">
        <v>3.9</v>
      </c>
      <c r="R1592" s="1">
        <v>2.6</v>
      </c>
      <c r="S1592" s="1">
        <v>3.25</v>
      </c>
      <c r="T1592" s="1">
        <v>2.6</v>
      </c>
    </row>
    <row r="1593" spans="1:20" hidden="1" x14ac:dyDescent="0.35">
      <c r="A1593" t="s">
        <v>1613</v>
      </c>
      <c r="B1593" t="s">
        <v>10</v>
      </c>
      <c r="C1593" t="s">
        <v>68</v>
      </c>
      <c r="D1593" t="s">
        <v>3615</v>
      </c>
      <c r="E1593" t="s">
        <v>3614</v>
      </c>
      <c r="F1593">
        <v>44715</v>
      </c>
      <c r="G1593">
        <v>44740</v>
      </c>
      <c r="H1593" t="s">
        <v>12</v>
      </c>
      <c r="J1593" t="s">
        <v>69</v>
      </c>
      <c r="K1593">
        <v>28.59</v>
      </c>
      <c r="L1593">
        <v>20</v>
      </c>
      <c r="M1593" t="s">
        <v>14</v>
      </c>
      <c r="N1593">
        <v>10</v>
      </c>
      <c r="O1593" t="s">
        <v>14</v>
      </c>
      <c r="P1593">
        <v>1</v>
      </c>
      <c r="Q1593" s="1">
        <v>3.75</v>
      </c>
      <c r="R1593" s="1">
        <v>2.5</v>
      </c>
      <c r="S1593" s="1">
        <v>3.125</v>
      </c>
      <c r="T1593" s="1">
        <v>2.5</v>
      </c>
    </row>
    <row r="1594" spans="1:20" hidden="1" x14ac:dyDescent="0.35">
      <c r="A1594" t="s">
        <v>1614</v>
      </c>
      <c r="B1594" t="s">
        <v>10</v>
      </c>
      <c r="C1594" t="s">
        <v>68</v>
      </c>
      <c r="D1594" t="s">
        <v>3616</v>
      </c>
      <c r="E1594" t="s">
        <v>3618</v>
      </c>
      <c r="F1594">
        <v>44725</v>
      </c>
      <c r="G1594">
        <v>44754</v>
      </c>
      <c r="H1594" t="s">
        <v>12</v>
      </c>
      <c r="J1594" t="s">
        <v>69</v>
      </c>
      <c r="K1594">
        <v>29.774000000000001</v>
      </c>
      <c r="L1594">
        <v>20</v>
      </c>
      <c r="M1594" t="s">
        <v>14</v>
      </c>
      <c r="N1594">
        <v>10</v>
      </c>
      <c r="O1594" t="s">
        <v>14</v>
      </c>
      <c r="P1594">
        <v>1</v>
      </c>
      <c r="Q1594" s="1">
        <v>4.3499999999999996</v>
      </c>
      <c r="R1594" s="1">
        <v>2.9000000000000004</v>
      </c>
      <c r="S1594" s="1">
        <v>3.625</v>
      </c>
      <c r="T1594" s="1">
        <v>2.9000000000000004</v>
      </c>
    </row>
    <row r="1595" spans="1:20" hidden="1" x14ac:dyDescent="0.35">
      <c r="A1595" t="s">
        <v>1615</v>
      </c>
      <c r="B1595" t="s">
        <v>10</v>
      </c>
      <c r="C1595" t="s">
        <v>68</v>
      </c>
      <c r="D1595" t="s">
        <v>3619</v>
      </c>
      <c r="E1595" t="s">
        <v>3617</v>
      </c>
      <c r="F1595">
        <v>44715</v>
      </c>
      <c r="G1595">
        <v>44740</v>
      </c>
      <c r="H1595" t="s">
        <v>12</v>
      </c>
      <c r="J1595" t="s">
        <v>69</v>
      </c>
      <c r="K1595">
        <v>30.439</v>
      </c>
      <c r="L1595">
        <v>20</v>
      </c>
      <c r="M1595" t="s">
        <v>14</v>
      </c>
      <c r="N1595">
        <v>10</v>
      </c>
      <c r="O1595" t="s">
        <v>14</v>
      </c>
      <c r="P1595">
        <v>1</v>
      </c>
      <c r="Q1595" s="1">
        <v>3.75</v>
      </c>
      <c r="R1595" s="1">
        <v>2.5</v>
      </c>
      <c r="S1595" s="1">
        <v>3.125</v>
      </c>
      <c r="T1595" s="1">
        <v>2.5</v>
      </c>
    </row>
    <row r="1596" spans="1:20" hidden="1" x14ac:dyDescent="0.35">
      <c r="A1596" t="s">
        <v>1616</v>
      </c>
      <c r="B1596" t="s">
        <v>10</v>
      </c>
      <c r="C1596" t="s">
        <v>68</v>
      </c>
      <c r="D1596" t="s">
        <v>3611</v>
      </c>
      <c r="E1596" t="s">
        <v>3613</v>
      </c>
      <c r="F1596">
        <v>44715</v>
      </c>
      <c r="G1596">
        <v>44742</v>
      </c>
      <c r="H1596" t="s">
        <v>12</v>
      </c>
      <c r="J1596" t="s">
        <v>69</v>
      </c>
      <c r="K1596">
        <v>28.382999999999999</v>
      </c>
      <c r="L1596">
        <v>20</v>
      </c>
      <c r="M1596" t="s">
        <v>14</v>
      </c>
      <c r="N1596">
        <v>10</v>
      </c>
      <c r="O1596" t="s">
        <v>14</v>
      </c>
      <c r="P1596">
        <v>1</v>
      </c>
      <c r="Q1596" s="1">
        <v>4.05</v>
      </c>
      <c r="R1596" s="1">
        <v>2.7</v>
      </c>
      <c r="S1596" s="1">
        <v>3.375</v>
      </c>
      <c r="T1596" s="1">
        <v>2.7</v>
      </c>
    </row>
    <row r="1597" spans="1:20" hidden="1" x14ac:dyDescent="0.35">
      <c r="A1597" t="s">
        <v>1617</v>
      </c>
      <c r="B1597" t="s">
        <v>10</v>
      </c>
      <c r="C1597" t="s">
        <v>68</v>
      </c>
      <c r="D1597" t="s">
        <v>3620</v>
      </c>
      <c r="E1597" t="s">
        <v>3613</v>
      </c>
      <c r="F1597">
        <v>44715</v>
      </c>
      <c r="G1597">
        <v>44740</v>
      </c>
      <c r="H1597" t="s">
        <v>12</v>
      </c>
      <c r="J1597" t="s">
        <v>69</v>
      </c>
      <c r="K1597">
        <v>30.390999999999998</v>
      </c>
      <c r="L1597">
        <v>20</v>
      </c>
      <c r="M1597" t="s">
        <v>14</v>
      </c>
      <c r="N1597">
        <v>10</v>
      </c>
      <c r="O1597" t="s">
        <v>14</v>
      </c>
      <c r="P1597">
        <v>1</v>
      </c>
      <c r="Q1597" s="1">
        <v>3.75</v>
      </c>
      <c r="R1597" s="1">
        <v>2.5</v>
      </c>
      <c r="S1597" s="1">
        <v>3.125</v>
      </c>
      <c r="T1597" s="1">
        <v>2.5</v>
      </c>
    </row>
    <row r="1598" spans="1:20" hidden="1" x14ac:dyDescent="0.35">
      <c r="A1598" t="s">
        <v>1618</v>
      </c>
      <c r="B1598" t="s">
        <v>10</v>
      </c>
      <c r="C1598" t="s">
        <v>68</v>
      </c>
      <c r="D1598" t="s">
        <v>3611</v>
      </c>
      <c r="E1598" t="s">
        <v>3618</v>
      </c>
      <c r="F1598">
        <v>44715</v>
      </c>
      <c r="G1598">
        <v>44740</v>
      </c>
      <c r="H1598" t="s">
        <v>12</v>
      </c>
      <c r="J1598" t="s">
        <v>69</v>
      </c>
      <c r="K1598">
        <v>28.765000000000001</v>
      </c>
      <c r="L1598">
        <v>20</v>
      </c>
      <c r="M1598" t="s">
        <v>14</v>
      </c>
      <c r="N1598">
        <v>10</v>
      </c>
      <c r="O1598" t="s">
        <v>14</v>
      </c>
      <c r="P1598">
        <v>1</v>
      </c>
      <c r="Q1598" s="1">
        <v>3.75</v>
      </c>
      <c r="R1598" s="1">
        <v>2.5</v>
      </c>
      <c r="S1598" s="1">
        <v>3.125</v>
      </c>
      <c r="T1598" s="1">
        <v>2.5</v>
      </c>
    </row>
    <row r="1599" spans="1:20" hidden="1" x14ac:dyDescent="0.35">
      <c r="A1599" t="s">
        <v>1619</v>
      </c>
      <c r="B1599" t="s">
        <v>10</v>
      </c>
      <c r="C1599" t="s">
        <v>68</v>
      </c>
      <c r="D1599" t="s">
        <v>3620</v>
      </c>
      <c r="E1599" t="s">
        <v>3613</v>
      </c>
      <c r="F1599">
        <v>44733</v>
      </c>
      <c r="G1599">
        <v>44763</v>
      </c>
      <c r="H1599" t="s">
        <v>12</v>
      </c>
      <c r="J1599" t="s">
        <v>69</v>
      </c>
      <c r="K1599">
        <v>29.888000000000002</v>
      </c>
      <c r="L1599">
        <v>20</v>
      </c>
      <c r="M1599" t="s">
        <v>14</v>
      </c>
      <c r="N1599">
        <v>10</v>
      </c>
      <c r="O1599" t="s">
        <v>14</v>
      </c>
      <c r="P1599">
        <v>1</v>
      </c>
      <c r="Q1599" s="1">
        <v>4.5</v>
      </c>
      <c r="R1599" s="1">
        <v>3</v>
      </c>
      <c r="S1599" s="1">
        <v>3.75</v>
      </c>
      <c r="T1599" s="1">
        <v>3</v>
      </c>
    </row>
    <row r="1600" spans="1:20" hidden="1" x14ac:dyDescent="0.35">
      <c r="A1600" t="s">
        <v>1620</v>
      </c>
      <c r="B1600" t="s">
        <v>10</v>
      </c>
      <c r="C1600" t="s">
        <v>68</v>
      </c>
      <c r="D1600" t="s">
        <v>3615</v>
      </c>
      <c r="E1600" t="s">
        <v>3614</v>
      </c>
      <c r="F1600">
        <v>44720</v>
      </c>
      <c r="G1600">
        <v>44744</v>
      </c>
      <c r="H1600" t="s">
        <v>12</v>
      </c>
      <c r="J1600" t="s">
        <v>69</v>
      </c>
      <c r="K1600">
        <v>29.614000000000001</v>
      </c>
      <c r="L1600">
        <v>20</v>
      </c>
      <c r="M1600" t="s">
        <v>14</v>
      </c>
      <c r="N1600">
        <v>10</v>
      </c>
      <c r="O1600" t="s">
        <v>14</v>
      </c>
      <c r="P1600">
        <v>1</v>
      </c>
      <c r="Q1600" s="1">
        <v>3.5999999999999996</v>
      </c>
      <c r="R1600" s="1">
        <v>2.4000000000000004</v>
      </c>
      <c r="S1600" s="1">
        <v>3</v>
      </c>
      <c r="T1600" s="1">
        <v>2.4000000000000004</v>
      </c>
    </row>
    <row r="1601" spans="1:20" hidden="1" x14ac:dyDescent="0.35">
      <c r="A1601" t="s">
        <v>1621</v>
      </c>
      <c r="B1601" t="s">
        <v>10</v>
      </c>
      <c r="C1601" t="s">
        <v>68</v>
      </c>
      <c r="D1601" t="s">
        <v>3620</v>
      </c>
      <c r="E1601" t="s">
        <v>3618</v>
      </c>
      <c r="F1601">
        <v>44726</v>
      </c>
      <c r="G1601">
        <v>44749</v>
      </c>
      <c r="H1601" t="s">
        <v>12</v>
      </c>
      <c r="J1601" t="s">
        <v>69</v>
      </c>
      <c r="K1601">
        <v>28.443000000000001</v>
      </c>
      <c r="L1601">
        <v>20</v>
      </c>
      <c r="M1601" t="s">
        <v>14</v>
      </c>
      <c r="N1601">
        <v>10</v>
      </c>
      <c r="O1601" t="s">
        <v>14</v>
      </c>
      <c r="P1601">
        <v>1</v>
      </c>
      <c r="Q1601" s="1">
        <v>3.4499999999999997</v>
      </c>
      <c r="R1601" s="1">
        <v>2.3000000000000003</v>
      </c>
      <c r="S1601" s="1">
        <v>2.875</v>
      </c>
      <c r="T1601" s="1">
        <v>2.3000000000000003</v>
      </c>
    </row>
    <row r="1602" spans="1:20" hidden="1" x14ac:dyDescent="0.35">
      <c r="A1602" t="s">
        <v>1622</v>
      </c>
      <c r="B1602" t="s">
        <v>10</v>
      </c>
      <c r="C1602" t="s">
        <v>68</v>
      </c>
      <c r="D1602" t="s">
        <v>3620</v>
      </c>
      <c r="E1602" t="s">
        <v>3617</v>
      </c>
      <c r="F1602">
        <v>44720</v>
      </c>
      <c r="G1602">
        <v>44743</v>
      </c>
      <c r="H1602" t="s">
        <v>12</v>
      </c>
      <c r="J1602" t="s">
        <v>69</v>
      </c>
      <c r="K1602">
        <v>29.512</v>
      </c>
      <c r="L1602">
        <v>20</v>
      </c>
      <c r="M1602" t="s">
        <v>14</v>
      </c>
      <c r="N1602">
        <v>10</v>
      </c>
      <c r="O1602" t="s">
        <v>14</v>
      </c>
      <c r="P1602">
        <v>1</v>
      </c>
      <c r="Q1602" s="1">
        <v>3.4499999999999997</v>
      </c>
      <c r="R1602" s="1">
        <v>2.3000000000000003</v>
      </c>
      <c r="S1602" s="1">
        <v>2.875</v>
      </c>
      <c r="T1602" s="1">
        <v>2.3000000000000003</v>
      </c>
    </row>
    <row r="1603" spans="1:20" hidden="1" x14ac:dyDescent="0.35">
      <c r="A1603" t="s">
        <v>1623</v>
      </c>
      <c r="B1603" t="s">
        <v>10</v>
      </c>
      <c r="C1603" t="s">
        <v>68</v>
      </c>
      <c r="D1603" t="s">
        <v>3615</v>
      </c>
      <c r="E1603" t="s">
        <v>3613</v>
      </c>
      <c r="F1603">
        <v>44720</v>
      </c>
      <c r="G1603">
        <v>44743</v>
      </c>
      <c r="H1603" t="s">
        <v>12</v>
      </c>
      <c r="J1603" t="s">
        <v>69</v>
      </c>
      <c r="K1603">
        <v>30.201000000000001</v>
      </c>
      <c r="L1603">
        <v>20</v>
      </c>
      <c r="M1603" t="s">
        <v>14</v>
      </c>
      <c r="N1603">
        <v>10</v>
      </c>
      <c r="O1603" t="s">
        <v>14</v>
      </c>
      <c r="P1603">
        <v>1</v>
      </c>
      <c r="Q1603" s="1">
        <v>3.4499999999999997</v>
      </c>
      <c r="R1603" s="1">
        <v>2.3000000000000003</v>
      </c>
      <c r="S1603" s="1">
        <v>2.875</v>
      </c>
      <c r="T1603" s="1">
        <v>2.3000000000000003</v>
      </c>
    </row>
    <row r="1604" spans="1:20" hidden="1" x14ac:dyDescent="0.35">
      <c r="A1604" t="s">
        <v>1624</v>
      </c>
      <c r="B1604" t="s">
        <v>10</v>
      </c>
      <c r="C1604" t="s">
        <v>68</v>
      </c>
      <c r="D1604" t="s">
        <v>3616</v>
      </c>
      <c r="E1604" t="s">
        <v>3618</v>
      </c>
      <c r="F1604">
        <v>44720</v>
      </c>
      <c r="G1604">
        <v>44743</v>
      </c>
      <c r="H1604" t="s">
        <v>12</v>
      </c>
      <c r="J1604" t="s">
        <v>69</v>
      </c>
      <c r="K1604">
        <v>30.120999999999999</v>
      </c>
      <c r="L1604">
        <v>20</v>
      </c>
      <c r="M1604" t="s">
        <v>14</v>
      </c>
      <c r="N1604">
        <v>10</v>
      </c>
      <c r="O1604" t="s">
        <v>14</v>
      </c>
      <c r="P1604">
        <v>1</v>
      </c>
      <c r="Q1604" s="1">
        <v>3.4499999999999997</v>
      </c>
      <c r="R1604" s="1">
        <v>2.3000000000000003</v>
      </c>
      <c r="S1604" s="1">
        <v>2.875</v>
      </c>
      <c r="T1604" s="1">
        <v>2.3000000000000003</v>
      </c>
    </row>
    <row r="1605" spans="1:20" hidden="1" x14ac:dyDescent="0.35">
      <c r="A1605" t="s">
        <v>1625</v>
      </c>
      <c r="B1605" t="s">
        <v>10</v>
      </c>
      <c r="C1605" t="s">
        <v>68</v>
      </c>
      <c r="D1605" t="s">
        <v>3619</v>
      </c>
      <c r="E1605" t="s">
        <v>3613</v>
      </c>
      <c r="F1605">
        <v>44720</v>
      </c>
      <c r="G1605">
        <v>44745</v>
      </c>
      <c r="H1605" t="s">
        <v>12</v>
      </c>
      <c r="J1605" t="s">
        <v>69</v>
      </c>
      <c r="K1605">
        <v>29.483000000000001</v>
      </c>
      <c r="L1605">
        <v>20</v>
      </c>
      <c r="M1605" t="s">
        <v>14</v>
      </c>
      <c r="N1605">
        <v>10</v>
      </c>
      <c r="O1605" t="s">
        <v>14</v>
      </c>
      <c r="P1605">
        <v>1</v>
      </c>
      <c r="Q1605" s="1">
        <v>3.75</v>
      </c>
      <c r="R1605" s="1">
        <v>2.5</v>
      </c>
      <c r="S1605" s="1">
        <v>3.125</v>
      </c>
      <c r="T1605" s="1">
        <v>2.5</v>
      </c>
    </row>
    <row r="1606" spans="1:20" hidden="1" x14ac:dyDescent="0.35">
      <c r="A1606" t="s">
        <v>1626</v>
      </c>
      <c r="B1606" t="s">
        <v>10</v>
      </c>
      <c r="C1606" t="s">
        <v>68</v>
      </c>
      <c r="D1606" t="s">
        <v>3615</v>
      </c>
      <c r="E1606" t="s">
        <v>3618</v>
      </c>
      <c r="F1606">
        <v>44720</v>
      </c>
      <c r="G1606">
        <v>44746</v>
      </c>
      <c r="H1606" t="s">
        <v>12</v>
      </c>
      <c r="J1606" t="s">
        <v>69</v>
      </c>
      <c r="K1606">
        <v>30.085999999999999</v>
      </c>
      <c r="L1606">
        <v>20</v>
      </c>
      <c r="M1606" t="s">
        <v>14</v>
      </c>
      <c r="N1606">
        <v>10</v>
      </c>
      <c r="O1606" t="s">
        <v>14</v>
      </c>
      <c r="P1606">
        <v>1</v>
      </c>
      <c r="Q1606" s="1">
        <v>3.9</v>
      </c>
      <c r="R1606" s="1">
        <v>2.6</v>
      </c>
      <c r="S1606" s="1">
        <v>3.25</v>
      </c>
      <c r="T1606" s="1">
        <v>2.6</v>
      </c>
    </row>
    <row r="1607" spans="1:20" hidden="1" x14ac:dyDescent="0.35">
      <c r="A1607" t="s">
        <v>1627</v>
      </c>
      <c r="B1607" t="s">
        <v>10</v>
      </c>
      <c r="C1607" t="s">
        <v>68</v>
      </c>
      <c r="D1607" t="s">
        <v>3620</v>
      </c>
      <c r="E1607" t="s">
        <v>3614</v>
      </c>
      <c r="F1607">
        <v>44719</v>
      </c>
      <c r="G1607">
        <v>44742</v>
      </c>
      <c r="H1607" t="s">
        <v>12</v>
      </c>
      <c r="J1607" t="s">
        <v>69</v>
      </c>
      <c r="K1607">
        <v>29.169</v>
      </c>
      <c r="L1607">
        <v>20</v>
      </c>
      <c r="M1607" t="s">
        <v>14</v>
      </c>
      <c r="N1607">
        <v>10</v>
      </c>
      <c r="O1607" t="s">
        <v>14</v>
      </c>
      <c r="P1607">
        <v>1</v>
      </c>
      <c r="Q1607" s="1">
        <v>3.4499999999999997</v>
      </c>
      <c r="R1607" s="1">
        <v>2.3000000000000003</v>
      </c>
      <c r="S1607" s="1">
        <v>2.875</v>
      </c>
      <c r="T1607" s="1">
        <v>2.3000000000000003</v>
      </c>
    </row>
    <row r="1608" spans="1:20" hidden="1" x14ac:dyDescent="0.35">
      <c r="A1608" t="s">
        <v>1628</v>
      </c>
      <c r="B1608" t="s">
        <v>10</v>
      </c>
      <c r="C1608" t="s">
        <v>68</v>
      </c>
      <c r="D1608" t="s">
        <v>3611</v>
      </c>
      <c r="E1608" t="s">
        <v>3612</v>
      </c>
      <c r="F1608">
        <v>44715</v>
      </c>
      <c r="G1608">
        <v>44739</v>
      </c>
      <c r="H1608" t="s">
        <v>12</v>
      </c>
      <c r="J1608" t="s">
        <v>69</v>
      </c>
      <c r="K1608">
        <v>30.443000000000001</v>
      </c>
      <c r="L1608">
        <v>20</v>
      </c>
      <c r="M1608" t="s">
        <v>14</v>
      </c>
      <c r="N1608">
        <v>10</v>
      </c>
      <c r="O1608" t="s">
        <v>14</v>
      </c>
      <c r="P1608">
        <v>1</v>
      </c>
      <c r="Q1608" s="1">
        <v>3.5999999999999996</v>
      </c>
      <c r="R1608" s="1">
        <v>2.4000000000000004</v>
      </c>
      <c r="S1608" s="1">
        <v>3</v>
      </c>
      <c r="T1608" s="1">
        <v>2.4000000000000004</v>
      </c>
    </row>
    <row r="1609" spans="1:20" hidden="1" x14ac:dyDescent="0.35">
      <c r="A1609" t="s">
        <v>1629</v>
      </c>
      <c r="B1609" t="s">
        <v>10</v>
      </c>
      <c r="C1609" t="s">
        <v>68</v>
      </c>
      <c r="D1609" t="s">
        <v>3615</v>
      </c>
      <c r="E1609" t="s">
        <v>3612</v>
      </c>
      <c r="F1609">
        <v>44720</v>
      </c>
      <c r="G1609">
        <v>44746</v>
      </c>
      <c r="H1609" t="s">
        <v>12</v>
      </c>
      <c r="J1609" t="s">
        <v>69</v>
      </c>
      <c r="K1609">
        <v>30.222000000000001</v>
      </c>
      <c r="L1609">
        <v>20</v>
      </c>
      <c r="M1609" t="s">
        <v>14</v>
      </c>
      <c r="N1609">
        <v>10</v>
      </c>
      <c r="O1609" t="s">
        <v>14</v>
      </c>
      <c r="P1609">
        <v>1</v>
      </c>
      <c r="Q1609" s="1">
        <v>3.9</v>
      </c>
      <c r="R1609" s="1">
        <v>2.6</v>
      </c>
      <c r="S1609" s="1">
        <v>3.25</v>
      </c>
      <c r="T1609" s="1">
        <v>2.6</v>
      </c>
    </row>
    <row r="1610" spans="1:20" hidden="1" x14ac:dyDescent="0.35">
      <c r="A1610" t="s">
        <v>1630</v>
      </c>
      <c r="B1610" t="s">
        <v>10</v>
      </c>
      <c r="C1610" t="s">
        <v>68</v>
      </c>
      <c r="D1610" t="s">
        <v>3611</v>
      </c>
      <c r="E1610" t="s">
        <v>3612</v>
      </c>
      <c r="F1610">
        <v>44720</v>
      </c>
      <c r="G1610">
        <v>44743</v>
      </c>
      <c r="H1610" t="s">
        <v>12</v>
      </c>
      <c r="J1610" t="s">
        <v>69</v>
      </c>
      <c r="K1610">
        <v>28.018999999999998</v>
      </c>
      <c r="L1610">
        <v>20</v>
      </c>
      <c r="M1610" t="s">
        <v>14</v>
      </c>
      <c r="N1610">
        <v>10</v>
      </c>
      <c r="O1610" t="s">
        <v>14</v>
      </c>
      <c r="P1610">
        <v>1</v>
      </c>
      <c r="Q1610" s="1">
        <v>3.4499999999999997</v>
      </c>
      <c r="R1610" s="1">
        <v>2.3000000000000003</v>
      </c>
      <c r="S1610" s="1">
        <v>2.875</v>
      </c>
      <c r="T1610" s="1">
        <v>2.3000000000000003</v>
      </c>
    </row>
    <row r="1611" spans="1:20" hidden="1" x14ac:dyDescent="0.35">
      <c r="A1611" t="s">
        <v>1631</v>
      </c>
      <c r="B1611" t="s">
        <v>10</v>
      </c>
      <c r="C1611" t="s">
        <v>68</v>
      </c>
      <c r="D1611" t="s">
        <v>3616</v>
      </c>
      <c r="E1611" t="s">
        <v>3612</v>
      </c>
      <c r="F1611">
        <v>44720</v>
      </c>
      <c r="G1611">
        <v>44744</v>
      </c>
      <c r="H1611" t="s">
        <v>12</v>
      </c>
      <c r="J1611" t="s">
        <v>69</v>
      </c>
      <c r="K1611">
        <v>29.632999999999999</v>
      </c>
      <c r="L1611">
        <v>20</v>
      </c>
      <c r="M1611" t="s">
        <v>14</v>
      </c>
      <c r="N1611">
        <v>10</v>
      </c>
      <c r="O1611" t="s">
        <v>14</v>
      </c>
      <c r="P1611">
        <v>1</v>
      </c>
      <c r="Q1611" s="1">
        <v>3.5999999999999996</v>
      </c>
      <c r="R1611" s="1">
        <v>2.4000000000000004</v>
      </c>
      <c r="S1611" s="1">
        <v>3</v>
      </c>
      <c r="T1611" s="1">
        <v>2.4000000000000004</v>
      </c>
    </row>
    <row r="1612" spans="1:20" hidden="1" x14ac:dyDescent="0.35">
      <c r="A1612" t="s">
        <v>1632</v>
      </c>
      <c r="B1612" t="s">
        <v>10</v>
      </c>
      <c r="C1612" t="s">
        <v>68</v>
      </c>
      <c r="D1612" t="s">
        <v>3611</v>
      </c>
      <c r="E1612" t="s">
        <v>3614</v>
      </c>
      <c r="F1612">
        <v>44720</v>
      </c>
      <c r="G1612">
        <v>44744</v>
      </c>
      <c r="H1612" t="s">
        <v>12</v>
      </c>
      <c r="J1612" t="s">
        <v>69</v>
      </c>
      <c r="K1612">
        <v>30.187000000000001</v>
      </c>
      <c r="L1612">
        <v>20</v>
      </c>
      <c r="M1612" t="s">
        <v>14</v>
      </c>
      <c r="N1612">
        <v>10</v>
      </c>
      <c r="O1612" t="s">
        <v>14</v>
      </c>
      <c r="P1612">
        <v>1</v>
      </c>
      <c r="Q1612" s="1">
        <v>3.5999999999999996</v>
      </c>
      <c r="R1612" s="1">
        <v>2.4000000000000004</v>
      </c>
      <c r="S1612" s="1">
        <v>3</v>
      </c>
      <c r="T1612" s="1">
        <v>2.4000000000000004</v>
      </c>
    </row>
    <row r="1613" spans="1:20" hidden="1" x14ac:dyDescent="0.35">
      <c r="A1613" t="s">
        <v>1633</v>
      </c>
      <c r="B1613" t="s">
        <v>10</v>
      </c>
      <c r="C1613" t="s">
        <v>68</v>
      </c>
      <c r="D1613" t="s">
        <v>3619</v>
      </c>
      <c r="E1613" t="s">
        <v>3617</v>
      </c>
      <c r="F1613">
        <v>44718</v>
      </c>
      <c r="G1613">
        <v>44739</v>
      </c>
      <c r="H1613" t="s">
        <v>12</v>
      </c>
      <c r="J1613" t="s">
        <v>69</v>
      </c>
      <c r="K1613">
        <v>28.571999999999999</v>
      </c>
      <c r="L1613">
        <v>20</v>
      </c>
      <c r="M1613" t="s">
        <v>14</v>
      </c>
      <c r="N1613">
        <v>10</v>
      </c>
      <c r="O1613" t="s">
        <v>14</v>
      </c>
      <c r="P1613">
        <v>1</v>
      </c>
      <c r="Q1613" s="1">
        <v>3.15</v>
      </c>
      <c r="R1613" s="1">
        <v>2.1</v>
      </c>
      <c r="S1613" s="1">
        <v>2.625</v>
      </c>
      <c r="T1613" s="1">
        <v>2.1</v>
      </c>
    </row>
    <row r="1614" spans="1:20" hidden="1" x14ac:dyDescent="0.35">
      <c r="A1614" t="s">
        <v>1634</v>
      </c>
      <c r="B1614" t="s">
        <v>10</v>
      </c>
      <c r="C1614" t="s">
        <v>68</v>
      </c>
      <c r="D1614" t="s">
        <v>3615</v>
      </c>
      <c r="E1614" t="s">
        <v>3612</v>
      </c>
      <c r="F1614">
        <v>44720</v>
      </c>
      <c r="G1614">
        <v>44743</v>
      </c>
      <c r="H1614" t="s">
        <v>12</v>
      </c>
      <c r="J1614" t="s">
        <v>69</v>
      </c>
      <c r="K1614">
        <v>30.106999999999999</v>
      </c>
      <c r="L1614">
        <v>20</v>
      </c>
      <c r="M1614" t="s">
        <v>14</v>
      </c>
      <c r="N1614">
        <v>10</v>
      </c>
      <c r="O1614" t="s">
        <v>14</v>
      </c>
      <c r="P1614">
        <v>1</v>
      </c>
      <c r="Q1614" s="1">
        <v>3.4499999999999997</v>
      </c>
      <c r="R1614" s="1">
        <v>2.3000000000000003</v>
      </c>
      <c r="S1614" s="1">
        <v>2.875</v>
      </c>
      <c r="T1614" s="1">
        <v>2.3000000000000003</v>
      </c>
    </row>
    <row r="1615" spans="1:20" hidden="1" x14ac:dyDescent="0.35">
      <c r="A1615" t="s">
        <v>1635</v>
      </c>
      <c r="B1615" t="s">
        <v>10</v>
      </c>
      <c r="C1615" t="s">
        <v>68</v>
      </c>
      <c r="D1615" t="s">
        <v>3611</v>
      </c>
      <c r="E1615" t="s">
        <v>3612</v>
      </c>
      <c r="F1615">
        <v>44732</v>
      </c>
      <c r="G1615">
        <v>44754</v>
      </c>
      <c r="H1615" t="s">
        <v>12</v>
      </c>
      <c r="J1615" t="s">
        <v>69</v>
      </c>
      <c r="K1615">
        <v>28.428000000000001</v>
      </c>
      <c r="L1615">
        <v>20</v>
      </c>
      <c r="M1615" t="s">
        <v>14</v>
      </c>
      <c r="N1615">
        <v>10</v>
      </c>
      <c r="O1615" t="s">
        <v>14</v>
      </c>
      <c r="P1615">
        <v>1</v>
      </c>
      <c r="Q1615" s="1">
        <v>3.3</v>
      </c>
      <c r="R1615" s="1">
        <v>2.2000000000000002</v>
      </c>
      <c r="S1615" s="1">
        <v>2.75</v>
      </c>
      <c r="T1615" s="1">
        <v>2.2000000000000002</v>
      </c>
    </row>
    <row r="1616" spans="1:20" hidden="1" x14ac:dyDescent="0.35">
      <c r="A1616" t="s">
        <v>1636</v>
      </c>
      <c r="B1616" t="s">
        <v>10</v>
      </c>
      <c r="C1616" t="s">
        <v>68</v>
      </c>
      <c r="D1616" t="s">
        <v>3615</v>
      </c>
      <c r="E1616" t="s">
        <v>3612</v>
      </c>
      <c r="F1616">
        <v>44697</v>
      </c>
      <c r="G1616">
        <v>44723</v>
      </c>
      <c r="H1616" t="s">
        <v>12</v>
      </c>
      <c r="I1616" t="s">
        <v>12</v>
      </c>
      <c r="J1616" t="s">
        <v>13</v>
      </c>
      <c r="K1616">
        <v>32.851999999999997</v>
      </c>
      <c r="L1616">
        <v>600</v>
      </c>
      <c r="M1616" t="s">
        <v>14</v>
      </c>
      <c r="N1616">
        <v>300</v>
      </c>
      <c r="O1616" t="s">
        <v>14</v>
      </c>
      <c r="P1616">
        <v>1</v>
      </c>
      <c r="Q1616" s="1">
        <v>3.9</v>
      </c>
      <c r="R1616" s="1">
        <v>2.6</v>
      </c>
      <c r="S1616" s="1">
        <v>3.25</v>
      </c>
      <c r="T1616" s="1">
        <v>2.6</v>
      </c>
    </row>
    <row r="1617" spans="1:20" hidden="1" x14ac:dyDescent="0.35">
      <c r="A1617" t="s">
        <v>1637</v>
      </c>
      <c r="B1617" t="s">
        <v>10</v>
      </c>
      <c r="C1617" t="s">
        <v>68</v>
      </c>
      <c r="D1617" t="s">
        <v>3611</v>
      </c>
      <c r="E1617" t="s">
        <v>3617</v>
      </c>
      <c r="F1617">
        <v>44698</v>
      </c>
      <c r="G1617">
        <v>44728</v>
      </c>
      <c r="H1617" t="s">
        <v>12</v>
      </c>
      <c r="I1617" t="s">
        <v>12</v>
      </c>
      <c r="J1617" t="s">
        <v>13</v>
      </c>
      <c r="K1617">
        <v>33.508000000000003</v>
      </c>
      <c r="L1617">
        <v>600</v>
      </c>
      <c r="M1617" t="s">
        <v>14</v>
      </c>
      <c r="N1617">
        <v>300</v>
      </c>
      <c r="O1617" t="s">
        <v>14</v>
      </c>
      <c r="P1617">
        <v>1</v>
      </c>
      <c r="Q1617" s="1">
        <v>4.5</v>
      </c>
      <c r="R1617" s="1">
        <v>3</v>
      </c>
      <c r="S1617" s="1">
        <v>3.75</v>
      </c>
      <c r="T1617" s="1">
        <v>3</v>
      </c>
    </row>
    <row r="1618" spans="1:20" hidden="1" x14ac:dyDescent="0.35">
      <c r="A1618" t="s">
        <v>1638</v>
      </c>
      <c r="B1618" t="s">
        <v>10</v>
      </c>
      <c r="C1618" t="s">
        <v>68</v>
      </c>
      <c r="D1618" t="s">
        <v>3616</v>
      </c>
      <c r="E1618" t="s">
        <v>3613</v>
      </c>
      <c r="F1618">
        <v>44697</v>
      </c>
      <c r="G1618">
        <v>44722</v>
      </c>
      <c r="H1618" t="s">
        <v>12</v>
      </c>
      <c r="I1618" t="s">
        <v>12</v>
      </c>
      <c r="J1618" t="s">
        <v>13</v>
      </c>
      <c r="K1618">
        <v>32.277000000000001</v>
      </c>
      <c r="L1618">
        <v>600</v>
      </c>
      <c r="M1618" t="s">
        <v>14</v>
      </c>
      <c r="N1618">
        <v>300</v>
      </c>
      <c r="O1618" t="s">
        <v>14</v>
      </c>
      <c r="P1618">
        <v>1</v>
      </c>
      <c r="Q1618" s="1">
        <v>3.75</v>
      </c>
      <c r="R1618" s="1">
        <v>2.5</v>
      </c>
      <c r="S1618" s="1">
        <v>3.125</v>
      </c>
      <c r="T1618" s="1">
        <v>2.5</v>
      </c>
    </row>
    <row r="1619" spans="1:20" hidden="1" x14ac:dyDescent="0.35">
      <c r="A1619" t="s">
        <v>1639</v>
      </c>
      <c r="B1619" t="s">
        <v>10</v>
      </c>
      <c r="C1619" t="s">
        <v>68</v>
      </c>
      <c r="D1619" t="s">
        <v>3615</v>
      </c>
      <c r="E1619" t="s">
        <v>3614</v>
      </c>
      <c r="F1619">
        <v>44712</v>
      </c>
      <c r="G1619">
        <v>44735</v>
      </c>
      <c r="H1619" t="s">
        <v>12</v>
      </c>
      <c r="I1619" t="s">
        <v>12</v>
      </c>
      <c r="J1619" t="s">
        <v>13</v>
      </c>
      <c r="K1619">
        <v>27.827999999999999</v>
      </c>
      <c r="L1619">
        <v>600</v>
      </c>
      <c r="M1619" t="s">
        <v>14</v>
      </c>
      <c r="N1619">
        <v>300</v>
      </c>
      <c r="O1619" t="s">
        <v>14</v>
      </c>
      <c r="P1619">
        <v>1</v>
      </c>
      <c r="Q1619" s="1">
        <v>3.4499999999999997</v>
      </c>
      <c r="R1619" s="1">
        <v>2.3000000000000003</v>
      </c>
      <c r="S1619" s="1">
        <v>2.875</v>
      </c>
      <c r="T1619" s="1">
        <v>2.3000000000000003</v>
      </c>
    </row>
    <row r="1620" spans="1:20" hidden="1" x14ac:dyDescent="0.35">
      <c r="A1620" t="s">
        <v>1640</v>
      </c>
      <c r="B1620" t="s">
        <v>10</v>
      </c>
      <c r="C1620" t="s">
        <v>68</v>
      </c>
      <c r="D1620" t="s">
        <v>3616</v>
      </c>
      <c r="E1620" t="s">
        <v>3617</v>
      </c>
      <c r="F1620">
        <v>44713</v>
      </c>
      <c r="G1620">
        <v>44742</v>
      </c>
      <c r="H1620" t="s">
        <v>12</v>
      </c>
      <c r="I1620" t="s">
        <v>12</v>
      </c>
      <c r="J1620" t="s">
        <v>13</v>
      </c>
      <c r="K1620">
        <v>28.709</v>
      </c>
      <c r="L1620">
        <v>600</v>
      </c>
      <c r="M1620" t="s">
        <v>14</v>
      </c>
      <c r="N1620">
        <v>300</v>
      </c>
      <c r="O1620" t="s">
        <v>14</v>
      </c>
      <c r="P1620">
        <v>1</v>
      </c>
      <c r="Q1620" s="1">
        <v>4.3499999999999996</v>
      </c>
      <c r="R1620" s="1">
        <v>2.9000000000000004</v>
      </c>
      <c r="S1620" s="1">
        <v>3.625</v>
      </c>
      <c r="T1620" s="1">
        <v>2.9000000000000004</v>
      </c>
    </row>
    <row r="1621" spans="1:20" hidden="1" x14ac:dyDescent="0.35">
      <c r="A1621" t="s">
        <v>1641</v>
      </c>
      <c r="B1621" t="s">
        <v>10</v>
      </c>
      <c r="C1621" t="s">
        <v>68</v>
      </c>
      <c r="D1621" t="s">
        <v>3611</v>
      </c>
      <c r="E1621" t="s">
        <v>3617</v>
      </c>
      <c r="F1621">
        <v>44701</v>
      </c>
      <c r="G1621">
        <v>44721</v>
      </c>
      <c r="H1621" t="s">
        <v>12</v>
      </c>
      <c r="I1621" t="s">
        <v>12</v>
      </c>
      <c r="J1621" t="s">
        <v>13</v>
      </c>
      <c r="K1621">
        <v>32.003</v>
      </c>
      <c r="L1621">
        <v>600</v>
      </c>
      <c r="M1621" t="s">
        <v>14</v>
      </c>
      <c r="N1621">
        <v>300</v>
      </c>
      <c r="O1621" t="s">
        <v>14</v>
      </c>
      <c r="P1621">
        <v>1</v>
      </c>
      <c r="Q1621" s="1">
        <v>3</v>
      </c>
      <c r="R1621" s="1">
        <v>2</v>
      </c>
      <c r="S1621" s="1">
        <v>2.5</v>
      </c>
      <c r="T1621" s="1">
        <v>2</v>
      </c>
    </row>
    <row r="1622" spans="1:20" hidden="1" x14ac:dyDescent="0.35">
      <c r="A1622" t="s">
        <v>1642</v>
      </c>
      <c r="B1622" t="s">
        <v>10</v>
      </c>
      <c r="C1622" t="s">
        <v>68</v>
      </c>
      <c r="D1622" t="s">
        <v>3615</v>
      </c>
      <c r="E1622" t="s">
        <v>3618</v>
      </c>
      <c r="F1622">
        <v>44708</v>
      </c>
      <c r="G1622">
        <v>44734</v>
      </c>
      <c r="H1622" t="s">
        <v>12</v>
      </c>
      <c r="I1622" t="s">
        <v>12</v>
      </c>
      <c r="J1622" t="s">
        <v>13</v>
      </c>
      <c r="K1622">
        <v>33.116999999999997</v>
      </c>
      <c r="L1622">
        <v>600</v>
      </c>
      <c r="M1622" t="s">
        <v>14</v>
      </c>
      <c r="N1622">
        <v>300</v>
      </c>
      <c r="O1622" t="s">
        <v>14</v>
      </c>
      <c r="P1622">
        <v>1</v>
      </c>
      <c r="Q1622" s="1">
        <v>3.9</v>
      </c>
      <c r="R1622" s="1">
        <v>2.6</v>
      </c>
      <c r="S1622" s="1">
        <v>3.25</v>
      </c>
      <c r="T1622" s="1">
        <v>2.6</v>
      </c>
    </row>
    <row r="1623" spans="1:20" hidden="1" x14ac:dyDescent="0.35">
      <c r="A1623" t="s">
        <v>1643</v>
      </c>
      <c r="B1623" t="s">
        <v>10</v>
      </c>
      <c r="C1623" t="s">
        <v>68</v>
      </c>
      <c r="D1623" t="s">
        <v>3616</v>
      </c>
      <c r="E1623" t="s">
        <v>3617</v>
      </c>
      <c r="F1623">
        <v>44705</v>
      </c>
      <c r="G1623">
        <v>44734</v>
      </c>
      <c r="H1623" t="s">
        <v>12</v>
      </c>
      <c r="I1623" t="s">
        <v>12</v>
      </c>
      <c r="J1623" t="s">
        <v>13</v>
      </c>
      <c r="K1623">
        <v>34.143000000000001</v>
      </c>
      <c r="L1623">
        <v>600</v>
      </c>
      <c r="M1623" t="s">
        <v>14</v>
      </c>
      <c r="N1623">
        <v>300</v>
      </c>
      <c r="O1623" t="s">
        <v>14</v>
      </c>
      <c r="P1623">
        <v>1</v>
      </c>
      <c r="Q1623" s="1">
        <v>4.3499999999999996</v>
      </c>
      <c r="R1623" s="1">
        <v>2.9000000000000004</v>
      </c>
      <c r="S1623" s="1">
        <v>3.625</v>
      </c>
      <c r="T1623" s="1">
        <v>2.9000000000000004</v>
      </c>
    </row>
    <row r="1624" spans="1:20" hidden="1" x14ac:dyDescent="0.35">
      <c r="A1624" t="s">
        <v>1644</v>
      </c>
      <c r="B1624" t="s">
        <v>10</v>
      </c>
      <c r="C1624" t="s">
        <v>68</v>
      </c>
      <c r="D1624" t="s">
        <v>3616</v>
      </c>
      <c r="E1624" t="s">
        <v>3614</v>
      </c>
      <c r="F1624">
        <v>44707</v>
      </c>
      <c r="G1624">
        <v>44734</v>
      </c>
      <c r="H1624" t="s">
        <v>12</v>
      </c>
      <c r="I1624" t="s">
        <v>12</v>
      </c>
      <c r="J1624" t="s">
        <v>13</v>
      </c>
      <c r="K1624">
        <v>32.28</v>
      </c>
      <c r="L1624">
        <v>600</v>
      </c>
      <c r="M1624" t="s">
        <v>14</v>
      </c>
      <c r="N1624">
        <v>300</v>
      </c>
      <c r="O1624" t="s">
        <v>14</v>
      </c>
      <c r="P1624">
        <v>1</v>
      </c>
      <c r="Q1624" s="1">
        <v>4.05</v>
      </c>
      <c r="R1624" s="1">
        <v>2.7</v>
      </c>
      <c r="S1624" s="1">
        <v>3.375</v>
      </c>
      <c r="T1624" s="1">
        <v>2.7</v>
      </c>
    </row>
    <row r="1625" spans="1:20" hidden="1" x14ac:dyDescent="0.35">
      <c r="A1625" t="s">
        <v>1645</v>
      </c>
      <c r="B1625" t="s">
        <v>10</v>
      </c>
      <c r="C1625" t="s">
        <v>68</v>
      </c>
      <c r="D1625" t="s">
        <v>3620</v>
      </c>
      <c r="E1625" t="s">
        <v>3612</v>
      </c>
      <c r="F1625">
        <v>44708</v>
      </c>
      <c r="G1625">
        <v>44735</v>
      </c>
      <c r="H1625" t="s">
        <v>12</v>
      </c>
      <c r="I1625" t="s">
        <v>12</v>
      </c>
      <c r="J1625" t="s">
        <v>13</v>
      </c>
      <c r="K1625">
        <v>33.505000000000003</v>
      </c>
      <c r="L1625">
        <v>600</v>
      </c>
      <c r="M1625" t="s">
        <v>14</v>
      </c>
      <c r="N1625">
        <v>300</v>
      </c>
      <c r="O1625" t="s">
        <v>14</v>
      </c>
      <c r="P1625">
        <v>1</v>
      </c>
      <c r="Q1625" s="1">
        <v>4.05</v>
      </c>
      <c r="R1625" s="1">
        <v>2.7</v>
      </c>
      <c r="S1625" s="1">
        <v>3.375</v>
      </c>
      <c r="T1625" s="1">
        <v>2.7</v>
      </c>
    </row>
    <row r="1626" spans="1:20" hidden="1" x14ac:dyDescent="0.35">
      <c r="A1626" t="s">
        <v>1646</v>
      </c>
      <c r="B1626" t="s">
        <v>10</v>
      </c>
      <c r="C1626" t="s">
        <v>68</v>
      </c>
      <c r="D1626" t="s">
        <v>3620</v>
      </c>
      <c r="E1626" t="s">
        <v>3618</v>
      </c>
      <c r="F1626">
        <v>44705</v>
      </c>
      <c r="G1626">
        <v>44730</v>
      </c>
      <c r="H1626" t="s">
        <v>12</v>
      </c>
      <c r="I1626" t="s">
        <v>12</v>
      </c>
      <c r="J1626" t="s">
        <v>13</v>
      </c>
      <c r="K1626">
        <v>32.539000000000001</v>
      </c>
      <c r="L1626">
        <v>600</v>
      </c>
      <c r="M1626" t="s">
        <v>14</v>
      </c>
      <c r="N1626">
        <v>300</v>
      </c>
      <c r="O1626" t="s">
        <v>14</v>
      </c>
      <c r="P1626">
        <v>1</v>
      </c>
      <c r="Q1626" s="1">
        <v>3.75</v>
      </c>
      <c r="R1626" s="1">
        <v>2.5</v>
      </c>
      <c r="S1626" s="1">
        <v>3.125</v>
      </c>
      <c r="T1626" s="1">
        <v>2.5</v>
      </c>
    </row>
    <row r="1627" spans="1:20" hidden="1" x14ac:dyDescent="0.35">
      <c r="A1627" t="s">
        <v>1647</v>
      </c>
      <c r="B1627" t="s">
        <v>10</v>
      </c>
      <c r="C1627" t="s">
        <v>68</v>
      </c>
      <c r="D1627" t="s">
        <v>3615</v>
      </c>
      <c r="E1627" t="s">
        <v>3618</v>
      </c>
      <c r="F1627">
        <v>44707</v>
      </c>
      <c r="G1627">
        <v>44734</v>
      </c>
      <c r="H1627" t="s">
        <v>12</v>
      </c>
      <c r="I1627" t="s">
        <v>12</v>
      </c>
      <c r="J1627" t="s">
        <v>13</v>
      </c>
      <c r="K1627">
        <v>32.091999999999999</v>
      </c>
      <c r="L1627">
        <v>600</v>
      </c>
      <c r="M1627" t="s">
        <v>14</v>
      </c>
      <c r="N1627">
        <v>300</v>
      </c>
      <c r="O1627" t="s">
        <v>14</v>
      </c>
      <c r="P1627">
        <v>1</v>
      </c>
      <c r="Q1627" s="1">
        <v>4.05</v>
      </c>
      <c r="R1627" s="1">
        <v>2.7</v>
      </c>
      <c r="S1627" s="1">
        <v>3.375</v>
      </c>
      <c r="T1627" s="1">
        <v>2.7</v>
      </c>
    </row>
    <row r="1628" spans="1:20" hidden="1" x14ac:dyDescent="0.35">
      <c r="A1628" t="s">
        <v>1648</v>
      </c>
      <c r="B1628" t="s">
        <v>10</v>
      </c>
      <c r="C1628" t="s">
        <v>68</v>
      </c>
      <c r="D1628" t="s">
        <v>3615</v>
      </c>
      <c r="E1628" t="s">
        <v>3612</v>
      </c>
      <c r="F1628">
        <v>44728</v>
      </c>
      <c r="G1628">
        <v>44757</v>
      </c>
      <c r="H1628" t="s">
        <v>12</v>
      </c>
      <c r="I1628" t="s">
        <v>12</v>
      </c>
      <c r="J1628" t="s">
        <v>13</v>
      </c>
      <c r="K1628">
        <v>34.423000000000002</v>
      </c>
      <c r="L1628">
        <v>600</v>
      </c>
      <c r="M1628" t="s">
        <v>14</v>
      </c>
      <c r="N1628">
        <v>300</v>
      </c>
      <c r="O1628" t="s">
        <v>14</v>
      </c>
      <c r="P1628">
        <v>1</v>
      </c>
      <c r="Q1628" s="1">
        <v>4.3499999999999996</v>
      </c>
      <c r="R1628" s="1">
        <v>2.9000000000000004</v>
      </c>
      <c r="S1628" s="1">
        <v>3.625</v>
      </c>
      <c r="T1628" s="1">
        <v>2.9000000000000004</v>
      </c>
    </row>
    <row r="1629" spans="1:20" hidden="1" x14ac:dyDescent="0.35">
      <c r="A1629" t="s">
        <v>1649</v>
      </c>
      <c r="B1629" t="s">
        <v>10</v>
      </c>
      <c r="C1629" t="s">
        <v>68</v>
      </c>
      <c r="D1629" t="s">
        <v>3619</v>
      </c>
      <c r="E1629" t="s">
        <v>3618</v>
      </c>
      <c r="F1629">
        <v>44706</v>
      </c>
      <c r="G1629">
        <v>44728</v>
      </c>
      <c r="H1629" t="s">
        <v>12</v>
      </c>
      <c r="I1629" t="s">
        <v>12</v>
      </c>
      <c r="J1629" t="s">
        <v>13</v>
      </c>
      <c r="K1629">
        <v>32.466000000000001</v>
      </c>
      <c r="L1629">
        <v>600</v>
      </c>
      <c r="M1629" t="s">
        <v>14</v>
      </c>
      <c r="N1629">
        <v>300</v>
      </c>
      <c r="O1629" t="s">
        <v>14</v>
      </c>
      <c r="P1629">
        <v>1</v>
      </c>
      <c r="Q1629" s="1">
        <v>3.3</v>
      </c>
      <c r="R1629" s="1">
        <v>2.2000000000000002</v>
      </c>
      <c r="S1629" s="1">
        <v>2.75</v>
      </c>
      <c r="T1629" s="1">
        <v>2.2000000000000002</v>
      </c>
    </row>
    <row r="1630" spans="1:20" hidden="1" x14ac:dyDescent="0.35">
      <c r="A1630" t="s">
        <v>1650</v>
      </c>
      <c r="B1630" t="s">
        <v>10</v>
      </c>
      <c r="C1630" t="s">
        <v>68</v>
      </c>
      <c r="D1630" t="s">
        <v>3619</v>
      </c>
      <c r="E1630" t="s">
        <v>3618</v>
      </c>
      <c r="F1630">
        <v>44701</v>
      </c>
      <c r="G1630">
        <v>44728</v>
      </c>
      <c r="H1630" t="s">
        <v>12</v>
      </c>
      <c r="I1630" t="s">
        <v>12</v>
      </c>
      <c r="J1630" t="s">
        <v>13</v>
      </c>
      <c r="K1630">
        <v>30.079000000000001</v>
      </c>
      <c r="L1630">
        <v>600</v>
      </c>
      <c r="M1630" t="s">
        <v>14</v>
      </c>
      <c r="N1630">
        <v>300</v>
      </c>
      <c r="O1630" t="s">
        <v>14</v>
      </c>
      <c r="P1630">
        <v>1</v>
      </c>
      <c r="Q1630" s="1">
        <v>4.05</v>
      </c>
      <c r="R1630" s="1">
        <v>2.7</v>
      </c>
      <c r="S1630" s="1">
        <v>3.375</v>
      </c>
      <c r="T1630" s="1">
        <v>2.7</v>
      </c>
    </row>
    <row r="1631" spans="1:20" hidden="1" x14ac:dyDescent="0.35">
      <c r="A1631" t="s">
        <v>1651</v>
      </c>
      <c r="B1631" t="s">
        <v>10</v>
      </c>
      <c r="C1631" t="s">
        <v>68</v>
      </c>
      <c r="D1631" t="s">
        <v>3616</v>
      </c>
      <c r="E1631" t="s">
        <v>3613</v>
      </c>
      <c r="F1631">
        <v>44725</v>
      </c>
      <c r="G1631">
        <v>44755</v>
      </c>
      <c r="H1631" t="s">
        <v>12</v>
      </c>
      <c r="I1631" t="s">
        <v>12</v>
      </c>
      <c r="J1631" t="s">
        <v>13</v>
      </c>
      <c r="K1631">
        <v>33.823</v>
      </c>
      <c r="L1631">
        <v>600</v>
      </c>
      <c r="M1631" t="s">
        <v>14</v>
      </c>
      <c r="N1631">
        <v>300</v>
      </c>
      <c r="O1631" t="s">
        <v>14</v>
      </c>
      <c r="P1631">
        <v>1</v>
      </c>
      <c r="Q1631" s="1">
        <v>4.5</v>
      </c>
      <c r="R1631" s="1">
        <v>3</v>
      </c>
      <c r="S1631" s="1">
        <v>3.75</v>
      </c>
      <c r="T1631" s="1">
        <v>3</v>
      </c>
    </row>
    <row r="1632" spans="1:20" hidden="1" x14ac:dyDescent="0.35">
      <c r="A1632" t="s">
        <v>1652</v>
      </c>
      <c r="B1632" t="s">
        <v>10</v>
      </c>
      <c r="C1632" t="s">
        <v>68</v>
      </c>
      <c r="D1632" t="s">
        <v>3616</v>
      </c>
      <c r="E1632" t="s">
        <v>3613</v>
      </c>
      <c r="F1632">
        <v>44728</v>
      </c>
      <c r="G1632">
        <v>44759</v>
      </c>
      <c r="H1632" t="s">
        <v>12</v>
      </c>
      <c r="I1632" t="s">
        <v>12</v>
      </c>
      <c r="J1632" t="s">
        <v>13</v>
      </c>
      <c r="K1632">
        <v>33.869</v>
      </c>
      <c r="L1632">
        <v>600</v>
      </c>
      <c r="M1632" t="s">
        <v>14</v>
      </c>
      <c r="N1632">
        <v>300</v>
      </c>
      <c r="O1632" t="s">
        <v>14</v>
      </c>
      <c r="P1632">
        <v>1</v>
      </c>
      <c r="Q1632" s="1">
        <v>4.6499999999999995</v>
      </c>
      <c r="R1632" s="1">
        <v>3.1</v>
      </c>
      <c r="S1632" s="1">
        <v>3.875</v>
      </c>
      <c r="T1632" s="1">
        <v>3.1</v>
      </c>
    </row>
    <row r="1633" spans="1:20" hidden="1" x14ac:dyDescent="0.35">
      <c r="A1633" t="s">
        <v>1653</v>
      </c>
      <c r="B1633" t="s">
        <v>10</v>
      </c>
      <c r="C1633" t="s">
        <v>68</v>
      </c>
      <c r="D1633" t="s">
        <v>3611</v>
      </c>
      <c r="E1633" t="s">
        <v>3617</v>
      </c>
      <c r="F1633">
        <v>44725</v>
      </c>
      <c r="G1633">
        <v>44750</v>
      </c>
      <c r="H1633" t="s">
        <v>12</v>
      </c>
      <c r="I1633" t="s">
        <v>12</v>
      </c>
      <c r="J1633" t="s">
        <v>13</v>
      </c>
      <c r="K1633">
        <v>33.792999999999999</v>
      </c>
      <c r="L1633">
        <v>600</v>
      </c>
      <c r="M1633" t="s">
        <v>14</v>
      </c>
      <c r="N1633">
        <v>300</v>
      </c>
      <c r="O1633" t="s">
        <v>14</v>
      </c>
      <c r="P1633">
        <v>1</v>
      </c>
      <c r="Q1633" s="1">
        <v>3.75</v>
      </c>
      <c r="R1633" s="1">
        <v>2.5</v>
      </c>
      <c r="S1633" s="1">
        <v>3.125</v>
      </c>
      <c r="T1633" s="1">
        <v>2.5</v>
      </c>
    </row>
    <row r="1634" spans="1:20" hidden="1" x14ac:dyDescent="0.35">
      <c r="A1634" t="s">
        <v>1654</v>
      </c>
      <c r="B1634" t="s">
        <v>10</v>
      </c>
      <c r="C1634" t="s">
        <v>68</v>
      </c>
      <c r="D1634" t="s">
        <v>3615</v>
      </c>
      <c r="E1634" t="s">
        <v>3614</v>
      </c>
      <c r="F1634">
        <v>44725</v>
      </c>
      <c r="G1634">
        <v>44749</v>
      </c>
      <c r="H1634" t="s">
        <v>12</v>
      </c>
      <c r="I1634" t="s">
        <v>12</v>
      </c>
      <c r="J1634" t="s">
        <v>13</v>
      </c>
      <c r="K1634">
        <v>27.536000000000001</v>
      </c>
      <c r="L1634">
        <v>600</v>
      </c>
      <c r="M1634" t="s">
        <v>14</v>
      </c>
      <c r="N1634">
        <v>300</v>
      </c>
      <c r="O1634" t="s">
        <v>14</v>
      </c>
      <c r="P1634">
        <v>1</v>
      </c>
      <c r="Q1634" s="1">
        <v>3.5999999999999996</v>
      </c>
      <c r="R1634" s="1">
        <v>2.4000000000000004</v>
      </c>
      <c r="S1634" s="1">
        <v>3</v>
      </c>
      <c r="T1634" s="1">
        <v>2.4000000000000004</v>
      </c>
    </row>
    <row r="1635" spans="1:20" hidden="1" x14ac:dyDescent="0.35">
      <c r="A1635" t="s">
        <v>1655</v>
      </c>
      <c r="B1635" t="s">
        <v>10</v>
      </c>
      <c r="C1635" t="s">
        <v>68</v>
      </c>
      <c r="D1635" t="s">
        <v>3619</v>
      </c>
      <c r="E1635" t="s">
        <v>3617</v>
      </c>
      <c r="F1635">
        <v>44722</v>
      </c>
      <c r="G1635">
        <v>44750</v>
      </c>
      <c r="H1635" t="s">
        <v>12</v>
      </c>
      <c r="I1635" t="s">
        <v>12</v>
      </c>
      <c r="J1635" t="s">
        <v>13</v>
      </c>
      <c r="K1635">
        <v>27.869</v>
      </c>
      <c r="L1635">
        <v>600</v>
      </c>
      <c r="M1635" t="s">
        <v>14</v>
      </c>
      <c r="N1635">
        <v>300</v>
      </c>
      <c r="O1635" t="s">
        <v>14</v>
      </c>
      <c r="P1635">
        <v>1</v>
      </c>
      <c r="Q1635" s="1">
        <v>4.2</v>
      </c>
      <c r="R1635" s="1">
        <v>2.8000000000000003</v>
      </c>
      <c r="S1635" s="1">
        <v>3.5</v>
      </c>
      <c r="T1635" s="1">
        <v>2.8000000000000003</v>
      </c>
    </row>
    <row r="1636" spans="1:20" hidden="1" x14ac:dyDescent="0.35">
      <c r="A1636" t="s">
        <v>1656</v>
      </c>
      <c r="B1636" t="s">
        <v>10</v>
      </c>
      <c r="C1636" t="s">
        <v>68</v>
      </c>
      <c r="D1636" t="s">
        <v>3615</v>
      </c>
      <c r="E1636" t="s">
        <v>3613</v>
      </c>
      <c r="F1636">
        <v>44725</v>
      </c>
      <c r="G1636">
        <v>44746</v>
      </c>
      <c r="H1636" t="s">
        <v>12</v>
      </c>
      <c r="I1636" t="s">
        <v>12</v>
      </c>
      <c r="J1636" t="s">
        <v>13</v>
      </c>
      <c r="K1636">
        <v>29.695</v>
      </c>
      <c r="L1636">
        <v>600</v>
      </c>
      <c r="M1636" t="s">
        <v>14</v>
      </c>
      <c r="N1636">
        <v>300</v>
      </c>
      <c r="O1636" t="s">
        <v>14</v>
      </c>
      <c r="P1636">
        <v>1</v>
      </c>
      <c r="Q1636" s="1">
        <v>3.15</v>
      </c>
      <c r="R1636" s="1">
        <v>2.1</v>
      </c>
      <c r="S1636" s="1">
        <v>2.625</v>
      </c>
      <c r="T1636" s="1">
        <v>2.1</v>
      </c>
    </row>
    <row r="1637" spans="1:20" hidden="1" x14ac:dyDescent="0.35">
      <c r="A1637" t="s">
        <v>1657</v>
      </c>
      <c r="B1637" t="s">
        <v>10</v>
      </c>
      <c r="C1637" t="s">
        <v>68</v>
      </c>
      <c r="D1637" t="s">
        <v>3620</v>
      </c>
      <c r="E1637" t="s">
        <v>3612</v>
      </c>
      <c r="F1637">
        <v>44732</v>
      </c>
      <c r="G1637">
        <v>44755</v>
      </c>
      <c r="H1637" t="s">
        <v>12</v>
      </c>
      <c r="I1637" t="s">
        <v>12</v>
      </c>
      <c r="J1637" t="s">
        <v>13</v>
      </c>
      <c r="K1637">
        <v>30.54</v>
      </c>
      <c r="L1637">
        <v>600</v>
      </c>
      <c r="M1637" t="s">
        <v>14</v>
      </c>
      <c r="N1637">
        <v>300</v>
      </c>
      <c r="O1637" t="s">
        <v>14</v>
      </c>
      <c r="P1637">
        <v>1</v>
      </c>
      <c r="Q1637" s="1">
        <v>3.4499999999999997</v>
      </c>
      <c r="R1637" s="1">
        <v>2.3000000000000003</v>
      </c>
      <c r="S1637" s="1">
        <v>2.875</v>
      </c>
      <c r="T1637" s="1">
        <v>2.3000000000000003</v>
      </c>
    </row>
    <row r="1638" spans="1:20" hidden="1" x14ac:dyDescent="0.35">
      <c r="A1638" t="s">
        <v>1658</v>
      </c>
      <c r="B1638" t="s">
        <v>10</v>
      </c>
      <c r="C1638" t="s">
        <v>68</v>
      </c>
      <c r="D1638" t="s">
        <v>3616</v>
      </c>
      <c r="E1638" t="s">
        <v>3613</v>
      </c>
      <c r="F1638">
        <v>44718</v>
      </c>
      <c r="G1638">
        <v>44740</v>
      </c>
      <c r="H1638" t="s">
        <v>12</v>
      </c>
      <c r="I1638" t="s">
        <v>12</v>
      </c>
      <c r="J1638" t="s">
        <v>13</v>
      </c>
      <c r="K1638">
        <v>28.716999999999999</v>
      </c>
      <c r="L1638">
        <v>600</v>
      </c>
      <c r="M1638" t="s">
        <v>14</v>
      </c>
      <c r="N1638">
        <v>300</v>
      </c>
      <c r="O1638" t="s">
        <v>14</v>
      </c>
      <c r="P1638">
        <v>1</v>
      </c>
      <c r="Q1638" s="1">
        <v>3.3</v>
      </c>
      <c r="R1638" s="1">
        <v>2.2000000000000002</v>
      </c>
      <c r="S1638" s="1">
        <v>2.75</v>
      </c>
      <c r="T1638" s="1">
        <v>2.2000000000000002</v>
      </c>
    </row>
    <row r="1639" spans="1:20" hidden="1" x14ac:dyDescent="0.35">
      <c r="A1639" t="s">
        <v>1659</v>
      </c>
      <c r="B1639" t="s">
        <v>10</v>
      </c>
      <c r="C1639" t="s">
        <v>68</v>
      </c>
      <c r="D1639" t="s">
        <v>3611</v>
      </c>
      <c r="E1639" t="s">
        <v>3612</v>
      </c>
      <c r="F1639">
        <v>44715</v>
      </c>
      <c r="G1639">
        <v>44739</v>
      </c>
      <c r="H1639" t="s">
        <v>12</v>
      </c>
      <c r="I1639" t="s">
        <v>12</v>
      </c>
      <c r="J1639" t="s">
        <v>13</v>
      </c>
      <c r="K1639">
        <v>28.7</v>
      </c>
      <c r="L1639">
        <v>600</v>
      </c>
      <c r="M1639" t="s">
        <v>14</v>
      </c>
      <c r="N1639">
        <v>300</v>
      </c>
      <c r="O1639" t="s">
        <v>14</v>
      </c>
      <c r="P1639">
        <v>1</v>
      </c>
      <c r="Q1639" s="1">
        <v>3.5999999999999996</v>
      </c>
      <c r="R1639" s="1">
        <v>2.4000000000000004</v>
      </c>
      <c r="S1639" s="1">
        <v>3</v>
      </c>
      <c r="T1639" s="1">
        <v>2.4000000000000004</v>
      </c>
    </row>
    <row r="1640" spans="1:20" hidden="1" x14ac:dyDescent="0.35">
      <c r="A1640" t="s">
        <v>1660</v>
      </c>
      <c r="B1640" t="s">
        <v>10</v>
      </c>
      <c r="C1640" t="s">
        <v>68</v>
      </c>
      <c r="D1640" t="s">
        <v>3619</v>
      </c>
      <c r="E1640" t="s">
        <v>3617</v>
      </c>
      <c r="F1640">
        <v>44727</v>
      </c>
      <c r="G1640">
        <v>44748</v>
      </c>
      <c r="H1640" t="s">
        <v>12</v>
      </c>
      <c r="I1640" t="s">
        <v>12</v>
      </c>
      <c r="J1640" t="s">
        <v>13</v>
      </c>
      <c r="K1640">
        <v>30.184000000000001</v>
      </c>
      <c r="L1640">
        <v>600</v>
      </c>
      <c r="M1640" t="s">
        <v>14</v>
      </c>
      <c r="N1640">
        <v>300</v>
      </c>
      <c r="O1640" t="s">
        <v>14</v>
      </c>
      <c r="P1640">
        <v>1</v>
      </c>
      <c r="Q1640" s="1">
        <v>3.15</v>
      </c>
      <c r="R1640" s="1">
        <v>2.1</v>
      </c>
      <c r="S1640" s="1">
        <v>2.625</v>
      </c>
      <c r="T1640" s="1">
        <v>2.1</v>
      </c>
    </row>
    <row r="1641" spans="1:20" hidden="1" x14ac:dyDescent="0.35">
      <c r="A1641" t="s">
        <v>1661</v>
      </c>
      <c r="B1641" t="s">
        <v>10</v>
      </c>
      <c r="C1641" t="s">
        <v>68</v>
      </c>
      <c r="D1641" t="s">
        <v>3615</v>
      </c>
      <c r="E1641" t="s">
        <v>3613</v>
      </c>
      <c r="F1641">
        <v>44718</v>
      </c>
      <c r="G1641">
        <v>44740</v>
      </c>
      <c r="H1641" t="s">
        <v>12</v>
      </c>
      <c r="I1641" t="s">
        <v>12</v>
      </c>
      <c r="J1641" t="s">
        <v>13</v>
      </c>
      <c r="K1641">
        <v>28.562000000000001</v>
      </c>
      <c r="L1641">
        <v>600</v>
      </c>
      <c r="M1641" t="s">
        <v>14</v>
      </c>
      <c r="N1641">
        <v>300</v>
      </c>
      <c r="O1641" t="s">
        <v>14</v>
      </c>
      <c r="P1641">
        <v>1</v>
      </c>
      <c r="Q1641" s="1">
        <v>3.3</v>
      </c>
      <c r="R1641" s="1">
        <v>2.2000000000000002</v>
      </c>
      <c r="S1641" s="1">
        <v>2.75</v>
      </c>
      <c r="T1641" s="1">
        <v>2.2000000000000002</v>
      </c>
    </row>
    <row r="1642" spans="1:20" hidden="1" x14ac:dyDescent="0.35">
      <c r="A1642" t="s">
        <v>1662</v>
      </c>
      <c r="B1642" t="s">
        <v>10</v>
      </c>
      <c r="C1642" t="s">
        <v>68</v>
      </c>
      <c r="D1642" t="s">
        <v>3619</v>
      </c>
      <c r="E1642" t="s">
        <v>3613</v>
      </c>
      <c r="F1642">
        <v>44719</v>
      </c>
      <c r="G1642">
        <v>44743</v>
      </c>
      <c r="H1642" t="s">
        <v>12</v>
      </c>
      <c r="I1642" t="s">
        <v>12</v>
      </c>
      <c r="J1642" t="s">
        <v>13</v>
      </c>
      <c r="K1642">
        <v>28.436</v>
      </c>
      <c r="L1642">
        <v>600</v>
      </c>
      <c r="M1642" t="s">
        <v>14</v>
      </c>
      <c r="N1642">
        <v>300</v>
      </c>
      <c r="O1642" t="s">
        <v>14</v>
      </c>
      <c r="P1642">
        <v>1</v>
      </c>
      <c r="Q1642" s="1">
        <v>3.5999999999999996</v>
      </c>
      <c r="R1642" s="1">
        <v>2.4000000000000004</v>
      </c>
      <c r="S1642" s="1">
        <v>3</v>
      </c>
      <c r="T1642" s="1">
        <v>2.4000000000000004</v>
      </c>
    </row>
    <row r="1643" spans="1:20" hidden="1" x14ac:dyDescent="0.35">
      <c r="A1643" t="s">
        <v>1663</v>
      </c>
      <c r="B1643" t="s">
        <v>10</v>
      </c>
      <c r="C1643" t="s">
        <v>68</v>
      </c>
      <c r="D1643" t="s">
        <v>3620</v>
      </c>
      <c r="E1643" t="s">
        <v>3614</v>
      </c>
      <c r="F1643">
        <v>44715</v>
      </c>
      <c r="G1643">
        <v>44739</v>
      </c>
      <c r="H1643" t="s">
        <v>12</v>
      </c>
      <c r="I1643" t="s">
        <v>12</v>
      </c>
      <c r="J1643" t="s">
        <v>13</v>
      </c>
      <c r="K1643">
        <v>28.84</v>
      </c>
      <c r="L1643">
        <v>600</v>
      </c>
      <c r="M1643" t="s">
        <v>14</v>
      </c>
      <c r="N1643">
        <v>300</v>
      </c>
      <c r="O1643" t="s">
        <v>14</v>
      </c>
      <c r="P1643">
        <v>1</v>
      </c>
      <c r="Q1643" s="1">
        <v>3.5999999999999996</v>
      </c>
      <c r="R1643" s="1">
        <v>2.4000000000000004</v>
      </c>
      <c r="S1643" s="1">
        <v>3</v>
      </c>
      <c r="T1643" s="1">
        <v>2.4000000000000004</v>
      </c>
    </row>
    <row r="1644" spans="1:20" hidden="1" x14ac:dyDescent="0.35">
      <c r="A1644" t="s">
        <v>1664</v>
      </c>
      <c r="B1644" t="s">
        <v>10</v>
      </c>
      <c r="C1644" t="s">
        <v>68</v>
      </c>
      <c r="D1644" t="s">
        <v>3615</v>
      </c>
      <c r="E1644" t="s">
        <v>3618</v>
      </c>
      <c r="F1644">
        <v>44726</v>
      </c>
      <c r="G1644">
        <v>44751</v>
      </c>
      <c r="H1644" t="s">
        <v>12</v>
      </c>
      <c r="I1644" t="s">
        <v>12</v>
      </c>
      <c r="J1644" t="s">
        <v>13</v>
      </c>
      <c r="K1644">
        <v>29.364999999999998</v>
      </c>
      <c r="L1644">
        <v>600</v>
      </c>
      <c r="M1644" t="s">
        <v>14</v>
      </c>
      <c r="N1644">
        <v>300</v>
      </c>
      <c r="O1644" t="s">
        <v>14</v>
      </c>
      <c r="P1644">
        <v>1</v>
      </c>
      <c r="Q1644" s="1">
        <v>3.75</v>
      </c>
      <c r="R1644" s="1">
        <v>2.5</v>
      </c>
      <c r="S1644" s="1">
        <v>3.125</v>
      </c>
      <c r="T1644" s="1">
        <v>2.5</v>
      </c>
    </row>
    <row r="1645" spans="1:20" hidden="1" x14ac:dyDescent="0.35">
      <c r="A1645" t="s">
        <v>1665</v>
      </c>
      <c r="B1645" t="s">
        <v>10</v>
      </c>
      <c r="C1645" t="s">
        <v>68</v>
      </c>
      <c r="D1645" t="s">
        <v>3616</v>
      </c>
      <c r="E1645" t="s">
        <v>3614</v>
      </c>
      <c r="F1645">
        <v>44728</v>
      </c>
      <c r="G1645">
        <v>44760</v>
      </c>
      <c r="H1645" t="s">
        <v>12</v>
      </c>
      <c r="I1645" t="s">
        <v>12</v>
      </c>
      <c r="J1645" t="s">
        <v>13</v>
      </c>
      <c r="K1645">
        <v>30.484000000000002</v>
      </c>
      <c r="L1645">
        <v>600</v>
      </c>
      <c r="M1645" t="s">
        <v>14</v>
      </c>
      <c r="N1645">
        <v>300</v>
      </c>
      <c r="O1645" t="s">
        <v>14</v>
      </c>
      <c r="P1645">
        <v>1</v>
      </c>
      <c r="Q1645" s="1">
        <v>4.8</v>
      </c>
      <c r="R1645" s="1">
        <v>3.2</v>
      </c>
      <c r="S1645" s="1">
        <v>4</v>
      </c>
      <c r="T1645" s="1">
        <v>3.2</v>
      </c>
    </row>
    <row r="1646" spans="1:20" hidden="1" x14ac:dyDescent="0.35">
      <c r="A1646" t="s">
        <v>1666</v>
      </c>
      <c r="B1646" t="s">
        <v>10</v>
      </c>
      <c r="C1646" t="s">
        <v>68</v>
      </c>
      <c r="D1646" t="s">
        <v>3616</v>
      </c>
      <c r="E1646" t="s">
        <v>3614</v>
      </c>
      <c r="F1646">
        <v>44720</v>
      </c>
      <c r="G1646">
        <v>44743</v>
      </c>
      <c r="H1646" t="s">
        <v>12</v>
      </c>
      <c r="I1646" t="s">
        <v>12</v>
      </c>
      <c r="J1646" t="s">
        <v>13</v>
      </c>
      <c r="K1646">
        <v>30.24</v>
      </c>
      <c r="L1646">
        <v>600</v>
      </c>
      <c r="M1646" t="s">
        <v>14</v>
      </c>
      <c r="N1646">
        <v>300</v>
      </c>
      <c r="O1646" t="s">
        <v>14</v>
      </c>
      <c r="P1646">
        <v>1</v>
      </c>
      <c r="Q1646" s="1">
        <v>3.4499999999999997</v>
      </c>
      <c r="R1646" s="1">
        <v>2.3000000000000003</v>
      </c>
      <c r="S1646" s="1">
        <v>2.875</v>
      </c>
      <c r="T1646" s="1">
        <v>2.3000000000000003</v>
      </c>
    </row>
    <row r="1647" spans="1:20" hidden="1" x14ac:dyDescent="0.35">
      <c r="A1647" t="s">
        <v>1667</v>
      </c>
      <c r="B1647" t="s">
        <v>10</v>
      </c>
      <c r="C1647" t="s">
        <v>68</v>
      </c>
      <c r="D1647" t="s">
        <v>3611</v>
      </c>
      <c r="E1647" t="s">
        <v>3613</v>
      </c>
      <c r="F1647">
        <v>44725</v>
      </c>
      <c r="G1647">
        <v>44746</v>
      </c>
      <c r="H1647" t="s">
        <v>12</v>
      </c>
      <c r="I1647" t="s">
        <v>12</v>
      </c>
      <c r="J1647" t="s">
        <v>13</v>
      </c>
      <c r="K1647">
        <v>30.273</v>
      </c>
      <c r="L1647">
        <v>600</v>
      </c>
      <c r="M1647" t="s">
        <v>14</v>
      </c>
      <c r="N1647">
        <v>300</v>
      </c>
      <c r="O1647" t="s">
        <v>14</v>
      </c>
      <c r="P1647">
        <v>1</v>
      </c>
      <c r="Q1647" s="1">
        <v>3.15</v>
      </c>
      <c r="R1647" s="1">
        <v>2.1</v>
      </c>
      <c r="S1647" s="1">
        <v>2.625</v>
      </c>
      <c r="T1647" s="1">
        <v>2.1</v>
      </c>
    </row>
    <row r="1648" spans="1:20" hidden="1" x14ac:dyDescent="0.35">
      <c r="A1648" t="s">
        <v>1668</v>
      </c>
      <c r="B1648" t="s">
        <v>10</v>
      </c>
      <c r="C1648" t="s">
        <v>68</v>
      </c>
      <c r="D1648" t="s">
        <v>3615</v>
      </c>
      <c r="E1648" t="s">
        <v>3617</v>
      </c>
      <c r="F1648">
        <v>44726</v>
      </c>
      <c r="G1648">
        <v>44753</v>
      </c>
      <c r="H1648" t="s">
        <v>12</v>
      </c>
      <c r="I1648" t="s">
        <v>12</v>
      </c>
      <c r="J1648" t="s">
        <v>13</v>
      </c>
      <c r="K1648">
        <v>30.029</v>
      </c>
      <c r="L1648">
        <v>600</v>
      </c>
      <c r="M1648" t="s">
        <v>14</v>
      </c>
      <c r="N1648">
        <v>300</v>
      </c>
      <c r="O1648" t="s">
        <v>14</v>
      </c>
      <c r="P1648">
        <v>1</v>
      </c>
      <c r="Q1648" s="1">
        <v>4.05</v>
      </c>
      <c r="R1648" s="1">
        <v>2.7</v>
      </c>
      <c r="S1648" s="1">
        <v>3.375</v>
      </c>
      <c r="T1648" s="1">
        <v>2.7</v>
      </c>
    </row>
    <row r="1649" spans="1:20" hidden="1" x14ac:dyDescent="0.35">
      <c r="A1649" t="s">
        <v>1669</v>
      </c>
      <c r="B1649" t="s">
        <v>10</v>
      </c>
      <c r="C1649" t="s">
        <v>68</v>
      </c>
      <c r="D1649" t="s">
        <v>3616</v>
      </c>
      <c r="E1649" t="s">
        <v>3613</v>
      </c>
      <c r="F1649">
        <v>44727</v>
      </c>
      <c r="G1649">
        <v>44750</v>
      </c>
      <c r="H1649" t="s">
        <v>12</v>
      </c>
      <c r="I1649" t="s">
        <v>12</v>
      </c>
      <c r="J1649" t="s">
        <v>13</v>
      </c>
      <c r="K1649">
        <v>30.128</v>
      </c>
      <c r="L1649">
        <v>600</v>
      </c>
      <c r="M1649" t="s">
        <v>14</v>
      </c>
      <c r="N1649">
        <v>300</v>
      </c>
      <c r="O1649" t="s">
        <v>14</v>
      </c>
      <c r="P1649">
        <v>1</v>
      </c>
      <c r="Q1649" s="1">
        <v>3.4499999999999997</v>
      </c>
      <c r="R1649" s="1">
        <v>2.3000000000000003</v>
      </c>
      <c r="S1649" s="1">
        <v>2.875</v>
      </c>
      <c r="T1649" s="1">
        <v>2.3000000000000003</v>
      </c>
    </row>
    <row r="1650" spans="1:20" hidden="1" x14ac:dyDescent="0.35">
      <c r="A1650" t="s">
        <v>1670</v>
      </c>
      <c r="B1650" t="s">
        <v>10</v>
      </c>
      <c r="C1650" t="s">
        <v>68</v>
      </c>
      <c r="D1650" t="s">
        <v>3611</v>
      </c>
      <c r="E1650" t="s">
        <v>3613</v>
      </c>
      <c r="F1650">
        <v>44720</v>
      </c>
      <c r="G1650">
        <v>44743</v>
      </c>
      <c r="H1650" t="s">
        <v>12</v>
      </c>
      <c r="I1650" t="s">
        <v>12</v>
      </c>
      <c r="J1650" t="s">
        <v>13</v>
      </c>
      <c r="K1650">
        <v>30.064</v>
      </c>
      <c r="L1650">
        <v>600</v>
      </c>
      <c r="M1650" t="s">
        <v>14</v>
      </c>
      <c r="N1650">
        <v>300</v>
      </c>
      <c r="O1650" t="s">
        <v>14</v>
      </c>
      <c r="P1650">
        <v>1</v>
      </c>
      <c r="Q1650" s="1">
        <v>3.4499999999999997</v>
      </c>
      <c r="R1650" s="1">
        <v>2.3000000000000003</v>
      </c>
      <c r="S1650" s="1">
        <v>2.875</v>
      </c>
      <c r="T1650" s="1">
        <v>2.3000000000000003</v>
      </c>
    </row>
    <row r="1651" spans="1:20" hidden="1" x14ac:dyDescent="0.35">
      <c r="A1651" t="s">
        <v>1671</v>
      </c>
      <c r="B1651" t="s">
        <v>10</v>
      </c>
      <c r="C1651" t="s">
        <v>68</v>
      </c>
      <c r="D1651" t="s">
        <v>3619</v>
      </c>
      <c r="E1651" t="s">
        <v>3613</v>
      </c>
      <c r="F1651">
        <v>44734</v>
      </c>
      <c r="G1651">
        <v>44760</v>
      </c>
      <c r="H1651" t="s">
        <v>12</v>
      </c>
      <c r="I1651" t="s">
        <v>12</v>
      </c>
      <c r="J1651" t="s">
        <v>13</v>
      </c>
      <c r="K1651">
        <v>28.436</v>
      </c>
      <c r="L1651">
        <v>600</v>
      </c>
      <c r="M1651" t="s">
        <v>14</v>
      </c>
      <c r="N1651">
        <v>300</v>
      </c>
      <c r="O1651" t="s">
        <v>14</v>
      </c>
      <c r="P1651">
        <v>1</v>
      </c>
      <c r="Q1651" s="1">
        <v>3.9</v>
      </c>
      <c r="R1651" s="1">
        <v>2.6</v>
      </c>
      <c r="S1651" s="1">
        <v>3.25</v>
      </c>
      <c r="T1651" s="1">
        <v>2.6</v>
      </c>
    </row>
    <row r="1652" spans="1:20" hidden="1" x14ac:dyDescent="0.35">
      <c r="A1652" t="s">
        <v>1672</v>
      </c>
      <c r="B1652" t="s">
        <v>10</v>
      </c>
      <c r="C1652" t="s">
        <v>68</v>
      </c>
      <c r="D1652" t="s">
        <v>3620</v>
      </c>
      <c r="E1652" t="s">
        <v>3618</v>
      </c>
      <c r="F1652">
        <v>44715</v>
      </c>
      <c r="G1652">
        <v>44740</v>
      </c>
      <c r="H1652" t="s">
        <v>12</v>
      </c>
      <c r="I1652" t="s">
        <v>12</v>
      </c>
      <c r="J1652" t="s">
        <v>13</v>
      </c>
      <c r="K1652">
        <v>28.59</v>
      </c>
      <c r="L1652">
        <v>600</v>
      </c>
      <c r="M1652" t="s">
        <v>14</v>
      </c>
      <c r="N1652">
        <v>300</v>
      </c>
      <c r="O1652" t="s">
        <v>14</v>
      </c>
      <c r="P1652">
        <v>1</v>
      </c>
      <c r="Q1652" s="1">
        <v>3.75</v>
      </c>
      <c r="R1652" s="1">
        <v>2.5</v>
      </c>
      <c r="S1652" s="1">
        <v>3.125</v>
      </c>
      <c r="T1652" s="1">
        <v>2.5</v>
      </c>
    </row>
    <row r="1653" spans="1:20" hidden="1" x14ac:dyDescent="0.35">
      <c r="A1653" t="s">
        <v>1673</v>
      </c>
      <c r="B1653" t="s">
        <v>10</v>
      </c>
      <c r="C1653" t="s">
        <v>68</v>
      </c>
      <c r="D1653" t="s">
        <v>3620</v>
      </c>
      <c r="E1653" t="s">
        <v>3614</v>
      </c>
      <c r="F1653">
        <v>44725</v>
      </c>
      <c r="G1653">
        <v>44754</v>
      </c>
      <c r="H1653" t="s">
        <v>12</v>
      </c>
      <c r="I1653" t="s">
        <v>12</v>
      </c>
      <c r="J1653" t="s">
        <v>13</v>
      </c>
      <c r="K1653">
        <v>29.774000000000001</v>
      </c>
      <c r="L1653">
        <v>600</v>
      </c>
      <c r="M1653" t="s">
        <v>14</v>
      </c>
      <c r="N1653">
        <v>300</v>
      </c>
      <c r="O1653" t="s">
        <v>14</v>
      </c>
      <c r="P1653">
        <v>1</v>
      </c>
      <c r="Q1653" s="1">
        <v>4.3499999999999996</v>
      </c>
      <c r="R1653" s="1">
        <v>2.9000000000000004</v>
      </c>
      <c r="S1653" s="1">
        <v>3.625</v>
      </c>
      <c r="T1653" s="1">
        <v>2.9000000000000004</v>
      </c>
    </row>
    <row r="1654" spans="1:20" hidden="1" x14ac:dyDescent="0.35">
      <c r="A1654" t="s">
        <v>1674</v>
      </c>
      <c r="B1654" t="s">
        <v>10</v>
      </c>
      <c r="C1654" t="s">
        <v>68</v>
      </c>
      <c r="D1654" t="s">
        <v>3611</v>
      </c>
      <c r="E1654" t="s">
        <v>3614</v>
      </c>
      <c r="F1654">
        <v>44715</v>
      </c>
      <c r="G1654">
        <v>44740</v>
      </c>
      <c r="H1654" t="s">
        <v>12</v>
      </c>
      <c r="I1654" t="s">
        <v>12</v>
      </c>
      <c r="J1654" t="s">
        <v>13</v>
      </c>
      <c r="K1654">
        <v>30.439</v>
      </c>
      <c r="L1654">
        <v>600</v>
      </c>
      <c r="M1654" t="s">
        <v>14</v>
      </c>
      <c r="N1654">
        <v>300</v>
      </c>
      <c r="O1654" t="s">
        <v>14</v>
      </c>
      <c r="P1654">
        <v>1</v>
      </c>
      <c r="Q1654" s="1">
        <v>3.75</v>
      </c>
      <c r="R1654" s="1">
        <v>2.5</v>
      </c>
      <c r="S1654" s="1">
        <v>3.125</v>
      </c>
      <c r="T1654" s="1">
        <v>2.5</v>
      </c>
    </row>
    <row r="1655" spans="1:20" hidden="1" x14ac:dyDescent="0.35">
      <c r="A1655" t="s">
        <v>1675</v>
      </c>
      <c r="B1655" t="s">
        <v>10</v>
      </c>
      <c r="C1655" t="s">
        <v>68</v>
      </c>
      <c r="D1655" t="s">
        <v>3615</v>
      </c>
      <c r="E1655" t="s">
        <v>3612</v>
      </c>
      <c r="F1655">
        <v>44715</v>
      </c>
      <c r="G1655">
        <v>44742</v>
      </c>
      <c r="H1655" t="s">
        <v>12</v>
      </c>
      <c r="I1655" t="s">
        <v>12</v>
      </c>
      <c r="J1655" t="s">
        <v>13</v>
      </c>
      <c r="K1655">
        <v>28.382999999999999</v>
      </c>
      <c r="L1655">
        <v>600</v>
      </c>
      <c r="M1655" t="s">
        <v>14</v>
      </c>
      <c r="N1655">
        <v>300</v>
      </c>
      <c r="O1655" t="s">
        <v>14</v>
      </c>
      <c r="P1655">
        <v>1</v>
      </c>
      <c r="Q1655" s="1">
        <v>4.05</v>
      </c>
      <c r="R1655" s="1">
        <v>2.7</v>
      </c>
      <c r="S1655" s="1">
        <v>3.375</v>
      </c>
      <c r="T1655" s="1">
        <v>2.7</v>
      </c>
    </row>
    <row r="1656" spans="1:20" hidden="1" x14ac:dyDescent="0.35">
      <c r="A1656" t="s">
        <v>1676</v>
      </c>
      <c r="B1656" t="s">
        <v>10</v>
      </c>
      <c r="C1656" t="s">
        <v>68</v>
      </c>
      <c r="D1656" t="s">
        <v>3616</v>
      </c>
      <c r="E1656" t="s">
        <v>3613</v>
      </c>
      <c r="F1656">
        <v>44715</v>
      </c>
      <c r="G1656">
        <v>44740</v>
      </c>
      <c r="H1656" t="s">
        <v>12</v>
      </c>
      <c r="I1656" t="s">
        <v>12</v>
      </c>
      <c r="J1656" t="s">
        <v>13</v>
      </c>
      <c r="K1656">
        <v>30.390999999999998</v>
      </c>
      <c r="L1656">
        <v>600</v>
      </c>
      <c r="M1656" t="s">
        <v>14</v>
      </c>
      <c r="N1656">
        <v>300</v>
      </c>
      <c r="O1656" t="s">
        <v>14</v>
      </c>
      <c r="P1656">
        <v>1</v>
      </c>
      <c r="Q1656" s="1">
        <v>3.75</v>
      </c>
      <c r="R1656" s="1">
        <v>2.5</v>
      </c>
      <c r="S1656" s="1">
        <v>3.125</v>
      </c>
      <c r="T1656" s="1">
        <v>2.5</v>
      </c>
    </row>
    <row r="1657" spans="1:20" hidden="1" x14ac:dyDescent="0.35">
      <c r="A1657" t="s">
        <v>1677</v>
      </c>
      <c r="B1657" t="s">
        <v>10</v>
      </c>
      <c r="C1657" t="s">
        <v>68</v>
      </c>
      <c r="D1657" t="s">
        <v>3619</v>
      </c>
      <c r="E1657" t="s">
        <v>3614</v>
      </c>
      <c r="F1657">
        <v>44715</v>
      </c>
      <c r="G1657">
        <v>44740</v>
      </c>
      <c r="H1657" t="s">
        <v>12</v>
      </c>
      <c r="I1657" t="s">
        <v>12</v>
      </c>
      <c r="J1657" t="s">
        <v>13</v>
      </c>
      <c r="K1657">
        <v>28.765000000000001</v>
      </c>
      <c r="L1657">
        <v>600</v>
      </c>
      <c r="M1657" t="s">
        <v>14</v>
      </c>
      <c r="N1657">
        <v>300</v>
      </c>
      <c r="O1657" t="s">
        <v>14</v>
      </c>
      <c r="P1657">
        <v>1</v>
      </c>
      <c r="Q1657" s="1">
        <v>3.75</v>
      </c>
      <c r="R1657" s="1">
        <v>2.5</v>
      </c>
      <c r="S1657" s="1">
        <v>3.125</v>
      </c>
      <c r="T1657" s="1">
        <v>2.5</v>
      </c>
    </row>
    <row r="1658" spans="1:20" hidden="1" x14ac:dyDescent="0.35">
      <c r="A1658" t="s">
        <v>1678</v>
      </c>
      <c r="B1658" t="s">
        <v>10</v>
      </c>
      <c r="C1658" t="s">
        <v>68</v>
      </c>
      <c r="D1658" t="s">
        <v>3615</v>
      </c>
      <c r="E1658" t="s">
        <v>3614</v>
      </c>
      <c r="F1658">
        <v>44733</v>
      </c>
      <c r="G1658">
        <v>44763</v>
      </c>
      <c r="H1658" t="s">
        <v>12</v>
      </c>
      <c r="I1658" t="s">
        <v>12</v>
      </c>
      <c r="J1658" t="s">
        <v>13</v>
      </c>
      <c r="K1658">
        <v>29.888000000000002</v>
      </c>
      <c r="L1658">
        <v>600</v>
      </c>
      <c r="M1658" t="s">
        <v>14</v>
      </c>
      <c r="N1658">
        <v>300</v>
      </c>
      <c r="O1658" t="s">
        <v>14</v>
      </c>
      <c r="P1658">
        <v>1</v>
      </c>
      <c r="Q1658" s="1">
        <v>4.5</v>
      </c>
      <c r="R1658" s="1">
        <v>3</v>
      </c>
      <c r="S1658" s="1">
        <v>3.75</v>
      </c>
      <c r="T1658" s="1">
        <v>3</v>
      </c>
    </row>
    <row r="1659" spans="1:20" hidden="1" x14ac:dyDescent="0.35">
      <c r="A1659" t="s">
        <v>1679</v>
      </c>
      <c r="B1659" t="s">
        <v>10</v>
      </c>
      <c r="C1659" t="s">
        <v>68</v>
      </c>
      <c r="D1659" t="s">
        <v>3615</v>
      </c>
      <c r="E1659" t="s">
        <v>3617</v>
      </c>
      <c r="F1659">
        <v>44720</v>
      </c>
      <c r="G1659">
        <v>44744</v>
      </c>
      <c r="H1659" t="s">
        <v>12</v>
      </c>
      <c r="I1659" t="s">
        <v>12</v>
      </c>
      <c r="J1659" t="s">
        <v>13</v>
      </c>
      <c r="K1659">
        <v>29.614000000000001</v>
      </c>
      <c r="L1659">
        <v>600</v>
      </c>
      <c r="M1659" t="s">
        <v>14</v>
      </c>
      <c r="N1659">
        <v>300</v>
      </c>
      <c r="O1659" t="s">
        <v>14</v>
      </c>
      <c r="P1659">
        <v>1</v>
      </c>
      <c r="Q1659" s="1">
        <v>3.5999999999999996</v>
      </c>
      <c r="R1659" s="1">
        <v>2.4000000000000004</v>
      </c>
      <c r="S1659" s="1">
        <v>3</v>
      </c>
      <c r="T1659" s="1">
        <v>2.4000000000000004</v>
      </c>
    </row>
    <row r="1660" spans="1:20" hidden="1" x14ac:dyDescent="0.35">
      <c r="A1660" t="s">
        <v>1680</v>
      </c>
      <c r="B1660" t="s">
        <v>10</v>
      </c>
      <c r="C1660" t="s">
        <v>68</v>
      </c>
      <c r="D1660" t="s">
        <v>3616</v>
      </c>
      <c r="E1660" t="s">
        <v>3617</v>
      </c>
      <c r="F1660">
        <v>44726</v>
      </c>
      <c r="G1660">
        <v>44749</v>
      </c>
      <c r="H1660" t="s">
        <v>12</v>
      </c>
      <c r="I1660" t="s">
        <v>12</v>
      </c>
      <c r="J1660" t="s">
        <v>13</v>
      </c>
      <c r="K1660">
        <v>28.443000000000001</v>
      </c>
      <c r="L1660">
        <v>600</v>
      </c>
      <c r="M1660" t="s">
        <v>14</v>
      </c>
      <c r="N1660">
        <v>300</v>
      </c>
      <c r="O1660" t="s">
        <v>14</v>
      </c>
      <c r="P1660">
        <v>1</v>
      </c>
      <c r="Q1660" s="1">
        <v>3.4499999999999997</v>
      </c>
      <c r="R1660" s="1">
        <v>2.3000000000000003</v>
      </c>
      <c r="S1660" s="1">
        <v>2.875</v>
      </c>
      <c r="T1660" s="1">
        <v>2.3000000000000003</v>
      </c>
    </row>
    <row r="1661" spans="1:20" hidden="1" x14ac:dyDescent="0.35">
      <c r="A1661" t="s">
        <v>1681</v>
      </c>
      <c r="B1661" t="s">
        <v>10</v>
      </c>
      <c r="C1661" t="s">
        <v>68</v>
      </c>
      <c r="D1661" t="s">
        <v>3611</v>
      </c>
      <c r="E1661" t="s">
        <v>3617</v>
      </c>
      <c r="F1661">
        <v>44720</v>
      </c>
      <c r="G1661">
        <v>44743</v>
      </c>
      <c r="H1661" t="s">
        <v>12</v>
      </c>
      <c r="I1661" t="s">
        <v>12</v>
      </c>
      <c r="J1661" t="s">
        <v>13</v>
      </c>
      <c r="K1661">
        <v>29.512</v>
      </c>
      <c r="L1661">
        <v>600</v>
      </c>
      <c r="M1661" t="s">
        <v>14</v>
      </c>
      <c r="N1661">
        <v>300</v>
      </c>
      <c r="O1661" t="s">
        <v>14</v>
      </c>
      <c r="P1661">
        <v>1</v>
      </c>
      <c r="Q1661" s="1">
        <v>3.4499999999999997</v>
      </c>
      <c r="R1661" s="1">
        <v>2.3000000000000003</v>
      </c>
      <c r="S1661" s="1">
        <v>2.875</v>
      </c>
      <c r="T1661" s="1">
        <v>2.3000000000000003</v>
      </c>
    </row>
    <row r="1662" spans="1:20" hidden="1" x14ac:dyDescent="0.35">
      <c r="A1662" t="s">
        <v>1682</v>
      </c>
      <c r="B1662" t="s">
        <v>10</v>
      </c>
      <c r="C1662" t="s">
        <v>68</v>
      </c>
      <c r="D1662" t="s">
        <v>3611</v>
      </c>
      <c r="E1662" t="s">
        <v>3618</v>
      </c>
      <c r="F1662">
        <v>44720</v>
      </c>
      <c r="G1662">
        <v>44743</v>
      </c>
      <c r="H1662" t="s">
        <v>12</v>
      </c>
      <c r="I1662" t="s">
        <v>12</v>
      </c>
      <c r="J1662" t="s">
        <v>13</v>
      </c>
      <c r="K1662">
        <v>30.201000000000001</v>
      </c>
      <c r="L1662">
        <v>600</v>
      </c>
      <c r="M1662" t="s">
        <v>14</v>
      </c>
      <c r="N1662">
        <v>300</v>
      </c>
      <c r="O1662" t="s">
        <v>14</v>
      </c>
      <c r="P1662">
        <v>1</v>
      </c>
      <c r="Q1662" s="1">
        <v>3.4499999999999997</v>
      </c>
      <c r="R1662" s="1">
        <v>2.3000000000000003</v>
      </c>
      <c r="S1662" s="1">
        <v>2.875</v>
      </c>
      <c r="T1662" s="1">
        <v>2.3000000000000003</v>
      </c>
    </row>
    <row r="1663" spans="1:20" hidden="1" x14ac:dyDescent="0.35">
      <c r="A1663" t="s">
        <v>1683</v>
      </c>
      <c r="B1663" t="s">
        <v>10</v>
      </c>
      <c r="C1663" t="s">
        <v>68</v>
      </c>
      <c r="D1663" t="s">
        <v>3619</v>
      </c>
      <c r="E1663" t="s">
        <v>3613</v>
      </c>
      <c r="F1663">
        <v>44720</v>
      </c>
      <c r="G1663">
        <v>44743</v>
      </c>
      <c r="H1663" t="s">
        <v>12</v>
      </c>
      <c r="I1663" t="s">
        <v>12</v>
      </c>
      <c r="J1663" t="s">
        <v>13</v>
      </c>
      <c r="K1663">
        <v>30.120999999999999</v>
      </c>
      <c r="L1663">
        <v>600</v>
      </c>
      <c r="M1663" t="s">
        <v>14</v>
      </c>
      <c r="N1663">
        <v>300</v>
      </c>
      <c r="O1663" t="s">
        <v>14</v>
      </c>
      <c r="P1663">
        <v>1</v>
      </c>
      <c r="Q1663" s="1">
        <v>3.4499999999999997</v>
      </c>
      <c r="R1663" s="1">
        <v>2.3000000000000003</v>
      </c>
      <c r="S1663" s="1">
        <v>2.875</v>
      </c>
      <c r="T1663" s="1">
        <v>2.3000000000000003</v>
      </c>
    </row>
    <row r="1664" spans="1:20" hidden="1" x14ac:dyDescent="0.35">
      <c r="A1664" t="s">
        <v>1684</v>
      </c>
      <c r="B1664" t="s">
        <v>10</v>
      </c>
      <c r="C1664" t="s">
        <v>68</v>
      </c>
      <c r="D1664" t="s">
        <v>3620</v>
      </c>
      <c r="E1664" t="s">
        <v>3612</v>
      </c>
      <c r="F1664">
        <v>44720</v>
      </c>
      <c r="G1664">
        <v>44745</v>
      </c>
      <c r="H1664" t="s">
        <v>12</v>
      </c>
      <c r="I1664" t="s">
        <v>12</v>
      </c>
      <c r="J1664" t="s">
        <v>13</v>
      </c>
      <c r="K1664">
        <v>29.483000000000001</v>
      </c>
      <c r="L1664">
        <v>600</v>
      </c>
      <c r="M1664" t="s">
        <v>14</v>
      </c>
      <c r="N1664">
        <v>300</v>
      </c>
      <c r="O1664" t="s">
        <v>14</v>
      </c>
      <c r="P1664">
        <v>1</v>
      </c>
      <c r="Q1664" s="1">
        <v>3.75</v>
      </c>
      <c r="R1664" s="1">
        <v>2.5</v>
      </c>
      <c r="S1664" s="1">
        <v>3.125</v>
      </c>
      <c r="T1664" s="1">
        <v>2.5</v>
      </c>
    </row>
    <row r="1665" spans="1:20" hidden="1" x14ac:dyDescent="0.35">
      <c r="A1665" t="s">
        <v>1685</v>
      </c>
      <c r="B1665" t="s">
        <v>10</v>
      </c>
      <c r="C1665" t="s">
        <v>68</v>
      </c>
      <c r="D1665" t="s">
        <v>3619</v>
      </c>
      <c r="E1665" t="s">
        <v>3613</v>
      </c>
      <c r="F1665">
        <v>44720</v>
      </c>
      <c r="G1665">
        <v>44746</v>
      </c>
      <c r="H1665" t="s">
        <v>12</v>
      </c>
      <c r="I1665" t="s">
        <v>12</v>
      </c>
      <c r="J1665" t="s">
        <v>13</v>
      </c>
      <c r="K1665">
        <v>30.085999999999999</v>
      </c>
      <c r="L1665">
        <v>600</v>
      </c>
      <c r="M1665" t="s">
        <v>14</v>
      </c>
      <c r="N1665">
        <v>300</v>
      </c>
      <c r="O1665" t="s">
        <v>14</v>
      </c>
      <c r="P1665">
        <v>1</v>
      </c>
      <c r="Q1665" s="1">
        <v>3.9</v>
      </c>
      <c r="R1665" s="1">
        <v>2.6</v>
      </c>
      <c r="S1665" s="1">
        <v>3.25</v>
      </c>
      <c r="T1665" s="1">
        <v>2.6</v>
      </c>
    </row>
    <row r="1666" spans="1:20" hidden="1" x14ac:dyDescent="0.35">
      <c r="A1666" t="s">
        <v>1686</v>
      </c>
      <c r="B1666" t="s">
        <v>10</v>
      </c>
      <c r="C1666" t="s">
        <v>68</v>
      </c>
      <c r="D1666" t="s">
        <v>3611</v>
      </c>
      <c r="E1666" t="s">
        <v>3617</v>
      </c>
      <c r="F1666">
        <v>44719</v>
      </c>
      <c r="G1666">
        <v>44742</v>
      </c>
      <c r="H1666" t="s">
        <v>12</v>
      </c>
      <c r="I1666" t="s">
        <v>12</v>
      </c>
      <c r="J1666" t="s">
        <v>13</v>
      </c>
      <c r="K1666">
        <v>29.169</v>
      </c>
      <c r="L1666">
        <v>600</v>
      </c>
      <c r="M1666" t="s">
        <v>14</v>
      </c>
      <c r="N1666">
        <v>300</v>
      </c>
      <c r="O1666" t="s">
        <v>14</v>
      </c>
      <c r="P1666">
        <v>1</v>
      </c>
      <c r="Q1666" s="1">
        <v>3.4499999999999997</v>
      </c>
      <c r="R1666" s="1">
        <v>2.3000000000000003</v>
      </c>
      <c r="S1666" s="1">
        <v>2.875</v>
      </c>
      <c r="T1666" s="1">
        <v>2.3000000000000003</v>
      </c>
    </row>
    <row r="1667" spans="1:20" hidden="1" x14ac:dyDescent="0.35">
      <c r="A1667" t="s">
        <v>1687</v>
      </c>
      <c r="B1667" t="s">
        <v>10</v>
      </c>
      <c r="C1667" t="s">
        <v>68</v>
      </c>
      <c r="D1667" t="s">
        <v>3619</v>
      </c>
      <c r="E1667" t="s">
        <v>3618</v>
      </c>
      <c r="F1667">
        <v>44715</v>
      </c>
      <c r="G1667">
        <v>44739</v>
      </c>
      <c r="H1667" t="s">
        <v>12</v>
      </c>
      <c r="I1667" t="s">
        <v>12</v>
      </c>
      <c r="J1667" t="s">
        <v>13</v>
      </c>
      <c r="K1667">
        <v>30.443000000000001</v>
      </c>
      <c r="L1667">
        <v>600</v>
      </c>
      <c r="M1667" t="s">
        <v>14</v>
      </c>
      <c r="N1667">
        <v>300</v>
      </c>
      <c r="O1667" t="s">
        <v>14</v>
      </c>
      <c r="P1667">
        <v>1</v>
      </c>
      <c r="Q1667" s="1">
        <v>3.5999999999999996</v>
      </c>
      <c r="R1667" s="1">
        <v>2.4000000000000004</v>
      </c>
      <c r="S1667" s="1">
        <v>3</v>
      </c>
      <c r="T1667" s="1">
        <v>2.4000000000000004</v>
      </c>
    </row>
    <row r="1668" spans="1:20" hidden="1" x14ac:dyDescent="0.35">
      <c r="A1668" t="s">
        <v>1688</v>
      </c>
      <c r="B1668" t="s">
        <v>10</v>
      </c>
      <c r="C1668" t="s">
        <v>68</v>
      </c>
      <c r="D1668" t="s">
        <v>3616</v>
      </c>
      <c r="E1668" t="s">
        <v>3613</v>
      </c>
      <c r="F1668">
        <v>44720</v>
      </c>
      <c r="G1668">
        <v>44746</v>
      </c>
      <c r="H1668" t="s">
        <v>12</v>
      </c>
      <c r="I1668" t="s">
        <v>12</v>
      </c>
      <c r="J1668" t="s">
        <v>13</v>
      </c>
      <c r="K1668">
        <v>30.222000000000001</v>
      </c>
      <c r="L1668">
        <v>600</v>
      </c>
      <c r="M1668" t="s">
        <v>14</v>
      </c>
      <c r="N1668">
        <v>300</v>
      </c>
      <c r="O1668" t="s">
        <v>14</v>
      </c>
      <c r="P1668">
        <v>1</v>
      </c>
      <c r="Q1668" s="1">
        <v>3.9</v>
      </c>
      <c r="R1668" s="1">
        <v>2.6</v>
      </c>
      <c r="S1668" s="1">
        <v>3.25</v>
      </c>
      <c r="T1668" s="1">
        <v>2.6</v>
      </c>
    </row>
    <row r="1669" spans="1:20" hidden="1" x14ac:dyDescent="0.35">
      <c r="A1669" t="s">
        <v>1689</v>
      </c>
      <c r="B1669" t="s">
        <v>10</v>
      </c>
      <c r="C1669" t="s">
        <v>68</v>
      </c>
      <c r="D1669" t="s">
        <v>3615</v>
      </c>
      <c r="E1669" t="s">
        <v>3613</v>
      </c>
      <c r="F1669">
        <v>44720</v>
      </c>
      <c r="G1669">
        <v>44743</v>
      </c>
      <c r="H1669" t="s">
        <v>12</v>
      </c>
      <c r="I1669" t="s">
        <v>12</v>
      </c>
      <c r="J1669" t="s">
        <v>13</v>
      </c>
      <c r="K1669">
        <v>28.018999999999998</v>
      </c>
      <c r="L1669">
        <v>600</v>
      </c>
      <c r="M1669" t="s">
        <v>14</v>
      </c>
      <c r="N1669">
        <v>300</v>
      </c>
      <c r="O1669" t="s">
        <v>14</v>
      </c>
      <c r="P1669">
        <v>1</v>
      </c>
      <c r="Q1669" s="1">
        <v>3.4499999999999997</v>
      </c>
      <c r="R1669" s="1">
        <v>2.3000000000000003</v>
      </c>
      <c r="S1669" s="1">
        <v>2.875</v>
      </c>
      <c r="T1669" s="1">
        <v>2.3000000000000003</v>
      </c>
    </row>
    <row r="1670" spans="1:20" hidden="1" x14ac:dyDescent="0.35">
      <c r="A1670" t="s">
        <v>1690</v>
      </c>
      <c r="B1670" t="s">
        <v>10</v>
      </c>
      <c r="C1670" t="s">
        <v>68</v>
      </c>
      <c r="D1670" t="s">
        <v>3616</v>
      </c>
      <c r="E1670" t="s">
        <v>3613</v>
      </c>
      <c r="F1670">
        <v>44720</v>
      </c>
      <c r="G1670">
        <v>44744</v>
      </c>
      <c r="H1670" t="s">
        <v>12</v>
      </c>
      <c r="I1670" t="s">
        <v>12</v>
      </c>
      <c r="J1670" t="s">
        <v>13</v>
      </c>
      <c r="K1670">
        <v>29.632999999999999</v>
      </c>
      <c r="L1670">
        <v>600</v>
      </c>
      <c r="M1670" t="s">
        <v>14</v>
      </c>
      <c r="N1670">
        <v>300</v>
      </c>
      <c r="O1670" t="s">
        <v>14</v>
      </c>
      <c r="P1670">
        <v>1</v>
      </c>
      <c r="Q1670" s="1">
        <v>3.5999999999999996</v>
      </c>
      <c r="R1670" s="1">
        <v>2.4000000000000004</v>
      </c>
      <c r="S1670" s="1">
        <v>3</v>
      </c>
      <c r="T1670" s="1">
        <v>2.4000000000000004</v>
      </c>
    </row>
    <row r="1671" spans="1:20" hidden="1" x14ac:dyDescent="0.35">
      <c r="A1671" t="s">
        <v>1691</v>
      </c>
      <c r="B1671" t="s">
        <v>10</v>
      </c>
      <c r="C1671" t="s">
        <v>68</v>
      </c>
      <c r="D1671" t="s">
        <v>3619</v>
      </c>
      <c r="E1671" t="s">
        <v>3617</v>
      </c>
      <c r="F1671">
        <v>44720</v>
      </c>
      <c r="G1671">
        <v>44744</v>
      </c>
      <c r="H1671" t="s">
        <v>12</v>
      </c>
      <c r="I1671" t="s">
        <v>12</v>
      </c>
      <c r="J1671" t="s">
        <v>13</v>
      </c>
      <c r="K1671">
        <v>30.187000000000001</v>
      </c>
      <c r="L1671">
        <v>600</v>
      </c>
      <c r="M1671" t="s">
        <v>14</v>
      </c>
      <c r="N1671">
        <v>300</v>
      </c>
      <c r="O1671" t="s">
        <v>14</v>
      </c>
      <c r="P1671">
        <v>1</v>
      </c>
      <c r="Q1671" s="1">
        <v>3.5999999999999996</v>
      </c>
      <c r="R1671" s="1">
        <v>2.4000000000000004</v>
      </c>
      <c r="S1671" s="1">
        <v>3</v>
      </c>
      <c r="T1671" s="1">
        <v>2.4000000000000004</v>
      </c>
    </row>
    <row r="1672" spans="1:20" hidden="1" x14ac:dyDescent="0.35">
      <c r="A1672" t="s">
        <v>1692</v>
      </c>
      <c r="B1672" t="s">
        <v>10</v>
      </c>
      <c r="C1672" t="s">
        <v>68</v>
      </c>
      <c r="D1672" t="s">
        <v>3620</v>
      </c>
      <c r="E1672" t="s">
        <v>3613</v>
      </c>
      <c r="F1672">
        <v>44718</v>
      </c>
      <c r="G1672">
        <v>44739</v>
      </c>
      <c r="H1672" t="s">
        <v>12</v>
      </c>
      <c r="I1672" t="s">
        <v>12</v>
      </c>
      <c r="J1672" t="s">
        <v>13</v>
      </c>
      <c r="K1672">
        <v>28.571999999999999</v>
      </c>
      <c r="L1672">
        <v>600</v>
      </c>
      <c r="M1672" t="s">
        <v>14</v>
      </c>
      <c r="N1672">
        <v>300</v>
      </c>
      <c r="O1672" t="s">
        <v>14</v>
      </c>
      <c r="P1672">
        <v>1</v>
      </c>
      <c r="Q1672" s="1">
        <v>3.15</v>
      </c>
      <c r="R1672" s="1">
        <v>2.1</v>
      </c>
      <c r="S1672" s="1">
        <v>2.625</v>
      </c>
      <c r="T1672" s="1">
        <v>2.1</v>
      </c>
    </row>
    <row r="1673" spans="1:20" hidden="1" x14ac:dyDescent="0.35">
      <c r="A1673" t="s">
        <v>1693</v>
      </c>
      <c r="B1673" t="s">
        <v>10</v>
      </c>
      <c r="C1673" t="s">
        <v>68</v>
      </c>
      <c r="D1673" t="s">
        <v>3616</v>
      </c>
      <c r="E1673" t="s">
        <v>3612</v>
      </c>
      <c r="F1673">
        <v>44720</v>
      </c>
      <c r="G1673">
        <v>44743</v>
      </c>
      <c r="H1673" t="s">
        <v>12</v>
      </c>
      <c r="I1673" t="s">
        <v>12</v>
      </c>
      <c r="J1673" t="s">
        <v>13</v>
      </c>
      <c r="K1673">
        <v>30.106999999999999</v>
      </c>
      <c r="L1673">
        <v>600</v>
      </c>
      <c r="M1673" t="s">
        <v>14</v>
      </c>
      <c r="N1673">
        <v>300</v>
      </c>
      <c r="O1673" t="s">
        <v>14</v>
      </c>
      <c r="P1673">
        <v>1</v>
      </c>
      <c r="Q1673" s="1">
        <v>3.4499999999999997</v>
      </c>
      <c r="R1673" s="1">
        <v>2.3000000000000003</v>
      </c>
      <c r="S1673" s="1">
        <v>2.875</v>
      </c>
      <c r="T1673" s="1">
        <v>2.3000000000000003</v>
      </c>
    </row>
    <row r="1674" spans="1:20" hidden="1" x14ac:dyDescent="0.35">
      <c r="A1674" t="s">
        <v>1694</v>
      </c>
      <c r="B1674" t="s">
        <v>10</v>
      </c>
      <c r="C1674" t="s">
        <v>68</v>
      </c>
      <c r="D1674" t="s">
        <v>3615</v>
      </c>
      <c r="E1674" t="s">
        <v>3618</v>
      </c>
      <c r="F1674">
        <v>44732</v>
      </c>
      <c r="G1674">
        <v>44754</v>
      </c>
      <c r="H1674" t="s">
        <v>12</v>
      </c>
      <c r="I1674" t="s">
        <v>12</v>
      </c>
      <c r="J1674" t="s">
        <v>13</v>
      </c>
      <c r="K1674">
        <v>28.428000000000001</v>
      </c>
      <c r="L1674">
        <v>600</v>
      </c>
      <c r="M1674" t="s">
        <v>14</v>
      </c>
      <c r="N1674">
        <v>300</v>
      </c>
      <c r="O1674" t="s">
        <v>14</v>
      </c>
      <c r="P1674">
        <v>1</v>
      </c>
      <c r="Q1674" s="1">
        <v>3.3</v>
      </c>
      <c r="R1674" s="1">
        <v>2.2000000000000002</v>
      </c>
      <c r="S1674" s="1">
        <v>2.75</v>
      </c>
      <c r="T1674" s="1">
        <v>2.2000000000000002</v>
      </c>
    </row>
    <row r="1675" spans="1:20" x14ac:dyDescent="0.35">
      <c r="A1675" t="s">
        <v>1695</v>
      </c>
      <c r="B1675" t="s">
        <v>10</v>
      </c>
      <c r="C1675" t="s">
        <v>56</v>
      </c>
      <c r="D1675" t="s">
        <v>3611</v>
      </c>
      <c r="E1675" t="s">
        <v>3613</v>
      </c>
      <c r="F1675">
        <v>44704</v>
      </c>
      <c r="G1675">
        <v>44704</v>
      </c>
      <c r="H1675" t="s">
        <v>16</v>
      </c>
      <c r="I1675" t="s">
        <v>12</v>
      </c>
      <c r="J1675" t="s">
        <v>57</v>
      </c>
      <c r="K1675">
        <v>25.052</v>
      </c>
      <c r="L1675">
        <v>100</v>
      </c>
      <c r="M1675" t="s">
        <v>14</v>
      </c>
      <c r="N1675">
        <v>2000</v>
      </c>
      <c r="O1675" t="s">
        <v>58</v>
      </c>
      <c r="P1675">
        <v>1</v>
      </c>
      <c r="Q1675" s="1">
        <v>0</v>
      </c>
      <c r="R1675" s="1">
        <v>0</v>
      </c>
      <c r="S1675" s="1">
        <v>0</v>
      </c>
      <c r="T1675" s="1">
        <v>0</v>
      </c>
    </row>
    <row r="1676" spans="1:20" x14ac:dyDescent="0.35">
      <c r="A1676" t="s">
        <v>1696</v>
      </c>
      <c r="B1676" t="s">
        <v>10</v>
      </c>
      <c r="C1676" t="s">
        <v>56</v>
      </c>
      <c r="D1676" t="s">
        <v>3619</v>
      </c>
      <c r="E1676" t="s">
        <v>3618</v>
      </c>
      <c r="F1676">
        <v>44704</v>
      </c>
      <c r="G1676">
        <v>44704</v>
      </c>
      <c r="H1676" t="s">
        <v>16</v>
      </c>
      <c r="I1676" t="s">
        <v>12</v>
      </c>
      <c r="J1676" t="s">
        <v>57</v>
      </c>
      <c r="K1676">
        <v>25.053000000000001</v>
      </c>
      <c r="L1676">
        <v>100</v>
      </c>
      <c r="M1676" t="s">
        <v>14</v>
      </c>
      <c r="N1676">
        <v>2000</v>
      </c>
      <c r="O1676" t="s">
        <v>58</v>
      </c>
      <c r="P1676">
        <v>1</v>
      </c>
      <c r="Q1676" s="1">
        <v>0</v>
      </c>
      <c r="R1676" s="1">
        <v>0</v>
      </c>
      <c r="S1676" s="1">
        <v>0</v>
      </c>
      <c r="T1676" s="1">
        <v>0</v>
      </c>
    </row>
    <row r="1677" spans="1:20" x14ac:dyDescent="0.35">
      <c r="A1677" t="s">
        <v>1697</v>
      </c>
      <c r="B1677" t="s">
        <v>10</v>
      </c>
      <c r="C1677" t="s">
        <v>56</v>
      </c>
      <c r="D1677" t="s">
        <v>3620</v>
      </c>
      <c r="E1677" t="s">
        <v>3614</v>
      </c>
      <c r="F1677">
        <v>44704</v>
      </c>
      <c r="G1677">
        <v>44704</v>
      </c>
      <c r="H1677" t="s">
        <v>16</v>
      </c>
      <c r="I1677" t="s">
        <v>12</v>
      </c>
      <c r="J1677" t="s">
        <v>57</v>
      </c>
      <c r="K1677">
        <v>25.234999999999999</v>
      </c>
      <c r="L1677">
        <v>100</v>
      </c>
      <c r="M1677" t="s">
        <v>14</v>
      </c>
      <c r="N1677">
        <v>2000</v>
      </c>
      <c r="O1677" t="s">
        <v>58</v>
      </c>
      <c r="P1677">
        <v>1</v>
      </c>
      <c r="Q1677" s="1">
        <v>0</v>
      </c>
      <c r="R1677" s="1">
        <v>0</v>
      </c>
      <c r="S1677" s="1">
        <v>0</v>
      </c>
      <c r="T1677" s="1">
        <v>0</v>
      </c>
    </row>
    <row r="1678" spans="1:20" x14ac:dyDescent="0.35">
      <c r="A1678" t="s">
        <v>1698</v>
      </c>
      <c r="B1678" t="s">
        <v>10</v>
      </c>
      <c r="C1678" t="s">
        <v>56</v>
      </c>
      <c r="D1678" t="s">
        <v>3619</v>
      </c>
      <c r="E1678" t="s">
        <v>3613</v>
      </c>
      <c r="F1678">
        <v>44704</v>
      </c>
      <c r="G1678">
        <v>44704</v>
      </c>
      <c r="H1678" t="s">
        <v>16</v>
      </c>
      <c r="I1678" t="s">
        <v>12</v>
      </c>
      <c r="J1678" t="s">
        <v>57</v>
      </c>
      <c r="K1678">
        <v>25.2</v>
      </c>
      <c r="L1678">
        <v>100</v>
      </c>
      <c r="M1678" t="s">
        <v>14</v>
      </c>
      <c r="N1678">
        <v>2000</v>
      </c>
      <c r="O1678" t="s">
        <v>58</v>
      </c>
      <c r="P1678">
        <v>1</v>
      </c>
      <c r="Q1678" s="1">
        <v>0</v>
      </c>
      <c r="R1678" s="1">
        <v>0</v>
      </c>
      <c r="S1678" s="1">
        <v>0</v>
      </c>
      <c r="T1678" s="1">
        <v>0</v>
      </c>
    </row>
    <row r="1679" spans="1:20" x14ac:dyDescent="0.35">
      <c r="A1679" t="s">
        <v>1699</v>
      </c>
      <c r="B1679" t="s">
        <v>10</v>
      </c>
      <c r="C1679" t="s">
        <v>56</v>
      </c>
      <c r="D1679" t="s">
        <v>3615</v>
      </c>
      <c r="E1679" t="s">
        <v>3617</v>
      </c>
      <c r="F1679">
        <v>44704</v>
      </c>
      <c r="G1679">
        <v>44704</v>
      </c>
      <c r="H1679" t="s">
        <v>16</v>
      </c>
      <c r="I1679" t="s">
        <v>12</v>
      </c>
      <c r="J1679" t="s">
        <v>57</v>
      </c>
      <c r="K1679">
        <v>27.254999999999999</v>
      </c>
      <c r="L1679">
        <v>100</v>
      </c>
      <c r="M1679" t="s">
        <v>14</v>
      </c>
      <c r="N1679">
        <v>2000</v>
      </c>
      <c r="O1679" t="s">
        <v>58</v>
      </c>
      <c r="P1679">
        <v>1</v>
      </c>
      <c r="Q1679" s="1">
        <v>0</v>
      </c>
      <c r="R1679" s="1">
        <v>0</v>
      </c>
      <c r="S1679" s="1">
        <v>0</v>
      </c>
      <c r="T1679" s="1">
        <v>0</v>
      </c>
    </row>
    <row r="1680" spans="1:20" x14ac:dyDescent="0.35">
      <c r="A1680" t="s">
        <v>1700</v>
      </c>
      <c r="B1680" t="s">
        <v>10</v>
      </c>
      <c r="C1680" t="s">
        <v>56</v>
      </c>
      <c r="D1680" t="s">
        <v>3615</v>
      </c>
      <c r="E1680" t="s">
        <v>3612</v>
      </c>
      <c r="F1680">
        <v>44704</v>
      </c>
      <c r="G1680">
        <v>44704</v>
      </c>
      <c r="H1680" t="s">
        <v>16</v>
      </c>
      <c r="I1680" t="s">
        <v>12</v>
      </c>
      <c r="J1680" t="s">
        <v>57</v>
      </c>
      <c r="K1680">
        <v>25.009</v>
      </c>
      <c r="L1680">
        <v>100</v>
      </c>
      <c r="M1680" t="s">
        <v>14</v>
      </c>
      <c r="N1680">
        <v>2000</v>
      </c>
      <c r="O1680" t="s">
        <v>58</v>
      </c>
      <c r="P1680">
        <v>1</v>
      </c>
      <c r="Q1680" s="1">
        <v>0</v>
      </c>
      <c r="R1680" s="1">
        <v>0</v>
      </c>
      <c r="S1680" s="1">
        <v>0</v>
      </c>
      <c r="T1680" s="1">
        <v>0</v>
      </c>
    </row>
    <row r="1681" spans="1:20" x14ac:dyDescent="0.35">
      <c r="A1681" t="s">
        <v>1701</v>
      </c>
      <c r="B1681" t="s">
        <v>10</v>
      </c>
      <c r="C1681" t="s">
        <v>56</v>
      </c>
      <c r="D1681" t="s">
        <v>3619</v>
      </c>
      <c r="E1681" t="s">
        <v>3618</v>
      </c>
      <c r="F1681">
        <v>44704</v>
      </c>
      <c r="G1681">
        <v>44704</v>
      </c>
      <c r="H1681" t="s">
        <v>16</v>
      </c>
      <c r="I1681" t="s">
        <v>12</v>
      </c>
      <c r="J1681" t="s">
        <v>57</v>
      </c>
      <c r="K1681">
        <v>27.146000000000001</v>
      </c>
      <c r="L1681">
        <v>100</v>
      </c>
      <c r="M1681" t="s">
        <v>14</v>
      </c>
      <c r="N1681">
        <v>2000</v>
      </c>
      <c r="O1681" t="s">
        <v>58</v>
      </c>
      <c r="P1681">
        <v>1</v>
      </c>
      <c r="Q1681" s="1">
        <v>0</v>
      </c>
      <c r="R1681" s="1">
        <v>0</v>
      </c>
      <c r="S1681" s="1">
        <v>0</v>
      </c>
      <c r="T1681" s="1">
        <v>0</v>
      </c>
    </row>
    <row r="1682" spans="1:20" x14ac:dyDescent="0.35">
      <c r="A1682" t="s">
        <v>1702</v>
      </c>
      <c r="B1682" t="s">
        <v>10</v>
      </c>
      <c r="C1682" t="s">
        <v>56</v>
      </c>
      <c r="D1682" t="s">
        <v>3615</v>
      </c>
      <c r="E1682" t="s">
        <v>3617</v>
      </c>
      <c r="F1682">
        <v>44704</v>
      </c>
      <c r="G1682">
        <v>44704</v>
      </c>
      <c r="H1682" t="s">
        <v>16</v>
      </c>
      <c r="I1682" t="s">
        <v>12</v>
      </c>
      <c r="J1682" t="s">
        <v>57</v>
      </c>
      <c r="K1682">
        <v>25.215</v>
      </c>
      <c r="L1682">
        <v>100</v>
      </c>
      <c r="M1682" t="s">
        <v>14</v>
      </c>
      <c r="N1682">
        <v>2000</v>
      </c>
      <c r="O1682" t="s">
        <v>58</v>
      </c>
      <c r="P1682">
        <v>1</v>
      </c>
      <c r="Q1682" s="1">
        <v>0</v>
      </c>
      <c r="R1682" s="1">
        <v>0</v>
      </c>
      <c r="S1682" s="1">
        <v>0</v>
      </c>
      <c r="T1682" s="1">
        <v>0</v>
      </c>
    </row>
    <row r="1683" spans="1:20" x14ac:dyDescent="0.35">
      <c r="A1683" t="s">
        <v>1703</v>
      </c>
      <c r="B1683" t="s">
        <v>10</v>
      </c>
      <c r="C1683" t="s">
        <v>56</v>
      </c>
      <c r="D1683" t="s">
        <v>3620</v>
      </c>
      <c r="E1683" t="s">
        <v>3618</v>
      </c>
      <c r="F1683">
        <v>44704</v>
      </c>
      <c r="G1683">
        <v>44704</v>
      </c>
      <c r="H1683" t="s">
        <v>16</v>
      </c>
      <c r="I1683" t="s">
        <v>12</v>
      </c>
      <c r="J1683" t="s">
        <v>57</v>
      </c>
      <c r="K1683">
        <v>26.717700000000001</v>
      </c>
      <c r="L1683">
        <v>100</v>
      </c>
      <c r="M1683" t="s">
        <v>14</v>
      </c>
      <c r="N1683">
        <v>2000</v>
      </c>
      <c r="O1683" t="s">
        <v>58</v>
      </c>
      <c r="P1683">
        <v>1</v>
      </c>
      <c r="Q1683" s="1">
        <v>0</v>
      </c>
      <c r="R1683" s="1">
        <v>0</v>
      </c>
      <c r="S1683" s="1">
        <v>0</v>
      </c>
      <c r="T1683" s="1">
        <v>0</v>
      </c>
    </row>
    <row r="1684" spans="1:20" x14ac:dyDescent="0.35">
      <c r="A1684" t="s">
        <v>1704</v>
      </c>
      <c r="B1684" t="s">
        <v>10</v>
      </c>
      <c r="C1684" t="s">
        <v>56</v>
      </c>
      <c r="D1684" t="s">
        <v>3620</v>
      </c>
      <c r="E1684" t="s">
        <v>3613</v>
      </c>
      <c r="F1684">
        <v>44704</v>
      </c>
      <c r="G1684">
        <v>44704</v>
      </c>
      <c r="H1684" t="s">
        <v>16</v>
      </c>
      <c r="I1684" t="s">
        <v>12</v>
      </c>
      <c r="J1684" t="s">
        <v>57</v>
      </c>
      <c r="K1684">
        <v>25.146000000000001</v>
      </c>
      <c r="L1684">
        <v>100</v>
      </c>
      <c r="M1684" t="s">
        <v>14</v>
      </c>
      <c r="N1684">
        <v>2000</v>
      </c>
      <c r="O1684" t="s">
        <v>58</v>
      </c>
      <c r="P1684">
        <v>1</v>
      </c>
      <c r="Q1684" s="1">
        <v>0</v>
      </c>
      <c r="R1684" s="1">
        <v>0</v>
      </c>
      <c r="S1684" s="1">
        <v>0</v>
      </c>
      <c r="T1684" s="1">
        <v>0</v>
      </c>
    </row>
    <row r="1685" spans="1:20" x14ac:dyDescent="0.35">
      <c r="A1685" t="s">
        <v>1705</v>
      </c>
      <c r="B1685" t="s">
        <v>10</v>
      </c>
      <c r="C1685" t="s">
        <v>56</v>
      </c>
      <c r="D1685" t="s">
        <v>3619</v>
      </c>
      <c r="E1685" t="s">
        <v>3618</v>
      </c>
      <c r="F1685">
        <v>44704</v>
      </c>
      <c r="G1685">
        <v>44704</v>
      </c>
      <c r="H1685" t="s">
        <v>16</v>
      </c>
      <c r="I1685" t="s">
        <v>12</v>
      </c>
      <c r="J1685" t="s">
        <v>57</v>
      </c>
      <c r="K1685">
        <v>25.093</v>
      </c>
      <c r="L1685">
        <v>100</v>
      </c>
      <c r="M1685" t="s">
        <v>14</v>
      </c>
      <c r="N1685">
        <v>2000</v>
      </c>
      <c r="O1685" t="s">
        <v>58</v>
      </c>
      <c r="P1685">
        <v>1</v>
      </c>
      <c r="Q1685" s="1">
        <v>0</v>
      </c>
      <c r="R1685" s="1">
        <v>0</v>
      </c>
      <c r="S1685" s="1">
        <v>0</v>
      </c>
      <c r="T1685" s="1">
        <v>0</v>
      </c>
    </row>
    <row r="1686" spans="1:20" x14ac:dyDescent="0.35">
      <c r="A1686" t="s">
        <v>1706</v>
      </c>
      <c r="B1686" t="s">
        <v>10</v>
      </c>
      <c r="C1686" t="s">
        <v>56</v>
      </c>
      <c r="D1686" t="s">
        <v>3620</v>
      </c>
      <c r="E1686" t="s">
        <v>3612</v>
      </c>
      <c r="F1686">
        <v>44704</v>
      </c>
      <c r="G1686">
        <v>44704</v>
      </c>
      <c r="H1686" t="s">
        <v>16</v>
      </c>
      <c r="I1686" t="s">
        <v>12</v>
      </c>
      <c r="J1686" t="s">
        <v>57</v>
      </c>
      <c r="K1686">
        <v>25.216999999999999</v>
      </c>
      <c r="L1686">
        <v>100</v>
      </c>
      <c r="M1686" t="s">
        <v>14</v>
      </c>
      <c r="N1686">
        <v>2000</v>
      </c>
      <c r="O1686" t="s">
        <v>58</v>
      </c>
      <c r="P1686">
        <v>1</v>
      </c>
      <c r="Q1686" s="1">
        <v>0</v>
      </c>
      <c r="R1686" s="1">
        <v>0</v>
      </c>
      <c r="S1686" s="1">
        <v>0</v>
      </c>
      <c r="T1686" s="1">
        <v>0</v>
      </c>
    </row>
    <row r="1687" spans="1:20" x14ac:dyDescent="0.35">
      <c r="A1687" t="s">
        <v>1707</v>
      </c>
      <c r="B1687" t="s">
        <v>10</v>
      </c>
      <c r="C1687" t="s">
        <v>56</v>
      </c>
      <c r="D1687" t="s">
        <v>3620</v>
      </c>
      <c r="E1687" t="s">
        <v>3617</v>
      </c>
      <c r="F1687">
        <v>44704</v>
      </c>
      <c r="G1687">
        <v>44704</v>
      </c>
      <c r="H1687" t="s">
        <v>16</v>
      </c>
      <c r="I1687" t="s">
        <v>12</v>
      </c>
      <c r="J1687" t="s">
        <v>57</v>
      </c>
      <c r="K1687">
        <v>24.606400000000001</v>
      </c>
      <c r="L1687">
        <v>100</v>
      </c>
      <c r="M1687" t="s">
        <v>14</v>
      </c>
      <c r="N1687">
        <v>2000</v>
      </c>
      <c r="O1687" t="s">
        <v>58</v>
      </c>
      <c r="P1687">
        <v>1</v>
      </c>
      <c r="Q1687" s="1">
        <v>0</v>
      </c>
      <c r="R1687" s="1">
        <v>0</v>
      </c>
      <c r="S1687" s="1">
        <v>0</v>
      </c>
      <c r="T1687" s="1">
        <v>0</v>
      </c>
    </row>
    <row r="1688" spans="1:20" x14ac:dyDescent="0.35">
      <c r="A1688" t="s">
        <v>1708</v>
      </c>
      <c r="B1688" t="s">
        <v>10</v>
      </c>
      <c r="C1688" t="s">
        <v>56</v>
      </c>
      <c r="D1688" t="s">
        <v>3611</v>
      </c>
      <c r="E1688" t="s">
        <v>3614</v>
      </c>
      <c r="F1688">
        <v>44704</v>
      </c>
      <c r="G1688">
        <v>44704</v>
      </c>
      <c r="H1688" t="s">
        <v>16</v>
      </c>
      <c r="I1688" t="s">
        <v>12</v>
      </c>
      <c r="J1688" t="s">
        <v>57</v>
      </c>
      <c r="K1688">
        <v>25.074999999999999</v>
      </c>
      <c r="L1688">
        <v>100</v>
      </c>
      <c r="M1688" t="s">
        <v>14</v>
      </c>
      <c r="N1688">
        <v>2000</v>
      </c>
      <c r="O1688" t="s">
        <v>58</v>
      </c>
      <c r="P1688">
        <v>1</v>
      </c>
      <c r="Q1688" s="1">
        <v>0</v>
      </c>
      <c r="R1688" s="1">
        <v>0</v>
      </c>
      <c r="S1688" s="1">
        <v>0</v>
      </c>
      <c r="T1688" s="1">
        <v>0</v>
      </c>
    </row>
    <row r="1689" spans="1:20" x14ac:dyDescent="0.35">
      <c r="A1689" t="s">
        <v>1709</v>
      </c>
      <c r="B1689" t="s">
        <v>10</v>
      </c>
      <c r="C1689" t="s">
        <v>56</v>
      </c>
      <c r="D1689" t="s">
        <v>3611</v>
      </c>
      <c r="E1689" t="s">
        <v>3614</v>
      </c>
      <c r="F1689">
        <v>44704</v>
      </c>
      <c r="G1689">
        <v>44704</v>
      </c>
      <c r="H1689" t="s">
        <v>16</v>
      </c>
      <c r="I1689" t="s">
        <v>12</v>
      </c>
      <c r="J1689" t="s">
        <v>57</v>
      </c>
      <c r="K1689">
        <v>25.074999999999999</v>
      </c>
      <c r="L1689">
        <v>100</v>
      </c>
      <c r="M1689" t="s">
        <v>14</v>
      </c>
      <c r="N1689">
        <v>2000</v>
      </c>
      <c r="O1689" t="s">
        <v>58</v>
      </c>
      <c r="P1689">
        <v>1</v>
      </c>
      <c r="Q1689" s="1">
        <v>0</v>
      </c>
      <c r="R1689" s="1">
        <v>0</v>
      </c>
      <c r="S1689" s="1">
        <v>0</v>
      </c>
      <c r="T1689" s="1">
        <v>0</v>
      </c>
    </row>
    <row r="1690" spans="1:20" x14ac:dyDescent="0.35">
      <c r="A1690" t="s">
        <v>1710</v>
      </c>
      <c r="B1690" t="s">
        <v>10</v>
      </c>
      <c r="C1690" t="s">
        <v>56</v>
      </c>
      <c r="D1690" t="s">
        <v>3616</v>
      </c>
      <c r="E1690" t="s">
        <v>3617</v>
      </c>
      <c r="F1690">
        <v>44704</v>
      </c>
      <c r="G1690">
        <v>44704</v>
      </c>
      <c r="H1690" t="s">
        <v>16</v>
      </c>
      <c r="I1690" t="s">
        <v>12</v>
      </c>
      <c r="J1690" t="s">
        <v>57</v>
      </c>
      <c r="K1690">
        <v>24.975999999999999</v>
      </c>
      <c r="L1690">
        <v>100</v>
      </c>
      <c r="M1690" t="s">
        <v>14</v>
      </c>
      <c r="N1690">
        <v>2000</v>
      </c>
      <c r="O1690" t="s">
        <v>58</v>
      </c>
      <c r="P1690">
        <v>1</v>
      </c>
      <c r="Q1690" s="1">
        <v>0</v>
      </c>
      <c r="R1690" s="1">
        <v>0</v>
      </c>
      <c r="S1690" s="1">
        <v>0</v>
      </c>
      <c r="T1690" s="1">
        <v>0</v>
      </c>
    </row>
    <row r="1691" spans="1:20" x14ac:dyDescent="0.35">
      <c r="A1691" t="s">
        <v>1711</v>
      </c>
      <c r="B1691" t="s">
        <v>10</v>
      </c>
      <c r="C1691" t="s">
        <v>56</v>
      </c>
      <c r="D1691" t="s">
        <v>3620</v>
      </c>
      <c r="E1691" t="s">
        <v>3613</v>
      </c>
      <c r="F1691">
        <v>44704</v>
      </c>
      <c r="G1691">
        <v>44704</v>
      </c>
      <c r="H1691" t="s">
        <v>16</v>
      </c>
      <c r="I1691" t="s">
        <v>12</v>
      </c>
      <c r="J1691" t="s">
        <v>57</v>
      </c>
      <c r="K1691">
        <v>24.998000000000001</v>
      </c>
      <c r="L1691">
        <v>100</v>
      </c>
      <c r="M1691" t="s">
        <v>14</v>
      </c>
      <c r="N1691">
        <v>2000</v>
      </c>
      <c r="O1691" t="s">
        <v>58</v>
      </c>
      <c r="P1691">
        <v>1</v>
      </c>
      <c r="Q1691" s="1">
        <v>0</v>
      </c>
      <c r="R1691" s="1">
        <v>0</v>
      </c>
      <c r="S1691" s="1">
        <v>0</v>
      </c>
      <c r="T1691" s="1">
        <v>0</v>
      </c>
    </row>
    <row r="1692" spans="1:20" x14ac:dyDescent="0.35">
      <c r="A1692" t="s">
        <v>1712</v>
      </c>
      <c r="B1692" t="s">
        <v>10</v>
      </c>
      <c r="C1692" t="s">
        <v>56</v>
      </c>
      <c r="D1692" t="s">
        <v>3620</v>
      </c>
      <c r="E1692" t="s">
        <v>3617</v>
      </c>
      <c r="F1692">
        <v>44704</v>
      </c>
      <c r="G1692">
        <v>44704</v>
      </c>
      <c r="H1692" t="s">
        <v>16</v>
      </c>
      <c r="I1692" t="s">
        <v>12</v>
      </c>
      <c r="J1692" t="s">
        <v>57</v>
      </c>
      <c r="K1692">
        <v>25.097999999999999</v>
      </c>
      <c r="L1692">
        <v>100</v>
      </c>
      <c r="M1692" t="s">
        <v>14</v>
      </c>
      <c r="N1692">
        <v>2000</v>
      </c>
      <c r="O1692" t="s">
        <v>58</v>
      </c>
      <c r="P1692">
        <v>1</v>
      </c>
      <c r="Q1692" s="1">
        <v>0</v>
      </c>
      <c r="R1692" s="1">
        <v>0</v>
      </c>
      <c r="S1692" s="1">
        <v>0</v>
      </c>
      <c r="T1692" s="1">
        <v>0</v>
      </c>
    </row>
    <row r="1693" spans="1:20" x14ac:dyDescent="0.35">
      <c r="A1693" t="s">
        <v>1713</v>
      </c>
      <c r="B1693" t="s">
        <v>10</v>
      </c>
      <c r="C1693" t="s">
        <v>56</v>
      </c>
      <c r="D1693" t="s">
        <v>3620</v>
      </c>
      <c r="E1693" t="s">
        <v>3613</v>
      </c>
      <c r="F1693">
        <v>44704</v>
      </c>
      <c r="G1693">
        <v>44704</v>
      </c>
      <c r="H1693" t="s">
        <v>16</v>
      </c>
      <c r="I1693" t="s">
        <v>12</v>
      </c>
      <c r="J1693" t="s">
        <v>57</v>
      </c>
      <c r="K1693">
        <v>25.152000000000001</v>
      </c>
      <c r="L1693">
        <v>100</v>
      </c>
      <c r="M1693" t="s">
        <v>14</v>
      </c>
      <c r="N1693">
        <v>2000</v>
      </c>
      <c r="O1693" t="s">
        <v>58</v>
      </c>
      <c r="P1693">
        <v>1</v>
      </c>
      <c r="Q1693" s="1">
        <v>0</v>
      </c>
      <c r="R1693" s="1">
        <v>0</v>
      </c>
      <c r="S1693" s="1">
        <v>0</v>
      </c>
      <c r="T1693" s="1">
        <v>0</v>
      </c>
    </row>
    <row r="1694" spans="1:20" hidden="1" x14ac:dyDescent="0.35">
      <c r="A1694" t="s">
        <v>1714</v>
      </c>
      <c r="B1694" t="s">
        <v>10</v>
      </c>
      <c r="C1694" t="s">
        <v>68</v>
      </c>
      <c r="D1694" t="s">
        <v>3616</v>
      </c>
      <c r="E1694" t="s">
        <v>3613</v>
      </c>
      <c r="F1694">
        <v>44744</v>
      </c>
      <c r="G1694">
        <v>44776</v>
      </c>
      <c r="H1694" t="s">
        <v>12</v>
      </c>
      <c r="I1694" t="s">
        <v>12</v>
      </c>
      <c r="J1694" t="s">
        <v>13</v>
      </c>
      <c r="K1694">
        <v>29.722999999999999</v>
      </c>
      <c r="L1694">
        <v>600</v>
      </c>
      <c r="M1694" t="s">
        <v>14</v>
      </c>
      <c r="N1694">
        <v>300</v>
      </c>
      <c r="O1694" t="s">
        <v>14</v>
      </c>
      <c r="P1694">
        <v>1</v>
      </c>
      <c r="Q1694" s="1">
        <v>4.8</v>
      </c>
      <c r="R1694" s="1">
        <v>3.2</v>
      </c>
      <c r="S1694" s="1">
        <v>4</v>
      </c>
      <c r="T1694" s="1">
        <v>3.2</v>
      </c>
    </row>
    <row r="1695" spans="1:20" hidden="1" x14ac:dyDescent="0.35">
      <c r="A1695" t="s">
        <v>1715</v>
      </c>
      <c r="B1695" t="s">
        <v>10</v>
      </c>
      <c r="C1695" t="s">
        <v>68</v>
      </c>
      <c r="D1695" t="s">
        <v>3619</v>
      </c>
      <c r="E1695" t="s">
        <v>3617</v>
      </c>
      <c r="F1695">
        <v>44747</v>
      </c>
      <c r="G1695">
        <v>44784</v>
      </c>
      <c r="H1695" t="s">
        <v>12</v>
      </c>
      <c r="I1695" t="s">
        <v>12</v>
      </c>
      <c r="J1695" t="s">
        <v>13</v>
      </c>
      <c r="K1695">
        <v>28.558</v>
      </c>
      <c r="L1695">
        <v>600</v>
      </c>
      <c r="M1695" t="s">
        <v>14</v>
      </c>
      <c r="N1695">
        <v>300</v>
      </c>
      <c r="O1695" t="s">
        <v>14</v>
      </c>
      <c r="P1695">
        <v>1</v>
      </c>
      <c r="Q1695" s="1">
        <v>5.55</v>
      </c>
      <c r="R1695" s="1">
        <v>3.7</v>
      </c>
      <c r="S1695" s="1">
        <v>4.625</v>
      </c>
      <c r="T1695" s="1">
        <v>3.7</v>
      </c>
    </row>
    <row r="1696" spans="1:20" hidden="1" x14ac:dyDescent="0.35">
      <c r="A1696" t="s">
        <v>1716</v>
      </c>
      <c r="B1696" t="s">
        <v>10</v>
      </c>
      <c r="C1696" t="s">
        <v>68</v>
      </c>
      <c r="D1696" t="s">
        <v>3611</v>
      </c>
      <c r="E1696" t="s">
        <v>3612</v>
      </c>
      <c r="F1696">
        <v>44739</v>
      </c>
      <c r="G1696">
        <v>44765</v>
      </c>
      <c r="H1696" t="s">
        <v>12</v>
      </c>
      <c r="I1696" t="s">
        <v>12</v>
      </c>
      <c r="J1696" t="s">
        <v>13</v>
      </c>
      <c r="K1696">
        <v>28.724</v>
      </c>
      <c r="L1696">
        <v>600</v>
      </c>
      <c r="M1696" t="s">
        <v>14</v>
      </c>
      <c r="N1696">
        <v>300</v>
      </c>
      <c r="O1696" t="s">
        <v>14</v>
      </c>
      <c r="P1696">
        <v>1</v>
      </c>
      <c r="Q1696" s="1">
        <v>3.9</v>
      </c>
      <c r="R1696" s="1">
        <v>2.6</v>
      </c>
      <c r="S1696" s="1">
        <v>3.25</v>
      </c>
      <c r="T1696" s="1">
        <v>2.6</v>
      </c>
    </row>
    <row r="1697" spans="1:20" hidden="1" x14ac:dyDescent="0.35">
      <c r="A1697" t="s">
        <v>1717</v>
      </c>
      <c r="B1697" t="s">
        <v>10</v>
      </c>
      <c r="C1697" t="s">
        <v>68</v>
      </c>
      <c r="D1697" t="s">
        <v>3619</v>
      </c>
      <c r="E1697" t="s">
        <v>3618</v>
      </c>
      <c r="F1697">
        <v>44743</v>
      </c>
      <c r="G1697">
        <v>44770</v>
      </c>
      <c r="H1697" t="s">
        <v>12</v>
      </c>
      <c r="I1697" t="s">
        <v>12</v>
      </c>
      <c r="J1697" t="s">
        <v>13</v>
      </c>
      <c r="K1697">
        <v>29.530999999999999</v>
      </c>
      <c r="L1697">
        <v>600</v>
      </c>
      <c r="M1697" t="s">
        <v>14</v>
      </c>
      <c r="N1697">
        <v>300</v>
      </c>
      <c r="O1697" t="s">
        <v>14</v>
      </c>
      <c r="P1697">
        <v>1</v>
      </c>
      <c r="Q1697" s="1">
        <v>4.05</v>
      </c>
      <c r="R1697" s="1">
        <v>2.7</v>
      </c>
      <c r="S1697" s="1">
        <v>3.375</v>
      </c>
      <c r="T1697" s="1">
        <v>2.7</v>
      </c>
    </row>
    <row r="1698" spans="1:20" hidden="1" x14ac:dyDescent="0.35">
      <c r="A1698" t="s">
        <v>1718</v>
      </c>
      <c r="B1698" t="s">
        <v>10</v>
      </c>
      <c r="C1698" t="s">
        <v>68</v>
      </c>
      <c r="D1698" t="s">
        <v>3616</v>
      </c>
      <c r="E1698" t="s">
        <v>3613</v>
      </c>
      <c r="F1698">
        <v>44739</v>
      </c>
      <c r="G1698">
        <v>44763</v>
      </c>
      <c r="H1698" t="s">
        <v>12</v>
      </c>
      <c r="I1698" t="s">
        <v>12</v>
      </c>
      <c r="J1698" t="s">
        <v>13</v>
      </c>
      <c r="K1698">
        <v>27.986999999999998</v>
      </c>
      <c r="L1698">
        <v>600</v>
      </c>
      <c r="M1698" t="s">
        <v>14</v>
      </c>
      <c r="N1698">
        <v>300</v>
      </c>
      <c r="O1698" t="s">
        <v>14</v>
      </c>
      <c r="P1698">
        <v>1</v>
      </c>
      <c r="Q1698" s="1">
        <v>3.5999999999999996</v>
      </c>
      <c r="R1698" s="1">
        <v>2.4000000000000004</v>
      </c>
      <c r="S1698" s="1">
        <v>3</v>
      </c>
      <c r="T1698" s="1">
        <v>2.4000000000000004</v>
      </c>
    </row>
    <row r="1699" spans="1:20" hidden="1" x14ac:dyDescent="0.35">
      <c r="A1699" t="s">
        <v>1719</v>
      </c>
      <c r="B1699" t="s">
        <v>10</v>
      </c>
      <c r="C1699" t="s">
        <v>68</v>
      </c>
      <c r="D1699" t="s">
        <v>3611</v>
      </c>
      <c r="E1699" t="s">
        <v>3613</v>
      </c>
      <c r="F1699">
        <v>44739</v>
      </c>
      <c r="G1699">
        <v>44764</v>
      </c>
      <c r="H1699" t="s">
        <v>12</v>
      </c>
      <c r="I1699" t="s">
        <v>12</v>
      </c>
      <c r="J1699" t="s">
        <v>13</v>
      </c>
      <c r="K1699">
        <v>28.073</v>
      </c>
      <c r="L1699">
        <v>600</v>
      </c>
      <c r="M1699" t="s">
        <v>14</v>
      </c>
      <c r="N1699">
        <v>300</v>
      </c>
      <c r="O1699" t="s">
        <v>14</v>
      </c>
      <c r="P1699">
        <v>1</v>
      </c>
      <c r="Q1699" s="1">
        <v>3.75</v>
      </c>
      <c r="R1699" s="1">
        <v>2.5</v>
      </c>
      <c r="S1699" s="1">
        <v>3.125</v>
      </c>
      <c r="T1699" s="1">
        <v>2.5</v>
      </c>
    </row>
    <row r="1700" spans="1:20" hidden="1" x14ac:dyDescent="0.35">
      <c r="A1700" t="s">
        <v>1720</v>
      </c>
      <c r="B1700" t="s">
        <v>10</v>
      </c>
      <c r="C1700" t="s">
        <v>68</v>
      </c>
      <c r="D1700" t="s">
        <v>3616</v>
      </c>
      <c r="E1700" t="s">
        <v>3617</v>
      </c>
      <c r="F1700">
        <v>44744</v>
      </c>
      <c r="G1700">
        <v>44769</v>
      </c>
      <c r="H1700" t="s">
        <v>12</v>
      </c>
      <c r="I1700" t="s">
        <v>12</v>
      </c>
      <c r="J1700" t="s">
        <v>13</v>
      </c>
      <c r="K1700">
        <v>28.678999999999998</v>
      </c>
      <c r="L1700">
        <v>600</v>
      </c>
      <c r="M1700" t="s">
        <v>14</v>
      </c>
      <c r="N1700">
        <v>300</v>
      </c>
      <c r="O1700" t="s">
        <v>14</v>
      </c>
      <c r="P1700">
        <v>1</v>
      </c>
      <c r="Q1700" s="1">
        <v>3.75</v>
      </c>
      <c r="R1700" s="1">
        <v>2.5</v>
      </c>
      <c r="S1700" s="1">
        <v>3.125</v>
      </c>
      <c r="T1700" s="1">
        <v>2.5</v>
      </c>
    </row>
    <row r="1701" spans="1:20" hidden="1" x14ac:dyDescent="0.35">
      <c r="A1701" t="s">
        <v>1721</v>
      </c>
      <c r="B1701" t="s">
        <v>10</v>
      </c>
      <c r="C1701" t="s">
        <v>68</v>
      </c>
      <c r="D1701" t="s">
        <v>3616</v>
      </c>
      <c r="E1701" t="s">
        <v>3613</v>
      </c>
      <c r="F1701">
        <v>44734</v>
      </c>
      <c r="G1701">
        <v>44762</v>
      </c>
      <c r="H1701" t="s">
        <v>12</v>
      </c>
      <c r="I1701" t="s">
        <v>12</v>
      </c>
      <c r="J1701" t="s">
        <v>13</v>
      </c>
      <c r="K1701">
        <v>30.265999999999998</v>
      </c>
      <c r="L1701">
        <v>600</v>
      </c>
      <c r="M1701" t="s">
        <v>14</v>
      </c>
      <c r="N1701">
        <v>300</v>
      </c>
      <c r="O1701" t="s">
        <v>14</v>
      </c>
      <c r="P1701">
        <v>1</v>
      </c>
      <c r="Q1701" s="1">
        <v>4.2</v>
      </c>
      <c r="R1701" s="1">
        <v>2.8000000000000003</v>
      </c>
      <c r="S1701" s="1">
        <v>3.5</v>
      </c>
      <c r="T1701" s="1">
        <v>2.8000000000000003</v>
      </c>
    </row>
    <row r="1702" spans="1:20" hidden="1" x14ac:dyDescent="0.35">
      <c r="A1702" t="s">
        <v>1722</v>
      </c>
      <c r="B1702" t="s">
        <v>10</v>
      </c>
      <c r="C1702" t="s">
        <v>68</v>
      </c>
      <c r="D1702" t="s">
        <v>3611</v>
      </c>
      <c r="E1702" t="s">
        <v>3618</v>
      </c>
      <c r="F1702">
        <v>44743</v>
      </c>
      <c r="G1702">
        <v>44771</v>
      </c>
      <c r="H1702" t="s">
        <v>12</v>
      </c>
      <c r="I1702" t="s">
        <v>12</v>
      </c>
      <c r="J1702" t="s">
        <v>13</v>
      </c>
      <c r="K1702">
        <v>28.753</v>
      </c>
      <c r="L1702">
        <v>600</v>
      </c>
      <c r="M1702" t="s">
        <v>14</v>
      </c>
      <c r="N1702">
        <v>300</v>
      </c>
      <c r="O1702" t="s">
        <v>14</v>
      </c>
      <c r="P1702">
        <v>1</v>
      </c>
      <c r="Q1702" s="1">
        <v>4.2</v>
      </c>
      <c r="R1702" s="1">
        <v>2.8000000000000003</v>
      </c>
      <c r="S1702" s="1">
        <v>3.5</v>
      </c>
      <c r="T1702" s="1">
        <v>2.8000000000000003</v>
      </c>
    </row>
    <row r="1703" spans="1:20" hidden="1" x14ac:dyDescent="0.35">
      <c r="A1703" t="s">
        <v>1723</v>
      </c>
      <c r="B1703" t="s">
        <v>10</v>
      </c>
      <c r="C1703" t="s">
        <v>68</v>
      </c>
      <c r="D1703" t="s">
        <v>3616</v>
      </c>
      <c r="E1703" t="s">
        <v>3613</v>
      </c>
      <c r="F1703">
        <v>44741</v>
      </c>
      <c r="G1703">
        <v>44772</v>
      </c>
      <c r="H1703" t="s">
        <v>12</v>
      </c>
      <c r="I1703" t="s">
        <v>12</v>
      </c>
      <c r="J1703" t="s">
        <v>13</v>
      </c>
      <c r="K1703">
        <v>28.640999999999998</v>
      </c>
      <c r="L1703">
        <v>600</v>
      </c>
      <c r="M1703" t="s">
        <v>14</v>
      </c>
      <c r="N1703">
        <v>300</v>
      </c>
      <c r="O1703" t="s">
        <v>14</v>
      </c>
      <c r="P1703">
        <v>1</v>
      </c>
      <c r="Q1703" s="1">
        <v>4.6499999999999995</v>
      </c>
      <c r="R1703" s="1">
        <v>3.1</v>
      </c>
      <c r="S1703" s="1">
        <v>3.875</v>
      </c>
      <c r="T1703" s="1">
        <v>3.1</v>
      </c>
    </row>
    <row r="1704" spans="1:20" hidden="1" x14ac:dyDescent="0.35">
      <c r="A1704" t="s">
        <v>1724</v>
      </c>
      <c r="B1704" t="s">
        <v>10</v>
      </c>
      <c r="C1704" t="s">
        <v>68</v>
      </c>
      <c r="D1704" t="s">
        <v>3620</v>
      </c>
      <c r="E1704" t="s">
        <v>3613</v>
      </c>
      <c r="F1704">
        <v>44741</v>
      </c>
      <c r="G1704">
        <v>44772</v>
      </c>
      <c r="H1704" t="s">
        <v>12</v>
      </c>
      <c r="I1704" t="s">
        <v>12</v>
      </c>
      <c r="J1704" t="s">
        <v>13</v>
      </c>
      <c r="K1704">
        <v>29.315999999999999</v>
      </c>
      <c r="L1704">
        <v>600</v>
      </c>
      <c r="M1704" t="s">
        <v>14</v>
      </c>
      <c r="N1704">
        <v>300</v>
      </c>
      <c r="O1704" t="s">
        <v>14</v>
      </c>
      <c r="P1704">
        <v>1</v>
      </c>
      <c r="Q1704" s="1">
        <v>4.6499999999999995</v>
      </c>
      <c r="R1704" s="1">
        <v>3.1</v>
      </c>
      <c r="S1704" s="1">
        <v>3.875</v>
      </c>
      <c r="T1704" s="1">
        <v>3.1</v>
      </c>
    </row>
    <row r="1705" spans="1:20" hidden="1" x14ac:dyDescent="0.35">
      <c r="A1705" t="s">
        <v>1725</v>
      </c>
      <c r="B1705" t="s">
        <v>10</v>
      </c>
      <c r="C1705" t="s">
        <v>68</v>
      </c>
      <c r="D1705" t="s">
        <v>3611</v>
      </c>
      <c r="E1705" t="s">
        <v>3618</v>
      </c>
      <c r="F1705">
        <v>44741</v>
      </c>
      <c r="G1705">
        <v>44777</v>
      </c>
      <c r="H1705" t="s">
        <v>12</v>
      </c>
      <c r="I1705" t="s">
        <v>12</v>
      </c>
      <c r="J1705" t="s">
        <v>13</v>
      </c>
      <c r="K1705">
        <v>30.381</v>
      </c>
      <c r="L1705">
        <v>600</v>
      </c>
      <c r="M1705" t="s">
        <v>14</v>
      </c>
      <c r="N1705">
        <v>300</v>
      </c>
      <c r="O1705" t="s">
        <v>14</v>
      </c>
      <c r="P1705">
        <v>1</v>
      </c>
      <c r="Q1705" s="1">
        <v>5.3999999999999995</v>
      </c>
      <c r="R1705" s="1">
        <v>3.6</v>
      </c>
      <c r="S1705" s="1">
        <v>4.5</v>
      </c>
      <c r="T1705" s="1">
        <v>3.6</v>
      </c>
    </row>
    <row r="1706" spans="1:20" hidden="1" x14ac:dyDescent="0.35">
      <c r="A1706" t="s">
        <v>1726</v>
      </c>
      <c r="B1706" t="s">
        <v>10</v>
      </c>
      <c r="C1706" t="s">
        <v>68</v>
      </c>
      <c r="D1706" t="s">
        <v>3616</v>
      </c>
      <c r="E1706" t="s">
        <v>3614</v>
      </c>
      <c r="F1706">
        <v>44747</v>
      </c>
      <c r="G1706">
        <v>44784</v>
      </c>
      <c r="H1706" t="s">
        <v>12</v>
      </c>
      <c r="I1706" t="s">
        <v>12</v>
      </c>
      <c r="J1706" t="s">
        <v>13</v>
      </c>
      <c r="K1706">
        <v>33.996000000000002</v>
      </c>
      <c r="L1706">
        <v>600</v>
      </c>
      <c r="M1706" t="s">
        <v>14</v>
      </c>
      <c r="N1706">
        <v>300</v>
      </c>
      <c r="O1706" t="s">
        <v>14</v>
      </c>
      <c r="P1706">
        <v>1</v>
      </c>
      <c r="Q1706" s="1">
        <v>5.55</v>
      </c>
      <c r="R1706" s="1">
        <v>3.7</v>
      </c>
      <c r="S1706" s="1">
        <v>4.625</v>
      </c>
      <c r="T1706" s="1">
        <v>3.7</v>
      </c>
    </row>
    <row r="1707" spans="1:20" hidden="1" x14ac:dyDescent="0.35">
      <c r="A1707" t="s">
        <v>1727</v>
      </c>
      <c r="B1707" t="s">
        <v>10</v>
      </c>
      <c r="C1707" t="s">
        <v>68</v>
      </c>
      <c r="D1707" t="s">
        <v>3616</v>
      </c>
      <c r="E1707" t="s">
        <v>3618</v>
      </c>
      <c r="F1707">
        <v>44744</v>
      </c>
      <c r="G1707">
        <v>44776</v>
      </c>
      <c r="H1707" t="s">
        <v>12</v>
      </c>
      <c r="I1707" t="s">
        <v>12</v>
      </c>
      <c r="J1707" t="s">
        <v>13</v>
      </c>
      <c r="K1707">
        <v>29.998999999999999</v>
      </c>
      <c r="L1707">
        <v>600</v>
      </c>
      <c r="M1707" t="s">
        <v>14</v>
      </c>
      <c r="N1707">
        <v>300</v>
      </c>
      <c r="O1707" t="s">
        <v>14</v>
      </c>
      <c r="P1707">
        <v>1</v>
      </c>
      <c r="Q1707" s="1">
        <v>4.8</v>
      </c>
      <c r="R1707" s="1">
        <v>3.2</v>
      </c>
      <c r="S1707" s="1">
        <v>4</v>
      </c>
      <c r="T1707" s="1">
        <v>3.2</v>
      </c>
    </row>
    <row r="1708" spans="1:20" hidden="1" x14ac:dyDescent="0.35">
      <c r="A1708" t="s">
        <v>1728</v>
      </c>
      <c r="B1708" t="s">
        <v>10</v>
      </c>
      <c r="C1708" t="s">
        <v>68</v>
      </c>
      <c r="D1708" t="s">
        <v>3620</v>
      </c>
      <c r="E1708" t="s">
        <v>3614</v>
      </c>
      <c r="F1708">
        <v>44739</v>
      </c>
      <c r="G1708">
        <v>44775</v>
      </c>
      <c r="H1708" t="s">
        <v>12</v>
      </c>
      <c r="I1708" t="s">
        <v>12</v>
      </c>
      <c r="J1708" t="s">
        <v>13</v>
      </c>
      <c r="K1708">
        <v>28.331</v>
      </c>
      <c r="L1708">
        <v>600</v>
      </c>
      <c r="M1708" t="s">
        <v>14</v>
      </c>
      <c r="N1708">
        <v>300</v>
      </c>
      <c r="O1708" t="s">
        <v>14</v>
      </c>
      <c r="P1708">
        <v>1</v>
      </c>
      <c r="Q1708" s="1">
        <v>5.3999999999999995</v>
      </c>
      <c r="R1708" s="1">
        <v>3.6</v>
      </c>
      <c r="S1708" s="1">
        <v>4.5</v>
      </c>
      <c r="T1708" s="1">
        <v>3.6</v>
      </c>
    </row>
    <row r="1709" spans="1:20" hidden="1" x14ac:dyDescent="0.35">
      <c r="A1709" t="s">
        <v>1729</v>
      </c>
      <c r="B1709" t="s">
        <v>10</v>
      </c>
      <c r="C1709" t="s">
        <v>68</v>
      </c>
      <c r="D1709" t="s">
        <v>3619</v>
      </c>
      <c r="E1709" t="s">
        <v>3612</v>
      </c>
      <c r="F1709">
        <v>44744</v>
      </c>
      <c r="G1709">
        <v>44777</v>
      </c>
      <c r="H1709" t="s">
        <v>12</v>
      </c>
      <c r="I1709" t="s">
        <v>12</v>
      </c>
      <c r="J1709" t="s">
        <v>13</v>
      </c>
      <c r="K1709">
        <v>30.167000000000002</v>
      </c>
      <c r="L1709">
        <v>600</v>
      </c>
      <c r="M1709" t="s">
        <v>14</v>
      </c>
      <c r="N1709">
        <v>300</v>
      </c>
      <c r="O1709" t="s">
        <v>14</v>
      </c>
      <c r="P1709">
        <v>1</v>
      </c>
      <c r="Q1709" s="1">
        <v>4.95</v>
      </c>
      <c r="R1709" s="1">
        <v>3.3000000000000003</v>
      </c>
      <c r="S1709" s="1">
        <v>4.125</v>
      </c>
      <c r="T1709" s="1">
        <v>3.3000000000000003</v>
      </c>
    </row>
    <row r="1710" spans="1:20" hidden="1" x14ac:dyDescent="0.35">
      <c r="A1710" t="s">
        <v>1730</v>
      </c>
      <c r="B1710" t="s">
        <v>10</v>
      </c>
      <c r="C1710" t="s">
        <v>68</v>
      </c>
      <c r="D1710" t="s">
        <v>3619</v>
      </c>
      <c r="E1710" t="s">
        <v>3614</v>
      </c>
      <c r="F1710">
        <v>44744</v>
      </c>
      <c r="G1710">
        <v>44778</v>
      </c>
      <c r="H1710" t="s">
        <v>12</v>
      </c>
      <c r="I1710" t="s">
        <v>12</v>
      </c>
      <c r="J1710" t="s">
        <v>13</v>
      </c>
      <c r="K1710">
        <v>28.759</v>
      </c>
      <c r="L1710">
        <v>600</v>
      </c>
      <c r="M1710" t="s">
        <v>14</v>
      </c>
      <c r="N1710">
        <v>300</v>
      </c>
      <c r="O1710" t="s">
        <v>14</v>
      </c>
      <c r="P1710">
        <v>1</v>
      </c>
      <c r="Q1710" s="1">
        <v>5.0999999999999996</v>
      </c>
      <c r="R1710" s="1">
        <v>3.4000000000000004</v>
      </c>
      <c r="S1710" s="1">
        <v>4.25</v>
      </c>
      <c r="T1710" s="1">
        <v>3.4000000000000004</v>
      </c>
    </row>
    <row r="1711" spans="1:20" hidden="1" x14ac:dyDescent="0.35">
      <c r="A1711" t="s">
        <v>1731</v>
      </c>
      <c r="B1711" t="s">
        <v>10</v>
      </c>
      <c r="C1711" t="s">
        <v>68</v>
      </c>
      <c r="D1711" t="s">
        <v>3619</v>
      </c>
      <c r="E1711" t="s">
        <v>3618</v>
      </c>
      <c r="F1711">
        <v>44743</v>
      </c>
      <c r="G1711">
        <v>44772</v>
      </c>
      <c r="H1711" t="s">
        <v>12</v>
      </c>
      <c r="I1711" t="s">
        <v>12</v>
      </c>
      <c r="J1711" t="s">
        <v>13</v>
      </c>
      <c r="K1711">
        <v>29.297000000000001</v>
      </c>
      <c r="L1711">
        <v>600</v>
      </c>
      <c r="M1711" t="s">
        <v>14</v>
      </c>
      <c r="N1711">
        <v>300</v>
      </c>
      <c r="O1711" t="s">
        <v>14</v>
      </c>
      <c r="P1711">
        <v>1</v>
      </c>
      <c r="Q1711" s="1">
        <v>4.3499999999999996</v>
      </c>
      <c r="R1711" s="1">
        <v>2.9000000000000004</v>
      </c>
      <c r="S1711" s="1">
        <v>3.625</v>
      </c>
      <c r="T1711" s="1">
        <v>2.9000000000000004</v>
      </c>
    </row>
    <row r="1712" spans="1:20" hidden="1" x14ac:dyDescent="0.35">
      <c r="A1712" t="s">
        <v>1732</v>
      </c>
      <c r="B1712" t="s">
        <v>10</v>
      </c>
      <c r="C1712" t="s">
        <v>68</v>
      </c>
      <c r="D1712" t="s">
        <v>3611</v>
      </c>
      <c r="E1712" t="s">
        <v>3612</v>
      </c>
      <c r="F1712">
        <v>44740</v>
      </c>
      <c r="G1712">
        <v>44764</v>
      </c>
      <c r="H1712" t="s">
        <v>12</v>
      </c>
      <c r="I1712" t="s">
        <v>12</v>
      </c>
      <c r="J1712" t="s">
        <v>13</v>
      </c>
      <c r="K1712">
        <v>28.341999999999999</v>
      </c>
      <c r="L1712">
        <v>600</v>
      </c>
      <c r="M1712" t="s">
        <v>14</v>
      </c>
      <c r="N1712">
        <v>300</v>
      </c>
      <c r="O1712" t="s">
        <v>14</v>
      </c>
      <c r="P1712">
        <v>1</v>
      </c>
      <c r="Q1712" s="1">
        <v>3.5999999999999996</v>
      </c>
      <c r="R1712" s="1">
        <v>2.4000000000000004</v>
      </c>
      <c r="S1712" s="1">
        <v>3</v>
      </c>
      <c r="T1712" s="1">
        <v>2.4000000000000004</v>
      </c>
    </row>
    <row r="1713" spans="1:20" hidden="1" x14ac:dyDescent="0.35">
      <c r="A1713" t="s">
        <v>1733</v>
      </c>
      <c r="B1713" t="s">
        <v>10</v>
      </c>
      <c r="C1713" t="s">
        <v>68</v>
      </c>
      <c r="D1713" t="s">
        <v>3611</v>
      </c>
      <c r="E1713" t="s">
        <v>3618</v>
      </c>
      <c r="F1713">
        <v>44739</v>
      </c>
      <c r="G1713">
        <v>44764</v>
      </c>
      <c r="H1713" t="s">
        <v>12</v>
      </c>
      <c r="I1713" t="s">
        <v>12</v>
      </c>
      <c r="J1713" t="s">
        <v>13</v>
      </c>
      <c r="K1713">
        <v>30.071999999999999</v>
      </c>
      <c r="L1713">
        <v>600</v>
      </c>
      <c r="M1713" t="s">
        <v>14</v>
      </c>
      <c r="N1713">
        <v>300</v>
      </c>
      <c r="O1713" t="s">
        <v>14</v>
      </c>
      <c r="P1713">
        <v>1</v>
      </c>
      <c r="Q1713" s="1">
        <v>3.75</v>
      </c>
      <c r="R1713" s="1">
        <v>2.5</v>
      </c>
      <c r="S1713" s="1">
        <v>3.125</v>
      </c>
      <c r="T1713" s="1">
        <v>2.5</v>
      </c>
    </row>
    <row r="1714" spans="1:20" hidden="1" x14ac:dyDescent="0.35">
      <c r="A1714" t="s">
        <v>1734</v>
      </c>
      <c r="B1714" t="s">
        <v>10</v>
      </c>
      <c r="C1714" t="s">
        <v>68</v>
      </c>
      <c r="D1714" t="s">
        <v>3620</v>
      </c>
      <c r="E1714" t="s">
        <v>3614</v>
      </c>
      <c r="F1714">
        <v>44739</v>
      </c>
      <c r="G1714">
        <v>44769</v>
      </c>
      <c r="H1714" t="s">
        <v>12</v>
      </c>
      <c r="I1714" t="s">
        <v>12</v>
      </c>
      <c r="J1714" t="s">
        <v>13</v>
      </c>
      <c r="K1714">
        <v>28.776</v>
      </c>
      <c r="L1714">
        <v>600</v>
      </c>
      <c r="M1714" t="s">
        <v>14</v>
      </c>
      <c r="N1714">
        <v>300</v>
      </c>
      <c r="O1714" t="s">
        <v>14</v>
      </c>
      <c r="P1714">
        <v>1</v>
      </c>
      <c r="Q1714" s="1">
        <v>4.5</v>
      </c>
      <c r="R1714" s="1">
        <v>3</v>
      </c>
      <c r="S1714" s="1">
        <v>3.75</v>
      </c>
      <c r="T1714" s="1">
        <v>3</v>
      </c>
    </row>
    <row r="1715" spans="1:20" hidden="1" x14ac:dyDescent="0.35">
      <c r="A1715" t="s">
        <v>1735</v>
      </c>
      <c r="B1715" t="s">
        <v>10</v>
      </c>
      <c r="C1715" t="s">
        <v>68</v>
      </c>
      <c r="D1715" t="s">
        <v>3615</v>
      </c>
      <c r="E1715" t="s">
        <v>3614</v>
      </c>
      <c r="F1715">
        <v>44739</v>
      </c>
      <c r="G1715">
        <v>44767</v>
      </c>
      <c r="H1715" t="s">
        <v>12</v>
      </c>
      <c r="I1715" t="s">
        <v>12</v>
      </c>
      <c r="J1715" t="s">
        <v>13</v>
      </c>
      <c r="K1715">
        <v>28.015000000000001</v>
      </c>
      <c r="L1715">
        <v>600</v>
      </c>
      <c r="M1715" t="s">
        <v>14</v>
      </c>
      <c r="N1715">
        <v>300</v>
      </c>
      <c r="O1715" t="s">
        <v>14</v>
      </c>
      <c r="P1715">
        <v>1</v>
      </c>
      <c r="Q1715" s="1">
        <v>4.2</v>
      </c>
      <c r="R1715" s="1">
        <v>2.8000000000000003</v>
      </c>
      <c r="S1715" s="1">
        <v>3.5</v>
      </c>
      <c r="T1715" s="1">
        <v>2.8000000000000003</v>
      </c>
    </row>
    <row r="1716" spans="1:20" hidden="1" x14ac:dyDescent="0.35">
      <c r="A1716" t="s">
        <v>1736</v>
      </c>
      <c r="B1716" t="s">
        <v>10</v>
      </c>
      <c r="C1716" t="s">
        <v>68</v>
      </c>
      <c r="D1716" t="s">
        <v>3619</v>
      </c>
      <c r="E1716" t="s">
        <v>3618</v>
      </c>
      <c r="F1716">
        <v>44741</v>
      </c>
      <c r="G1716">
        <v>44784</v>
      </c>
      <c r="H1716" t="s">
        <v>12</v>
      </c>
      <c r="I1716" t="s">
        <v>12</v>
      </c>
      <c r="J1716" t="s">
        <v>13</v>
      </c>
      <c r="K1716">
        <v>28.123000000000001</v>
      </c>
      <c r="L1716">
        <v>600</v>
      </c>
      <c r="M1716" t="s">
        <v>14</v>
      </c>
      <c r="N1716">
        <v>300</v>
      </c>
      <c r="O1716" t="s">
        <v>14</v>
      </c>
      <c r="P1716">
        <v>1</v>
      </c>
      <c r="Q1716" s="1">
        <v>6.45</v>
      </c>
      <c r="R1716" s="1">
        <v>4.3</v>
      </c>
      <c r="S1716" s="1">
        <v>5.375</v>
      </c>
      <c r="T1716" s="1">
        <v>4.3</v>
      </c>
    </row>
    <row r="1717" spans="1:20" hidden="1" x14ac:dyDescent="0.35">
      <c r="A1717" t="s">
        <v>1737</v>
      </c>
      <c r="B1717" t="s">
        <v>10</v>
      </c>
      <c r="C1717" t="s">
        <v>68</v>
      </c>
      <c r="D1717" t="s">
        <v>3616</v>
      </c>
      <c r="E1717" t="s">
        <v>3617</v>
      </c>
      <c r="F1717">
        <v>44741</v>
      </c>
      <c r="G1717">
        <v>44771</v>
      </c>
      <c r="H1717" t="s">
        <v>12</v>
      </c>
      <c r="I1717" t="s">
        <v>12</v>
      </c>
      <c r="J1717" t="s">
        <v>13</v>
      </c>
      <c r="K1717">
        <v>29.24</v>
      </c>
      <c r="L1717">
        <v>600</v>
      </c>
      <c r="M1717" t="s">
        <v>14</v>
      </c>
      <c r="N1717">
        <v>300</v>
      </c>
      <c r="O1717" t="s">
        <v>14</v>
      </c>
      <c r="P1717">
        <v>1</v>
      </c>
      <c r="Q1717" s="1">
        <v>4.5</v>
      </c>
      <c r="R1717" s="1">
        <v>3</v>
      </c>
      <c r="S1717" s="1">
        <v>3.75</v>
      </c>
      <c r="T1717" s="1">
        <v>3</v>
      </c>
    </row>
    <row r="1718" spans="1:20" hidden="1" x14ac:dyDescent="0.35">
      <c r="A1718" t="s">
        <v>1738</v>
      </c>
      <c r="B1718" t="s">
        <v>10</v>
      </c>
      <c r="C1718" t="s">
        <v>68</v>
      </c>
      <c r="D1718" t="s">
        <v>3616</v>
      </c>
      <c r="E1718" t="s">
        <v>3612</v>
      </c>
      <c r="F1718">
        <v>44739</v>
      </c>
      <c r="G1718">
        <v>44776</v>
      </c>
      <c r="H1718" t="s">
        <v>12</v>
      </c>
      <c r="I1718" t="s">
        <v>12</v>
      </c>
      <c r="J1718" t="s">
        <v>13</v>
      </c>
      <c r="K1718">
        <v>30.065999999999999</v>
      </c>
      <c r="L1718">
        <v>600</v>
      </c>
      <c r="M1718" t="s">
        <v>14</v>
      </c>
      <c r="N1718">
        <v>300</v>
      </c>
      <c r="O1718" t="s">
        <v>14</v>
      </c>
      <c r="P1718">
        <v>1</v>
      </c>
      <c r="Q1718" s="1">
        <v>5.55</v>
      </c>
      <c r="R1718" s="1">
        <v>3.7</v>
      </c>
      <c r="S1718" s="1">
        <v>4.625</v>
      </c>
      <c r="T1718" s="1">
        <v>3.7</v>
      </c>
    </row>
    <row r="1719" spans="1:20" hidden="1" x14ac:dyDescent="0.35">
      <c r="A1719" t="s">
        <v>1739</v>
      </c>
      <c r="B1719" t="s">
        <v>10</v>
      </c>
      <c r="C1719" t="s">
        <v>68</v>
      </c>
      <c r="D1719" t="s">
        <v>3619</v>
      </c>
      <c r="E1719" t="s">
        <v>3613</v>
      </c>
      <c r="F1719">
        <v>44749</v>
      </c>
      <c r="G1719">
        <v>44774</v>
      </c>
      <c r="H1719" t="s">
        <v>12</v>
      </c>
      <c r="I1719" t="s">
        <v>12</v>
      </c>
      <c r="J1719" t="s">
        <v>13</v>
      </c>
      <c r="K1719">
        <v>33.914999999999999</v>
      </c>
      <c r="L1719">
        <v>600</v>
      </c>
      <c r="M1719" t="s">
        <v>14</v>
      </c>
      <c r="N1719">
        <v>300</v>
      </c>
      <c r="O1719" t="s">
        <v>14</v>
      </c>
      <c r="P1719">
        <v>1</v>
      </c>
      <c r="Q1719" s="1">
        <v>3.75</v>
      </c>
      <c r="R1719" s="1">
        <v>2.5</v>
      </c>
      <c r="S1719" s="1">
        <v>3.125</v>
      </c>
      <c r="T1719" s="1">
        <v>2.5</v>
      </c>
    </row>
    <row r="1720" spans="1:20" hidden="1" x14ac:dyDescent="0.35">
      <c r="A1720" t="s">
        <v>1740</v>
      </c>
      <c r="B1720" t="s">
        <v>10</v>
      </c>
      <c r="C1720" t="s">
        <v>68</v>
      </c>
      <c r="D1720" t="s">
        <v>3620</v>
      </c>
      <c r="E1720" t="s">
        <v>3618</v>
      </c>
      <c r="F1720">
        <v>44751</v>
      </c>
      <c r="G1720">
        <v>44783</v>
      </c>
      <c r="H1720" t="s">
        <v>12</v>
      </c>
      <c r="I1720" t="s">
        <v>12</v>
      </c>
      <c r="J1720" t="s">
        <v>13</v>
      </c>
      <c r="K1720">
        <v>32.917000000000002</v>
      </c>
      <c r="L1720">
        <v>600</v>
      </c>
      <c r="M1720" t="s">
        <v>14</v>
      </c>
      <c r="N1720">
        <v>300</v>
      </c>
      <c r="O1720" t="s">
        <v>14</v>
      </c>
      <c r="P1720">
        <v>1</v>
      </c>
      <c r="Q1720" s="1">
        <v>4.8</v>
      </c>
      <c r="R1720" s="1">
        <v>3.2</v>
      </c>
      <c r="S1720" s="1">
        <v>4</v>
      </c>
      <c r="T1720" s="1">
        <v>3.2</v>
      </c>
    </row>
    <row r="1721" spans="1:20" hidden="1" x14ac:dyDescent="0.35">
      <c r="A1721" t="s">
        <v>1741</v>
      </c>
      <c r="B1721" t="s">
        <v>10</v>
      </c>
      <c r="C1721" t="s">
        <v>68</v>
      </c>
      <c r="D1721" t="s">
        <v>3615</v>
      </c>
      <c r="E1721" t="s">
        <v>3618</v>
      </c>
      <c r="F1721">
        <v>44746</v>
      </c>
      <c r="G1721">
        <v>44778</v>
      </c>
      <c r="H1721" t="s">
        <v>12</v>
      </c>
      <c r="I1721" t="s">
        <v>12</v>
      </c>
      <c r="J1721" t="s">
        <v>13</v>
      </c>
      <c r="K1721">
        <v>34.569000000000003</v>
      </c>
      <c r="L1721">
        <v>600</v>
      </c>
      <c r="M1721" t="s">
        <v>14</v>
      </c>
      <c r="N1721">
        <v>300</v>
      </c>
      <c r="O1721" t="s">
        <v>14</v>
      </c>
      <c r="P1721">
        <v>1</v>
      </c>
      <c r="Q1721" s="1">
        <v>4.8</v>
      </c>
      <c r="R1721" s="1">
        <v>3.2</v>
      </c>
      <c r="S1721" s="1">
        <v>4</v>
      </c>
      <c r="T1721" s="1">
        <v>3.2</v>
      </c>
    </row>
    <row r="1722" spans="1:20" hidden="1" x14ac:dyDescent="0.35">
      <c r="A1722" t="s">
        <v>1742</v>
      </c>
      <c r="B1722" t="s">
        <v>10</v>
      </c>
      <c r="C1722" t="s">
        <v>68</v>
      </c>
      <c r="D1722" t="s">
        <v>3615</v>
      </c>
      <c r="E1722" t="s">
        <v>3614</v>
      </c>
      <c r="F1722">
        <v>44744</v>
      </c>
      <c r="G1722">
        <v>44778</v>
      </c>
      <c r="H1722" t="s">
        <v>12</v>
      </c>
      <c r="I1722" t="s">
        <v>12</v>
      </c>
      <c r="J1722" t="s">
        <v>13</v>
      </c>
      <c r="K1722">
        <v>32.685000000000002</v>
      </c>
      <c r="L1722">
        <v>600</v>
      </c>
      <c r="M1722" t="s">
        <v>14</v>
      </c>
      <c r="N1722">
        <v>300</v>
      </c>
      <c r="O1722" t="s">
        <v>14</v>
      </c>
      <c r="P1722">
        <v>1</v>
      </c>
      <c r="Q1722" s="1">
        <v>5.0999999999999996</v>
      </c>
      <c r="R1722" s="1">
        <v>3.4000000000000004</v>
      </c>
      <c r="S1722" s="1">
        <v>4.25</v>
      </c>
      <c r="T1722" s="1">
        <v>3.4000000000000004</v>
      </c>
    </row>
    <row r="1723" spans="1:20" hidden="1" x14ac:dyDescent="0.35">
      <c r="A1723" t="s">
        <v>1743</v>
      </c>
      <c r="B1723" t="s">
        <v>10</v>
      </c>
      <c r="C1723" t="s">
        <v>68</v>
      </c>
      <c r="D1723" t="s">
        <v>3615</v>
      </c>
      <c r="E1723" t="s">
        <v>3612</v>
      </c>
      <c r="F1723">
        <v>44718</v>
      </c>
      <c r="G1723">
        <v>44742</v>
      </c>
      <c r="H1723" t="s">
        <v>12</v>
      </c>
      <c r="I1723" t="s">
        <v>12</v>
      </c>
      <c r="J1723" t="s">
        <v>13</v>
      </c>
      <c r="K1723">
        <v>30.434000000000001</v>
      </c>
      <c r="L1723">
        <v>600</v>
      </c>
      <c r="M1723" t="s">
        <v>14</v>
      </c>
      <c r="N1723">
        <v>300</v>
      </c>
      <c r="O1723" t="s">
        <v>14</v>
      </c>
      <c r="P1723">
        <v>1</v>
      </c>
      <c r="Q1723" s="1">
        <v>3.5999999999999996</v>
      </c>
      <c r="R1723" s="1">
        <v>2.4000000000000004</v>
      </c>
      <c r="S1723" s="1">
        <v>3</v>
      </c>
      <c r="T1723" s="1">
        <v>2.4000000000000004</v>
      </c>
    </row>
    <row r="1724" spans="1:20" hidden="1" x14ac:dyDescent="0.35">
      <c r="A1724" t="s">
        <v>1744</v>
      </c>
      <c r="B1724" t="s">
        <v>10</v>
      </c>
      <c r="C1724" t="s">
        <v>68</v>
      </c>
      <c r="D1724" t="s">
        <v>3611</v>
      </c>
      <c r="E1724" t="s">
        <v>3614</v>
      </c>
      <c r="F1724">
        <v>44725</v>
      </c>
      <c r="G1724">
        <v>44748</v>
      </c>
      <c r="H1724" t="s">
        <v>12</v>
      </c>
      <c r="I1724" t="s">
        <v>12</v>
      </c>
      <c r="J1724" t="s">
        <v>13</v>
      </c>
      <c r="K1724">
        <v>29.54</v>
      </c>
      <c r="L1724">
        <v>600</v>
      </c>
      <c r="M1724" t="s">
        <v>14</v>
      </c>
      <c r="N1724">
        <v>300</v>
      </c>
      <c r="O1724" t="s">
        <v>14</v>
      </c>
      <c r="P1724">
        <v>1</v>
      </c>
      <c r="Q1724" s="1">
        <v>3.4499999999999997</v>
      </c>
      <c r="R1724" s="1">
        <v>2.3000000000000003</v>
      </c>
      <c r="S1724" s="1">
        <v>2.875</v>
      </c>
      <c r="T1724" s="1">
        <v>2.3000000000000003</v>
      </c>
    </row>
    <row r="1725" spans="1:20" hidden="1" x14ac:dyDescent="0.35">
      <c r="A1725" t="s">
        <v>1745</v>
      </c>
      <c r="B1725" t="s">
        <v>10</v>
      </c>
      <c r="C1725" t="s">
        <v>68</v>
      </c>
      <c r="D1725" t="s">
        <v>3616</v>
      </c>
      <c r="E1725" t="s">
        <v>3614</v>
      </c>
      <c r="F1725">
        <v>44725</v>
      </c>
      <c r="G1725">
        <v>44754</v>
      </c>
      <c r="H1725" t="s">
        <v>12</v>
      </c>
      <c r="I1725" t="s">
        <v>12</v>
      </c>
      <c r="J1725" t="s">
        <v>13</v>
      </c>
      <c r="K1725">
        <v>29.727</v>
      </c>
      <c r="L1725">
        <v>600</v>
      </c>
      <c r="M1725" t="s">
        <v>14</v>
      </c>
      <c r="N1725">
        <v>300</v>
      </c>
      <c r="O1725" t="s">
        <v>14</v>
      </c>
      <c r="P1725">
        <v>1</v>
      </c>
      <c r="Q1725" s="1">
        <v>4.3499999999999996</v>
      </c>
      <c r="R1725" s="1">
        <v>2.9000000000000004</v>
      </c>
      <c r="S1725" s="1">
        <v>3.625</v>
      </c>
      <c r="T1725" s="1">
        <v>2.9000000000000004</v>
      </c>
    </row>
    <row r="1726" spans="1:20" hidden="1" x14ac:dyDescent="0.35">
      <c r="A1726" t="s">
        <v>1746</v>
      </c>
      <c r="B1726" t="s">
        <v>10</v>
      </c>
      <c r="C1726" t="s">
        <v>68</v>
      </c>
      <c r="D1726" t="s">
        <v>3619</v>
      </c>
      <c r="E1726" t="s">
        <v>3617</v>
      </c>
      <c r="F1726">
        <v>44733</v>
      </c>
      <c r="G1726">
        <v>44765</v>
      </c>
      <c r="H1726" t="s">
        <v>12</v>
      </c>
      <c r="I1726" t="s">
        <v>12</v>
      </c>
      <c r="J1726" t="s">
        <v>13</v>
      </c>
      <c r="K1726">
        <v>29.513999999999999</v>
      </c>
      <c r="L1726">
        <v>600</v>
      </c>
      <c r="M1726" t="s">
        <v>14</v>
      </c>
      <c r="N1726">
        <v>300</v>
      </c>
      <c r="O1726" t="s">
        <v>14</v>
      </c>
      <c r="P1726">
        <v>1</v>
      </c>
      <c r="Q1726" s="1">
        <v>4.8</v>
      </c>
      <c r="R1726" s="1">
        <v>3.2</v>
      </c>
      <c r="S1726" s="1">
        <v>4</v>
      </c>
      <c r="T1726" s="1">
        <v>3.2</v>
      </c>
    </row>
    <row r="1727" spans="1:20" hidden="1" x14ac:dyDescent="0.35">
      <c r="A1727" t="s">
        <v>1747</v>
      </c>
      <c r="B1727" t="s">
        <v>10</v>
      </c>
      <c r="C1727" t="s">
        <v>68</v>
      </c>
      <c r="D1727" t="s">
        <v>3619</v>
      </c>
      <c r="E1727" t="s">
        <v>3613</v>
      </c>
      <c r="F1727">
        <v>44726</v>
      </c>
      <c r="G1727">
        <v>44754</v>
      </c>
      <c r="H1727" t="s">
        <v>12</v>
      </c>
      <c r="I1727" t="s">
        <v>12</v>
      </c>
      <c r="J1727" t="s">
        <v>13</v>
      </c>
      <c r="K1727">
        <v>29.797000000000001</v>
      </c>
      <c r="L1727">
        <v>600</v>
      </c>
      <c r="M1727" t="s">
        <v>14</v>
      </c>
      <c r="N1727">
        <v>300</v>
      </c>
      <c r="O1727" t="s">
        <v>14</v>
      </c>
      <c r="P1727">
        <v>1</v>
      </c>
      <c r="Q1727" s="1">
        <v>4.2</v>
      </c>
      <c r="R1727" s="1">
        <v>2.8000000000000003</v>
      </c>
      <c r="S1727" s="1">
        <v>3.5</v>
      </c>
      <c r="T1727" s="1">
        <v>2.8000000000000003</v>
      </c>
    </row>
    <row r="1728" spans="1:20" hidden="1" x14ac:dyDescent="0.35">
      <c r="A1728" t="s">
        <v>1748</v>
      </c>
      <c r="B1728" t="s">
        <v>10</v>
      </c>
      <c r="C1728" t="s">
        <v>68</v>
      </c>
      <c r="D1728" t="s">
        <v>3620</v>
      </c>
      <c r="E1728" t="s">
        <v>3612</v>
      </c>
      <c r="F1728">
        <v>44729</v>
      </c>
      <c r="G1728">
        <v>44759</v>
      </c>
      <c r="H1728" t="s">
        <v>12</v>
      </c>
      <c r="I1728" t="s">
        <v>12</v>
      </c>
      <c r="J1728" t="s">
        <v>13</v>
      </c>
      <c r="K1728">
        <v>28.504999999999999</v>
      </c>
      <c r="L1728">
        <v>600</v>
      </c>
      <c r="M1728" t="s">
        <v>14</v>
      </c>
      <c r="N1728">
        <v>300</v>
      </c>
      <c r="O1728" t="s">
        <v>14</v>
      </c>
      <c r="P1728">
        <v>1</v>
      </c>
      <c r="Q1728" s="1">
        <v>4.5</v>
      </c>
      <c r="R1728" s="1">
        <v>3</v>
      </c>
      <c r="S1728" s="1">
        <v>3.75</v>
      </c>
      <c r="T1728" s="1">
        <v>3</v>
      </c>
    </row>
    <row r="1729" spans="1:20" hidden="1" x14ac:dyDescent="0.35">
      <c r="A1729" t="s">
        <v>1749</v>
      </c>
      <c r="B1729" t="s">
        <v>10</v>
      </c>
      <c r="C1729" t="s">
        <v>68</v>
      </c>
      <c r="D1729" t="s">
        <v>3611</v>
      </c>
      <c r="E1729" t="s">
        <v>3613</v>
      </c>
      <c r="F1729">
        <v>44725</v>
      </c>
      <c r="G1729">
        <v>44757</v>
      </c>
      <c r="H1729" t="s">
        <v>12</v>
      </c>
      <c r="I1729" t="s">
        <v>12</v>
      </c>
      <c r="J1729" t="s">
        <v>13</v>
      </c>
      <c r="K1729">
        <v>30.164000000000001</v>
      </c>
      <c r="L1729">
        <v>600</v>
      </c>
      <c r="M1729" t="s">
        <v>14</v>
      </c>
      <c r="N1729">
        <v>300</v>
      </c>
      <c r="O1729" t="s">
        <v>14</v>
      </c>
      <c r="P1729">
        <v>1</v>
      </c>
      <c r="Q1729" s="1">
        <v>4.8</v>
      </c>
      <c r="R1729" s="1">
        <v>3.2</v>
      </c>
      <c r="S1729" s="1">
        <v>4</v>
      </c>
      <c r="T1729" s="1">
        <v>3.2</v>
      </c>
    </row>
    <row r="1730" spans="1:20" hidden="1" x14ac:dyDescent="0.35">
      <c r="A1730" t="s">
        <v>1750</v>
      </c>
      <c r="B1730" t="s">
        <v>10</v>
      </c>
      <c r="C1730" t="s">
        <v>68</v>
      </c>
      <c r="D1730" t="s">
        <v>3615</v>
      </c>
      <c r="E1730" t="s">
        <v>3618</v>
      </c>
      <c r="F1730">
        <v>44726</v>
      </c>
      <c r="G1730">
        <v>44750</v>
      </c>
      <c r="H1730" t="s">
        <v>12</v>
      </c>
      <c r="I1730" t="s">
        <v>12</v>
      </c>
      <c r="J1730" t="s">
        <v>13</v>
      </c>
      <c r="K1730">
        <v>29.803000000000001</v>
      </c>
      <c r="L1730">
        <v>600</v>
      </c>
      <c r="M1730" t="s">
        <v>14</v>
      </c>
      <c r="N1730">
        <v>300</v>
      </c>
      <c r="O1730" t="s">
        <v>14</v>
      </c>
      <c r="P1730">
        <v>1</v>
      </c>
      <c r="Q1730" s="1">
        <v>3.5999999999999996</v>
      </c>
      <c r="R1730" s="1">
        <v>2.4000000000000004</v>
      </c>
      <c r="S1730" s="1">
        <v>3</v>
      </c>
      <c r="T1730" s="1">
        <v>2.4000000000000004</v>
      </c>
    </row>
    <row r="1731" spans="1:20" hidden="1" x14ac:dyDescent="0.35">
      <c r="A1731" t="s">
        <v>1751</v>
      </c>
      <c r="B1731" t="s">
        <v>10</v>
      </c>
      <c r="C1731" t="s">
        <v>68</v>
      </c>
      <c r="D1731" t="s">
        <v>3615</v>
      </c>
      <c r="E1731" t="s">
        <v>3612</v>
      </c>
      <c r="F1731">
        <v>44726</v>
      </c>
      <c r="G1731">
        <v>44751</v>
      </c>
      <c r="H1731" t="s">
        <v>12</v>
      </c>
      <c r="I1731" t="s">
        <v>12</v>
      </c>
      <c r="J1731" t="s">
        <v>13</v>
      </c>
      <c r="K1731">
        <v>27.867000000000001</v>
      </c>
      <c r="L1731">
        <v>600</v>
      </c>
      <c r="M1731" t="s">
        <v>14</v>
      </c>
      <c r="N1731">
        <v>300</v>
      </c>
      <c r="O1731" t="s">
        <v>14</v>
      </c>
      <c r="P1731">
        <v>1</v>
      </c>
      <c r="Q1731" s="1">
        <v>3.75</v>
      </c>
      <c r="R1731" s="1">
        <v>2.5</v>
      </c>
      <c r="S1731" s="1">
        <v>3.125</v>
      </c>
      <c r="T1731" s="1">
        <v>2.5</v>
      </c>
    </row>
    <row r="1732" spans="1:20" hidden="1" x14ac:dyDescent="0.35">
      <c r="A1732" t="s">
        <v>1752</v>
      </c>
      <c r="B1732" t="s">
        <v>10</v>
      </c>
      <c r="C1732" t="s">
        <v>68</v>
      </c>
      <c r="D1732" t="s">
        <v>3611</v>
      </c>
      <c r="E1732" t="s">
        <v>3613</v>
      </c>
      <c r="F1732">
        <v>44744</v>
      </c>
      <c r="G1732">
        <v>44772</v>
      </c>
      <c r="H1732" t="s">
        <v>12</v>
      </c>
      <c r="I1732" t="s">
        <v>12</v>
      </c>
      <c r="J1732" t="s">
        <v>13</v>
      </c>
      <c r="K1732">
        <v>30.452999999999999</v>
      </c>
      <c r="L1732">
        <v>600</v>
      </c>
      <c r="M1732" t="s">
        <v>14</v>
      </c>
      <c r="N1732">
        <v>300</v>
      </c>
      <c r="O1732" t="s">
        <v>14</v>
      </c>
      <c r="P1732">
        <v>1</v>
      </c>
      <c r="Q1732" s="1">
        <v>4.2</v>
      </c>
      <c r="R1732" s="1">
        <v>2.8000000000000003</v>
      </c>
      <c r="S1732" s="1">
        <v>3.5</v>
      </c>
      <c r="T1732" s="1">
        <v>2.8000000000000003</v>
      </c>
    </row>
    <row r="1733" spans="1:20" hidden="1" x14ac:dyDescent="0.35">
      <c r="A1733" t="s">
        <v>1753</v>
      </c>
      <c r="B1733" t="s">
        <v>10</v>
      </c>
      <c r="C1733" t="s">
        <v>68</v>
      </c>
      <c r="D1733" t="s">
        <v>3616</v>
      </c>
      <c r="E1733" t="s">
        <v>3614</v>
      </c>
      <c r="F1733">
        <v>44727</v>
      </c>
      <c r="G1733">
        <v>44751</v>
      </c>
      <c r="H1733" t="s">
        <v>12</v>
      </c>
      <c r="I1733" t="s">
        <v>12</v>
      </c>
      <c r="J1733" t="s">
        <v>13</v>
      </c>
      <c r="K1733">
        <v>29.655000000000001</v>
      </c>
      <c r="L1733">
        <v>600</v>
      </c>
      <c r="M1733" t="s">
        <v>14</v>
      </c>
      <c r="N1733">
        <v>300</v>
      </c>
      <c r="O1733" t="s">
        <v>14</v>
      </c>
      <c r="P1733">
        <v>1</v>
      </c>
      <c r="Q1733" s="1">
        <v>3.5999999999999996</v>
      </c>
      <c r="R1733" s="1">
        <v>2.4000000000000004</v>
      </c>
      <c r="S1733" s="1">
        <v>3</v>
      </c>
      <c r="T1733" s="1">
        <v>2.4000000000000004</v>
      </c>
    </row>
    <row r="1734" spans="1:20" hidden="1" x14ac:dyDescent="0.35">
      <c r="A1734" t="s">
        <v>1754</v>
      </c>
      <c r="B1734" t="s">
        <v>10</v>
      </c>
      <c r="C1734" t="s">
        <v>68</v>
      </c>
      <c r="D1734" t="s">
        <v>3620</v>
      </c>
      <c r="E1734" t="s">
        <v>3618</v>
      </c>
      <c r="F1734">
        <v>44726</v>
      </c>
      <c r="G1734">
        <v>44750</v>
      </c>
      <c r="H1734" t="s">
        <v>12</v>
      </c>
      <c r="I1734" t="s">
        <v>12</v>
      </c>
      <c r="J1734" t="s">
        <v>13</v>
      </c>
      <c r="K1734">
        <v>28.024000000000001</v>
      </c>
      <c r="L1734">
        <v>600</v>
      </c>
      <c r="M1734" t="s">
        <v>14</v>
      </c>
      <c r="N1734">
        <v>300</v>
      </c>
      <c r="O1734" t="s">
        <v>14</v>
      </c>
      <c r="P1734">
        <v>1</v>
      </c>
      <c r="Q1734" s="1">
        <v>3.5999999999999996</v>
      </c>
      <c r="R1734" s="1">
        <v>2.4000000000000004</v>
      </c>
      <c r="S1734" s="1">
        <v>3</v>
      </c>
      <c r="T1734" s="1">
        <v>2.4000000000000004</v>
      </c>
    </row>
    <row r="1735" spans="1:20" hidden="1" x14ac:dyDescent="0.35">
      <c r="A1735" t="s">
        <v>1755</v>
      </c>
      <c r="B1735" t="s">
        <v>10</v>
      </c>
      <c r="C1735" t="s">
        <v>68</v>
      </c>
      <c r="D1735" t="s">
        <v>3611</v>
      </c>
      <c r="E1735" t="s">
        <v>3617</v>
      </c>
      <c r="F1735">
        <v>44732</v>
      </c>
      <c r="G1735">
        <v>44757</v>
      </c>
      <c r="H1735" t="s">
        <v>12</v>
      </c>
      <c r="I1735" t="s">
        <v>12</v>
      </c>
      <c r="J1735" t="s">
        <v>13</v>
      </c>
      <c r="K1735">
        <v>30.404</v>
      </c>
      <c r="L1735">
        <v>600</v>
      </c>
      <c r="M1735" t="s">
        <v>14</v>
      </c>
      <c r="N1735">
        <v>300</v>
      </c>
      <c r="O1735" t="s">
        <v>14</v>
      </c>
      <c r="P1735">
        <v>1</v>
      </c>
      <c r="Q1735" s="1">
        <v>3.75</v>
      </c>
      <c r="R1735" s="1">
        <v>2.5</v>
      </c>
      <c r="S1735" s="1">
        <v>3.125</v>
      </c>
      <c r="T1735" s="1">
        <v>2.5</v>
      </c>
    </row>
    <row r="1736" spans="1:20" hidden="1" x14ac:dyDescent="0.35">
      <c r="A1736" t="s">
        <v>1756</v>
      </c>
      <c r="B1736" t="s">
        <v>10</v>
      </c>
      <c r="C1736" t="s">
        <v>68</v>
      </c>
      <c r="D1736" t="s">
        <v>3611</v>
      </c>
      <c r="E1736" t="s">
        <v>3613</v>
      </c>
      <c r="F1736">
        <v>44728</v>
      </c>
      <c r="G1736">
        <v>44756</v>
      </c>
      <c r="H1736" t="s">
        <v>12</v>
      </c>
      <c r="I1736" t="s">
        <v>12</v>
      </c>
      <c r="J1736" t="s">
        <v>13</v>
      </c>
      <c r="K1736">
        <v>30.332999999999998</v>
      </c>
      <c r="L1736">
        <v>600</v>
      </c>
      <c r="M1736" t="s">
        <v>14</v>
      </c>
      <c r="N1736">
        <v>300</v>
      </c>
      <c r="O1736" t="s">
        <v>14</v>
      </c>
      <c r="P1736">
        <v>1</v>
      </c>
      <c r="Q1736" s="1">
        <v>4.2</v>
      </c>
      <c r="R1736" s="1">
        <v>2.8000000000000003</v>
      </c>
      <c r="S1736" s="1">
        <v>3.5</v>
      </c>
      <c r="T1736" s="1">
        <v>2.8000000000000003</v>
      </c>
    </row>
    <row r="1737" spans="1:20" hidden="1" x14ac:dyDescent="0.35">
      <c r="A1737" t="s">
        <v>1757</v>
      </c>
      <c r="B1737" t="s">
        <v>10</v>
      </c>
      <c r="C1737" t="s">
        <v>68</v>
      </c>
      <c r="D1737" t="s">
        <v>3619</v>
      </c>
      <c r="E1737" t="s">
        <v>3613</v>
      </c>
      <c r="F1737">
        <v>44728</v>
      </c>
      <c r="G1737">
        <v>44764</v>
      </c>
      <c r="H1737" t="s">
        <v>12</v>
      </c>
      <c r="I1737" t="s">
        <v>12</v>
      </c>
      <c r="J1737" t="s">
        <v>13</v>
      </c>
      <c r="K1737">
        <v>30.14</v>
      </c>
      <c r="L1737">
        <v>600</v>
      </c>
      <c r="M1737" t="s">
        <v>14</v>
      </c>
      <c r="N1737">
        <v>300</v>
      </c>
      <c r="O1737" t="s">
        <v>14</v>
      </c>
      <c r="P1737">
        <v>1</v>
      </c>
      <c r="Q1737" s="1">
        <v>5.3999999999999995</v>
      </c>
      <c r="R1737" s="1">
        <v>3.6</v>
      </c>
      <c r="S1737" s="1">
        <v>4.5</v>
      </c>
      <c r="T1737" s="1">
        <v>3.6</v>
      </c>
    </row>
    <row r="1738" spans="1:20" hidden="1" x14ac:dyDescent="0.35">
      <c r="A1738" t="s">
        <v>1758</v>
      </c>
      <c r="B1738" t="s">
        <v>10</v>
      </c>
      <c r="C1738" t="s">
        <v>68</v>
      </c>
      <c r="D1738" t="s">
        <v>3615</v>
      </c>
      <c r="E1738" t="s">
        <v>3618</v>
      </c>
      <c r="F1738">
        <v>44727</v>
      </c>
      <c r="G1738">
        <v>44750</v>
      </c>
      <c r="H1738" t="s">
        <v>12</v>
      </c>
      <c r="I1738" t="s">
        <v>12</v>
      </c>
      <c r="J1738" t="s">
        <v>13</v>
      </c>
      <c r="K1738">
        <v>28.102</v>
      </c>
      <c r="L1738">
        <v>600</v>
      </c>
      <c r="M1738" t="s">
        <v>14</v>
      </c>
      <c r="N1738">
        <v>300</v>
      </c>
      <c r="O1738" t="s">
        <v>14</v>
      </c>
      <c r="P1738">
        <v>1</v>
      </c>
      <c r="Q1738" s="1">
        <v>3.4499999999999997</v>
      </c>
      <c r="R1738" s="1">
        <v>2.3000000000000003</v>
      </c>
      <c r="S1738" s="1">
        <v>2.875</v>
      </c>
      <c r="T1738" s="1">
        <v>2.3000000000000003</v>
      </c>
    </row>
    <row r="1739" spans="1:20" hidden="1" x14ac:dyDescent="0.35">
      <c r="A1739" t="s">
        <v>1759</v>
      </c>
      <c r="B1739" t="s">
        <v>10</v>
      </c>
      <c r="C1739" t="s">
        <v>68</v>
      </c>
      <c r="D1739" t="s">
        <v>3616</v>
      </c>
      <c r="E1739" t="s">
        <v>3617</v>
      </c>
      <c r="F1739">
        <v>44741</v>
      </c>
      <c r="G1739">
        <v>44767</v>
      </c>
      <c r="H1739" t="s">
        <v>12</v>
      </c>
      <c r="I1739" t="s">
        <v>12</v>
      </c>
      <c r="J1739" t="s">
        <v>13</v>
      </c>
      <c r="K1739">
        <v>28.047999999999998</v>
      </c>
      <c r="L1739">
        <v>600</v>
      </c>
      <c r="M1739" t="s">
        <v>14</v>
      </c>
      <c r="N1739">
        <v>300</v>
      </c>
      <c r="O1739" t="s">
        <v>14</v>
      </c>
      <c r="P1739">
        <v>1</v>
      </c>
      <c r="Q1739" s="1">
        <v>3.9</v>
      </c>
      <c r="R1739" s="1">
        <v>2.6</v>
      </c>
      <c r="S1739" s="1">
        <v>3.25</v>
      </c>
      <c r="T1739" s="1">
        <v>2.6</v>
      </c>
    </row>
    <row r="1740" spans="1:20" hidden="1" x14ac:dyDescent="0.35">
      <c r="A1740" t="s">
        <v>1760</v>
      </c>
      <c r="B1740" t="s">
        <v>10</v>
      </c>
      <c r="C1740" t="s">
        <v>68</v>
      </c>
      <c r="D1740" t="s">
        <v>3619</v>
      </c>
      <c r="E1740" t="s">
        <v>3612</v>
      </c>
      <c r="F1740">
        <v>44727</v>
      </c>
      <c r="G1740">
        <v>44748</v>
      </c>
      <c r="H1740" t="s">
        <v>12</v>
      </c>
      <c r="I1740" t="s">
        <v>12</v>
      </c>
      <c r="J1740" t="s">
        <v>13</v>
      </c>
      <c r="K1740">
        <v>27.725000000000001</v>
      </c>
      <c r="L1740">
        <v>600</v>
      </c>
      <c r="M1740" t="s">
        <v>14</v>
      </c>
      <c r="N1740">
        <v>300</v>
      </c>
      <c r="O1740" t="s">
        <v>14</v>
      </c>
      <c r="P1740">
        <v>1</v>
      </c>
      <c r="Q1740" s="1">
        <v>3.15</v>
      </c>
      <c r="R1740" s="1">
        <v>2.1</v>
      </c>
      <c r="S1740" s="1">
        <v>2.625</v>
      </c>
      <c r="T1740" s="1">
        <v>2.1</v>
      </c>
    </row>
    <row r="1741" spans="1:20" hidden="1" x14ac:dyDescent="0.35">
      <c r="A1741" t="s">
        <v>1761</v>
      </c>
      <c r="B1741" t="s">
        <v>10</v>
      </c>
      <c r="C1741" t="s">
        <v>68</v>
      </c>
      <c r="D1741" t="s">
        <v>3616</v>
      </c>
      <c r="E1741" t="s">
        <v>3614</v>
      </c>
      <c r="F1741">
        <v>44760</v>
      </c>
      <c r="G1741">
        <v>44787</v>
      </c>
      <c r="H1741" t="s">
        <v>12</v>
      </c>
      <c r="I1741" t="s">
        <v>12</v>
      </c>
      <c r="J1741" t="s">
        <v>13</v>
      </c>
      <c r="K1741">
        <v>34.314</v>
      </c>
      <c r="L1741">
        <v>600</v>
      </c>
      <c r="M1741" t="s">
        <v>14</v>
      </c>
      <c r="N1741">
        <v>300</v>
      </c>
      <c r="O1741" t="s">
        <v>14</v>
      </c>
      <c r="P1741">
        <v>1</v>
      </c>
      <c r="Q1741" s="1">
        <v>4.05</v>
      </c>
      <c r="R1741" s="1">
        <v>2.7</v>
      </c>
      <c r="S1741" s="1">
        <v>3.375</v>
      </c>
      <c r="T1741" s="1">
        <v>2.7</v>
      </c>
    </row>
    <row r="1742" spans="1:20" hidden="1" x14ac:dyDescent="0.35">
      <c r="A1742" t="s">
        <v>1762</v>
      </c>
      <c r="B1742" t="s">
        <v>10</v>
      </c>
      <c r="C1742" t="s">
        <v>68</v>
      </c>
      <c r="D1742" t="s">
        <v>3615</v>
      </c>
      <c r="E1742" t="s">
        <v>3617</v>
      </c>
      <c r="F1742">
        <v>44726</v>
      </c>
      <c r="G1742">
        <v>44750</v>
      </c>
      <c r="H1742" t="s">
        <v>12</v>
      </c>
      <c r="I1742" t="s">
        <v>12</v>
      </c>
      <c r="J1742" t="s">
        <v>13</v>
      </c>
      <c r="K1742">
        <v>30.161999999999999</v>
      </c>
      <c r="L1742">
        <v>600</v>
      </c>
      <c r="M1742" t="s">
        <v>14</v>
      </c>
      <c r="N1742">
        <v>300</v>
      </c>
      <c r="O1742" t="s">
        <v>14</v>
      </c>
      <c r="P1742">
        <v>1</v>
      </c>
      <c r="Q1742" s="1">
        <v>3.5999999999999996</v>
      </c>
      <c r="R1742" s="1">
        <v>2.4000000000000004</v>
      </c>
      <c r="S1742" s="1">
        <v>3</v>
      </c>
      <c r="T1742" s="1">
        <v>2.4000000000000004</v>
      </c>
    </row>
    <row r="1743" spans="1:20" hidden="1" x14ac:dyDescent="0.35">
      <c r="A1743" t="s">
        <v>1763</v>
      </c>
      <c r="B1743" t="s">
        <v>10</v>
      </c>
      <c r="C1743" t="s">
        <v>68</v>
      </c>
      <c r="D1743" t="s">
        <v>3620</v>
      </c>
      <c r="E1743" t="s">
        <v>3617</v>
      </c>
      <c r="F1743">
        <v>44744</v>
      </c>
      <c r="G1743">
        <v>44769</v>
      </c>
      <c r="H1743" t="s">
        <v>12</v>
      </c>
      <c r="I1743" t="s">
        <v>12</v>
      </c>
      <c r="J1743" t="s">
        <v>13</v>
      </c>
      <c r="K1743">
        <v>28.111999999999998</v>
      </c>
      <c r="L1743">
        <v>600</v>
      </c>
      <c r="M1743" t="s">
        <v>14</v>
      </c>
      <c r="N1743">
        <v>300</v>
      </c>
      <c r="O1743" t="s">
        <v>14</v>
      </c>
      <c r="P1743">
        <v>1</v>
      </c>
      <c r="Q1743" s="1">
        <v>3.75</v>
      </c>
      <c r="R1743" s="1">
        <v>2.5</v>
      </c>
      <c r="S1743" s="1">
        <v>3.125</v>
      </c>
      <c r="T1743" s="1">
        <v>2.5</v>
      </c>
    </row>
    <row r="1744" spans="1:20" hidden="1" x14ac:dyDescent="0.35">
      <c r="A1744" t="s">
        <v>1764</v>
      </c>
      <c r="B1744" t="s">
        <v>10</v>
      </c>
      <c r="C1744" t="s">
        <v>68</v>
      </c>
      <c r="D1744" t="s">
        <v>3616</v>
      </c>
      <c r="E1744" t="s">
        <v>3614</v>
      </c>
      <c r="F1744">
        <v>44744</v>
      </c>
      <c r="G1744">
        <v>44772</v>
      </c>
      <c r="H1744" t="s">
        <v>12</v>
      </c>
      <c r="I1744" t="s">
        <v>12</v>
      </c>
      <c r="J1744" t="s">
        <v>13</v>
      </c>
      <c r="K1744">
        <v>29.574000000000002</v>
      </c>
      <c r="L1744">
        <v>600</v>
      </c>
      <c r="M1744" t="s">
        <v>14</v>
      </c>
      <c r="N1744">
        <v>300</v>
      </c>
      <c r="O1744" t="s">
        <v>14</v>
      </c>
      <c r="P1744">
        <v>1</v>
      </c>
      <c r="Q1744" s="1">
        <v>4.2</v>
      </c>
      <c r="R1744" s="1">
        <v>2.8000000000000003</v>
      </c>
      <c r="S1744" s="1">
        <v>3.5</v>
      </c>
      <c r="T1744" s="1">
        <v>2.8000000000000003</v>
      </c>
    </row>
    <row r="1745" spans="1:20" hidden="1" x14ac:dyDescent="0.35">
      <c r="A1745" t="s">
        <v>1765</v>
      </c>
      <c r="B1745" t="s">
        <v>10</v>
      </c>
      <c r="C1745" t="s">
        <v>68</v>
      </c>
      <c r="D1745" t="s">
        <v>3616</v>
      </c>
      <c r="E1745" t="s">
        <v>3617</v>
      </c>
      <c r="F1745">
        <v>44744</v>
      </c>
      <c r="G1745">
        <v>44772</v>
      </c>
      <c r="H1745" t="s">
        <v>12</v>
      </c>
      <c r="I1745" t="s">
        <v>12</v>
      </c>
      <c r="J1745" t="s">
        <v>13</v>
      </c>
      <c r="K1745">
        <v>27.966999999999999</v>
      </c>
      <c r="L1745">
        <v>600</v>
      </c>
      <c r="M1745" t="s">
        <v>14</v>
      </c>
      <c r="N1745">
        <v>300</v>
      </c>
      <c r="O1745" t="s">
        <v>14</v>
      </c>
      <c r="P1745">
        <v>1</v>
      </c>
      <c r="Q1745" s="1">
        <v>4.2</v>
      </c>
      <c r="R1745" s="1">
        <v>2.8000000000000003</v>
      </c>
      <c r="S1745" s="1">
        <v>3.5</v>
      </c>
      <c r="T1745" s="1">
        <v>2.8000000000000003</v>
      </c>
    </row>
    <row r="1746" spans="1:20" hidden="1" x14ac:dyDescent="0.35">
      <c r="A1746" t="s">
        <v>1766</v>
      </c>
      <c r="B1746" t="s">
        <v>10</v>
      </c>
      <c r="C1746" t="s">
        <v>68</v>
      </c>
      <c r="D1746" t="s">
        <v>3619</v>
      </c>
      <c r="E1746" t="s">
        <v>3618</v>
      </c>
      <c r="F1746">
        <v>44733</v>
      </c>
      <c r="G1746">
        <v>44763</v>
      </c>
      <c r="H1746" t="s">
        <v>12</v>
      </c>
      <c r="I1746" t="s">
        <v>12</v>
      </c>
      <c r="J1746" t="s">
        <v>13</v>
      </c>
      <c r="K1746">
        <v>28.117999999999999</v>
      </c>
      <c r="L1746">
        <v>600</v>
      </c>
      <c r="M1746" t="s">
        <v>14</v>
      </c>
      <c r="N1746">
        <v>300</v>
      </c>
      <c r="O1746" t="s">
        <v>14</v>
      </c>
      <c r="P1746">
        <v>1</v>
      </c>
      <c r="Q1746" s="1">
        <v>4.5</v>
      </c>
      <c r="R1746" s="1">
        <v>3</v>
      </c>
      <c r="S1746" s="1">
        <v>3.75</v>
      </c>
      <c r="T1746" s="1">
        <v>3</v>
      </c>
    </row>
    <row r="1747" spans="1:20" hidden="1" x14ac:dyDescent="0.35">
      <c r="A1747" t="s">
        <v>1767</v>
      </c>
      <c r="B1747" t="s">
        <v>10</v>
      </c>
      <c r="C1747" t="s">
        <v>68</v>
      </c>
      <c r="D1747" t="s">
        <v>3619</v>
      </c>
      <c r="E1747" t="s">
        <v>3618</v>
      </c>
      <c r="F1747">
        <v>44743</v>
      </c>
      <c r="G1747">
        <v>44767</v>
      </c>
      <c r="H1747" t="s">
        <v>12</v>
      </c>
      <c r="I1747" t="s">
        <v>12</v>
      </c>
      <c r="J1747" t="s">
        <v>13</v>
      </c>
      <c r="K1747">
        <v>30.079000000000001</v>
      </c>
      <c r="L1747">
        <v>600</v>
      </c>
      <c r="M1747" t="s">
        <v>14</v>
      </c>
      <c r="N1747">
        <v>300</v>
      </c>
      <c r="O1747" t="s">
        <v>14</v>
      </c>
      <c r="P1747">
        <v>1</v>
      </c>
      <c r="Q1747" s="1">
        <v>3.5999999999999996</v>
      </c>
      <c r="R1747" s="1">
        <v>2.4000000000000004</v>
      </c>
      <c r="S1747" s="1">
        <v>3</v>
      </c>
      <c r="T1747" s="1">
        <v>2.4000000000000004</v>
      </c>
    </row>
    <row r="1748" spans="1:20" hidden="1" x14ac:dyDescent="0.35">
      <c r="A1748" t="s">
        <v>1768</v>
      </c>
      <c r="B1748" t="s">
        <v>10</v>
      </c>
      <c r="C1748" t="s">
        <v>68</v>
      </c>
      <c r="D1748" t="s">
        <v>3611</v>
      </c>
      <c r="E1748" t="s">
        <v>3612</v>
      </c>
      <c r="F1748">
        <v>44732</v>
      </c>
      <c r="G1748">
        <v>44769</v>
      </c>
      <c r="H1748" t="s">
        <v>12</v>
      </c>
      <c r="I1748" t="s">
        <v>12</v>
      </c>
      <c r="J1748" t="s">
        <v>13</v>
      </c>
      <c r="K1748">
        <v>28.625</v>
      </c>
      <c r="L1748">
        <v>600</v>
      </c>
      <c r="M1748" t="s">
        <v>14</v>
      </c>
      <c r="N1748">
        <v>300</v>
      </c>
      <c r="O1748" t="s">
        <v>14</v>
      </c>
      <c r="P1748">
        <v>1</v>
      </c>
      <c r="Q1748" s="1">
        <v>5.55</v>
      </c>
      <c r="R1748" s="1">
        <v>3.7</v>
      </c>
      <c r="S1748" s="1">
        <v>4.625</v>
      </c>
      <c r="T1748" s="1">
        <v>3.7</v>
      </c>
    </row>
    <row r="1749" spans="1:20" hidden="1" x14ac:dyDescent="0.35">
      <c r="A1749" t="s">
        <v>1769</v>
      </c>
      <c r="B1749" t="s">
        <v>10</v>
      </c>
      <c r="C1749" t="s">
        <v>68</v>
      </c>
      <c r="D1749" t="s">
        <v>3616</v>
      </c>
      <c r="E1749" t="s">
        <v>3618</v>
      </c>
      <c r="F1749">
        <v>44728</v>
      </c>
      <c r="G1749">
        <v>44757</v>
      </c>
      <c r="H1749" t="s">
        <v>12</v>
      </c>
      <c r="I1749" t="s">
        <v>12</v>
      </c>
      <c r="J1749" t="s">
        <v>13</v>
      </c>
      <c r="K1749">
        <v>28.481999999999999</v>
      </c>
      <c r="L1749">
        <v>600</v>
      </c>
      <c r="M1749" t="s">
        <v>14</v>
      </c>
      <c r="N1749">
        <v>300</v>
      </c>
      <c r="O1749" t="s">
        <v>14</v>
      </c>
      <c r="P1749">
        <v>1</v>
      </c>
      <c r="Q1749" s="1">
        <v>4.3499999999999996</v>
      </c>
      <c r="R1749" s="1">
        <v>2.9000000000000004</v>
      </c>
      <c r="S1749" s="1">
        <v>3.625</v>
      </c>
      <c r="T1749" s="1">
        <v>2.9000000000000004</v>
      </c>
    </row>
    <row r="1750" spans="1:20" hidden="1" x14ac:dyDescent="0.35">
      <c r="A1750" t="s">
        <v>1770</v>
      </c>
      <c r="B1750" t="s">
        <v>10</v>
      </c>
      <c r="C1750" t="s">
        <v>68</v>
      </c>
      <c r="D1750" t="s">
        <v>3619</v>
      </c>
      <c r="E1750" t="s">
        <v>3618</v>
      </c>
      <c r="F1750">
        <v>44727</v>
      </c>
      <c r="G1750">
        <v>44750</v>
      </c>
      <c r="H1750" t="s">
        <v>12</v>
      </c>
      <c r="I1750" t="s">
        <v>12</v>
      </c>
      <c r="J1750" t="s">
        <v>13</v>
      </c>
      <c r="K1750">
        <v>29.593</v>
      </c>
      <c r="L1750">
        <v>600</v>
      </c>
      <c r="M1750" t="s">
        <v>14</v>
      </c>
      <c r="N1750">
        <v>300</v>
      </c>
      <c r="O1750" t="s">
        <v>14</v>
      </c>
      <c r="P1750">
        <v>1</v>
      </c>
      <c r="Q1750" s="1">
        <v>3.4499999999999997</v>
      </c>
      <c r="R1750" s="1">
        <v>2.3000000000000003</v>
      </c>
      <c r="S1750" s="1">
        <v>2.875</v>
      </c>
      <c r="T1750" s="1">
        <v>2.3000000000000003</v>
      </c>
    </row>
    <row r="1751" spans="1:20" hidden="1" x14ac:dyDescent="0.35">
      <c r="A1751" t="s">
        <v>1771</v>
      </c>
      <c r="B1751" t="s">
        <v>10</v>
      </c>
      <c r="C1751" t="s">
        <v>68</v>
      </c>
      <c r="D1751" t="s">
        <v>3620</v>
      </c>
      <c r="E1751" t="s">
        <v>3612</v>
      </c>
      <c r="F1751">
        <v>44729</v>
      </c>
      <c r="G1751">
        <v>44759</v>
      </c>
      <c r="H1751" t="s">
        <v>12</v>
      </c>
      <c r="I1751" t="s">
        <v>12</v>
      </c>
      <c r="J1751" t="s">
        <v>13</v>
      </c>
      <c r="K1751">
        <v>30.457000000000001</v>
      </c>
      <c r="L1751">
        <v>600</v>
      </c>
      <c r="M1751" t="s">
        <v>14</v>
      </c>
      <c r="N1751">
        <v>300</v>
      </c>
      <c r="O1751" t="s">
        <v>14</v>
      </c>
      <c r="P1751">
        <v>1</v>
      </c>
      <c r="Q1751" s="1">
        <v>4.5</v>
      </c>
      <c r="R1751" s="1">
        <v>3</v>
      </c>
      <c r="S1751" s="1">
        <v>3.75</v>
      </c>
      <c r="T1751" s="1">
        <v>3</v>
      </c>
    </row>
    <row r="1752" spans="1:20" hidden="1" x14ac:dyDescent="0.35">
      <c r="A1752" t="s">
        <v>1772</v>
      </c>
      <c r="B1752" t="s">
        <v>10</v>
      </c>
      <c r="C1752" t="s">
        <v>68</v>
      </c>
      <c r="D1752" t="s">
        <v>3616</v>
      </c>
      <c r="E1752" t="s">
        <v>3612</v>
      </c>
      <c r="F1752">
        <v>44728</v>
      </c>
      <c r="G1752">
        <v>44757</v>
      </c>
      <c r="H1752" t="s">
        <v>12</v>
      </c>
      <c r="I1752" t="s">
        <v>12</v>
      </c>
      <c r="J1752" t="s">
        <v>13</v>
      </c>
      <c r="K1752">
        <v>29.803999999999998</v>
      </c>
      <c r="L1752">
        <v>600</v>
      </c>
      <c r="M1752" t="s">
        <v>14</v>
      </c>
      <c r="N1752">
        <v>300</v>
      </c>
      <c r="O1752" t="s">
        <v>14</v>
      </c>
      <c r="P1752">
        <v>1</v>
      </c>
      <c r="Q1752" s="1">
        <v>4.3499999999999996</v>
      </c>
      <c r="R1752" s="1">
        <v>2.9000000000000004</v>
      </c>
      <c r="S1752" s="1">
        <v>3.625</v>
      </c>
      <c r="T1752" s="1">
        <v>2.9000000000000004</v>
      </c>
    </row>
    <row r="1753" spans="1:20" hidden="1" x14ac:dyDescent="0.35">
      <c r="A1753" t="s">
        <v>1773</v>
      </c>
      <c r="B1753" t="s">
        <v>10</v>
      </c>
      <c r="C1753" t="s">
        <v>68</v>
      </c>
      <c r="D1753" t="s">
        <v>3620</v>
      </c>
      <c r="E1753" t="s">
        <v>3617</v>
      </c>
      <c r="F1753">
        <v>44732</v>
      </c>
      <c r="G1753">
        <v>44754</v>
      </c>
      <c r="H1753" t="s">
        <v>12</v>
      </c>
      <c r="I1753" t="s">
        <v>12</v>
      </c>
      <c r="J1753" t="s">
        <v>13</v>
      </c>
      <c r="K1753">
        <v>30.384</v>
      </c>
      <c r="L1753">
        <v>600</v>
      </c>
      <c r="M1753" t="s">
        <v>14</v>
      </c>
      <c r="N1753">
        <v>300</v>
      </c>
      <c r="O1753" t="s">
        <v>14</v>
      </c>
      <c r="P1753">
        <v>1</v>
      </c>
      <c r="Q1753" s="1">
        <v>3.3</v>
      </c>
      <c r="R1753" s="1">
        <v>2.2000000000000002</v>
      </c>
      <c r="S1753" s="1">
        <v>2.75</v>
      </c>
      <c r="T1753" s="1">
        <v>2.2000000000000002</v>
      </c>
    </row>
    <row r="1754" spans="1:20" hidden="1" x14ac:dyDescent="0.35">
      <c r="A1754" t="s">
        <v>1774</v>
      </c>
      <c r="B1754" t="s">
        <v>10</v>
      </c>
      <c r="C1754" t="s">
        <v>68</v>
      </c>
      <c r="D1754" t="s">
        <v>3615</v>
      </c>
      <c r="E1754" t="s">
        <v>3617</v>
      </c>
      <c r="F1754">
        <v>44732</v>
      </c>
      <c r="G1754">
        <v>44754</v>
      </c>
      <c r="H1754" t="s">
        <v>12</v>
      </c>
      <c r="I1754" t="s">
        <v>12</v>
      </c>
      <c r="J1754" t="s">
        <v>13</v>
      </c>
      <c r="K1754">
        <v>30.271999999999998</v>
      </c>
      <c r="L1754">
        <v>600</v>
      </c>
      <c r="M1754" t="s">
        <v>14</v>
      </c>
      <c r="N1754">
        <v>300</v>
      </c>
      <c r="O1754" t="s">
        <v>14</v>
      </c>
      <c r="P1754">
        <v>1</v>
      </c>
      <c r="Q1754" s="1">
        <v>3.3</v>
      </c>
      <c r="R1754" s="1">
        <v>2.2000000000000002</v>
      </c>
      <c r="S1754" s="1">
        <v>2.75</v>
      </c>
      <c r="T1754" s="1">
        <v>2.2000000000000002</v>
      </c>
    </row>
    <row r="1755" spans="1:20" hidden="1" x14ac:dyDescent="0.35">
      <c r="A1755" t="s">
        <v>1775</v>
      </c>
      <c r="B1755" t="s">
        <v>10</v>
      </c>
      <c r="C1755" t="s">
        <v>68</v>
      </c>
      <c r="D1755" t="s">
        <v>3615</v>
      </c>
      <c r="E1755" t="s">
        <v>3612</v>
      </c>
      <c r="F1755">
        <v>44744</v>
      </c>
      <c r="G1755">
        <v>44778</v>
      </c>
      <c r="H1755" t="s">
        <v>12</v>
      </c>
      <c r="I1755" t="s">
        <v>12</v>
      </c>
      <c r="J1755" t="s">
        <v>13</v>
      </c>
      <c r="K1755">
        <v>28.95</v>
      </c>
      <c r="L1755">
        <v>600</v>
      </c>
      <c r="M1755" t="s">
        <v>14</v>
      </c>
      <c r="N1755">
        <v>300</v>
      </c>
      <c r="O1755" t="s">
        <v>14</v>
      </c>
      <c r="P1755">
        <v>1</v>
      </c>
      <c r="Q1755" s="1">
        <v>5.0999999999999996</v>
      </c>
      <c r="R1755" s="1">
        <v>3.4000000000000004</v>
      </c>
      <c r="S1755" s="1">
        <v>4.25</v>
      </c>
      <c r="T1755" s="1">
        <v>3.4000000000000004</v>
      </c>
    </row>
    <row r="1756" spans="1:20" hidden="1" x14ac:dyDescent="0.35">
      <c r="A1756" t="s">
        <v>1776</v>
      </c>
      <c r="B1756" t="s">
        <v>10</v>
      </c>
      <c r="C1756" t="s">
        <v>68</v>
      </c>
      <c r="D1756" t="s">
        <v>3615</v>
      </c>
      <c r="E1756" t="s">
        <v>3617</v>
      </c>
      <c r="F1756">
        <v>44735</v>
      </c>
      <c r="G1756">
        <v>44760</v>
      </c>
      <c r="H1756" t="s">
        <v>12</v>
      </c>
      <c r="I1756" t="s">
        <v>12</v>
      </c>
      <c r="J1756" t="s">
        <v>13</v>
      </c>
      <c r="K1756">
        <v>28.507000000000001</v>
      </c>
      <c r="L1756">
        <v>600</v>
      </c>
      <c r="M1756" t="s">
        <v>14</v>
      </c>
      <c r="N1756">
        <v>300</v>
      </c>
      <c r="O1756" t="s">
        <v>14</v>
      </c>
      <c r="P1756">
        <v>1</v>
      </c>
      <c r="Q1756" s="1">
        <v>3.75</v>
      </c>
      <c r="R1756" s="1">
        <v>2.5</v>
      </c>
      <c r="S1756" s="1">
        <v>3.125</v>
      </c>
      <c r="T1756" s="1">
        <v>2.5</v>
      </c>
    </row>
    <row r="1757" spans="1:20" hidden="1" x14ac:dyDescent="0.35">
      <c r="A1757" t="s">
        <v>1777</v>
      </c>
      <c r="B1757" t="s">
        <v>10</v>
      </c>
      <c r="C1757" t="s">
        <v>68</v>
      </c>
      <c r="D1757" t="s">
        <v>3619</v>
      </c>
      <c r="E1757" t="s">
        <v>3614</v>
      </c>
      <c r="F1757">
        <v>44753</v>
      </c>
      <c r="G1757">
        <v>44786</v>
      </c>
      <c r="H1757" t="s">
        <v>12</v>
      </c>
      <c r="I1757" t="s">
        <v>12</v>
      </c>
      <c r="J1757" t="s">
        <v>13</v>
      </c>
      <c r="K1757">
        <v>28.835000000000001</v>
      </c>
      <c r="L1757">
        <v>600</v>
      </c>
      <c r="M1757" t="s">
        <v>14</v>
      </c>
      <c r="N1757">
        <v>300</v>
      </c>
      <c r="O1757" t="s">
        <v>14</v>
      </c>
      <c r="P1757">
        <v>1</v>
      </c>
      <c r="Q1757" s="1">
        <v>4.95</v>
      </c>
      <c r="R1757" s="1">
        <v>3.3000000000000003</v>
      </c>
      <c r="S1757" s="1">
        <v>4.125</v>
      </c>
      <c r="T1757" s="1">
        <v>3.3000000000000003</v>
      </c>
    </row>
    <row r="1758" spans="1:20" hidden="1" x14ac:dyDescent="0.35">
      <c r="A1758" t="s">
        <v>1778</v>
      </c>
      <c r="B1758" t="s">
        <v>10</v>
      </c>
      <c r="C1758" t="s">
        <v>68</v>
      </c>
      <c r="D1758" t="s">
        <v>3611</v>
      </c>
      <c r="E1758" t="s">
        <v>3617</v>
      </c>
      <c r="F1758">
        <v>44741</v>
      </c>
      <c r="G1758">
        <v>44768</v>
      </c>
      <c r="H1758" t="s">
        <v>12</v>
      </c>
      <c r="I1758" t="s">
        <v>12</v>
      </c>
      <c r="J1758" t="s">
        <v>13</v>
      </c>
      <c r="K1758">
        <v>28.751000000000001</v>
      </c>
      <c r="L1758">
        <v>600</v>
      </c>
      <c r="M1758" t="s">
        <v>14</v>
      </c>
      <c r="N1758">
        <v>300</v>
      </c>
      <c r="O1758" t="s">
        <v>14</v>
      </c>
      <c r="P1758">
        <v>1</v>
      </c>
      <c r="Q1758" s="1">
        <v>4.05</v>
      </c>
      <c r="R1758" s="1">
        <v>2.7</v>
      </c>
      <c r="S1758" s="1">
        <v>3.375</v>
      </c>
      <c r="T1758" s="1">
        <v>2.7</v>
      </c>
    </row>
    <row r="1759" spans="1:20" hidden="1" x14ac:dyDescent="0.35">
      <c r="A1759" t="s">
        <v>1779</v>
      </c>
      <c r="B1759" t="s">
        <v>10</v>
      </c>
      <c r="C1759" t="s">
        <v>68</v>
      </c>
      <c r="D1759" t="s">
        <v>3611</v>
      </c>
      <c r="E1759" t="s">
        <v>3612</v>
      </c>
      <c r="F1759">
        <v>44747</v>
      </c>
      <c r="G1759">
        <v>44786</v>
      </c>
      <c r="H1759" t="s">
        <v>12</v>
      </c>
      <c r="I1759" t="s">
        <v>12</v>
      </c>
      <c r="J1759" t="s">
        <v>13</v>
      </c>
      <c r="K1759">
        <v>29.93</v>
      </c>
      <c r="L1759">
        <v>600</v>
      </c>
      <c r="M1759" t="s">
        <v>14</v>
      </c>
      <c r="N1759">
        <v>300</v>
      </c>
      <c r="O1759" t="s">
        <v>14</v>
      </c>
      <c r="P1759">
        <v>1</v>
      </c>
      <c r="Q1759" s="1">
        <v>5.85</v>
      </c>
      <c r="R1759" s="1">
        <v>3.9000000000000004</v>
      </c>
      <c r="S1759" s="1">
        <v>4.875</v>
      </c>
      <c r="T1759" s="1">
        <v>3.9000000000000004</v>
      </c>
    </row>
    <row r="1760" spans="1:20" hidden="1" x14ac:dyDescent="0.35">
      <c r="A1760" t="s">
        <v>1780</v>
      </c>
      <c r="B1760" t="s">
        <v>10</v>
      </c>
      <c r="C1760" t="s">
        <v>68</v>
      </c>
      <c r="D1760" t="s">
        <v>3616</v>
      </c>
      <c r="E1760" t="s">
        <v>3614</v>
      </c>
      <c r="F1760">
        <v>44744</v>
      </c>
      <c r="G1760">
        <v>44778</v>
      </c>
      <c r="H1760" t="s">
        <v>12</v>
      </c>
      <c r="I1760" t="s">
        <v>12</v>
      </c>
      <c r="J1760" t="s">
        <v>13</v>
      </c>
      <c r="K1760">
        <v>27.882000000000001</v>
      </c>
      <c r="L1760">
        <v>600</v>
      </c>
      <c r="M1760" t="s">
        <v>14</v>
      </c>
      <c r="N1760">
        <v>300</v>
      </c>
      <c r="O1760" t="s">
        <v>14</v>
      </c>
      <c r="P1760">
        <v>1</v>
      </c>
      <c r="Q1760" s="1">
        <v>5.0999999999999996</v>
      </c>
      <c r="R1760" s="1">
        <v>3.4000000000000004</v>
      </c>
      <c r="S1760" s="1">
        <v>4.25</v>
      </c>
      <c r="T1760" s="1">
        <v>3.4000000000000004</v>
      </c>
    </row>
    <row r="1761" spans="1:20" hidden="1" x14ac:dyDescent="0.35">
      <c r="A1761" t="s">
        <v>1781</v>
      </c>
      <c r="B1761" t="s">
        <v>10</v>
      </c>
      <c r="C1761" t="s">
        <v>68</v>
      </c>
      <c r="D1761" t="s">
        <v>3620</v>
      </c>
      <c r="E1761" t="s">
        <v>3617</v>
      </c>
      <c r="F1761">
        <v>44736</v>
      </c>
      <c r="G1761">
        <v>44765</v>
      </c>
      <c r="H1761" t="s">
        <v>12</v>
      </c>
      <c r="I1761" t="s">
        <v>12</v>
      </c>
      <c r="J1761" t="s">
        <v>13</v>
      </c>
      <c r="K1761">
        <v>28.494</v>
      </c>
      <c r="L1761">
        <v>600</v>
      </c>
      <c r="M1761" t="s">
        <v>14</v>
      </c>
      <c r="N1761">
        <v>300</v>
      </c>
      <c r="O1761" t="s">
        <v>14</v>
      </c>
      <c r="P1761">
        <v>1</v>
      </c>
      <c r="Q1761" s="1">
        <v>4.3499999999999996</v>
      </c>
      <c r="R1761" s="1">
        <v>2.9000000000000004</v>
      </c>
      <c r="S1761" s="1">
        <v>3.625</v>
      </c>
      <c r="T1761" s="1">
        <v>2.9000000000000004</v>
      </c>
    </row>
    <row r="1762" spans="1:20" hidden="1" x14ac:dyDescent="0.35">
      <c r="A1762" t="s">
        <v>1782</v>
      </c>
      <c r="B1762" t="s">
        <v>10</v>
      </c>
      <c r="C1762" t="s">
        <v>68</v>
      </c>
      <c r="D1762" t="s">
        <v>3620</v>
      </c>
      <c r="E1762" t="s">
        <v>3613</v>
      </c>
      <c r="F1762">
        <v>44744</v>
      </c>
      <c r="G1762">
        <v>44776</v>
      </c>
      <c r="H1762" t="s">
        <v>12</v>
      </c>
      <c r="I1762" t="s">
        <v>12</v>
      </c>
      <c r="J1762" t="s">
        <v>13</v>
      </c>
      <c r="K1762">
        <v>32.024999999999999</v>
      </c>
      <c r="L1762">
        <v>600</v>
      </c>
      <c r="M1762" t="s">
        <v>14</v>
      </c>
      <c r="N1762">
        <v>300</v>
      </c>
      <c r="O1762" t="s">
        <v>14</v>
      </c>
      <c r="P1762">
        <v>1</v>
      </c>
      <c r="Q1762" s="1">
        <v>4.8</v>
      </c>
      <c r="R1762" s="1">
        <v>3.2</v>
      </c>
      <c r="S1762" s="1">
        <v>4</v>
      </c>
      <c r="T1762" s="1">
        <v>3.2</v>
      </c>
    </row>
    <row r="1763" spans="1:20" hidden="1" x14ac:dyDescent="0.35">
      <c r="A1763" t="s">
        <v>1783</v>
      </c>
      <c r="B1763" t="s">
        <v>10</v>
      </c>
      <c r="C1763" t="s">
        <v>68</v>
      </c>
      <c r="D1763" t="s">
        <v>3616</v>
      </c>
      <c r="E1763" t="s">
        <v>3612</v>
      </c>
      <c r="F1763">
        <v>44744</v>
      </c>
      <c r="G1763">
        <v>44775</v>
      </c>
      <c r="H1763" t="s">
        <v>12</v>
      </c>
      <c r="I1763" t="s">
        <v>12</v>
      </c>
      <c r="J1763" t="s">
        <v>13</v>
      </c>
      <c r="K1763">
        <v>29.934000000000001</v>
      </c>
      <c r="L1763">
        <v>600</v>
      </c>
      <c r="M1763" t="s">
        <v>14</v>
      </c>
      <c r="N1763">
        <v>300</v>
      </c>
      <c r="O1763" t="s">
        <v>14</v>
      </c>
      <c r="P1763">
        <v>1</v>
      </c>
      <c r="Q1763" s="1">
        <v>4.6499999999999995</v>
      </c>
      <c r="R1763" s="1">
        <v>3.1</v>
      </c>
      <c r="S1763" s="1">
        <v>3.875</v>
      </c>
      <c r="T1763" s="1">
        <v>3.1</v>
      </c>
    </row>
    <row r="1764" spans="1:20" hidden="1" x14ac:dyDescent="0.35">
      <c r="A1764" t="s">
        <v>1784</v>
      </c>
      <c r="B1764" t="s">
        <v>10</v>
      </c>
      <c r="C1764" t="s">
        <v>68</v>
      </c>
      <c r="D1764" t="s">
        <v>3620</v>
      </c>
      <c r="E1764" t="s">
        <v>3618</v>
      </c>
      <c r="F1764">
        <v>44744</v>
      </c>
      <c r="G1764">
        <v>44774</v>
      </c>
      <c r="H1764" t="s">
        <v>12</v>
      </c>
      <c r="I1764" t="s">
        <v>12</v>
      </c>
      <c r="J1764" t="s">
        <v>13</v>
      </c>
      <c r="K1764">
        <v>28.407</v>
      </c>
      <c r="L1764">
        <v>600</v>
      </c>
      <c r="M1764" t="s">
        <v>14</v>
      </c>
      <c r="N1764">
        <v>300</v>
      </c>
      <c r="O1764" t="s">
        <v>14</v>
      </c>
      <c r="P1764">
        <v>1</v>
      </c>
      <c r="Q1764" s="1">
        <v>4.5</v>
      </c>
      <c r="R1764" s="1">
        <v>3</v>
      </c>
      <c r="S1764" s="1">
        <v>3.75</v>
      </c>
      <c r="T1764" s="1">
        <v>3</v>
      </c>
    </row>
    <row r="1765" spans="1:20" hidden="1" x14ac:dyDescent="0.35">
      <c r="A1765" t="s">
        <v>1785</v>
      </c>
      <c r="B1765" t="s">
        <v>10</v>
      </c>
      <c r="C1765" t="s">
        <v>68</v>
      </c>
      <c r="D1765" t="s">
        <v>3616</v>
      </c>
      <c r="E1765" t="s">
        <v>3618</v>
      </c>
      <c r="F1765">
        <v>44744</v>
      </c>
      <c r="G1765">
        <v>44775</v>
      </c>
      <c r="H1765" t="s">
        <v>12</v>
      </c>
      <c r="I1765" t="s">
        <v>12</v>
      </c>
      <c r="J1765" t="s">
        <v>13</v>
      </c>
      <c r="K1765">
        <v>28.652999999999999</v>
      </c>
      <c r="L1765">
        <v>600</v>
      </c>
      <c r="M1765" t="s">
        <v>14</v>
      </c>
      <c r="N1765">
        <v>300</v>
      </c>
      <c r="O1765" t="s">
        <v>14</v>
      </c>
      <c r="P1765">
        <v>1</v>
      </c>
      <c r="Q1765" s="1">
        <v>4.6499999999999995</v>
      </c>
      <c r="R1765" s="1">
        <v>3.1</v>
      </c>
      <c r="S1765" s="1">
        <v>3.875</v>
      </c>
      <c r="T1765" s="1">
        <v>3.1</v>
      </c>
    </row>
    <row r="1766" spans="1:20" hidden="1" x14ac:dyDescent="0.35">
      <c r="A1766" t="s">
        <v>1786</v>
      </c>
      <c r="B1766" t="s">
        <v>10</v>
      </c>
      <c r="C1766" t="s">
        <v>68</v>
      </c>
      <c r="D1766" t="s">
        <v>3620</v>
      </c>
      <c r="E1766" t="s">
        <v>3612</v>
      </c>
      <c r="F1766">
        <v>44734</v>
      </c>
      <c r="G1766">
        <v>44761</v>
      </c>
      <c r="H1766" t="s">
        <v>12</v>
      </c>
      <c r="I1766" t="s">
        <v>12</v>
      </c>
      <c r="J1766" t="s">
        <v>13</v>
      </c>
      <c r="K1766">
        <v>28.827999999999999</v>
      </c>
      <c r="L1766">
        <v>600</v>
      </c>
      <c r="M1766" t="s">
        <v>14</v>
      </c>
      <c r="N1766">
        <v>300</v>
      </c>
      <c r="O1766" t="s">
        <v>14</v>
      </c>
      <c r="P1766">
        <v>1</v>
      </c>
      <c r="Q1766" s="1">
        <v>4.05</v>
      </c>
      <c r="R1766" s="1">
        <v>2.7</v>
      </c>
      <c r="S1766" s="1">
        <v>3.375</v>
      </c>
      <c r="T1766" s="1">
        <v>2.7</v>
      </c>
    </row>
    <row r="1767" spans="1:20" hidden="1" x14ac:dyDescent="0.35">
      <c r="A1767" t="s">
        <v>1787</v>
      </c>
      <c r="B1767" t="s">
        <v>10</v>
      </c>
      <c r="C1767" t="s">
        <v>68</v>
      </c>
      <c r="D1767" t="s">
        <v>3611</v>
      </c>
      <c r="E1767" t="s">
        <v>3617</v>
      </c>
      <c r="F1767">
        <v>44744</v>
      </c>
      <c r="G1767">
        <v>44774</v>
      </c>
      <c r="H1767" t="s">
        <v>12</v>
      </c>
      <c r="I1767" t="s">
        <v>12</v>
      </c>
      <c r="J1767" t="s">
        <v>13</v>
      </c>
      <c r="K1767">
        <v>28.739000000000001</v>
      </c>
      <c r="L1767">
        <v>600</v>
      </c>
      <c r="M1767" t="s">
        <v>14</v>
      </c>
      <c r="N1767">
        <v>300</v>
      </c>
      <c r="O1767" t="s">
        <v>14</v>
      </c>
      <c r="P1767">
        <v>1</v>
      </c>
      <c r="Q1767" s="1">
        <v>4.5</v>
      </c>
      <c r="R1767" s="1">
        <v>3</v>
      </c>
      <c r="S1767" s="1">
        <v>3.75</v>
      </c>
      <c r="T1767" s="1">
        <v>3</v>
      </c>
    </row>
    <row r="1768" spans="1:20" hidden="1" x14ac:dyDescent="0.35">
      <c r="A1768" t="s">
        <v>1788</v>
      </c>
      <c r="B1768" t="s">
        <v>10</v>
      </c>
      <c r="C1768" t="s">
        <v>68</v>
      </c>
      <c r="D1768" t="s">
        <v>3615</v>
      </c>
      <c r="E1768" t="s">
        <v>3617</v>
      </c>
      <c r="F1768">
        <v>44744</v>
      </c>
      <c r="G1768">
        <v>44781</v>
      </c>
      <c r="H1768" t="s">
        <v>12</v>
      </c>
      <c r="I1768" t="s">
        <v>12</v>
      </c>
      <c r="J1768" t="s">
        <v>13</v>
      </c>
      <c r="K1768">
        <v>28.721</v>
      </c>
      <c r="L1768">
        <v>600</v>
      </c>
      <c r="M1768" t="s">
        <v>14</v>
      </c>
      <c r="N1768">
        <v>300</v>
      </c>
      <c r="O1768" t="s">
        <v>14</v>
      </c>
      <c r="P1768">
        <v>1</v>
      </c>
      <c r="Q1768" s="1">
        <v>5.55</v>
      </c>
      <c r="R1768" s="1">
        <v>3.7</v>
      </c>
      <c r="S1768" s="1">
        <v>4.625</v>
      </c>
      <c r="T1768" s="1">
        <v>3.7</v>
      </c>
    </row>
    <row r="1769" spans="1:20" hidden="1" x14ac:dyDescent="0.35">
      <c r="A1769" t="s">
        <v>1789</v>
      </c>
      <c r="B1769" t="s">
        <v>10</v>
      </c>
      <c r="C1769" t="s">
        <v>68</v>
      </c>
      <c r="D1769" t="s">
        <v>3616</v>
      </c>
      <c r="E1769" t="s">
        <v>3617</v>
      </c>
      <c r="F1769">
        <v>44741</v>
      </c>
      <c r="G1769">
        <v>44768</v>
      </c>
      <c r="H1769" t="s">
        <v>12</v>
      </c>
      <c r="I1769" t="s">
        <v>12</v>
      </c>
      <c r="J1769" t="s">
        <v>13</v>
      </c>
      <c r="K1769">
        <v>30.202000000000002</v>
      </c>
      <c r="L1769">
        <v>600</v>
      </c>
      <c r="M1769" t="s">
        <v>14</v>
      </c>
      <c r="N1769">
        <v>300</v>
      </c>
      <c r="O1769" t="s">
        <v>14</v>
      </c>
      <c r="P1769">
        <v>1</v>
      </c>
      <c r="Q1769" s="1">
        <v>4.05</v>
      </c>
      <c r="R1769" s="1">
        <v>2.7</v>
      </c>
      <c r="S1769" s="1">
        <v>3.375</v>
      </c>
      <c r="T1769" s="1">
        <v>2.7</v>
      </c>
    </row>
    <row r="1770" spans="1:20" hidden="1" x14ac:dyDescent="0.35">
      <c r="A1770" t="s">
        <v>1790</v>
      </c>
      <c r="B1770" t="s">
        <v>10</v>
      </c>
      <c r="C1770" t="s">
        <v>68</v>
      </c>
      <c r="D1770" t="s">
        <v>3620</v>
      </c>
      <c r="E1770" t="s">
        <v>3617</v>
      </c>
      <c r="F1770">
        <v>44733</v>
      </c>
      <c r="G1770">
        <v>44760</v>
      </c>
      <c r="H1770" t="s">
        <v>12</v>
      </c>
      <c r="I1770" t="s">
        <v>12</v>
      </c>
      <c r="J1770" t="s">
        <v>13</v>
      </c>
      <c r="K1770">
        <v>29.649000000000001</v>
      </c>
      <c r="L1770">
        <v>600</v>
      </c>
      <c r="M1770" t="s">
        <v>14</v>
      </c>
      <c r="N1770">
        <v>300</v>
      </c>
      <c r="O1770" t="s">
        <v>14</v>
      </c>
      <c r="P1770">
        <v>1</v>
      </c>
      <c r="Q1770" s="1">
        <v>4.05</v>
      </c>
      <c r="R1770" s="1">
        <v>2.7</v>
      </c>
      <c r="S1770" s="1">
        <v>3.375</v>
      </c>
      <c r="T1770" s="1">
        <v>2.7</v>
      </c>
    </row>
    <row r="1771" spans="1:20" hidden="1" x14ac:dyDescent="0.35">
      <c r="A1771" t="s">
        <v>1791</v>
      </c>
      <c r="B1771" t="s">
        <v>10</v>
      </c>
      <c r="C1771" t="s">
        <v>68</v>
      </c>
      <c r="D1771" t="s">
        <v>3616</v>
      </c>
      <c r="E1771" t="s">
        <v>3613</v>
      </c>
      <c r="F1771">
        <v>44736</v>
      </c>
      <c r="G1771">
        <v>44767</v>
      </c>
      <c r="H1771" t="s">
        <v>12</v>
      </c>
      <c r="I1771" t="s">
        <v>12</v>
      </c>
      <c r="J1771" t="s">
        <v>13</v>
      </c>
      <c r="K1771">
        <v>28.236000000000001</v>
      </c>
      <c r="L1771">
        <v>600</v>
      </c>
      <c r="M1771" t="s">
        <v>14</v>
      </c>
      <c r="N1771">
        <v>300</v>
      </c>
      <c r="O1771" t="s">
        <v>14</v>
      </c>
      <c r="P1771">
        <v>1</v>
      </c>
      <c r="Q1771" s="1">
        <v>4.6499999999999995</v>
      </c>
      <c r="R1771" s="1">
        <v>3.1</v>
      </c>
      <c r="S1771" s="1">
        <v>3.875</v>
      </c>
      <c r="T1771" s="1">
        <v>3.1</v>
      </c>
    </row>
    <row r="1772" spans="1:20" hidden="1" x14ac:dyDescent="0.35">
      <c r="A1772" t="s">
        <v>1792</v>
      </c>
      <c r="B1772" t="s">
        <v>10</v>
      </c>
      <c r="C1772" t="s">
        <v>68</v>
      </c>
      <c r="D1772" t="s">
        <v>3620</v>
      </c>
      <c r="E1772" t="s">
        <v>3617</v>
      </c>
      <c r="F1772">
        <v>44744</v>
      </c>
      <c r="G1772">
        <v>44781</v>
      </c>
      <c r="H1772" t="s">
        <v>12</v>
      </c>
      <c r="I1772" t="s">
        <v>12</v>
      </c>
      <c r="J1772" t="s">
        <v>13</v>
      </c>
      <c r="K1772">
        <v>30.399000000000001</v>
      </c>
      <c r="L1772">
        <v>600</v>
      </c>
      <c r="M1772" t="s">
        <v>14</v>
      </c>
      <c r="N1772">
        <v>300</v>
      </c>
      <c r="O1772" t="s">
        <v>14</v>
      </c>
      <c r="P1772">
        <v>1</v>
      </c>
      <c r="Q1772" s="1">
        <v>5.55</v>
      </c>
      <c r="R1772" s="1">
        <v>3.7</v>
      </c>
      <c r="S1772" s="1">
        <v>4.625</v>
      </c>
      <c r="T1772" s="1">
        <v>3.7</v>
      </c>
    </row>
    <row r="1773" spans="1:20" hidden="1" x14ac:dyDescent="0.35">
      <c r="A1773" t="s">
        <v>1793</v>
      </c>
      <c r="B1773" t="s">
        <v>10</v>
      </c>
      <c r="C1773" t="s">
        <v>68</v>
      </c>
      <c r="D1773" t="s">
        <v>3615</v>
      </c>
      <c r="E1773" t="s">
        <v>3614</v>
      </c>
      <c r="F1773">
        <v>44739</v>
      </c>
      <c r="G1773">
        <v>44767</v>
      </c>
      <c r="H1773" t="s">
        <v>12</v>
      </c>
      <c r="I1773" t="s">
        <v>12</v>
      </c>
      <c r="J1773" t="s">
        <v>13</v>
      </c>
      <c r="K1773">
        <v>28.3</v>
      </c>
      <c r="L1773">
        <v>600</v>
      </c>
      <c r="M1773" t="s">
        <v>14</v>
      </c>
      <c r="N1773">
        <v>300</v>
      </c>
      <c r="O1773" t="s">
        <v>14</v>
      </c>
      <c r="P1773">
        <v>1</v>
      </c>
      <c r="Q1773" s="1">
        <v>4.2</v>
      </c>
      <c r="R1773" s="1">
        <v>2.8000000000000003</v>
      </c>
      <c r="S1773" s="1">
        <v>3.5</v>
      </c>
      <c r="T1773" s="1">
        <v>2.8000000000000003</v>
      </c>
    </row>
    <row r="1774" spans="1:20" hidden="1" x14ac:dyDescent="0.35">
      <c r="A1774" t="s">
        <v>1794</v>
      </c>
      <c r="B1774" t="s">
        <v>10</v>
      </c>
      <c r="C1774" t="s">
        <v>68</v>
      </c>
      <c r="D1774" t="s">
        <v>3611</v>
      </c>
      <c r="E1774" t="s">
        <v>3617</v>
      </c>
      <c r="F1774">
        <v>44739</v>
      </c>
      <c r="G1774">
        <v>44763</v>
      </c>
      <c r="H1774" t="s">
        <v>12</v>
      </c>
      <c r="I1774" t="s">
        <v>12</v>
      </c>
      <c r="J1774" t="s">
        <v>13</v>
      </c>
      <c r="K1774">
        <v>30.181000000000001</v>
      </c>
      <c r="L1774">
        <v>600</v>
      </c>
      <c r="M1774" t="s">
        <v>14</v>
      </c>
      <c r="N1774">
        <v>300</v>
      </c>
      <c r="O1774" t="s">
        <v>14</v>
      </c>
      <c r="P1774">
        <v>1</v>
      </c>
      <c r="Q1774" s="1">
        <v>3.5999999999999996</v>
      </c>
      <c r="R1774" s="1">
        <v>2.4000000000000004</v>
      </c>
      <c r="S1774" s="1">
        <v>3</v>
      </c>
      <c r="T1774" s="1">
        <v>2.4000000000000004</v>
      </c>
    </row>
    <row r="1775" spans="1:20" hidden="1" x14ac:dyDescent="0.35">
      <c r="A1775" t="s">
        <v>1795</v>
      </c>
      <c r="B1775" t="s">
        <v>10</v>
      </c>
      <c r="C1775" t="s">
        <v>68</v>
      </c>
      <c r="D1775" t="s">
        <v>3611</v>
      </c>
      <c r="E1775" t="s">
        <v>3614</v>
      </c>
      <c r="F1775">
        <v>44734</v>
      </c>
      <c r="G1775">
        <v>44770</v>
      </c>
      <c r="H1775" t="s">
        <v>12</v>
      </c>
      <c r="I1775" t="s">
        <v>583</v>
      </c>
      <c r="J1775" t="s">
        <v>13</v>
      </c>
      <c r="K1775">
        <v>28.609000000000002</v>
      </c>
      <c r="L1775">
        <v>600</v>
      </c>
      <c r="M1775" t="s">
        <v>14</v>
      </c>
      <c r="N1775">
        <v>300</v>
      </c>
      <c r="O1775" t="s">
        <v>14</v>
      </c>
      <c r="P1775">
        <v>1</v>
      </c>
      <c r="Q1775" s="1">
        <v>5.3999999999999995</v>
      </c>
      <c r="R1775" s="1">
        <v>3.6</v>
      </c>
      <c r="S1775" s="1">
        <v>4.5</v>
      </c>
      <c r="T1775" s="1">
        <v>3.6</v>
      </c>
    </row>
    <row r="1776" spans="1:20" hidden="1" x14ac:dyDescent="0.35">
      <c r="A1776" t="s">
        <v>1796</v>
      </c>
      <c r="B1776" t="s">
        <v>10</v>
      </c>
      <c r="C1776" t="s">
        <v>68</v>
      </c>
      <c r="D1776" t="s">
        <v>3611</v>
      </c>
      <c r="E1776" t="s">
        <v>3617</v>
      </c>
      <c r="F1776">
        <v>44734</v>
      </c>
      <c r="G1776">
        <v>44781</v>
      </c>
      <c r="H1776" t="s">
        <v>12</v>
      </c>
      <c r="I1776" t="s">
        <v>12</v>
      </c>
      <c r="J1776" t="s">
        <v>13</v>
      </c>
      <c r="K1776">
        <v>30.254000000000001</v>
      </c>
      <c r="L1776">
        <v>600</v>
      </c>
      <c r="M1776" t="s">
        <v>14</v>
      </c>
      <c r="N1776">
        <v>300</v>
      </c>
      <c r="O1776" t="s">
        <v>14</v>
      </c>
      <c r="P1776">
        <v>1</v>
      </c>
      <c r="Q1776" s="1">
        <v>7.05</v>
      </c>
      <c r="R1776" s="1">
        <v>4.7</v>
      </c>
      <c r="S1776" s="1">
        <v>5.875</v>
      </c>
      <c r="T1776" s="1">
        <v>4.7</v>
      </c>
    </row>
    <row r="1777" spans="1:20" hidden="1" x14ac:dyDescent="0.35">
      <c r="A1777" t="s">
        <v>1797</v>
      </c>
      <c r="B1777" t="s">
        <v>10</v>
      </c>
      <c r="C1777" t="s">
        <v>68</v>
      </c>
      <c r="D1777" t="s">
        <v>3611</v>
      </c>
      <c r="E1777" t="s">
        <v>3617</v>
      </c>
      <c r="F1777">
        <v>44733</v>
      </c>
      <c r="G1777">
        <v>44762</v>
      </c>
      <c r="H1777" t="s">
        <v>12</v>
      </c>
      <c r="I1777" t="s">
        <v>12</v>
      </c>
      <c r="J1777" t="s">
        <v>13</v>
      </c>
      <c r="K1777">
        <v>32.091000000000001</v>
      </c>
      <c r="L1777">
        <v>600</v>
      </c>
      <c r="M1777" t="s">
        <v>14</v>
      </c>
      <c r="N1777">
        <v>300</v>
      </c>
      <c r="O1777" t="s">
        <v>14</v>
      </c>
      <c r="P1777">
        <v>1</v>
      </c>
      <c r="Q1777" s="1">
        <v>4.3499999999999996</v>
      </c>
      <c r="R1777" s="1">
        <v>2.9000000000000004</v>
      </c>
      <c r="S1777" s="1">
        <v>3.625</v>
      </c>
      <c r="T1777" s="1">
        <v>2.9000000000000004</v>
      </c>
    </row>
    <row r="1778" spans="1:20" hidden="1" x14ac:dyDescent="0.35">
      <c r="A1778" t="s">
        <v>1798</v>
      </c>
      <c r="B1778" t="s">
        <v>10</v>
      </c>
      <c r="C1778" t="s">
        <v>68</v>
      </c>
      <c r="D1778" t="s">
        <v>3611</v>
      </c>
      <c r="E1778" t="s">
        <v>3612</v>
      </c>
      <c r="F1778">
        <v>44736</v>
      </c>
      <c r="G1778">
        <v>44764</v>
      </c>
      <c r="H1778" t="s">
        <v>12</v>
      </c>
      <c r="I1778" t="s">
        <v>12</v>
      </c>
      <c r="J1778" t="s">
        <v>13</v>
      </c>
      <c r="K1778">
        <v>30.184999999999999</v>
      </c>
      <c r="L1778">
        <v>600</v>
      </c>
      <c r="M1778" t="s">
        <v>14</v>
      </c>
      <c r="N1778">
        <v>300</v>
      </c>
      <c r="O1778" t="s">
        <v>14</v>
      </c>
      <c r="P1778">
        <v>1</v>
      </c>
      <c r="Q1778" s="1">
        <v>4.2</v>
      </c>
      <c r="R1778" s="1">
        <v>2.8000000000000003</v>
      </c>
      <c r="S1778" s="1">
        <v>3.5</v>
      </c>
      <c r="T1778" s="1">
        <v>2.8000000000000003</v>
      </c>
    </row>
    <row r="1779" spans="1:20" hidden="1" x14ac:dyDescent="0.35">
      <c r="A1779" t="s">
        <v>1799</v>
      </c>
      <c r="B1779" t="s">
        <v>10</v>
      </c>
      <c r="C1779" t="s">
        <v>68</v>
      </c>
      <c r="D1779" t="s">
        <v>3615</v>
      </c>
      <c r="E1779" t="s">
        <v>3613</v>
      </c>
      <c r="F1779">
        <v>44736</v>
      </c>
      <c r="G1779">
        <v>44765</v>
      </c>
      <c r="H1779" t="s">
        <v>12</v>
      </c>
      <c r="I1779" t="s">
        <v>12</v>
      </c>
      <c r="J1779" t="s">
        <v>13</v>
      </c>
      <c r="K1779">
        <v>27.370999999999999</v>
      </c>
      <c r="L1779">
        <v>600</v>
      </c>
      <c r="M1779" t="s">
        <v>14</v>
      </c>
      <c r="N1779">
        <v>300</v>
      </c>
      <c r="O1779" t="s">
        <v>14</v>
      </c>
      <c r="P1779">
        <v>1</v>
      </c>
      <c r="Q1779" s="1">
        <v>4.3499999999999996</v>
      </c>
      <c r="R1779" s="1">
        <v>2.9000000000000004</v>
      </c>
      <c r="S1779" s="1">
        <v>3.625</v>
      </c>
      <c r="T1779" s="1">
        <v>2.9000000000000004</v>
      </c>
    </row>
    <row r="1780" spans="1:20" hidden="1" x14ac:dyDescent="0.35">
      <c r="A1780" t="s">
        <v>1800</v>
      </c>
      <c r="B1780" t="s">
        <v>10</v>
      </c>
      <c r="C1780" t="s">
        <v>68</v>
      </c>
      <c r="D1780" t="s">
        <v>3611</v>
      </c>
      <c r="E1780" t="s">
        <v>3617</v>
      </c>
      <c r="F1780">
        <v>44739</v>
      </c>
      <c r="G1780">
        <v>44767</v>
      </c>
      <c r="H1780" t="s">
        <v>12</v>
      </c>
      <c r="I1780" t="s">
        <v>12</v>
      </c>
      <c r="J1780" t="s">
        <v>13</v>
      </c>
      <c r="K1780">
        <v>29.311</v>
      </c>
      <c r="L1780">
        <v>600</v>
      </c>
      <c r="M1780" t="s">
        <v>14</v>
      </c>
      <c r="N1780">
        <v>300</v>
      </c>
      <c r="O1780" t="s">
        <v>14</v>
      </c>
      <c r="P1780">
        <v>1</v>
      </c>
      <c r="Q1780" s="1">
        <v>4.2</v>
      </c>
      <c r="R1780" s="1">
        <v>2.8000000000000003</v>
      </c>
      <c r="S1780" s="1">
        <v>3.5</v>
      </c>
      <c r="T1780" s="1">
        <v>2.8000000000000003</v>
      </c>
    </row>
    <row r="1781" spans="1:20" hidden="1" x14ac:dyDescent="0.35">
      <c r="A1781" t="s">
        <v>1801</v>
      </c>
      <c r="B1781" t="s">
        <v>10</v>
      </c>
      <c r="C1781" t="s">
        <v>68</v>
      </c>
      <c r="D1781" t="s">
        <v>3616</v>
      </c>
      <c r="E1781" t="s">
        <v>3618</v>
      </c>
      <c r="F1781">
        <v>44739</v>
      </c>
      <c r="G1781">
        <v>44763</v>
      </c>
      <c r="H1781" t="s">
        <v>12</v>
      </c>
      <c r="I1781" t="s">
        <v>12</v>
      </c>
      <c r="J1781" t="s">
        <v>13</v>
      </c>
      <c r="K1781">
        <v>29.89</v>
      </c>
      <c r="L1781">
        <v>600</v>
      </c>
      <c r="M1781" t="s">
        <v>14</v>
      </c>
      <c r="N1781">
        <v>300</v>
      </c>
      <c r="O1781" t="s">
        <v>14</v>
      </c>
      <c r="P1781">
        <v>1</v>
      </c>
      <c r="Q1781" s="1">
        <v>3.5999999999999996</v>
      </c>
      <c r="R1781" s="1">
        <v>2.4000000000000004</v>
      </c>
      <c r="S1781" s="1">
        <v>3</v>
      </c>
      <c r="T1781" s="1">
        <v>2.4000000000000004</v>
      </c>
    </row>
    <row r="1782" spans="1:20" hidden="1" x14ac:dyDescent="0.35">
      <c r="A1782" t="s">
        <v>1802</v>
      </c>
      <c r="B1782" t="s">
        <v>10</v>
      </c>
      <c r="C1782" t="s">
        <v>68</v>
      </c>
      <c r="D1782" t="s">
        <v>3616</v>
      </c>
      <c r="E1782" t="s">
        <v>3612</v>
      </c>
      <c r="F1782">
        <v>44763</v>
      </c>
      <c r="G1782">
        <v>44768</v>
      </c>
      <c r="H1782" t="s">
        <v>12</v>
      </c>
      <c r="I1782" t="s">
        <v>12</v>
      </c>
      <c r="J1782" t="s">
        <v>13</v>
      </c>
      <c r="K1782">
        <v>28.609000000000002</v>
      </c>
      <c r="L1782">
        <v>600</v>
      </c>
      <c r="M1782" t="s">
        <v>14</v>
      </c>
      <c r="N1782">
        <v>300</v>
      </c>
      <c r="O1782" t="s">
        <v>14</v>
      </c>
      <c r="P1782">
        <v>1</v>
      </c>
      <c r="Q1782" s="1">
        <v>0.75</v>
      </c>
      <c r="R1782" s="1">
        <v>0.5</v>
      </c>
      <c r="S1782" s="1">
        <v>0.625</v>
      </c>
      <c r="T1782" s="1">
        <v>0.5</v>
      </c>
    </row>
    <row r="1783" spans="1:20" hidden="1" x14ac:dyDescent="0.35">
      <c r="A1783" t="s">
        <v>1803</v>
      </c>
      <c r="B1783" t="s">
        <v>10</v>
      </c>
      <c r="C1783" t="s">
        <v>11</v>
      </c>
      <c r="D1783" t="s">
        <v>3620</v>
      </c>
      <c r="E1783" t="s">
        <v>3612</v>
      </c>
      <c r="F1783">
        <v>44729</v>
      </c>
      <c r="G1783">
        <v>44757</v>
      </c>
      <c r="H1783" t="s">
        <v>12</v>
      </c>
      <c r="I1783" t="s">
        <v>12</v>
      </c>
      <c r="J1783" t="s">
        <v>13</v>
      </c>
      <c r="K1783">
        <v>30.271999999999998</v>
      </c>
      <c r="L1783">
        <v>600</v>
      </c>
      <c r="M1783" t="s">
        <v>14</v>
      </c>
      <c r="N1783">
        <v>300</v>
      </c>
      <c r="O1783" t="s">
        <v>14</v>
      </c>
      <c r="P1783">
        <v>1</v>
      </c>
      <c r="Q1783" s="1">
        <v>4.2</v>
      </c>
      <c r="R1783" s="1">
        <v>2.8000000000000003</v>
      </c>
      <c r="S1783" s="1">
        <v>3.5</v>
      </c>
      <c r="T1783" s="1">
        <v>2.8000000000000003</v>
      </c>
    </row>
    <row r="1784" spans="1:20" hidden="1" x14ac:dyDescent="0.35">
      <c r="A1784" t="s">
        <v>1804</v>
      </c>
      <c r="B1784" t="s">
        <v>10</v>
      </c>
      <c r="C1784" t="s">
        <v>11</v>
      </c>
      <c r="D1784" t="s">
        <v>3615</v>
      </c>
      <c r="E1784" t="s">
        <v>3614</v>
      </c>
      <c r="F1784">
        <v>44729</v>
      </c>
      <c r="G1784">
        <v>44757</v>
      </c>
      <c r="H1784" t="s">
        <v>12</v>
      </c>
      <c r="I1784" t="s">
        <v>12</v>
      </c>
      <c r="J1784" t="s">
        <v>13</v>
      </c>
      <c r="K1784">
        <v>29.878</v>
      </c>
      <c r="L1784">
        <v>600</v>
      </c>
      <c r="M1784" t="s">
        <v>14</v>
      </c>
      <c r="N1784">
        <v>300</v>
      </c>
      <c r="O1784" t="s">
        <v>14</v>
      </c>
      <c r="P1784">
        <v>1</v>
      </c>
      <c r="Q1784" s="1">
        <v>4.2</v>
      </c>
      <c r="R1784" s="1">
        <v>2.8000000000000003</v>
      </c>
      <c r="S1784" s="1">
        <v>3.5</v>
      </c>
      <c r="T1784" s="1">
        <v>2.8000000000000003</v>
      </c>
    </row>
    <row r="1785" spans="1:20" hidden="1" x14ac:dyDescent="0.35">
      <c r="A1785" t="s">
        <v>1805</v>
      </c>
      <c r="B1785" t="s">
        <v>10</v>
      </c>
      <c r="C1785" t="s">
        <v>11</v>
      </c>
      <c r="D1785" t="s">
        <v>3620</v>
      </c>
      <c r="E1785" t="s">
        <v>3618</v>
      </c>
      <c r="F1785">
        <v>44729</v>
      </c>
      <c r="G1785">
        <v>44757</v>
      </c>
      <c r="H1785" t="s">
        <v>12</v>
      </c>
      <c r="I1785" t="s">
        <v>12</v>
      </c>
      <c r="J1785" t="s">
        <v>13</v>
      </c>
      <c r="K1785">
        <v>29.890999999999998</v>
      </c>
      <c r="L1785">
        <v>600</v>
      </c>
      <c r="M1785" t="s">
        <v>14</v>
      </c>
      <c r="N1785">
        <v>300</v>
      </c>
      <c r="O1785" t="s">
        <v>14</v>
      </c>
      <c r="P1785">
        <v>1</v>
      </c>
      <c r="Q1785" s="1">
        <v>4.2</v>
      </c>
      <c r="R1785" s="1">
        <v>2.8000000000000003</v>
      </c>
      <c r="S1785" s="1">
        <v>3.5</v>
      </c>
      <c r="T1785" s="1">
        <v>2.8000000000000003</v>
      </c>
    </row>
    <row r="1786" spans="1:20" hidden="1" x14ac:dyDescent="0.35">
      <c r="A1786" t="s">
        <v>1806</v>
      </c>
      <c r="B1786" t="s">
        <v>10</v>
      </c>
      <c r="C1786" t="s">
        <v>11</v>
      </c>
      <c r="D1786" t="s">
        <v>3616</v>
      </c>
      <c r="E1786" t="s">
        <v>3617</v>
      </c>
      <c r="F1786">
        <v>44747</v>
      </c>
      <c r="G1786">
        <v>44775</v>
      </c>
      <c r="H1786" t="s">
        <v>12</v>
      </c>
      <c r="I1786" t="s">
        <v>12</v>
      </c>
      <c r="J1786" t="s">
        <v>13</v>
      </c>
      <c r="K1786">
        <v>30.672999999999998</v>
      </c>
      <c r="L1786">
        <v>600</v>
      </c>
      <c r="M1786" t="s">
        <v>14</v>
      </c>
      <c r="N1786">
        <v>300</v>
      </c>
      <c r="O1786" t="s">
        <v>14</v>
      </c>
      <c r="P1786">
        <v>1</v>
      </c>
      <c r="Q1786" s="1">
        <v>4.2</v>
      </c>
      <c r="R1786" s="1">
        <v>2.8000000000000003</v>
      </c>
      <c r="S1786" s="1">
        <v>3.5</v>
      </c>
      <c r="T1786" s="1">
        <v>2.8000000000000003</v>
      </c>
    </row>
    <row r="1787" spans="1:20" hidden="1" x14ac:dyDescent="0.35">
      <c r="A1787" t="s">
        <v>1807</v>
      </c>
      <c r="B1787" t="s">
        <v>10</v>
      </c>
      <c r="C1787" t="s">
        <v>11</v>
      </c>
      <c r="D1787" t="s">
        <v>3620</v>
      </c>
      <c r="E1787" t="s">
        <v>3617</v>
      </c>
      <c r="F1787">
        <v>44747</v>
      </c>
      <c r="G1787">
        <v>44775</v>
      </c>
      <c r="H1787" t="s">
        <v>12</v>
      </c>
      <c r="I1787" t="s">
        <v>12</v>
      </c>
      <c r="J1787" t="s">
        <v>13</v>
      </c>
      <c r="K1787">
        <v>30.073</v>
      </c>
      <c r="L1787">
        <v>600</v>
      </c>
      <c r="M1787" t="s">
        <v>14</v>
      </c>
      <c r="N1787">
        <v>300</v>
      </c>
      <c r="O1787" t="s">
        <v>14</v>
      </c>
      <c r="P1787">
        <v>1</v>
      </c>
      <c r="Q1787" s="1">
        <v>4.2</v>
      </c>
      <c r="R1787" s="1">
        <v>2.8000000000000003</v>
      </c>
      <c r="S1787" s="1">
        <v>3.5</v>
      </c>
      <c r="T1787" s="1">
        <v>2.8000000000000003</v>
      </c>
    </row>
    <row r="1788" spans="1:20" hidden="1" x14ac:dyDescent="0.35">
      <c r="A1788" t="s">
        <v>1808</v>
      </c>
      <c r="B1788" t="s">
        <v>10</v>
      </c>
      <c r="C1788" t="s">
        <v>11</v>
      </c>
      <c r="D1788" t="s">
        <v>3611</v>
      </c>
      <c r="E1788" t="s">
        <v>3617</v>
      </c>
      <c r="F1788">
        <v>44747</v>
      </c>
      <c r="G1788">
        <v>44775</v>
      </c>
      <c r="H1788" t="s">
        <v>12</v>
      </c>
      <c r="I1788" t="s">
        <v>12</v>
      </c>
      <c r="J1788" t="s">
        <v>13</v>
      </c>
      <c r="K1788">
        <v>30.175000000000001</v>
      </c>
      <c r="L1788">
        <v>600</v>
      </c>
      <c r="M1788" t="s">
        <v>14</v>
      </c>
      <c r="N1788">
        <v>300</v>
      </c>
      <c r="O1788" t="s">
        <v>14</v>
      </c>
      <c r="P1788">
        <v>1</v>
      </c>
      <c r="Q1788" s="1">
        <v>4.2</v>
      </c>
      <c r="R1788" s="1">
        <v>2.8000000000000003</v>
      </c>
      <c r="S1788" s="1">
        <v>3.5</v>
      </c>
      <c r="T1788" s="1">
        <v>2.8000000000000003</v>
      </c>
    </row>
    <row r="1789" spans="1:20" hidden="1" x14ac:dyDescent="0.35">
      <c r="A1789" t="s">
        <v>1809</v>
      </c>
      <c r="B1789" t="s">
        <v>10</v>
      </c>
      <c r="C1789" t="s">
        <v>11</v>
      </c>
      <c r="D1789" t="s">
        <v>3620</v>
      </c>
      <c r="E1789" t="s">
        <v>3617</v>
      </c>
      <c r="F1789">
        <v>44747</v>
      </c>
      <c r="G1789">
        <v>44775</v>
      </c>
      <c r="H1789" t="s">
        <v>12</v>
      </c>
      <c r="I1789" t="s">
        <v>12</v>
      </c>
      <c r="J1789" t="s">
        <v>13</v>
      </c>
      <c r="K1789">
        <v>29.890999999999998</v>
      </c>
      <c r="L1789">
        <v>600</v>
      </c>
      <c r="M1789" t="s">
        <v>14</v>
      </c>
      <c r="N1789">
        <v>300</v>
      </c>
      <c r="O1789" t="s">
        <v>14</v>
      </c>
      <c r="P1789">
        <v>1</v>
      </c>
      <c r="Q1789" s="1">
        <v>4.2</v>
      </c>
      <c r="R1789" s="1">
        <v>2.8000000000000003</v>
      </c>
      <c r="S1789" s="1">
        <v>3.5</v>
      </c>
      <c r="T1789" s="1">
        <v>2.8000000000000003</v>
      </c>
    </row>
    <row r="1790" spans="1:20" hidden="1" x14ac:dyDescent="0.35">
      <c r="A1790" t="s">
        <v>1810</v>
      </c>
      <c r="B1790" t="s">
        <v>10</v>
      </c>
      <c r="C1790" t="s">
        <v>11</v>
      </c>
      <c r="D1790" t="s">
        <v>3611</v>
      </c>
      <c r="E1790" t="s">
        <v>3618</v>
      </c>
      <c r="F1790">
        <v>44747</v>
      </c>
      <c r="G1790">
        <v>44775</v>
      </c>
      <c r="H1790" t="s">
        <v>12</v>
      </c>
      <c r="I1790" t="s">
        <v>12</v>
      </c>
      <c r="J1790" t="s">
        <v>13</v>
      </c>
      <c r="K1790">
        <v>29.954000000000001</v>
      </c>
      <c r="L1790">
        <v>600</v>
      </c>
      <c r="M1790" t="s">
        <v>14</v>
      </c>
      <c r="N1790">
        <v>300</v>
      </c>
      <c r="O1790" t="s">
        <v>14</v>
      </c>
      <c r="P1790">
        <v>1</v>
      </c>
      <c r="Q1790" s="1">
        <v>4.2</v>
      </c>
      <c r="R1790" s="1">
        <v>2.8000000000000003</v>
      </c>
      <c r="S1790" s="1">
        <v>3.5</v>
      </c>
      <c r="T1790" s="1">
        <v>2.8000000000000003</v>
      </c>
    </row>
    <row r="1791" spans="1:20" hidden="1" x14ac:dyDescent="0.35">
      <c r="A1791" t="s">
        <v>1811</v>
      </c>
      <c r="B1791" t="s">
        <v>10</v>
      </c>
      <c r="C1791" t="s">
        <v>68</v>
      </c>
      <c r="D1791" t="s">
        <v>3620</v>
      </c>
      <c r="E1791" t="s">
        <v>3617</v>
      </c>
      <c r="F1791">
        <v>44753</v>
      </c>
      <c r="G1791">
        <v>44770</v>
      </c>
      <c r="H1791" t="s">
        <v>12</v>
      </c>
      <c r="I1791" t="s">
        <v>12</v>
      </c>
      <c r="J1791" t="s">
        <v>13</v>
      </c>
      <c r="K1791">
        <v>34.040999999999997</v>
      </c>
      <c r="L1791">
        <v>600</v>
      </c>
      <c r="M1791" t="s">
        <v>14</v>
      </c>
      <c r="N1791">
        <v>300</v>
      </c>
      <c r="O1791" t="s">
        <v>14</v>
      </c>
      <c r="P1791">
        <v>1</v>
      </c>
      <c r="Q1791" s="1">
        <v>2.5499999999999998</v>
      </c>
      <c r="R1791" s="1">
        <v>1.7000000000000002</v>
      </c>
      <c r="S1791" s="1">
        <v>2.125</v>
      </c>
      <c r="T1791" s="1">
        <v>1.7000000000000002</v>
      </c>
    </row>
    <row r="1792" spans="1:20" hidden="1" x14ac:dyDescent="0.35">
      <c r="A1792" t="s">
        <v>1812</v>
      </c>
      <c r="B1792" t="s">
        <v>10</v>
      </c>
      <c r="C1792" t="s">
        <v>68</v>
      </c>
      <c r="D1792" t="s">
        <v>3619</v>
      </c>
      <c r="E1792" t="s">
        <v>3618</v>
      </c>
      <c r="F1792">
        <v>44753</v>
      </c>
      <c r="G1792">
        <v>44772</v>
      </c>
      <c r="H1792" t="s">
        <v>12</v>
      </c>
      <c r="I1792" t="s">
        <v>12</v>
      </c>
      <c r="J1792" t="s">
        <v>13</v>
      </c>
      <c r="K1792">
        <v>34.149799999999999</v>
      </c>
      <c r="L1792">
        <v>600</v>
      </c>
      <c r="M1792" t="s">
        <v>14</v>
      </c>
      <c r="N1792">
        <v>300</v>
      </c>
      <c r="O1792" t="s">
        <v>14</v>
      </c>
      <c r="P1792">
        <v>1</v>
      </c>
      <c r="Q1792" s="1">
        <v>2.85</v>
      </c>
      <c r="R1792" s="1">
        <v>1.9000000000000001</v>
      </c>
      <c r="S1792" s="1">
        <v>2.375</v>
      </c>
      <c r="T1792" s="1">
        <v>1.9000000000000001</v>
      </c>
    </row>
    <row r="1793" spans="1:20" hidden="1" x14ac:dyDescent="0.35">
      <c r="A1793" t="s">
        <v>1813</v>
      </c>
      <c r="B1793" t="s">
        <v>10</v>
      </c>
      <c r="C1793" t="s">
        <v>68</v>
      </c>
      <c r="D1793" t="s">
        <v>3620</v>
      </c>
      <c r="E1793" t="s">
        <v>3614</v>
      </c>
      <c r="F1793">
        <v>44763</v>
      </c>
      <c r="G1793">
        <v>44781</v>
      </c>
      <c r="H1793" t="s">
        <v>12</v>
      </c>
      <c r="I1793" t="s">
        <v>12</v>
      </c>
      <c r="J1793" t="s">
        <v>13</v>
      </c>
      <c r="K1793">
        <v>34.033200000000001</v>
      </c>
      <c r="L1793">
        <v>600</v>
      </c>
      <c r="M1793" t="s">
        <v>14</v>
      </c>
      <c r="N1793">
        <v>300</v>
      </c>
      <c r="O1793" t="s">
        <v>14</v>
      </c>
      <c r="P1793">
        <v>1</v>
      </c>
      <c r="Q1793" s="1">
        <v>2.6999999999999997</v>
      </c>
      <c r="R1793" s="1">
        <v>1.8</v>
      </c>
      <c r="S1793" s="1">
        <v>2.25</v>
      </c>
      <c r="T1793" s="1">
        <v>1.8</v>
      </c>
    </row>
    <row r="1794" spans="1:20" hidden="1" x14ac:dyDescent="0.35">
      <c r="A1794" t="s">
        <v>1814</v>
      </c>
      <c r="B1794" t="s">
        <v>10</v>
      </c>
      <c r="C1794" t="s">
        <v>68</v>
      </c>
      <c r="D1794" t="s">
        <v>3620</v>
      </c>
      <c r="E1794" t="s">
        <v>3614</v>
      </c>
      <c r="F1794">
        <v>44760</v>
      </c>
      <c r="G1794">
        <v>44775</v>
      </c>
      <c r="H1794" t="s">
        <v>12</v>
      </c>
      <c r="I1794" t="s">
        <v>12</v>
      </c>
      <c r="J1794" t="s">
        <v>13</v>
      </c>
      <c r="K1794">
        <v>34.148800000000001</v>
      </c>
      <c r="L1794">
        <v>600</v>
      </c>
      <c r="M1794" t="s">
        <v>14</v>
      </c>
      <c r="N1794">
        <v>300</v>
      </c>
      <c r="O1794" t="s">
        <v>14</v>
      </c>
      <c r="P1794">
        <v>1</v>
      </c>
      <c r="Q1794" s="1">
        <v>2.25</v>
      </c>
      <c r="R1794" s="1">
        <v>1.5</v>
      </c>
      <c r="S1794" s="1">
        <v>1.875</v>
      </c>
      <c r="T1794" s="1">
        <v>1.5</v>
      </c>
    </row>
    <row r="1795" spans="1:20" hidden="1" x14ac:dyDescent="0.35">
      <c r="A1795" t="s">
        <v>1815</v>
      </c>
      <c r="B1795" t="s">
        <v>10</v>
      </c>
      <c r="C1795" t="s">
        <v>68</v>
      </c>
      <c r="D1795" t="s">
        <v>3611</v>
      </c>
      <c r="E1795" t="s">
        <v>3617</v>
      </c>
      <c r="F1795">
        <v>44745</v>
      </c>
      <c r="G1795">
        <v>44763</v>
      </c>
      <c r="H1795" t="s">
        <v>12</v>
      </c>
      <c r="I1795" t="s">
        <v>12</v>
      </c>
      <c r="J1795" t="s">
        <v>13</v>
      </c>
      <c r="K1795">
        <v>30.138000000000002</v>
      </c>
      <c r="L1795">
        <v>600</v>
      </c>
      <c r="M1795" t="s">
        <v>14</v>
      </c>
      <c r="N1795">
        <v>300</v>
      </c>
      <c r="O1795" t="s">
        <v>14</v>
      </c>
      <c r="P1795">
        <v>1</v>
      </c>
      <c r="Q1795" s="1">
        <v>2.6999999999999997</v>
      </c>
      <c r="R1795" s="1">
        <v>1.8</v>
      </c>
      <c r="S1795" s="1">
        <v>2.25</v>
      </c>
      <c r="T1795" s="1">
        <v>1.8</v>
      </c>
    </row>
    <row r="1796" spans="1:20" hidden="1" x14ac:dyDescent="0.35">
      <c r="A1796" t="s">
        <v>1816</v>
      </c>
      <c r="B1796" t="s">
        <v>10</v>
      </c>
      <c r="C1796" t="s">
        <v>68</v>
      </c>
      <c r="D1796" t="s">
        <v>3611</v>
      </c>
      <c r="E1796" t="s">
        <v>3617</v>
      </c>
      <c r="F1796">
        <v>44760</v>
      </c>
      <c r="G1796">
        <v>44782</v>
      </c>
      <c r="H1796" t="s">
        <v>12</v>
      </c>
      <c r="I1796" t="s">
        <v>12</v>
      </c>
      <c r="J1796" t="s">
        <v>13</v>
      </c>
      <c r="K1796">
        <v>34.1004</v>
      </c>
      <c r="L1796">
        <v>600</v>
      </c>
      <c r="M1796" t="s">
        <v>14</v>
      </c>
      <c r="N1796">
        <v>300</v>
      </c>
      <c r="O1796" t="s">
        <v>14</v>
      </c>
      <c r="P1796">
        <v>1</v>
      </c>
      <c r="Q1796" s="1">
        <v>3.3</v>
      </c>
      <c r="R1796" s="1">
        <v>2.2000000000000002</v>
      </c>
      <c r="S1796" s="1">
        <v>2.75</v>
      </c>
      <c r="T1796" s="1">
        <v>2.2000000000000002</v>
      </c>
    </row>
    <row r="1797" spans="1:20" hidden="1" x14ac:dyDescent="0.35">
      <c r="A1797" t="s">
        <v>1817</v>
      </c>
      <c r="B1797" t="s">
        <v>10</v>
      </c>
      <c r="C1797" t="s">
        <v>68</v>
      </c>
      <c r="D1797" t="s">
        <v>3615</v>
      </c>
      <c r="E1797" t="s">
        <v>3618</v>
      </c>
      <c r="F1797">
        <v>44763</v>
      </c>
      <c r="G1797">
        <v>44778</v>
      </c>
      <c r="H1797" t="s">
        <v>12</v>
      </c>
      <c r="I1797" t="s">
        <v>12</v>
      </c>
      <c r="J1797" t="s">
        <v>13</v>
      </c>
      <c r="K1797">
        <v>34.127600000000001</v>
      </c>
      <c r="L1797">
        <v>600</v>
      </c>
      <c r="M1797" t="s">
        <v>14</v>
      </c>
      <c r="N1797">
        <v>300</v>
      </c>
      <c r="O1797" t="s">
        <v>14</v>
      </c>
      <c r="P1797">
        <v>1</v>
      </c>
      <c r="Q1797" s="1">
        <v>2.25</v>
      </c>
      <c r="R1797" s="1">
        <v>1.5</v>
      </c>
      <c r="S1797" s="1">
        <v>1.875</v>
      </c>
      <c r="T1797" s="1">
        <v>1.5</v>
      </c>
    </row>
    <row r="1798" spans="1:20" hidden="1" x14ac:dyDescent="0.35">
      <c r="A1798" t="s">
        <v>1818</v>
      </c>
      <c r="B1798" t="s">
        <v>10</v>
      </c>
      <c r="C1798" t="s">
        <v>68</v>
      </c>
      <c r="D1798" t="s">
        <v>3615</v>
      </c>
      <c r="E1798" t="s">
        <v>3614</v>
      </c>
      <c r="F1798">
        <v>44763</v>
      </c>
      <c r="G1798">
        <v>44784</v>
      </c>
      <c r="H1798" t="s">
        <v>12</v>
      </c>
      <c r="I1798" t="s">
        <v>12</v>
      </c>
      <c r="J1798" t="s">
        <v>13</v>
      </c>
      <c r="K1798">
        <v>34.063000000000002</v>
      </c>
      <c r="L1798">
        <v>600</v>
      </c>
      <c r="M1798" t="s">
        <v>14</v>
      </c>
      <c r="N1798">
        <v>300</v>
      </c>
      <c r="O1798" t="s">
        <v>14</v>
      </c>
      <c r="P1798">
        <v>1</v>
      </c>
      <c r="Q1798" s="1">
        <v>3.15</v>
      </c>
      <c r="R1798" s="1">
        <v>2.1</v>
      </c>
      <c r="S1798" s="1">
        <v>2.625</v>
      </c>
      <c r="T1798" s="1">
        <v>2.1</v>
      </c>
    </row>
    <row r="1799" spans="1:20" hidden="1" x14ac:dyDescent="0.35">
      <c r="A1799" t="s">
        <v>1819</v>
      </c>
      <c r="B1799" t="s">
        <v>10</v>
      </c>
      <c r="C1799" t="s">
        <v>68</v>
      </c>
      <c r="D1799" t="s">
        <v>3620</v>
      </c>
      <c r="E1799" t="s">
        <v>3612</v>
      </c>
      <c r="F1799">
        <v>44753</v>
      </c>
      <c r="G1799">
        <v>44772</v>
      </c>
      <c r="H1799" t="s">
        <v>12</v>
      </c>
      <c r="I1799" t="s">
        <v>12</v>
      </c>
      <c r="J1799" t="s">
        <v>13</v>
      </c>
      <c r="K1799">
        <v>34.071399999999997</v>
      </c>
      <c r="L1799">
        <v>600</v>
      </c>
      <c r="M1799" t="s">
        <v>14</v>
      </c>
      <c r="N1799">
        <v>300</v>
      </c>
      <c r="O1799" t="s">
        <v>14</v>
      </c>
      <c r="P1799">
        <v>1</v>
      </c>
      <c r="Q1799" s="1">
        <v>2.85</v>
      </c>
      <c r="R1799" s="1">
        <v>1.9000000000000001</v>
      </c>
      <c r="S1799" s="1">
        <v>2.375</v>
      </c>
      <c r="T1799" s="1">
        <v>1.9000000000000001</v>
      </c>
    </row>
    <row r="1800" spans="1:20" hidden="1" x14ac:dyDescent="0.35">
      <c r="A1800" t="s">
        <v>1820</v>
      </c>
      <c r="B1800" t="s">
        <v>10</v>
      </c>
      <c r="C1800" t="s">
        <v>68</v>
      </c>
      <c r="D1800" t="s">
        <v>3616</v>
      </c>
      <c r="E1800" t="s">
        <v>3618</v>
      </c>
      <c r="F1800">
        <v>44755</v>
      </c>
      <c r="G1800">
        <v>44772</v>
      </c>
      <c r="H1800" t="s">
        <v>12</v>
      </c>
      <c r="I1800" t="s">
        <v>12</v>
      </c>
      <c r="J1800" t="s">
        <v>13</v>
      </c>
      <c r="K1800">
        <v>34.020000000000003</v>
      </c>
      <c r="L1800">
        <v>600</v>
      </c>
      <c r="M1800" t="s">
        <v>14</v>
      </c>
      <c r="N1800">
        <v>300</v>
      </c>
      <c r="O1800" t="s">
        <v>14</v>
      </c>
      <c r="P1800">
        <v>1</v>
      </c>
      <c r="Q1800" s="1">
        <v>2.5499999999999998</v>
      </c>
      <c r="R1800" s="1">
        <v>1.7000000000000002</v>
      </c>
      <c r="S1800" s="1">
        <v>2.125</v>
      </c>
      <c r="T1800" s="1">
        <v>1.7000000000000002</v>
      </c>
    </row>
    <row r="1801" spans="1:20" hidden="1" x14ac:dyDescent="0.35">
      <c r="A1801" t="s">
        <v>1821</v>
      </c>
      <c r="B1801" t="s">
        <v>10</v>
      </c>
      <c r="C1801" t="s">
        <v>68</v>
      </c>
      <c r="D1801" t="s">
        <v>3611</v>
      </c>
      <c r="E1801" t="s">
        <v>3612</v>
      </c>
      <c r="F1801">
        <v>44755</v>
      </c>
      <c r="G1801">
        <v>44770</v>
      </c>
      <c r="H1801" t="s">
        <v>12</v>
      </c>
      <c r="I1801" t="s">
        <v>12</v>
      </c>
      <c r="J1801" t="s">
        <v>13</v>
      </c>
      <c r="K1801">
        <v>30.064</v>
      </c>
      <c r="L1801">
        <v>600</v>
      </c>
      <c r="M1801" t="s">
        <v>14</v>
      </c>
      <c r="N1801">
        <v>300</v>
      </c>
      <c r="O1801" t="s">
        <v>14</v>
      </c>
      <c r="P1801">
        <v>1</v>
      </c>
      <c r="Q1801" s="1">
        <v>2.25</v>
      </c>
      <c r="R1801" s="1">
        <v>1.5</v>
      </c>
      <c r="S1801" s="1">
        <v>1.875</v>
      </c>
      <c r="T1801" s="1">
        <v>1.5</v>
      </c>
    </row>
    <row r="1802" spans="1:20" hidden="1" x14ac:dyDescent="0.35">
      <c r="A1802" t="s">
        <v>1822</v>
      </c>
      <c r="B1802" t="s">
        <v>10</v>
      </c>
      <c r="C1802" t="s">
        <v>68</v>
      </c>
      <c r="D1802" t="s">
        <v>3615</v>
      </c>
      <c r="E1802" t="s">
        <v>3612</v>
      </c>
      <c r="F1802">
        <v>44753</v>
      </c>
      <c r="G1802">
        <v>44769</v>
      </c>
      <c r="H1802" t="s">
        <v>12</v>
      </c>
      <c r="I1802" t="s">
        <v>12</v>
      </c>
      <c r="J1802" t="s">
        <v>13</v>
      </c>
      <c r="K1802">
        <v>30.0106</v>
      </c>
      <c r="L1802">
        <v>600</v>
      </c>
      <c r="M1802" t="s">
        <v>14</v>
      </c>
      <c r="N1802">
        <v>300</v>
      </c>
      <c r="O1802" t="s">
        <v>14</v>
      </c>
      <c r="P1802">
        <v>1</v>
      </c>
      <c r="Q1802" s="1">
        <v>2.4</v>
      </c>
      <c r="R1802" s="1">
        <v>1.6</v>
      </c>
      <c r="S1802" s="1">
        <v>2</v>
      </c>
      <c r="T1802" s="1">
        <v>1.6</v>
      </c>
    </row>
    <row r="1803" spans="1:20" hidden="1" x14ac:dyDescent="0.35">
      <c r="A1803" t="s">
        <v>1823</v>
      </c>
      <c r="B1803" t="s">
        <v>10</v>
      </c>
      <c r="C1803" t="s">
        <v>68</v>
      </c>
      <c r="D1803" t="s">
        <v>3616</v>
      </c>
      <c r="E1803" t="s">
        <v>3613</v>
      </c>
      <c r="F1803">
        <v>44734</v>
      </c>
      <c r="G1803">
        <v>44759</v>
      </c>
      <c r="H1803" t="s">
        <v>12</v>
      </c>
      <c r="I1803" t="s">
        <v>12</v>
      </c>
      <c r="J1803" t="s">
        <v>13</v>
      </c>
      <c r="K1803">
        <v>33.1997</v>
      </c>
      <c r="L1803">
        <v>600</v>
      </c>
      <c r="M1803" t="s">
        <v>14</v>
      </c>
      <c r="N1803">
        <v>300</v>
      </c>
      <c r="O1803" t="s">
        <v>14</v>
      </c>
      <c r="P1803">
        <v>1</v>
      </c>
      <c r="Q1803" s="1">
        <v>3.75</v>
      </c>
      <c r="R1803" s="1">
        <v>2.5</v>
      </c>
      <c r="S1803" s="1">
        <v>3.125</v>
      </c>
      <c r="T1803" s="1">
        <v>2.5</v>
      </c>
    </row>
    <row r="1804" spans="1:20" hidden="1" x14ac:dyDescent="0.35">
      <c r="A1804" t="s">
        <v>1824</v>
      </c>
      <c r="B1804" t="s">
        <v>10</v>
      </c>
      <c r="C1804" t="s">
        <v>68</v>
      </c>
      <c r="D1804" t="s">
        <v>3615</v>
      </c>
      <c r="E1804" t="s">
        <v>3612</v>
      </c>
      <c r="F1804">
        <v>44730</v>
      </c>
      <c r="G1804">
        <v>44754</v>
      </c>
      <c r="H1804" t="s">
        <v>12</v>
      </c>
      <c r="I1804" t="s">
        <v>12</v>
      </c>
      <c r="J1804" t="s">
        <v>13</v>
      </c>
      <c r="K1804">
        <v>27.986599999999999</v>
      </c>
      <c r="L1804">
        <v>600</v>
      </c>
      <c r="M1804" t="s">
        <v>14</v>
      </c>
      <c r="N1804">
        <v>300</v>
      </c>
      <c r="O1804" t="s">
        <v>14</v>
      </c>
      <c r="P1804">
        <v>1</v>
      </c>
      <c r="Q1804" s="1">
        <v>3.5999999999999996</v>
      </c>
      <c r="R1804" s="1">
        <v>2.4000000000000004</v>
      </c>
      <c r="S1804" s="1">
        <v>3</v>
      </c>
      <c r="T1804" s="1">
        <v>2.4000000000000004</v>
      </c>
    </row>
    <row r="1805" spans="1:20" hidden="1" x14ac:dyDescent="0.35">
      <c r="A1805" t="s">
        <v>1825</v>
      </c>
      <c r="B1805" t="s">
        <v>10</v>
      </c>
      <c r="C1805" t="s">
        <v>68</v>
      </c>
      <c r="D1805" t="s">
        <v>3620</v>
      </c>
      <c r="E1805" t="s">
        <v>3613</v>
      </c>
      <c r="F1805">
        <v>44740</v>
      </c>
      <c r="G1805">
        <v>44774</v>
      </c>
      <c r="H1805" t="s">
        <v>12</v>
      </c>
      <c r="I1805" t="s">
        <v>12</v>
      </c>
      <c r="J1805" t="s">
        <v>13</v>
      </c>
      <c r="K1805">
        <v>27.968800000000002</v>
      </c>
      <c r="L1805">
        <v>600</v>
      </c>
      <c r="M1805" t="s">
        <v>14</v>
      </c>
      <c r="N1805">
        <v>300</v>
      </c>
      <c r="O1805" t="s">
        <v>14</v>
      </c>
      <c r="P1805">
        <v>1</v>
      </c>
      <c r="Q1805" s="1">
        <v>5.0999999999999996</v>
      </c>
      <c r="R1805" s="1">
        <v>3.4000000000000004</v>
      </c>
      <c r="S1805" s="1">
        <v>4.25</v>
      </c>
      <c r="T1805" s="1">
        <v>3.4000000000000004</v>
      </c>
    </row>
    <row r="1806" spans="1:20" hidden="1" x14ac:dyDescent="0.35">
      <c r="A1806" t="s">
        <v>1826</v>
      </c>
      <c r="B1806" t="s">
        <v>10</v>
      </c>
      <c r="C1806" t="s">
        <v>68</v>
      </c>
      <c r="D1806" t="s">
        <v>3619</v>
      </c>
      <c r="E1806" t="s">
        <v>3613</v>
      </c>
      <c r="F1806">
        <v>44740</v>
      </c>
      <c r="G1806">
        <v>44771</v>
      </c>
      <c r="H1806" t="s">
        <v>12</v>
      </c>
      <c r="I1806" t="s">
        <v>12</v>
      </c>
      <c r="J1806" t="s">
        <v>13</v>
      </c>
      <c r="K1806">
        <v>28</v>
      </c>
      <c r="L1806">
        <v>600</v>
      </c>
      <c r="M1806" t="s">
        <v>14</v>
      </c>
      <c r="N1806">
        <v>300</v>
      </c>
      <c r="O1806" t="s">
        <v>14</v>
      </c>
      <c r="P1806">
        <v>1</v>
      </c>
      <c r="Q1806" s="1">
        <v>4.6499999999999995</v>
      </c>
      <c r="R1806" s="1">
        <v>3.1</v>
      </c>
      <c r="S1806" s="1">
        <v>3.875</v>
      </c>
      <c r="T1806" s="1">
        <v>3.1</v>
      </c>
    </row>
    <row r="1807" spans="1:20" hidden="1" x14ac:dyDescent="0.35">
      <c r="A1807" t="s">
        <v>1827</v>
      </c>
      <c r="B1807" t="s">
        <v>10</v>
      </c>
      <c r="C1807" t="s">
        <v>68</v>
      </c>
      <c r="D1807" t="s">
        <v>3616</v>
      </c>
      <c r="E1807" t="s">
        <v>3612</v>
      </c>
      <c r="F1807">
        <v>44739</v>
      </c>
      <c r="G1807">
        <v>44765</v>
      </c>
      <c r="H1807" t="s">
        <v>12</v>
      </c>
      <c r="I1807" t="s">
        <v>12</v>
      </c>
      <c r="J1807" t="s">
        <v>13</v>
      </c>
      <c r="K1807">
        <v>27.9726</v>
      </c>
      <c r="L1807">
        <v>600</v>
      </c>
      <c r="M1807" t="s">
        <v>14</v>
      </c>
      <c r="N1807">
        <v>300</v>
      </c>
      <c r="O1807" t="s">
        <v>14</v>
      </c>
      <c r="P1807">
        <v>1</v>
      </c>
      <c r="Q1807" s="1">
        <v>3.9</v>
      </c>
      <c r="R1807" s="1">
        <v>2.6</v>
      </c>
      <c r="S1807" s="1">
        <v>3.25</v>
      </c>
      <c r="T1807" s="1">
        <v>2.6</v>
      </c>
    </row>
    <row r="1808" spans="1:20" hidden="1" x14ac:dyDescent="0.35">
      <c r="A1808" t="s">
        <v>1828</v>
      </c>
      <c r="B1808" t="s">
        <v>10</v>
      </c>
      <c r="C1808" t="s">
        <v>68</v>
      </c>
      <c r="D1808" t="s">
        <v>3615</v>
      </c>
      <c r="E1808" t="s">
        <v>3617</v>
      </c>
      <c r="F1808">
        <v>44740</v>
      </c>
      <c r="G1808">
        <v>44765</v>
      </c>
      <c r="H1808" t="s">
        <v>12</v>
      </c>
      <c r="I1808" t="s">
        <v>12</v>
      </c>
      <c r="J1808" t="s">
        <v>13</v>
      </c>
      <c r="K1808">
        <v>28.016400000000001</v>
      </c>
      <c r="L1808">
        <v>600</v>
      </c>
      <c r="M1808" t="s">
        <v>14</v>
      </c>
      <c r="N1808">
        <v>300</v>
      </c>
      <c r="O1808" t="s">
        <v>14</v>
      </c>
      <c r="P1808">
        <v>1</v>
      </c>
      <c r="Q1808" s="1">
        <v>3.75</v>
      </c>
      <c r="R1808" s="1">
        <v>2.5</v>
      </c>
      <c r="S1808" s="1">
        <v>3.125</v>
      </c>
      <c r="T1808" s="1">
        <v>2.5</v>
      </c>
    </row>
    <row r="1809" spans="1:20" hidden="1" x14ac:dyDescent="0.35">
      <c r="A1809" t="s">
        <v>1829</v>
      </c>
      <c r="B1809" t="s">
        <v>10</v>
      </c>
      <c r="C1809" t="s">
        <v>68</v>
      </c>
      <c r="D1809" t="s">
        <v>3615</v>
      </c>
      <c r="E1809" t="s">
        <v>3613</v>
      </c>
      <c r="F1809">
        <v>44739</v>
      </c>
      <c r="G1809">
        <v>44765</v>
      </c>
      <c r="H1809" t="s">
        <v>12</v>
      </c>
      <c r="I1809" t="s">
        <v>12</v>
      </c>
      <c r="J1809" t="s">
        <v>13</v>
      </c>
      <c r="K1809">
        <v>27.896000000000001</v>
      </c>
      <c r="L1809">
        <v>600</v>
      </c>
      <c r="M1809" t="s">
        <v>14</v>
      </c>
      <c r="N1809">
        <v>300</v>
      </c>
      <c r="O1809" t="s">
        <v>14</v>
      </c>
      <c r="P1809">
        <v>1</v>
      </c>
      <c r="Q1809" s="1">
        <v>3.9</v>
      </c>
      <c r="R1809" s="1">
        <v>2.6</v>
      </c>
      <c r="S1809" s="1">
        <v>3.25</v>
      </c>
      <c r="T1809" s="1">
        <v>2.6</v>
      </c>
    </row>
    <row r="1810" spans="1:20" hidden="1" x14ac:dyDescent="0.35">
      <c r="A1810" t="s">
        <v>1830</v>
      </c>
      <c r="B1810" t="s">
        <v>10</v>
      </c>
      <c r="C1810" t="s">
        <v>68</v>
      </c>
      <c r="D1810" t="s">
        <v>3611</v>
      </c>
      <c r="E1810" t="s">
        <v>3614</v>
      </c>
      <c r="F1810">
        <v>44740</v>
      </c>
      <c r="G1810">
        <v>44771</v>
      </c>
      <c r="H1810" t="s">
        <v>12</v>
      </c>
      <c r="I1810" t="s">
        <v>12</v>
      </c>
      <c r="J1810" t="s">
        <v>13</v>
      </c>
      <c r="K1810">
        <v>27.8947</v>
      </c>
      <c r="L1810">
        <v>600</v>
      </c>
      <c r="M1810" t="s">
        <v>14</v>
      </c>
      <c r="N1810">
        <v>300</v>
      </c>
      <c r="O1810" t="s">
        <v>14</v>
      </c>
      <c r="P1810">
        <v>1</v>
      </c>
      <c r="Q1810" s="1">
        <v>4.6499999999999995</v>
      </c>
      <c r="R1810" s="1">
        <v>3.1</v>
      </c>
      <c r="S1810" s="1">
        <v>3.875</v>
      </c>
      <c r="T1810" s="1">
        <v>3.1</v>
      </c>
    </row>
    <row r="1811" spans="1:20" hidden="1" x14ac:dyDescent="0.35">
      <c r="A1811" t="s">
        <v>1831</v>
      </c>
      <c r="B1811" t="s">
        <v>10</v>
      </c>
      <c r="C1811" t="s">
        <v>68</v>
      </c>
      <c r="D1811" t="s">
        <v>3620</v>
      </c>
      <c r="E1811" t="s">
        <v>3617</v>
      </c>
      <c r="F1811">
        <v>44763</v>
      </c>
      <c r="G1811">
        <v>44800</v>
      </c>
      <c r="H1811" t="s">
        <v>12</v>
      </c>
      <c r="I1811" t="s">
        <v>12</v>
      </c>
      <c r="J1811" t="s">
        <v>13</v>
      </c>
      <c r="K1811">
        <v>29.1266</v>
      </c>
      <c r="L1811">
        <v>600</v>
      </c>
      <c r="M1811" t="s">
        <v>14</v>
      </c>
      <c r="N1811">
        <v>300</v>
      </c>
      <c r="O1811" t="s">
        <v>14</v>
      </c>
      <c r="P1811">
        <v>1</v>
      </c>
      <c r="Q1811" s="1">
        <v>5.55</v>
      </c>
      <c r="R1811" s="1">
        <v>3.7</v>
      </c>
      <c r="S1811" s="1">
        <v>4.625</v>
      </c>
      <c r="T1811" s="1">
        <v>3.7</v>
      </c>
    </row>
    <row r="1812" spans="1:20" hidden="1" x14ac:dyDescent="0.35">
      <c r="A1812" t="s">
        <v>1832</v>
      </c>
      <c r="B1812" t="s">
        <v>10</v>
      </c>
      <c r="C1812" t="s">
        <v>68</v>
      </c>
      <c r="D1812" t="s">
        <v>3619</v>
      </c>
      <c r="E1812" t="s">
        <v>3617</v>
      </c>
      <c r="F1812">
        <v>44744</v>
      </c>
      <c r="G1812">
        <v>44778</v>
      </c>
      <c r="H1812" t="s">
        <v>12</v>
      </c>
      <c r="I1812" t="s">
        <v>12</v>
      </c>
      <c r="J1812" t="s">
        <v>13</v>
      </c>
      <c r="K1812">
        <v>27.919699999999999</v>
      </c>
      <c r="L1812">
        <v>600</v>
      </c>
      <c r="M1812" t="s">
        <v>14</v>
      </c>
      <c r="N1812">
        <v>300</v>
      </c>
      <c r="O1812" t="s">
        <v>14</v>
      </c>
      <c r="P1812">
        <v>1</v>
      </c>
      <c r="Q1812" s="1">
        <v>5.0999999999999996</v>
      </c>
      <c r="R1812" s="1">
        <v>3.4000000000000004</v>
      </c>
      <c r="S1812" s="1">
        <v>4.25</v>
      </c>
      <c r="T1812" s="1">
        <v>3.4000000000000004</v>
      </c>
    </row>
    <row r="1813" spans="1:20" hidden="1" x14ac:dyDescent="0.35">
      <c r="A1813" t="s">
        <v>1833</v>
      </c>
      <c r="B1813" t="s">
        <v>10</v>
      </c>
      <c r="C1813" t="s">
        <v>68</v>
      </c>
      <c r="D1813" t="s">
        <v>3619</v>
      </c>
      <c r="E1813" t="s">
        <v>3614</v>
      </c>
      <c r="F1813">
        <v>44753</v>
      </c>
      <c r="G1813">
        <v>44783</v>
      </c>
      <c r="H1813" t="s">
        <v>12</v>
      </c>
      <c r="I1813" t="s">
        <v>12</v>
      </c>
      <c r="J1813" t="s">
        <v>13</v>
      </c>
      <c r="K1813">
        <v>33.882300000000001</v>
      </c>
      <c r="L1813">
        <v>600</v>
      </c>
      <c r="M1813" t="s">
        <v>14</v>
      </c>
      <c r="N1813">
        <v>300</v>
      </c>
      <c r="O1813" t="s">
        <v>14</v>
      </c>
      <c r="P1813">
        <v>1</v>
      </c>
      <c r="Q1813" s="1">
        <v>4.5</v>
      </c>
      <c r="R1813" s="1">
        <v>3</v>
      </c>
      <c r="S1813" s="1">
        <v>3.75</v>
      </c>
      <c r="T1813" s="1">
        <v>3</v>
      </c>
    </row>
    <row r="1814" spans="1:20" hidden="1" x14ac:dyDescent="0.35">
      <c r="A1814" t="s">
        <v>1834</v>
      </c>
      <c r="B1814" t="s">
        <v>10</v>
      </c>
      <c r="C1814" t="s">
        <v>68</v>
      </c>
      <c r="D1814" t="s">
        <v>3620</v>
      </c>
      <c r="E1814" t="s">
        <v>3618</v>
      </c>
      <c r="F1814">
        <v>44746</v>
      </c>
      <c r="G1814">
        <v>44776</v>
      </c>
      <c r="H1814" t="s">
        <v>12</v>
      </c>
      <c r="I1814" t="s">
        <v>12</v>
      </c>
      <c r="J1814" t="s">
        <v>13</v>
      </c>
      <c r="K1814">
        <v>29.367699999999999</v>
      </c>
      <c r="L1814">
        <v>600</v>
      </c>
      <c r="M1814" t="s">
        <v>14</v>
      </c>
      <c r="N1814">
        <v>300</v>
      </c>
      <c r="O1814" t="s">
        <v>14</v>
      </c>
      <c r="P1814">
        <v>1</v>
      </c>
      <c r="Q1814" s="1">
        <v>4.5</v>
      </c>
      <c r="R1814" s="1">
        <v>3</v>
      </c>
      <c r="S1814" s="1">
        <v>3.75</v>
      </c>
      <c r="T1814" s="1">
        <v>3</v>
      </c>
    </row>
    <row r="1815" spans="1:20" hidden="1" x14ac:dyDescent="0.35">
      <c r="A1815" t="s">
        <v>1835</v>
      </c>
      <c r="B1815" t="s">
        <v>10</v>
      </c>
      <c r="C1815" t="s">
        <v>68</v>
      </c>
      <c r="D1815" t="s">
        <v>3619</v>
      </c>
      <c r="E1815" t="s">
        <v>3613</v>
      </c>
      <c r="F1815">
        <v>44751</v>
      </c>
      <c r="G1815">
        <v>44783</v>
      </c>
      <c r="H1815" t="s">
        <v>12</v>
      </c>
      <c r="I1815" t="s">
        <v>12</v>
      </c>
      <c r="J1815" t="s">
        <v>13</v>
      </c>
      <c r="K1815">
        <v>33.885199999999998</v>
      </c>
      <c r="L1815">
        <v>600</v>
      </c>
      <c r="M1815" t="s">
        <v>14</v>
      </c>
      <c r="N1815">
        <v>300</v>
      </c>
      <c r="O1815" t="s">
        <v>14</v>
      </c>
      <c r="P1815">
        <v>1</v>
      </c>
      <c r="Q1815" s="1">
        <v>4.8</v>
      </c>
      <c r="R1815" s="1">
        <v>3.2</v>
      </c>
      <c r="S1815" s="1">
        <v>4</v>
      </c>
      <c r="T1815" s="1">
        <v>3.2</v>
      </c>
    </row>
    <row r="1816" spans="1:20" hidden="1" x14ac:dyDescent="0.35">
      <c r="A1816" t="s">
        <v>1836</v>
      </c>
      <c r="B1816" t="s">
        <v>10</v>
      </c>
      <c r="C1816" t="s">
        <v>68</v>
      </c>
      <c r="D1816" t="s">
        <v>3620</v>
      </c>
      <c r="E1816" t="s">
        <v>3617</v>
      </c>
      <c r="F1816">
        <v>44743</v>
      </c>
      <c r="G1816">
        <v>44774</v>
      </c>
      <c r="H1816" t="s">
        <v>12</v>
      </c>
      <c r="I1816" t="s">
        <v>12</v>
      </c>
      <c r="J1816" t="s">
        <v>13</v>
      </c>
      <c r="K1816">
        <v>27.848400000000002</v>
      </c>
      <c r="L1816">
        <v>600</v>
      </c>
      <c r="M1816" t="s">
        <v>14</v>
      </c>
      <c r="N1816">
        <v>300</v>
      </c>
      <c r="O1816" t="s">
        <v>14</v>
      </c>
      <c r="P1816">
        <v>1</v>
      </c>
      <c r="Q1816" s="1">
        <v>4.6499999999999995</v>
      </c>
      <c r="R1816" s="1">
        <v>3.1</v>
      </c>
      <c r="S1816" s="1">
        <v>3.875</v>
      </c>
      <c r="T1816" s="1">
        <v>3.1</v>
      </c>
    </row>
    <row r="1817" spans="1:20" hidden="1" x14ac:dyDescent="0.35">
      <c r="A1817" t="s">
        <v>1837</v>
      </c>
      <c r="B1817" t="s">
        <v>10</v>
      </c>
      <c r="C1817" t="s">
        <v>68</v>
      </c>
      <c r="D1817" t="s">
        <v>3616</v>
      </c>
      <c r="E1817" t="s">
        <v>3614</v>
      </c>
      <c r="F1817">
        <v>44744</v>
      </c>
      <c r="G1817">
        <v>44774</v>
      </c>
      <c r="H1817" t="s">
        <v>12</v>
      </c>
      <c r="I1817" t="s">
        <v>12</v>
      </c>
      <c r="J1817" t="s">
        <v>13</v>
      </c>
      <c r="K1817">
        <v>31.756399999999999</v>
      </c>
      <c r="L1817">
        <v>600</v>
      </c>
      <c r="M1817" t="s">
        <v>14</v>
      </c>
      <c r="N1817">
        <v>300</v>
      </c>
      <c r="O1817" t="s">
        <v>14</v>
      </c>
      <c r="P1817">
        <v>1</v>
      </c>
      <c r="Q1817" s="1">
        <v>4.5</v>
      </c>
      <c r="R1817" s="1">
        <v>3</v>
      </c>
      <c r="S1817" s="1">
        <v>3.75</v>
      </c>
      <c r="T1817" s="1">
        <v>3</v>
      </c>
    </row>
    <row r="1818" spans="1:20" hidden="1" x14ac:dyDescent="0.35">
      <c r="A1818" t="s">
        <v>1838</v>
      </c>
      <c r="B1818" t="s">
        <v>10</v>
      </c>
      <c r="C1818" t="s">
        <v>68</v>
      </c>
      <c r="D1818" t="s">
        <v>3615</v>
      </c>
      <c r="E1818" t="s">
        <v>3618</v>
      </c>
      <c r="F1818">
        <v>44744</v>
      </c>
      <c r="G1818">
        <v>44774</v>
      </c>
      <c r="H1818" t="s">
        <v>12</v>
      </c>
      <c r="I1818" t="s">
        <v>12</v>
      </c>
      <c r="J1818" t="s">
        <v>13</v>
      </c>
      <c r="K1818">
        <v>29.331199999999999</v>
      </c>
      <c r="L1818">
        <v>600</v>
      </c>
      <c r="M1818" t="s">
        <v>14</v>
      </c>
      <c r="N1818">
        <v>300</v>
      </c>
      <c r="O1818" t="s">
        <v>14</v>
      </c>
      <c r="P1818">
        <v>1</v>
      </c>
      <c r="Q1818" s="1">
        <v>4.5</v>
      </c>
      <c r="R1818" s="1">
        <v>3</v>
      </c>
      <c r="S1818" s="1">
        <v>3.75</v>
      </c>
      <c r="T1818" s="1">
        <v>3</v>
      </c>
    </row>
    <row r="1819" spans="1:20" x14ac:dyDescent="0.35">
      <c r="A1819" t="s">
        <v>1839</v>
      </c>
      <c r="B1819" t="s">
        <v>10</v>
      </c>
      <c r="C1819" t="s">
        <v>56</v>
      </c>
      <c r="D1819" t="s">
        <v>3620</v>
      </c>
      <c r="E1819" t="s">
        <v>3612</v>
      </c>
      <c r="F1819">
        <v>44740</v>
      </c>
      <c r="G1819">
        <v>44764</v>
      </c>
      <c r="H1819" t="s">
        <v>16</v>
      </c>
      <c r="I1819" t="s">
        <v>12</v>
      </c>
      <c r="J1819" t="s">
        <v>13</v>
      </c>
      <c r="K1819">
        <v>35.454999999999998</v>
      </c>
      <c r="L1819">
        <v>600</v>
      </c>
      <c r="M1819" t="s">
        <v>14</v>
      </c>
      <c r="N1819">
        <v>300</v>
      </c>
      <c r="O1819" t="s">
        <v>14</v>
      </c>
      <c r="P1819">
        <v>1</v>
      </c>
      <c r="Q1819" s="1">
        <v>3.5999999999999996</v>
      </c>
      <c r="R1819" s="1">
        <v>2.4000000000000004</v>
      </c>
      <c r="S1819" s="1">
        <v>3</v>
      </c>
      <c r="T1819" s="1">
        <v>2.4000000000000004</v>
      </c>
    </row>
    <row r="1820" spans="1:20" x14ac:dyDescent="0.35">
      <c r="A1820" t="s">
        <v>1840</v>
      </c>
      <c r="B1820" t="s">
        <v>10</v>
      </c>
      <c r="C1820" t="s">
        <v>56</v>
      </c>
      <c r="D1820" t="s">
        <v>3611</v>
      </c>
      <c r="E1820" t="s">
        <v>3617</v>
      </c>
      <c r="F1820">
        <v>44739</v>
      </c>
      <c r="G1820">
        <v>44763</v>
      </c>
      <c r="H1820" t="s">
        <v>16</v>
      </c>
      <c r="I1820" t="s">
        <v>12</v>
      </c>
      <c r="J1820" t="s">
        <v>13</v>
      </c>
      <c r="K1820">
        <v>27.768999999999998</v>
      </c>
      <c r="L1820">
        <v>600</v>
      </c>
      <c r="M1820" t="s">
        <v>14</v>
      </c>
      <c r="N1820">
        <v>300</v>
      </c>
      <c r="O1820" t="s">
        <v>14</v>
      </c>
      <c r="P1820">
        <v>1</v>
      </c>
      <c r="Q1820" s="1">
        <v>3.5999999999999996</v>
      </c>
      <c r="R1820" s="1">
        <v>2.4000000000000004</v>
      </c>
      <c r="S1820" s="1">
        <v>3</v>
      </c>
      <c r="T1820" s="1">
        <v>2.4000000000000004</v>
      </c>
    </row>
    <row r="1821" spans="1:20" x14ac:dyDescent="0.35">
      <c r="A1821" t="s">
        <v>1841</v>
      </c>
      <c r="B1821" t="s">
        <v>10</v>
      </c>
      <c r="C1821" t="s">
        <v>56</v>
      </c>
      <c r="D1821" t="s">
        <v>3619</v>
      </c>
      <c r="E1821" t="s">
        <v>3614</v>
      </c>
      <c r="F1821">
        <v>44740</v>
      </c>
      <c r="G1821">
        <v>44764</v>
      </c>
      <c r="H1821" t="s">
        <v>16</v>
      </c>
      <c r="I1821" t="s">
        <v>12</v>
      </c>
      <c r="J1821" t="s">
        <v>13</v>
      </c>
      <c r="K1821">
        <v>36.302</v>
      </c>
      <c r="L1821">
        <v>600</v>
      </c>
      <c r="M1821" t="s">
        <v>14</v>
      </c>
      <c r="N1821">
        <v>300</v>
      </c>
      <c r="O1821" t="s">
        <v>14</v>
      </c>
      <c r="P1821">
        <v>1</v>
      </c>
      <c r="Q1821" s="1">
        <v>3.5999999999999996</v>
      </c>
      <c r="R1821" s="1">
        <v>2.4000000000000004</v>
      </c>
      <c r="S1821" s="1">
        <v>3</v>
      </c>
      <c r="T1821" s="1">
        <v>2.4000000000000004</v>
      </c>
    </row>
    <row r="1822" spans="1:20" x14ac:dyDescent="0.35">
      <c r="A1822" t="s">
        <v>1842</v>
      </c>
      <c r="B1822" t="s">
        <v>10</v>
      </c>
      <c r="C1822" t="s">
        <v>56</v>
      </c>
      <c r="D1822" t="s">
        <v>3611</v>
      </c>
      <c r="E1822" t="s">
        <v>3614</v>
      </c>
      <c r="F1822">
        <v>44744</v>
      </c>
      <c r="G1822">
        <v>44769</v>
      </c>
      <c r="H1822" t="s">
        <v>16</v>
      </c>
      <c r="I1822" t="s">
        <v>12</v>
      </c>
      <c r="J1822" t="s">
        <v>13</v>
      </c>
      <c r="K1822">
        <v>29.831</v>
      </c>
      <c r="L1822">
        <v>600</v>
      </c>
      <c r="M1822" t="s">
        <v>14</v>
      </c>
      <c r="N1822">
        <v>300</v>
      </c>
      <c r="O1822" t="s">
        <v>14</v>
      </c>
      <c r="P1822">
        <v>1</v>
      </c>
      <c r="Q1822" s="1">
        <v>3.75</v>
      </c>
      <c r="R1822" s="1">
        <v>2.5</v>
      </c>
      <c r="S1822" s="1">
        <v>3.125</v>
      </c>
      <c r="T1822" s="1">
        <v>2.5</v>
      </c>
    </row>
    <row r="1823" spans="1:20" x14ac:dyDescent="0.35">
      <c r="A1823" t="s">
        <v>1843</v>
      </c>
      <c r="B1823" t="s">
        <v>10</v>
      </c>
      <c r="C1823" t="s">
        <v>56</v>
      </c>
      <c r="D1823" t="s">
        <v>3620</v>
      </c>
      <c r="E1823" t="s">
        <v>3617</v>
      </c>
      <c r="F1823">
        <v>44740</v>
      </c>
      <c r="G1823">
        <v>44767</v>
      </c>
      <c r="H1823" t="s">
        <v>16</v>
      </c>
      <c r="I1823" t="s">
        <v>12</v>
      </c>
      <c r="J1823" t="s">
        <v>13</v>
      </c>
      <c r="K1823">
        <v>35.625999999999998</v>
      </c>
      <c r="L1823">
        <v>600</v>
      </c>
      <c r="M1823" t="s">
        <v>14</v>
      </c>
      <c r="N1823">
        <v>300</v>
      </c>
      <c r="O1823" t="s">
        <v>14</v>
      </c>
      <c r="P1823">
        <v>1</v>
      </c>
      <c r="Q1823" s="1">
        <v>4.05</v>
      </c>
      <c r="R1823" s="1">
        <v>2.7</v>
      </c>
      <c r="S1823" s="1">
        <v>3.375</v>
      </c>
      <c r="T1823" s="1">
        <v>2.7</v>
      </c>
    </row>
    <row r="1824" spans="1:20" x14ac:dyDescent="0.35">
      <c r="A1824" t="s">
        <v>1844</v>
      </c>
      <c r="B1824" t="s">
        <v>10</v>
      </c>
      <c r="C1824" t="s">
        <v>56</v>
      </c>
      <c r="D1824" t="s">
        <v>3616</v>
      </c>
      <c r="E1824" t="s">
        <v>3617</v>
      </c>
      <c r="F1824">
        <v>44740</v>
      </c>
      <c r="G1824">
        <v>44767</v>
      </c>
      <c r="H1824" t="s">
        <v>16</v>
      </c>
      <c r="I1824" t="s">
        <v>12</v>
      </c>
      <c r="J1824" t="s">
        <v>13</v>
      </c>
      <c r="K1824">
        <v>36.116</v>
      </c>
      <c r="L1824">
        <v>600</v>
      </c>
      <c r="M1824" t="s">
        <v>14</v>
      </c>
      <c r="N1824">
        <v>300</v>
      </c>
      <c r="O1824" t="s">
        <v>14</v>
      </c>
      <c r="P1824">
        <v>1</v>
      </c>
      <c r="Q1824" s="1">
        <v>4.05</v>
      </c>
      <c r="R1824" s="1">
        <v>2.7</v>
      </c>
      <c r="S1824" s="1">
        <v>3.375</v>
      </c>
      <c r="T1824" s="1">
        <v>2.7</v>
      </c>
    </row>
    <row r="1825" spans="1:20" x14ac:dyDescent="0.35">
      <c r="A1825" t="s">
        <v>1845</v>
      </c>
      <c r="B1825" t="s">
        <v>10</v>
      </c>
      <c r="C1825" t="s">
        <v>56</v>
      </c>
      <c r="D1825" t="s">
        <v>3615</v>
      </c>
      <c r="E1825" t="s">
        <v>3614</v>
      </c>
      <c r="F1825">
        <v>44757</v>
      </c>
      <c r="G1825">
        <v>44788</v>
      </c>
      <c r="H1825" t="s">
        <v>16</v>
      </c>
      <c r="I1825" t="s">
        <v>12</v>
      </c>
      <c r="J1825" t="s">
        <v>13</v>
      </c>
      <c r="K1825">
        <v>35.703000000000003</v>
      </c>
      <c r="L1825">
        <v>600</v>
      </c>
      <c r="M1825" t="s">
        <v>14</v>
      </c>
      <c r="N1825">
        <v>300</v>
      </c>
      <c r="O1825" t="s">
        <v>14</v>
      </c>
      <c r="P1825">
        <v>1</v>
      </c>
      <c r="Q1825" s="1">
        <v>4.6499999999999995</v>
      </c>
      <c r="R1825" s="1">
        <v>3.1</v>
      </c>
      <c r="S1825" s="1">
        <v>3.875</v>
      </c>
      <c r="T1825" s="1">
        <v>3.1</v>
      </c>
    </row>
    <row r="1826" spans="1:20" x14ac:dyDescent="0.35">
      <c r="A1826" t="s">
        <v>1846</v>
      </c>
      <c r="B1826" t="s">
        <v>10</v>
      </c>
      <c r="C1826" t="s">
        <v>56</v>
      </c>
      <c r="D1826" t="s">
        <v>3619</v>
      </c>
      <c r="E1826" t="s">
        <v>3617</v>
      </c>
      <c r="F1826">
        <v>44757</v>
      </c>
      <c r="G1826">
        <v>44788</v>
      </c>
      <c r="H1826" t="s">
        <v>16</v>
      </c>
      <c r="I1826" t="s">
        <v>12</v>
      </c>
      <c r="J1826" t="s">
        <v>13</v>
      </c>
      <c r="K1826">
        <v>35.814</v>
      </c>
      <c r="L1826">
        <v>600</v>
      </c>
      <c r="M1826" t="s">
        <v>14</v>
      </c>
      <c r="N1826">
        <v>300</v>
      </c>
      <c r="O1826" t="s">
        <v>14</v>
      </c>
      <c r="P1826">
        <v>1</v>
      </c>
      <c r="Q1826" s="1">
        <v>4.6499999999999995</v>
      </c>
      <c r="R1826" s="1">
        <v>3.1</v>
      </c>
      <c r="S1826" s="1">
        <v>3.875</v>
      </c>
      <c r="T1826" s="1">
        <v>3.1</v>
      </c>
    </row>
    <row r="1827" spans="1:20" x14ac:dyDescent="0.35">
      <c r="A1827" t="s">
        <v>1847</v>
      </c>
      <c r="B1827" t="s">
        <v>10</v>
      </c>
      <c r="C1827" t="s">
        <v>56</v>
      </c>
      <c r="D1827" t="s">
        <v>3619</v>
      </c>
      <c r="E1827" t="s">
        <v>3617</v>
      </c>
      <c r="F1827">
        <v>44756</v>
      </c>
      <c r="G1827">
        <v>44784</v>
      </c>
      <c r="H1827" t="s">
        <v>16</v>
      </c>
      <c r="I1827" t="s">
        <v>12</v>
      </c>
      <c r="J1827" t="s">
        <v>13</v>
      </c>
      <c r="K1827">
        <v>35.941000000000003</v>
      </c>
      <c r="L1827">
        <v>600</v>
      </c>
      <c r="M1827" t="s">
        <v>14</v>
      </c>
      <c r="N1827">
        <v>300</v>
      </c>
      <c r="O1827" t="s">
        <v>14</v>
      </c>
      <c r="P1827">
        <v>1</v>
      </c>
      <c r="Q1827" s="1">
        <v>4.2</v>
      </c>
      <c r="R1827" s="1">
        <v>2.8000000000000003</v>
      </c>
      <c r="S1827" s="1">
        <v>3.5</v>
      </c>
      <c r="T1827" s="1">
        <v>2.8000000000000003</v>
      </c>
    </row>
    <row r="1828" spans="1:20" x14ac:dyDescent="0.35">
      <c r="A1828" t="s">
        <v>1848</v>
      </c>
      <c r="B1828" t="s">
        <v>10</v>
      </c>
      <c r="C1828" t="s">
        <v>56</v>
      </c>
      <c r="D1828" t="s">
        <v>3619</v>
      </c>
      <c r="E1828" t="s">
        <v>3612</v>
      </c>
      <c r="F1828">
        <v>44756</v>
      </c>
      <c r="G1828">
        <v>44788</v>
      </c>
      <c r="H1828" t="s">
        <v>16</v>
      </c>
      <c r="I1828" t="s">
        <v>12</v>
      </c>
      <c r="J1828" t="s">
        <v>13</v>
      </c>
      <c r="K1828">
        <v>35.887</v>
      </c>
      <c r="L1828">
        <v>600</v>
      </c>
      <c r="M1828" t="s">
        <v>14</v>
      </c>
      <c r="N1828">
        <v>300</v>
      </c>
      <c r="O1828" t="s">
        <v>14</v>
      </c>
      <c r="P1828">
        <v>1</v>
      </c>
      <c r="Q1828" s="1">
        <v>4.8</v>
      </c>
      <c r="R1828" s="1">
        <v>3.2</v>
      </c>
      <c r="S1828" s="1">
        <v>4</v>
      </c>
      <c r="T1828" s="1">
        <v>3.2</v>
      </c>
    </row>
    <row r="1829" spans="1:20" x14ac:dyDescent="0.35">
      <c r="A1829" t="s">
        <v>1849</v>
      </c>
      <c r="B1829" t="s">
        <v>10</v>
      </c>
      <c r="C1829" t="s">
        <v>56</v>
      </c>
      <c r="D1829" t="s">
        <v>3611</v>
      </c>
      <c r="E1829" t="s">
        <v>3618</v>
      </c>
      <c r="F1829">
        <v>44757</v>
      </c>
      <c r="G1829">
        <v>44788</v>
      </c>
      <c r="H1829" t="s">
        <v>16</v>
      </c>
      <c r="I1829" t="s">
        <v>12</v>
      </c>
      <c r="J1829" t="s">
        <v>13</v>
      </c>
      <c r="K1829">
        <v>35.402999999999999</v>
      </c>
      <c r="L1829">
        <v>600</v>
      </c>
      <c r="M1829" t="s">
        <v>14</v>
      </c>
      <c r="N1829">
        <v>300</v>
      </c>
      <c r="O1829" t="s">
        <v>14</v>
      </c>
      <c r="P1829">
        <v>1</v>
      </c>
      <c r="Q1829" s="1">
        <v>4.6499999999999995</v>
      </c>
      <c r="R1829" s="1">
        <v>3.1</v>
      </c>
      <c r="S1829" s="1">
        <v>3.875</v>
      </c>
      <c r="T1829" s="1">
        <v>3.1</v>
      </c>
    </row>
    <row r="1830" spans="1:20" x14ac:dyDescent="0.35">
      <c r="A1830" t="s">
        <v>1850</v>
      </c>
      <c r="B1830" t="s">
        <v>10</v>
      </c>
      <c r="C1830" t="s">
        <v>56</v>
      </c>
      <c r="D1830" t="s">
        <v>3616</v>
      </c>
      <c r="E1830" t="s">
        <v>3618</v>
      </c>
      <c r="F1830">
        <v>44757</v>
      </c>
      <c r="G1830">
        <v>44788</v>
      </c>
      <c r="H1830" t="s">
        <v>16</v>
      </c>
      <c r="I1830" t="s">
        <v>12</v>
      </c>
      <c r="J1830" t="s">
        <v>13</v>
      </c>
      <c r="K1830">
        <v>36.204999999999998</v>
      </c>
      <c r="L1830">
        <v>600</v>
      </c>
      <c r="M1830" t="s">
        <v>14</v>
      </c>
      <c r="N1830">
        <v>300</v>
      </c>
      <c r="O1830" t="s">
        <v>14</v>
      </c>
      <c r="P1830">
        <v>1</v>
      </c>
      <c r="Q1830" s="1">
        <v>4.6499999999999995</v>
      </c>
      <c r="R1830" s="1">
        <v>3.1</v>
      </c>
      <c r="S1830" s="1">
        <v>3.875</v>
      </c>
      <c r="T1830" s="1">
        <v>3.1</v>
      </c>
    </row>
    <row r="1831" spans="1:20" x14ac:dyDescent="0.35">
      <c r="A1831" t="s">
        <v>1851</v>
      </c>
      <c r="B1831" t="s">
        <v>10</v>
      </c>
      <c r="C1831" t="s">
        <v>56</v>
      </c>
      <c r="D1831" t="s">
        <v>3616</v>
      </c>
      <c r="E1831" t="s">
        <v>3617</v>
      </c>
      <c r="F1831">
        <v>44757</v>
      </c>
      <c r="G1831">
        <v>44788</v>
      </c>
      <c r="H1831" t="s">
        <v>16</v>
      </c>
      <c r="I1831" t="s">
        <v>12</v>
      </c>
      <c r="J1831" t="s">
        <v>13</v>
      </c>
      <c r="K1831">
        <v>35.621000000000002</v>
      </c>
      <c r="L1831">
        <v>600</v>
      </c>
      <c r="M1831" t="s">
        <v>14</v>
      </c>
      <c r="N1831">
        <v>300</v>
      </c>
      <c r="O1831" t="s">
        <v>14</v>
      </c>
      <c r="P1831">
        <v>1</v>
      </c>
      <c r="Q1831" s="1">
        <v>4.6499999999999995</v>
      </c>
      <c r="R1831" s="1">
        <v>3.1</v>
      </c>
      <c r="S1831" s="1">
        <v>3.875</v>
      </c>
      <c r="T1831" s="1">
        <v>3.1</v>
      </c>
    </row>
    <row r="1832" spans="1:20" hidden="1" x14ac:dyDescent="0.35">
      <c r="A1832" t="s">
        <v>1852</v>
      </c>
      <c r="B1832" t="s">
        <v>10</v>
      </c>
      <c r="C1832" t="s">
        <v>68</v>
      </c>
      <c r="D1832" t="s">
        <v>3611</v>
      </c>
      <c r="E1832" t="s">
        <v>3612</v>
      </c>
      <c r="F1832">
        <v>44739</v>
      </c>
      <c r="G1832">
        <v>44760</v>
      </c>
      <c r="H1832" t="s">
        <v>12</v>
      </c>
      <c r="I1832" t="s">
        <v>12</v>
      </c>
      <c r="J1832" t="s">
        <v>13</v>
      </c>
      <c r="K1832">
        <v>30.334</v>
      </c>
      <c r="L1832">
        <v>600</v>
      </c>
      <c r="M1832" t="s">
        <v>14</v>
      </c>
      <c r="N1832">
        <v>300</v>
      </c>
      <c r="O1832" t="s">
        <v>14</v>
      </c>
      <c r="P1832">
        <v>1</v>
      </c>
      <c r="Q1832" s="1">
        <v>3.15</v>
      </c>
      <c r="R1832" s="1">
        <v>2.1</v>
      </c>
      <c r="S1832" s="1">
        <v>2.625</v>
      </c>
      <c r="T1832" s="1">
        <v>2.1</v>
      </c>
    </row>
    <row r="1833" spans="1:20" hidden="1" x14ac:dyDescent="0.35">
      <c r="A1833" t="s">
        <v>1853</v>
      </c>
      <c r="B1833" t="s">
        <v>10</v>
      </c>
      <c r="C1833" t="s">
        <v>68</v>
      </c>
      <c r="D1833" t="s">
        <v>3620</v>
      </c>
      <c r="E1833" t="s">
        <v>3614</v>
      </c>
      <c r="F1833">
        <v>44736</v>
      </c>
      <c r="G1833">
        <v>44754</v>
      </c>
      <c r="H1833" t="s">
        <v>12</v>
      </c>
      <c r="I1833" t="s">
        <v>12</v>
      </c>
      <c r="J1833" t="s">
        <v>13</v>
      </c>
      <c r="K1833">
        <v>30.498000000000001</v>
      </c>
      <c r="L1833">
        <v>600</v>
      </c>
      <c r="M1833" t="s">
        <v>14</v>
      </c>
      <c r="N1833">
        <v>300</v>
      </c>
      <c r="O1833" t="s">
        <v>14</v>
      </c>
      <c r="P1833">
        <v>1</v>
      </c>
      <c r="Q1833" s="1">
        <v>2.6999999999999997</v>
      </c>
      <c r="R1833" s="1">
        <v>1.8</v>
      </c>
      <c r="S1833" s="1">
        <v>2.25</v>
      </c>
      <c r="T1833" s="1">
        <v>1.8</v>
      </c>
    </row>
    <row r="1834" spans="1:20" hidden="1" x14ac:dyDescent="0.35">
      <c r="A1834" t="s">
        <v>1854</v>
      </c>
      <c r="B1834" t="s">
        <v>10</v>
      </c>
      <c r="C1834" t="s">
        <v>68</v>
      </c>
      <c r="D1834" t="s">
        <v>3611</v>
      </c>
      <c r="E1834" t="s">
        <v>3614</v>
      </c>
      <c r="F1834">
        <v>44737</v>
      </c>
      <c r="G1834">
        <v>44755</v>
      </c>
      <c r="H1834" t="s">
        <v>12</v>
      </c>
      <c r="I1834" t="s">
        <v>12</v>
      </c>
      <c r="J1834" t="s">
        <v>13</v>
      </c>
      <c r="K1834">
        <v>30.498000000000001</v>
      </c>
      <c r="L1834">
        <v>600</v>
      </c>
      <c r="M1834" t="s">
        <v>14</v>
      </c>
      <c r="N1834">
        <v>300</v>
      </c>
      <c r="O1834" t="s">
        <v>14</v>
      </c>
      <c r="P1834">
        <v>1</v>
      </c>
      <c r="Q1834" s="1">
        <v>2.6999999999999997</v>
      </c>
      <c r="R1834" s="1">
        <v>1.8</v>
      </c>
      <c r="S1834" s="1">
        <v>2.25</v>
      </c>
      <c r="T1834" s="1">
        <v>1.8</v>
      </c>
    </row>
    <row r="1835" spans="1:20" hidden="1" x14ac:dyDescent="0.35">
      <c r="A1835" t="s">
        <v>1855</v>
      </c>
      <c r="B1835" t="s">
        <v>10</v>
      </c>
      <c r="C1835" t="s">
        <v>68</v>
      </c>
      <c r="D1835" t="s">
        <v>3616</v>
      </c>
      <c r="E1835" t="s">
        <v>3612</v>
      </c>
      <c r="F1835">
        <v>44739</v>
      </c>
      <c r="G1835">
        <v>44762</v>
      </c>
      <c r="H1835" t="s">
        <v>12</v>
      </c>
      <c r="I1835" t="s">
        <v>12</v>
      </c>
      <c r="J1835" t="s">
        <v>13</v>
      </c>
      <c r="K1835">
        <v>30.498000000000001</v>
      </c>
      <c r="L1835">
        <v>600</v>
      </c>
      <c r="M1835" t="s">
        <v>14</v>
      </c>
      <c r="N1835">
        <v>300</v>
      </c>
      <c r="O1835" t="s">
        <v>14</v>
      </c>
      <c r="P1835">
        <v>1</v>
      </c>
      <c r="Q1835" s="1">
        <v>3.4499999999999997</v>
      </c>
      <c r="R1835" s="1">
        <v>2.3000000000000003</v>
      </c>
      <c r="S1835" s="1">
        <v>2.875</v>
      </c>
      <c r="T1835" s="1">
        <v>2.3000000000000003</v>
      </c>
    </row>
    <row r="1836" spans="1:20" hidden="1" x14ac:dyDescent="0.35">
      <c r="A1836" t="s">
        <v>1856</v>
      </c>
      <c r="B1836" t="s">
        <v>10</v>
      </c>
      <c r="C1836" t="s">
        <v>68</v>
      </c>
      <c r="D1836" t="s">
        <v>3619</v>
      </c>
      <c r="E1836" t="s">
        <v>3614</v>
      </c>
      <c r="F1836">
        <v>44741</v>
      </c>
      <c r="G1836">
        <v>44757</v>
      </c>
      <c r="H1836" t="s">
        <v>12</v>
      </c>
      <c r="I1836" t="s">
        <v>12</v>
      </c>
      <c r="J1836" t="s">
        <v>13</v>
      </c>
      <c r="K1836">
        <v>30.408000000000001</v>
      </c>
      <c r="L1836">
        <v>600</v>
      </c>
      <c r="M1836" t="s">
        <v>14</v>
      </c>
      <c r="N1836">
        <v>300</v>
      </c>
      <c r="O1836" t="s">
        <v>14</v>
      </c>
      <c r="P1836">
        <v>1</v>
      </c>
      <c r="Q1836" s="1">
        <v>2.4</v>
      </c>
      <c r="R1836" s="1">
        <v>1.6</v>
      </c>
      <c r="S1836" s="1">
        <v>2</v>
      </c>
      <c r="T1836" s="1">
        <v>1.6</v>
      </c>
    </row>
    <row r="1837" spans="1:20" hidden="1" x14ac:dyDescent="0.35">
      <c r="A1837" t="s">
        <v>1857</v>
      </c>
      <c r="B1837" t="s">
        <v>10</v>
      </c>
      <c r="C1837" t="s">
        <v>68</v>
      </c>
      <c r="D1837" t="s">
        <v>3615</v>
      </c>
      <c r="E1837" t="s">
        <v>3614</v>
      </c>
      <c r="F1837">
        <v>44744</v>
      </c>
      <c r="G1837">
        <v>44762</v>
      </c>
      <c r="H1837" t="s">
        <v>12</v>
      </c>
      <c r="I1837" t="s">
        <v>12</v>
      </c>
      <c r="J1837" t="s">
        <v>13</v>
      </c>
      <c r="K1837">
        <v>29.321999999999999</v>
      </c>
      <c r="L1837">
        <v>600</v>
      </c>
      <c r="M1837" t="s">
        <v>14</v>
      </c>
      <c r="N1837">
        <v>300</v>
      </c>
      <c r="O1837" t="s">
        <v>14</v>
      </c>
      <c r="P1837">
        <v>1</v>
      </c>
      <c r="Q1837" s="1">
        <v>2.6999999999999997</v>
      </c>
      <c r="R1837" s="1">
        <v>1.8</v>
      </c>
      <c r="S1837" s="1">
        <v>2.25</v>
      </c>
      <c r="T1837" s="1">
        <v>1.8</v>
      </c>
    </row>
    <row r="1838" spans="1:20" hidden="1" x14ac:dyDescent="0.35">
      <c r="A1838" t="s">
        <v>1858</v>
      </c>
      <c r="B1838" t="s">
        <v>10</v>
      </c>
      <c r="C1838" t="s">
        <v>68</v>
      </c>
      <c r="D1838" t="s">
        <v>3615</v>
      </c>
      <c r="E1838" t="s">
        <v>3612</v>
      </c>
      <c r="F1838">
        <v>44739</v>
      </c>
      <c r="G1838">
        <v>44754</v>
      </c>
      <c r="H1838" t="s">
        <v>12</v>
      </c>
      <c r="I1838" t="s">
        <v>12</v>
      </c>
      <c r="J1838" t="s">
        <v>13</v>
      </c>
      <c r="K1838">
        <v>29.321999999999999</v>
      </c>
      <c r="L1838">
        <v>600</v>
      </c>
      <c r="M1838" t="s">
        <v>14</v>
      </c>
      <c r="N1838">
        <v>300</v>
      </c>
      <c r="O1838" t="s">
        <v>14</v>
      </c>
      <c r="P1838">
        <v>1</v>
      </c>
      <c r="Q1838" s="1">
        <v>2.25</v>
      </c>
      <c r="R1838" s="1">
        <v>1.5</v>
      </c>
      <c r="S1838" s="1">
        <v>1.875</v>
      </c>
      <c r="T1838" s="1">
        <v>1.5</v>
      </c>
    </row>
    <row r="1839" spans="1:20" x14ac:dyDescent="0.35">
      <c r="A1839" t="s">
        <v>1859</v>
      </c>
      <c r="B1839" t="s">
        <v>10</v>
      </c>
      <c r="C1839" t="s">
        <v>56</v>
      </c>
      <c r="D1839" t="s">
        <v>3619</v>
      </c>
      <c r="E1839" t="s">
        <v>3613</v>
      </c>
      <c r="F1839">
        <v>44729</v>
      </c>
      <c r="G1839">
        <v>44763</v>
      </c>
      <c r="H1839" t="s">
        <v>16</v>
      </c>
      <c r="I1839" t="s">
        <v>12</v>
      </c>
      <c r="J1839" t="s">
        <v>13</v>
      </c>
      <c r="K1839">
        <v>35.835999999999999</v>
      </c>
      <c r="L1839">
        <v>600</v>
      </c>
      <c r="M1839" t="s">
        <v>14</v>
      </c>
      <c r="N1839">
        <v>300</v>
      </c>
      <c r="O1839" t="s">
        <v>14</v>
      </c>
      <c r="P1839">
        <v>1</v>
      </c>
      <c r="Q1839" s="1">
        <v>5.0999999999999996</v>
      </c>
      <c r="R1839" s="1">
        <v>3.4000000000000004</v>
      </c>
      <c r="S1839" s="1">
        <v>4.25</v>
      </c>
      <c r="T1839" s="1">
        <v>3.4000000000000004</v>
      </c>
    </row>
    <row r="1840" spans="1:20" x14ac:dyDescent="0.35">
      <c r="A1840" t="s">
        <v>1860</v>
      </c>
      <c r="B1840" t="s">
        <v>10</v>
      </c>
      <c r="C1840" t="s">
        <v>56</v>
      </c>
      <c r="D1840" t="s">
        <v>3620</v>
      </c>
      <c r="E1840" t="s">
        <v>3614</v>
      </c>
      <c r="F1840">
        <v>44727</v>
      </c>
      <c r="G1840">
        <v>44749</v>
      </c>
      <c r="H1840" t="s">
        <v>16</v>
      </c>
      <c r="I1840" t="s">
        <v>12</v>
      </c>
      <c r="J1840" t="s">
        <v>13</v>
      </c>
      <c r="K1840">
        <v>35.354999999999997</v>
      </c>
      <c r="L1840">
        <v>600</v>
      </c>
      <c r="M1840" t="s">
        <v>14</v>
      </c>
      <c r="N1840">
        <v>300</v>
      </c>
      <c r="O1840" t="s">
        <v>14</v>
      </c>
      <c r="P1840">
        <v>1</v>
      </c>
      <c r="Q1840" s="1">
        <v>3.3</v>
      </c>
      <c r="R1840" s="1">
        <v>2.2000000000000002</v>
      </c>
      <c r="S1840" s="1">
        <v>2.75</v>
      </c>
      <c r="T1840" s="1">
        <v>2.2000000000000002</v>
      </c>
    </row>
    <row r="1841" spans="1:20" x14ac:dyDescent="0.35">
      <c r="A1841" t="s">
        <v>1861</v>
      </c>
      <c r="B1841" t="s">
        <v>10</v>
      </c>
      <c r="C1841" t="s">
        <v>56</v>
      </c>
      <c r="D1841" t="s">
        <v>3616</v>
      </c>
      <c r="E1841" t="s">
        <v>3617</v>
      </c>
      <c r="F1841">
        <v>44729</v>
      </c>
      <c r="G1841">
        <v>44763</v>
      </c>
      <c r="H1841" t="s">
        <v>16</v>
      </c>
      <c r="I1841" t="s">
        <v>12</v>
      </c>
      <c r="J1841" t="s">
        <v>13</v>
      </c>
      <c r="K1841">
        <v>35.609000000000002</v>
      </c>
      <c r="L1841">
        <v>600</v>
      </c>
      <c r="M1841" t="s">
        <v>14</v>
      </c>
      <c r="N1841">
        <v>300</v>
      </c>
      <c r="O1841" t="s">
        <v>14</v>
      </c>
      <c r="P1841">
        <v>1</v>
      </c>
      <c r="Q1841" s="1">
        <v>5.0999999999999996</v>
      </c>
      <c r="R1841" s="1">
        <v>3.4000000000000004</v>
      </c>
      <c r="S1841" s="1">
        <v>4.25</v>
      </c>
      <c r="T1841" s="1">
        <v>3.4000000000000004</v>
      </c>
    </row>
    <row r="1842" spans="1:20" x14ac:dyDescent="0.35">
      <c r="A1842" t="s">
        <v>1862</v>
      </c>
      <c r="B1842" t="s">
        <v>10</v>
      </c>
      <c r="C1842" t="s">
        <v>56</v>
      </c>
      <c r="D1842" t="s">
        <v>3619</v>
      </c>
      <c r="E1842" t="s">
        <v>3614</v>
      </c>
      <c r="F1842">
        <v>44727</v>
      </c>
      <c r="G1842">
        <v>44749</v>
      </c>
      <c r="H1842" t="s">
        <v>16</v>
      </c>
      <c r="I1842" t="s">
        <v>12</v>
      </c>
      <c r="J1842" t="s">
        <v>13</v>
      </c>
      <c r="K1842">
        <v>35.619</v>
      </c>
      <c r="L1842">
        <v>600</v>
      </c>
      <c r="M1842" t="s">
        <v>14</v>
      </c>
      <c r="N1842">
        <v>300</v>
      </c>
      <c r="O1842" t="s">
        <v>14</v>
      </c>
      <c r="P1842">
        <v>1</v>
      </c>
      <c r="Q1842" s="1">
        <v>3.3</v>
      </c>
      <c r="R1842" s="1">
        <v>2.2000000000000002</v>
      </c>
      <c r="S1842" s="1">
        <v>2.75</v>
      </c>
      <c r="T1842" s="1">
        <v>2.2000000000000002</v>
      </c>
    </row>
    <row r="1843" spans="1:20" x14ac:dyDescent="0.35">
      <c r="A1843" t="s">
        <v>1863</v>
      </c>
      <c r="B1843" t="s">
        <v>10</v>
      </c>
      <c r="C1843" t="s">
        <v>56</v>
      </c>
      <c r="D1843" t="s">
        <v>3620</v>
      </c>
      <c r="E1843" t="s">
        <v>3618</v>
      </c>
      <c r="F1843">
        <v>44727</v>
      </c>
      <c r="G1843">
        <v>44749</v>
      </c>
      <c r="H1843" t="s">
        <v>16</v>
      </c>
      <c r="I1843" t="s">
        <v>12</v>
      </c>
      <c r="J1843" t="s">
        <v>13</v>
      </c>
      <c r="K1843">
        <v>35.54</v>
      </c>
      <c r="L1843">
        <v>600</v>
      </c>
      <c r="M1843" t="s">
        <v>14</v>
      </c>
      <c r="N1843">
        <v>300</v>
      </c>
      <c r="O1843" t="s">
        <v>14</v>
      </c>
      <c r="P1843">
        <v>1</v>
      </c>
      <c r="Q1843" s="1">
        <v>3.3</v>
      </c>
      <c r="R1843" s="1">
        <v>2.2000000000000002</v>
      </c>
      <c r="S1843" s="1">
        <v>2.75</v>
      </c>
      <c r="T1843" s="1">
        <v>2.2000000000000002</v>
      </c>
    </row>
    <row r="1844" spans="1:20" x14ac:dyDescent="0.35">
      <c r="A1844" t="s">
        <v>1864</v>
      </c>
      <c r="B1844" t="s">
        <v>10</v>
      </c>
      <c r="C1844" t="s">
        <v>56</v>
      </c>
      <c r="D1844" t="s">
        <v>3616</v>
      </c>
      <c r="E1844" t="s">
        <v>3614</v>
      </c>
      <c r="F1844">
        <v>44729</v>
      </c>
      <c r="G1844">
        <v>44763</v>
      </c>
      <c r="H1844" t="s">
        <v>16</v>
      </c>
      <c r="I1844" t="s">
        <v>12</v>
      </c>
      <c r="J1844" t="s">
        <v>13</v>
      </c>
      <c r="K1844">
        <v>35.93</v>
      </c>
      <c r="L1844">
        <v>600</v>
      </c>
      <c r="M1844" t="s">
        <v>14</v>
      </c>
      <c r="N1844">
        <v>300</v>
      </c>
      <c r="O1844" t="s">
        <v>14</v>
      </c>
      <c r="P1844">
        <v>1</v>
      </c>
      <c r="Q1844" s="1">
        <v>5.0999999999999996</v>
      </c>
      <c r="R1844" s="1">
        <v>3.4000000000000004</v>
      </c>
      <c r="S1844" s="1">
        <v>4.25</v>
      </c>
      <c r="T1844" s="1">
        <v>3.4000000000000004</v>
      </c>
    </row>
    <row r="1845" spans="1:20" x14ac:dyDescent="0.35">
      <c r="A1845" t="s">
        <v>1865</v>
      </c>
      <c r="B1845" t="s">
        <v>10</v>
      </c>
      <c r="C1845" t="s">
        <v>56</v>
      </c>
      <c r="D1845" t="s">
        <v>3615</v>
      </c>
      <c r="E1845" t="s">
        <v>3613</v>
      </c>
      <c r="F1845">
        <v>44732</v>
      </c>
      <c r="G1845">
        <v>44763</v>
      </c>
      <c r="H1845" t="s">
        <v>16</v>
      </c>
      <c r="I1845" t="s">
        <v>12</v>
      </c>
      <c r="J1845" t="s">
        <v>13</v>
      </c>
      <c r="K1845">
        <v>36.008000000000003</v>
      </c>
      <c r="L1845">
        <v>600</v>
      </c>
      <c r="M1845" t="s">
        <v>14</v>
      </c>
      <c r="N1845">
        <v>300</v>
      </c>
      <c r="O1845" t="s">
        <v>14</v>
      </c>
      <c r="P1845">
        <v>1</v>
      </c>
      <c r="Q1845" s="1">
        <v>4.6499999999999995</v>
      </c>
      <c r="R1845" s="1">
        <v>3.1</v>
      </c>
      <c r="S1845" s="1">
        <v>3.875</v>
      </c>
      <c r="T1845" s="1">
        <v>3.1</v>
      </c>
    </row>
    <row r="1846" spans="1:20" x14ac:dyDescent="0.35">
      <c r="A1846" t="s">
        <v>1866</v>
      </c>
      <c r="B1846" t="s">
        <v>10</v>
      </c>
      <c r="C1846" t="s">
        <v>56</v>
      </c>
      <c r="D1846" t="s">
        <v>3620</v>
      </c>
      <c r="E1846" t="s">
        <v>3618</v>
      </c>
      <c r="F1846">
        <v>44732</v>
      </c>
      <c r="G1846">
        <v>44763</v>
      </c>
      <c r="H1846" t="s">
        <v>16</v>
      </c>
      <c r="I1846" t="s">
        <v>12</v>
      </c>
      <c r="J1846" t="s">
        <v>13</v>
      </c>
      <c r="K1846">
        <v>36.091000000000001</v>
      </c>
      <c r="L1846">
        <v>600</v>
      </c>
      <c r="M1846" t="s">
        <v>14</v>
      </c>
      <c r="N1846">
        <v>300</v>
      </c>
      <c r="O1846" t="s">
        <v>14</v>
      </c>
      <c r="P1846">
        <v>1</v>
      </c>
      <c r="Q1846" s="1">
        <v>4.6499999999999995</v>
      </c>
      <c r="R1846" s="1">
        <v>3.1</v>
      </c>
      <c r="S1846" s="1">
        <v>3.875</v>
      </c>
      <c r="T1846" s="1">
        <v>3.1</v>
      </c>
    </row>
    <row r="1847" spans="1:20" x14ac:dyDescent="0.35">
      <c r="A1847" t="s">
        <v>1867</v>
      </c>
      <c r="B1847" t="s">
        <v>10</v>
      </c>
      <c r="C1847" t="s">
        <v>56</v>
      </c>
      <c r="D1847" t="s">
        <v>3620</v>
      </c>
      <c r="E1847" t="s">
        <v>3614</v>
      </c>
      <c r="F1847">
        <v>44733</v>
      </c>
      <c r="G1847">
        <v>44763</v>
      </c>
      <c r="H1847" t="s">
        <v>16</v>
      </c>
      <c r="I1847" t="s">
        <v>12</v>
      </c>
      <c r="J1847" t="s">
        <v>13</v>
      </c>
      <c r="K1847">
        <v>35.673999999999999</v>
      </c>
      <c r="L1847">
        <v>600</v>
      </c>
      <c r="M1847" t="s">
        <v>14</v>
      </c>
      <c r="N1847">
        <v>300</v>
      </c>
      <c r="O1847" t="s">
        <v>14</v>
      </c>
      <c r="P1847">
        <v>1</v>
      </c>
      <c r="Q1847" s="1">
        <v>4.5</v>
      </c>
      <c r="R1847" s="1">
        <v>3</v>
      </c>
      <c r="S1847" s="1">
        <v>3.75</v>
      </c>
      <c r="T1847" s="1">
        <v>3</v>
      </c>
    </row>
    <row r="1848" spans="1:20" x14ac:dyDescent="0.35">
      <c r="A1848" t="s">
        <v>1868</v>
      </c>
      <c r="B1848" t="s">
        <v>10</v>
      </c>
      <c r="C1848" t="s">
        <v>56</v>
      </c>
      <c r="D1848" t="s">
        <v>3611</v>
      </c>
      <c r="E1848" t="s">
        <v>3618</v>
      </c>
      <c r="F1848">
        <v>44735</v>
      </c>
      <c r="G1848">
        <v>44768</v>
      </c>
      <c r="H1848" t="s">
        <v>16</v>
      </c>
      <c r="I1848" t="s">
        <v>12</v>
      </c>
      <c r="J1848" t="s">
        <v>13</v>
      </c>
      <c r="K1848">
        <v>36.159999999999997</v>
      </c>
      <c r="L1848">
        <v>600</v>
      </c>
      <c r="M1848" t="s">
        <v>14</v>
      </c>
      <c r="N1848">
        <v>300</v>
      </c>
      <c r="O1848" t="s">
        <v>14</v>
      </c>
      <c r="P1848">
        <v>1</v>
      </c>
      <c r="Q1848" s="1">
        <v>4.95</v>
      </c>
      <c r="R1848" s="1">
        <v>3.3000000000000003</v>
      </c>
      <c r="S1848" s="1">
        <v>4.125</v>
      </c>
      <c r="T1848" s="1">
        <v>3.3000000000000003</v>
      </c>
    </row>
    <row r="1849" spans="1:20" x14ac:dyDescent="0.35">
      <c r="A1849" t="s">
        <v>1869</v>
      </c>
      <c r="B1849" t="s">
        <v>10</v>
      </c>
      <c r="C1849" t="s">
        <v>56</v>
      </c>
      <c r="D1849" t="s">
        <v>3615</v>
      </c>
      <c r="E1849" t="s">
        <v>3612</v>
      </c>
      <c r="F1849">
        <v>44734</v>
      </c>
      <c r="G1849">
        <v>44763</v>
      </c>
      <c r="H1849" t="s">
        <v>16</v>
      </c>
      <c r="I1849" t="s">
        <v>12</v>
      </c>
      <c r="J1849" t="s">
        <v>13</v>
      </c>
      <c r="K1849">
        <v>36.142000000000003</v>
      </c>
      <c r="L1849">
        <v>600</v>
      </c>
      <c r="M1849" t="s">
        <v>14</v>
      </c>
      <c r="N1849">
        <v>300</v>
      </c>
      <c r="O1849" t="s">
        <v>14</v>
      </c>
      <c r="P1849">
        <v>1</v>
      </c>
      <c r="Q1849" s="1">
        <v>4.3499999999999996</v>
      </c>
      <c r="R1849" s="1">
        <v>2.9000000000000004</v>
      </c>
      <c r="S1849" s="1">
        <v>3.625</v>
      </c>
      <c r="T1849" s="1">
        <v>2.9000000000000004</v>
      </c>
    </row>
    <row r="1850" spans="1:20" x14ac:dyDescent="0.35">
      <c r="A1850" t="s">
        <v>1870</v>
      </c>
      <c r="B1850" t="s">
        <v>10</v>
      </c>
      <c r="C1850" t="s">
        <v>56</v>
      </c>
      <c r="D1850" t="s">
        <v>3615</v>
      </c>
      <c r="E1850" t="s">
        <v>3618</v>
      </c>
      <c r="F1850">
        <v>44736</v>
      </c>
      <c r="G1850">
        <v>44764</v>
      </c>
      <c r="H1850" t="s">
        <v>16</v>
      </c>
      <c r="I1850" t="s">
        <v>12</v>
      </c>
      <c r="J1850" t="s">
        <v>13</v>
      </c>
      <c r="K1850">
        <v>35.994</v>
      </c>
      <c r="L1850">
        <v>600</v>
      </c>
      <c r="M1850" t="s">
        <v>14</v>
      </c>
      <c r="N1850">
        <v>300</v>
      </c>
      <c r="O1850" t="s">
        <v>14</v>
      </c>
      <c r="P1850">
        <v>1</v>
      </c>
      <c r="Q1850" s="1">
        <v>4.2</v>
      </c>
      <c r="R1850" s="1">
        <v>2.8000000000000003</v>
      </c>
      <c r="S1850" s="1">
        <v>3.5</v>
      </c>
      <c r="T1850" s="1">
        <v>2.8000000000000003</v>
      </c>
    </row>
    <row r="1851" spans="1:20" x14ac:dyDescent="0.35">
      <c r="A1851" t="s">
        <v>1871</v>
      </c>
      <c r="B1851" t="s">
        <v>10</v>
      </c>
      <c r="C1851" t="s">
        <v>56</v>
      </c>
      <c r="D1851" t="s">
        <v>3619</v>
      </c>
      <c r="E1851" t="s">
        <v>3618</v>
      </c>
      <c r="F1851">
        <v>44733</v>
      </c>
      <c r="G1851">
        <v>44763</v>
      </c>
      <c r="H1851" t="s">
        <v>16</v>
      </c>
      <c r="I1851" t="s">
        <v>12</v>
      </c>
      <c r="J1851" t="s">
        <v>13</v>
      </c>
      <c r="K1851">
        <v>36.173000000000002</v>
      </c>
      <c r="L1851">
        <v>600</v>
      </c>
      <c r="M1851" t="s">
        <v>14</v>
      </c>
      <c r="N1851">
        <v>300</v>
      </c>
      <c r="O1851" t="s">
        <v>14</v>
      </c>
      <c r="P1851">
        <v>1</v>
      </c>
      <c r="Q1851" s="1">
        <v>4.5</v>
      </c>
      <c r="R1851" s="1">
        <v>3</v>
      </c>
      <c r="S1851" s="1">
        <v>3.75</v>
      </c>
      <c r="T1851" s="1">
        <v>3</v>
      </c>
    </row>
    <row r="1852" spans="1:20" x14ac:dyDescent="0.35">
      <c r="A1852" t="s">
        <v>1872</v>
      </c>
      <c r="B1852" t="s">
        <v>10</v>
      </c>
      <c r="C1852" t="s">
        <v>56</v>
      </c>
      <c r="D1852" t="s">
        <v>3611</v>
      </c>
      <c r="E1852" t="s">
        <v>3612</v>
      </c>
      <c r="F1852">
        <v>44736</v>
      </c>
      <c r="G1852">
        <v>44764</v>
      </c>
      <c r="H1852" t="s">
        <v>16</v>
      </c>
      <c r="I1852" t="s">
        <v>12</v>
      </c>
      <c r="J1852" t="s">
        <v>13</v>
      </c>
      <c r="K1852">
        <v>35.984000000000002</v>
      </c>
      <c r="L1852">
        <v>600</v>
      </c>
      <c r="M1852" t="s">
        <v>14</v>
      </c>
      <c r="N1852">
        <v>300</v>
      </c>
      <c r="O1852" t="s">
        <v>14</v>
      </c>
      <c r="P1852">
        <v>1</v>
      </c>
      <c r="Q1852" s="1">
        <v>4.2</v>
      </c>
      <c r="R1852" s="1">
        <v>2.8000000000000003</v>
      </c>
      <c r="S1852" s="1">
        <v>3.5</v>
      </c>
      <c r="T1852" s="1">
        <v>2.8000000000000003</v>
      </c>
    </row>
    <row r="1853" spans="1:20" x14ac:dyDescent="0.35">
      <c r="A1853" t="s">
        <v>1873</v>
      </c>
      <c r="B1853" t="s">
        <v>10</v>
      </c>
      <c r="C1853" t="s">
        <v>56</v>
      </c>
      <c r="D1853" t="s">
        <v>3616</v>
      </c>
      <c r="E1853" t="s">
        <v>3618</v>
      </c>
      <c r="F1853">
        <v>44736</v>
      </c>
      <c r="G1853">
        <v>44767</v>
      </c>
      <c r="H1853" t="s">
        <v>16</v>
      </c>
      <c r="I1853" t="s">
        <v>12</v>
      </c>
      <c r="J1853" t="s">
        <v>13</v>
      </c>
      <c r="K1853">
        <v>35.436</v>
      </c>
      <c r="L1853">
        <v>600</v>
      </c>
      <c r="M1853" t="s">
        <v>14</v>
      </c>
      <c r="N1853">
        <v>300</v>
      </c>
      <c r="O1853" t="s">
        <v>14</v>
      </c>
      <c r="P1853">
        <v>1</v>
      </c>
      <c r="Q1853" s="1">
        <v>4.6499999999999995</v>
      </c>
      <c r="R1853" s="1">
        <v>3.1</v>
      </c>
      <c r="S1853" s="1">
        <v>3.875</v>
      </c>
      <c r="T1853" s="1">
        <v>3.1</v>
      </c>
    </row>
    <row r="1854" spans="1:20" x14ac:dyDescent="0.35">
      <c r="A1854" t="s">
        <v>1874</v>
      </c>
      <c r="B1854" t="s">
        <v>10</v>
      </c>
      <c r="C1854" t="s">
        <v>56</v>
      </c>
      <c r="D1854" t="s">
        <v>3619</v>
      </c>
      <c r="E1854" t="s">
        <v>3614</v>
      </c>
      <c r="F1854">
        <v>44738</v>
      </c>
      <c r="G1854">
        <v>44764</v>
      </c>
      <c r="H1854" t="s">
        <v>16</v>
      </c>
      <c r="I1854" t="s">
        <v>12</v>
      </c>
      <c r="J1854" t="s">
        <v>13</v>
      </c>
      <c r="K1854">
        <v>36.287999999999997</v>
      </c>
      <c r="L1854">
        <v>600</v>
      </c>
      <c r="M1854" t="s">
        <v>14</v>
      </c>
      <c r="N1854">
        <v>300</v>
      </c>
      <c r="O1854" t="s">
        <v>14</v>
      </c>
      <c r="P1854">
        <v>1</v>
      </c>
      <c r="Q1854" s="1">
        <v>3.9</v>
      </c>
      <c r="R1854" s="1">
        <v>2.6</v>
      </c>
      <c r="S1854" s="1">
        <v>3.25</v>
      </c>
      <c r="T1854" s="1">
        <v>2.6</v>
      </c>
    </row>
    <row r="1855" spans="1:20" x14ac:dyDescent="0.35">
      <c r="A1855" t="s">
        <v>1875</v>
      </c>
      <c r="B1855" t="s">
        <v>10</v>
      </c>
      <c r="C1855" t="s">
        <v>56</v>
      </c>
      <c r="D1855" t="s">
        <v>3619</v>
      </c>
      <c r="E1855" t="s">
        <v>3617</v>
      </c>
      <c r="F1855">
        <v>44738</v>
      </c>
      <c r="G1855">
        <v>44764</v>
      </c>
      <c r="H1855" t="s">
        <v>16</v>
      </c>
      <c r="I1855" t="s">
        <v>12</v>
      </c>
      <c r="J1855" t="s">
        <v>13</v>
      </c>
      <c r="K1855">
        <v>35.799999999999997</v>
      </c>
      <c r="L1855">
        <v>600</v>
      </c>
      <c r="M1855" t="s">
        <v>14</v>
      </c>
      <c r="N1855">
        <v>300</v>
      </c>
      <c r="O1855" t="s">
        <v>14</v>
      </c>
      <c r="P1855">
        <v>1</v>
      </c>
      <c r="Q1855" s="1">
        <v>3.9</v>
      </c>
      <c r="R1855" s="1">
        <v>2.6</v>
      </c>
      <c r="S1855" s="1">
        <v>3.25</v>
      </c>
      <c r="T1855" s="1">
        <v>2.6</v>
      </c>
    </row>
    <row r="1856" spans="1:20" x14ac:dyDescent="0.35">
      <c r="A1856" t="s">
        <v>1876</v>
      </c>
      <c r="B1856" t="s">
        <v>10</v>
      </c>
      <c r="C1856" t="s">
        <v>56</v>
      </c>
      <c r="D1856" t="s">
        <v>3616</v>
      </c>
      <c r="E1856" t="s">
        <v>3613</v>
      </c>
      <c r="F1856">
        <v>44737</v>
      </c>
      <c r="G1856">
        <v>44769</v>
      </c>
      <c r="H1856" t="s">
        <v>16</v>
      </c>
      <c r="I1856" t="s">
        <v>12</v>
      </c>
      <c r="J1856" t="s">
        <v>13</v>
      </c>
      <c r="K1856">
        <v>35.701999999999998</v>
      </c>
      <c r="L1856">
        <v>600</v>
      </c>
      <c r="M1856" t="s">
        <v>14</v>
      </c>
      <c r="N1856">
        <v>300</v>
      </c>
      <c r="O1856" t="s">
        <v>14</v>
      </c>
      <c r="P1856">
        <v>1</v>
      </c>
      <c r="Q1856" s="1">
        <v>4.8</v>
      </c>
      <c r="R1856" s="1">
        <v>3.2</v>
      </c>
      <c r="S1856" s="1">
        <v>4</v>
      </c>
      <c r="T1856" s="1">
        <v>3.2</v>
      </c>
    </row>
    <row r="1857" spans="1:20" x14ac:dyDescent="0.35">
      <c r="A1857" t="s">
        <v>1877</v>
      </c>
      <c r="B1857" t="s">
        <v>10</v>
      </c>
      <c r="C1857" t="s">
        <v>56</v>
      </c>
      <c r="D1857" t="s">
        <v>3615</v>
      </c>
      <c r="E1857" t="s">
        <v>3618</v>
      </c>
      <c r="F1857">
        <v>44726</v>
      </c>
      <c r="G1857">
        <v>44726</v>
      </c>
      <c r="H1857" t="s">
        <v>16</v>
      </c>
      <c r="I1857" t="s">
        <v>12</v>
      </c>
      <c r="J1857" t="s">
        <v>57</v>
      </c>
      <c r="K1857">
        <v>23.648</v>
      </c>
      <c r="L1857">
        <v>100</v>
      </c>
      <c r="M1857" t="s">
        <v>14</v>
      </c>
      <c r="N1857">
        <v>80</v>
      </c>
      <c r="O1857" t="s">
        <v>14</v>
      </c>
      <c r="P1857">
        <v>1</v>
      </c>
      <c r="Q1857" s="1">
        <v>0</v>
      </c>
      <c r="R1857" s="1">
        <v>0</v>
      </c>
      <c r="S1857" s="1">
        <v>0</v>
      </c>
      <c r="T1857" s="1">
        <v>0</v>
      </c>
    </row>
    <row r="1858" spans="1:20" x14ac:dyDescent="0.35">
      <c r="A1858" t="s">
        <v>1878</v>
      </c>
      <c r="B1858" t="s">
        <v>10</v>
      </c>
      <c r="C1858" t="s">
        <v>56</v>
      </c>
      <c r="D1858" t="s">
        <v>3619</v>
      </c>
      <c r="E1858" t="s">
        <v>3618</v>
      </c>
      <c r="F1858">
        <v>44726</v>
      </c>
      <c r="G1858">
        <v>44726</v>
      </c>
      <c r="H1858" t="s">
        <v>16</v>
      </c>
      <c r="I1858" t="s">
        <v>12</v>
      </c>
      <c r="J1858" t="s">
        <v>57</v>
      </c>
      <c r="K1858">
        <v>23.773</v>
      </c>
      <c r="L1858">
        <v>100</v>
      </c>
      <c r="M1858" t="s">
        <v>14</v>
      </c>
      <c r="N1858">
        <v>80</v>
      </c>
      <c r="O1858" t="s">
        <v>14</v>
      </c>
      <c r="P1858">
        <v>1</v>
      </c>
      <c r="Q1858" s="1">
        <v>0</v>
      </c>
      <c r="R1858" s="1">
        <v>0</v>
      </c>
      <c r="S1858" s="1">
        <v>0</v>
      </c>
      <c r="T1858" s="1">
        <v>0</v>
      </c>
    </row>
    <row r="1859" spans="1:20" x14ac:dyDescent="0.35">
      <c r="A1859" t="s">
        <v>1879</v>
      </c>
      <c r="B1859" t="s">
        <v>10</v>
      </c>
      <c r="C1859" t="s">
        <v>56</v>
      </c>
      <c r="D1859" t="s">
        <v>3616</v>
      </c>
      <c r="E1859" t="s">
        <v>3614</v>
      </c>
      <c r="F1859">
        <v>44726</v>
      </c>
      <c r="G1859">
        <v>44726</v>
      </c>
      <c r="H1859" t="s">
        <v>16</v>
      </c>
      <c r="I1859" t="s">
        <v>12</v>
      </c>
      <c r="J1859" t="s">
        <v>57</v>
      </c>
      <c r="K1859">
        <v>24</v>
      </c>
      <c r="L1859">
        <v>100</v>
      </c>
      <c r="M1859" t="s">
        <v>14</v>
      </c>
      <c r="N1859">
        <v>80</v>
      </c>
      <c r="O1859" t="s">
        <v>14</v>
      </c>
      <c r="P1859">
        <v>1</v>
      </c>
      <c r="Q1859" s="1">
        <v>0</v>
      </c>
      <c r="R1859" s="1">
        <v>0</v>
      </c>
      <c r="S1859" s="1">
        <v>0</v>
      </c>
      <c r="T1859" s="1">
        <v>0</v>
      </c>
    </row>
    <row r="1860" spans="1:20" x14ac:dyDescent="0.35">
      <c r="A1860" t="s">
        <v>1880</v>
      </c>
      <c r="B1860" t="s">
        <v>10</v>
      </c>
      <c r="C1860" t="s">
        <v>56</v>
      </c>
      <c r="D1860" t="s">
        <v>3611</v>
      </c>
      <c r="E1860" t="s">
        <v>3613</v>
      </c>
      <c r="F1860">
        <v>44726</v>
      </c>
      <c r="G1860">
        <v>44726</v>
      </c>
      <c r="H1860" t="s">
        <v>16</v>
      </c>
      <c r="I1860" t="s">
        <v>12</v>
      </c>
      <c r="J1860" t="s">
        <v>57</v>
      </c>
      <c r="K1860">
        <v>21.484999999999999</v>
      </c>
      <c r="L1860">
        <v>100</v>
      </c>
      <c r="M1860" t="s">
        <v>14</v>
      </c>
      <c r="N1860">
        <v>80</v>
      </c>
      <c r="O1860" t="s">
        <v>14</v>
      </c>
      <c r="P1860">
        <v>1</v>
      </c>
      <c r="Q1860" s="1">
        <v>0</v>
      </c>
      <c r="R1860" s="1">
        <v>0</v>
      </c>
      <c r="S1860" s="1">
        <v>0</v>
      </c>
      <c r="T1860" s="1">
        <v>0</v>
      </c>
    </row>
    <row r="1861" spans="1:20" x14ac:dyDescent="0.35">
      <c r="A1861" t="s">
        <v>1881</v>
      </c>
      <c r="B1861" t="s">
        <v>10</v>
      </c>
      <c r="C1861" t="s">
        <v>56</v>
      </c>
      <c r="D1861" t="s">
        <v>3615</v>
      </c>
      <c r="E1861" t="s">
        <v>3618</v>
      </c>
      <c r="F1861">
        <v>44726</v>
      </c>
      <c r="G1861">
        <v>44726</v>
      </c>
      <c r="H1861" t="s">
        <v>16</v>
      </c>
      <c r="I1861" t="s">
        <v>12</v>
      </c>
      <c r="J1861" t="s">
        <v>57</v>
      </c>
      <c r="K1861">
        <v>21.623999999999999</v>
      </c>
      <c r="L1861">
        <v>100</v>
      </c>
      <c r="M1861" t="s">
        <v>14</v>
      </c>
      <c r="N1861">
        <v>80</v>
      </c>
      <c r="O1861" t="s">
        <v>14</v>
      </c>
      <c r="P1861">
        <v>1</v>
      </c>
      <c r="Q1861" s="1">
        <v>0</v>
      </c>
      <c r="R1861" s="1">
        <v>0</v>
      </c>
      <c r="S1861" s="1">
        <v>0</v>
      </c>
      <c r="T1861" s="1">
        <v>0</v>
      </c>
    </row>
    <row r="1862" spans="1:20" x14ac:dyDescent="0.35">
      <c r="A1862" t="s">
        <v>1882</v>
      </c>
      <c r="B1862" t="s">
        <v>10</v>
      </c>
      <c r="C1862" t="s">
        <v>56</v>
      </c>
      <c r="D1862" t="s">
        <v>3620</v>
      </c>
      <c r="E1862" t="s">
        <v>3612</v>
      </c>
      <c r="F1862">
        <v>44727</v>
      </c>
      <c r="G1862">
        <v>44749</v>
      </c>
      <c r="H1862" t="s">
        <v>12</v>
      </c>
      <c r="I1862" t="s">
        <v>12</v>
      </c>
      <c r="J1862" t="s">
        <v>13</v>
      </c>
      <c r="K1862">
        <v>35.634999999999998</v>
      </c>
      <c r="L1862">
        <v>600</v>
      </c>
      <c r="M1862" t="s">
        <v>14</v>
      </c>
      <c r="N1862">
        <v>300</v>
      </c>
      <c r="O1862" t="s">
        <v>14</v>
      </c>
      <c r="P1862">
        <v>1</v>
      </c>
      <c r="Q1862" s="1">
        <v>3.3</v>
      </c>
      <c r="R1862" s="1">
        <v>2.2000000000000002</v>
      </c>
      <c r="S1862" s="1">
        <v>2.75</v>
      </c>
      <c r="T1862" s="1">
        <v>2.2000000000000002</v>
      </c>
    </row>
    <row r="1863" spans="1:20" x14ac:dyDescent="0.35">
      <c r="A1863" t="s">
        <v>1883</v>
      </c>
      <c r="B1863" t="s">
        <v>10</v>
      </c>
      <c r="C1863" t="s">
        <v>56</v>
      </c>
      <c r="D1863" t="s">
        <v>3616</v>
      </c>
      <c r="E1863" t="s">
        <v>3617</v>
      </c>
      <c r="F1863">
        <v>44732</v>
      </c>
      <c r="G1863">
        <v>44777</v>
      </c>
      <c r="H1863" t="s">
        <v>12</v>
      </c>
      <c r="I1863" t="s">
        <v>12</v>
      </c>
      <c r="J1863" t="s">
        <v>13</v>
      </c>
      <c r="K1863">
        <v>36.378999999999998</v>
      </c>
      <c r="L1863">
        <v>600</v>
      </c>
      <c r="M1863" t="s">
        <v>14</v>
      </c>
      <c r="N1863">
        <v>300</v>
      </c>
      <c r="O1863" t="s">
        <v>14</v>
      </c>
      <c r="P1863">
        <v>1</v>
      </c>
      <c r="Q1863" s="1">
        <v>6.75</v>
      </c>
      <c r="R1863" s="1">
        <v>4.5</v>
      </c>
      <c r="S1863" s="1">
        <v>5.625</v>
      </c>
      <c r="T1863" s="1">
        <v>4.5</v>
      </c>
    </row>
    <row r="1864" spans="1:20" x14ac:dyDescent="0.35">
      <c r="A1864" t="s">
        <v>1884</v>
      </c>
      <c r="B1864" t="s">
        <v>10</v>
      </c>
      <c r="C1864" t="s">
        <v>56</v>
      </c>
      <c r="D1864" t="s">
        <v>3619</v>
      </c>
      <c r="E1864" t="s">
        <v>3612</v>
      </c>
      <c r="F1864">
        <v>44727</v>
      </c>
      <c r="G1864">
        <v>44749</v>
      </c>
      <c r="H1864" t="s">
        <v>12</v>
      </c>
      <c r="I1864" t="s">
        <v>12</v>
      </c>
      <c r="J1864" t="s">
        <v>13</v>
      </c>
      <c r="K1864">
        <v>35.726999999999997</v>
      </c>
      <c r="L1864">
        <v>600</v>
      </c>
      <c r="M1864" t="s">
        <v>14</v>
      </c>
      <c r="N1864">
        <v>300</v>
      </c>
      <c r="O1864" t="s">
        <v>14</v>
      </c>
      <c r="P1864">
        <v>1</v>
      </c>
      <c r="Q1864" s="1">
        <v>3.3</v>
      </c>
      <c r="R1864" s="1">
        <v>2.2000000000000002</v>
      </c>
      <c r="S1864" s="1">
        <v>2.75</v>
      </c>
      <c r="T1864" s="1">
        <v>2.2000000000000002</v>
      </c>
    </row>
    <row r="1865" spans="1:20" x14ac:dyDescent="0.35">
      <c r="A1865" t="s">
        <v>1885</v>
      </c>
      <c r="B1865" t="s">
        <v>10</v>
      </c>
      <c r="C1865" t="s">
        <v>56</v>
      </c>
      <c r="D1865" t="s">
        <v>3620</v>
      </c>
      <c r="E1865" t="s">
        <v>3613</v>
      </c>
      <c r="F1865">
        <v>44738</v>
      </c>
      <c r="G1865">
        <v>44777</v>
      </c>
      <c r="H1865" t="s">
        <v>12</v>
      </c>
      <c r="I1865" t="s">
        <v>12</v>
      </c>
      <c r="J1865" t="s">
        <v>13</v>
      </c>
      <c r="K1865">
        <v>35.865000000000002</v>
      </c>
      <c r="L1865">
        <v>600</v>
      </c>
      <c r="M1865" t="s">
        <v>14</v>
      </c>
      <c r="N1865">
        <v>300</v>
      </c>
      <c r="O1865" t="s">
        <v>14</v>
      </c>
      <c r="P1865">
        <v>1</v>
      </c>
      <c r="Q1865" s="1">
        <v>5.85</v>
      </c>
      <c r="R1865" s="1">
        <v>3.9000000000000004</v>
      </c>
      <c r="S1865" s="1">
        <v>4.875</v>
      </c>
      <c r="T1865" s="1">
        <v>3.9000000000000004</v>
      </c>
    </row>
    <row r="1866" spans="1:20" x14ac:dyDescent="0.35">
      <c r="A1866" t="s">
        <v>1886</v>
      </c>
      <c r="B1866" t="s">
        <v>10</v>
      </c>
      <c r="C1866" t="s">
        <v>56</v>
      </c>
      <c r="D1866" t="s">
        <v>3611</v>
      </c>
      <c r="E1866" t="s">
        <v>3612</v>
      </c>
      <c r="F1866">
        <v>44739</v>
      </c>
      <c r="G1866">
        <v>44763</v>
      </c>
      <c r="H1866" t="s">
        <v>12</v>
      </c>
      <c r="I1866" t="s">
        <v>12</v>
      </c>
      <c r="J1866" t="s">
        <v>13</v>
      </c>
      <c r="K1866">
        <v>35.939</v>
      </c>
      <c r="L1866">
        <v>600</v>
      </c>
      <c r="M1866" t="s">
        <v>14</v>
      </c>
      <c r="N1866">
        <v>300</v>
      </c>
      <c r="O1866" t="s">
        <v>14</v>
      </c>
      <c r="P1866">
        <v>1</v>
      </c>
      <c r="Q1866" s="1">
        <v>3.5999999999999996</v>
      </c>
      <c r="R1866" s="1">
        <v>2.4000000000000004</v>
      </c>
      <c r="S1866" s="1">
        <v>3</v>
      </c>
      <c r="T1866" s="1">
        <v>2.4000000000000004</v>
      </c>
    </row>
    <row r="1867" spans="1:20" x14ac:dyDescent="0.35">
      <c r="A1867" t="s">
        <v>1887</v>
      </c>
      <c r="B1867" t="s">
        <v>10</v>
      </c>
      <c r="C1867" t="s">
        <v>56</v>
      </c>
      <c r="D1867" t="s">
        <v>3616</v>
      </c>
      <c r="E1867" t="s">
        <v>3617</v>
      </c>
      <c r="F1867">
        <v>44740</v>
      </c>
      <c r="G1867">
        <v>44770</v>
      </c>
      <c r="H1867" t="s">
        <v>12</v>
      </c>
      <c r="I1867" t="s">
        <v>12</v>
      </c>
      <c r="J1867" t="s">
        <v>13</v>
      </c>
      <c r="K1867">
        <v>36.258000000000003</v>
      </c>
      <c r="L1867">
        <v>600</v>
      </c>
      <c r="M1867" t="s">
        <v>14</v>
      </c>
      <c r="N1867">
        <v>300</v>
      </c>
      <c r="O1867" t="s">
        <v>14</v>
      </c>
      <c r="P1867">
        <v>1</v>
      </c>
      <c r="Q1867" s="1">
        <v>4.5</v>
      </c>
      <c r="R1867" s="1">
        <v>3</v>
      </c>
      <c r="S1867" s="1">
        <v>3.75</v>
      </c>
      <c r="T1867" s="1">
        <v>3</v>
      </c>
    </row>
    <row r="1868" spans="1:20" x14ac:dyDescent="0.35">
      <c r="A1868" t="s">
        <v>1888</v>
      </c>
      <c r="B1868" t="s">
        <v>10</v>
      </c>
      <c r="C1868" t="s">
        <v>56</v>
      </c>
      <c r="D1868" t="s">
        <v>3615</v>
      </c>
      <c r="E1868" t="s">
        <v>3618</v>
      </c>
      <c r="F1868">
        <v>44738</v>
      </c>
      <c r="G1868">
        <v>44770</v>
      </c>
      <c r="H1868" t="s">
        <v>12</v>
      </c>
      <c r="I1868" t="s">
        <v>12</v>
      </c>
      <c r="J1868" t="s">
        <v>13</v>
      </c>
      <c r="K1868">
        <v>36.387</v>
      </c>
      <c r="L1868">
        <v>600</v>
      </c>
      <c r="M1868" t="s">
        <v>14</v>
      </c>
      <c r="N1868">
        <v>300</v>
      </c>
      <c r="O1868" t="s">
        <v>14</v>
      </c>
      <c r="P1868">
        <v>1</v>
      </c>
      <c r="Q1868" s="1">
        <v>4.8</v>
      </c>
      <c r="R1868" s="1">
        <v>3.2</v>
      </c>
      <c r="S1868" s="1">
        <v>4</v>
      </c>
      <c r="T1868" s="1">
        <v>3.2</v>
      </c>
    </row>
    <row r="1869" spans="1:20" x14ac:dyDescent="0.35">
      <c r="A1869" t="s">
        <v>1889</v>
      </c>
      <c r="B1869" t="s">
        <v>10</v>
      </c>
      <c r="C1869" t="s">
        <v>56</v>
      </c>
      <c r="D1869" t="s">
        <v>3611</v>
      </c>
      <c r="E1869" t="s">
        <v>3618</v>
      </c>
      <c r="F1869">
        <v>44738</v>
      </c>
      <c r="G1869">
        <v>44763</v>
      </c>
      <c r="H1869" t="s">
        <v>12</v>
      </c>
      <c r="I1869" t="s">
        <v>12</v>
      </c>
      <c r="J1869" t="s">
        <v>13</v>
      </c>
      <c r="K1869">
        <v>36.003999999999998</v>
      </c>
      <c r="L1869">
        <v>600</v>
      </c>
      <c r="M1869" t="s">
        <v>14</v>
      </c>
      <c r="N1869">
        <v>300</v>
      </c>
      <c r="O1869" t="s">
        <v>14</v>
      </c>
      <c r="P1869">
        <v>1</v>
      </c>
      <c r="Q1869" s="1">
        <v>3.75</v>
      </c>
      <c r="R1869" s="1">
        <v>2.5</v>
      </c>
      <c r="S1869" s="1">
        <v>3.125</v>
      </c>
      <c r="T1869" s="1">
        <v>2.5</v>
      </c>
    </row>
    <row r="1870" spans="1:20" x14ac:dyDescent="0.35">
      <c r="A1870" t="s">
        <v>1890</v>
      </c>
      <c r="B1870" t="s">
        <v>10</v>
      </c>
      <c r="C1870" t="s">
        <v>56</v>
      </c>
      <c r="D1870" t="s">
        <v>3619</v>
      </c>
      <c r="E1870" t="s">
        <v>3618</v>
      </c>
      <c r="F1870">
        <v>44739</v>
      </c>
      <c r="G1870">
        <v>44777</v>
      </c>
      <c r="H1870" t="s">
        <v>12</v>
      </c>
      <c r="I1870" t="s">
        <v>12</v>
      </c>
      <c r="J1870" t="s">
        <v>13</v>
      </c>
      <c r="K1870">
        <v>35.933999999999997</v>
      </c>
      <c r="L1870">
        <v>600</v>
      </c>
      <c r="M1870" t="s">
        <v>14</v>
      </c>
      <c r="N1870">
        <v>300</v>
      </c>
      <c r="O1870" t="s">
        <v>14</v>
      </c>
      <c r="P1870">
        <v>1</v>
      </c>
      <c r="Q1870" s="1">
        <v>5.7</v>
      </c>
      <c r="R1870" s="1">
        <v>3.8000000000000003</v>
      </c>
      <c r="S1870" s="1">
        <v>4.75</v>
      </c>
      <c r="T1870" s="1">
        <v>3.8000000000000003</v>
      </c>
    </row>
    <row r="1871" spans="1:20" x14ac:dyDescent="0.35">
      <c r="A1871" t="s">
        <v>1891</v>
      </c>
      <c r="B1871" t="s">
        <v>10</v>
      </c>
      <c r="C1871" t="s">
        <v>56</v>
      </c>
      <c r="D1871" t="s">
        <v>3611</v>
      </c>
      <c r="E1871" t="s">
        <v>3613</v>
      </c>
      <c r="F1871">
        <v>44738</v>
      </c>
      <c r="G1871">
        <v>44763</v>
      </c>
      <c r="H1871" t="s">
        <v>12</v>
      </c>
      <c r="I1871" t="s">
        <v>12</v>
      </c>
      <c r="J1871" t="s">
        <v>13</v>
      </c>
      <c r="K1871">
        <v>35.984999999999999</v>
      </c>
      <c r="L1871">
        <v>600</v>
      </c>
      <c r="M1871" t="s">
        <v>14</v>
      </c>
      <c r="N1871">
        <v>300</v>
      </c>
      <c r="O1871" t="s">
        <v>14</v>
      </c>
      <c r="P1871">
        <v>1</v>
      </c>
      <c r="Q1871" s="1">
        <v>3.75</v>
      </c>
      <c r="R1871" s="1">
        <v>2.5</v>
      </c>
      <c r="S1871" s="1">
        <v>3.125</v>
      </c>
      <c r="T1871" s="1">
        <v>2.5</v>
      </c>
    </row>
    <row r="1872" spans="1:20" x14ac:dyDescent="0.35">
      <c r="A1872" t="s">
        <v>1892</v>
      </c>
      <c r="B1872" t="s">
        <v>10</v>
      </c>
      <c r="C1872" t="s">
        <v>56</v>
      </c>
      <c r="D1872" t="s">
        <v>3615</v>
      </c>
      <c r="E1872" t="s">
        <v>3613</v>
      </c>
      <c r="F1872">
        <v>44739</v>
      </c>
      <c r="G1872">
        <v>44763</v>
      </c>
      <c r="H1872" t="s">
        <v>12</v>
      </c>
      <c r="I1872" t="s">
        <v>12</v>
      </c>
      <c r="J1872" t="s">
        <v>13</v>
      </c>
      <c r="K1872">
        <v>27.582999999999998</v>
      </c>
      <c r="L1872">
        <v>600</v>
      </c>
      <c r="M1872" t="s">
        <v>14</v>
      </c>
      <c r="N1872">
        <v>300</v>
      </c>
      <c r="O1872" t="s">
        <v>14</v>
      </c>
      <c r="P1872">
        <v>1</v>
      </c>
      <c r="Q1872" s="1">
        <v>3.5999999999999996</v>
      </c>
      <c r="R1872" s="1">
        <v>2.4000000000000004</v>
      </c>
      <c r="S1872" s="1">
        <v>3</v>
      </c>
      <c r="T1872" s="1">
        <v>2.4000000000000004</v>
      </c>
    </row>
    <row r="1873" spans="1:20" x14ac:dyDescent="0.35">
      <c r="A1873" t="s">
        <v>1893</v>
      </c>
      <c r="B1873" t="s">
        <v>10</v>
      </c>
      <c r="C1873" t="s">
        <v>56</v>
      </c>
      <c r="D1873" t="s">
        <v>3611</v>
      </c>
      <c r="E1873" t="s">
        <v>3617</v>
      </c>
      <c r="F1873">
        <v>44740</v>
      </c>
      <c r="G1873">
        <v>44777</v>
      </c>
      <c r="H1873" t="s">
        <v>12</v>
      </c>
      <c r="I1873" t="s">
        <v>12</v>
      </c>
      <c r="J1873" t="s">
        <v>13</v>
      </c>
      <c r="K1873">
        <v>36.258000000000003</v>
      </c>
      <c r="L1873">
        <v>600</v>
      </c>
      <c r="M1873" t="s">
        <v>14</v>
      </c>
      <c r="N1873">
        <v>300</v>
      </c>
      <c r="O1873" t="s">
        <v>14</v>
      </c>
      <c r="P1873">
        <v>1</v>
      </c>
      <c r="Q1873" s="1">
        <v>5.55</v>
      </c>
      <c r="R1873" s="1">
        <v>3.7</v>
      </c>
      <c r="S1873" s="1">
        <v>4.625</v>
      </c>
      <c r="T1873" s="1">
        <v>3.7</v>
      </c>
    </row>
    <row r="1874" spans="1:20" x14ac:dyDescent="0.35">
      <c r="A1874" t="s">
        <v>1894</v>
      </c>
      <c r="B1874" t="s">
        <v>10</v>
      </c>
      <c r="C1874" t="s">
        <v>56</v>
      </c>
      <c r="D1874" t="s">
        <v>3619</v>
      </c>
      <c r="E1874" t="s">
        <v>3618</v>
      </c>
      <c r="F1874">
        <v>44741</v>
      </c>
      <c r="G1874">
        <v>44769</v>
      </c>
      <c r="H1874" t="s">
        <v>12</v>
      </c>
      <c r="I1874" t="s">
        <v>12</v>
      </c>
      <c r="J1874" t="s">
        <v>13</v>
      </c>
      <c r="K1874">
        <v>35.56</v>
      </c>
      <c r="L1874">
        <v>600</v>
      </c>
      <c r="M1874" t="s">
        <v>14</v>
      </c>
      <c r="N1874">
        <v>300</v>
      </c>
      <c r="O1874" t="s">
        <v>14</v>
      </c>
      <c r="P1874">
        <v>1</v>
      </c>
      <c r="Q1874" s="1">
        <v>4.2</v>
      </c>
      <c r="R1874" s="1">
        <v>2.8000000000000003</v>
      </c>
      <c r="S1874" s="1">
        <v>3.5</v>
      </c>
      <c r="T1874" s="1">
        <v>2.8000000000000003</v>
      </c>
    </row>
    <row r="1875" spans="1:20" x14ac:dyDescent="0.35">
      <c r="A1875" t="s">
        <v>1895</v>
      </c>
      <c r="B1875" t="s">
        <v>10</v>
      </c>
      <c r="C1875" t="s">
        <v>56</v>
      </c>
      <c r="D1875" t="s">
        <v>3611</v>
      </c>
      <c r="E1875" t="s">
        <v>3613</v>
      </c>
      <c r="F1875">
        <v>44740</v>
      </c>
      <c r="G1875">
        <v>44777</v>
      </c>
      <c r="H1875" t="s">
        <v>12</v>
      </c>
      <c r="I1875" t="s">
        <v>12</v>
      </c>
      <c r="J1875" t="s">
        <v>13</v>
      </c>
      <c r="K1875">
        <v>34.835000000000001</v>
      </c>
      <c r="L1875">
        <v>600</v>
      </c>
      <c r="M1875" t="s">
        <v>14</v>
      </c>
      <c r="N1875">
        <v>300</v>
      </c>
      <c r="O1875" t="s">
        <v>14</v>
      </c>
      <c r="P1875">
        <v>1</v>
      </c>
      <c r="Q1875" s="1">
        <v>5.55</v>
      </c>
      <c r="R1875" s="1">
        <v>3.7</v>
      </c>
      <c r="S1875" s="1">
        <v>4.625</v>
      </c>
      <c r="T1875" s="1">
        <v>3.7</v>
      </c>
    </row>
    <row r="1876" spans="1:20" x14ac:dyDescent="0.35">
      <c r="A1876" t="s">
        <v>1896</v>
      </c>
      <c r="B1876" t="s">
        <v>10</v>
      </c>
      <c r="C1876" t="s">
        <v>56</v>
      </c>
      <c r="D1876" t="s">
        <v>3615</v>
      </c>
      <c r="E1876" t="s">
        <v>3613</v>
      </c>
      <c r="F1876">
        <v>44734</v>
      </c>
      <c r="G1876">
        <v>44757</v>
      </c>
      <c r="H1876" t="s">
        <v>16</v>
      </c>
      <c r="I1876" t="s">
        <v>12</v>
      </c>
      <c r="J1876" t="s">
        <v>13</v>
      </c>
      <c r="K1876">
        <v>34.508000000000003</v>
      </c>
      <c r="L1876">
        <v>600</v>
      </c>
      <c r="M1876" t="s">
        <v>14</v>
      </c>
      <c r="N1876">
        <v>300</v>
      </c>
      <c r="O1876" t="s">
        <v>14</v>
      </c>
      <c r="P1876">
        <v>1</v>
      </c>
      <c r="Q1876" s="1">
        <v>3.4499999999999997</v>
      </c>
      <c r="R1876" s="1">
        <v>2.3000000000000003</v>
      </c>
      <c r="S1876" s="1">
        <v>2.875</v>
      </c>
      <c r="T1876" s="1">
        <v>2.3000000000000003</v>
      </c>
    </row>
    <row r="1877" spans="1:20" x14ac:dyDescent="0.35">
      <c r="A1877" t="s">
        <v>1897</v>
      </c>
      <c r="B1877" t="s">
        <v>10</v>
      </c>
      <c r="C1877" t="s">
        <v>56</v>
      </c>
      <c r="D1877" t="s">
        <v>3611</v>
      </c>
      <c r="E1877" t="s">
        <v>3614</v>
      </c>
      <c r="F1877">
        <v>44733</v>
      </c>
      <c r="G1877">
        <v>44756</v>
      </c>
      <c r="H1877" t="s">
        <v>16</v>
      </c>
      <c r="I1877" t="s">
        <v>12</v>
      </c>
      <c r="J1877" t="s">
        <v>13</v>
      </c>
      <c r="K1877">
        <v>34.536000000000001</v>
      </c>
      <c r="L1877">
        <v>600</v>
      </c>
      <c r="M1877" t="s">
        <v>14</v>
      </c>
      <c r="N1877">
        <v>300</v>
      </c>
      <c r="O1877" t="s">
        <v>14</v>
      </c>
      <c r="P1877">
        <v>1</v>
      </c>
      <c r="Q1877" s="1">
        <v>3.4499999999999997</v>
      </c>
      <c r="R1877" s="1">
        <v>2.3000000000000003</v>
      </c>
      <c r="S1877" s="1">
        <v>2.875</v>
      </c>
      <c r="T1877" s="1">
        <v>2.3000000000000003</v>
      </c>
    </row>
    <row r="1878" spans="1:20" x14ac:dyDescent="0.35">
      <c r="A1878" t="s">
        <v>1898</v>
      </c>
      <c r="B1878" t="s">
        <v>10</v>
      </c>
      <c r="C1878" t="s">
        <v>56</v>
      </c>
      <c r="D1878" t="s">
        <v>3611</v>
      </c>
      <c r="E1878" t="s">
        <v>3614</v>
      </c>
      <c r="F1878">
        <v>44733</v>
      </c>
      <c r="G1878">
        <v>44756</v>
      </c>
      <c r="H1878" t="s">
        <v>16</v>
      </c>
      <c r="I1878" t="s">
        <v>12</v>
      </c>
      <c r="J1878" t="s">
        <v>13</v>
      </c>
      <c r="K1878">
        <v>34.572000000000003</v>
      </c>
      <c r="L1878">
        <v>600</v>
      </c>
      <c r="M1878" t="s">
        <v>14</v>
      </c>
      <c r="N1878">
        <v>300</v>
      </c>
      <c r="O1878" t="s">
        <v>14</v>
      </c>
      <c r="P1878">
        <v>1</v>
      </c>
      <c r="Q1878" s="1">
        <v>3.4499999999999997</v>
      </c>
      <c r="R1878" s="1">
        <v>2.3000000000000003</v>
      </c>
      <c r="S1878" s="1">
        <v>2.875</v>
      </c>
      <c r="T1878" s="1">
        <v>2.3000000000000003</v>
      </c>
    </row>
    <row r="1879" spans="1:20" x14ac:dyDescent="0.35">
      <c r="A1879" t="s">
        <v>1899</v>
      </c>
      <c r="B1879" t="s">
        <v>10</v>
      </c>
      <c r="C1879" t="s">
        <v>56</v>
      </c>
      <c r="D1879" t="s">
        <v>3615</v>
      </c>
      <c r="E1879" t="s">
        <v>3617</v>
      </c>
      <c r="F1879">
        <v>44733</v>
      </c>
      <c r="G1879">
        <v>44756</v>
      </c>
      <c r="H1879" t="s">
        <v>16</v>
      </c>
      <c r="I1879" t="s">
        <v>12</v>
      </c>
      <c r="J1879" t="s">
        <v>13</v>
      </c>
      <c r="K1879">
        <v>34.558999999999997</v>
      </c>
      <c r="L1879">
        <v>600</v>
      </c>
      <c r="M1879" t="s">
        <v>14</v>
      </c>
      <c r="N1879">
        <v>300</v>
      </c>
      <c r="O1879" t="s">
        <v>14</v>
      </c>
      <c r="P1879">
        <v>1</v>
      </c>
      <c r="Q1879" s="1">
        <v>3.4499999999999997</v>
      </c>
      <c r="R1879" s="1">
        <v>2.3000000000000003</v>
      </c>
      <c r="S1879" s="1">
        <v>2.875</v>
      </c>
      <c r="T1879" s="1">
        <v>2.3000000000000003</v>
      </c>
    </row>
    <row r="1880" spans="1:20" x14ac:dyDescent="0.35">
      <c r="A1880" t="s">
        <v>1900</v>
      </c>
      <c r="B1880" t="s">
        <v>10</v>
      </c>
      <c r="C1880" t="s">
        <v>56</v>
      </c>
      <c r="D1880" t="s">
        <v>3611</v>
      </c>
      <c r="E1880" t="s">
        <v>3617</v>
      </c>
      <c r="F1880">
        <v>44733</v>
      </c>
      <c r="G1880">
        <v>44756</v>
      </c>
      <c r="H1880" t="s">
        <v>16</v>
      </c>
      <c r="I1880" t="s">
        <v>12</v>
      </c>
      <c r="J1880" t="s">
        <v>13</v>
      </c>
      <c r="K1880">
        <v>34.616</v>
      </c>
      <c r="L1880">
        <v>600</v>
      </c>
      <c r="M1880" t="s">
        <v>14</v>
      </c>
      <c r="N1880">
        <v>300</v>
      </c>
      <c r="O1880" t="s">
        <v>14</v>
      </c>
      <c r="P1880">
        <v>1</v>
      </c>
      <c r="Q1880" s="1">
        <v>3.4499999999999997</v>
      </c>
      <c r="R1880" s="1">
        <v>2.3000000000000003</v>
      </c>
      <c r="S1880" s="1">
        <v>2.875</v>
      </c>
      <c r="T1880" s="1">
        <v>2.3000000000000003</v>
      </c>
    </row>
    <row r="1881" spans="1:20" x14ac:dyDescent="0.35">
      <c r="A1881" t="s">
        <v>1901</v>
      </c>
      <c r="B1881" t="s">
        <v>10</v>
      </c>
      <c r="C1881" t="s">
        <v>56</v>
      </c>
      <c r="D1881" t="s">
        <v>3616</v>
      </c>
      <c r="E1881" t="s">
        <v>3613</v>
      </c>
      <c r="F1881">
        <v>44736</v>
      </c>
      <c r="G1881">
        <v>44749</v>
      </c>
      <c r="H1881" t="s">
        <v>16</v>
      </c>
      <c r="I1881" t="s">
        <v>12</v>
      </c>
      <c r="J1881" t="s">
        <v>13</v>
      </c>
      <c r="K1881">
        <v>34.723999999999997</v>
      </c>
      <c r="L1881">
        <v>600</v>
      </c>
      <c r="M1881" t="s">
        <v>14</v>
      </c>
      <c r="N1881">
        <v>300</v>
      </c>
      <c r="O1881" t="s">
        <v>14</v>
      </c>
      <c r="P1881">
        <v>1</v>
      </c>
      <c r="Q1881" s="1">
        <v>1.95</v>
      </c>
      <c r="R1881" s="1">
        <v>1.3</v>
      </c>
      <c r="S1881" s="1">
        <v>1.625</v>
      </c>
      <c r="T1881" s="1">
        <v>1.3</v>
      </c>
    </row>
    <row r="1882" spans="1:20" x14ac:dyDescent="0.35">
      <c r="A1882" t="s">
        <v>1902</v>
      </c>
      <c r="B1882" t="s">
        <v>10</v>
      </c>
      <c r="C1882" t="s">
        <v>56</v>
      </c>
      <c r="D1882" t="s">
        <v>3611</v>
      </c>
      <c r="E1882" t="s">
        <v>3618</v>
      </c>
      <c r="F1882">
        <v>44733</v>
      </c>
      <c r="G1882">
        <v>44757</v>
      </c>
      <c r="H1882" t="s">
        <v>16</v>
      </c>
      <c r="I1882" t="s">
        <v>12</v>
      </c>
      <c r="J1882" t="s">
        <v>13</v>
      </c>
      <c r="K1882">
        <v>34.707999999999998</v>
      </c>
      <c r="L1882">
        <v>600</v>
      </c>
      <c r="M1882" t="s">
        <v>14</v>
      </c>
      <c r="N1882">
        <v>300</v>
      </c>
      <c r="O1882" t="s">
        <v>14</v>
      </c>
      <c r="P1882">
        <v>1</v>
      </c>
      <c r="Q1882" s="1">
        <v>3.5999999999999996</v>
      </c>
      <c r="R1882" s="1">
        <v>2.4000000000000004</v>
      </c>
      <c r="S1882" s="1">
        <v>3</v>
      </c>
      <c r="T1882" s="1">
        <v>2.4000000000000004</v>
      </c>
    </row>
    <row r="1883" spans="1:20" x14ac:dyDescent="0.35">
      <c r="A1883" t="s">
        <v>1903</v>
      </c>
      <c r="B1883" t="s">
        <v>10</v>
      </c>
      <c r="C1883" t="s">
        <v>56</v>
      </c>
      <c r="D1883" t="s">
        <v>3619</v>
      </c>
      <c r="E1883" t="s">
        <v>3617</v>
      </c>
      <c r="F1883">
        <v>44733</v>
      </c>
      <c r="G1883">
        <v>44756</v>
      </c>
      <c r="H1883" t="s">
        <v>16</v>
      </c>
      <c r="I1883" t="s">
        <v>12</v>
      </c>
      <c r="J1883" t="s">
        <v>13</v>
      </c>
      <c r="K1883">
        <v>34.707000000000001</v>
      </c>
      <c r="L1883">
        <v>600</v>
      </c>
      <c r="M1883" t="s">
        <v>14</v>
      </c>
      <c r="N1883">
        <v>300</v>
      </c>
      <c r="O1883" t="s">
        <v>14</v>
      </c>
      <c r="P1883">
        <v>1</v>
      </c>
      <c r="Q1883" s="1">
        <v>3.4499999999999997</v>
      </c>
      <c r="R1883" s="1">
        <v>2.3000000000000003</v>
      </c>
      <c r="S1883" s="1">
        <v>2.875</v>
      </c>
      <c r="T1883" s="1">
        <v>2.3000000000000003</v>
      </c>
    </row>
    <row r="1884" spans="1:20" x14ac:dyDescent="0.35">
      <c r="A1884" t="s">
        <v>1904</v>
      </c>
      <c r="B1884" t="s">
        <v>10</v>
      </c>
      <c r="C1884" t="s">
        <v>56</v>
      </c>
      <c r="D1884" t="s">
        <v>3611</v>
      </c>
      <c r="E1884" t="s">
        <v>3617</v>
      </c>
      <c r="F1884">
        <v>44734</v>
      </c>
      <c r="G1884">
        <v>44757</v>
      </c>
      <c r="H1884" t="s">
        <v>16</v>
      </c>
      <c r="I1884" t="s">
        <v>12</v>
      </c>
      <c r="J1884" t="s">
        <v>13</v>
      </c>
      <c r="K1884">
        <v>27.632000000000001</v>
      </c>
      <c r="L1884">
        <v>600</v>
      </c>
      <c r="M1884" t="s">
        <v>14</v>
      </c>
      <c r="N1884">
        <v>300</v>
      </c>
      <c r="O1884" t="s">
        <v>14</v>
      </c>
      <c r="P1884">
        <v>1</v>
      </c>
      <c r="Q1884" s="1">
        <v>3.4499999999999997</v>
      </c>
      <c r="R1884" s="1">
        <v>2.3000000000000003</v>
      </c>
      <c r="S1884" s="1">
        <v>2.875</v>
      </c>
      <c r="T1884" s="1">
        <v>2.3000000000000003</v>
      </c>
    </row>
    <row r="1885" spans="1:20" x14ac:dyDescent="0.35">
      <c r="A1885" t="s">
        <v>1905</v>
      </c>
      <c r="B1885" t="s">
        <v>10</v>
      </c>
      <c r="C1885" t="s">
        <v>56</v>
      </c>
      <c r="D1885" t="s">
        <v>3619</v>
      </c>
      <c r="E1885" t="s">
        <v>3614</v>
      </c>
      <c r="F1885">
        <v>44733</v>
      </c>
      <c r="G1885">
        <v>44756</v>
      </c>
      <c r="H1885" t="s">
        <v>16</v>
      </c>
      <c r="I1885" t="s">
        <v>12</v>
      </c>
      <c r="J1885" t="s">
        <v>13</v>
      </c>
      <c r="K1885">
        <v>34.668999999999997</v>
      </c>
      <c r="L1885">
        <v>600</v>
      </c>
      <c r="M1885" t="s">
        <v>14</v>
      </c>
      <c r="N1885">
        <v>300</v>
      </c>
      <c r="O1885" t="s">
        <v>14</v>
      </c>
      <c r="P1885">
        <v>1</v>
      </c>
      <c r="Q1885" s="1">
        <v>3.4499999999999997</v>
      </c>
      <c r="R1885" s="1">
        <v>2.3000000000000003</v>
      </c>
      <c r="S1885" s="1">
        <v>2.875</v>
      </c>
      <c r="T1885" s="1">
        <v>2.3000000000000003</v>
      </c>
    </row>
    <row r="1886" spans="1:20" hidden="1" x14ac:dyDescent="0.35">
      <c r="A1886" t="s">
        <v>1906</v>
      </c>
      <c r="B1886" t="s">
        <v>10</v>
      </c>
      <c r="C1886" t="s">
        <v>68</v>
      </c>
      <c r="D1886" t="s">
        <v>3619</v>
      </c>
      <c r="E1886" t="s">
        <v>3618</v>
      </c>
      <c r="F1886">
        <v>44762</v>
      </c>
      <c r="G1886">
        <v>44791</v>
      </c>
      <c r="H1886" t="s">
        <v>12</v>
      </c>
      <c r="J1886" t="s">
        <v>69</v>
      </c>
      <c r="K1886">
        <v>34.401000000000003</v>
      </c>
      <c r="L1886">
        <v>20</v>
      </c>
      <c r="M1886" t="s">
        <v>14</v>
      </c>
      <c r="N1886">
        <v>10</v>
      </c>
      <c r="O1886" t="s">
        <v>14</v>
      </c>
      <c r="P1886">
        <v>1</v>
      </c>
      <c r="Q1886" s="1">
        <v>4.3499999999999996</v>
      </c>
      <c r="R1886" s="1">
        <v>2.9000000000000004</v>
      </c>
      <c r="S1886" s="1">
        <v>3.625</v>
      </c>
      <c r="T1886" s="1">
        <v>2.9000000000000004</v>
      </c>
    </row>
    <row r="1887" spans="1:20" hidden="1" x14ac:dyDescent="0.35">
      <c r="A1887" t="s">
        <v>1907</v>
      </c>
      <c r="B1887" t="s">
        <v>10</v>
      </c>
      <c r="C1887" t="s">
        <v>68</v>
      </c>
      <c r="D1887" t="s">
        <v>3611</v>
      </c>
      <c r="E1887" t="s">
        <v>3613</v>
      </c>
      <c r="F1887">
        <v>44762</v>
      </c>
      <c r="G1887">
        <v>44791</v>
      </c>
      <c r="H1887" t="s">
        <v>12</v>
      </c>
      <c r="I1887" t="s">
        <v>12</v>
      </c>
      <c r="J1887" t="s">
        <v>13</v>
      </c>
      <c r="K1887">
        <v>34.401000000000003</v>
      </c>
      <c r="L1887">
        <v>600</v>
      </c>
      <c r="M1887" t="s">
        <v>14</v>
      </c>
      <c r="N1887">
        <v>300</v>
      </c>
      <c r="O1887" t="s">
        <v>14</v>
      </c>
      <c r="P1887">
        <v>1</v>
      </c>
      <c r="Q1887" s="1">
        <v>4.3499999999999996</v>
      </c>
      <c r="R1887" s="1">
        <v>2.9000000000000004</v>
      </c>
      <c r="S1887" s="1">
        <v>3.625</v>
      </c>
      <c r="T1887" s="1">
        <v>2.9000000000000004</v>
      </c>
    </row>
    <row r="1888" spans="1:20" hidden="1" x14ac:dyDescent="0.35">
      <c r="A1888" t="s">
        <v>1908</v>
      </c>
      <c r="B1888" t="s">
        <v>10</v>
      </c>
      <c r="C1888" t="s">
        <v>68</v>
      </c>
      <c r="D1888" t="s">
        <v>3616</v>
      </c>
      <c r="E1888" t="s">
        <v>3618</v>
      </c>
      <c r="F1888">
        <v>44748</v>
      </c>
      <c r="G1888">
        <v>44783</v>
      </c>
      <c r="H1888" t="s">
        <v>12</v>
      </c>
      <c r="I1888" t="s">
        <v>12</v>
      </c>
      <c r="J1888" t="s">
        <v>13</v>
      </c>
      <c r="K1888">
        <v>30.207999999999998</v>
      </c>
      <c r="L1888">
        <v>600</v>
      </c>
      <c r="M1888" t="s">
        <v>14</v>
      </c>
      <c r="N1888">
        <v>300</v>
      </c>
      <c r="O1888" t="s">
        <v>14</v>
      </c>
      <c r="P1888">
        <v>1</v>
      </c>
      <c r="Q1888" s="1">
        <v>5.25</v>
      </c>
      <c r="R1888" s="1">
        <v>3.5</v>
      </c>
      <c r="S1888" s="1">
        <v>4.375</v>
      </c>
      <c r="T1888" s="1">
        <v>3.5</v>
      </c>
    </row>
    <row r="1889" spans="1:20" hidden="1" x14ac:dyDescent="0.35">
      <c r="A1889" t="s">
        <v>1909</v>
      </c>
      <c r="B1889" t="s">
        <v>10</v>
      </c>
      <c r="C1889" t="s">
        <v>68</v>
      </c>
      <c r="D1889" t="s">
        <v>3611</v>
      </c>
      <c r="E1889" t="s">
        <v>3617</v>
      </c>
      <c r="F1889">
        <v>44750</v>
      </c>
      <c r="G1889">
        <v>44783</v>
      </c>
      <c r="H1889" t="s">
        <v>12</v>
      </c>
      <c r="I1889" t="s">
        <v>12</v>
      </c>
      <c r="J1889" t="s">
        <v>13</v>
      </c>
      <c r="K1889">
        <v>28.757999999999999</v>
      </c>
      <c r="L1889">
        <v>600</v>
      </c>
      <c r="M1889" t="s">
        <v>14</v>
      </c>
      <c r="N1889">
        <v>300</v>
      </c>
      <c r="O1889" t="s">
        <v>14</v>
      </c>
      <c r="P1889">
        <v>1</v>
      </c>
      <c r="Q1889" s="1">
        <v>4.95</v>
      </c>
      <c r="R1889" s="1">
        <v>3.3000000000000003</v>
      </c>
      <c r="S1889" s="1">
        <v>4.125</v>
      </c>
      <c r="T1889" s="1">
        <v>3.3000000000000003</v>
      </c>
    </row>
    <row r="1890" spans="1:20" hidden="1" x14ac:dyDescent="0.35">
      <c r="A1890" t="s">
        <v>1910</v>
      </c>
      <c r="B1890" t="s">
        <v>10</v>
      </c>
      <c r="C1890" t="s">
        <v>68</v>
      </c>
      <c r="D1890" t="s">
        <v>3620</v>
      </c>
      <c r="E1890" t="s">
        <v>3614</v>
      </c>
      <c r="F1890">
        <v>44751</v>
      </c>
      <c r="G1890">
        <v>44793</v>
      </c>
      <c r="H1890" t="s">
        <v>12</v>
      </c>
      <c r="I1890" t="s">
        <v>12</v>
      </c>
      <c r="J1890" t="s">
        <v>13</v>
      </c>
      <c r="K1890">
        <v>32.651000000000003</v>
      </c>
      <c r="L1890">
        <v>600</v>
      </c>
      <c r="M1890" t="s">
        <v>14</v>
      </c>
      <c r="N1890">
        <v>300</v>
      </c>
      <c r="O1890" t="s">
        <v>14</v>
      </c>
      <c r="P1890">
        <v>1</v>
      </c>
      <c r="Q1890" s="1">
        <v>6.3</v>
      </c>
      <c r="R1890" s="1">
        <v>4.2</v>
      </c>
      <c r="S1890" s="1">
        <v>5.25</v>
      </c>
      <c r="T1890" s="1">
        <v>4.2</v>
      </c>
    </row>
    <row r="1891" spans="1:20" hidden="1" x14ac:dyDescent="0.35">
      <c r="A1891" t="s">
        <v>1911</v>
      </c>
      <c r="B1891" t="s">
        <v>10</v>
      </c>
      <c r="C1891" t="s">
        <v>68</v>
      </c>
      <c r="D1891" t="s">
        <v>3620</v>
      </c>
      <c r="E1891" t="s">
        <v>3613</v>
      </c>
      <c r="F1891">
        <v>44753</v>
      </c>
      <c r="G1891">
        <v>44784</v>
      </c>
      <c r="H1891" t="s">
        <v>12</v>
      </c>
      <c r="I1891" t="s">
        <v>12</v>
      </c>
      <c r="J1891" t="s">
        <v>13</v>
      </c>
      <c r="K1891">
        <v>30.431000000000001</v>
      </c>
      <c r="L1891">
        <v>600</v>
      </c>
      <c r="M1891" t="s">
        <v>14</v>
      </c>
      <c r="N1891">
        <v>300</v>
      </c>
      <c r="O1891" t="s">
        <v>14</v>
      </c>
      <c r="P1891">
        <v>1</v>
      </c>
      <c r="Q1891" s="1">
        <v>4.6499999999999995</v>
      </c>
      <c r="R1891" s="1">
        <v>3.1</v>
      </c>
      <c r="S1891" s="1">
        <v>3.875</v>
      </c>
      <c r="T1891" s="1">
        <v>3.1</v>
      </c>
    </row>
    <row r="1892" spans="1:20" hidden="1" x14ac:dyDescent="0.35">
      <c r="A1892" t="s">
        <v>1912</v>
      </c>
      <c r="B1892" t="s">
        <v>10</v>
      </c>
      <c r="C1892" t="s">
        <v>68</v>
      </c>
      <c r="D1892" t="s">
        <v>3616</v>
      </c>
      <c r="E1892" t="s">
        <v>3613</v>
      </c>
      <c r="F1892">
        <v>44755</v>
      </c>
      <c r="G1892">
        <v>44784</v>
      </c>
      <c r="H1892" t="s">
        <v>12</v>
      </c>
      <c r="I1892" t="s">
        <v>12</v>
      </c>
      <c r="J1892" t="s">
        <v>13</v>
      </c>
      <c r="K1892">
        <v>29.553000000000001</v>
      </c>
      <c r="L1892">
        <v>600</v>
      </c>
      <c r="M1892" t="s">
        <v>14</v>
      </c>
      <c r="N1892">
        <v>300</v>
      </c>
      <c r="O1892" t="s">
        <v>14</v>
      </c>
      <c r="P1892">
        <v>1</v>
      </c>
      <c r="Q1892" s="1">
        <v>4.3499999999999996</v>
      </c>
      <c r="R1892" s="1">
        <v>2.9000000000000004</v>
      </c>
      <c r="S1892" s="1">
        <v>3.625</v>
      </c>
      <c r="T1892" s="1">
        <v>2.9000000000000004</v>
      </c>
    </row>
    <row r="1893" spans="1:20" hidden="1" x14ac:dyDescent="0.35">
      <c r="A1893" t="s">
        <v>1913</v>
      </c>
      <c r="B1893" t="s">
        <v>10</v>
      </c>
      <c r="C1893" t="s">
        <v>68</v>
      </c>
      <c r="D1893" t="s">
        <v>3619</v>
      </c>
      <c r="E1893" t="s">
        <v>3612</v>
      </c>
      <c r="F1893">
        <v>44755</v>
      </c>
      <c r="G1893">
        <v>44783</v>
      </c>
      <c r="H1893" t="s">
        <v>12</v>
      </c>
      <c r="I1893" t="s">
        <v>12</v>
      </c>
      <c r="J1893" t="s">
        <v>13</v>
      </c>
      <c r="K1893">
        <v>29.539000000000001</v>
      </c>
      <c r="L1893">
        <v>600</v>
      </c>
      <c r="M1893" t="s">
        <v>14</v>
      </c>
      <c r="N1893">
        <v>300</v>
      </c>
      <c r="O1893" t="s">
        <v>14</v>
      </c>
      <c r="P1893">
        <v>1</v>
      </c>
      <c r="Q1893" s="1">
        <v>4.2</v>
      </c>
      <c r="R1893" s="1">
        <v>2.8000000000000003</v>
      </c>
      <c r="S1893" s="1">
        <v>3.5</v>
      </c>
      <c r="T1893" s="1">
        <v>2.8000000000000003</v>
      </c>
    </row>
    <row r="1894" spans="1:20" hidden="1" x14ac:dyDescent="0.35">
      <c r="A1894" t="s">
        <v>1914</v>
      </c>
      <c r="B1894" t="s">
        <v>10</v>
      </c>
      <c r="C1894" t="s">
        <v>68</v>
      </c>
      <c r="D1894" t="s">
        <v>3619</v>
      </c>
      <c r="E1894" t="s">
        <v>3618</v>
      </c>
      <c r="F1894">
        <v>44753</v>
      </c>
      <c r="G1894">
        <v>44799</v>
      </c>
      <c r="H1894" t="s">
        <v>12</v>
      </c>
      <c r="I1894" t="s">
        <v>12</v>
      </c>
      <c r="J1894" t="s">
        <v>13</v>
      </c>
      <c r="K1894">
        <v>30.273</v>
      </c>
      <c r="L1894">
        <v>600</v>
      </c>
      <c r="M1894" t="s">
        <v>14</v>
      </c>
      <c r="N1894">
        <v>300</v>
      </c>
      <c r="O1894" t="s">
        <v>14</v>
      </c>
      <c r="P1894">
        <v>1</v>
      </c>
      <c r="Q1894" s="1">
        <v>6.8999999999999995</v>
      </c>
      <c r="R1894" s="1">
        <v>4.6000000000000005</v>
      </c>
      <c r="S1894" s="1">
        <v>5.75</v>
      </c>
      <c r="T1894" s="1">
        <v>4.6000000000000005</v>
      </c>
    </row>
    <row r="1895" spans="1:20" hidden="1" x14ac:dyDescent="0.35">
      <c r="A1895" t="s">
        <v>1915</v>
      </c>
      <c r="B1895" t="s">
        <v>10</v>
      </c>
      <c r="C1895" t="s">
        <v>68</v>
      </c>
      <c r="D1895" t="s">
        <v>3615</v>
      </c>
      <c r="E1895" t="s">
        <v>3612</v>
      </c>
      <c r="F1895">
        <v>44760</v>
      </c>
      <c r="G1895">
        <v>44787</v>
      </c>
      <c r="H1895" t="s">
        <v>12</v>
      </c>
      <c r="I1895" t="s">
        <v>12</v>
      </c>
      <c r="J1895" t="s">
        <v>13</v>
      </c>
      <c r="K1895">
        <v>30.181999999999999</v>
      </c>
      <c r="L1895">
        <v>600</v>
      </c>
      <c r="M1895" t="s">
        <v>14</v>
      </c>
      <c r="N1895">
        <v>300</v>
      </c>
      <c r="O1895" t="s">
        <v>14</v>
      </c>
      <c r="P1895">
        <v>1</v>
      </c>
      <c r="Q1895" s="1">
        <v>4.05</v>
      </c>
      <c r="R1895" s="1">
        <v>2.7</v>
      </c>
      <c r="S1895" s="1">
        <v>3.375</v>
      </c>
      <c r="T1895" s="1">
        <v>2.7</v>
      </c>
    </row>
    <row r="1896" spans="1:20" hidden="1" x14ac:dyDescent="0.35">
      <c r="A1896" t="s">
        <v>1916</v>
      </c>
      <c r="B1896" t="s">
        <v>10</v>
      </c>
      <c r="C1896" t="s">
        <v>68</v>
      </c>
      <c r="D1896" t="s">
        <v>3611</v>
      </c>
      <c r="E1896" t="s">
        <v>3614</v>
      </c>
      <c r="F1896">
        <v>44750</v>
      </c>
      <c r="G1896">
        <v>44775</v>
      </c>
      <c r="H1896" t="s">
        <v>12</v>
      </c>
      <c r="I1896" t="s">
        <v>12</v>
      </c>
      <c r="J1896" t="s">
        <v>13</v>
      </c>
      <c r="K1896">
        <v>28.515999999999998</v>
      </c>
      <c r="L1896">
        <v>600</v>
      </c>
      <c r="M1896" t="s">
        <v>14</v>
      </c>
      <c r="N1896">
        <v>300</v>
      </c>
      <c r="O1896" t="s">
        <v>14</v>
      </c>
      <c r="P1896">
        <v>1</v>
      </c>
      <c r="Q1896" s="1">
        <v>3.75</v>
      </c>
      <c r="R1896" s="1">
        <v>2.5</v>
      </c>
      <c r="S1896" s="1">
        <v>3.125</v>
      </c>
      <c r="T1896" s="1">
        <v>2.5</v>
      </c>
    </row>
    <row r="1897" spans="1:20" hidden="1" x14ac:dyDescent="0.35">
      <c r="A1897" t="s">
        <v>1917</v>
      </c>
      <c r="B1897" t="s">
        <v>10</v>
      </c>
      <c r="C1897" t="s">
        <v>68</v>
      </c>
      <c r="D1897" t="s">
        <v>3615</v>
      </c>
      <c r="E1897" t="s">
        <v>3614</v>
      </c>
      <c r="F1897">
        <v>44760</v>
      </c>
      <c r="G1897">
        <v>44790</v>
      </c>
      <c r="H1897" t="s">
        <v>12</v>
      </c>
      <c r="I1897" t="s">
        <v>12</v>
      </c>
      <c r="J1897" t="s">
        <v>13</v>
      </c>
      <c r="K1897">
        <v>30.456</v>
      </c>
      <c r="L1897">
        <v>600</v>
      </c>
      <c r="M1897" t="s">
        <v>14</v>
      </c>
      <c r="N1897">
        <v>300</v>
      </c>
      <c r="O1897" t="s">
        <v>14</v>
      </c>
      <c r="P1897">
        <v>1</v>
      </c>
      <c r="Q1897" s="1">
        <v>4.5</v>
      </c>
      <c r="R1897" s="1">
        <v>3</v>
      </c>
      <c r="S1897" s="1">
        <v>3.75</v>
      </c>
      <c r="T1897" s="1">
        <v>3</v>
      </c>
    </row>
    <row r="1898" spans="1:20" hidden="1" x14ac:dyDescent="0.35">
      <c r="A1898" t="s">
        <v>1918</v>
      </c>
      <c r="B1898" t="s">
        <v>10</v>
      </c>
      <c r="C1898" t="s">
        <v>68</v>
      </c>
      <c r="D1898" t="s">
        <v>3615</v>
      </c>
      <c r="E1898" t="s">
        <v>3613</v>
      </c>
      <c r="F1898">
        <v>44757</v>
      </c>
      <c r="G1898">
        <v>44787</v>
      </c>
      <c r="H1898" t="s">
        <v>12</v>
      </c>
      <c r="I1898" t="s">
        <v>12</v>
      </c>
      <c r="J1898" t="s">
        <v>13</v>
      </c>
      <c r="K1898">
        <v>33.58</v>
      </c>
      <c r="L1898">
        <v>600</v>
      </c>
      <c r="M1898" t="s">
        <v>14</v>
      </c>
      <c r="N1898">
        <v>300</v>
      </c>
      <c r="O1898" t="s">
        <v>14</v>
      </c>
      <c r="P1898">
        <v>1</v>
      </c>
      <c r="Q1898" s="1">
        <v>4.5</v>
      </c>
      <c r="R1898" s="1">
        <v>3</v>
      </c>
      <c r="S1898" s="1">
        <v>3.75</v>
      </c>
      <c r="T1898" s="1">
        <v>3</v>
      </c>
    </row>
    <row r="1899" spans="1:20" hidden="1" x14ac:dyDescent="0.35">
      <c r="A1899" t="s">
        <v>1919</v>
      </c>
      <c r="B1899" t="s">
        <v>10</v>
      </c>
      <c r="C1899" t="s">
        <v>68</v>
      </c>
      <c r="D1899" t="s">
        <v>3619</v>
      </c>
      <c r="E1899" t="s">
        <v>3618</v>
      </c>
      <c r="F1899">
        <v>44756</v>
      </c>
      <c r="G1899">
        <v>44784</v>
      </c>
      <c r="H1899" t="s">
        <v>12</v>
      </c>
      <c r="I1899" t="s">
        <v>12</v>
      </c>
      <c r="J1899" t="s">
        <v>13</v>
      </c>
      <c r="K1899">
        <v>34.055</v>
      </c>
      <c r="L1899">
        <v>600</v>
      </c>
      <c r="M1899" t="s">
        <v>14</v>
      </c>
      <c r="N1899">
        <v>300</v>
      </c>
      <c r="O1899" t="s">
        <v>14</v>
      </c>
      <c r="P1899">
        <v>1</v>
      </c>
      <c r="Q1899" s="1">
        <v>4.2</v>
      </c>
      <c r="R1899" s="1">
        <v>2.8000000000000003</v>
      </c>
      <c r="S1899" s="1">
        <v>3.5</v>
      </c>
      <c r="T1899" s="1">
        <v>2.8000000000000003</v>
      </c>
    </row>
    <row r="1900" spans="1:20" hidden="1" x14ac:dyDescent="0.35">
      <c r="A1900" t="s">
        <v>1920</v>
      </c>
      <c r="B1900" t="s">
        <v>10</v>
      </c>
      <c r="C1900" t="s">
        <v>68</v>
      </c>
      <c r="D1900" t="s">
        <v>3620</v>
      </c>
      <c r="E1900" t="s">
        <v>3617</v>
      </c>
      <c r="F1900">
        <v>44760</v>
      </c>
      <c r="G1900">
        <v>44791</v>
      </c>
      <c r="H1900" t="s">
        <v>12</v>
      </c>
      <c r="I1900" t="s">
        <v>12</v>
      </c>
      <c r="J1900" t="s">
        <v>13</v>
      </c>
      <c r="K1900">
        <v>30.411999999999999</v>
      </c>
      <c r="L1900">
        <v>600</v>
      </c>
      <c r="M1900" t="s">
        <v>14</v>
      </c>
      <c r="N1900">
        <v>300</v>
      </c>
      <c r="O1900" t="s">
        <v>14</v>
      </c>
      <c r="P1900">
        <v>1</v>
      </c>
      <c r="Q1900" s="1">
        <v>4.6499999999999995</v>
      </c>
      <c r="R1900" s="1">
        <v>3.1</v>
      </c>
      <c r="S1900" s="1">
        <v>3.875</v>
      </c>
      <c r="T1900" s="1">
        <v>3.1</v>
      </c>
    </row>
    <row r="1901" spans="1:20" hidden="1" x14ac:dyDescent="0.35">
      <c r="A1901" t="s">
        <v>1921</v>
      </c>
      <c r="B1901" t="s">
        <v>10</v>
      </c>
      <c r="C1901" t="s">
        <v>68</v>
      </c>
      <c r="D1901" t="s">
        <v>3616</v>
      </c>
      <c r="E1901" t="s">
        <v>3614</v>
      </c>
      <c r="F1901">
        <v>44755</v>
      </c>
      <c r="G1901">
        <v>44784</v>
      </c>
      <c r="H1901" t="s">
        <v>12</v>
      </c>
      <c r="I1901" t="s">
        <v>12</v>
      </c>
      <c r="J1901" t="s">
        <v>13</v>
      </c>
      <c r="K1901">
        <v>34.11</v>
      </c>
      <c r="L1901">
        <v>600</v>
      </c>
      <c r="M1901" t="s">
        <v>14</v>
      </c>
      <c r="N1901">
        <v>300</v>
      </c>
      <c r="O1901" t="s">
        <v>14</v>
      </c>
      <c r="P1901">
        <v>1</v>
      </c>
      <c r="Q1901" s="1">
        <v>4.3499999999999996</v>
      </c>
      <c r="R1901" s="1">
        <v>2.9000000000000004</v>
      </c>
      <c r="S1901" s="1">
        <v>3.625</v>
      </c>
      <c r="T1901" s="1">
        <v>2.9000000000000004</v>
      </c>
    </row>
    <row r="1902" spans="1:20" hidden="1" x14ac:dyDescent="0.35">
      <c r="A1902" t="s">
        <v>1922</v>
      </c>
      <c r="B1902" t="s">
        <v>10</v>
      </c>
      <c r="C1902" t="s">
        <v>68</v>
      </c>
      <c r="D1902" t="s">
        <v>3619</v>
      </c>
      <c r="E1902" t="s">
        <v>3618</v>
      </c>
      <c r="F1902">
        <v>44764</v>
      </c>
      <c r="G1902">
        <v>44791</v>
      </c>
      <c r="H1902" t="s">
        <v>12</v>
      </c>
      <c r="I1902" t="s">
        <v>12</v>
      </c>
      <c r="J1902" t="s">
        <v>13</v>
      </c>
      <c r="K1902">
        <v>34.018000000000001</v>
      </c>
      <c r="L1902">
        <v>600</v>
      </c>
      <c r="M1902" t="s">
        <v>14</v>
      </c>
      <c r="N1902">
        <v>300</v>
      </c>
      <c r="O1902" t="s">
        <v>14</v>
      </c>
      <c r="P1902">
        <v>1</v>
      </c>
      <c r="Q1902" s="1">
        <v>4.05</v>
      </c>
      <c r="R1902" s="1">
        <v>2.7</v>
      </c>
      <c r="S1902" s="1">
        <v>3.375</v>
      </c>
      <c r="T1902" s="1">
        <v>2.7</v>
      </c>
    </row>
    <row r="1903" spans="1:20" hidden="1" x14ac:dyDescent="0.35">
      <c r="A1903" t="s">
        <v>1923</v>
      </c>
      <c r="B1903" t="s">
        <v>10</v>
      </c>
      <c r="C1903" t="s">
        <v>68</v>
      </c>
      <c r="D1903" t="s">
        <v>3620</v>
      </c>
      <c r="E1903" t="s">
        <v>3617</v>
      </c>
      <c r="F1903">
        <v>44761</v>
      </c>
      <c r="G1903">
        <v>44790</v>
      </c>
      <c r="H1903" t="s">
        <v>12</v>
      </c>
      <c r="I1903" t="s">
        <v>12</v>
      </c>
      <c r="J1903" t="s">
        <v>13</v>
      </c>
      <c r="K1903">
        <v>29.841999999999999</v>
      </c>
      <c r="L1903">
        <v>600</v>
      </c>
      <c r="M1903" t="s">
        <v>14</v>
      </c>
      <c r="N1903">
        <v>300</v>
      </c>
      <c r="O1903" t="s">
        <v>14</v>
      </c>
      <c r="P1903">
        <v>1</v>
      </c>
      <c r="Q1903" s="1">
        <v>4.3499999999999996</v>
      </c>
      <c r="R1903" s="1">
        <v>2.9000000000000004</v>
      </c>
      <c r="S1903" s="1">
        <v>3.625</v>
      </c>
      <c r="T1903" s="1">
        <v>2.9000000000000004</v>
      </c>
    </row>
    <row r="1904" spans="1:20" hidden="1" x14ac:dyDescent="0.35">
      <c r="A1904" t="s">
        <v>1924</v>
      </c>
      <c r="B1904" t="s">
        <v>10</v>
      </c>
      <c r="C1904" t="s">
        <v>68</v>
      </c>
      <c r="D1904" t="s">
        <v>3619</v>
      </c>
      <c r="E1904" t="s">
        <v>3614</v>
      </c>
      <c r="F1904">
        <v>44762</v>
      </c>
      <c r="G1904">
        <v>44790</v>
      </c>
      <c r="H1904" t="s">
        <v>12</v>
      </c>
      <c r="I1904" t="s">
        <v>12</v>
      </c>
      <c r="J1904" t="s">
        <v>13</v>
      </c>
      <c r="K1904">
        <v>30.315000000000001</v>
      </c>
      <c r="L1904">
        <v>600</v>
      </c>
      <c r="M1904" t="s">
        <v>14</v>
      </c>
      <c r="N1904">
        <v>300</v>
      </c>
      <c r="O1904" t="s">
        <v>14</v>
      </c>
      <c r="P1904">
        <v>1</v>
      </c>
      <c r="Q1904" s="1">
        <v>4.2</v>
      </c>
      <c r="R1904" s="1">
        <v>2.8000000000000003</v>
      </c>
      <c r="S1904" s="1">
        <v>3.5</v>
      </c>
      <c r="T1904" s="1">
        <v>2.8000000000000003</v>
      </c>
    </row>
    <row r="1905" spans="1:20" hidden="1" x14ac:dyDescent="0.35">
      <c r="A1905" t="s">
        <v>1925</v>
      </c>
      <c r="B1905" t="s">
        <v>10</v>
      </c>
      <c r="C1905" t="s">
        <v>68</v>
      </c>
      <c r="D1905" t="s">
        <v>3619</v>
      </c>
      <c r="E1905" t="s">
        <v>3613</v>
      </c>
      <c r="F1905">
        <v>44762</v>
      </c>
      <c r="G1905">
        <v>44793</v>
      </c>
      <c r="H1905" t="s">
        <v>12</v>
      </c>
      <c r="I1905" t="s">
        <v>12</v>
      </c>
      <c r="J1905" t="s">
        <v>13</v>
      </c>
      <c r="K1905">
        <v>30.169</v>
      </c>
      <c r="L1905">
        <v>600</v>
      </c>
      <c r="M1905" t="s">
        <v>14</v>
      </c>
      <c r="N1905">
        <v>300</v>
      </c>
      <c r="O1905" t="s">
        <v>14</v>
      </c>
      <c r="P1905">
        <v>1</v>
      </c>
      <c r="Q1905" s="1">
        <v>4.6499999999999995</v>
      </c>
      <c r="R1905" s="1">
        <v>3.1</v>
      </c>
      <c r="S1905" s="1">
        <v>3.875</v>
      </c>
      <c r="T1905" s="1">
        <v>3.1</v>
      </c>
    </row>
    <row r="1906" spans="1:20" hidden="1" x14ac:dyDescent="0.35">
      <c r="A1906" t="s">
        <v>1926</v>
      </c>
      <c r="B1906" t="s">
        <v>10</v>
      </c>
      <c r="C1906" t="s">
        <v>68</v>
      </c>
      <c r="D1906" t="s">
        <v>3619</v>
      </c>
      <c r="E1906" t="s">
        <v>3612</v>
      </c>
      <c r="F1906">
        <v>44763</v>
      </c>
      <c r="G1906">
        <v>44790</v>
      </c>
      <c r="H1906" t="s">
        <v>12</v>
      </c>
      <c r="I1906" t="s">
        <v>12</v>
      </c>
      <c r="J1906" t="s">
        <v>13</v>
      </c>
      <c r="K1906">
        <v>29.797000000000001</v>
      </c>
      <c r="L1906">
        <v>600</v>
      </c>
      <c r="M1906" t="s">
        <v>14</v>
      </c>
      <c r="N1906">
        <v>300</v>
      </c>
      <c r="O1906" t="s">
        <v>14</v>
      </c>
      <c r="P1906">
        <v>1</v>
      </c>
      <c r="Q1906" s="1">
        <v>4.05</v>
      </c>
      <c r="R1906" s="1">
        <v>2.7</v>
      </c>
      <c r="S1906" s="1">
        <v>3.375</v>
      </c>
      <c r="T1906" s="1">
        <v>2.7</v>
      </c>
    </row>
    <row r="1907" spans="1:20" hidden="1" x14ac:dyDescent="0.35">
      <c r="A1907" t="s">
        <v>1927</v>
      </c>
      <c r="B1907" t="s">
        <v>10</v>
      </c>
      <c r="C1907" t="s">
        <v>68</v>
      </c>
      <c r="D1907" t="s">
        <v>3611</v>
      </c>
      <c r="E1907" t="s">
        <v>3614</v>
      </c>
      <c r="F1907">
        <v>44761</v>
      </c>
      <c r="G1907">
        <v>44786</v>
      </c>
      <c r="H1907" t="s">
        <v>12</v>
      </c>
      <c r="I1907" t="s">
        <v>12</v>
      </c>
      <c r="J1907" t="s">
        <v>13</v>
      </c>
      <c r="K1907">
        <v>30.49</v>
      </c>
      <c r="L1907">
        <v>600</v>
      </c>
      <c r="M1907" t="s">
        <v>14</v>
      </c>
      <c r="N1907">
        <v>300</v>
      </c>
      <c r="O1907" t="s">
        <v>14</v>
      </c>
      <c r="P1907">
        <v>1</v>
      </c>
      <c r="Q1907" s="1">
        <v>3.75</v>
      </c>
      <c r="R1907" s="1">
        <v>2.5</v>
      </c>
      <c r="S1907" s="1">
        <v>3.125</v>
      </c>
      <c r="T1907" s="1">
        <v>2.5</v>
      </c>
    </row>
    <row r="1908" spans="1:20" hidden="1" x14ac:dyDescent="0.35">
      <c r="A1908" t="s">
        <v>1928</v>
      </c>
      <c r="B1908" t="s">
        <v>10</v>
      </c>
      <c r="C1908" t="s">
        <v>68</v>
      </c>
      <c r="D1908" t="s">
        <v>3615</v>
      </c>
      <c r="E1908" t="s">
        <v>3614</v>
      </c>
      <c r="F1908">
        <v>44763</v>
      </c>
      <c r="G1908">
        <v>44799</v>
      </c>
      <c r="H1908" t="s">
        <v>12</v>
      </c>
      <c r="I1908" t="s">
        <v>12</v>
      </c>
      <c r="J1908" t="s">
        <v>13</v>
      </c>
      <c r="K1908">
        <v>33.466999999999999</v>
      </c>
      <c r="L1908">
        <v>600</v>
      </c>
      <c r="M1908" t="s">
        <v>14</v>
      </c>
      <c r="N1908">
        <v>300</v>
      </c>
      <c r="O1908" t="s">
        <v>14</v>
      </c>
      <c r="P1908">
        <v>1</v>
      </c>
      <c r="Q1908" s="1">
        <v>5.3999999999999995</v>
      </c>
      <c r="R1908" s="1">
        <v>3.6</v>
      </c>
      <c r="S1908" s="1">
        <v>4.5</v>
      </c>
      <c r="T1908" s="1">
        <v>3.6</v>
      </c>
    </row>
    <row r="1909" spans="1:20" hidden="1" x14ac:dyDescent="0.35">
      <c r="A1909" t="s">
        <v>1929</v>
      </c>
      <c r="B1909" t="s">
        <v>10</v>
      </c>
      <c r="C1909" t="s">
        <v>68</v>
      </c>
      <c r="D1909" t="s">
        <v>3615</v>
      </c>
      <c r="E1909" t="s">
        <v>3614</v>
      </c>
      <c r="F1909">
        <v>44763</v>
      </c>
      <c r="G1909">
        <v>44790</v>
      </c>
      <c r="H1909" t="s">
        <v>12</v>
      </c>
      <c r="I1909" t="s">
        <v>12</v>
      </c>
      <c r="J1909" t="s">
        <v>13</v>
      </c>
      <c r="K1909">
        <v>32.758000000000003</v>
      </c>
      <c r="L1909">
        <v>600</v>
      </c>
      <c r="M1909" t="s">
        <v>14</v>
      </c>
      <c r="N1909">
        <v>300</v>
      </c>
      <c r="O1909" t="s">
        <v>14</v>
      </c>
      <c r="P1909">
        <v>1</v>
      </c>
      <c r="Q1909" s="1">
        <v>4.05</v>
      </c>
      <c r="R1909" s="1">
        <v>2.7</v>
      </c>
      <c r="S1909" s="1">
        <v>3.375</v>
      </c>
      <c r="T1909" s="1">
        <v>2.7</v>
      </c>
    </row>
    <row r="1910" spans="1:20" hidden="1" x14ac:dyDescent="0.35">
      <c r="A1910" t="s">
        <v>1930</v>
      </c>
      <c r="B1910" t="s">
        <v>10</v>
      </c>
      <c r="C1910" t="s">
        <v>68</v>
      </c>
      <c r="D1910" t="s">
        <v>3620</v>
      </c>
      <c r="E1910" t="s">
        <v>3613</v>
      </c>
      <c r="F1910">
        <v>44763</v>
      </c>
      <c r="G1910">
        <v>44791</v>
      </c>
      <c r="H1910" t="s">
        <v>12</v>
      </c>
      <c r="I1910" t="s">
        <v>12</v>
      </c>
      <c r="J1910" t="s">
        <v>13</v>
      </c>
      <c r="K1910">
        <v>33.957000000000001</v>
      </c>
      <c r="L1910">
        <v>600</v>
      </c>
      <c r="M1910" t="s">
        <v>14</v>
      </c>
      <c r="N1910">
        <v>300</v>
      </c>
      <c r="O1910" t="s">
        <v>14</v>
      </c>
      <c r="P1910">
        <v>1</v>
      </c>
      <c r="Q1910" s="1">
        <v>4.2</v>
      </c>
      <c r="R1910" s="1">
        <v>2.8000000000000003</v>
      </c>
      <c r="S1910" s="1">
        <v>3.5</v>
      </c>
      <c r="T1910" s="1">
        <v>2.8000000000000003</v>
      </c>
    </row>
    <row r="1911" spans="1:20" hidden="1" x14ac:dyDescent="0.35">
      <c r="A1911" t="s">
        <v>1931</v>
      </c>
      <c r="B1911" t="s">
        <v>10</v>
      </c>
      <c r="C1911" t="s">
        <v>68</v>
      </c>
      <c r="D1911" t="s">
        <v>3620</v>
      </c>
      <c r="E1911" t="s">
        <v>3613</v>
      </c>
      <c r="F1911">
        <v>44763</v>
      </c>
      <c r="G1911">
        <v>44791</v>
      </c>
      <c r="H1911" t="s">
        <v>12</v>
      </c>
      <c r="I1911" t="s">
        <v>12</v>
      </c>
      <c r="J1911" t="s">
        <v>13</v>
      </c>
      <c r="K1911">
        <v>33.997999999999998</v>
      </c>
      <c r="L1911">
        <v>600</v>
      </c>
      <c r="M1911" t="s">
        <v>14</v>
      </c>
      <c r="N1911">
        <v>300</v>
      </c>
      <c r="O1911" t="s">
        <v>14</v>
      </c>
      <c r="P1911">
        <v>1</v>
      </c>
      <c r="Q1911" s="1">
        <v>4.2</v>
      </c>
      <c r="R1911" s="1">
        <v>2.8000000000000003</v>
      </c>
      <c r="S1911" s="1">
        <v>3.5</v>
      </c>
      <c r="T1911" s="1">
        <v>2.8000000000000003</v>
      </c>
    </row>
    <row r="1912" spans="1:20" hidden="1" x14ac:dyDescent="0.35">
      <c r="A1912" t="s">
        <v>1932</v>
      </c>
      <c r="B1912" t="s">
        <v>10</v>
      </c>
      <c r="C1912" t="s">
        <v>68</v>
      </c>
      <c r="D1912" t="s">
        <v>3615</v>
      </c>
      <c r="E1912" t="s">
        <v>3618</v>
      </c>
      <c r="F1912">
        <v>44764</v>
      </c>
      <c r="G1912">
        <v>44793</v>
      </c>
      <c r="H1912" t="s">
        <v>12</v>
      </c>
      <c r="I1912" t="s">
        <v>12</v>
      </c>
      <c r="J1912" t="s">
        <v>13</v>
      </c>
      <c r="K1912">
        <v>32.741999999999997</v>
      </c>
      <c r="L1912">
        <v>600</v>
      </c>
      <c r="M1912" t="s">
        <v>14</v>
      </c>
      <c r="N1912">
        <v>300</v>
      </c>
      <c r="O1912" t="s">
        <v>14</v>
      </c>
      <c r="P1912">
        <v>1</v>
      </c>
      <c r="Q1912" s="1">
        <v>4.3499999999999996</v>
      </c>
      <c r="R1912" s="1">
        <v>2.9000000000000004</v>
      </c>
      <c r="S1912" s="1">
        <v>3.625</v>
      </c>
      <c r="T1912" s="1">
        <v>2.9000000000000004</v>
      </c>
    </row>
    <row r="1913" spans="1:20" hidden="1" x14ac:dyDescent="0.35">
      <c r="A1913" t="s">
        <v>1933</v>
      </c>
      <c r="B1913" t="s">
        <v>10</v>
      </c>
      <c r="C1913" t="s">
        <v>68</v>
      </c>
      <c r="D1913" t="s">
        <v>3611</v>
      </c>
      <c r="E1913" t="s">
        <v>3618</v>
      </c>
      <c r="F1913">
        <v>44764</v>
      </c>
      <c r="G1913">
        <v>44799</v>
      </c>
      <c r="H1913" t="s">
        <v>12</v>
      </c>
      <c r="I1913" t="s">
        <v>12</v>
      </c>
      <c r="J1913" t="s">
        <v>13</v>
      </c>
      <c r="K1913">
        <v>29.256</v>
      </c>
      <c r="L1913">
        <v>600</v>
      </c>
      <c r="M1913" t="s">
        <v>14</v>
      </c>
      <c r="N1913">
        <v>300</v>
      </c>
      <c r="O1913" t="s">
        <v>14</v>
      </c>
      <c r="P1913">
        <v>1</v>
      </c>
      <c r="Q1913" s="1">
        <v>5.25</v>
      </c>
      <c r="R1913" s="1">
        <v>3.5</v>
      </c>
      <c r="S1913" s="1">
        <v>4.375</v>
      </c>
      <c r="T1913" s="1">
        <v>3.5</v>
      </c>
    </row>
    <row r="1914" spans="1:20" hidden="1" x14ac:dyDescent="0.35">
      <c r="A1914" t="s">
        <v>1934</v>
      </c>
      <c r="B1914" t="s">
        <v>10</v>
      </c>
      <c r="C1914" t="s">
        <v>68</v>
      </c>
      <c r="D1914" t="s">
        <v>3616</v>
      </c>
      <c r="E1914" t="s">
        <v>3614</v>
      </c>
      <c r="F1914">
        <v>44764</v>
      </c>
      <c r="G1914">
        <v>44794</v>
      </c>
      <c r="H1914" t="s">
        <v>12</v>
      </c>
      <c r="I1914" t="s">
        <v>12</v>
      </c>
      <c r="J1914" t="s">
        <v>13</v>
      </c>
      <c r="K1914">
        <v>34.140999999999998</v>
      </c>
      <c r="L1914">
        <v>600</v>
      </c>
      <c r="M1914" t="s">
        <v>14</v>
      </c>
      <c r="N1914">
        <v>300</v>
      </c>
      <c r="O1914" t="s">
        <v>14</v>
      </c>
      <c r="P1914">
        <v>1</v>
      </c>
      <c r="Q1914" s="1">
        <v>4.5</v>
      </c>
      <c r="R1914" s="1">
        <v>3</v>
      </c>
      <c r="S1914" s="1">
        <v>3.75</v>
      </c>
      <c r="T1914" s="1">
        <v>3</v>
      </c>
    </row>
    <row r="1915" spans="1:20" hidden="1" x14ac:dyDescent="0.35">
      <c r="A1915" t="s">
        <v>1935</v>
      </c>
      <c r="B1915" t="s">
        <v>10</v>
      </c>
      <c r="C1915" t="s">
        <v>68</v>
      </c>
      <c r="D1915" t="s">
        <v>3620</v>
      </c>
      <c r="E1915" t="s">
        <v>3614</v>
      </c>
      <c r="F1915">
        <v>44784</v>
      </c>
      <c r="G1915">
        <v>44807</v>
      </c>
      <c r="H1915" t="s">
        <v>12</v>
      </c>
      <c r="I1915" t="s">
        <v>583</v>
      </c>
      <c r="J1915" t="s">
        <v>13</v>
      </c>
      <c r="K1915">
        <v>30.106200000000001</v>
      </c>
      <c r="L1915">
        <v>600</v>
      </c>
      <c r="M1915" t="s">
        <v>14</v>
      </c>
      <c r="N1915">
        <v>300</v>
      </c>
      <c r="O1915" t="s">
        <v>14</v>
      </c>
      <c r="P1915">
        <v>1</v>
      </c>
      <c r="Q1915" s="1">
        <v>3.4499999999999997</v>
      </c>
      <c r="R1915" s="1">
        <v>2.3000000000000003</v>
      </c>
      <c r="S1915" s="1">
        <v>2.875</v>
      </c>
      <c r="T1915" s="1">
        <v>2.3000000000000003</v>
      </c>
    </row>
    <row r="1916" spans="1:20" hidden="1" x14ac:dyDescent="0.35">
      <c r="A1916" t="s">
        <v>1936</v>
      </c>
      <c r="B1916" t="s">
        <v>10</v>
      </c>
      <c r="C1916" t="s">
        <v>68</v>
      </c>
      <c r="D1916" t="s">
        <v>3619</v>
      </c>
      <c r="E1916" t="s">
        <v>3613</v>
      </c>
      <c r="F1916">
        <v>44774</v>
      </c>
      <c r="G1916">
        <v>44803</v>
      </c>
      <c r="H1916" t="s">
        <v>12</v>
      </c>
      <c r="I1916" t="s">
        <v>12</v>
      </c>
      <c r="J1916" t="s">
        <v>13</v>
      </c>
      <c r="K1916">
        <v>30.063800000000001</v>
      </c>
      <c r="L1916">
        <v>600</v>
      </c>
      <c r="M1916" t="s">
        <v>14</v>
      </c>
      <c r="N1916">
        <v>300</v>
      </c>
      <c r="O1916" t="s">
        <v>14</v>
      </c>
      <c r="P1916">
        <v>1</v>
      </c>
      <c r="Q1916" s="1">
        <v>4.3499999999999996</v>
      </c>
      <c r="R1916" s="1">
        <v>2.9000000000000004</v>
      </c>
      <c r="S1916" s="1">
        <v>3.625</v>
      </c>
      <c r="T1916" s="1">
        <v>2.9000000000000004</v>
      </c>
    </row>
    <row r="1917" spans="1:20" hidden="1" x14ac:dyDescent="0.35">
      <c r="A1917" t="s">
        <v>1937</v>
      </c>
      <c r="B1917" t="s">
        <v>10</v>
      </c>
      <c r="C1917" t="s">
        <v>68</v>
      </c>
      <c r="D1917" t="s">
        <v>3615</v>
      </c>
      <c r="E1917" t="s">
        <v>3613</v>
      </c>
      <c r="F1917">
        <v>44774</v>
      </c>
      <c r="G1917">
        <v>44801</v>
      </c>
      <c r="H1917" t="s">
        <v>12</v>
      </c>
      <c r="I1917" t="s">
        <v>12</v>
      </c>
      <c r="J1917" t="s">
        <v>13</v>
      </c>
      <c r="K1917">
        <v>30.1204</v>
      </c>
      <c r="L1917">
        <v>600</v>
      </c>
      <c r="M1917" t="s">
        <v>14</v>
      </c>
      <c r="N1917">
        <v>300</v>
      </c>
      <c r="O1917" t="s">
        <v>14</v>
      </c>
      <c r="P1917">
        <v>1</v>
      </c>
      <c r="Q1917" s="1">
        <v>4.05</v>
      </c>
      <c r="R1917" s="1">
        <v>2.7</v>
      </c>
      <c r="S1917" s="1">
        <v>3.375</v>
      </c>
      <c r="T1917" s="1">
        <v>2.7</v>
      </c>
    </row>
    <row r="1918" spans="1:20" hidden="1" x14ac:dyDescent="0.35">
      <c r="A1918" t="s">
        <v>1938</v>
      </c>
      <c r="B1918" t="s">
        <v>10</v>
      </c>
      <c r="C1918" t="s">
        <v>68</v>
      </c>
      <c r="D1918" t="s">
        <v>3620</v>
      </c>
      <c r="E1918" t="s">
        <v>3617</v>
      </c>
      <c r="F1918">
        <v>44774</v>
      </c>
      <c r="G1918">
        <v>44807</v>
      </c>
      <c r="H1918" t="s">
        <v>12</v>
      </c>
      <c r="J1918" t="s">
        <v>13</v>
      </c>
      <c r="K1918">
        <v>30.1828</v>
      </c>
      <c r="L1918">
        <v>600</v>
      </c>
      <c r="M1918" t="s">
        <v>14</v>
      </c>
      <c r="N1918">
        <v>300</v>
      </c>
      <c r="O1918" t="s">
        <v>14</v>
      </c>
      <c r="P1918">
        <v>1</v>
      </c>
      <c r="Q1918" s="1">
        <v>4.95</v>
      </c>
      <c r="R1918" s="1">
        <v>3.3000000000000003</v>
      </c>
      <c r="S1918" s="1">
        <v>4.125</v>
      </c>
      <c r="T1918" s="1">
        <v>3.3000000000000003</v>
      </c>
    </row>
    <row r="1919" spans="1:20" hidden="1" x14ac:dyDescent="0.35">
      <c r="A1919" t="s">
        <v>1939</v>
      </c>
      <c r="B1919" t="s">
        <v>10</v>
      </c>
      <c r="C1919" t="s">
        <v>68</v>
      </c>
      <c r="D1919" t="s">
        <v>3616</v>
      </c>
      <c r="E1919" t="s">
        <v>3614</v>
      </c>
      <c r="F1919">
        <v>44774</v>
      </c>
      <c r="G1919">
        <v>44801</v>
      </c>
      <c r="H1919" t="s">
        <v>12</v>
      </c>
      <c r="I1919" t="s">
        <v>12</v>
      </c>
      <c r="J1919" t="s">
        <v>13</v>
      </c>
      <c r="K1919">
        <v>30.069600000000001</v>
      </c>
      <c r="L1919">
        <v>600</v>
      </c>
      <c r="M1919" t="s">
        <v>14</v>
      </c>
      <c r="N1919">
        <v>300</v>
      </c>
      <c r="O1919" t="s">
        <v>14</v>
      </c>
      <c r="P1919">
        <v>1</v>
      </c>
      <c r="Q1919" s="1">
        <v>4.05</v>
      </c>
      <c r="R1919" s="1">
        <v>2.7</v>
      </c>
      <c r="S1919" s="1">
        <v>3.375</v>
      </c>
      <c r="T1919" s="1">
        <v>2.7</v>
      </c>
    </row>
    <row r="1920" spans="1:20" hidden="1" x14ac:dyDescent="0.35">
      <c r="A1920" t="s">
        <v>1940</v>
      </c>
      <c r="B1920" t="s">
        <v>10</v>
      </c>
      <c r="C1920" t="s">
        <v>68</v>
      </c>
      <c r="D1920" t="s">
        <v>3620</v>
      </c>
      <c r="E1920" t="s">
        <v>3617</v>
      </c>
      <c r="F1920">
        <v>44774</v>
      </c>
      <c r="G1920">
        <v>44805</v>
      </c>
      <c r="H1920" t="s">
        <v>12</v>
      </c>
      <c r="I1920" t="s">
        <v>583</v>
      </c>
      <c r="J1920" t="s">
        <v>13</v>
      </c>
      <c r="K1920">
        <v>30.091200000000001</v>
      </c>
      <c r="L1920">
        <v>600</v>
      </c>
      <c r="M1920" t="s">
        <v>14</v>
      </c>
      <c r="N1920">
        <v>300</v>
      </c>
      <c r="O1920" t="s">
        <v>14</v>
      </c>
      <c r="P1920">
        <v>1</v>
      </c>
      <c r="Q1920" s="1">
        <v>4.6499999999999995</v>
      </c>
      <c r="R1920" s="1">
        <v>3.1</v>
      </c>
      <c r="S1920" s="1">
        <v>3.875</v>
      </c>
      <c r="T1920" s="1">
        <v>3.1</v>
      </c>
    </row>
    <row r="1921" spans="1:20" hidden="1" x14ac:dyDescent="0.35">
      <c r="A1921" t="s">
        <v>1941</v>
      </c>
      <c r="B1921" t="s">
        <v>10</v>
      </c>
      <c r="C1921" t="s">
        <v>68</v>
      </c>
      <c r="D1921" t="s">
        <v>3620</v>
      </c>
      <c r="E1921" t="s">
        <v>3614</v>
      </c>
      <c r="F1921">
        <v>44774</v>
      </c>
      <c r="G1921">
        <v>44803</v>
      </c>
      <c r="H1921" t="s">
        <v>12</v>
      </c>
      <c r="I1921" t="s">
        <v>12</v>
      </c>
      <c r="J1921" t="s">
        <v>13</v>
      </c>
      <c r="K1921">
        <v>30.123999999999999</v>
      </c>
      <c r="L1921">
        <v>600</v>
      </c>
      <c r="M1921" t="s">
        <v>14</v>
      </c>
      <c r="N1921">
        <v>300</v>
      </c>
      <c r="O1921" t="s">
        <v>14</v>
      </c>
      <c r="P1921">
        <v>1</v>
      </c>
      <c r="Q1921" s="1">
        <v>4.3499999999999996</v>
      </c>
      <c r="R1921" s="1">
        <v>2.9000000000000004</v>
      </c>
      <c r="S1921" s="1">
        <v>3.625</v>
      </c>
      <c r="T1921" s="1">
        <v>2.9000000000000004</v>
      </c>
    </row>
    <row r="1922" spans="1:20" hidden="1" x14ac:dyDescent="0.35">
      <c r="A1922" t="s">
        <v>1942</v>
      </c>
      <c r="B1922" t="s">
        <v>10</v>
      </c>
      <c r="C1922" t="s">
        <v>68</v>
      </c>
      <c r="D1922" t="s">
        <v>3616</v>
      </c>
      <c r="E1922" t="s">
        <v>3612</v>
      </c>
      <c r="F1922">
        <v>44774</v>
      </c>
      <c r="G1922">
        <v>44803</v>
      </c>
      <c r="H1922" t="s">
        <v>12</v>
      </c>
      <c r="I1922" t="s">
        <v>12</v>
      </c>
      <c r="J1922" t="s">
        <v>13</v>
      </c>
      <c r="K1922">
        <v>30.101400000000002</v>
      </c>
      <c r="L1922">
        <v>600</v>
      </c>
      <c r="M1922" t="s">
        <v>14</v>
      </c>
      <c r="N1922">
        <v>300</v>
      </c>
      <c r="O1922" t="s">
        <v>14</v>
      </c>
      <c r="P1922">
        <v>1</v>
      </c>
      <c r="Q1922" s="1">
        <v>4.3499999999999996</v>
      </c>
      <c r="R1922" s="1">
        <v>2.9000000000000004</v>
      </c>
      <c r="S1922" s="1">
        <v>3.625</v>
      </c>
      <c r="T1922" s="1">
        <v>2.9000000000000004</v>
      </c>
    </row>
    <row r="1923" spans="1:20" hidden="1" x14ac:dyDescent="0.35">
      <c r="A1923" t="s">
        <v>1943</v>
      </c>
      <c r="B1923" t="s">
        <v>10</v>
      </c>
      <c r="C1923" t="s">
        <v>68</v>
      </c>
      <c r="D1923" t="s">
        <v>3616</v>
      </c>
      <c r="E1923" t="s">
        <v>3617</v>
      </c>
      <c r="F1923">
        <v>44773</v>
      </c>
      <c r="G1923">
        <v>44802</v>
      </c>
      <c r="H1923" t="s">
        <v>12</v>
      </c>
      <c r="I1923" t="s">
        <v>12</v>
      </c>
      <c r="J1923" t="s">
        <v>13</v>
      </c>
      <c r="K1923">
        <v>30.042999999999999</v>
      </c>
      <c r="L1923">
        <v>600</v>
      </c>
      <c r="M1923" t="s">
        <v>14</v>
      </c>
      <c r="N1923">
        <v>300</v>
      </c>
      <c r="O1923" t="s">
        <v>14</v>
      </c>
      <c r="P1923">
        <v>1</v>
      </c>
      <c r="Q1923" s="1">
        <v>4.3499999999999996</v>
      </c>
      <c r="R1923" s="1">
        <v>2.9000000000000004</v>
      </c>
      <c r="S1923" s="1">
        <v>3.625</v>
      </c>
      <c r="T1923" s="1">
        <v>2.9000000000000004</v>
      </c>
    </row>
    <row r="1924" spans="1:20" hidden="1" x14ac:dyDescent="0.35">
      <c r="A1924" t="s">
        <v>1944</v>
      </c>
      <c r="B1924" t="s">
        <v>10</v>
      </c>
      <c r="C1924" t="s">
        <v>68</v>
      </c>
      <c r="D1924" t="s">
        <v>3620</v>
      </c>
      <c r="E1924" t="s">
        <v>3618</v>
      </c>
      <c r="F1924">
        <v>44774</v>
      </c>
      <c r="G1924">
        <v>44803</v>
      </c>
      <c r="H1924" t="s">
        <v>12</v>
      </c>
      <c r="I1924" t="s">
        <v>12</v>
      </c>
      <c r="J1924" t="s">
        <v>13</v>
      </c>
      <c r="K1924">
        <v>30.211400000000001</v>
      </c>
      <c r="L1924">
        <v>600</v>
      </c>
      <c r="M1924" t="s">
        <v>14</v>
      </c>
      <c r="N1924">
        <v>300</v>
      </c>
      <c r="O1924" t="s">
        <v>14</v>
      </c>
      <c r="P1924">
        <v>1</v>
      </c>
      <c r="Q1924" s="1">
        <v>4.3499999999999996</v>
      </c>
      <c r="R1924" s="1">
        <v>2.9000000000000004</v>
      </c>
      <c r="S1924" s="1">
        <v>3.625</v>
      </c>
      <c r="T1924" s="1">
        <v>2.9000000000000004</v>
      </c>
    </row>
    <row r="1925" spans="1:20" hidden="1" x14ac:dyDescent="0.35">
      <c r="A1925" t="s">
        <v>1945</v>
      </c>
      <c r="B1925" t="s">
        <v>10</v>
      </c>
      <c r="C1925" t="s">
        <v>68</v>
      </c>
      <c r="D1925" t="s">
        <v>3620</v>
      </c>
      <c r="E1925" t="s">
        <v>3614</v>
      </c>
      <c r="F1925">
        <v>44774</v>
      </c>
      <c r="G1925">
        <v>44803</v>
      </c>
      <c r="H1925" t="s">
        <v>12</v>
      </c>
      <c r="I1925" t="s">
        <v>12</v>
      </c>
      <c r="J1925" t="s">
        <v>13</v>
      </c>
      <c r="K1925">
        <v>30.0214</v>
      </c>
      <c r="L1925">
        <v>600</v>
      </c>
      <c r="M1925" t="s">
        <v>14</v>
      </c>
      <c r="N1925">
        <v>300</v>
      </c>
      <c r="O1925" t="s">
        <v>14</v>
      </c>
      <c r="P1925">
        <v>1</v>
      </c>
      <c r="Q1925" s="1">
        <v>4.3499999999999996</v>
      </c>
      <c r="R1925" s="1">
        <v>2.9000000000000004</v>
      </c>
      <c r="S1925" s="1">
        <v>3.625</v>
      </c>
      <c r="T1925" s="1">
        <v>2.9000000000000004</v>
      </c>
    </row>
    <row r="1926" spans="1:20" hidden="1" x14ac:dyDescent="0.35">
      <c r="A1926" t="s">
        <v>1946</v>
      </c>
      <c r="B1926" t="s">
        <v>10</v>
      </c>
      <c r="C1926" t="s">
        <v>68</v>
      </c>
      <c r="D1926" t="s">
        <v>3611</v>
      </c>
      <c r="E1926" t="s">
        <v>3612</v>
      </c>
      <c r="F1926">
        <v>44782</v>
      </c>
      <c r="G1926">
        <v>44807</v>
      </c>
      <c r="H1926" t="s">
        <v>12</v>
      </c>
      <c r="I1926" t="s">
        <v>583</v>
      </c>
      <c r="J1926" t="s">
        <v>13</v>
      </c>
      <c r="K1926">
        <v>30.084599999999998</v>
      </c>
      <c r="L1926">
        <v>600</v>
      </c>
      <c r="M1926" t="s">
        <v>14</v>
      </c>
      <c r="N1926">
        <v>300</v>
      </c>
      <c r="O1926" t="s">
        <v>14</v>
      </c>
      <c r="P1926">
        <v>1</v>
      </c>
      <c r="Q1926" s="1">
        <v>3.75</v>
      </c>
      <c r="R1926" s="1">
        <v>2.5</v>
      </c>
      <c r="S1926" s="1">
        <v>3.125</v>
      </c>
      <c r="T1926" s="1">
        <v>2.5</v>
      </c>
    </row>
    <row r="1927" spans="1:20" hidden="1" x14ac:dyDescent="0.35">
      <c r="A1927" t="s">
        <v>1947</v>
      </c>
      <c r="B1927" t="s">
        <v>10</v>
      </c>
      <c r="C1927" t="s">
        <v>68</v>
      </c>
      <c r="D1927" t="s">
        <v>3619</v>
      </c>
      <c r="E1927" t="s">
        <v>3618</v>
      </c>
      <c r="F1927">
        <v>44778</v>
      </c>
      <c r="G1927">
        <v>44806</v>
      </c>
      <c r="J1927" t="s">
        <v>13</v>
      </c>
      <c r="K1927">
        <v>34.130400000000002</v>
      </c>
      <c r="L1927">
        <v>600</v>
      </c>
      <c r="M1927" t="s">
        <v>14</v>
      </c>
      <c r="N1927">
        <v>300</v>
      </c>
      <c r="O1927" t="s">
        <v>14</v>
      </c>
      <c r="P1927">
        <v>1</v>
      </c>
      <c r="Q1927" s="1">
        <v>4.2</v>
      </c>
      <c r="R1927" s="1">
        <v>2.8000000000000003</v>
      </c>
      <c r="S1927" s="1">
        <v>3.5</v>
      </c>
      <c r="T1927" s="1">
        <v>2.8000000000000003</v>
      </c>
    </row>
    <row r="1928" spans="1:20" hidden="1" x14ac:dyDescent="0.35">
      <c r="A1928" t="s">
        <v>1948</v>
      </c>
      <c r="B1928" t="s">
        <v>10</v>
      </c>
      <c r="C1928" t="s">
        <v>68</v>
      </c>
      <c r="D1928" t="s">
        <v>3615</v>
      </c>
      <c r="E1928" t="s">
        <v>3617</v>
      </c>
      <c r="F1928">
        <v>44773</v>
      </c>
      <c r="G1928">
        <v>44801</v>
      </c>
      <c r="I1928" t="s">
        <v>12</v>
      </c>
      <c r="J1928" t="s">
        <v>13</v>
      </c>
      <c r="K1928">
        <v>30.054600000000001</v>
      </c>
      <c r="L1928">
        <v>600</v>
      </c>
      <c r="M1928" t="s">
        <v>14</v>
      </c>
      <c r="N1928">
        <v>300</v>
      </c>
      <c r="O1928" t="s">
        <v>14</v>
      </c>
      <c r="P1928">
        <v>1</v>
      </c>
      <c r="Q1928" s="1">
        <v>4.2</v>
      </c>
      <c r="R1928" s="1">
        <v>2.8000000000000003</v>
      </c>
      <c r="S1928" s="1">
        <v>3.5</v>
      </c>
      <c r="T1928" s="1">
        <v>2.8000000000000003</v>
      </c>
    </row>
    <row r="1929" spans="1:20" hidden="1" x14ac:dyDescent="0.35">
      <c r="A1929" t="s">
        <v>1949</v>
      </c>
      <c r="B1929" t="s">
        <v>10</v>
      </c>
      <c r="C1929" t="s">
        <v>68</v>
      </c>
      <c r="D1929" t="s">
        <v>3611</v>
      </c>
      <c r="E1929" t="s">
        <v>3613</v>
      </c>
      <c r="F1929">
        <v>44773</v>
      </c>
      <c r="G1929">
        <v>44802</v>
      </c>
      <c r="I1929" t="s">
        <v>12</v>
      </c>
      <c r="J1929" t="s">
        <v>13</v>
      </c>
      <c r="K1929">
        <v>30.124199999999998</v>
      </c>
      <c r="L1929">
        <v>600</v>
      </c>
      <c r="M1929" t="s">
        <v>14</v>
      </c>
      <c r="N1929">
        <v>300</v>
      </c>
      <c r="O1929" t="s">
        <v>14</v>
      </c>
      <c r="P1929">
        <v>1</v>
      </c>
      <c r="Q1929" s="1">
        <v>4.3499999999999996</v>
      </c>
      <c r="R1929" s="1">
        <v>2.9000000000000004</v>
      </c>
      <c r="S1929" s="1">
        <v>3.625</v>
      </c>
      <c r="T1929" s="1">
        <v>2.9000000000000004</v>
      </c>
    </row>
    <row r="1930" spans="1:20" hidden="1" x14ac:dyDescent="0.35">
      <c r="A1930" t="s">
        <v>1950</v>
      </c>
      <c r="B1930" t="s">
        <v>10</v>
      </c>
      <c r="C1930" t="s">
        <v>68</v>
      </c>
      <c r="D1930" t="s">
        <v>3620</v>
      </c>
      <c r="E1930" t="s">
        <v>3612</v>
      </c>
      <c r="F1930">
        <v>44773</v>
      </c>
      <c r="G1930">
        <v>44809</v>
      </c>
      <c r="J1930" t="s">
        <v>13</v>
      </c>
      <c r="K1930">
        <v>34.097999999999999</v>
      </c>
      <c r="L1930">
        <v>600</v>
      </c>
      <c r="M1930" t="s">
        <v>14</v>
      </c>
      <c r="N1930">
        <v>300</v>
      </c>
      <c r="O1930" t="s">
        <v>14</v>
      </c>
      <c r="P1930">
        <v>1</v>
      </c>
      <c r="Q1930" s="1">
        <v>5.3999999999999995</v>
      </c>
      <c r="R1930" s="1">
        <v>3.6</v>
      </c>
      <c r="S1930" s="1">
        <v>4.5</v>
      </c>
      <c r="T1930" s="1">
        <v>3.6</v>
      </c>
    </row>
    <row r="1931" spans="1:20" hidden="1" x14ac:dyDescent="0.35">
      <c r="A1931" t="s">
        <v>1951</v>
      </c>
      <c r="B1931" t="s">
        <v>10</v>
      </c>
      <c r="C1931" t="s">
        <v>68</v>
      </c>
      <c r="D1931" t="s">
        <v>3615</v>
      </c>
      <c r="E1931" t="s">
        <v>3614</v>
      </c>
      <c r="F1931">
        <v>44773</v>
      </c>
      <c r="G1931">
        <v>44805</v>
      </c>
      <c r="J1931" t="s">
        <v>13</v>
      </c>
      <c r="K1931">
        <v>30.178000000000001</v>
      </c>
      <c r="L1931">
        <v>600</v>
      </c>
      <c r="M1931" t="s">
        <v>14</v>
      </c>
      <c r="N1931">
        <v>300</v>
      </c>
      <c r="O1931" t="s">
        <v>14</v>
      </c>
      <c r="P1931">
        <v>1</v>
      </c>
      <c r="Q1931" s="1">
        <v>4.8</v>
      </c>
      <c r="R1931" s="1">
        <v>3.2</v>
      </c>
      <c r="S1931" s="1">
        <v>4</v>
      </c>
      <c r="T1931" s="1">
        <v>3.2</v>
      </c>
    </row>
    <row r="1932" spans="1:20" hidden="1" x14ac:dyDescent="0.35">
      <c r="A1932" t="s">
        <v>1952</v>
      </c>
      <c r="B1932" t="s">
        <v>10</v>
      </c>
      <c r="C1932" t="s">
        <v>68</v>
      </c>
      <c r="D1932" t="s">
        <v>3611</v>
      </c>
      <c r="E1932" t="s">
        <v>3618</v>
      </c>
      <c r="F1932">
        <v>44773</v>
      </c>
      <c r="G1932">
        <v>44810</v>
      </c>
      <c r="J1932" t="s">
        <v>13</v>
      </c>
      <c r="K1932">
        <v>30.1754</v>
      </c>
      <c r="L1932">
        <v>600</v>
      </c>
      <c r="M1932" t="s">
        <v>14</v>
      </c>
      <c r="N1932">
        <v>300</v>
      </c>
      <c r="O1932" t="s">
        <v>14</v>
      </c>
      <c r="P1932">
        <v>1</v>
      </c>
      <c r="Q1932" s="1">
        <v>5.55</v>
      </c>
      <c r="R1932" s="1">
        <v>3.7</v>
      </c>
      <c r="S1932" s="1">
        <v>4.625</v>
      </c>
      <c r="T1932" s="1">
        <v>3.7</v>
      </c>
    </row>
    <row r="1933" spans="1:20" hidden="1" x14ac:dyDescent="0.35">
      <c r="A1933" t="s">
        <v>1953</v>
      </c>
      <c r="B1933" t="s">
        <v>10</v>
      </c>
      <c r="C1933" t="s">
        <v>68</v>
      </c>
      <c r="D1933" t="s">
        <v>3619</v>
      </c>
      <c r="E1933" t="s">
        <v>3617</v>
      </c>
      <c r="F1933">
        <v>44774</v>
      </c>
      <c r="G1933">
        <v>44802</v>
      </c>
      <c r="I1933" t="s">
        <v>12</v>
      </c>
      <c r="J1933" t="s">
        <v>13</v>
      </c>
      <c r="K1933">
        <v>30.132999999999999</v>
      </c>
      <c r="L1933">
        <v>600</v>
      </c>
      <c r="M1933" t="s">
        <v>14</v>
      </c>
      <c r="N1933">
        <v>300</v>
      </c>
      <c r="O1933" t="s">
        <v>14</v>
      </c>
      <c r="P1933">
        <v>1</v>
      </c>
      <c r="Q1933" s="1">
        <v>4.2</v>
      </c>
      <c r="R1933" s="1">
        <v>2.8000000000000003</v>
      </c>
      <c r="S1933" s="1">
        <v>3.5</v>
      </c>
      <c r="T1933" s="1">
        <v>2.8000000000000003</v>
      </c>
    </row>
    <row r="1934" spans="1:20" hidden="1" x14ac:dyDescent="0.35">
      <c r="A1934" t="s">
        <v>1954</v>
      </c>
      <c r="B1934" t="s">
        <v>10</v>
      </c>
      <c r="C1934" t="s">
        <v>68</v>
      </c>
      <c r="D1934" t="s">
        <v>3620</v>
      </c>
      <c r="E1934" t="s">
        <v>3613</v>
      </c>
      <c r="F1934">
        <v>44774</v>
      </c>
      <c r="G1934">
        <v>44814</v>
      </c>
      <c r="J1934" t="s">
        <v>13</v>
      </c>
      <c r="K1934">
        <v>30.055</v>
      </c>
      <c r="L1934">
        <v>600</v>
      </c>
      <c r="M1934" t="s">
        <v>14</v>
      </c>
      <c r="N1934">
        <v>300</v>
      </c>
      <c r="O1934" t="s">
        <v>14</v>
      </c>
      <c r="P1934">
        <v>1</v>
      </c>
      <c r="Q1934" s="1">
        <v>6</v>
      </c>
      <c r="R1934" s="1">
        <v>4</v>
      </c>
      <c r="S1934" s="1">
        <v>5</v>
      </c>
      <c r="T1934" s="1">
        <v>4</v>
      </c>
    </row>
    <row r="1935" spans="1:20" hidden="1" x14ac:dyDescent="0.35">
      <c r="A1935" t="s">
        <v>1955</v>
      </c>
      <c r="B1935" t="s">
        <v>10</v>
      </c>
      <c r="C1935" t="s">
        <v>68</v>
      </c>
      <c r="D1935" t="s">
        <v>3616</v>
      </c>
      <c r="E1935" t="s">
        <v>3612</v>
      </c>
      <c r="F1935">
        <v>44773</v>
      </c>
      <c r="G1935">
        <v>44810</v>
      </c>
      <c r="J1935" t="s">
        <v>13</v>
      </c>
      <c r="K1935">
        <v>30.061199999999999</v>
      </c>
      <c r="L1935">
        <v>600</v>
      </c>
      <c r="M1935" t="s">
        <v>14</v>
      </c>
      <c r="N1935">
        <v>300</v>
      </c>
      <c r="O1935" t="s">
        <v>14</v>
      </c>
      <c r="P1935">
        <v>1</v>
      </c>
      <c r="Q1935" s="1">
        <v>5.55</v>
      </c>
      <c r="R1935" s="1">
        <v>3.7</v>
      </c>
      <c r="S1935" s="1">
        <v>4.625</v>
      </c>
      <c r="T1935" s="1">
        <v>3.7</v>
      </c>
    </row>
    <row r="1936" spans="1:20" hidden="1" x14ac:dyDescent="0.35">
      <c r="A1936" t="s">
        <v>1956</v>
      </c>
      <c r="B1936" t="s">
        <v>10</v>
      </c>
      <c r="C1936" t="s">
        <v>68</v>
      </c>
      <c r="D1936" t="s">
        <v>3620</v>
      </c>
      <c r="E1936" t="s">
        <v>3613</v>
      </c>
      <c r="F1936">
        <v>44783</v>
      </c>
      <c r="G1936">
        <v>44806</v>
      </c>
      <c r="J1936" t="s">
        <v>13</v>
      </c>
      <c r="K1936">
        <v>30.168399999999998</v>
      </c>
      <c r="L1936">
        <v>600</v>
      </c>
      <c r="M1936" t="s">
        <v>14</v>
      </c>
      <c r="N1936">
        <v>300</v>
      </c>
      <c r="O1936" t="s">
        <v>14</v>
      </c>
      <c r="P1936">
        <v>1</v>
      </c>
      <c r="Q1936" s="1">
        <v>3.4499999999999997</v>
      </c>
      <c r="R1936" s="1">
        <v>2.3000000000000003</v>
      </c>
      <c r="S1936" s="1">
        <v>2.875</v>
      </c>
      <c r="T1936" s="1">
        <v>2.3000000000000003</v>
      </c>
    </row>
    <row r="1937" spans="1:20" hidden="1" x14ac:dyDescent="0.35">
      <c r="A1937" t="s">
        <v>1957</v>
      </c>
      <c r="B1937" t="s">
        <v>10</v>
      </c>
      <c r="C1937" t="s">
        <v>68</v>
      </c>
      <c r="D1937" t="s">
        <v>3620</v>
      </c>
      <c r="E1937" t="s">
        <v>3618</v>
      </c>
      <c r="F1937">
        <v>44774</v>
      </c>
      <c r="G1937">
        <v>44803</v>
      </c>
      <c r="I1937" t="s">
        <v>12</v>
      </c>
      <c r="J1937" t="s">
        <v>13</v>
      </c>
      <c r="K1937">
        <v>30.048400000000001</v>
      </c>
      <c r="L1937">
        <v>600</v>
      </c>
      <c r="M1937" t="s">
        <v>14</v>
      </c>
      <c r="N1937">
        <v>300</v>
      </c>
      <c r="O1937" t="s">
        <v>14</v>
      </c>
      <c r="P1937">
        <v>1</v>
      </c>
      <c r="Q1937" s="1">
        <v>4.3499999999999996</v>
      </c>
      <c r="R1937" s="1">
        <v>2.9000000000000004</v>
      </c>
      <c r="S1937" s="1">
        <v>3.625</v>
      </c>
      <c r="T1937" s="1">
        <v>2.9000000000000004</v>
      </c>
    </row>
    <row r="1938" spans="1:20" hidden="1" x14ac:dyDescent="0.35">
      <c r="A1938" t="s">
        <v>1958</v>
      </c>
      <c r="B1938" t="s">
        <v>10</v>
      </c>
      <c r="C1938" t="s">
        <v>68</v>
      </c>
      <c r="D1938" t="s">
        <v>3619</v>
      </c>
      <c r="E1938" t="s">
        <v>3618</v>
      </c>
      <c r="F1938">
        <v>44773</v>
      </c>
      <c r="G1938">
        <v>44804</v>
      </c>
      <c r="I1938" t="s">
        <v>12</v>
      </c>
      <c r="J1938" t="s">
        <v>13</v>
      </c>
      <c r="K1938">
        <v>34.065399999999997</v>
      </c>
      <c r="L1938">
        <v>600</v>
      </c>
      <c r="M1938" t="s">
        <v>14</v>
      </c>
      <c r="N1938">
        <v>300</v>
      </c>
      <c r="O1938" t="s">
        <v>14</v>
      </c>
      <c r="P1938">
        <v>1</v>
      </c>
      <c r="Q1938" s="1">
        <v>4.6499999999999995</v>
      </c>
      <c r="R1938" s="1">
        <v>3.1</v>
      </c>
      <c r="S1938" s="1">
        <v>3.875</v>
      </c>
      <c r="T1938" s="1">
        <v>3.1</v>
      </c>
    </row>
    <row r="1939" spans="1:20" hidden="1" x14ac:dyDescent="0.35">
      <c r="A1939" t="s">
        <v>1959</v>
      </c>
      <c r="B1939" t="s">
        <v>10</v>
      </c>
      <c r="C1939" t="s">
        <v>68</v>
      </c>
      <c r="D1939" t="s">
        <v>3619</v>
      </c>
      <c r="E1939" t="s">
        <v>3612</v>
      </c>
      <c r="F1939">
        <v>44774</v>
      </c>
      <c r="G1939">
        <v>44803</v>
      </c>
      <c r="I1939" t="s">
        <v>12</v>
      </c>
      <c r="J1939" t="s">
        <v>13</v>
      </c>
      <c r="K1939">
        <v>30.033799999999999</v>
      </c>
      <c r="L1939">
        <v>600</v>
      </c>
      <c r="M1939" t="s">
        <v>14</v>
      </c>
      <c r="N1939">
        <v>300</v>
      </c>
      <c r="O1939" t="s">
        <v>14</v>
      </c>
      <c r="P1939">
        <v>1</v>
      </c>
      <c r="Q1939" s="1">
        <v>4.3499999999999996</v>
      </c>
      <c r="R1939" s="1">
        <v>2.9000000000000004</v>
      </c>
      <c r="S1939" s="1">
        <v>3.625</v>
      </c>
      <c r="T1939" s="1">
        <v>2.9000000000000004</v>
      </c>
    </row>
    <row r="1940" spans="1:20" hidden="1" x14ac:dyDescent="0.35">
      <c r="A1940" t="s">
        <v>1960</v>
      </c>
      <c r="B1940" t="s">
        <v>10</v>
      </c>
      <c r="C1940" t="s">
        <v>68</v>
      </c>
      <c r="D1940" t="s">
        <v>3619</v>
      </c>
      <c r="E1940" t="s">
        <v>3612</v>
      </c>
      <c r="F1940">
        <v>44774</v>
      </c>
      <c r="G1940">
        <v>44803</v>
      </c>
      <c r="I1940" t="s">
        <v>12</v>
      </c>
      <c r="J1940" t="s">
        <v>13</v>
      </c>
      <c r="K1940">
        <v>34.104999999999997</v>
      </c>
      <c r="L1940">
        <v>600</v>
      </c>
      <c r="M1940" t="s">
        <v>14</v>
      </c>
      <c r="N1940">
        <v>300</v>
      </c>
      <c r="O1940" t="s">
        <v>14</v>
      </c>
      <c r="P1940">
        <v>1</v>
      </c>
      <c r="Q1940" s="1">
        <v>4.3499999999999996</v>
      </c>
      <c r="R1940" s="1">
        <v>2.9000000000000004</v>
      </c>
      <c r="S1940" s="1">
        <v>3.625</v>
      </c>
      <c r="T1940" s="1">
        <v>2.9000000000000004</v>
      </c>
    </row>
    <row r="1941" spans="1:20" hidden="1" x14ac:dyDescent="0.35">
      <c r="A1941" t="s">
        <v>1961</v>
      </c>
      <c r="B1941" t="s">
        <v>10</v>
      </c>
      <c r="C1941" t="s">
        <v>68</v>
      </c>
      <c r="D1941" t="s">
        <v>3611</v>
      </c>
      <c r="E1941" t="s">
        <v>3614</v>
      </c>
      <c r="F1941">
        <v>44798</v>
      </c>
      <c r="J1941" t="s">
        <v>13</v>
      </c>
      <c r="K1941">
        <v>33.96</v>
      </c>
      <c r="L1941">
        <v>600</v>
      </c>
      <c r="M1941" t="s">
        <v>14</v>
      </c>
      <c r="N1941">
        <v>300</v>
      </c>
      <c r="O1941" t="s">
        <v>14</v>
      </c>
      <c r="P1941">
        <v>0</v>
      </c>
      <c r="Q1941" s="1"/>
      <c r="R1941" s="1"/>
      <c r="T1941" s="1"/>
    </row>
    <row r="1942" spans="1:20" hidden="1" x14ac:dyDescent="0.35">
      <c r="A1942" t="s">
        <v>1962</v>
      </c>
      <c r="B1942" t="s">
        <v>10</v>
      </c>
      <c r="C1942" t="s">
        <v>68</v>
      </c>
      <c r="D1942" t="s">
        <v>3619</v>
      </c>
      <c r="E1942" t="s">
        <v>3617</v>
      </c>
      <c r="F1942">
        <v>44802</v>
      </c>
      <c r="J1942" t="s">
        <v>13</v>
      </c>
      <c r="K1942">
        <v>29.888000000000002</v>
      </c>
      <c r="L1942">
        <v>600</v>
      </c>
      <c r="M1942" t="s">
        <v>14</v>
      </c>
      <c r="N1942">
        <v>300</v>
      </c>
      <c r="O1942" t="s">
        <v>14</v>
      </c>
      <c r="P1942">
        <v>0</v>
      </c>
      <c r="Q1942" s="1"/>
      <c r="R1942" s="1"/>
      <c r="T1942" s="1"/>
    </row>
    <row r="1943" spans="1:20" hidden="1" x14ac:dyDescent="0.35">
      <c r="A1943" t="s">
        <v>1963</v>
      </c>
      <c r="B1943" t="s">
        <v>10</v>
      </c>
      <c r="C1943" t="s">
        <v>68</v>
      </c>
      <c r="D1943" t="s">
        <v>3615</v>
      </c>
      <c r="E1943" t="s">
        <v>3618</v>
      </c>
      <c r="F1943">
        <v>44798</v>
      </c>
      <c r="J1943" t="s">
        <v>13</v>
      </c>
      <c r="K1943">
        <v>34.411000000000001</v>
      </c>
      <c r="L1943">
        <v>600</v>
      </c>
      <c r="M1943" t="s">
        <v>14</v>
      </c>
      <c r="N1943">
        <v>300</v>
      </c>
      <c r="O1943" t="s">
        <v>14</v>
      </c>
      <c r="P1943">
        <v>0</v>
      </c>
      <c r="Q1943" s="1"/>
      <c r="R1943" s="1"/>
      <c r="T1943" s="1"/>
    </row>
    <row r="1944" spans="1:20" hidden="1" x14ac:dyDescent="0.35">
      <c r="A1944" t="s">
        <v>1964</v>
      </c>
      <c r="B1944" t="s">
        <v>10</v>
      </c>
      <c r="C1944" t="s">
        <v>68</v>
      </c>
      <c r="D1944" t="s">
        <v>3615</v>
      </c>
      <c r="E1944" t="s">
        <v>3618</v>
      </c>
      <c r="F1944">
        <v>44802</v>
      </c>
      <c r="J1944" t="s">
        <v>13</v>
      </c>
      <c r="K1944">
        <v>34.127000000000002</v>
      </c>
      <c r="L1944">
        <v>600</v>
      </c>
      <c r="M1944" t="s">
        <v>14</v>
      </c>
      <c r="N1944">
        <v>300</v>
      </c>
      <c r="O1944" t="s">
        <v>14</v>
      </c>
      <c r="P1944">
        <v>0</v>
      </c>
      <c r="Q1944" s="1"/>
      <c r="R1944" s="1"/>
      <c r="T1944" s="1"/>
    </row>
    <row r="1945" spans="1:20" hidden="1" x14ac:dyDescent="0.35">
      <c r="A1945" t="s">
        <v>1965</v>
      </c>
      <c r="B1945" t="s">
        <v>10</v>
      </c>
      <c r="C1945" t="s">
        <v>68</v>
      </c>
      <c r="D1945" t="s">
        <v>3619</v>
      </c>
      <c r="E1945" t="s">
        <v>3617</v>
      </c>
      <c r="F1945">
        <v>44803</v>
      </c>
      <c r="J1945" t="s">
        <v>13</v>
      </c>
      <c r="K1945">
        <v>28.437000000000001</v>
      </c>
      <c r="L1945">
        <v>600</v>
      </c>
      <c r="M1945" t="s">
        <v>14</v>
      </c>
      <c r="N1945">
        <v>300</v>
      </c>
      <c r="O1945" t="s">
        <v>14</v>
      </c>
      <c r="P1945">
        <v>0</v>
      </c>
      <c r="Q1945" s="1"/>
      <c r="R1945" s="1"/>
      <c r="T1945" s="1"/>
    </row>
    <row r="1946" spans="1:20" hidden="1" x14ac:dyDescent="0.35">
      <c r="A1946" t="s">
        <v>1966</v>
      </c>
      <c r="B1946" t="s">
        <v>10</v>
      </c>
      <c r="C1946" t="s">
        <v>68</v>
      </c>
      <c r="D1946" t="s">
        <v>3611</v>
      </c>
      <c r="E1946" t="s">
        <v>3617</v>
      </c>
      <c r="F1946">
        <v>44805</v>
      </c>
      <c r="J1946" t="s">
        <v>13</v>
      </c>
      <c r="K1946">
        <v>30.03</v>
      </c>
      <c r="L1946">
        <v>600</v>
      </c>
      <c r="M1946" t="s">
        <v>14</v>
      </c>
      <c r="N1946">
        <v>300</v>
      </c>
      <c r="O1946" t="s">
        <v>14</v>
      </c>
      <c r="P1946">
        <v>0</v>
      </c>
      <c r="Q1946" s="1"/>
      <c r="R1946" s="1"/>
      <c r="T1946" s="1"/>
    </row>
    <row r="1947" spans="1:20" hidden="1" x14ac:dyDescent="0.35">
      <c r="A1947" t="s">
        <v>1967</v>
      </c>
      <c r="B1947" t="s">
        <v>10</v>
      </c>
      <c r="C1947" t="s">
        <v>68</v>
      </c>
      <c r="D1947" t="s">
        <v>3615</v>
      </c>
      <c r="E1947" t="s">
        <v>3612</v>
      </c>
      <c r="F1947">
        <v>44802</v>
      </c>
      <c r="J1947" t="s">
        <v>13</v>
      </c>
      <c r="K1947">
        <v>33.982999999999997</v>
      </c>
      <c r="L1947">
        <v>600</v>
      </c>
      <c r="M1947" t="s">
        <v>14</v>
      </c>
      <c r="N1947">
        <v>300</v>
      </c>
      <c r="O1947" t="s">
        <v>14</v>
      </c>
      <c r="P1947">
        <v>0</v>
      </c>
      <c r="Q1947" s="1"/>
      <c r="R1947" s="1"/>
      <c r="T1947" s="1"/>
    </row>
    <row r="1948" spans="1:20" hidden="1" x14ac:dyDescent="0.35">
      <c r="A1948" t="s">
        <v>1968</v>
      </c>
      <c r="B1948" t="s">
        <v>10</v>
      </c>
      <c r="C1948" t="s">
        <v>68</v>
      </c>
      <c r="D1948" t="s">
        <v>3616</v>
      </c>
      <c r="E1948" t="s">
        <v>3612</v>
      </c>
      <c r="F1948">
        <v>44805</v>
      </c>
      <c r="J1948" t="s">
        <v>13</v>
      </c>
      <c r="K1948">
        <v>33.984999999999999</v>
      </c>
      <c r="L1948">
        <v>600</v>
      </c>
      <c r="M1948" t="s">
        <v>14</v>
      </c>
      <c r="N1948">
        <v>300</v>
      </c>
      <c r="O1948" t="s">
        <v>14</v>
      </c>
      <c r="P1948">
        <v>0</v>
      </c>
      <c r="Q1948" s="1"/>
      <c r="R1948" s="1"/>
      <c r="T1948" s="1"/>
    </row>
    <row r="1949" spans="1:20" hidden="1" x14ac:dyDescent="0.35">
      <c r="A1949" t="s">
        <v>1969</v>
      </c>
      <c r="B1949" t="s">
        <v>10</v>
      </c>
      <c r="C1949" t="s">
        <v>68</v>
      </c>
      <c r="D1949" t="s">
        <v>3611</v>
      </c>
      <c r="E1949" t="s">
        <v>3613</v>
      </c>
      <c r="F1949">
        <v>44805</v>
      </c>
      <c r="J1949" t="s">
        <v>13</v>
      </c>
      <c r="K1949">
        <v>29.939</v>
      </c>
      <c r="L1949">
        <v>600</v>
      </c>
      <c r="M1949" t="s">
        <v>14</v>
      </c>
      <c r="N1949">
        <v>300</v>
      </c>
      <c r="O1949" t="s">
        <v>14</v>
      </c>
      <c r="P1949">
        <v>0</v>
      </c>
      <c r="Q1949" s="1"/>
      <c r="R1949" s="1"/>
      <c r="T1949" s="1"/>
    </row>
    <row r="1950" spans="1:20" hidden="1" x14ac:dyDescent="0.35">
      <c r="A1950" t="s">
        <v>1970</v>
      </c>
      <c r="B1950" t="s">
        <v>10</v>
      </c>
      <c r="C1950" t="s">
        <v>68</v>
      </c>
      <c r="D1950" t="s">
        <v>3619</v>
      </c>
      <c r="E1950" t="s">
        <v>3612</v>
      </c>
      <c r="F1950">
        <v>44805</v>
      </c>
      <c r="J1950" t="s">
        <v>13</v>
      </c>
      <c r="K1950">
        <v>33.579000000000001</v>
      </c>
      <c r="L1950">
        <v>600</v>
      </c>
      <c r="M1950" t="s">
        <v>14</v>
      </c>
      <c r="N1950">
        <v>300</v>
      </c>
      <c r="O1950" t="s">
        <v>14</v>
      </c>
      <c r="P1950">
        <v>0</v>
      </c>
      <c r="Q1950" s="1"/>
      <c r="R1950" s="1"/>
      <c r="T1950" s="1"/>
    </row>
    <row r="1951" spans="1:20" hidden="1" x14ac:dyDescent="0.35">
      <c r="A1951" t="s">
        <v>1971</v>
      </c>
      <c r="B1951" t="s">
        <v>10</v>
      </c>
      <c r="C1951" t="s">
        <v>68</v>
      </c>
      <c r="D1951" t="s">
        <v>3620</v>
      </c>
      <c r="E1951" t="s">
        <v>3612</v>
      </c>
      <c r="F1951">
        <v>44809</v>
      </c>
      <c r="J1951" t="s">
        <v>13</v>
      </c>
      <c r="K1951">
        <v>28.199000000000002</v>
      </c>
      <c r="L1951">
        <v>600</v>
      </c>
      <c r="M1951" t="s">
        <v>14</v>
      </c>
      <c r="N1951">
        <v>300</v>
      </c>
      <c r="O1951" t="s">
        <v>14</v>
      </c>
      <c r="P1951">
        <v>0</v>
      </c>
      <c r="Q1951" s="1"/>
      <c r="R1951" s="1"/>
      <c r="T1951" s="1"/>
    </row>
    <row r="1952" spans="1:20" hidden="1" x14ac:dyDescent="0.35">
      <c r="A1952" t="s">
        <v>1972</v>
      </c>
      <c r="B1952" t="s">
        <v>10</v>
      </c>
      <c r="C1952" t="s">
        <v>68</v>
      </c>
      <c r="D1952" t="s">
        <v>3619</v>
      </c>
      <c r="E1952" t="s">
        <v>3612</v>
      </c>
      <c r="F1952">
        <v>44798</v>
      </c>
      <c r="J1952" t="s">
        <v>69</v>
      </c>
      <c r="K1952">
        <v>33.96</v>
      </c>
      <c r="L1952">
        <v>20</v>
      </c>
      <c r="M1952" t="s">
        <v>14</v>
      </c>
      <c r="N1952">
        <v>10</v>
      </c>
      <c r="O1952" t="s">
        <v>14</v>
      </c>
      <c r="P1952">
        <v>0</v>
      </c>
      <c r="Q1952" s="1"/>
      <c r="R1952" s="1"/>
      <c r="T1952" s="1"/>
    </row>
    <row r="1953" spans="1:20" hidden="1" x14ac:dyDescent="0.35">
      <c r="A1953" t="s">
        <v>1973</v>
      </c>
      <c r="B1953" t="s">
        <v>10</v>
      </c>
      <c r="C1953" t="s">
        <v>68</v>
      </c>
      <c r="D1953" t="s">
        <v>3620</v>
      </c>
      <c r="E1953" t="s">
        <v>3614</v>
      </c>
      <c r="F1953">
        <v>44809</v>
      </c>
      <c r="J1953" t="s">
        <v>13</v>
      </c>
      <c r="K1953">
        <v>34.264000000000003</v>
      </c>
      <c r="L1953">
        <v>600</v>
      </c>
      <c r="M1953" t="s">
        <v>14</v>
      </c>
      <c r="N1953">
        <v>300</v>
      </c>
      <c r="O1953" t="s">
        <v>14</v>
      </c>
      <c r="P1953">
        <v>0</v>
      </c>
      <c r="Q1953" s="1"/>
      <c r="R1953" s="1"/>
      <c r="T1953" s="1"/>
    </row>
    <row r="1954" spans="1:20" hidden="1" x14ac:dyDescent="0.35">
      <c r="A1954" t="s">
        <v>1974</v>
      </c>
      <c r="B1954" t="s">
        <v>10</v>
      </c>
      <c r="C1954" t="s">
        <v>68</v>
      </c>
      <c r="D1954" t="s">
        <v>3615</v>
      </c>
      <c r="E1954" t="s">
        <v>3617</v>
      </c>
      <c r="F1954">
        <v>44802</v>
      </c>
      <c r="J1954" t="s">
        <v>69</v>
      </c>
      <c r="K1954">
        <v>29.888000000000002</v>
      </c>
      <c r="L1954">
        <v>20</v>
      </c>
      <c r="M1954" t="s">
        <v>14</v>
      </c>
      <c r="N1954">
        <v>10</v>
      </c>
      <c r="O1954" t="s">
        <v>14</v>
      </c>
      <c r="P1954">
        <v>0</v>
      </c>
      <c r="Q1954" s="1"/>
      <c r="R1954" s="1"/>
      <c r="T1954" s="1"/>
    </row>
    <row r="1955" spans="1:20" hidden="1" x14ac:dyDescent="0.35">
      <c r="A1955" t="s">
        <v>1975</v>
      </c>
      <c r="B1955" t="s">
        <v>10</v>
      </c>
      <c r="C1955" t="s">
        <v>68</v>
      </c>
      <c r="D1955" t="s">
        <v>3616</v>
      </c>
      <c r="E1955" t="s">
        <v>3612</v>
      </c>
      <c r="F1955">
        <v>44809</v>
      </c>
      <c r="J1955" t="s">
        <v>13</v>
      </c>
      <c r="K1955">
        <v>34.42</v>
      </c>
      <c r="L1955">
        <v>600</v>
      </c>
      <c r="M1955" t="s">
        <v>14</v>
      </c>
      <c r="N1955">
        <v>300</v>
      </c>
      <c r="O1955" t="s">
        <v>14</v>
      </c>
      <c r="P1955">
        <v>0</v>
      </c>
      <c r="Q1955" s="1"/>
      <c r="R1955" s="1"/>
      <c r="T1955" s="1"/>
    </row>
    <row r="1956" spans="1:20" hidden="1" x14ac:dyDescent="0.35">
      <c r="A1956" t="s">
        <v>1976</v>
      </c>
      <c r="B1956" t="s">
        <v>10</v>
      </c>
      <c r="C1956" t="s">
        <v>68</v>
      </c>
      <c r="D1956" t="s">
        <v>3611</v>
      </c>
      <c r="E1956" t="s">
        <v>3617</v>
      </c>
      <c r="F1956">
        <v>44798</v>
      </c>
      <c r="J1956" t="s">
        <v>69</v>
      </c>
      <c r="K1956">
        <v>34.411000000000001</v>
      </c>
      <c r="L1956">
        <v>20</v>
      </c>
      <c r="M1956" t="s">
        <v>14</v>
      </c>
      <c r="N1956">
        <v>10</v>
      </c>
      <c r="O1956" t="s">
        <v>14</v>
      </c>
      <c r="P1956">
        <v>0</v>
      </c>
      <c r="Q1956" s="1"/>
      <c r="R1956" s="1"/>
      <c r="T1956" s="1"/>
    </row>
    <row r="1957" spans="1:20" hidden="1" x14ac:dyDescent="0.35">
      <c r="A1957" t="s">
        <v>1977</v>
      </c>
      <c r="B1957" t="s">
        <v>10</v>
      </c>
      <c r="C1957" t="s">
        <v>68</v>
      </c>
      <c r="D1957" t="s">
        <v>3619</v>
      </c>
      <c r="E1957" t="s">
        <v>3618</v>
      </c>
      <c r="F1957">
        <v>44809</v>
      </c>
      <c r="J1957" t="s">
        <v>13</v>
      </c>
      <c r="K1957">
        <v>33.872999999999998</v>
      </c>
      <c r="L1957">
        <v>600</v>
      </c>
      <c r="M1957" t="s">
        <v>14</v>
      </c>
      <c r="N1957">
        <v>300</v>
      </c>
      <c r="O1957" t="s">
        <v>14</v>
      </c>
      <c r="P1957">
        <v>0</v>
      </c>
      <c r="Q1957" s="1"/>
      <c r="R1957" s="1"/>
      <c r="T1957" s="1"/>
    </row>
    <row r="1958" spans="1:20" hidden="1" x14ac:dyDescent="0.35">
      <c r="A1958" t="s">
        <v>1978</v>
      </c>
      <c r="B1958" t="s">
        <v>10</v>
      </c>
      <c r="C1958" t="s">
        <v>68</v>
      </c>
      <c r="D1958" t="s">
        <v>3616</v>
      </c>
      <c r="E1958" t="s">
        <v>3618</v>
      </c>
      <c r="F1958">
        <v>44802</v>
      </c>
      <c r="J1958" t="s">
        <v>69</v>
      </c>
      <c r="K1958">
        <v>34.127000000000002</v>
      </c>
      <c r="L1958">
        <v>20</v>
      </c>
      <c r="M1958" t="s">
        <v>14</v>
      </c>
      <c r="N1958">
        <v>10</v>
      </c>
      <c r="O1958" t="s">
        <v>14</v>
      </c>
      <c r="P1958">
        <v>0</v>
      </c>
      <c r="Q1958" s="1"/>
      <c r="R1958" s="1"/>
      <c r="T1958" s="1"/>
    </row>
    <row r="1959" spans="1:20" hidden="1" x14ac:dyDescent="0.35">
      <c r="A1959" t="s">
        <v>1979</v>
      </c>
      <c r="B1959" t="s">
        <v>10</v>
      </c>
      <c r="C1959" t="s">
        <v>68</v>
      </c>
      <c r="D1959" t="s">
        <v>3611</v>
      </c>
      <c r="E1959" t="s">
        <v>3613</v>
      </c>
      <c r="F1959">
        <v>44809</v>
      </c>
      <c r="J1959" t="s">
        <v>13</v>
      </c>
      <c r="K1959">
        <v>30.167000000000002</v>
      </c>
      <c r="L1959">
        <v>600</v>
      </c>
      <c r="M1959" t="s">
        <v>14</v>
      </c>
      <c r="N1959">
        <v>300</v>
      </c>
      <c r="O1959" t="s">
        <v>14</v>
      </c>
      <c r="P1959">
        <v>0</v>
      </c>
      <c r="Q1959" s="1"/>
      <c r="R1959" s="1"/>
      <c r="T1959" s="1"/>
    </row>
    <row r="1960" spans="1:20" hidden="1" x14ac:dyDescent="0.35">
      <c r="A1960" t="s">
        <v>1980</v>
      </c>
      <c r="B1960" t="s">
        <v>10</v>
      </c>
      <c r="C1960" t="s">
        <v>68</v>
      </c>
      <c r="D1960" t="s">
        <v>3611</v>
      </c>
      <c r="E1960" t="s">
        <v>3617</v>
      </c>
      <c r="F1960">
        <v>44803</v>
      </c>
      <c r="J1960" t="s">
        <v>69</v>
      </c>
      <c r="K1960">
        <v>28.437000000000001</v>
      </c>
      <c r="L1960">
        <v>20</v>
      </c>
      <c r="M1960" t="s">
        <v>14</v>
      </c>
      <c r="N1960">
        <v>10</v>
      </c>
      <c r="O1960" t="s">
        <v>14</v>
      </c>
      <c r="P1960">
        <v>0</v>
      </c>
      <c r="Q1960" s="1"/>
      <c r="R1960" s="1"/>
      <c r="T1960" s="1"/>
    </row>
    <row r="1961" spans="1:20" hidden="1" x14ac:dyDescent="0.35">
      <c r="A1961" t="s">
        <v>1981</v>
      </c>
      <c r="B1961" t="s">
        <v>10</v>
      </c>
      <c r="C1961" t="s">
        <v>68</v>
      </c>
      <c r="D1961" t="s">
        <v>3615</v>
      </c>
      <c r="E1961" t="s">
        <v>3613</v>
      </c>
      <c r="F1961">
        <v>44809</v>
      </c>
      <c r="J1961" t="s">
        <v>13</v>
      </c>
      <c r="K1961">
        <v>33.652000000000001</v>
      </c>
      <c r="L1961">
        <v>600</v>
      </c>
      <c r="M1961" t="s">
        <v>14</v>
      </c>
      <c r="N1961">
        <v>300</v>
      </c>
      <c r="O1961" t="s">
        <v>14</v>
      </c>
      <c r="P1961">
        <v>0</v>
      </c>
      <c r="Q1961" s="1"/>
      <c r="R1961" s="1"/>
      <c r="T1961" s="1"/>
    </row>
    <row r="1962" spans="1:20" hidden="1" x14ac:dyDescent="0.35">
      <c r="A1962" t="s">
        <v>1982</v>
      </c>
      <c r="B1962" t="s">
        <v>10</v>
      </c>
      <c r="C1962" t="s">
        <v>68</v>
      </c>
      <c r="D1962" t="s">
        <v>3615</v>
      </c>
      <c r="E1962" t="s">
        <v>3617</v>
      </c>
      <c r="F1962">
        <v>44802</v>
      </c>
      <c r="J1962" t="s">
        <v>69</v>
      </c>
      <c r="K1962">
        <v>33.982999999999997</v>
      </c>
      <c r="L1962">
        <v>20</v>
      </c>
      <c r="M1962" t="s">
        <v>14</v>
      </c>
      <c r="N1962">
        <v>10</v>
      </c>
      <c r="O1962" t="s">
        <v>14</v>
      </c>
      <c r="P1962">
        <v>0</v>
      </c>
      <c r="Q1962" s="1"/>
      <c r="R1962" s="1"/>
      <c r="T1962" s="1"/>
    </row>
    <row r="1963" spans="1:20" hidden="1" x14ac:dyDescent="0.35">
      <c r="A1963" t="s">
        <v>1983</v>
      </c>
      <c r="B1963" t="s">
        <v>10</v>
      </c>
      <c r="C1963" t="s">
        <v>68</v>
      </c>
      <c r="D1963" t="s">
        <v>3611</v>
      </c>
      <c r="E1963" t="s">
        <v>3613</v>
      </c>
      <c r="F1963">
        <v>44809</v>
      </c>
      <c r="J1963" t="s">
        <v>13</v>
      </c>
      <c r="K1963">
        <v>30.216999999999999</v>
      </c>
      <c r="L1963">
        <v>600</v>
      </c>
      <c r="M1963" t="s">
        <v>14</v>
      </c>
      <c r="N1963">
        <v>300</v>
      </c>
      <c r="O1963" t="s">
        <v>14</v>
      </c>
      <c r="P1963">
        <v>0</v>
      </c>
      <c r="Q1963" s="1"/>
      <c r="R1963" s="1"/>
      <c r="T1963" s="1"/>
    </row>
    <row r="1964" spans="1:20" hidden="1" x14ac:dyDescent="0.35">
      <c r="A1964" t="s">
        <v>1984</v>
      </c>
      <c r="B1964" t="s">
        <v>10</v>
      </c>
      <c r="C1964" t="s">
        <v>68</v>
      </c>
      <c r="D1964" t="s">
        <v>3619</v>
      </c>
      <c r="E1964" t="s">
        <v>3614</v>
      </c>
      <c r="F1964">
        <v>44809</v>
      </c>
      <c r="J1964" t="s">
        <v>69</v>
      </c>
      <c r="K1964">
        <v>28.199000000000002</v>
      </c>
      <c r="L1964">
        <v>20</v>
      </c>
      <c r="M1964" t="s">
        <v>14</v>
      </c>
      <c r="N1964">
        <v>10</v>
      </c>
      <c r="O1964" t="s">
        <v>14</v>
      </c>
      <c r="P1964">
        <v>0</v>
      </c>
      <c r="Q1964" s="1"/>
      <c r="R1964" s="1"/>
      <c r="T1964" s="1"/>
    </row>
    <row r="1965" spans="1:20" hidden="1" x14ac:dyDescent="0.35">
      <c r="A1965" t="s">
        <v>1985</v>
      </c>
      <c r="B1965" t="s">
        <v>10</v>
      </c>
      <c r="C1965" t="s">
        <v>68</v>
      </c>
      <c r="D1965" t="s">
        <v>3611</v>
      </c>
      <c r="E1965" t="s">
        <v>3614</v>
      </c>
      <c r="F1965">
        <v>44809</v>
      </c>
      <c r="J1965" t="s">
        <v>13</v>
      </c>
      <c r="K1965">
        <v>34.259</v>
      </c>
      <c r="L1965">
        <v>600</v>
      </c>
      <c r="M1965" t="s">
        <v>14</v>
      </c>
      <c r="N1965">
        <v>300</v>
      </c>
      <c r="O1965" t="s">
        <v>14</v>
      </c>
      <c r="P1965">
        <v>0</v>
      </c>
      <c r="Q1965" s="1"/>
      <c r="R1965" s="1"/>
      <c r="T1965" s="1"/>
    </row>
    <row r="1966" spans="1:20" hidden="1" x14ac:dyDescent="0.35">
      <c r="A1966" t="s">
        <v>1986</v>
      </c>
      <c r="B1966" t="s">
        <v>10</v>
      </c>
      <c r="C1966" t="s">
        <v>68</v>
      </c>
      <c r="D1966" t="s">
        <v>3619</v>
      </c>
      <c r="E1966" t="s">
        <v>3617</v>
      </c>
      <c r="F1966">
        <v>44809</v>
      </c>
      <c r="J1966" t="s">
        <v>69</v>
      </c>
      <c r="K1966">
        <v>34.264000000000003</v>
      </c>
      <c r="L1966">
        <v>20</v>
      </c>
      <c r="M1966" t="s">
        <v>14</v>
      </c>
      <c r="N1966">
        <v>10</v>
      </c>
      <c r="O1966" t="s">
        <v>14</v>
      </c>
      <c r="P1966">
        <v>0</v>
      </c>
      <c r="Q1966" s="1"/>
      <c r="R1966" s="1"/>
      <c r="T1966" s="1"/>
    </row>
    <row r="1967" spans="1:20" hidden="1" x14ac:dyDescent="0.35">
      <c r="A1967" t="s">
        <v>1987</v>
      </c>
      <c r="B1967" t="s">
        <v>10</v>
      </c>
      <c r="C1967" t="s">
        <v>68</v>
      </c>
      <c r="D1967" t="s">
        <v>3619</v>
      </c>
      <c r="E1967" t="s">
        <v>3618</v>
      </c>
      <c r="F1967">
        <v>44809</v>
      </c>
      <c r="J1967" t="s">
        <v>13</v>
      </c>
      <c r="K1967">
        <v>33.720999999999997</v>
      </c>
      <c r="L1967">
        <v>600</v>
      </c>
      <c r="M1967" t="s">
        <v>14</v>
      </c>
      <c r="N1967">
        <v>300</v>
      </c>
      <c r="O1967" t="s">
        <v>14</v>
      </c>
      <c r="P1967">
        <v>0</v>
      </c>
      <c r="Q1967" s="1"/>
      <c r="R1967" s="1"/>
      <c r="T1967" s="1"/>
    </row>
    <row r="1968" spans="1:20" hidden="1" x14ac:dyDescent="0.35">
      <c r="A1968" t="s">
        <v>1988</v>
      </c>
      <c r="B1968" t="s">
        <v>10</v>
      </c>
      <c r="C1968" t="s">
        <v>68</v>
      </c>
      <c r="D1968" t="s">
        <v>3619</v>
      </c>
      <c r="E1968" t="s">
        <v>3618</v>
      </c>
      <c r="F1968">
        <v>44809</v>
      </c>
      <c r="J1968" t="s">
        <v>69</v>
      </c>
      <c r="K1968">
        <v>34.42</v>
      </c>
      <c r="L1968">
        <v>20</v>
      </c>
      <c r="M1968" t="s">
        <v>14</v>
      </c>
      <c r="N1968">
        <v>10</v>
      </c>
      <c r="O1968" t="s">
        <v>14</v>
      </c>
      <c r="P1968">
        <v>0</v>
      </c>
      <c r="Q1968" s="1"/>
      <c r="R1968" s="1"/>
      <c r="T1968" s="1"/>
    </row>
    <row r="1969" spans="1:20" hidden="1" x14ac:dyDescent="0.35">
      <c r="A1969" t="s">
        <v>1989</v>
      </c>
      <c r="B1969" t="s">
        <v>10</v>
      </c>
      <c r="C1969" t="s">
        <v>68</v>
      </c>
      <c r="D1969" t="s">
        <v>3620</v>
      </c>
      <c r="E1969" t="s">
        <v>3613</v>
      </c>
      <c r="F1969">
        <v>44802</v>
      </c>
      <c r="J1969" t="s">
        <v>13</v>
      </c>
      <c r="K1969">
        <v>34.064999999999998</v>
      </c>
      <c r="L1969">
        <v>600</v>
      </c>
      <c r="M1969" t="s">
        <v>14</v>
      </c>
      <c r="N1969">
        <v>300</v>
      </c>
      <c r="O1969" t="s">
        <v>14</v>
      </c>
      <c r="P1969">
        <v>0</v>
      </c>
      <c r="Q1969" s="1"/>
      <c r="R1969" s="1"/>
      <c r="T1969" s="1"/>
    </row>
    <row r="1970" spans="1:20" hidden="1" x14ac:dyDescent="0.35">
      <c r="A1970" t="s">
        <v>1990</v>
      </c>
      <c r="B1970" t="s">
        <v>10</v>
      </c>
      <c r="C1970" t="s">
        <v>68</v>
      </c>
      <c r="D1970" t="s">
        <v>3611</v>
      </c>
      <c r="E1970" t="s">
        <v>3614</v>
      </c>
      <c r="F1970">
        <v>44809</v>
      </c>
      <c r="J1970" t="s">
        <v>69</v>
      </c>
      <c r="K1970">
        <v>33.872999999999998</v>
      </c>
      <c r="L1970">
        <v>20</v>
      </c>
      <c r="M1970" t="s">
        <v>14</v>
      </c>
      <c r="N1970">
        <v>10</v>
      </c>
      <c r="O1970" t="s">
        <v>14</v>
      </c>
      <c r="P1970">
        <v>0</v>
      </c>
      <c r="Q1970" s="1"/>
      <c r="R1970" s="1"/>
      <c r="T1970" s="1"/>
    </row>
    <row r="1971" spans="1:20" hidden="1" x14ac:dyDescent="0.35">
      <c r="A1971" t="s">
        <v>1991</v>
      </c>
      <c r="B1971" t="s">
        <v>10</v>
      </c>
      <c r="C1971" t="s">
        <v>68</v>
      </c>
      <c r="D1971" t="s">
        <v>3615</v>
      </c>
      <c r="E1971" t="s">
        <v>3613</v>
      </c>
      <c r="F1971">
        <v>44802</v>
      </c>
      <c r="J1971" t="s">
        <v>13</v>
      </c>
      <c r="K1971">
        <v>33.837000000000003</v>
      </c>
      <c r="L1971">
        <v>600</v>
      </c>
      <c r="M1971" t="s">
        <v>14</v>
      </c>
      <c r="N1971">
        <v>300</v>
      </c>
      <c r="O1971" t="s">
        <v>14</v>
      </c>
      <c r="P1971">
        <v>0</v>
      </c>
      <c r="Q1971" s="1"/>
      <c r="R1971" s="1"/>
      <c r="T1971" s="1"/>
    </row>
    <row r="1972" spans="1:20" hidden="1" x14ac:dyDescent="0.35">
      <c r="A1972" t="s">
        <v>1992</v>
      </c>
      <c r="B1972" t="s">
        <v>10</v>
      </c>
      <c r="C1972" t="s">
        <v>68</v>
      </c>
      <c r="D1972" t="s">
        <v>3619</v>
      </c>
      <c r="E1972" t="s">
        <v>3612</v>
      </c>
      <c r="F1972">
        <v>44809</v>
      </c>
      <c r="J1972" t="s">
        <v>69</v>
      </c>
      <c r="K1972">
        <v>30.167000000000002</v>
      </c>
      <c r="L1972">
        <v>20</v>
      </c>
      <c r="M1972" t="s">
        <v>14</v>
      </c>
      <c r="N1972">
        <v>10</v>
      </c>
      <c r="O1972" t="s">
        <v>14</v>
      </c>
      <c r="P1972">
        <v>0</v>
      </c>
      <c r="Q1972" s="1"/>
      <c r="R1972" s="1"/>
      <c r="T1972" s="1"/>
    </row>
    <row r="1973" spans="1:20" hidden="1" x14ac:dyDescent="0.35">
      <c r="A1973" t="s">
        <v>1993</v>
      </c>
      <c r="B1973" t="s">
        <v>10</v>
      </c>
      <c r="C1973" t="s">
        <v>68</v>
      </c>
      <c r="D1973" t="s">
        <v>3615</v>
      </c>
      <c r="E1973" t="s">
        <v>3617</v>
      </c>
      <c r="F1973">
        <v>44809</v>
      </c>
      <c r="J1973" t="s">
        <v>13</v>
      </c>
      <c r="K1973">
        <v>34.533999999999999</v>
      </c>
      <c r="L1973">
        <v>600</v>
      </c>
      <c r="M1973" t="s">
        <v>14</v>
      </c>
      <c r="N1973">
        <v>300</v>
      </c>
      <c r="O1973" t="s">
        <v>14</v>
      </c>
      <c r="P1973">
        <v>0</v>
      </c>
      <c r="Q1973" s="1"/>
      <c r="R1973" s="1"/>
      <c r="T1973" s="1"/>
    </row>
    <row r="1974" spans="1:20" hidden="1" x14ac:dyDescent="0.35">
      <c r="A1974" t="s">
        <v>1994</v>
      </c>
      <c r="B1974" t="s">
        <v>10</v>
      </c>
      <c r="C1974" t="s">
        <v>68</v>
      </c>
      <c r="D1974" t="s">
        <v>3615</v>
      </c>
      <c r="E1974" t="s">
        <v>3617</v>
      </c>
      <c r="F1974">
        <v>44809</v>
      </c>
      <c r="J1974" t="s">
        <v>69</v>
      </c>
      <c r="K1974">
        <v>33.652000000000001</v>
      </c>
      <c r="L1974">
        <v>20</v>
      </c>
      <c r="M1974" t="s">
        <v>14</v>
      </c>
      <c r="N1974">
        <v>10</v>
      </c>
      <c r="O1974" t="s">
        <v>14</v>
      </c>
      <c r="P1974">
        <v>0</v>
      </c>
      <c r="Q1974" s="1"/>
      <c r="R1974" s="1"/>
      <c r="T1974" s="1"/>
    </row>
    <row r="1975" spans="1:20" hidden="1" x14ac:dyDescent="0.35">
      <c r="A1975" t="s">
        <v>1995</v>
      </c>
      <c r="B1975" t="s">
        <v>10</v>
      </c>
      <c r="C1975" t="s">
        <v>68</v>
      </c>
      <c r="D1975" t="s">
        <v>3619</v>
      </c>
      <c r="E1975" t="s">
        <v>3614</v>
      </c>
      <c r="F1975">
        <v>44802</v>
      </c>
      <c r="J1975" t="s">
        <v>13</v>
      </c>
      <c r="K1975">
        <v>34.209000000000003</v>
      </c>
      <c r="L1975">
        <v>600</v>
      </c>
      <c r="M1975" t="s">
        <v>14</v>
      </c>
      <c r="N1975">
        <v>300</v>
      </c>
      <c r="O1975" t="s">
        <v>14</v>
      </c>
      <c r="P1975">
        <v>0</v>
      </c>
      <c r="Q1975" s="1"/>
      <c r="R1975" s="1"/>
      <c r="T1975" s="1"/>
    </row>
    <row r="1976" spans="1:20" hidden="1" x14ac:dyDescent="0.35">
      <c r="A1976" t="s">
        <v>1996</v>
      </c>
      <c r="B1976" t="s">
        <v>10</v>
      </c>
      <c r="C1976" t="s">
        <v>68</v>
      </c>
      <c r="D1976" t="s">
        <v>3616</v>
      </c>
      <c r="E1976" t="s">
        <v>3617</v>
      </c>
      <c r="F1976">
        <v>44809</v>
      </c>
      <c r="J1976" t="s">
        <v>69</v>
      </c>
      <c r="K1976">
        <v>30.216999999999999</v>
      </c>
      <c r="L1976">
        <v>20</v>
      </c>
      <c r="M1976" t="s">
        <v>14</v>
      </c>
      <c r="N1976">
        <v>10</v>
      </c>
      <c r="O1976" t="s">
        <v>14</v>
      </c>
      <c r="P1976">
        <v>0</v>
      </c>
      <c r="Q1976" s="1"/>
      <c r="R1976" s="1"/>
      <c r="T1976" s="1"/>
    </row>
    <row r="1977" spans="1:20" hidden="1" x14ac:dyDescent="0.35">
      <c r="A1977" t="s">
        <v>1997</v>
      </c>
      <c r="B1977" t="s">
        <v>10</v>
      </c>
      <c r="C1977" t="s">
        <v>68</v>
      </c>
      <c r="D1977" t="s">
        <v>3619</v>
      </c>
      <c r="E1977" t="s">
        <v>3613</v>
      </c>
      <c r="F1977">
        <v>44806</v>
      </c>
      <c r="J1977" t="s">
        <v>13</v>
      </c>
      <c r="K1977">
        <v>34.476999999999997</v>
      </c>
      <c r="L1977">
        <v>600</v>
      </c>
      <c r="M1977" t="s">
        <v>14</v>
      </c>
      <c r="N1977">
        <v>300</v>
      </c>
      <c r="O1977" t="s">
        <v>14</v>
      </c>
      <c r="P1977">
        <v>0</v>
      </c>
      <c r="Q1977" s="1"/>
      <c r="R1977" s="1"/>
      <c r="T1977" s="1"/>
    </row>
    <row r="1978" spans="1:20" hidden="1" x14ac:dyDescent="0.35">
      <c r="A1978" t="s">
        <v>1998</v>
      </c>
      <c r="B1978" t="s">
        <v>10</v>
      </c>
      <c r="C1978" t="s">
        <v>68</v>
      </c>
      <c r="D1978" t="s">
        <v>3616</v>
      </c>
      <c r="E1978" t="s">
        <v>3617</v>
      </c>
      <c r="F1978">
        <v>44809</v>
      </c>
      <c r="J1978" t="s">
        <v>69</v>
      </c>
      <c r="K1978">
        <v>34.259</v>
      </c>
      <c r="L1978">
        <v>20</v>
      </c>
      <c r="M1978" t="s">
        <v>14</v>
      </c>
      <c r="N1978">
        <v>10</v>
      </c>
      <c r="O1978" t="s">
        <v>14</v>
      </c>
      <c r="P1978">
        <v>0</v>
      </c>
      <c r="Q1978" s="1"/>
      <c r="R1978" s="1"/>
      <c r="T1978" s="1"/>
    </row>
    <row r="1979" spans="1:20" hidden="1" x14ac:dyDescent="0.35">
      <c r="A1979" t="s">
        <v>1999</v>
      </c>
      <c r="B1979" t="s">
        <v>10</v>
      </c>
      <c r="C1979" t="s">
        <v>68</v>
      </c>
      <c r="D1979" t="s">
        <v>3616</v>
      </c>
      <c r="E1979" t="s">
        <v>3617</v>
      </c>
      <c r="F1979">
        <v>44797</v>
      </c>
      <c r="J1979" t="s">
        <v>13</v>
      </c>
      <c r="K1979">
        <v>32.845999999999997</v>
      </c>
      <c r="L1979">
        <v>600</v>
      </c>
      <c r="M1979" t="s">
        <v>14</v>
      </c>
      <c r="N1979">
        <v>300</v>
      </c>
      <c r="O1979" t="s">
        <v>14</v>
      </c>
      <c r="P1979">
        <v>0</v>
      </c>
      <c r="Q1979" s="1"/>
      <c r="R1979" s="1"/>
      <c r="T1979" s="1"/>
    </row>
    <row r="1980" spans="1:20" hidden="1" x14ac:dyDescent="0.35">
      <c r="A1980" t="s">
        <v>2000</v>
      </c>
      <c r="B1980" t="s">
        <v>10</v>
      </c>
      <c r="C1980" t="s">
        <v>68</v>
      </c>
      <c r="D1980" t="s">
        <v>3615</v>
      </c>
      <c r="E1980" t="s">
        <v>3614</v>
      </c>
      <c r="F1980">
        <v>44809</v>
      </c>
      <c r="J1980" t="s">
        <v>69</v>
      </c>
      <c r="K1980">
        <v>33.720999999999997</v>
      </c>
      <c r="L1980">
        <v>20</v>
      </c>
      <c r="M1980" t="s">
        <v>14</v>
      </c>
      <c r="N1980">
        <v>10</v>
      </c>
      <c r="O1980" t="s">
        <v>14</v>
      </c>
      <c r="P1980">
        <v>0</v>
      </c>
      <c r="Q1980" s="1"/>
      <c r="R1980" s="1"/>
      <c r="T1980" s="1"/>
    </row>
    <row r="1981" spans="1:20" hidden="1" x14ac:dyDescent="0.35">
      <c r="A1981" t="s">
        <v>2001</v>
      </c>
      <c r="B1981" t="s">
        <v>10</v>
      </c>
      <c r="C1981" t="s">
        <v>68</v>
      </c>
      <c r="D1981" t="s">
        <v>3619</v>
      </c>
      <c r="E1981" t="s">
        <v>3617</v>
      </c>
      <c r="F1981">
        <v>44802</v>
      </c>
      <c r="J1981" t="s">
        <v>13</v>
      </c>
      <c r="K1981">
        <v>34.298000000000002</v>
      </c>
      <c r="L1981">
        <v>600</v>
      </c>
      <c r="M1981" t="s">
        <v>14</v>
      </c>
      <c r="N1981">
        <v>300</v>
      </c>
      <c r="O1981" t="s">
        <v>14</v>
      </c>
      <c r="P1981">
        <v>0</v>
      </c>
      <c r="Q1981" s="1"/>
      <c r="R1981" s="1"/>
      <c r="T1981" s="1"/>
    </row>
    <row r="1982" spans="1:20" hidden="1" x14ac:dyDescent="0.35">
      <c r="A1982" t="s">
        <v>2002</v>
      </c>
      <c r="B1982" t="s">
        <v>10</v>
      </c>
      <c r="C1982" t="s">
        <v>68</v>
      </c>
      <c r="D1982" t="s">
        <v>3619</v>
      </c>
      <c r="E1982" t="s">
        <v>3617</v>
      </c>
      <c r="F1982">
        <v>44802</v>
      </c>
      <c r="J1982" t="s">
        <v>69</v>
      </c>
      <c r="K1982">
        <v>34.064999999999998</v>
      </c>
      <c r="L1982">
        <v>20</v>
      </c>
      <c r="M1982" t="s">
        <v>14</v>
      </c>
      <c r="N1982">
        <v>10</v>
      </c>
      <c r="O1982" t="s">
        <v>14</v>
      </c>
      <c r="P1982">
        <v>0</v>
      </c>
      <c r="Q1982" s="1"/>
      <c r="R1982" s="1"/>
      <c r="T1982" s="1"/>
    </row>
    <row r="1983" spans="1:20" hidden="1" x14ac:dyDescent="0.35">
      <c r="A1983" t="s">
        <v>2003</v>
      </c>
      <c r="B1983" t="s">
        <v>10</v>
      </c>
      <c r="C1983" t="s">
        <v>68</v>
      </c>
      <c r="D1983" t="s">
        <v>3616</v>
      </c>
      <c r="E1983" t="s">
        <v>3613</v>
      </c>
      <c r="F1983">
        <v>44802</v>
      </c>
      <c r="J1983" t="s">
        <v>13</v>
      </c>
      <c r="K1983">
        <v>33.951999999999998</v>
      </c>
      <c r="L1983">
        <v>600</v>
      </c>
      <c r="M1983" t="s">
        <v>14</v>
      </c>
      <c r="N1983">
        <v>300</v>
      </c>
      <c r="O1983" t="s">
        <v>14</v>
      </c>
      <c r="P1983">
        <v>0</v>
      </c>
      <c r="Q1983" s="1"/>
      <c r="R1983" s="1"/>
      <c r="T1983" s="1"/>
    </row>
    <row r="1984" spans="1:20" hidden="1" x14ac:dyDescent="0.35">
      <c r="A1984" t="s">
        <v>2004</v>
      </c>
      <c r="B1984" t="s">
        <v>10</v>
      </c>
      <c r="C1984" t="s">
        <v>68</v>
      </c>
      <c r="D1984" t="s">
        <v>3620</v>
      </c>
      <c r="E1984" t="s">
        <v>3617</v>
      </c>
      <c r="F1984">
        <v>44802</v>
      </c>
      <c r="J1984" t="s">
        <v>69</v>
      </c>
      <c r="K1984">
        <v>33.837000000000003</v>
      </c>
      <c r="L1984">
        <v>20</v>
      </c>
      <c r="M1984" t="s">
        <v>14</v>
      </c>
      <c r="N1984">
        <v>10</v>
      </c>
      <c r="O1984" t="s">
        <v>14</v>
      </c>
      <c r="P1984">
        <v>0</v>
      </c>
      <c r="Q1984" s="1"/>
      <c r="R1984" s="1"/>
      <c r="T1984" s="1"/>
    </row>
    <row r="1985" spans="1:20" hidden="1" x14ac:dyDescent="0.35">
      <c r="A1985" t="s">
        <v>2005</v>
      </c>
      <c r="B1985" t="s">
        <v>10</v>
      </c>
      <c r="C1985" t="s">
        <v>68</v>
      </c>
      <c r="D1985" t="s">
        <v>3616</v>
      </c>
      <c r="E1985" t="s">
        <v>3617</v>
      </c>
      <c r="F1985">
        <v>44803</v>
      </c>
      <c r="J1985" t="s">
        <v>13</v>
      </c>
      <c r="K1985">
        <v>33.832999999999998</v>
      </c>
      <c r="L1985">
        <v>600</v>
      </c>
      <c r="M1985" t="s">
        <v>14</v>
      </c>
      <c r="N1985">
        <v>300</v>
      </c>
      <c r="O1985" t="s">
        <v>14</v>
      </c>
      <c r="P1985">
        <v>0</v>
      </c>
      <c r="Q1985" s="1"/>
      <c r="R1985" s="1"/>
      <c r="T1985" s="1"/>
    </row>
    <row r="1986" spans="1:20" hidden="1" x14ac:dyDescent="0.35">
      <c r="A1986" t="s">
        <v>2006</v>
      </c>
      <c r="B1986" t="s">
        <v>10</v>
      </c>
      <c r="C1986" t="s">
        <v>68</v>
      </c>
      <c r="D1986" t="s">
        <v>3616</v>
      </c>
      <c r="E1986" t="s">
        <v>3613</v>
      </c>
      <c r="F1986">
        <v>44809</v>
      </c>
      <c r="J1986" t="s">
        <v>69</v>
      </c>
      <c r="K1986">
        <v>34.533999999999999</v>
      </c>
      <c r="L1986">
        <v>20</v>
      </c>
      <c r="M1986" t="s">
        <v>14</v>
      </c>
      <c r="N1986">
        <v>10</v>
      </c>
      <c r="O1986" t="s">
        <v>14</v>
      </c>
      <c r="P1986">
        <v>0</v>
      </c>
      <c r="Q1986" s="1"/>
      <c r="R1986" s="1"/>
      <c r="T1986" s="1"/>
    </row>
    <row r="1987" spans="1:20" hidden="1" x14ac:dyDescent="0.35">
      <c r="A1987" t="s">
        <v>2007</v>
      </c>
      <c r="B1987" t="s">
        <v>10</v>
      </c>
      <c r="C1987" t="s">
        <v>68</v>
      </c>
      <c r="D1987" t="s">
        <v>3611</v>
      </c>
      <c r="E1987" t="s">
        <v>3614</v>
      </c>
      <c r="F1987">
        <v>44809</v>
      </c>
      <c r="J1987" t="s">
        <v>13</v>
      </c>
      <c r="K1987">
        <v>29.702000000000002</v>
      </c>
      <c r="L1987">
        <v>600</v>
      </c>
      <c r="M1987" t="s">
        <v>14</v>
      </c>
      <c r="N1987">
        <v>300</v>
      </c>
      <c r="O1987" t="s">
        <v>14</v>
      </c>
      <c r="P1987">
        <v>0</v>
      </c>
      <c r="Q1987" s="1"/>
      <c r="R1987" s="1"/>
      <c r="T1987" s="1"/>
    </row>
    <row r="1988" spans="1:20" hidden="1" x14ac:dyDescent="0.35">
      <c r="A1988" t="s">
        <v>2008</v>
      </c>
      <c r="B1988" t="s">
        <v>10</v>
      </c>
      <c r="C1988" t="s">
        <v>68</v>
      </c>
      <c r="D1988" t="s">
        <v>3619</v>
      </c>
      <c r="E1988" t="s">
        <v>3614</v>
      </c>
      <c r="F1988">
        <v>44802</v>
      </c>
      <c r="J1988" t="s">
        <v>69</v>
      </c>
      <c r="K1988">
        <v>34.209000000000003</v>
      </c>
      <c r="L1988">
        <v>20</v>
      </c>
      <c r="M1988" t="s">
        <v>14</v>
      </c>
      <c r="N1988">
        <v>10</v>
      </c>
      <c r="O1988" t="s">
        <v>14</v>
      </c>
      <c r="P1988">
        <v>0</v>
      </c>
      <c r="Q1988" s="1"/>
      <c r="R1988" s="1"/>
      <c r="T1988" s="1"/>
    </row>
    <row r="1989" spans="1:20" hidden="1" x14ac:dyDescent="0.35">
      <c r="A1989" t="s">
        <v>2009</v>
      </c>
      <c r="B1989" t="s">
        <v>10</v>
      </c>
      <c r="C1989" t="s">
        <v>68</v>
      </c>
      <c r="D1989" t="s">
        <v>3619</v>
      </c>
      <c r="E1989" t="s">
        <v>3612</v>
      </c>
      <c r="F1989">
        <v>44799</v>
      </c>
      <c r="J1989" t="s">
        <v>13</v>
      </c>
      <c r="K1989">
        <v>30.216999999999999</v>
      </c>
      <c r="L1989">
        <v>600</v>
      </c>
      <c r="M1989" t="s">
        <v>14</v>
      </c>
      <c r="N1989">
        <v>300</v>
      </c>
      <c r="O1989" t="s">
        <v>14</v>
      </c>
      <c r="P1989">
        <v>0</v>
      </c>
      <c r="Q1989" s="1"/>
      <c r="R1989" s="1"/>
      <c r="T1989" s="1"/>
    </row>
    <row r="1990" spans="1:20" hidden="1" x14ac:dyDescent="0.35">
      <c r="A1990" t="s">
        <v>2010</v>
      </c>
      <c r="B1990" t="s">
        <v>10</v>
      </c>
      <c r="C1990" t="s">
        <v>68</v>
      </c>
      <c r="D1990" t="s">
        <v>3619</v>
      </c>
      <c r="E1990" t="s">
        <v>3617</v>
      </c>
      <c r="F1990">
        <v>44797</v>
      </c>
      <c r="J1990" t="s">
        <v>69</v>
      </c>
      <c r="K1990">
        <v>32.845999999999997</v>
      </c>
      <c r="L1990">
        <v>20</v>
      </c>
      <c r="M1990" t="s">
        <v>14</v>
      </c>
      <c r="N1990">
        <v>10</v>
      </c>
      <c r="O1990" t="s">
        <v>14</v>
      </c>
      <c r="P1990">
        <v>0</v>
      </c>
      <c r="Q1990" s="1"/>
      <c r="R1990" s="1"/>
      <c r="T1990" s="1"/>
    </row>
    <row r="1991" spans="1:20" hidden="1" x14ac:dyDescent="0.35">
      <c r="A1991" t="s">
        <v>2011</v>
      </c>
      <c r="B1991" t="s">
        <v>10</v>
      </c>
      <c r="C1991" t="s">
        <v>68</v>
      </c>
      <c r="D1991" t="s">
        <v>3619</v>
      </c>
      <c r="E1991" t="s">
        <v>3614</v>
      </c>
      <c r="F1991">
        <v>44799</v>
      </c>
      <c r="J1991" t="s">
        <v>13</v>
      </c>
      <c r="K1991">
        <v>30.187999999999999</v>
      </c>
      <c r="L1991">
        <v>600</v>
      </c>
      <c r="M1991" t="s">
        <v>14</v>
      </c>
      <c r="N1991">
        <v>300</v>
      </c>
      <c r="O1991" t="s">
        <v>14</v>
      </c>
      <c r="P1991">
        <v>0</v>
      </c>
      <c r="Q1991" s="1"/>
      <c r="R1991" s="1"/>
      <c r="T1991" s="1"/>
    </row>
    <row r="1992" spans="1:20" hidden="1" x14ac:dyDescent="0.35">
      <c r="A1992" t="s">
        <v>2012</v>
      </c>
      <c r="B1992" t="s">
        <v>10</v>
      </c>
      <c r="C1992" t="s">
        <v>68</v>
      </c>
      <c r="D1992" t="s">
        <v>3616</v>
      </c>
      <c r="E1992" t="s">
        <v>3613</v>
      </c>
      <c r="F1992">
        <v>44802</v>
      </c>
      <c r="J1992" t="s">
        <v>69</v>
      </c>
      <c r="K1992">
        <v>34.298000000000002</v>
      </c>
      <c r="L1992">
        <v>20</v>
      </c>
      <c r="M1992" t="s">
        <v>14</v>
      </c>
      <c r="N1992">
        <v>10</v>
      </c>
      <c r="O1992" t="s">
        <v>14</v>
      </c>
      <c r="P1992">
        <v>0</v>
      </c>
      <c r="Q1992" s="1"/>
      <c r="R1992" s="1"/>
      <c r="T1992" s="1"/>
    </row>
    <row r="1993" spans="1:20" hidden="1" x14ac:dyDescent="0.35">
      <c r="A1993" t="s">
        <v>2013</v>
      </c>
      <c r="B1993" t="s">
        <v>10</v>
      </c>
      <c r="C1993" t="s">
        <v>68</v>
      </c>
      <c r="D1993" t="s">
        <v>3619</v>
      </c>
      <c r="E1993" t="s">
        <v>3613</v>
      </c>
      <c r="F1993">
        <v>44799</v>
      </c>
      <c r="J1993" t="s">
        <v>13</v>
      </c>
      <c r="K1993">
        <v>30.193000000000001</v>
      </c>
      <c r="L1993">
        <v>600</v>
      </c>
      <c r="M1993" t="s">
        <v>14</v>
      </c>
      <c r="N1993">
        <v>300</v>
      </c>
      <c r="O1993" t="s">
        <v>14</v>
      </c>
      <c r="P1993">
        <v>0</v>
      </c>
      <c r="Q1993" s="1"/>
      <c r="R1993" s="1"/>
      <c r="T1993" s="1"/>
    </row>
    <row r="1994" spans="1:20" hidden="1" x14ac:dyDescent="0.35">
      <c r="A1994" t="s">
        <v>2014</v>
      </c>
      <c r="B1994" t="s">
        <v>10</v>
      </c>
      <c r="C1994" t="s">
        <v>68</v>
      </c>
      <c r="D1994" t="s">
        <v>3620</v>
      </c>
      <c r="E1994" t="s">
        <v>3613</v>
      </c>
      <c r="F1994">
        <v>44802</v>
      </c>
      <c r="J1994" t="s">
        <v>69</v>
      </c>
      <c r="K1994">
        <v>33.951999999999998</v>
      </c>
      <c r="L1994">
        <v>20</v>
      </c>
      <c r="M1994" t="s">
        <v>14</v>
      </c>
      <c r="N1994">
        <v>10</v>
      </c>
      <c r="O1994" t="s">
        <v>14</v>
      </c>
      <c r="P1994">
        <v>0</v>
      </c>
      <c r="Q1994" s="1"/>
      <c r="R1994" s="1"/>
      <c r="T1994" s="1"/>
    </row>
    <row r="1995" spans="1:20" hidden="1" x14ac:dyDescent="0.35">
      <c r="A1995" t="s">
        <v>2015</v>
      </c>
      <c r="B1995" t="s">
        <v>10</v>
      </c>
      <c r="C1995" t="s">
        <v>68</v>
      </c>
      <c r="D1995" t="s">
        <v>3615</v>
      </c>
      <c r="E1995" t="s">
        <v>3614</v>
      </c>
      <c r="F1995">
        <v>44799</v>
      </c>
      <c r="J1995" t="s">
        <v>13</v>
      </c>
      <c r="K1995">
        <v>29.629000000000001</v>
      </c>
      <c r="L1995">
        <v>600</v>
      </c>
      <c r="M1995" t="s">
        <v>14</v>
      </c>
      <c r="N1995">
        <v>300</v>
      </c>
      <c r="O1995" t="s">
        <v>14</v>
      </c>
      <c r="P1995">
        <v>0</v>
      </c>
      <c r="Q1995" s="1"/>
      <c r="R1995" s="1"/>
      <c r="T1995" s="1"/>
    </row>
    <row r="1996" spans="1:20" hidden="1" x14ac:dyDescent="0.35">
      <c r="A1996" t="s">
        <v>2016</v>
      </c>
      <c r="B1996" t="s">
        <v>10</v>
      </c>
      <c r="C1996" t="s">
        <v>68</v>
      </c>
      <c r="D1996" t="s">
        <v>3620</v>
      </c>
      <c r="E1996" t="s">
        <v>3617</v>
      </c>
      <c r="F1996">
        <v>44803</v>
      </c>
      <c r="J1996" t="s">
        <v>69</v>
      </c>
      <c r="K1996">
        <v>33.832999999999998</v>
      </c>
      <c r="L1996">
        <v>20</v>
      </c>
      <c r="M1996" t="s">
        <v>14</v>
      </c>
      <c r="N1996">
        <v>10</v>
      </c>
      <c r="O1996" t="s">
        <v>14</v>
      </c>
      <c r="P1996">
        <v>0</v>
      </c>
      <c r="Q1996" s="1"/>
      <c r="R1996" s="1"/>
      <c r="T1996" s="1"/>
    </row>
    <row r="1997" spans="1:20" hidden="1" x14ac:dyDescent="0.35">
      <c r="A1997" t="s">
        <v>2017</v>
      </c>
      <c r="B1997" t="s">
        <v>10</v>
      </c>
      <c r="C1997" t="s">
        <v>68</v>
      </c>
      <c r="D1997" t="s">
        <v>3620</v>
      </c>
      <c r="E1997" t="s">
        <v>3617</v>
      </c>
      <c r="F1997">
        <v>44802</v>
      </c>
      <c r="J1997" t="s">
        <v>13</v>
      </c>
      <c r="K1997">
        <v>28.661999999999999</v>
      </c>
      <c r="L1997">
        <v>600</v>
      </c>
      <c r="M1997" t="s">
        <v>14</v>
      </c>
      <c r="N1997">
        <v>300</v>
      </c>
      <c r="O1997" t="s">
        <v>14</v>
      </c>
      <c r="P1997">
        <v>0</v>
      </c>
      <c r="Q1997" s="1"/>
      <c r="R1997" s="1"/>
      <c r="T1997" s="1"/>
    </row>
    <row r="1998" spans="1:20" hidden="1" x14ac:dyDescent="0.35">
      <c r="A1998" t="s">
        <v>2018</v>
      </c>
      <c r="B1998" t="s">
        <v>10</v>
      </c>
      <c r="C1998" t="s">
        <v>68</v>
      </c>
      <c r="D1998" t="s">
        <v>3620</v>
      </c>
      <c r="E1998" t="s">
        <v>3617</v>
      </c>
      <c r="F1998">
        <v>44809</v>
      </c>
      <c r="J1998" t="s">
        <v>69</v>
      </c>
      <c r="K1998">
        <v>29.702000000000002</v>
      </c>
      <c r="L1998">
        <v>20</v>
      </c>
      <c r="M1998" t="s">
        <v>14</v>
      </c>
      <c r="N1998">
        <v>10</v>
      </c>
      <c r="O1998" t="s">
        <v>14</v>
      </c>
      <c r="P1998">
        <v>0</v>
      </c>
      <c r="Q1998" s="1"/>
      <c r="R1998" s="1"/>
      <c r="T1998" s="1"/>
    </row>
    <row r="1999" spans="1:20" hidden="1" x14ac:dyDescent="0.35">
      <c r="A1999" t="s">
        <v>2019</v>
      </c>
      <c r="B1999" t="s">
        <v>10</v>
      </c>
      <c r="C1999" t="s">
        <v>68</v>
      </c>
      <c r="D1999" t="s">
        <v>3611</v>
      </c>
      <c r="E1999" t="s">
        <v>3617</v>
      </c>
      <c r="F1999">
        <v>44810</v>
      </c>
      <c r="J1999" t="s">
        <v>13</v>
      </c>
      <c r="K1999">
        <v>29.919</v>
      </c>
      <c r="L1999">
        <v>600</v>
      </c>
      <c r="M1999" t="s">
        <v>14</v>
      </c>
      <c r="N1999">
        <v>300</v>
      </c>
      <c r="O1999" t="s">
        <v>14</v>
      </c>
      <c r="P1999">
        <v>0</v>
      </c>
      <c r="Q1999" s="1"/>
      <c r="R1999" s="1"/>
      <c r="T1999" s="1"/>
    </row>
    <row r="2000" spans="1:20" hidden="1" x14ac:dyDescent="0.35">
      <c r="A2000" t="s">
        <v>2020</v>
      </c>
      <c r="B2000" t="s">
        <v>10</v>
      </c>
      <c r="C2000" t="s">
        <v>68</v>
      </c>
      <c r="D2000" t="s">
        <v>3616</v>
      </c>
      <c r="E2000" t="s">
        <v>3617</v>
      </c>
      <c r="F2000">
        <v>44802</v>
      </c>
      <c r="J2000" t="s">
        <v>69</v>
      </c>
      <c r="K2000">
        <v>28.661999999999999</v>
      </c>
      <c r="L2000">
        <v>20</v>
      </c>
      <c r="M2000" t="s">
        <v>14</v>
      </c>
      <c r="N2000">
        <v>10</v>
      </c>
      <c r="O2000" t="s">
        <v>14</v>
      </c>
      <c r="P2000">
        <v>0</v>
      </c>
      <c r="Q2000" s="1"/>
      <c r="R2000" s="1"/>
      <c r="T2000" s="1"/>
    </row>
    <row r="2001" spans="1:20" hidden="1" x14ac:dyDescent="0.35">
      <c r="A2001" t="s">
        <v>2021</v>
      </c>
      <c r="B2001" t="s">
        <v>10</v>
      </c>
      <c r="C2001" t="s">
        <v>68</v>
      </c>
      <c r="D2001" t="s">
        <v>3619</v>
      </c>
      <c r="E2001" t="s">
        <v>3617</v>
      </c>
      <c r="F2001">
        <v>44809</v>
      </c>
      <c r="J2001" t="s">
        <v>13</v>
      </c>
      <c r="K2001">
        <v>29.741</v>
      </c>
      <c r="L2001">
        <v>600</v>
      </c>
      <c r="M2001" t="s">
        <v>14</v>
      </c>
      <c r="N2001">
        <v>300</v>
      </c>
      <c r="O2001" t="s">
        <v>14</v>
      </c>
      <c r="P2001">
        <v>0</v>
      </c>
      <c r="Q2001" s="1"/>
      <c r="R2001" s="1"/>
      <c r="T2001" s="1"/>
    </row>
    <row r="2002" spans="1:20" hidden="1" x14ac:dyDescent="0.35">
      <c r="A2002" t="s">
        <v>2022</v>
      </c>
      <c r="B2002" t="s">
        <v>10</v>
      </c>
      <c r="C2002" t="s">
        <v>68</v>
      </c>
      <c r="D2002" t="s">
        <v>3611</v>
      </c>
      <c r="E2002" t="s">
        <v>3612</v>
      </c>
      <c r="F2002">
        <v>44810</v>
      </c>
      <c r="J2002" t="s">
        <v>69</v>
      </c>
      <c r="K2002">
        <v>29.919</v>
      </c>
      <c r="L2002">
        <v>20</v>
      </c>
      <c r="M2002" t="s">
        <v>14</v>
      </c>
      <c r="N2002">
        <v>10</v>
      </c>
      <c r="O2002" t="s">
        <v>14</v>
      </c>
      <c r="P2002">
        <v>0</v>
      </c>
      <c r="Q2002" s="1"/>
      <c r="R2002" s="1"/>
      <c r="T2002" s="1"/>
    </row>
    <row r="2003" spans="1:20" hidden="1" x14ac:dyDescent="0.35">
      <c r="A2003" t="s">
        <v>2023</v>
      </c>
      <c r="B2003" t="s">
        <v>10</v>
      </c>
      <c r="C2003" t="s">
        <v>68</v>
      </c>
      <c r="D2003" t="s">
        <v>3620</v>
      </c>
      <c r="E2003" t="s">
        <v>3612</v>
      </c>
      <c r="F2003">
        <v>44809</v>
      </c>
      <c r="J2003" t="s">
        <v>13</v>
      </c>
      <c r="K2003">
        <v>28.478999999999999</v>
      </c>
      <c r="L2003">
        <v>600</v>
      </c>
      <c r="M2003" t="s">
        <v>14</v>
      </c>
      <c r="N2003">
        <v>300</v>
      </c>
      <c r="O2003" t="s">
        <v>14</v>
      </c>
      <c r="P2003">
        <v>0</v>
      </c>
      <c r="Q2003" s="1"/>
      <c r="R2003" s="1"/>
      <c r="T2003" s="1"/>
    </row>
    <row r="2004" spans="1:20" hidden="1" x14ac:dyDescent="0.35">
      <c r="A2004" t="s">
        <v>2024</v>
      </c>
      <c r="B2004" t="s">
        <v>10</v>
      </c>
      <c r="C2004" t="s">
        <v>68</v>
      </c>
      <c r="D2004" t="s">
        <v>3611</v>
      </c>
      <c r="E2004" t="s">
        <v>3618</v>
      </c>
      <c r="F2004">
        <v>44809</v>
      </c>
      <c r="J2004" t="s">
        <v>69</v>
      </c>
      <c r="K2004">
        <v>29.741</v>
      </c>
      <c r="L2004">
        <v>20</v>
      </c>
      <c r="M2004" t="s">
        <v>14</v>
      </c>
      <c r="N2004">
        <v>10</v>
      </c>
      <c r="O2004" t="s">
        <v>14</v>
      </c>
      <c r="P2004">
        <v>0</v>
      </c>
      <c r="Q2004" s="1"/>
      <c r="R2004" s="1"/>
      <c r="T2004" s="1"/>
    </row>
    <row r="2005" spans="1:20" hidden="1" x14ac:dyDescent="0.35">
      <c r="A2005" t="s">
        <v>2025</v>
      </c>
      <c r="B2005" t="s">
        <v>10</v>
      </c>
      <c r="C2005" t="s">
        <v>68</v>
      </c>
      <c r="D2005" t="s">
        <v>3611</v>
      </c>
      <c r="E2005" t="s">
        <v>3617</v>
      </c>
      <c r="F2005">
        <v>44817</v>
      </c>
      <c r="J2005" t="s">
        <v>13</v>
      </c>
      <c r="K2005">
        <v>29.297000000000001</v>
      </c>
      <c r="L2005">
        <v>600</v>
      </c>
      <c r="M2005" t="s">
        <v>14</v>
      </c>
      <c r="N2005">
        <v>300</v>
      </c>
      <c r="O2005" t="s">
        <v>14</v>
      </c>
      <c r="P2005">
        <v>0</v>
      </c>
      <c r="Q2005" s="1"/>
      <c r="R2005" s="1"/>
      <c r="T2005" s="1"/>
    </row>
    <row r="2006" spans="1:20" hidden="1" x14ac:dyDescent="0.35">
      <c r="A2006" t="s">
        <v>2026</v>
      </c>
      <c r="B2006" t="s">
        <v>10</v>
      </c>
      <c r="C2006" t="s">
        <v>68</v>
      </c>
      <c r="D2006" t="s">
        <v>3615</v>
      </c>
      <c r="E2006" t="s">
        <v>3617</v>
      </c>
      <c r="F2006">
        <v>44809</v>
      </c>
      <c r="J2006" t="s">
        <v>69</v>
      </c>
      <c r="K2006">
        <v>28.478999999999999</v>
      </c>
      <c r="L2006">
        <v>20</v>
      </c>
      <c r="M2006" t="s">
        <v>14</v>
      </c>
      <c r="N2006">
        <v>10</v>
      </c>
      <c r="O2006" t="s">
        <v>14</v>
      </c>
      <c r="P2006">
        <v>0</v>
      </c>
      <c r="Q2006" s="1"/>
      <c r="R2006" s="1"/>
      <c r="T2006" s="1"/>
    </row>
    <row r="2007" spans="1:20" hidden="1" x14ac:dyDescent="0.35">
      <c r="A2007" t="s">
        <v>2027</v>
      </c>
      <c r="B2007" t="s">
        <v>10</v>
      </c>
      <c r="C2007" t="s">
        <v>68</v>
      </c>
      <c r="D2007" t="s">
        <v>3611</v>
      </c>
      <c r="E2007" t="s">
        <v>3613</v>
      </c>
      <c r="F2007">
        <v>44809</v>
      </c>
      <c r="J2007" t="s">
        <v>13</v>
      </c>
      <c r="K2007">
        <v>33.613</v>
      </c>
      <c r="L2007">
        <v>600</v>
      </c>
      <c r="M2007" t="s">
        <v>14</v>
      </c>
      <c r="N2007">
        <v>300</v>
      </c>
      <c r="O2007" t="s">
        <v>14</v>
      </c>
      <c r="P2007">
        <v>0</v>
      </c>
      <c r="Q2007" s="1"/>
      <c r="R2007" s="1"/>
      <c r="T2007" s="1"/>
    </row>
    <row r="2008" spans="1:20" hidden="1" x14ac:dyDescent="0.35">
      <c r="A2008" t="s">
        <v>2028</v>
      </c>
      <c r="B2008" t="s">
        <v>10</v>
      </c>
      <c r="C2008" t="s">
        <v>68</v>
      </c>
      <c r="D2008" t="s">
        <v>3615</v>
      </c>
      <c r="E2008" t="s">
        <v>3612</v>
      </c>
      <c r="F2008">
        <v>44817</v>
      </c>
      <c r="J2008" t="s">
        <v>69</v>
      </c>
      <c r="K2008">
        <v>29.297000000000001</v>
      </c>
      <c r="L2008">
        <v>20</v>
      </c>
      <c r="M2008" t="s">
        <v>14</v>
      </c>
      <c r="N2008">
        <v>10</v>
      </c>
      <c r="O2008" t="s">
        <v>14</v>
      </c>
      <c r="P2008">
        <v>0</v>
      </c>
      <c r="Q2008" s="1"/>
      <c r="R2008" s="1"/>
      <c r="T2008" s="1"/>
    </row>
    <row r="2009" spans="1:20" hidden="1" x14ac:dyDescent="0.35">
      <c r="A2009" t="s">
        <v>2029</v>
      </c>
      <c r="B2009" t="s">
        <v>10</v>
      </c>
      <c r="C2009" t="s">
        <v>68</v>
      </c>
      <c r="D2009" t="s">
        <v>3611</v>
      </c>
      <c r="E2009" t="s">
        <v>3612</v>
      </c>
      <c r="F2009">
        <v>44810</v>
      </c>
      <c r="J2009" t="s">
        <v>13</v>
      </c>
      <c r="K2009">
        <v>29.782</v>
      </c>
      <c r="L2009">
        <v>600</v>
      </c>
      <c r="M2009" t="s">
        <v>14</v>
      </c>
      <c r="N2009">
        <v>300</v>
      </c>
      <c r="O2009" t="s">
        <v>14</v>
      </c>
      <c r="P2009">
        <v>0</v>
      </c>
      <c r="Q2009" s="1"/>
      <c r="R2009" s="1"/>
      <c r="T2009" s="1"/>
    </row>
    <row r="2010" spans="1:20" hidden="1" x14ac:dyDescent="0.35">
      <c r="A2010" t="s">
        <v>2030</v>
      </c>
      <c r="B2010" t="s">
        <v>10</v>
      </c>
      <c r="C2010" t="s">
        <v>68</v>
      </c>
      <c r="D2010" t="s">
        <v>3616</v>
      </c>
      <c r="E2010" t="s">
        <v>3617</v>
      </c>
      <c r="F2010">
        <v>44809</v>
      </c>
      <c r="J2010" t="s">
        <v>69</v>
      </c>
      <c r="K2010">
        <v>33.613</v>
      </c>
      <c r="L2010">
        <v>20</v>
      </c>
      <c r="M2010" t="s">
        <v>14</v>
      </c>
      <c r="N2010">
        <v>10</v>
      </c>
      <c r="O2010" t="s">
        <v>14</v>
      </c>
      <c r="P2010">
        <v>0</v>
      </c>
      <c r="Q2010" s="1"/>
      <c r="R2010" s="1"/>
      <c r="T2010" s="1"/>
    </row>
    <row r="2011" spans="1:20" hidden="1" x14ac:dyDescent="0.35">
      <c r="A2011" t="s">
        <v>2031</v>
      </c>
      <c r="B2011" t="s">
        <v>10</v>
      </c>
      <c r="C2011" t="s">
        <v>68</v>
      </c>
      <c r="D2011" t="s">
        <v>3620</v>
      </c>
      <c r="E2011" t="s">
        <v>3613</v>
      </c>
      <c r="F2011">
        <v>44809</v>
      </c>
      <c r="J2011" t="s">
        <v>13</v>
      </c>
      <c r="K2011">
        <v>30.431000000000001</v>
      </c>
      <c r="L2011">
        <v>600</v>
      </c>
      <c r="M2011" t="s">
        <v>14</v>
      </c>
      <c r="N2011">
        <v>300</v>
      </c>
      <c r="O2011" t="s">
        <v>14</v>
      </c>
      <c r="P2011">
        <v>0</v>
      </c>
      <c r="Q2011" s="1"/>
      <c r="R2011" s="1"/>
      <c r="T2011" s="1"/>
    </row>
    <row r="2012" spans="1:20" hidden="1" x14ac:dyDescent="0.35">
      <c r="A2012" t="s">
        <v>2032</v>
      </c>
      <c r="B2012" t="s">
        <v>10</v>
      </c>
      <c r="C2012" t="s">
        <v>68</v>
      </c>
      <c r="D2012" t="s">
        <v>3619</v>
      </c>
      <c r="E2012" t="s">
        <v>3614</v>
      </c>
      <c r="F2012">
        <v>44810</v>
      </c>
      <c r="J2012" t="s">
        <v>69</v>
      </c>
      <c r="K2012">
        <v>29.782</v>
      </c>
      <c r="L2012">
        <v>20</v>
      </c>
      <c r="M2012" t="s">
        <v>14</v>
      </c>
      <c r="N2012">
        <v>10</v>
      </c>
      <c r="O2012" t="s">
        <v>14</v>
      </c>
      <c r="P2012">
        <v>0</v>
      </c>
      <c r="Q2012" s="1"/>
      <c r="R2012" s="1"/>
      <c r="T2012" s="1"/>
    </row>
    <row r="2013" spans="1:20" hidden="1" x14ac:dyDescent="0.35">
      <c r="A2013" t="s">
        <v>2033</v>
      </c>
      <c r="B2013" t="s">
        <v>10</v>
      </c>
      <c r="C2013" t="s">
        <v>68</v>
      </c>
      <c r="D2013" t="s">
        <v>3619</v>
      </c>
      <c r="E2013" t="s">
        <v>3612</v>
      </c>
      <c r="F2013">
        <v>44809</v>
      </c>
      <c r="J2013" t="s">
        <v>13</v>
      </c>
      <c r="K2013">
        <v>30.065999999999999</v>
      </c>
      <c r="L2013">
        <v>600</v>
      </c>
      <c r="M2013" t="s">
        <v>14</v>
      </c>
      <c r="N2013">
        <v>300</v>
      </c>
      <c r="O2013" t="s">
        <v>14</v>
      </c>
      <c r="P2013">
        <v>0</v>
      </c>
      <c r="Q2013" s="1"/>
      <c r="R2013" s="1"/>
      <c r="T2013" s="1"/>
    </row>
    <row r="2014" spans="1:20" hidden="1" x14ac:dyDescent="0.35">
      <c r="A2014" t="s">
        <v>2034</v>
      </c>
      <c r="B2014" t="s">
        <v>10</v>
      </c>
      <c r="C2014" t="s">
        <v>68</v>
      </c>
      <c r="D2014" t="s">
        <v>3611</v>
      </c>
      <c r="E2014" t="s">
        <v>3618</v>
      </c>
      <c r="F2014">
        <v>44809</v>
      </c>
      <c r="J2014" t="s">
        <v>69</v>
      </c>
      <c r="K2014">
        <v>30.431000000000001</v>
      </c>
      <c r="L2014">
        <v>20</v>
      </c>
      <c r="M2014" t="s">
        <v>14</v>
      </c>
      <c r="N2014">
        <v>10</v>
      </c>
      <c r="O2014" t="s">
        <v>14</v>
      </c>
      <c r="P2014">
        <v>0</v>
      </c>
      <c r="Q2014" s="1"/>
      <c r="R2014" s="1"/>
      <c r="T2014" s="1"/>
    </row>
    <row r="2015" spans="1:20" hidden="1" x14ac:dyDescent="0.35">
      <c r="A2015" t="s">
        <v>2035</v>
      </c>
      <c r="B2015" t="s">
        <v>10</v>
      </c>
      <c r="C2015" t="s">
        <v>68</v>
      </c>
      <c r="D2015" t="s">
        <v>3619</v>
      </c>
      <c r="E2015" t="s">
        <v>3613</v>
      </c>
      <c r="F2015">
        <v>44810</v>
      </c>
      <c r="J2015" t="s">
        <v>13</v>
      </c>
      <c r="K2015">
        <v>29.727</v>
      </c>
      <c r="L2015">
        <v>600</v>
      </c>
      <c r="M2015" t="s">
        <v>14</v>
      </c>
      <c r="N2015">
        <v>300</v>
      </c>
      <c r="O2015" t="s">
        <v>14</v>
      </c>
      <c r="P2015">
        <v>0</v>
      </c>
      <c r="Q2015" s="1"/>
      <c r="R2015" s="1"/>
      <c r="T2015" s="1"/>
    </row>
    <row r="2016" spans="1:20" hidden="1" x14ac:dyDescent="0.35">
      <c r="A2016" t="s">
        <v>2036</v>
      </c>
      <c r="B2016" t="s">
        <v>10</v>
      </c>
      <c r="C2016" t="s">
        <v>68</v>
      </c>
      <c r="D2016" t="s">
        <v>3620</v>
      </c>
      <c r="E2016" t="s">
        <v>3613</v>
      </c>
      <c r="F2016">
        <v>44809</v>
      </c>
      <c r="J2016" t="s">
        <v>69</v>
      </c>
      <c r="K2016">
        <v>30.065999999999999</v>
      </c>
      <c r="L2016">
        <v>20</v>
      </c>
      <c r="M2016" t="s">
        <v>14</v>
      </c>
      <c r="N2016">
        <v>10</v>
      </c>
      <c r="O2016" t="s">
        <v>14</v>
      </c>
      <c r="P2016">
        <v>0</v>
      </c>
      <c r="Q2016" s="1"/>
      <c r="R2016" s="1"/>
      <c r="T2016" s="1"/>
    </row>
    <row r="2017" spans="1:20" hidden="1" x14ac:dyDescent="0.35">
      <c r="A2017" t="s">
        <v>2037</v>
      </c>
      <c r="B2017" t="s">
        <v>10</v>
      </c>
      <c r="C2017" t="s">
        <v>68</v>
      </c>
      <c r="D2017" t="s">
        <v>3616</v>
      </c>
      <c r="E2017" t="s">
        <v>3617</v>
      </c>
      <c r="F2017">
        <v>44809</v>
      </c>
      <c r="J2017" t="s">
        <v>13</v>
      </c>
      <c r="K2017">
        <v>30.091000000000001</v>
      </c>
      <c r="L2017">
        <v>600</v>
      </c>
      <c r="M2017" t="s">
        <v>14</v>
      </c>
      <c r="N2017">
        <v>300</v>
      </c>
      <c r="O2017" t="s">
        <v>14</v>
      </c>
      <c r="P2017">
        <v>0</v>
      </c>
      <c r="Q2017" s="1"/>
      <c r="R2017" s="1"/>
      <c r="T2017" s="1"/>
    </row>
    <row r="2018" spans="1:20" hidden="1" x14ac:dyDescent="0.35">
      <c r="A2018" t="s">
        <v>2038</v>
      </c>
      <c r="B2018" t="s">
        <v>10</v>
      </c>
      <c r="C2018" t="s">
        <v>68</v>
      </c>
      <c r="D2018" t="s">
        <v>3615</v>
      </c>
      <c r="E2018" t="s">
        <v>3613</v>
      </c>
      <c r="F2018">
        <v>44810</v>
      </c>
      <c r="J2018" t="s">
        <v>69</v>
      </c>
      <c r="K2018">
        <v>29.727</v>
      </c>
      <c r="L2018">
        <v>20</v>
      </c>
      <c r="M2018" t="s">
        <v>14</v>
      </c>
      <c r="N2018">
        <v>10</v>
      </c>
      <c r="O2018" t="s">
        <v>14</v>
      </c>
      <c r="P2018">
        <v>0</v>
      </c>
      <c r="Q2018" s="1"/>
      <c r="R2018" s="1"/>
      <c r="T2018" s="1"/>
    </row>
    <row r="2019" spans="1:20" hidden="1" x14ac:dyDescent="0.35">
      <c r="A2019" t="s">
        <v>2039</v>
      </c>
      <c r="B2019" t="s">
        <v>10</v>
      </c>
      <c r="C2019" t="s">
        <v>68</v>
      </c>
      <c r="D2019" t="s">
        <v>3616</v>
      </c>
      <c r="E2019" t="s">
        <v>3612</v>
      </c>
      <c r="F2019">
        <v>44809</v>
      </c>
      <c r="J2019" t="s">
        <v>69</v>
      </c>
      <c r="K2019">
        <v>30.091000000000001</v>
      </c>
      <c r="L2019">
        <v>20</v>
      </c>
      <c r="M2019" t="s">
        <v>14</v>
      </c>
      <c r="N2019">
        <v>10</v>
      </c>
      <c r="O2019" t="s">
        <v>14</v>
      </c>
      <c r="P2019">
        <v>0</v>
      </c>
      <c r="Q2019" s="1"/>
      <c r="R2019" s="1"/>
      <c r="T2019" s="1"/>
    </row>
    <row r="2020" spans="1:20" hidden="1" x14ac:dyDescent="0.35">
      <c r="A2020" t="s">
        <v>2040</v>
      </c>
      <c r="B2020" t="s">
        <v>10</v>
      </c>
      <c r="C2020" t="s">
        <v>68</v>
      </c>
      <c r="D2020" t="s">
        <v>3611</v>
      </c>
      <c r="E2020" t="s">
        <v>3617</v>
      </c>
      <c r="F2020">
        <v>44798</v>
      </c>
      <c r="J2020" t="s">
        <v>69</v>
      </c>
      <c r="K2020">
        <v>33.96</v>
      </c>
      <c r="L2020">
        <v>20</v>
      </c>
      <c r="M2020" t="s">
        <v>14</v>
      </c>
      <c r="N2020">
        <v>10</v>
      </c>
      <c r="O2020" t="s">
        <v>14</v>
      </c>
      <c r="P2020">
        <v>0</v>
      </c>
      <c r="Q2020" s="1"/>
      <c r="R2020" s="1"/>
      <c r="T2020" s="1"/>
    </row>
    <row r="2021" spans="1:20" hidden="1" x14ac:dyDescent="0.35">
      <c r="A2021" t="s">
        <v>2041</v>
      </c>
      <c r="B2021" t="s">
        <v>10</v>
      </c>
      <c r="C2021" t="s">
        <v>68</v>
      </c>
      <c r="D2021" t="s">
        <v>3619</v>
      </c>
      <c r="E2021" t="s">
        <v>3613</v>
      </c>
      <c r="F2021">
        <v>44802</v>
      </c>
      <c r="J2021" t="s">
        <v>69</v>
      </c>
      <c r="K2021">
        <v>29.888000000000002</v>
      </c>
      <c r="L2021">
        <v>20</v>
      </c>
      <c r="M2021" t="s">
        <v>14</v>
      </c>
      <c r="N2021">
        <v>10</v>
      </c>
      <c r="O2021" t="s">
        <v>14</v>
      </c>
      <c r="P2021">
        <v>0</v>
      </c>
      <c r="Q2021" s="1"/>
      <c r="R2021" s="1"/>
      <c r="T2021" s="1"/>
    </row>
    <row r="2022" spans="1:20" hidden="1" x14ac:dyDescent="0.35">
      <c r="A2022" t="s">
        <v>2042</v>
      </c>
      <c r="B2022" t="s">
        <v>10</v>
      </c>
      <c r="C2022" t="s">
        <v>68</v>
      </c>
      <c r="D2022" t="s">
        <v>3619</v>
      </c>
      <c r="E2022" t="s">
        <v>3617</v>
      </c>
      <c r="F2022">
        <v>44798</v>
      </c>
      <c r="J2022" t="s">
        <v>69</v>
      </c>
      <c r="K2022">
        <v>34.411000000000001</v>
      </c>
      <c r="L2022">
        <v>20</v>
      </c>
      <c r="M2022" t="s">
        <v>14</v>
      </c>
      <c r="N2022">
        <v>10</v>
      </c>
      <c r="O2022" t="s">
        <v>14</v>
      </c>
      <c r="P2022">
        <v>0</v>
      </c>
      <c r="Q2022" s="1"/>
      <c r="R2022" s="1"/>
      <c r="T2022" s="1"/>
    </row>
    <row r="2023" spans="1:20" hidden="1" x14ac:dyDescent="0.35">
      <c r="A2023" t="s">
        <v>2043</v>
      </c>
      <c r="B2023" t="s">
        <v>10</v>
      </c>
      <c r="C2023" t="s">
        <v>68</v>
      </c>
      <c r="D2023" t="s">
        <v>3616</v>
      </c>
      <c r="E2023" t="s">
        <v>3617</v>
      </c>
      <c r="F2023">
        <v>44802</v>
      </c>
      <c r="J2023" t="s">
        <v>69</v>
      </c>
      <c r="K2023">
        <v>34.127000000000002</v>
      </c>
      <c r="L2023">
        <v>20</v>
      </c>
      <c r="M2023" t="s">
        <v>14</v>
      </c>
      <c r="N2023">
        <v>10</v>
      </c>
      <c r="O2023" t="s">
        <v>14</v>
      </c>
      <c r="P2023">
        <v>0</v>
      </c>
      <c r="Q2023" s="1"/>
      <c r="R2023" s="1"/>
      <c r="T2023" s="1"/>
    </row>
    <row r="2024" spans="1:20" hidden="1" x14ac:dyDescent="0.35">
      <c r="A2024" t="s">
        <v>2044</v>
      </c>
      <c r="B2024" t="s">
        <v>10</v>
      </c>
      <c r="C2024" t="s">
        <v>68</v>
      </c>
      <c r="D2024" t="s">
        <v>3615</v>
      </c>
      <c r="E2024" t="s">
        <v>3613</v>
      </c>
      <c r="F2024">
        <v>44803</v>
      </c>
      <c r="J2024" t="s">
        <v>69</v>
      </c>
      <c r="K2024">
        <v>28.437000000000001</v>
      </c>
      <c r="L2024">
        <v>20</v>
      </c>
      <c r="M2024" t="s">
        <v>14</v>
      </c>
      <c r="N2024">
        <v>10</v>
      </c>
      <c r="O2024" t="s">
        <v>14</v>
      </c>
      <c r="P2024">
        <v>0</v>
      </c>
      <c r="Q2024" s="1"/>
      <c r="R2024" s="1"/>
      <c r="T2024" s="1"/>
    </row>
    <row r="2025" spans="1:20" hidden="1" x14ac:dyDescent="0.35">
      <c r="A2025" t="s">
        <v>2045</v>
      </c>
      <c r="B2025" t="s">
        <v>10</v>
      </c>
      <c r="C2025" t="s">
        <v>68</v>
      </c>
      <c r="D2025" t="s">
        <v>3619</v>
      </c>
      <c r="E2025" t="s">
        <v>3614</v>
      </c>
      <c r="F2025">
        <v>44805</v>
      </c>
      <c r="J2025" t="s">
        <v>69</v>
      </c>
      <c r="K2025">
        <v>30.03</v>
      </c>
      <c r="L2025">
        <v>20</v>
      </c>
      <c r="M2025" t="s">
        <v>14</v>
      </c>
      <c r="N2025">
        <v>10</v>
      </c>
      <c r="O2025" t="s">
        <v>14</v>
      </c>
      <c r="P2025">
        <v>0</v>
      </c>
      <c r="Q2025" s="1"/>
      <c r="R2025" s="1"/>
      <c r="T2025" s="1"/>
    </row>
    <row r="2026" spans="1:20" hidden="1" x14ac:dyDescent="0.35">
      <c r="A2026" t="s">
        <v>2046</v>
      </c>
      <c r="B2026" t="s">
        <v>10</v>
      </c>
      <c r="C2026" t="s">
        <v>68</v>
      </c>
      <c r="D2026" t="s">
        <v>3616</v>
      </c>
      <c r="E2026" t="s">
        <v>3612</v>
      </c>
      <c r="F2026">
        <v>44802</v>
      </c>
      <c r="J2026" t="s">
        <v>69</v>
      </c>
      <c r="K2026">
        <v>33.982999999999997</v>
      </c>
      <c r="L2026">
        <v>20</v>
      </c>
      <c r="M2026" t="s">
        <v>14</v>
      </c>
      <c r="N2026">
        <v>10</v>
      </c>
      <c r="O2026" t="s">
        <v>14</v>
      </c>
      <c r="P2026">
        <v>0</v>
      </c>
      <c r="Q2026" s="1"/>
      <c r="R2026" s="1"/>
      <c r="T2026" s="1"/>
    </row>
    <row r="2027" spans="1:20" hidden="1" x14ac:dyDescent="0.35">
      <c r="A2027" t="s">
        <v>2047</v>
      </c>
      <c r="B2027" t="s">
        <v>10</v>
      </c>
      <c r="C2027" t="s">
        <v>68</v>
      </c>
      <c r="D2027" t="s">
        <v>3620</v>
      </c>
      <c r="E2027" t="s">
        <v>3618</v>
      </c>
      <c r="F2027">
        <v>44805</v>
      </c>
      <c r="J2027" t="s">
        <v>69</v>
      </c>
      <c r="K2027">
        <v>33.984999999999999</v>
      </c>
      <c r="L2027">
        <v>20</v>
      </c>
      <c r="M2027" t="s">
        <v>14</v>
      </c>
      <c r="N2027">
        <v>10</v>
      </c>
      <c r="O2027" t="s">
        <v>14</v>
      </c>
      <c r="P2027">
        <v>0</v>
      </c>
      <c r="Q2027" s="1"/>
      <c r="R2027" s="1"/>
      <c r="T2027" s="1"/>
    </row>
    <row r="2028" spans="1:20" hidden="1" x14ac:dyDescent="0.35">
      <c r="A2028" t="s">
        <v>2048</v>
      </c>
      <c r="B2028" t="s">
        <v>10</v>
      </c>
      <c r="C2028" t="s">
        <v>68</v>
      </c>
      <c r="D2028" t="s">
        <v>3615</v>
      </c>
      <c r="E2028" t="s">
        <v>3614</v>
      </c>
      <c r="F2028">
        <v>44805</v>
      </c>
      <c r="J2028" t="s">
        <v>69</v>
      </c>
      <c r="K2028">
        <v>29.939</v>
      </c>
      <c r="L2028">
        <v>20</v>
      </c>
      <c r="M2028" t="s">
        <v>14</v>
      </c>
      <c r="N2028">
        <v>10</v>
      </c>
      <c r="O2028" t="s">
        <v>14</v>
      </c>
      <c r="P2028">
        <v>0</v>
      </c>
      <c r="Q2028" s="1"/>
      <c r="R2028" s="1"/>
      <c r="T2028" s="1"/>
    </row>
    <row r="2029" spans="1:20" hidden="1" x14ac:dyDescent="0.35">
      <c r="A2029" t="s">
        <v>2049</v>
      </c>
      <c r="B2029" t="s">
        <v>10</v>
      </c>
      <c r="C2029" t="s">
        <v>68</v>
      </c>
      <c r="D2029" t="s">
        <v>3611</v>
      </c>
      <c r="E2029" t="s">
        <v>3612</v>
      </c>
      <c r="F2029">
        <v>44805</v>
      </c>
      <c r="J2029" t="s">
        <v>69</v>
      </c>
      <c r="K2029">
        <v>33.579000000000001</v>
      </c>
      <c r="L2029">
        <v>20</v>
      </c>
      <c r="M2029" t="s">
        <v>14</v>
      </c>
      <c r="N2029">
        <v>10</v>
      </c>
      <c r="O2029" t="s">
        <v>14</v>
      </c>
      <c r="P2029">
        <v>0</v>
      </c>
      <c r="Q2029" s="1"/>
      <c r="R2029" s="1"/>
      <c r="T2029" s="1"/>
    </row>
    <row r="2030" spans="1:20" hidden="1" x14ac:dyDescent="0.35">
      <c r="A2030" t="s">
        <v>2050</v>
      </c>
      <c r="B2030" t="s">
        <v>10</v>
      </c>
      <c r="C2030" t="s">
        <v>68</v>
      </c>
      <c r="D2030" t="s">
        <v>3619</v>
      </c>
      <c r="E2030" t="s">
        <v>3618</v>
      </c>
      <c r="F2030">
        <v>44802</v>
      </c>
      <c r="J2030" t="s">
        <v>69</v>
      </c>
      <c r="K2030">
        <v>34.064999999999998</v>
      </c>
      <c r="L2030">
        <v>20</v>
      </c>
      <c r="M2030" t="s">
        <v>14</v>
      </c>
      <c r="N2030">
        <v>10</v>
      </c>
      <c r="O2030" t="s">
        <v>14</v>
      </c>
      <c r="P2030">
        <v>0</v>
      </c>
      <c r="Q2030" s="1"/>
      <c r="R2030" s="1"/>
      <c r="T2030" s="1"/>
    </row>
    <row r="2031" spans="1:20" hidden="1" x14ac:dyDescent="0.35">
      <c r="A2031" t="s">
        <v>2051</v>
      </c>
      <c r="B2031" t="s">
        <v>10</v>
      </c>
      <c r="C2031" t="s">
        <v>68</v>
      </c>
      <c r="D2031" t="s">
        <v>3619</v>
      </c>
      <c r="E2031" t="s">
        <v>3613</v>
      </c>
      <c r="F2031">
        <v>44802</v>
      </c>
      <c r="J2031" t="s">
        <v>69</v>
      </c>
      <c r="K2031">
        <v>33.837000000000003</v>
      </c>
      <c r="L2031">
        <v>20</v>
      </c>
      <c r="M2031" t="s">
        <v>14</v>
      </c>
      <c r="N2031">
        <v>10</v>
      </c>
      <c r="O2031" t="s">
        <v>14</v>
      </c>
      <c r="P2031">
        <v>0</v>
      </c>
      <c r="Q2031" s="1"/>
      <c r="R2031" s="1"/>
      <c r="T2031" s="1"/>
    </row>
    <row r="2032" spans="1:20" hidden="1" x14ac:dyDescent="0.35">
      <c r="A2032" t="s">
        <v>2052</v>
      </c>
      <c r="B2032" t="s">
        <v>10</v>
      </c>
      <c r="C2032" t="s">
        <v>68</v>
      </c>
      <c r="D2032" t="s">
        <v>3615</v>
      </c>
      <c r="E2032" t="s">
        <v>3617</v>
      </c>
      <c r="F2032">
        <v>44802</v>
      </c>
      <c r="J2032" t="s">
        <v>69</v>
      </c>
      <c r="K2032">
        <v>34.209000000000003</v>
      </c>
      <c r="L2032">
        <v>20</v>
      </c>
      <c r="M2032" t="s">
        <v>14</v>
      </c>
      <c r="N2032">
        <v>10</v>
      </c>
      <c r="O2032" t="s">
        <v>14</v>
      </c>
      <c r="P2032">
        <v>0</v>
      </c>
      <c r="Q2032" s="1"/>
      <c r="R2032" s="1"/>
      <c r="T2032" s="1"/>
    </row>
    <row r="2033" spans="1:20" hidden="1" x14ac:dyDescent="0.35">
      <c r="A2033" t="s">
        <v>2053</v>
      </c>
      <c r="B2033" t="s">
        <v>10</v>
      </c>
      <c r="C2033" t="s">
        <v>68</v>
      </c>
      <c r="D2033" t="s">
        <v>3619</v>
      </c>
      <c r="E2033" t="s">
        <v>3618</v>
      </c>
      <c r="F2033">
        <v>44806</v>
      </c>
      <c r="J2033" t="s">
        <v>69</v>
      </c>
      <c r="K2033">
        <v>34.476999999999997</v>
      </c>
      <c r="L2033">
        <v>20</v>
      </c>
      <c r="M2033" t="s">
        <v>14</v>
      </c>
      <c r="N2033">
        <v>10</v>
      </c>
      <c r="O2033" t="s">
        <v>14</v>
      </c>
      <c r="P2033">
        <v>0</v>
      </c>
      <c r="Q2033" s="1"/>
      <c r="R2033" s="1"/>
      <c r="T2033" s="1"/>
    </row>
    <row r="2034" spans="1:20" hidden="1" x14ac:dyDescent="0.35">
      <c r="A2034" t="s">
        <v>2054</v>
      </c>
      <c r="B2034" t="s">
        <v>10</v>
      </c>
      <c r="C2034" t="s">
        <v>68</v>
      </c>
      <c r="D2034" t="s">
        <v>3615</v>
      </c>
      <c r="E2034" t="s">
        <v>3618</v>
      </c>
      <c r="F2034">
        <v>44797</v>
      </c>
      <c r="J2034" t="s">
        <v>69</v>
      </c>
      <c r="K2034">
        <v>32.845999999999997</v>
      </c>
      <c r="L2034">
        <v>20</v>
      </c>
      <c r="M2034" t="s">
        <v>14</v>
      </c>
      <c r="N2034">
        <v>10</v>
      </c>
      <c r="O2034" t="s">
        <v>14</v>
      </c>
      <c r="P2034">
        <v>0</v>
      </c>
      <c r="Q2034" s="1"/>
      <c r="R2034" s="1"/>
      <c r="T2034" s="1"/>
    </row>
    <row r="2035" spans="1:20" hidden="1" x14ac:dyDescent="0.35">
      <c r="A2035" t="s">
        <v>2055</v>
      </c>
      <c r="B2035" t="s">
        <v>10</v>
      </c>
      <c r="C2035" t="s">
        <v>68</v>
      </c>
      <c r="D2035" t="s">
        <v>3615</v>
      </c>
      <c r="E2035" t="s">
        <v>3614</v>
      </c>
      <c r="F2035">
        <v>44802</v>
      </c>
      <c r="J2035" t="s">
        <v>69</v>
      </c>
      <c r="K2035">
        <v>34.298000000000002</v>
      </c>
      <c r="L2035">
        <v>20</v>
      </c>
      <c r="M2035" t="s">
        <v>14</v>
      </c>
      <c r="N2035">
        <v>10</v>
      </c>
      <c r="O2035" t="s">
        <v>14</v>
      </c>
      <c r="P2035">
        <v>0</v>
      </c>
      <c r="Q2035" s="1"/>
      <c r="R2035" s="1"/>
      <c r="T2035" s="1"/>
    </row>
    <row r="2036" spans="1:20" hidden="1" x14ac:dyDescent="0.35">
      <c r="A2036" t="s">
        <v>2056</v>
      </c>
      <c r="B2036" t="s">
        <v>10</v>
      </c>
      <c r="C2036" t="s">
        <v>68</v>
      </c>
      <c r="D2036" t="s">
        <v>3616</v>
      </c>
      <c r="E2036" t="s">
        <v>3614</v>
      </c>
      <c r="F2036">
        <v>44802</v>
      </c>
      <c r="J2036" t="s">
        <v>69</v>
      </c>
      <c r="K2036">
        <v>33.951999999999998</v>
      </c>
      <c r="L2036">
        <v>20</v>
      </c>
      <c r="M2036" t="s">
        <v>14</v>
      </c>
      <c r="N2036">
        <v>10</v>
      </c>
      <c r="O2036" t="s">
        <v>14</v>
      </c>
      <c r="P2036">
        <v>0</v>
      </c>
      <c r="Q2036" s="1"/>
      <c r="R2036" s="1"/>
      <c r="T2036" s="1"/>
    </row>
    <row r="2037" spans="1:20" hidden="1" x14ac:dyDescent="0.35">
      <c r="A2037" t="s">
        <v>2057</v>
      </c>
      <c r="B2037" t="s">
        <v>10</v>
      </c>
      <c r="C2037" t="s">
        <v>68</v>
      </c>
      <c r="D2037" t="s">
        <v>3619</v>
      </c>
      <c r="E2037" t="s">
        <v>3612</v>
      </c>
      <c r="F2037">
        <v>44803</v>
      </c>
      <c r="J2037" t="s">
        <v>69</v>
      </c>
      <c r="K2037">
        <v>33.832999999999998</v>
      </c>
      <c r="L2037">
        <v>20</v>
      </c>
      <c r="M2037" t="s">
        <v>14</v>
      </c>
      <c r="N2037">
        <v>10</v>
      </c>
      <c r="O2037" t="s">
        <v>14</v>
      </c>
      <c r="P2037">
        <v>0</v>
      </c>
      <c r="Q2037" s="1"/>
      <c r="R2037" s="1"/>
      <c r="T2037" s="1"/>
    </row>
    <row r="2038" spans="1:20" hidden="1" x14ac:dyDescent="0.35">
      <c r="A2038" t="s">
        <v>2058</v>
      </c>
      <c r="B2038" t="s">
        <v>10</v>
      </c>
      <c r="C2038" t="s">
        <v>68</v>
      </c>
      <c r="D2038" t="s">
        <v>3620</v>
      </c>
      <c r="E2038" t="s">
        <v>3617</v>
      </c>
      <c r="F2038">
        <v>44799</v>
      </c>
      <c r="J2038" t="s">
        <v>69</v>
      </c>
      <c r="K2038">
        <v>30.216999999999999</v>
      </c>
      <c r="L2038">
        <v>20</v>
      </c>
      <c r="M2038" t="s">
        <v>14</v>
      </c>
      <c r="N2038">
        <v>10</v>
      </c>
      <c r="O2038" t="s">
        <v>14</v>
      </c>
      <c r="P2038">
        <v>0</v>
      </c>
      <c r="Q2038" s="1"/>
      <c r="R2038" s="1"/>
      <c r="T2038" s="1"/>
    </row>
    <row r="2039" spans="1:20" hidden="1" x14ac:dyDescent="0.35">
      <c r="A2039" t="s">
        <v>2059</v>
      </c>
      <c r="B2039" t="s">
        <v>10</v>
      </c>
      <c r="C2039" t="s">
        <v>68</v>
      </c>
      <c r="D2039" t="s">
        <v>3619</v>
      </c>
      <c r="E2039" t="s">
        <v>3613</v>
      </c>
      <c r="F2039">
        <v>44799</v>
      </c>
      <c r="J2039" t="s">
        <v>69</v>
      </c>
      <c r="K2039">
        <v>30.187999999999999</v>
      </c>
      <c r="L2039">
        <v>20</v>
      </c>
      <c r="M2039" t="s">
        <v>14</v>
      </c>
      <c r="N2039">
        <v>10</v>
      </c>
      <c r="O2039" t="s">
        <v>14</v>
      </c>
      <c r="P2039">
        <v>0</v>
      </c>
      <c r="Q2039" s="1"/>
      <c r="R2039" s="1"/>
      <c r="T2039" s="1"/>
    </row>
    <row r="2040" spans="1:20" hidden="1" x14ac:dyDescent="0.35">
      <c r="A2040" t="s">
        <v>2060</v>
      </c>
      <c r="B2040" t="s">
        <v>10</v>
      </c>
      <c r="C2040" t="s">
        <v>68</v>
      </c>
      <c r="D2040" t="s">
        <v>3616</v>
      </c>
      <c r="E2040" t="s">
        <v>3612</v>
      </c>
      <c r="F2040">
        <v>44799</v>
      </c>
      <c r="J2040" t="s">
        <v>69</v>
      </c>
      <c r="K2040">
        <v>30.193000000000001</v>
      </c>
      <c r="L2040">
        <v>20</v>
      </c>
      <c r="M2040" t="s">
        <v>14</v>
      </c>
      <c r="N2040">
        <v>10</v>
      </c>
      <c r="O2040" t="s">
        <v>14</v>
      </c>
      <c r="P2040">
        <v>0</v>
      </c>
      <c r="Q2040" s="1"/>
      <c r="R2040" s="1"/>
      <c r="T2040" s="1"/>
    </row>
    <row r="2041" spans="1:20" hidden="1" x14ac:dyDescent="0.35">
      <c r="A2041" t="s">
        <v>2061</v>
      </c>
      <c r="B2041" t="s">
        <v>10</v>
      </c>
      <c r="C2041" t="s">
        <v>68</v>
      </c>
      <c r="D2041" t="s">
        <v>3620</v>
      </c>
      <c r="E2041" t="s">
        <v>3612</v>
      </c>
      <c r="F2041">
        <v>44799</v>
      </c>
      <c r="J2041" t="s">
        <v>69</v>
      </c>
      <c r="K2041">
        <v>29.629000000000001</v>
      </c>
      <c r="L2041">
        <v>20</v>
      </c>
      <c r="M2041" t="s">
        <v>14</v>
      </c>
      <c r="N2041">
        <v>10</v>
      </c>
      <c r="O2041" t="s">
        <v>14</v>
      </c>
      <c r="P2041">
        <v>0</v>
      </c>
      <c r="Q2041" s="1"/>
      <c r="R2041" s="1"/>
      <c r="T2041" s="1"/>
    </row>
    <row r="2042" spans="1:20" hidden="1" x14ac:dyDescent="0.35">
      <c r="A2042" t="s">
        <v>2062</v>
      </c>
      <c r="B2042" t="s">
        <v>10</v>
      </c>
      <c r="C2042" t="s">
        <v>68</v>
      </c>
      <c r="D2042" t="s">
        <v>3615</v>
      </c>
      <c r="E2042" t="s">
        <v>3618</v>
      </c>
      <c r="F2042">
        <v>44802</v>
      </c>
      <c r="J2042" t="s">
        <v>69</v>
      </c>
      <c r="K2042">
        <v>28.661999999999999</v>
      </c>
      <c r="L2042">
        <v>20</v>
      </c>
      <c r="M2042" t="s">
        <v>14</v>
      </c>
      <c r="N2042">
        <v>10</v>
      </c>
      <c r="O2042" t="s">
        <v>14</v>
      </c>
      <c r="P2042">
        <v>0</v>
      </c>
      <c r="Q2042" s="1"/>
      <c r="R2042" s="1"/>
      <c r="T2042" s="1"/>
    </row>
    <row r="2043" spans="1:20" hidden="1" x14ac:dyDescent="0.35">
      <c r="A2043" t="s">
        <v>2063</v>
      </c>
      <c r="B2043" t="s">
        <v>10</v>
      </c>
      <c r="C2043" t="s">
        <v>11</v>
      </c>
      <c r="D2043" t="s">
        <v>3615</v>
      </c>
      <c r="E2043" t="s">
        <v>3612</v>
      </c>
      <c r="F2043">
        <v>44587</v>
      </c>
      <c r="G2043">
        <v>44602</v>
      </c>
      <c r="H2043" t="s">
        <v>16</v>
      </c>
      <c r="I2043" t="s">
        <v>12</v>
      </c>
      <c r="J2043" t="s">
        <v>13</v>
      </c>
      <c r="K2043">
        <v>30.792999999999999</v>
      </c>
      <c r="L2043">
        <v>600</v>
      </c>
      <c r="M2043" t="s">
        <v>14</v>
      </c>
      <c r="N2043">
        <v>300</v>
      </c>
      <c r="O2043" t="s">
        <v>14</v>
      </c>
      <c r="P2043">
        <v>1</v>
      </c>
      <c r="Q2043" s="1">
        <v>2.25</v>
      </c>
      <c r="R2043" s="1">
        <v>1.5</v>
      </c>
      <c r="S2043" s="1">
        <v>1.875</v>
      </c>
      <c r="T2043" s="1">
        <v>1.5</v>
      </c>
    </row>
    <row r="2044" spans="1:20" hidden="1" x14ac:dyDescent="0.35">
      <c r="A2044" t="s">
        <v>2064</v>
      </c>
      <c r="B2044" t="s">
        <v>10</v>
      </c>
      <c r="C2044" t="s">
        <v>11</v>
      </c>
      <c r="D2044" t="s">
        <v>3619</v>
      </c>
      <c r="E2044" t="s">
        <v>3617</v>
      </c>
      <c r="F2044">
        <v>44587</v>
      </c>
      <c r="G2044">
        <v>44602</v>
      </c>
      <c r="H2044" t="s">
        <v>16</v>
      </c>
      <c r="I2044" t="s">
        <v>12</v>
      </c>
      <c r="J2044" t="s">
        <v>13</v>
      </c>
      <c r="K2044">
        <v>31.295999999999999</v>
      </c>
      <c r="L2044">
        <v>600</v>
      </c>
      <c r="M2044" t="s">
        <v>14</v>
      </c>
      <c r="N2044">
        <v>300</v>
      </c>
      <c r="O2044" t="s">
        <v>14</v>
      </c>
      <c r="P2044">
        <v>1</v>
      </c>
      <c r="Q2044" s="1">
        <v>2.25</v>
      </c>
      <c r="R2044" s="1">
        <v>1.5</v>
      </c>
      <c r="S2044" s="1">
        <v>1.875</v>
      </c>
      <c r="T2044" s="1">
        <v>1.5</v>
      </c>
    </row>
    <row r="2045" spans="1:20" hidden="1" x14ac:dyDescent="0.35">
      <c r="A2045" t="s">
        <v>2065</v>
      </c>
      <c r="B2045" t="s">
        <v>10</v>
      </c>
      <c r="C2045" t="s">
        <v>11</v>
      </c>
      <c r="D2045" t="s">
        <v>3619</v>
      </c>
      <c r="E2045" t="s">
        <v>3613</v>
      </c>
      <c r="F2045">
        <v>44587</v>
      </c>
      <c r="G2045">
        <v>44602</v>
      </c>
      <c r="H2045" t="s">
        <v>16</v>
      </c>
      <c r="I2045" t="s">
        <v>12</v>
      </c>
      <c r="J2045" t="s">
        <v>13</v>
      </c>
      <c r="K2045">
        <v>27.715</v>
      </c>
      <c r="L2045">
        <v>600</v>
      </c>
      <c r="M2045" t="s">
        <v>14</v>
      </c>
      <c r="N2045">
        <v>300</v>
      </c>
      <c r="O2045" t="s">
        <v>14</v>
      </c>
      <c r="P2045">
        <v>1</v>
      </c>
      <c r="Q2045" s="1">
        <v>2.25</v>
      </c>
      <c r="R2045" s="1">
        <v>1.5</v>
      </c>
      <c r="S2045" s="1">
        <v>1.875</v>
      </c>
      <c r="T2045" s="1">
        <v>1.5</v>
      </c>
    </row>
    <row r="2046" spans="1:20" hidden="1" x14ac:dyDescent="0.35">
      <c r="A2046" t="s">
        <v>2066</v>
      </c>
      <c r="B2046" t="s">
        <v>10</v>
      </c>
      <c r="C2046" t="s">
        <v>11</v>
      </c>
      <c r="D2046" t="s">
        <v>3615</v>
      </c>
      <c r="E2046" t="s">
        <v>3614</v>
      </c>
      <c r="F2046">
        <v>44718</v>
      </c>
      <c r="G2046">
        <v>44729</v>
      </c>
      <c r="H2046" t="s">
        <v>16</v>
      </c>
      <c r="I2046" t="s">
        <v>12</v>
      </c>
      <c r="J2046" t="s">
        <v>13</v>
      </c>
      <c r="K2046">
        <v>30.606000000000002</v>
      </c>
      <c r="L2046">
        <v>600</v>
      </c>
      <c r="M2046" t="s">
        <v>14</v>
      </c>
      <c r="N2046">
        <v>300</v>
      </c>
      <c r="O2046" t="s">
        <v>14</v>
      </c>
      <c r="P2046">
        <v>1</v>
      </c>
      <c r="Q2046" s="1">
        <v>1.65</v>
      </c>
      <c r="R2046" s="1">
        <v>1.1000000000000001</v>
      </c>
      <c r="S2046" s="1">
        <v>1.375</v>
      </c>
      <c r="T2046" s="1">
        <v>1.1000000000000001</v>
      </c>
    </row>
    <row r="2047" spans="1:20" hidden="1" x14ac:dyDescent="0.35">
      <c r="A2047" t="s">
        <v>2067</v>
      </c>
      <c r="B2047" t="s">
        <v>10</v>
      </c>
      <c r="C2047" t="s">
        <v>11</v>
      </c>
      <c r="D2047" t="s">
        <v>3616</v>
      </c>
      <c r="E2047" t="s">
        <v>3614</v>
      </c>
      <c r="F2047">
        <v>44598</v>
      </c>
      <c r="G2047">
        <v>44656</v>
      </c>
      <c r="H2047" t="s">
        <v>12</v>
      </c>
      <c r="I2047" t="s">
        <v>16</v>
      </c>
      <c r="J2047" t="s">
        <v>13</v>
      </c>
      <c r="K2047">
        <v>4.2</v>
      </c>
      <c r="L2047">
        <v>600</v>
      </c>
      <c r="M2047" t="s">
        <v>14</v>
      </c>
      <c r="N2047">
        <v>300</v>
      </c>
      <c r="O2047" t="s">
        <v>14</v>
      </c>
      <c r="P2047">
        <v>1</v>
      </c>
      <c r="Q2047" s="1">
        <v>8.6999999999999993</v>
      </c>
      <c r="R2047" s="1">
        <v>5.8000000000000007</v>
      </c>
      <c r="S2047" s="1">
        <v>7.25</v>
      </c>
      <c r="T2047" s="1">
        <v>5.8000000000000007</v>
      </c>
    </row>
    <row r="2048" spans="1:20" hidden="1" x14ac:dyDescent="0.35">
      <c r="A2048" t="s">
        <v>2068</v>
      </c>
      <c r="B2048" t="s">
        <v>10</v>
      </c>
      <c r="C2048" t="s">
        <v>11</v>
      </c>
      <c r="D2048" t="s">
        <v>3611</v>
      </c>
      <c r="E2048" t="s">
        <v>3614</v>
      </c>
      <c r="F2048">
        <v>44596</v>
      </c>
      <c r="G2048">
        <v>44656</v>
      </c>
      <c r="H2048" t="s">
        <v>12</v>
      </c>
      <c r="I2048" t="s">
        <v>16</v>
      </c>
      <c r="J2048" t="s">
        <v>13</v>
      </c>
      <c r="K2048">
        <v>14.05</v>
      </c>
      <c r="L2048">
        <v>600</v>
      </c>
      <c r="M2048" t="s">
        <v>14</v>
      </c>
      <c r="N2048">
        <v>300</v>
      </c>
      <c r="O2048" t="s">
        <v>14</v>
      </c>
      <c r="P2048">
        <v>1</v>
      </c>
      <c r="Q2048" s="1">
        <v>9</v>
      </c>
      <c r="R2048" s="1">
        <v>6</v>
      </c>
      <c r="S2048" s="1">
        <v>7.5</v>
      </c>
      <c r="T2048" s="1">
        <v>6</v>
      </c>
    </row>
    <row r="2049" spans="1:20" hidden="1" x14ac:dyDescent="0.35">
      <c r="A2049" t="s">
        <v>2069</v>
      </c>
      <c r="B2049" t="s">
        <v>10</v>
      </c>
      <c r="C2049" t="s">
        <v>11</v>
      </c>
      <c r="D2049" t="s">
        <v>3616</v>
      </c>
      <c r="E2049" t="s">
        <v>3614</v>
      </c>
      <c r="F2049">
        <v>44679</v>
      </c>
      <c r="G2049">
        <v>44692</v>
      </c>
      <c r="H2049" t="s">
        <v>16</v>
      </c>
      <c r="I2049" t="s">
        <v>12</v>
      </c>
      <c r="J2049" t="s">
        <v>13</v>
      </c>
      <c r="K2049">
        <v>31.08</v>
      </c>
      <c r="L2049">
        <v>600</v>
      </c>
      <c r="M2049" t="s">
        <v>14</v>
      </c>
      <c r="N2049">
        <v>300</v>
      </c>
      <c r="O2049" t="s">
        <v>14</v>
      </c>
      <c r="P2049">
        <v>1</v>
      </c>
      <c r="Q2049" s="1">
        <v>1.95</v>
      </c>
      <c r="R2049" s="1">
        <v>1.3</v>
      </c>
      <c r="S2049" s="1">
        <v>1.625</v>
      </c>
      <c r="T2049" s="1">
        <v>1.3</v>
      </c>
    </row>
    <row r="2050" spans="1:20" hidden="1" x14ac:dyDescent="0.35">
      <c r="A2050" t="s">
        <v>2070</v>
      </c>
      <c r="B2050" t="s">
        <v>10</v>
      </c>
      <c r="C2050" t="s">
        <v>11</v>
      </c>
      <c r="D2050" t="s">
        <v>3620</v>
      </c>
      <c r="E2050" t="s">
        <v>3614</v>
      </c>
      <c r="F2050">
        <v>44678</v>
      </c>
      <c r="G2050">
        <v>44692</v>
      </c>
      <c r="H2050" t="s">
        <v>16</v>
      </c>
      <c r="I2050" t="s">
        <v>12</v>
      </c>
      <c r="J2050" t="s">
        <v>13</v>
      </c>
      <c r="K2050">
        <v>31.12</v>
      </c>
      <c r="L2050">
        <v>600</v>
      </c>
      <c r="M2050" t="s">
        <v>14</v>
      </c>
      <c r="N2050">
        <v>300</v>
      </c>
      <c r="O2050" t="s">
        <v>14</v>
      </c>
      <c r="P2050">
        <v>1</v>
      </c>
      <c r="Q2050" s="1">
        <v>2.1</v>
      </c>
      <c r="R2050" s="1">
        <v>1.4000000000000001</v>
      </c>
      <c r="S2050" s="1">
        <v>1.75</v>
      </c>
      <c r="T2050" s="1">
        <v>1.4000000000000001</v>
      </c>
    </row>
    <row r="2051" spans="1:20" hidden="1" x14ac:dyDescent="0.35">
      <c r="A2051" t="s">
        <v>2071</v>
      </c>
      <c r="B2051" t="s">
        <v>10</v>
      </c>
      <c r="C2051" t="s">
        <v>11</v>
      </c>
      <c r="D2051" t="s">
        <v>3611</v>
      </c>
      <c r="E2051" t="s">
        <v>3612</v>
      </c>
      <c r="F2051">
        <v>44679</v>
      </c>
      <c r="G2051">
        <v>44692</v>
      </c>
      <c r="H2051" t="s">
        <v>16</v>
      </c>
      <c r="I2051" t="s">
        <v>12</v>
      </c>
      <c r="J2051" t="s">
        <v>13</v>
      </c>
      <c r="K2051">
        <v>31.06</v>
      </c>
      <c r="L2051">
        <v>600</v>
      </c>
      <c r="M2051" t="s">
        <v>14</v>
      </c>
      <c r="N2051">
        <v>300</v>
      </c>
      <c r="O2051" t="s">
        <v>14</v>
      </c>
      <c r="P2051">
        <v>1</v>
      </c>
      <c r="Q2051" s="1">
        <v>1.95</v>
      </c>
      <c r="R2051" s="1">
        <v>1.3</v>
      </c>
      <c r="S2051" s="1">
        <v>1.625</v>
      </c>
      <c r="T2051" s="1">
        <v>1.3</v>
      </c>
    </row>
    <row r="2052" spans="1:20" hidden="1" x14ac:dyDescent="0.35">
      <c r="A2052" t="s">
        <v>2072</v>
      </c>
      <c r="B2052" t="s">
        <v>10</v>
      </c>
      <c r="C2052" t="s">
        <v>11</v>
      </c>
      <c r="D2052" t="s">
        <v>3619</v>
      </c>
      <c r="E2052" t="s">
        <v>3613</v>
      </c>
      <c r="F2052">
        <v>44678</v>
      </c>
      <c r="G2052">
        <v>44691</v>
      </c>
      <c r="H2052" t="s">
        <v>16</v>
      </c>
      <c r="I2052" t="s">
        <v>12</v>
      </c>
      <c r="J2052" t="s">
        <v>13</v>
      </c>
      <c r="K2052">
        <v>31.06</v>
      </c>
      <c r="L2052">
        <v>600</v>
      </c>
      <c r="M2052" t="s">
        <v>14</v>
      </c>
      <c r="N2052">
        <v>300</v>
      </c>
      <c r="O2052" t="s">
        <v>14</v>
      </c>
      <c r="P2052">
        <v>1</v>
      </c>
      <c r="Q2052" s="1">
        <v>1.95</v>
      </c>
      <c r="R2052" s="1">
        <v>1.3</v>
      </c>
      <c r="S2052" s="1">
        <v>1.625</v>
      </c>
      <c r="T2052" s="1">
        <v>1.3</v>
      </c>
    </row>
    <row r="2053" spans="1:20" hidden="1" x14ac:dyDescent="0.35">
      <c r="A2053" t="s">
        <v>2073</v>
      </c>
      <c r="B2053" t="s">
        <v>10</v>
      </c>
      <c r="C2053" t="s">
        <v>68</v>
      </c>
      <c r="D2053" t="s">
        <v>3619</v>
      </c>
      <c r="E2053" t="s">
        <v>3613</v>
      </c>
      <c r="F2053">
        <v>44569</v>
      </c>
      <c r="G2053">
        <v>44596</v>
      </c>
      <c r="H2053" t="s">
        <v>16</v>
      </c>
      <c r="I2053" t="s">
        <v>16</v>
      </c>
      <c r="J2053" t="s">
        <v>13</v>
      </c>
      <c r="K2053">
        <v>29.542000000000002</v>
      </c>
      <c r="L2053">
        <v>600</v>
      </c>
      <c r="M2053" t="s">
        <v>14</v>
      </c>
      <c r="N2053">
        <v>300</v>
      </c>
      <c r="O2053" t="s">
        <v>14</v>
      </c>
      <c r="P2053">
        <v>1</v>
      </c>
      <c r="Q2053" s="1">
        <v>4.05</v>
      </c>
      <c r="R2053" s="1">
        <v>2.7</v>
      </c>
      <c r="S2053" s="1">
        <v>3.375</v>
      </c>
      <c r="T2053" s="1">
        <v>2.7</v>
      </c>
    </row>
    <row r="2054" spans="1:20" hidden="1" x14ac:dyDescent="0.35">
      <c r="A2054" t="s">
        <v>2074</v>
      </c>
      <c r="B2054" t="s">
        <v>10</v>
      </c>
      <c r="C2054" t="s">
        <v>68</v>
      </c>
      <c r="D2054" t="s">
        <v>3619</v>
      </c>
      <c r="E2054" t="s">
        <v>3617</v>
      </c>
      <c r="F2054">
        <v>44571</v>
      </c>
      <c r="G2054">
        <v>44599</v>
      </c>
      <c r="H2054" t="s">
        <v>16</v>
      </c>
      <c r="I2054" t="s">
        <v>16</v>
      </c>
      <c r="J2054" t="s">
        <v>13</v>
      </c>
      <c r="K2054">
        <v>33.588000000000001</v>
      </c>
      <c r="L2054">
        <v>600</v>
      </c>
      <c r="M2054" t="s">
        <v>14</v>
      </c>
      <c r="N2054">
        <v>300</v>
      </c>
      <c r="O2054" t="s">
        <v>14</v>
      </c>
      <c r="P2054">
        <v>1</v>
      </c>
      <c r="Q2054" s="1">
        <v>4.2</v>
      </c>
      <c r="R2054" s="1">
        <v>2.8000000000000003</v>
      </c>
      <c r="S2054" s="1">
        <v>3.5</v>
      </c>
      <c r="T2054" s="1">
        <v>2.8000000000000003</v>
      </c>
    </row>
    <row r="2055" spans="1:20" hidden="1" x14ac:dyDescent="0.35">
      <c r="A2055" t="s">
        <v>2075</v>
      </c>
      <c r="B2055" t="s">
        <v>10</v>
      </c>
      <c r="C2055" t="s">
        <v>68</v>
      </c>
      <c r="D2055" t="s">
        <v>3616</v>
      </c>
      <c r="E2055" t="s">
        <v>3617</v>
      </c>
      <c r="F2055">
        <v>44563</v>
      </c>
      <c r="G2055">
        <v>44599</v>
      </c>
      <c r="H2055" t="s">
        <v>16</v>
      </c>
      <c r="I2055" t="s">
        <v>16</v>
      </c>
      <c r="J2055" t="s">
        <v>13</v>
      </c>
      <c r="K2055">
        <v>30.012</v>
      </c>
      <c r="L2055">
        <v>600</v>
      </c>
      <c r="M2055" t="s">
        <v>14</v>
      </c>
      <c r="N2055">
        <v>300</v>
      </c>
      <c r="O2055" t="s">
        <v>14</v>
      </c>
      <c r="P2055">
        <v>1</v>
      </c>
      <c r="Q2055" s="1">
        <v>5.3999999999999995</v>
      </c>
      <c r="R2055" s="1">
        <v>3.6</v>
      </c>
      <c r="S2055" s="1">
        <v>4.5</v>
      </c>
      <c r="T2055" s="1">
        <v>3.6</v>
      </c>
    </row>
    <row r="2056" spans="1:20" hidden="1" x14ac:dyDescent="0.35">
      <c r="A2056" t="s">
        <v>2076</v>
      </c>
      <c r="B2056" t="s">
        <v>10</v>
      </c>
      <c r="C2056" t="s">
        <v>68</v>
      </c>
      <c r="D2056" t="s">
        <v>3616</v>
      </c>
      <c r="E2056" t="s">
        <v>3617</v>
      </c>
      <c r="F2056">
        <v>44562</v>
      </c>
      <c r="G2056">
        <v>44599</v>
      </c>
      <c r="H2056" t="s">
        <v>16</v>
      </c>
      <c r="I2056" t="s">
        <v>16</v>
      </c>
      <c r="J2056" t="s">
        <v>13</v>
      </c>
      <c r="K2056">
        <v>29.736000000000001</v>
      </c>
      <c r="L2056">
        <v>600</v>
      </c>
      <c r="M2056" t="s">
        <v>14</v>
      </c>
      <c r="N2056">
        <v>300</v>
      </c>
      <c r="O2056" t="s">
        <v>14</v>
      </c>
      <c r="P2056">
        <v>1</v>
      </c>
      <c r="Q2056" s="1">
        <v>5.55</v>
      </c>
      <c r="R2056" s="1">
        <v>3.7</v>
      </c>
      <c r="S2056" s="1">
        <v>4.625</v>
      </c>
      <c r="T2056" s="1">
        <v>3.7</v>
      </c>
    </row>
    <row r="2057" spans="1:20" hidden="1" x14ac:dyDescent="0.35">
      <c r="A2057" t="s">
        <v>2077</v>
      </c>
      <c r="B2057" t="s">
        <v>10</v>
      </c>
      <c r="C2057" t="s">
        <v>68</v>
      </c>
      <c r="D2057" t="s">
        <v>3615</v>
      </c>
      <c r="E2057" t="s">
        <v>3618</v>
      </c>
      <c r="F2057">
        <v>44659</v>
      </c>
      <c r="G2057">
        <v>44685</v>
      </c>
      <c r="H2057" t="s">
        <v>16</v>
      </c>
      <c r="I2057" t="s">
        <v>12</v>
      </c>
      <c r="J2057" t="s">
        <v>13</v>
      </c>
      <c r="K2057">
        <v>25.212928000000002</v>
      </c>
      <c r="L2057">
        <v>600</v>
      </c>
      <c r="M2057" t="s">
        <v>14</v>
      </c>
      <c r="N2057">
        <v>300</v>
      </c>
      <c r="O2057" t="s">
        <v>14</v>
      </c>
      <c r="P2057">
        <v>1</v>
      </c>
      <c r="Q2057" s="1">
        <v>3.9</v>
      </c>
      <c r="R2057" s="1">
        <v>2.6</v>
      </c>
      <c r="S2057" s="1">
        <v>3.25</v>
      </c>
      <c r="T2057" s="1">
        <v>2.6</v>
      </c>
    </row>
    <row r="2058" spans="1:20" hidden="1" x14ac:dyDescent="0.35">
      <c r="A2058" t="s">
        <v>2078</v>
      </c>
      <c r="B2058" t="s">
        <v>10</v>
      </c>
      <c r="C2058" t="s">
        <v>68</v>
      </c>
      <c r="D2058" t="s">
        <v>3620</v>
      </c>
      <c r="E2058" t="s">
        <v>3617</v>
      </c>
      <c r="F2058">
        <v>44739</v>
      </c>
      <c r="G2058">
        <v>44765</v>
      </c>
      <c r="H2058" t="s">
        <v>16</v>
      </c>
      <c r="I2058" t="s">
        <v>12</v>
      </c>
      <c r="J2058" t="s">
        <v>13</v>
      </c>
      <c r="K2058">
        <v>25.975999999999999</v>
      </c>
      <c r="L2058">
        <v>600</v>
      </c>
      <c r="M2058" t="s">
        <v>14</v>
      </c>
      <c r="N2058">
        <v>300</v>
      </c>
      <c r="O2058" t="s">
        <v>14</v>
      </c>
      <c r="P2058">
        <v>1</v>
      </c>
      <c r="Q2058" s="1">
        <v>3.9</v>
      </c>
      <c r="R2058" s="1">
        <v>2.6</v>
      </c>
      <c r="S2058" s="1">
        <v>3.25</v>
      </c>
      <c r="T2058" s="1">
        <v>2.6</v>
      </c>
    </row>
    <row r="2059" spans="1:20" hidden="1" x14ac:dyDescent="0.35">
      <c r="A2059" t="s">
        <v>2079</v>
      </c>
      <c r="B2059" t="s">
        <v>10</v>
      </c>
      <c r="C2059" t="s">
        <v>68</v>
      </c>
      <c r="D2059" t="s">
        <v>3619</v>
      </c>
      <c r="E2059" t="s">
        <v>3617</v>
      </c>
      <c r="F2059">
        <v>44739</v>
      </c>
      <c r="G2059">
        <v>44768</v>
      </c>
      <c r="H2059" t="s">
        <v>16</v>
      </c>
      <c r="I2059" t="s">
        <v>12</v>
      </c>
      <c r="J2059" t="s">
        <v>13</v>
      </c>
      <c r="K2059">
        <v>25.984000000000002</v>
      </c>
      <c r="L2059">
        <v>600</v>
      </c>
      <c r="M2059" t="s">
        <v>14</v>
      </c>
      <c r="N2059">
        <v>300</v>
      </c>
      <c r="O2059" t="s">
        <v>14</v>
      </c>
      <c r="P2059">
        <v>1</v>
      </c>
      <c r="Q2059" s="1">
        <v>4.3499999999999996</v>
      </c>
      <c r="R2059" s="1">
        <v>2.9000000000000004</v>
      </c>
      <c r="S2059" s="1">
        <v>3.625</v>
      </c>
      <c r="T2059" s="1">
        <v>2.9000000000000004</v>
      </c>
    </row>
    <row r="2060" spans="1:20" hidden="1" x14ac:dyDescent="0.35">
      <c r="A2060" t="s">
        <v>2080</v>
      </c>
      <c r="B2060" t="s">
        <v>10</v>
      </c>
      <c r="C2060" t="s">
        <v>68</v>
      </c>
      <c r="D2060" t="s">
        <v>3616</v>
      </c>
      <c r="E2060" t="s">
        <v>3612</v>
      </c>
      <c r="F2060">
        <v>44739</v>
      </c>
      <c r="G2060">
        <v>44769</v>
      </c>
      <c r="H2060" t="s">
        <v>16</v>
      </c>
      <c r="I2060" t="s">
        <v>12</v>
      </c>
      <c r="J2060" t="s">
        <v>13</v>
      </c>
      <c r="K2060">
        <v>26.332000000000001</v>
      </c>
      <c r="L2060">
        <v>600</v>
      </c>
      <c r="M2060" t="s">
        <v>14</v>
      </c>
      <c r="N2060">
        <v>300</v>
      </c>
      <c r="O2060" t="s">
        <v>14</v>
      </c>
      <c r="P2060">
        <v>1</v>
      </c>
      <c r="Q2060" s="1">
        <v>4.5</v>
      </c>
      <c r="R2060" s="1">
        <v>3</v>
      </c>
      <c r="S2060" s="1">
        <v>3.75</v>
      </c>
      <c r="T2060" s="1">
        <v>3</v>
      </c>
    </row>
    <row r="2061" spans="1:20" hidden="1" x14ac:dyDescent="0.35">
      <c r="A2061" t="s">
        <v>2081</v>
      </c>
      <c r="B2061" t="s">
        <v>10</v>
      </c>
      <c r="C2061" t="s">
        <v>11</v>
      </c>
      <c r="D2061" t="s">
        <v>3611</v>
      </c>
      <c r="E2061" t="s">
        <v>3612</v>
      </c>
      <c r="F2061">
        <v>44797</v>
      </c>
      <c r="G2061">
        <v>44818</v>
      </c>
      <c r="J2061" t="s">
        <v>13</v>
      </c>
      <c r="K2061">
        <v>25.69</v>
      </c>
      <c r="L2061">
        <v>600</v>
      </c>
      <c r="M2061" t="s">
        <v>14</v>
      </c>
      <c r="N2061">
        <v>300</v>
      </c>
      <c r="O2061" t="s">
        <v>14</v>
      </c>
      <c r="P2061">
        <v>0</v>
      </c>
      <c r="Q2061" s="1">
        <v>3.15</v>
      </c>
      <c r="R2061" s="1">
        <v>2.1</v>
      </c>
      <c r="S2061" s="1">
        <v>2.625</v>
      </c>
      <c r="T2061" s="1">
        <v>2.1</v>
      </c>
    </row>
    <row r="2062" spans="1:20" hidden="1" x14ac:dyDescent="0.35">
      <c r="A2062" t="s">
        <v>2082</v>
      </c>
      <c r="B2062" t="s">
        <v>10</v>
      </c>
      <c r="C2062" t="s">
        <v>68</v>
      </c>
      <c r="D2062" t="s">
        <v>3615</v>
      </c>
      <c r="E2062" t="s">
        <v>3613</v>
      </c>
      <c r="F2062">
        <v>44656</v>
      </c>
      <c r="G2062">
        <v>44674</v>
      </c>
      <c r="H2062" t="s">
        <v>16</v>
      </c>
      <c r="I2062" t="s">
        <v>12</v>
      </c>
      <c r="J2062" t="s">
        <v>13</v>
      </c>
      <c r="K2062">
        <v>29</v>
      </c>
      <c r="L2062">
        <v>600</v>
      </c>
      <c r="M2062" t="s">
        <v>14</v>
      </c>
      <c r="N2062">
        <v>300</v>
      </c>
      <c r="O2062" t="s">
        <v>14</v>
      </c>
      <c r="P2062">
        <v>1</v>
      </c>
      <c r="Q2062" s="1">
        <v>2.6999999999999997</v>
      </c>
      <c r="R2062" s="1">
        <v>1.8</v>
      </c>
      <c r="S2062" s="1">
        <v>2.25</v>
      </c>
      <c r="T2062" s="1">
        <v>1.8</v>
      </c>
    </row>
    <row r="2063" spans="1:20" hidden="1" x14ac:dyDescent="0.35">
      <c r="A2063" t="s">
        <v>2083</v>
      </c>
      <c r="B2063" t="s">
        <v>10</v>
      </c>
      <c r="C2063" t="s">
        <v>11</v>
      </c>
      <c r="D2063" t="s">
        <v>3619</v>
      </c>
      <c r="E2063" t="s">
        <v>3618</v>
      </c>
      <c r="F2063">
        <v>44590</v>
      </c>
      <c r="G2063">
        <v>44618</v>
      </c>
      <c r="H2063" t="s">
        <v>16</v>
      </c>
      <c r="I2063" t="s">
        <v>12</v>
      </c>
      <c r="J2063" t="s">
        <v>13</v>
      </c>
      <c r="K2063">
        <v>31.071999999999999</v>
      </c>
      <c r="L2063">
        <v>600</v>
      </c>
      <c r="M2063" t="s">
        <v>14</v>
      </c>
      <c r="N2063">
        <v>300</v>
      </c>
      <c r="O2063" t="s">
        <v>14</v>
      </c>
      <c r="P2063">
        <v>1</v>
      </c>
      <c r="Q2063" s="1">
        <v>4.2</v>
      </c>
      <c r="R2063" s="1">
        <v>2.8000000000000003</v>
      </c>
      <c r="S2063" s="1">
        <v>3.5</v>
      </c>
      <c r="T2063" s="1">
        <v>2.8000000000000003</v>
      </c>
    </row>
    <row r="2064" spans="1:20" hidden="1" x14ac:dyDescent="0.35">
      <c r="A2064" t="s">
        <v>2084</v>
      </c>
      <c r="B2064" t="s">
        <v>10</v>
      </c>
      <c r="C2064" t="s">
        <v>11</v>
      </c>
      <c r="D2064" t="s">
        <v>3620</v>
      </c>
      <c r="E2064" t="s">
        <v>3614</v>
      </c>
      <c r="F2064">
        <v>44590</v>
      </c>
      <c r="G2064">
        <v>44618</v>
      </c>
      <c r="H2064" t="s">
        <v>16</v>
      </c>
      <c r="I2064" t="s">
        <v>12</v>
      </c>
      <c r="J2064" t="s">
        <v>13</v>
      </c>
      <c r="K2064">
        <v>31.111000000000001</v>
      </c>
      <c r="L2064">
        <v>600</v>
      </c>
      <c r="M2064" t="s">
        <v>14</v>
      </c>
      <c r="N2064">
        <v>300</v>
      </c>
      <c r="O2064" t="s">
        <v>14</v>
      </c>
      <c r="P2064">
        <v>1</v>
      </c>
      <c r="Q2064" s="1">
        <v>4.2</v>
      </c>
      <c r="R2064" s="1">
        <v>2.8000000000000003</v>
      </c>
      <c r="S2064" s="1">
        <v>3.5</v>
      </c>
      <c r="T2064" s="1">
        <v>2.8000000000000003</v>
      </c>
    </row>
    <row r="2065" spans="1:20" hidden="1" x14ac:dyDescent="0.35">
      <c r="A2065" t="s">
        <v>2085</v>
      </c>
      <c r="B2065" t="s">
        <v>10</v>
      </c>
      <c r="C2065" t="s">
        <v>11</v>
      </c>
      <c r="D2065" t="s">
        <v>3615</v>
      </c>
      <c r="E2065" t="s">
        <v>3618</v>
      </c>
      <c r="F2065">
        <v>44590</v>
      </c>
      <c r="G2065">
        <v>44618</v>
      </c>
      <c r="H2065" t="s">
        <v>16</v>
      </c>
      <c r="I2065" t="s">
        <v>12</v>
      </c>
      <c r="J2065" t="s">
        <v>13</v>
      </c>
      <c r="K2065">
        <v>31.106999999999999</v>
      </c>
      <c r="L2065">
        <v>600</v>
      </c>
      <c r="M2065" t="s">
        <v>14</v>
      </c>
      <c r="N2065">
        <v>300</v>
      </c>
      <c r="O2065" t="s">
        <v>14</v>
      </c>
      <c r="P2065">
        <v>1</v>
      </c>
      <c r="Q2065" s="1">
        <v>4.2</v>
      </c>
      <c r="R2065" s="1">
        <v>2.8000000000000003</v>
      </c>
      <c r="S2065" s="1">
        <v>3.5</v>
      </c>
      <c r="T2065" s="1">
        <v>2.8000000000000003</v>
      </c>
    </row>
    <row r="2066" spans="1:20" hidden="1" x14ac:dyDescent="0.35">
      <c r="A2066" t="s">
        <v>2086</v>
      </c>
      <c r="B2066" t="s">
        <v>10</v>
      </c>
      <c r="C2066" t="s">
        <v>11</v>
      </c>
      <c r="D2066" t="s">
        <v>3619</v>
      </c>
      <c r="E2066" t="s">
        <v>3612</v>
      </c>
      <c r="F2066">
        <v>44755</v>
      </c>
      <c r="G2066">
        <v>44767</v>
      </c>
      <c r="H2066" t="s">
        <v>16</v>
      </c>
      <c r="I2066" t="s">
        <v>12</v>
      </c>
      <c r="J2066" t="s">
        <v>13</v>
      </c>
      <c r="K2066">
        <v>31.032</v>
      </c>
      <c r="L2066">
        <v>600</v>
      </c>
      <c r="M2066" t="s">
        <v>14</v>
      </c>
      <c r="N2066">
        <v>300</v>
      </c>
      <c r="O2066" t="s">
        <v>14</v>
      </c>
      <c r="P2066">
        <v>1</v>
      </c>
      <c r="Q2066" s="1">
        <v>1.7999999999999998</v>
      </c>
      <c r="R2066" s="1">
        <v>1.2000000000000002</v>
      </c>
      <c r="S2066" s="1">
        <v>1.5</v>
      </c>
      <c r="T2066" s="1">
        <v>1.2000000000000002</v>
      </c>
    </row>
    <row r="2067" spans="1:20" hidden="1" x14ac:dyDescent="0.35">
      <c r="A2067" t="s">
        <v>2087</v>
      </c>
      <c r="B2067" t="s">
        <v>10</v>
      </c>
      <c r="C2067" t="s">
        <v>11</v>
      </c>
      <c r="D2067" t="s">
        <v>3615</v>
      </c>
      <c r="E2067" t="s">
        <v>3614</v>
      </c>
      <c r="F2067">
        <v>44572</v>
      </c>
      <c r="G2067">
        <v>44589</v>
      </c>
      <c r="H2067" t="s">
        <v>16</v>
      </c>
      <c r="I2067" t="s">
        <v>12</v>
      </c>
      <c r="J2067" t="s">
        <v>13</v>
      </c>
      <c r="K2067">
        <v>31.675000000000001</v>
      </c>
      <c r="L2067">
        <v>600</v>
      </c>
      <c r="M2067" t="s">
        <v>14</v>
      </c>
      <c r="N2067">
        <v>300</v>
      </c>
      <c r="O2067" t="s">
        <v>14</v>
      </c>
      <c r="P2067">
        <v>1</v>
      </c>
      <c r="Q2067" s="1">
        <v>2.5499999999999998</v>
      </c>
      <c r="R2067" s="1">
        <v>1.7000000000000002</v>
      </c>
      <c r="S2067" s="1">
        <v>2.125</v>
      </c>
      <c r="T2067" s="1">
        <v>1.7000000000000002</v>
      </c>
    </row>
    <row r="2068" spans="1:20" hidden="1" x14ac:dyDescent="0.35">
      <c r="A2068" t="s">
        <v>2088</v>
      </c>
      <c r="B2068" t="s">
        <v>10</v>
      </c>
      <c r="C2068" t="s">
        <v>11</v>
      </c>
      <c r="D2068" t="s">
        <v>3620</v>
      </c>
      <c r="E2068" t="s">
        <v>3613</v>
      </c>
      <c r="F2068">
        <v>44572</v>
      </c>
      <c r="G2068">
        <v>44589</v>
      </c>
      <c r="H2068" t="s">
        <v>16</v>
      </c>
      <c r="J2068" t="s">
        <v>69</v>
      </c>
      <c r="K2068">
        <v>31.675000000000001</v>
      </c>
      <c r="L2068">
        <v>20</v>
      </c>
      <c r="M2068" t="s">
        <v>14</v>
      </c>
      <c r="N2068">
        <v>10</v>
      </c>
      <c r="O2068" t="s">
        <v>14</v>
      </c>
      <c r="P2068">
        <v>1</v>
      </c>
      <c r="Q2068" s="1">
        <v>2.5499999999999998</v>
      </c>
      <c r="R2068" s="1">
        <v>1.7000000000000002</v>
      </c>
      <c r="S2068" s="1">
        <v>2.125</v>
      </c>
      <c r="T2068" s="1">
        <v>1.7000000000000002</v>
      </c>
    </row>
    <row r="2069" spans="1:20" x14ac:dyDescent="0.35">
      <c r="A2069" t="s">
        <v>2089</v>
      </c>
      <c r="B2069" t="s">
        <v>10</v>
      </c>
      <c r="C2069" t="s">
        <v>56</v>
      </c>
      <c r="D2069" t="s">
        <v>3619</v>
      </c>
      <c r="E2069" t="s">
        <v>3612</v>
      </c>
      <c r="F2069">
        <v>44665</v>
      </c>
      <c r="G2069">
        <v>44698</v>
      </c>
      <c r="H2069" t="s">
        <v>16</v>
      </c>
      <c r="I2069" t="s">
        <v>16</v>
      </c>
      <c r="J2069" t="s">
        <v>13</v>
      </c>
      <c r="K2069">
        <v>35.53</v>
      </c>
      <c r="L2069">
        <v>600</v>
      </c>
      <c r="M2069" t="s">
        <v>14</v>
      </c>
      <c r="N2069">
        <v>300</v>
      </c>
      <c r="O2069" t="s">
        <v>14</v>
      </c>
      <c r="P2069">
        <v>0</v>
      </c>
      <c r="Q2069" s="1">
        <v>4.95</v>
      </c>
      <c r="R2069" s="1">
        <v>3.3000000000000003</v>
      </c>
      <c r="S2069" s="1">
        <v>4.125</v>
      </c>
      <c r="T2069" s="1">
        <v>3.3000000000000003</v>
      </c>
    </row>
    <row r="2070" spans="1:20" x14ac:dyDescent="0.35">
      <c r="A2070" t="s">
        <v>2090</v>
      </c>
      <c r="B2070" t="s">
        <v>10</v>
      </c>
      <c r="C2070" t="s">
        <v>56</v>
      </c>
      <c r="D2070" t="s">
        <v>3611</v>
      </c>
      <c r="E2070" t="s">
        <v>3613</v>
      </c>
      <c r="F2070">
        <v>44665</v>
      </c>
      <c r="G2070">
        <v>44698</v>
      </c>
      <c r="H2070" t="s">
        <v>16</v>
      </c>
      <c r="I2070" t="s">
        <v>16</v>
      </c>
      <c r="J2070" t="s">
        <v>13</v>
      </c>
      <c r="K2070">
        <v>35.53</v>
      </c>
      <c r="L2070">
        <v>600</v>
      </c>
      <c r="M2070" t="s">
        <v>14</v>
      </c>
      <c r="N2070">
        <v>300</v>
      </c>
      <c r="O2070" t="s">
        <v>14</v>
      </c>
      <c r="P2070">
        <v>0</v>
      </c>
      <c r="Q2070" s="1">
        <v>4.95</v>
      </c>
      <c r="R2070" s="1">
        <v>3.3000000000000003</v>
      </c>
      <c r="S2070" s="1">
        <v>4.125</v>
      </c>
      <c r="T2070" s="1">
        <v>3.3000000000000003</v>
      </c>
    </row>
    <row r="2071" spans="1:20" x14ac:dyDescent="0.35">
      <c r="A2071" t="s">
        <v>2091</v>
      </c>
      <c r="B2071" t="s">
        <v>10</v>
      </c>
      <c r="C2071" t="s">
        <v>56</v>
      </c>
      <c r="D2071" t="s">
        <v>3615</v>
      </c>
      <c r="E2071" t="s">
        <v>3612</v>
      </c>
      <c r="F2071">
        <v>44665</v>
      </c>
      <c r="G2071">
        <v>44698</v>
      </c>
      <c r="H2071" t="s">
        <v>16</v>
      </c>
      <c r="I2071" t="s">
        <v>16</v>
      </c>
      <c r="J2071" t="s">
        <v>13</v>
      </c>
      <c r="K2071">
        <v>35.53</v>
      </c>
      <c r="L2071">
        <v>600</v>
      </c>
      <c r="M2071" t="s">
        <v>14</v>
      </c>
      <c r="N2071">
        <v>300</v>
      </c>
      <c r="O2071" t="s">
        <v>14</v>
      </c>
      <c r="P2071">
        <v>0</v>
      </c>
      <c r="Q2071" s="1">
        <v>4.95</v>
      </c>
      <c r="R2071" s="1">
        <v>3.3000000000000003</v>
      </c>
      <c r="S2071" s="1">
        <v>4.125</v>
      </c>
      <c r="T2071" s="1">
        <v>3.3000000000000003</v>
      </c>
    </row>
    <row r="2072" spans="1:20" x14ac:dyDescent="0.35">
      <c r="A2072" t="s">
        <v>2092</v>
      </c>
      <c r="B2072" t="s">
        <v>10</v>
      </c>
      <c r="C2072" t="s">
        <v>56</v>
      </c>
      <c r="D2072" t="s">
        <v>3611</v>
      </c>
      <c r="E2072" t="s">
        <v>3617</v>
      </c>
      <c r="F2072">
        <v>44665</v>
      </c>
      <c r="G2072">
        <v>44698</v>
      </c>
      <c r="H2072" t="s">
        <v>16</v>
      </c>
      <c r="I2072" t="s">
        <v>16</v>
      </c>
      <c r="J2072" t="s">
        <v>13</v>
      </c>
      <c r="K2072">
        <v>35.53</v>
      </c>
      <c r="L2072">
        <v>600</v>
      </c>
      <c r="M2072" t="s">
        <v>14</v>
      </c>
      <c r="N2072">
        <v>300</v>
      </c>
      <c r="O2072" t="s">
        <v>14</v>
      </c>
      <c r="P2072">
        <v>0</v>
      </c>
      <c r="Q2072" s="1">
        <v>4.95</v>
      </c>
      <c r="R2072" s="1">
        <v>3.3000000000000003</v>
      </c>
      <c r="S2072" s="1">
        <v>4.125</v>
      </c>
      <c r="T2072" s="1">
        <v>3.3000000000000003</v>
      </c>
    </row>
    <row r="2073" spans="1:20" x14ac:dyDescent="0.35">
      <c r="A2073" t="s">
        <v>2093</v>
      </c>
      <c r="B2073" t="s">
        <v>10</v>
      </c>
      <c r="C2073" t="s">
        <v>56</v>
      </c>
      <c r="D2073" t="s">
        <v>3615</v>
      </c>
      <c r="E2073" t="s">
        <v>3613</v>
      </c>
      <c r="F2073">
        <v>44671</v>
      </c>
      <c r="G2073">
        <v>44698</v>
      </c>
      <c r="H2073" t="s">
        <v>16</v>
      </c>
      <c r="I2073" t="s">
        <v>16</v>
      </c>
      <c r="J2073" t="s">
        <v>13</v>
      </c>
      <c r="K2073">
        <v>35.53</v>
      </c>
      <c r="L2073">
        <v>600</v>
      </c>
      <c r="M2073" t="s">
        <v>14</v>
      </c>
      <c r="N2073">
        <v>300</v>
      </c>
      <c r="O2073" t="s">
        <v>14</v>
      </c>
      <c r="P2073">
        <v>0</v>
      </c>
      <c r="Q2073" s="1">
        <v>4.05</v>
      </c>
      <c r="R2073" s="1">
        <v>2.7</v>
      </c>
      <c r="S2073" s="1">
        <v>3.375</v>
      </c>
      <c r="T2073" s="1">
        <v>2.7</v>
      </c>
    </row>
    <row r="2074" spans="1:20" x14ac:dyDescent="0.35">
      <c r="A2074" t="s">
        <v>2094</v>
      </c>
      <c r="B2074" t="s">
        <v>10</v>
      </c>
      <c r="C2074" t="s">
        <v>56</v>
      </c>
      <c r="D2074" t="s">
        <v>3620</v>
      </c>
      <c r="E2074" t="s">
        <v>3618</v>
      </c>
      <c r="F2074">
        <v>44671</v>
      </c>
      <c r="G2074">
        <v>44698</v>
      </c>
      <c r="H2074" t="s">
        <v>16</v>
      </c>
      <c r="I2074" t="s">
        <v>16</v>
      </c>
      <c r="J2074" t="s">
        <v>13</v>
      </c>
      <c r="K2074">
        <v>35.53</v>
      </c>
      <c r="L2074">
        <v>600</v>
      </c>
      <c r="M2074" t="s">
        <v>14</v>
      </c>
      <c r="N2074">
        <v>300</v>
      </c>
      <c r="O2074" t="s">
        <v>14</v>
      </c>
      <c r="P2074">
        <v>0</v>
      </c>
      <c r="Q2074" s="1">
        <v>4.05</v>
      </c>
      <c r="R2074" s="1">
        <v>2.7</v>
      </c>
      <c r="S2074" s="1">
        <v>3.375</v>
      </c>
      <c r="T2074" s="1">
        <v>2.7</v>
      </c>
    </row>
    <row r="2075" spans="1:20" x14ac:dyDescent="0.35">
      <c r="A2075" t="s">
        <v>2095</v>
      </c>
      <c r="B2075" t="s">
        <v>10</v>
      </c>
      <c r="C2075" t="s">
        <v>56</v>
      </c>
      <c r="D2075" t="s">
        <v>3615</v>
      </c>
      <c r="E2075" t="s">
        <v>3618</v>
      </c>
      <c r="F2075">
        <v>44671</v>
      </c>
      <c r="G2075">
        <v>44698</v>
      </c>
      <c r="H2075" t="s">
        <v>16</v>
      </c>
      <c r="I2075" t="s">
        <v>16</v>
      </c>
      <c r="J2075" t="s">
        <v>13</v>
      </c>
      <c r="K2075">
        <v>35.53</v>
      </c>
      <c r="L2075">
        <v>600</v>
      </c>
      <c r="M2075" t="s">
        <v>14</v>
      </c>
      <c r="N2075">
        <v>300</v>
      </c>
      <c r="O2075" t="s">
        <v>14</v>
      </c>
      <c r="P2075">
        <v>0</v>
      </c>
      <c r="Q2075" s="1">
        <v>4.05</v>
      </c>
      <c r="R2075" s="1">
        <v>2.7</v>
      </c>
      <c r="S2075" s="1">
        <v>3.375</v>
      </c>
      <c r="T2075" s="1">
        <v>2.7</v>
      </c>
    </row>
    <row r="2076" spans="1:20" x14ac:dyDescent="0.35">
      <c r="A2076" t="s">
        <v>2096</v>
      </c>
      <c r="B2076" t="s">
        <v>10</v>
      </c>
      <c r="C2076" t="s">
        <v>56</v>
      </c>
      <c r="D2076" t="s">
        <v>3611</v>
      </c>
      <c r="E2076" t="s">
        <v>3614</v>
      </c>
      <c r="F2076">
        <v>44671</v>
      </c>
      <c r="G2076">
        <v>44698</v>
      </c>
      <c r="H2076" t="s">
        <v>16</v>
      </c>
      <c r="I2076" t="s">
        <v>16</v>
      </c>
      <c r="J2076" t="s">
        <v>13</v>
      </c>
      <c r="K2076">
        <v>35.53</v>
      </c>
      <c r="L2076">
        <v>600</v>
      </c>
      <c r="M2076" t="s">
        <v>14</v>
      </c>
      <c r="N2076">
        <v>300</v>
      </c>
      <c r="O2076" t="s">
        <v>14</v>
      </c>
      <c r="P2076">
        <v>0</v>
      </c>
      <c r="Q2076" s="1">
        <v>4.05</v>
      </c>
      <c r="R2076" s="1">
        <v>2.7</v>
      </c>
      <c r="S2076" s="1">
        <v>3.375</v>
      </c>
      <c r="T2076" s="1">
        <v>2.7</v>
      </c>
    </row>
    <row r="2077" spans="1:20" x14ac:dyDescent="0.35">
      <c r="A2077" t="s">
        <v>2097</v>
      </c>
      <c r="B2077" t="s">
        <v>10</v>
      </c>
      <c r="C2077" t="s">
        <v>56</v>
      </c>
      <c r="D2077" t="s">
        <v>3619</v>
      </c>
      <c r="E2077" t="s">
        <v>3617</v>
      </c>
      <c r="F2077">
        <v>44673</v>
      </c>
      <c r="G2077">
        <v>44694</v>
      </c>
      <c r="H2077" t="s">
        <v>16</v>
      </c>
      <c r="I2077" t="s">
        <v>16</v>
      </c>
      <c r="J2077" t="s">
        <v>13</v>
      </c>
      <c r="K2077">
        <v>34.51</v>
      </c>
      <c r="L2077">
        <v>600</v>
      </c>
      <c r="M2077" t="s">
        <v>14</v>
      </c>
      <c r="N2077">
        <v>300</v>
      </c>
      <c r="O2077" t="s">
        <v>14</v>
      </c>
      <c r="P2077">
        <v>0</v>
      </c>
      <c r="Q2077" s="1">
        <v>3.15</v>
      </c>
      <c r="R2077" s="1">
        <v>2.1</v>
      </c>
      <c r="S2077" s="1">
        <v>2.625</v>
      </c>
      <c r="T2077" s="1">
        <v>2.1</v>
      </c>
    </row>
    <row r="2078" spans="1:20" x14ac:dyDescent="0.35">
      <c r="A2078" t="s">
        <v>2098</v>
      </c>
      <c r="B2078" t="s">
        <v>10</v>
      </c>
      <c r="C2078" t="s">
        <v>56</v>
      </c>
      <c r="D2078" t="s">
        <v>3619</v>
      </c>
      <c r="E2078" t="s">
        <v>3613</v>
      </c>
      <c r="F2078">
        <v>44673</v>
      </c>
      <c r="G2078">
        <v>44694</v>
      </c>
      <c r="H2078" t="s">
        <v>16</v>
      </c>
      <c r="I2078" t="s">
        <v>16</v>
      </c>
      <c r="J2078" t="s">
        <v>13</v>
      </c>
      <c r="K2078">
        <v>34.51</v>
      </c>
      <c r="L2078">
        <v>600</v>
      </c>
      <c r="M2078" t="s">
        <v>14</v>
      </c>
      <c r="N2078">
        <v>300</v>
      </c>
      <c r="O2078" t="s">
        <v>14</v>
      </c>
      <c r="P2078">
        <v>0</v>
      </c>
      <c r="Q2078" s="1">
        <v>3.15</v>
      </c>
      <c r="R2078" s="1">
        <v>2.1</v>
      </c>
      <c r="S2078" s="1">
        <v>2.625</v>
      </c>
      <c r="T2078" s="1">
        <v>2.1</v>
      </c>
    </row>
    <row r="2079" spans="1:20" x14ac:dyDescent="0.35">
      <c r="A2079" t="s">
        <v>2099</v>
      </c>
      <c r="B2079" t="s">
        <v>10</v>
      </c>
      <c r="C2079" t="s">
        <v>56</v>
      </c>
      <c r="D2079" t="s">
        <v>3611</v>
      </c>
      <c r="E2079" t="s">
        <v>3617</v>
      </c>
      <c r="F2079">
        <v>44673</v>
      </c>
      <c r="G2079">
        <v>44694</v>
      </c>
      <c r="H2079" t="s">
        <v>16</v>
      </c>
      <c r="I2079" t="s">
        <v>16</v>
      </c>
      <c r="J2079" t="s">
        <v>13</v>
      </c>
      <c r="K2079">
        <v>34.51</v>
      </c>
      <c r="L2079">
        <v>600</v>
      </c>
      <c r="M2079" t="s">
        <v>14</v>
      </c>
      <c r="N2079">
        <v>300</v>
      </c>
      <c r="O2079" t="s">
        <v>14</v>
      </c>
      <c r="P2079">
        <v>0</v>
      </c>
      <c r="Q2079" s="1">
        <v>3.15</v>
      </c>
      <c r="R2079" s="1">
        <v>2.1</v>
      </c>
      <c r="S2079" s="1">
        <v>2.625</v>
      </c>
      <c r="T2079" s="1">
        <v>2.1</v>
      </c>
    </row>
    <row r="2080" spans="1:20" x14ac:dyDescent="0.35">
      <c r="A2080" t="s">
        <v>2100</v>
      </c>
      <c r="B2080" t="s">
        <v>10</v>
      </c>
      <c r="C2080" t="s">
        <v>56</v>
      </c>
      <c r="D2080" t="s">
        <v>3611</v>
      </c>
      <c r="E2080" t="s">
        <v>3612</v>
      </c>
      <c r="F2080">
        <v>44673</v>
      </c>
      <c r="G2080">
        <v>44694</v>
      </c>
      <c r="H2080" t="s">
        <v>16</v>
      </c>
      <c r="I2080" t="s">
        <v>16</v>
      </c>
      <c r="J2080" t="s">
        <v>13</v>
      </c>
      <c r="K2080">
        <v>34.51</v>
      </c>
      <c r="L2080">
        <v>600</v>
      </c>
      <c r="M2080" t="s">
        <v>14</v>
      </c>
      <c r="N2080">
        <v>300</v>
      </c>
      <c r="O2080" t="s">
        <v>14</v>
      </c>
      <c r="P2080">
        <v>0</v>
      </c>
      <c r="Q2080" s="1">
        <v>3.15</v>
      </c>
      <c r="R2080" s="1">
        <v>2.1</v>
      </c>
      <c r="S2080" s="1">
        <v>2.625</v>
      </c>
      <c r="T2080" s="1">
        <v>2.1</v>
      </c>
    </row>
    <row r="2081" spans="1:20" hidden="1" x14ac:dyDescent="0.35">
      <c r="A2081" t="s">
        <v>2101</v>
      </c>
      <c r="B2081" t="s">
        <v>10</v>
      </c>
      <c r="C2081" t="s">
        <v>68</v>
      </c>
      <c r="D2081" t="s">
        <v>3615</v>
      </c>
      <c r="E2081" t="s">
        <v>3613</v>
      </c>
      <c r="F2081">
        <v>44649</v>
      </c>
      <c r="G2081">
        <v>44679</v>
      </c>
      <c r="H2081" t="s">
        <v>16</v>
      </c>
      <c r="I2081" t="s">
        <v>12</v>
      </c>
      <c r="J2081" t="s">
        <v>13</v>
      </c>
      <c r="K2081">
        <v>32.15</v>
      </c>
      <c r="L2081">
        <v>600</v>
      </c>
      <c r="M2081" t="s">
        <v>14</v>
      </c>
      <c r="N2081">
        <v>300</v>
      </c>
      <c r="O2081" t="s">
        <v>14</v>
      </c>
      <c r="P2081">
        <v>1</v>
      </c>
      <c r="Q2081" s="1">
        <v>4.5</v>
      </c>
      <c r="R2081" s="1">
        <v>3</v>
      </c>
      <c r="S2081" s="1">
        <v>3.75</v>
      </c>
      <c r="T2081" s="1">
        <v>3</v>
      </c>
    </row>
    <row r="2082" spans="1:20" hidden="1" x14ac:dyDescent="0.35">
      <c r="A2082" t="s">
        <v>2102</v>
      </c>
      <c r="B2082" t="s">
        <v>10</v>
      </c>
      <c r="C2082" t="s">
        <v>68</v>
      </c>
      <c r="D2082" t="s">
        <v>3620</v>
      </c>
      <c r="E2082" t="s">
        <v>3617</v>
      </c>
      <c r="F2082">
        <v>44651</v>
      </c>
      <c r="G2082">
        <v>44688</v>
      </c>
      <c r="H2082" t="s">
        <v>16</v>
      </c>
      <c r="I2082" t="s">
        <v>12</v>
      </c>
      <c r="J2082" t="s">
        <v>13</v>
      </c>
      <c r="K2082">
        <v>33.235999999999997</v>
      </c>
      <c r="L2082">
        <v>600</v>
      </c>
      <c r="M2082" t="s">
        <v>14</v>
      </c>
      <c r="N2082">
        <v>300</v>
      </c>
      <c r="O2082" t="s">
        <v>14</v>
      </c>
      <c r="P2082">
        <v>1</v>
      </c>
      <c r="Q2082" s="1">
        <v>5.55</v>
      </c>
      <c r="R2082" s="1">
        <v>3.7</v>
      </c>
      <c r="S2082" s="1">
        <v>4.625</v>
      </c>
      <c r="T2082" s="1">
        <v>3.7</v>
      </c>
    </row>
    <row r="2083" spans="1:20" hidden="1" x14ac:dyDescent="0.35">
      <c r="A2083" t="s">
        <v>2103</v>
      </c>
      <c r="B2083" t="s">
        <v>10</v>
      </c>
      <c r="C2083" t="s">
        <v>68</v>
      </c>
      <c r="D2083" t="s">
        <v>3616</v>
      </c>
      <c r="E2083" t="s">
        <v>3614</v>
      </c>
      <c r="F2083">
        <v>44649</v>
      </c>
      <c r="G2083">
        <v>44676</v>
      </c>
      <c r="H2083" t="s">
        <v>16</v>
      </c>
      <c r="I2083" t="s">
        <v>12</v>
      </c>
      <c r="J2083" t="s">
        <v>13</v>
      </c>
      <c r="K2083">
        <v>32.305</v>
      </c>
      <c r="L2083">
        <v>600</v>
      </c>
      <c r="M2083" t="s">
        <v>14</v>
      </c>
      <c r="N2083">
        <v>300</v>
      </c>
      <c r="O2083" t="s">
        <v>14</v>
      </c>
      <c r="P2083">
        <v>1</v>
      </c>
      <c r="Q2083" s="1">
        <v>4.05</v>
      </c>
      <c r="R2083" s="1">
        <v>2.7</v>
      </c>
      <c r="S2083" s="1">
        <v>3.375</v>
      </c>
      <c r="T2083" s="1">
        <v>2.7</v>
      </c>
    </row>
    <row r="2084" spans="1:20" hidden="1" x14ac:dyDescent="0.35">
      <c r="A2084" t="s">
        <v>2104</v>
      </c>
      <c r="B2084" t="s">
        <v>10</v>
      </c>
      <c r="C2084" t="s">
        <v>68</v>
      </c>
      <c r="D2084" t="s">
        <v>3611</v>
      </c>
      <c r="E2084" t="s">
        <v>3612</v>
      </c>
      <c r="F2084">
        <v>44648</v>
      </c>
      <c r="G2084">
        <v>44676</v>
      </c>
      <c r="H2084" t="s">
        <v>16</v>
      </c>
      <c r="I2084" t="s">
        <v>12</v>
      </c>
      <c r="J2084" t="s">
        <v>13</v>
      </c>
      <c r="K2084">
        <v>32.360999999999997</v>
      </c>
      <c r="L2084">
        <v>600</v>
      </c>
      <c r="M2084" t="s">
        <v>14</v>
      </c>
      <c r="N2084">
        <v>300</v>
      </c>
      <c r="O2084" t="s">
        <v>14</v>
      </c>
      <c r="P2084">
        <v>1</v>
      </c>
      <c r="Q2084" s="1">
        <v>4.2</v>
      </c>
      <c r="R2084" s="1">
        <v>2.8000000000000003</v>
      </c>
      <c r="S2084" s="1">
        <v>3.5</v>
      </c>
      <c r="T2084" s="1">
        <v>2.8000000000000003</v>
      </c>
    </row>
    <row r="2085" spans="1:20" hidden="1" x14ac:dyDescent="0.35">
      <c r="A2085" t="s">
        <v>2105</v>
      </c>
      <c r="B2085" t="s">
        <v>10</v>
      </c>
      <c r="C2085" t="s">
        <v>68</v>
      </c>
      <c r="D2085" t="s">
        <v>3620</v>
      </c>
      <c r="E2085" t="s">
        <v>3618</v>
      </c>
      <c r="F2085">
        <v>44648</v>
      </c>
      <c r="G2085">
        <v>44676</v>
      </c>
      <c r="H2085" t="s">
        <v>16</v>
      </c>
      <c r="I2085" t="s">
        <v>12</v>
      </c>
      <c r="J2085" t="s">
        <v>13</v>
      </c>
      <c r="K2085">
        <v>32.335000000000001</v>
      </c>
      <c r="L2085">
        <v>600</v>
      </c>
      <c r="M2085" t="s">
        <v>14</v>
      </c>
      <c r="N2085">
        <v>300</v>
      </c>
      <c r="O2085" t="s">
        <v>14</v>
      </c>
      <c r="P2085">
        <v>1</v>
      </c>
      <c r="Q2085" s="1">
        <v>4.2</v>
      </c>
      <c r="R2085" s="1">
        <v>2.8000000000000003</v>
      </c>
      <c r="S2085" s="1">
        <v>3.5</v>
      </c>
      <c r="T2085" s="1">
        <v>2.8000000000000003</v>
      </c>
    </row>
    <row r="2086" spans="1:20" hidden="1" x14ac:dyDescent="0.35">
      <c r="A2086" t="s">
        <v>2106</v>
      </c>
      <c r="B2086" t="s">
        <v>10</v>
      </c>
      <c r="C2086" t="s">
        <v>68</v>
      </c>
      <c r="D2086" t="s">
        <v>3611</v>
      </c>
      <c r="E2086" t="s">
        <v>3618</v>
      </c>
      <c r="F2086">
        <v>44652</v>
      </c>
      <c r="G2086">
        <v>44685</v>
      </c>
      <c r="H2086" t="s">
        <v>16</v>
      </c>
      <c r="I2086" t="s">
        <v>12</v>
      </c>
      <c r="J2086" t="s">
        <v>13</v>
      </c>
      <c r="K2086">
        <v>32.28</v>
      </c>
      <c r="L2086">
        <v>600</v>
      </c>
      <c r="M2086" t="s">
        <v>14</v>
      </c>
      <c r="N2086">
        <v>300</v>
      </c>
      <c r="O2086" t="s">
        <v>14</v>
      </c>
      <c r="P2086">
        <v>1</v>
      </c>
      <c r="Q2086" s="1">
        <v>4.95</v>
      </c>
      <c r="R2086" s="1">
        <v>3.3000000000000003</v>
      </c>
      <c r="S2086" s="1">
        <v>4.125</v>
      </c>
      <c r="T2086" s="1">
        <v>3.3000000000000003</v>
      </c>
    </row>
    <row r="2087" spans="1:20" hidden="1" x14ac:dyDescent="0.35">
      <c r="A2087" t="s">
        <v>2107</v>
      </c>
      <c r="B2087" t="s">
        <v>10</v>
      </c>
      <c r="C2087" t="s">
        <v>68</v>
      </c>
      <c r="D2087" t="s">
        <v>3620</v>
      </c>
      <c r="E2087" t="s">
        <v>3612</v>
      </c>
      <c r="F2087">
        <v>44651</v>
      </c>
      <c r="G2087">
        <v>44695</v>
      </c>
      <c r="H2087" t="s">
        <v>16</v>
      </c>
      <c r="I2087" t="s">
        <v>16</v>
      </c>
      <c r="J2087" t="s">
        <v>13</v>
      </c>
      <c r="K2087">
        <v>32.198</v>
      </c>
      <c r="L2087">
        <v>600</v>
      </c>
      <c r="M2087" t="s">
        <v>14</v>
      </c>
      <c r="N2087">
        <v>300</v>
      </c>
      <c r="O2087" t="s">
        <v>14</v>
      </c>
      <c r="P2087">
        <v>1</v>
      </c>
      <c r="Q2087" s="1">
        <v>6.6</v>
      </c>
      <c r="R2087" s="1">
        <v>4.4000000000000004</v>
      </c>
      <c r="S2087" s="1">
        <v>5.5</v>
      </c>
      <c r="T2087" s="1">
        <v>4.4000000000000004</v>
      </c>
    </row>
    <row r="2088" spans="1:20" hidden="1" x14ac:dyDescent="0.35">
      <c r="A2088" t="s">
        <v>2108</v>
      </c>
      <c r="B2088" t="s">
        <v>10</v>
      </c>
      <c r="C2088" t="s">
        <v>68</v>
      </c>
      <c r="D2088" t="s">
        <v>3615</v>
      </c>
      <c r="E2088" t="s">
        <v>3617</v>
      </c>
      <c r="F2088">
        <v>44658</v>
      </c>
      <c r="G2088">
        <v>44695</v>
      </c>
      <c r="H2088" t="s">
        <v>16</v>
      </c>
      <c r="I2088" t="s">
        <v>16</v>
      </c>
      <c r="J2088" t="s">
        <v>13</v>
      </c>
      <c r="K2088">
        <v>32.192999999999998</v>
      </c>
      <c r="L2088">
        <v>600</v>
      </c>
      <c r="M2088" t="s">
        <v>14</v>
      </c>
      <c r="N2088">
        <v>300</v>
      </c>
      <c r="O2088" t="s">
        <v>14</v>
      </c>
      <c r="P2088">
        <v>1</v>
      </c>
      <c r="Q2088" s="1">
        <v>5.55</v>
      </c>
      <c r="R2088" s="1">
        <v>3.7</v>
      </c>
      <c r="S2088" s="1">
        <v>4.625</v>
      </c>
      <c r="T2088" s="1">
        <v>3.7</v>
      </c>
    </row>
    <row r="2089" spans="1:20" hidden="1" x14ac:dyDescent="0.35">
      <c r="A2089" t="s">
        <v>2109</v>
      </c>
      <c r="B2089" t="s">
        <v>10</v>
      </c>
      <c r="C2089" t="s">
        <v>68</v>
      </c>
      <c r="D2089" t="s">
        <v>3611</v>
      </c>
      <c r="E2089" t="s">
        <v>3618</v>
      </c>
      <c r="F2089">
        <v>44652</v>
      </c>
      <c r="G2089">
        <v>44685</v>
      </c>
      <c r="H2089" t="s">
        <v>16</v>
      </c>
      <c r="I2089" t="s">
        <v>12</v>
      </c>
      <c r="J2089" t="s">
        <v>13</v>
      </c>
      <c r="K2089">
        <v>32.408000000000001</v>
      </c>
      <c r="L2089">
        <v>600</v>
      </c>
      <c r="M2089" t="s">
        <v>14</v>
      </c>
      <c r="N2089">
        <v>300</v>
      </c>
      <c r="O2089" t="s">
        <v>14</v>
      </c>
      <c r="P2089">
        <v>1</v>
      </c>
      <c r="Q2089" s="1">
        <v>4.95</v>
      </c>
      <c r="R2089" s="1">
        <v>3.3000000000000003</v>
      </c>
      <c r="S2089" s="1">
        <v>4.125</v>
      </c>
      <c r="T2089" s="1">
        <v>3.3000000000000003</v>
      </c>
    </row>
    <row r="2090" spans="1:20" hidden="1" x14ac:dyDescent="0.35">
      <c r="A2090" t="s">
        <v>2110</v>
      </c>
      <c r="B2090" t="s">
        <v>10</v>
      </c>
      <c r="C2090" t="s">
        <v>68</v>
      </c>
      <c r="D2090" t="s">
        <v>3620</v>
      </c>
      <c r="E2090" t="s">
        <v>3618</v>
      </c>
      <c r="F2090">
        <v>44652</v>
      </c>
      <c r="G2090">
        <v>44690</v>
      </c>
      <c r="H2090" t="s">
        <v>16</v>
      </c>
      <c r="I2090" t="s">
        <v>16</v>
      </c>
      <c r="J2090" t="s">
        <v>13</v>
      </c>
      <c r="K2090">
        <v>33.180999999999997</v>
      </c>
      <c r="L2090">
        <v>600</v>
      </c>
      <c r="M2090" t="s">
        <v>14</v>
      </c>
      <c r="N2090">
        <v>300</v>
      </c>
      <c r="O2090" t="s">
        <v>14</v>
      </c>
      <c r="P2090">
        <v>1</v>
      </c>
      <c r="Q2090" s="1">
        <v>5.7</v>
      </c>
      <c r="R2090" s="1">
        <v>3.8000000000000003</v>
      </c>
      <c r="S2090" s="1">
        <v>4.75</v>
      </c>
      <c r="T2090" s="1">
        <v>3.8000000000000003</v>
      </c>
    </row>
    <row r="2091" spans="1:20" hidden="1" x14ac:dyDescent="0.35">
      <c r="A2091" t="s">
        <v>2111</v>
      </c>
      <c r="B2091" t="s">
        <v>10</v>
      </c>
      <c r="C2091" t="s">
        <v>68</v>
      </c>
      <c r="D2091" t="s">
        <v>3615</v>
      </c>
      <c r="E2091" t="s">
        <v>3613</v>
      </c>
      <c r="F2091">
        <v>44652</v>
      </c>
      <c r="G2091">
        <v>44685</v>
      </c>
      <c r="H2091" t="s">
        <v>16</v>
      </c>
      <c r="I2091" t="s">
        <v>12</v>
      </c>
      <c r="J2091" t="s">
        <v>13</v>
      </c>
      <c r="K2091">
        <v>32.265000000000001</v>
      </c>
      <c r="L2091">
        <v>600</v>
      </c>
      <c r="M2091" t="s">
        <v>14</v>
      </c>
      <c r="N2091">
        <v>300</v>
      </c>
      <c r="O2091" t="s">
        <v>14</v>
      </c>
      <c r="P2091">
        <v>1</v>
      </c>
      <c r="Q2091" s="1">
        <v>4.95</v>
      </c>
      <c r="R2091" s="1">
        <v>3.3000000000000003</v>
      </c>
      <c r="S2091" s="1">
        <v>4.125</v>
      </c>
      <c r="T2091" s="1">
        <v>3.3000000000000003</v>
      </c>
    </row>
    <row r="2092" spans="1:20" hidden="1" x14ac:dyDescent="0.35">
      <c r="A2092" t="s">
        <v>2112</v>
      </c>
      <c r="B2092" t="s">
        <v>10</v>
      </c>
      <c r="C2092" t="s">
        <v>68</v>
      </c>
      <c r="D2092" t="s">
        <v>3620</v>
      </c>
      <c r="E2092" t="s">
        <v>3618</v>
      </c>
      <c r="F2092">
        <v>44651</v>
      </c>
      <c r="G2092">
        <v>44687</v>
      </c>
      <c r="H2092" t="s">
        <v>16</v>
      </c>
      <c r="I2092" t="s">
        <v>12</v>
      </c>
      <c r="J2092" t="s">
        <v>13</v>
      </c>
      <c r="K2092">
        <v>32.261000000000003</v>
      </c>
      <c r="L2092">
        <v>600</v>
      </c>
      <c r="M2092" t="s">
        <v>14</v>
      </c>
      <c r="N2092">
        <v>300</v>
      </c>
      <c r="O2092" t="s">
        <v>14</v>
      </c>
      <c r="P2092">
        <v>1</v>
      </c>
      <c r="Q2092" s="1">
        <v>5.3999999999999995</v>
      </c>
      <c r="R2092" s="1">
        <v>3.6</v>
      </c>
      <c r="S2092" s="1">
        <v>4.5</v>
      </c>
      <c r="T2092" s="1">
        <v>3.6</v>
      </c>
    </row>
    <row r="2093" spans="1:20" hidden="1" x14ac:dyDescent="0.35">
      <c r="A2093" t="s">
        <v>2113</v>
      </c>
      <c r="B2093" t="s">
        <v>10</v>
      </c>
      <c r="C2093" t="s">
        <v>68</v>
      </c>
      <c r="D2093" t="s">
        <v>3619</v>
      </c>
      <c r="E2093" t="s">
        <v>3613</v>
      </c>
      <c r="F2093">
        <v>44658</v>
      </c>
      <c r="G2093">
        <v>44695</v>
      </c>
      <c r="H2093" t="s">
        <v>16</v>
      </c>
      <c r="I2093" t="s">
        <v>16</v>
      </c>
      <c r="J2093" t="s">
        <v>13</v>
      </c>
      <c r="K2093">
        <v>28.277000000000001</v>
      </c>
      <c r="L2093">
        <v>600</v>
      </c>
      <c r="M2093" t="s">
        <v>14</v>
      </c>
      <c r="N2093">
        <v>300</v>
      </c>
      <c r="O2093" t="s">
        <v>14</v>
      </c>
      <c r="P2093">
        <v>1</v>
      </c>
      <c r="Q2093" s="1">
        <v>5.55</v>
      </c>
      <c r="R2093" s="1">
        <v>3.7</v>
      </c>
      <c r="S2093" s="1">
        <v>4.625</v>
      </c>
      <c r="T2093" s="1">
        <v>3.7</v>
      </c>
    </row>
    <row r="2094" spans="1:20" hidden="1" x14ac:dyDescent="0.35">
      <c r="A2094" t="s">
        <v>2114</v>
      </c>
      <c r="B2094" t="s">
        <v>10</v>
      </c>
      <c r="C2094" t="s">
        <v>68</v>
      </c>
      <c r="D2094" t="s">
        <v>3615</v>
      </c>
      <c r="E2094" t="s">
        <v>3618</v>
      </c>
      <c r="F2094">
        <v>44672</v>
      </c>
      <c r="G2094">
        <v>44698</v>
      </c>
      <c r="H2094" t="s">
        <v>16</v>
      </c>
      <c r="I2094" t="s">
        <v>12</v>
      </c>
      <c r="J2094" t="s">
        <v>13</v>
      </c>
      <c r="K2094">
        <v>32.274000000000001</v>
      </c>
      <c r="L2094">
        <v>600</v>
      </c>
      <c r="M2094" t="s">
        <v>14</v>
      </c>
      <c r="N2094">
        <v>300</v>
      </c>
      <c r="O2094" t="s">
        <v>14</v>
      </c>
      <c r="P2094">
        <v>1</v>
      </c>
      <c r="Q2094" s="1">
        <v>3.9</v>
      </c>
      <c r="R2094" s="1">
        <v>2.6</v>
      </c>
      <c r="S2094" s="1">
        <v>3.25</v>
      </c>
      <c r="T2094" s="1">
        <v>2.6</v>
      </c>
    </row>
    <row r="2095" spans="1:20" hidden="1" x14ac:dyDescent="0.35">
      <c r="A2095" t="s">
        <v>2115</v>
      </c>
      <c r="B2095" t="s">
        <v>10</v>
      </c>
      <c r="C2095" t="s">
        <v>68</v>
      </c>
      <c r="D2095" t="s">
        <v>3611</v>
      </c>
      <c r="E2095" t="s">
        <v>3618</v>
      </c>
      <c r="F2095">
        <v>44658</v>
      </c>
      <c r="G2095">
        <v>44694</v>
      </c>
      <c r="H2095" t="s">
        <v>16</v>
      </c>
      <c r="I2095" t="s">
        <v>16</v>
      </c>
      <c r="J2095" t="s">
        <v>13</v>
      </c>
      <c r="K2095">
        <v>28.323</v>
      </c>
      <c r="L2095">
        <v>600</v>
      </c>
      <c r="M2095" t="s">
        <v>14</v>
      </c>
      <c r="N2095">
        <v>300</v>
      </c>
      <c r="O2095" t="s">
        <v>14</v>
      </c>
      <c r="P2095">
        <v>1</v>
      </c>
      <c r="Q2095" s="1">
        <v>5.3999999999999995</v>
      </c>
      <c r="R2095" s="1">
        <v>3.6</v>
      </c>
      <c r="S2095" s="1">
        <v>4.5</v>
      </c>
      <c r="T2095" s="1">
        <v>3.6</v>
      </c>
    </row>
    <row r="2096" spans="1:20" hidden="1" x14ac:dyDescent="0.35">
      <c r="A2096" t="s">
        <v>2116</v>
      </c>
      <c r="B2096" t="s">
        <v>10</v>
      </c>
      <c r="C2096" t="s">
        <v>68</v>
      </c>
      <c r="D2096" t="s">
        <v>3619</v>
      </c>
      <c r="E2096" t="s">
        <v>3613</v>
      </c>
      <c r="F2096">
        <v>44651</v>
      </c>
      <c r="G2096">
        <v>44690</v>
      </c>
      <c r="H2096" t="s">
        <v>16</v>
      </c>
      <c r="I2096" t="s">
        <v>16</v>
      </c>
      <c r="J2096" t="s">
        <v>13</v>
      </c>
      <c r="K2096">
        <v>33.393999999999998</v>
      </c>
      <c r="L2096">
        <v>600</v>
      </c>
      <c r="M2096" t="s">
        <v>14</v>
      </c>
      <c r="N2096">
        <v>300</v>
      </c>
      <c r="O2096" t="s">
        <v>14</v>
      </c>
      <c r="P2096">
        <v>1</v>
      </c>
      <c r="Q2096" s="1">
        <v>5.85</v>
      </c>
      <c r="R2096" s="1">
        <v>3.9000000000000004</v>
      </c>
      <c r="S2096" s="1">
        <v>4.875</v>
      </c>
      <c r="T2096" s="1">
        <v>3.9000000000000004</v>
      </c>
    </row>
    <row r="2097" spans="1:20" hidden="1" x14ac:dyDescent="0.35">
      <c r="A2097" t="s">
        <v>2117</v>
      </c>
      <c r="B2097" t="s">
        <v>10</v>
      </c>
      <c r="C2097" t="s">
        <v>68</v>
      </c>
      <c r="D2097" t="s">
        <v>3619</v>
      </c>
      <c r="E2097" t="s">
        <v>3613</v>
      </c>
      <c r="F2097">
        <v>44649</v>
      </c>
      <c r="G2097">
        <v>44679</v>
      </c>
      <c r="H2097" t="s">
        <v>16</v>
      </c>
      <c r="J2097" t="s">
        <v>69</v>
      </c>
      <c r="K2097">
        <v>32.15</v>
      </c>
      <c r="L2097">
        <v>20</v>
      </c>
      <c r="M2097" t="s">
        <v>14</v>
      </c>
      <c r="N2097">
        <v>10</v>
      </c>
      <c r="O2097" t="s">
        <v>14</v>
      </c>
      <c r="P2097">
        <v>1</v>
      </c>
      <c r="Q2097" s="1">
        <v>4.5</v>
      </c>
      <c r="R2097" s="1">
        <v>3</v>
      </c>
      <c r="S2097" s="1">
        <v>3.75</v>
      </c>
      <c r="T2097" s="1">
        <v>3</v>
      </c>
    </row>
    <row r="2098" spans="1:20" hidden="1" x14ac:dyDescent="0.35">
      <c r="A2098" t="s">
        <v>2118</v>
      </c>
      <c r="B2098" t="s">
        <v>10</v>
      </c>
      <c r="C2098" t="s">
        <v>68</v>
      </c>
      <c r="D2098" t="s">
        <v>3616</v>
      </c>
      <c r="E2098" t="s">
        <v>3614</v>
      </c>
      <c r="F2098">
        <v>44651</v>
      </c>
      <c r="G2098">
        <v>44688</v>
      </c>
      <c r="H2098" t="s">
        <v>16</v>
      </c>
      <c r="J2098" t="s">
        <v>69</v>
      </c>
      <c r="K2098">
        <v>33.235999999999997</v>
      </c>
      <c r="L2098">
        <v>20</v>
      </c>
      <c r="M2098" t="s">
        <v>14</v>
      </c>
      <c r="N2098">
        <v>10</v>
      </c>
      <c r="O2098" t="s">
        <v>14</v>
      </c>
      <c r="P2098">
        <v>1</v>
      </c>
      <c r="Q2098" s="1">
        <v>5.55</v>
      </c>
      <c r="R2098" s="1">
        <v>3.7</v>
      </c>
      <c r="S2098" s="1">
        <v>4.625</v>
      </c>
      <c r="T2098" s="1">
        <v>3.7</v>
      </c>
    </row>
    <row r="2099" spans="1:20" hidden="1" x14ac:dyDescent="0.35">
      <c r="A2099" t="s">
        <v>2119</v>
      </c>
      <c r="B2099" t="s">
        <v>10</v>
      </c>
      <c r="C2099" t="s">
        <v>68</v>
      </c>
      <c r="D2099" t="s">
        <v>3615</v>
      </c>
      <c r="E2099" t="s">
        <v>3618</v>
      </c>
      <c r="F2099">
        <v>44649</v>
      </c>
      <c r="G2099">
        <v>44676</v>
      </c>
      <c r="H2099" t="s">
        <v>16</v>
      </c>
      <c r="J2099" t="s">
        <v>69</v>
      </c>
      <c r="K2099">
        <v>32.305</v>
      </c>
      <c r="L2099">
        <v>20</v>
      </c>
      <c r="M2099" t="s">
        <v>14</v>
      </c>
      <c r="N2099">
        <v>10</v>
      </c>
      <c r="O2099" t="s">
        <v>14</v>
      </c>
      <c r="P2099">
        <v>1</v>
      </c>
      <c r="Q2099" s="1">
        <v>4.05</v>
      </c>
      <c r="R2099" s="1">
        <v>2.7</v>
      </c>
      <c r="S2099" s="1">
        <v>3.375</v>
      </c>
      <c r="T2099" s="1">
        <v>2.7</v>
      </c>
    </row>
    <row r="2100" spans="1:20" hidden="1" x14ac:dyDescent="0.35">
      <c r="A2100" t="s">
        <v>2120</v>
      </c>
      <c r="B2100" t="s">
        <v>10</v>
      </c>
      <c r="C2100" t="s">
        <v>68</v>
      </c>
      <c r="D2100" t="s">
        <v>3615</v>
      </c>
      <c r="E2100" t="s">
        <v>3617</v>
      </c>
      <c r="F2100">
        <v>44648</v>
      </c>
      <c r="G2100">
        <v>44676</v>
      </c>
      <c r="H2100" t="s">
        <v>16</v>
      </c>
      <c r="J2100" t="s">
        <v>69</v>
      </c>
      <c r="K2100">
        <v>32.360999999999997</v>
      </c>
      <c r="L2100">
        <v>20</v>
      </c>
      <c r="M2100" t="s">
        <v>14</v>
      </c>
      <c r="N2100">
        <v>10</v>
      </c>
      <c r="O2100" t="s">
        <v>14</v>
      </c>
      <c r="P2100">
        <v>1</v>
      </c>
      <c r="Q2100" s="1">
        <v>4.2</v>
      </c>
      <c r="R2100" s="1">
        <v>2.8000000000000003</v>
      </c>
      <c r="S2100" s="1">
        <v>3.5</v>
      </c>
      <c r="T2100" s="1">
        <v>2.8000000000000003</v>
      </c>
    </row>
    <row r="2101" spans="1:20" hidden="1" x14ac:dyDescent="0.35">
      <c r="A2101" t="s">
        <v>2121</v>
      </c>
      <c r="B2101" t="s">
        <v>10</v>
      </c>
      <c r="C2101" t="s">
        <v>68</v>
      </c>
      <c r="D2101" t="s">
        <v>3619</v>
      </c>
      <c r="E2101" t="s">
        <v>3612</v>
      </c>
      <c r="F2101">
        <v>44648</v>
      </c>
      <c r="G2101">
        <v>44676</v>
      </c>
      <c r="H2101" t="s">
        <v>16</v>
      </c>
      <c r="J2101" t="s">
        <v>69</v>
      </c>
      <c r="K2101">
        <v>32.335000000000001</v>
      </c>
      <c r="L2101">
        <v>20</v>
      </c>
      <c r="M2101" t="s">
        <v>14</v>
      </c>
      <c r="N2101">
        <v>10</v>
      </c>
      <c r="O2101" t="s">
        <v>14</v>
      </c>
      <c r="P2101">
        <v>1</v>
      </c>
      <c r="Q2101" s="1">
        <v>4.2</v>
      </c>
      <c r="R2101" s="1">
        <v>2.8000000000000003</v>
      </c>
      <c r="S2101" s="1">
        <v>3.5</v>
      </c>
      <c r="T2101" s="1">
        <v>2.8000000000000003</v>
      </c>
    </row>
    <row r="2102" spans="1:20" hidden="1" x14ac:dyDescent="0.35">
      <c r="A2102" t="s">
        <v>2122</v>
      </c>
      <c r="B2102" t="s">
        <v>10</v>
      </c>
      <c r="C2102" t="s">
        <v>68</v>
      </c>
      <c r="D2102" t="s">
        <v>3611</v>
      </c>
      <c r="E2102" t="s">
        <v>3612</v>
      </c>
      <c r="F2102">
        <v>44652</v>
      </c>
      <c r="G2102">
        <v>44685</v>
      </c>
      <c r="H2102" t="s">
        <v>16</v>
      </c>
      <c r="J2102" t="s">
        <v>69</v>
      </c>
      <c r="K2102">
        <v>32.28</v>
      </c>
      <c r="L2102">
        <v>20</v>
      </c>
      <c r="M2102" t="s">
        <v>14</v>
      </c>
      <c r="N2102">
        <v>10</v>
      </c>
      <c r="O2102" t="s">
        <v>14</v>
      </c>
      <c r="P2102">
        <v>1</v>
      </c>
      <c r="Q2102" s="1">
        <v>4.95</v>
      </c>
      <c r="R2102" s="1">
        <v>3.3000000000000003</v>
      </c>
      <c r="S2102" s="1">
        <v>4.125</v>
      </c>
      <c r="T2102" s="1">
        <v>3.3000000000000003</v>
      </c>
    </row>
    <row r="2103" spans="1:20" hidden="1" x14ac:dyDescent="0.35">
      <c r="A2103" t="s">
        <v>2123</v>
      </c>
      <c r="B2103" t="s">
        <v>10</v>
      </c>
      <c r="C2103" t="s">
        <v>68</v>
      </c>
      <c r="D2103" t="s">
        <v>3619</v>
      </c>
      <c r="E2103" t="s">
        <v>3617</v>
      </c>
      <c r="F2103">
        <v>44651</v>
      </c>
      <c r="G2103">
        <v>44695</v>
      </c>
      <c r="H2103" t="s">
        <v>16</v>
      </c>
      <c r="J2103" t="s">
        <v>69</v>
      </c>
      <c r="K2103">
        <v>32.198</v>
      </c>
      <c r="L2103">
        <v>20</v>
      </c>
      <c r="M2103" t="s">
        <v>14</v>
      </c>
      <c r="N2103">
        <v>10</v>
      </c>
      <c r="O2103" t="s">
        <v>14</v>
      </c>
      <c r="P2103">
        <v>1</v>
      </c>
      <c r="Q2103" s="1">
        <v>6.6</v>
      </c>
      <c r="R2103" s="1">
        <v>4.4000000000000004</v>
      </c>
      <c r="S2103" s="1">
        <v>5.5</v>
      </c>
      <c r="T2103" s="1">
        <v>4.4000000000000004</v>
      </c>
    </row>
    <row r="2104" spans="1:20" hidden="1" x14ac:dyDescent="0.35">
      <c r="A2104" t="s">
        <v>2124</v>
      </c>
      <c r="B2104" t="s">
        <v>10</v>
      </c>
      <c r="C2104" t="s">
        <v>68</v>
      </c>
      <c r="D2104" t="s">
        <v>3611</v>
      </c>
      <c r="E2104" t="s">
        <v>3612</v>
      </c>
      <c r="F2104">
        <v>44658</v>
      </c>
      <c r="G2104">
        <v>44695</v>
      </c>
      <c r="H2104" t="s">
        <v>16</v>
      </c>
      <c r="J2104" t="s">
        <v>69</v>
      </c>
      <c r="K2104">
        <v>32.192999999999998</v>
      </c>
      <c r="L2104">
        <v>20</v>
      </c>
      <c r="M2104" t="s">
        <v>14</v>
      </c>
      <c r="N2104">
        <v>10</v>
      </c>
      <c r="O2104" t="s">
        <v>14</v>
      </c>
      <c r="P2104">
        <v>1</v>
      </c>
      <c r="Q2104" s="1">
        <v>5.55</v>
      </c>
      <c r="R2104" s="1">
        <v>3.7</v>
      </c>
      <c r="S2104" s="1">
        <v>4.625</v>
      </c>
      <c r="T2104" s="1">
        <v>3.7</v>
      </c>
    </row>
    <row r="2105" spans="1:20" hidden="1" x14ac:dyDescent="0.35">
      <c r="A2105" t="s">
        <v>2125</v>
      </c>
      <c r="B2105" t="s">
        <v>10</v>
      </c>
      <c r="C2105" t="s">
        <v>68</v>
      </c>
      <c r="D2105" t="s">
        <v>3615</v>
      </c>
      <c r="E2105" t="s">
        <v>3618</v>
      </c>
      <c r="F2105">
        <v>44652</v>
      </c>
      <c r="G2105">
        <v>44685</v>
      </c>
      <c r="H2105" t="s">
        <v>16</v>
      </c>
      <c r="J2105" t="s">
        <v>69</v>
      </c>
      <c r="K2105">
        <v>32.408000000000001</v>
      </c>
      <c r="L2105">
        <v>20</v>
      </c>
      <c r="M2105" t="s">
        <v>14</v>
      </c>
      <c r="N2105">
        <v>10</v>
      </c>
      <c r="O2105" t="s">
        <v>14</v>
      </c>
      <c r="P2105">
        <v>1</v>
      </c>
      <c r="Q2105" s="1">
        <v>4.95</v>
      </c>
      <c r="R2105" s="1">
        <v>3.3000000000000003</v>
      </c>
      <c r="S2105" s="1">
        <v>4.125</v>
      </c>
      <c r="T2105" s="1">
        <v>3.3000000000000003</v>
      </c>
    </row>
    <row r="2106" spans="1:20" hidden="1" x14ac:dyDescent="0.35">
      <c r="A2106" t="s">
        <v>2126</v>
      </c>
      <c r="B2106" t="s">
        <v>10</v>
      </c>
      <c r="C2106" t="s">
        <v>68</v>
      </c>
      <c r="D2106" t="s">
        <v>3611</v>
      </c>
      <c r="E2106" t="s">
        <v>3614</v>
      </c>
      <c r="F2106">
        <v>44652</v>
      </c>
      <c r="G2106">
        <v>44690</v>
      </c>
      <c r="H2106" t="s">
        <v>16</v>
      </c>
      <c r="J2106" t="s">
        <v>69</v>
      </c>
      <c r="K2106">
        <v>33.180999999999997</v>
      </c>
      <c r="L2106">
        <v>20</v>
      </c>
      <c r="M2106" t="s">
        <v>14</v>
      </c>
      <c r="N2106">
        <v>10</v>
      </c>
      <c r="O2106" t="s">
        <v>14</v>
      </c>
      <c r="P2106">
        <v>1</v>
      </c>
      <c r="Q2106" s="1">
        <v>5.7</v>
      </c>
      <c r="R2106" s="1">
        <v>3.8000000000000003</v>
      </c>
      <c r="S2106" s="1">
        <v>4.75</v>
      </c>
      <c r="T2106" s="1">
        <v>3.8000000000000003</v>
      </c>
    </row>
    <row r="2107" spans="1:20" hidden="1" x14ac:dyDescent="0.35">
      <c r="A2107" t="s">
        <v>2127</v>
      </c>
      <c r="B2107" t="s">
        <v>10</v>
      </c>
      <c r="C2107" t="s">
        <v>68</v>
      </c>
      <c r="D2107" t="s">
        <v>3616</v>
      </c>
      <c r="E2107" t="s">
        <v>3612</v>
      </c>
      <c r="F2107">
        <v>44652</v>
      </c>
      <c r="G2107">
        <v>44685</v>
      </c>
      <c r="H2107" t="s">
        <v>16</v>
      </c>
      <c r="J2107" t="s">
        <v>69</v>
      </c>
      <c r="K2107">
        <v>32.265000000000001</v>
      </c>
      <c r="L2107">
        <v>20</v>
      </c>
      <c r="M2107" t="s">
        <v>14</v>
      </c>
      <c r="N2107">
        <v>10</v>
      </c>
      <c r="O2107" t="s">
        <v>14</v>
      </c>
      <c r="P2107">
        <v>1</v>
      </c>
      <c r="Q2107" s="1">
        <v>4.95</v>
      </c>
      <c r="R2107" s="1">
        <v>3.3000000000000003</v>
      </c>
      <c r="S2107" s="1">
        <v>4.125</v>
      </c>
      <c r="T2107" s="1">
        <v>3.3000000000000003</v>
      </c>
    </row>
    <row r="2108" spans="1:20" hidden="1" x14ac:dyDescent="0.35">
      <c r="A2108" t="s">
        <v>2128</v>
      </c>
      <c r="B2108" t="s">
        <v>10</v>
      </c>
      <c r="C2108" t="s">
        <v>68</v>
      </c>
      <c r="D2108" t="s">
        <v>3611</v>
      </c>
      <c r="E2108" t="s">
        <v>3617</v>
      </c>
      <c r="F2108">
        <v>44651</v>
      </c>
      <c r="G2108">
        <v>44687</v>
      </c>
      <c r="H2108" t="s">
        <v>16</v>
      </c>
      <c r="J2108" t="s">
        <v>69</v>
      </c>
      <c r="K2108">
        <v>32.261000000000003</v>
      </c>
      <c r="L2108">
        <v>20</v>
      </c>
      <c r="M2108" t="s">
        <v>14</v>
      </c>
      <c r="N2108">
        <v>10</v>
      </c>
      <c r="O2108" t="s">
        <v>14</v>
      </c>
      <c r="P2108">
        <v>1</v>
      </c>
      <c r="Q2108" s="1">
        <v>5.3999999999999995</v>
      </c>
      <c r="R2108" s="1">
        <v>3.6</v>
      </c>
      <c r="S2108" s="1">
        <v>4.5</v>
      </c>
      <c r="T2108" s="1">
        <v>3.6</v>
      </c>
    </row>
    <row r="2109" spans="1:20" hidden="1" x14ac:dyDescent="0.35">
      <c r="A2109" t="s">
        <v>2129</v>
      </c>
      <c r="B2109" t="s">
        <v>10</v>
      </c>
      <c r="C2109" t="s">
        <v>68</v>
      </c>
      <c r="D2109" t="s">
        <v>3616</v>
      </c>
      <c r="E2109" t="s">
        <v>3618</v>
      </c>
      <c r="F2109">
        <v>44658</v>
      </c>
      <c r="G2109">
        <v>44695</v>
      </c>
      <c r="H2109" t="s">
        <v>16</v>
      </c>
      <c r="J2109" t="s">
        <v>69</v>
      </c>
      <c r="K2109">
        <v>28.277000000000001</v>
      </c>
      <c r="L2109">
        <v>20</v>
      </c>
      <c r="M2109" t="s">
        <v>14</v>
      </c>
      <c r="N2109">
        <v>10</v>
      </c>
      <c r="O2109" t="s">
        <v>14</v>
      </c>
      <c r="P2109">
        <v>1</v>
      </c>
      <c r="Q2109" s="1">
        <v>5.55</v>
      </c>
      <c r="R2109" s="1">
        <v>3.7</v>
      </c>
      <c r="S2109" s="1">
        <v>4.625</v>
      </c>
      <c r="T2109" s="1">
        <v>3.7</v>
      </c>
    </row>
    <row r="2110" spans="1:20" hidden="1" x14ac:dyDescent="0.35">
      <c r="A2110" t="s">
        <v>2130</v>
      </c>
      <c r="B2110" t="s">
        <v>10</v>
      </c>
      <c r="C2110" t="s">
        <v>68</v>
      </c>
      <c r="D2110" t="s">
        <v>3611</v>
      </c>
      <c r="E2110" t="s">
        <v>3617</v>
      </c>
      <c r="F2110">
        <v>44672</v>
      </c>
      <c r="G2110">
        <v>44698</v>
      </c>
      <c r="H2110" t="s">
        <v>16</v>
      </c>
      <c r="J2110" t="s">
        <v>69</v>
      </c>
      <c r="K2110">
        <v>32.274000000000001</v>
      </c>
      <c r="L2110">
        <v>20</v>
      </c>
      <c r="M2110" t="s">
        <v>14</v>
      </c>
      <c r="N2110">
        <v>10</v>
      </c>
      <c r="O2110" t="s">
        <v>14</v>
      </c>
      <c r="P2110">
        <v>1</v>
      </c>
      <c r="Q2110" s="1">
        <v>3.9</v>
      </c>
      <c r="R2110" s="1">
        <v>2.6</v>
      </c>
      <c r="S2110" s="1">
        <v>3.25</v>
      </c>
      <c r="T2110" s="1">
        <v>2.6</v>
      </c>
    </row>
    <row r="2111" spans="1:20" hidden="1" x14ac:dyDescent="0.35">
      <c r="A2111" t="s">
        <v>2131</v>
      </c>
      <c r="B2111" t="s">
        <v>10</v>
      </c>
      <c r="C2111" t="s">
        <v>68</v>
      </c>
      <c r="D2111" t="s">
        <v>3616</v>
      </c>
      <c r="E2111" t="s">
        <v>3614</v>
      </c>
      <c r="F2111">
        <v>44658</v>
      </c>
      <c r="G2111">
        <v>44694</v>
      </c>
      <c r="H2111" t="s">
        <v>16</v>
      </c>
      <c r="J2111" t="s">
        <v>69</v>
      </c>
      <c r="K2111">
        <v>28.323</v>
      </c>
      <c r="L2111">
        <v>20</v>
      </c>
      <c r="M2111" t="s">
        <v>14</v>
      </c>
      <c r="N2111">
        <v>10</v>
      </c>
      <c r="O2111" t="s">
        <v>14</v>
      </c>
      <c r="P2111">
        <v>1</v>
      </c>
      <c r="Q2111" s="1">
        <v>5.3999999999999995</v>
      </c>
      <c r="R2111" s="1">
        <v>3.6</v>
      </c>
      <c r="S2111" s="1">
        <v>4.5</v>
      </c>
      <c r="T2111" s="1">
        <v>3.6</v>
      </c>
    </row>
    <row r="2112" spans="1:20" hidden="1" x14ac:dyDescent="0.35">
      <c r="A2112" t="s">
        <v>2132</v>
      </c>
      <c r="B2112" t="s">
        <v>10</v>
      </c>
      <c r="C2112" t="s">
        <v>68</v>
      </c>
      <c r="D2112" t="s">
        <v>3611</v>
      </c>
      <c r="E2112" t="s">
        <v>3618</v>
      </c>
      <c r="F2112">
        <v>44651</v>
      </c>
      <c r="G2112">
        <v>44690</v>
      </c>
      <c r="H2112" t="s">
        <v>16</v>
      </c>
      <c r="J2112" t="s">
        <v>69</v>
      </c>
      <c r="K2112">
        <v>33.393999999999998</v>
      </c>
      <c r="L2112">
        <v>20</v>
      </c>
      <c r="M2112" t="s">
        <v>14</v>
      </c>
      <c r="N2112">
        <v>10</v>
      </c>
      <c r="O2112" t="s">
        <v>14</v>
      </c>
      <c r="P2112">
        <v>1</v>
      </c>
      <c r="Q2112" s="1">
        <v>5.85</v>
      </c>
      <c r="R2112" s="1">
        <v>3.9000000000000004</v>
      </c>
      <c r="S2112" s="1">
        <v>4.875</v>
      </c>
      <c r="T2112" s="1">
        <v>3.9000000000000004</v>
      </c>
    </row>
    <row r="2113" spans="1:20" hidden="1" x14ac:dyDescent="0.35">
      <c r="A2113" t="s">
        <v>2133</v>
      </c>
      <c r="B2113" t="s">
        <v>10</v>
      </c>
      <c r="C2113" t="s">
        <v>11</v>
      </c>
      <c r="D2113" t="s">
        <v>3619</v>
      </c>
      <c r="E2113" t="s">
        <v>3614</v>
      </c>
      <c r="F2113">
        <v>44589</v>
      </c>
      <c r="G2113">
        <v>44601</v>
      </c>
      <c r="H2113" t="s">
        <v>16</v>
      </c>
      <c r="I2113" t="s">
        <v>12</v>
      </c>
      <c r="J2113" t="s">
        <v>13</v>
      </c>
      <c r="K2113">
        <v>27</v>
      </c>
      <c r="L2113">
        <v>600</v>
      </c>
      <c r="M2113" t="s">
        <v>14</v>
      </c>
      <c r="N2113">
        <v>300</v>
      </c>
      <c r="O2113" t="s">
        <v>14</v>
      </c>
      <c r="P2113">
        <v>1</v>
      </c>
      <c r="Q2113" s="1">
        <v>1.7999999999999998</v>
      </c>
      <c r="R2113" s="1">
        <v>1.2000000000000002</v>
      </c>
      <c r="S2113" s="1">
        <v>1.5</v>
      </c>
      <c r="T2113" s="1">
        <v>1.2000000000000002</v>
      </c>
    </row>
    <row r="2114" spans="1:20" hidden="1" x14ac:dyDescent="0.35">
      <c r="A2114" t="s">
        <v>2134</v>
      </c>
      <c r="B2114" t="s">
        <v>10</v>
      </c>
      <c r="C2114" t="s">
        <v>11</v>
      </c>
      <c r="D2114" t="s">
        <v>3619</v>
      </c>
      <c r="E2114" t="s">
        <v>3613</v>
      </c>
      <c r="F2114">
        <v>44589</v>
      </c>
      <c r="G2114">
        <v>44601</v>
      </c>
      <c r="H2114" t="s">
        <v>16</v>
      </c>
      <c r="J2114" t="s">
        <v>69</v>
      </c>
      <c r="K2114">
        <v>27</v>
      </c>
      <c r="L2114">
        <v>20</v>
      </c>
      <c r="M2114" t="s">
        <v>14</v>
      </c>
      <c r="N2114">
        <v>10</v>
      </c>
      <c r="O2114" t="s">
        <v>14</v>
      </c>
      <c r="P2114">
        <v>1</v>
      </c>
      <c r="Q2114" s="1">
        <v>1.7999999999999998</v>
      </c>
      <c r="R2114" s="1">
        <v>1.2000000000000002</v>
      </c>
      <c r="S2114" s="1">
        <v>1.5</v>
      </c>
      <c r="T2114" s="1">
        <v>1.2000000000000002</v>
      </c>
    </row>
    <row r="2115" spans="1:20" hidden="1" x14ac:dyDescent="0.35">
      <c r="A2115" t="s">
        <v>2135</v>
      </c>
      <c r="B2115" t="s">
        <v>10</v>
      </c>
      <c r="C2115" t="s">
        <v>11</v>
      </c>
      <c r="D2115" t="s">
        <v>3615</v>
      </c>
      <c r="E2115" t="s">
        <v>3612</v>
      </c>
      <c r="F2115">
        <v>44580</v>
      </c>
      <c r="G2115">
        <v>44594</v>
      </c>
      <c r="H2115" t="s">
        <v>16</v>
      </c>
      <c r="I2115" t="s">
        <v>12</v>
      </c>
      <c r="J2115" t="s">
        <v>13</v>
      </c>
      <c r="K2115">
        <v>31.93</v>
      </c>
      <c r="L2115">
        <v>600</v>
      </c>
      <c r="M2115" t="s">
        <v>14</v>
      </c>
      <c r="N2115">
        <v>300</v>
      </c>
      <c r="O2115" t="s">
        <v>14</v>
      </c>
      <c r="P2115">
        <v>1</v>
      </c>
      <c r="Q2115" s="1">
        <v>2.1</v>
      </c>
      <c r="R2115" s="1">
        <v>1.4000000000000001</v>
      </c>
      <c r="S2115" s="1">
        <v>1.75</v>
      </c>
      <c r="T2115" s="1">
        <v>1.4000000000000001</v>
      </c>
    </row>
    <row r="2116" spans="1:20" hidden="1" x14ac:dyDescent="0.35">
      <c r="A2116" t="s">
        <v>2136</v>
      </c>
      <c r="B2116" t="s">
        <v>10</v>
      </c>
      <c r="C2116" t="s">
        <v>11</v>
      </c>
      <c r="D2116" t="s">
        <v>3616</v>
      </c>
      <c r="E2116" t="s">
        <v>3618</v>
      </c>
      <c r="F2116">
        <v>44580</v>
      </c>
      <c r="G2116">
        <v>44607</v>
      </c>
      <c r="H2116" t="s">
        <v>16</v>
      </c>
      <c r="I2116" t="s">
        <v>12</v>
      </c>
      <c r="J2116" t="s">
        <v>13</v>
      </c>
      <c r="K2116">
        <v>29.076000000000001</v>
      </c>
      <c r="L2116">
        <v>600</v>
      </c>
      <c r="M2116" t="s">
        <v>14</v>
      </c>
      <c r="N2116">
        <v>300</v>
      </c>
      <c r="O2116" t="s">
        <v>14</v>
      </c>
      <c r="P2116">
        <v>1</v>
      </c>
      <c r="Q2116" s="1">
        <v>4.05</v>
      </c>
      <c r="R2116" s="1">
        <v>2.7</v>
      </c>
      <c r="S2116" s="1">
        <v>3.375</v>
      </c>
      <c r="T2116" s="1">
        <v>2.7</v>
      </c>
    </row>
    <row r="2117" spans="1:20" hidden="1" x14ac:dyDescent="0.35">
      <c r="A2117" t="s">
        <v>2137</v>
      </c>
      <c r="B2117" t="s">
        <v>10</v>
      </c>
      <c r="C2117" t="s">
        <v>11</v>
      </c>
      <c r="D2117" t="s">
        <v>3619</v>
      </c>
      <c r="E2117" t="s">
        <v>3618</v>
      </c>
      <c r="F2117">
        <v>44618</v>
      </c>
      <c r="G2117">
        <v>44631</v>
      </c>
      <c r="H2117" t="s">
        <v>16</v>
      </c>
      <c r="I2117" t="s">
        <v>16</v>
      </c>
      <c r="J2117" t="s">
        <v>13</v>
      </c>
      <c r="K2117">
        <v>31.114999999999998</v>
      </c>
      <c r="L2117">
        <v>600</v>
      </c>
      <c r="M2117" t="s">
        <v>14</v>
      </c>
      <c r="N2117">
        <v>300</v>
      </c>
      <c r="O2117" t="s">
        <v>14</v>
      </c>
      <c r="P2117">
        <v>1</v>
      </c>
      <c r="Q2117" s="1">
        <v>1.95</v>
      </c>
      <c r="R2117" s="1">
        <v>1.3</v>
      </c>
      <c r="S2117" s="1">
        <v>1.625</v>
      </c>
      <c r="T2117" s="1">
        <v>1.3</v>
      </c>
    </row>
    <row r="2118" spans="1:20" hidden="1" x14ac:dyDescent="0.35">
      <c r="A2118" t="s">
        <v>2138</v>
      </c>
      <c r="B2118" t="s">
        <v>10</v>
      </c>
      <c r="C2118" t="s">
        <v>11</v>
      </c>
      <c r="D2118" t="s">
        <v>3616</v>
      </c>
      <c r="E2118" t="s">
        <v>3618</v>
      </c>
      <c r="F2118">
        <v>44617</v>
      </c>
      <c r="G2118">
        <v>44632</v>
      </c>
      <c r="H2118" t="s">
        <v>16</v>
      </c>
      <c r="I2118" t="s">
        <v>16</v>
      </c>
      <c r="J2118" t="s">
        <v>13</v>
      </c>
      <c r="K2118">
        <v>30.553999999999998</v>
      </c>
      <c r="L2118">
        <v>600</v>
      </c>
      <c r="M2118" t="s">
        <v>14</v>
      </c>
      <c r="N2118">
        <v>300</v>
      </c>
      <c r="O2118" t="s">
        <v>14</v>
      </c>
      <c r="P2118">
        <v>1</v>
      </c>
      <c r="Q2118" s="1">
        <v>2.25</v>
      </c>
      <c r="R2118" s="1">
        <v>1.5</v>
      </c>
      <c r="S2118" s="1">
        <v>1.875</v>
      </c>
      <c r="T2118" s="1">
        <v>1.5</v>
      </c>
    </row>
    <row r="2119" spans="1:20" hidden="1" x14ac:dyDescent="0.35">
      <c r="A2119" t="s">
        <v>2139</v>
      </c>
      <c r="B2119" t="s">
        <v>10</v>
      </c>
      <c r="C2119" t="s">
        <v>11</v>
      </c>
      <c r="D2119" t="s">
        <v>3620</v>
      </c>
      <c r="E2119" t="s">
        <v>3613</v>
      </c>
      <c r="F2119">
        <v>44617</v>
      </c>
      <c r="G2119">
        <v>44632</v>
      </c>
      <c r="H2119" t="s">
        <v>16</v>
      </c>
      <c r="I2119" t="s">
        <v>16</v>
      </c>
      <c r="J2119" t="s">
        <v>13</v>
      </c>
      <c r="K2119">
        <v>31.111999999999998</v>
      </c>
      <c r="L2119">
        <v>600</v>
      </c>
      <c r="M2119" t="s">
        <v>14</v>
      </c>
      <c r="N2119">
        <v>300</v>
      </c>
      <c r="O2119" t="s">
        <v>14</v>
      </c>
      <c r="P2119">
        <v>1</v>
      </c>
      <c r="Q2119" s="1">
        <v>2.25</v>
      </c>
      <c r="R2119" s="1">
        <v>1.5</v>
      </c>
      <c r="S2119" s="1">
        <v>1.875</v>
      </c>
      <c r="T2119" s="1">
        <v>1.5</v>
      </c>
    </row>
    <row r="2120" spans="1:20" hidden="1" x14ac:dyDescent="0.35">
      <c r="A2120" t="s">
        <v>2140</v>
      </c>
      <c r="B2120" t="s">
        <v>10</v>
      </c>
      <c r="C2120" t="s">
        <v>11</v>
      </c>
      <c r="D2120" t="s">
        <v>3619</v>
      </c>
      <c r="E2120" t="s">
        <v>3614</v>
      </c>
      <c r="F2120">
        <v>44635</v>
      </c>
      <c r="G2120">
        <v>44648</v>
      </c>
      <c r="H2120" t="s">
        <v>16</v>
      </c>
      <c r="I2120" t="s">
        <v>16</v>
      </c>
      <c r="J2120" t="s">
        <v>13</v>
      </c>
      <c r="K2120">
        <v>31.138999999999999</v>
      </c>
      <c r="L2120">
        <v>600</v>
      </c>
      <c r="M2120" t="s">
        <v>14</v>
      </c>
      <c r="N2120">
        <v>300</v>
      </c>
      <c r="O2120" t="s">
        <v>14</v>
      </c>
      <c r="P2120">
        <v>1</v>
      </c>
      <c r="Q2120" s="1">
        <v>1.95</v>
      </c>
      <c r="R2120" s="1">
        <v>1.3</v>
      </c>
      <c r="S2120" s="1">
        <v>1.625</v>
      </c>
      <c r="T2120" s="1">
        <v>1.3</v>
      </c>
    </row>
    <row r="2121" spans="1:20" hidden="1" x14ac:dyDescent="0.35">
      <c r="A2121" t="s">
        <v>2141</v>
      </c>
      <c r="B2121" t="s">
        <v>10</v>
      </c>
      <c r="C2121" t="s">
        <v>11</v>
      </c>
      <c r="D2121" t="s">
        <v>3615</v>
      </c>
      <c r="E2121" t="s">
        <v>3618</v>
      </c>
      <c r="F2121">
        <v>44635</v>
      </c>
      <c r="G2121">
        <v>44648</v>
      </c>
      <c r="H2121" t="s">
        <v>16</v>
      </c>
      <c r="I2121" t="s">
        <v>16</v>
      </c>
      <c r="J2121" t="s">
        <v>13</v>
      </c>
      <c r="K2121">
        <v>30.864000000000001</v>
      </c>
      <c r="L2121">
        <v>600</v>
      </c>
      <c r="M2121" t="s">
        <v>14</v>
      </c>
      <c r="N2121">
        <v>300</v>
      </c>
      <c r="O2121" t="s">
        <v>14</v>
      </c>
      <c r="P2121">
        <v>1</v>
      </c>
      <c r="Q2121" s="1">
        <v>1.95</v>
      </c>
      <c r="R2121" s="1">
        <v>1.3</v>
      </c>
      <c r="S2121" s="1">
        <v>1.625</v>
      </c>
      <c r="T2121" s="1">
        <v>1.3</v>
      </c>
    </row>
    <row r="2122" spans="1:20" hidden="1" x14ac:dyDescent="0.35">
      <c r="A2122" t="s">
        <v>2142</v>
      </c>
      <c r="B2122" t="s">
        <v>10</v>
      </c>
      <c r="C2122" t="s">
        <v>11</v>
      </c>
      <c r="D2122" t="s">
        <v>3611</v>
      </c>
      <c r="E2122" t="s">
        <v>3613</v>
      </c>
      <c r="F2122">
        <v>44635</v>
      </c>
      <c r="G2122">
        <v>44649</v>
      </c>
      <c r="H2122" t="s">
        <v>16</v>
      </c>
      <c r="I2122" t="s">
        <v>16</v>
      </c>
      <c r="J2122" t="s">
        <v>13</v>
      </c>
      <c r="K2122">
        <v>31.277000000000001</v>
      </c>
      <c r="L2122">
        <v>600</v>
      </c>
      <c r="M2122" t="s">
        <v>14</v>
      </c>
      <c r="N2122">
        <v>300</v>
      </c>
      <c r="O2122" t="s">
        <v>14</v>
      </c>
      <c r="P2122">
        <v>1</v>
      </c>
      <c r="Q2122" s="1">
        <v>2.1</v>
      </c>
      <c r="R2122" s="1">
        <v>1.4000000000000001</v>
      </c>
      <c r="S2122" s="1">
        <v>1.75</v>
      </c>
      <c r="T2122" s="1">
        <v>1.4000000000000001</v>
      </c>
    </row>
    <row r="2123" spans="1:20" hidden="1" x14ac:dyDescent="0.35">
      <c r="A2123" t="s">
        <v>2143</v>
      </c>
      <c r="B2123" t="s">
        <v>10</v>
      </c>
      <c r="C2123" t="s">
        <v>11</v>
      </c>
      <c r="D2123" t="s">
        <v>3615</v>
      </c>
      <c r="E2123" t="s">
        <v>3614</v>
      </c>
      <c r="F2123">
        <v>44645</v>
      </c>
      <c r="G2123">
        <v>44659</v>
      </c>
      <c r="H2123" t="s">
        <v>16</v>
      </c>
      <c r="I2123" t="s">
        <v>16</v>
      </c>
      <c r="J2123" t="s">
        <v>13</v>
      </c>
      <c r="K2123">
        <v>31.297000000000001</v>
      </c>
      <c r="L2123">
        <v>600</v>
      </c>
      <c r="M2123" t="s">
        <v>14</v>
      </c>
      <c r="N2123">
        <v>300</v>
      </c>
      <c r="O2123" t="s">
        <v>14</v>
      </c>
      <c r="P2123">
        <v>1</v>
      </c>
      <c r="Q2123" s="1">
        <v>2.1</v>
      </c>
      <c r="R2123" s="1">
        <v>1.4000000000000001</v>
      </c>
      <c r="S2123" s="1">
        <v>1.75</v>
      </c>
      <c r="T2123" s="1">
        <v>1.4000000000000001</v>
      </c>
    </row>
    <row r="2124" spans="1:20" hidden="1" x14ac:dyDescent="0.35">
      <c r="A2124" t="s">
        <v>2144</v>
      </c>
      <c r="B2124" t="s">
        <v>10</v>
      </c>
      <c r="C2124" t="s">
        <v>11</v>
      </c>
      <c r="D2124" t="s">
        <v>3616</v>
      </c>
      <c r="E2124" t="s">
        <v>3613</v>
      </c>
      <c r="F2124">
        <v>44645</v>
      </c>
      <c r="G2124">
        <v>44657</v>
      </c>
      <c r="H2124" t="s">
        <v>16</v>
      </c>
      <c r="I2124" t="s">
        <v>16</v>
      </c>
      <c r="J2124" t="s">
        <v>13</v>
      </c>
      <c r="K2124">
        <v>31.265000000000001</v>
      </c>
      <c r="L2124">
        <v>600</v>
      </c>
      <c r="M2124" t="s">
        <v>14</v>
      </c>
      <c r="N2124">
        <v>300</v>
      </c>
      <c r="O2124" t="s">
        <v>14</v>
      </c>
      <c r="P2124">
        <v>1</v>
      </c>
      <c r="Q2124" s="1">
        <v>1.7999999999999998</v>
      </c>
      <c r="R2124" s="1">
        <v>1.2000000000000002</v>
      </c>
      <c r="S2124" s="1">
        <v>1.5</v>
      </c>
      <c r="T2124" s="1">
        <v>1.2000000000000002</v>
      </c>
    </row>
    <row r="2125" spans="1:20" hidden="1" x14ac:dyDescent="0.35">
      <c r="A2125" t="s">
        <v>2145</v>
      </c>
      <c r="B2125" t="s">
        <v>10</v>
      </c>
      <c r="C2125" t="s">
        <v>68</v>
      </c>
      <c r="D2125" t="s">
        <v>3619</v>
      </c>
      <c r="E2125" t="s">
        <v>3614</v>
      </c>
      <c r="F2125">
        <v>44656</v>
      </c>
      <c r="G2125">
        <v>44687</v>
      </c>
      <c r="H2125" t="s">
        <v>16</v>
      </c>
      <c r="I2125" t="s">
        <v>12</v>
      </c>
      <c r="J2125" t="s">
        <v>13</v>
      </c>
      <c r="K2125">
        <v>29.84</v>
      </c>
      <c r="L2125">
        <v>600</v>
      </c>
      <c r="M2125" t="s">
        <v>14</v>
      </c>
      <c r="N2125">
        <v>300</v>
      </c>
      <c r="O2125" t="s">
        <v>14</v>
      </c>
      <c r="P2125">
        <v>1</v>
      </c>
      <c r="Q2125" s="1">
        <v>4.6499999999999995</v>
      </c>
      <c r="R2125" s="1">
        <v>3.1</v>
      </c>
      <c r="S2125" s="1">
        <v>3.875</v>
      </c>
      <c r="T2125" s="1">
        <v>3.1</v>
      </c>
    </row>
    <row r="2126" spans="1:20" hidden="1" x14ac:dyDescent="0.35">
      <c r="A2126" t="s">
        <v>2146</v>
      </c>
      <c r="B2126" t="s">
        <v>10</v>
      </c>
      <c r="C2126" t="s">
        <v>68</v>
      </c>
      <c r="D2126" t="s">
        <v>3620</v>
      </c>
      <c r="E2126" t="s">
        <v>3612</v>
      </c>
      <c r="F2126">
        <v>44655</v>
      </c>
      <c r="G2126">
        <v>44686</v>
      </c>
      <c r="H2126" t="s">
        <v>16</v>
      </c>
      <c r="I2126" t="s">
        <v>12</v>
      </c>
      <c r="J2126" t="s">
        <v>13</v>
      </c>
      <c r="K2126">
        <v>29.84</v>
      </c>
      <c r="L2126">
        <v>600</v>
      </c>
      <c r="M2126" t="s">
        <v>14</v>
      </c>
      <c r="N2126">
        <v>300</v>
      </c>
      <c r="O2126" t="s">
        <v>14</v>
      </c>
      <c r="P2126">
        <v>1</v>
      </c>
      <c r="Q2126" s="1">
        <v>4.6499999999999995</v>
      </c>
      <c r="R2126" s="1">
        <v>3.1</v>
      </c>
      <c r="S2126" s="1">
        <v>3.875</v>
      </c>
      <c r="T2126" s="1">
        <v>3.1</v>
      </c>
    </row>
    <row r="2127" spans="1:20" hidden="1" x14ac:dyDescent="0.35">
      <c r="A2127" t="s">
        <v>2147</v>
      </c>
      <c r="B2127" t="s">
        <v>10</v>
      </c>
      <c r="C2127" t="s">
        <v>68</v>
      </c>
      <c r="D2127" t="s">
        <v>3619</v>
      </c>
      <c r="E2127" t="s">
        <v>3612</v>
      </c>
      <c r="F2127">
        <v>44655</v>
      </c>
      <c r="G2127">
        <v>44685</v>
      </c>
      <c r="H2127" t="s">
        <v>16</v>
      </c>
      <c r="I2127" t="s">
        <v>12</v>
      </c>
      <c r="J2127" t="s">
        <v>13</v>
      </c>
      <c r="K2127">
        <v>29.82</v>
      </c>
      <c r="L2127">
        <v>600</v>
      </c>
      <c r="M2127" t="s">
        <v>14</v>
      </c>
      <c r="N2127">
        <v>300</v>
      </c>
      <c r="O2127" t="s">
        <v>14</v>
      </c>
      <c r="P2127">
        <v>1</v>
      </c>
      <c r="Q2127" s="1">
        <v>4.5</v>
      </c>
      <c r="R2127" s="1">
        <v>3</v>
      </c>
      <c r="S2127" s="1">
        <v>3.75</v>
      </c>
      <c r="T2127" s="1">
        <v>3</v>
      </c>
    </row>
    <row r="2128" spans="1:20" hidden="1" x14ac:dyDescent="0.35">
      <c r="A2128" t="s">
        <v>2148</v>
      </c>
      <c r="B2128" t="s">
        <v>10</v>
      </c>
      <c r="C2128" t="s">
        <v>68</v>
      </c>
      <c r="D2128" t="s">
        <v>3615</v>
      </c>
      <c r="E2128" t="s">
        <v>3614</v>
      </c>
      <c r="F2128">
        <v>44667</v>
      </c>
      <c r="G2128">
        <v>44697</v>
      </c>
      <c r="H2128" t="s">
        <v>16</v>
      </c>
      <c r="I2128" t="s">
        <v>16</v>
      </c>
      <c r="J2128" t="s">
        <v>13</v>
      </c>
      <c r="K2128">
        <v>29.7</v>
      </c>
      <c r="L2128">
        <v>600</v>
      </c>
      <c r="M2128" t="s">
        <v>14</v>
      </c>
      <c r="N2128">
        <v>300</v>
      </c>
      <c r="O2128" t="s">
        <v>14</v>
      </c>
      <c r="P2128">
        <v>1</v>
      </c>
      <c r="Q2128" s="1">
        <v>4.5</v>
      </c>
      <c r="R2128" s="1">
        <v>3</v>
      </c>
      <c r="S2128" s="1">
        <v>3.75</v>
      </c>
      <c r="T2128" s="1">
        <v>3</v>
      </c>
    </row>
    <row r="2129" spans="1:20" hidden="1" x14ac:dyDescent="0.35">
      <c r="A2129" t="s">
        <v>2149</v>
      </c>
      <c r="B2129" t="s">
        <v>10</v>
      </c>
      <c r="C2129" t="s">
        <v>68</v>
      </c>
      <c r="D2129" t="s">
        <v>3611</v>
      </c>
      <c r="E2129" t="s">
        <v>3614</v>
      </c>
      <c r="F2129">
        <v>44665</v>
      </c>
      <c r="G2129">
        <v>44704</v>
      </c>
      <c r="H2129" t="s">
        <v>16</v>
      </c>
      <c r="I2129" t="s">
        <v>16</v>
      </c>
      <c r="J2129" t="s">
        <v>13</v>
      </c>
      <c r="K2129">
        <v>29.76</v>
      </c>
      <c r="L2129">
        <v>600</v>
      </c>
      <c r="M2129" t="s">
        <v>14</v>
      </c>
      <c r="N2129">
        <v>300</v>
      </c>
      <c r="O2129" t="s">
        <v>14</v>
      </c>
      <c r="P2129">
        <v>1</v>
      </c>
      <c r="Q2129" s="1">
        <v>5.85</v>
      </c>
      <c r="R2129" s="1">
        <v>3.9000000000000004</v>
      </c>
      <c r="S2129" s="1">
        <v>4.875</v>
      </c>
      <c r="T2129" s="1">
        <v>3.9000000000000004</v>
      </c>
    </row>
    <row r="2130" spans="1:20" hidden="1" x14ac:dyDescent="0.35">
      <c r="A2130" t="s">
        <v>2150</v>
      </c>
      <c r="B2130" t="s">
        <v>10</v>
      </c>
      <c r="C2130" t="s">
        <v>68</v>
      </c>
      <c r="D2130" t="s">
        <v>3616</v>
      </c>
      <c r="E2130" t="s">
        <v>3618</v>
      </c>
      <c r="F2130">
        <v>44664</v>
      </c>
      <c r="G2130">
        <v>44693</v>
      </c>
      <c r="H2130" t="s">
        <v>16</v>
      </c>
      <c r="I2130" t="s">
        <v>16</v>
      </c>
      <c r="J2130" t="s">
        <v>13</v>
      </c>
      <c r="K2130">
        <v>29.68</v>
      </c>
      <c r="L2130">
        <v>600</v>
      </c>
      <c r="M2130" t="s">
        <v>14</v>
      </c>
      <c r="N2130">
        <v>300</v>
      </c>
      <c r="O2130" t="s">
        <v>14</v>
      </c>
      <c r="P2130">
        <v>1</v>
      </c>
      <c r="Q2130" s="1">
        <v>4.3499999999999996</v>
      </c>
      <c r="R2130" s="1">
        <v>2.9000000000000004</v>
      </c>
      <c r="S2130" s="1">
        <v>3.625</v>
      </c>
      <c r="T2130" s="1">
        <v>2.9000000000000004</v>
      </c>
    </row>
    <row r="2131" spans="1:20" hidden="1" x14ac:dyDescent="0.35">
      <c r="A2131" t="s">
        <v>2151</v>
      </c>
      <c r="B2131" t="s">
        <v>10</v>
      </c>
      <c r="C2131" t="s">
        <v>68</v>
      </c>
      <c r="D2131" t="s">
        <v>3620</v>
      </c>
      <c r="E2131" t="s">
        <v>3614</v>
      </c>
      <c r="F2131">
        <v>44657</v>
      </c>
      <c r="G2131">
        <v>44687</v>
      </c>
      <c r="H2131" t="s">
        <v>16</v>
      </c>
      <c r="I2131" t="s">
        <v>16</v>
      </c>
      <c r="J2131" t="s">
        <v>13</v>
      </c>
      <c r="K2131">
        <v>33.86</v>
      </c>
      <c r="L2131">
        <v>600</v>
      </c>
      <c r="M2131" t="s">
        <v>14</v>
      </c>
      <c r="N2131">
        <v>300</v>
      </c>
      <c r="O2131" t="s">
        <v>14</v>
      </c>
      <c r="P2131">
        <v>1</v>
      </c>
      <c r="Q2131" s="1">
        <v>4.5</v>
      </c>
      <c r="R2131" s="1">
        <v>3</v>
      </c>
      <c r="S2131" s="1">
        <v>3.75</v>
      </c>
      <c r="T2131" s="1">
        <v>3</v>
      </c>
    </row>
    <row r="2132" spans="1:20" hidden="1" x14ac:dyDescent="0.35">
      <c r="A2132" t="s">
        <v>2152</v>
      </c>
      <c r="B2132" t="s">
        <v>10</v>
      </c>
      <c r="C2132" t="s">
        <v>68</v>
      </c>
      <c r="D2132" t="s">
        <v>3616</v>
      </c>
      <c r="E2132" t="s">
        <v>3617</v>
      </c>
      <c r="F2132">
        <v>44663</v>
      </c>
      <c r="G2132">
        <v>44690</v>
      </c>
      <c r="H2132" t="s">
        <v>16</v>
      </c>
      <c r="I2132" t="s">
        <v>16</v>
      </c>
      <c r="J2132" t="s">
        <v>13</v>
      </c>
      <c r="K2132">
        <v>29.82</v>
      </c>
      <c r="L2132">
        <v>600</v>
      </c>
      <c r="M2132" t="s">
        <v>14</v>
      </c>
      <c r="N2132">
        <v>300</v>
      </c>
      <c r="O2132" t="s">
        <v>14</v>
      </c>
      <c r="P2132">
        <v>1</v>
      </c>
      <c r="Q2132" s="1">
        <v>4.05</v>
      </c>
      <c r="R2132" s="1">
        <v>2.7</v>
      </c>
      <c r="S2132" s="1">
        <v>3.375</v>
      </c>
      <c r="T2132" s="1">
        <v>2.7</v>
      </c>
    </row>
    <row r="2133" spans="1:20" hidden="1" x14ac:dyDescent="0.35">
      <c r="A2133" t="s">
        <v>2153</v>
      </c>
      <c r="B2133" t="s">
        <v>10</v>
      </c>
      <c r="C2133" t="s">
        <v>68</v>
      </c>
      <c r="D2133" t="s">
        <v>3620</v>
      </c>
      <c r="E2133" t="s">
        <v>3612</v>
      </c>
      <c r="F2133">
        <v>44665</v>
      </c>
      <c r="G2133">
        <v>44697</v>
      </c>
      <c r="H2133" t="s">
        <v>16</v>
      </c>
      <c r="I2133" t="s">
        <v>16</v>
      </c>
      <c r="J2133" t="s">
        <v>13</v>
      </c>
      <c r="K2133">
        <v>32.92</v>
      </c>
      <c r="L2133">
        <v>600</v>
      </c>
      <c r="M2133" t="s">
        <v>14</v>
      </c>
      <c r="N2133">
        <v>300</v>
      </c>
      <c r="O2133" t="s">
        <v>14</v>
      </c>
      <c r="P2133">
        <v>1</v>
      </c>
      <c r="Q2133" s="1">
        <v>4.8</v>
      </c>
      <c r="R2133" s="1">
        <v>3.2</v>
      </c>
      <c r="S2133" s="1">
        <v>4</v>
      </c>
      <c r="T2133" s="1">
        <v>3.2</v>
      </c>
    </row>
    <row r="2134" spans="1:20" hidden="1" x14ac:dyDescent="0.35">
      <c r="A2134" t="s">
        <v>2154</v>
      </c>
      <c r="B2134" t="s">
        <v>10</v>
      </c>
      <c r="C2134" t="s">
        <v>68</v>
      </c>
      <c r="D2134" t="s">
        <v>3619</v>
      </c>
      <c r="E2134" t="s">
        <v>3614</v>
      </c>
      <c r="F2134">
        <v>44658</v>
      </c>
      <c r="G2134">
        <v>44685</v>
      </c>
      <c r="H2134" t="s">
        <v>16</v>
      </c>
      <c r="I2134" t="s">
        <v>12</v>
      </c>
      <c r="J2134" t="s">
        <v>13</v>
      </c>
      <c r="K2134">
        <v>29.96</v>
      </c>
      <c r="L2134">
        <v>600</v>
      </c>
      <c r="M2134" t="s">
        <v>14</v>
      </c>
      <c r="N2134">
        <v>300</v>
      </c>
      <c r="O2134" t="s">
        <v>14</v>
      </c>
      <c r="P2134">
        <v>1</v>
      </c>
      <c r="Q2134" s="1">
        <v>4.05</v>
      </c>
      <c r="R2134" s="1">
        <v>2.7</v>
      </c>
      <c r="S2134" s="1">
        <v>3.375</v>
      </c>
      <c r="T2134" s="1">
        <v>2.7</v>
      </c>
    </row>
    <row r="2135" spans="1:20" hidden="1" x14ac:dyDescent="0.35">
      <c r="A2135" t="s">
        <v>2155</v>
      </c>
      <c r="B2135" t="s">
        <v>10</v>
      </c>
      <c r="C2135" t="s">
        <v>68</v>
      </c>
      <c r="D2135" t="s">
        <v>3616</v>
      </c>
      <c r="E2135" t="s">
        <v>3614</v>
      </c>
      <c r="F2135">
        <v>44659</v>
      </c>
      <c r="G2135">
        <v>44690</v>
      </c>
      <c r="H2135" t="s">
        <v>16</v>
      </c>
      <c r="I2135" t="s">
        <v>16</v>
      </c>
      <c r="J2135" t="s">
        <v>13</v>
      </c>
      <c r="K2135">
        <v>28.8</v>
      </c>
      <c r="L2135">
        <v>600</v>
      </c>
      <c r="M2135" t="s">
        <v>14</v>
      </c>
      <c r="N2135">
        <v>300</v>
      </c>
      <c r="O2135" t="s">
        <v>14</v>
      </c>
      <c r="P2135">
        <v>1</v>
      </c>
      <c r="Q2135" s="1">
        <v>4.6499999999999995</v>
      </c>
      <c r="R2135" s="1">
        <v>3.1</v>
      </c>
      <c r="S2135" s="1">
        <v>3.875</v>
      </c>
      <c r="T2135" s="1">
        <v>3.1</v>
      </c>
    </row>
    <row r="2136" spans="1:20" hidden="1" x14ac:dyDescent="0.35">
      <c r="A2136" t="s">
        <v>2156</v>
      </c>
      <c r="B2136" t="s">
        <v>10</v>
      </c>
      <c r="C2136" t="s">
        <v>68</v>
      </c>
      <c r="D2136" t="s">
        <v>3619</v>
      </c>
      <c r="E2136" t="s">
        <v>3614</v>
      </c>
      <c r="F2136">
        <v>44663</v>
      </c>
      <c r="G2136">
        <v>44687</v>
      </c>
      <c r="H2136" t="s">
        <v>16</v>
      </c>
      <c r="I2136" t="s">
        <v>12</v>
      </c>
      <c r="J2136" t="s">
        <v>13</v>
      </c>
      <c r="K2136">
        <v>29.84</v>
      </c>
      <c r="L2136">
        <v>600</v>
      </c>
      <c r="M2136" t="s">
        <v>14</v>
      </c>
      <c r="N2136">
        <v>300</v>
      </c>
      <c r="O2136" t="s">
        <v>14</v>
      </c>
      <c r="P2136">
        <v>1</v>
      </c>
      <c r="Q2136" s="1">
        <v>3.5999999999999996</v>
      </c>
      <c r="R2136" s="1">
        <v>2.4000000000000004</v>
      </c>
      <c r="S2136" s="1">
        <v>3</v>
      </c>
      <c r="T2136" s="1">
        <v>2.4000000000000004</v>
      </c>
    </row>
    <row r="2137" spans="1:20" hidden="1" x14ac:dyDescent="0.35">
      <c r="A2137" t="s">
        <v>2157</v>
      </c>
      <c r="B2137" t="s">
        <v>10</v>
      </c>
      <c r="C2137" t="s">
        <v>68</v>
      </c>
      <c r="D2137" t="s">
        <v>3611</v>
      </c>
      <c r="E2137" t="s">
        <v>3614</v>
      </c>
      <c r="F2137">
        <v>44663</v>
      </c>
      <c r="G2137">
        <v>44687</v>
      </c>
      <c r="H2137" t="s">
        <v>16</v>
      </c>
      <c r="I2137" t="s">
        <v>12</v>
      </c>
      <c r="J2137" t="s">
        <v>13</v>
      </c>
      <c r="K2137">
        <v>29.72</v>
      </c>
      <c r="L2137">
        <v>600</v>
      </c>
      <c r="M2137" t="s">
        <v>14</v>
      </c>
      <c r="N2137">
        <v>300</v>
      </c>
      <c r="O2137" t="s">
        <v>14</v>
      </c>
      <c r="P2137">
        <v>1</v>
      </c>
      <c r="Q2137" s="1">
        <v>3.5999999999999996</v>
      </c>
      <c r="R2137" s="1">
        <v>2.4000000000000004</v>
      </c>
      <c r="S2137" s="1">
        <v>3</v>
      </c>
      <c r="T2137" s="1">
        <v>2.4000000000000004</v>
      </c>
    </row>
    <row r="2138" spans="1:20" hidden="1" x14ac:dyDescent="0.35">
      <c r="A2138" t="s">
        <v>2158</v>
      </c>
      <c r="B2138" t="s">
        <v>10</v>
      </c>
      <c r="C2138" t="s">
        <v>68</v>
      </c>
      <c r="D2138" t="s">
        <v>3616</v>
      </c>
      <c r="E2138" t="s">
        <v>3618</v>
      </c>
      <c r="F2138">
        <v>44659</v>
      </c>
      <c r="G2138">
        <v>44691</v>
      </c>
      <c r="H2138" t="s">
        <v>16</v>
      </c>
      <c r="I2138" t="s">
        <v>16</v>
      </c>
      <c r="J2138" t="s">
        <v>13</v>
      </c>
      <c r="K2138">
        <v>28.94</v>
      </c>
      <c r="L2138">
        <v>600</v>
      </c>
      <c r="M2138" t="s">
        <v>14</v>
      </c>
      <c r="N2138">
        <v>300</v>
      </c>
      <c r="O2138" t="s">
        <v>14</v>
      </c>
      <c r="P2138">
        <v>1</v>
      </c>
      <c r="Q2138" s="1">
        <v>4.8</v>
      </c>
      <c r="R2138" s="1">
        <v>3.2</v>
      </c>
      <c r="S2138" s="1">
        <v>4</v>
      </c>
      <c r="T2138" s="1">
        <v>3.2</v>
      </c>
    </row>
    <row r="2139" spans="1:20" hidden="1" x14ac:dyDescent="0.35">
      <c r="A2139" t="s">
        <v>2159</v>
      </c>
      <c r="B2139" t="s">
        <v>10</v>
      </c>
      <c r="C2139" t="s">
        <v>68</v>
      </c>
      <c r="D2139" t="s">
        <v>3615</v>
      </c>
      <c r="E2139" t="s">
        <v>3612</v>
      </c>
      <c r="F2139">
        <v>44664</v>
      </c>
      <c r="G2139">
        <v>44697</v>
      </c>
      <c r="H2139" t="s">
        <v>16</v>
      </c>
      <c r="I2139" t="s">
        <v>16</v>
      </c>
      <c r="J2139" t="s">
        <v>13</v>
      </c>
      <c r="K2139">
        <v>30.08</v>
      </c>
      <c r="L2139">
        <v>600</v>
      </c>
      <c r="M2139" t="s">
        <v>14</v>
      </c>
      <c r="N2139">
        <v>300</v>
      </c>
      <c r="O2139" t="s">
        <v>14</v>
      </c>
      <c r="P2139">
        <v>1</v>
      </c>
      <c r="Q2139" s="1">
        <v>4.95</v>
      </c>
      <c r="R2139" s="1">
        <v>3.3000000000000003</v>
      </c>
      <c r="S2139" s="1">
        <v>4.125</v>
      </c>
      <c r="T2139" s="1">
        <v>3.3000000000000003</v>
      </c>
    </row>
    <row r="2140" spans="1:20" hidden="1" x14ac:dyDescent="0.35">
      <c r="A2140" t="s">
        <v>2160</v>
      </c>
      <c r="B2140" t="s">
        <v>10</v>
      </c>
      <c r="C2140" t="s">
        <v>68</v>
      </c>
      <c r="D2140" t="s">
        <v>3615</v>
      </c>
      <c r="E2140" t="s">
        <v>3614</v>
      </c>
      <c r="F2140">
        <v>44657</v>
      </c>
      <c r="G2140">
        <v>44694</v>
      </c>
      <c r="H2140" t="s">
        <v>16</v>
      </c>
      <c r="I2140" t="s">
        <v>16</v>
      </c>
      <c r="J2140" t="s">
        <v>13</v>
      </c>
      <c r="K2140">
        <v>29.82</v>
      </c>
      <c r="L2140">
        <v>600</v>
      </c>
      <c r="M2140" t="s">
        <v>14</v>
      </c>
      <c r="N2140">
        <v>300</v>
      </c>
      <c r="O2140" t="s">
        <v>14</v>
      </c>
      <c r="P2140">
        <v>1</v>
      </c>
      <c r="Q2140" s="1">
        <v>5.55</v>
      </c>
      <c r="R2140" s="1">
        <v>3.7</v>
      </c>
      <c r="S2140" s="1">
        <v>4.625</v>
      </c>
      <c r="T2140" s="1">
        <v>3.7</v>
      </c>
    </row>
    <row r="2141" spans="1:20" hidden="1" x14ac:dyDescent="0.35">
      <c r="A2141" t="s">
        <v>2161</v>
      </c>
      <c r="B2141" t="s">
        <v>10</v>
      </c>
      <c r="C2141" t="s">
        <v>68</v>
      </c>
      <c r="D2141" t="s">
        <v>3611</v>
      </c>
      <c r="E2141" t="s">
        <v>3612</v>
      </c>
      <c r="F2141">
        <v>44658</v>
      </c>
      <c r="G2141">
        <v>44685</v>
      </c>
      <c r="H2141" t="s">
        <v>16</v>
      </c>
      <c r="I2141" t="s">
        <v>12</v>
      </c>
      <c r="J2141" t="s">
        <v>13</v>
      </c>
      <c r="K2141">
        <v>29.88</v>
      </c>
      <c r="L2141">
        <v>600</v>
      </c>
      <c r="M2141" t="s">
        <v>14</v>
      </c>
      <c r="N2141">
        <v>300</v>
      </c>
      <c r="O2141" t="s">
        <v>14</v>
      </c>
      <c r="P2141">
        <v>1</v>
      </c>
      <c r="Q2141" s="1">
        <v>4.05</v>
      </c>
      <c r="R2141" s="1">
        <v>2.7</v>
      </c>
      <c r="S2141" s="1">
        <v>3.375</v>
      </c>
      <c r="T2141" s="1">
        <v>2.7</v>
      </c>
    </row>
    <row r="2142" spans="1:20" hidden="1" x14ac:dyDescent="0.35">
      <c r="A2142" t="s">
        <v>2162</v>
      </c>
      <c r="B2142" t="s">
        <v>10</v>
      </c>
      <c r="C2142" t="s">
        <v>68</v>
      </c>
      <c r="D2142" t="s">
        <v>3615</v>
      </c>
      <c r="E2142" t="s">
        <v>3613</v>
      </c>
      <c r="F2142">
        <v>44657</v>
      </c>
      <c r="G2142">
        <v>44686</v>
      </c>
      <c r="H2142" t="s">
        <v>16</v>
      </c>
      <c r="I2142" t="s">
        <v>16</v>
      </c>
      <c r="J2142" t="s">
        <v>13</v>
      </c>
      <c r="K2142">
        <v>29.78</v>
      </c>
      <c r="L2142">
        <v>600</v>
      </c>
      <c r="M2142" t="s">
        <v>14</v>
      </c>
      <c r="N2142">
        <v>300</v>
      </c>
      <c r="O2142" t="s">
        <v>14</v>
      </c>
      <c r="P2142">
        <v>1</v>
      </c>
      <c r="Q2142" s="1">
        <v>4.3499999999999996</v>
      </c>
      <c r="R2142" s="1">
        <v>2.9000000000000004</v>
      </c>
      <c r="S2142" s="1">
        <v>3.625</v>
      </c>
      <c r="T2142" s="1">
        <v>2.9000000000000004</v>
      </c>
    </row>
    <row r="2143" spans="1:20" hidden="1" x14ac:dyDescent="0.35">
      <c r="A2143" t="s">
        <v>2163</v>
      </c>
      <c r="B2143" t="s">
        <v>10</v>
      </c>
      <c r="C2143" t="s">
        <v>68</v>
      </c>
      <c r="D2143" t="s">
        <v>3616</v>
      </c>
      <c r="E2143" t="s">
        <v>3618</v>
      </c>
      <c r="F2143">
        <v>44657</v>
      </c>
      <c r="G2143">
        <v>44686</v>
      </c>
      <c r="H2143" t="s">
        <v>16</v>
      </c>
      <c r="I2143" t="s">
        <v>12</v>
      </c>
      <c r="J2143" t="s">
        <v>13</v>
      </c>
      <c r="K2143">
        <v>29.88</v>
      </c>
      <c r="L2143">
        <v>600</v>
      </c>
      <c r="M2143" t="s">
        <v>14</v>
      </c>
      <c r="N2143">
        <v>300</v>
      </c>
      <c r="O2143" t="s">
        <v>14</v>
      </c>
      <c r="P2143">
        <v>1</v>
      </c>
      <c r="Q2143" s="1">
        <v>4.3499999999999996</v>
      </c>
      <c r="R2143" s="1">
        <v>2.9000000000000004</v>
      </c>
      <c r="S2143" s="1">
        <v>3.625</v>
      </c>
      <c r="T2143" s="1">
        <v>2.9000000000000004</v>
      </c>
    </row>
    <row r="2144" spans="1:20" hidden="1" x14ac:dyDescent="0.35">
      <c r="A2144" t="s">
        <v>2164</v>
      </c>
      <c r="B2144" t="s">
        <v>10</v>
      </c>
      <c r="C2144" t="s">
        <v>68</v>
      </c>
      <c r="D2144" t="s">
        <v>3619</v>
      </c>
      <c r="E2144" t="s">
        <v>3612</v>
      </c>
      <c r="F2144">
        <v>44657</v>
      </c>
      <c r="G2144">
        <v>44686</v>
      </c>
      <c r="H2144" t="s">
        <v>16</v>
      </c>
      <c r="I2144" t="s">
        <v>12</v>
      </c>
      <c r="J2144" t="s">
        <v>13</v>
      </c>
      <c r="K2144">
        <v>29.44</v>
      </c>
      <c r="L2144">
        <v>600</v>
      </c>
      <c r="M2144" t="s">
        <v>14</v>
      </c>
      <c r="N2144">
        <v>300</v>
      </c>
      <c r="O2144" t="s">
        <v>14</v>
      </c>
      <c r="P2144">
        <v>1</v>
      </c>
      <c r="Q2144" s="1">
        <v>4.3499999999999996</v>
      </c>
      <c r="R2144" s="1">
        <v>2.9000000000000004</v>
      </c>
      <c r="S2144" s="1">
        <v>3.625</v>
      </c>
      <c r="T2144" s="1">
        <v>2.9000000000000004</v>
      </c>
    </row>
    <row r="2145" spans="1:20" hidden="1" x14ac:dyDescent="0.35">
      <c r="A2145" t="s">
        <v>2165</v>
      </c>
      <c r="B2145" t="s">
        <v>10</v>
      </c>
      <c r="C2145" t="s">
        <v>68</v>
      </c>
      <c r="D2145" t="s">
        <v>3619</v>
      </c>
      <c r="E2145" t="s">
        <v>3618</v>
      </c>
      <c r="F2145">
        <v>44658</v>
      </c>
      <c r="G2145">
        <v>44686</v>
      </c>
      <c r="H2145" t="s">
        <v>16</v>
      </c>
      <c r="I2145" t="s">
        <v>12</v>
      </c>
      <c r="J2145" t="s">
        <v>13</v>
      </c>
      <c r="K2145">
        <v>29.84</v>
      </c>
      <c r="L2145">
        <v>600</v>
      </c>
      <c r="M2145" t="s">
        <v>14</v>
      </c>
      <c r="N2145">
        <v>300</v>
      </c>
      <c r="O2145" t="s">
        <v>14</v>
      </c>
      <c r="P2145">
        <v>1</v>
      </c>
      <c r="Q2145" s="1">
        <v>4.2</v>
      </c>
      <c r="R2145" s="1">
        <v>2.8000000000000003</v>
      </c>
      <c r="S2145" s="1">
        <v>3.5</v>
      </c>
      <c r="T2145" s="1">
        <v>2.8000000000000003</v>
      </c>
    </row>
    <row r="2146" spans="1:20" hidden="1" x14ac:dyDescent="0.35">
      <c r="A2146" t="s">
        <v>2166</v>
      </c>
      <c r="B2146" t="s">
        <v>10</v>
      </c>
      <c r="C2146" t="s">
        <v>68</v>
      </c>
      <c r="D2146" t="s">
        <v>3616</v>
      </c>
      <c r="E2146" t="s">
        <v>3617</v>
      </c>
      <c r="F2146">
        <v>44657</v>
      </c>
      <c r="G2146">
        <v>44693</v>
      </c>
      <c r="H2146" t="s">
        <v>16</v>
      </c>
      <c r="I2146" t="s">
        <v>16</v>
      </c>
      <c r="J2146" t="s">
        <v>13</v>
      </c>
      <c r="K2146">
        <v>28.88</v>
      </c>
      <c r="L2146">
        <v>600</v>
      </c>
      <c r="M2146" t="s">
        <v>14</v>
      </c>
      <c r="N2146">
        <v>300</v>
      </c>
      <c r="O2146" t="s">
        <v>14</v>
      </c>
      <c r="P2146">
        <v>1</v>
      </c>
      <c r="Q2146" s="1">
        <v>5.3999999999999995</v>
      </c>
      <c r="R2146" s="1">
        <v>3.6</v>
      </c>
      <c r="S2146" s="1">
        <v>4.5</v>
      </c>
      <c r="T2146" s="1">
        <v>3.6</v>
      </c>
    </row>
    <row r="2147" spans="1:20" hidden="1" x14ac:dyDescent="0.35">
      <c r="A2147" t="s">
        <v>2167</v>
      </c>
      <c r="B2147" t="s">
        <v>10</v>
      </c>
      <c r="C2147" t="s">
        <v>68</v>
      </c>
      <c r="D2147" t="s">
        <v>3616</v>
      </c>
      <c r="E2147" t="s">
        <v>3614</v>
      </c>
      <c r="F2147">
        <v>44657</v>
      </c>
      <c r="G2147">
        <v>44686</v>
      </c>
      <c r="H2147" t="s">
        <v>16</v>
      </c>
      <c r="I2147" t="s">
        <v>16</v>
      </c>
      <c r="J2147" t="s">
        <v>13</v>
      </c>
      <c r="K2147">
        <v>29.6</v>
      </c>
      <c r="L2147">
        <v>600</v>
      </c>
      <c r="M2147" t="s">
        <v>14</v>
      </c>
      <c r="N2147">
        <v>300</v>
      </c>
      <c r="O2147" t="s">
        <v>14</v>
      </c>
      <c r="P2147">
        <v>1</v>
      </c>
      <c r="Q2147" s="1">
        <v>4.3499999999999996</v>
      </c>
      <c r="R2147" s="1">
        <v>2.9000000000000004</v>
      </c>
      <c r="S2147" s="1">
        <v>3.625</v>
      </c>
      <c r="T2147" s="1">
        <v>2.9000000000000004</v>
      </c>
    </row>
    <row r="2148" spans="1:20" hidden="1" x14ac:dyDescent="0.35">
      <c r="A2148" t="s">
        <v>2168</v>
      </c>
      <c r="B2148" t="s">
        <v>10</v>
      </c>
      <c r="C2148" t="s">
        <v>68</v>
      </c>
      <c r="D2148" t="s">
        <v>3616</v>
      </c>
      <c r="E2148" t="s">
        <v>3613</v>
      </c>
      <c r="F2148">
        <v>44659</v>
      </c>
      <c r="G2148">
        <v>44690</v>
      </c>
      <c r="H2148" t="s">
        <v>16</v>
      </c>
      <c r="I2148" t="s">
        <v>16</v>
      </c>
      <c r="J2148" t="s">
        <v>13</v>
      </c>
      <c r="K2148">
        <v>30.06</v>
      </c>
      <c r="L2148">
        <v>600</v>
      </c>
      <c r="M2148" t="s">
        <v>14</v>
      </c>
      <c r="N2148">
        <v>300</v>
      </c>
      <c r="O2148" t="s">
        <v>14</v>
      </c>
      <c r="P2148">
        <v>1</v>
      </c>
      <c r="Q2148" s="1">
        <v>4.6499999999999995</v>
      </c>
      <c r="R2148" s="1">
        <v>3.1</v>
      </c>
      <c r="S2148" s="1">
        <v>3.875</v>
      </c>
      <c r="T2148" s="1">
        <v>3.1</v>
      </c>
    </row>
    <row r="2149" spans="1:20" hidden="1" x14ac:dyDescent="0.35">
      <c r="A2149" t="s">
        <v>2169</v>
      </c>
      <c r="B2149" t="s">
        <v>10</v>
      </c>
      <c r="C2149" t="s">
        <v>68</v>
      </c>
      <c r="D2149" t="s">
        <v>3615</v>
      </c>
      <c r="E2149" t="s">
        <v>3613</v>
      </c>
      <c r="F2149">
        <v>44667</v>
      </c>
      <c r="G2149">
        <v>44704</v>
      </c>
      <c r="H2149" t="s">
        <v>16</v>
      </c>
      <c r="I2149" t="s">
        <v>16</v>
      </c>
      <c r="J2149" t="s">
        <v>13</v>
      </c>
      <c r="K2149">
        <v>32.92</v>
      </c>
      <c r="L2149">
        <v>600</v>
      </c>
      <c r="M2149" t="s">
        <v>14</v>
      </c>
      <c r="N2149">
        <v>300</v>
      </c>
      <c r="O2149" t="s">
        <v>14</v>
      </c>
      <c r="P2149">
        <v>1</v>
      </c>
      <c r="Q2149" s="1">
        <v>5.55</v>
      </c>
      <c r="R2149" s="1">
        <v>3.7</v>
      </c>
      <c r="S2149" s="1">
        <v>4.625</v>
      </c>
      <c r="T2149" s="1">
        <v>3.7</v>
      </c>
    </row>
    <row r="2150" spans="1:20" hidden="1" x14ac:dyDescent="0.35">
      <c r="A2150" t="s">
        <v>2170</v>
      </c>
      <c r="B2150" t="s">
        <v>10</v>
      </c>
      <c r="C2150" t="s">
        <v>68</v>
      </c>
      <c r="D2150" t="s">
        <v>3619</v>
      </c>
      <c r="E2150" t="s">
        <v>3612</v>
      </c>
      <c r="F2150">
        <v>44656</v>
      </c>
      <c r="G2150">
        <v>44686</v>
      </c>
      <c r="H2150" t="s">
        <v>16</v>
      </c>
      <c r="I2150" t="s">
        <v>16</v>
      </c>
      <c r="J2150" t="s">
        <v>13</v>
      </c>
      <c r="K2150">
        <v>28.76</v>
      </c>
      <c r="L2150">
        <v>600</v>
      </c>
      <c r="M2150" t="s">
        <v>14</v>
      </c>
      <c r="N2150">
        <v>300</v>
      </c>
      <c r="O2150" t="s">
        <v>14</v>
      </c>
      <c r="P2150">
        <v>1</v>
      </c>
      <c r="Q2150" s="1">
        <v>4.5</v>
      </c>
      <c r="R2150" s="1">
        <v>3</v>
      </c>
      <c r="S2150" s="1">
        <v>3.75</v>
      </c>
      <c r="T2150" s="1">
        <v>3</v>
      </c>
    </row>
    <row r="2151" spans="1:20" hidden="1" x14ac:dyDescent="0.35">
      <c r="A2151" t="s">
        <v>2171</v>
      </c>
      <c r="B2151" t="s">
        <v>10</v>
      </c>
      <c r="C2151" t="s">
        <v>68</v>
      </c>
      <c r="D2151" t="s">
        <v>3611</v>
      </c>
      <c r="E2151" t="s">
        <v>3614</v>
      </c>
      <c r="F2151">
        <v>44658</v>
      </c>
      <c r="G2151">
        <v>44686</v>
      </c>
      <c r="H2151" t="s">
        <v>16</v>
      </c>
      <c r="I2151" t="s">
        <v>12</v>
      </c>
      <c r="J2151" t="s">
        <v>13</v>
      </c>
      <c r="K2151">
        <v>29.82</v>
      </c>
      <c r="L2151">
        <v>600</v>
      </c>
      <c r="M2151" t="s">
        <v>14</v>
      </c>
      <c r="N2151">
        <v>300</v>
      </c>
      <c r="O2151" t="s">
        <v>14</v>
      </c>
      <c r="P2151">
        <v>1</v>
      </c>
      <c r="Q2151" s="1">
        <v>4.2</v>
      </c>
      <c r="R2151" s="1">
        <v>2.8000000000000003</v>
      </c>
      <c r="S2151" s="1">
        <v>3.5</v>
      </c>
      <c r="T2151" s="1">
        <v>2.8000000000000003</v>
      </c>
    </row>
    <row r="2152" spans="1:20" hidden="1" x14ac:dyDescent="0.35">
      <c r="A2152" t="s">
        <v>2172</v>
      </c>
      <c r="B2152" t="s">
        <v>10</v>
      </c>
      <c r="C2152" t="s">
        <v>68</v>
      </c>
      <c r="D2152" t="s">
        <v>3619</v>
      </c>
      <c r="E2152" t="s">
        <v>3613</v>
      </c>
      <c r="F2152">
        <v>44662</v>
      </c>
      <c r="G2152">
        <v>44686</v>
      </c>
      <c r="H2152" t="s">
        <v>16</v>
      </c>
      <c r="I2152" t="s">
        <v>12</v>
      </c>
      <c r="J2152" t="s">
        <v>13</v>
      </c>
      <c r="K2152">
        <v>29.94</v>
      </c>
      <c r="L2152">
        <v>600</v>
      </c>
      <c r="M2152" t="s">
        <v>14</v>
      </c>
      <c r="N2152">
        <v>300</v>
      </c>
      <c r="O2152" t="s">
        <v>14</v>
      </c>
      <c r="P2152">
        <v>1</v>
      </c>
      <c r="Q2152" s="1">
        <v>3.5999999999999996</v>
      </c>
      <c r="R2152" s="1">
        <v>2.4000000000000004</v>
      </c>
      <c r="S2152" s="1">
        <v>3</v>
      </c>
      <c r="T2152" s="1">
        <v>2.4000000000000004</v>
      </c>
    </row>
    <row r="2153" spans="1:20" hidden="1" x14ac:dyDescent="0.35">
      <c r="A2153" t="s">
        <v>2173</v>
      </c>
      <c r="B2153" t="s">
        <v>10</v>
      </c>
      <c r="C2153" t="s">
        <v>68</v>
      </c>
      <c r="D2153" t="s">
        <v>3615</v>
      </c>
      <c r="E2153" t="s">
        <v>3612</v>
      </c>
      <c r="F2153">
        <v>44670</v>
      </c>
      <c r="G2153">
        <v>44699</v>
      </c>
      <c r="H2153" t="s">
        <v>16</v>
      </c>
      <c r="I2153" t="s">
        <v>16</v>
      </c>
      <c r="J2153" t="s">
        <v>13</v>
      </c>
      <c r="K2153">
        <v>32.979999999999997</v>
      </c>
      <c r="L2153">
        <v>600</v>
      </c>
      <c r="M2153" t="s">
        <v>14</v>
      </c>
      <c r="N2153">
        <v>300</v>
      </c>
      <c r="O2153" t="s">
        <v>14</v>
      </c>
      <c r="P2153">
        <v>1</v>
      </c>
      <c r="Q2153" s="1">
        <v>4.3499999999999996</v>
      </c>
      <c r="R2153" s="1">
        <v>2.9000000000000004</v>
      </c>
      <c r="S2153" s="1">
        <v>3.625</v>
      </c>
      <c r="T2153" s="1">
        <v>2.9000000000000004</v>
      </c>
    </row>
    <row r="2154" spans="1:20" hidden="1" x14ac:dyDescent="0.35">
      <c r="A2154" t="s">
        <v>2174</v>
      </c>
      <c r="B2154" t="s">
        <v>10</v>
      </c>
      <c r="C2154" t="s">
        <v>68</v>
      </c>
      <c r="D2154" t="s">
        <v>3611</v>
      </c>
      <c r="E2154" t="s">
        <v>3617</v>
      </c>
      <c r="F2154">
        <v>44665</v>
      </c>
      <c r="G2154">
        <v>44701</v>
      </c>
      <c r="H2154" t="s">
        <v>16</v>
      </c>
      <c r="I2154" t="s">
        <v>16</v>
      </c>
      <c r="J2154" t="s">
        <v>13</v>
      </c>
      <c r="K2154">
        <v>29.82</v>
      </c>
      <c r="L2154">
        <v>600</v>
      </c>
      <c r="M2154" t="s">
        <v>14</v>
      </c>
      <c r="N2154">
        <v>300</v>
      </c>
      <c r="O2154" t="s">
        <v>14</v>
      </c>
      <c r="P2154">
        <v>1</v>
      </c>
      <c r="Q2154" s="1">
        <v>5.3999999999999995</v>
      </c>
      <c r="R2154" s="1">
        <v>3.6</v>
      </c>
      <c r="S2154" s="1">
        <v>4.5</v>
      </c>
      <c r="T2154" s="1">
        <v>3.6</v>
      </c>
    </row>
    <row r="2155" spans="1:20" hidden="1" x14ac:dyDescent="0.35">
      <c r="A2155" t="s">
        <v>2175</v>
      </c>
      <c r="B2155" t="s">
        <v>10</v>
      </c>
      <c r="C2155" t="s">
        <v>68</v>
      </c>
      <c r="D2155" t="s">
        <v>3615</v>
      </c>
      <c r="E2155" t="s">
        <v>3614</v>
      </c>
      <c r="F2155">
        <v>44655</v>
      </c>
      <c r="G2155">
        <v>44686</v>
      </c>
      <c r="H2155" t="s">
        <v>16</v>
      </c>
      <c r="I2155" t="s">
        <v>12</v>
      </c>
      <c r="J2155" t="s">
        <v>13</v>
      </c>
      <c r="K2155">
        <v>29.88</v>
      </c>
      <c r="L2155">
        <v>600</v>
      </c>
      <c r="M2155" t="s">
        <v>14</v>
      </c>
      <c r="N2155">
        <v>300</v>
      </c>
      <c r="O2155" t="s">
        <v>14</v>
      </c>
      <c r="P2155">
        <v>1</v>
      </c>
      <c r="Q2155" s="1">
        <v>4.6499999999999995</v>
      </c>
      <c r="R2155" s="1">
        <v>3.1</v>
      </c>
      <c r="S2155" s="1">
        <v>3.875</v>
      </c>
      <c r="T2155" s="1">
        <v>3.1</v>
      </c>
    </row>
    <row r="2156" spans="1:20" hidden="1" x14ac:dyDescent="0.35">
      <c r="A2156" t="s">
        <v>2176</v>
      </c>
      <c r="B2156" t="s">
        <v>10</v>
      </c>
      <c r="C2156" t="s">
        <v>68</v>
      </c>
      <c r="D2156" t="s">
        <v>3619</v>
      </c>
      <c r="E2156" t="s">
        <v>3618</v>
      </c>
      <c r="F2156">
        <v>44652</v>
      </c>
      <c r="G2156">
        <v>44693</v>
      </c>
      <c r="H2156" t="s">
        <v>16</v>
      </c>
      <c r="I2156" t="s">
        <v>16</v>
      </c>
      <c r="J2156" t="s">
        <v>13</v>
      </c>
      <c r="K2156">
        <v>33.020000000000003</v>
      </c>
      <c r="L2156">
        <v>600</v>
      </c>
      <c r="M2156" t="s">
        <v>14</v>
      </c>
      <c r="N2156">
        <v>300</v>
      </c>
      <c r="O2156" t="s">
        <v>14</v>
      </c>
      <c r="P2156">
        <v>1</v>
      </c>
      <c r="Q2156" s="1">
        <v>6.1499999999999995</v>
      </c>
      <c r="R2156" s="1">
        <v>4.1000000000000005</v>
      </c>
      <c r="S2156" s="1">
        <v>5.125</v>
      </c>
      <c r="T2156" s="1">
        <v>4.1000000000000005</v>
      </c>
    </row>
    <row r="2157" spans="1:20" hidden="1" x14ac:dyDescent="0.35">
      <c r="A2157" t="s">
        <v>2177</v>
      </c>
      <c r="B2157" t="s">
        <v>10</v>
      </c>
      <c r="C2157" t="s">
        <v>68</v>
      </c>
      <c r="D2157" t="s">
        <v>3611</v>
      </c>
      <c r="E2157" t="s">
        <v>3613</v>
      </c>
      <c r="F2157">
        <v>44657</v>
      </c>
      <c r="G2157">
        <v>44686</v>
      </c>
      <c r="H2157" t="s">
        <v>16</v>
      </c>
      <c r="I2157" t="s">
        <v>12</v>
      </c>
      <c r="J2157" t="s">
        <v>13</v>
      </c>
      <c r="K2157">
        <v>29.96</v>
      </c>
      <c r="L2157">
        <v>600</v>
      </c>
      <c r="M2157" t="s">
        <v>14</v>
      </c>
      <c r="N2157">
        <v>300</v>
      </c>
      <c r="O2157" t="s">
        <v>14</v>
      </c>
      <c r="P2157">
        <v>1</v>
      </c>
      <c r="Q2157" s="1">
        <v>4.3499999999999996</v>
      </c>
      <c r="R2157" s="1">
        <v>2.9000000000000004</v>
      </c>
      <c r="S2157" s="1">
        <v>3.625</v>
      </c>
      <c r="T2157" s="1">
        <v>2.9000000000000004</v>
      </c>
    </row>
    <row r="2158" spans="1:20" hidden="1" x14ac:dyDescent="0.35">
      <c r="A2158" t="s">
        <v>2178</v>
      </c>
      <c r="B2158" t="s">
        <v>10</v>
      </c>
      <c r="C2158" t="s">
        <v>68</v>
      </c>
      <c r="D2158" t="s">
        <v>3616</v>
      </c>
      <c r="E2158" t="s">
        <v>3614</v>
      </c>
      <c r="F2158">
        <v>44658</v>
      </c>
      <c r="G2158">
        <v>44685</v>
      </c>
      <c r="H2158" t="s">
        <v>16</v>
      </c>
      <c r="I2158" t="s">
        <v>12</v>
      </c>
      <c r="J2158" t="s">
        <v>13</v>
      </c>
      <c r="K2158">
        <v>33.96</v>
      </c>
      <c r="L2158">
        <v>600</v>
      </c>
      <c r="M2158" t="s">
        <v>14</v>
      </c>
      <c r="N2158">
        <v>300</v>
      </c>
      <c r="O2158" t="s">
        <v>14</v>
      </c>
      <c r="P2158">
        <v>1</v>
      </c>
      <c r="Q2158" s="1">
        <v>4.05</v>
      </c>
      <c r="R2158" s="1">
        <v>2.7</v>
      </c>
      <c r="S2158" s="1">
        <v>3.375</v>
      </c>
      <c r="T2158" s="1">
        <v>2.7</v>
      </c>
    </row>
    <row r="2159" spans="1:20" hidden="1" x14ac:dyDescent="0.35">
      <c r="A2159" t="s">
        <v>2179</v>
      </c>
      <c r="B2159" t="s">
        <v>10</v>
      </c>
      <c r="C2159" t="s">
        <v>68</v>
      </c>
      <c r="D2159" t="s">
        <v>3616</v>
      </c>
      <c r="E2159" t="s">
        <v>3618</v>
      </c>
      <c r="F2159">
        <v>44658</v>
      </c>
      <c r="G2159">
        <v>44685</v>
      </c>
      <c r="H2159" t="s">
        <v>16</v>
      </c>
      <c r="I2159" t="s">
        <v>12</v>
      </c>
      <c r="J2159" t="s">
        <v>13</v>
      </c>
      <c r="K2159">
        <v>33.72</v>
      </c>
      <c r="L2159">
        <v>600</v>
      </c>
      <c r="M2159" t="s">
        <v>14</v>
      </c>
      <c r="N2159">
        <v>300</v>
      </c>
      <c r="O2159" t="s">
        <v>14</v>
      </c>
      <c r="P2159">
        <v>1</v>
      </c>
      <c r="Q2159" s="1">
        <v>4.05</v>
      </c>
      <c r="R2159" s="1">
        <v>2.7</v>
      </c>
      <c r="S2159" s="1">
        <v>3.375</v>
      </c>
      <c r="T2159" s="1">
        <v>2.7</v>
      </c>
    </row>
    <row r="2160" spans="1:20" hidden="1" x14ac:dyDescent="0.35">
      <c r="A2160" t="s">
        <v>2180</v>
      </c>
      <c r="B2160" t="s">
        <v>10</v>
      </c>
      <c r="C2160" t="s">
        <v>68</v>
      </c>
      <c r="D2160" t="s">
        <v>3615</v>
      </c>
      <c r="E2160" t="s">
        <v>3617</v>
      </c>
      <c r="F2160">
        <v>44664</v>
      </c>
      <c r="G2160">
        <v>44691</v>
      </c>
      <c r="H2160" t="s">
        <v>16</v>
      </c>
      <c r="I2160" t="s">
        <v>16</v>
      </c>
      <c r="J2160" t="s">
        <v>13</v>
      </c>
      <c r="K2160">
        <v>29.44</v>
      </c>
      <c r="L2160">
        <v>600</v>
      </c>
      <c r="M2160" t="s">
        <v>14</v>
      </c>
      <c r="N2160">
        <v>300</v>
      </c>
      <c r="O2160" t="s">
        <v>14</v>
      </c>
      <c r="P2160">
        <v>1</v>
      </c>
      <c r="Q2160" s="1">
        <v>4.05</v>
      </c>
      <c r="R2160" s="1">
        <v>2.7</v>
      </c>
      <c r="S2160" s="1">
        <v>3.375</v>
      </c>
      <c r="T2160" s="1">
        <v>2.7</v>
      </c>
    </row>
    <row r="2161" spans="1:20" hidden="1" x14ac:dyDescent="0.35">
      <c r="A2161" t="s">
        <v>2181</v>
      </c>
      <c r="B2161" t="s">
        <v>10</v>
      </c>
      <c r="C2161" t="s">
        <v>68</v>
      </c>
      <c r="D2161" t="s">
        <v>3620</v>
      </c>
      <c r="E2161" t="s">
        <v>3618</v>
      </c>
      <c r="F2161">
        <v>44697</v>
      </c>
      <c r="G2161">
        <v>44728</v>
      </c>
      <c r="H2161" t="s">
        <v>16</v>
      </c>
      <c r="I2161" t="s">
        <v>12</v>
      </c>
      <c r="J2161" t="s">
        <v>13</v>
      </c>
      <c r="K2161">
        <v>34.047400000000003</v>
      </c>
      <c r="L2161">
        <v>600</v>
      </c>
      <c r="M2161" t="s">
        <v>14</v>
      </c>
      <c r="N2161">
        <v>300</v>
      </c>
      <c r="O2161" t="s">
        <v>14</v>
      </c>
      <c r="P2161">
        <v>1</v>
      </c>
      <c r="Q2161" s="1">
        <v>4.6499999999999995</v>
      </c>
      <c r="R2161" s="1">
        <v>3.1</v>
      </c>
      <c r="S2161" s="1">
        <v>3.875</v>
      </c>
      <c r="T2161" s="1">
        <v>3.1</v>
      </c>
    </row>
    <row r="2162" spans="1:20" hidden="1" x14ac:dyDescent="0.35">
      <c r="A2162" t="s">
        <v>2182</v>
      </c>
      <c r="B2162" t="s">
        <v>10</v>
      </c>
      <c r="C2162" t="s">
        <v>68</v>
      </c>
      <c r="D2162" t="s">
        <v>3616</v>
      </c>
      <c r="E2162" t="s">
        <v>3612</v>
      </c>
      <c r="F2162">
        <v>44697</v>
      </c>
      <c r="G2162">
        <v>44730</v>
      </c>
      <c r="H2162" t="s">
        <v>16</v>
      </c>
      <c r="I2162" t="s">
        <v>12</v>
      </c>
      <c r="J2162" t="s">
        <v>13</v>
      </c>
      <c r="K2162">
        <v>32.0608</v>
      </c>
      <c r="L2162">
        <v>600</v>
      </c>
      <c r="M2162" t="s">
        <v>14</v>
      </c>
      <c r="N2162">
        <v>300</v>
      </c>
      <c r="O2162" t="s">
        <v>14</v>
      </c>
      <c r="P2162">
        <v>1</v>
      </c>
      <c r="Q2162" s="1">
        <v>4.95</v>
      </c>
      <c r="R2162" s="1">
        <v>3.3000000000000003</v>
      </c>
      <c r="S2162" s="1">
        <v>4.125</v>
      </c>
      <c r="T2162" s="1">
        <v>3.3000000000000003</v>
      </c>
    </row>
    <row r="2163" spans="1:20" hidden="1" x14ac:dyDescent="0.35">
      <c r="A2163" t="s">
        <v>2183</v>
      </c>
      <c r="B2163" t="s">
        <v>10</v>
      </c>
      <c r="C2163" t="s">
        <v>68</v>
      </c>
      <c r="D2163" t="s">
        <v>3620</v>
      </c>
      <c r="E2163" t="s">
        <v>3617</v>
      </c>
      <c r="F2163">
        <v>44697</v>
      </c>
      <c r="G2163">
        <v>44730</v>
      </c>
      <c r="H2163" t="s">
        <v>16</v>
      </c>
      <c r="I2163" t="s">
        <v>12</v>
      </c>
      <c r="J2163" t="s">
        <v>13</v>
      </c>
      <c r="K2163">
        <v>32.0274</v>
      </c>
      <c r="L2163">
        <v>600</v>
      </c>
      <c r="M2163" t="s">
        <v>14</v>
      </c>
      <c r="N2163">
        <v>300</v>
      </c>
      <c r="O2163" t="s">
        <v>14</v>
      </c>
      <c r="P2163">
        <v>1</v>
      </c>
      <c r="Q2163" s="1">
        <v>4.95</v>
      </c>
      <c r="R2163" s="1">
        <v>3.3000000000000003</v>
      </c>
      <c r="S2163" s="1">
        <v>4.125</v>
      </c>
      <c r="T2163" s="1">
        <v>3.3000000000000003</v>
      </c>
    </row>
    <row r="2164" spans="1:20" hidden="1" x14ac:dyDescent="0.35">
      <c r="A2164" t="s">
        <v>2184</v>
      </c>
      <c r="B2164" t="s">
        <v>10</v>
      </c>
      <c r="C2164" t="s">
        <v>68</v>
      </c>
      <c r="D2164" t="s">
        <v>3615</v>
      </c>
      <c r="E2164" t="s">
        <v>3617</v>
      </c>
      <c r="F2164">
        <v>44736</v>
      </c>
      <c r="G2164">
        <v>44760</v>
      </c>
      <c r="H2164" t="s">
        <v>16</v>
      </c>
      <c r="I2164" t="s">
        <v>12</v>
      </c>
      <c r="J2164" t="s">
        <v>13</v>
      </c>
      <c r="K2164">
        <v>33.9788</v>
      </c>
      <c r="L2164">
        <v>600</v>
      </c>
      <c r="M2164" t="s">
        <v>14</v>
      </c>
      <c r="N2164">
        <v>300</v>
      </c>
      <c r="O2164" t="s">
        <v>14</v>
      </c>
      <c r="P2164">
        <v>1</v>
      </c>
      <c r="Q2164" s="1">
        <v>3.5999999999999996</v>
      </c>
      <c r="R2164" s="1">
        <v>2.4000000000000004</v>
      </c>
      <c r="S2164" s="1">
        <v>3</v>
      </c>
      <c r="T2164" s="1">
        <v>2.4000000000000004</v>
      </c>
    </row>
    <row r="2165" spans="1:20" hidden="1" x14ac:dyDescent="0.35">
      <c r="A2165" t="s">
        <v>2185</v>
      </c>
      <c r="B2165" t="s">
        <v>10</v>
      </c>
      <c r="C2165" t="s">
        <v>68</v>
      </c>
      <c r="D2165" t="s">
        <v>3616</v>
      </c>
      <c r="E2165" t="s">
        <v>3618</v>
      </c>
      <c r="F2165">
        <v>44698</v>
      </c>
      <c r="G2165">
        <v>44728</v>
      </c>
      <c r="H2165" t="s">
        <v>16</v>
      </c>
      <c r="I2165" t="s">
        <v>12</v>
      </c>
      <c r="J2165" t="s">
        <v>13</v>
      </c>
      <c r="K2165">
        <v>32.017600000000002</v>
      </c>
      <c r="L2165">
        <v>600</v>
      </c>
      <c r="M2165" t="s">
        <v>14</v>
      </c>
      <c r="N2165">
        <v>300</v>
      </c>
      <c r="O2165" t="s">
        <v>14</v>
      </c>
      <c r="P2165">
        <v>1</v>
      </c>
      <c r="Q2165" s="1">
        <v>4.5</v>
      </c>
      <c r="R2165" s="1">
        <v>3</v>
      </c>
      <c r="S2165" s="1">
        <v>3.75</v>
      </c>
      <c r="T2165" s="1">
        <v>3</v>
      </c>
    </row>
    <row r="2166" spans="1:20" hidden="1" x14ac:dyDescent="0.35">
      <c r="A2166" t="s">
        <v>2186</v>
      </c>
      <c r="B2166" t="s">
        <v>10</v>
      </c>
      <c r="C2166" t="s">
        <v>68</v>
      </c>
      <c r="D2166" t="s">
        <v>3616</v>
      </c>
      <c r="E2166" t="s">
        <v>3612</v>
      </c>
      <c r="F2166">
        <v>44729</v>
      </c>
      <c r="G2166">
        <v>44759</v>
      </c>
      <c r="H2166" t="s">
        <v>16</v>
      </c>
      <c r="I2166" t="s">
        <v>12</v>
      </c>
      <c r="J2166" t="s">
        <v>13</v>
      </c>
      <c r="K2166">
        <v>32.063000000000002</v>
      </c>
      <c r="L2166">
        <v>600</v>
      </c>
      <c r="M2166" t="s">
        <v>14</v>
      </c>
      <c r="N2166">
        <v>300</v>
      </c>
      <c r="O2166" t="s">
        <v>14</v>
      </c>
      <c r="P2166">
        <v>1</v>
      </c>
      <c r="Q2166" s="1">
        <v>4.5</v>
      </c>
      <c r="R2166" s="1">
        <v>3</v>
      </c>
      <c r="S2166" s="1">
        <v>3.75</v>
      </c>
      <c r="T2166" s="1">
        <v>3</v>
      </c>
    </row>
    <row r="2167" spans="1:20" hidden="1" x14ac:dyDescent="0.35">
      <c r="A2167" t="s">
        <v>2187</v>
      </c>
      <c r="B2167" t="s">
        <v>10</v>
      </c>
      <c r="C2167" t="s">
        <v>68</v>
      </c>
      <c r="D2167" t="s">
        <v>3616</v>
      </c>
      <c r="E2167" t="s">
        <v>3614</v>
      </c>
      <c r="F2167">
        <v>44725</v>
      </c>
      <c r="G2167">
        <v>44746</v>
      </c>
      <c r="H2167" t="s">
        <v>16</v>
      </c>
      <c r="I2167" t="s">
        <v>12</v>
      </c>
      <c r="J2167" t="s">
        <v>13</v>
      </c>
      <c r="K2167">
        <v>29.5688</v>
      </c>
      <c r="L2167">
        <v>600</v>
      </c>
      <c r="M2167" t="s">
        <v>14</v>
      </c>
      <c r="N2167">
        <v>300</v>
      </c>
      <c r="O2167" t="s">
        <v>14</v>
      </c>
      <c r="P2167">
        <v>1</v>
      </c>
      <c r="Q2167" s="1">
        <v>3.15</v>
      </c>
      <c r="R2167" s="1">
        <v>2.1</v>
      </c>
      <c r="S2167" s="1">
        <v>2.625</v>
      </c>
      <c r="T2167" s="1">
        <v>2.1</v>
      </c>
    </row>
    <row r="2168" spans="1:20" hidden="1" x14ac:dyDescent="0.35">
      <c r="A2168" t="s">
        <v>2188</v>
      </c>
      <c r="B2168" t="s">
        <v>10</v>
      </c>
      <c r="C2168" t="s">
        <v>68</v>
      </c>
      <c r="D2168" t="s">
        <v>3620</v>
      </c>
      <c r="E2168" t="s">
        <v>3613</v>
      </c>
      <c r="F2168">
        <v>44753</v>
      </c>
      <c r="G2168">
        <v>44775</v>
      </c>
      <c r="H2168" t="s">
        <v>16</v>
      </c>
      <c r="I2168" t="s">
        <v>12</v>
      </c>
      <c r="J2168" t="s">
        <v>13</v>
      </c>
      <c r="K2168">
        <v>34.1126</v>
      </c>
      <c r="L2168">
        <v>600</v>
      </c>
      <c r="M2168" t="s">
        <v>14</v>
      </c>
      <c r="N2168">
        <v>300</v>
      </c>
      <c r="O2168" t="s">
        <v>14</v>
      </c>
      <c r="P2168">
        <v>1</v>
      </c>
      <c r="Q2168" s="1">
        <v>3.3</v>
      </c>
      <c r="R2168" s="1">
        <v>2.2000000000000002</v>
      </c>
      <c r="S2168" s="1">
        <v>2.75</v>
      </c>
      <c r="T2168" s="1">
        <v>2.2000000000000002</v>
      </c>
    </row>
    <row r="2169" spans="1:20" hidden="1" x14ac:dyDescent="0.35">
      <c r="A2169" t="s">
        <v>2189</v>
      </c>
      <c r="B2169" t="s">
        <v>10</v>
      </c>
      <c r="C2169" t="s">
        <v>68</v>
      </c>
      <c r="D2169" t="s">
        <v>3616</v>
      </c>
      <c r="E2169" t="s">
        <v>3613</v>
      </c>
      <c r="F2169">
        <v>44729</v>
      </c>
      <c r="G2169">
        <v>44753</v>
      </c>
      <c r="H2169" t="s">
        <v>16</v>
      </c>
      <c r="I2169" t="s">
        <v>12</v>
      </c>
      <c r="J2169" t="s">
        <v>13</v>
      </c>
      <c r="K2169">
        <v>32.0548</v>
      </c>
      <c r="L2169">
        <v>600</v>
      </c>
      <c r="M2169" t="s">
        <v>14</v>
      </c>
      <c r="N2169">
        <v>300</v>
      </c>
      <c r="O2169" t="s">
        <v>14</v>
      </c>
      <c r="P2169">
        <v>1</v>
      </c>
      <c r="Q2169" s="1">
        <v>3.5999999999999996</v>
      </c>
      <c r="R2169" s="1">
        <v>2.4000000000000004</v>
      </c>
      <c r="S2169" s="1">
        <v>3</v>
      </c>
      <c r="T2169" s="1">
        <v>2.4000000000000004</v>
      </c>
    </row>
    <row r="2170" spans="1:20" hidden="1" x14ac:dyDescent="0.35">
      <c r="A2170" t="s">
        <v>2190</v>
      </c>
      <c r="B2170" t="s">
        <v>10</v>
      </c>
      <c r="C2170" t="s">
        <v>68</v>
      </c>
      <c r="D2170" t="s">
        <v>3615</v>
      </c>
      <c r="E2170" t="s">
        <v>3617</v>
      </c>
      <c r="F2170">
        <v>44736</v>
      </c>
      <c r="G2170">
        <v>44757</v>
      </c>
      <c r="H2170" t="s">
        <v>16</v>
      </c>
      <c r="I2170" t="s">
        <v>12</v>
      </c>
      <c r="J2170" t="s">
        <v>13</v>
      </c>
      <c r="K2170">
        <v>32.072600000000001</v>
      </c>
      <c r="L2170">
        <v>600</v>
      </c>
      <c r="M2170" t="s">
        <v>14</v>
      </c>
      <c r="N2170">
        <v>300</v>
      </c>
      <c r="O2170" t="s">
        <v>14</v>
      </c>
      <c r="P2170">
        <v>1</v>
      </c>
      <c r="Q2170" s="1">
        <v>3.15</v>
      </c>
      <c r="R2170" s="1">
        <v>2.1</v>
      </c>
      <c r="S2170" s="1">
        <v>2.625</v>
      </c>
      <c r="T2170" s="1">
        <v>2.1</v>
      </c>
    </row>
    <row r="2171" spans="1:20" x14ac:dyDescent="0.35">
      <c r="A2171" t="s">
        <v>2191</v>
      </c>
      <c r="B2171" t="s">
        <v>10</v>
      </c>
      <c r="C2171" t="s">
        <v>56</v>
      </c>
      <c r="D2171" t="s">
        <v>3620</v>
      </c>
      <c r="E2171" t="s">
        <v>3617</v>
      </c>
      <c r="F2171">
        <v>44695</v>
      </c>
      <c r="G2171">
        <v>44700</v>
      </c>
      <c r="H2171" t="s">
        <v>16</v>
      </c>
      <c r="I2171" t="s">
        <v>12</v>
      </c>
      <c r="J2171" t="s">
        <v>57</v>
      </c>
      <c r="K2171">
        <v>20.053000000000001</v>
      </c>
      <c r="L2171">
        <v>100</v>
      </c>
      <c r="M2171" t="s">
        <v>14</v>
      </c>
      <c r="N2171">
        <v>80</v>
      </c>
      <c r="O2171" t="s">
        <v>14</v>
      </c>
      <c r="P2171">
        <v>1</v>
      </c>
      <c r="Q2171" s="1">
        <v>0.75</v>
      </c>
      <c r="R2171" s="1">
        <v>0.5</v>
      </c>
      <c r="S2171" s="1">
        <v>0.625</v>
      </c>
      <c r="T2171" s="1">
        <v>0.5</v>
      </c>
    </row>
    <row r="2172" spans="1:20" hidden="1" x14ac:dyDescent="0.35">
      <c r="A2172" t="s">
        <v>2192</v>
      </c>
      <c r="B2172" t="s">
        <v>10</v>
      </c>
      <c r="C2172" t="s">
        <v>68</v>
      </c>
      <c r="D2172" t="s">
        <v>3616</v>
      </c>
      <c r="E2172" t="s">
        <v>3612</v>
      </c>
      <c r="F2172">
        <v>44756</v>
      </c>
      <c r="G2172">
        <v>44790</v>
      </c>
      <c r="H2172" t="s">
        <v>16</v>
      </c>
      <c r="I2172" t="s">
        <v>12</v>
      </c>
      <c r="J2172" t="s">
        <v>13</v>
      </c>
      <c r="K2172">
        <v>29.034199999999998</v>
      </c>
      <c r="L2172">
        <v>600</v>
      </c>
      <c r="M2172" t="s">
        <v>14</v>
      </c>
      <c r="N2172">
        <v>300</v>
      </c>
      <c r="O2172" t="s">
        <v>14</v>
      </c>
      <c r="P2172">
        <v>1</v>
      </c>
      <c r="Q2172" s="1">
        <v>5.0999999999999996</v>
      </c>
      <c r="R2172" s="1">
        <v>3.4000000000000004</v>
      </c>
      <c r="S2172" s="1">
        <v>4.25</v>
      </c>
      <c r="T2172" s="1">
        <v>3.4000000000000004</v>
      </c>
    </row>
    <row r="2173" spans="1:20" hidden="1" x14ac:dyDescent="0.35">
      <c r="A2173" t="s">
        <v>2193</v>
      </c>
      <c r="B2173" t="s">
        <v>10</v>
      </c>
      <c r="C2173" t="s">
        <v>68</v>
      </c>
      <c r="D2173" t="s">
        <v>3616</v>
      </c>
      <c r="E2173" t="s">
        <v>3618</v>
      </c>
      <c r="F2173">
        <v>44756</v>
      </c>
      <c r="G2173">
        <v>44774</v>
      </c>
      <c r="H2173" t="s">
        <v>16</v>
      </c>
      <c r="I2173" t="s">
        <v>12</v>
      </c>
      <c r="J2173" t="s">
        <v>13</v>
      </c>
      <c r="K2173">
        <v>30.068200000000001</v>
      </c>
      <c r="L2173">
        <v>600</v>
      </c>
      <c r="M2173" t="s">
        <v>14</v>
      </c>
      <c r="N2173">
        <v>300</v>
      </c>
      <c r="O2173" t="s">
        <v>14</v>
      </c>
      <c r="P2173">
        <v>1</v>
      </c>
      <c r="Q2173" s="1">
        <v>2.6999999999999997</v>
      </c>
      <c r="R2173" s="1">
        <v>1.8</v>
      </c>
      <c r="S2173" s="1">
        <v>2.25</v>
      </c>
      <c r="T2173" s="1">
        <v>1.8</v>
      </c>
    </row>
    <row r="2174" spans="1:20" hidden="1" x14ac:dyDescent="0.35">
      <c r="A2174" t="s">
        <v>2194</v>
      </c>
      <c r="B2174" t="s">
        <v>10</v>
      </c>
      <c r="C2174" t="s">
        <v>68</v>
      </c>
      <c r="D2174" t="s">
        <v>3619</v>
      </c>
      <c r="E2174" t="s">
        <v>3618</v>
      </c>
      <c r="F2174">
        <v>44769</v>
      </c>
      <c r="G2174">
        <v>44792</v>
      </c>
      <c r="H2174" t="s">
        <v>16</v>
      </c>
      <c r="I2174" t="s">
        <v>12</v>
      </c>
      <c r="J2174" t="s">
        <v>13</v>
      </c>
      <c r="K2174">
        <v>34.104399999999998</v>
      </c>
      <c r="L2174">
        <v>600</v>
      </c>
      <c r="M2174" t="s">
        <v>14</v>
      </c>
      <c r="N2174">
        <v>300</v>
      </c>
      <c r="O2174" t="s">
        <v>14</v>
      </c>
      <c r="P2174">
        <v>1</v>
      </c>
      <c r="Q2174" s="1">
        <v>3.4499999999999997</v>
      </c>
      <c r="R2174" s="1">
        <v>2.3000000000000003</v>
      </c>
      <c r="S2174" s="1">
        <v>2.875</v>
      </c>
      <c r="T2174" s="1">
        <v>2.3000000000000003</v>
      </c>
    </row>
    <row r="2175" spans="1:20" hidden="1" x14ac:dyDescent="0.35">
      <c r="A2175" t="s">
        <v>2195</v>
      </c>
      <c r="B2175" t="s">
        <v>10</v>
      </c>
      <c r="C2175" t="s">
        <v>68</v>
      </c>
      <c r="D2175" t="s">
        <v>3616</v>
      </c>
      <c r="E2175" t="s">
        <v>3617</v>
      </c>
      <c r="F2175">
        <v>44756</v>
      </c>
      <c r="G2175">
        <v>44776</v>
      </c>
      <c r="H2175" t="s">
        <v>16</v>
      </c>
      <c r="I2175" t="s">
        <v>12</v>
      </c>
      <c r="J2175" t="s">
        <v>13</v>
      </c>
      <c r="K2175">
        <v>32.989800000000002</v>
      </c>
      <c r="L2175">
        <v>600</v>
      </c>
      <c r="M2175" t="s">
        <v>14</v>
      </c>
      <c r="N2175">
        <v>300</v>
      </c>
      <c r="O2175" t="s">
        <v>14</v>
      </c>
      <c r="P2175">
        <v>1</v>
      </c>
      <c r="Q2175" s="1">
        <v>3</v>
      </c>
      <c r="R2175" s="1">
        <v>2</v>
      </c>
      <c r="S2175" s="1">
        <v>2.5</v>
      </c>
      <c r="T2175" s="1">
        <v>2</v>
      </c>
    </row>
    <row r="2176" spans="1:20" hidden="1" x14ac:dyDescent="0.35">
      <c r="A2176" t="s">
        <v>2196</v>
      </c>
      <c r="B2176" t="s">
        <v>10</v>
      </c>
      <c r="C2176" t="s">
        <v>68</v>
      </c>
      <c r="D2176" t="s">
        <v>3616</v>
      </c>
      <c r="E2176" t="s">
        <v>3618</v>
      </c>
      <c r="F2176">
        <v>44760</v>
      </c>
      <c r="G2176">
        <v>44783</v>
      </c>
      <c r="H2176" t="s">
        <v>16</v>
      </c>
      <c r="I2176" t="s">
        <v>12</v>
      </c>
      <c r="J2176" t="s">
        <v>13</v>
      </c>
      <c r="K2176">
        <v>33.089799999999997</v>
      </c>
      <c r="L2176">
        <v>600</v>
      </c>
      <c r="M2176" t="s">
        <v>14</v>
      </c>
      <c r="N2176">
        <v>300</v>
      </c>
      <c r="O2176" t="s">
        <v>14</v>
      </c>
      <c r="P2176">
        <v>1</v>
      </c>
      <c r="Q2176" s="1">
        <v>3.4499999999999997</v>
      </c>
      <c r="R2176" s="1">
        <v>2.3000000000000003</v>
      </c>
      <c r="S2176" s="1">
        <v>2.875</v>
      </c>
      <c r="T2176" s="1">
        <v>2.3000000000000003</v>
      </c>
    </row>
    <row r="2177" spans="1:20" hidden="1" x14ac:dyDescent="0.35">
      <c r="A2177" t="s">
        <v>2197</v>
      </c>
      <c r="B2177" t="s">
        <v>10</v>
      </c>
      <c r="C2177" t="s">
        <v>68</v>
      </c>
      <c r="D2177" t="s">
        <v>3620</v>
      </c>
      <c r="E2177" t="s">
        <v>3617</v>
      </c>
      <c r="F2177">
        <v>44765</v>
      </c>
      <c r="G2177">
        <v>44784</v>
      </c>
      <c r="H2177" t="s">
        <v>16</v>
      </c>
      <c r="I2177" t="s">
        <v>12</v>
      </c>
      <c r="J2177" t="s">
        <v>13</v>
      </c>
      <c r="K2177">
        <v>34.196199999999997</v>
      </c>
      <c r="L2177">
        <v>600</v>
      </c>
      <c r="M2177" t="s">
        <v>14</v>
      </c>
      <c r="N2177">
        <v>300</v>
      </c>
      <c r="O2177" t="s">
        <v>14</v>
      </c>
      <c r="P2177">
        <v>1</v>
      </c>
      <c r="Q2177" s="1">
        <v>2.85</v>
      </c>
      <c r="R2177" s="1">
        <v>1.9000000000000001</v>
      </c>
      <c r="S2177" s="1">
        <v>2.375</v>
      </c>
      <c r="T2177" s="1">
        <v>1.9000000000000001</v>
      </c>
    </row>
    <row r="2178" spans="1:20" hidden="1" x14ac:dyDescent="0.35">
      <c r="A2178" t="s">
        <v>2198</v>
      </c>
      <c r="B2178" t="s">
        <v>10</v>
      </c>
      <c r="C2178" t="s">
        <v>68</v>
      </c>
      <c r="D2178" t="s">
        <v>3611</v>
      </c>
      <c r="E2178" t="s">
        <v>3614</v>
      </c>
      <c r="F2178">
        <v>44760</v>
      </c>
      <c r="G2178">
        <v>44786</v>
      </c>
      <c r="H2178" t="s">
        <v>16</v>
      </c>
      <c r="I2178" t="s">
        <v>12</v>
      </c>
      <c r="J2178" t="s">
        <v>13</v>
      </c>
      <c r="K2178">
        <v>34.0764</v>
      </c>
      <c r="L2178">
        <v>600</v>
      </c>
      <c r="M2178" t="s">
        <v>14</v>
      </c>
      <c r="N2178">
        <v>300</v>
      </c>
      <c r="O2178" t="s">
        <v>14</v>
      </c>
      <c r="P2178">
        <v>1</v>
      </c>
      <c r="Q2178" s="1">
        <v>3.9</v>
      </c>
      <c r="R2178" s="1">
        <v>2.6</v>
      </c>
      <c r="S2178" s="1">
        <v>3.25</v>
      </c>
      <c r="T2178" s="1">
        <v>2.6</v>
      </c>
    </row>
    <row r="2179" spans="1:20" hidden="1" x14ac:dyDescent="0.35">
      <c r="A2179" t="s">
        <v>2199</v>
      </c>
      <c r="B2179" t="s">
        <v>10</v>
      </c>
      <c r="C2179" t="s">
        <v>68</v>
      </c>
      <c r="D2179" t="s">
        <v>3611</v>
      </c>
      <c r="E2179" t="s">
        <v>3618</v>
      </c>
      <c r="F2179">
        <v>44759</v>
      </c>
      <c r="G2179">
        <v>44777</v>
      </c>
      <c r="H2179" t="s">
        <v>16</v>
      </c>
      <c r="I2179" t="s">
        <v>12</v>
      </c>
      <c r="J2179" t="s">
        <v>13</v>
      </c>
      <c r="K2179">
        <v>34.009399999999999</v>
      </c>
      <c r="L2179">
        <v>600</v>
      </c>
      <c r="M2179" t="s">
        <v>14</v>
      </c>
      <c r="N2179">
        <v>300</v>
      </c>
      <c r="O2179" t="s">
        <v>14</v>
      </c>
      <c r="P2179">
        <v>1</v>
      </c>
      <c r="Q2179" s="1">
        <v>2.6999999999999997</v>
      </c>
      <c r="R2179" s="1">
        <v>1.8</v>
      </c>
      <c r="S2179" s="1">
        <v>2.25</v>
      </c>
      <c r="T2179" s="1">
        <v>1.8</v>
      </c>
    </row>
    <row r="2180" spans="1:20" x14ac:dyDescent="0.35">
      <c r="A2180" t="s">
        <v>2200</v>
      </c>
      <c r="B2180" t="s">
        <v>10</v>
      </c>
      <c r="C2180" t="s">
        <v>56</v>
      </c>
      <c r="D2180" t="s">
        <v>3615</v>
      </c>
      <c r="E2180" t="s">
        <v>3612</v>
      </c>
      <c r="F2180">
        <v>44571</v>
      </c>
      <c r="G2180">
        <v>44571</v>
      </c>
      <c r="H2180" t="s">
        <v>16</v>
      </c>
      <c r="I2180" t="s">
        <v>12</v>
      </c>
      <c r="J2180" t="s">
        <v>13</v>
      </c>
      <c r="K2180">
        <v>35</v>
      </c>
      <c r="L2180">
        <v>4000</v>
      </c>
      <c r="M2180" t="s">
        <v>2201</v>
      </c>
      <c r="N2180">
        <v>2500</v>
      </c>
      <c r="O2180" t="s">
        <v>58</v>
      </c>
      <c r="P2180">
        <v>0</v>
      </c>
      <c r="Q2180" s="1">
        <v>0</v>
      </c>
      <c r="R2180" s="1">
        <v>0</v>
      </c>
      <c r="S2180" s="1">
        <v>0</v>
      </c>
      <c r="T2180" s="1">
        <v>0</v>
      </c>
    </row>
    <row r="2181" spans="1:20" x14ac:dyDescent="0.35">
      <c r="A2181" t="s">
        <v>2202</v>
      </c>
      <c r="B2181" t="s">
        <v>10</v>
      </c>
      <c r="C2181" t="s">
        <v>56</v>
      </c>
      <c r="D2181" t="s">
        <v>3620</v>
      </c>
      <c r="E2181" t="s">
        <v>3617</v>
      </c>
      <c r="F2181">
        <v>44571</v>
      </c>
      <c r="G2181">
        <v>44571</v>
      </c>
      <c r="H2181" t="s">
        <v>16</v>
      </c>
      <c r="I2181" t="s">
        <v>12</v>
      </c>
      <c r="J2181" t="s">
        <v>13</v>
      </c>
      <c r="K2181">
        <v>35</v>
      </c>
      <c r="L2181">
        <v>4000</v>
      </c>
      <c r="M2181" t="s">
        <v>2201</v>
      </c>
      <c r="N2181">
        <v>2500</v>
      </c>
      <c r="O2181" t="s">
        <v>58</v>
      </c>
      <c r="P2181">
        <v>0</v>
      </c>
      <c r="Q2181" s="1">
        <v>0</v>
      </c>
      <c r="R2181" s="1">
        <v>0</v>
      </c>
      <c r="S2181" s="1">
        <v>0</v>
      </c>
      <c r="T2181" s="1">
        <v>0</v>
      </c>
    </row>
    <row r="2182" spans="1:20" x14ac:dyDescent="0.35">
      <c r="A2182" t="s">
        <v>2203</v>
      </c>
      <c r="B2182" t="s">
        <v>10</v>
      </c>
      <c r="C2182" t="s">
        <v>56</v>
      </c>
      <c r="D2182" t="s">
        <v>3619</v>
      </c>
      <c r="E2182" t="s">
        <v>3613</v>
      </c>
      <c r="F2182">
        <v>44571</v>
      </c>
      <c r="G2182">
        <v>44571</v>
      </c>
      <c r="H2182" t="s">
        <v>16</v>
      </c>
      <c r="I2182" t="s">
        <v>12</v>
      </c>
      <c r="J2182" t="s">
        <v>13</v>
      </c>
      <c r="K2182">
        <v>35</v>
      </c>
      <c r="L2182">
        <v>4000</v>
      </c>
      <c r="M2182" t="s">
        <v>2201</v>
      </c>
      <c r="N2182">
        <v>2500</v>
      </c>
      <c r="O2182" t="s">
        <v>58</v>
      </c>
      <c r="P2182">
        <v>0</v>
      </c>
      <c r="Q2182" s="1">
        <v>0</v>
      </c>
      <c r="R2182" s="1">
        <v>0</v>
      </c>
      <c r="S2182" s="1">
        <v>0</v>
      </c>
      <c r="T2182" s="1">
        <v>0</v>
      </c>
    </row>
    <row r="2183" spans="1:20" x14ac:dyDescent="0.35">
      <c r="A2183" t="s">
        <v>2204</v>
      </c>
      <c r="B2183" t="s">
        <v>10</v>
      </c>
      <c r="C2183" t="s">
        <v>56</v>
      </c>
      <c r="D2183" t="s">
        <v>3619</v>
      </c>
      <c r="E2183" t="s">
        <v>3613</v>
      </c>
      <c r="F2183">
        <v>44571</v>
      </c>
      <c r="G2183">
        <v>44571</v>
      </c>
      <c r="H2183" t="s">
        <v>16</v>
      </c>
      <c r="I2183" t="s">
        <v>12</v>
      </c>
      <c r="J2183" t="s">
        <v>13</v>
      </c>
      <c r="K2183">
        <v>35</v>
      </c>
      <c r="L2183">
        <v>4000</v>
      </c>
      <c r="M2183" t="s">
        <v>2201</v>
      </c>
      <c r="N2183">
        <v>2500</v>
      </c>
      <c r="O2183" t="s">
        <v>58</v>
      </c>
      <c r="P2183">
        <v>0</v>
      </c>
      <c r="Q2183" s="1">
        <v>0</v>
      </c>
      <c r="R2183" s="1">
        <v>0</v>
      </c>
      <c r="S2183" s="1">
        <v>0</v>
      </c>
      <c r="T2183" s="1">
        <v>0</v>
      </c>
    </row>
    <row r="2184" spans="1:20" x14ac:dyDescent="0.35">
      <c r="A2184" t="s">
        <v>2205</v>
      </c>
      <c r="B2184" t="s">
        <v>10</v>
      </c>
      <c r="C2184" t="s">
        <v>56</v>
      </c>
      <c r="D2184" t="s">
        <v>3619</v>
      </c>
      <c r="E2184" t="s">
        <v>3612</v>
      </c>
      <c r="F2184">
        <v>44571</v>
      </c>
      <c r="G2184">
        <v>44571</v>
      </c>
      <c r="H2184" t="s">
        <v>16</v>
      </c>
      <c r="I2184" t="s">
        <v>12</v>
      </c>
      <c r="J2184" t="s">
        <v>13</v>
      </c>
      <c r="K2184">
        <v>35</v>
      </c>
      <c r="L2184">
        <v>4000</v>
      </c>
      <c r="M2184" t="s">
        <v>2201</v>
      </c>
      <c r="N2184">
        <v>2500</v>
      </c>
      <c r="O2184" t="s">
        <v>58</v>
      </c>
      <c r="P2184">
        <v>0</v>
      </c>
      <c r="Q2184" s="1">
        <v>0</v>
      </c>
      <c r="R2184" s="1">
        <v>0</v>
      </c>
      <c r="S2184" s="1">
        <v>0</v>
      </c>
      <c r="T2184" s="1">
        <v>0</v>
      </c>
    </row>
    <row r="2185" spans="1:20" x14ac:dyDescent="0.35">
      <c r="A2185" t="s">
        <v>2206</v>
      </c>
      <c r="B2185" t="s">
        <v>10</v>
      </c>
      <c r="C2185" t="s">
        <v>56</v>
      </c>
      <c r="D2185" t="s">
        <v>3620</v>
      </c>
      <c r="E2185" t="s">
        <v>3614</v>
      </c>
      <c r="F2185">
        <v>44571</v>
      </c>
      <c r="G2185">
        <v>44571</v>
      </c>
      <c r="H2185" t="s">
        <v>16</v>
      </c>
      <c r="I2185" t="s">
        <v>12</v>
      </c>
      <c r="J2185" t="s">
        <v>13</v>
      </c>
      <c r="K2185">
        <v>35</v>
      </c>
      <c r="L2185">
        <v>4000</v>
      </c>
      <c r="M2185" t="s">
        <v>2201</v>
      </c>
      <c r="N2185">
        <v>2500</v>
      </c>
      <c r="O2185" t="s">
        <v>58</v>
      </c>
      <c r="P2185">
        <v>0</v>
      </c>
      <c r="Q2185" s="1">
        <v>0</v>
      </c>
      <c r="R2185" s="1">
        <v>0</v>
      </c>
      <c r="S2185" s="1">
        <v>0</v>
      </c>
      <c r="T2185" s="1">
        <v>0</v>
      </c>
    </row>
    <row r="2186" spans="1:20" x14ac:dyDescent="0.35">
      <c r="A2186" t="s">
        <v>2207</v>
      </c>
      <c r="B2186" t="s">
        <v>10</v>
      </c>
      <c r="C2186" t="s">
        <v>56</v>
      </c>
      <c r="D2186" t="s">
        <v>3611</v>
      </c>
      <c r="E2186" t="s">
        <v>3614</v>
      </c>
      <c r="F2186">
        <v>44571</v>
      </c>
      <c r="G2186">
        <v>44571</v>
      </c>
      <c r="H2186" t="s">
        <v>16</v>
      </c>
      <c r="I2186" t="s">
        <v>12</v>
      </c>
      <c r="J2186" t="s">
        <v>13</v>
      </c>
      <c r="K2186">
        <v>35</v>
      </c>
      <c r="L2186">
        <v>4000</v>
      </c>
      <c r="M2186" t="s">
        <v>2201</v>
      </c>
      <c r="N2186">
        <v>2500</v>
      </c>
      <c r="O2186" t="s">
        <v>58</v>
      </c>
      <c r="P2186">
        <v>0</v>
      </c>
      <c r="Q2186" s="1">
        <v>0</v>
      </c>
      <c r="R2186" s="1">
        <v>0</v>
      </c>
      <c r="S2186" s="1">
        <v>0</v>
      </c>
      <c r="T2186" s="1">
        <v>0</v>
      </c>
    </row>
    <row r="2187" spans="1:20" x14ac:dyDescent="0.35">
      <c r="A2187" t="s">
        <v>2208</v>
      </c>
      <c r="B2187" t="s">
        <v>10</v>
      </c>
      <c r="C2187" t="s">
        <v>56</v>
      </c>
      <c r="D2187" t="s">
        <v>3620</v>
      </c>
      <c r="E2187" t="s">
        <v>3613</v>
      </c>
      <c r="F2187">
        <v>44571</v>
      </c>
      <c r="G2187">
        <v>44571</v>
      </c>
      <c r="H2187" t="s">
        <v>16</v>
      </c>
      <c r="I2187" t="s">
        <v>12</v>
      </c>
      <c r="J2187" t="s">
        <v>13</v>
      </c>
      <c r="K2187">
        <v>33.75</v>
      </c>
      <c r="L2187">
        <v>4000</v>
      </c>
      <c r="M2187" t="s">
        <v>2201</v>
      </c>
      <c r="N2187">
        <v>2500</v>
      </c>
      <c r="O2187" t="s">
        <v>58</v>
      </c>
      <c r="P2187">
        <v>0</v>
      </c>
      <c r="Q2187" s="1">
        <v>0</v>
      </c>
      <c r="R2187" s="1">
        <v>0</v>
      </c>
      <c r="S2187" s="1">
        <v>0</v>
      </c>
      <c r="T2187" s="1">
        <v>0</v>
      </c>
    </row>
    <row r="2188" spans="1:20" x14ac:dyDescent="0.35">
      <c r="A2188" t="s">
        <v>2209</v>
      </c>
      <c r="B2188" t="s">
        <v>10</v>
      </c>
      <c r="C2188" t="s">
        <v>56</v>
      </c>
      <c r="D2188" t="s">
        <v>3611</v>
      </c>
      <c r="E2188" t="s">
        <v>3614</v>
      </c>
      <c r="F2188">
        <v>44571</v>
      </c>
      <c r="G2188">
        <v>44571</v>
      </c>
      <c r="H2188" t="s">
        <v>16</v>
      </c>
      <c r="I2188" t="s">
        <v>12</v>
      </c>
      <c r="J2188" t="s">
        <v>13</v>
      </c>
      <c r="K2188">
        <v>33.75</v>
      </c>
      <c r="L2188">
        <v>4000</v>
      </c>
      <c r="M2188" t="s">
        <v>2201</v>
      </c>
      <c r="N2188">
        <v>2500</v>
      </c>
      <c r="O2188" t="s">
        <v>58</v>
      </c>
      <c r="P2188">
        <v>0</v>
      </c>
      <c r="Q2188" s="1">
        <v>0</v>
      </c>
      <c r="R2188" s="1">
        <v>0</v>
      </c>
      <c r="S2188" s="1">
        <v>0</v>
      </c>
      <c r="T2188" s="1">
        <v>0</v>
      </c>
    </row>
    <row r="2189" spans="1:20" x14ac:dyDescent="0.35">
      <c r="A2189" t="s">
        <v>2210</v>
      </c>
      <c r="B2189" t="s">
        <v>10</v>
      </c>
      <c r="C2189" t="s">
        <v>56</v>
      </c>
      <c r="D2189" t="s">
        <v>3619</v>
      </c>
      <c r="E2189" t="s">
        <v>3618</v>
      </c>
      <c r="F2189">
        <v>44571</v>
      </c>
      <c r="G2189">
        <v>44571</v>
      </c>
      <c r="H2189" t="s">
        <v>16</v>
      </c>
      <c r="I2189" t="s">
        <v>12</v>
      </c>
      <c r="J2189" t="s">
        <v>13</v>
      </c>
      <c r="K2189">
        <v>35</v>
      </c>
      <c r="L2189">
        <v>4000</v>
      </c>
      <c r="M2189" t="s">
        <v>2201</v>
      </c>
      <c r="N2189">
        <v>2500</v>
      </c>
      <c r="O2189" t="s">
        <v>58</v>
      </c>
      <c r="P2189">
        <v>0</v>
      </c>
      <c r="Q2189" s="1">
        <v>0</v>
      </c>
      <c r="R2189" s="1">
        <v>0</v>
      </c>
      <c r="S2189" s="1">
        <v>0</v>
      </c>
      <c r="T2189" s="1">
        <v>0</v>
      </c>
    </row>
    <row r="2190" spans="1:20" x14ac:dyDescent="0.35">
      <c r="A2190" t="s">
        <v>2211</v>
      </c>
      <c r="B2190" t="s">
        <v>10</v>
      </c>
      <c r="C2190" t="s">
        <v>56</v>
      </c>
      <c r="D2190" t="s">
        <v>3615</v>
      </c>
      <c r="E2190" t="s">
        <v>3618</v>
      </c>
      <c r="F2190">
        <v>44571</v>
      </c>
      <c r="G2190">
        <v>44571</v>
      </c>
      <c r="H2190" t="s">
        <v>16</v>
      </c>
      <c r="I2190" t="s">
        <v>12</v>
      </c>
      <c r="J2190" t="s">
        <v>13</v>
      </c>
      <c r="K2190">
        <v>33.75</v>
      </c>
      <c r="L2190">
        <v>4000</v>
      </c>
      <c r="M2190" t="s">
        <v>2201</v>
      </c>
      <c r="N2190">
        <v>2500</v>
      </c>
      <c r="O2190" t="s">
        <v>58</v>
      </c>
      <c r="P2190">
        <v>0</v>
      </c>
      <c r="Q2190" s="1">
        <v>0</v>
      </c>
      <c r="R2190" s="1">
        <v>0</v>
      </c>
      <c r="S2190" s="1">
        <v>0</v>
      </c>
      <c r="T2190" s="1">
        <v>0</v>
      </c>
    </row>
    <row r="2191" spans="1:20" x14ac:dyDescent="0.35">
      <c r="A2191" t="s">
        <v>2212</v>
      </c>
      <c r="B2191" t="s">
        <v>10</v>
      </c>
      <c r="C2191" t="s">
        <v>56</v>
      </c>
      <c r="D2191" t="s">
        <v>3616</v>
      </c>
      <c r="E2191" t="s">
        <v>3613</v>
      </c>
      <c r="F2191">
        <v>44572</v>
      </c>
      <c r="G2191">
        <v>44572</v>
      </c>
      <c r="H2191" t="s">
        <v>16</v>
      </c>
      <c r="I2191" t="s">
        <v>12</v>
      </c>
      <c r="J2191" t="s">
        <v>13</v>
      </c>
      <c r="K2191">
        <v>35</v>
      </c>
      <c r="L2191">
        <v>4000</v>
      </c>
      <c r="M2191" t="s">
        <v>2201</v>
      </c>
      <c r="N2191">
        <v>2500</v>
      </c>
      <c r="O2191" t="s">
        <v>58</v>
      </c>
      <c r="P2191">
        <v>0</v>
      </c>
      <c r="Q2191" s="1">
        <v>0</v>
      </c>
      <c r="R2191" s="1">
        <v>0</v>
      </c>
      <c r="S2191" s="1">
        <v>0</v>
      </c>
      <c r="T2191" s="1">
        <v>0</v>
      </c>
    </row>
    <row r="2192" spans="1:20" x14ac:dyDescent="0.35">
      <c r="A2192" t="s">
        <v>2213</v>
      </c>
      <c r="B2192" t="s">
        <v>10</v>
      </c>
      <c r="C2192" t="s">
        <v>56</v>
      </c>
      <c r="D2192" t="s">
        <v>3620</v>
      </c>
      <c r="E2192" t="s">
        <v>3612</v>
      </c>
      <c r="F2192">
        <v>44572</v>
      </c>
      <c r="G2192">
        <v>44572</v>
      </c>
      <c r="H2192" t="s">
        <v>16</v>
      </c>
      <c r="I2192" t="s">
        <v>12</v>
      </c>
      <c r="J2192" t="s">
        <v>13</v>
      </c>
      <c r="K2192">
        <v>35</v>
      </c>
      <c r="L2192">
        <v>4000</v>
      </c>
      <c r="M2192" t="s">
        <v>2201</v>
      </c>
      <c r="N2192">
        <v>2500</v>
      </c>
      <c r="O2192" t="s">
        <v>58</v>
      </c>
      <c r="P2192">
        <v>0</v>
      </c>
      <c r="Q2192" s="1">
        <v>0</v>
      </c>
      <c r="R2192" s="1">
        <v>0</v>
      </c>
      <c r="S2192" s="1">
        <v>0</v>
      </c>
      <c r="T2192" s="1">
        <v>0</v>
      </c>
    </row>
    <row r="2193" spans="1:20" x14ac:dyDescent="0.35">
      <c r="A2193" t="s">
        <v>2214</v>
      </c>
      <c r="B2193" t="s">
        <v>10</v>
      </c>
      <c r="C2193" t="s">
        <v>56</v>
      </c>
      <c r="D2193" t="s">
        <v>3619</v>
      </c>
      <c r="E2193" t="s">
        <v>3618</v>
      </c>
      <c r="F2193">
        <v>44572</v>
      </c>
      <c r="G2193">
        <v>44572</v>
      </c>
      <c r="H2193" t="s">
        <v>16</v>
      </c>
      <c r="I2193" t="s">
        <v>12</v>
      </c>
      <c r="J2193" t="s">
        <v>13</v>
      </c>
      <c r="K2193">
        <v>35</v>
      </c>
      <c r="L2193">
        <v>4000</v>
      </c>
      <c r="M2193" t="s">
        <v>2201</v>
      </c>
      <c r="N2193">
        <v>2500</v>
      </c>
      <c r="O2193" t="s">
        <v>58</v>
      </c>
      <c r="P2193">
        <v>0</v>
      </c>
      <c r="Q2193" s="1">
        <v>0</v>
      </c>
      <c r="R2193" s="1">
        <v>0</v>
      </c>
      <c r="S2193" s="1">
        <v>0</v>
      </c>
      <c r="T2193" s="1">
        <v>0</v>
      </c>
    </row>
    <row r="2194" spans="1:20" x14ac:dyDescent="0.35">
      <c r="A2194" t="s">
        <v>2215</v>
      </c>
      <c r="B2194" t="s">
        <v>10</v>
      </c>
      <c r="C2194" t="s">
        <v>56</v>
      </c>
      <c r="D2194" t="s">
        <v>3615</v>
      </c>
      <c r="E2194" t="s">
        <v>3614</v>
      </c>
      <c r="F2194">
        <v>44572</v>
      </c>
      <c r="G2194">
        <v>44572</v>
      </c>
      <c r="H2194" t="s">
        <v>16</v>
      </c>
      <c r="I2194" t="s">
        <v>12</v>
      </c>
      <c r="J2194" t="s">
        <v>13</v>
      </c>
      <c r="K2194">
        <v>35</v>
      </c>
      <c r="L2194">
        <v>4000</v>
      </c>
      <c r="M2194" t="s">
        <v>2201</v>
      </c>
      <c r="N2194">
        <v>2500</v>
      </c>
      <c r="O2194" t="s">
        <v>58</v>
      </c>
      <c r="P2194">
        <v>0</v>
      </c>
      <c r="Q2194" s="1">
        <v>0</v>
      </c>
      <c r="R2194" s="1">
        <v>0</v>
      </c>
      <c r="S2194" s="1">
        <v>0</v>
      </c>
      <c r="T2194" s="1">
        <v>0</v>
      </c>
    </row>
    <row r="2195" spans="1:20" x14ac:dyDescent="0.35">
      <c r="A2195" t="s">
        <v>2216</v>
      </c>
      <c r="B2195" t="s">
        <v>10</v>
      </c>
      <c r="C2195" t="s">
        <v>56</v>
      </c>
      <c r="D2195" t="s">
        <v>3620</v>
      </c>
      <c r="E2195" t="s">
        <v>3612</v>
      </c>
      <c r="F2195">
        <v>44572</v>
      </c>
      <c r="G2195">
        <v>44572</v>
      </c>
      <c r="H2195" t="s">
        <v>16</v>
      </c>
      <c r="I2195" t="s">
        <v>12</v>
      </c>
      <c r="J2195" t="s">
        <v>13</v>
      </c>
      <c r="K2195">
        <v>35</v>
      </c>
      <c r="L2195">
        <v>4000</v>
      </c>
      <c r="M2195" t="s">
        <v>2201</v>
      </c>
      <c r="N2195">
        <v>2500</v>
      </c>
      <c r="O2195" t="s">
        <v>58</v>
      </c>
      <c r="P2195">
        <v>0</v>
      </c>
      <c r="Q2195" s="1">
        <v>0</v>
      </c>
      <c r="R2195" s="1">
        <v>0</v>
      </c>
      <c r="S2195" s="1">
        <v>0</v>
      </c>
      <c r="T2195" s="1">
        <v>0</v>
      </c>
    </row>
    <row r="2196" spans="1:20" x14ac:dyDescent="0.35">
      <c r="A2196" t="s">
        <v>2217</v>
      </c>
      <c r="B2196" t="s">
        <v>10</v>
      </c>
      <c r="C2196" t="s">
        <v>56</v>
      </c>
      <c r="D2196" t="s">
        <v>3611</v>
      </c>
      <c r="E2196" t="s">
        <v>3612</v>
      </c>
      <c r="F2196">
        <v>44572</v>
      </c>
      <c r="G2196">
        <v>44572</v>
      </c>
      <c r="H2196" t="s">
        <v>16</v>
      </c>
      <c r="I2196" t="s">
        <v>12</v>
      </c>
      <c r="J2196" t="s">
        <v>13</v>
      </c>
      <c r="K2196">
        <v>35</v>
      </c>
      <c r="L2196">
        <v>4000</v>
      </c>
      <c r="M2196" t="s">
        <v>2201</v>
      </c>
      <c r="N2196">
        <v>2500</v>
      </c>
      <c r="O2196" t="s">
        <v>58</v>
      </c>
      <c r="P2196">
        <v>0</v>
      </c>
      <c r="Q2196" s="1">
        <v>0</v>
      </c>
      <c r="R2196" s="1">
        <v>0</v>
      </c>
      <c r="S2196" s="1">
        <v>0</v>
      </c>
      <c r="T2196" s="1">
        <v>0</v>
      </c>
    </row>
    <row r="2197" spans="1:20" x14ac:dyDescent="0.35">
      <c r="A2197" t="s">
        <v>2218</v>
      </c>
      <c r="B2197" t="s">
        <v>10</v>
      </c>
      <c r="C2197" t="s">
        <v>56</v>
      </c>
      <c r="D2197" t="s">
        <v>3619</v>
      </c>
      <c r="E2197" t="s">
        <v>3614</v>
      </c>
      <c r="F2197">
        <v>44572</v>
      </c>
      <c r="G2197">
        <v>44572</v>
      </c>
      <c r="H2197" t="s">
        <v>16</v>
      </c>
      <c r="I2197" t="s">
        <v>12</v>
      </c>
      <c r="J2197" t="s">
        <v>13</v>
      </c>
      <c r="K2197">
        <v>35</v>
      </c>
      <c r="L2197">
        <v>4000</v>
      </c>
      <c r="M2197" t="s">
        <v>2201</v>
      </c>
      <c r="N2197">
        <v>2500</v>
      </c>
      <c r="O2197" t="s">
        <v>58</v>
      </c>
      <c r="P2197">
        <v>0</v>
      </c>
      <c r="Q2197" s="1">
        <v>0</v>
      </c>
      <c r="R2197" s="1">
        <v>0</v>
      </c>
      <c r="S2197" s="1">
        <v>0</v>
      </c>
      <c r="T2197" s="1">
        <v>0</v>
      </c>
    </row>
    <row r="2198" spans="1:20" x14ac:dyDescent="0.35">
      <c r="A2198" t="s">
        <v>2219</v>
      </c>
      <c r="B2198" t="s">
        <v>10</v>
      </c>
      <c r="C2198" t="s">
        <v>56</v>
      </c>
      <c r="D2198" t="s">
        <v>3611</v>
      </c>
      <c r="E2198" t="s">
        <v>3614</v>
      </c>
      <c r="F2198">
        <v>44572</v>
      </c>
      <c r="G2198">
        <v>44572</v>
      </c>
      <c r="H2198" t="s">
        <v>16</v>
      </c>
      <c r="I2198" t="s">
        <v>12</v>
      </c>
      <c r="J2198" t="s">
        <v>13</v>
      </c>
      <c r="K2198">
        <v>35</v>
      </c>
      <c r="L2198">
        <v>4000</v>
      </c>
      <c r="M2198" t="s">
        <v>2201</v>
      </c>
      <c r="N2198">
        <v>2500</v>
      </c>
      <c r="O2198" t="s">
        <v>58</v>
      </c>
      <c r="P2198">
        <v>0</v>
      </c>
      <c r="Q2198" s="1">
        <v>0</v>
      </c>
      <c r="R2198" s="1">
        <v>0</v>
      </c>
      <c r="S2198" s="1">
        <v>0</v>
      </c>
      <c r="T2198" s="1">
        <v>0</v>
      </c>
    </row>
    <row r="2199" spans="1:20" x14ac:dyDescent="0.35">
      <c r="A2199" t="s">
        <v>2220</v>
      </c>
      <c r="B2199" t="s">
        <v>10</v>
      </c>
      <c r="C2199" t="s">
        <v>56</v>
      </c>
      <c r="D2199" t="s">
        <v>3619</v>
      </c>
      <c r="E2199" t="s">
        <v>3613</v>
      </c>
      <c r="F2199">
        <v>44572</v>
      </c>
      <c r="G2199">
        <v>44572</v>
      </c>
      <c r="H2199" t="s">
        <v>16</v>
      </c>
      <c r="I2199" t="s">
        <v>12</v>
      </c>
      <c r="J2199" t="s">
        <v>13</v>
      </c>
      <c r="K2199">
        <v>15</v>
      </c>
      <c r="L2199">
        <v>4000</v>
      </c>
      <c r="M2199" t="s">
        <v>2201</v>
      </c>
      <c r="N2199">
        <v>2500</v>
      </c>
      <c r="O2199" t="s">
        <v>58</v>
      </c>
      <c r="P2199">
        <v>0</v>
      </c>
      <c r="Q2199" s="1">
        <v>0</v>
      </c>
      <c r="R2199" s="1">
        <v>0</v>
      </c>
      <c r="S2199" s="1">
        <v>0</v>
      </c>
      <c r="T2199" s="1">
        <v>0</v>
      </c>
    </row>
    <row r="2200" spans="1:20" x14ac:dyDescent="0.35">
      <c r="A2200" t="s">
        <v>2221</v>
      </c>
      <c r="B2200" t="s">
        <v>10</v>
      </c>
      <c r="C2200" t="s">
        <v>56</v>
      </c>
      <c r="D2200" t="s">
        <v>3615</v>
      </c>
      <c r="E2200" t="s">
        <v>3612</v>
      </c>
      <c r="F2200">
        <v>44574</v>
      </c>
      <c r="G2200">
        <v>44574</v>
      </c>
      <c r="H2200" t="s">
        <v>16</v>
      </c>
      <c r="I2200" t="s">
        <v>12</v>
      </c>
      <c r="J2200" t="s">
        <v>13</v>
      </c>
      <c r="K2200">
        <v>32.5</v>
      </c>
      <c r="L2200">
        <v>4000</v>
      </c>
      <c r="M2200" t="s">
        <v>2201</v>
      </c>
      <c r="N2200">
        <v>2500</v>
      </c>
      <c r="O2200" t="s">
        <v>58</v>
      </c>
      <c r="P2200">
        <v>0</v>
      </c>
      <c r="Q2200" s="1">
        <v>0</v>
      </c>
      <c r="R2200" s="1">
        <v>0</v>
      </c>
      <c r="S2200" s="1">
        <v>0</v>
      </c>
      <c r="T2200" s="1">
        <v>0</v>
      </c>
    </row>
    <row r="2201" spans="1:20" x14ac:dyDescent="0.35">
      <c r="A2201" t="s">
        <v>2222</v>
      </c>
      <c r="B2201" t="s">
        <v>10</v>
      </c>
      <c r="C2201" t="s">
        <v>56</v>
      </c>
      <c r="D2201" t="s">
        <v>3619</v>
      </c>
      <c r="E2201" t="s">
        <v>3618</v>
      </c>
      <c r="F2201">
        <v>44574</v>
      </c>
      <c r="G2201">
        <v>44574</v>
      </c>
      <c r="H2201" t="s">
        <v>16</v>
      </c>
      <c r="I2201" t="s">
        <v>12</v>
      </c>
      <c r="J2201" t="s">
        <v>13</v>
      </c>
      <c r="K2201">
        <v>32.5</v>
      </c>
      <c r="L2201">
        <v>4000</v>
      </c>
      <c r="M2201" t="s">
        <v>2201</v>
      </c>
      <c r="N2201">
        <v>2500</v>
      </c>
      <c r="O2201" t="s">
        <v>58</v>
      </c>
      <c r="P2201">
        <v>0</v>
      </c>
      <c r="Q2201" s="1">
        <v>0</v>
      </c>
      <c r="R2201" s="1">
        <v>0</v>
      </c>
      <c r="S2201" s="1">
        <v>0</v>
      </c>
      <c r="T2201" s="1">
        <v>0</v>
      </c>
    </row>
    <row r="2202" spans="1:20" x14ac:dyDescent="0.35">
      <c r="A2202" t="s">
        <v>2223</v>
      </c>
      <c r="B2202" t="s">
        <v>10</v>
      </c>
      <c r="C2202" t="s">
        <v>56</v>
      </c>
      <c r="D2202" t="s">
        <v>3611</v>
      </c>
      <c r="E2202" t="s">
        <v>3613</v>
      </c>
      <c r="F2202">
        <v>44574</v>
      </c>
      <c r="G2202">
        <v>44574</v>
      </c>
      <c r="H2202" t="s">
        <v>16</v>
      </c>
      <c r="I2202" t="s">
        <v>12</v>
      </c>
      <c r="J2202" t="s">
        <v>13</v>
      </c>
      <c r="K2202">
        <v>31.25</v>
      </c>
      <c r="L2202">
        <v>4000</v>
      </c>
      <c r="M2202" t="s">
        <v>2201</v>
      </c>
      <c r="N2202">
        <v>2500</v>
      </c>
      <c r="O2202" t="s">
        <v>58</v>
      </c>
      <c r="P2202">
        <v>0</v>
      </c>
      <c r="Q2202" s="1">
        <v>0</v>
      </c>
      <c r="R2202" s="1">
        <v>0</v>
      </c>
      <c r="S2202" s="1">
        <v>0</v>
      </c>
      <c r="T2202" s="1">
        <v>0</v>
      </c>
    </row>
    <row r="2203" spans="1:20" x14ac:dyDescent="0.35">
      <c r="A2203" t="s">
        <v>2224</v>
      </c>
      <c r="B2203" t="s">
        <v>10</v>
      </c>
      <c r="C2203" t="s">
        <v>56</v>
      </c>
      <c r="D2203" t="s">
        <v>3616</v>
      </c>
      <c r="E2203" t="s">
        <v>3613</v>
      </c>
      <c r="F2203">
        <v>44574</v>
      </c>
      <c r="G2203">
        <v>44574</v>
      </c>
      <c r="H2203" t="s">
        <v>16</v>
      </c>
      <c r="I2203" t="s">
        <v>12</v>
      </c>
      <c r="J2203" t="s">
        <v>13</v>
      </c>
      <c r="K2203">
        <v>32.5</v>
      </c>
      <c r="L2203">
        <v>4000</v>
      </c>
      <c r="M2203" t="s">
        <v>2201</v>
      </c>
      <c r="N2203">
        <v>2500</v>
      </c>
      <c r="O2203" t="s">
        <v>58</v>
      </c>
      <c r="P2203">
        <v>0</v>
      </c>
      <c r="Q2203" s="1">
        <v>0</v>
      </c>
      <c r="R2203" s="1">
        <v>0</v>
      </c>
      <c r="S2203" s="1">
        <v>0</v>
      </c>
      <c r="T2203" s="1">
        <v>0</v>
      </c>
    </row>
    <row r="2204" spans="1:20" x14ac:dyDescent="0.35">
      <c r="A2204" t="s">
        <v>2225</v>
      </c>
      <c r="B2204" t="s">
        <v>10</v>
      </c>
      <c r="C2204" t="s">
        <v>56</v>
      </c>
      <c r="D2204" t="s">
        <v>3616</v>
      </c>
      <c r="E2204" t="s">
        <v>3617</v>
      </c>
      <c r="F2204">
        <v>44574</v>
      </c>
      <c r="G2204">
        <v>44574</v>
      </c>
      <c r="H2204" t="s">
        <v>16</v>
      </c>
      <c r="I2204" t="s">
        <v>12</v>
      </c>
      <c r="J2204" t="s">
        <v>13</v>
      </c>
      <c r="K2204">
        <v>32.5</v>
      </c>
      <c r="L2204">
        <v>4000</v>
      </c>
      <c r="M2204" t="s">
        <v>2201</v>
      </c>
      <c r="N2204">
        <v>2500</v>
      </c>
      <c r="O2204" t="s">
        <v>58</v>
      </c>
      <c r="P2204">
        <v>0</v>
      </c>
      <c r="Q2204" s="1">
        <v>0</v>
      </c>
      <c r="R2204" s="1">
        <v>0</v>
      </c>
      <c r="S2204" s="1">
        <v>0</v>
      </c>
      <c r="T2204" s="1">
        <v>0</v>
      </c>
    </row>
    <row r="2205" spans="1:20" x14ac:dyDescent="0.35">
      <c r="A2205" t="s">
        <v>2226</v>
      </c>
      <c r="B2205" t="s">
        <v>10</v>
      </c>
      <c r="C2205" t="s">
        <v>56</v>
      </c>
      <c r="D2205" t="s">
        <v>3615</v>
      </c>
      <c r="E2205" t="s">
        <v>3613</v>
      </c>
      <c r="F2205">
        <v>44574</v>
      </c>
      <c r="G2205">
        <v>44574</v>
      </c>
      <c r="H2205" t="s">
        <v>16</v>
      </c>
      <c r="I2205" t="s">
        <v>12</v>
      </c>
      <c r="J2205" t="s">
        <v>13</v>
      </c>
      <c r="K2205">
        <v>32.5</v>
      </c>
      <c r="L2205">
        <v>4000</v>
      </c>
      <c r="M2205" t="s">
        <v>2201</v>
      </c>
      <c r="N2205">
        <v>2500</v>
      </c>
      <c r="O2205" t="s">
        <v>58</v>
      </c>
      <c r="P2205">
        <v>0</v>
      </c>
      <c r="Q2205" s="1">
        <v>0</v>
      </c>
      <c r="R2205" s="1">
        <v>0</v>
      </c>
      <c r="S2205" s="1">
        <v>0</v>
      </c>
      <c r="T2205" s="1">
        <v>0</v>
      </c>
    </row>
    <row r="2206" spans="1:20" x14ac:dyDescent="0.35">
      <c r="A2206" t="s">
        <v>2227</v>
      </c>
      <c r="B2206" t="s">
        <v>10</v>
      </c>
      <c r="C2206" t="s">
        <v>56</v>
      </c>
      <c r="D2206" t="s">
        <v>3619</v>
      </c>
      <c r="E2206" t="s">
        <v>3617</v>
      </c>
      <c r="F2206">
        <v>44574</v>
      </c>
      <c r="G2206">
        <v>44574</v>
      </c>
      <c r="H2206" t="s">
        <v>16</v>
      </c>
      <c r="I2206" t="s">
        <v>12</v>
      </c>
      <c r="J2206" t="s">
        <v>13</v>
      </c>
      <c r="K2206">
        <v>32.5</v>
      </c>
      <c r="L2206">
        <v>4000</v>
      </c>
      <c r="M2206" t="s">
        <v>2201</v>
      </c>
      <c r="N2206">
        <v>2500</v>
      </c>
      <c r="O2206" t="s">
        <v>58</v>
      </c>
      <c r="P2206">
        <v>0</v>
      </c>
      <c r="Q2206" s="1">
        <v>0</v>
      </c>
      <c r="R2206" s="1">
        <v>0</v>
      </c>
      <c r="S2206" s="1">
        <v>0</v>
      </c>
      <c r="T2206" s="1">
        <v>0</v>
      </c>
    </row>
    <row r="2207" spans="1:20" x14ac:dyDescent="0.35">
      <c r="A2207" t="s">
        <v>2228</v>
      </c>
      <c r="B2207" t="s">
        <v>10</v>
      </c>
      <c r="C2207" t="s">
        <v>56</v>
      </c>
      <c r="D2207" t="s">
        <v>3620</v>
      </c>
      <c r="E2207" t="s">
        <v>3617</v>
      </c>
      <c r="F2207">
        <v>44574</v>
      </c>
      <c r="G2207">
        <v>44574</v>
      </c>
      <c r="H2207" t="s">
        <v>16</v>
      </c>
      <c r="I2207" t="s">
        <v>12</v>
      </c>
      <c r="J2207" t="s">
        <v>13</v>
      </c>
      <c r="K2207">
        <v>32.5</v>
      </c>
      <c r="L2207">
        <v>4000</v>
      </c>
      <c r="M2207" t="s">
        <v>2201</v>
      </c>
      <c r="N2207">
        <v>2500</v>
      </c>
      <c r="O2207" t="s">
        <v>58</v>
      </c>
      <c r="P2207">
        <v>0</v>
      </c>
      <c r="Q2207" s="1">
        <v>0</v>
      </c>
      <c r="R2207" s="1">
        <v>0</v>
      </c>
      <c r="S2207" s="1">
        <v>0</v>
      </c>
      <c r="T2207" s="1">
        <v>0</v>
      </c>
    </row>
    <row r="2208" spans="1:20" x14ac:dyDescent="0.35">
      <c r="A2208" t="s">
        <v>2229</v>
      </c>
      <c r="B2208" t="s">
        <v>10</v>
      </c>
      <c r="C2208" t="s">
        <v>56</v>
      </c>
      <c r="D2208" t="s">
        <v>3619</v>
      </c>
      <c r="E2208" t="s">
        <v>3618</v>
      </c>
      <c r="F2208">
        <v>44574</v>
      </c>
      <c r="G2208">
        <v>44574</v>
      </c>
      <c r="H2208" t="s">
        <v>16</v>
      </c>
      <c r="I2208" t="s">
        <v>12</v>
      </c>
      <c r="J2208" t="s">
        <v>13</v>
      </c>
      <c r="K2208">
        <v>32.5</v>
      </c>
      <c r="L2208">
        <v>4000</v>
      </c>
      <c r="M2208" t="s">
        <v>2201</v>
      </c>
      <c r="N2208">
        <v>2500</v>
      </c>
      <c r="O2208" t="s">
        <v>58</v>
      </c>
      <c r="P2208">
        <v>0</v>
      </c>
      <c r="Q2208" s="1">
        <v>0</v>
      </c>
      <c r="R2208" s="1">
        <v>0</v>
      </c>
      <c r="S2208" s="1">
        <v>0</v>
      </c>
      <c r="T2208" s="1">
        <v>0</v>
      </c>
    </row>
    <row r="2209" spans="1:20" x14ac:dyDescent="0.35">
      <c r="A2209" t="s">
        <v>2230</v>
      </c>
      <c r="B2209" t="s">
        <v>10</v>
      </c>
      <c r="C2209" t="s">
        <v>56</v>
      </c>
      <c r="D2209" t="s">
        <v>3615</v>
      </c>
      <c r="E2209" t="s">
        <v>3613</v>
      </c>
      <c r="F2209">
        <v>44574</v>
      </c>
      <c r="G2209">
        <v>44574</v>
      </c>
      <c r="H2209" t="s">
        <v>16</v>
      </c>
      <c r="I2209" t="s">
        <v>12</v>
      </c>
      <c r="J2209" t="s">
        <v>13</v>
      </c>
      <c r="K2209">
        <v>32.5</v>
      </c>
      <c r="L2209">
        <v>4000</v>
      </c>
      <c r="M2209" t="s">
        <v>2201</v>
      </c>
      <c r="N2209">
        <v>2500</v>
      </c>
      <c r="O2209" t="s">
        <v>58</v>
      </c>
      <c r="P2209">
        <v>0</v>
      </c>
      <c r="Q2209" s="1">
        <v>0</v>
      </c>
      <c r="R2209" s="1">
        <v>0</v>
      </c>
      <c r="S2209" s="1">
        <v>0</v>
      </c>
      <c r="T2209" s="1">
        <v>0</v>
      </c>
    </row>
    <row r="2210" spans="1:20" x14ac:dyDescent="0.35">
      <c r="A2210" t="s">
        <v>2231</v>
      </c>
      <c r="B2210" t="s">
        <v>10</v>
      </c>
      <c r="C2210" t="s">
        <v>56</v>
      </c>
      <c r="D2210" t="s">
        <v>3616</v>
      </c>
      <c r="E2210" t="s">
        <v>3614</v>
      </c>
      <c r="F2210">
        <v>44574</v>
      </c>
      <c r="G2210">
        <v>44574</v>
      </c>
      <c r="H2210" t="s">
        <v>16</v>
      </c>
      <c r="I2210" t="s">
        <v>12</v>
      </c>
      <c r="J2210" t="s">
        <v>13</v>
      </c>
      <c r="K2210">
        <v>32.5</v>
      </c>
      <c r="L2210">
        <v>4000</v>
      </c>
      <c r="M2210" t="s">
        <v>2201</v>
      </c>
      <c r="N2210">
        <v>2500</v>
      </c>
      <c r="O2210" t="s">
        <v>58</v>
      </c>
      <c r="P2210">
        <v>0</v>
      </c>
      <c r="Q2210" s="1">
        <v>0</v>
      </c>
      <c r="R2210" s="1">
        <v>0</v>
      </c>
      <c r="S2210" s="1">
        <v>0</v>
      </c>
      <c r="T2210" s="1">
        <v>0</v>
      </c>
    </row>
    <row r="2211" spans="1:20" x14ac:dyDescent="0.35">
      <c r="A2211" t="s">
        <v>2232</v>
      </c>
      <c r="B2211" t="s">
        <v>10</v>
      </c>
      <c r="C2211" t="s">
        <v>56</v>
      </c>
      <c r="D2211" t="s">
        <v>3616</v>
      </c>
      <c r="E2211" t="s">
        <v>3618</v>
      </c>
      <c r="F2211">
        <v>44574</v>
      </c>
      <c r="G2211">
        <v>44574</v>
      </c>
      <c r="H2211" t="s">
        <v>16</v>
      </c>
      <c r="I2211" t="s">
        <v>12</v>
      </c>
      <c r="J2211" t="s">
        <v>13</v>
      </c>
      <c r="K2211">
        <v>32.5</v>
      </c>
      <c r="L2211">
        <v>4000</v>
      </c>
      <c r="M2211" t="s">
        <v>2201</v>
      </c>
      <c r="N2211">
        <v>2500</v>
      </c>
      <c r="O2211" t="s">
        <v>58</v>
      </c>
      <c r="P2211">
        <v>0</v>
      </c>
      <c r="Q2211" s="1">
        <v>0</v>
      </c>
      <c r="R2211" s="1">
        <v>0</v>
      </c>
      <c r="S2211" s="1">
        <v>0</v>
      </c>
      <c r="T2211" s="1">
        <v>0</v>
      </c>
    </row>
    <row r="2212" spans="1:20" x14ac:dyDescent="0.35">
      <c r="A2212" t="s">
        <v>2233</v>
      </c>
      <c r="B2212" t="s">
        <v>10</v>
      </c>
      <c r="C2212" t="s">
        <v>56</v>
      </c>
      <c r="D2212" t="s">
        <v>3615</v>
      </c>
      <c r="E2212" t="s">
        <v>3617</v>
      </c>
      <c r="F2212">
        <v>44575</v>
      </c>
      <c r="G2212">
        <v>44575</v>
      </c>
      <c r="H2212" t="s">
        <v>16</v>
      </c>
      <c r="I2212" t="s">
        <v>12</v>
      </c>
      <c r="J2212" t="s">
        <v>13</v>
      </c>
      <c r="K2212">
        <v>32.5</v>
      </c>
      <c r="L2212">
        <v>4000</v>
      </c>
      <c r="M2212" t="s">
        <v>2201</v>
      </c>
      <c r="N2212">
        <v>2500</v>
      </c>
      <c r="O2212" t="s">
        <v>58</v>
      </c>
      <c r="P2212">
        <v>0</v>
      </c>
      <c r="Q2212" s="1">
        <v>0</v>
      </c>
      <c r="R2212" s="1">
        <v>0</v>
      </c>
      <c r="S2212" s="1">
        <v>0</v>
      </c>
      <c r="T2212" s="1">
        <v>0</v>
      </c>
    </row>
    <row r="2213" spans="1:20" x14ac:dyDescent="0.35">
      <c r="A2213" t="s">
        <v>2234</v>
      </c>
      <c r="B2213" t="s">
        <v>10</v>
      </c>
      <c r="C2213" t="s">
        <v>56</v>
      </c>
      <c r="D2213" t="s">
        <v>3619</v>
      </c>
      <c r="E2213" t="s">
        <v>3618</v>
      </c>
      <c r="F2213">
        <v>44575</v>
      </c>
      <c r="G2213">
        <v>44575</v>
      </c>
      <c r="H2213" t="s">
        <v>16</v>
      </c>
      <c r="I2213" t="s">
        <v>12</v>
      </c>
      <c r="J2213" t="s">
        <v>13</v>
      </c>
      <c r="K2213">
        <v>32.5</v>
      </c>
      <c r="L2213">
        <v>4000</v>
      </c>
      <c r="M2213" t="s">
        <v>2201</v>
      </c>
      <c r="N2213">
        <v>2500</v>
      </c>
      <c r="O2213" t="s">
        <v>58</v>
      </c>
      <c r="P2213">
        <v>0</v>
      </c>
      <c r="Q2213" s="1">
        <v>0</v>
      </c>
      <c r="R2213" s="1">
        <v>0</v>
      </c>
      <c r="S2213" s="1">
        <v>0</v>
      </c>
      <c r="T2213" s="1">
        <v>0</v>
      </c>
    </row>
    <row r="2214" spans="1:20" x14ac:dyDescent="0.35">
      <c r="A2214" t="s">
        <v>2235</v>
      </c>
      <c r="B2214" t="s">
        <v>10</v>
      </c>
      <c r="C2214" t="s">
        <v>56</v>
      </c>
      <c r="D2214" t="s">
        <v>3611</v>
      </c>
      <c r="E2214" t="s">
        <v>3612</v>
      </c>
      <c r="F2214">
        <v>44575</v>
      </c>
      <c r="G2214">
        <v>44575</v>
      </c>
      <c r="H2214" t="s">
        <v>16</v>
      </c>
      <c r="I2214" t="s">
        <v>12</v>
      </c>
      <c r="J2214" t="s">
        <v>13</v>
      </c>
      <c r="K2214">
        <v>32.5</v>
      </c>
      <c r="L2214">
        <v>4000</v>
      </c>
      <c r="M2214" t="s">
        <v>2201</v>
      </c>
      <c r="N2214">
        <v>2500</v>
      </c>
      <c r="O2214" t="s">
        <v>58</v>
      </c>
      <c r="P2214">
        <v>0</v>
      </c>
      <c r="Q2214" s="1">
        <v>0</v>
      </c>
      <c r="R2214" s="1">
        <v>0</v>
      </c>
      <c r="S2214" s="1">
        <v>0</v>
      </c>
      <c r="T2214" s="1">
        <v>0</v>
      </c>
    </row>
    <row r="2215" spans="1:20" x14ac:dyDescent="0.35">
      <c r="A2215" t="s">
        <v>2236</v>
      </c>
      <c r="B2215" t="s">
        <v>10</v>
      </c>
      <c r="C2215" t="s">
        <v>56</v>
      </c>
      <c r="D2215" t="s">
        <v>3616</v>
      </c>
      <c r="E2215" t="s">
        <v>3617</v>
      </c>
      <c r="F2215">
        <v>44575</v>
      </c>
      <c r="G2215">
        <v>44575</v>
      </c>
      <c r="H2215" t="s">
        <v>16</v>
      </c>
      <c r="I2215" t="s">
        <v>12</v>
      </c>
      <c r="J2215" t="s">
        <v>13</v>
      </c>
      <c r="K2215">
        <v>32.5</v>
      </c>
      <c r="L2215">
        <v>4000</v>
      </c>
      <c r="M2215" t="s">
        <v>2201</v>
      </c>
      <c r="N2215">
        <v>2500</v>
      </c>
      <c r="O2215" t="s">
        <v>58</v>
      </c>
      <c r="P2215">
        <v>0</v>
      </c>
      <c r="Q2215" s="1">
        <v>0</v>
      </c>
      <c r="R2215" s="1">
        <v>0</v>
      </c>
      <c r="S2215" s="1">
        <v>0</v>
      </c>
      <c r="T2215" s="1">
        <v>0</v>
      </c>
    </row>
    <row r="2216" spans="1:20" x14ac:dyDescent="0.35">
      <c r="A2216" t="s">
        <v>2237</v>
      </c>
      <c r="B2216" t="s">
        <v>10</v>
      </c>
      <c r="C2216" t="s">
        <v>56</v>
      </c>
      <c r="D2216" t="s">
        <v>3619</v>
      </c>
      <c r="E2216" t="s">
        <v>3617</v>
      </c>
      <c r="F2216">
        <v>44575</v>
      </c>
      <c r="G2216">
        <v>44575</v>
      </c>
      <c r="H2216" t="s">
        <v>16</v>
      </c>
      <c r="I2216" t="s">
        <v>12</v>
      </c>
      <c r="J2216" t="s">
        <v>13</v>
      </c>
      <c r="K2216">
        <v>32.5</v>
      </c>
      <c r="L2216">
        <v>4000</v>
      </c>
      <c r="M2216" t="s">
        <v>2201</v>
      </c>
      <c r="N2216">
        <v>2500</v>
      </c>
      <c r="O2216" t="s">
        <v>58</v>
      </c>
      <c r="P2216">
        <v>0</v>
      </c>
      <c r="Q2216" s="1">
        <v>0</v>
      </c>
      <c r="R2216" s="1">
        <v>0</v>
      </c>
      <c r="S2216" s="1">
        <v>0</v>
      </c>
      <c r="T2216" s="1">
        <v>0</v>
      </c>
    </row>
    <row r="2217" spans="1:20" x14ac:dyDescent="0.35">
      <c r="A2217" t="s">
        <v>2238</v>
      </c>
      <c r="B2217" t="s">
        <v>10</v>
      </c>
      <c r="C2217" t="s">
        <v>56</v>
      </c>
      <c r="D2217" t="s">
        <v>3620</v>
      </c>
      <c r="E2217" t="s">
        <v>3617</v>
      </c>
      <c r="F2217">
        <v>44575</v>
      </c>
      <c r="G2217">
        <v>44575</v>
      </c>
      <c r="H2217" t="s">
        <v>16</v>
      </c>
      <c r="I2217" t="s">
        <v>12</v>
      </c>
      <c r="J2217" t="s">
        <v>13</v>
      </c>
      <c r="K2217">
        <v>32.5</v>
      </c>
      <c r="L2217">
        <v>4000</v>
      </c>
      <c r="M2217" t="s">
        <v>2201</v>
      </c>
      <c r="N2217">
        <v>2500</v>
      </c>
      <c r="O2217" t="s">
        <v>58</v>
      </c>
      <c r="P2217">
        <v>0</v>
      </c>
      <c r="Q2217" s="1">
        <v>0</v>
      </c>
      <c r="R2217" s="1">
        <v>0</v>
      </c>
      <c r="S2217" s="1">
        <v>0</v>
      </c>
      <c r="T2217" s="1">
        <v>0</v>
      </c>
    </row>
    <row r="2218" spans="1:20" x14ac:dyDescent="0.35">
      <c r="A2218" t="s">
        <v>2239</v>
      </c>
      <c r="B2218" t="s">
        <v>10</v>
      </c>
      <c r="C2218" t="s">
        <v>56</v>
      </c>
      <c r="D2218" t="s">
        <v>3611</v>
      </c>
      <c r="E2218" t="s">
        <v>3612</v>
      </c>
      <c r="F2218">
        <v>44575</v>
      </c>
      <c r="G2218">
        <v>44575</v>
      </c>
      <c r="H2218" t="s">
        <v>16</v>
      </c>
      <c r="I2218" t="s">
        <v>12</v>
      </c>
      <c r="J2218" t="s">
        <v>13</v>
      </c>
      <c r="K2218">
        <v>32.5</v>
      </c>
      <c r="L2218">
        <v>4000</v>
      </c>
      <c r="M2218" t="s">
        <v>2201</v>
      </c>
      <c r="N2218">
        <v>2500</v>
      </c>
      <c r="O2218" t="s">
        <v>58</v>
      </c>
      <c r="P2218">
        <v>0</v>
      </c>
      <c r="Q2218" s="1">
        <v>0</v>
      </c>
      <c r="R2218" s="1">
        <v>0</v>
      </c>
      <c r="S2218" s="1">
        <v>0</v>
      </c>
      <c r="T2218" s="1">
        <v>0</v>
      </c>
    </row>
    <row r="2219" spans="1:20" x14ac:dyDescent="0.35">
      <c r="A2219" t="s">
        <v>2240</v>
      </c>
      <c r="B2219" t="s">
        <v>10</v>
      </c>
      <c r="C2219" t="s">
        <v>56</v>
      </c>
      <c r="D2219" t="s">
        <v>3616</v>
      </c>
      <c r="E2219" t="s">
        <v>3612</v>
      </c>
      <c r="F2219">
        <v>44575</v>
      </c>
      <c r="G2219">
        <v>44575</v>
      </c>
      <c r="H2219" t="s">
        <v>16</v>
      </c>
      <c r="I2219" t="s">
        <v>12</v>
      </c>
      <c r="J2219" t="s">
        <v>13</v>
      </c>
      <c r="K2219">
        <v>32.5</v>
      </c>
      <c r="L2219">
        <v>4000</v>
      </c>
      <c r="M2219" t="s">
        <v>2201</v>
      </c>
      <c r="N2219">
        <v>2500</v>
      </c>
      <c r="O2219" t="s">
        <v>58</v>
      </c>
      <c r="P2219">
        <v>0</v>
      </c>
      <c r="Q2219" s="1">
        <v>0</v>
      </c>
      <c r="R2219" s="1">
        <v>0</v>
      </c>
      <c r="S2219" s="1">
        <v>0</v>
      </c>
      <c r="T2219" s="1">
        <v>0</v>
      </c>
    </row>
    <row r="2220" spans="1:20" x14ac:dyDescent="0.35">
      <c r="A2220" t="s">
        <v>2241</v>
      </c>
      <c r="B2220" t="s">
        <v>10</v>
      </c>
      <c r="C2220" t="s">
        <v>56</v>
      </c>
      <c r="D2220" t="s">
        <v>3620</v>
      </c>
      <c r="E2220" t="s">
        <v>3613</v>
      </c>
      <c r="F2220">
        <v>44575</v>
      </c>
      <c r="G2220">
        <v>44575</v>
      </c>
      <c r="H2220" t="s">
        <v>16</v>
      </c>
      <c r="I2220" t="s">
        <v>12</v>
      </c>
      <c r="J2220" t="s">
        <v>13</v>
      </c>
      <c r="K2220">
        <v>32.5</v>
      </c>
      <c r="L2220">
        <v>4000</v>
      </c>
      <c r="M2220" t="s">
        <v>2201</v>
      </c>
      <c r="N2220">
        <v>2500</v>
      </c>
      <c r="O2220" t="s">
        <v>58</v>
      </c>
      <c r="P2220">
        <v>0</v>
      </c>
      <c r="Q2220" s="1">
        <v>0</v>
      </c>
      <c r="R2220" s="1">
        <v>0</v>
      </c>
      <c r="S2220" s="1">
        <v>0</v>
      </c>
      <c r="T2220" s="1">
        <v>0</v>
      </c>
    </row>
    <row r="2221" spans="1:20" x14ac:dyDescent="0.35">
      <c r="A2221" t="s">
        <v>2242</v>
      </c>
      <c r="B2221" t="s">
        <v>10</v>
      </c>
      <c r="C2221" t="s">
        <v>56</v>
      </c>
      <c r="D2221" t="s">
        <v>3616</v>
      </c>
      <c r="E2221" t="s">
        <v>3617</v>
      </c>
      <c r="F2221">
        <v>44575</v>
      </c>
      <c r="G2221">
        <v>44575</v>
      </c>
      <c r="H2221" t="s">
        <v>16</v>
      </c>
      <c r="I2221" t="s">
        <v>12</v>
      </c>
      <c r="J2221" t="s">
        <v>13</v>
      </c>
      <c r="K2221">
        <v>32.5</v>
      </c>
      <c r="L2221">
        <v>4000</v>
      </c>
      <c r="M2221" t="s">
        <v>2201</v>
      </c>
      <c r="N2221">
        <v>2500</v>
      </c>
      <c r="O2221" t="s">
        <v>58</v>
      </c>
      <c r="P2221">
        <v>0</v>
      </c>
      <c r="Q2221" s="1">
        <v>0</v>
      </c>
      <c r="R2221" s="1">
        <v>0</v>
      </c>
      <c r="S2221" s="1">
        <v>0</v>
      </c>
      <c r="T2221" s="1">
        <v>0</v>
      </c>
    </row>
    <row r="2222" spans="1:20" x14ac:dyDescent="0.35">
      <c r="A2222" t="s">
        <v>2243</v>
      </c>
      <c r="B2222" t="s">
        <v>10</v>
      </c>
      <c r="C2222" t="s">
        <v>56</v>
      </c>
      <c r="D2222" t="s">
        <v>3615</v>
      </c>
      <c r="E2222" t="s">
        <v>3618</v>
      </c>
      <c r="F2222">
        <v>44575</v>
      </c>
      <c r="G2222">
        <v>44575</v>
      </c>
      <c r="H2222" t="s">
        <v>16</v>
      </c>
      <c r="I2222" t="s">
        <v>12</v>
      </c>
      <c r="J2222" t="s">
        <v>13</v>
      </c>
      <c r="K2222">
        <v>32.5</v>
      </c>
      <c r="L2222">
        <v>4000</v>
      </c>
      <c r="M2222" t="s">
        <v>2201</v>
      </c>
      <c r="N2222">
        <v>2500</v>
      </c>
      <c r="O2222" t="s">
        <v>58</v>
      </c>
      <c r="P2222">
        <v>0</v>
      </c>
      <c r="Q2222" s="1">
        <v>0</v>
      </c>
      <c r="R2222" s="1">
        <v>0</v>
      </c>
      <c r="S2222" s="1">
        <v>0</v>
      </c>
      <c r="T2222" s="1">
        <v>0</v>
      </c>
    </row>
    <row r="2223" spans="1:20" x14ac:dyDescent="0.35">
      <c r="A2223" t="s">
        <v>2244</v>
      </c>
      <c r="B2223" t="s">
        <v>10</v>
      </c>
      <c r="C2223" t="s">
        <v>56</v>
      </c>
      <c r="D2223" t="s">
        <v>3616</v>
      </c>
      <c r="E2223" t="s">
        <v>3614</v>
      </c>
      <c r="F2223">
        <v>44575</v>
      </c>
      <c r="G2223">
        <v>44575</v>
      </c>
      <c r="H2223" t="s">
        <v>16</v>
      </c>
      <c r="I2223" t="s">
        <v>12</v>
      </c>
      <c r="J2223" t="s">
        <v>13</v>
      </c>
      <c r="K2223">
        <v>32.5</v>
      </c>
      <c r="L2223">
        <v>4000</v>
      </c>
      <c r="M2223" t="s">
        <v>2201</v>
      </c>
      <c r="N2223">
        <v>2500</v>
      </c>
      <c r="O2223" t="s">
        <v>58</v>
      </c>
      <c r="P2223">
        <v>0</v>
      </c>
      <c r="Q2223" s="1">
        <v>0</v>
      </c>
      <c r="R2223" s="1">
        <v>0</v>
      </c>
      <c r="S2223" s="1">
        <v>0</v>
      </c>
      <c r="T2223" s="1">
        <v>0</v>
      </c>
    </row>
    <row r="2224" spans="1:20" x14ac:dyDescent="0.35">
      <c r="A2224" t="s">
        <v>2245</v>
      </c>
      <c r="B2224" t="s">
        <v>10</v>
      </c>
      <c r="C2224" t="s">
        <v>56</v>
      </c>
      <c r="D2224" t="s">
        <v>3619</v>
      </c>
      <c r="E2224" t="s">
        <v>3618</v>
      </c>
      <c r="F2224">
        <v>44575</v>
      </c>
      <c r="G2224">
        <v>44575</v>
      </c>
      <c r="H2224" t="s">
        <v>16</v>
      </c>
      <c r="I2224" t="s">
        <v>12</v>
      </c>
      <c r="J2224" t="s">
        <v>13</v>
      </c>
      <c r="K2224">
        <v>32.5</v>
      </c>
      <c r="L2224">
        <v>4000</v>
      </c>
      <c r="M2224" t="s">
        <v>2201</v>
      </c>
      <c r="N2224">
        <v>2500</v>
      </c>
      <c r="O2224" t="s">
        <v>58</v>
      </c>
      <c r="P2224">
        <v>0</v>
      </c>
      <c r="Q2224" s="1">
        <v>0</v>
      </c>
      <c r="R2224" s="1">
        <v>0</v>
      </c>
      <c r="S2224" s="1">
        <v>0</v>
      </c>
      <c r="T2224" s="1">
        <v>0</v>
      </c>
    </row>
    <row r="2225" spans="1:20" x14ac:dyDescent="0.35">
      <c r="A2225" t="s">
        <v>2246</v>
      </c>
      <c r="B2225" t="s">
        <v>10</v>
      </c>
      <c r="C2225" t="s">
        <v>56</v>
      </c>
      <c r="D2225" t="s">
        <v>3616</v>
      </c>
      <c r="E2225" t="s">
        <v>3614</v>
      </c>
      <c r="F2225">
        <v>44575</v>
      </c>
      <c r="G2225">
        <v>44575</v>
      </c>
      <c r="H2225" t="s">
        <v>16</v>
      </c>
      <c r="I2225" t="s">
        <v>12</v>
      </c>
      <c r="J2225" t="s">
        <v>13</v>
      </c>
      <c r="K2225">
        <v>32.5</v>
      </c>
      <c r="L2225">
        <v>4000</v>
      </c>
      <c r="M2225" t="s">
        <v>2201</v>
      </c>
      <c r="N2225">
        <v>2500</v>
      </c>
      <c r="O2225" t="s">
        <v>58</v>
      </c>
      <c r="P2225">
        <v>0</v>
      </c>
      <c r="Q2225" s="1">
        <v>0</v>
      </c>
      <c r="R2225" s="1">
        <v>0</v>
      </c>
      <c r="S2225" s="1">
        <v>0</v>
      </c>
      <c r="T2225" s="1">
        <v>0</v>
      </c>
    </row>
    <row r="2226" spans="1:20" x14ac:dyDescent="0.35">
      <c r="A2226" t="s">
        <v>2247</v>
      </c>
      <c r="B2226" t="s">
        <v>10</v>
      </c>
      <c r="C2226" t="s">
        <v>56</v>
      </c>
      <c r="D2226" t="s">
        <v>3615</v>
      </c>
      <c r="E2226" t="s">
        <v>3612</v>
      </c>
      <c r="F2226">
        <v>44575</v>
      </c>
      <c r="G2226">
        <v>44575</v>
      </c>
      <c r="H2226" t="s">
        <v>16</v>
      </c>
      <c r="I2226" t="s">
        <v>12</v>
      </c>
      <c r="J2226" t="s">
        <v>13</v>
      </c>
      <c r="K2226">
        <v>32.5</v>
      </c>
      <c r="L2226">
        <v>4000</v>
      </c>
      <c r="M2226" t="s">
        <v>2201</v>
      </c>
      <c r="N2226">
        <v>2500</v>
      </c>
      <c r="O2226" t="s">
        <v>58</v>
      </c>
      <c r="P2226">
        <v>0</v>
      </c>
      <c r="Q2226" s="1">
        <v>0</v>
      </c>
      <c r="R2226" s="1">
        <v>0</v>
      </c>
      <c r="S2226" s="1">
        <v>0</v>
      </c>
      <c r="T2226" s="1">
        <v>0</v>
      </c>
    </row>
    <row r="2227" spans="1:20" x14ac:dyDescent="0.35">
      <c r="A2227" t="s">
        <v>2248</v>
      </c>
      <c r="B2227" t="s">
        <v>10</v>
      </c>
      <c r="C2227" t="s">
        <v>56</v>
      </c>
      <c r="D2227" t="s">
        <v>3616</v>
      </c>
      <c r="E2227" t="s">
        <v>3612</v>
      </c>
      <c r="F2227">
        <v>44576</v>
      </c>
      <c r="G2227">
        <v>44576</v>
      </c>
      <c r="H2227" t="s">
        <v>16</v>
      </c>
      <c r="I2227" t="s">
        <v>12</v>
      </c>
      <c r="J2227" t="s">
        <v>13</v>
      </c>
      <c r="K2227">
        <v>32.5</v>
      </c>
      <c r="L2227">
        <v>4000</v>
      </c>
      <c r="M2227" t="s">
        <v>2201</v>
      </c>
      <c r="N2227">
        <v>2500</v>
      </c>
      <c r="O2227" t="s">
        <v>58</v>
      </c>
      <c r="P2227">
        <v>0</v>
      </c>
      <c r="Q2227" s="1">
        <v>0</v>
      </c>
      <c r="R2227" s="1">
        <v>0</v>
      </c>
      <c r="S2227" s="1">
        <v>0</v>
      </c>
      <c r="T2227" s="1">
        <v>0</v>
      </c>
    </row>
    <row r="2228" spans="1:20" x14ac:dyDescent="0.35">
      <c r="A2228" t="s">
        <v>2249</v>
      </c>
      <c r="B2228" t="s">
        <v>10</v>
      </c>
      <c r="C2228" t="s">
        <v>56</v>
      </c>
      <c r="D2228" t="s">
        <v>3615</v>
      </c>
      <c r="E2228" t="s">
        <v>3614</v>
      </c>
      <c r="F2228">
        <v>44576</v>
      </c>
      <c r="G2228">
        <v>44576</v>
      </c>
      <c r="H2228" t="s">
        <v>16</v>
      </c>
      <c r="I2228" t="s">
        <v>12</v>
      </c>
      <c r="J2228" t="s">
        <v>13</v>
      </c>
      <c r="K2228">
        <v>30</v>
      </c>
      <c r="L2228">
        <v>4000</v>
      </c>
      <c r="M2228" t="s">
        <v>2201</v>
      </c>
      <c r="N2228">
        <v>2500</v>
      </c>
      <c r="O2228" t="s">
        <v>58</v>
      </c>
      <c r="P2228">
        <v>0</v>
      </c>
      <c r="Q2228" s="1">
        <v>0</v>
      </c>
      <c r="R2228" s="1">
        <v>0</v>
      </c>
      <c r="S2228" s="1">
        <v>0</v>
      </c>
      <c r="T2228" s="1">
        <v>0</v>
      </c>
    </row>
    <row r="2229" spans="1:20" x14ac:dyDescent="0.35">
      <c r="A2229" t="s">
        <v>2250</v>
      </c>
      <c r="B2229" t="s">
        <v>10</v>
      </c>
      <c r="C2229" t="s">
        <v>56</v>
      </c>
      <c r="D2229" t="s">
        <v>3620</v>
      </c>
      <c r="E2229" t="s">
        <v>3618</v>
      </c>
      <c r="F2229">
        <v>44571</v>
      </c>
      <c r="G2229">
        <v>44571</v>
      </c>
      <c r="H2229" t="s">
        <v>16</v>
      </c>
      <c r="I2229" t="s">
        <v>12</v>
      </c>
      <c r="J2229" t="s">
        <v>13</v>
      </c>
      <c r="K2229">
        <v>33.75</v>
      </c>
      <c r="L2229">
        <v>4000</v>
      </c>
      <c r="M2229" t="s">
        <v>2201</v>
      </c>
      <c r="N2229">
        <v>2500</v>
      </c>
      <c r="O2229" t="s">
        <v>58</v>
      </c>
      <c r="P2229">
        <v>0</v>
      </c>
      <c r="Q2229" s="1">
        <v>0</v>
      </c>
      <c r="R2229" s="1">
        <v>0</v>
      </c>
      <c r="S2229" s="1">
        <v>0</v>
      </c>
      <c r="T2229" s="1">
        <v>0</v>
      </c>
    </row>
    <row r="2230" spans="1:20" x14ac:dyDescent="0.35">
      <c r="A2230" t="s">
        <v>2251</v>
      </c>
      <c r="B2230" t="s">
        <v>10</v>
      </c>
      <c r="C2230" t="s">
        <v>56</v>
      </c>
      <c r="D2230" t="s">
        <v>3611</v>
      </c>
      <c r="E2230" t="s">
        <v>3614</v>
      </c>
      <c r="F2230">
        <v>44571</v>
      </c>
      <c r="G2230">
        <v>44571</v>
      </c>
      <c r="H2230" t="s">
        <v>16</v>
      </c>
      <c r="I2230" t="s">
        <v>12</v>
      </c>
      <c r="J2230" t="s">
        <v>13</v>
      </c>
      <c r="K2230">
        <v>33.75</v>
      </c>
      <c r="L2230">
        <v>4000</v>
      </c>
      <c r="M2230" t="s">
        <v>2201</v>
      </c>
      <c r="N2230">
        <v>2500</v>
      </c>
      <c r="O2230" t="s">
        <v>58</v>
      </c>
      <c r="P2230">
        <v>0</v>
      </c>
      <c r="Q2230" s="1">
        <v>0</v>
      </c>
      <c r="R2230" s="1">
        <v>0</v>
      </c>
      <c r="S2230" s="1">
        <v>0</v>
      </c>
      <c r="T2230" s="1">
        <v>0</v>
      </c>
    </row>
    <row r="2231" spans="1:20" x14ac:dyDescent="0.35">
      <c r="A2231" t="s">
        <v>2252</v>
      </c>
      <c r="B2231" t="s">
        <v>10</v>
      </c>
      <c r="C2231" t="s">
        <v>56</v>
      </c>
      <c r="D2231" t="s">
        <v>3615</v>
      </c>
      <c r="E2231" t="s">
        <v>3614</v>
      </c>
      <c r="F2231">
        <v>44571</v>
      </c>
      <c r="G2231">
        <v>44571</v>
      </c>
      <c r="H2231" t="s">
        <v>16</v>
      </c>
      <c r="I2231" t="s">
        <v>12</v>
      </c>
      <c r="J2231" t="s">
        <v>13</v>
      </c>
      <c r="K2231">
        <v>33.75</v>
      </c>
      <c r="L2231">
        <v>4000</v>
      </c>
      <c r="M2231" t="s">
        <v>2201</v>
      </c>
      <c r="N2231">
        <v>2500</v>
      </c>
      <c r="O2231" t="s">
        <v>58</v>
      </c>
      <c r="P2231">
        <v>0</v>
      </c>
      <c r="Q2231" s="1">
        <v>0</v>
      </c>
      <c r="R2231" s="1">
        <v>0</v>
      </c>
      <c r="S2231" s="1">
        <v>0</v>
      </c>
      <c r="T2231" s="1">
        <v>0</v>
      </c>
    </row>
    <row r="2232" spans="1:20" x14ac:dyDescent="0.35">
      <c r="A2232" t="s">
        <v>2253</v>
      </c>
      <c r="B2232" t="s">
        <v>10</v>
      </c>
      <c r="C2232" t="s">
        <v>56</v>
      </c>
      <c r="D2232" t="s">
        <v>3619</v>
      </c>
      <c r="E2232" t="s">
        <v>3617</v>
      </c>
      <c r="F2232">
        <v>44599</v>
      </c>
      <c r="G2232">
        <v>44599</v>
      </c>
      <c r="H2232" t="s">
        <v>16</v>
      </c>
      <c r="I2232" t="s">
        <v>12</v>
      </c>
      <c r="J2232" t="s">
        <v>13</v>
      </c>
      <c r="K2232">
        <v>33.75</v>
      </c>
      <c r="L2232">
        <v>4000</v>
      </c>
      <c r="M2232" t="s">
        <v>2201</v>
      </c>
      <c r="N2232">
        <v>2500</v>
      </c>
      <c r="O2232" t="s">
        <v>58</v>
      </c>
      <c r="P2232">
        <v>0</v>
      </c>
      <c r="Q2232" s="1">
        <v>0</v>
      </c>
      <c r="R2232" s="1">
        <v>0</v>
      </c>
      <c r="S2232" s="1">
        <v>0</v>
      </c>
      <c r="T2232" s="1">
        <v>0</v>
      </c>
    </row>
    <row r="2233" spans="1:20" x14ac:dyDescent="0.35">
      <c r="A2233" t="s">
        <v>2254</v>
      </c>
      <c r="B2233" t="s">
        <v>10</v>
      </c>
      <c r="C2233" t="s">
        <v>56</v>
      </c>
      <c r="D2233" t="s">
        <v>3616</v>
      </c>
      <c r="E2233" t="s">
        <v>3618</v>
      </c>
      <c r="F2233">
        <v>44602</v>
      </c>
      <c r="G2233">
        <v>44602</v>
      </c>
      <c r="H2233" t="s">
        <v>16</v>
      </c>
      <c r="I2233" t="s">
        <v>12</v>
      </c>
      <c r="J2233" t="s">
        <v>13</v>
      </c>
      <c r="K2233">
        <v>32.5</v>
      </c>
      <c r="L2233">
        <v>4000</v>
      </c>
      <c r="M2233" t="s">
        <v>2201</v>
      </c>
      <c r="N2233">
        <v>2500</v>
      </c>
      <c r="O2233" t="s">
        <v>58</v>
      </c>
      <c r="P2233">
        <v>0</v>
      </c>
      <c r="Q2233" s="1">
        <v>0</v>
      </c>
      <c r="R2233" s="1">
        <v>0</v>
      </c>
      <c r="S2233" s="1">
        <v>0</v>
      </c>
      <c r="T2233" s="1">
        <v>0</v>
      </c>
    </row>
    <row r="2234" spans="1:20" x14ac:dyDescent="0.35">
      <c r="A2234" t="s">
        <v>2255</v>
      </c>
      <c r="B2234" t="s">
        <v>10</v>
      </c>
      <c r="C2234" t="s">
        <v>56</v>
      </c>
      <c r="D2234" t="s">
        <v>3615</v>
      </c>
      <c r="E2234" t="s">
        <v>3613</v>
      </c>
      <c r="F2234">
        <v>44602</v>
      </c>
      <c r="G2234">
        <v>44602</v>
      </c>
      <c r="H2234" t="s">
        <v>16</v>
      </c>
      <c r="I2234" t="s">
        <v>12</v>
      </c>
      <c r="J2234" t="s">
        <v>13</v>
      </c>
      <c r="K2234">
        <v>32.5</v>
      </c>
      <c r="L2234">
        <v>4000</v>
      </c>
      <c r="M2234" t="s">
        <v>2201</v>
      </c>
      <c r="N2234">
        <v>2500</v>
      </c>
      <c r="O2234" t="s">
        <v>58</v>
      </c>
      <c r="P2234">
        <v>0</v>
      </c>
      <c r="Q2234" s="1">
        <v>0</v>
      </c>
      <c r="R2234" s="1">
        <v>0</v>
      </c>
      <c r="S2234" s="1">
        <v>0</v>
      </c>
      <c r="T2234" s="1">
        <v>0</v>
      </c>
    </row>
    <row r="2235" spans="1:20" x14ac:dyDescent="0.35">
      <c r="A2235" t="s">
        <v>2256</v>
      </c>
      <c r="B2235" t="s">
        <v>10</v>
      </c>
      <c r="C2235" t="s">
        <v>56</v>
      </c>
      <c r="D2235" t="s">
        <v>3611</v>
      </c>
      <c r="E2235" t="s">
        <v>3618</v>
      </c>
      <c r="F2235">
        <v>44599</v>
      </c>
      <c r="G2235">
        <v>44599</v>
      </c>
      <c r="H2235" t="s">
        <v>16</v>
      </c>
      <c r="I2235" t="s">
        <v>12</v>
      </c>
      <c r="J2235" t="s">
        <v>13</v>
      </c>
      <c r="K2235">
        <v>35</v>
      </c>
      <c r="L2235">
        <v>4000</v>
      </c>
      <c r="M2235" t="s">
        <v>2201</v>
      </c>
      <c r="N2235">
        <v>2500</v>
      </c>
      <c r="O2235" t="s">
        <v>58</v>
      </c>
      <c r="P2235">
        <v>0</v>
      </c>
      <c r="Q2235" s="1">
        <v>0</v>
      </c>
      <c r="R2235" s="1">
        <v>0</v>
      </c>
      <c r="S2235" s="1">
        <v>0</v>
      </c>
      <c r="T2235" s="1">
        <v>0</v>
      </c>
    </row>
    <row r="2236" spans="1:20" x14ac:dyDescent="0.35">
      <c r="A2236" t="s">
        <v>2257</v>
      </c>
      <c r="B2236" t="s">
        <v>10</v>
      </c>
      <c r="C2236" t="s">
        <v>56</v>
      </c>
      <c r="D2236" t="s">
        <v>3616</v>
      </c>
      <c r="E2236" t="s">
        <v>3618</v>
      </c>
      <c r="F2236">
        <v>44599</v>
      </c>
      <c r="G2236">
        <v>44599</v>
      </c>
      <c r="H2236" t="s">
        <v>16</v>
      </c>
      <c r="I2236" t="s">
        <v>12</v>
      </c>
      <c r="J2236" t="s">
        <v>13</v>
      </c>
      <c r="K2236">
        <v>35</v>
      </c>
      <c r="L2236">
        <v>4000</v>
      </c>
      <c r="M2236" t="s">
        <v>2201</v>
      </c>
      <c r="N2236">
        <v>2500</v>
      </c>
      <c r="O2236" t="s">
        <v>58</v>
      </c>
      <c r="P2236">
        <v>0</v>
      </c>
      <c r="Q2236" s="1">
        <v>0</v>
      </c>
      <c r="R2236" s="1">
        <v>0</v>
      </c>
      <c r="S2236" s="1">
        <v>0</v>
      </c>
      <c r="T2236" s="1">
        <v>0</v>
      </c>
    </row>
    <row r="2237" spans="1:20" x14ac:dyDescent="0.35">
      <c r="A2237" t="s">
        <v>2258</v>
      </c>
      <c r="B2237" t="s">
        <v>10</v>
      </c>
      <c r="C2237" t="s">
        <v>56</v>
      </c>
      <c r="D2237" t="s">
        <v>3611</v>
      </c>
      <c r="E2237" t="s">
        <v>3613</v>
      </c>
      <c r="F2237">
        <v>44599</v>
      </c>
      <c r="G2237">
        <v>44599</v>
      </c>
      <c r="H2237" t="s">
        <v>16</v>
      </c>
      <c r="I2237" t="s">
        <v>12</v>
      </c>
      <c r="J2237" t="s">
        <v>13</v>
      </c>
      <c r="K2237">
        <v>35</v>
      </c>
      <c r="L2237">
        <v>4000</v>
      </c>
      <c r="M2237" t="s">
        <v>2201</v>
      </c>
      <c r="N2237">
        <v>2500</v>
      </c>
      <c r="O2237" t="s">
        <v>58</v>
      </c>
      <c r="P2237">
        <v>0</v>
      </c>
      <c r="Q2237" s="1">
        <v>0</v>
      </c>
      <c r="R2237" s="1">
        <v>0</v>
      </c>
      <c r="S2237" s="1">
        <v>0</v>
      </c>
      <c r="T2237" s="1">
        <v>0</v>
      </c>
    </row>
    <row r="2238" spans="1:20" x14ac:dyDescent="0.35">
      <c r="A2238" t="s">
        <v>2259</v>
      </c>
      <c r="B2238" t="s">
        <v>10</v>
      </c>
      <c r="C2238" t="s">
        <v>56</v>
      </c>
      <c r="D2238" t="s">
        <v>3620</v>
      </c>
      <c r="E2238" t="s">
        <v>3617</v>
      </c>
      <c r="F2238">
        <v>44599</v>
      </c>
      <c r="G2238">
        <v>44599</v>
      </c>
      <c r="H2238" t="s">
        <v>16</v>
      </c>
      <c r="I2238" t="s">
        <v>12</v>
      </c>
      <c r="J2238" t="s">
        <v>13</v>
      </c>
      <c r="K2238">
        <v>35</v>
      </c>
      <c r="L2238">
        <v>4000</v>
      </c>
      <c r="M2238" t="s">
        <v>2201</v>
      </c>
      <c r="N2238">
        <v>2500</v>
      </c>
      <c r="O2238" t="s">
        <v>58</v>
      </c>
      <c r="P2238">
        <v>0</v>
      </c>
      <c r="Q2238" s="1">
        <v>0</v>
      </c>
      <c r="R2238" s="1">
        <v>0</v>
      </c>
      <c r="S2238" s="1">
        <v>0</v>
      </c>
      <c r="T2238" s="1">
        <v>0</v>
      </c>
    </row>
    <row r="2239" spans="1:20" x14ac:dyDescent="0.35">
      <c r="A2239" t="s">
        <v>2260</v>
      </c>
      <c r="B2239" t="s">
        <v>10</v>
      </c>
      <c r="C2239" t="s">
        <v>56</v>
      </c>
      <c r="D2239" t="s">
        <v>3611</v>
      </c>
      <c r="E2239" t="s">
        <v>3613</v>
      </c>
      <c r="F2239">
        <v>44599</v>
      </c>
      <c r="G2239">
        <v>44599</v>
      </c>
      <c r="H2239" t="s">
        <v>16</v>
      </c>
      <c r="I2239" t="s">
        <v>12</v>
      </c>
      <c r="J2239" t="s">
        <v>13</v>
      </c>
      <c r="K2239">
        <v>35</v>
      </c>
      <c r="L2239">
        <v>4000</v>
      </c>
      <c r="M2239" t="s">
        <v>2201</v>
      </c>
      <c r="N2239">
        <v>2500</v>
      </c>
      <c r="O2239" t="s">
        <v>58</v>
      </c>
      <c r="P2239">
        <v>0</v>
      </c>
      <c r="Q2239" s="1">
        <v>0</v>
      </c>
      <c r="R2239" s="1">
        <v>0</v>
      </c>
      <c r="S2239" s="1">
        <v>0</v>
      </c>
      <c r="T2239" s="1">
        <v>0</v>
      </c>
    </row>
    <row r="2240" spans="1:20" x14ac:dyDescent="0.35">
      <c r="A2240" t="s">
        <v>2261</v>
      </c>
      <c r="B2240" t="s">
        <v>10</v>
      </c>
      <c r="C2240" t="s">
        <v>56</v>
      </c>
      <c r="D2240" t="s">
        <v>3611</v>
      </c>
      <c r="E2240" t="s">
        <v>3612</v>
      </c>
      <c r="F2240">
        <v>44599</v>
      </c>
      <c r="G2240">
        <v>44599</v>
      </c>
      <c r="H2240" t="s">
        <v>16</v>
      </c>
      <c r="I2240" t="s">
        <v>12</v>
      </c>
      <c r="J2240" t="s">
        <v>13</v>
      </c>
      <c r="K2240">
        <v>35</v>
      </c>
      <c r="L2240">
        <v>4000</v>
      </c>
      <c r="M2240" t="s">
        <v>2201</v>
      </c>
      <c r="N2240">
        <v>2500</v>
      </c>
      <c r="O2240" t="s">
        <v>58</v>
      </c>
      <c r="P2240">
        <v>0</v>
      </c>
      <c r="Q2240" s="1">
        <v>0</v>
      </c>
      <c r="R2240" s="1">
        <v>0</v>
      </c>
      <c r="S2240" s="1">
        <v>0</v>
      </c>
      <c r="T2240" s="1">
        <v>0</v>
      </c>
    </row>
    <row r="2241" spans="1:20" x14ac:dyDescent="0.35">
      <c r="A2241" t="s">
        <v>2262</v>
      </c>
      <c r="B2241" t="s">
        <v>10</v>
      </c>
      <c r="C2241" t="s">
        <v>56</v>
      </c>
      <c r="D2241" t="s">
        <v>3620</v>
      </c>
      <c r="E2241" t="s">
        <v>3613</v>
      </c>
      <c r="F2241">
        <v>44599</v>
      </c>
      <c r="G2241">
        <v>44599</v>
      </c>
      <c r="H2241" t="s">
        <v>16</v>
      </c>
      <c r="I2241" t="s">
        <v>12</v>
      </c>
      <c r="J2241" t="s">
        <v>13</v>
      </c>
      <c r="K2241">
        <v>35</v>
      </c>
      <c r="L2241">
        <v>4000</v>
      </c>
      <c r="M2241" t="s">
        <v>2201</v>
      </c>
      <c r="N2241">
        <v>2500</v>
      </c>
      <c r="O2241" t="s">
        <v>58</v>
      </c>
      <c r="P2241">
        <v>0</v>
      </c>
      <c r="Q2241" s="1">
        <v>0</v>
      </c>
      <c r="R2241" s="1">
        <v>0</v>
      </c>
      <c r="S2241" s="1">
        <v>0</v>
      </c>
      <c r="T2241" s="1">
        <v>0</v>
      </c>
    </row>
    <row r="2242" spans="1:20" x14ac:dyDescent="0.35">
      <c r="A2242" t="s">
        <v>2263</v>
      </c>
      <c r="B2242" t="s">
        <v>10</v>
      </c>
      <c r="C2242" t="s">
        <v>56</v>
      </c>
      <c r="D2242" t="s">
        <v>3619</v>
      </c>
      <c r="E2242" t="s">
        <v>3612</v>
      </c>
      <c r="F2242">
        <v>44599</v>
      </c>
      <c r="G2242">
        <v>44599</v>
      </c>
      <c r="H2242" t="s">
        <v>16</v>
      </c>
      <c r="I2242" t="s">
        <v>12</v>
      </c>
      <c r="J2242" t="s">
        <v>13</v>
      </c>
      <c r="K2242">
        <v>35</v>
      </c>
      <c r="L2242">
        <v>4000</v>
      </c>
      <c r="M2242" t="s">
        <v>2201</v>
      </c>
      <c r="N2242">
        <v>2500</v>
      </c>
      <c r="O2242" t="s">
        <v>58</v>
      </c>
      <c r="P2242">
        <v>0</v>
      </c>
      <c r="Q2242" s="1">
        <v>0</v>
      </c>
      <c r="R2242" s="1">
        <v>0</v>
      </c>
      <c r="S2242" s="1">
        <v>0</v>
      </c>
      <c r="T2242" s="1">
        <v>0</v>
      </c>
    </row>
    <row r="2243" spans="1:20" x14ac:dyDescent="0.35">
      <c r="A2243" t="s">
        <v>2264</v>
      </c>
      <c r="B2243" t="s">
        <v>10</v>
      </c>
      <c r="C2243" t="s">
        <v>56</v>
      </c>
      <c r="D2243" t="s">
        <v>3615</v>
      </c>
      <c r="E2243" t="s">
        <v>3614</v>
      </c>
      <c r="F2243">
        <v>44599</v>
      </c>
      <c r="G2243">
        <v>44599</v>
      </c>
      <c r="H2243" t="s">
        <v>16</v>
      </c>
      <c r="I2243" t="s">
        <v>12</v>
      </c>
      <c r="J2243" t="s">
        <v>13</v>
      </c>
      <c r="K2243">
        <v>35</v>
      </c>
      <c r="L2243">
        <v>4000</v>
      </c>
      <c r="M2243" t="s">
        <v>2201</v>
      </c>
      <c r="N2243">
        <v>2500</v>
      </c>
      <c r="O2243" t="s">
        <v>58</v>
      </c>
      <c r="P2243">
        <v>0</v>
      </c>
      <c r="Q2243" s="1">
        <v>0</v>
      </c>
      <c r="R2243" s="1">
        <v>0</v>
      </c>
      <c r="S2243" s="1">
        <v>0</v>
      </c>
      <c r="T2243" s="1">
        <v>0</v>
      </c>
    </row>
    <row r="2244" spans="1:20" x14ac:dyDescent="0.35">
      <c r="A2244" t="s">
        <v>2265</v>
      </c>
      <c r="B2244" t="s">
        <v>10</v>
      </c>
      <c r="C2244" t="s">
        <v>56</v>
      </c>
      <c r="D2244" t="s">
        <v>3619</v>
      </c>
      <c r="E2244" t="s">
        <v>3614</v>
      </c>
      <c r="F2244">
        <v>44599</v>
      </c>
      <c r="G2244">
        <v>44599</v>
      </c>
      <c r="H2244" t="s">
        <v>16</v>
      </c>
      <c r="I2244" t="s">
        <v>12</v>
      </c>
      <c r="J2244" t="s">
        <v>13</v>
      </c>
      <c r="K2244">
        <v>35</v>
      </c>
      <c r="L2244">
        <v>4000</v>
      </c>
      <c r="M2244" t="s">
        <v>2201</v>
      </c>
      <c r="N2244">
        <v>2500</v>
      </c>
      <c r="O2244" t="s">
        <v>58</v>
      </c>
      <c r="P2244">
        <v>0</v>
      </c>
      <c r="Q2244" s="1">
        <v>0</v>
      </c>
      <c r="R2244" s="1">
        <v>0</v>
      </c>
      <c r="S2244" s="1">
        <v>0</v>
      </c>
      <c r="T2244" s="1">
        <v>0</v>
      </c>
    </row>
    <row r="2245" spans="1:20" x14ac:dyDescent="0.35">
      <c r="A2245" t="s">
        <v>2266</v>
      </c>
      <c r="B2245" t="s">
        <v>10</v>
      </c>
      <c r="C2245" t="s">
        <v>56</v>
      </c>
      <c r="D2245" t="s">
        <v>3611</v>
      </c>
      <c r="E2245" t="s">
        <v>3612</v>
      </c>
      <c r="F2245">
        <v>44599</v>
      </c>
      <c r="G2245">
        <v>44599</v>
      </c>
      <c r="H2245" t="s">
        <v>16</v>
      </c>
      <c r="I2245" t="s">
        <v>12</v>
      </c>
      <c r="J2245" t="s">
        <v>13</v>
      </c>
      <c r="K2245">
        <v>35</v>
      </c>
      <c r="L2245">
        <v>4000</v>
      </c>
      <c r="M2245" t="s">
        <v>2201</v>
      </c>
      <c r="N2245">
        <v>2500</v>
      </c>
      <c r="O2245" t="s">
        <v>58</v>
      </c>
      <c r="P2245">
        <v>0</v>
      </c>
      <c r="Q2245" s="1">
        <v>0</v>
      </c>
      <c r="R2245" s="1">
        <v>0</v>
      </c>
      <c r="S2245" s="1">
        <v>0</v>
      </c>
      <c r="T2245" s="1">
        <v>0</v>
      </c>
    </row>
    <row r="2246" spans="1:20" x14ac:dyDescent="0.35">
      <c r="A2246" t="s">
        <v>2267</v>
      </c>
      <c r="B2246" t="s">
        <v>10</v>
      </c>
      <c r="C2246" t="s">
        <v>56</v>
      </c>
      <c r="D2246" t="s">
        <v>3620</v>
      </c>
      <c r="E2246" t="s">
        <v>3614</v>
      </c>
      <c r="F2246">
        <v>44599</v>
      </c>
      <c r="G2246">
        <v>44599</v>
      </c>
      <c r="H2246" t="s">
        <v>16</v>
      </c>
      <c r="I2246" t="s">
        <v>12</v>
      </c>
      <c r="J2246" t="s">
        <v>13</v>
      </c>
      <c r="K2246">
        <v>35</v>
      </c>
      <c r="L2246">
        <v>4000</v>
      </c>
      <c r="M2246" t="s">
        <v>2201</v>
      </c>
      <c r="N2246">
        <v>2500</v>
      </c>
      <c r="O2246" t="s">
        <v>58</v>
      </c>
      <c r="P2246">
        <v>0</v>
      </c>
      <c r="Q2246" s="1">
        <v>0</v>
      </c>
      <c r="R2246" s="1">
        <v>0</v>
      </c>
      <c r="S2246" s="1">
        <v>0</v>
      </c>
      <c r="T2246" s="1">
        <v>0</v>
      </c>
    </row>
    <row r="2247" spans="1:20" x14ac:dyDescent="0.35">
      <c r="A2247" t="s">
        <v>2268</v>
      </c>
      <c r="B2247" t="s">
        <v>10</v>
      </c>
      <c r="C2247" t="s">
        <v>56</v>
      </c>
      <c r="D2247" t="s">
        <v>3615</v>
      </c>
      <c r="E2247" t="s">
        <v>3617</v>
      </c>
      <c r="F2247">
        <v>44599</v>
      </c>
      <c r="G2247">
        <v>44599</v>
      </c>
      <c r="H2247" t="s">
        <v>16</v>
      </c>
      <c r="I2247" t="s">
        <v>12</v>
      </c>
      <c r="J2247" t="s">
        <v>13</v>
      </c>
      <c r="K2247">
        <v>35</v>
      </c>
      <c r="L2247">
        <v>4000</v>
      </c>
      <c r="M2247" t="s">
        <v>2201</v>
      </c>
      <c r="N2247">
        <v>2500</v>
      </c>
      <c r="O2247" t="s">
        <v>58</v>
      </c>
      <c r="P2247">
        <v>0</v>
      </c>
      <c r="Q2247" s="1">
        <v>0</v>
      </c>
      <c r="R2247" s="1">
        <v>0</v>
      </c>
      <c r="S2247" s="1">
        <v>0</v>
      </c>
      <c r="T2247" s="1">
        <v>0</v>
      </c>
    </row>
    <row r="2248" spans="1:20" x14ac:dyDescent="0.35">
      <c r="A2248" t="s">
        <v>2269</v>
      </c>
      <c r="B2248" t="s">
        <v>10</v>
      </c>
      <c r="C2248" t="s">
        <v>56</v>
      </c>
      <c r="D2248" t="s">
        <v>3620</v>
      </c>
      <c r="E2248" t="s">
        <v>3612</v>
      </c>
      <c r="F2248">
        <v>44599</v>
      </c>
      <c r="G2248">
        <v>44599</v>
      </c>
      <c r="H2248" t="s">
        <v>16</v>
      </c>
      <c r="I2248" t="s">
        <v>12</v>
      </c>
      <c r="J2248" t="s">
        <v>13</v>
      </c>
      <c r="K2248">
        <v>35</v>
      </c>
      <c r="L2248">
        <v>4000</v>
      </c>
      <c r="M2248" t="s">
        <v>2201</v>
      </c>
      <c r="N2248">
        <v>2500</v>
      </c>
      <c r="O2248" t="s">
        <v>58</v>
      </c>
      <c r="P2248">
        <v>0</v>
      </c>
      <c r="Q2248" s="1">
        <v>0</v>
      </c>
      <c r="R2248" s="1">
        <v>0</v>
      </c>
      <c r="S2248" s="1">
        <v>0</v>
      </c>
      <c r="T2248" s="1">
        <v>0</v>
      </c>
    </row>
    <row r="2249" spans="1:20" x14ac:dyDescent="0.35">
      <c r="A2249" t="s">
        <v>2270</v>
      </c>
      <c r="B2249" t="s">
        <v>10</v>
      </c>
      <c r="C2249" t="s">
        <v>56</v>
      </c>
      <c r="D2249" t="s">
        <v>3615</v>
      </c>
      <c r="E2249" t="s">
        <v>3618</v>
      </c>
      <c r="F2249">
        <v>44599</v>
      </c>
      <c r="G2249">
        <v>44599</v>
      </c>
      <c r="H2249" t="s">
        <v>16</v>
      </c>
      <c r="I2249" t="s">
        <v>12</v>
      </c>
      <c r="J2249" t="s">
        <v>13</v>
      </c>
      <c r="K2249">
        <v>35</v>
      </c>
      <c r="L2249">
        <v>4000</v>
      </c>
      <c r="M2249" t="s">
        <v>2201</v>
      </c>
      <c r="N2249">
        <v>2500</v>
      </c>
      <c r="O2249" t="s">
        <v>58</v>
      </c>
      <c r="P2249">
        <v>0</v>
      </c>
      <c r="Q2249" s="1">
        <v>0</v>
      </c>
      <c r="R2249" s="1">
        <v>0</v>
      </c>
      <c r="S2249" s="1">
        <v>0</v>
      </c>
      <c r="T2249" s="1">
        <v>0</v>
      </c>
    </row>
    <row r="2250" spans="1:20" x14ac:dyDescent="0.35">
      <c r="A2250" t="s">
        <v>2271</v>
      </c>
      <c r="B2250" t="s">
        <v>10</v>
      </c>
      <c r="C2250" t="s">
        <v>56</v>
      </c>
      <c r="D2250" t="s">
        <v>3619</v>
      </c>
      <c r="E2250" t="s">
        <v>3613</v>
      </c>
      <c r="F2250">
        <v>44599</v>
      </c>
      <c r="G2250">
        <v>44599</v>
      </c>
      <c r="H2250" t="s">
        <v>16</v>
      </c>
      <c r="I2250" t="s">
        <v>12</v>
      </c>
      <c r="J2250" t="s">
        <v>13</v>
      </c>
      <c r="K2250">
        <v>35</v>
      </c>
      <c r="L2250">
        <v>4000</v>
      </c>
      <c r="M2250" t="s">
        <v>2201</v>
      </c>
      <c r="N2250">
        <v>2500</v>
      </c>
      <c r="O2250" t="s">
        <v>58</v>
      </c>
      <c r="P2250">
        <v>0</v>
      </c>
      <c r="Q2250" s="1">
        <v>0</v>
      </c>
      <c r="R2250" s="1">
        <v>0</v>
      </c>
      <c r="S2250" s="1">
        <v>0</v>
      </c>
      <c r="T2250" s="1">
        <v>0</v>
      </c>
    </row>
    <row r="2251" spans="1:20" x14ac:dyDescent="0.35">
      <c r="A2251" t="s">
        <v>2272</v>
      </c>
      <c r="B2251" t="s">
        <v>10</v>
      </c>
      <c r="C2251" t="s">
        <v>56</v>
      </c>
      <c r="D2251" t="s">
        <v>3615</v>
      </c>
      <c r="E2251" t="s">
        <v>3617</v>
      </c>
      <c r="F2251">
        <v>44599</v>
      </c>
      <c r="G2251">
        <v>44599</v>
      </c>
      <c r="H2251" t="s">
        <v>16</v>
      </c>
      <c r="I2251" t="s">
        <v>12</v>
      </c>
      <c r="J2251" t="s">
        <v>13</v>
      </c>
      <c r="K2251">
        <v>35</v>
      </c>
      <c r="L2251">
        <v>4000</v>
      </c>
      <c r="M2251" t="s">
        <v>2201</v>
      </c>
      <c r="N2251">
        <v>2500</v>
      </c>
      <c r="O2251" t="s">
        <v>58</v>
      </c>
      <c r="P2251">
        <v>0</v>
      </c>
      <c r="Q2251" s="1">
        <v>0</v>
      </c>
      <c r="R2251" s="1">
        <v>0</v>
      </c>
      <c r="S2251" s="1">
        <v>0</v>
      </c>
      <c r="T2251" s="1">
        <v>0</v>
      </c>
    </row>
    <row r="2252" spans="1:20" x14ac:dyDescent="0.35">
      <c r="A2252" t="s">
        <v>2273</v>
      </c>
      <c r="B2252" t="s">
        <v>10</v>
      </c>
      <c r="C2252" t="s">
        <v>56</v>
      </c>
      <c r="D2252" t="s">
        <v>3615</v>
      </c>
      <c r="E2252" t="s">
        <v>3613</v>
      </c>
      <c r="F2252">
        <v>44599</v>
      </c>
      <c r="G2252">
        <v>44599</v>
      </c>
      <c r="H2252" t="s">
        <v>16</v>
      </c>
      <c r="I2252" t="s">
        <v>12</v>
      </c>
      <c r="J2252" t="s">
        <v>13</v>
      </c>
      <c r="K2252">
        <v>35</v>
      </c>
      <c r="L2252">
        <v>4000</v>
      </c>
      <c r="M2252" t="s">
        <v>2201</v>
      </c>
      <c r="N2252">
        <v>2500</v>
      </c>
      <c r="O2252" t="s">
        <v>58</v>
      </c>
      <c r="P2252">
        <v>0</v>
      </c>
      <c r="Q2252" s="1">
        <v>0</v>
      </c>
      <c r="R2252" s="1">
        <v>0</v>
      </c>
      <c r="S2252" s="1">
        <v>0</v>
      </c>
      <c r="T2252" s="1">
        <v>0</v>
      </c>
    </row>
    <row r="2253" spans="1:20" x14ac:dyDescent="0.35">
      <c r="A2253" t="s">
        <v>2274</v>
      </c>
      <c r="B2253" t="s">
        <v>10</v>
      </c>
      <c r="C2253" t="s">
        <v>56</v>
      </c>
      <c r="D2253" t="s">
        <v>3615</v>
      </c>
      <c r="E2253" t="s">
        <v>3614</v>
      </c>
      <c r="F2253">
        <v>44600</v>
      </c>
      <c r="G2253">
        <v>44600</v>
      </c>
      <c r="H2253" t="s">
        <v>16</v>
      </c>
      <c r="I2253" t="s">
        <v>12</v>
      </c>
      <c r="J2253" t="s">
        <v>13</v>
      </c>
      <c r="K2253">
        <v>35</v>
      </c>
      <c r="L2253">
        <v>4000</v>
      </c>
      <c r="M2253" t="s">
        <v>2201</v>
      </c>
      <c r="N2253">
        <v>2500</v>
      </c>
      <c r="O2253" t="s">
        <v>58</v>
      </c>
      <c r="P2253">
        <v>0</v>
      </c>
      <c r="Q2253" s="1">
        <v>0</v>
      </c>
      <c r="R2253" s="1">
        <v>0</v>
      </c>
      <c r="S2253" s="1">
        <v>0</v>
      </c>
      <c r="T2253" s="1">
        <v>0</v>
      </c>
    </row>
    <row r="2254" spans="1:20" x14ac:dyDescent="0.35">
      <c r="A2254" t="s">
        <v>2275</v>
      </c>
      <c r="B2254" t="s">
        <v>10</v>
      </c>
      <c r="C2254" t="s">
        <v>56</v>
      </c>
      <c r="D2254" t="s">
        <v>3611</v>
      </c>
      <c r="E2254" t="s">
        <v>3618</v>
      </c>
      <c r="F2254">
        <v>44600</v>
      </c>
      <c r="G2254">
        <v>44600</v>
      </c>
      <c r="H2254" t="s">
        <v>16</v>
      </c>
      <c r="I2254" t="s">
        <v>12</v>
      </c>
      <c r="J2254" t="s">
        <v>13</v>
      </c>
      <c r="K2254">
        <v>35</v>
      </c>
      <c r="L2254">
        <v>4000</v>
      </c>
      <c r="M2254" t="s">
        <v>2201</v>
      </c>
      <c r="N2254">
        <v>2500</v>
      </c>
      <c r="O2254" t="s">
        <v>58</v>
      </c>
      <c r="P2254">
        <v>0</v>
      </c>
      <c r="Q2254" s="1">
        <v>0</v>
      </c>
      <c r="R2254" s="1">
        <v>0</v>
      </c>
      <c r="S2254" s="1">
        <v>0</v>
      </c>
      <c r="T2254" s="1">
        <v>0</v>
      </c>
    </row>
    <row r="2255" spans="1:20" x14ac:dyDescent="0.35">
      <c r="A2255" t="s">
        <v>2276</v>
      </c>
      <c r="B2255" t="s">
        <v>10</v>
      </c>
      <c r="C2255" t="s">
        <v>56</v>
      </c>
      <c r="D2255" t="s">
        <v>3615</v>
      </c>
      <c r="E2255" t="s">
        <v>3618</v>
      </c>
      <c r="F2255">
        <v>44600</v>
      </c>
      <c r="G2255">
        <v>44600</v>
      </c>
      <c r="H2255" t="s">
        <v>16</v>
      </c>
      <c r="I2255" t="s">
        <v>12</v>
      </c>
      <c r="J2255" t="s">
        <v>13</v>
      </c>
      <c r="K2255">
        <v>35</v>
      </c>
      <c r="L2255">
        <v>4000</v>
      </c>
      <c r="M2255" t="s">
        <v>2201</v>
      </c>
      <c r="N2255">
        <v>2500</v>
      </c>
      <c r="O2255" t="s">
        <v>58</v>
      </c>
      <c r="P2255">
        <v>0</v>
      </c>
      <c r="Q2255" s="1">
        <v>0</v>
      </c>
      <c r="R2255" s="1">
        <v>0</v>
      </c>
      <c r="S2255" s="1">
        <v>0</v>
      </c>
      <c r="T2255" s="1">
        <v>0</v>
      </c>
    </row>
    <row r="2256" spans="1:20" x14ac:dyDescent="0.35">
      <c r="A2256" t="s">
        <v>2277</v>
      </c>
      <c r="B2256" t="s">
        <v>10</v>
      </c>
      <c r="C2256" t="s">
        <v>56</v>
      </c>
      <c r="D2256" t="s">
        <v>3620</v>
      </c>
      <c r="E2256" t="s">
        <v>3614</v>
      </c>
      <c r="F2256">
        <v>44600</v>
      </c>
      <c r="G2256">
        <v>44600</v>
      </c>
      <c r="H2256" t="s">
        <v>16</v>
      </c>
      <c r="I2256" t="s">
        <v>12</v>
      </c>
      <c r="J2256" t="s">
        <v>13</v>
      </c>
      <c r="K2256">
        <v>35</v>
      </c>
      <c r="L2256">
        <v>4000</v>
      </c>
      <c r="M2256" t="s">
        <v>2201</v>
      </c>
      <c r="N2256">
        <v>2500</v>
      </c>
      <c r="O2256" t="s">
        <v>58</v>
      </c>
      <c r="P2256">
        <v>0</v>
      </c>
      <c r="Q2256" s="1">
        <v>0</v>
      </c>
      <c r="R2256" s="1">
        <v>0</v>
      </c>
      <c r="S2256" s="1">
        <v>0</v>
      </c>
      <c r="T2256" s="1">
        <v>0</v>
      </c>
    </row>
    <row r="2257" spans="1:20" x14ac:dyDescent="0.35">
      <c r="A2257" t="s">
        <v>2278</v>
      </c>
      <c r="B2257" t="s">
        <v>10</v>
      </c>
      <c r="C2257" t="s">
        <v>56</v>
      </c>
      <c r="D2257" t="s">
        <v>3619</v>
      </c>
      <c r="E2257" t="s">
        <v>3614</v>
      </c>
      <c r="F2257">
        <v>44600</v>
      </c>
      <c r="G2257">
        <v>44600</v>
      </c>
      <c r="H2257" t="s">
        <v>16</v>
      </c>
      <c r="I2257" t="s">
        <v>12</v>
      </c>
      <c r="J2257" t="s">
        <v>13</v>
      </c>
      <c r="K2257">
        <v>35</v>
      </c>
      <c r="L2257">
        <v>4000</v>
      </c>
      <c r="M2257" t="s">
        <v>2201</v>
      </c>
      <c r="N2257">
        <v>2500</v>
      </c>
      <c r="O2257" t="s">
        <v>58</v>
      </c>
      <c r="P2257">
        <v>0</v>
      </c>
      <c r="Q2257" s="1">
        <v>0</v>
      </c>
      <c r="R2257" s="1">
        <v>0</v>
      </c>
      <c r="S2257" s="1">
        <v>0</v>
      </c>
      <c r="T2257" s="1">
        <v>0</v>
      </c>
    </row>
    <row r="2258" spans="1:20" x14ac:dyDescent="0.35">
      <c r="A2258" t="s">
        <v>2279</v>
      </c>
      <c r="B2258" t="s">
        <v>10</v>
      </c>
      <c r="C2258" t="s">
        <v>56</v>
      </c>
      <c r="D2258" t="s">
        <v>3611</v>
      </c>
      <c r="E2258" t="s">
        <v>3618</v>
      </c>
      <c r="F2258">
        <v>44600</v>
      </c>
      <c r="G2258">
        <v>44600</v>
      </c>
      <c r="H2258" t="s">
        <v>16</v>
      </c>
      <c r="I2258" t="s">
        <v>12</v>
      </c>
      <c r="J2258" t="s">
        <v>13</v>
      </c>
      <c r="K2258">
        <v>35</v>
      </c>
      <c r="L2258">
        <v>4000</v>
      </c>
      <c r="M2258" t="s">
        <v>2201</v>
      </c>
      <c r="N2258">
        <v>2500</v>
      </c>
      <c r="O2258" t="s">
        <v>58</v>
      </c>
      <c r="P2258">
        <v>0</v>
      </c>
      <c r="Q2258" s="1">
        <v>0</v>
      </c>
      <c r="R2258" s="1">
        <v>0</v>
      </c>
      <c r="S2258" s="1">
        <v>0</v>
      </c>
      <c r="T2258" s="1">
        <v>0</v>
      </c>
    </row>
    <row r="2259" spans="1:20" x14ac:dyDescent="0.35">
      <c r="A2259" t="s">
        <v>2280</v>
      </c>
      <c r="B2259" t="s">
        <v>10</v>
      </c>
      <c r="C2259" t="s">
        <v>56</v>
      </c>
      <c r="D2259" t="s">
        <v>3616</v>
      </c>
      <c r="E2259" t="s">
        <v>3617</v>
      </c>
      <c r="F2259">
        <v>44600</v>
      </c>
      <c r="G2259">
        <v>44600</v>
      </c>
      <c r="H2259" t="s">
        <v>16</v>
      </c>
      <c r="I2259" t="s">
        <v>12</v>
      </c>
      <c r="J2259" t="s">
        <v>13</v>
      </c>
      <c r="K2259">
        <v>35</v>
      </c>
      <c r="L2259">
        <v>4000</v>
      </c>
      <c r="M2259" t="s">
        <v>2201</v>
      </c>
      <c r="N2259">
        <v>2500</v>
      </c>
      <c r="O2259" t="s">
        <v>58</v>
      </c>
      <c r="P2259">
        <v>0</v>
      </c>
      <c r="Q2259" s="1">
        <v>0</v>
      </c>
      <c r="R2259" s="1">
        <v>0</v>
      </c>
      <c r="S2259" s="1">
        <v>0</v>
      </c>
      <c r="T2259" s="1">
        <v>0</v>
      </c>
    </row>
    <row r="2260" spans="1:20" x14ac:dyDescent="0.35">
      <c r="A2260" t="s">
        <v>2281</v>
      </c>
      <c r="B2260" t="s">
        <v>10</v>
      </c>
      <c r="C2260" t="s">
        <v>56</v>
      </c>
      <c r="D2260" t="s">
        <v>3611</v>
      </c>
      <c r="E2260" t="s">
        <v>3614</v>
      </c>
      <c r="F2260">
        <v>44600</v>
      </c>
      <c r="G2260">
        <v>44600</v>
      </c>
      <c r="H2260" t="s">
        <v>16</v>
      </c>
      <c r="I2260" t="s">
        <v>12</v>
      </c>
      <c r="J2260" t="s">
        <v>13</v>
      </c>
      <c r="K2260">
        <v>35</v>
      </c>
      <c r="L2260">
        <v>4000</v>
      </c>
      <c r="M2260" t="s">
        <v>2201</v>
      </c>
      <c r="N2260">
        <v>2500</v>
      </c>
      <c r="O2260" t="s">
        <v>58</v>
      </c>
      <c r="P2260">
        <v>0</v>
      </c>
      <c r="Q2260" s="1">
        <v>0</v>
      </c>
      <c r="R2260" s="1">
        <v>0</v>
      </c>
      <c r="S2260" s="1">
        <v>0</v>
      </c>
      <c r="T2260" s="1">
        <v>0</v>
      </c>
    </row>
    <row r="2261" spans="1:20" x14ac:dyDescent="0.35">
      <c r="A2261" t="s">
        <v>2282</v>
      </c>
      <c r="B2261" t="s">
        <v>10</v>
      </c>
      <c r="C2261" t="s">
        <v>56</v>
      </c>
      <c r="D2261" t="s">
        <v>3616</v>
      </c>
      <c r="E2261" t="s">
        <v>3617</v>
      </c>
      <c r="F2261">
        <v>44600</v>
      </c>
      <c r="G2261">
        <v>44600</v>
      </c>
      <c r="H2261" t="s">
        <v>16</v>
      </c>
      <c r="I2261" t="s">
        <v>12</v>
      </c>
      <c r="J2261" t="s">
        <v>13</v>
      </c>
      <c r="K2261">
        <v>35</v>
      </c>
      <c r="L2261">
        <v>4000</v>
      </c>
      <c r="M2261" t="s">
        <v>2201</v>
      </c>
      <c r="N2261">
        <v>2500</v>
      </c>
      <c r="O2261" t="s">
        <v>58</v>
      </c>
      <c r="P2261">
        <v>0</v>
      </c>
      <c r="Q2261" s="1">
        <v>0</v>
      </c>
      <c r="R2261" s="1">
        <v>0</v>
      </c>
      <c r="S2261" s="1">
        <v>0</v>
      </c>
      <c r="T2261" s="1">
        <v>0</v>
      </c>
    </row>
    <row r="2262" spans="1:20" x14ac:dyDescent="0.35">
      <c r="A2262" t="s">
        <v>2283</v>
      </c>
      <c r="B2262" t="s">
        <v>10</v>
      </c>
      <c r="C2262" t="s">
        <v>56</v>
      </c>
      <c r="D2262" t="s">
        <v>3611</v>
      </c>
      <c r="E2262" t="s">
        <v>3618</v>
      </c>
      <c r="F2262">
        <v>44600</v>
      </c>
      <c r="G2262">
        <v>44600</v>
      </c>
      <c r="H2262" t="s">
        <v>16</v>
      </c>
      <c r="I2262" t="s">
        <v>12</v>
      </c>
      <c r="J2262" t="s">
        <v>13</v>
      </c>
      <c r="K2262">
        <v>35</v>
      </c>
      <c r="L2262">
        <v>4000</v>
      </c>
      <c r="M2262" t="s">
        <v>2201</v>
      </c>
      <c r="N2262">
        <v>2500</v>
      </c>
      <c r="O2262" t="s">
        <v>58</v>
      </c>
      <c r="P2262">
        <v>0</v>
      </c>
      <c r="Q2262" s="1">
        <v>0</v>
      </c>
      <c r="R2262" s="1">
        <v>0</v>
      </c>
      <c r="S2262" s="1">
        <v>0</v>
      </c>
      <c r="T2262" s="1">
        <v>0</v>
      </c>
    </row>
    <row r="2263" spans="1:20" x14ac:dyDescent="0.35">
      <c r="A2263" t="s">
        <v>2284</v>
      </c>
      <c r="B2263" t="s">
        <v>10</v>
      </c>
      <c r="C2263" t="s">
        <v>56</v>
      </c>
      <c r="D2263" t="s">
        <v>3611</v>
      </c>
      <c r="E2263" t="s">
        <v>3612</v>
      </c>
      <c r="F2263">
        <v>44600</v>
      </c>
      <c r="G2263">
        <v>44600</v>
      </c>
      <c r="H2263" t="s">
        <v>16</v>
      </c>
      <c r="I2263" t="s">
        <v>12</v>
      </c>
      <c r="J2263" t="s">
        <v>13</v>
      </c>
      <c r="K2263">
        <v>35</v>
      </c>
      <c r="L2263">
        <v>4000</v>
      </c>
      <c r="M2263" t="s">
        <v>2201</v>
      </c>
      <c r="N2263">
        <v>2500</v>
      </c>
      <c r="O2263" t="s">
        <v>58</v>
      </c>
      <c r="P2263">
        <v>0</v>
      </c>
      <c r="Q2263" s="1">
        <v>0</v>
      </c>
      <c r="R2263" s="1">
        <v>0</v>
      </c>
      <c r="S2263" s="1">
        <v>0</v>
      </c>
      <c r="T2263" s="1">
        <v>0</v>
      </c>
    </row>
    <row r="2264" spans="1:20" x14ac:dyDescent="0.35">
      <c r="A2264" t="s">
        <v>2285</v>
      </c>
      <c r="B2264" t="s">
        <v>10</v>
      </c>
      <c r="C2264" t="s">
        <v>56</v>
      </c>
      <c r="D2264" t="s">
        <v>3615</v>
      </c>
      <c r="E2264" t="s">
        <v>3614</v>
      </c>
      <c r="F2264">
        <v>44600</v>
      </c>
      <c r="G2264">
        <v>44600</v>
      </c>
      <c r="H2264" t="s">
        <v>16</v>
      </c>
      <c r="I2264" t="s">
        <v>12</v>
      </c>
      <c r="J2264" t="s">
        <v>13</v>
      </c>
      <c r="K2264">
        <v>35</v>
      </c>
      <c r="L2264">
        <v>4000</v>
      </c>
      <c r="M2264" t="s">
        <v>2201</v>
      </c>
      <c r="N2264">
        <v>2500</v>
      </c>
      <c r="O2264" t="s">
        <v>58</v>
      </c>
      <c r="P2264">
        <v>0</v>
      </c>
      <c r="Q2264" s="1">
        <v>0</v>
      </c>
      <c r="R2264" s="1">
        <v>0</v>
      </c>
      <c r="S2264" s="1">
        <v>0</v>
      </c>
      <c r="T2264" s="1">
        <v>0</v>
      </c>
    </row>
    <row r="2265" spans="1:20" x14ac:dyDescent="0.35">
      <c r="A2265" t="s">
        <v>2286</v>
      </c>
      <c r="B2265" t="s">
        <v>10</v>
      </c>
      <c r="C2265" t="s">
        <v>56</v>
      </c>
      <c r="D2265" t="s">
        <v>3615</v>
      </c>
      <c r="E2265" t="s">
        <v>3613</v>
      </c>
      <c r="F2265">
        <v>44600</v>
      </c>
      <c r="G2265">
        <v>44600</v>
      </c>
      <c r="H2265" t="s">
        <v>16</v>
      </c>
      <c r="I2265" t="s">
        <v>12</v>
      </c>
      <c r="J2265" t="s">
        <v>13</v>
      </c>
      <c r="K2265">
        <v>35</v>
      </c>
      <c r="L2265">
        <v>4000</v>
      </c>
      <c r="M2265" t="s">
        <v>2201</v>
      </c>
      <c r="N2265">
        <v>2500</v>
      </c>
      <c r="O2265" t="s">
        <v>58</v>
      </c>
      <c r="P2265">
        <v>0</v>
      </c>
      <c r="Q2265" s="1">
        <v>0</v>
      </c>
      <c r="R2265" s="1">
        <v>0</v>
      </c>
      <c r="S2265" s="1">
        <v>0</v>
      </c>
      <c r="T2265" s="1">
        <v>0</v>
      </c>
    </row>
    <row r="2266" spans="1:20" x14ac:dyDescent="0.35">
      <c r="A2266" t="s">
        <v>2287</v>
      </c>
      <c r="B2266" t="s">
        <v>10</v>
      </c>
      <c r="C2266" t="s">
        <v>56</v>
      </c>
      <c r="D2266" t="s">
        <v>3620</v>
      </c>
      <c r="E2266" t="s">
        <v>3613</v>
      </c>
      <c r="F2266">
        <v>44600</v>
      </c>
      <c r="G2266">
        <v>44600</v>
      </c>
      <c r="H2266" t="s">
        <v>16</v>
      </c>
      <c r="I2266" t="s">
        <v>12</v>
      </c>
      <c r="J2266" t="s">
        <v>13</v>
      </c>
      <c r="K2266">
        <v>35</v>
      </c>
      <c r="L2266">
        <v>4000</v>
      </c>
      <c r="M2266" t="s">
        <v>2201</v>
      </c>
      <c r="N2266">
        <v>2500</v>
      </c>
      <c r="O2266" t="s">
        <v>58</v>
      </c>
      <c r="P2266">
        <v>0</v>
      </c>
      <c r="Q2266" s="1">
        <v>0</v>
      </c>
      <c r="R2266" s="1">
        <v>0</v>
      </c>
      <c r="S2266" s="1">
        <v>0</v>
      </c>
      <c r="T2266" s="1">
        <v>0</v>
      </c>
    </row>
    <row r="2267" spans="1:20" x14ac:dyDescent="0.35">
      <c r="A2267" t="s">
        <v>2288</v>
      </c>
      <c r="B2267" t="s">
        <v>10</v>
      </c>
      <c r="C2267" t="s">
        <v>56</v>
      </c>
      <c r="D2267" t="s">
        <v>3620</v>
      </c>
      <c r="E2267" t="s">
        <v>3613</v>
      </c>
      <c r="F2267">
        <v>44600</v>
      </c>
      <c r="G2267">
        <v>44600</v>
      </c>
      <c r="H2267" t="s">
        <v>16</v>
      </c>
      <c r="I2267" t="s">
        <v>12</v>
      </c>
      <c r="J2267" t="s">
        <v>13</v>
      </c>
      <c r="K2267">
        <v>35</v>
      </c>
      <c r="L2267">
        <v>4000</v>
      </c>
      <c r="M2267" t="s">
        <v>2201</v>
      </c>
      <c r="N2267">
        <v>2500</v>
      </c>
      <c r="O2267" t="s">
        <v>58</v>
      </c>
      <c r="P2267">
        <v>0</v>
      </c>
      <c r="Q2267" s="1">
        <v>0</v>
      </c>
      <c r="R2267" s="1">
        <v>0</v>
      </c>
      <c r="S2267" s="1">
        <v>0</v>
      </c>
      <c r="T2267" s="1">
        <v>0</v>
      </c>
    </row>
    <row r="2268" spans="1:20" x14ac:dyDescent="0.35">
      <c r="A2268" t="s">
        <v>2289</v>
      </c>
      <c r="B2268" t="s">
        <v>10</v>
      </c>
      <c r="C2268" t="s">
        <v>56</v>
      </c>
      <c r="D2268" t="s">
        <v>3615</v>
      </c>
      <c r="E2268" t="s">
        <v>3614</v>
      </c>
      <c r="F2268">
        <v>44600</v>
      </c>
      <c r="G2268">
        <v>44600</v>
      </c>
      <c r="H2268" t="s">
        <v>16</v>
      </c>
      <c r="I2268" t="s">
        <v>12</v>
      </c>
      <c r="J2268" t="s">
        <v>13</v>
      </c>
      <c r="K2268">
        <v>35</v>
      </c>
      <c r="L2268">
        <v>4000</v>
      </c>
      <c r="M2268" t="s">
        <v>2201</v>
      </c>
      <c r="N2268">
        <v>2500</v>
      </c>
      <c r="O2268" t="s">
        <v>58</v>
      </c>
      <c r="P2268">
        <v>0</v>
      </c>
      <c r="Q2268" s="1">
        <v>0</v>
      </c>
      <c r="R2268" s="1">
        <v>0</v>
      </c>
      <c r="S2268" s="1">
        <v>0</v>
      </c>
      <c r="T2268" s="1">
        <v>0</v>
      </c>
    </row>
    <row r="2269" spans="1:20" x14ac:dyDescent="0.35">
      <c r="A2269" t="s">
        <v>2290</v>
      </c>
      <c r="B2269" t="s">
        <v>10</v>
      </c>
      <c r="C2269" t="s">
        <v>56</v>
      </c>
      <c r="D2269" t="s">
        <v>3616</v>
      </c>
      <c r="E2269" t="s">
        <v>3618</v>
      </c>
      <c r="F2269">
        <v>44600</v>
      </c>
      <c r="G2269">
        <v>44600</v>
      </c>
      <c r="H2269" t="s">
        <v>16</v>
      </c>
      <c r="I2269" t="s">
        <v>12</v>
      </c>
      <c r="J2269" t="s">
        <v>13</v>
      </c>
      <c r="K2269">
        <v>35</v>
      </c>
      <c r="L2269">
        <v>4000</v>
      </c>
      <c r="M2269" t="s">
        <v>2201</v>
      </c>
      <c r="N2269">
        <v>2500</v>
      </c>
      <c r="O2269" t="s">
        <v>58</v>
      </c>
      <c r="P2269">
        <v>0</v>
      </c>
      <c r="Q2269" s="1">
        <v>0</v>
      </c>
      <c r="R2269" s="1">
        <v>0</v>
      </c>
      <c r="S2269" s="1">
        <v>0</v>
      </c>
      <c r="T2269" s="1">
        <v>0</v>
      </c>
    </row>
    <row r="2270" spans="1:20" x14ac:dyDescent="0.35">
      <c r="A2270" t="s">
        <v>2291</v>
      </c>
      <c r="B2270" t="s">
        <v>10</v>
      </c>
      <c r="C2270" t="s">
        <v>56</v>
      </c>
      <c r="D2270" t="s">
        <v>3620</v>
      </c>
      <c r="E2270" t="s">
        <v>3617</v>
      </c>
      <c r="F2270">
        <v>44602</v>
      </c>
      <c r="G2270">
        <v>44602</v>
      </c>
      <c r="H2270" t="s">
        <v>16</v>
      </c>
      <c r="I2270" t="s">
        <v>12</v>
      </c>
      <c r="J2270" t="s">
        <v>13</v>
      </c>
      <c r="K2270">
        <v>35</v>
      </c>
      <c r="L2270">
        <v>4000</v>
      </c>
      <c r="M2270" t="s">
        <v>2201</v>
      </c>
      <c r="N2270">
        <v>2500</v>
      </c>
      <c r="O2270" t="s">
        <v>58</v>
      </c>
      <c r="P2270">
        <v>0</v>
      </c>
      <c r="Q2270" s="1">
        <v>0</v>
      </c>
      <c r="R2270" s="1">
        <v>0</v>
      </c>
      <c r="S2270" s="1">
        <v>0</v>
      </c>
      <c r="T2270" s="1">
        <v>0</v>
      </c>
    </row>
    <row r="2271" spans="1:20" x14ac:dyDescent="0.35">
      <c r="A2271" t="s">
        <v>2292</v>
      </c>
      <c r="B2271" t="s">
        <v>10</v>
      </c>
      <c r="C2271" t="s">
        <v>56</v>
      </c>
      <c r="D2271" t="s">
        <v>3620</v>
      </c>
      <c r="E2271" t="s">
        <v>3612</v>
      </c>
      <c r="F2271">
        <v>44602</v>
      </c>
      <c r="G2271">
        <v>44602</v>
      </c>
      <c r="H2271" t="s">
        <v>16</v>
      </c>
      <c r="I2271" t="s">
        <v>12</v>
      </c>
      <c r="J2271" t="s">
        <v>13</v>
      </c>
      <c r="K2271">
        <v>35</v>
      </c>
      <c r="L2271">
        <v>4000</v>
      </c>
      <c r="M2271" t="s">
        <v>2201</v>
      </c>
      <c r="N2271">
        <v>2500</v>
      </c>
      <c r="O2271" t="s">
        <v>58</v>
      </c>
      <c r="P2271">
        <v>0</v>
      </c>
      <c r="Q2271" s="1">
        <v>0</v>
      </c>
      <c r="R2271" s="1">
        <v>0</v>
      </c>
      <c r="S2271" s="1">
        <v>0</v>
      </c>
      <c r="T2271" s="1">
        <v>0</v>
      </c>
    </row>
    <row r="2272" spans="1:20" x14ac:dyDescent="0.35">
      <c r="A2272" t="s">
        <v>2293</v>
      </c>
      <c r="B2272" t="s">
        <v>10</v>
      </c>
      <c r="C2272" t="s">
        <v>56</v>
      </c>
      <c r="D2272" t="s">
        <v>3616</v>
      </c>
      <c r="E2272" t="s">
        <v>3614</v>
      </c>
      <c r="F2272">
        <v>44602</v>
      </c>
      <c r="G2272">
        <v>44602</v>
      </c>
      <c r="H2272" t="s">
        <v>16</v>
      </c>
      <c r="I2272" t="s">
        <v>12</v>
      </c>
      <c r="J2272" t="s">
        <v>13</v>
      </c>
      <c r="K2272">
        <v>35</v>
      </c>
      <c r="L2272">
        <v>4000</v>
      </c>
      <c r="M2272" t="s">
        <v>2201</v>
      </c>
      <c r="N2272">
        <v>2500</v>
      </c>
      <c r="O2272" t="s">
        <v>58</v>
      </c>
      <c r="P2272">
        <v>0</v>
      </c>
      <c r="Q2272" s="1">
        <v>0</v>
      </c>
      <c r="R2272" s="1">
        <v>0</v>
      </c>
      <c r="S2272" s="1">
        <v>0</v>
      </c>
      <c r="T2272" s="1">
        <v>0</v>
      </c>
    </row>
    <row r="2273" spans="1:20" x14ac:dyDescent="0.35">
      <c r="A2273" t="s">
        <v>2294</v>
      </c>
      <c r="B2273" t="s">
        <v>10</v>
      </c>
      <c r="C2273" t="s">
        <v>56</v>
      </c>
      <c r="D2273" t="s">
        <v>3616</v>
      </c>
      <c r="E2273" t="s">
        <v>3617</v>
      </c>
      <c r="F2273">
        <v>44602</v>
      </c>
      <c r="G2273">
        <v>44602</v>
      </c>
      <c r="H2273" t="s">
        <v>16</v>
      </c>
      <c r="I2273" t="s">
        <v>12</v>
      </c>
      <c r="J2273" t="s">
        <v>13</v>
      </c>
      <c r="K2273">
        <v>35</v>
      </c>
      <c r="L2273">
        <v>4000</v>
      </c>
      <c r="M2273" t="s">
        <v>2201</v>
      </c>
      <c r="N2273">
        <v>2500</v>
      </c>
      <c r="O2273" t="s">
        <v>58</v>
      </c>
      <c r="P2273">
        <v>0</v>
      </c>
      <c r="Q2273" s="1">
        <v>0</v>
      </c>
      <c r="R2273" s="1">
        <v>0</v>
      </c>
      <c r="S2273" s="1">
        <v>0</v>
      </c>
      <c r="T2273" s="1">
        <v>0</v>
      </c>
    </row>
    <row r="2274" spans="1:20" x14ac:dyDescent="0.35">
      <c r="A2274" t="s">
        <v>2295</v>
      </c>
      <c r="B2274" t="s">
        <v>10</v>
      </c>
      <c r="C2274" t="s">
        <v>56</v>
      </c>
      <c r="D2274" t="s">
        <v>3619</v>
      </c>
      <c r="E2274" t="s">
        <v>3612</v>
      </c>
      <c r="F2274">
        <v>44571</v>
      </c>
      <c r="G2274">
        <v>44589</v>
      </c>
      <c r="H2274" t="s">
        <v>16</v>
      </c>
      <c r="I2274" t="s">
        <v>16</v>
      </c>
      <c r="J2274" t="s">
        <v>13</v>
      </c>
      <c r="K2274">
        <v>35</v>
      </c>
      <c r="L2274">
        <v>600</v>
      </c>
      <c r="M2274" t="s">
        <v>14</v>
      </c>
      <c r="N2274">
        <v>300</v>
      </c>
      <c r="O2274" t="s">
        <v>14</v>
      </c>
      <c r="P2274">
        <v>0</v>
      </c>
      <c r="Q2274" s="1">
        <v>2.6999999999999997</v>
      </c>
      <c r="R2274" s="1">
        <v>1.8</v>
      </c>
      <c r="S2274" s="1">
        <v>2.25</v>
      </c>
      <c r="T2274" s="1">
        <v>1.8</v>
      </c>
    </row>
    <row r="2275" spans="1:20" x14ac:dyDescent="0.35">
      <c r="A2275" t="s">
        <v>2296</v>
      </c>
      <c r="B2275" t="s">
        <v>10</v>
      </c>
      <c r="C2275" t="s">
        <v>56</v>
      </c>
      <c r="D2275" t="s">
        <v>3611</v>
      </c>
      <c r="E2275" t="s">
        <v>3612</v>
      </c>
      <c r="F2275">
        <v>44571</v>
      </c>
      <c r="G2275">
        <v>44581</v>
      </c>
      <c r="H2275" t="s">
        <v>16</v>
      </c>
      <c r="I2275" t="s">
        <v>16</v>
      </c>
      <c r="J2275" t="s">
        <v>13</v>
      </c>
      <c r="K2275">
        <v>35</v>
      </c>
      <c r="L2275">
        <v>600</v>
      </c>
      <c r="M2275" t="s">
        <v>14</v>
      </c>
      <c r="N2275">
        <v>300</v>
      </c>
      <c r="O2275" t="s">
        <v>14</v>
      </c>
      <c r="P2275">
        <v>0</v>
      </c>
      <c r="Q2275" s="1">
        <v>1.5</v>
      </c>
      <c r="R2275" s="1">
        <v>1</v>
      </c>
      <c r="S2275" s="1">
        <v>1.25</v>
      </c>
      <c r="T2275" s="1">
        <v>1</v>
      </c>
    </row>
    <row r="2276" spans="1:20" x14ac:dyDescent="0.35">
      <c r="A2276" t="s">
        <v>2297</v>
      </c>
      <c r="B2276" t="s">
        <v>10</v>
      </c>
      <c r="C2276" t="s">
        <v>56</v>
      </c>
      <c r="D2276" t="s">
        <v>3616</v>
      </c>
      <c r="E2276" t="s">
        <v>3613</v>
      </c>
      <c r="F2276">
        <v>44571</v>
      </c>
      <c r="G2276">
        <v>44581</v>
      </c>
      <c r="H2276" t="s">
        <v>16</v>
      </c>
      <c r="I2276" t="s">
        <v>16</v>
      </c>
      <c r="J2276" t="s">
        <v>13</v>
      </c>
      <c r="K2276">
        <v>35</v>
      </c>
      <c r="L2276">
        <v>600</v>
      </c>
      <c r="M2276" t="s">
        <v>14</v>
      </c>
      <c r="N2276">
        <v>300</v>
      </c>
      <c r="O2276" t="s">
        <v>14</v>
      </c>
      <c r="P2276">
        <v>0</v>
      </c>
      <c r="Q2276" s="1">
        <v>1.5</v>
      </c>
      <c r="R2276" s="1">
        <v>1</v>
      </c>
      <c r="S2276" s="1">
        <v>1.25</v>
      </c>
      <c r="T2276" s="1">
        <v>1</v>
      </c>
    </row>
    <row r="2277" spans="1:20" x14ac:dyDescent="0.35">
      <c r="A2277" t="s">
        <v>2298</v>
      </c>
      <c r="B2277" t="s">
        <v>10</v>
      </c>
      <c r="C2277" t="s">
        <v>56</v>
      </c>
      <c r="D2277" t="s">
        <v>3616</v>
      </c>
      <c r="E2277" t="s">
        <v>3613</v>
      </c>
      <c r="F2277">
        <v>44572</v>
      </c>
      <c r="G2277">
        <v>44579</v>
      </c>
      <c r="H2277" t="s">
        <v>16</v>
      </c>
      <c r="I2277" t="s">
        <v>16</v>
      </c>
      <c r="J2277" t="s">
        <v>13</v>
      </c>
      <c r="K2277">
        <v>35</v>
      </c>
      <c r="L2277">
        <v>600</v>
      </c>
      <c r="M2277" t="s">
        <v>14</v>
      </c>
      <c r="N2277">
        <v>300</v>
      </c>
      <c r="O2277" t="s">
        <v>14</v>
      </c>
      <c r="P2277">
        <v>0</v>
      </c>
      <c r="Q2277" s="1">
        <v>1.05</v>
      </c>
      <c r="R2277" s="1">
        <v>0.70000000000000007</v>
      </c>
      <c r="S2277" s="1">
        <v>0.875</v>
      </c>
      <c r="T2277" s="1">
        <v>0.70000000000000007</v>
      </c>
    </row>
    <row r="2278" spans="1:20" x14ac:dyDescent="0.35">
      <c r="A2278" t="s">
        <v>2299</v>
      </c>
      <c r="B2278" t="s">
        <v>10</v>
      </c>
      <c r="C2278" t="s">
        <v>56</v>
      </c>
      <c r="D2278" t="s">
        <v>3619</v>
      </c>
      <c r="E2278" t="s">
        <v>3612</v>
      </c>
      <c r="F2278">
        <v>44572</v>
      </c>
      <c r="G2278">
        <v>44581</v>
      </c>
      <c r="H2278" t="s">
        <v>16</v>
      </c>
      <c r="I2278" t="s">
        <v>16</v>
      </c>
      <c r="J2278" t="s">
        <v>13</v>
      </c>
      <c r="K2278">
        <v>35</v>
      </c>
      <c r="L2278">
        <v>600</v>
      </c>
      <c r="M2278" t="s">
        <v>14</v>
      </c>
      <c r="N2278">
        <v>300</v>
      </c>
      <c r="O2278" t="s">
        <v>14</v>
      </c>
      <c r="P2278">
        <v>0</v>
      </c>
      <c r="Q2278" s="1">
        <v>1.3499999999999999</v>
      </c>
      <c r="R2278" s="1">
        <v>0.9</v>
      </c>
      <c r="S2278" s="1">
        <v>1.125</v>
      </c>
      <c r="T2278" s="1">
        <v>0.9</v>
      </c>
    </row>
    <row r="2279" spans="1:20" x14ac:dyDescent="0.35">
      <c r="A2279" t="s">
        <v>2300</v>
      </c>
      <c r="B2279" t="s">
        <v>10</v>
      </c>
      <c r="C2279" t="s">
        <v>56</v>
      </c>
      <c r="D2279" t="s">
        <v>3619</v>
      </c>
      <c r="E2279" t="s">
        <v>3618</v>
      </c>
      <c r="F2279">
        <v>44572</v>
      </c>
      <c r="G2279">
        <v>44580</v>
      </c>
      <c r="H2279" t="s">
        <v>16</v>
      </c>
      <c r="I2279" t="s">
        <v>16</v>
      </c>
      <c r="J2279" t="s">
        <v>13</v>
      </c>
      <c r="K2279">
        <v>35</v>
      </c>
      <c r="L2279">
        <v>600</v>
      </c>
      <c r="M2279" t="s">
        <v>14</v>
      </c>
      <c r="N2279">
        <v>300</v>
      </c>
      <c r="O2279" t="s">
        <v>14</v>
      </c>
      <c r="P2279">
        <v>0</v>
      </c>
      <c r="Q2279" s="1">
        <v>1.2</v>
      </c>
      <c r="R2279" s="1">
        <v>0.8</v>
      </c>
      <c r="S2279" s="1">
        <v>1</v>
      </c>
      <c r="T2279" s="1">
        <v>0.8</v>
      </c>
    </row>
    <row r="2280" spans="1:20" x14ac:dyDescent="0.35">
      <c r="A2280" t="s">
        <v>2301</v>
      </c>
      <c r="B2280" t="s">
        <v>10</v>
      </c>
      <c r="C2280" t="s">
        <v>56</v>
      </c>
      <c r="D2280" t="s">
        <v>3611</v>
      </c>
      <c r="E2280" t="s">
        <v>3617</v>
      </c>
      <c r="F2280">
        <v>44572</v>
      </c>
      <c r="G2280">
        <v>44579</v>
      </c>
      <c r="H2280" t="s">
        <v>16</v>
      </c>
      <c r="I2280" t="s">
        <v>16</v>
      </c>
      <c r="J2280" t="s">
        <v>13</v>
      </c>
      <c r="K2280">
        <v>35</v>
      </c>
      <c r="L2280">
        <v>600</v>
      </c>
      <c r="M2280" t="s">
        <v>14</v>
      </c>
      <c r="N2280">
        <v>300</v>
      </c>
      <c r="O2280" t="s">
        <v>14</v>
      </c>
      <c r="P2280">
        <v>0</v>
      </c>
      <c r="Q2280" s="1">
        <v>1.05</v>
      </c>
      <c r="R2280" s="1">
        <v>0.70000000000000007</v>
      </c>
      <c r="S2280" s="1">
        <v>0.875</v>
      </c>
      <c r="T2280" s="1">
        <v>0.70000000000000007</v>
      </c>
    </row>
    <row r="2281" spans="1:20" x14ac:dyDescent="0.35">
      <c r="A2281" t="s">
        <v>2302</v>
      </c>
      <c r="B2281" t="s">
        <v>10</v>
      </c>
      <c r="C2281" t="s">
        <v>56</v>
      </c>
      <c r="D2281" t="s">
        <v>3615</v>
      </c>
      <c r="E2281" t="s">
        <v>3612</v>
      </c>
      <c r="F2281">
        <v>44572</v>
      </c>
      <c r="G2281">
        <v>44580</v>
      </c>
      <c r="H2281" t="s">
        <v>16</v>
      </c>
      <c r="I2281" t="s">
        <v>16</v>
      </c>
      <c r="J2281" t="s">
        <v>13</v>
      </c>
      <c r="K2281">
        <v>35</v>
      </c>
      <c r="L2281">
        <v>600</v>
      </c>
      <c r="M2281" t="s">
        <v>14</v>
      </c>
      <c r="N2281">
        <v>300</v>
      </c>
      <c r="O2281" t="s">
        <v>14</v>
      </c>
      <c r="P2281">
        <v>0</v>
      </c>
      <c r="Q2281" s="1">
        <v>1.2</v>
      </c>
      <c r="R2281" s="1">
        <v>0.8</v>
      </c>
      <c r="S2281" s="1">
        <v>1</v>
      </c>
      <c r="T2281" s="1">
        <v>0.8</v>
      </c>
    </row>
    <row r="2282" spans="1:20" x14ac:dyDescent="0.35">
      <c r="A2282" t="s">
        <v>2303</v>
      </c>
      <c r="B2282" t="s">
        <v>10</v>
      </c>
      <c r="C2282" t="s">
        <v>56</v>
      </c>
      <c r="D2282" t="s">
        <v>3619</v>
      </c>
      <c r="E2282" t="s">
        <v>3613</v>
      </c>
      <c r="F2282">
        <v>44572</v>
      </c>
      <c r="G2282">
        <v>44579</v>
      </c>
      <c r="H2282" t="s">
        <v>16</v>
      </c>
      <c r="I2282" t="s">
        <v>16</v>
      </c>
      <c r="J2282" t="s">
        <v>13</v>
      </c>
      <c r="K2282">
        <v>35</v>
      </c>
      <c r="L2282">
        <v>600</v>
      </c>
      <c r="M2282" t="s">
        <v>14</v>
      </c>
      <c r="N2282">
        <v>300</v>
      </c>
      <c r="O2282" t="s">
        <v>14</v>
      </c>
      <c r="P2282">
        <v>0</v>
      </c>
      <c r="Q2282" s="1">
        <v>1.05</v>
      </c>
      <c r="R2282" s="1">
        <v>0.70000000000000007</v>
      </c>
      <c r="S2282" s="1">
        <v>0.875</v>
      </c>
      <c r="T2282" s="1">
        <v>0.70000000000000007</v>
      </c>
    </row>
    <row r="2283" spans="1:20" x14ac:dyDescent="0.35">
      <c r="A2283" t="s">
        <v>2304</v>
      </c>
      <c r="B2283" t="s">
        <v>10</v>
      </c>
      <c r="C2283" t="s">
        <v>56</v>
      </c>
      <c r="D2283" t="s">
        <v>3615</v>
      </c>
      <c r="E2283" t="s">
        <v>3618</v>
      </c>
      <c r="F2283">
        <v>44572</v>
      </c>
      <c r="G2283">
        <v>44580</v>
      </c>
      <c r="H2283" t="s">
        <v>16</v>
      </c>
      <c r="I2283" t="s">
        <v>16</v>
      </c>
      <c r="J2283" t="s">
        <v>13</v>
      </c>
      <c r="K2283">
        <v>35</v>
      </c>
      <c r="L2283">
        <v>600</v>
      </c>
      <c r="M2283" t="s">
        <v>14</v>
      </c>
      <c r="N2283">
        <v>300</v>
      </c>
      <c r="O2283" t="s">
        <v>14</v>
      </c>
      <c r="P2283">
        <v>0</v>
      </c>
      <c r="Q2283" s="1">
        <v>1.2</v>
      </c>
      <c r="R2283" s="1">
        <v>0.8</v>
      </c>
      <c r="S2283" s="1">
        <v>1</v>
      </c>
      <c r="T2283" s="1">
        <v>0.8</v>
      </c>
    </row>
    <row r="2284" spans="1:20" x14ac:dyDescent="0.35">
      <c r="A2284" t="s">
        <v>2305</v>
      </c>
      <c r="B2284" t="s">
        <v>10</v>
      </c>
      <c r="C2284" t="s">
        <v>56</v>
      </c>
      <c r="D2284" t="s">
        <v>3616</v>
      </c>
      <c r="E2284" t="s">
        <v>3617</v>
      </c>
      <c r="F2284">
        <v>44572</v>
      </c>
      <c r="G2284">
        <v>44584</v>
      </c>
      <c r="H2284" t="s">
        <v>16</v>
      </c>
      <c r="I2284" t="s">
        <v>16</v>
      </c>
      <c r="J2284" t="s">
        <v>13</v>
      </c>
      <c r="K2284">
        <v>35</v>
      </c>
      <c r="L2284">
        <v>600</v>
      </c>
      <c r="M2284" t="s">
        <v>14</v>
      </c>
      <c r="N2284">
        <v>300</v>
      </c>
      <c r="O2284" t="s">
        <v>14</v>
      </c>
      <c r="P2284">
        <v>0</v>
      </c>
      <c r="Q2284" s="1">
        <v>1.7999999999999998</v>
      </c>
      <c r="R2284" s="1">
        <v>1.2000000000000002</v>
      </c>
      <c r="S2284" s="1">
        <v>1.5</v>
      </c>
      <c r="T2284" s="1">
        <v>1.2000000000000002</v>
      </c>
    </row>
    <row r="2285" spans="1:20" x14ac:dyDescent="0.35">
      <c r="A2285" t="s">
        <v>2306</v>
      </c>
      <c r="B2285" t="s">
        <v>10</v>
      </c>
      <c r="C2285" t="s">
        <v>56</v>
      </c>
      <c r="D2285" t="s">
        <v>3619</v>
      </c>
      <c r="E2285" t="s">
        <v>3618</v>
      </c>
      <c r="F2285">
        <v>44572</v>
      </c>
      <c r="G2285">
        <v>44579</v>
      </c>
      <c r="H2285" t="s">
        <v>16</v>
      </c>
      <c r="I2285" t="s">
        <v>16</v>
      </c>
      <c r="J2285" t="s">
        <v>13</v>
      </c>
      <c r="K2285">
        <v>35</v>
      </c>
      <c r="L2285">
        <v>600</v>
      </c>
      <c r="M2285" t="s">
        <v>14</v>
      </c>
      <c r="N2285">
        <v>300</v>
      </c>
      <c r="O2285" t="s">
        <v>14</v>
      </c>
      <c r="P2285">
        <v>0</v>
      </c>
      <c r="Q2285" s="1">
        <v>1.05</v>
      </c>
      <c r="R2285" s="1">
        <v>0.70000000000000007</v>
      </c>
      <c r="S2285" s="1">
        <v>0.875</v>
      </c>
      <c r="T2285" s="1">
        <v>0.70000000000000007</v>
      </c>
    </row>
    <row r="2286" spans="1:20" x14ac:dyDescent="0.35">
      <c r="A2286" t="s">
        <v>2307</v>
      </c>
      <c r="B2286" t="s">
        <v>10</v>
      </c>
      <c r="C2286" t="s">
        <v>56</v>
      </c>
      <c r="D2286" t="s">
        <v>3619</v>
      </c>
      <c r="E2286" t="s">
        <v>3617</v>
      </c>
      <c r="F2286">
        <v>44572</v>
      </c>
      <c r="G2286">
        <v>44590</v>
      </c>
      <c r="H2286" t="s">
        <v>16</v>
      </c>
      <c r="I2286" t="s">
        <v>16</v>
      </c>
      <c r="J2286" t="s">
        <v>13</v>
      </c>
      <c r="K2286">
        <v>35</v>
      </c>
      <c r="L2286">
        <v>600</v>
      </c>
      <c r="M2286" t="s">
        <v>14</v>
      </c>
      <c r="N2286">
        <v>300</v>
      </c>
      <c r="O2286" t="s">
        <v>14</v>
      </c>
      <c r="P2286">
        <v>0</v>
      </c>
      <c r="Q2286" s="1">
        <v>2.6999999999999997</v>
      </c>
      <c r="R2286" s="1">
        <v>1.8</v>
      </c>
      <c r="S2286" s="1">
        <v>2.25</v>
      </c>
      <c r="T2286" s="1">
        <v>1.8</v>
      </c>
    </row>
    <row r="2287" spans="1:20" x14ac:dyDescent="0.35">
      <c r="A2287" t="s">
        <v>2308</v>
      </c>
      <c r="B2287" t="s">
        <v>10</v>
      </c>
      <c r="C2287" t="s">
        <v>56</v>
      </c>
      <c r="D2287" t="s">
        <v>3619</v>
      </c>
      <c r="E2287" t="s">
        <v>3613</v>
      </c>
      <c r="F2287">
        <v>44572</v>
      </c>
      <c r="G2287">
        <v>44583</v>
      </c>
      <c r="H2287" t="s">
        <v>16</v>
      </c>
      <c r="I2287" t="s">
        <v>16</v>
      </c>
      <c r="J2287" t="s">
        <v>13</v>
      </c>
      <c r="K2287">
        <v>35</v>
      </c>
      <c r="L2287">
        <v>600</v>
      </c>
      <c r="M2287" t="s">
        <v>14</v>
      </c>
      <c r="N2287">
        <v>300</v>
      </c>
      <c r="O2287" t="s">
        <v>14</v>
      </c>
      <c r="P2287">
        <v>0</v>
      </c>
      <c r="Q2287" s="1">
        <v>1.65</v>
      </c>
      <c r="R2287" s="1">
        <v>1.1000000000000001</v>
      </c>
      <c r="S2287" s="1">
        <v>1.375</v>
      </c>
      <c r="T2287" s="1">
        <v>1.1000000000000001</v>
      </c>
    </row>
    <row r="2288" spans="1:20" x14ac:dyDescent="0.35">
      <c r="A2288" t="s">
        <v>2309</v>
      </c>
      <c r="B2288" t="s">
        <v>10</v>
      </c>
      <c r="C2288" t="s">
        <v>56</v>
      </c>
      <c r="D2288" t="s">
        <v>3611</v>
      </c>
      <c r="E2288" t="s">
        <v>3614</v>
      </c>
      <c r="F2288">
        <v>44573</v>
      </c>
      <c r="G2288">
        <v>44579</v>
      </c>
      <c r="H2288" t="s">
        <v>16</v>
      </c>
      <c r="I2288" t="s">
        <v>16</v>
      </c>
      <c r="J2288" t="s">
        <v>13</v>
      </c>
      <c r="K2288">
        <v>35</v>
      </c>
      <c r="L2288">
        <v>600</v>
      </c>
      <c r="M2288" t="s">
        <v>14</v>
      </c>
      <c r="N2288">
        <v>300</v>
      </c>
      <c r="O2288" t="s">
        <v>14</v>
      </c>
      <c r="P2288">
        <v>0</v>
      </c>
      <c r="Q2288" s="1">
        <v>0.89999999999999991</v>
      </c>
      <c r="R2288" s="1">
        <v>0.60000000000000009</v>
      </c>
      <c r="S2288" s="1">
        <v>0.75</v>
      </c>
      <c r="T2288" s="1">
        <v>0.60000000000000009</v>
      </c>
    </row>
    <row r="2289" spans="1:20" x14ac:dyDescent="0.35">
      <c r="A2289" t="s">
        <v>2310</v>
      </c>
      <c r="B2289" t="s">
        <v>10</v>
      </c>
      <c r="C2289" t="s">
        <v>56</v>
      </c>
      <c r="D2289" t="s">
        <v>3619</v>
      </c>
      <c r="E2289" t="s">
        <v>3617</v>
      </c>
      <c r="F2289">
        <v>44573</v>
      </c>
      <c r="G2289">
        <v>44581</v>
      </c>
      <c r="H2289" t="s">
        <v>16</v>
      </c>
      <c r="I2289" t="s">
        <v>16</v>
      </c>
      <c r="J2289" t="s">
        <v>13</v>
      </c>
      <c r="K2289">
        <v>35</v>
      </c>
      <c r="L2289">
        <v>600</v>
      </c>
      <c r="M2289" t="s">
        <v>14</v>
      </c>
      <c r="N2289">
        <v>300</v>
      </c>
      <c r="O2289" t="s">
        <v>14</v>
      </c>
      <c r="P2289">
        <v>0</v>
      </c>
      <c r="Q2289" s="1">
        <v>1.2</v>
      </c>
      <c r="R2289" s="1">
        <v>0.8</v>
      </c>
      <c r="S2289" s="1">
        <v>1</v>
      </c>
      <c r="T2289" s="1">
        <v>0.8</v>
      </c>
    </row>
    <row r="2290" spans="1:20" x14ac:dyDescent="0.35">
      <c r="A2290" t="s">
        <v>2311</v>
      </c>
      <c r="B2290" t="s">
        <v>10</v>
      </c>
      <c r="C2290" t="s">
        <v>56</v>
      </c>
      <c r="D2290" t="s">
        <v>3616</v>
      </c>
      <c r="E2290" t="s">
        <v>3614</v>
      </c>
      <c r="F2290">
        <v>44573</v>
      </c>
      <c r="G2290">
        <v>44589</v>
      </c>
      <c r="H2290" t="s">
        <v>16</v>
      </c>
      <c r="I2290" t="s">
        <v>16</v>
      </c>
      <c r="J2290" t="s">
        <v>13</v>
      </c>
      <c r="K2290">
        <v>35</v>
      </c>
      <c r="L2290">
        <v>600</v>
      </c>
      <c r="M2290" t="s">
        <v>14</v>
      </c>
      <c r="N2290">
        <v>300</v>
      </c>
      <c r="O2290" t="s">
        <v>14</v>
      </c>
      <c r="P2290">
        <v>0</v>
      </c>
      <c r="Q2290" s="1">
        <v>2.4</v>
      </c>
      <c r="R2290" s="1">
        <v>1.6</v>
      </c>
      <c r="S2290" s="1">
        <v>2</v>
      </c>
      <c r="T2290" s="1">
        <v>1.6</v>
      </c>
    </row>
    <row r="2291" spans="1:20" x14ac:dyDescent="0.35">
      <c r="A2291" t="s">
        <v>2312</v>
      </c>
      <c r="B2291" t="s">
        <v>10</v>
      </c>
      <c r="C2291" t="s">
        <v>56</v>
      </c>
      <c r="D2291" t="s">
        <v>3615</v>
      </c>
      <c r="E2291" t="s">
        <v>3614</v>
      </c>
      <c r="F2291">
        <v>44573</v>
      </c>
      <c r="G2291">
        <v>44579</v>
      </c>
      <c r="H2291" t="s">
        <v>16</v>
      </c>
      <c r="I2291" t="s">
        <v>16</v>
      </c>
      <c r="J2291" t="s">
        <v>13</v>
      </c>
      <c r="K2291">
        <v>35</v>
      </c>
      <c r="L2291">
        <v>600</v>
      </c>
      <c r="M2291" t="s">
        <v>14</v>
      </c>
      <c r="N2291">
        <v>300</v>
      </c>
      <c r="O2291" t="s">
        <v>14</v>
      </c>
      <c r="P2291">
        <v>0</v>
      </c>
      <c r="Q2291" s="1">
        <v>0.89999999999999991</v>
      </c>
      <c r="R2291" s="1">
        <v>0.60000000000000009</v>
      </c>
      <c r="S2291" s="1">
        <v>0.75</v>
      </c>
      <c r="T2291" s="1">
        <v>0.60000000000000009</v>
      </c>
    </row>
    <row r="2292" spans="1:20" x14ac:dyDescent="0.35">
      <c r="A2292" t="s">
        <v>2313</v>
      </c>
      <c r="B2292" t="s">
        <v>10</v>
      </c>
      <c r="C2292" t="s">
        <v>56</v>
      </c>
      <c r="D2292" t="s">
        <v>3619</v>
      </c>
      <c r="E2292" t="s">
        <v>3613</v>
      </c>
      <c r="F2292">
        <v>44573</v>
      </c>
      <c r="G2292">
        <v>44590</v>
      </c>
      <c r="H2292" t="s">
        <v>16</v>
      </c>
      <c r="I2292" t="s">
        <v>16</v>
      </c>
      <c r="J2292" t="s">
        <v>13</v>
      </c>
      <c r="K2292">
        <v>35</v>
      </c>
      <c r="L2292">
        <v>600</v>
      </c>
      <c r="M2292" t="s">
        <v>14</v>
      </c>
      <c r="N2292">
        <v>300</v>
      </c>
      <c r="O2292" t="s">
        <v>14</v>
      </c>
      <c r="P2292">
        <v>0</v>
      </c>
      <c r="Q2292" s="1">
        <v>2.5499999999999998</v>
      </c>
      <c r="R2292" s="1">
        <v>1.7000000000000002</v>
      </c>
      <c r="S2292" s="1">
        <v>2.125</v>
      </c>
      <c r="T2292" s="1">
        <v>1.7000000000000002</v>
      </c>
    </row>
    <row r="2293" spans="1:20" x14ac:dyDescent="0.35">
      <c r="A2293" t="s">
        <v>2314</v>
      </c>
      <c r="B2293" t="s">
        <v>10</v>
      </c>
      <c r="C2293" t="s">
        <v>56</v>
      </c>
      <c r="D2293" t="s">
        <v>3616</v>
      </c>
      <c r="E2293" t="s">
        <v>3617</v>
      </c>
      <c r="F2293">
        <v>44573</v>
      </c>
      <c r="G2293">
        <v>44584</v>
      </c>
      <c r="H2293" t="s">
        <v>16</v>
      </c>
      <c r="I2293" t="s">
        <v>16</v>
      </c>
      <c r="J2293" t="s">
        <v>13</v>
      </c>
      <c r="K2293">
        <v>35</v>
      </c>
      <c r="L2293">
        <v>600</v>
      </c>
      <c r="M2293" t="s">
        <v>14</v>
      </c>
      <c r="N2293">
        <v>300</v>
      </c>
      <c r="O2293" t="s">
        <v>14</v>
      </c>
      <c r="P2293">
        <v>0</v>
      </c>
      <c r="Q2293" s="1">
        <v>1.65</v>
      </c>
      <c r="R2293" s="1">
        <v>1.1000000000000001</v>
      </c>
      <c r="S2293" s="1">
        <v>1.375</v>
      </c>
      <c r="T2293" s="1">
        <v>1.1000000000000001</v>
      </c>
    </row>
    <row r="2294" spans="1:20" x14ac:dyDescent="0.35">
      <c r="A2294" t="s">
        <v>2315</v>
      </c>
      <c r="B2294" t="s">
        <v>10</v>
      </c>
      <c r="C2294" t="s">
        <v>56</v>
      </c>
      <c r="D2294" t="s">
        <v>3615</v>
      </c>
      <c r="E2294" t="s">
        <v>3617</v>
      </c>
      <c r="F2294">
        <v>44573</v>
      </c>
      <c r="G2294">
        <v>44586</v>
      </c>
      <c r="H2294" t="s">
        <v>16</v>
      </c>
      <c r="I2294" t="s">
        <v>16</v>
      </c>
      <c r="J2294" t="s">
        <v>13</v>
      </c>
      <c r="K2294">
        <v>35</v>
      </c>
      <c r="L2294">
        <v>600</v>
      </c>
      <c r="M2294" t="s">
        <v>14</v>
      </c>
      <c r="N2294">
        <v>300</v>
      </c>
      <c r="O2294" t="s">
        <v>14</v>
      </c>
      <c r="P2294">
        <v>0</v>
      </c>
      <c r="Q2294" s="1">
        <v>1.95</v>
      </c>
      <c r="R2294" s="1">
        <v>1.3</v>
      </c>
      <c r="S2294" s="1">
        <v>1.625</v>
      </c>
      <c r="T2294" s="1">
        <v>1.3</v>
      </c>
    </row>
    <row r="2295" spans="1:20" x14ac:dyDescent="0.35">
      <c r="A2295" t="s">
        <v>2316</v>
      </c>
      <c r="B2295" t="s">
        <v>10</v>
      </c>
      <c r="C2295" t="s">
        <v>56</v>
      </c>
      <c r="D2295" t="s">
        <v>3616</v>
      </c>
      <c r="E2295" t="s">
        <v>3618</v>
      </c>
      <c r="F2295">
        <v>44573</v>
      </c>
      <c r="G2295">
        <v>44585</v>
      </c>
      <c r="H2295" t="s">
        <v>16</v>
      </c>
      <c r="I2295" t="s">
        <v>16</v>
      </c>
      <c r="J2295" t="s">
        <v>13</v>
      </c>
      <c r="K2295">
        <v>35</v>
      </c>
      <c r="L2295">
        <v>600</v>
      </c>
      <c r="M2295" t="s">
        <v>14</v>
      </c>
      <c r="N2295">
        <v>300</v>
      </c>
      <c r="O2295" t="s">
        <v>14</v>
      </c>
      <c r="P2295">
        <v>0</v>
      </c>
      <c r="Q2295" s="1">
        <v>1.7999999999999998</v>
      </c>
      <c r="R2295" s="1">
        <v>1.2000000000000002</v>
      </c>
      <c r="S2295" s="1">
        <v>1.5</v>
      </c>
      <c r="T2295" s="1">
        <v>1.2000000000000002</v>
      </c>
    </row>
    <row r="2296" spans="1:20" x14ac:dyDescent="0.35">
      <c r="A2296" t="s">
        <v>2317</v>
      </c>
      <c r="B2296" t="s">
        <v>10</v>
      </c>
      <c r="C2296" t="s">
        <v>56</v>
      </c>
      <c r="D2296" t="s">
        <v>3620</v>
      </c>
      <c r="E2296" t="s">
        <v>3618</v>
      </c>
      <c r="F2296">
        <v>44573</v>
      </c>
      <c r="G2296">
        <v>44583</v>
      </c>
      <c r="H2296" t="s">
        <v>16</v>
      </c>
      <c r="I2296" t="s">
        <v>16</v>
      </c>
      <c r="J2296" t="s">
        <v>13</v>
      </c>
      <c r="K2296">
        <v>35</v>
      </c>
      <c r="L2296">
        <v>600</v>
      </c>
      <c r="M2296" t="s">
        <v>14</v>
      </c>
      <c r="N2296">
        <v>300</v>
      </c>
      <c r="O2296" t="s">
        <v>14</v>
      </c>
      <c r="P2296">
        <v>0</v>
      </c>
      <c r="Q2296" s="1">
        <v>1.5</v>
      </c>
      <c r="R2296" s="1">
        <v>1</v>
      </c>
      <c r="S2296" s="1">
        <v>1.25</v>
      </c>
      <c r="T2296" s="1">
        <v>1</v>
      </c>
    </row>
    <row r="2297" spans="1:20" x14ac:dyDescent="0.35">
      <c r="A2297" t="s">
        <v>2318</v>
      </c>
      <c r="B2297" t="s">
        <v>10</v>
      </c>
      <c r="C2297" t="s">
        <v>56</v>
      </c>
      <c r="D2297" t="s">
        <v>3615</v>
      </c>
      <c r="E2297" t="s">
        <v>3613</v>
      </c>
      <c r="F2297">
        <v>44573</v>
      </c>
      <c r="G2297">
        <v>44584</v>
      </c>
      <c r="H2297" t="s">
        <v>16</v>
      </c>
      <c r="I2297" t="s">
        <v>16</v>
      </c>
      <c r="J2297" t="s">
        <v>13</v>
      </c>
      <c r="K2297">
        <v>35</v>
      </c>
      <c r="L2297">
        <v>600</v>
      </c>
      <c r="M2297" t="s">
        <v>14</v>
      </c>
      <c r="N2297">
        <v>300</v>
      </c>
      <c r="O2297" t="s">
        <v>14</v>
      </c>
      <c r="P2297">
        <v>0</v>
      </c>
      <c r="Q2297" s="1">
        <v>1.65</v>
      </c>
      <c r="R2297" s="1">
        <v>1.1000000000000001</v>
      </c>
      <c r="S2297" s="1">
        <v>1.375</v>
      </c>
      <c r="T2297" s="1">
        <v>1.1000000000000001</v>
      </c>
    </row>
    <row r="2298" spans="1:20" x14ac:dyDescent="0.35">
      <c r="A2298" t="s">
        <v>2319</v>
      </c>
      <c r="B2298" t="s">
        <v>10</v>
      </c>
      <c r="C2298" t="s">
        <v>56</v>
      </c>
      <c r="D2298" t="s">
        <v>3615</v>
      </c>
      <c r="E2298" t="s">
        <v>3612</v>
      </c>
      <c r="F2298">
        <v>44573</v>
      </c>
      <c r="G2298">
        <v>44580</v>
      </c>
      <c r="H2298" t="s">
        <v>16</v>
      </c>
      <c r="I2298" t="s">
        <v>16</v>
      </c>
      <c r="J2298" t="s">
        <v>13</v>
      </c>
      <c r="K2298">
        <v>35</v>
      </c>
      <c r="L2298">
        <v>600</v>
      </c>
      <c r="M2298" t="s">
        <v>14</v>
      </c>
      <c r="N2298">
        <v>300</v>
      </c>
      <c r="O2298" t="s">
        <v>14</v>
      </c>
      <c r="P2298">
        <v>0</v>
      </c>
      <c r="Q2298" s="1">
        <v>1.05</v>
      </c>
      <c r="R2298" s="1">
        <v>0.70000000000000007</v>
      </c>
      <c r="S2298" s="1">
        <v>0.875</v>
      </c>
      <c r="T2298" s="1">
        <v>0.70000000000000007</v>
      </c>
    </row>
    <row r="2299" spans="1:20" x14ac:dyDescent="0.35">
      <c r="A2299" t="s">
        <v>2320</v>
      </c>
      <c r="B2299" t="s">
        <v>10</v>
      </c>
      <c r="C2299" t="s">
        <v>56</v>
      </c>
      <c r="D2299" t="s">
        <v>3615</v>
      </c>
      <c r="E2299" t="s">
        <v>3613</v>
      </c>
      <c r="F2299">
        <v>44573</v>
      </c>
      <c r="G2299">
        <v>44583</v>
      </c>
      <c r="H2299" t="s">
        <v>16</v>
      </c>
      <c r="I2299" t="s">
        <v>16</v>
      </c>
      <c r="J2299" t="s">
        <v>13</v>
      </c>
      <c r="K2299">
        <v>35</v>
      </c>
      <c r="L2299">
        <v>600</v>
      </c>
      <c r="M2299" t="s">
        <v>14</v>
      </c>
      <c r="N2299">
        <v>300</v>
      </c>
      <c r="O2299" t="s">
        <v>14</v>
      </c>
      <c r="P2299">
        <v>0</v>
      </c>
      <c r="Q2299" s="1">
        <v>1.5</v>
      </c>
      <c r="R2299" s="1">
        <v>1</v>
      </c>
      <c r="S2299" s="1">
        <v>1.25</v>
      </c>
      <c r="T2299" s="1">
        <v>1</v>
      </c>
    </row>
    <row r="2300" spans="1:20" x14ac:dyDescent="0.35">
      <c r="A2300" t="s">
        <v>2321</v>
      </c>
      <c r="B2300" t="s">
        <v>10</v>
      </c>
      <c r="C2300" t="s">
        <v>56</v>
      </c>
      <c r="D2300" t="s">
        <v>3615</v>
      </c>
      <c r="E2300" t="s">
        <v>3618</v>
      </c>
      <c r="F2300">
        <v>44573</v>
      </c>
      <c r="G2300">
        <v>44581</v>
      </c>
      <c r="H2300" t="s">
        <v>16</v>
      </c>
      <c r="I2300" t="s">
        <v>16</v>
      </c>
      <c r="J2300" t="s">
        <v>13</v>
      </c>
      <c r="K2300">
        <v>35</v>
      </c>
      <c r="L2300">
        <v>600</v>
      </c>
      <c r="M2300" t="s">
        <v>14</v>
      </c>
      <c r="N2300">
        <v>300</v>
      </c>
      <c r="O2300" t="s">
        <v>14</v>
      </c>
      <c r="P2300">
        <v>0</v>
      </c>
      <c r="Q2300" s="1">
        <v>1.2</v>
      </c>
      <c r="R2300" s="1">
        <v>0.8</v>
      </c>
      <c r="S2300" s="1">
        <v>1</v>
      </c>
      <c r="T2300" s="1">
        <v>0.8</v>
      </c>
    </row>
    <row r="2301" spans="1:20" x14ac:dyDescent="0.35">
      <c r="A2301" t="s">
        <v>2322</v>
      </c>
      <c r="B2301" t="s">
        <v>10</v>
      </c>
      <c r="C2301" t="s">
        <v>56</v>
      </c>
      <c r="D2301" t="s">
        <v>3615</v>
      </c>
      <c r="E2301" t="s">
        <v>3614</v>
      </c>
      <c r="F2301">
        <v>44573</v>
      </c>
      <c r="G2301">
        <v>44586</v>
      </c>
      <c r="H2301" t="s">
        <v>16</v>
      </c>
      <c r="I2301" t="s">
        <v>16</v>
      </c>
      <c r="J2301" t="s">
        <v>13</v>
      </c>
      <c r="K2301">
        <v>35</v>
      </c>
      <c r="L2301">
        <v>600</v>
      </c>
      <c r="M2301" t="s">
        <v>14</v>
      </c>
      <c r="N2301">
        <v>300</v>
      </c>
      <c r="O2301" t="s">
        <v>14</v>
      </c>
      <c r="P2301">
        <v>0</v>
      </c>
      <c r="Q2301" s="1">
        <v>1.95</v>
      </c>
      <c r="R2301" s="1">
        <v>1.3</v>
      </c>
      <c r="S2301" s="1">
        <v>1.625</v>
      </c>
      <c r="T2301" s="1">
        <v>1.3</v>
      </c>
    </row>
    <row r="2302" spans="1:20" x14ac:dyDescent="0.35">
      <c r="A2302" t="s">
        <v>2323</v>
      </c>
      <c r="B2302" t="s">
        <v>10</v>
      </c>
      <c r="C2302" t="s">
        <v>56</v>
      </c>
      <c r="D2302" t="s">
        <v>3611</v>
      </c>
      <c r="E2302" t="s">
        <v>3613</v>
      </c>
      <c r="F2302">
        <v>44573</v>
      </c>
      <c r="G2302">
        <v>44580</v>
      </c>
      <c r="H2302" t="s">
        <v>16</v>
      </c>
      <c r="I2302" t="s">
        <v>16</v>
      </c>
      <c r="J2302" t="s">
        <v>13</v>
      </c>
      <c r="K2302">
        <v>35</v>
      </c>
      <c r="L2302">
        <v>600</v>
      </c>
      <c r="M2302" t="s">
        <v>14</v>
      </c>
      <c r="N2302">
        <v>300</v>
      </c>
      <c r="O2302" t="s">
        <v>14</v>
      </c>
      <c r="P2302">
        <v>0</v>
      </c>
      <c r="Q2302" s="1">
        <v>1.05</v>
      </c>
      <c r="R2302" s="1">
        <v>0.70000000000000007</v>
      </c>
      <c r="S2302" s="1">
        <v>0.875</v>
      </c>
      <c r="T2302" s="1">
        <v>0.70000000000000007</v>
      </c>
    </row>
    <row r="2303" spans="1:20" x14ac:dyDescent="0.35">
      <c r="A2303" t="s">
        <v>2324</v>
      </c>
      <c r="B2303" t="s">
        <v>10</v>
      </c>
      <c r="C2303" t="s">
        <v>56</v>
      </c>
      <c r="D2303" t="s">
        <v>3615</v>
      </c>
      <c r="E2303" t="s">
        <v>3618</v>
      </c>
      <c r="F2303">
        <v>44573</v>
      </c>
      <c r="G2303">
        <v>44586</v>
      </c>
      <c r="H2303" t="s">
        <v>16</v>
      </c>
      <c r="I2303" t="s">
        <v>16</v>
      </c>
      <c r="J2303" t="s">
        <v>13</v>
      </c>
      <c r="K2303">
        <v>35</v>
      </c>
      <c r="L2303">
        <v>600</v>
      </c>
      <c r="M2303" t="s">
        <v>14</v>
      </c>
      <c r="N2303">
        <v>300</v>
      </c>
      <c r="O2303" t="s">
        <v>14</v>
      </c>
      <c r="P2303">
        <v>0</v>
      </c>
      <c r="Q2303" s="1">
        <v>1.95</v>
      </c>
      <c r="R2303" s="1">
        <v>1.3</v>
      </c>
      <c r="S2303" s="1">
        <v>1.625</v>
      </c>
      <c r="T2303" s="1">
        <v>1.3</v>
      </c>
    </row>
    <row r="2304" spans="1:20" x14ac:dyDescent="0.35">
      <c r="A2304" t="s">
        <v>2325</v>
      </c>
      <c r="B2304" t="s">
        <v>10</v>
      </c>
      <c r="C2304" t="s">
        <v>56</v>
      </c>
      <c r="D2304" t="s">
        <v>3611</v>
      </c>
      <c r="E2304" t="s">
        <v>3612</v>
      </c>
      <c r="F2304">
        <v>44573</v>
      </c>
      <c r="G2304">
        <v>44581</v>
      </c>
      <c r="H2304" t="s">
        <v>16</v>
      </c>
      <c r="I2304" t="s">
        <v>16</v>
      </c>
      <c r="J2304" t="s">
        <v>13</v>
      </c>
      <c r="K2304">
        <v>35</v>
      </c>
      <c r="L2304">
        <v>600</v>
      </c>
      <c r="M2304" t="s">
        <v>14</v>
      </c>
      <c r="N2304">
        <v>300</v>
      </c>
      <c r="O2304" t="s">
        <v>14</v>
      </c>
      <c r="P2304">
        <v>0</v>
      </c>
      <c r="Q2304" s="1">
        <v>1.2</v>
      </c>
      <c r="R2304" s="1">
        <v>0.8</v>
      </c>
      <c r="S2304" s="1">
        <v>1</v>
      </c>
      <c r="T2304" s="1">
        <v>0.8</v>
      </c>
    </row>
    <row r="2305" spans="1:20" x14ac:dyDescent="0.35">
      <c r="A2305" t="s">
        <v>2326</v>
      </c>
      <c r="B2305" t="s">
        <v>10</v>
      </c>
      <c r="C2305" t="s">
        <v>56</v>
      </c>
      <c r="D2305" t="s">
        <v>3611</v>
      </c>
      <c r="E2305" t="s">
        <v>3612</v>
      </c>
      <c r="F2305">
        <v>44573</v>
      </c>
      <c r="G2305">
        <v>44584</v>
      </c>
      <c r="H2305" t="s">
        <v>16</v>
      </c>
      <c r="I2305" t="s">
        <v>16</v>
      </c>
      <c r="J2305" t="s">
        <v>13</v>
      </c>
      <c r="K2305">
        <v>35</v>
      </c>
      <c r="L2305">
        <v>600</v>
      </c>
      <c r="M2305" t="s">
        <v>14</v>
      </c>
      <c r="N2305">
        <v>300</v>
      </c>
      <c r="O2305" t="s">
        <v>14</v>
      </c>
      <c r="P2305">
        <v>0</v>
      </c>
      <c r="Q2305" s="1">
        <v>1.65</v>
      </c>
      <c r="R2305" s="1">
        <v>1.1000000000000001</v>
      </c>
      <c r="S2305" s="1">
        <v>1.375</v>
      </c>
      <c r="T2305" s="1">
        <v>1.1000000000000001</v>
      </c>
    </row>
    <row r="2306" spans="1:20" x14ac:dyDescent="0.35">
      <c r="A2306" t="s">
        <v>2327</v>
      </c>
      <c r="B2306" t="s">
        <v>10</v>
      </c>
      <c r="C2306" t="s">
        <v>56</v>
      </c>
      <c r="D2306" t="s">
        <v>3616</v>
      </c>
      <c r="E2306" t="s">
        <v>3617</v>
      </c>
      <c r="F2306">
        <v>44574</v>
      </c>
      <c r="G2306">
        <v>44581</v>
      </c>
      <c r="H2306" t="s">
        <v>16</v>
      </c>
      <c r="I2306" t="s">
        <v>16</v>
      </c>
      <c r="J2306" t="s">
        <v>13</v>
      </c>
      <c r="K2306">
        <v>35</v>
      </c>
      <c r="L2306">
        <v>600</v>
      </c>
      <c r="M2306" t="s">
        <v>14</v>
      </c>
      <c r="N2306">
        <v>300</v>
      </c>
      <c r="O2306" t="s">
        <v>14</v>
      </c>
      <c r="P2306">
        <v>0</v>
      </c>
      <c r="Q2306" s="1">
        <v>1.05</v>
      </c>
      <c r="R2306" s="1">
        <v>0.70000000000000007</v>
      </c>
      <c r="S2306" s="1">
        <v>0.875</v>
      </c>
      <c r="T2306" s="1">
        <v>0.70000000000000007</v>
      </c>
    </row>
    <row r="2307" spans="1:20" x14ac:dyDescent="0.35">
      <c r="A2307" t="s">
        <v>2328</v>
      </c>
      <c r="B2307" t="s">
        <v>10</v>
      </c>
      <c r="C2307" t="s">
        <v>56</v>
      </c>
      <c r="D2307" t="s">
        <v>3620</v>
      </c>
      <c r="E2307" t="s">
        <v>3617</v>
      </c>
      <c r="F2307">
        <v>44574</v>
      </c>
      <c r="G2307">
        <v>44581</v>
      </c>
      <c r="H2307" t="s">
        <v>16</v>
      </c>
      <c r="I2307" t="s">
        <v>16</v>
      </c>
      <c r="J2307" t="s">
        <v>13</v>
      </c>
      <c r="K2307">
        <v>35</v>
      </c>
      <c r="L2307">
        <v>600</v>
      </c>
      <c r="M2307" t="s">
        <v>14</v>
      </c>
      <c r="N2307">
        <v>300</v>
      </c>
      <c r="O2307" t="s">
        <v>14</v>
      </c>
      <c r="P2307">
        <v>0</v>
      </c>
      <c r="Q2307" s="1">
        <v>1.05</v>
      </c>
      <c r="R2307" s="1">
        <v>0.70000000000000007</v>
      </c>
      <c r="S2307" s="1">
        <v>0.875</v>
      </c>
      <c r="T2307" s="1">
        <v>0.70000000000000007</v>
      </c>
    </row>
    <row r="2308" spans="1:20" x14ac:dyDescent="0.35">
      <c r="A2308" t="s">
        <v>2329</v>
      </c>
      <c r="B2308" t="s">
        <v>10</v>
      </c>
      <c r="C2308" t="s">
        <v>56</v>
      </c>
      <c r="D2308" t="s">
        <v>3616</v>
      </c>
      <c r="E2308" t="s">
        <v>3612</v>
      </c>
      <c r="F2308">
        <v>44574</v>
      </c>
      <c r="G2308">
        <v>44588</v>
      </c>
      <c r="H2308" t="s">
        <v>16</v>
      </c>
      <c r="I2308" t="s">
        <v>16</v>
      </c>
      <c r="J2308" t="s">
        <v>13</v>
      </c>
      <c r="K2308">
        <v>11.25</v>
      </c>
      <c r="L2308">
        <v>600</v>
      </c>
      <c r="M2308" t="s">
        <v>14</v>
      </c>
      <c r="N2308">
        <v>300</v>
      </c>
      <c r="O2308" t="s">
        <v>14</v>
      </c>
      <c r="P2308">
        <v>0</v>
      </c>
      <c r="Q2308" s="1">
        <v>2.1</v>
      </c>
      <c r="R2308" s="1">
        <v>1.4000000000000001</v>
      </c>
      <c r="S2308" s="1">
        <v>1.75</v>
      </c>
      <c r="T2308" s="1">
        <v>1.4000000000000001</v>
      </c>
    </row>
    <row r="2309" spans="1:20" x14ac:dyDescent="0.35">
      <c r="A2309" t="s">
        <v>2330</v>
      </c>
      <c r="B2309" t="s">
        <v>10</v>
      </c>
      <c r="C2309" t="s">
        <v>56</v>
      </c>
      <c r="D2309" t="s">
        <v>3620</v>
      </c>
      <c r="E2309" t="s">
        <v>3618</v>
      </c>
      <c r="F2309">
        <v>44587</v>
      </c>
      <c r="G2309">
        <v>44594</v>
      </c>
      <c r="H2309" t="s">
        <v>16</v>
      </c>
      <c r="I2309" t="s">
        <v>12</v>
      </c>
      <c r="J2309" t="s">
        <v>13</v>
      </c>
      <c r="K2309">
        <v>35</v>
      </c>
      <c r="L2309">
        <v>600</v>
      </c>
      <c r="M2309" t="s">
        <v>14</v>
      </c>
      <c r="N2309">
        <v>300</v>
      </c>
      <c r="O2309" t="s">
        <v>14</v>
      </c>
      <c r="P2309">
        <v>1</v>
      </c>
      <c r="Q2309" s="1">
        <v>1.05</v>
      </c>
      <c r="R2309" s="1">
        <v>0.70000000000000007</v>
      </c>
      <c r="S2309" s="1">
        <v>0.875</v>
      </c>
      <c r="T2309" s="1">
        <v>0.70000000000000007</v>
      </c>
    </row>
    <row r="2310" spans="1:20" x14ac:dyDescent="0.35">
      <c r="A2310" t="s">
        <v>2331</v>
      </c>
      <c r="B2310" t="s">
        <v>10</v>
      </c>
      <c r="C2310" t="s">
        <v>56</v>
      </c>
      <c r="D2310" t="s">
        <v>3615</v>
      </c>
      <c r="E2310" t="s">
        <v>3613</v>
      </c>
      <c r="F2310">
        <v>44617</v>
      </c>
      <c r="G2310">
        <v>44624</v>
      </c>
      <c r="H2310" t="s">
        <v>16</v>
      </c>
      <c r="I2310" t="s">
        <v>12</v>
      </c>
      <c r="J2310" t="s">
        <v>13</v>
      </c>
      <c r="K2310">
        <v>35</v>
      </c>
      <c r="L2310">
        <v>600</v>
      </c>
      <c r="M2310" t="s">
        <v>14</v>
      </c>
      <c r="N2310">
        <v>300</v>
      </c>
      <c r="O2310" t="s">
        <v>14</v>
      </c>
      <c r="P2310">
        <v>0</v>
      </c>
      <c r="Q2310" s="1">
        <v>1.05</v>
      </c>
      <c r="R2310" s="1">
        <v>0.70000000000000007</v>
      </c>
      <c r="S2310" s="1">
        <v>0.875</v>
      </c>
      <c r="T2310" s="1">
        <v>0.70000000000000007</v>
      </c>
    </row>
    <row r="2311" spans="1:20" x14ac:dyDescent="0.35">
      <c r="A2311" t="s">
        <v>2332</v>
      </c>
      <c r="B2311" t="s">
        <v>10</v>
      </c>
      <c r="C2311" t="s">
        <v>56</v>
      </c>
      <c r="D2311" t="s">
        <v>3615</v>
      </c>
      <c r="E2311" t="s">
        <v>3613</v>
      </c>
      <c r="F2311">
        <v>44609</v>
      </c>
      <c r="G2311">
        <v>44618</v>
      </c>
      <c r="H2311" t="s">
        <v>16</v>
      </c>
      <c r="I2311" t="s">
        <v>12</v>
      </c>
      <c r="J2311" t="s">
        <v>13</v>
      </c>
      <c r="K2311">
        <v>35</v>
      </c>
      <c r="L2311">
        <v>600</v>
      </c>
      <c r="M2311" t="s">
        <v>14</v>
      </c>
      <c r="N2311">
        <v>300</v>
      </c>
      <c r="O2311" t="s">
        <v>14</v>
      </c>
      <c r="P2311">
        <v>0</v>
      </c>
      <c r="Q2311" s="1">
        <v>1.3499999999999999</v>
      </c>
      <c r="R2311" s="1">
        <v>0.9</v>
      </c>
      <c r="S2311" s="1">
        <v>1.125</v>
      </c>
      <c r="T2311" s="1">
        <v>0.9</v>
      </c>
    </row>
    <row r="2312" spans="1:20" x14ac:dyDescent="0.35">
      <c r="A2312" t="s">
        <v>2333</v>
      </c>
      <c r="B2312" t="s">
        <v>10</v>
      </c>
      <c r="C2312" t="s">
        <v>56</v>
      </c>
      <c r="D2312" t="s">
        <v>3611</v>
      </c>
      <c r="E2312" t="s">
        <v>3613</v>
      </c>
      <c r="F2312">
        <v>44609</v>
      </c>
      <c r="G2312">
        <v>44615</v>
      </c>
      <c r="H2312" t="s">
        <v>16</v>
      </c>
      <c r="I2312" t="s">
        <v>12</v>
      </c>
      <c r="J2312" t="s">
        <v>13</v>
      </c>
      <c r="K2312">
        <v>35</v>
      </c>
      <c r="L2312">
        <v>600</v>
      </c>
      <c r="M2312" t="s">
        <v>14</v>
      </c>
      <c r="N2312">
        <v>300</v>
      </c>
      <c r="O2312" t="s">
        <v>14</v>
      </c>
      <c r="P2312">
        <v>0</v>
      </c>
      <c r="Q2312" s="1">
        <v>0.89999999999999991</v>
      </c>
      <c r="R2312" s="1">
        <v>0.60000000000000009</v>
      </c>
      <c r="S2312" s="1">
        <v>0.75</v>
      </c>
      <c r="T2312" s="1">
        <v>0.60000000000000009</v>
      </c>
    </row>
    <row r="2313" spans="1:20" x14ac:dyDescent="0.35">
      <c r="A2313" t="s">
        <v>2334</v>
      </c>
      <c r="B2313" t="s">
        <v>10</v>
      </c>
      <c r="C2313" t="s">
        <v>56</v>
      </c>
      <c r="D2313" t="s">
        <v>3615</v>
      </c>
      <c r="E2313" t="s">
        <v>3613</v>
      </c>
      <c r="F2313">
        <v>44609</v>
      </c>
      <c r="G2313">
        <v>44618</v>
      </c>
      <c r="H2313" t="s">
        <v>16</v>
      </c>
      <c r="I2313" t="s">
        <v>12</v>
      </c>
      <c r="J2313" t="s">
        <v>13</v>
      </c>
      <c r="K2313">
        <v>35</v>
      </c>
      <c r="L2313">
        <v>600</v>
      </c>
      <c r="M2313" t="s">
        <v>14</v>
      </c>
      <c r="N2313">
        <v>300</v>
      </c>
      <c r="O2313" t="s">
        <v>14</v>
      </c>
      <c r="P2313">
        <v>0</v>
      </c>
      <c r="Q2313" s="1">
        <v>1.3499999999999999</v>
      </c>
      <c r="R2313" s="1">
        <v>0.9</v>
      </c>
      <c r="S2313" s="1">
        <v>1.125</v>
      </c>
      <c r="T2313" s="1">
        <v>0.9</v>
      </c>
    </row>
    <row r="2314" spans="1:20" x14ac:dyDescent="0.35">
      <c r="A2314" t="s">
        <v>2335</v>
      </c>
      <c r="B2314" t="s">
        <v>10</v>
      </c>
      <c r="C2314" t="s">
        <v>56</v>
      </c>
      <c r="D2314" t="s">
        <v>3615</v>
      </c>
      <c r="E2314" t="s">
        <v>3617</v>
      </c>
      <c r="F2314">
        <v>44610</v>
      </c>
      <c r="G2314">
        <v>44619</v>
      </c>
      <c r="H2314" t="s">
        <v>16</v>
      </c>
      <c r="I2314" t="s">
        <v>12</v>
      </c>
      <c r="J2314" t="s">
        <v>13</v>
      </c>
      <c r="K2314">
        <v>35</v>
      </c>
      <c r="L2314">
        <v>600</v>
      </c>
      <c r="M2314" t="s">
        <v>14</v>
      </c>
      <c r="N2314">
        <v>300</v>
      </c>
      <c r="O2314" t="s">
        <v>14</v>
      </c>
      <c r="P2314">
        <v>0</v>
      </c>
      <c r="Q2314" s="1">
        <v>1.3499999999999999</v>
      </c>
      <c r="R2314" s="1">
        <v>0.9</v>
      </c>
      <c r="S2314" s="1">
        <v>1.125</v>
      </c>
      <c r="T2314" s="1">
        <v>0.9</v>
      </c>
    </row>
    <row r="2315" spans="1:20" x14ac:dyDescent="0.35">
      <c r="A2315" t="s">
        <v>2336</v>
      </c>
      <c r="B2315" t="s">
        <v>10</v>
      </c>
      <c r="C2315" t="s">
        <v>56</v>
      </c>
      <c r="D2315" t="s">
        <v>3616</v>
      </c>
      <c r="E2315" t="s">
        <v>3618</v>
      </c>
      <c r="F2315">
        <v>44610</v>
      </c>
      <c r="G2315">
        <v>44618</v>
      </c>
      <c r="H2315" t="s">
        <v>16</v>
      </c>
      <c r="I2315" t="s">
        <v>12</v>
      </c>
      <c r="J2315" t="s">
        <v>13</v>
      </c>
      <c r="K2315">
        <v>35</v>
      </c>
      <c r="L2315">
        <v>600</v>
      </c>
      <c r="M2315" t="s">
        <v>14</v>
      </c>
      <c r="N2315">
        <v>300</v>
      </c>
      <c r="O2315" t="s">
        <v>14</v>
      </c>
      <c r="P2315">
        <v>0</v>
      </c>
      <c r="Q2315" s="1">
        <v>1.2</v>
      </c>
      <c r="R2315" s="1">
        <v>0.8</v>
      </c>
      <c r="S2315" s="1">
        <v>1</v>
      </c>
      <c r="T2315" s="1">
        <v>0.8</v>
      </c>
    </row>
    <row r="2316" spans="1:20" x14ac:dyDescent="0.35">
      <c r="A2316" t="s">
        <v>2337</v>
      </c>
      <c r="B2316" t="s">
        <v>10</v>
      </c>
      <c r="C2316" t="s">
        <v>56</v>
      </c>
      <c r="D2316" t="s">
        <v>3611</v>
      </c>
      <c r="E2316" t="s">
        <v>3613</v>
      </c>
      <c r="F2316">
        <v>44610</v>
      </c>
      <c r="G2316">
        <v>44617</v>
      </c>
      <c r="H2316" t="s">
        <v>16</v>
      </c>
      <c r="I2316" t="s">
        <v>12</v>
      </c>
      <c r="J2316" t="s">
        <v>13</v>
      </c>
      <c r="K2316">
        <v>35</v>
      </c>
      <c r="L2316">
        <v>600</v>
      </c>
      <c r="M2316" t="s">
        <v>14</v>
      </c>
      <c r="N2316">
        <v>300</v>
      </c>
      <c r="O2316" t="s">
        <v>14</v>
      </c>
      <c r="P2316">
        <v>0</v>
      </c>
      <c r="Q2316" s="1">
        <v>1.05</v>
      </c>
      <c r="R2316" s="1">
        <v>0.70000000000000007</v>
      </c>
      <c r="S2316" s="1">
        <v>0.875</v>
      </c>
      <c r="T2316" s="1">
        <v>0.70000000000000007</v>
      </c>
    </row>
    <row r="2317" spans="1:20" x14ac:dyDescent="0.35">
      <c r="A2317" t="s">
        <v>2338</v>
      </c>
      <c r="B2317" t="s">
        <v>10</v>
      </c>
      <c r="C2317" t="s">
        <v>56</v>
      </c>
      <c r="D2317" t="s">
        <v>3619</v>
      </c>
      <c r="E2317" t="s">
        <v>3614</v>
      </c>
      <c r="F2317">
        <v>44616</v>
      </c>
      <c r="G2317">
        <v>44625</v>
      </c>
      <c r="H2317" t="s">
        <v>16</v>
      </c>
      <c r="I2317" t="s">
        <v>12</v>
      </c>
      <c r="J2317" t="s">
        <v>13</v>
      </c>
      <c r="K2317">
        <v>35</v>
      </c>
      <c r="L2317">
        <v>600</v>
      </c>
      <c r="M2317" t="s">
        <v>14</v>
      </c>
      <c r="N2317">
        <v>300</v>
      </c>
      <c r="O2317" t="s">
        <v>14</v>
      </c>
      <c r="P2317">
        <v>0</v>
      </c>
      <c r="Q2317" s="1">
        <v>1.3499999999999999</v>
      </c>
      <c r="R2317" s="1">
        <v>0.9</v>
      </c>
      <c r="S2317" s="1">
        <v>1.125</v>
      </c>
      <c r="T2317" s="1">
        <v>0.9</v>
      </c>
    </row>
    <row r="2318" spans="1:20" x14ac:dyDescent="0.35">
      <c r="A2318" t="s">
        <v>2339</v>
      </c>
      <c r="B2318" t="s">
        <v>10</v>
      </c>
      <c r="C2318" t="s">
        <v>56</v>
      </c>
      <c r="D2318" t="s">
        <v>3616</v>
      </c>
      <c r="E2318" t="s">
        <v>3613</v>
      </c>
      <c r="F2318">
        <v>44620</v>
      </c>
      <c r="G2318">
        <v>44630</v>
      </c>
      <c r="H2318" t="s">
        <v>16</v>
      </c>
      <c r="I2318" t="s">
        <v>12</v>
      </c>
      <c r="J2318" t="s">
        <v>13</v>
      </c>
      <c r="K2318">
        <v>35</v>
      </c>
      <c r="L2318">
        <v>600</v>
      </c>
      <c r="M2318" t="s">
        <v>14</v>
      </c>
      <c r="N2318">
        <v>300</v>
      </c>
      <c r="O2318" t="s">
        <v>14</v>
      </c>
      <c r="P2318">
        <v>0</v>
      </c>
      <c r="Q2318" s="1">
        <v>1.5</v>
      </c>
      <c r="R2318" s="1">
        <v>1</v>
      </c>
      <c r="S2318" s="1">
        <v>1.25</v>
      </c>
      <c r="T2318" s="1">
        <v>1</v>
      </c>
    </row>
    <row r="2319" spans="1:20" x14ac:dyDescent="0.35">
      <c r="A2319" t="s">
        <v>2340</v>
      </c>
      <c r="B2319" t="s">
        <v>10</v>
      </c>
      <c r="C2319" t="s">
        <v>56</v>
      </c>
      <c r="D2319" t="s">
        <v>3620</v>
      </c>
      <c r="E2319" t="s">
        <v>3617</v>
      </c>
      <c r="F2319">
        <v>44616</v>
      </c>
      <c r="G2319">
        <v>44625</v>
      </c>
      <c r="H2319" t="s">
        <v>16</v>
      </c>
      <c r="I2319" t="s">
        <v>12</v>
      </c>
      <c r="J2319" t="s">
        <v>13</v>
      </c>
      <c r="K2319">
        <v>35</v>
      </c>
      <c r="L2319">
        <v>600</v>
      </c>
      <c r="M2319" t="s">
        <v>14</v>
      </c>
      <c r="N2319">
        <v>300</v>
      </c>
      <c r="O2319" t="s">
        <v>14</v>
      </c>
      <c r="P2319">
        <v>0</v>
      </c>
      <c r="Q2319" s="1">
        <v>1.3499999999999999</v>
      </c>
      <c r="R2319" s="1">
        <v>0.9</v>
      </c>
      <c r="S2319" s="1">
        <v>1.125</v>
      </c>
      <c r="T2319" s="1">
        <v>0.9</v>
      </c>
    </row>
    <row r="2320" spans="1:20" x14ac:dyDescent="0.35">
      <c r="A2320" t="s">
        <v>2341</v>
      </c>
      <c r="B2320" t="s">
        <v>10</v>
      </c>
      <c r="C2320" t="s">
        <v>56</v>
      </c>
      <c r="D2320" t="s">
        <v>3616</v>
      </c>
      <c r="E2320" t="s">
        <v>3618</v>
      </c>
      <c r="F2320">
        <v>44616</v>
      </c>
      <c r="G2320">
        <v>44622</v>
      </c>
      <c r="H2320" t="s">
        <v>16</v>
      </c>
      <c r="I2320" t="s">
        <v>12</v>
      </c>
      <c r="J2320" t="s">
        <v>13</v>
      </c>
      <c r="K2320">
        <v>35</v>
      </c>
      <c r="L2320">
        <v>600</v>
      </c>
      <c r="M2320" t="s">
        <v>14</v>
      </c>
      <c r="N2320">
        <v>300</v>
      </c>
      <c r="O2320" t="s">
        <v>14</v>
      </c>
      <c r="P2320">
        <v>0</v>
      </c>
      <c r="Q2320" s="1">
        <v>0.89999999999999991</v>
      </c>
      <c r="R2320" s="1">
        <v>0.60000000000000009</v>
      </c>
      <c r="S2320" s="1">
        <v>0.75</v>
      </c>
      <c r="T2320" s="1">
        <v>0.60000000000000009</v>
      </c>
    </row>
    <row r="2321" spans="1:20" x14ac:dyDescent="0.35">
      <c r="A2321" t="s">
        <v>2342</v>
      </c>
      <c r="B2321" t="s">
        <v>10</v>
      </c>
      <c r="C2321" t="s">
        <v>56</v>
      </c>
      <c r="D2321" t="s">
        <v>3611</v>
      </c>
      <c r="E2321" t="s">
        <v>3614</v>
      </c>
      <c r="F2321">
        <v>44622</v>
      </c>
      <c r="G2321">
        <v>44630</v>
      </c>
      <c r="H2321" t="s">
        <v>16</v>
      </c>
      <c r="I2321" t="s">
        <v>12</v>
      </c>
      <c r="J2321" t="s">
        <v>13</v>
      </c>
      <c r="K2321">
        <v>35</v>
      </c>
      <c r="L2321">
        <v>600</v>
      </c>
      <c r="M2321" t="s">
        <v>14</v>
      </c>
      <c r="N2321">
        <v>300</v>
      </c>
      <c r="O2321" t="s">
        <v>14</v>
      </c>
      <c r="P2321">
        <v>0</v>
      </c>
      <c r="Q2321" s="1">
        <v>1.2</v>
      </c>
      <c r="R2321" s="1">
        <v>0.8</v>
      </c>
      <c r="S2321" s="1">
        <v>1</v>
      </c>
      <c r="T2321" s="1">
        <v>0.8</v>
      </c>
    </row>
    <row r="2322" spans="1:20" x14ac:dyDescent="0.35">
      <c r="A2322" t="s">
        <v>2343</v>
      </c>
      <c r="B2322" t="s">
        <v>10</v>
      </c>
      <c r="C2322" t="s">
        <v>56</v>
      </c>
      <c r="D2322" t="s">
        <v>3611</v>
      </c>
      <c r="E2322" t="s">
        <v>3613</v>
      </c>
      <c r="F2322">
        <v>44621</v>
      </c>
      <c r="G2322">
        <v>44630</v>
      </c>
      <c r="H2322" t="s">
        <v>16</v>
      </c>
      <c r="I2322" t="s">
        <v>12</v>
      </c>
      <c r="J2322" t="s">
        <v>13</v>
      </c>
      <c r="K2322">
        <v>35</v>
      </c>
      <c r="L2322">
        <v>600</v>
      </c>
      <c r="M2322" t="s">
        <v>14</v>
      </c>
      <c r="N2322">
        <v>300</v>
      </c>
      <c r="O2322" t="s">
        <v>14</v>
      </c>
      <c r="P2322">
        <v>1</v>
      </c>
      <c r="Q2322" s="1">
        <v>1.3499999999999999</v>
      </c>
      <c r="R2322" s="1">
        <v>0.9</v>
      </c>
      <c r="S2322" s="1">
        <v>1.125</v>
      </c>
      <c r="T2322" s="1">
        <v>0.9</v>
      </c>
    </row>
    <row r="2323" spans="1:20" x14ac:dyDescent="0.35">
      <c r="A2323" t="s">
        <v>2344</v>
      </c>
      <c r="B2323" t="s">
        <v>10</v>
      </c>
      <c r="C2323" t="s">
        <v>56</v>
      </c>
      <c r="D2323" t="s">
        <v>3615</v>
      </c>
      <c r="E2323" t="s">
        <v>3617</v>
      </c>
      <c r="F2323">
        <v>44617</v>
      </c>
      <c r="G2323">
        <v>44624</v>
      </c>
      <c r="H2323" t="s">
        <v>16</v>
      </c>
      <c r="I2323" t="s">
        <v>12</v>
      </c>
      <c r="J2323" t="s">
        <v>13</v>
      </c>
      <c r="K2323">
        <v>35</v>
      </c>
      <c r="L2323">
        <v>600</v>
      </c>
      <c r="M2323" t="s">
        <v>14</v>
      </c>
      <c r="N2323">
        <v>300</v>
      </c>
      <c r="O2323" t="s">
        <v>14</v>
      </c>
      <c r="P2323">
        <v>0</v>
      </c>
      <c r="Q2323" s="1">
        <v>1.05</v>
      </c>
      <c r="R2323" s="1">
        <v>0.70000000000000007</v>
      </c>
      <c r="S2323" s="1">
        <v>0.875</v>
      </c>
      <c r="T2323" s="1">
        <v>0.70000000000000007</v>
      </c>
    </row>
    <row r="2324" spans="1:20" x14ac:dyDescent="0.35">
      <c r="A2324" t="s">
        <v>2345</v>
      </c>
      <c r="B2324" t="s">
        <v>10</v>
      </c>
      <c r="C2324" t="s">
        <v>56</v>
      </c>
      <c r="D2324" t="s">
        <v>3620</v>
      </c>
      <c r="E2324" t="s">
        <v>3614</v>
      </c>
      <c r="F2324">
        <v>44617</v>
      </c>
      <c r="G2324">
        <v>44623</v>
      </c>
      <c r="H2324" t="s">
        <v>16</v>
      </c>
      <c r="I2324" t="s">
        <v>12</v>
      </c>
      <c r="J2324" t="s">
        <v>13</v>
      </c>
      <c r="K2324">
        <v>35</v>
      </c>
      <c r="L2324">
        <v>600</v>
      </c>
      <c r="M2324" t="s">
        <v>14</v>
      </c>
      <c r="N2324">
        <v>300</v>
      </c>
      <c r="O2324" t="s">
        <v>14</v>
      </c>
      <c r="P2324">
        <v>0</v>
      </c>
      <c r="Q2324" s="1">
        <v>0.89999999999999991</v>
      </c>
      <c r="R2324" s="1">
        <v>0.60000000000000009</v>
      </c>
      <c r="S2324" s="1">
        <v>0.75</v>
      </c>
      <c r="T2324" s="1">
        <v>0.60000000000000009</v>
      </c>
    </row>
    <row r="2325" spans="1:20" x14ac:dyDescent="0.35">
      <c r="A2325" t="s">
        <v>2346</v>
      </c>
      <c r="B2325" t="s">
        <v>10</v>
      </c>
      <c r="C2325" t="s">
        <v>56</v>
      </c>
      <c r="D2325" t="s">
        <v>3616</v>
      </c>
      <c r="E2325" t="s">
        <v>3613</v>
      </c>
      <c r="F2325">
        <v>44623</v>
      </c>
      <c r="G2325">
        <v>44629</v>
      </c>
      <c r="H2325" t="s">
        <v>16</v>
      </c>
      <c r="I2325" t="s">
        <v>12</v>
      </c>
      <c r="J2325" t="s">
        <v>13</v>
      </c>
      <c r="K2325">
        <v>35</v>
      </c>
      <c r="L2325">
        <v>600</v>
      </c>
      <c r="M2325" t="s">
        <v>14</v>
      </c>
      <c r="N2325">
        <v>300</v>
      </c>
      <c r="O2325" t="s">
        <v>14</v>
      </c>
      <c r="P2325">
        <v>1</v>
      </c>
      <c r="Q2325" s="1">
        <v>0.89999999999999991</v>
      </c>
      <c r="R2325" s="1">
        <v>0.60000000000000009</v>
      </c>
      <c r="S2325" s="1">
        <v>0.75</v>
      </c>
      <c r="T2325" s="1">
        <v>0.60000000000000009</v>
      </c>
    </row>
    <row r="2326" spans="1:20" x14ac:dyDescent="0.35">
      <c r="A2326" t="s">
        <v>2347</v>
      </c>
      <c r="B2326" t="s">
        <v>10</v>
      </c>
      <c r="C2326" t="s">
        <v>56</v>
      </c>
      <c r="D2326" t="s">
        <v>3615</v>
      </c>
      <c r="E2326" t="s">
        <v>3617</v>
      </c>
      <c r="F2326">
        <v>44621</v>
      </c>
      <c r="G2326">
        <v>44628</v>
      </c>
      <c r="H2326" t="s">
        <v>16</v>
      </c>
      <c r="I2326" t="s">
        <v>12</v>
      </c>
      <c r="J2326" t="s">
        <v>13</v>
      </c>
      <c r="K2326">
        <v>35</v>
      </c>
      <c r="L2326">
        <v>600</v>
      </c>
      <c r="M2326" t="s">
        <v>14</v>
      </c>
      <c r="N2326">
        <v>300</v>
      </c>
      <c r="O2326" t="s">
        <v>14</v>
      </c>
      <c r="P2326">
        <v>1</v>
      </c>
      <c r="Q2326" s="1">
        <v>1.05</v>
      </c>
      <c r="R2326" s="1">
        <v>0.70000000000000007</v>
      </c>
      <c r="S2326" s="1">
        <v>0.875</v>
      </c>
      <c r="T2326" s="1">
        <v>0.70000000000000007</v>
      </c>
    </row>
    <row r="2327" spans="1:20" x14ac:dyDescent="0.35">
      <c r="A2327" t="s">
        <v>2348</v>
      </c>
      <c r="B2327" t="s">
        <v>10</v>
      </c>
      <c r="C2327" t="s">
        <v>56</v>
      </c>
      <c r="D2327" t="s">
        <v>3616</v>
      </c>
      <c r="E2327" t="s">
        <v>3618</v>
      </c>
      <c r="F2327">
        <v>44621</v>
      </c>
      <c r="G2327">
        <v>44630</v>
      </c>
      <c r="H2327" t="s">
        <v>16</v>
      </c>
      <c r="I2327" t="s">
        <v>12</v>
      </c>
      <c r="J2327" t="s">
        <v>13</v>
      </c>
      <c r="K2327">
        <v>35</v>
      </c>
      <c r="L2327">
        <v>600</v>
      </c>
      <c r="M2327" t="s">
        <v>14</v>
      </c>
      <c r="N2327">
        <v>300</v>
      </c>
      <c r="O2327" t="s">
        <v>14</v>
      </c>
      <c r="P2327">
        <v>1</v>
      </c>
      <c r="Q2327" s="1">
        <v>1.3499999999999999</v>
      </c>
      <c r="R2327" s="1">
        <v>0.9</v>
      </c>
      <c r="S2327" s="1">
        <v>1.125</v>
      </c>
      <c r="T2327" s="1">
        <v>0.9</v>
      </c>
    </row>
    <row r="2328" spans="1:20" x14ac:dyDescent="0.35">
      <c r="A2328" t="s">
        <v>2349</v>
      </c>
      <c r="B2328" t="s">
        <v>10</v>
      </c>
      <c r="C2328" t="s">
        <v>56</v>
      </c>
      <c r="D2328" t="s">
        <v>3616</v>
      </c>
      <c r="E2328" t="s">
        <v>3618</v>
      </c>
      <c r="F2328">
        <v>44621</v>
      </c>
      <c r="G2328">
        <v>44628</v>
      </c>
      <c r="H2328" t="s">
        <v>16</v>
      </c>
      <c r="I2328" t="s">
        <v>12</v>
      </c>
      <c r="J2328" t="s">
        <v>13</v>
      </c>
      <c r="K2328">
        <v>35</v>
      </c>
      <c r="L2328">
        <v>600</v>
      </c>
      <c r="M2328" t="s">
        <v>14</v>
      </c>
      <c r="N2328">
        <v>300</v>
      </c>
      <c r="O2328" t="s">
        <v>14</v>
      </c>
      <c r="P2328">
        <v>1</v>
      </c>
      <c r="Q2328" s="1">
        <v>1.05</v>
      </c>
      <c r="R2328" s="1">
        <v>0.70000000000000007</v>
      </c>
      <c r="S2328" s="1">
        <v>0.875</v>
      </c>
      <c r="T2328" s="1">
        <v>0.70000000000000007</v>
      </c>
    </row>
    <row r="2329" spans="1:20" x14ac:dyDescent="0.35">
      <c r="A2329" t="s">
        <v>2350</v>
      </c>
      <c r="B2329" t="s">
        <v>10</v>
      </c>
      <c r="C2329" t="s">
        <v>56</v>
      </c>
      <c r="D2329" t="s">
        <v>3615</v>
      </c>
      <c r="E2329" t="s">
        <v>3614</v>
      </c>
      <c r="F2329">
        <v>44621</v>
      </c>
      <c r="G2329">
        <v>44630</v>
      </c>
      <c r="H2329" t="s">
        <v>16</v>
      </c>
      <c r="I2329" t="s">
        <v>12</v>
      </c>
      <c r="J2329" t="s">
        <v>13</v>
      </c>
      <c r="K2329">
        <v>35</v>
      </c>
      <c r="L2329">
        <v>600</v>
      </c>
      <c r="M2329" t="s">
        <v>14</v>
      </c>
      <c r="N2329">
        <v>300</v>
      </c>
      <c r="O2329" t="s">
        <v>14</v>
      </c>
      <c r="P2329">
        <v>1</v>
      </c>
      <c r="Q2329" s="1">
        <v>1.3499999999999999</v>
      </c>
      <c r="R2329" s="1">
        <v>0.9</v>
      </c>
      <c r="S2329" s="1">
        <v>1.125</v>
      </c>
      <c r="T2329" s="1">
        <v>0.9</v>
      </c>
    </row>
    <row r="2330" spans="1:20" x14ac:dyDescent="0.35">
      <c r="A2330" t="s">
        <v>2351</v>
      </c>
      <c r="B2330" t="s">
        <v>10</v>
      </c>
      <c r="C2330" t="s">
        <v>56</v>
      </c>
      <c r="D2330" t="s">
        <v>3611</v>
      </c>
      <c r="E2330" t="s">
        <v>3617</v>
      </c>
      <c r="F2330">
        <v>44621</v>
      </c>
      <c r="G2330">
        <v>44628</v>
      </c>
      <c r="H2330" t="s">
        <v>16</v>
      </c>
      <c r="I2330" t="s">
        <v>12</v>
      </c>
      <c r="J2330" t="s">
        <v>13</v>
      </c>
      <c r="K2330">
        <v>35</v>
      </c>
      <c r="L2330">
        <v>600</v>
      </c>
      <c r="M2330" t="s">
        <v>14</v>
      </c>
      <c r="N2330">
        <v>300</v>
      </c>
      <c r="O2330" t="s">
        <v>14</v>
      </c>
      <c r="P2330">
        <v>0</v>
      </c>
      <c r="Q2330" s="1">
        <v>1.05</v>
      </c>
      <c r="R2330" s="1">
        <v>0.70000000000000007</v>
      </c>
      <c r="S2330" s="1">
        <v>0.875</v>
      </c>
      <c r="T2330" s="1">
        <v>0.70000000000000007</v>
      </c>
    </row>
    <row r="2331" spans="1:20" x14ac:dyDescent="0.35">
      <c r="A2331" t="s">
        <v>2352</v>
      </c>
      <c r="B2331" t="s">
        <v>10</v>
      </c>
      <c r="C2331" t="s">
        <v>56</v>
      </c>
      <c r="D2331" t="s">
        <v>3616</v>
      </c>
      <c r="E2331" t="s">
        <v>3613</v>
      </c>
      <c r="F2331">
        <v>44621</v>
      </c>
      <c r="G2331">
        <v>44628</v>
      </c>
      <c r="H2331" t="s">
        <v>16</v>
      </c>
      <c r="I2331" t="s">
        <v>12</v>
      </c>
      <c r="J2331" t="s">
        <v>13</v>
      </c>
      <c r="K2331">
        <v>35</v>
      </c>
      <c r="L2331">
        <v>600</v>
      </c>
      <c r="M2331" t="s">
        <v>14</v>
      </c>
      <c r="N2331">
        <v>300</v>
      </c>
      <c r="O2331" t="s">
        <v>14</v>
      </c>
      <c r="P2331">
        <v>0</v>
      </c>
      <c r="Q2331" s="1">
        <v>1.05</v>
      </c>
      <c r="R2331" s="1">
        <v>0.70000000000000007</v>
      </c>
      <c r="S2331" s="1">
        <v>0.875</v>
      </c>
      <c r="T2331" s="1">
        <v>0.70000000000000007</v>
      </c>
    </row>
    <row r="2332" spans="1:20" x14ac:dyDescent="0.35">
      <c r="A2332" t="s">
        <v>2353</v>
      </c>
      <c r="B2332" t="s">
        <v>10</v>
      </c>
      <c r="C2332" t="s">
        <v>56</v>
      </c>
      <c r="D2332" t="s">
        <v>3615</v>
      </c>
      <c r="E2332" t="s">
        <v>3613</v>
      </c>
      <c r="F2332">
        <v>44622</v>
      </c>
      <c r="G2332">
        <v>44627</v>
      </c>
      <c r="H2332" t="s">
        <v>16</v>
      </c>
      <c r="I2332" t="s">
        <v>12</v>
      </c>
      <c r="J2332" t="s">
        <v>13</v>
      </c>
      <c r="K2332">
        <v>35</v>
      </c>
      <c r="L2332">
        <v>600</v>
      </c>
      <c r="M2332" t="s">
        <v>14</v>
      </c>
      <c r="N2332">
        <v>300</v>
      </c>
      <c r="O2332" t="s">
        <v>14</v>
      </c>
      <c r="P2332">
        <v>1</v>
      </c>
      <c r="Q2332" s="1">
        <v>0.75</v>
      </c>
      <c r="R2332" s="1">
        <v>0.5</v>
      </c>
      <c r="S2332" s="1">
        <v>0.625</v>
      </c>
      <c r="T2332" s="1">
        <v>0.5</v>
      </c>
    </row>
    <row r="2333" spans="1:20" x14ac:dyDescent="0.35">
      <c r="A2333" t="s">
        <v>2354</v>
      </c>
      <c r="B2333" t="s">
        <v>10</v>
      </c>
      <c r="C2333" t="s">
        <v>56</v>
      </c>
      <c r="D2333" t="s">
        <v>3616</v>
      </c>
      <c r="E2333" t="s">
        <v>3613</v>
      </c>
      <c r="F2333">
        <v>44622</v>
      </c>
      <c r="G2333">
        <v>44636</v>
      </c>
      <c r="H2333" t="s">
        <v>16</v>
      </c>
      <c r="I2333" t="s">
        <v>12</v>
      </c>
      <c r="J2333" t="s">
        <v>13</v>
      </c>
      <c r="K2333">
        <v>35</v>
      </c>
      <c r="L2333">
        <v>600</v>
      </c>
      <c r="M2333" t="s">
        <v>14</v>
      </c>
      <c r="N2333">
        <v>300</v>
      </c>
      <c r="O2333" t="s">
        <v>14</v>
      </c>
      <c r="P2333">
        <v>0</v>
      </c>
      <c r="Q2333" s="1">
        <v>2.1</v>
      </c>
      <c r="R2333" s="1">
        <v>1.4000000000000001</v>
      </c>
      <c r="S2333" s="1">
        <v>1.75</v>
      </c>
      <c r="T2333" s="1">
        <v>1.4000000000000001</v>
      </c>
    </row>
    <row r="2334" spans="1:20" x14ac:dyDescent="0.35">
      <c r="A2334" t="s">
        <v>2355</v>
      </c>
      <c r="B2334" t="s">
        <v>10</v>
      </c>
      <c r="C2334" t="s">
        <v>56</v>
      </c>
      <c r="D2334" t="s">
        <v>3615</v>
      </c>
      <c r="E2334" t="s">
        <v>3618</v>
      </c>
      <c r="F2334">
        <v>44621</v>
      </c>
      <c r="G2334">
        <v>44630</v>
      </c>
      <c r="H2334" t="s">
        <v>16</v>
      </c>
      <c r="I2334" t="s">
        <v>12</v>
      </c>
      <c r="J2334" t="s">
        <v>13</v>
      </c>
      <c r="K2334">
        <v>35</v>
      </c>
      <c r="L2334">
        <v>600</v>
      </c>
      <c r="M2334" t="s">
        <v>14</v>
      </c>
      <c r="N2334">
        <v>300</v>
      </c>
      <c r="O2334" t="s">
        <v>14</v>
      </c>
      <c r="P2334">
        <v>1</v>
      </c>
      <c r="Q2334" s="1">
        <v>1.3499999999999999</v>
      </c>
      <c r="R2334" s="1">
        <v>0.9</v>
      </c>
      <c r="S2334" s="1">
        <v>1.125</v>
      </c>
      <c r="T2334" s="1">
        <v>0.9</v>
      </c>
    </row>
    <row r="2335" spans="1:20" x14ac:dyDescent="0.35">
      <c r="A2335" t="s">
        <v>2356</v>
      </c>
      <c r="B2335" t="s">
        <v>10</v>
      </c>
      <c r="C2335" t="s">
        <v>56</v>
      </c>
      <c r="D2335" t="s">
        <v>3611</v>
      </c>
      <c r="E2335" t="s">
        <v>3613</v>
      </c>
      <c r="F2335">
        <v>44624</v>
      </c>
      <c r="G2335">
        <v>44633</v>
      </c>
      <c r="H2335" t="s">
        <v>16</v>
      </c>
      <c r="I2335" t="s">
        <v>12</v>
      </c>
      <c r="J2335" t="s">
        <v>13</v>
      </c>
      <c r="K2335">
        <v>35</v>
      </c>
      <c r="L2335">
        <v>600</v>
      </c>
      <c r="M2335" t="s">
        <v>14</v>
      </c>
      <c r="N2335">
        <v>300</v>
      </c>
      <c r="O2335" t="s">
        <v>14</v>
      </c>
      <c r="P2335">
        <v>0</v>
      </c>
      <c r="Q2335" s="1">
        <v>1.3499999999999999</v>
      </c>
      <c r="R2335" s="1">
        <v>0.9</v>
      </c>
      <c r="S2335" s="1">
        <v>1.125</v>
      </c>
      <c r="T2335" s="1">
        <v>0.9</v>
      </c>
    </row>
    <row r="2336" spans="1:20" x14ac:dyDescent="0.35">
      <c r="A2336" t="s">
        <v>2357</v>
      </c>
      <c r="B2336" t="s">
        <v>10</v>
      </c>
      <c r="C2336" t="s">
        <v>56</v>
      </c>
      <c r="D2336" t="s">
        <v>3619</v>
      </c>
      <c r="E2336" t="s">
        <v>3613</v>
      </c>
      <c r="F2336">
        <v>44637</v>
      </c>
      <c r="G2336">
        <v>44645</v>
      </c>
      <c r="H2336" t="s">
        <v>16</v>
      </c>
      <c r="I2336" t="s">
        <v>12</v>
      </c>
      <c r="J2336" t="s">
        <v>13</v>
      </c>
      <c r="K2336">
        <v>35</v>
      </c>
      <c r="L2336">
        <v>600</v>
      </c>
      <c r="M2336" t="s">
        <v>14</v>
      </c>
      <c r="N2336">
        <v>300</v>
      </c>
      <c r="O2336" t="s">
        <v>14</v>
      </c>
      <c r="P2336">
        <v>0</v>
      </c>
      <c r="Q2336" s="1">
        <v>1.2</v>
      </c>
      <c r="R2336" s="1">
        <v>0.8</v>
      </c>
      <c r="S2336" s="1">
        <v>1</v>
      </c>
      <c r="T2336" s="1">
        <v>0.8</v>
      </c>
    </row>
    <row r="2337" spans="1:20" x14ac:dyDescent="0.35">
      <c r="A2337" t="s">
        <v>2358</v>
      </c>
      <c r="B2337" t="s">
        <v>10</v>
      </c>
      <c r="C2337" t="s">
        <v>56</v>
      </c>
      <c r="D2337" t="s">
        <v>3616</v>
      </c>
      <c r="E2337" t="s">
        <v>3612</v>
      </c>
      <c r="F2337">
        <v>44624</v>
      </c>
      <c r="G2337">
        <v>44630</v>
      </c>
      <c r="H2337" t="s">
        <v>16</v>
      </c>
      <c r="I2337" t="s">
        <v>12</v>
      </c>
      <c r="J2337" t="s">
        <v>13</v>
      </c>
      <c r="K2337">
        <v>35</v>
      </c>
      <c r="L2337">
        <v>600</v>
      </c>
      <c r="M2337" t="s">
        <v>14</v>
      </c>
      <c r="N2337">
        <v>300</v>
      </c>
      <c r="O2337" t="s">
        <v>14</v>
      </c>
      <c r="P2337">
        <v>0</v>
      </c>
      <c r="Q2337" s="1">
        <v>0.89999999999999991</v>
      </c>
      <c r="R2337" s="1">
        <v>0.60000000000000009</v>
      </c>
      <c r="S2337" s="1">
        <v>0.75</v>
      </c>
      <c r="T2337" s="1">
        <v>0.60000000000000009</v>
      </c>
    </row>
    <row r="2338" spans="1:20" x14ac:dyDescent="0.35">
      <c r="A2338" t="s">
        <v>2359</v>
      </c>
      <c r="B2338" t="s">
        <v>10</v>
      </c>
      <c r="C2338" t="s">
        <v>56</v>
      </c>
      <c r="D2338" t="s">
        <v>3620</v>
      </c>
      <c r="E2338" t="s">
        <v>3614</v>
      </c>
      <c r="F2338">
        <v>44623</v>
      </c>
      <c r="G2338">
        <v>44636</v>
      </c>
      <c r="H2338" t="s">
        <v>16</v>
      </c>
      <c r="I2338" t="s">
        <v>16</v>
      </c>
      <c r="J2338" t="s">
        <v>13</v>
      </c>
      <c r="K2338">
        <v>35</v>
      </c>
      <c r="L2338">
        <v>600</v>
      </c>
      <c r="M2338" t="s">
        <v>14</v>
      </c>
      <c r="N2338">
        <v>300</v>
      </c>
      <c r="O2338" t="s">
        <v>14</v>
      </c>
      <c r="P2338">
        <v>0</v>
      </c>
      <c r="Q2338" s="1">
        <v>1.95</v>
      </c>
      <c r="R2338" s="1">
        <v>1.3</v>
      </c>
      <c r="S2338" s="1">
        <v>1.625</v>
      </c>
      <c r="T2338" s="1">
        <v>1.3</v>
      </c>
    </row>
    <row r="2339" spans="1:20" x14ac:dyDescent="0.35">
      <c r="A2339" t="s">
        <v>2360</v>
      </c>
      <c r="B2339" t="s">
        <v>10</v>
      </c>
      <c r="C2339" t="s">
        <v>56</v>
      </c>
      <c r="D2339" t="s">
        <v>3615</v>
      </c>
      <c r="E2339" t="s">
        <v>3613</v>
      </c>
      <c r="F2339">
        <v>44624</v>
      </c>
      <c r="G2339">
        <v>44632</v>
      </c>
      <c r="H2339" t="s">
        <v>16</v>
      </c>
      <c r="I2339" t="s">
        <v>12</v>
      </c>
      <c r="J2339" t="s">
        <v>13</v>
      </c>
      <c r="K2339">
        <v>35</v>
      </c>
      <c r="L2339">
        <v>600</v>
      </c>
      <c r="M2339" t="s">
        <v>14</v>
      </c>
      <c r="N2339">
        <v>300</v>
      </c>
      <c r="O2339" t="s">
        <v>14</v>
      </c>
      <c r="P2339">
        <v>0</v>
      </c>
      <c r="Q2339" s="1">
        <v>1.2</v>
      </c>
      <c r="R2339" s="1">
        <v>0.8</v>
      </c>
      <c r="S2339" s="1">
        <v>1</v>
      </c>
      <c r="T2339" s="1">
        <v>0.8</v>
      </c>
    </row>
    <row r="2340" spans="1:20" x14ac:dyDescent="0.35">
      <c r="A2340" t="s">
        <v>2361</v>
      </c>
      <c r="B2340" t="s">
        <v>10</v>
      </c>
      <c r="C2340" t="s">
        <v>56</v>
      </c>
      <c r="D2340" t="s">
        <v>3619</v>
      </c>
      <c r="E2340" t="s">
        <v>3612</v>
      </c>
      <c r="F2340">
        <v>44637</v>
      </c>
      <c r="G2340">
        <v>44645</v>
      </c>
      <c r="H2340" t="s">
        <v>16</v>
      </c>
      <c r="I2340" t="s">
        <v>12</v>
      </c>
      <c r="J2340" t="s">
        <v>13</v>
      </c>
      <c r="K2340">
        <v>35</v>
      </c>
      <c r="L2340">
        <v>600</v>
      </c>
      <c r="M2340" t="s">
        <v>14</v>
      </c>
      <c r="N2340">
        <v>300</v>
      </c>
      <c r="O2340" t="s">
        <v>14</v>
      </c>
      <c r="P2340">
        <v>0</v>
      </c>
      <c r="Q2340" s="1">
        <v>1.2</v>
      </c>
      <c r="R2340" s="1">
        <v>0.8</v>
      </c>
      <c r="S2340" s="1">
        <v>1</v>
      </c>
      <c r="T2340" s="1">
        <v>0.8</v>
      </c>
    </row>
    <row r="2341" spans="1:20" x14ac:dyDescent="0.35">
      <c r="A2341" t="s">
        <v>2362</v>
      </c>
      <c r="B2341" t="s">
        <v>10</v>
      </c>
      <c r="C2341" t="s">
        <v>56</v>
      </c>
      <c r="D2341" t="s">
        <v>3619</v>
      </c>
      <c r="E2341" t="s">
        <v>3617</v>
      </c>
      <c r="F2341">
        <v>44634</v>
      </c>
      <c r="G2341">
        <v>44650</v>
      </c>
      <c r="H2341" t="s">
        <v>16</v>
      </c>
      <c r="I2341" t="s">
        <v>12</v>
      </c>
      <c r="J2341" t="s">
        <v>13</v>
      </c>
      <c r="K2341">
        <v>35</v>
      </c>
      <c r="L2341">
        <v>600</v>
      </c>
      <c r="M2341" t="s">
        <v>14</v>
      </c>
      <c r="N2341">
        <v>300</v>
      </c>
      <c r="O2341" t="s">
        <v>14</v>
      </c>
      <c r="P2341">
        <v>0</v>
      </c>
      <c r="Q2341" s="1">
        <v>2.4</v>
      </c>
      <c r="R2341" s="1">
        <v>1.6</v>
      </c>
      <c r="S2341" s="1">
        <v>2</v>
      </c>
      <c r="T2341" s="1">
        <v>1.6</v>
      </c>
    </row>
    <row r="2342" spans="1:20" x14ac:dyDescent="0.35">
      <c r="A2342" t="s">
        <v>2363</v>
      </c>
      <c r="B2342" t="s">
        <v>10</v>
      </c>
      <c r="C2342" t="s">
        <v>56</v>
      </c>
      <c r="D2342" t="s">
        <v>3611</v>
      </c>
      <c r="E2342" t="s">
        <v>3617</v>
      </c>
      <c r="F2342">
        <v>44624</v>
      </c>
      <c r="G2342">
        <v>44632</v>
      </c>
      <c r="H2342" t="s">
        <v>16</v>
      </c>
      <c r="I2342" t="s">
        <v>12</v>
      </c>
      <c r="J2342" t="s">
        <v>13</v>
      </c>
      <c r="K2342">
        <v>35</v>
      </c>
      <c r="L2342">
        <v>600</v>
      </c>
      <c r="M2342" t="s">
        <v>14</v>
      </c>
      <c r="N2342">
        <v>300</v>
      </c>
      <c r="O2342" t="s">
        <v>14</v>
      </c>
      <c r="P2342">
        <v>1</v>
      </c>
      <c r="Q2342" s="1">
        <v>1.2</v>
      </c>
      <c r="R2342" s="1">
        <v>0.8</v>
      </c>
      <c r="S2342" s="1">
        <v>1</v>
      </c>
      <c r="T2342" s="1">
        <v>0.8</v>
      </c>
    </row>
    <row r="2343" spans="1:20" x14ac:dyDescent="0.35">
      <c r="A2343" t="s">
        <v>2364</v>
      </c>
      <c r="B2343" t="s">
        <v>10</v>
      </c>
      <c r="C2343" t="s">
        <v>56</v>
      </c>
      <c r="D2343" t="s">
        <v>3619</v>
      </c>
      <c r="E2343" t="s">
        <v>3613</v>
      </c>
      <c r="F2343">
        <v>44624</v>
      </c>
      <c r="G2343">
        <v>44632</v>
      </c>
      <c r="H2343" t="s">
        <v>16</v>
      </c>
      <c r="I2343" t="s">
        <v>12</v>
      </c>
      <c r="J2343" t="s">
        <v>13</v>
      </c>
      <c r="K2343">
        <v>35</v>
      </c>
      <c r="L2343">
        <v>600</v>
      </c>
      <c r="M2343" t="s">
        <v>14</v>
      </c>
      <c r="N2343">
        <v>300</v>
      </c>
      <c r="O2343" t="s">
        <v>14</v>
      </c>
      <c r="P2343">
        <v>1</v>
      </c>
      <c r="Q2343" s="1">
        <v>1.2</v>
      </c>
      <c r="R2343" s="1">
        <v>0.8</v>
      </c>
      <c r="S2343" s="1">
        <v>1</v>
      </c>
      <c r="T2343" s="1">
        <v>0.8</v>
      </c>
    </row>
    <row r="2344" spans="1:20" x14ac:dyDescent="0.35">
      <c r="A2344" t="s">
        <v>2365</v>
      </c>
      <c r="B2344" t="s">
        <v>10</v>
      </c>
      <c r="C2344" t="s">
        <v>56</v>
      </c>
      <c r="D2344" t="s">
        <v>3615</v>
      </c>
      <c r="E2344" t="s">
        <v>3617</v>
      </c>
      <c r="F2344">
        <v>44624</v>
      </c>
      <c r="G2344">
        <v>44634</v>
      </c>
      <c r="H2344" t="s">
        <v>16</v>
      </c>
      <c r="I2344" t="s">
        <v>12</v>
      </c>
      <c r="J2344" t="s">
        <v>13</v>
      </c>
      <c r="K2344">
        <v>35</v>
      </c>
      <c r="L2344">
        <v>600</v>
      </c>
      <c r="M2344" t="s">
        <v>14</v>
      </c>
      <c r="N2344">
        <v>300</v>
      </c>
      <c r="O2344" t="s">
        <v>14</v>
      </c>
      <c r="P2344">
        <v>1</v>
      </c>
      <c r="Q2344" s="1">
        <v>1.5</v>
      </c>
      <c r="R2344" s="1">
        <v>1</v>
      </c>
      <c r="S2344" s="1">
        <v>1.25</v>
      </c>
      <c r="T2344" s="1">
        <v>1</v>
      </c>
    </row>
    <row r="2345" spans="1:20" x14ac:dyDescent="0.35">
      <c r="A2345" t="s">
        <v>2366</v>
      </c>
      <c r="B2345" t="s">
        <v>10</v>
      </c>
      <c r="C2345" t="s">
        <v>56</v>
      </c>
      <c r="D2345" t="s">
        <v>3616</v>
      </c>
      <c r="E2345" t="s">
        <v>3617</v>
      </c>
      <c r="F2345">
        <v>44637</v>
      </c>
      <c r="G2345">
        <v>44644</v>
      </c>
      <c r="H2345" t="s">
        <v>16</v>
      </c>
      <c r="I2345" t="s">
        <v>12</v>
      </c>
      <c r="J2345" t="s">
        <v>13</v>
      </c>
      <c r="K2345">
        <v>35</v>
      </c>
      <c r="L2345">
        <v>600</v>
      </c>
      <c r="M2345" t="s">
        <v>14</v>
      </c>
      <c r="N2345">
        <v>300</v>
      </c>
      <c r="O2345" t="s">
        <v>14</v>
      </c>
      <c r="P2345">
        <v>1</v>
      </c>
      <c r="Q2345" s="1">
        <v>1.05</v>
      </c>
      <c r="R2345" s="1">
        <v>0.70000000000000007</v>
      </c>
      <c r="S2345" s="1">
        <v>0.875</v>
      </c>
      <c r="T2345" s="1">
        <v>0.70000000000000007</v>
      </c>
    </row>
    <row r="2346" spans="1:20" x14ac:dyDescent="0.35">
      <c r="A2346" t="s">
        <v>2367</v>
      </c>
      <c r="B2346" t="s">
        <v>10</v>
      </c>
      <c r="C2346" t="s">
        <v>56</v>
      </c>
      <c r="D2346" t="s">
        <v>3611</v>
      </c>
      <c r="E2346" t="s">
        <v>3612</v>
      </c>
      <c r="F2346">
        <v>44638</v>
      </c>
      <c r="G2346">
        <v>44646</v>
      </c>
      <c r="H2346" t="s">
        <v>16</v>
      </c>
      <c r="I2346" t="s">
        <v>12</v>
      </c>
      <c r="J2346" t="s">
        <v>13</v>
      </c>
      <c r="K2346">
        <v>35</v>
      </c>
      <c r="L2346">
        <v>600</v>
      </c>
      <c r="M2346" t="s">
        <v>14</v>
      </c>
      <c r="N2346">
        <v>300</v>
      </c>
      <c r="O2346" t="s">
        <v>14</v>
      </c>
      <c r="P2346">
        <v>0</v>
      </c>
      <c r="Q2346" s="1">
        <v>1.2</v>
      </c>
      <c r="R2346" s="1">
        <v>0.8</v>
      </c>
      <c r="S2346" s="1">
        <v>1</v>
      </c>
      <c r="T2346" s="1">
        <v>0.8</v>
      </c>
    </row>
    <row r="2347" spans="1:20" x14ac:dyDescent="0.35">
      <c r="A2347" t="s">
        <v>2368</v>
      </c>
      <c r="B2347" t="s">
        <v>10</v>
      </c>
      <c r="C2347" t="s">
        <v>56</v>
      </c>
      <c r="D2347" t="s">
        <v>3616</v>
      </c>
      <c r="E2347" t="s">
        <v>3618</v>
      </c>
      <c r="F2347">
        <v>44638</v>
      </c>
      <c r="G2347">
        <v>44649</v>
      </c>
      <c r="H2347" t="s">
        <v>16</v>
      </c>
      <c r="I2347" t="s">
        <v>12</v>
      </c>
      <c r="J2347" t="s">
        <v>13</v>
      </c>
      <c r="K2347">
        <v>35</v>
      </c>
      <c r="L2347">
        <v>600</v>
      </c>
      <c r="M2347" t="s">
        <v>14</v>
      </c>
      <c r="N2347">
        <v>300</v>
      </c>
      <c r="O2347" t="s">
        <v>14</v>
      </c>
      <c r="P2347">
        <v>0</v>
      </c>
      <c r="Q2347" s="1">
        <v>1.65</v>
      </c>
      <c r="R2347" s="1">
        <v>1.1000000000000001</v>
      </c>
      <c r="S2347" s="1">
        <v>1.375</v>
      </c>
      <c r="T2347" s="1">
        <v>1.1000000000000001</v>
      </c>
    </row>
    <row r="2348" spans="1:20" x14ac:dyDescent="0.35">
      <c r="A2348" t="s">
        <v>2369</v>
      </c>
      <c r="B2348" t="s">
        <v>10</v>
      </c>
      <c r="C2348" t="s">
        <v>56</v>
      </c>
      <c r="D2348" t="s">
        <v>3619</v>
      </c>
      <c r="E2348" t="s">
        <v>3618</v>
      </c>
      <c r="F2348">
        <v>44600</v>
      </c>
      <c r="G2348">
        <v>44608</v>
      </c>
      <c r="H2348" t="s">
        <v>16</v>
      </c>
      <c r="I2348" t="s">
        <v>16</v>
      </c>
      <c r="J2348" t="s">
        <v>13</v>
      </c>
      <c r="K2348">
        <v>35</v>
      </c>
      <c r="L2348">
        <v>600</v>
      </c>
      <c r="M2348" t="s">
        <v>14</v>
      </c>
      <c r="N2348">
        <v>300</v>
      </c>
      <c r="O2348" t="s">
        <v>14</v>
      </c>
      <c r="P2348">
        <v>0</v>
      </c>
      <c r="Q2348" s="1">
        <v>1.2</v>
      </c>
      <c r="R2348" s="1">
        <v>0.8</v>
      </c>
      <c r="S2348" s="1">
        <v>1</v>
      </c>
      <c r="T2348" s="1">
        <v>0.8</v>
      </c>
    </row>
    <row r="2349" spans="1:20" x14ac:dyDescent="0.35">
      <c r="A2349" t="s">
        <v>2370</v>
      </c>
      <c r="B2349" t="s">
        <v>10</v>
      </c>
      <c r="C2349" t="s">
        <v>56</v>
      </c>
      <c r="D2349" t="s">
        <v>3620</v>
      </c>
      <c r="E2349" t="s">
        <v>3614</v>
      </c>
      <c r="F2349">
        <v>44600</v>
      </c>
      <c r="G2349">
        <v>44611</v>
      </c>
      <c r="H2349" t="s">
        <v>16</v>
      </c>
      <c r="I2349" t="s">
        <v>16</v>
      </c>
      <c r="J2349" t="s">
        <v>13</v>
      </c>
      <c r="K2349">
        <v>35</v>
      </c>
      <c r="L2349">
        <v>600</v>
      </c>
      <c r="M2349" t="s">
        <v>14</v>
      </c>
      <c r="N2349">
        <v>300</v>
      </c>
      <c r="O2349" t="s">
        <v>14</v>
      </c>
      <c r="P2349">
        <v>0</v>
      </c>
      <c r="Q2349" s="1">
        <v>1.65</v>
      </c>
      <c r="R2349" s="1">
        <v>1.1000000000000001</v>
      </c>
      <c r="S2349" s="1">
        <v>1.375</v>
      </c>
      <c r="T2349" s="1">
        <v>1.1000000000000001</v>
      </c>
    </row>
    <row r="2350" spans="1:20" x14ac:dyDescent="0.35">
      <c r="A2350" t="s">
        <v>2371</v>
      </c>
      <c r="B2350" t="s">
        <v>10</v>
      </c>
      <c r="C2350" t="s">
        <v>56</v>
      </c>
      <c r="D2350" t="s">
        <v>3616</v>
      </c>
      <c r="E2350" t="s">
        <v>3614</v>
      </c>
      <c r="F2350">
        <v>44600</v>
      </c>
      <c r="G2350">
        <v>44607</v>
      </c>
      <c r="H2350" t="s">
        <v>16</v>
      </c>
      <c r="I2350" t="s">
        <v>16</v>
      </c>
      <c r="J2350" t="s">
        <v>13</v>
      </c>
      <c r="K2350">
        <v>35</v>
      </c>
      <c r="L2350">
        <v>600</v>
      </c>
      <c r="M2350" t="s">
        <v>14</v>
      </c>
      <c r="N2350">
        <v>300</v>
      </c>
      <c r="O2350" t="s">
        <v>14</v>
      </c>
      <c r="P2350">
        <v>0</v>
      </c>
      <c r="Q2350" s="1">
        <v>1.05</v>
      </c>
      <c r="R2350" s="1">
        <v>0.70000000000000007</v>
      </c>
      <c r="S2350" s="1">
        <v>0.875</v>
      </c>
      <c r="T2350" s="1">
        <v>0.70000000000000007</v>
      </c>
    </row>
    <row r="2351" spans="1:20" x14ac:dyDescent="0.35">
      <c r="A2351" t="s">
        <v>2372</v>
      </c>
      <c r="B2351" t="s">
        <v>10</v>
      </c>
      <c r="C2351" t="s">
        <v>56</v>
      </c>
      <c r="D2351" t="s">
        <v>3616</v>
      </c>
      <c r="E2351" t="s">
        <v>3618</v>
      </c>
      <c r="F2351">
        <v>44600</v>
      </c>
      <c r="G2351">
        <v>44608</v>
      </c>
      <c r="H2351" t="s">
        <v>16</v>
      </c>
      <c r="I2351" t="s">
        <v>16</v>
      </c>
      <c r="J2351" t="s">
        <v>13</v>
      </c>
      <c r="K2351">
        <v>35</v>
      </c>
      <c r="L2351">
        <v>600</v>
      </c>
      <c r="M2351" t="s">
        <v>14</v>
      </c>
      <c r="N2351">
        <v>300</v>
      </c>
      <c r="O2351" t="s">
        <v>14</v>
      </c>
      <c r="P2351">
        <v>0</v>
      </c>
      <c r="Q2351" s="1">
        <v>1.2</v>
      </c>
      <c r="R2351" s="1">
        <v>0.8</v>
      </c>
      <c r="S2351" s="1">
        <v>1</v>
      </c>
      <c r="T2351" s="1">
        <v>0.8</v>
      </c>
    </row>
    <row r="2352" spans="1:20" x14ac:dyDescent="0.35">
      <c r="A2352" t="s">
        <v>2373</v>
      </c>
      <c r="B2352" t="s">
        <v>10</v>
      </c>
      <c r="C2352" t="s">
        <v>56</v>
      </c>
      <c r="D2352" t="s">
        <v>3619</v>
      </c>
      <c r="E2352" t="s">
        <v>3618</v>
      </c>
      <c r="F2352">
        <v>44600</v>
      </c>
      <c r="G2352">
        <v>44607</v>
      </c>
      <c r="H2352" t="s">
        <v>16</v>
      </c>
      <c r="I2352" t="s">
        <v>16</v>
      </c>
      <c r="J2352" t="s">
        <v>13</v>
      </c>
      <c r="K2352">
        <v>35</v>
      </c>
      <c r="L2352">
        <v>600</v>
      </c>
      <c r="M2352" t="s">
        <v>14</v>
      </c>
      <c r="N2352">
        <v>300</v>
      </c>
      <c r="O2352" t="s">
        <v>14</v>
      </c>
      <c r="P2352">
        <v>0</v>
      </c>
      <c r="Q2352" s="1">
        <v>1.05</v>
      </c>
      <c r="R2352" s="1">
        <v>0.70000000000000007</v>
      </c>
      <c r="S2352" s="1">
        <v>0.875</v>
      </c>
      <c r="T2352" s="1">
        <v>0.70000000000000007</v>
      </c>
    </row>
    <row r="2353" spans="1:20" x14ac:dyDescent="0.35">
      <c r="A2353" t="s">
        <v>2374</v>
      </c>
      <c r="B2353" t="s">
        <v>10</v>
      </c>
      <c r="C2353" t="s">
        <v>56</v>
      </c>
      <c r="D2353" t="s">
        <v>3615</v>
      </c>
      <c r="E2353" t="s">
        <v>3614</v>
      </c>
      <c r="F2353">
        <v>44600</v>
      </c>
      <c r="G2353">
        <v>44608</v>
      </c>
      <c r="H2353" t="s">
        <v>16</v>
      </c>
      <c r="I2353" t="s">
        <v>16</v>
      </c>
      <c r="J2353" t="s">
        <v>13</v>
      </c>
      <c r="K2353">
        <v>35</v>
      </c>
      <c r="L2353">
        <v>600</v>
      </c>
      <c r="M2353" t="s">
        <v>14</v>
      </c>
      <c r="N2353">
        <v>300</v>
      </c>
      <c r="O2353" t="s">
        <v>14</v>
      </c>
      <c r="P2353">
        <v>0</v>
      </c>
      <c r="Q2353" s="1">
        <v>1.2</v>
      </c>
      <c r="R2353" s="1">
        <v>0.8</v>
      </c>
      <c r="S2353" s="1">
        <v>1</v>
      </c>
      <c r="T2353" s="1">
        <v>0.8</v>
      </c>
    </row>
    <row r="2354" spans="1:20" x14ac:dyDescent="0.35">
      <c r="A2354" t="s">
        <v>2375</v>
      </c>
      <c r="B2354" t="s">
        <v>10</v>
      </c>
      <c r="C2354" t="s">
        <v>56</v>
      </c>
      <c r="D2354" t="s">
        <v>3615</v>
      </c>
      <c r="E2354" t="s">
        <v>3613</v>
      </c>
      <c r="F2354">
        <v>44600</v>
      </c>
      <c r="G2354">
        <v>44608</v>
      </c>
      <c r="H2354" t="s">
        <v>16</v>
      </c>
      <c r="I2354" t="s">
        <v>16</v>
      </c>
      <c r="J2354" t="s">
        <v>13</v>
      </c>
      <c r="K2354">
        <v>35</v>
      </c>
      <c r="L2354">
        <v>600</v>
      </c>
      <c r="M2354" t="s">
        <v>14</v>
      </c>
      <c r="N2354">
        <v>300</v>
      </c>
      <c r="O2354" t="s">
        <v>14</v>
      </c>
      <c r="P2354">
        <v>0</v>
      </c>
      <c r="Q2354" s="1">
        <v>1.2</v>
      </c>
      <c r="R2354" s="1">
        <v>0.8</v>
      </c>
      <c r="S2354" s="1">
        <v>1</v>
      </c>
      <c r="T2354" s="1">
        <v>0.8</v>
      </c>
    </row>
    <row r="2355" spans="1:20" x14ac:dyDescent="0.35">
      <c r="A2355" t="s">
        <v>2376</v>
      </c>
      <c r="B2355" t="s">
        <v>10</v>
      </c>
      <c r="C2355" t="s">
        <v>56</v>
      </c>
      <c r="D2355" t="s">
        <v>3611</v>
      </c>
      <c r="E2355" t="s">
        <v>3618</v>
      </c>
      <c r="F2355">
        <v>44601</v>
      </c>
      <c r="G2355">
        <v>44607</v>
      </c>
      <c r="H2355" t="s">
        <v>16</v>
      </c>
      <c r="I2355" t="s">
        <v>16</v>
      </c>
      <c r="J2355" t="s">
        <v>13</v>
      </c>
      <c r="K2355">
        <v>35</v>
      </c>
      <c r="L2355">
        <v>600</v>
      </c>
      <c r="M2355" t="s">
        <v>14</v>
      </c>
      <c r="N2355">
        <v>300</v>
      </c>
      <c r="O2355" t="s">
        <v>14</v>
      </c>
      <c r="P2355">
        <v>0</v>
      </c>
      <c r="Q2355" s="1">
        <v>0.89999999999999991</v>
      </c>
      <c r="R2355" s="1">
        <v>0.60000000000000009</v>
      </c>
      <c r="S2355" s="1">
        <v>0.75</v>
      </c>
      <c r="T2355" s="1">
        <v>0.60000000000000009</v>
      </c>
    </row>
    <row r="2356" spans="1:20" x14ac:dyDescent="0.35">
      <c r="A2356" t="s">
        <v>2377</v>
      </c>
      <c r="B2356" t="s">
        <v>10</v>
      </c>
      <c r="C2356" t="s">
        <v>56</v>
      </c>
      <c r="D2356" t="s">
        <v>3615</v>
      </c>
      <c r="E2356" t="s">
        <v>3613</v>
      </c>
      <c r="F2356">
        <v>44601</v>
      </c>
      <c r="G2356">
        <v>44611</v>
      </c>
      <c r="H2356" t="s">
        <v>16</v>
      </c>
      <c r="I2356" t="s">
        <v>16</v>
      </c>
      <c r="J2356" t="s">
        <v>13</v>
      </c>
      <c r="K2356">
        <v>35</v>
      </c>
      <c r="L2356">
        <v>600</v>
      </c>
      <c r="M2356" t="s">
        <v>14</v>
      </c>
      <c r="N2356">
        <v>300</v>
      </c>
      <c r="O2356" t="s">
        <v>14</v>
      </c>
      <c r="P2356">
        <v>0</v>
      </c>
      <c r="Q2356" s="1">
        <v>1.5</v>
      </c>
      <c r="R2356" s="1">
        <v>1</v>
      </c>
      <c r="S2356" s="1">
        <v>1.25</v>
      </c>
      <c r="T2356" s="1">
        <v>1</v>
      </c>
    </row>
    <row r="2357" spans="1:20" x14ac:dyDescent="0.35">
      <c r="A2357" t="s">
        <v>2378</v>
      </c>
      <c r="B2357" t="s">
        <v>10</v>
      </c>
      <c r="C2357" t="s">
        <v>56</v>
      </c>
      <c r="D2357" t="s">
        <v>3615</v>
      </c>
      <c r="E2357" t="s">
        <v>3617</v>
      </c>
      <c r="F2357">
        <v>44601</v>
      </c>
      <c r="G2357">
        <v>44607</v>
      </c>
      <c r="H2357" t="s">
        <v>16</v>
      </c>
      <c r="I2357" t="s">
        <v>16</v>
      </c>
      <c r="J2357" t="s">
        <v>13</v>
      </c>
      <c r="K2357">
        <v>35</v>
      </c>
      <c r="L2357">
        <v>600</v>
      </c>
      <c r="M2357" t="s">
        <v>14</v>
      </c>
      <c r="N2357">
        <v>300</v>
      </c>
      <c r="O2357" t="s">
        <v>14</v>
      </c>
      <c r="P2357">
        <v>0</v>
      </c>
      <c r="Q2357" s="1">
        <v>0.89999999999999991</v>
      </c>
      <c r="R2357" s="1">
        <v>0.60000000000000009</v>
      </c>
      <c r="S2357" s="1">
        <v>0.75</v>
      </c>
      <c r="T2357" s="1">
        <v>0.60000000000000009</v>
      </c>
    </row>
    <row r="2358" spans="1:20" x14ac:dyDescent="0.35">
      <c r="A2358" t="s">
        <v>2379</v>
      </c>
      <c r="B2358" t="s">
        <v>10</v>
      </c>
      <c r="C2358" t="s">
        <v>56</v>
      </c>
      <c r="D2358" t="s">
        <v>3620</v>
      </c>
      <c r="E2358" t="s">
        <v>3617</v>
      </c>
      <c r="F2358">
        <v>44601</v>
      </c>
      <c r="G2358">
        <v>44610</v>
      </c>
      <c r="H2358" t="s">
        <v>16</v>
      </c>
      <c r="I2358" t="s">
        <v>16</v>
      </c>
      <c r="J2358" t="s">
        <v>13</v>
      </c>
      <c r="K2358">
        <v>35</v>
      </c>
      <c r="L2358">
        <v>600</v>
      </c>
      <c r="M2358" t="s">
        <v>14</v>
      </c>
      <c r="N2358">
        <v>300</v>
      </c>
      <c r="O2358" t="s">
        <v>14</v>
      </c>
      <c r="P2358">
        <v>0</v>
      </c>
      <c r="Q2358" s="1">
        <v>1.3499999999999999</v>
      </c>
      <c r="R2358" s="1">
        <v>0.9</v>
      </c>
      <c r="S2358" s="1">
        <v>1.125</v>
      </c>
      <c r="T2358" s="1">
        <v>0.9</v>
      </c>
    </row>
    <row r="2359" spans="1:20" x14ac:dyDescent="0.35">
      <c r="A2359" t="s">
        <v>2380</v>
      </c>
      <c r="B2359" t="s">
        <v>10</v>
      </c>
      <c r="C2359" t="s">
        <v>56</v>
      </c>
      <c r="D2359" t="s">
        <v>3619</v>
      </c>
      <c r="E2359" t="s">
        <v>3618</v>
      </c>
      <c r="F2359">
        <v>44601</v>
      </c>
      <c r="G2359">
        <v>44608</v>
      </c>
      <c r="H2359" t="s">
        <v>16</v>
      </c>
      <c r="I2359" t="s">
        <v>16</v>
      </c>
      <c r="J2359" t="s">
        <v>13</v>
      </c>
      <c r="K2359">
        <v>35</v>
      </c>
      <c r="L2359">
        <v>600</v>
      </c>
      <c r="M2359" t="s">
        <v>14</v>
      </c>
      <c r="N2359">
        <v>300</v>
      </c>
      <c r="O2359" t="s">
        <v>14</v>
      </c>
      <c r="P2359">
        <v>0</v>
      </c>
      <c r="Q2359" s="1">
        <v>1.05</v>
      </c>
      <c r="R2359" s="1">
        <v>0.70000000000000007</v>
      </c>
      <c r="S2359" s="1">
        <v>0.875</v>
      </c>
      <c r="T2359" s="1">
        <v>0.70000000000000007</v>
      </c>
    </row>
    <row r="2360" spans="1:20" x14ac:dyDescent="0.35">
      <c r="A2360" t="s">
        <v>2381</v>
      </c>
      <c r="B2360" t="s">
        <v>10</v>
      </c>
      <c r="C2360" t="s">
        <v>56</v>
      </c>
      <c r="D2360" t="s">
        <v>3615</v>
      </c>
      <c r="E2360" t="s">
        <v>3618</v>
      </c>
      <c r="F2360">
        <v>44601</v>
      </c>
      <c r="G2360">
        <v>44608</v>
      </c>
      <c r="H2360" t="s">
        <v>16</v>
      </c>
      <c r="I2360" t="s">
        <v>16</v>
      </c>
      <c r="J2360" t="s">
        <v>13</v>
      </c>
      <c r="K2360">
        <v>35</v>
      </c>
      <c r="L2360">
        <v>600</v>
      </c>
      <c r="M2360" t="s">
        <v>14</v>
      </c>
      <c r="N2360">
        <v>300</v>
      </c>
      <c r="O2360" t="s">
        <v>14</v>
      </c>
      <c r="P2360">
        <v>0</v>
      </c>
      <c r="Q2360" s="1">
        <v>1.05</v>
      </c>
      <c r="R2360" s="1">
        <v>0.70000000000000007</v>
      </c>
      <c r="S2360" s="1">
        <v>0.875</v>
      </c>
      <c r="T2360" s="1">
        <v>0.70000000000000007</v>
      </c>
    </row>
    <row r="2361" spans="1:20" x14ac:dyDescent="0.35">
      <c r="A2361" t="s">
        <v>2382</v>
      </c>
      <c r="B2361" t="s">
        <v>10</v>
      </c>
      <c r="C2361" t="s">
        <v>56</v>
      </c>
      <c r="D2361" t="s">
        <v>3611</v>
      </c>
      <c r="E2361" t="s">
        <v>3613</v>
      </c>
      <c r="F2361">
        <v>44601</v>
      </c>
      <c r="G2361">
        <v>44610</v>
      </c>
      <c r="H2361" t="s">
        <v>16</v>
      </c>
      <c r="I2361" t="s">
        <v>16</v>
      </c>
      <c r="J2361" t="s">
        <v>13</v>
      </c>
      <c r="K2361">
        <v>35</v>
      </c>
      <c r="L2361">
        <v>600</v>
      </c>
      <c r="M2361" t="s">
        <v>14</v>
      </c>
      <c r="N2361">
        <v>300</v>
      </c>
      <c r="O2361" t="s">
        <v>14</v>
      </c>
      <c r="P2361">
        <v>0</v>
      </c>
      <c r="Q2361" s="1">
        <v>1.3499999999999999</v>
      </c>
      <c r="R2361" s="1">
        <v>0.9</v>
      </c>
      <c r="S2361" s="1">
        <v>1.125</v>
      </c>
      <c r="T2361" s="1">
        <v>0.9</v>
      </c>
    </row>
    <row r="2362" spans="1:20" x14ac:dyDescent="0.35">
      <c r="A2362" t="s">
        <v>2383</v>
      </c>
      <c r="B2362" t="s">
        <v>10</v>
      </c>
      <c r="C2362" t="s">
        <v>56</v>
      </c>
      <c r="D2362" t="s">
        <v>3616</v>
      </c>
      <c r="E2362" t="s">
        <v>3618</v>
      </c>
      <c r="F2362">
        <v>44601</v>
      </c>
      <c r="G2362">
        <v>44610</v>
      </c>
      <c r="H2362" t="s">
        <v>16</v>
      </c>
      <c r="I2362" t="s">
        <v>16</v>
      </c>
      <c r="J2362" t="s">
        <v>13</v>
      </c>
      <c r="K2362">
        <v>35</v>
      </c>
      <c r="L2362">
        <v>600</v>
      </c>
      <c r="M2362" t="s">
        <v>14</v>
      </c>
      <c r="N2362">
        <v>300</v>
      </c>
      <c r="O2362" t="s">
        <v>14</v>
      </c>
      <c r="P2362">
        <v>0</v>
      </c>
      <c r="Q2362" s="1">
        <v>1.3499999999999999</v>
      </c>
      <c r="R2362" s="1">
        <v>0.9</v>
      </c>
      <c r="S2362" s="1">
        <v>1.125</v>
      </c>
      <c r="T2362" s="1">
        <v>0.9</v>
      </c>
    </row>
    <row r="2363" spans="1:20" x14ac:dyDescent="0.35">
      <c r="A2363" t="s">
        <v>2384</v>
      </c>
      <c r="B2363" t="s">
        <v>10</v>
      </c>
      <c r="C2363" t="s">
        <v>56</v>
      </c>
      <c r="D2363" t="s">
        <v>3620</v>
      </c>
      <c r="E2363" t="s">
        <v>3613</v>
      </c>
      <c r="F2363">
        <v>44601</v>
      </c>
      <c r="G2363">
        <v>44611</v>
      </c>
      <c r="H2363" t="s">
        <v>16</v>
      </c>
      <c r="I2363" t="s">
        <v>16</v>
      </c>
      <c r="J2363" t="s">
        <v>13</v>
      </c>
      <c r="K2363">
        <v>35</v>
      </c>
      <c r="L2363">
        <v>600</v>
      </c>
      <c r="M2363" t="s">
        <v>14</v>
      </c>
      <c r="N2363">
        <v>300</v>
      </c>
      <c r="O2363" t="s">
        <v>14</v>
      </c>
      <c r="P2363">
        <v>0</v>
      </c>
      <c r="Q2363" s="1">
        <v>1.5</v>
      </c>
      <c r="R2363" s="1">
        <v>1</v>
      </c>
      <c r="S2363" s="1">
        <v>1.25</v>
      </c>
      <c r="T2363" s="1">
        <v>1</v>
      </c>
    </row>
    <row r="2364" spans="1:20" x14ac:dyDescent="0.35">
      <c r="A2364" t="s">
        <v>2385</v>
      </c>
      <c r="B2364" t="s">
        <v>10</v>
      </c>
      <c r="C2364" t="s">
        <v>56</v>
      </c>
      <c r="D2364" t="s">
        <v>3616</v>
      </c>
      <c r="E2364" t="s">
        <v>3618</v>
      </c>
      <c r="F2364">
        <v>44601</v>
      </c>
      <c r="G2364">
        <v>44610</v>
      </c>
      <c r="H2364" t="s">
        <v>16</v>
      </c>
      <c r="I2364" t="s">
        <v>16</v>
      </c>
      <c r="J2364" t="s">
        <v>13</v>
      </c>
      <c r="K2364">
        <v>35</v>
      </c>
      <c r="L2364">
        <v>600</v>
      </c>
      <c r="M2364" t="s">
        <v>14</v>
      </c>
      <c r="N2364">
        <v>300</v>
      </c>
      <c r="O2364" t="s">
        <v>14</v>
      </c>
      <c r="P2364">
        <v>0</v>
      </c>
      <c r="Q2364" s="1">
        <v>1.3499999999999999</v>
      </c>
      <c r="R2364" s="1">
        <v>0.9</v>
      </c>
      <c r="S2364" s="1">
        <v>1.125</v>
      </c>
      <c r="T2364" s="1">
        <v>0.9</v>
      </c>
    </row>
    <row r="2365" spans="1:20" x14ac:dyDescent="0.35">
      <c r="A2365" t="s">
        <v>2386</v>
      </c>
      <c r="B2365" t="s">
        <v>10</v>
      </c>
      <c r="C2365" t="s">
        <v>56</v>
      </c>
      <c r="D2365" t="s">
        <v>3620</v>
      </c>
      <c r="E2365" t="s">
        <v>3614</v>
      </c>
      <c r="F2365">
        <v>44601</v>
      </c>
      <c r="G2365">
        <v>44609</v>
      </c>
      <c r="H2365" t="s">
        <v>16</v>
      </c>
      <c r="I2365" t="s">
        <v>16</v>
      </c>
      <c r="J2365" t="s">
        <v>13</v>
      </c>
      <c r="K2365">
        <v>35</v>
      </c>
      <c r="L2365">
        <v>600</v>
      </c>
      <c r="M2365" t="s">
        <v>14</v>
      </c>
      <c r="N2365">
        <v>300</v>
      </c>
      <c r="O2365" t="s">
        <v>14</v>
      </c>
      <c r="P2365">
        <v>0</v>
      </c>
      <c r="Q2365" s="1">
        <v>1.2</v>
      </c>
      <c r="R2365" s="1">
        <v>0.8</v>
      </c>
      <c r="S2365" s="1">
        <v>1</v>
      </c>
      <c r="T2365" s="1">
        <v>0.8</v>
      </c>
    </row>
    <row r="2366" spans="1:20" x14ac:dyDescent="0.35">
      <c r="A2366" t="s">
        <v>2387</v>
      </c>
      <c r="B2366" t="s">
        <v>10</v>
      </c>
      <c r="C2366" t="s">
        <v>56</v>
      </c>
      <c r="D2366" t="s">
        <v>3616</v>
      </c>
      <c r="E2366" t="s">
        <v>3614</v>
      </c>
      <c r="F2366">
        <v>44601</v>
      </c>
      <c r="G2366">
        <v>44610</v>
      </c>
      <c r="H2366" t="s">
        <v>16</v>
      </c>
      <c r="I2366" t="s">
        <v>16</v>
      </c>
      <c r="J2366" t="s">
        <v>13</v>
      </c>
      <c r="K2366">
        <v>35</v>
      </c>
      <c r="L2366">
        <v>600</v>
      </c>
      <c r="M2366" t="s">
        <v>14</v>
      </c>
      <c r="N2366">
        <v>300</v>
      </c>
      <c r="O2366" t="s">
        <v>14</v>
      </c>
      <c r="P2366">
        <v>0</v>
      </c>
      <c r="Q2366" s="1">
        <v>1.3499999999999999</v>
      </c>
      <c r="R2366" s="1">
        <v>0.9</v>
      </c>
      <c r="S2366" s="1">
        <v>1.125</v>
      </c>
      <c r="T2366" s="1">
        <v>0.9</v>
      </c>
    </row>
    <row r="2367" spans="1:20" x14ac:dyDescent="0.35">
      <c r="A2367" t="s">
        <v>2388</v>
      </c>
      <c r="B2367" t="s">
        <v>10</v>
      </c>
      <c r="C2367" t="s">
        <v>56</v>
      </c>
      <c r="D2367" t="s">
        <v>3615</v>
      </c>
      <c r="E2367" t="s">
        <v>3614</v>
      </c>
      <c r="F2367">
        <v>44601</v>
      </c>
      <c r="G2367">
        <v>44610</v>
      </c>
      <c r="H2367" t="s">
        <v>16</v>
      </c>
      <c r="I2367" t="s">
        <v>16</v>
      </c>
      <c r="J2367" t="s">
        <v>13</v>
      </c>
      <c r="K2367">
        <v>35</v>
      </c>
      <c r="L2367">
        <v>600</v>
      </c>
      <c r="M2367" t="s">
        <v>14</v>
      </c>
      <c r="N2367">
        <v>300</v>
      </c>
      <c r="O2367" t="s">
        <v>14</v>
      </c>
      <c r="P2367">
        <v>0</v>
      </c>
      <c r="Q2367" s="1">
        <v>1.3499999999999999</v>
      </c>
      <c r="R2367" s="1">
        <v>0.9</v>
      </c>
      <c r="S2367" s="1">
        <v>1.125</v>
      </c>
      <c r="T2367" s="1">
        <v>0.9</v>
      </c>
    </row>
    <row r="2368" spans="1:20" x14ac:dyDescent="0.35">
      <c r="A2368" t="s">
        <v>2389</v>
      </c>
      <c r="B2368" t="s">
        <v>10</v>
      </c>
      <c r="C2368" t="s">
        <v>56</v>
      </c>
      <c r="D2368" t="s">
        <v>3616</v>
      </c>
      <c r="E2368" t="s">
        <v>3612</v>
      </c>
      <c r="F2368">
        <v>44601</v>
      </c>
      <c r="G2368">
        <v>44612</v>
      </c>
      <c r="H2368" t="s">
        <v>16</v>
      </c>
      <c r="I2368" t="s">
        <v>16</v>
      </c>
      <c r="J2368" t="s">
        <v>13</v>
      </c>
      <c r="K2368">
        <v>35</v>
      </c>
      <c r="L2368">
        <v>600</v>
      </c>
      <c r="M2368" t="s">
        <v>14</v>
      </c>
      <c r="N2368">
        <v>300</v>
      </c>
      <c r="O2368" t="s">
        <v>14</v>
      </c>
      <c r="P2368">
        <v>0</v>
      </c>
      <c r="Q2368" s="1">
        <v>1.65</v>
      </c>
      <c r="R2368" s="1">
        <v>1.1000000000000001</v>
      </c>
      <c r="S2368" s="1">
        <v>1.375</v>
      </c>
      <c r="T2368" s="1">
        <v>1.1000000000000001</v>
      </c>
    </row>
    <row r="2369" spans="1:20" x14ac:dyDescent="0.35">
      <c r="A2369" t="s">
        <v>2390</v>
      </c>
      <c r="B2369" t="s">
        <v>10</v>
      </c>
      <c r="C2369" t="s">
        <v>56</v>
      </c>
      <c r="D2369" t="s">
        <v>3619</v>
      </c>
      <c r="E2369" t="s">
        <v>3614</v>
      </c>
      <c r="F2369">
        <v>44603</v>
      </c>
      <c r="G2369">
        <v>44612</v>
      </c>
      <c r="H2369" t="s">
        <v>16</v>
      </c>
      <c r="I2369" t="s">
        <v>16</v>
      </c>
      <c r="J2369" t="s">
        <v>13</v>
      </c>
      <c r="K2369">
        <v>35</v>
      </c>
      <c r="L2369">
        <v>600</v>
      </c>
      <c r="M2369" t="s">
        <v>14</v>
      </c>
      <c r="N2369">
        <v>300</v>
      </c>
      <c r="O2369" t="s">
        <v>14</v>
      </c>
      <c r="P2369">
        <v>0</v>
      </c>
      <c r="Q2369" s="1">
        <v>1.3499999999999999</v>
      </c>
      <c r="R2369" s="1">
        <v>0.9</v>
      </c>
      <c r="S2369" s="1">
        <v>1.125</v>
      </c>
      <c r="T2369" s="1">
        <v>0.9</v>
      </c>
    </row>
    <row r="2370" spans="1:20" x14ac:dyDescent="0.35">
      <c r="A2370" t="s">
        <v>2391</v>
      </c>
      <c r="B2370" t="s">
        <v>10</v>
      </c>
      <c r="C2370" t="s">
        <v>56</v>
      </c>
      <c r="D2370" t="s">
        <v>3611</v>
      </c>
      <c r="E2370" t="s">
        <v>3617</v>
      </c>
      <c r="F2370">
        <v>44603</v>
      </c>
      <c r="G2370">
        <v>44612</v>
      </c>
      <c r="H2370" t="s">
        <v>16</v>
      </c>
      <c r="I2370" t="s">
        <v>16</v>
      </c>
      <c r="J2370" t="s">
        <v>13</v>
      </c>
      <c r="K2370">
        <v>35</v>
      </c>
      <c r="L2370">
        <v>600</v>
      </c>
      <c r="M2370" t="s">
        <v>14</v>
      </c>
      <c r="N2370">
        <v>300</v>
      </c>
      <c r="O2370" t="s">
        <v>14</v>
      </c>
      <c r="P2370">
        <v>0</v>
      </c>
      <c r="Q2370" s="1">
        <v>1.3499999999999999</v>
      </c>
      <c r="R2370" s="1">
        <v>0.9</v>
      </c>
      <c r="S2370" s="1">
        <v>1.125</v>
      </c>
      <c r="T2370" s="1">
        <v>0.9</v>
      </c>
    </row>
    <row r="2371" spans="1:20" x14ac:dyDescent="0.35">
      <c r="A2371" t="s">
        <v>2392</v>
      </c>
      <c r="B2371" t="s">
        <v>10</v>
      </c>
      <c r="C2371" t="s">
        <v>56</v>
      </c>
      <c r="D2371" t="s">
        <v>3620</v>
      </c>
      <c r="E2371" t="s">
        <v>3618</v>
      </c>
      <c r="F2371">
        <v>44603</v>
      </c>
      <c r="G2371">
        <v>44612</v>
      </c>
      <c r="H2371" t="s">
        <v>16</v>
      </c>
      <c r="I2371" t="s">
        <v>16</v>
      </c>
      <c r="J2371" t="s">
        <v>13</v>
      </c>
      <c r="K2371">
        <v>35</v>
      </c>
      <c r="L2371">
        <v>600</v>
      </c>
      <c r="M2371" t="s">
        <v>14</v>
      </c>
      <c r="N2371">
        <v>300</v>
      </c>
      <c r="O2371" t="s">
        <v>14</v>
      </c>
      <c r="P2371">
        <v>0</v>
      </c>
      <c r="Q2371" s="1">
        <v>1.3499999999999999</v>
      </c>
      <c r="R2371" s="1">
        <v>0.9</v>
      </c>
      <c r="S2371" s="1">
        <v>1.125</v>
      </c>
      <c r="T2371" s="1">
        <v>0.9</v>
      </c>
    </row>
    <row r="2372" spans="1:20" x14ac:dyDescent="0.35">
      <c r="A2372" t="s">
        <v>2393</v>
      </c>
      <c r="B2372" t="s">
        <v>10</v>
      </c>
      <c r="C2372" t="s">
        <v>56</v>
      </c>
      <c r="D2372" t="s">
        <v>3611</v>
      </c>
      <c r="E2372" t="s">
        <v>3613</v>
      </c>
      <c r="F2372">
        <v>44603</v>
      </c>
      <c r="G2372">
        <v>44612</v>
      </c>
      <c r="H2372" t="s">
        <v>16</v>
      </c>
      <c r="I2372" t="s">
        <v>16</v>
      </c>
      <c r="J2372" t="s">
        <v>13</v>
      </c>
      <c r="K2372">
        <v>35</v>
      </c>
      <c r="L2372">
        <v>600</v>
      </c>
      <c r="M2372" t="s">
        <v>14</v>
      </c>
      <c r="N2372">
        <v>300</v>
      </c>
      <c r="O2372" t="s">
        <v>14</v>
      </c>
      <c r="P2372">
        <v>0</v>
      </c>
      <c r="Q2372" s="1">
        <v>1.3499999999999999</v>
      </c>
      <c r="R2372" s="1">
        <v>0.9</v>
      </c>
      <c r="S2372" s="1">
        <v>1.125</v>
      </c>
      <c r="T2372" s="1">
        <v>0.9</v>
      </c>
    </row>
    <row r="2373" spans="1:20" x14ac:dyDescent="0.35">
      <c r="A2373" t="s">
        <v>2394</v>
      </c>
      <c r="B2373" t="s">
        <v>10</v>
      </c>
      <c r="C2373" t="s">
        <v>56</v>
      </c>
      <c r="D2373" t="s">
        <v>3620</v>
      </c>
      <c r="E2373" t="s">
        <v>3618</v>
      </c>
      <c r="F2373">
        <v>44603</v>
      </c>
      <c r="G2373">
        <v>44611</v>
      </c>
      <c r="H2373" t="s">
        <v>16</v>
      </c>
      <c r="I2373" t="s">
        <v>16</v>
      </c>
      <c r="J2373" t="s">
        <v>13</v>
      </c>
      <c r="K2373">
        <v>35</v>
      </c>
      <c r="L2373">
        <v>600</v>
      </c>
      <c r="M2373" t="s">
        <v>14</v>
      </c>
      <c r="N2373">
        <v>300</v>
      </c>
      <c r="O2373" t="s">
        <v>14</v>
      </c>
      <c r="P2373">
        <v>0</v>
      </c>
      <c r="Q2373" s="1">
        <v>1.2</v>
      </c>
      <c r="R2373" s="1">
        <v>0.8</v>
      </c>
      <c r="S2373" s="1">
        <v>1</v>
      </c>
      <c r="T2373" s="1">
        <v>0.8</v>
      </c>
    </row>
    <row r="2374" spans="1:20" x14ac:dyDescent="0.35">
      <c r="A2374" t="s">
        <v>2395</v>
      </c>
      <c r="B2374" t="s">
        <v>10</v>
      </c>
      <c r="C2374" t="s">
        <v>56</v>
      </c>
      <c r="D2374" t="s">
        <v>3619</v>
      </c>
      <c r="E2374" t="s">
        <v>3617</v>
      </c>
      <c r="F2374">
        <v>44604</v>
      </c>
      <c r="G2374">
        <v>44613</v>
      </c>
      <c r="H2374" t="s">
        <v>16</v>
      </c>
      <c r="I2374" t="s">
        <v>16</v>
      </c>
      <c r="J2374" t="s">
        <v>13</v>
      </c>
      <c r="K2374">
        <v>35</v>
      </c>
      <c r="L2374">
        <v>600</v>
      </c>
      <c r="M2374" t="s">
        <v>14</v>
      </c>
      <c r="N2374">
        <v>300</v>
      </c>
      <c r="O2374" t="s">
        <v>14</v>
      </c>
      <c r="P2374">
        <v>0</v>
      </c>
      <c r="Q2374" s="1">
        <v>1.3499999999999999</v>
      </c>
      <c r="R2374" s="1">
        <v>0.9</v>
      </c>
      <c r="S2374" s="1">
        <v>1.125</v>
      </c>
      <c r="T2374" s="1">
        <v>0.9</v>
      </c>
    </row>
    <row r="2375" spans="1:20" x14ac:dyDescent="0.35">
      <c r="A2375" t="s">
        <v>2396</v>
      </c>
      <c r="B2375" t="s">
        <v>10</v>
      </c>
      <c r="C2375" t="s">
        <v>56</v>
      </c>
      <c r="D2375" t="s">
        <v>3620</v>
      </c>
      <c r="E2375" t="s">
        <v>3613</v>
      </c>
      <c r="F2375">
        <v>44604</v>
      </c>
      <c r="G2375">
        <v>44612</v>
      </c>
      <c r="H2375" t="s">
        <v>16</v>
      </c>
      <c r="I2375" t="s">
        <v>16</v>
      </c>
      <c r="J2375" t="s">
        <v>13</v>
      </c>
      <c r="K2375">
        <v>35</v>
      </c>
      <c r="L2375">
        <v>600</v>
      </c>
      <c r="M2375" t="s">
        <v>14</v>
      </c>
      <c r="N2375">
        <v>300</v>
      </c>
      <c r="O2375" t="s">
        <v>14</v>
      </c>
      <c r="P2375">
        <v>0</v>
      </c>
      <c r="Q2375" s="1">
        <v>1.2</v>
      </c>
      <c r="R2375" s="1">
        <v>0.8</v>
      </c>
      <c r="S2375" s="1">
        <v>1</v>
      </c>
      <c r="T2375" s="1">
        <v>0.8</v>
      </c>
    </row>
    <row r="2376" spans="1:20" x14ac:dyDescent="0.35">
      <c r="A2376" t="s">
        <v>2397</v>
      </c>
      <c r="B2376" t="s">
        <v>10</v>
      </c>
      <c r="C2376" t="s">
        <v>56</v>
      </c>
      <c r="D2376" t="s">
        <v>3620</v>
      </c>
      <c r="E2376" t="s">
        <v>3613</v>
      </c>
      <c r="F2376">
        <v>44604</v>
      </c>
      <c r="G2376">
        <v>44613</v>
      </c>
      <c r="H2376" t="s">
        <v>16</v>
      </c>
      <c r="I2376" t="s">
        <v>16</v>
      </c>
      <c r="J2376" t="s">
        <v>13</v>
      </c>
      <c r="K2376">
        <v>35</v>
      </c>
      <c r="L2376">
        <v>600</v>
      </c>
      <c r="M2376" t="s">
        <v>14</v>
      </c>
      <c r="N2376">
        <v>300</v>
      </c>
      <c r="O2376" t="s">
        <v>14</v>
      </c>
      <c r="P2376">
        <v>0</v>
      </c>
      <c r="Q2376" s="1">
        <v>1.3499999999999999</v>
      </c>
      <c r="R2376" s="1">
        <v>0.9</v>
      </c>
      <c r="S2376" s="1">
        <v>1.125</v>
      </c>
      <c r="T2376" s="1">
        <v>0.9</v>
      </c>
    </row>
    <row r="2377" spans="1:20" x14ac:dyDescent="0.35">
      <c r="A2377" t="s">
        <v>2398</v>
      </c>
      <c r="B2377" t="s">
        <v>10</v>
      </c>
      <c r="C2377" t="s">
        <v>56</v>
      </c>
      <c r="D2377" t="s">
        <v>3615</v>
      </c>
      <c r="E2377" t="s">
        <v>3617</v>
      </c>
      <c r="F2377">
        <v>44604</v>
      </c>
      <c r="G2377">
        <v>44613</v>
      </c>
      <c r="H2377" t="s">
        <v>16</v>
      </c>
      <c r="I2377" t="s">
        <v>16</v>
      </c>
      <c r="J2377" t="s">
        <v>13</v>
      </c>
      <c r="K2377">
        <v>35</v>
      </c>
      <c r="L2377">
        <v>600</v>
      </c>
      <c r="M2377" t="s">
        <v>14</v>
      </c>
      <c r="N2377">
        <v>300</v>
      </c>
      <c r="O2377" t="s">
        <v>14</v>
      </c>
      <c r="P2377">
        <v>0</v>
      </c>
      <c r="Q2377" s="1">
        <v>1.3499999999999999</v>
      </c>
      <c r="R2377" s="1">
        <v>0.9</v>
      </c>
      <c r="S2377" s="1">
        <v>1.125</v>
      </c>
      <c r="T2377" s="1">
        <v>0.9</v>
      </c>
    </row>
    <row r="2378" spans="1:20" x14ac:dyDescent="0.35">
      <c r="A2378" t="s">
        <v>2399</v>
      </c>
      <c r="B2378" t="s">
        <v>10</v>
      </c>
      <c r="C2378" t="s">
        <v>56</v>
      </c>
      <c r="D2378" t="s">
        <v>3620</v>
      </c>
      <c r="E2378" t="s">
        <v>3617</v>
      </c>
      <c r="F2378">
        <v>44604</v>
      </c>
      <c r="G2378">
        <v>44611</v>
      </c>
      <c r="H2378" t="s">
        <v>16</v>
      </c>
      <c r="I2378" t="s">
        <v>16</v>
      </c>
      <c r="J2378" t="s">
        <v>13</v>
      </c>
      <c r="K2378">
        <v>35</v>
      </c>
      <c r="L2378">
        <v>600</v>
      </c>
      <c r="M2378" t="s">
        <v>14</v>
      </c>
      <c r="N2378">
        <v>300</v>
      </c>
      <c r="O2378" t="s">
        <v>14</v>
      </c>
      <c r="P2378">
        <v>0</v>
      </c>
      <c r="Q2378" s="1">
        <v>1.05</v>
      </c>
      <c r="R2378" s="1">
        <v>0.70000000000000007</v>
      </c>
      <c r="S2378" s="1">
        <v>0.875</v>
      </c>
      <c r="T2378" s="1">
        <v>0.70000000000000007</v>
      </c>
    </row>
    <row r="2379" spans="1:20" x14ac:dyDescent="0.35">
      <c r="A2379" t="s">
        <v>2400</v>
      </c>
      <c r="B2379" t="s">
        <v>10</v>
      </c>
      <c r="C2379" t="s">
        <v>56</v>
      </c>
      <c r="D2379" t="s">
        <v>3611</v>
      </c>
      <c r="E2379" t="s">
        <v>3614</v>
      </c>
      <c r="F2379">
        <v>44604</v>
      </c>
      <c r="G2379">
        <v>44611</v>
      </c>
      <c r="H2379" t="s">
        <v>16</v>
      </c>
      <c r="I2379" t="s">
        <v>16</v>
      </c>
      <c r="J2379" t="s">
        <v>13</v>
      </c>
      <c r="K2379">
        <v>35</v>
      </c>
      <c r="L2379">
        <v>600</v>
      </c>
      <c r="M2379" t="s">
        <v>14</v>
      </c>
      <c r="N2379">
        <v>300</v>
      </c>
      <c r="O2379" t="s">
        <v>14</v>
      </c>
      <c r="P2379">
        <v>0</v>
      </c>
      <c r="Q2379" s="1">
        <v>1.05</v>
      </c>
      <c r="R2379" s="1">
        <v>0.70000000000000007</v>
      </c>
      <c r="S2379" s="1">
        <v>0.875</v>
      </c>
      <c r="T2379" s="1">
        <v>0.70000000000000007</v>
      </c>
    </row>
    <row r="2380" spans="1:20" x14ac:dyDescent="0.35">
      <c r="A2380" t="s">
        <v>2401</v>
      </c>
      <c r="B2380" t="s">
        <v>10</v>
      </c>
      <c r="C2380" t="s">
        <v>56</v>
      </c>
      <c r="D2380" t="s">
        <v>3616</v>
      </c>
      <c r="E2380" t="s">
        <v>3613</v>
      </c>
      <c r="F2380">
        <v>44604</v>
      </c>
      <c r="G2380">
        <v>44613</v>
      </c>
      <c r="H2380" t="s">
        <v>16</v>
      </c>
      <c r="I2380" t="s">
        <v>16</v>
      </c>
      <c r="J2380" t="s">
        <v>13</v>
      </c>
      <c r="K2380">
        <v>35</v>
      </c>
      <c r="L2380">
        <v>600</v>
      </c>
      <c r="M2380" t="s">
        <v>14</v>
      </c>
      <c r="N2380">
        <v>300</v>
      </c>
      <c r="O2380" t="s">
        <v>14</v>
      </c>
      <c r="P2380">
        <v>0</v>
      </c>
      <c r="Q2380" s="1">
        <v>1.3499999999999999</v>
      </c>
      <c r="R2380" s="1">
        <v>0.9</v>
      </c>
      <c r="S2380" s="1">
        <v>1.125</v>
      </c>
      <c r="T2380" s="1">
        <v>0.9</v>
      </c>
    </row>
    <row r="2381" spans="1:20" x14ac:dyDescent="0.35">
      <c r="A2381" t="s">
        <v>2402</v>
      </c>
      <c r="B2381" t="s">
        <v>10</v>
      </c>
      <c r="C2381" t="s">
        <v>56</v>
      </c>
      <c r="D2381" t="s">
        <v>3620</v>
      </c>
      <c r="E2381" t="s">
        <v>3612</v>
      </c>
      <c r="F2381">
        <v>44604</v>
      </c>
      <c r="G2381">
        <v>44613</v>
      </c>
      <c r="H2381" t="s">
        <v>16</v>
      </c>
      <c r="I2381" t="s">
        <v>16</v>
      </c>
      <c r="J2381" t="s">
        <v>13</v>
      </c>
      <c r="K2381">
        <v>35</v>
      </c>
      <c r="L2381">
        <v>600</v>
      </c>
      <c r="M2381" t="s">
        <v>14</v>
      </c>
      <c r="N2381">
        <v>300</v>
      </c>
      <c r="O2381" t="s">
        <v>14</v>
      </c>
      <c r="P2381">
        <v>0</v>
      </c>
      <c r="Q2381" s="1">
        <v>1.3499999999999999</v>
      </c>
      <c r="R2381" s="1">
        <v>0.9</v>
      </c>
      <c r="S2381" s="1">
        <v>1.125</v>
      </c>
      <c r="T2381" s="1">
        <v>0.9</v>
      </c>
    </row>
    <row r="2382" spans="1:20" x14ac:dyDescent="0.35">
      <c r="A2382" t="s">
        <v>2403</v>
      </c>
      <c r="B2382" t="s">
        <v>10</v>
      </c>
      <c r="C2382" t="s">
        <v>56</v>
      </c>
      <c r="D2382" t="s">
        <v>3615</v>
      </c>
      <c r="E2382" t="s">
        <v>3613</v>
      </c>
      <c r="F2382">
        <v>44643</v>
      </c>
      <c r="G2382">
        <v>44651</v>
      </c>
      <c r="H2382" t="s">
        <v>16</v>
      </c>
      <c r="I2382" t="s">
        <v>12</v>
      </c>
      <c r="J2382" t="s">
        <v>13</v>
      </c>
      <c r="K2382">
        <v>35</v>
      </c>
      <c r="L2382">
        <v>600</v>
      </c>
      <c r="M2382" t="s">
        <v>14</v>
      </c>
      <c r="N2382">
        <v>300</v>
      </c>
      <c r="O2382" t="s">
        <v>14</v>
      </c>
      <c r="P2382">
        <v>0</v>
      </c>
      <c r="Q2382" s="1">
        <v>1.2</v>
      </c>
      <c r="R2382" s="1">
        <v>0.8</v>
      </c>
      <c r="S2382" s="1">
        <v>1</v>
      </c>
      <c r="T2382" s="1">
        <v>0.8</v>
      </c>
    </row>
    <row r="2383" spans="1:20" x14ac:dyDescent="0.35">
      <c r="A2383" t="s">
        <v>2404</v>
      </c>
      <c r="B2383" t="s">
        <v>10</v>
      </c>
      <c r="C2383" t="s">
        <v>56</v>
      </c>
      <c r="D2383" t="s">
        <v>3616</v>
      </c>
      <c r="E2383" t="s">
        <v>3613</v>
      </c>
      <c r="F2383">
        <v>44638</v>
      </c>
      <c r="G2383">
        <v>44649</v>
      </c>
      <c r="H2383" t="s">
        <v>16</v>
      </c>
      <c r="I2383" t="s">
        <v>12</v>
      </c>
      <c r="J2383" t="s">
        <v>13</v>
      </c>
      <c r="K2383">
        <v>35</v>
      </c>
      <c r="L2383">
        <v>600</v>
      </c>
      <c r="M2383" t="s">
        <v>14</v>
      </c>
      <c r="N2383">
        <v>300</v>
      </c>
      <c r="O2383" t="s">
        <v>14</v>
      </c>
      <c r="P2383">
        <v>0</v>
      </c>
      <c r="Q2383" s="1">
        <v>1.65</v>
      </c>
      <c r="R2383" s="1">
        <v>1.1000000000000001</v>
      </c>
      <c r="S2383" s="1">
        <v>1.375</v>
      </c>
      <c r="T2383" s="1">
        <v>1.1000000000000001</v>
      </c>
    </row>
    <row r="2384" spans="1:20" x14ac:dyDescent="0.35">
      <c r="A2384" t="s">
        <v>2405</v>
      </c>
      <c r="B2384" t="s">
        <v>10</v>
      </c>
      <c r="C2384" t="s">
        <v>56</v>
      </c>
      <c r="D2384" t="s">
        <v>3615</v>
      </c>
      <c r="E2384" t="s">
        <v>3618</v>
      </c>
      <c r="F2384">
        <v>44638</v>
      </c>
      <c r="G2384">
        <v>44649</v>
      </c>
      <c r="H2384" t="s">
        <v>16</v>
      </c>
      <c r="I2384" t="s">
        <v>12</v>
      </c>
      <c r="J2384" t="s">
        <v>13</v>
      </c>
      <c r="K2384">
        <v>35</v>
      </c>
      <c r="L2384">
        <v>600</v>
      </c>
      <c r="M2384" t="s">
        <v>14</v>
      </c>
      <c r="N2384">
        <v>300</v>
      </c>
      <c r="O2384" t="s">
        <v>14</v>
      </c>
      <c r="P2384">
        <v>0</v>
      </c>
      <c r="Q2384" s="1">
        <v>1.65</v>
      </c>
      <c r="R2384" s="1">
        <v>1.1000000000000001</v>
      </c>
      <c r="S2384" s="1">
        <v>1.375</v>
      </c>
      <c r="T2384" s="1">
        <v>1.1000000000000001</v>
      </c>
    </row>
    <row r="2385" spans="1:20" x14ac:dyDescent="0.35">
      <c r="A2385" t="s">
        <v>2406</v>
      </c>
      <c r="B2385" t="s">
        <v>10</v>
      </c>
      <c r="C2385" t="s">
        <v>56</v>
      </c>
      <c r="D2385" t="s">
        <v>3615</v>
      </c>
      <c r="E2385" t="s">
        <v>3618</v>
      </c>
      <c r="F2385">
        <v>44638</v>
      </c>
      <c r="G2385">
        <v>44649</v>
      </c>
      <c r="H2385" t="s">
        <v>16</v>
      </c>
      <c r="I2385" t="s">
        <v>12</v>
      </c>
      <c r="J2385" t="s">
        <v>13</v>
      </c>
      <c r="K2385">
        <v>35</v>
      </c>
      <c r="L2385">
        <v>600</v>
      </c>
      <c r="M2385" t="s">
        <v>14</v>
      </c>
      <c r="N2385">
        <v>300</v>
      </c>
      <c r="O2385" t="s">
        <v>14</v>
      </c>
      <c r="P2385">
        <v>0</v>
      </c>
      <c r="Q2385" s="1">
        <v>1.65</v>
      </c>
      <c r="R2385" s="1">
        <v>1.1000000000000001</v>
      </c>
      <c r="S2385" s="1">
        <v>1.375</v>
      </c>
      <c r="T2385" s="1">
        <v>1.1000000000000001</v>
      </c>
    </row>
    <row r="2386" spans="1:20" x14ac:dyDescent="0.35">
      <c r="A2386" t="s">
        <v>2407</v>
      </c>
      <c r="B2386" t="s">
        <v>10</v>
      </c>
      <c r="C2386" t="s">
        <v>56</v>
      </c>
      <c r="D2386" t="s">
        <v>3619</v>
      </c>
      <c r="E2386" t="s">
        <v>3613</v>
      </c>
      <c r="F2386">
        <v>44643</v>
      </c>
      <c r="G2386">
        <v>44651</v>
      </c>
      <c r="H2386" t="s">
        <v>16</v>
      </c>
      <c r="I2386" t="s">
        <v>12</v>
      </c>
      <c r="J2386" t="s">
        <v>13</v>
      </c>
      <c r="K2386">
        <v>35</v>
      </c>
      <c r="L2386">
        <v>600</v>
      </c>
      <c r="M2386" t="s">
        <v>14</v>
      </c>
      <c r="N2386">
        <v>300</v>
      </c>
      <c r="O2386" t="s">
        <v>14</v>
      </c>
      <c r="P2386">
        <v>0</v>
      </c>
      <c r="Q2386" s="1">
        <v>1.2</v>
      </c>
      <c r="R2386" s="1">
        <v>0.8</v>
      </c>
      <c r="S2386" s="1">
        <v>1</v>
      </c>
      <c r="T2386" s="1">
        <v>0.8</v>
      </c>
    </row>
    <row r="2387" spans="1:20" x14ac:dyDescent="0.35">
      <c r="A2387" t="s">
        <v>2408</v>
      </c>
      <c r="B2387" t="s">
        <v>10</v>
      </c>
      <c r="C2387" t="s">
        <v>56</v>
      </c>
      <c r="D2387" t="s">
        <v>3615</v>
      </c>
      <c r="E2387" t="s">
        <v>3617</v>
      </c>
      <c r="F2387">
        <v>44644</v>
      </c>
      <c r="G2387">
        <v>44650</v>
      </c>
      <c r="H2387" t="s">
        <v>16</v>
      </c>
      <c r="I2387" t="s">
        <v>12</v>
      </c>
      <c r="J2387" t="s">
        <v>13</v>
      </c>
      <c r="K2387">
        <v>35</v>
      </c>
      <c r="L2387">
        <v>600</v>
      </c>
      <c r="M2387" t="s">
        <v>14</v>
      </c>
      <c r="N2387">
        <v>300</v>
      </c>
      <c r="O2387" t="s">
        <v>14</v>
      </c>
      <c r="P2387">
        <v>0</v>
      </c>
      <c r="Q2387" s="1">
        <v>0.89999999999999991</v>
      </c>
      <c r="R2387" s="1">
        <v>0.60000000000000009</v>
      </c>
      <c r="S2387" s="1">
        <v>0.75</v>
      </c>
      <c r="T2387" s="1">
        <v>0.60000000000000009</v>
      </c>
    </row>
    <row r="2388" spans="1:20" x14ac:dyDescent="0.35">
      <c r="A2388" t="s">
        <v>2409</v>
      </c>
      <c r="B2388" t="s">
        <v>10</v>
      </c>
      <c r="C2388" t="s">
        <v>56</v>
      </c>
      <c r="D2388" t="s">
        <v>3611</v>
      </c>
      <c r="E2388" t="s">
        <v>3617</v>
      </c>
      <c r="F2388">
        <v>44644</v>
      </c>
      <c r="G2388">
        <v>44650</v>
      </c>
      <c r="H2388" t="s">
        <v>16</v>
      </c>
      <c r="I2388" t="s">
        <v>12</v>
      </c>
      <c r="J2388" t="s">
        <v>13</v>
      </c>
      <c r="K2388">
        <v>35</v>
      </c>
      <c r="L2388">
        <v>600</v>
      </c>
      <c r="M2388" t="s">
        <v>14</v>
      </c>
      <c r="N2388">
        <v>300</v>
      </c>
      <c r="O2388" t="s">
        <v>14</v>
      </c>
      <c r="P2388">
        <v>0</v>
      </c>
      <c r="Q2388" s="1">
        <v>0.89999999999999991</v>
      </c>
      <c r="R2388" s="1">
        <v>0.60000000000000009</v>
      </c>
      <c r="S2388" s="1">
        <v>0.75</v>
      </c>
      <c r="T2388" s="1">
        <v>0.60000000000000009</v>
      </c>
    </row>
    <row r="2389" spans="1:20" x14ac:dyDescent="0.35">
      <c r="A2389" t="s">
        <v>2410</v>
      </c>
      <c r="B2389" t="s">
        <v>10</v>
      </c>
      <c r="C2389" t="s">
        <v>56</v>
      </c>
      <c r="D2389" t="s">
        <v>3620</v>
      </c>
      <c r="E2389" t="s">
        <v>3617</v>
      </c>
      <c r="F2389">
        <v>44644</v>
      </c>
      <c r="G2389">
        <v>44650</v>
      </c>
      <c r="H2389" t="s">
        <v>16</v>
      </c>
      <c r="I2389" t="s">
        <v>12</v>
      </c>
      <c r="J2389" t="s">
        <v>13</v>
      </c>
      <c r="K2389">
        <v>35</v>
      </c>
      <c r="L2389">
        <v>600</v>
      </c>
      <c r="M2389" t="s">
        <v>14</v>
      </c>
      <c r="N2389">
        <v>300</v>
      </c>
      <c r="O2389" t="s">
        <v>14</v>
      </c>
      <c r="P2389">
        <v>0</v>
      </c>
      <c r="Q2389" s="1">
        <v>0.89999999999999991</v>
      </c>
      <c r="R2389" s="1">
        <v>0.60000000000000009</v>
      </c>
      <c r="S2389" s="1">
        <v>0.75</v>
      </c>
      <c r="T2389" s="1">
        <v>0.60000000000000009</v>
      </c>
    </row>
    <row r="2390" spans="1:20" x14ac:dyDescent="0.35">
      <c r="A2390" t="s">
        <v>2411</v>
      </c>
      <c r="B2390" t="s">
        <v>10</v>
      </c>
      <c r="C2390" t="s">
        <v>56</v>
      </c>
      <c r="D2390" t="s">
        <v>3616</v>
      </c>
      <c r="E2390" t="s">
        <v>3612</v>
      </c>
      <c r="F2390">
        <v>44644</v>
      </c>
      <c r="G2390">
        <v>44651</v>
      </c>
      <c r="H2390" t="s">
        <v>16</v>
      </c>
      <c r="I2390" t="s">
        <v>12</v>
      </c>
      <c r="J2390" t="s">
        <v>13</v>
      </c>
      <c r="K2390">
        <v>35</v>
      </c>
      <c r="L2390">
        <v>600</v>
      </c>
      <c r="M2390" t="s">
        <v>14</v>
      </c>
      <c r="N2390">
        <v>300</v>
      </c>
      <c r="O2390" t="s">
        <v>14</v>
      </c>
      <c r="P2390">
        <v>0</v>
      </c>
      <c r="Q2390" s="1">
        <v>1.05</v>
      </c>
      <c r="R2390" s="1">
        <v>0.70000000000000007</v>
      </c>
      <c r="S2390" s="1">
        <v>0.875</v>
      </c>
      <c r="T2390" s="1">
        <v>0.70000000000000007</v>
      </c>
    </row>
    <row r="2391" spans="1:20" x14ac:dyDescent="0.35">
      <c r="A2391" t="s">
        <v>2412</v>
      </c>
      <c r="B2391" t="s">
        <v>10</v>
      </c>
      <c r="C2391" t="s">
        <v>56</v>
      </c>
      <c r="D2391" t="s">
        <v>3616</v>
      </c>
      <c r="E2391" t="s">
        <v>3612</v>
      </c>
      <c r="F2391">
        <v>44644</v>
      </c>
      <c r="G2391">
        <v>44650</v>
      </c>
      <c r="H2391" t="s">
        <v>16</v>
      </c>
      <c r="I2391" t="s">
        <v>12</v>
      </c>
      <c r="J2391" t="s">
        <v>13</v>
      </c>
      <c r="K2391">
        <v>35</v>
      </c>
      <c r="L2391">
        <v>600</v>
      </c>
      <c r="M2391" t="s">
        <v>14</v>
      </c>
      <c r="N2391">
        <v>300</v>
      </c>
      <c r="O2391" t="s">
        <v>14</v>
      </c>
      <c r="P2391">
        <v>0</v>
      </c>
      <c r="Q2391" s="1">
        <v>0.89999999999999991</v>
      </c>
      <c r="R2391" s="1">
        <v>0.60000000000000009</v>
      </c>
      <c r="S2391" s="1">
        <v>0.75</v>
      </c>
      <c r="T2391" s="1">
        <v>0.60000000000000009</v>
      </c>
    </row>
    <row r="2392" spans="1:20" x14ac:dyDescent="0.35">
      <c r="A2392" t="s">
        <v>2413</v>
      </c>
      <c r="B2392" t="s">
        <v>10</v>
      </c>
      <c r="C2392" t="s">
        <v>56</v>
      </c>
      <c r="D2392" t="s">
        <v>3615</v>
      </c>
      <c r="E2392" t="s">
        <v>3612</v>
      </c>
      <c r="F2392">
        <v>44644</v>
      </c>
      <c r="G2392">
        <v>44649</v>
      </c>
      <c r="H2392" t="s">
        <v>16</v>
      </c>
      <c r="I2392" t="s">
        <v>12</v>
      </c>
      <c r="J2392" t="s">
        <v>13</v>
      </c>
      <c r="K2392">
        <v>35</v>
      </c>
      <c r="L2392">
        <v>600</v>
      </c>
      <c r="M2392" t="s">
        <v>14</v>
      </c>
      <c r="N2392">
        <v>300</v>
      </c>
      <c r="O2392" t="s">
        <v>14</v>
      </c>
      <c r="P2392">
        <v>0</v>
      </c>
      <c r="Q2392" s="1">
        <v>0.75</v>
      </c>
      <c r="R2392" s="1">
        <v>0.5</v>
      </c>
      <c r="S2392" s="1">
        <v>0.625</v>
      </c>
      <c r="T2392" s="1">
        <v>0.5</v>
      </c>
    </row>
    <row r="2393" spans="1:20" x14ac:dyDescent="0.35">
      <c r="A2393" t="s">
        <v>2414</v>
      </c>
      <c r="B2393" t="s">
        <v>10</v>
      </c>
      <c r="C2393" t="s">
        <v>56</v>
      </c>
      <c r="D2393" t="s">
        <v>3619</v>
      </c>
      <c r="E2393" t="s">
        <v>3612</v>
      </c>
      <c r="F2393">
        <v>44644</v>
      </c>
      <c r="G2393">
        <v>44650</v>
      </c>
      <c r="H2393" t="s">
        <v>16</v>
      </c>
      <c r="I2393" t="s">
        <v>12</v>
      </c>
      <c r="J2393" t="s">
        <v>13</v>
      </c>
      <c r="K2393">
        <v>35</v>
      </c>
      <c r="L2393">
        <v>600</v>
      </c>
      <c r="M2393" t="s">
        <v>14</v>
      </c>
      <c r="N2393">
        <v>300</v>
      </c>
      <c r="O2393" t="s">
        <v>14</v>
      </c>
      <c r="P2393">
        <v>0</v>
      </c>
      <c r="Q2393" s="1">
        <v>0.89999999999999991</v>
      </c>
      <c r="R2393" s="1">
        <v>0.60000000000000009</v>
      </c>
      <c r="S2393" s="1">
        <v>0.75</v>
      </c>
      <c r="T2393" s="1">
        <v>0.60000000000000009</v>
      </c>
    </row>
    <row r="2394" spans="1:20" x14ac:dyDescent="0.35">
      <c r="A2394" t="s">
        <v>2415</v>
      </c>
      <c r="B2394" t="s">
        <v>10</v>
      </c>
      <c r="C2394" t="s">
        <v>56</v>
      </c>
      <c r="D2394" t="s">
        <v>3616</v>
      </c>
      <c r="E2394" t="s">
        <v>3618</v>
      </c>
      <c r="F2394">
        <v>44649</v>
      </c>
      <c r="G2394">
        <v>44660</v>
      </c>
      <c r="H2394" t="s">
        <v>16</v>
      </c>
      <c r="I2394" t="s">
        <v>12</v>
      </c>
      <c r="J2394" t="s">
        <v>13</v>
      </c>
      <c r="K2394">
        <v>35</v>
      </c>
      <c r="L2394">
        <v>600</v>
      </c>
      <c r="M2394" t="s">
        <v>14</v>
      </c>
      <c r="N2394">
        <v>300</v>
      </c>
      <c r="O2394" t="s">
        <v>14</v>
      </c>
      <c r="P2394">
        <v>0</v>
      </c>
      <c r="Q2394" s="1">
        <v>1.65</v>
      </c>
      <c r="R2394" s="1">
        <v>1.1000000000000001</v>
      </c>
      <c r="S2394" s="1">
        <v>1.375</v>
      </c>
      <c r="T2394" s="1">
        <v>1.1000000000000001</v>
      </c>
    </row>
    <row r="2395" spans="1:20" x14ac:dyDescent="0.35">
      <c r="A2395" t="s">
        <v>2416</v>
      </c>
      <c r="B2395" t="s">
        <v>10</v>
      </c>
      <c r="C2395" t="s">
        <v>56</v>
      </c>
      <c r="D2395" t="s">
        <v>3611</v>
      </c>
      <c r="E2395" t="s">
        <v>3617</v>
      </c>
      <c r="F2395">
        <v>44649</v>
      </c>
      <c r="G2395">
        <v>44658</v>
      </c>
      <c r="H2395" t="s">
        <v>16</v>
      </c>
      <c r="I2395" t="s">
        <v>12</v>
      </c>
      <c r="J2395" t="s">
        <v>13</v>
      </c>
      <c r="K2395">
        <v>35</v>
      </c>
      <c r="L2395">
        <v>600</v>
      </c>
      <c r="M2395" t="s">
        <v>14</v>
      </c>
      <c r="N2395">
        <v>300</v>
      </c>
      <c r="O2395" t="s">
        <v>14</v>
      </c>
      <c r="P2395">
        <v>0</v>
      </c>
      <c r="Q2395" s="1">
        <v>1.3499999999999999</v>
      </c>
      <c r="R2395" s="1">
        <v>0.9</v>
      </c>
      <c r="S2395" s="1">
        <v>1.125</v>
      </c>
      <c r="T2395" s="1">
        <v>0.9</v>
      </c>
    </row>
    <row r="2396" spans="1:20" x14ac:dyDescent="0.35">
      <c r="A2396" t="s">
        <v>2417</v>
      </c>
      <c r="B2396" t="s">
        <v>10</v>
      </c>
      <c r="C2396" t="s">
        <v>56</v>
      </c>
      <c r="D2396" t="s">
        <v>3616</v>
      </c>
      <c r="E2396" t="s">
        <v>3618</v>
      </c>
      <c r="F2396">
        <v>44648</v>
      </c>
      <c r="G2396">
        <v>44658</v>
      </c>
      <c r="H2396" t="s">
        <v>16</v>
      </c>
      <c r="I2396" t="s">
        <v>12</v>
      </c>
      <c r="J2396" t="s">
        <v>13</v>
      </c>
      <c r="K2396">
        <v>35</v>
      </c>
      <c r="L2396">
        <v>600</v>
      </c>
      <c r="M2396" t="s">
        <v>14</v>
      </c>
      <c r="N2396">
        <v>300</v>
      </c>
      <c r="O2396" t="s">
        <v>14</v>
      </c>
      <c r="P2396">
        <v>0</v>
      </c>
      <c r="Q2396" s="1">
        <v>1.5</v>
      </c>
      <c r="R2396" s="1">
        <v>1</v>
      </c>
      <c r="S2396" s="1">
        <v>1.25</v>
      </c>
      <c r="T2396" s="1">
        <v>1</v>
      </c>
    </row>
    <row r="2397" spans="1:20" x14ac:dyDescent="0.35">
      <c r="A2397" t="s">
        <v>2418</v>
      </c>
      <c r="B2397" t="s">
        <v>10</v>
      </c>
      <c r="C2397" t="s">
        <v>56</v>
      </c>
      <c r="D2397" t="s">
        <v>3616</v>
      </c>
      <c r="E2397" t="s">
        <v>3618</v>
      </c>
      <c r="F2397">
        <v>44651</v>
      </c>
      <c r="G2397">
        <v>44659</v>
      </c>
      <c r="H2397" t="s">
        <v>16</v>
      </c>
      <c r="I2397" t="s">
        <v>12</v>
      </c>
      <c r="J2397" t="s">
        <v>13</v>
      </c>
      <c r="K2397">
        <v>35</v>
      </c>
      <c r="L2397">
        <v>600</v>
      </c>
      <c r="M2397" t="s">
        <v>14</v>
      </c>
      <c r="N2397">
        <v>300</v>
      </c>
      <c r="O2397" t="s">
        <v>14</v>
      </c>
      <c r="P2397">
        <v>0</v>
      </c>
      <c r="Q2397" s="1">
        <v>1.2</v>
      </c>
      <c r="R2397" s="1">
        <v>0.8</v>
      </c>
      <c r="S2397" s="1">
        <v>1</v>
      </c>
      <c r="T2397" s="1">
        <v>0.8</v>
      </c>
    </row>
    <row r="2398" spans="1:20" x14ac:dyDescent="0.35">
      <c r="A2398" t="s">
        <v>2419</v>
      </c>
      <c r="B2398" t="s">
        <v>10</v>
      </c>
      <c r="C2398" t="s">
        <v>56</v>
      </c>
      <c r="D2398" t="s">
        <v>3619</v>
      </c>
      <c r="E2398" t="s">
        <v>3618</v>
      </c>
      <c r="F2398">
        <v>44648</v>
      </c>
      <c r="G2398">
        <v>44658</v>
      </c>
      <c r="H2398" t="s">
        <v>16</v>
      </c>
      <c r="I2398" t="s">
        <v>12</v>
      </c>
      <c r="J2398" t="s">
        <v>13</v>
      </c>
      <c r="K2398">
        <v>35</v>
      </c>
      <c r="L2398">
        <v>600</v>
      </c>
      <c r="M2398" t="s">
        <v>14</v>
      </c>
      <c r="N2398">
        <v>300</v>
      </c>
      <c r="O2398" t="s">
        <v>14</v>
      </c>
      <c r="P2398">
        <v>0</v>
      </c>
      <c r="Q2398" s="1">
        <v>1.5</v>
      </c>
      <c r="R2398" s="1">
        <v>1</v>
      </c>
      <c r="S2398" s="1">
        <v>1.25</v>
      </c>
      <c r="T2398" s="1">
        <v>1</v>
      </c>
    </row>
    <row r="2399" spans="1:20" x14ac:dyDescent="0.35">
      <c r="A2399" t="s">
        <v>2420</v>
      </c>
      <c r="B2399" t="s">
        <v>10</v>
      </c>
      <c r="C2399" t="s">
        <v>56</v>
      </c>
      <c r="D2399" t="s">
        <v>3620</v>
      </c>
      <c r="E2399" t="s">
        <v>3618</v>
      </c>
      <c r="F2399">
        <v>44649</v>
      </c>
      <c r="G2399">
        <v>44660</v>
      </c>
      <c r="H2399" t="s">
        <v>16</v>
      </c>
      <c r="I2399" t="s">
        <v>12</v>
      </c>
      <c r="J2399" t="s">
        <v>13</v>
      </c>
      <c r="K2399">
        <v>35</v>
      </c>
      <c r="L2399">
        <v>600</v>
      </c>
      <c r="M2399" t="s">
        <v>14</v>
      </c>
      <c r="N2399">
        <v>300</v>
      </c>
      <c r="O2399" t="s">
        <v>14</v>
      </c>
      <c r="P2399">
        <v>0</v>
      </c>
      <c r="Q2399" s="1">
        <v>1.65</v>
      </c>
      <c r="R2399" s="1">
        <v>1.1000000000000001</v>
      </c>
      <c r="S2399" s="1">
        <v>1.375</v>
      </c>
      <c r="T2399" s="1">
        <v>1.1000000000000001</v>
      </c>
    </row>
    <row r="2400" spans="1:20" x14ac:dyDescent="0.35">
      <c r="A2400" t="s">
        <v>2421</v>
      </c>
      <c r="B2400" t="s">
        <v>10</v>
      </c>
      <c r="C2400" t="s">
        <v>56</v>
      </c>
      <c r="D2400" t="s">
        <v>3620</v>
      </c>
      <c r="E2400" t="s">
        <v>3614</v>
      </c>
      <c r="F2400">
        <v>44651</v>
      </c>
      <c r="G2400">
        <v>44668</v>
      </c>
      <c r="H2400" t="s">
        <v>16</v>
      </c>
      <c r="I2400" t="s">
        <v>12</v>
      </c>
      <c r="J2400" t="s">
        <v>13</v>
      </c>
      <c r="K2400">
        <v>35</v>
      </c>
      <c r="L2400">
        <v>600</v>
      </c>
      <c r="M2400" t="s">
        <v>14</v>
      </c>
      <c r="N2400">
        <v>300</v>
      </c>
      <c r="O2400" t="s">
        <v>14</v>
      </c>
      <c r="P2400">
        <v>0</v>
      </c>
      <c r="Q2400" s="1">
        <v>2.5499999999999998</v>
      </c>
      <c r="R2400" s="1">
        <v>1.7000000000000002</v>
      </c>
      <c r="S2400" s="1">
        <v>2.125</v>
      </c>
      <c r="T2400" s="1">
        <v>1.7000000000000002</v>
      </c>
    </row>
    <row r="2401" spans="1:20" x14ac:dyDescent="0.35">
      <c r="A2401" t="s">
        <v>2422</v>
      </c>
      <c r="B2401" t="s">
        <v>10</v>
      </c>
      <c r="C2401" t="s">
        <v>56</v>
      </c>
      <c r="D2401" t="s">
        <v>3611</v>
      </c>
      <c r="E2401" t="s">
        <v>3613</v>
      </c>
      <c r="F2401">
        <v>44650</v>
      </c>
      <c r="G2401">
        <v>44660</v>
      </c>
      <c r="H2401" t="s">
        <v>16</v>
      </c>
      <c r="I2401" t="s">
        <v>12</v>
      </c>
      <c r="J2401" t="s">
        <v>13</v>
      </c>
      <c r="K2401">
        <v>35</v>
      </c>
      <c r="L2401">
        <v>600</v>
      </c>
      <c r="M2401" t="s">
        <v>14</v>
      </c>
      <c r="N2401">
        <v>300</v>
      </c>
      <c r="O2401" t="s">
        <v>14</v>
      </c>
      <c r="P2401">
        <v>0</v>
      </c>
      <c r="Q2401" s="1">
        <v>1.5</v>
      </c>
      <c r="R2401" s="1">
        <v>1</v>
      </c>
      <c r="S2401" s="1">
        <v>1.25</v>
      </c>
      <c r="T2401" s="1">
        <v>1</v>
      </c>
    </row>
    <row r="2402" spans="1:20" x14ac:dyDescent="0.35">
      <c r="A2402" t="s">
        <v>2423</v>
      </c>
      <c r="B2402" t="s">
        <v>10</v>
      </c>
      <c r="C2402" t="s">
        <v>56</v>
      </c>
      <c r="D2402" t="s">
        <v>3616</v>
      </c>
      <c r="E2402" t="s">
        <v>3614</v>
      </c>
      <c r="F2402">
        <v>44650</v>
      </c>
      <c r="G2402">
        <v>44659</v>
      </c>
      <c r="H2402" t="s">
        <v>16</v>
      </c>
      <c r="I2402" t="s">
        <v>12</v>
      </c>
      <c r="J2402" t="s">
        <v>13</v>
      </c>
      <c r="K2402">
        <v>35</v>
      </c>
      <c r="L2402">
        <v>600</v>
      </c>
      <c r="M2402" t="s">
        <v>14</v>
      </c>
      <c r="N2402">
        <v>300</v>
      </c>
      <c r="O2402" t="s">
        <v>14</v>
      </c>
      <c r="P2402">
        <v>0</v>
      </c>
      <c r="Q2402" s="1">
        <v>1.3499999999999999</v>
      </c>
      <c r="R2402" s="1">
        <v>0.9</v>
      </c>
      <c r="S2402" s="1">
        <v>1.125</v>
      </c>
      <c r="T2402" s="1">
        <v>0.9</v>
      </c>
    </row>
    <row r="2403" spans="1:20" x14ac:dyDescent="0.35">
      <c r="A2403" t="s">
        <v>2424</v>
      </c>
      <c r="B2403" t="s">
        <v>10</v>
      </c>
      <c r="C2403" t="s">
        <v>56</v>
      </c>
      <c r="D2403" t="s">
        <v>3611</v>
      </c>
      <c r="E2403" t="s">
        <v>3613</v>
      </c>
      <c r="F2403">
        <v>44650</v>
      </c>
      <c r="G2403">
        <v>44658</v>
      </c>
      <c r="H2403" t="s">
        <v>16</v>
      </c>
      <c r="I2403" t="s">
        <v>12</v>
      </c>
      <c r="J2403" t="s">
        <v>13</v>
      </c>
      <c r="K2403">
        <v>35</v>
      </c>
      <c r="L2403">
        <v>600</v>
      </c>
      <c r="M2403" t="s">
        <v>14</v>
      </c>
      <c r="N2403">
        <v>300</v>
      </c>
      <c r="O2403" t="s">
        <v>14</v>
      </c>
      <c r="P2403">
        <v>0</v>
      </c>
      <c r="Q2403" s="1">
        <v>1.2</v>
      </c>
      <c r="R2403" s="1">
        <v>0.8</v>
      </c>
      <c r="S2403" s="1">
        <v>1</v>
      </c>
      <c r="T2403" s="1">
        <v>0.8</v>
      </c>
    </row>
    <row r="2404" spans="1:20" x14ac:dyDescent="0.35">
      <c r="A2404" t="s">
        <v>2425</v>
      </c>
      <c r="B2404" t="s">
        <v>10</v>
      </c>
      <c r="C2404" t="s">
        <v>56</v>
      </c>
      <c r="D2404" t="s">
        <v>3616</v>
      </c>
      <c r="E2404" t="s">
        <v>3614</v>
      </c>
      <c r="F2404">
        <v>44650</v>
      </c>
      <c r="G2404">
        <v>44659</v>
      </c>
      <c r="H2404" t="s">
        <v>16</v>
      </c>
      <c r="I2404" t="s">
        <v>12</v>
      </c>
      <c r="J2404" t="s">
        <v>13</v>
      </c>
      <c r="K2404">
        <v>35</v>
      </c>
      <c r="L2404">
        <v>600</v>
      </c>
      <c r="M2404" t="s">
        <v>14</v>
      </c>
      <c r="N2404">
        <v>300</v>
      </c>
      <c r="O2404" t="s">
        <v>14</v>
      </c>
      <c r="P2404">
        <v>0</v>
      </c>
      <c r="Q2404" s="1">
        <v>1.3499999999999999</v>
      </c>
      <c r="R2404" s="1">
        <v>0.9</v>
      </c>
      <c r="S2404" s="1">
        <v>1.125</v>
      </c>
      <c r="T2404" s="1">
        <v>0.9</v>
      </c>
    </row>
    <row r="2405" spans="1:20" x14ac:dyDescent="0.35">
      <c r="A2405" t="s">
        <v>2426</v>
      </c>
      <c r="B2405" t="s">
        <v>10</v>
      </c>
      <c r="C2405" t="s">
        <v>56</v>
      </c>
      <c r="D2405" t="s">
        <v>3611</v>
      </c>
      <c r="E2405" t="s">
        <v>3618</v>
      </c>
      <c r="F2405">
        <v>44650</v>
      </c>
      <c r="G2405">
        <v>44660</v>
      </c>
      <c r="H2405" t="s">
        <v>16</v>
      </c>
      <c r="I2405" t="s">
        <v>12</v>
      </c>
      <c r="J2405" t="s">
        <v>13</v>
      </c>
      <c r="K2405">
        <v>35</v>
      </c>
      <c r="L2405">
        <v>600</v>
      </c>
      <c r="M2405" t="s">
        <v>14</v>
      </c>
      <c r="N2405">
        <v>300</v>
      </c>
      <c r="O2405" t="s">
        <v>14</v>
      </c>
      <c r="P2405">
        <v>0</v>
      </c>
      <c r="Q2405" s="1">
        <v>1.5</v>
      </c>
      <c r="R2405" s="1">
        <v>1</v>
      </c>
      <c r="S2405" s="1">
        <v>1.25</v>
      </c>
      <c r="T2405" s="1">
        <v>1</v>
      </c>
    </row>
    <row r="2406" spans="1:20" x14ac:dyDescent="0.35">
      <c r="A2406" t="s">
        <v>2427</v>
      </c>
      <c r="B2406" t="s">
        <v>10</v>
      </c>
      <c r="C2406" t="s">
        <v>56</v>
      </c>
      <c r="D2406" t="s">
        <v>3616</v>
      </c>
      <c r="E2406" t="s">
        <v>3617</v>
      </c>
      <c r="F2406">
        <v>44650</v>
      </c>
      <c r="G2406">
        <v>44658</v>
      </c>
      <c r="H2406" t="s">
        <v>16</v>
      </c>
      <c r="I2406" t="s">
        <v>12</v>
      </c>
      <c r="J2406" t="s">
        <v>13</v>
      </c>
      <c r="K2406">
        <v>35</v>
      </c>
      <c r="L2406">
        <v>600</v>
      </c>
      <c r="M2406" t="s">
        <v>14</v>
      </c>
      <c r="N2406">
        <v>300</v>
      </c>
      <c r="O2406" t="s">
        <v>14</v>
      </c>
      <c r="P2406">
        <v>0</v>
      </c>
      <c r="Q2406" s="1">
        <v>1.2</v>
      </c>
      <c r="R2406" s="1">
        <v>0.8</v>
      </c>
      <c r="S2406" s="1">
        <v>1</v>
      </c>
      <c r="T2406" s="1">
        <v>0.8</v>
      </c>
    </row>
    <row r="2407" spans="1:20" x14ac:dyDescent="0.35">
      <c r="A2407" t="s">
        <v>2428</v>
      </c>
      <c r="B2407" t="s">
        <v>10</v>
      </c>
      <c r="C2407" t="s">
        <v>56</v>
      </c>
      <c r="D2407" t="s">
        <v>3620</v>
      </c>
      <c r="E2407" t="s">
        <v>3613</v>
      </c>
      <c r="F2407">
        <v>44650</v>
      </c>
      <c r="G2407">
        <v>44658</v>
      </c>
      <c r="H2407" t="s">
        <v>16</v>
      </c>
      <c r="I2407" t="s">
        <v>12</v>
      </c>
      <c r="J2407" t="s">
        <v>13</v>
      </c>
      <c r="K2407">
        <v>35</v>
      </c>
      <c r="L2407">
        <v>600</v>
      </c>
      <c r="M2407" t="s">
        <v>14</v>
      </c>
      <c r="N2407">
        <v>300</v>
      </c>
      <c r="O2407" t="s">
        <v>14</v>
      </c>
      <c r="P2407">
        <v>0</v>
      </c>
      <c r="Q2407" s="1">
        <v>1.2</v>
      </c>
      <c r="R2407" s="1">
        <v>0.8</v>
      </c>
      <c r="S2407" s="1">
        <v>1</v>
      </c>
      <c r="T2407" s="1">
        <v>0.8</v>
      </c>
    </row>
    <row r="2408" spans="1:20" x14ac:dyDescent="0.35">
      <c r="A2408" t="s">
        <v>2429</v>
      </c>
      <c r="B2408" t="s">
        <v>10</v>
      </c>
      <c r="C2408" t="s">
        <v>56</v>
      </c>
      <c r="D2408" t="s">
        <v>3616</v>
      </c>
      <c r="E2408" t="s">
        <v>3618</v>
      </c>
      <c r="F2408">
        <v>44650</v>
      </c>
      <c r="G2408">
        <v>44658</v>
      </c>
      <c r="H2408" t="s">
        <v>16</v>
      </c>
      <c r="I2408" t="s">
        <v>12</v>
      </c>
      <c r="J2408" t="s">
        <v>13</v>
      </c>
      <c r="K2408">
        <v>35</v>
      </c>
      <c r="L2408">
        <v>600</v>
      </c>
      <c r="M2408" t="s">
        <v>14</v>
      </c>
      <c r="N2408">
        <v>300</v>
      </c>
      <c r="O2408" t="s">
        <v>14</v>
      </c>
      <c r="P2408">
        <v>0</v>
      </c>
      <c r="Q2408" s="1">
        <v>1.2</v>
      </c>
      <c r="R2408" s="1">
        <v>0.8</v>
      </c>
      <c r="S2408" s="1">
        <v>1</v>
      </c>
      <c r="T2408" s="1">
        <v>0.8</v>
      </c>
    </row>
    <row r="2409" spans="1:20" x14ac:dyDescent="0.35">
      <c r="A2409" t="s">
        <v>2430</v>
      </c>
      <c r="B2409" t="s">
        <v>10</v>
      </c>
      <c r="C2409" t="s">
        <v>56</v>
      </c>
      <c r="D2409" t="s">
        <v>3616</v>
      </c>
      <c r="E2409" t="s">
        <v>3613</v>
      </c>
      <c r="F2409">
        <v>44659</v>
      </c>
      <c r="G2409">
        <v>44668</v>
      </c>
      <c r="H2409" t="s">
        <v>16</v>
      </c>
      <c r="I2409" t="s">
        <v>12</v>
      </c>
      <c r="J2409" t="s">
        <v>13</v>
      </c>
      <c r="K2409">
        <v>35</v>
      </c>
      <c r="L2409">
        <v>600</v>
      </c>
      <c r="M2409" t="s">
        <v>14</v>
      </c>
      <c r="N2409">
        <v>300</v>
      </c>
      <c r="O2409" t="s">
        <v>14</v>
      </c>
      <c r="P2409">
        <v>0</v>
      </c>
      <c r="Q2409" s="1">
        <v>1.3499999999999999</v>
      </c>
      <c r="R2409" s="1">
        <v>0.9</v>
      </c>
      <c r="S2409" s="1">
        <v>1.125</v>
      </c>
      <c r="T2409" s="1">
        <v>0.9</v>
      </c>
    </row>
    <row r="2410" spans="1:20" x14ac:dyDescent="0.35">
      <c r="A2410" t="s">
        <v>2431</v>
      </c>
      <c r="B2410" t="s">
        <v>10</v>
      </c>
      <c r="C2410" t="s">
        <v>56</v>
      </c>
      <c r="D2410" t="s">
        <v>3611</v>
      </c>
      <c r="E2410" t="s">
        <v>3612</v>
      </c>
      <c r="F2410">
        <v>44659</v>
      </c>
      <c r="G2410">
        <v>44669</v>
      </c>
      <c r="H2410" t="s">
        <v>16</v>
      </c>
      <c r="I2410" t="s">
        <v>12</v>
      </c>
      <c r="J2410" t="s">
        <v>13</v>
      </c>
      <c r="K2410">
        <v>35</v>
      </c>
      <c r="L2410">
        <v>600</v>
      </c>
      <c r="M2410" t="s">
        <v>14</v>
      </c>
      <c r="N2410">
        <v>300</v>
      </c>
      <c r="O2410" t="s">
        <v>14</v>
      </c>
      <c r="P2410">
        <v>0</v>
      </c>
      <c r="Q2410" s="1">
        <v>1.5</v>
      </c>
      <c r="R2410" s="1">
        <v>1</v>
      </c>
      <c r="S2410" s="1">
        <v>1.25</v>
      </c>
      <c r="T2410" s="1">
        <v>1</v>
      </c>
    </row>
    <row r="2411" spans="1:20" x14ac:dyDescent="0.35">
      <c r="A2411" t="s">
        <v>2432</v>
      </c>
      <c r="B2411" t="s">
        <v>10</v>
      </c>
      <c r="C2411" t="s">
        <v>56</v>
      </c>
      <c r="D2411" t="s">
        <v>3619</v>
      </c>
      <c r="E2411" t="s">
        <v>3617</v>
      </c>
      <c r="F2411">
        <v>44664</v>
      </c>
      <c r="G2411">
        <v>44672</v>
      </c>
      <c r="H2411" t="s">
        <v>16</v>
      </c>
      <c r="I2411" t="s">
        <v>16</v>
      </c>
      <c r="J2411" t="s">
        <v>13</v>
      </c>
      <c r="K2411">
        <v>35</v>
      </c>
      <c r="L2411">
        <v>600</v>
      </c>
      <c r="M2411" t="s">
        <v>14</v>
      </c>
      <c r="N2411">
        <v>300</v>
      </c>
      <c r="O2411" t="s">
        <v>14</v>
      </c>
      <c r="P2411">
        <v>0</v>
      </c>
      <c r="Q2411" s="1">
        <v>1.2</v>
      </c>
      <c r="R2411" s="1">
        <v>0.8</v>
      </c>
      <c r="S2411" s="1">
        <v>1</v>
      </c>
      <c r="T2411" s="1">
        <v>0.8</v>
      </c>
    </row>
    <row r="2412" spans="1:20" x14ac:dyDescent="0.35">
      <c r="A2412" t="s">
        <v>2433</v>
      </c>
      <c r="B2412" t="s">
        <v>10</v>
      </c>
      <c r="C2412" t="s">
        <v>56</v>
      </c>
      <c r="D2412" t="s">
        <v>3619</v>
      </c>
      <c r="E2412" t="s">
        <v>3613</v>
      </c>
      <c r="F2412">
        <v>44664</v>
      </c>
      <c r="G2412">
        <v>44671</v>
      </c>
      <c r="H2412" t="s">
        <v>16</v>
      </c>
      <c r="I2412" t="s">
        <v>16</v>
      </c>
      <c r="J2412" t="s">
        <v>13</v>
      </c>
      <c r="K2412">
        <v>35</v>
      </c>
      <c r="L2412">
        <v>600</v>
      </c>
      <c r="M2412" t="s">
        <v>14</v>
      </c>
      <c r="N2412">
        <v>300</v>
      </c>
      <c r="O2412" t="s">
        <v>14</v>
      </c>
      <c r="P2412">
        <v>0</v>
      </c>
      <c r="Q2412" s="1">
        <v>1.05</v>
      </c>
      <c r="R2412" s="1">
        <v>0.70000000000000007</v>
      </c>
      <c r="S2412" s="1">
        <v>0.875</v>
      </c>
      <c r="T2412" s="1">
        <v>0.70000000000000007</v>
      </c>
    </row>
    <row r="2413" spans="1:20" x14ac:dyDescent="0.35">
      <c r="A2413" t="s">
        <v>2434</v>
      </c>
      <c r="B2413" t="s">
        <v>10</v>
      </c>
      <c r="C2413" t="s">
        <v>56</v>
      </c>
      <c r="D2413" t="s">
        <v>3619</v>
      </c>
      <c r="E2413" t="s">
        <v>3614</v>
      </c>
      <c r="F2413">
        <v>44664</v>
      </c>
      <c r="G2413">
        <v>44670</v>
      </c>
      <c r="H2413" t="s">
        <v>16</v>
      </c>
      <c r="I2413" t="s">
        <v>16</v>
      </c>
      <c r="J2413" t="s">
        <v>13</v>
      </c>
      <c r="K2413">
        <v>35</v>
      </c>
      <c r="L2413">
        <v>600</v>
      </c>
      <c r="M2413" t="s">
        <v>14</v>
      </c>
      <c r="N2413">
        <v>300</v>
      </c>
      <c r="O2413" t="s">
        <v>14</v>
      </c>
      <c r="P2413">
        <v>0</v>
      </c>
      <c r="Q2413" s="1">
        <v>0.89999999999999991</v>
      </c>
      <c r="R2413" s="1">
        <v>0.60000000000000009</v>
      </c>
      <c r="S2413" s="1">
        <v>0.75</v>
      </c>
      <c r="T2413" s="1">
        <v>0.60000000000000009</v>
      </c>
    </row>
    <row r="2414" spans="1:20" x14ac:dyDescent="0.35">
      <c r="A2414" t="s">
        <v>2435</v>
      </c>
      <c r="B2414" t="s">
        <v>10</v>
      </c>
      <c r="C2414" t="s">
        <v>56</v>
      </c>
      <c r="D2414" t="s">
        <v>3611</v>
      </c>
      <c r="E2414" t="s">
        <v>3618</v>
      </c>
      <c r="F2414">
        <v>44664</v>
      </c>
      <c r="G2414">
        <v>44671</v>
      </c>
      <c r="H2414" t="s">
        <v>16</v>
      </c>
      <c r="I2414" t="s">
        <v>16</v>
      </c>
      <c r="J2414" t="s">
        <v>13</v>
      </c>
      <c r="K2414">
        <v>35</v>
      </c>
      <c r="L2414">
        <v>600</v>
      </c>
      <c r="M2414" t="s">
        <v>14</v>
      </c>
      <c r="N2414">
        <v>300</v>
      </c>
      <c r="O2414" t="s">
        <v>14</v>
      </c>
      <c r="P2414">
        <v>0</v>
      </c>
      <c r="Q2414" s="1">
        <v>1.05</v>
      </c>
      <c r="R2414" s="1">
        <v>0.70000000000000007</v>
      </c>
      <c r="S2414" s="1">
        <v>0.875</v>
      </c>
      <c r="T2414" s="1">
        <v>0.70000000000000007</v>
      </c>
    </row>
    <row r="2415" spans="1:20" x14ac:dyDescent="0.35">
      <c r="A2415" t="s">
        <v>2436</v>
      </c>
      <c r="B2415" t="s">
        <v>10</v>
      </c>
      <c r="C2415" t="s">
        <v>56</v>
      </c>
      <c r="D2415" t="s">
        <v>3611</v>
      </c>
      <c r="E2415" t="s">
        <v>3617</v>
      </c>
      <c r="F2415">
        <v>44664</v>
      </c>
      <c r="G2415">
        <v>44671</v>
      </c>
      <c r="H2415" t="s">
        <v>16</v>
      </c>
      <c r="I2415" t="s">
        <v>16</v>
      </c>
      <c r="J2415" t="s">
        <v>13</v>
      </c>
      <c r="K2415">
        <v>35</v>
      </c>
      <c r="L2415">
        <v>600</v>
      </c>
      <c r="M2415" t="s">
        <v>14</v>
      </c>
      <c r="N2415">
        <v>300</v>
      </c>
      <c r="O2415" t="s">
        <v>14</v>
      </c>
      <c r="P2415">
        <v>0</v>
      </c>
      <c r="Q2415" s="1">
        <v>1.05</v>
      </c>
      <c r="R2415" s="1">
        <v>0.70000000000000007</v>
      </c>
      <c r="S2415" s="1">
        <v>0.875</v>
      </c>
      <c r="T2415" s="1">
        <v>0.70000000000000007</v>
      </c>
    </row>
    <row r="2416" spans="1:20" x14ac:dyDescent="0.35">
      <c r="A2416" t="s">
        <v>2437</v>
      </c>
      <c r="B2416" t="s">
        <v>10</v>
      </c>
      <c r="C2416" t="s">
        <v>56</v>
      </c>
      <c r="D2416" t="s">
        <v>3611</v>
      </c>
      <c r="E2416" t="s">
        <v>3614</v>
      </c>
      <c r="F2416">
        <v>44664</v>
      </c>
      <c r="G2416">
        <v>44670</v>
      </c>
      <c r="H2416" t="s">
        <v>16</v>
      </c>
      <c r="I2416" t="s">
        <v>16</v>
      </c>
      <c r="J2416" t="s">
        <v>13</v>
      </c>
      <c r="K2416">
        <v>35</v>
      </c>
      <c r="L2416">
        <v>600</v>
      </c>
      <c r="M2416" t="s">
        <v>14</v>
      </c>
      <c r="N2416">
        <v>300</v>
      </c>
      <c r="O2416" t="s">
        <v>14</v>
      </c>
      <c r="P2416">
        <v>0</v>
      </c>
      <c r="Q2416" s="1">
        <v>0.89999999999999991</v>
      </c>
      <c r="R2416" s="1">
        <v>0.60000000000000009</v>
      </c>
      <c r="S2416" s="1">
        <v>0.75</v>
      </c>
      <c r="T2416" s="1">
        <v>0.60000000000000009</v>
      </c>
    </row>
    <row r="2417" spans="1:20" x14ac:dyDescent="0.35">
      <c r="A2417" t="s">
        <v>2438</v>
      </c>
      <c r="B2417" t="s">
        <v>10</v>
      </c>
      <c r="C2417" t="s">
        <v>56</v>
      </c>
      <c r="D2417" t="s">
        <v>3616</v>
      </c>
      <c r="E2417" t="s">
        <v>3613</v>
      </c>
      <c r="F2417">
        <v>44670</v>
      </c>
      <c r="G2417">
        <v>44676</v>
      </c>
      <c r="H2417" t="s">
        <v>16</v>
      </c>
      <c r="I2417" t="s">
        <v>16</v>
      </c>
      <c r="J2417" t="s">
        <v>13</v>
      </c>
      <c r="K2417">
        <v>35</v>
      </c>
      <c r="L2417">
        <v>600</v>
      </c>
      <c r="M2417" t="s">
        <v>14</v>
      </c>
      <c r="N2417">
        <v>300</v>
      </c>
      <c r="O2417" t="s">
        <v>14</v>
      </c>
      <c r="P2417">
        <v>0</v>
      </c>
      <c r="Q2417" s="1">
        <v>0.89999999999999991</v>
      </c>
      <c r="R2417" s="1">
        <v>0.60000000000000009</v>
      </c>
      <c r="S2417" s="1">
        <v>0.75</v>
      </c>
      <c r="T2417" s="1">
        <v>0.60000000000000009</v>
      </c>
    </row>
    <row r="2418" spans="1:20" x14ac:dyDescent="0.35">
      <c r="A2418" t="s">
        <v>2439</v>
      </c>
      <c r="B2418" t="s">
        <v>10</v>
      </c>
      <c r="C2418" t="s">
        <v>56</v>
      </c>
      <c r="D2418" t="s">
        <v>3615</v>
      </c>
      <c r="E2418" t="s">
        <v>3618</v>
      </c>
      <c r="F2418">
        <v>44664</v>
      </c>
      <c r="G2418">
        <v>44671</v>
      </c>
      <c r="H2418" t="s">
        <v>16</v>
      </c>
      <c r="I2418" t="s">
        <v>16</v>
      </c>
      <c r="J2418" t="s">
        <v>13</v>
      </c>
      <c r="K2418">
        <v>35</v>
      </c>
      <c r="L2418">
        <v>600</v>
      </c>
      <c r="M2418" t="s">
        <v>14</v>
      </c>
      <c r="N2418">
        <v>300</v>
      </c>
      <c r="O2418" t="s">
        <v>14</v>
      </c>
      <c r="P2418">
        <v>0</v>
      </c>
      <c r="Q2418" s="1">
        <v>1.05</v>
      </c>
      <c r="R2418" s="1">
        <v>0.70000000000000007</v>
      </c>
      <c r="S2418" s="1">
        <v>0.875</v>
      </c>
      <c r="T2418" s="1">
        <v>0.70000000000000007</v>
      </c>
    </row>
    <row r="2419" spans="1:20" x14ac:dyDescent="0.35">
      <c r="A2419" t="s">
        <v>2440</v>
      </c>
      <c r="B2419" t="s">
        <v>10</v>
      </c>
      <c r="C2419" t="s">
        <v>56</v>
      </c>
      <c r="D2419" t="s">
        <v>3615</v>
      </c>
      <c r="E2419" t="s">
        <v>3614</v>
      </c>
      <c r="F2419">
        <v>44670</v>
      </c>
      <c r="G2419">
        <v>44677</v>
      </c>
      <c r="H2419" t="s">
        <v>16</v>
      </c>
      <c r="I2419" t="s">
        <v>16</v>
      </c>
      <c r="J2419" t="s">
        <v>13</v>
      </c>
      <c r="K2419">
        <v>35</v>
      </c>
      <c r="L2419">
        <v>600</v>
      </c>
      <c r="M2419" t="s">
        <v>14</v>
      </c>
      <c r="N2419">
        <v>300</v>
      </c>
      <c r="O2419" t="s">
        <v>14</v>
      </c>
      <c r="P2419">
        <v>0</v>
      </c>
      <c r="Q2419" s="1">
        <v>1.05</v>
      </c>
      <c r="R2419" s="1">
        <v>0.70000000000000007</v>
      </c>
      <c r="S2419" s="1">
        <v>0.875</v>
      </c>
      <c r="T2419" s="1">
        <v>0.70000000000000007</v>
      </c>
    </row>
    <row r="2420" spans="1:20" x14ac:dyDescent="0.35">
      <c r="A2420" t="s">
        <v>2441</v>
      </c>
      <c r="B2420" t="s">
        <v>10</v>
      </c>
      <c r="C2420" t="s">
        <v>56</v>
      </c>
      <c r="D2420" t="s">
        <v>3611</v>
      </c>
      <c r="E2420" t="s">
        <v>3614</v>
      </c>
      <c r="F2420">
        <v>44670</v>
      </c>
      <c r="G2420">
        <v>44677</v>
      </c>
      <c r="H2420" t="s">
        <v>16</v>
      </c>
      <c r="I2420" t="s">
        <v>16</v>
      </c>
      <c r="J2420" t="s">
        <v>13</v>
      </c>
      <c r="K2420">
        <v>35</v>
      </c>
      <c r="L2420">
        <v>600</v>
      </c>
      <c r="M2420" t="s">
        <v>14</v>
      </c>
      <c r="N2420">
        <v>300</v>
      </c>
      <c r="O2420" t="s">
        <v>14</v>
      </c>
      <c r="P2420">
        <v>0</v>
      </c>
      <c r="Q2420" s="1">
        <v>1.05</v>
      </c>
      <c r="R2420" s="1">
        <v>0.70000000000000007</v>
      </c>
      <c r="S2420" s="1">
        <v>0.875</v>
      </c>
      <c r="T2420" s="1">
        <v>0.70000000000000007</v>
      </c>
    </row>
    <row r="2421" spans="1:20" x14ac:dyDescent="0.35">
      <c r="A2421" t="s">
        <v>2442</v>
      </c>
      <c r="B2421" t="s">
        <v>10</v>
      </c>
      <c r="C2421" t="s">
        <v>56</v>
      </c>
      <c r="D2421" t="s">
        <v>3616</v>
      </c>
      <c r="E2421" t="s">
        <v>3613</v>
      </c>
      <c r="F2421">
        <v>44729</v>
      </c>
      <c r="G2421">
        <v>44736</v>
      </c>
      <c r="H2421" t="s">
        <v>12</v>
      </c>
      <c r="I2421" t="s">
        <v>12</v>
      </c>
      <c r="J2421" t="s">
        <v>13</v>
      </c>
      <c r="K2421">
        <v>35</v>
      </c>
      <c r="L2421">
        <v>600</v>
      </c>
      <c r="M2421" t="s">
        <v>14</v>
      </c>
      <c r="N2421">
        <v>300</v>
      </c>
      <c r="O2421" t="s">
        <v>14</v>
      </c>
      <c r="P2421">
        <v>0</v>
      </c>
      <c r="Q2421" s="1">
        <v>1.05</v>
      </c>
      <c r="R2421" s="1">
        <v>0.70000000000000007</v>
      </c>
      <c r="S2421" s="1">
        <v>0.875</v>
      </c>
      <c r="T2421" s="1">
        <v>0.70000000000000007</v>
      </c>
    </row>
    <row r="2422" spans="1:20" x14ac:dyDescent="0.35">
      <c r="A2422" t="s">
        <v>2443</v>
      </c>
      <c r="B2422" t="s">
        <v>10</v>
      </c>
      <c r="C2422" t="s">
        <v>56</v>
      </c>
      <c r="D2422" t="s">
        <v>3620</v>
      </c>
      <c r="E2422" t="s">
        <v>3613</v>
      </c>
      <c r="F2422">
        <v>44729</v>
      </c>
      <c r="G2422">
        <v>44738</v>
      </c>
      <c r="H2422" t="s">
        <v>12</v>
      </c>
      <c r="I2422" t="s">
        <v>12</v>
      </c>
      <c r="J2422" t="s">
        <v>13</v>
      </c>
      <c r="K2422">
        <v>35</v>
      </c>
      <c r="L2422">
        <v>600</v>
      </c>
      <c r="M2422" t="s">
        <v>14</v>
      </c>
      <c r="N2422">
        <v>300</v>
      </c>
      <c r="O2422" t="s">
        <v>14</v>
      </c>
      <c r="P2422">
        <v>0</v>
      </c>
      <c r="Q2422" s="1">
        <v>1.3499999999999999</v>
      </c>
      <c r="R2422" s="1">
        <v>0.9</v>
      </c>
      <c r="S2422" s="1">
        <v>1.125</v>
      </c>
      <c r="T2422" s="1">
        <v>0.9</v>
      </c>
    </row>
    <row r="2423" spans="1:20" x14ac:dyDescent="0.35">
      <c r="A2423" t="s">
        <v>2444</v>
      </c>
      <c r="B2423" t="s">
        <v>10</v>
      </c>
      <c r="C2423" t="s">
        <v>56</v>
      </c>
      <c r="D2423" t="s">
        <v>3620</v>
      </c>
      <c r="E2423" t="s">
        <v>3613</v>
      </c>
      <c r="F2423">
        <v>44729</v>
      </c>
      <c r="G2423">
        <v>44737</v>
      </c>
      <c r="H2423" t="s">
        <v>12</v>
      </c>
      <c r="I2423" t="s">
        <v>12</v>
      </c>
      <c r="J2423" t="s">
        <v>13</v>
      </c>
      <c r="K2423">
        <v>35</v>
      </c>
      <c r="L2423">
        <v>600</v>
      </c>
      <c r="M2423" t="s">
        <v>14</v>
      </c>
      <c r="N2423">
        <v>300</v>
      </c>
      <c r="O2423" t="s">
        <v>14</v>
      </c>
      <c r="P2423">
        <v>1</v>
      </c>
      <c r="Q2423" s="1">
        <v>1.2</v>
      </c>
      <c r="R2423" s="1">
        <v>0.8</v>
      </c>
      <c r="S2423" s="1">
        <v>1</v>
      </c>
      <c r="T2423" s="1">
        <v>0.8</v>
      </c>
    </row>
    <row r="2424" spans="1:20" x14ac:dyDescent="0.35">
      <c r="A2424" t="s">
        <v>2445</v>
      </c>
      <c r="B2424" t="s">
        <v>10</v>
      </c>
      <c r="C2424" t="s">
        <v>56</v>
      </c>
      <c r="D2424" t="s">
        <v>3615</v>
      </c>
      <c r="E2424" t="s">
        <v>3613</v>
      </c>
      <c r="F2424">
        <v>44729</v>
      </c>
      <c r="G2424">
        <v>44737</v>
      </c>
      <c r="H2424" t="s">
        <v>12</v>
      </c>
      <c r="I2424" t="s">
        <v>12</v>
      </c>
      <c r="J2424" t="s">
        <v>13</v>
      </c>
      <c r="K2424">
        <v>35</v>
      </c>
      <c r="L2424">
        <v>600</v>
      </c>
      <c r="M2424" t="s">
        <v>14</v>
      </c>
      <c r="N2424">
        <v>300</v>
      </c>
      <c r="O2424" t="s">
        <v>14</v>
      </c>
      <c r="P2424">
        <v>0</v>
      </c>
      <c r="Q2424" s="1">
        <v>1.2</v>
      </c>
      <c r="R2424" s="1">
        <v>0.8</v>
      </c>
      <c r="S2424" s="1">
        <v>1</v>
      </c>
      <c r="T2424" s="1">
        <v>0.8</v>
      </c>
    </row>
    <row r="2425" spans="1:20" x14ac:dyDescent="0.35">
      <c r="A2425" t="s">
        <v>2446</v>
      </c>
      <c r="B2425" t="s">
        <v>10</v>
      </c>
      <c r="C2425" t="s">
        <v>56</v>
      </c>
      <c r="D2425" t="s">
        <v>3611</v>
      </c>
      <c r="E2425" t="s">
        <v>3613</v>
      </c>
      <c r="F2425">
        <v>44729</v>
      </c>
      <c r="G2425">
        <v>44735</v>
      </c>
      <c r="H2425" t="s">
        <v>12</v>
      </c>
      <c r="I2425" t="s">
        <v>12</v>
      </c>
      <c r="J2425" t="s">
        <v>13</v>
      </c>
      <c r="K2425">
        <v>35</v>
      </c>
      <c r="L2425">
        <v>600</v>
      </c>
      <c r="M2425" t="s">
        <v>14</v>
      </c>
      <c r="N2425">
        <v>300</v>
      </c>
      <c r="O2425" t="s">
        <v>14</v>
      </c>
      <c r="P2425">
        <v>0</v>
      </c>
      <c r="Q2425" s="1">
        <v>0.89999999999999991</v>
      </c>
      <c r="R2425" s="1">
        <v>0.60000000000000009</v>
      </c>
      <c r="S2425" s="1">
        <v>0.75</v>
      </c>
      <c r="T2425" s="1">
        <v>0.60000000000000009</v>
      </c>
    </row>
    <row r="2426" spans="1:20" x14ac:dyDescent="0.35">
      <c r="A2426" t="s">
        <v>2447</v>
      </c>
      <c r="B2426" t="s">
        <v>10</v>
      </c>
      <c r="C2426" t="s">
        <v>56</v>
      </c>
      <c r="D2426" t="s">
        <v>3611</v>
      </c>
      <c r="E2426" t="s">
        <v>3618</v>
      </c>
      <c r="F2426">
        <v>44729</v>
      </c>
      <c r="G2426">
        <v>44737</v>
      </c>
      <c r="H2426" t="s">
        <v>12</v>
      </c>
      <c r="I2426" t="s">
        <v>12</v>
      </c>
      <c r="J2426" t="s">
        <v>13</v>
      </c>
      <c r="K2426">
        <v>35</v>
      </c>
      <c r="L2426">
        <v>600</v>
      </c>
      <c r="M2426" t="s">
        <v>14</v>
      </c>
      <c r="N2426">
        <v>300</v>
      </c>
      <c r="O2426" t="s">
        <v>14</v>
      </c>
      <c r="P2426">
        <v>0</v>
      </c>
      <c r="Q2426" s="1">
        <v>1.2</v>
      </c>
      <c r="R2426" s="1">
        <v>0.8</v>
      </c>
      <c r="S2426" s="1">
        <v>1</v>
      </c>
      <c r="T2426" s="1">
        <v>0.8</v>
      </c>
    </row>
    <row r="2427" spans="1:20" x14ac:dyDescent="0.35">
      <c r="A2427" t="s">
        <v>2448</v>
      </c>
      <c r="B2427" t="s">
        <v>10</v>
      </c>
      <c r="C2427" t="s">
        <v>56</v>
      </c>
      <c r="D2427" t="s">
        <v>3616</v>
      </c>
      <c r="E2427" t="s">
        <v>3614</v>
      </c>
      <c r="F2427">
        <v>44729</v>
      </c>
      <c r="G2427">
        <v>44737</v>
      </c>
      <c r="H2427" t="s">
        <v>12</v>
      </c>
      <c r="I2427" t="s">
        <v>12</v>
      </c>
      <c r="J2427" t="s">
        <v>13</v>
      </c>
      <c r="K2427">
        <v>35</v>
      </c>
      <c r="L2427">
        <v>600</v>
      </c>
      <c r="M2427" t="s">
        <v>14</v>
      </c>
      <c r="N2427">
        <v>300</v>
      </c>
      <c r="O2427" t="s">
        <v>14</v>
      </c>
      <c r="P2427">
        <v>0</v>
      </c>
      <c r="Q2427" s="1">
        <v>1.2</v>
      </c>
      <c r="R2427" s="1">
        <v>0.8</v>
      </c>
      <c r="S2427" s="1">
        <v>1</v>
      </c>
      <c r="T2427" s="1">
        <v>0.8</v>
      </c>
    </row>
    <row r="2428" spans="1:20" x14ac:dyDescent="0.35">
      <c r="A2428" t="s">
        <v>2449</v>
      </c>
      <c r="B2428" t="s">
        <v>10</v>
      </c>
      <c r="C2428" t="s">
        <v>56</v>
      </c>
      <c r="D2428" t="s">
        <v>3615</v>
      </c>
      <c r="E2428" t="s">
        <v>3614</v>
      </c>
      <c r="F2428">
        <v>44729</v>
      </c>
      <c r="G2428">
        <v>44738</v>
      </c>
      <c r="H2428" t="s">
        <v>12</v>
      </c>
      <c r="I2428" t="s">
        <v>12</v>
      </c>
      <c r="J2428" t="s">
        <v>13</v>
      </c>
      <c r="K2428">
        <v>35</v>
      </c>
      <c r="L2428">
        <v>600</v>
      </c>
      <c r="M2428" t="s">
        <v>14</v>
      </c>
      <c r="N2428">
        <v>300</v>
      </c>
      <c r="O2428" t="s">
        <v>14</v>
      </c>
      <c r="P2428">
        <v>0</v>
      </c>
      <c r="Q2428" s="1">
        <v>1.3499999999999999</v>
      </c>
      <c r="R2428" s="1">
        <v>0.9</v>
      </c>
      <c r="S2428" s="1">
        <v>1.125</v>
      </c>
      <c r="T2428" s="1">
        <v>0.9</v>
      </c>
    </row>
    <row r="2429" spans="1:20" x14ac:dyDescent="0.35">
      <c r="A2429" t="s">
        <v>2450</v>
      </c>
      <c r="B2429" t="s">
        <v>10</v>
      </c>
      <c r="C2429" t="s">
        <v>56</v>
      </c>
      <c r="D2429" t="s">
        <v>3615</v>
      </c>
      <c r="E2429" t="s">
        <v>3613</v>
      </c>
      <c r="F2429">
        <v>44704</v>
      </c>
      <c r="G2429">
        <v>44712</v>
      </c>
      <c r="H2429" t="s">
        <v>12</v>
      </c>
      <c r="I2429" t="s">
        <v>12</v>
      </c>
      <c r="J2429" t="s">
        <v>13</v>
      </c>
      <c r="K2429">
        <v>35</v>
      </c>
      <c r="L2429">
        <v>600</v>
      </c>
      <c r="M2429" t="s">
        <v>14</v>
      </c>
      <c r="N2429">
        <v>300</v>
      </c>
      <c r="O2429" t="s">
        <v>14</v>
      </c>
      <c r="P2429">
        <v>1</v>
      </c>
      <c r="Q2429" s="1">
        <v>1.2</v>
      </c>
      <c r="R2429" s="1">
        <v>0.8</v>
      </c>
      <c r="S2429" s="1">
        <v>1</v>
      </c>
      <c r="T2429" s="1">
        <v>0.8</v>
      </c>
    </row>
    <row r="2430" spans="1:20" x14ac:dyDescent="0.35">
      <c r="A2430" t="s">
        <v>2451</v>
      </c>
      <c r="B2430" t="s">
        <v>10</v>
      </c>
      <c r="C2430" t="s">
        <v>56</v>
      </c>
      <c r="D2430" t="s">
        <v>3615</v>
      </c>
      <c r="E2430" t="s">
        <v>3612</v>
      </c>
      <c r="F2430">
        <v>44705</v>
      </c>
      <c r="G2430">
        <v>44711</v>
      </c>
      <c r="H2430" t="s">
        <v>12</v>
      </c>
      <c r="I2430" t="s">
        <v>12</v>
      </c>
      <c r="J2430" t="s">
        <v>13</v>
      </c>
      <c r="K2430">
        <v>35</v>
      </c>
      <c r="L2430">
        <v>600</v>
      </c>
      <c r="M2430" t="s">
        <v>14</v>
      </c>
      <c r="N2430">
        <v>300</v>
      </c>
      <c r="O2430" t="s">
        <v>14</v>
      </c>
      <c r="P2430">
        <v>1</v>
      </c>
      <c r="Q2430" s="1">
        <v>0.89999999999999991</v>
      </c>
      <c r="R2430" s="1">
        <v>0.60000000000000009</v>
      </c>
      <c r="S2430" s="1">
        <v>0.75</v>
      </c>
      <c r="T2430" s="1">
        <v>0.60000000000000009</v>
      </c>
    </row>
    <row r="2431" spans="1:20" x14ac:dyDescent="0.35">
      <c r="A2431" t="s">
        <v>2452</v>
      </c>
      <c r="B2431" t="s">
        <v>10</v>
      </c>
      <c r="C2431" t="s">
        <v>56</v>
      </c>
      <c r="D2431" t="s">
        <v>3615</v>
      </c>
      <c r="E2431" t="s">
        <v>3617</v>
      </c>
      <c r="F2431">
        <v>44704</v>
      </c>
      <c r="G2431">
        <v>44712</v>
      </c>
      <c r="H2431" t="s">
        <v>12</v>
      </c>
      <c r="I2431" t="s">
        <v>12</v>
      </c>
      <c r="J2431" t="s">
        <v>13</v>
      </c>
      <c r="K2431">
        <v>35</v>
      </c>
      <c r="L2431">
        <v>600</v>
      </c>
      <c r="M2431" t="s">
        <v>14</v>
      </c>
      <c r="N2431">
        <v>300</v>
      </c>
      <c r="O2431" t="s">
        <v>14</v>
      </c>
      <c r="P2431">
        <v>1</v>
      </c>
      <c r="Q2431" s="1">
        <v>1.2</v>
      </c>
      <c r="R2431" s="1">
        <v>0.8</v>
      </c>
      <c r="S2431" s="1">
        <v>1</v>
      </c>
      <c r="T2431" s="1">
        <v>0.8</v>
      </c>
    </row>
    <row r="2432" spans="1:20" x14ac:dyDescent="0.35">
      <c r="A2432" t="s">
        <v>2453</v>
      </c>
      <c r="B2432" t="s">
        <v>10</v>
      </c>
      <c r="C2432" t="s">
        <v>56</v>
      </c>
      <c r="D2432" t="s">
        <v>3616</v>
      </c>
      <c r="E2432" t="s">
        <v>3617</v>
      </c>
      <c r="F2432">
        <v>44704</v>
      </c>
      <c r="G2432">
        <v>44712</v>
      </c>
      <c r="H2432" t="s">
        <v>12</v>
      </c>
      <c r="I2432" t="s">
        <v>12</v>
      </c>
      <c r="J2432" t="s">
        <v>13</v>
      </c>
      <c r="K2432">
        <v>35</v>
      </c>
      <c r="L2432">
        <v>600</v>
      </c>
      <c r="M2432" t="s">
        <v>14</v>
      </c>
      <c r="N2432">
        <v>300</v>
      </c>
      <c r="O2432" t="s">
        <v>14</v>
      </c>
      <c r="P2432">
        <v>1</v>
      </c>
      <c r="Q2432" s="1">
        <v>1.2</v>
      </c>
      <c r="R2432" s="1">
        <v>0.8</v>
      </c>
      <c r="S2432" s="1">
        <v>1</v>
      </c>
      <c r="T2432" s="1">
        <v>0.8</v>
      </c>
    </row>
    <row r="2433" spans="1:20" x14ac:dyDescent="0.35">
      <c r="A2433" t="s">
        <v>2454</v>
      </c>
      <c r="B2433" t="s">
        <v>10</v>
      </c>
      <c r="C2433" t="s">
        <v>56</v>
      </c>
      <c r="D2433" t="s">
        <v>3616</v>
      </c>
      <c r="E2433" t="s">
        <v>3613</v>
      </c>
      <c r="F2433">
        <v>44704</v>
      </c>
      <c r="G2433">
        <v>44711</v>
      </c>
      <c r="H2433" t="s">
        <v>12</v>
      </c>
      <c r="I2433" t="s">
        <v>12</v>
      </c>
      <c r="J2433" t="s">
        <v>13</v>
      </c>
      <c r="K2433">
        <v>35</v>
      </c>
      <c r="L2433">
        <v>600</v>
      </c>
      <c r="M2433" t="s">
        <v>14</v>
      </c>
      <c r="N2433">
        <v>300</v>
      </c>
      <c r="O2433" t="s">
        <v>14</v>
      </c>
      <c r="P2433">
        <v>1</v>
      </c>
      <c r="Q2433" s="1">
        <v>1.05</v>
      </c>
      <c r="R2433" s="1">
        <v>0.70000000000000007</v>
      </c>
      <c r="S2433" s="1">
        <v>0.875</v>
      </c>
      <c r="T2433" s="1">
        <v>0.70000000000000007</v>
      </c>
    </row>
    <row r="2434" spans="1:20" x14ac:dyDescent="0.35">
      <c r="A2434" t="s">
        <v>2455</v>
      </c>
      <c r="B2434" t="s">
        <v>10</v>
      </c>
      <c r="C2434" t="s">
        <v>56</v>
      </c>
      <c r="D2434" t="s">
        <v>3616</v>
      </c>
      <c r="E2434" t="s">
        <v>3614</v>
      </c>
      <c r="F2434">
        <v>44705</v>
      </c>
      <c r="G2434">
        <v>44712</v>
      </c>
      <c r="H2434" t="s">
        <v>12</v>
      </c>
      <c r="I2434" t="s">
        <v>12</v>
      </c>
      <c r="J2434" t="s">
        <v>13</v>
      </c>
      <c r="K2434">
        <v>35</v>
      </c>
      <c r="L2434">
        <v>600</v>
      </c>
      <c r="M2434" t="s">
        <v>14</v>
      </c>
      <c r="N2434">
        <v>300</v>
      </c>
      <c r="O2434" t="s">
        <v>14</v>
      </c>
      <c r="P2434">
        <v>1</v>
      </c>
      <c r="Q2434" s="1">
        <v>1.05</v>
      </c>
      <c r="R2434" s="1">
        <v>0.70000000000000007</v>
      </c>
      <c r="S2434" s="1">
        <v>0.875</v>
      </c>
      <c r="T2434" s="1">
        <v>0.70000000000000007</v>
      </c>
    </row>
    <row r="2435" spans="1:20" x14ac:dyDescent="0.35">
      <c r="A2435" t="s">
        <v>2456</v>
      </c>
      <c r="B2435" t="s">
        <v>10</v>
      </c>
      <c r="C2435" t="s">
        <v>56</v>
      </c>
      <c r="D2435" t="s">
        <v>3619</v>
      </c>
      <c r="E2435" t="s">
        <v>3618</v>
      </c>
      <c r="F2435">
        <v>44705</v>
      </c>
      <c r="G2435">
        <v>44712</v>
      </c>
      <c r="H2435" t="s">
        <v>12</v>
      </c>
      <c r="I2435" t="s">
        <v>12</v>
      </c>
      <c r="J2435" t="s">
        <v>13</v>
      </c>
      <c r="K2435">
        <v>35</v>
      </c>
      <c r="L2435">
        <v>600</v>
      </c>
      <c r="M2435" t="s">
        <v>14</v>
      </c>
      <c r="N2435">
        <v>300</v>
      </c>
      <c r="O2435" t="s">
        <v>14</v>
      </c>
      <c r="P2435">
        <v>1</v>
      </c>
      <c r="Q2435" s="1">
        <v>1.05</v>
      </c>
      <c r="R2435" s="1">
        <v>0.70000000000000007</v>
      </c>
      <c r="S2435" s="1">
        <v>0.875</v>
      </c>
      <c r="T2435" s="1">
        <v>0.70000000000000007</v>
      </c>
    </row>
    <row r="2436" spans="1:20" x14ac:dyDescent="0.35">
      <c r="A2436" t="s">
        <v>2457</v>
      </c>
      <c r="B2436" t="s">
        <v>10</v>
      </c>
      <c r="C2436" t="s">
        <v>56</v>
      </c>
      <c r="D2436" t="s">
        <v>3616</v>
      </c>
      <c r="E2436" t="s">
        <v>3614</v>
      </c>
      <c r="F2436">
        <v>44708</v>
      </c>
      <c r="G2436">
        <v>44723</v>
      </c>
      <c r="H2436" t="s">
        <v>12</v>
      </c>
      <c r="I2436" t="s">
        <v>12</v>
      </c>
      <c r="J2436" t="s">
        <v>13</v>
      </c>
      <c r="K2436">
        <v>35</v>
      </c>
      <c r="L2436">
        <v>600</v>
      </c>
      <c r="M2436" t="s">
        <v>14</v>
      </c>
      <c r="N2436">
        <v>300</v>
      </c>
      <c r="O2436" t="s">
        <v>14</v>
      </c>
      <c r="P2436">
        <v>0</v>
      </c>
      <c r="Q2436" s="1">
        <v>2.25</v>
      </c>
      <c r="R2436" s="1">
        <v>1.5</v>
      </c>
      <c r="S2436" s="1">
        <v>1.875</v>
      </c>
      <c r="T2436" s="1">
        <v>1.5</v>
      </c>
    </row>
    <row r="2437" spans="1:20" x14ac:dyDescent="0.35">
      <c r="A2437" t="s">
        <v>2458</v>
      </c>
      <c r="B2437" t="s">
        <v>10</v>
      </c>
      <c r="C2437" t="s">
        <v>56</v>
      </c>
      <c r="D2437" t="s">
        <v>3615</v>
      </c>
      <c r="E2437" t="s">
        <v>3617</v>
      </c>
      <c r="F2437">
        <v>44708</v>
      </c>
      <c r="G2437">
        <v>44724</v>
      </c>
      <c r="H2437" t="s">
        <v>12</v>
      </c>
      <c r="I2437" t="s">
        <v>12</v>
      </c>
      <c r="J2437" t="s">
        <v>13</v>
      </c>
      <c r="K2437">
        <v>35</v>
      </c>
      <c r="L2437">
        <v>600</v>
      </c>
      <c r="M2437" t="s">
        <v>14</v>
      </c>
      <c r="N2437">
        <v>300</v>
      </c>
      <c r="O2437" t="s">
        <v>14</v>
      </c>
      <c r="P2437">
        <v>0</v>
      </c>
      <c r="Q2437" s="1">
        <v>2.4</v>
      </c>
      <c r="R2437" s="1">
        <v>1.6</v>
      </c>
      <c r="S2437" s="1">
        <v>2</v>
      </c>
      <c r="T2437" s="1">
        <v>1.6</v>
      </c>
    </row>
    <row r="2438" spans="1:20" x14ac:dyDescent="0.35">
      <c r="A2438" t="s">
        <v>2459</v>
      </c>
      <c r="B2438" t="s">
        <v>10</v>
      </c>
      <c r="C2438" t="s">
        <v>56</v>
      </c>
      <c r="D2438" t="s">
        <v>3611</v>
      </c>
      <c r="E2438" t="s">
        <v>3617</v>
      </c>
      <c r="F2438">
        <v>44705</v>
      </c>
      <c r="G2438">
        <v>44711</v>
      </c>
      <c r="H2438" t="s">
        <v>12</v>
      </c>
      <c r="I2438" t="s">
        <v>12</v>
      </c>
      <c r="J2438" t="s">
        <v>13</v>
      </c>
      <c r="K2438">
        <v>35</v>
      </c>
      <c r="L2438">
        <v>600</v>
      </c>
      <c r="M2438" t="s">
        <v>14</v>
      </c>
      <c r="N2438">
        <v>300</v>
      </c>
      <c r="O2438" t="s">
        <v>14</v>
      </c>
      <c r="P2438">
        <v>1</v>
      </c>
      <c r="Q2438" s="1">
        <v>0.89999999999999991</v>
      </c>
      <c r="R2438" s="1">
        <v>0.60000000000000009</v>
      </c>
      <c r="S2438" s="1">
        <v>0.75</v>
      </c>
      <c r="T2438" s="1">
        <v>0.60000000000000009</v>
      </c>
    </row>
    <row r="2439" spans="1:20" x14ac:dyDescent="0.35">
      <c r="A2439" t="s">
        <v>2460</v>
      </c>
      <c r="B2439" t="s">
        <v>10</v>
      </c>
      <c r="C2439" t="s">
        <v>56</v>
      </c>
      <c r="D2439" t="s">
        <v>3620</v>
      </c>
      <c r="E2439" t="s">
        <v>3618</v>
      </c>
      <c r="F2439">
        <v>44708</v>
      </c>
      <c r="G2439">
        <v>44723</v>
      </c>
      <c r="H2439" t="s">
        <v>12</v>
      </c>
      <c r="I2439" t="s">
        <v>12</v>
      </c>
      <c r="J2439" t="s">
        <v>13</v>
      </c>
      <c r="K2439">
        <v>35</v>
      </c>
      <c r="L2439">
        <v>600</v>
      </c>
      <c r="M2439" t="s">
        <v>14</v>
      </c>
      <c r="N2439">
        <v>300</v>
      </c>
      <c r="O2439" t="s">
        <v>14</v>
      </c>
      <c r="P2439">
        <v>1</v>
      </c>
      <c r="Q2439" s="1">
        <v>2.25</v>
      </c>
      <c r="R2439" s="1">
        <v>1.5</v>
      </c>
      <c r="S2439" s="1">
        <v>1.875</v>
      </c>
      <c r="T2439" s="1">
        <v>1.5</v>
      </c>
    </row>
    <row r="2440" spans="1:20" x14ac:dyDescent="0.35">
      <c r="A2440" t="s">
        <v>2461</v>
      </c>
      <c r="B2440" t="s">
        <v>10</v>
      </c>
      <c r="C2440" t="s">
        <v>56</v>
      </c>
      <c r="D2440" t="s">
        <v>3615</v>
      </c>
      <c r="E2440" t="s">
        <v>3612</v>
      </c>
      <c r="F2440">
        <v>44708</v>
      </c>
      <c r="G2440">
        <v>44724</v>
      </c>
      <c r="H2440" t="s">
        <v>12</v>
      </c>
      <c r="I2440" t="s">
        <v>12</v>
      </c>
      <c r="J2440" t="s">
        <v>13</v>
      </c>
      <c r="K2440">
        <v>35</v>
      </c>
      <c r="L2440">
        <v>600</v>
      </c>
      <c r="M2440" t="s">
        <v>14</v>
      </c>
      <c r="N2440">
        <v>300</v>
      </c>
      <c r="O2440" t="s">
        <v>14</v>
      </c>
      <c r="P2440">
        <v>1</v>
      </c>
      <c r="Q2440" s="1">
        <v>2.4</v>
      </c>
      <c r="R2440" s="1">
        <v>1.6</v>
      </c>
      <c r="S2440" s="1">
        <v>2</v>
      </c>
      <c r="T2440" s="1">
        <v>1.6</v>
      </c>
    </row>
    <row r="2441" spans="1:20" x14ac:dyDescent="0.35">
      <c r="A2441" t="s">
        <v>2462</v>
      </c>
      <c r="B2441" t="s">
        <v>10</v>
      </c>
      <c r="C2441" t="s">
        <v>56</v>
      </c>
      <c r="D2441" t="s">
        <v>3619</v>
      </c>
      <c r="E2441" t="s">
        <v>3614</v>
      </c>
      <c r="F2441">
        <v>44705</v>
      </c>
      <c r="G2441">
        <v>44711</v>
      </c>
      <c r="H2441" t="s">
        <v>12</v>
      </c>
      <c r="I2441" t="s">
        <v>12</v>
      </c>
      <c r="J2441" t="s">
        <v>13</v>
      </c>
      <c r="K2441">
        <v>35</v>
      </c>
      <c r="L2441">
        <v>600</v>
      </c>
      <c r="M2441" t="s">
        <v>14</v>
      </c>
      <c r="N2441">
        <v>300</v>
      </c>
      <c r="O2441" t="s">
        <v>14</v>
      </c>
      <c r="P2441">
        <v>1</v>
      </c>
      <c r="Q2441" s="1">
        <v>0.89999999999999991</v>
      </c>
      <c r="R2441" s="1">
        <v>0.60000000000000009</v>
      </c>
      <c r="S2441" s="1">
        <v>0.75</v>
      </c>
      <c r="T2441" s="1">
        <v>0.60000000000000009</v>
      </c>
    </row>
    <row r="2442" spans="1:20" x14ac:dyDescent="0.35">
      <c r="A2442" t="s">
        <v>2463</v>
      </c>
      <c r="B2442" t="s">
        <v>10</v>
      </c>
      <c r="C2442" t="s">
        <v>56</v>
      </c>
      <c r="D2442" t="s">
        <v>3611</v>
      </c>
      <c r="E2442" t="s">
        <v>3612</v>
      </c>
      <c r="F2442">
        <v>44712</v>
      </c>
      <c r="G2442">
        <v>44722</v>
      </c>
      <c r="H2442" t="s">
        <v>12</v>
      </c>
      <c r="I2442" t="s">
        <v>12</v>
      </c>
      <c r="J2442" t="s">
        <v>13</v>
      </c>
      <c r="K2442">
        <v>26</v>
      </c>
      <c r="L2442">
        <v>600</v>
      </c>
      <c r="M2442" t="s">
        <v>14</v>
      </c>
      <c r="N2442">
        <v>300</v>
      </c>
      <c r="O2442" t="s">
        <v>14</v>
      </c>
      <c r="P2442">
        <v>1</v>
      </c>
      <c r="Q2442" s="1">
        <v>1.5</v>
      </c>
      <c r="R2442" s="1">
        <v>1</v>
      </c>
      <c r="S2442" s="1">
        <v>1.25</v>
      </c>
      <c r="T2442" s="1">
        <v>1</v>
      </c>
    </row>
    <row r="2443" spans="1:20" x14ac:dyDescent="0.35">
      <c r="A2443" t="s">
        <v>2464</v>
      </c>
      <c r="B2443" t="s">
        <v>10</v>
      </c>
      <c r="C2443" t="s">
        <v>56</v>
      </c>
      <c r="D2443" t="s">
        <v>3615</v>
      </c>
      <c r="E2443" t="s">
        <v>3612</v>
      </c>
      <c r="F2443">
        <v>44712</v>
      </c>
      <c r="G2443">
        <v>44722</v>
      </c>
      <c r="H2443" t="s">
        <v>12</v>
      </c>
      <c r="I2443" t="s">
        <v>12</v>
      </c>
      <c r="J2443" t="s">
        <v>13</v>
      </c>
      <c r="K2443">
        <v>26</v>
      </c>
      <c r="L2443">
        <v>600</v>
      </c>
      <c r="M2443" t="s">
        <v>14</v>
      </c>
      <c r="N2443">
        <v>300</v>
      </c>
      <c r="O2443" t="s">
        <v>14</v>
      </c>
      <c r="P2443">
        <v>1</v>
      </c>
      <c r="Q2443" s="1">
        <v>1.5</v>
      </c>
      <c r="R2443" s="1">
        <v>1</v>
      </c>
      <c r="S2443" s="1">
        <v>1.25</v>
      </c>
      <c r="T2443" s="1">
        <v>1</v>
      </c>
    </row>
    <row r="2444" spans="1:20" x14ac:dyDescent="0.35">
      <c r="A2444" t="s">
        <v>2465</v>
      </c>
      <c r="B2444" t="s">
        <v>10</v>
      </c>
      <c r="C2444" t="s">
        <v>56</v>
      </c>
      <c r="D2444" t="s">
        <v>3615</v>
      </c>
      <c r="E2444" t="s">
        <v>3618</v>
      </c>
      <c r="F2444">
        <v>44712</v>
      </c>
      <c r="G2444">
        <v>44726</v>
      </c>
      <c r="H2444" t="s">
        <v>12</v>
      </c>
      <c r="I2444" t="s">
        <v>12</v>
      </c>
      <c r="J2444" t="s">
        <v>13</v>
      </c>
      <c r="K2444">
        <v>26</v>
      </c>
      <c r="L2444">
        <v>600</v>
      </c>
      <c r="M2444" t="s">
        <v>14</v>
      </c>
      <c r="N2444">
        <v>300</v>
      </c>
      <c r="O2444" t="s">
        <v>14</v>
      </c>
      <c r="P2444">
        <v>0</v>
      </c>
      <c r="Q2444" s="1">
        <v>2.1</v>
      </c>
      <c r="R2444" s="1">
        <v>1.4000000000000001</v>
      </c>
      <c r="S2444" s="1">
        <v>1.75</v>
      </c>
      <c r="T2444" s="1">
        <v>1.4000000000000001</v>
      </c>
    </row>
    <row r="2445" spans="1:20" x14ac:dyDescent="0.35">
      <c r="A2445" t="s">
        <v>2466</v>
      </c>
      <c r="B2445" t="s">
        <v>10</v>
      </c>
      <c r="C2445" t="s">
        <v>56</v>
      </c>
      <c r="D2445" t="s">
        <v>3616</v>
      </c>
      <c r="E2445" t="s">
        <v>3617</v>
      </c>
      <c r="F2445">
        <v>44712</v>
      </c>
      <c r="G2445">
        <v>44722</v>
      </c>
      <c r="H2445" t="s">
        <v>12</v>
      </c>
      <c r="I2445" t="s">
        <v>12</v>
      </c>
      <c r="J2445" t="s">
        <v>13</v>
      </c>
      <c r="K2445">
        <v>26</v>
      </c>
      <c r="L2445">
        <v>600</v>
      </c>
      <c r="M2445" t="s">
        <v>14</v>
      </c>
      <c r="N2445">
        <v>300</v>
      </c>
      <c r="O2445" t="s">
        <v>14</v>
      </c>
      <c r="P2445">
        <v>1</v>
      </c>
      <c r="Q2445" s="1">
        <v>1.5</v>
      </c>
      <c r="R2445" s="1">
        <v>1</v>
      </c>
      <c r="S2445" s="1">
        <v>1.25</v>
      </c>
      <c r="T2445" s="1">
        <v>1</v>
      </c>
    </row>
    <row r="2446" spans="1:20" x14ac:dyDescent="0.35">
      <c r="A2446" t="s">
        <v>2467</v>
      </c>
      <c r="B2446" t="s">
        <v>10</v>
      </c>
      <c r="C2446" t="s">
        <v>56</v>
      </c>
      <c r="D2446" t="s">
        <v>3620</v>
      </c>
      <c r="E2446" t="s">
        <v>3614</v>
      </c>
      <c r="F2446">
        <v>44732</v>
      </c>
      <c r="G2446">
        <v>44732</v>
      </c>
      <c r="H2446" t="s">
        <v>12</v>
      </c>
      <c r="I2446" t="s">
        <v>12</v>
      </c>
      <c r="J2446" t="s">
        <v>13</v>
      </c>
      <c r="K2446">
        <v>30</v>
      </c>
      <c r="L2446">
        <v>4000</v>
      </c>
      <c r="M2446" t="s">
        <v>2201</v>
      </c>
      <c r="N2446">
        <v>2500</v>
      </c>
      <c r="O2446" t="s">
        <v>58</v>
      </c>
      <c r="P2446">
        <v>1</v>
      </c>
      <c r="Q2446" s="1">
        <v>0</v>
      </c>
      <c r="R2446" s="1">
        <v>0</v>
      </c>
      <c r="S2446" s="1">
        <v>0</v>
      </c>
      <c r="T2446" s="1">
        <v>0</v>
      </c>
    </row>
    <row r="2447" spans="1:20" x14ac:dyDescent="0.35">
      <c r="A2447" t="s">
        <v>2468</v>
      </c>
      <c r="B2447" t="s">
        <v>10</v>
      </c>
      <c r="C2447" t="s">
        <v>56</v>
      </c>
      <c r="D2447" t="s">
        <v>3615</v>
      </c>
      <c r="E2447" t="s">
        <v>3613</v>
      </c>
      <c r="F2447">
        <v>44732</v>
      </c>
      <c r="G2447">
        <v>44732</v>
      </c>
      <c r="H2447" t="s">
        <v>12</v>
      </c>
      <c r="I2447" t="s">
        <v>12</v>
      </c>
      <c r="J2447" t="s">
        <v>13</v>
      </c>
      <c r="K2447">
        <v>30</v>
      </c>
      <c r="L2447">
        <v>4000</v>
      </c>
      <c r="M2447" t="s">
        <v>2201</v>
      </c>
      <c r="N2447">
        <v>2500</v>
      </c>
      <c r="O2447" t="s">
        <v>58</v>
      </c>
      <c r="P2447">
        <v>1</v>
      </c>
      <c r="Q2447" s="1">
        <v>0</v>
      </c>
      <c r="R2447" s="1">
        <v>0</v>
      </c>
      <c r="S2447" s="1">
        <v>0</v>
      </c>
      <c r="T2447" s="1">
        <v>0</v>
      </c>
    </row>
    <row r="2448" spans="1:20" x14ac:dyDescent="0.35">
      <c r="A2448" t="s">
        <v>2469</v>
      </c>
      <c r="B2448" t="s">
        <v>10</v>
      </c>
      <c r="C2448" t="s">
        <v>56</v>
      </c>
      <c r="D2448" t="s">
        <v>3619</v>
      </c>
      <c r="E2448" t="s">
        <v>3614</v>
      </c>
      <c r="F2448">
        <v>44732</v>
      </c>
      <c r="G2448">
        <v>44732</v>
      </c>
      <c r="H2448" t="s">
        <v>12</v>
      </c>
      <c r="I2448" t="s">
        <v>12</v>
      </c>
      <c r="J2448" t="s">
        <v>13</v>
      </c>
      <c r="K2448">
        <v>30</v>
      </c>
      <c r="L2448">
        <v>4000</v>
      </c>
      <c r="M2448" t="s">
        <v>2201</v>
      </c>
      <c r="N2448">
        <v>2500</v>
      </c>
      <c r="O2448" t="s">
        <v>58</v>
      </c>
      <c r="P2448">
        <v>0</v>
      </c>
      <c r="Q2448" s="1">
        <v>0</v>
      </c>
      <c r="R2448" s="1">
        <v>0</v>
      </c>
      <c r="S2448" s="1">
        <v>0</v>
      </c>
      <c r="T2448" s="1">
        <v>0</v>
      </c>
    </row>
    <row r="2449" spans="1:20" x14ac:dyDescent="0.35">
      <c r="A2449" t="s">
        <v>2470</v>
      </c>
      <c r="B2449" t="s">
        <v>10</v>
      </c>
      <c r="C2449" t="s">
        <v>56</v>
      </c>
      <c r="D2449" t="s">
        <v>3619</v>
      </c>
      <c r="E2449" t="s">
        <v>3617</v>
      </c>
      <c r="F2449">
        <v>44732</v>
      </c>
      <c r="G2449">
        <v>44732</v>
      </c>
      <c r="H2449" t="s">
        <v>12</v>
      </c>
      <c r="I2449" t="s">
        <v>12</v>
      </c>
      <c r="J2449" t="s">
        <v>13</v>
      </c>
      <c r="K2449">
        <v>30</v>
      </c>
      <c r="L2449">
        <v>4000</v>
      </c>
      <c r="M2449" t="s">
        <v>2201</v>
      </c>
      <c r="N2449">
        <v>2500</v>
      </c>
      <c r="O2449" t="s">
        <v>58</v>
      </c>
      <c r="P2449">
        <v>1</v>
      </c>
      <c r="Q2449" s="1">
        <v>0</v>
      </c>
      <c r="R2449" s="1">
        <v>0</v>
      </c>
      <c r="S2449" s="1">
        <v>0</v>
      </c>
      <c r="T2449" s="1">
        <v>0</v>
      </c>
    </row>
    <row r="2450" spans="1:20" x14ac:dyDescent="0.35">
      <c r="A2450" t="s">
        <v>2471</v>
      </c>
      <c r="B2450" t="s">
        <v>10</v>
      </c>
      <c r="C2450" t="s">
        <v>56</v>
      </c>
      <c r="D2450" t="s">
        <v>3615</v>
      </c>
      <c r="E2450" t="s">
        <v>3614</v>
      </c>
      <c r="F2450">
        <v>44732</v>
      </c>
      <c r="G2450">
        <v>44732</v>
      </c>
      <c r="H2450" t="s">
        <v>12</v>
      </c>
      <c r="I2450" t="s">
        <v>12</v>
      </c>
      <c r="J2450" t="s">
        <v>13</v>
      </c>
      <c r="K2450">
        <v>30</v>
      </c>
      <c r="L2450">
        <v>4000</v>
      </c>
      <c r="M2450" t="s">
        <v>2201</v>
      </c>
      <c r="N2450">
        <v>2500</v>
      </c>
      <c r="O2450" t="s">
        <v>58</v>
      </c>
      <c r="P2450">
        <v>1</v>
      </c>
      <c r="Q2450" s="1">
        <v>0</v>
      </c>
      <c r="R2450" s="1">
        <v>0</v>
      </c>
      <c r="S2450" s="1">
        <v>0</v>
      </c>
      <c r="T2450" s="1">
        <v>0</v>
      </c>
    </row>
    <row r="2451" spans="1:20" x14ac:dyDescent="0.35">
      <c r="A2451" t="s">
        <v>2472</v>
      </c>
      <c r="B2451" t="s">
        <v>10</v>
      </c>
      <c r="C2451" t="s">
        <v>56</v>
      </c>
      <c r="D2451" t="s">
        <v>3616</v>
      </c>
      <c r="E2451" t="s">
        <v>3614</v>
      </c>
      <c r="F2451">
        <v>44732</v>
      </c>
      <c r="G2451">
        <v>44732</v>
      </c>
      <c r="H2451" t="s">
        <v>12</v>
      </c>
      <c r="I2451" t="s">
        <v>12</v>
      </c>
      <c r="J2451" t="s">
        <v>13</v>
      </c>
      <c r="K2451">
        <v>30</v>
      </c>
      <c r="L2451">
        <v>4000</v>
      </c>
      <c r="M2451" t="s">
        <v>2201</v>
      </c>
      <c r="N2451">
        <v>2500</v>
      </c>
      <c r="O2451" t="s">
        <v>58</v>
      </c>
      <c r="P2451">
        <v>0</v>
      </c>
      <c r="Q2451" s="1">
        <v>0</v>
      </c>
      <c r="R2451" s="1">
        <v>0</v>
      </c>
      <c r="S2451" s="1">
        <v>0</v>
      </c>
      <c r="T2451" s="1">
        <v>0</v>
      </c>
    </row>
    <row r="2452" spans="1:20" x14ac:dyDescent="0.35">
      <c r="A2452" t="s">
        <v>2473</v>
      </c>
      <c r="B2452" t="s">
        <v>10</v>
      </c>
      <c r="C2452" t="s">
        <v>56</v>
      </c>
      <c r="D2452" t="s">
        <v>3619</v>
      </c>
      <c r="E2452" t="s">
        <v>3614</v>
      </c>
      <c r="F2452">
        <v>44732</v>
      </c>
      <c r="G2452">
        <v>44732</v>
      </c>
      <c r="H2452" t="s">
        <v>12</v>
      </c>
      <c r="I2452" t="s">
        <v>12</v>
      </c>
      <c r="J2452" t="s">
        <v>13</v>
      </c>
      <c r="K2452">
        <v>30</v>
      </c>
      <c r="L2452">
        <v>4000</v>
      </c>
      <c r="M2452" t="s">
        <v>2201</v>
      </c>
      <c r="N2452">
        <v>2500</v>
      </c>
      <c r="O2452" t="s">
        <v>58</v>
      </c>
      <c r="P2452">
        <v>1</v>
      </c>
      <c r="Q2452" s="1">
        <v>0</v>
      </c>
      <c r="R2452" s="1">
        <v>0</v>
      </c>
      <c r="S2452" s="1">
        <v>0</v>
      </c>
      <c r="T2452" s="1">
        <v>0</v>
      </c>
    </row>
    <row r="2453" spans="1:20" x14ac:dyDescent="0.35">
      <c r="A2453" t="s">
        <v>2474</v>
      </c>
      <c r="B2453" t="s">
        <v>10</v>
      </c>
      <c r="C2453" t="s">
        <v>56</v>
      </c>
      <c r="D2453" t="s">
        <v>3615</v>
      </c>
      <c r="E2453" t="s">
        <v>3617</v>
      </c>
      <c r="F2453">
        <v>44733</v>
      </c>
      <c r="G2453">
        <v>44733</v>
      </c>
      <c r="H2453" t="s">
        <v>12</v>
      </c>
      <c r="I2453" t="s">
        <v>12</v>
      </c>
      <c r="J2453" t="s">
        <v>13</v>
      </c>
      <c r="K2453">
        <v>30</v>
      </c>
      <c r="L2453">
        <v>4000</v>
      </c>
      <c r="M2453" t="s">
        <v>2201</v>
      </c>
      <c r="N2453">
        <v>2500</v>
      </c>
      <c r="O2453" t="s">
        <v>58</v>
      </c>
      <c r="P2453">
        <v>1</v>
      </c>
      <c r="Q2453" s="1">
        <v>0</v>
      </c>
      <c r="R2453" s="1">
        <v>0</v>
      </c>
      <c r="S2453" s="1">
        <v>0</v>
      </c>
      <c r="T2453" s="1">
        <v>0</v>
      </c>
    </row>
    <row r="2454" spans="1:20" x14ac:dyDescent="0.35">
      <c r="A2454" t="s">
        <v>2475</v>
      </c>
      <c r="B2454" t="s">
        <v>10</v>
      </c>
      <c r="C2454" t="s">
        <v>56</v>
      </c>
      <c r="D2454" t="s">
        <v>3620</v>
      </c>
      <c r="E2454" t="s">
        <v>3618</v>
      </c>
      <c r="F2454">
        <v>44733</v>
      </c>
      <c r="G2454">
        <v>44733</v>
      </c>
      <c r="H2454" t="s">
        <v>12</v>
      </c>
      <c r="I2454" t="s">
        <v>12</v>
      </c>
      <c r="J2454" t="s">
        <v>13</v>
      </c>
      <c r="K2454">
        <v>30</v>
      </c>
      <c r="L2454">
        <v>4000</v>
      </c>
      <c r="M2454" t="s">
        <v>2201</v>
      </c>
      <c r="N2454">
        <v>2500</v>
      </c>
      <c r="O2454" t="s">
        <v>58</v>
      </c>
      <c r="P2454">
        <v>0</v>
      </c>
      <c r="Q2454" s="1">
        <v>0</v>
      </c>
      <c r="R2454" s="1">
        <v>0</v>
      </c>
      <c r="S2454" s="1">
        <v>0</v>
      </c>
      <c r="T2454" s="1">
        <v>0</v>
      </c>
    </row>
    <row r="2455" spans="1:20" x14ac:dyDescent="0.35">
      <c r="A2455" t="s">
        <v>2476</v>
      </c>
      <c r="B2455" t="s">
        <v>10</v>
      </c>
      <c r="C2455" t="s">
        <v>56</v>
      </c>
      <c r="D2455" t="s">
        <v>3611</v>
      </c>
      <c r="E2455" t="s">
        <v>3617</v>
      </c>
      <c r="F2455">
        <v>44733</v>
      </c>
      <c r="G2455">
        <v>44733</v>
      </c>
      <c r="H2455" t="s">
        <v>12</v>
      </c>
      <c r="I2455" t="s">
        <v>12</v>
      </c>
      <c r="J2455" t="s">
        <v>13</v>
      </c>
      <c r="K2455">
        <v>30</v>
      </c>
      <c r="L2455">
        <v>4000</v>
      </c>
      <c r="M2455" t="s">
        <v>2201</v>
      </c>
      <c r="N2455">
        <v>2500</v>
      </c>
      <c r="O2455" t="s">
        <v>58</v>
      </c>
      <c r="P2455">
        <v>1</v>
      </c>
      <c r="Q2455" s="1">
        <v>0</v>
      </c>
      <c r="R2455" s="1">
        <v>0</v>
      </c>
      <c r="S2455" s="1">
        <v>0</v>
      </c>
      <c r="T2455" s="1">
        <v>0</v>
      </c>
    </row>
    <row r="2456" spans="1:20" x14ac:dyDescent="0.35">
      <c r="A2456" t="s">
        <v>2477</v>
      </c>
      <c r="B2456" t="s">
        <v>10</v>
      </c>
      <c r="C2456" t="s">
        <v>56</v>
      </c>
      <c r="D2456" t="s">
        <v>3619</v>
      </c>
      <c r="E2456" t="s">
        <v>3614</v>
      </c>
      <c r="F2456">
        <v>44733</v>
      </c>
      <c r="G2456">
        <v>44733</v>
      </c>
      <c r="H2456" t="s">
        <v>12</v>
      </c>
      <c r="I2456" t="s">
        <v>12</v>
      </c>
      <c r="J2456" t="s">
        <v>13</v>
      </c>
      <c r="K2456">
        <v>30</v>
      </c>
      <c r="L2456">
        <v>4000</v>
      </c>
      <c r="M2456" t="s">
        <v>2201</v>
      </c>
      <c r="N2456">
        <v>2500</v>
      </c>
      <c r="O2456" t="s">
        <v>58</v>
      </c>
      <c r="P2456">
        <v>1</v>
      </c>
      <c r="Q2456" s="1">
        <v>0</v>
      </c>
      <c r="R2456" s="1">
        <v>0</v>
      </c>
      <c r="S2456" s="1">
        <v>0</v>
      </c>
      <c r="T2456" s="1">
        <v>0</v>
      </c>
    </row>
    <row r="2457" spans="1:20" x14ac:dyDescent="0.35">
      <c r="A2457" t="s">
        <v>2478</v>
      </c>
      <c r="B2457" t="s">
        <v>10</v>
      </c>
      <c r="C2457" t="s">
        <v>56</v>
      </c>
      <c r="D2457" t="s">
        <v>3615</v>
      </c>
      <c r="E2457" t="s">
        <v>3613</v>
      </c>
      <c r="F2457">
        <v>44733</v>
      </c>
      <c r="G2457">
        <v>44733</v>
      </c>
      <c r="H2457" t="s">
        <v>12</v>
      </c>
      <c r="I2457" t="s">
        <v>12</v>
      </c>
      <c r="J2457" t="s">
        <v>13</v>
      </c>
      <c r="K2457">
        <v>30</v>
      </c>
      <c r="L2457">
        <v>4000</v>
      </c>
      <c r="M2457" t="s">
        <v>2201</v>
      </c>
      <c r="N2457">
        <v>2500</v>
      </c>
      <c r="O2457" t="s">
        <v>58</v>
      </c>
      <c r="P2457">
        <v>1</v>
      </c>
      <c r="Q2457" s="1">
        <v>0</v>
      </c>
      <c r="R2457" s="1">
        <v>0</v>
      </c>
      <c r="S2457" s="1">
        <v>0</v>
      </c>
      <c r="T2457" s="1">
        <v>0</v>
      </c>
    </row>
    <row r="2458" spans="1:20" x14ac:dyDescent="0.35">
      <c r="A2458" t="s">
        <v>2479</v>
      </c>
      <c r="B2458" t="s">
        <v>10</v>
      </c>
      <c r="C2458" t="s">
        <v>56</v>
      </c>
      <c r="D2458" t="s">
        <v>3615</v>
      </c>
      <c r="E2458" t="s">
        <v>3613</v>
      </c>
      <c r="F2458">
        <v>44733</v>
      </c>
      <c r="G2458">
        <v>44733</v>
      </c>
      <c r="H2458" t="s">
        <v>12</v>
      </c>
      <c r="I2458" t="s">
        <v>12</v>
      </c>
      <c r="J2458" t="s">
        <v>13</v>
      </c>
      <c r="K2458">
        <v>30</v>
      </c>
      <c r="L2458">
        <v>4000</v>
      </c>
      <c r="M2458" t="s">
        <v>2201</v>
      </c>
      <c r="N2458">
        <v>2500</v>
      </c>
      <c r="O2458" t="s">
        <v>58</v>
      </c>
      <c r="P2458">
        <v>0</v>
      </c>
      <c r="Q2458" s="1">
        <v>0</v>
      </c>
      <c r="R2458" s="1">
        <v>0</v>
      </c>
      <c r="S2458" s="1">
        <v>0</v>
      </c>
      <c r="T2458" s="1">
        <v>0</v>
      </c>
    </row>
    <row r="2459" spans="1:20" x14ac:dyDescent="0.35">
      <c r="A2459" t="s">
        <v>2480</v>
      </c>
      <c r="B2459" t="s">
        <v>10</v>
      </c>
      <c r="C2459" t="s">
        <v>56</v>
      </c>
      <c r="D2459" t="s">
        <v>3615</v>
      </c>
      <c r="E2459" t="s">
        <v>3612</v>
      </c>
      <c r="F2459">
        <v>44733</v>
      </c>
      <c r="G2459">
        <v>44733</v>
      </c>
      <c r="H2459" t="s">
        <v>12</v>
      </c>
      <c r="I2459" t="s">
        <v>12</v>
      </c>
      <c r="J2459" t="s">
        <v>13</v>
      </c>
      <c r="K2459">
        <v>30</v>
      </c>
      <c r="L2459">
        <v>4000</v>
      </c>
      <c r="M2459" t="s">
        <v>2201</v>
      </c>
      <c r="N2459">
        <v>2500</v>
      </c>
      <c r="O2459" t="s">
        <v>58</v>
      </c>
      <c r="P2459">
        <v>0</v>
      </c>
      <c r="Q2459" s="1">
        <v>0</v>
      </c>
      <c r="R2459" s="1">
        <v>0</v>
      </c>
      <c r="S2459" s="1">
        <v>0</v>
      </c>
      <c r="T2459" s="1">
        <v>0</v>
      </c>
    </row>
    <row r="2460" spans="1:20" x14ac:dyDescent="0.35">
      <c r="A2460" t="s">
        <v>2481</v>
      </c>
      <c r="B2460" t="s">
        <v>10</v>
      </c>
      <c r="C2460" t="s">
        <v>56</v>
      </c>
      <c r="D2460" t="s">
        <v>3611</v>
      </c>
      <c r="E2460" t="s">
        <v>3613</v>
      </c>
      <c r="F2460">
        <v>44733</v>
      </c>
      <c r="G2460">
        <v>44733</v>
      </c>
      <c r="H2460" t="s">
        <v>12</v>
      </c>
      <c r="I2460" t="s">
        <v>12</v>
      </c>
      <c r="J2460" t="s">
        <v>13</v>
      </c>
      <c r="K2460">
        <v>30</v>
      </c>
      <c r="L2460">
        <v>4000</v>
      </c>
      <c r="M2460" t="s">
        <v>2201</v>
      </c>
      <c r="N2460">
        <v>2500</v>
      </c>
      <c r="O2460" t="s">
        <v>58</v>
      </c>
      <c r="P2460">
        <v>0</v>
      </c>
      <c r="Q2460" s="1">
        <v>0</v>
      </c>
      <c r="R2460" s="1">
        <v>0</v>
      </c>
      <c r="S2460" s="1">
        <v>0</v>
      </c>
      <c r="T2460" s="1">
        <v>0</v>
      </c>
    </row>
    <row r="2461" spans="1:20" x14ac:dyDescent="0.35">
      <c r="A2461" t="s">
        <v>2482</v>
      </c>
      <c r="B2461" t="s">
        <v>10</v>
      </c>
      <c r="C2461" t="s">
        <v>56</v>
      </c>
      <c r="D2461" t="s">
        <v>3616</v>
      </c>
      <c r="E2461" t="s">
        <v>3618</v>
      </c>
      <c r="F2461">
        <v>44733</v>
      </c>
      <c r="G2461">
        <v>44733</v>
      </c>
      <c r="H2461" t="s">
        <v>12</v>
      </c>
      <c r="I2461" t="s">
        <v>12</v>
      </c>
      <c r="J2461" t="s">
        <v>13</v>
      </c>
      <c r="K2461">
        <v>30</v>
      </c>
      <c r="L2461">
        <v>4000</v>
      </c>
      <c r="M2461" t="s">
        <v>2201</v>
      </c>
      <c r="N2461">
        <v>2500</v>
      </c>
      <c r="O2461" t="s">
        <v>58</v>
      </c>
      <c r="P2461">
        <v>1</v>
      </c>
      <c r="Q2461" s="1">
        <v>0</v>
      </c>
      <c r="R2461" s="1">
        <v>0</v>
      </c>
      <c r="S2461" s="1">
        <v>0</v>
      </c>
      <c r="T2461" s="1">
        <v>0</v>
      </c>
    </row>
    <row r="2462" spans="1:20" x14ac:dyDescent="0.35">
      <c r="A2462" t="s">
        <v>2483</v>
      </c>
      <c r="B2462" t="s">
        <v>10</v>
      </c>
      <c r="C2462" t="s">
        <v>56</v>
      </c>
      <c r="D2462" t="s">
        <v>3620</v>
      </c>
      <c r="E2462" t="s">
        <v>3618</v>
      </c>
      <c r="F2462">
        <v>44733</v>
      </c>
      <c r="G2462">
        <v>44733</v>
      </c>
      <c r="H2462" t="s">
        <v>12</v>
      </c>
      <c r="I2462" t="s">
        <v>12</v>
      </c>
      <c r="J2462" t="s">
        <v>13</v>
      </c>
      <c r="K2462">
        <v>30</v>
      </c>
      <c r="L2462">
        <v>4000</v>
      </c>
      <c r="M2462" t="s">
        <v>2201</v>
      </c>
      <c r="N2462">
        <v>2500</v>
      </c>
      <c r="O2462" t="s">
        <v>58</v>
      </c>
      <c r="P2462">
        <v>1</v>
      </c>
      <c r="Q2462" s="1">
        <v>0</v>
      </c>
      <c r="R2462" s="1">
        <v>0</v>
      </c>
      <c r="S2462" s="1">
        <v>0</v>
      </c>
      <c r="T2462" s="1">
        <v>0</v>
      </c>
    </row>
    <row r="2463" spans="1:20" x14ac:dyDescent="0.35">
      <c r="A2463" t="s">
        <v>2484</v>
      </c>
      <c r="B2463" t="s">
        <v>10</v>
      </c>
      <c r="C2463" t="s">
        <v>56</v>
      </c>
      <c r="D2463" t="s">
        <v>3616</v>
      </c>
      <c r="E2463" t="s">
        <v>3618</v>
      </c>
      <c r="F2463">
        <v>44734</v>
      </c>
      <c r="G2463">
        <v>44734</v>
      </c>
      <c r="H2463" t="s">
        <v>12</v>
      </c>
      <c r="I2463" t="s">
        <v>12</v>
      </c>
      <c r="J2463" t="s">
        <v>13</v>
      </c>
      <c r="K2463">
        <v>30</v>
      </c>
      <c r="L2463">
        <v>4000</v>
      </c>
      <c r="M2463" t="s">
        <v>2201</v>
      </c>
      <c r="N2463">
        <v>2500</v>
      </c>
      <c r="O2463" t="s">
        <v>58</v>
      </c>
      <c r="P2463">
        <v>1</v>
      </c>
      <c r="Q2463" s="1">
        <v>0</v>
      </c>
      <c r="R2463" s="1">
        <v>0</v>
      </c>
      <c r="S2463" s="1">
        <v>0</v>
      </c>
      <c r="T2463" s="1">
        <v>0</v>
      </c>
    </row>
    <row r="2464" spans="1:20" x14ac:dyDescent="0.35">
      <c r="A2464" t="s">
        <v>2485</v>
      </c>
      <c r="B2464" t="s">
        <v>10</v>
      </c>
      <c r="C2464" t="s">
        <v>56</v>
      </c>
      <c r="D2464" t="s">
        <v>3616</v>
      </c>
      <c r="E2464" t="s">
        <v>3614</v>
      </c>
      <c r="F2464">
        <v>44734</v>
      </c>
      <c r="G2464">
        <v>44734</v>
      </c>
      <c r="H2464" t="s">
        <v>12</v>
      </c>
      <c r="I2464" t="s">
        <v>12</v>
      </c>
      <c r="J2464" t="s">
        <v>13</v>
      </c>
      <c r="K2464">
        <v>30</v>
      </c>
      <c r="L2464">
        <v>4000</v>
      </c>
      <c r="M2464" t="s">
        <v>2201</v>
      </c>
      <c r="N2464">
        <v>2500</v>
      </c>
      <c r="O2464" t="s">
        <v>58</v>
      </c>
      <c r="P2464">
        <v>0</v>
      </c>
      <c r="Q2464" s="1">
        <v>0</v>
      </c>
      <c r="R2464" s="1">
        <v>0</v>
      </c>
      <c r="S2464" s="1">
        <v>0</v>
      </c>
      <c r="T2464" s="1">
        <v>0</v>
      </c>
    </row>
    <row r="2465" spans="1:20" x14ac:dyDescent="0.35">
      <c r="A2465" t="s">
        <v>2486</v>
      </c>
      <c r="B2465" t="s">
        <v>10</v>
      </c>
      <c r="C2465" t="s">
        <v>56</v>
      </c>
      <c r="D2465" t="s">
        <v>3616</v>
      </c>
      <c r="E2465" t="s">
        <v>3613</v>
      </c>
      <c r="F2465">
        <v>44734</v>
      </c>
      <c r="G2465">
        <v>44734</v>
      </c>
      <c r="H2465" t="s">
        <v>12</v>
      </c>
      <c r="I2465" t="s">
        <v>12</v>
      </c>
      <c r="J2465" t="s">
        <v>13</v>
      </c>
      <c r="K2465">
        <v>30</v>
      </c>
      <c r="L2465">
        <v>4000</v>
      </c>
      <c r="M2465" t="s">
        <v>2201</v>
      </c>
      <c r="N2465">
        <v>2500</v>
      </c>
      <c r="O2465" t="s">
        <v>58</v>
      </c>
      <c r="P2465">
        <v>1</v>
      </c>
      <c r="Q2465" s="1">
        <v>0</v>
      </c>
      <c r="R2465" s="1">
        <v>0</v>
      </c>
      <c r="S2465" s="1">
        <v>0</v>
      </c>
      <c r="T2465" s="1">
        <v>0</v>
      </c>
    </row>
    <row r="2466" spans="1:20" x14ac:dyDescent="0.35">
      <c r="A2466" t="s">
        <v>2487</v>
      </c>
      <c r="B2466" t="s">
        <v>10</v>
      </c>
      <c r="C2466" t="s">
        <v>56</v>
      </c>
      <c r="D2466" t="s">
        <v>3616</v>
      </c>
      <c r="E2466" t="s">
        <v>3617</v>
      </c>
      <c r="F2466">
        <v>44734</v>
      </c>
      <c r="G2466">
        <v>44734</v>
      </c>
      <c r="H2466" t="s">
        <v>12</v>
      </c>
      <c r="I2466" t="s">
        <v>12</v>
      </c>
      <c r="J2466" t="s">
        <v>13</v>
      </c>
      <c r="K2466">
        <v>30</v>
      </c>
      <c r="L2466">
        <v>4000</v>
      </c>
      <c r="M2466" t="s">
        <v>2201</v>
      </c>
      <c r="N2466">
        <v>2500</v>
      </c>
      <c r="O2466" t="s">
        <v>58</v>
      </c>
      <c r="P2466">
        <v>1</v>
      </c>
      <c r="Q2466" s="1">
        <v>0</v>
      </c>
      <c r="R2466" s="1">
        <v>0</v>
      </c>
      <c r="S2466" s="1">
        <v>0</v>
      </c>
      <c r="T2466" s="1">
        <v>0</v>
      </c>
    </row>
    <row r="2467" spans="1:20" x14ac:dyDescent="0.35">
      <c r="A2467" t="s">
        <v>2488</v>
      </c>
      <c r="B2467" t="s">
        <v>10</v>
      </c>
      <c r="C2467" t="s">
        <v>56</v>
      </c>
      <c r="D2467" t="s">
        <v>3611</v>
      </c>
      <c r="E2467" t="s">
        <v>3613</v>
      </c>
      <c r="F2467">
        <v>44734</v>
      </c>
      <c r="G2467">
        <v>44734</v>
      </c>
      <c r="H2467" t="s">
        <v>12</v>
      </c>
      <c r="I2467" t="s">
        <v>12</v>
      </c>
      <c r="J2467" t="s">
        <v>13</v>
      </c>
      <c r="K2467">
        <v>30</v>
      </c>
      <c r="L2467">
        <v>4000</v>
      </c>
      <c r="M2467" t="s">
        <v>2201</v>
      </c>
      <c r="N2467">
        <v>2500</v>
      </c>
      <c r="O2467" t="s">
        <v>58</v>
      </c>
      <c r="P2467">
        <v>0</v>
      </c>
      <c r="Q2467" s="1">
        <v>0</v>
      </c>
      <c r="R2467" s="1">
        <v>0</v>
      </c>
      <c r="S2467" s="1">
        <v>0</v>
      </c>
      <c r="T2467" s="1">
        <v>0</v>
      </c>
    </row>
    <row r="2468" spans="1:20" x14ac:dyDescent="0.35">
      <c r="A2468" t="s">
        <v>2489</v>
      </c>
      <c r="B2468" t="s">
        <v>10</v>
      </c>
      <c r="C2468" t="s">
        <v>56</v>
      </c>
      <c r="D2468" t="s">
        <v>3619</v>
      </c>
      <c r="E2468" t="s">
        <v>3614</v>
      </c>
      <c r="F2468">
        <v>44734</v>
      </c>
      <c r="G2468">
        <v>44734</v>
      </c>
      <c r="H2468" t="s">
        <v>12</v>
      </c>
      <c r="I2468" t="s">
        <v>12</v>
      </c>
      <c r="J2468" t="s">
        <v>13</v>
      </c>
      <c r="K2468">
        <v>30</v>
      </c>
      <c r="L2468">
        <v>4000</v>
      </c>
      <c r="M2468" t="s">
        <v>2201</v>
      </c>
      <c r="N2468">
        <v>2500</v>
      </c>
      <c r="O2468" t="s">
        <v>58</v>
      </c>
      <c r="P2468">
        <v>1</v>
      </c>
      <c r="Q2468" s="1">
        <v>0</v>
      </c>
      <c r="R2468" s="1">
        <v>0</v>
      </c>
      <c r="S2468" s="1">
        <v>0</v>
      </c>
      <c r="T2468" s="1">
        <v>0</v>
      </c>
    </row>
    <row r="2469" spans="1:20" x14ac:dyDescent="0.35">
      <c r="A2469" t="s">
        <v>2490</v>
      </c>
      <c r="B2469" t="s">
        <v>10</v>
      </c>
      <c r="C2469" t="s">
        <v>56</v>
      </c>
      <c r="D2469" t="s">
        <v>3620</v>
      </c>
      <c r="E2469" t="s">
        <v>3613</v>
      </c>
      <c r="F2469">
        <v>44734</v>
      </c>
      <c r="G2469">
        <v>44734</v>
      </c>
      <c r="H2469" t="s">
        <v>12</v>
      </c>
      <c r="I2469" t="s">
        <v>12</v>
      </c>
      <c r="J2469" t="s">
        <v>13</v>
      </c>
      <c r="K2469">
        <v>30</v>
      </c>
      <c r="L2469">
        <v>4000</v>
      </c>
      <c r="M2469" t="s">
        <v>2201</v>
      </c>
      <c r="N2469">
        <v>2500</v>
      </c>
      <c r="O2469" t="s">
        <v>58</v>
      </c>
      <c r="P2469">
        <v>0</v>
      </c>
      <c r="Q2469" s="1">
        <v>0</v>
      </c>
      <c r="R2469" s="1">
        <v>0</v>
      </c>
      <c r="S2469" s="1">
        <v>0</v>
      </c>
      <c r="T2469" s="1">
        <v>0</v>
      </c>
    </row>
    <row r="2470" spans="1:20" x14ac:dyDescent="0.35">
      <c r="A2470" t="s">
        <v>2491</v>
      </c>
      <c r="B2470" t="s">
        <v>10</v>
      </c>
      <c r="C2470" t="s">
        <v>56</v>
      </c>
      <c r="D2470" t="s">
        <v>3611</v>
      </c>
      <c r="E2470" t="s">
        <v>3612</v>
      </c>
      <c r="F2470">
        <v>44734</v>
      </c>
      <c r="G2470">
        <v>44734</v>
      </c>
      <c r="H2470" t="s">
        <v>12</v>
      </c>
      <c r="I2470" t="s">
        <v>12</v>
      </c>
      <c r="J2470" t="s">
        <v>13</v>
      </c>
      <c r="K2470">
        <v>30</v>
      </c>
      <c r="L2470">
        <v>4000</v>
      </c>
      <c r="M2470" t="s">
        <v>2201</v>
      </c>
      <c r="N2470">
        <v>2500</v>
      </c>
      <c r="O2470" t="s">
        <v>58</v>
      </c>
      <c r="P2470">
        <v>1</v>
      </c>
      <c r="Q2470" s="1">
        <v>0</v>
      </c>
      <c r="R2470" s="1">
        <v>0</v>
      </c>
      <c r="S2470" s="1">
        <v>0</v>
      </c>
      <c r="T2470" s="1">
        <v>0</v>
      </c>
    </row>
    <row r="2471" spans="1:20" x14ac:dyDescent="0.35">
      <c r="A2471" t="s">
        <v>2492</v>
      </c>
      <c r="B2471" t="s">
        <v>10</v>
      </c>
      <c r="C2471" t="s">
        <v>56</v>
      </c>
      <c r="D2471" t="s">
        <v>3611</v>
      </c>
      <c r="E2471" t="s">
        <v>3617</v>
      </c>
      <c r="F2471">
        <v>44734</v>
      </c>
      <c r="G2471">
        <v>44734</v>
      </c>
      <c r="H2471" t="s">
        <v>12</v>
      </c>
      <c r="I2471" t="s">
        <v>12</v>
      </c>
      <c r="J2471" t="s">
        <v>13</v>
      </c>
      <c r="K2471">
        <v>30</v>
      </c>
      <c r="L2471">
        <v>4000</v>
      </c>
      <c r="M2471" t="s">
        <v>2201</v>
      </c>
      <c r="N2471">
        <v>2500</v>
      </c>
      <c r="O2471" t="s">
        <v>58</v>
      </c>
      <c r="P2471">
        <v>1</v>
      </c>
      <c r="Q2471" s="1">
        <v>0</v>
      </c>
      <c r="R2471" s="1">
        <v>0</v>
      </c>
      <c r="S2471" s="1">
        <v>0</v>
      </c>
      <c r="T2471" s="1">
        <v>0</v>
      </c>
    </row>
    <row r="2472" spans="1:20" x14ac:dyDescent="0.35">
      <c r="A2472" t="s">
        <v>2493</v>
      </c>
      <c r="B2472" t="s">
        <v>10</v>
      </c>
      <c r="C2472" t="s">
        <v>56</v>
      </c>
      <c r="D2472" t="s">
        <v>3615</v>
      </c>
      <c r="E2472" t="s">
        <v>3612</v>
      </c>
      <c r="F2472">
        <v>44734</v>
      </c>
      <c r="G2472">
        <v>44734</v>
      </c>
      <c r="H2472" t="s">
        <v>12</v>
      </c>
      <c r="I2472" t="s">
        <v>12</v>
      </c>
      <c r="J2472" t="s">
        <v>13</v>
      </c>
      <c r="K2472">
        <v>30</v>
      </c>
      <c r="L2472">
        <v>4000</v>
      </c>
      <c r="M2472" t="s">
        <v>2201</v>
      </c>
      <c r="N2472">
        <v>2500</v>
      </c>
      <c r="O2472" t="s">
        <v>58</v>
      </c>
      <c r="P2472">
        <v>0</v>
      </c>
      <c r="Q2472" s="1">
        <v>0</v>
      </c>
      <c r="R2472" s="1">
        <v>0</v>
      </c>
      <c r="S2472" s="1">
        <v>0</v>
      </c>
      <c r="T2472" s="1">
        <v>0</v>
      </c>
    </row>
    <row r="2473" spans="1:20" x14ac:dyDescent="0.35">
      <c r="A2473" t="s">
        <v>2494</v>
      </c>
      <c r="B2473" t="s">
        <v>10</v>
      </c>
      <c r="C2473" t="s">
        <v>56</v>
      </c>
      <c r="D2473" t="s">
        <v>3619</v>
      </c>
      <c r="E2473" t="s">
        <v>3617</v>
      </c>
      <c r="F2473">
        <v>44734</v>
      </c>
      <c r="G2473">
        <v>44734</v>
      </c>
      <c r="H2473" t="s">
        <v>12</v>
      </c>
      <c r="I2473" t="s">
        <v>12</v>
      </c>
      <c r="J2473" t="s">
        <v>13</v>
      </c>
      <c r="K2473">
        <v>30</v>
      </c>
      <c r="L2473">
        <v>4000</v>
      </c>
      <c r="M2473" t="s">
        <v>2201</v>
      </c>
      <c r="N2473">
        <v>2500</v>
      </c>
      <c r="O2473" t="s">
        <v>58</v>
      </c>
      <c r="P2473">
        <v>1</v>
      </c>
      <c r="Q2473" s="1">
        <v>0</v>
      </c>
      <c r="R2473" s="1">
        <v>0</v>
      </c>
      <c r="S2473" s="1">
        <v>0</v>
      </c>
      <c r="T2473" s="1">
        <v>0</v>
      </c>
    </row>
    <row r="2474" spans="1:20" x14ac:dyDescent="0.35">
      <c r="A2474" t="s">
        <v>2495</v>
      </c>
      <c r="B2474" t="s">
        <v>10</v>
      </c>
      <c r="C2474" t="s">
        <v>56</v>
      </c>
      <c r="D2474" t="s">
        <v>3619</v>
      </c>
      <c r="E2474" t="s">
        <v>3617</v>
      </c>
      <c r="F2474">
        <v>44734</v>
      </c>
      <c r="G2474">
        <v>44734</v>
      </c>
      <c r="H2474" t="s">
        <v>12</v>
      </c>
      <c r="I2474" t="s">
        <v>12</v>
      </c>
      <c r="J2474" t="s">
        <v>13</v>
      </c>
      <c r="K2474">
        <v>30</v>
      </c>
      <c r="L2474">
        <v>4000</v>
      </c>
      <c r="M2474" t="s">
        <v>2201</v>
      </c>
      <c r="N2474">
        <v>2500</v>
      </c>
      <c r="O2474" t="s">
        <v>58</v>
      </c>
      <c r="P2474">
        <v>1</v>
      </c>
      <c r="Q2474" s="1">
        <v>0</v>
      </c>
      <c r="R2474" s="1">
        <v>0</v>
      </c>
      <c r="S2474" s="1">
        <v>0</v>
      </c>
      <c r="T2474" s="1">
        <v>0</v>
      </c>
    </row>
    <row r="2475" spans="1:20" x14ac:dyDescent="0.35">
      <c r="A2475" t="s">
        <v>2496</v>
      </c>
      <c r="B2475" t="s">
        <v>10</v>
      </c>
      <c r="C2475" t="s">
        <v>56</v>
      </c>
      <c r="D2475" t="s">
        <v>3615</v>
      </c>
      <c r="E2475" t="s">
        <v>3614</v>
      </c>
      <c r="F2475">
        <v>44735</v>
      </c>
      <c r="G2475">
        <v>44735</v>
      </c>
      <c r="H2475" t="s">
        <v>12</v>
      </c>
      <c r="I2475" t="s">
        <v>12</v>
      </c>
      <c r="J2475" t="s">
        <v>13</v>
      </c>
      <c r="K2475">
        <v>30</v>
      </c>
      <c r="L2475">
        <v>4000</v>
      </c>
      <c r="M2475" t="s">
        <v>2201</v>
      </c>
      <c r="N2475">
        <v>2500</v>
      </c>
      <c r="O2475" t="s">
        <v>58</v>
      </c>
      <c r="P2475">
        <v>1</v>
      </c>
      <c r="Q2475" s="1">
        <v>0</v>
      </c>
      <c r="R2475" s="1">
        <v>0</v>
      </c>
      <c r="S2475" s="1">
        <v>0</v>
      </c>
      <c r="T2475" s="1">
        <v>0</v>
      </c>
    </row>
    <row r="2476" spans="1:20" x14ac:dyDescent="0.35">
      <c r="A2476" t="s">
        <v>2497</v>
      </c>
      <c r="B2476" t="s">
        <v>10</v>
      </c>
      <c r="C2476" t="s">
        <v>56</v>
      </c>
      <c r="D2476" t="s">
        <v>3616</v>
      </c>
      <c r="E2476" t="s">
        <v>3612</v>
      </c>
      <c r="F2476">
        <v>44735</v>
      </c>
      <c r="G2476">
        <v>44735</v>
      </c>
      <c r="H2476" t="s">
        <v>12</v>
      </c>
      <c r="I2476" t="s">
        <v>12</v>
      </c>
      <c r="J2476" t="s">
        <v>13</v>
      </c>
      <c r="K2476">
        <v>30</v>
      </c>
      <c r="L2476">
        <v>4000</v>
      </c>
      <c r="M2476" t="s">
        <v>2201</v>
      </c>
      <c r="N2476">
        <v>2500</v>
      </c>
      <c r="O2476" t="s">
        <v>58</v>
      </c>
      <c r="P2476">
        <v>1</v>
      </c>
      <c r="Q2476" s="1">
        <v>0</v>
      </c>
      <c r="R2476" s="1">
        <v>0</v>
      </c>
      <c r="S2476" s="1">
        <v>0</v>
      </c>
      <c r="T2476" s="1">
        <v>0</v>
      </c>
    </row>
    <row r="2477" spans="1:20" x14ac:dyDescent="0.35">
      <c r="A2477" t="s">
        <v>2498</v>
      </c>
      <c r="B2477" t="s">
        <v>10</v>
      </c>
      <c r="C2477" t="s">
        <v>56</v>
      </c>
      <c r="D2477" t="s">
        <v>3616</v>
      </c>
      <c r="E2477" t="s">
        <v>3614</v>
      </c>
      <c r="F2477">
        <v>44735</v>
      </c>
      <c r="G2477">
        <v>44735</v>
      </c>
      <c r="H2477" t="s">
        <v>12</v>
      </c>
      <c r="I2477" t="s">
        <v>12</v>
      </c>
      <c r="J2477" t="s">
        <v>13</v>
      </c>
      <c r="K2477">
        <v>30</v>
      </c>
      <c r="L2477">
        <v>4000</v>
      </c>
      <c r="M2477" t="s">
        <v>2201</v>
      </c>
      <c r="N2477">
        <v>2500</v>
      </c>
      <c r="O2477" t="s">
        <v>58</v>
      </c>
      <c r="P2477">
        <v>1</v>
      </c>
      <c r="Q2477" s="1">
        <v>0</v>
      </c>
      <c r="R2477" s="1">
        <v>0</v>
      </c>
      <c r="S2477" s="1">
        <v>0</v>
      </c>
      <c r="T2477" s="1">
        <v>0</v>
      </c>
    </row>
    <row r="2478" spans="1:20" x14ac:dyDescent="0.35">
      <c r="A2478" t="s">
        <v>2499</v>
      </c>
      <c r="B2478" t="s">
        <v>10</v>
      </c>
      <c r="C2478" t="s">
        <v>56</v>
      </c>
      <c r="D2478" t="s">
        <v>3619</v>
      </c>
      <c r="E2478" t="s">
        <v>3617</v>
      </c>
      <c r="F2478">
        <v>44736</v>
      </c>
      <c r="G2478">
        <v>44736</v>
      </c>
      <c r="H2478" t="s">
        <v>12</v>
      </c>
      <c r="I2478" t="s">
        <v>12</v>
      </c>
      <c r="J2478" t="s">
        <v>13</v>
      </c>
      <c r="K2478">
        <v>30</v>
      </c>
      <c r="L2478">
        <v>4000</v>
      </c>
      <c r="M2478" t="s">
        <v>2201</v>
      </c>
      <c r="N2478">
        <v>2500</v>
      </c>
      <c r="O2478" t="s">
        <v>58</v>
      </c>
      <c r="P2478">
        <v>1</v>
      </c>
      <c r="Q2478" s="1">
        <v>0</v>
      </c>
      <c r="R2478" s="1">
        <v>0</v>
      </c>
      <c r="S2478" s="1">
        <v>0</v>
      </c>
      <c r="T2478" s="1">
        <v>0</v>
      </c>
    </row>
    <row r="2479" spans="1:20" x14ac:dyDescent="0.35">
      <c r="A2479" t="s">
        <v>2500</v>
      </c>
      <c r="B2479" t="s">
        <v>10</v>
      </c>
      <c r="C2479" t="s">
        <v>56</v>
      </c>
      <c r="D2479" t="s">
        <v>3611</v>
      </c>
      <c r="E2479" t="s">
        <v>3617</v>
      </c>
      <c r="F2479">
        <v>44736</v>
      </c>
      <c r="G2479">
        <v>44736</v>
      </c>
      <c r="H2479" t="s">
        <v>12</v>
      </c>
      <c r="I2479" t="s">
        <v>12</v>
      </c>
      <c r="J2479" t="s">
        <v>13</v>
      </c>
      <c r="K2479">
        <v>30</v>
      </c>
      <c r="L2479">
        <v>4000</v>
      </c>
      <c r="M2479" t="s">
        <v>2201</v>
      </c>
      <c r="N2479">
        <v>2500</v>
      </c>
      <c r="O2479" t="s">
        <v>58</v>
      </c>
      <c r="P2479">
        <v>0</v>
      </c>
      <c r="Q2479" s="1">
        <v>0</v>
      </c>
      <c r="R2479" s="1">
        <v>0</v>
      </c>
      <c r="S2479" s="1">
        <v>0</v>
      </c>
      <c r="T2479" s="1">
        <v>0</v>
      </c>
    </row>
    <row r="2480" spans="1:20" x14ac:dyDescent="0.35">
      <c r="A2480" t="s">
        <v>2501</v>
      </c>
      <c r="B2480" t="s">
        <v>10</v>
      </c>
      <c r="C2480" t="s">
        <v>56</v>
      </c>
      <c r="D2480" t="s">
        <v>3620</v>
      </c>
      <c r="E2480" t="s">
        <v>3617</v>
      </c>
      <c r="F2480">
        <v>44736</v>
      </c>
      <c r="G2480">
        <v>44736</v>
      </c>
      <c r="H2480" t="s">
        <v>12</v>
      </c>
      <c r="I2480" t="s">
        <v>12</v>
      </c>
      <c r="J2480" t="s">
        <v>13</v>
      </c>
      <c r="K2480">
        <v>30</v>
      </c>
      <c r="L2480">
        <v>4000</v>
      </c>
      <c r="M2480" t="s">
        <v>2201</v>
      </c>
      <c r="N2480">
        <v>2500</v>
      </c>
      <c r="O2480" t="s">
        <v>58</v>
      </c>
      <c r="P2480">
        <v>1</v>
      </c>
      <c r="Q2480" s="1">
        <v>0</v>
      </c>
      <c r="R2480" s="1">
        <v>0</v>
      </c>
      <c r="S2480" s="1">
        <v>0</v>
      </c>
      <c r="T2480" s="1">
        <v>0</v>
      </c>
    </row>
    <row r="2481" spans="1:20" x14ac:dyDescent="0.35">
      <c r="A2481" t="s">
        <v>2502</v>
      </c>
      <c r="B2481" t="s">
        <v>10</v>
      </c>
      <c r="C2481" t="s">
        <v>56</v>
      </c>
      <c r="D2481" t="s">
        <v>3616</v>
      </c>
      <c r="E2481" t="s">
        <v>3614</v>
      </c>
      <c r="F2481">
        <v>44736</v>
      </c>
      <c r="G2481">
        <v>44736</v>
      </c>
      <c r="H2481" t="s">
        <v>12</v>
      </c>
      <c r="I2481" t="s">
        <v>12</v>
      </c>
      <c r="J2481" t="s">
        <v>13</v>
      </c>
      <c r="K2481">
        <v>30</v>
      </c>
      <c r="L2481">
        <v>4000</v>
      </c>
      <c r="M2481" t="s">
        <v>2201</v>
      </c>
      <c r="N2481">
        <v>2500</v>
      </c>
      <c r="O2481" t="s">
        <v>58</v>
      </c>
      <c r="P2481">
        <v>1</v>
      </c>
      <c r="Q2481" s="1">
        <v>0</v>
      </c>
      <c r="R2481" s="1">
        <v>0</v>
      </c>
      <c r="S2481" s="1">
        <v>0</v>
      </c>
      <c r="T2481" s="1">
        <v>0</v>
      </c>
    </row>
    <row r="2482" spans="1:20" x14ac:dyDescent="0.35">
      <c r="A2482" t="s">
        <v>2503</v>
      </c>
      <c r="B2482" t="s">
        <v>10</v>
      </c>
      <c r="C2482" t="s">
        <v>56</v>
      </c>
      <c r="D2482" t="s">
        <v>3615</v>
      </c>
      <c r="E2482" t="s">
        <v>3614</v>
      </c>
      <c r="F2482">
        <v>44736</v>
      </c>
      <c r="G2482">
        <v>44736</v>
      </c>
      <c r="H2482" t="s">
        <v>12</v>
      </c>
      <c r="I2482" t="s">
        <v>12</v>
      </c>
      <c r="J2482" t="s">
        <v>13</v>
      </c>
      <c r="K2482">
        <v>30</v>
      </c>
      <c r="L2482">
        <v>4000</v>
      </c>
      <c r="M2482" t="s">
        <v>2201</v>
      </c>
      <c r="N2482">
        <v>2500</v>
      </c>
      <c r="O2482" t="s">
        <v>58</v>
      </c>
      <c r="P2482">
        <v>1</v>
      </c>
      <c r="Q2482" s="1">
        <v>0</v>
      </c>
      <c r="R2482" s="1">
        <v>0</v>
      </c>
      <c r="S2482" s="1">
        <v>0</v>
      </c>
      <c r="T2482" s="1">
        <v>0</v>
      </c>
    </row>
    <row r="2483" spans="1:20" x14ac:dyDescent="0.35">
      <c r="A2483" t="s">
        <v>2504</v>
      </c>
      <c r="B2483" t="s">
        <v>10</v>
      </c>
      <c r="C2483" t="s">
        <v>56</v>
      </c>
      <c r="D2483" t="s">
        <v>3611</v>
      </c>
      <c r="E2483" t="s">
        <v>3617</v>
      </c>
      <c r="F2483">
        <v>44736</v>
      </c>
      <c r="G2483">
        <v>44736</v>
      </c>
      <c r="H2483" t="s">
        <v>12</v>
      </c>
      <c r="I2483" t="s">
        <v>12</v>
      </c>
      <c r="J2483" t="s">
        <v>13</v>
      </c>
      <c r="K2483">
        <v>30</v>
      </c>
      <c r="L2483">
        <v>4000</v>
      </c>
      <c r="M2483" t="s">
        <v>2201</v>
      </c>
      <c r="N2483">
        <v>2500</v>
      </c>
      <c r="O2483" t="s">
        <v>58</v>
      </c>
      <c r="P2483">
        <v>0</v>
      </c>
      <c r="Q2483" s="1">
        <v>0</v>
      </c>
      <c r="R2483" s="1">
        <v>0</v>
      </c>
      <c r="S2483" s="1">
        <v>0</v>
      </c>
      <c r="T2483" s="1">
        <v>0</v>
      </c>
    </row>
    <row r="2484" spans="1:20" x14ac:dyDescent="0.35">
      <c r="A2484" t="s">
        <v>2505</v>
      </c>
      <c r="B2484" t="s">
        <v>10</v>
      </c>
      <c r="C2484" t="s">
        <v>56</v>
      </c>
      <c r="D2484" t="s">
        <v>3616</v>
      </c>
      <c r="E2484" t="s">
        <v>3612</v>
      </c>
      <c r="F2484">
        <v>44736</v>
      </c>
      <c r="G2484">
        <v>44736</v>
      </c>
      <c r="H2484" t="s">
        <v>12</v>
      </c>
      <c r="I2484" t="s">
        <v>12</v>
      </c>
      <c r="J2484" t="s">
        <v>13</v>
      </c>
      <c r="K2484">
        <v>30</v>
      </c>
      <c r="L2484">
        <v>4000</v>
      </c>
      <c r="M2484" t="s">
        <v>2201</v>
      </c>
      <c r="N2484">
        <v>2500</v>
      </c>
      <c r="O2484" t="s">
        <v>58</v>
      </c>
      <c r="P2484">
        <v>1</v>
      </c>
      <c r="Q2484" s="1">
        <v>0</v>
      </c>
      <c r="R2484" s="1">
        <v>0</v>
      </c>
      <c r="S2484" s="1">
        <v>0</v>
      </c>
      <c r="T2484" s="1">
        <v>0</v>
      </c>
    </row>
    <row r="2485" spans="1:20" x14ac:dyDescent="0.35">
      <c r="A2485" t="s">
        <v>2506</v>
      </c>
      <c r="B2485" t="s">
        <v>10</v>
      </c>
      <c r="C2485" t="s">
        <v>56</v>
      </c>
      <c r="D2485" t="s">
        <v>3615</v>
      </c>
      <c r="E2485" t="s">
        <v>3614</v>
      </c>
      <c r="F2485">
        <v>44736</v>
      </c>
      <c r="G2485">
        <v>44736</v>
      </c>
      <c r="H2485" t="s">
        <v>12</v>
      </c>
      <c r="I2485" t="s">
        <v>12</v>
      </c>
      <c r="J2485" t="s">
        <v>13</v>
      </c>
      <c r="K2485">
        <v>30</v>
      </c>
      <c r="L2485">
        <v>4000</v>
      </c>
      <c r="M2485" t="s">
        <v>2201</v>
      </c>
      <c r="N2485">
        <v>2500</v>
      </c>
      <c r="O2485" t="s">
        <v>58</v>
      </c>
      <c r="P2485">
        <v>1</v>
      </c>
      <c r="Q2485" s="1">
        <v>0</v>
      </c>
      <c r="R2485" s="1">
        <v>0</v>
      </c>
      <c r="S2485" s="1">
        <v>0</v>
      </c>
      <c r="T2485" s="1">
        <v>0</v>
      </c>
    </row>
    <row r="2486" spans="1:20" x14ac:dyDescent="0.35">
      <c r="A2486" t="s">
        <v>2507</v>
      </c>
      <c r="B2486" t="s">
        <v>10</v>
      </c>
      <c r="C2486" t="s">
        <v>56</v>
      </c>
      <c r="D2486" t="s">
        <v>3620</v>
      </c>
      <c r="E2486" t="s">
        <v>3617</v>
      </c>
      <c r="F2486">
        <v>44736</v>
      </c>
      <c r="G2486">
        <v>44736</v>
      </c>
      <c r="H2486" t="s">
        <v>12</v>
      </c>
      <c r="I2486" t="s">
        <v>12</v>
      </c>
      <c r="J2486" t="s">
        <v>13</v>
      </c>
      <c r="K2486">
        <v>30</v>
      </c>
      <c r="L2486">
        <v>4000</v>
      </c>
      <c r="M2486" t="s">
        <v>2201</v>
      </c>
      <c r="N2486">
        <v>2500</v>
      </c>
      <c r="O2486" t="s">
        <v>58</v>
      </c>
      <c r="P2486">
        <v>0</v>
      </c>
      <c r="Q2486" s="1">
        <v>0</v>
      </c>
      <c r="R2486" s="1">
        <v>0</v>
      </c>
      <c r="S2486" s="1">
        <v>0</v>
      </c>
      <c r="T2486" s="1">
        <v>0</v>
      </c>
    </row>
    <row r="2487" spans="1:20" x14ac:dyDescent="0.35">
      <c r="A2487" t="s">
        <v>2508</v>
      </c>
      <c r="B2487" t="s">
        <v>10</v>
      </c>
      <c r="C2487" t="s">
        <v>56</v>
      </c>
      <c r="D2487" t="s">
        <v>3611</v>
      </c>
      <c r="E2487" t="s">
        <v>3612</v>
      </c>
      <c r="F2487">
        <v>44737</v>
      </c>
      <c r="G2487">
        <v>44737</v>
      </c>
      <c r="H2487" t="s">
        <v>12</v>
      </c>
      <c r="I2487" t="s">
        <v>12</v>
      </c>
      <c r="J2487" t="s">
        <v>13</v>
      </c>
      <c r="K2487">
        <v>30</v>
      </c>
      <c r="L2487">
        <v>4000</v>
      </c>
      <c r="M2487" t="s">
        <v>2201</v>
      </c>
      <c r="N2487">
        <v>2500</v>
      </c>
      <c r="O2487" t="s">
        <v>58</v>
      </c>
      <c r="P2487">
        <v>1</v>
      </c>
      <c r="Q2487" s="1">
        <v>0</v>
      </c>
      <c r="R2487" s="1">
        <v>0</v>
      </c>
      <c r="S2487" s="1">
        <v>0</v>
      </c>
      <c r="T2487" s="1">
        <v>0</v>
      </c>
    </row>
    <row r="2488" spans="1:20" x14ac:dyDescent="0.35">
      <c r="A2488" t="s">
        <v>2509</v>
      </c>
      <c r="B2488" t="s">
        <v>10</v>
      </c>
      <c r="C2488" t="s">
        <v>56</v>
      </c>
      <c r="D2488" t="s">
        <v>3619</v>
      </c>
      <c r="E2488" t="s">
        <v>3613</v>
      </c>
      <c r="F2488">
        <v>44737</v>
      </c>
      <c r="G2488">
        <v>44737</v>
      </c>
      <c r="H2488" t="s">
        <v>12</v>
      </c>
      <c r="I2488" t="s">
        <v>12</v>
      </c>
      <c r="J2488" t="s">
        <v>13</v>
      </c>
      <c r="K2488">
        <v>30</v>
      </c>
      <c r="L2488">
        <v>4000</v>
      </c>
      <c r="M2488" t="s">
        <v>2201</v>
      </c>
      <c r="N2488">
        <v>2500</v>
      </c>
      <c r="O2488" t="s">
        <v>58</v>
      </c>
      <c r="P2488">
        <v>0</v>
      </c>
      <c r="Q2488" s="1">
        <v>0</v>
      </c>
      <c r="R2488" s="1">
        <v>0</v>
      </c>
      <c r="S2488" s="1">
        <v>0</v>
      </c>
      <c r="T2488" s="1">
        <v>0</v>
      </c>
    </row>
    <row r="2489" spans="1:20" x14ac:dyDescent="0.35">
      <c r="A2489" t="s">
        <v>2510</v>
      </c>
      <c r="B2489" t="s">
        <v>10</v>
      </c>
      <c r="C2489" t="s">
        <v>56</v>
      </c>
      <c r="D2489" t="s">
        <v>3620</v>
      </c>
      <c r="E2489" t="s">
        <v>3613</v>
      </c>
      <c r="F2489">
        <v>44737</v>
      </c>
      <c r="G2489">
        <v>44737</v>
      </c>
      <c r="H2489" t="s">
        <v>12</v>
      </c>
      <c r="I2489" t="s">
        <v>12</v>
      </c>
      <c r="J2489" t="s">
        <v>13</v>
      </c>
      <c r="K2489">
        <v>30</v>
      </c>
      <c r="L2489">
        <v>4000</v>
      </c>
      <c r="M2489" t="s">
        <v>2201</v>
      </c>
      <c r="N2489">
        <v>2500</v>
      </c>
      <c r="O2489" t="s">
        <v>58</v>
      </c>
      <c r="P2489">
        <v>0</v>
      </c>
      <c r="Q2489" s="1">
        <v>0</v>
      </c>
      <c r="R2489" s="1">
        <v>0</v>
      </c>
      <c r="S2489" s="1">
        <v>0</v>
      </c>
      <c r="T2489" s="1">
        <v>0</v>
      </c>
    </row>
    <row r="2490" spans="1:20" x14ac:dyDescent="0.35">
      <c r="A2490" t="s">
        <v>2511</v>
      </c>
      <c r="B2490" t="s">
        <v>10</v>
      </c>
      <c r="C2490" t="s">
        <v>56</v>
      </c>
      <c r="D2490" t="s">
        <v>3619</v>
      </c>
      <c r="E2490" t="s">
        <v>3614</v>
      </c>
      <c r="F2490">
        <v>44737</v>
      </c>
      <c r="G2490">
        <v>44737</v>
      </c>
      <c r="H2490" t="s">
        <v>12</v>
      </c>
      <c r="I2490" t="s">
        <v>12</v>
      </c>
      <c r="J2490" t="s">
        <v>13</v>
      </c>
      <c r="K2490">
        <v>30</v>
      </c>
      <c r="L2490">
        <v>4000</v>
      </c>
      <c r="M2490" t="s">
        <v>2201</v>
      </c>
      <c r="N2490">
        <v>2500</v>
      </c>
      <c r="O2490" t="s">
        <v>58</v>
      </c>
      <c r="P2490">
        <v>0</v>
      </c>
      <c r="Q2490" s="1">
        <v>0</v>
      </c>
      <c r="R2490" s="1">
        <v>0</v>
      </c>
      <c r="S2490" s="1">
        <v>0</v>
      </c>
      <c r="T2490" s="1">
        <v>0</v>
      </c>
    </row>
    <row r="2491" spans="1:20" x14ac:dyDescent="0.35">
      <c r="A2491" t="s">
        <v>2512</v>
      </c>
      <c r="B2491" t="s">
        <v>10</v>
      </c>
      <c r="C2491" t="s">
        <v>56</v>
      </c>
      <c r="D2491" t="s">
        <v>3615</v>
      </c>
      <c r="E2491" t="s">
        <v>3612</v>
      </c>
      <c r="F2491">
        <v>44737</v>
      </c>
      <c r="G2491">
        <v>44737</v>
      </c>
      <c r="H2491" t="s">
        <v>12</v>
      </c>
      <c r="I2491" t="s">
        <v>12</v>
      </c>
      <c r="J2491" t="s">
        <v>13</v>
      </c>
      <c r="K2491">
        <v>30</v>
      </c>
      <c r="L2491">
        <v>4000</v>
      </c>
      <c r="M2491" t="s">
        <v>2201</v>
      </c>
      <c r="N2491">
        <v>2500</v>
      </c>
      <c r="O2491" t="s">
        <v>58</v>
      </c>
      <c r="P2491">
        <v>0</v>
      </c>
      <c r="Q2491" s="1">
        <v>0</v>
      </c>
      <c r="R2491" s="1">
        <v>0</v>
      </c>
      <c r="S2491" s="1">
        <v>0</v>
      </c>
      <c r="T2491" s="1">
        <v>0</v>
      </c>
    </row>
    <row r="2492" spans="1:20" x14ac:dyDescent="0.35">
      <c r="A2492" t="s">
        <v>2513</v>
      </c>
      <c r="B2492" t="s">
        <v>10</v>
      </c>
      <c r="C2492" t="s">
        <v>56</v>
      </c>
      <c r="D2492" t="s">
        <v>3616</v>
      </c>
      <c r="E2492" t="s">
        <v>3613</v>
      </c>
      <c r="F2492">
        <v>44737</v>
      </c>
      <c r="G2492">
        <v>44737</v>
      </c>
      <c r="H2492" t="s">
        <v>12</v>
      </c>
      <c r="I2492" t="s">
        <v>12</v>
      </c>
      <c r="J2492" t="s">
        <v>13</v>
      </c>
      <c r="K2492">
        <v>30</v>
      </c>
      <c r="L2492">
        <v>4000</v>
      </c>
      <c r="M2492" t="s">
        <v>2201</v>
      </c>
      <c r="N2492">
        <v>2500</v>
      </c>
      <c r="O2492" t="s">
        <v>58</v>
      </c>
      <c r="P2492">
        <v>0</v>
      </c>
      <c r="Q2492" s="1">
        <v>0</v>
      </c>
      <c r="R2492" s="1">
        <v>0</v>
      </c>
      <c r="S2492" s="1">
        <v>0</v>
      </c>
      <c r="T2492" s="1">
        <v>0</v>
      </c>
    </row>
    <row r="2493" spans="1:20" x14ac:dyDescent="0.35">
      <c r="A2493" t="s">
        <v>2514</v>
      </c>
      <c r="B2493" t="s">
        <v>10</v>
      </c>
      <c r="C2493" t="s">
        <v>56</v>
      </c>
      <c r="D2493" t="s">
        <v>3616</v>
      </c>
      <c r="E2493" t="s">
        <v>3618</v>
      </c>
      <c r="F2493">
        <v>44737</v>
      </c>
      <c r="G2493">
        <v>44737</v>
      </c>
      <c r="H2493" t="s">
        <v>12</v>
      </c>
      <c r="I2493" t="s">
        <v>12</v>
      </c>
      <c r="J2493" t="s">
        <v>13</v>
      </c>
      <c r="K2493">
        <v>30</v>
      </c>
      <c r="L2493">
        <v>4000</v>
      </c>
      <c r="M2493" t="s">
        <v>2201</v>
      </c>
      <c r="N2493">
        <v>2500</v>
      </c>
      <c r="O2493" t="s">
        <v>58</v>
      </c>
      <c r="P2493">
        <v>1</v>
      </c>
      <c r="Q2493" s="1">
        <v>0</v>
      </c>
      <c r="R2493" s="1">
        <v>0</v>
      </c>
      <c r="S2493" s="1">
        <v>0</v>
      </c>
      <c r="T2493" s="1">
        <v>0</v>
      </c>
    </row>
    <row r="2494" spans="1:20" x14ac:dyDescent="0.35">
      <c r="A2494" t="s">
        <v>2515</v>
      </c>
      <c r="B2494" t="s">
        <v>10</v>
      </c>
      <c r="C2494" t="s">
        <v>56</v>
      </c>
      <c r="D2494" t="s">
        <v>3615</v>
      </c>
      <c r="E2494" t="s">
        <v>3613</v>
      </c>
      <c r="F2494">
        <v>44732</v>
      </c>
      <c r="G2494">
        <v>44732</v>
      </c>
      <c r="H2494" t="s">
        <v>12</v>
      </c>
      <c r="I2494" t="s">
        <v>12</v>
      </c>
      <c r="J2494" t="s">
        <v>13</v>
      </c>
      <c r="K2494">
        <v>30</v>
      </c>
      <c r="L2494">
        <v>4000</v>
      </c>
      <c r="M2494" t="s">
        <v>2201</v>
      </c>
      <c r="N2494">
        <v>2500</v>
      </c>
      <c r="O2494" t="s">
        <v>58</v>
      </c>
      <c r="P2494">
        <v>0</v>
      </c>
      <c r="Q2494" s="1">
        <v>0</v>
      </c>
      <c r="R2494" s="1">
        <v>0</v>
      </c>
      <c r="S2494" s="1">
        <v>0</v>
      </c>
      <c r="T2494" s="1">
        <v>0</v>
      </c>
    </row>
    <row r="2495" spans="1:20" x14ac:dyDescent="0.35">
      <c r="A2495" t="s">
        <v>2516</v>
      </c>
      <c r="B2495" t="s">
        <v>10</v>
      </c>
      <c r="C2495" t="s">
        <v>56</v>
      </c>
      <c r="D2495" t="s">
        <v>3620</v>
      </c>
      <c r="E2495" t="s">
        <v>3617</v>
      </c>
      <c r="F2495">
        <v>44734</v>
      </c>
      <c r="G2495">
        <v>44734</v>
      </c>
      <c r="H2495" t="s">
        <v>12</v>
      </c>
      <c r="I2495" t="s">
        <v>12</v>
      </c>
      <c r="J2495" t="s">
        <v>13</v>
      </c>
      <c r="K2495">
        <v>30</v>
      </c>
      <c r="L2495">
        <v>4000</v>
      </c>
      <c r="M2495" t="s">
        <v>2201</v>
      </c>
      <c r="N2495">
        <v>2500</v>
      </c>
      <c r="O2495" t="s">
        <v>58</v>
      </c>
      <c r="P2495">
        <v>1</v>
      </c>
      <c r="Q2495" s="1">
        <v>0</v>
      </c>
      <c r="R2495" s="1">
        <v>0</v>
      </c>
      <c r="S2495" s="1">
        <v>0</v>
      </c>
      <c r="T2495" s="1">
        <v>0</v>
      </c>
    </row>
    <row r="2496" spans="1:20" x14ac:dyDescent="0.35">
      <c r="A2496" t="s">
        <v>2517</v>
      </c>
      <c r="B2496" t="s">
        <v>10</v>
      </c>
      <c r="C2496" t="s">
        <v>56</v>
      </c>
      <c r="D2496" t="s">
        <v>3615</v>
      </c>
      <c r="E2496" t="s">
        <v>3612</v>
      </c>
      <c r="F2496">
        <v>44732</v>
      </c>
      <c r="G2496">
        <v>44732</v>
      </c>
      <c r="H2496" t="s">
        <v>12</v>
      </c>
      <c r="J2496" t="s">
        <v>13</v>
      </c>
      <c r="K2496">
        <v>30</v>
      </c>
      <c r="L2496">
        <v>4000</v>
      </c>
      <c r="M2496" t="s">
        <v>2201</v>
      </c>
      <c r="N2496">
        <v>2500</v>
      </c>
      <c r="O2496" t="s">
        <v>58</v>
      </c>
      <c r="P2496">
        <v>1</v>
      </c>
      <c r="Q2496" s="1">
        <v>0</v>
      </c>
      <c r="R2496" s="1">
        <v>0</v>
      </c>
      <c r="S2496" s="1">
        <v>0</v>
      </c>
      <c r="T2496" s="1">
        <v>0</v>
      </c>
    </row>
    <row r="2497" spans="1:20" x14ac:dyDescent="0.35">
      <c r="A2497" t="s">
        <v>2518</v>
      </c>
      <c r="B2497" t="s">
        <v>10</v>
      </c>
      <c r="C2497" t="s">
        <v>56</v>
      </c>
      <c r="D2497" t="s">
        <v>3615</v>
      </c>
      <c r="E2497" t="s">
        <v>3612</v>
      </c>
      <c r="F2497">
        <v>44733</v>
      </c>
      <c r="G2497">
        <v>44733</v>
      </c>
      <c r="H2497" t="s">
        <v>12</v>
      </c>
      <c r="J2497" t="s">
        <v>13</v>
      </c>
      <c r="K2497">
        <v>30</v>
      </c>
      <c r="L2497">
        <v>4000</v>
      </c>
      <c r="M2497" t="s">
        <v>2201</v>
      </c>
      <c r="N2497">
        <v>2500</v>
      </c>
      <c r="O2497" t="s">
        <v>58</v>
      </c>
      <c r="P2497">
        <v>1</v>
      </c>
      <c r="Q2497" s="1">
        <v>0</v>
      </c>
      <c r="R2497" s="1">
        <v>0</v>
      </c>
      <c r="S2497" s="1">
        <v>0</v>
      </c>
      <c r="T2497" s="1">
        <v>0</v>
      </c>
    </row>
    <row r="2498" spans="1:20" x14ac:dyDescent="0.35">
      <c r="A2498" t="s">
        <v>2519</v>
      </c>
      <c r="B2498" t="s">
        <v>10</v>
      </c>
      <c r="C2498" t="s">
        <v>56</v>
      </c>
      <c r="D2498" t="s">
        <v>3619</v>
      </c>
      <c r="E2498" t="s">
        <v>3618</v>
      </c>
      <c r="F2498">
        <v>44733</v>
      </c>
      <c r="G2498">
        <v>44733</v>
      </c>
      <c r="H2498" t="s">
        <v>12</v>
      </c>
      <c r="J2498" t="s">
        <v>13</v>
      </c>
      <c r="K2498">
        <v>30</v>
      </c>
      <c r="L2498">
        <v>4000</v>
      </c>
      <c r="M2498" t="s">
        <v>2201</v>
      </c>
      <c r="N2498">
        <v>2500</v>
      </c>
      <c r="O2498" t="s">
        <v>58</v>
      </c>
      <c r="P2498">
        <v>1</v>
      </c>
      <c r="Q2498" s="1">
        <v>0</v>
      </c>
      <c r="R2498" s="1">
        <v>0</v>
      </c>
      <c r="S2498" s="1">
        <v>0</v>
      </c>
      <c r="T2498" s="1">
        <v>0</v>
      </c>
    </row>
    <row r="2499" spans="1:20" x14ac:dyDescent="0.35">
      <c r="A2499" t="s">
        <v>2520</v>
      </c>
      <c r="B2499" t="s">
        <v>10</v>
      </c>
      <c r="C2499" t="s">
        <v>56</v>
      </c>
      <c r="D2499" t="s">
        <v>3620</v>
      </c>
      <c r="E2499" t="s">
        <v>3614</v>
      </c>
      <c r="F2499">
        <v>44733</v>
      </c>
      <c r="G2499">
        <v>44733</v>
      </c>
      <c r="H2499" t="s">
        <v>12</v>
      </c>
      <c r="J2499" t="s">
        <v>13</v>
      </c>
      <c r="K2499">
        <v>30</v>
      </c>
      <c r="L2499">
        <v>4000</v>
      </c>
      <c r="M2499" t="s">
        <v>2201</v>
      </c>
      <c r="N2499">
        <v>2500</v>
      </c>
      <c r="O2499" t="s">
        <v>58</v>
      </c>
      <c r="P2499">
        <v>1</v>
      </c>
      <c r="Q2499" s="1">
        <v>0</v>
      </c>
      <c r="R2499" s="1">
        <v>0</v>
      </c>
      <c r="S2499" s="1">
        <v>0</v>
      </c>
      <c r="T2499" s="1">
        <v>0</v>
      </c>
    </row>
    <row r="2500" spans="1:20" x14ac:dyDescent="0.35">
      <c r="A2500" t="s">
        <v>2521</v>
      </c>
      <c r="B2500" t="s">
        <v>10</v>
      </c>
      <c r="C2500" t="s">
        <v>56</v>
      </c>
      <c r="D2500" t="s">
        <v>3611</v>
      </c>
      <c r="E2500" t="s">
        <v>3617</v>
      </c>
      <c r="F2500">
        <v>44734</v>
      </c>
      <c r="G2500">
        <v>44734</v>
      </c>
      <c r="H2500" t="s">
        <v>12</v>
      </c>
      <c r="J2500" t="s">
        <v>13</v>
      </c>
      <c r="K2500">
        <v>30</v>
      </c>
      <c r="L2500">
        <v>4000</v>
      </c>
      <c r="M2500" t="s">
        <v>2201</v>
      </c>
      <c r="N2500">
        <v>2500</v>
      </c>
      <c r="O2500" t="s">
        <v>58</v>
      </c>
      <c r="P2500">
        <v>1</v>
      </c>
      <c r="Q2500" s="1">
        <v>0</v>
      </c>
      <c r="R2500" s="1">
        <v>0</v>
      </c>
      <c r="S2500" s="1">
        <v>0</v>
      </c>
      <c r="T2500" s="1">
        <v>0</v>
      </c>
    </row>
    <row r="2501" spans="1:20" x14ac:dyDescent="0.35">
      <c r="A2501" t="s">
        <v>2522</v>
      </c>
      <c r="B2501" t="s">
        <v>10</v>
      </c>
      <c r="C2501" t="s">
        <v>56</v>
      </c>
      <c r="D2501" t="s">
        <v>3619</v>
      </c>
      <c r="E2501" t="s">
        <v>3613</v>
      </c>
      <c r="F2501">
        <v>44734</v>
      </c>
      <c r="G2501">
        <v>44734</v>
      </c>
      <c r="H2501" t="s">
        <v>12</v>
      </c>
      <c r="J2501" t="s">
        <v>13</v>
      </c>
      <c r="K2501">
        <v>30</v>
      </c>
      <c r="L2501">
        <v>4000</v>
      </c>
      <c r="M2501" t="s">
        <v>2201</v>
      </c>
      <c r="N2501">
        <v>2500</v>
      </c>
      <c r="O2501" t="s">
        <v>58</v>
      </c>
      <c r="P2501">
        <v>1</v>
      </c>
      <c r="Q2501" s="1">
        <v>0</v>
      </c>
      <c r="R2501" s="1">
        <v>0</v>
      </c>
      <c r="S2501" s="1">
        <v>0</v>
      </c>
      <c r="T2501" s="1">
        <v>0</v>
      </c>
    </row>
    <row r="2502" spans="1:20" x14ac:dyDescent="0.35">
      <c r="A2502" t="s">
        <v>2523</v>
      </c>
      <c r="B2502" t="s">
        <v>10</v>
      </c>
      <c r="C2502" t="s">
        <v>56</v>
      </c>
      <c r="D2502" t="s">
        <v>3616</v>
      </c>
      <c r="E2502" t="s">
        <v>3613</v>
      </c>
      <c r="F2502">
        <v>44734</v>
      </c>
      <c r="G2502">
        <v>44734</v>
      </c>
      <c r="H2502" t="s">
        <v>12</v>
      </c>
      <c r="J2502" t="s">
        <v>13</v>
      </c>
      <c r="K2502">
        <v>30</v>
      </c>
      <c r="L2502">
        <v>4000</v>
      </c>
      <c r="M2502" t="s">
        <v>2201</v>
      </c>
      <c r="N2502">
        <v>2500</v>
      </c>
      <c r="O2502" t="s">
        <v>58</v>
      </c>
      <c r="P2502">
        <v>1</v>
      </c>
      <c r="Q2502" s="1">
        <v>0</v>
      </c>
      <c r="R2502" s="1">
        <v>0</v>
      </c>
      <c r="S2502" s="1">
        <v>0</v>
      </c>
      <c r="T2502" s="1">
        <v>0</v>
      </c>
    </row>
    <row r="2503" spans="1:20" x14ac:dyDescent="0.35">
      <c r="A2503" t="s">
        <v>2524</v>
      </c>
      <c r="B2503" t="s">
        <v>10</v>
      </c>
      <c r="C2503" t="s">
        <v>56</v>
      </c>
      <c r="D2503" t="s">
        <v>3616</v>
      </c>
      <c r="E2503" t="s">
        <v>3612</v>
      </c>
      <c r="F2503">
        <v>44735</v>
      </c>
      <c r="G2503">
        <v>44735</v>
      </c>
      <c r="H2503" t="s">
        <v>12</v>
      </c>
      <c r="J2503" t="s">
        <v>13</v>
      </c>
      <c r="K2503">
        <v>30</v>
      </c>
      <c r="L2503">
        <v>4000</v>
      </c>
      <c r="M2503" t="s">
        <v>2201</v>
      </c>
      <c r="N2503">
        <v>2500</v>
      </c>
      <c r="O2503" t="s">
        <v>58</v>
      </c>
      <c r="P2503">
        <v>1</v>
      </c>
      <c r="Q2503" s="1">
        <v>0</v>
      </c>
      <c r="R2503" s="1">
        <v>0</v>
      </c>
      <c r="S2503" s="1">
        <v>0</v>
      </c>
      <c r="T2503" s="1">
        <v>0</v>
      </c>
    </row>
    <row r="2504" spans="1:20" x14ac:dyDescent="0.35">
      <c r="A2504" t="s">
        <v>2525</v>
      </c>
      <c r="B2504" t="s">
        <v>10</v>
      </c>
      <c r="C2504" t="s">
        <v>56</v>
      </c>
      <c r="D2504" t="s">
        <v>3616</v>
      </c>
      <c r="E2504" t="s">
        <v>3618</v>
      </c>
      <c r="F2504">
        <v>44735</v>
      </c>
      <c r="G2504">
        <v>44735</v>
      </c>
      <c r="H2504" t="s">
        <v>12</v>
      </c>
      <c r="J2504" t="s">
        <v>13</v>
      </c>
      <c r="K2504">
        <v>30</v>
      </c>
      <c r="L2504">
        <v>4000</v>
      </c>
      <c r="M2504" t="s">
        <v>2201</v>
      </c>
      <c r="N2504">
        <v>2500</v>
      </c>
      <c r="O2504" t="s">
        <v>58</v>
      </c>
      <c r="P2504">
        <v>1</v>
      </c>
      <c r="Q2504" s="1">
        <v>0</v>
      </c>
      <c r="R2504" s="1">
        <v>0</v>
      </c>
      <c r="S2504" s="1">
        <v>0</v>
      </c>
      <c r="T2504" s="1">
        <v>0</v>
      </c>
    </row>
    <row r="2505" spans="1:20" x14ac:dyDescent="0.35">
      <c r="A2505" t="s">
        <v>2526</v>
      </c>
      <c r="B2505" t="s">
        <v>10</v>
      </c>
      <c r="C2505" t="s">
        <v>56</v>
      </c>
      <c r="D2505" t="s">
        <v>3615</v>
      </c>
      <c r="E2505" t="s">
        <v>3618</v>
      </c>
      <c r="F2505">
        <v>44736</v>
      </c>
      <c r="G2505">
        <v>44736</v>
      </c>
      <c r="H2505" t="s">
        <v>12</v>
      </c>
      <c r="J2505" t="s">
        <v>13</v>
      </c>
      <c r="K2505">
        <v>30</v>
      </c>
      <c r="L2505">
        <v>4000</v>
      </c>
      <c r="M2505" t="s">
        <v>2201</v>
      </c>
      <c r="N2505">
        <v>2500</v>
      </c>
      <c r="O2505" t="s">
        <v>58</v>
      </c>
      <c r="P2505">
        <v>1</v>
      </c>
      <c r="Q2505" s="1">
        <v>0</v>
      </c>
      <c r="R2505" s="1">
        <v>0</v>
      </c>
      <c r="S2505" s="1">
        <v>0</v>
      </c>
      <c r="T2505" s="1">
        <v>0</v>
      </c>
    </row>
    <row r="2506" spans="1:20" x14ac:dyDescent="0.35">
      <c r="A2506" t="s">
        <v>2527</v>
      </c>
      <c r="B2506" t="s">
        <v>10</v>
      </c>
      <c r="C2506" t="s">
        <v>56</v>
      </c>
      <c r="D2506" t="s">
        <v>3615</v>
      </c>
      <c r="E2506" t="s">
        <v>3613</v>
      </c>
      <c r="F2506">
        <v>44736</v>
      </c>
      <c r="G2506">
        <v>44736</v>
      </c>
      <c r="H2506" t="s">
        <v>12</v>
      </c>
      <c r="J2506" t="s">
        <v>13</v>
      </c>
      <c r="K2506">
        <v>30</v>
      </c>
      <c r="L2506">
        <v>4000</v>
      </c>
      <c r="M2506" t="s">
        <v>2201</v>
      </c>
      <c r="N2506">
        <v>2500</v>
      </c>
      <c r="O2506" t="s">
        <v>58</v>
      </c>
      <c r="P2506">
        <v>1</v>
      </c>
      <c r="Q2506" s="1">
        <v>0</v>
      </c>
      <c r="R2506" s="1">
        <v>0</v>
      </c>
      <c r="S2506" s="1">
        <v>0</v>
      </c>
      <c r="T2506" s="1">
        <v>0</v>
      </c>
    </row>
    <row r="2507" spans="1:20" x14ac:dyDescent="0.35">
      <c r="A2507" t="s">
        <v>2528</v>
      </c>
      <c r="B2507" t="s">
        <v>10</v>
      </c>
      <c r="C2507" t="s">
        <v>56</v>
      </c>
      <c r="D2507" t="s">
        <v>3616</v>
      </c>
      <c r="E2507" t="s">
        <v>3617</v>
      </c>
      <c r="F2507">
        <v>44736</v>
      </c>
      <c r="G2507">
        <v>44736</v>
      </c>
      <c r="H2507" t="s">
        <v>12</v>
      </c>
      <c r="J2507" t="s">
        <v>13</v>
      </c>
      <c r="K2507">
        <v>30</v>
      </c>
      <c r="L2507">
        <v>4000</v>
      </c>
      <c r="M2507" t="s">
        <v>2201</v>
      </c>
      <c r="N2507">
        <v>2500</v>
      </c>
      <c r="O2507" t="s">
        <v>58</v>
      </c>
      <c r="P2507">
        <v>1</v>
      </c>
      <c r="Q2507" s="1">
        <v>0</v>
      </c>
      <c r="R2507" s="1">
        <v>0</v>
      </c>
      <c r="S2507" s="1">
        <v>0</v>
      </c>
      <c r="T2507" s="1">
        <v>0</v>
      </c>
    </row>
    <row r="2508" spans="1:20" x14ac:dyDescent="0.35">
      <c r="A2508" t="s">
        <v>2529</v>
      </c>
      <c r="B2508" t="s">
        <v>10</v>
      </c>
      <c r="C2508" t="s">
        <v>56</v>
      </c>
      <c r="D2508" t="s">
        <v>3620</v>
      </c>
      <c r="E2508" t="s">
        <v>3614</v>
      </c>
      <c r="F2508">
        <v>44734</v>
      </c>
      <c r="G2508">
        <v>44734</v>
      </c>
      <c r="H2508" t="s">
        <v>12</v>
      </c>
      <c r="J2508" t="s">
        <v>13</v>
      </c>
      <c r="K2508">
        <v>30</v>
      </c>
      <c r="L2508">
        <v>4000</v>
      </c>
      <c r="M2508" t="s">
        <v>2201</v>
      </c>
      <c r="N2508">
        <v>2500</v>
      </c>
      <c r="O2508" t="s">
        <v>58</v>
      </c>
      <c r="P2508">
        <v>1</v>
      </c>
      <c r="Q2508" s="1">
        <v>0</v>
      </c>
      <c r="R2508" s="1">
        <v>0</v>
      </c>
      <c r="S2508" s="1">
        <v>0</v>
      </c>
      <c r="T2508" s="1">
        <v>0</v>
      </c>
    </row>
    <row r="2509" spans="1:20" x14ac:dyDescent="0.35">
      <c r="A2509" t="s">
        <v>2530</v>
      </c>
      <c r="B2509" t="s">
        <v>10</v>
      </c>
      <c r="C2509" t="s">
        <v>56</v>
      </c>
      <c r="D2509" t="s">
        <v>3616</v>
      </c>
      <c r="E2509" t="s">
        <v>3612</v>
      </c>
      <c r="F2509">
        <v>44732</v>
      </c>
      <c r="G2509">
        <v>44732</v>
      </c>
      <c r="H2509" t="s">
        <v>12</v>
      </c>
      <c r="J2509" t="s">
        <v>13</v>
      </c>
      <c r="K2509">
        <v>30</v>
      </c>
      <c r="L2509">
        <v>4000</v>
      </c>
      <c r="M2509" t="s">
        <v>2201</v>
      </c>
      <c r="N2509">
        <v>2500</v>
      </c>
      <c r="O2509" t="s">
        <v>58</v>
      </c>
      <c r="P2509">
        <v>1</v>
      </c>
      <c r="Q2509" s="1">
        <v>0</v>
      </c>
      <c r="R2509" s="1">
        <v>0</v>
      </c>
      <c r="S2509" s="1">
        <v>0</v>
      </c>
      <c r="T2509" s="1">
        <v>0</v>
      </c>
    </row>
    <row r="2510" spans="1:20" x14ac:dyDescent="0.35">
      <c r="A2510" t="s">
        <v>2531</v>
      </c>
      <c r="B2510" t="s">
        <v>10</v>
      </c>
      <c r="C2510" t="s">
        <v>56</v>
      </c>
      <c r="D2510" t="s">
        <v>3619</v>
      </c>
      <c r="E2510" t="s">
        <v>3613</v>
      </c>
      <c r="F2510">
        <v>44733</v>
      </c>
      <c r="G2510">
        <v>44733</v>
      </c>
      <c r="H2510" t="s">
        <v>12</v>
      </c>
      <c r="J2510" t="s">
        <v>13</v>
      </c>
      <c r="K2510">
        <v>30</v>
      </c>
      <c r="L2510">
        <v>4000</v>
      </c>
      <c r="M2510" t="s">
        <v>2201</v>
      </c>
      <c r="N2510">
        <v>2500</v>
      </c>
      <c r="O2510" t="s">
        <v>58</v>
      </c>
      <c r="P2510">
        <v>1</v>
      </c>
      <c r="Q2510" s="1">
        <v>0</v>
      </c>
      <c r="R2510" s="1">
        <v>0</v>
      </c>
      <c r="S2510" s="1">
        <v>0</v>
      </c>
      <c r="T2510" s="1">
        <v>0</v>
      </c>
    </row>
    <row r="2511" spans="1:20" x14ac:dyDescent="0.35">
      <c r="A2511" t="s">
        <v>2532</v>
      </c>
      <c r="B2511" t="s">
        <v>10</v>
      </c>
      <c r="C2511" t="s">
        <v>56</v>
      </c>
      <c r="D2511" t="s">
        <v>3616</v>
      </c>
      <c r="E2511" t="s">
        <v>3613</v>
      </c>
      <c r="F2511">
        <v>44734</v>
      </c>
      <c r="G2511">
        <v>44734</v>
      </c>
      <c r="H2511" t="s">
        <v>12</v>
      </c>
      <c r="J2511" t="s">
        <v>13</v>
      </c>
      <c r="K2511">
        <v>30</v>
      </c>
      <c r="L2511">
        <v>4000</v>
      </c>
      <c r="M2511" t="s">
        <v>2201</v>
      </c>
      <c r="N2511">
        <v>2500</v>
      </c>
      <c r="O2511" t="s">
        <v>58</v>
      </c>
      <c r="P2511">
        <v>0</v>
      </c>
      <c r="Q2511" s="1">
        <v>0</v>
      </c>
      <c r="R2511" s="1">
        <v>0</v>
      </c>
      <c r="S2511" s="1">
        <v>0</v>
      </c>
      <c r="T2511" s="1">
        <v>0</v>
      </c>
    </row>
    <row r="2512" spans="1:20" x14ac:dyDescent="0.35">
      <c r="A2512" t="s">
        <v>2533</v>
      </c>
      <c r="B2512" t="s">
        <v>10</v>
      </c>
      <c r="C2512" t="s">
        <v>56</v>
      </c>
      <c r="D2512" t="s">
        <v>3611</v>
      </c>
      <c r="E2512" t="s">
        <v>3617</v>
      </c>
      <c r="F2512">
        <v>44735</v>
      </c>
      <c r="G2512">
        <v>44735</v>
      </c>
      <c r="H2512" t="s">
        <v>12</v>
      </c>
      <c r="J2512" t="s">
        <v>13</v>
      </c>
      <c r="K2512">
        <v>30</v>
      </c>
      <c r="L2512">
        <v>4000</v>
      </c>
      <c r="M2512" t="s">
        <v>2201</v>
      </c>
      <c r="N2512">
        <v>2500</v>
      </c>
      <c r="O2512" t="s">
        <v>58</v>
      </c>
      <c r="P2512">
        <v>1</v>
      </c>
      <c r="Q2512" s="1">
        <v>0</v>
      </c>
      <c r="R2512" s="1">
        <v>0</v>
      </c>
      <c r="S2512" s="1">
        <v>0</v>
      </c>
      <c r="T2512" s="1">
        <v>0</v>
      </c>
    </row>
    <row r="2513" spans="1:20" x14ac:dyDescent="0.35">
      <c r="A2513" t="s">
        <v>2534</v>
      </c>
      <c r="B2513" t="s">
        <v>10</v>
      </c>
      <c r="C2513" t="s">
        <v>56</v>
      </c>
      <c r="D2513" t="s">
        <v>3616</v>
      </c>
      <c r="E2513" t="s">
        <v>3618</v>
      </c>
      <c r="F2513">
        <v>44735</v>
      </c>
      <c r="G2513">
        <v>44735</v>
      </c>
      <c r="H2513" t="s">
        <v>12</v>
      </c>
      <c r="J2513" t="s">
        <v>13</v>
      </c>
      <c r="K2513">
        <v>30</v>
      </c>
      <c r="L2513">
        <v>4000</v>
      </c>
      <c r="M2513" t="s">
        <v>2201</v>
      </c>
      <c r="N2513">
        <v>2500</v>
      </c>
      <c r="O2513" t="s">
        <v>58</v>
      </c>
      <c r="P2513">
        <v>1</v>
      </c>
      <c r="Q2513" s="1">
        <v>0</v>
      </c>
      <c r="R2513" s="1">
        <v>0</v>
      </c>
      <c r="S2513" s="1">
        <v>0</v>
      </c>
      <c r="T2513" s="1">
        <v>0</v>
      </c>
    </row>
    <row r="2514" spans="1:20" x14ac:dyDescent="0.35">
      <c r="A2514" t="s">
        <v>2535</v>
      </c>
      <c r="B2514" t="s">
        <v>10</v>
      </c>
      <c r="C2514" t="s">
        <v>56</v>
      </c>
      <c r="D2514" t="s">
        <v>3615</v>
      </c>
      <c r="E2514" t="s">
        <v>3614</v>
      </c>
      <c r="F2514">
        <v>44736</v>
      </c>
      <c r="G2514">
        <v>44736</v>
      </c>
      <c r="H2514" t="s">
        <v>12</v>
      </c>
      <c r="J2514" t="s">
        <v>13</v>
      </c>
      <c r="K2514">
        <v>30</v>
      </c>
      <c r="L2514">
        <v>4000</v>
      </c>
      <c r="M2514" t="s">
        <v>2201</v>
      </c>
      <c r="N2514">
        <v>2500</v>
      </c>
      <c r="O2514" t="s">
        <v>58</v>
      </c>
      <c r="P2514">
        <v>1</v>
      </c>
      <c r="Q2514" s="1">
        <v>0</v>
      </c>
      <c r="R2514" s="1">
        <v>0</v>
      </c>
      <c r="S2514" s="1">
        <v>0</v>
      </c>
      <c r="T2514" s="1">
        <v>0</v>
      </c>
    </row>
    <row r="2515" spans="1:20" x14ac:dyDescent="0.35">
      <c r="A2515" t="s">
        <v>2536</v>
      </c>
      <c r="B2515" t="s">
        <v>10</v>
      </c>
      <c r="C2515" t="s">
        <v>56</v>
      </c>
      <c r="D2515" t="s">
        <v>3615</v>
      </c>
      <c r="E2515" t="s">
        <v>3612</v>
      </c>
      <c r="F2515">
        <v>44736</v>
      </c>
      <c r="G2515">
        <v>44736</v>
      </c>
      <c r="H2515" t="s">
        <v>12</v>
      </c>
      <c r="J2515" t="s">
        <v>13</v>
      </c>
      <c r="K2515">
        <v>30</v>
      </c>
      <c r="L2515">
        <v>4000</v>
      </c>
      <c r="M2515" t="s">
        <v>2201</v>
      </c>
      <c r="N2515">
        <v>2500</v>
      </c>
      <c r="O2515" t="s">
        <v>58</v>
      </c>
      <c r="P2515">
        <v>1</v>
      </c>
      <c r="Q2515" s="1">
        <v>0</v>
      </c>
      <c r="R2515" s="1">
        <v>0</v>
      </c>
      <c r="S2515" s="1">
        <v>0</v>
      </c>
      <c r="T2515" s="1">
        <v>0</v>
      </c>
    </row>
    <row r="2516" spans="1:20" x14ac:dyDescent="0.35">
      <c r="A2516" t="s">
        <v>2537</v>
      </c>
      <c r="B2516" t="s">
        <v>10</v>
      </c>
      <c r="C2516" t="s">
        <v>56</v>
      </c>
      <c r="D2516" t="s">
        <v>3611</v>
      </c>
      <c r="E2516" t="s">
        <v>3614</v>
      </c>
      <c r="F2516">
        <v>44737</v>
      </c>
      <c r="G2516">
        <v>44737</v>
      </c>
      <c r="H2516" t="s">
        <v>12</v>
      </c>
      <c r="J2516" t="s">
        <v>13</v>
      </c>
      <c r="K2516">
        <v>30</v>
      </c>
      <c r="L2516">
        <v>4000</v>
      </c>
      <c r="M2516" t="s">
        <v>2201</v>
      </c>
      <c r="N2516">
        <v>2500</v>
      </c>
      <c r="O2516" t="s">
        <v>58</v>
      </c>
      <c r="P2516">
        <v>1</v>
      </c>
      <c r="Q2516" s="1">
        <v>0</v>
      </c>
      <c r="R2516" s="1">
        <v>0</v>
      </c>
      <c r="S2516" s="1">
        <v>0</v>
      </c>
      <c r="T2516" s="1">
        <v>0</v>
      </c>
    </row>
    <row r="2517" spans="1:20" x14ac:dyDescent="0.35">
      <c r="A2517" t="s">
        <v>2538</v>
      </c>
      <c r="B2517" t="s">
        <v>10</v>
      </c>
      <c r="C2517" t="s">
        <v>56</v>
      </c>
      <c r="D2517" t="s">
        <v>3616</v>
      </c>
      <c r="E2517" t="s">
        <v>3613</v>
      </c>
      <c r="F2517">
        <v>44737</v>
      </c>
      <c r="G2517">
        <v>44737</v>
      </c>
      <c r="H2517" t="s">
        <v>12</v>
      </c>
      <c r="J2517" t="s">
        <v>13</v>
      </c>
      <c r="K2517">
        <v>30</v>
      </c>
      <c r="L2517">
        <v>4000</v>
      </c>
      <c r="M2517" t="s">
        <v>2201</v>
      </c>
      <c r="N2517">
        <v>2500</v>
      </c>
      <c r="O2517" t="s">
        <v>58</v>
      </c>
      <c r="P2517">
        <v>1</v>
      </c>
      <c r="Q2517" s="1">
        <v>0</v>
      </c>
      <c r="R2517" s="1">
        <v>0</v>
      </c>
      <c r="S2517" s="1">
        <v>0</v>
      </c>
      <c r="T2517" s="1">
        <v>0</v>
      </c>
    </row>
    <row r="2518" spans="1:20" x14ac:dyDescent="0.35">
      <c r="A2518" t="s">
        <v>2539</v>
      </c>
      <c r="B2518" t="s">
        <v>10</v>
      </c>
      <c r="C2518" t="s">
        <v>56</v>
      </c>
      <c r="D2518" t="s">
        <v>3619</v>
      </c>
      <c r="E2518" t="s">
        <v>3618</v>
      </c>
      <c r="F2518">
        <v>44732</v>
      </c>
      <c r="G2518">
        <v>44732</v>
      </c>
      <c r="H2518" t="s">
        <v>12</v>
      </c>
      <c r="J2518" t="s">
        <v>13</v>
      </c>
      <c r="K2518">
        <v>30</v>
      </c>
      <c r="L2518">
        <v>4000</v>
      </c>
      <c r="M2518" t="s">
        <v>2201</v>
      </c>
      <c r="N2518">
        <v>2500</v>
      </c>
      <c r="O2518" t="s">
        <v>58</v>
      </c>
      <c r="P2518">
        <v>1</v>
      </c>
      <c r="Q2518" s="1">
        <v>0</v>
      </c>
      <c r="R2518" s="1">
        <v>0</v>
      </c>
      <c r="S2518" s="1">
        <v>0</v>
      </c>
      <c r="T2518" s="1">
        <v>0</v>
      </c>
    </row>
    <row r="2519" spans="1:20" x14ac:dyDescent="0.35">
      <c r="A2519" t="s">
        <v>2540</v>
      </c>
      <c r="B2519" t="s">
        <v>10</v>
      </c>
      <c r="C2519" t="s">
        <v>56</v>
      </c>
      <c r="D2519" t="s">
        <v>3611</v>
      </c>
      <c r="E2519" t="s">
        <v>3614</v>
      </c>
      <c r="F2519">
        <v>44732</v>
      </c>
      <c r="G2519">
        <v>44732</v>
      </c>
      <c r="H2519" t="s">
        <v>12</v>
      </c>
      <c r="J2519" t="s">
        <v>13</v>
      </c>
      <c r="K2519">
        <v>30</v>
      </c>
      <c r="L2519">
        <v>4000</v>
      </c>
      <c r="M2519" t="s">
        <v>2201</v>
      </c>
      <c r="N2519">
        <v>2500</v>
      </c>
      <c r="O2519" t="s">
        <v>58</v>
      </c>
      <c r="P2519">
        <v>1</v>
      </c>
      <c r="Q2519" s="1">
        <v>0</v>
      </c>
      <c r="R2519" s="1">
        <v>0</v>
      </c>
      <c r="S2519" s="1">
        <v>0</v>
      </c>
      <c r="T2519" s="1">
        <v>0</v>
      </c>
    </row>
    <row r="2520" spans="1:20" x14ac:dyDescent="0.35">
      <c r="A2520" t="s">
        <v>2541</v>
      </c>
      <c r="B2520" t="s">
        <v>10</v>
      </c>
      <c r="C2520" t="s">
        <v>56</v>
      </c>
      <c r="D2520" t="s">
        <v>3619</v>
      </c>
      <c r="E2520" t="s">
        <v>3617</v>
      </c>
      <c r="F2520">
        <v>44733</v>
      </c>
      <c r="G2520">
        <v>44733</v>
      </c>
      <c r="H2520" t="s">
        <v>12</v>
      </c>
      <c r="J2520" t="s">
        <v>13</v>
      </c>
      <c r="K2520">
        <v>30</v>
      </c>
      <c r="L2520">
        <v>4000</v>
      </c>
      <c r="M2520" t="s">
        <v>2201</v>
      </c>
      <c r="N2520">
        <v>2500</v>
      </c>
      <c r="O2520" t="s">
        <v>58</v>
      </c>
      <c r="P2520">
        <v>1</v>
      </c>
      <c r="Q2520" s="1">
        <v>0</v>
      </c>
      <c r="R2520" s="1">
        <v>0</v>
      </c>
      <c r="S2520" s="1">
        <v>0</v>
      </c>
      <c r="T2520" s="1">
        <v>0</v>
      </c>
    </row>
    <row r="2521" spans="1:20" x14ac:dyDescent="0.35">
      <c r="A2521" t="s">
        <v>2542</v>
      </c>
      <c r="B2521" t="s">
        <v>10</v>
      </c>
      <c r="C2521" t="s">
        <v>56</v>
      </c>
      <c r="D2521" t="s">
        <v>3620</v>
      </c>
      <c r="E2521" t="s">
        <v>3618</v>
      </c>
      <c r="F2521">
        <v>44733</v>
      </c>
      <c r="G2521">
        <v>44733</v>
      </c>
      <c r="H2521" t="s">
        <v>12</v>
      </c>
      <c r="J2521" t="s">
        <v>13</v>
      </c>
      <c r="K2521">
        <v>30</v>
      </c>
      <c r="L2521">
        <v>4000</v>
      </c>
      <c r="M2521" t="s">
        <v>2201</v>
      </c>
      <c r="N2521">
        <v>2500</v>
      </c>
      <c r="O2521" t="s">
        <v>58</v>
      </c>
      <c r="P2521">
        <v>1</v>
      </c>
      <c r="Q2521" s="1">
        <v>0</v>
      </c>
      <c r="R2521" s="1">
        <v>0</v>
      </c>
      <c r="S2521" s="1">
        <v>0</v>
      </c>
      <c r="T2521" s="1">
        <v>0</v>
      </c>
    </row>
    <row r="2522" spans="1:20" x14ac:dyDescent="0.35">
      <c r="A2522" t="s">
        <v>2543</v>
      </c>
      <c r="B2522" t="s">
        <v>10</v>
      </c>
      <c r="C2522" t="s">
        <v>56</v>
      </c>
      <c r="D2522" t="s">
        <v>3619</v>
      </c>
      <c r="E2522" t="s">
        <v>3617</v>
      </c>
      <c r="F2522">
        <v>44733</v>
      </c>
      <c r="G2522">
        <v>44733</v>
      </c>
      <c r="H2522" t="s">
        <v>12</v>
      </c>
      <c r="J2522" t="s">
        <v>13</v>
      </c>
      <c r="K2522">
        <v>30</v>
      </c>
      <c r="L2522">
        <v>4000</v>
      </c>
      <c r="M2522" t="s">
        <v>2201</v>
      </c>
      <c r="N2522">
        <v>2500</v>
      </c>
      <c r="O2522" t="s">
        <v>58</v>
      </c>
      <c r="P2522">
        <v>1</v>
      </c>
      <c r="Q2522" s="1">
        <v>0</v>
      </c>
      <c r="R2522" s="1">
        <v>0</v>
      </c>
      <c r="S2522" s="1">
        <v>0</v>
      </c>
      <c r="T2522" s="1">
        <v>0</v>
      </c>
    </row>
    <row r="2523" spans="1:20" x14ac:dyDescent="0.35">
      <c r="A2523" t="s">
        <v>2544</v>
      </c>
      <c r="B2523" t="s">
        <v>10</v>
      </c>
      <c r="C2523" t="s">
        <v>56</v>
      </c>
      <c r="D2523" t="s">
        <v>3616</v>
      </c>
      <c r="E2523" t="s">
        <v>3614</v>
      </c>
      <c r="F2523">
        <v>44734</v>
      </c>
      <c r="G2523">
        <v>44734</v>
      </c>
      <c r="H2523" t="s">
        <v>12</v>
      </c>
      <c r="J2523" t="s">
        <v>13</v>
      </c>
      <c r="K2523">
        <v>30</v>
      </c>
      <c r="L2523">
        <v>4000</v>
      </c>
      <c r="M2523" t="s">
        <v>2201</v>
      </c>
      <c r="N2523">
        <v>2500</v>
      </c>
      <c r="O2523" t="s">
        <v>58</v>
      </c>
      <c r="P2523">
        <v>1</v>
      </c>
      <c r="Q2523" s="1">
        <v>0</v>
      </c>
      <c r="R2523" s="1">
        <v>0</v>
      </c>
      <c r="S2523" s="1">
        <v>0</v>
      </c>
      <c r="T2523" s="1">
        <v>0</v>
      </c>
    </row>
    <row r="2524" spans="1:20" x14ac:dyDescent="0.35">
      <c r="A2524" t="s">
        <v>2545</v>
      </c>
      <c r="B2524" t="s">
        <v>10</v>
      </c>
      <c r="C2524" t="s">
        <v>56</v>
      </c>
      <c r="D2524" t="s">
        <v>3619</v>
      </c>
      <c r="E2524" t="s">
        <v>3617</v>
      </c>
      <c r="F2524">
        <v>44734</v>
      </c>
      <c r="G2524">
        <v>44734</v>
      </c>
      <c r="H2524" t="s">
        <v>12</v>
      </c>
      <c r="J2524" t="s">
        <v>13</v>
      </c>
      <c r="K2524">
        <v>30</v>
      </c>
      <c r="L2524">
        <v>4000</v>
      </c>
      <c r="M2524" t="s">
        <v>2201</v>
      </c>
      <c r="N2524">
        <v>2500</v>
      </c>
      <c r="O2524" t="s">
        <v>58</v>
      </c>
      <c r="P2524">
        <v>1</v>
      </c>
      <c r="Q2524" s="1">
        <v>0</v>
      </c>
      <c r="R2524" s="1">
        <v>0</v>
      </c>
      <c r="S2524" s="1">
        <v>0</v>
      </c>
      <c r="T2524" s="1">
        <v>0</v>
      </c>
    </row>
    <row r="2525" spans="1:20" x14ac:dyDescent="0.35">
      <c r="A2525" t="s">
        <v>2546</v>
      </c>
      <c r="B2525" t="s">
        <v>10</v>
      </c>
      <c r="C2525" t="s">
        <v>56</v>
      </c>
      <c r="D2525" t="s">
        <v>3616</v>
      </c>
      <c r="E2525" t="s">
        <v>3618</v>
      </c>
      <c r="F2525">
        <v>44734</v>
      </c>
      <c r="G2525">
        <v>44734</v>
      </c>
      <c r="H2525" t="s">
        <v>12</v>
      </c>
      <c r="J2525" t="s">
        <v>13</v>
      </c>
      <c r="K2525">
        <v>30</v>
      </c>
      <c r="L2525">
        <v>4000</v>
      </c>
      <c r="M2525" t="s">
        <v>2201</v>
      </c>
      <c r="N2525">
        <v>2500</v>
      </c>
      <c r="O2525" t="s">
        <v>58</v>
      </c>
      <c r="P2525">
        <v>1</v>
      </c>
      <c r="Q2525" s="1">
        <v>0</v>
      </c>
      <c r="R2525" s="1">
        <v>0</v>
      </c>
      <c r="S2525" s="1">
        <v>0</v>
      </c>
      <c r="T2525" s="1">
        <v>0</v>
      </c>
    </row>
    <row r="2526" spans="1:20" x14ac:dyDescent="0.35">
      <c r="A2526" t="s">
        <v>2547</v>
      </c>
      <c r="B2526" t="s">
        <v>10</v>
      </c>
      <c r="C2526" t="s">
        <v>56</v>
      </c>
      <c r="D2526" t="s">
        <v>3616</v>
      </c>
      <c r="E2526" t="s">
        <v>3617</v>
      </c>
      <c r="F2526">
        <v>44735</v>
      </c>
      <c r="G2526">
        <v>44735</v>
      </c>
      <c r="H2526" t="s">
        <v>12</v>
      </c>
      <c r="J2526" t="s">
        <v>13</v>
      </c>
      <c r="K2526">
        <v>30</v>
      </c>
      <c r="L2526">
        <v>4000</v>
      </c>
      <c r="M2526" t="s">
        <v>2201</v>
      </c>
      <c r="N2526">
        <v>2500</v>
      </c>
      <c r="O2526" t="s">
        <v>58</v>
      </c>
      <c r="P2526">
        <v>1</v>
      </c>
      <c r="Q2526" s="1">
        <v>0</v>
      </c>
      <c r="R2526" s="1">
        <v>0</v>
      </c>
      <c r="S2526" s="1">
        <v>0</v>
      </c>
      <c r="T2526" s="1">
        <v>0</v>
      </c>
    </row>
    <row r="2527" spans="1:20" x14ac:dyDescent="0.35">
      <c r="A2527" t="s">
        <v>2548</v>
      </c>
      <c r="B2527" t="s">
        <v>10</v>
      </c>
      <c r="C2527" t="s">
        <v>56</v>
      </c>
      <c r="D2527" t="s">
        <v>3615</v>
      </c>
      <c r="E2527" t="s">
        <v>3612</v>
      </c>
      <c r="F2527">
        <v>44735</v>
      </c>
      <c r="G2527">
        <v>44735</v>
      </c>
      <c r="H2527" t="s">
        <v>12</v>
      </c>
      <c r="J2527" t="s">
        <v>13</v>
      </c>
      <c r="K2527">
        <v>30</v>
      </c>
      <c r="L2527">
        <v>4000</v>
      </c>
      <c r="M2527" t="s">
        <v>2201</v>
      </c>
      <c r="N2527">
        <v>2500</v>
      </c>
      <c r="O2527" t="s">
        <v>58</v>
      </c>
      <c r="P2527">
        <v>1</v>
      </c>
      <c r="Q2527" s="1">
        <v>0</v>
      </c>
      <c r="R2527" s="1">
        <v>0</v>
      </c>
      <c r="S2527" s="1">
        <v>0</v>
      </c>
      <c r="T2527" s="1">
        <v>0</v>
      </c>
    </row>
    <row r="2528" spans="1:20" x14ac:dyDescent="0.35">
      <c r="A2528" t="s">
        <v>2549</v>
      </c>
      <c r="B2528" t="s">
        <v>10</v>
      </c>
      <c r="C2528" t="s">
        <v>56</v>
      </c>
      <c r="D2528" t="s">
        <v>3616</v>
      </c>
      <c r="E2528" t="s">
        <v>3614</v>
      </c>
      <c r="F2528">
        <v>44736</v>
      </c>
      <c r="G2528">
        <v>44736</v>
      </c>
      <c r="H2528" t="s">
        <v>12</v>
      </c>
      <c r="J2528" t="s">
        <v>13</v>
      </c>
      <c r="K2528">
        <v>30</v>
      </c>
      <c r="L2528">
        <v>4000</v>
      </c>
      <c r="M2528" t="s">
        <v>2201</v>
      </c>
      <c r="N2528">
        <v>2500</v>
      </c>
      <c r="O2528" t="s">
        <v>58</v>
      </c>
      <c r="P2528">
        <v>1</v>
      </c>
      <c r="Q2528" s="1">
        <v>0</v>
      </c>
      <c r="R2528" s="1">
        <v>0</v>
      </c>
      <c r="S2528" s="1">
        <v>0</v>
      </c>
      <c r="T2528" s="1">
        <v>0</v>
      </c>
    </row>
    <row r="2529" spans="1:20" x14ac:dyDescent="0.35">
      <c r="A2529" t="s">
        <v>2550</v>
      </c>
      <c r="B2529" t="s">
        <v>10</v>
      </c>
      <c r="C2529" t="s">
        <v>56</v>
      </c>
      <c r="D2529" t="s">
        <v>3616</v>
      </c>
      <c r="E2529" t="s">
        <v>3614</v>
      </c>
      <c r="F2529">
        <v>44736</v>
      </c>
      <c r="G2529">
        <v>44736</v>
      </c>
      <c r="H2529" t="s">
        <v>12</v>
      </c>
      <c r="J2529" t="s">
        <v>13</v>
      </c>
      <c r="K2529">
        <v>30</v>
      </c>
      <c r="L2529">
        <v>4000</v>
      </c>
      <c r="M2529" t="s">
        <v>2201</v>
      </c>
      <c r="N2529">
        <v>2500</v>
      </c>
      <c r="O2529" t="s">
        <v>58</v>
      </c>
      <c r="P2529">
        <v>1</v>
      </c>
      <c r="Q2529" s="1">
        <v>0</v>
      </c>
      <c r="R2529" s="1">
        <v>0</v>
      </c>
      <c r="S2529" s="1">
        <v>0</v>
      </c>
      <c r="T2529" s="1">
        <v>0</v>
      </c>
    </row>
    <row r="2530" spans="1:20" x14ac:dyDescent="0.35">
      <c r="A2530" t="s">
        <v>2551</v>
      </c>
      <c r="B2530" t="s">
        <v>10</v>
      </c>
      <c r="C2530" t="s">
        <v>56</v>
      </c>
      <c r="D2530" t="s">
        <v>3620</v>
      </c>
      <c r="E2530" t="s">
        <v>3612</v>
      </c>
      <c r="F2530">
        <v>44736</v>
      </c>
      <c r="G2530">
        <v>44736</v>
      </c>
      <c r="H2530" t="s">
        <v>12</v>
      </c>
      <c r="J2530" t="s">
        <v>13</v>
      </c>
      <c r="K2530">
        <v>30</v>
      </c>
      <c r="L2530">
        <v>4000</v>
      </c>
      <c r="M2530" t="s">
        <v>2201</v>
      </c>
      <c r="N2530">
        <v>2500</v>
      </c>
      <c r="O2530" t="s">
        <v>58</v>
      </c>
      <c r="P2530">
        <v>1</v>
      </c>
      <c r="Q2530" s="1">
        <v>0</v>
      </c>
      <c r="R2530" s="1">
        <v>0</v>
      </c>
      <c r="S2530" s="1">
        <v>0</v>
      </c>
      <c r="T2530" s="1">
        <v>0</v>
      </c>
    </row>
    <row r="2531" spans="1:20" x14ac:dyDescent="0.35">
      <c r="A2531" t="s">
        <v>2552</v>
      </c>
      <c r="B2531" t="s">
        <v>10</v>
      </c>
      <c r="C2531" t="s">
        <v>56</v>
      </c>
      <c r="D2531" t="s">
        <v>3611</v>
      </c>
      <c r="E2531" t="s">
        <v>3617</v>
      </c>
      <c r="F2531">
        <v>44736</v>
      </c>
      <c r="G2531">
        <v>44736</v>
      </c>
      <c r="H2531" t="s">
        <v>12</v>
      </c>
      <c r="J2531" t="s">
        <v>13</v>
      </c>
      <c r="K2531">
        <v>30</v>
      </c>
      <c r="L2531">
        <v>4000</v>
      </c>
      <c r="M2531" t="s">
        <v>2201</v>
      </c>
      <c r="N2531">
        <v>2500</v>
      </c>
      <c r="O2531" t="s">
        <v>58</v>
      </c>
      <c r="P2531">
        <v>1</v>
      </c>
      <c r="Q2531" s="1">
        <v>0</v>
      </c>
      <c r="R2531" s="1">
        <v>0</v>
      </c>
      <c r="S2531" s="1">
        <v>0</v>
      </c>
      <c r="T2531" s="1">
        <v>0</v>
      </c>
    </row>
    <row r="2532" spans="1:20" x14ac:dyDescent="0.35">
      <c r="A2532" t="s">
        <v>2553</v>
      </c>
      <c r="B2532" t="s">
        <v>10</v>
      </c>
      <c r="C2532" t="s">
        <v>56</v>
      </c>
      <c r="D2532" t="s">
        <v>3611</v>
      </c>
      <c r="E2532" t="s">
        <v>3617</v>
      </c>
      <c r="F2532">
        <v>44737</v>
      </c>
      <c r="G2532">
        <v>44737</v>
      </c>
      <c r="H2532" t="s">
        <v>12</v>
      </c>
      <c r="J2532" t="s">
        <v>13</v>
      </c>
      <c r="K2532">
        <v>30</v>
      </c>
      <c r="L2532">
        <v>4000</v>
      </c>
      <c r="M2532" t="s">
        <v>2201</v>
      </c>
      <c r="N2532">
        <v>2500</v>
      </c>
      <c r="O2532" t="s">
        <v>58</v>
      </c>
      <c r="P2532">
        <v>1</v>
      </c>
      <c r="Q2532" s="1">
        <v>0</v>
      </c>
      <c r="R2532" s="1">
        <v>0</v>
      </c>
      <c r="S2532" s="1">
        <v>0</v>
      </c>
      <c r="T2532" s="1">
        <v>0</v>
      </c>
    </row>
    <row r="2533" spans="1:20" x14ac:dyDescent="0.35">
      <c r="A2533" t="s">
        <v>2554</v>
      </c>
      <c r="B2533" t="s">
        <v>10</v>
      </c>
      <c r="C2533" t="s">
        <v>56</v>
      </c>
      <c r="D2533" t="s">
        <v>3619</v>
      </c>
      <c r="E2533" t="s">
        <v>3613</v>
      </c>
      <c r="F2533">
        <v>44737</v>
      </c>
      <c r="G2533">
        <v>44737</v>
      </c>
      <c r="H2533" t="s">
        <v>12</v>
      </c>
      <c r="J2533" t="s">
        <v>13</v>
      </c>
      <c r="K2533">
        <v>30</v>
      </c>
      <c r="L2533">
        <v>4000</v>
      </c>
      <c r="M2533" t="s">
        <v>2201</v>
      </c>
      <c r="N2533">
        <v>2500</v>
      </c>
      <c r="O2533" t="s">
        <v>58</v>
      </c>
      <c r="P2533">
        <v>1</v>
      </c>
      <c r="Q2533" s="1">
        <v>0</v>
      </c>
      <c r="R2533" s="1">
        <v>0</v>
      </c>
      <c r="S2533" s="1">
        <v>0</v>
      </c>
      <c r="T2533" s="1">
        <v>0</v>
      </c>
    </row>
    <row r="2534" spans="1:20" x14ac:dyDescent="0.35">
      <c r="A2534" t="s">
        <v>2555</v>
      </c>
      <c r="B2534" t="s">
        <v>10</v>
      </c>
      <c r="C2534" t="s">
        <v>56</v>
      </c>
      <c r="D2534" t="s">
        <v>3616</v>
      </c>
      <c r="E2534" t="s">
        <v>3614</v>
      </c>
      <c r="F2534">
        <v>44770</v>
      </c>
      <c r="G2534">
        <v>44786</v>
      </c>
      <c r="H2534" t="s">
        <v>12</v>
      </c>
      <c r="I2534" t="s">
        <v>836</v>
      </c>
      <c r="J2534" t="s">
        <v>13</v>
      </c>
      <c r="K2534">
        <v>30</v>
      </c>
      <c r="L2534">
        <v>600</v>
      </c>
      <c r="M2534" t="s">
        <v>14</v>
      </c>
      <c r="N2534">
        <v>300</v>
      </c>
      <c r="O2534" t="s">
        <v>14</v>
      </c>
      <c r="P2534">
        <v>0</v>
      </c>
      <c r="Q2534" s="1">
        <v>2.4</v>
      </c>
      <c r="R2534" s="1">
        <v>1.6</v>
      </c>
      <c r="S2534" s="1">
        <v>2</v>
      </c>
      <c r="T2534" s="1">
        <v>1.6</v>
      </c>
    </row>
    <row r="2535" spans="1:20" x14ac:dyDescent="0.35">
      <c r="A2535" t="s">
        <v>2556</v>
      </c>
      <c r="B2535" t="s">
        <v>10</v>
      </c>
      <c r="C2535" t="s">
        <v>56</v>
      </c>
      <c r="D2535" t="s">
        <v>3615</v>
      </c>
      <c r="E2535" t="s">
        <v>3613</v>
      </c>
      <c r="F2535">
        <v>44770</v>
      </c>
      <c r="G2535">
        <v>44786</v>
      </c>
      <c r="H2535" t="s">
        <v>12</v>
      </c>
      <c r="I2535" t="s">
        <v>836</v>
      </c>
      <c r="J2535" t="s">
        <v>13</v>
      </c>
      <c r="K2535">
        <v>30</v>
      </c>
      <c r="L2535">
        <v>600</v>
      </c>
      <c r="M2535" t="s">
        <v>14</v>
      </c>
      <c r="N2535">
        <v>300</v>
      </c>
      <c r="O2535" t="s">
        <v>14</v>
      </c>
      <c r="P2535">
        <v>0</v>
      </c>
      <c r="Q2535" s="1">
        <v>2.4</v>
      </c>
      <c r="R2535" s="1">
        <v>1.6</v>
      </c>
      <c r="S2535" s="1">
        <v>2</v>
      </c>
      <c r="T2535" s="1">
        <v>1.6</v>
      </c>
    </row>
    <row r="2536" spans="1:20" x14ac:dyDescent="0.35">
      <c r="A2536" t="s">
        <v>2557</v>
      </c>
      <c r="B2536" t="s">
        <v>10</v>
      </c>
      <c r="C2536" t="s">
        <v>56</v>
      </c>
      <c r="D2536" t="s">
        <v>3615</v>
      </c>
      <c r="E2536" t="s">
        <v>3612</v>
      </c>
      <c r="F2536">
        <v>44771</v>
      </c>
      <c r="G2536">
        <v>44786</v>
      </c>
      <c r="H2536" t="s">
        <v>12</v>
      </c>
      <c r="I2536" t="s">
        <v>836</v>
      </c>
      <c r="J2536" t="s">
        <v>13</v>
      </c>
      <c r="K2536">
        <v>30</v>
      </c>
      <c r="L2536">
        <v>600</v>
      </c>
      <c r="M2536" t="s">
        <v>14</v>
      </c>
      <c r="N2536">
        <v>300</v>
      </c>
      <c r="O2536" t="s">
        <v>14</v>
      </c>
      <c r="P2536">
        <v>0</v>
      </c>
      <c r="Q2536" s="1">
        <v>2.25</v>
      </c>
      <c r="R2536" s="1">
        <v>1.5</v>
      </c>
      <c r="S2536" s="1">
        <v>1.875</v>
      </c>
      <c r="T2536" s="1">
        <v>1.5</v>
      </c>
    </row>
    <row r="2537" spans="1:20" x14ac:dyDescent="0.35">
      <c r="A2537" t="s">
        <v>2558</v>
      </c>
      <c r="B2537" t="s">
        <v>10</v>
      </c>
      <c r="C2537" t="s">
        <v>56</v>
      </c>
      <c r="D2537" t="s">
        <v>3620</v>
      </c>
      <c r="E2537" t="s">
        <v>3613</v>
      </c>
      <c r="F2537">
        <v>44774</v>
      </c>
      <c r="G2537">
        <v>44786</v>
      </c>
      <c r="H2537" t="s">
        <v>12</v>
      </c>
      <c r="I2537" t="s">
        <v>836</v>
      </c>
      <c r="J2537" t="s">
        <v>13</v>
      </c>
      <c r="K2537">
        <v>30</v>
      </c>
      <c r="L2537">
        <v>600</v>
      </c>
      <c r="M2537" t="s">
        <v>14</v>
      </c>
      <c r="N2537">
        <v>300</v>
      </c>
      <c r="O2537" t="s">
        <v>14</v>
      </c>
      <c r="P2537">
        <v>0</v>
      </c>
      <c r="Q2537" s="1">
        <v>1.7999999999999998</v>
      </c>
      <c r="R2537" s="1">
        <v>1.2000000000000002</v>
      </c>
      <c r="S2537" s="1">
        <v>1.5</v>
      </c>
      <c r="T2537" s="1">
        <v>1.2000000000000002</v>
      </c>
    </row>
    <row r="2538" spans="1:20" x14ac:dyDescent="0.35">
      <c r="A2538" t="s">
        <v>2559</v>
      </c>
      <c r="B2538" t="s">
        <v>10</v>
      </c>
      <c r="C2538" t="s">
        <v>56</v>
      </c>
      <c r="D2538" t="s">
        <v>3620</v>
      </c>
      <c r="E2538" t="s">
        <v>3612</v>
      </c>
      <c r="F2538">
        <v>44774</v>
      </c>
      <c r="G2538">
        <v>44785</v>
      </c>
      <c r="H2538" t="s">
        <v>12</v>
      </c>
      <c r="I2538" t="s">
        <v>836</v>
      </c>
      <c r="J2538" t="s">
        <v>13</v>
      </c>
      <c r="K2538">
        <v>30</v>
      </c>
      <c r="L2538">
        <v>600</v>
      </c>
      <c r="M2538" t="s">
        <v>14</v>
      </c>
      <c r="N2538">
        <v>300</v>
      </c>
      <c r="O2538" t="s">
        <v>14</v>
      </c>
      <c r="P2538">
        <v>0</v>
      </c>
      <c r="Q2538" s="1">
        <v>1.65</v>
      </c>
      <c r="R2538" s="1">
        <v>1.1000000000000001</v>
      </c>
      <c r="S2538" s="1">
        <v>1.375</v>
      </c>
      <c r="T2538" s="1">
        <v>1.1000000000000001</v>
      </c>
    </row>
    <row r="2539" spans="1:20" x14ac:dyDescent="0.35">
      <c r="A2539" t="s">
        <v>2560</v>
      </c>
      <c r="B2539" t="s">
        <v>10</v>
      </c>
      <c r="C2539" t="s">
        <v>56</v>
      </c>
      <c r="D2539" t="s">
        <v>3616</v>
      </c>
      <c r="E2539" t="s">
        <v>3613</v>
      </c>
      <c r="F2539">
        <v>44776</v>
      </c>
      <c r="G2539">
        <v>44785</v>
      </c>
      <c r="H2539" t="s">
        <v>12</v>
      </c>
      <c r="I2539" t="s">
        <v>836</v>
      </c>
      <c r="J2539" t="s">
        <v>13</v>
      </c>
      <c r="K2539">
        <v>30</v>
      </c>
      <c r="L2539">
        <v>600</v>
      </c>
      <c r="M2539" t="s">
        <v>14</v>
      </c>
      <c r="N2539">
        <v>300</v>
      </c>
      <c r="O2539" t="s">
        <v>14</v>
      </c>
      <c r="P2539">
        <v>0</v>
      </c>
      <c r="Q2539" s="1">
        <v>1.3499999999999999</v>
      </c>
      <c r="R2539" s="1">
        <v>0.9</v>
      </c>
      <c r="S2539" s="1">
        <v>1.125</v>
      </c>
      <c r="T2539" s="1">
        <v>0.9</v>
      </c>
    </row>
    <row r="2540" spans="1:20" x14ac:dyDescent="0.35">
      <c r="A2540" t="s">
        <v>2561</v>
      </c>
      <c r="B2540" t="s">
        <v>10</v>
      </c>
      <c r="C2540" t="s">
        <v>56</v>
      </c>
      <c r="D2540" t="s">
        <v>3615</v>
      </c>
      <c r="E2540" t="s">
        <v>3612</v>
      </c>
      <c r="F2540">
        <v>44771</v>
      </c>
      <c r="G2540">
        <v>44787</v>
      </c>
      <c r="H2540" t="s">
        <v>12</v>
      </c>
      <c r="I2540" t="s">
        <v>836</v>
      </c>
      <c r="J2540" t="s">
        <v>13</v>
      </c>
      <c r="K2540">
        <v>30</v>
      </c>
      <c r="L2540">
        <v>600</v>
      </c>
      <c r="M2540" t="s">
        <v>14</v>
      </c>
      <c r="N2540">
        <v>300</v>
      </c>
      <c r="O2540" t="s">
        <v>14</v>
      </c>
      <c r="P2540">
        <v>0</v>
      </c>
      <c r="Q2540" s="1">
        <v>2.4</v>
      </c>
      <c r="R2540" s="1">
        <v>1.6</v>
      </c>
      <c r="S2540" s="1">
        <v>2</v>
      </c>
      <c r="T2540" s="1">
        <v>1.6</v>
      </c>
    </row>
    <row r="2541" spans="1:20" x14ac:dyDescent="0.35">
      <c r="A2541" t="s">
        <v>2562</v>
      </c>
      <c r="B2541" t="s">
        <v>10</v>
      </c>
      <c r="C2541" t="s">
        <v>56</v>
      </c>
      <c r="D2541" t="s">
        <v>3616</v>
      </c>
      <c r="E2541" t="s">
        <v>3617</v>
      </c>
      <c r="F2541">
        <v>44771</v>
      </c>
      <c r="G2541">
        <v>44786</v>
      </c>
      <c r="H2541" t="s">
        <v>12</v>
      </c>
      <c r="J2541" t="s">
        <v>13</v>
      </c>
      <c r="K2541">
        <v>30</v>
      </c>
      <c r="L2541">
        <v>600</v>
      </c>
      <c r="M2541" t="s">
        <v>14</v>
      </c>
      <c r="N2541">
        <v>300</v>
      </c>
      <c r="O2541" t="s">
        <v>14</v>
      </c>
      <c r="P2541">
        <v>0</v>
      </c>
      <c r="Q2541" s="1">
        <v>2.25</v>
      </c>
      <c r="R2541" s="1">
        <v>1.5</v>
      </c>
      <c r="S2541" s="1">
        <v>1.875</v>
      </c>
      <c r="T2541" s="1">
        <v>1.5</v>
      </c>
    </row>
    <row r="2542" spans="1:20" x14ac:dyDescent="0.35">
      <c r="A2542" t="s">
        <v>2563</v>
      </c>
      <c r="B2542" t="s">
        <v>10</v>
      </c>
      <c r="C2542" t="s">
        <v>56</v>
      </c>
      <c r="D2542" t="s">
        <v>3619</v>
      </c>
      <c r="E2542" t="s">
        <v>3618</v>
      </c>
      <c r="F2542">
        <v>44774</v>
      </c>
      <c r="G2542">
        <v>44784</v>
      </c>
      <c r="H2542" t="s">
        <v>12</v>
      </c>
      <c r="I2542" t="s">
        <v>836</v>
      </c>
      <c r="J2542" t="s">
        <v>13</v>
      </c>
      <c r="K2542">
        <v>30</v>
      </c>
      <c r="L2542">
        <v>600</v>
      </c>
      <c r="M2542" t="s">
        <v>14</v>
      </c>
      <c r="N2542">
        <v>300</v>
      </c>
      <c r="O2542" t="s">
        <v>14</v>
      </c>
      <c r="P2542">
        <v>0</v>
      </c>
      <c r="Q2542" s="1">
        <v>1.5</v>
      </c>
      <c r="R2542" s="1">
        <v>1</v>
      </c>
      <c r="S2542" s="1">
        <v>1.25</v>
      </c>
      <c r="T2542" s="1">
        <v>1</v>
      </c>
    </row>
    <row r="2543" spans="1:20" x14ac:dyDescent="0.35">
      <c r="A2543" t="s">
        <v>2564</v>
      </c>
      <c r="B2543" t="s">
        <v>10</v>
      </c>
      <c r="C2543" t="s">
        <v>56</v>
      </c>
      <c r="D2543" t="s">
        <v>3615</v>
      </c>
      <c r="E2543" t="s">
        <v>3612</v>
      </c>
      <c r="F2543">
        <v>44774</v>
      </c>
      <c r="G2543">
        <v>44785</v>
      </c>
      <c r="H2543" t="s">
        <v>12</v>
      </c>
      <c r="I2543" t="s">
        <v>836</v>
      </c>
      <c r="J2543" t="s">
        <v>13</v>
      </c>
      <c r="K2543">
        <v>30</v>
      </c>
      <c r="L2543">
        <v>600</v>
      </c>
      <c r="M2543" t="s">
        <v>14</v>
      </c>
      <c r="N2543">
        <v>300</v>
      </c>
      <c r="O2543" t="s">
        <v>14</v>
      </c>
      <c r="P2543">
        <v>0</v>
      </c>
      <c r="Q2543" s="1">
        <v>1.65</v>
      </c>
      <c r="R2543" s="1">
        <v>1.1000000000000001</v>
      </c>
      <c r="S2543" s="1">
        <v>1.375</v>
      </c>
      <c r="T2543" s="1">
        <v>1.1000000000000001</v>
      </c>
    </row>
    <row r="2544" spans="1:20" x14ac:dyDescent="0.35">
      <c r="A2544" t="s">
        <v>2565</v>
      </c>
      <c r="B2544" t="s">
        <v>10</v>
      </c>
      <c r="C2544" t="s">
        <v>56</v>
      </c>
      <c r="D2544" t="s">
        <v>3611</v>
      </c>
      <c r="E2544" t="s">
        <v>3617</v>
      </c>
      <c r="F2544">
        <v>44777</v>
      </c>
      <c r="G2544">
        <v>44784</v>
      </c>
      <c r="H2544" t="s">
        <v>12</v>
      </c>
      <c r="I2544" t="s">
        <v>836</v>
      </c>
      <c r="J2544" t="s">
        <v>13</v>
      </c>
      <c r="K2544">
        <v>30</v>
      </c>
      <c r="L2544">
        <v>600</v>
      </c>
      <c r="M2544" t="s">
        <v>14</v>
      </c>
      <c r="N2544">
        <v>300</v>
      </c>
      <c r="O2544" t="s">
        <v>14</v>
      </c>
      <c r="P2544">
        <v>0</v>
      </c>
      <c r="Q2544" s="1">
        <v>1.05</v>
      </c>
      <c r="R2544" s="1">
        <v>0.70000000000000007</v>
      </c>
      <c r="S2544" s="1">
        <v>0.875</v>
      </c>
      <c r="T2544" s="1">
        <v>0.70000000000000007</v>
      </c>
    </row>
    <row r="2545" spans="1:20" x14ac:dyDescent="0.35">
      <c r="A2545" t="s">
        <v>2566</v>
      </c>
      <c r="B2545" t="s">
        <v>10</v>
      </c>
      <c r="C2545" t="s">
        <v>56</v>
      </c>
      <c r="D2545" t="s">
        <v>3619</v>
      </c>
      <c r="E2545" t="s">
        <v>3614</v>
      </c>
      <c r="F2545">
        <v>44771</v>
      </c>
      <c r="G2545">
        <v>44785</v>
      </c>
      <c r="H2545" t="s">
        <v>12</v>
      </c>
      <c r="I2545" t="s">
        <v>836</v>
      </c>
      <c r="J2545" t="s">
        <v>13</v>
      </c>
      <c r="K2545">
        <v>30</v>
      </c>
      <c r="L2545">
        <v>600</v>
      </c>
      <c r="M2545" t="s">
        <v>14</v>
      </c>
      <c r="N2545">
        <v>300</v>
      </c>
      <c r="O2545" t="s">
        <v>14</v>
      </c>
      <c r="P2545">
        <v>0</v>
      </c>
      <c r="Q2545" s="1">
        <v>2.1</v>
      </c>
      <c r="R2545" s="1">
        <v>1.4000000000000001</v>
      </c>
      <c r="S2545" s="1">
        <v>1.75</v>
      </c>
      <c r="T2545" s="1">
        <v>1.4000000000000001</v>
      </c>
    </row>
    <row r="2546" spans="1:20" x14ac:dyDescent="0.35">
      <c r="A2546" t="s">
        <v>2567</v>
      </c>
      <c r="B2546" t="s">
        <v>10</v>
      </c>
      <c r="C2546" t="s">
        <v>56</v>
      </c>
      <c r="D2546" t="s">
        <v>3611</v>
      </c>
      <c r="E2546" t="s">
        <v>3614</v>
      </c>
      <c r="F2546">
        <v>44779</v>
      </c>
      <c r="G2546">
        <v>44787</v>
      </c>
      <c r="H2546" t="s">
        <v>12</v>
      </c>
      <c r="I2546" t="s">
        <v>836</v>
      </c>
      <c r="J2546" t="s">
        <v>13</v>
      </c>
      <c r="K2546">
        <v>30</v>
      </c>
      <c r="L2546">
        <v>600</v>
      </c>
      <c r="M2546" t="s">
        <v>14</v>
      </c>
      <c r="N2546">
        <v>300</v>
      </c>
      <c r="O2546" t="s">
        <v>14</v>
      </c>
      <c r="P2546">
        <v>0</v>
      </c>
      <c r="Q2546" s="1">
        <v>1.2</v>
      </c>
      <c r="R2546" s="1">
        <v>0.8</v>
      </c>
      <c r="S2546" s="1">
        <v>1</v>
      </c>
      <c r="T2546" s="1">
        <v>0.8</v>
      </c>
    </row>
    <row r="2547" spans="1:20" x14ac:dyDescent="0.35">
      <c r="A2547" t="s">
        <v>2568</v>
      </c>
      <c r="B2547" t="s">
        <v>10</v>
      </c>
      <c r="C2547" t="s">
        <v>56</v>
      </c>
      <c r="D2547" t="s">
        <v>3620</v>
      </c>
      <c r="E2547" t="s">
        <v>3612</v>
      </c>
      <c r="F2547">
        <v>44776</v>
      </c>
      <c r="G2547">
        <v>44786</v>
      </c>
      <c r="H2547" t="s">
        <v>12</v>
      </c>
      <c r="I2547" t="s">
        <v>836</v>
      </c>
      <c r="J2547" t="s">
        <v>13</v>
      </c>
      <c r="K2547">
        <v>30</v>
      </c>
      <c r="L2547">
        <v>600</v>
      </c>
      <c r="M2547" t="s">
        <v>14</v>
      </c>
      <c r="N2547">
        <v>300</v>
      </c>
      <c r="O2547" t="s">
        <v>14</v>
      </c>
      <c r="P2547">
        <v>0</v>
      </c>
      <c r="Q2547" s="1">
        <v>1.5</v>
      </c>
      <c r="R2547" s="1">
        <v>1</v>
      </c>
      <c r="S2547" s="1">
        <v>1.25</v>
      </c>
      <c r="T2547" s="1">
        <v>1</v>
      </c>
    </row>
    <row r="2548" spans="1:20" x14ac:dyDescent="0.35">
      <c r="A2548" t="s">
        <v>2569</v>
      </c>
      <c r="B2548" t="s">
        <v>10</v>
      </c>
      <c r="C2548" t="s">
        <v>56</v>
      </c>
      <c r="D2548" t="s">
        <v>3619</v>
      </c>
      <c r="E2548" t="s">
        <v>3614</v>
      </c>
      <c r="F2548">
        <v>44776</v>
      </c>
      <c r="G2548">
        <v>44785</v>
      </c>
      <c r="H2548" t="s">
        <v>12</v>
      </c>
      <c r="I2548" t="s">
        <v>836</v>
      </c>
      <c r="J2548" t="s">
        <v>13</v>
      </c>
      <c r="K2548">
        <v>30</v>
      </c>
      <c r="L2548">
        <v>600</v>
      </c>
      <c r="M2548" t="s">
        <v>14</v>
      </c>
      <c r="N2548">
        <v>300</v>
      </c>
      <c r="O2548" t="s">
        <v>14</v>
      </c>
      <c r="P2548">
        <v>0</v>
      </c>
      <c r="Q2548" s="1">
        <v>1.3499999999999999</v>
      </c>
      <c r="R2548" s="1">
        <v>0.9</v>
      </c>
      <c r="S2548" s="1">
        <v>1.125</v>
      </c>
      <c r="T2548" s="1">
        <v>0.9</v>
      </c>
    </row>
    <row r="2549" spans="1:20" x14ac:dyDescent="0.35">
      <c r="A2549" t="s">
        <v>2570</v>
      </c>
      <c r="B2549" t="s">
        <v>10</v>
      </c>
      <c r="C2549" t="s">
        <v>56</v>
      </c>
      <c r="D2549" t="s">
        <v>3616</v>
      </c>
      <c r="E2549" t="s">
        <v>3618</v>
      </c>
      <c r="F2549">
        <v>44776</v>
      </c>
      <c r="G2549">
        <v>44786</v>
      </c>
      <c r="H2549" t="s">
        <v>12</v>
      </c>
      <c r="I2549" t="s">
        <v>836</v>
      </c>
      <c r="J2549" t="s">
        <v>13</v>
      </c>
      <c r="K2549">
        <v>30</v>
      </c>
      <c r="L2549">
        <v>600</v>
      </c>
      <c r="M2549" t="s">
        <v>14</v>
      </c>
      <c r="N2549">
        <v>300</v>
      </c>
      <c r="O2549" t="s">
        <v>14</v>
      </c>
      <c r="P2549">
        <v>0</v>
      </c>
      <c r="Q2549" s="1">
        <v>1.5</v>
      </c>
      <c r="R2549" s="1">
        <v>1</v>
      </c>
      <c r="S2549" s="1">
        <v>1.25</v>
      </c>
      <c r="T2549" s="1">
        <v>1</v>
      </c>
    </row>
    <row r="2550" spans="1:20" x14ac:dyDescent="0.35">
      <c r="A2550" t="s">
        <v>2571</v>
      </c>
      <c r="B2550" t="s">
        <v>10</v>
      </c>
      <c r="C2550" t="s">
        <v>56</v>
      </c>
      <c r="D2550" t="s">
        <v>3620</v>
      </c>
      <c r="E2550" t="s">
        <v>3612</v>
      </c>
      <c r="F2550">
        <v>44776</v>
      </c>
      <c r="G2550">
        <v>44786</v>
      </c>
      <c r="H2550" t="s">
        <v>12</v>
      </c>
      <c r="I2550" t="s">
        <v>836</v>
      </c>
      <c r="J2550" t="s">
        <v>13</v>
      </c>
      <c r="K2550">
        <v>30</v>
      </c>
      <c r="L2550">
        <v>600</v>
      </c>
      <c r="M2550" t="s">
        <v>14</v>
      </c>
      <c r="N2550">
        <v>300</v>
      </c>
      <c r="O2550" t="s">
        <v>14</v>
      </c>
      <c r="P2550">
        <v>0</v>
      </c>
      <c r="Q2550" s="1">
        <v>1.5</v>
      </c>
      <c r="R2550" s="1">
        <v>1</v>
      </c>
      <c r="S2550" s="1">
        <v>1.25</v>
      </c>
      <c r="T2550" s="1">
        <v>1</v>
      </c>
    </row>
    <row r="2551" spans="1:20" x14ac:dyDescent="0.35">
      <c r="A2551" t="s">
        <v>2572</v>
      </c>
      <c r="B2551" t="s">
        <v>10</v>
      </c>
      <c r="C2551" t="s">
        <v>56</v>
      </c>
      <c r="D2551" t="s">
        <v>3616</v>
      </c>
      <c r="E2551" t="s">
        <v>3618</v>
      </c>
      <c r="F2551">
        <v>44776</v>
      </c>
      <c r="G2551">
        <v>44784</v>
      </c>
      <c r="H2551" t="s">
        <v>12</v>
      </c>
      <c r="I2551" t="s">
        <v>836</v>
      </c>
      <c r="J2551" t="s">
        <v>13</v>
      </c>
      <c r="K2551">
        <v>30</v>
      </c>
      <c r="L2551">
        <v>600</v>
      </c>
      <c r="M2551" t="s">
        <v>14</v>
      </c>
      <c r="N2551">
        <v>300</v>
      </c>
      <c r="O2551" t="s">
        <v>14</v>
      </c>
      <c r="P2551">
        <v>0</v>
      </c>
      <c r="Q2551" s="1">
        <v>1.2</v>
      </c>
      <c r="R2551" s="1">
        <v>0.8</v>
      </c>
      <c r="S2551" s="1">
        <v>1</v>
      </c>
      <c r="T2551" s="1">
        <v>0.8</v>
      </c>
    </row>
    <row r="2552" spans="1:20" x14ac:dyDescent="0.35">
      <c r="A2552" t="s">
        <v>2573</v>
      </c>
      <c r="B2552" t="s">
        <v>10</v>
      </c>
      <c r="C2552" t="s">
        <v>56</v>
      </c>
      <c r="D2552" t="s">
        <v>3619</v>
      </c>
      <c r="E2552" t="s">
        <v>3613</v>
      </c>
      <c r="F2552">
        <v>44777</v>
      </c>
      <c r="G2552">
        <v>44786</v>
      </c>
      <c r="H2552" t="s">
        <v>12</v>
      </c>
      <c r="I2552" t="s">
        <v>836</v>
      </c>
      <c r="J2552" t="s">
        <v>13</v>
      </c>
      <c r="K2552">
        <v>30</v>
      </c>
      <c r="L2552">
        <v>600</v>
      </c>
      <c r="M2552" t="s">
        <v>14</v>
      </c>
      <c r="N2552">
        <v>300</v>
      </c>
      <c r="O2552" t="s">
        <v>14</v>
      </c>
      <c r="P2552">
        <v>0</v>
      </c>
      <c r="Q2552" s="1">
        <v>1.3499999999999999</v>
      </c>
      <c r="R2552" s="1">
        <v>0.9</v>
      </c>
      <c r="S2552" s="1">
        <v>1.125</v>
      </c>
      <c r="T2552" s="1">
        <v>0.9</v>
      </c>
    </row>
    <row r="2553" spans="1:20" x14ac:dyDescent="0.35">
      <c r="A2553" t="s">
        <v>2574</v>
      </c>
      <c r="B2553" t="s">
        <v>10</v>
      </c>
      <c r="C2553" t="s">
        <v>56</v>
      </c>
      <c r="D2553" t="s">
        <v>3616</v>
      </c>
      <c r="E2553" t="s">
        <v>3612</v>
      </c>
      <c r="F2553">
        <v>44776</v>
      </c>
      <c r="G2553">
        <v>44784</v>
      </c>
      <c r="H2553" t="s">
        <v>12</v>
      </c>
      <c r="I2553" t="s">
        <v>836</v>
      </c>
      <c r="J2553" t="s">
        <v>13</v>
      </c>
      <c r="K2553">
        <v>30</v>
      </c>
      <c r="L2553">
        <v>600</v>
      </c>
      <c r="M2553" t="s">
        <v>14</v>
      </c>
      <c r="N2553">
        <v>300</v>
      </c>
      <c r="O2553" t="s">
        <v>14</v>
      </c>
      <c r="P2553">
        <v>0</v>
      </c>
      <c r="Q2553" s="1">
        <v>1.2</v>
      </c>
      <c r="R2553" s="1">
        <v>0.8</v>
      </c>
      <c r="S2553" s="1">
        <v>1</v>
      </c>
      <c r="T2553" s="1">
        <v>0.8</v>
      </c>
    </row>
    <row r="2554" spans="1:20" x14ac:dyDescent="0.35">
      <c r="A2554" t="s">
        <v>2575</v>
      </c>
      <c r="B2554" t="s">
        <v>10</v>
      </c>
      <c r="C2554" t="s">
        <v>56</v>
      </c>
      <c r="D2554" t="s">
        <v>3619</v>
      </c>
      <c r="E2554" t="s">
        <v>3617</v>
      </c>
      <c r="F2554">
        <v>44777</v>
      </c>
      <c r="G2554">
        <v>44785</v>
      </c>
      <c r="H2554" t="s">
        <v>12</v>
      </c>
      <c r="I2554" t="s">
        <v>836</v>
      </c>
      <c r="J2554" t="s">
        <v>13</v>
      </c>
      <c r="K2554">
        <v>30</v>
      </c>
      <c r="L2554">
        <v>600</v>
      </c>
      <c r="M2554" t="s">
        <v>14</v>
      </c>
      <c r="N2554">
        <v>300</v>
      </c>
      <c r="O2554" t="s">
        <v>14</v>
      </c>
      <c r="P2554">
        <v>0</v>
      </c>
      <c r="Q2554" s="1">
        <v>1.2</v>
      </c>
      <c r="R2554" s="1">
        <v>0.8</v>
      </c>
      <c r="S2554" s="1">
        <v>1</v>
      </c>
      <c r="T2554" s="1">
        <v>0.8</v>
      </c>
    </row>
    <row r="2555" spans="1:20" x14ac:dyDescent="0.35">
      <c r="A2555" t="s">
        <v>2576</v>
      </c>
      <c r="B2555" t="s">
        <v>10</v>
      </c>
      <c r="C2555" t="s">
        <v>56</v>
      </c>
      <c r="D2555" t="s">
        <v>3620</v>
      </c>
      <c r="E2555" t="s">
        <v>3614</v>
      </c>
      <c r="F2555">
        <v>44777</v>
      </c>
      <c r="G2555">
        <v>44785</v>
      </c>
      <c r="H2555" t="s">
        <v>12</v>
      </c>
      <c r="I2555" t="s">
        <v>836</v>
      </c>
      <c r="J2555" t="s">
        <v>13</v>
      </c>
      <c r="K2555">
        <v>30</v>
      </c>
      <c r="L2555">
        <v>600</v>
      </c>
      <c r="M2555" t="s">
        <v>14</v>
      </c>
      <c r="N2555">
        <v>300</v>
      </c>
      <c r="O2555" t="s">
        <v>14</v>
      </c>
      <c r="P2555">
        <v>0</v>
      </c>
      <c r="Q2555" s="1">
        <v>1.2</v>
      </c>
      <c r="R2555" s="1">
        <v>0.8</v>
      </c>
      <c r="S2555" s="1">
        <v>1</v>
      </c>
      <c r="T2555" s="1">
        <v>0.8</v>
      </c>
    </row>
    <row r="2556" spans="1:20" x14ac:dyDescent="0.35">
      <c r="A2556" t="s">
        <v>2577</v>
      </c>
      <c r="B2556" t="s">
        <v>10</v>
      </c>
      <c r="C2556" t="s">
        <v>56</v>
      </c>
      <c r="D2556" t="s">
        <v>3615</v>
      </c>
      <c r="E2556" t="s">
        <v>3612</v>
      </c>
      <c r="F2556">
        <v>44777</v>
      </c>
      <c r="G2556">
        <v>44786</v>
      </c>
      <c r="H2556" t="s">
        <v>12</v>
      </c>
      <c r="I2556" t="s">
        <v>836</v>
      </c>
      <c r="J2556" t="s">
        <v>13</v>
      </c>
      <c r="K2556">
        <v>30</v>
      </c>
      <c r="L2556">
        <v>600</v>
      </c>
      <c r="M2556" t="s">
        <v>14</v>
      </c>
      <c r="N2556">
        <v>300</v>
      </c>
      <c r="O2556" t="s">
        <v>14</v>
      </c>
      <c r="P2556">
        <v>0</v>
      </c>
      <c r="Q2556" s="1">
        <v>1.3499999999999999</v>
      </c>
      <c r="R2556" s="1">
        <v>0.9</v>
      </c>
      <c r="S2556" s="1">
        <v>1.125</v>
      </c>
      <c r="T2556" s="1">
        <v>0.9</v>
      </c>
    </row>
    <row r="2557" spans="1:20" x14ac:dyDescent="0.35">
      <c r="A2557" t="s">
        <v>2578</v>
      </c>
      <c r="B2557" t="s">
        <v>10</v>
      </c>
      <c r="C2557" t="s">
        <v>56</v>
      </c>
      <c r="D2557" t="s">
        <v>3620</v>
      </c>
      <c r="E2557" t="s">
        <v>3617</v>
      </c>
      <c r="F2557">
        <v>44777</v>
      </c>
      <c r="G2557">
        <v>44785</v>
      </c>
      <c r="H2557" t="s">
        <v>12</v>
      </c>
      <c r="I2557" t="s">
        <v>836</v>
      </c>
      <c r="J2557" t="s">
        <v>13</v>
      </c>
      <c r="K2557">
        <v>30</v>
      </c>
      <c r="L2557">
        <v>600</v>
      </c>
      <c r="M2557" t="s">
        <v>14</v>
      </c>
      <c r="N2557">
        <v>300</v>
      </c>
      <c r="O2557" t="s">
        <v>14</v>
      </c>
      <c r="P2557">
        <v>0</v>
      </c>
      <c r="Q2557" s="1">
        <v>1.2</v>
      </c>
      <c r="R2557" s="1">
        <v>0.8</v>
      </c>
      <c r="S2557" s="1">
        <v>1</v>
      </c>
      <c r="T2557" s="1">
        <v>0.8</v>
      </c>
    </row>
    <row r="2558" spans="1:20" x14ac:dyDescent="0.35">
      <c r="A2558" t="s">
        <v>2579</v>
      </c>
      <c r="B2558" t="s">
        <v>10</v>
      </c>
      <c r="C2558" t="s">
        <v>56</v>
      </c>
      <c r="D2558" t="s">
        <v>3615</v>
      </c>
      <c r="E2558" t="s">
        <v>3612</v>
      </c>
      <c r="F2558">
        <v>44777</v>
      </c>
      <c r="G2558">
        <v>44785</v>
      </c>
      <c r="H2558" t="s">
        <v>12</v>
      </c>
      <c r="I2558" t="s">
        <v>836</v>
      </c>
      <c r="J2558" t="s">
        <v>13</v>
      </c>
      <c r="K2558">
        <v>30</v>
      </c>
      <c r="L2558">
        <v>600</v>
      </c>
      <c r="M2558" t="s">
        <v>14</v>
      </c>
      <c r="N2558">
        <v>300</v>
      </c>
      <c r="O2558" t="s">
        <v>14</v>
      </c>
      <c r="P2558">
        <v>0</v>
      </c>
      <c r="Q2558" s="1">
        <v>1.2</v>
      </c>
      <c r="R2558" s="1">
        <v>0.8</v>
      </c>
      <c r="S2558" s="1">
        <v>1</v>
      </c>
      <c r="T2558" s="1">
        <v>0.8</v>
      </c>
    </row>
    <row r="2559" spans="1:20" x14ac:dyDescent="0.35">
      <c r="A2559" t="s">
        <v>2580</v>
      </c>
      <c r="B2559" t="s">
        <v>10</v>
      </c>
      <c r="C2559" t="s">
        <v>56</v>
      </c>
      <c r="D2559" t="s">
        <v>3619</v>
      </c>
      <c r="E2559" t="s">
        <v>3618</v>
      </c>
      <c r="F2559">
        <v>44779</v>
      </c>
      <c r="G2559">
        <v>44786</v>
      </c>
      <c r="H2559" t="s">
        <v>12</v>
      </c>
      <c r="I2559" t="s">
        <v>836</v>
      </c>
      <c r="J2559" t="s">
        <v>13</v>
      </c>
      <c r="K2559">
        <v>30</v>
      </c>
      <c r="L2559">
        <v>600</v>
      </c>
      <c r="M2559" t="s">
        <v>14</v>
      </c>
      <c r="N2559">
        <v>300</v>
      </c>
      <c r="O2559" t="s">
        <v>14</v>
      </c>
      <c r="P2559">
        <v>0</v>
      </c>
      <c r="Q2559" s="1">
        <v>1.05</v>
      </c>
      <c r="R2559" s="1">
        <v>0.70000000000000007</v>
      </c>
      <c r="S2559" s="1">
        <v>0.875</v>
      </c>
      <c r="T2559" s="1">
        <v>0.70000000000000007</v>
      </c>
    </row>
    <row r="2560" spans="1:20" x14ac:dyDescent="0.35">
      <c r="A2560" t="s">
        <v>2581</v>
      </c>
      <c r="B2560" t="s">
        <v>10</v>
      </c>
      <c r="C2560" t="s">
        <v>56</v>
      </c>
      <c r="D2560" t="s">
        <v>3616</v>
      </c>
      <c r="E2560" t="s">
        <v>3618</v>
      </c>
      <c r="F2560">
        <v>44779</v>
      </c>
      <c r="G2560">
        <v>44787</v>
      </c>
      <c r="H2560" t="s">
        <v>12</v>
      </c>
      <c r="I2560" t="s">
        <v>836</v>
      </c>
      <c r="J2560" t="s">
        <v>13</v>
      </c>
      <c r="K2560">
        <v>30</v>
      </c>
      <c r="L2560">
        <v>600</v>
      </c>
      <c r="M2560" t="s">
        <v>14</v>
      </c>
      <c r="N2560">
        <v>300</v>
      </c>
      <c r="O2560" t="s">
        <v>14</v>
      </c>
      <c r="P2560">
        <v>0</v>
      </c>
      <c r="Q2560" s="1">
        <v>1.2</v>
      </c>
      <c r="R2560" s="1">
        <v>0.8</v>
      </c>
      <c r="S2560" s="1">
        <v>1</v>
      </c>
      <c r="T2560" s="1">
        <v>0.8</v>
      </c>
    </row>
    <row r="2561" spans="1:20" x14ac:dyDescent="0.35">
      <c r="A2561" t="s">
        <v>2582</v>
      </c>
      <c r="B2561" t="s">
        <v>10</v>
      </c>
      <c r="C2561" t="s">
        <v>56</v>
      </c>
      <c r="D2561" t="s">
        <v>3620</v>
      </c>
      <c r="E2561" t="s">
        <v>3618</v>
      </c>
      <c r="F2561">
        <v>44818</v>
      </c>
      <c r="J2561" t="s">
        <v>13</v>
      </c>
      <c r="K2561">
        <v>30</v>
      </c>
      <c r="L2561">
        <v>600</v>
      </c>
      <c r="M2561" t="s">
        <v>14</v>
      </c>
      <c r="N2561">
        <v>300</v>
      </c>
      <c r="O2561" t="s">
        <v>14</v>
      </c>
      <c r="P2561">
        <v>0</v>
      </c>
      <c r="Q2561" s="1"/>
      <c r="R2561" s="1"/>
      <c r="T2561" s="1"/>
    </row>
    <row r="2562" spans="1:20" x14ac:dyDescent="0.35">
      <c r="A2562" t="s">
        <v>2583</v>
      </c>
      <c r="B2562" t="s">
        <v>10</v>
      </c>
      <c r="C2562" t="s">
        <v>56</v>
      </c>
      <c r="D2562" t="s">
        <v>3615</v>
      </c>
      <c r="E2562" t="s">
        <v>3612</v>
      </c>
      <c r="F2562">
        <v>44818</v>
      </c>
      <c r="J2562" t="s">
        <v>13</v>
      </c>
      <c r="K2562">
        <v>30</v>
      </c>
      <c r="L2562">
        <v>600</v>
      </c>
      <c r="M2562" t="s">
        <v>14</v>
      </c>
      <c r="N2562">
        <v>300</v>
      </c>
      <c r="O2562" t="s">
        <v>14</v>
      </c>
      <c r="P2562">
        <v>0</v>
      </c>
      <c r="Q2562" s="1"/>
      <c r="R2562" s="1"/>
      <c r="T2562" s="1"/>
    </row>
    <row r="2563" spans="1:20" x14ac:dyDescent="0.35">
      <c r="A2563" t="s">
        <v>2584</v>
      </c>
      <c r="B2563" t="s">
        <v>10</v>
      </c>
      <c r="C2563" t="s">
        <v>56</v>
      </c>
      <c r="D2563" t="s">
        <v>3620</v>
      </c>
      <c r="E2563" t="s">
        <v>3614</v>
      </c>
      <c r="F2563">
        <v>44803</v>
      </c>
      <c r="G2563">
        <v>44810</v>
      </c>
      <c r="H2563" t="s">
        <v>12</v>
      </c>
      <c r="I2563" t="s">
        <v>12</v>
      </c>
      <c r="J2563" t="s">
        <v>13</v>
      </c>
      <c r="K2563">
        <v>30</v>
      </c>
      <c r="L2563">
        <v>600</v>
      </c>
      <c r="M2563" t="s">
        <v>14</v>
      </c>
      <c r="N2563">
        <v>300</v>
      </c>
      <c r="O2563" t="s">
        <v>14</v>
      </c>
      <c r="P2563">
        <v>0</v>
      </c>
      <c r="Q2563" s="1">
        <v>1.05</v>
      </c>
      <c r="R2563" s="1">
        <v>0.70000000000000007</v>
      </c>
      <c r="S2563" s="1">
        <v>0.875</v>
      </c>
      <c r="T2563" s="1">
        <v>0.70000000000000007</v>
      </c>
    </row>
    <row r="2564" spans="1:20" x14ac:dyDescent="0.35">
      <c r="A2564" t="s">
        <v>2585</v>
      </c>
      <c r="B2564" t="s">
        <v>10</v>
      </c>
      <c r="C2564" t="s">
        <v>56</v>
      </c>
      <c r="D2564" t="s">
        <v>3615</v>
      </c>
      <c r="E2564" t="s">
        <v>3614</v>
      </c>
      <c r="F2564">
        <v>44803</v>
      </c>
      <c r="G2564">
        <v>44808</v>
      </c>
      <c r="H2564" t="s">
        <v>12</v>
      </c>
      <c r="I2564" t="s">
        <v>12</v>
      </c>
      <c r="J2564" t="s">
        <v>13</v>
      </c>
      <c r="K2564">
        <v>30</v>
      </c>
      <c r="L2564">
        <v>600</v>
      </c>
      <c r="M2564" t="s">
        <v>14</v>
      </c>
      <c r="N2564">
        <v>300</v>
      </c>
      <c r="O2564" t="s">
        <v>14</v>
      </c>
      <c r="P2564">
        <v>0</v>
      </c>
      <c r="Q2564" s="1">
        <v>0.75</v>
      </c>
      <c r="R2564" s="1">
        <v>0.5</v>
      </c>
      <c r="S2564" s="1">
        <v>0.625</v>
      </c>
      <c r="T2564" s="1">
        <v>0.5</v>
      </c>
    </row>
    <row r="2565" spans="1:20" x14ac:dyDescent="0.35">
      <c r="A2565" t="s">
        <v>2586</v>
      </c>
      <c r="B2565" t="s">
        <v>10</v>
      </c>
      <c r="C2565" t="s">
        <v>56</v>
      </c>
      <c r="D2565" t="s">
        <v>3615</v>
      </c>
      <c r="E2565" t="s">
        <v>3612</v>
      </c>
      <c r="F2565">
        <v>44804</v>
      </c>
      <c r="G2565">
        <v>44810</v>
      </c>
      <c r="H2565" t="s">
        <v>12</v>
      </c>
      <c r="I2565" t="s">
        <v>12</v>
      </c>
      <c r="J2565" t="s">
        <v>13</v>
      </c>
      <c r="K2565">
        <v>30</v>
      </c>
      <c r="L2565">
        <v>600</v>
      </c>
      <c r="M2565" t="s">
        <v>14</v>
      </c>
      <c r="N2565">
        <v>300</v>
      </c>
      <c r="O2565" t="s">
        <v>14</v>
      </c>
      <c r="P2565">
        <v>0</v>
      </c>
      <c r="Q2565" s="1">
        <v>0.89999999999999991</v>
      </c>
      <c r="R2565" s="1">
        <v>0.60000000000000009</v>
      </c>
      <c r="S2565" s="1">
        <v>0.75</v>
      </c>
      <c r="T2565" s="1">
        <v>0.60000000000000009</v>
      </c>
    </row>
    <row r="2566" spans="1:20" x14ac:dyDescent="0.35">
      <c r="A2566" t="s">
        <v>2587</v>
      </c>
      <c r="B2566" t="s">
        <v>10</v>
      </c>
      <c r="C2566" t="s">
        <v>56</v>
      </c>
      <c r="D2566" t="s">
        <v>3619</v>
      </c>
      <c r="E2566" t="s">
        <v>3617</v>
      </c>
      <c r="F2566">
        <v>44803</v>
      </c>
      <c r="G2566">
        <v>44808</v>
      </c>
      <c r="H2566" t="s">
        <v>12</v>
      </c>
      <c r="I2566" t="s">
        <v>12</v>
      </c>
      <c r="J2566" t="s">
        <v>13</v>
      </c>
      <c r="K2566">
        <v>30</v>
      </c>
      <c r="L2566">
        <v>600</v>
      </c>
      <c r="M2566" t="s">
        <v>14</v>
      </c>
      <c r="N2566">
        <v>300</v>
      </c>
      <c r="O2566" t="s">
        <v>14</v>
      </c>
      <c r="P2566">
        <v>0</v>
      </c>
      <c r="Q2566" s="1">
        <v>0.75</v>
      </c>
      <c r="R2566" s="1">
        <v>0.5</v>
      </c>
      <c r="S2566" s="1">
        <v>0.625</v>
      </c>
      <c r="T2566" s="1">
        <v>0.5</v>
      </c>
    </row>
    <row r="2567" spans="1:20" x14ac:dyDescent="0.35">
      <c r="A2567" t="s">
        <v>2588</v>
      </c>
      <c r="B2567" t="s">
        <v>10</v>
      </c>
      <c r="C2567" t="s">
        <v>56</v>
      </c>
      <c r="D2567" t="s">
        <v>3615</v>
      </c>
      <c r="E2567" t="s">
        <v>3614</v>
      </c>
      <c r="F2567">
        <v>44803</v>
      </c>
      <c r="G2567">
        <v>44808</v>
      </c>
      <c r="H2567" t="s">
        <v>12</v>
      </c>
      <c r="I2567" t="s">
        <v>12</v>
      </c>
      <c r="J2567" t="s">
        <v>13</v>
      </c>
      <c r="K2567">
        <v>30</v>
      </c>
      <c r="L2567">
        <v>600</v>
      </c>
      <c r="M2567" t="s">
        <v>14</v>
      </c>
      <c r="N2567">
        <v>300</v>
      </c>
      <c r="O2567" t="s">
        <v>14</v>
      </c>
      <c r="P2567">
        <v>0</v>
      </c>
      <c r="Q2567" s="1">
        <v>0.75</v>
      </c>
      <c r="R2567" s="1">
        <v>0.5</v>
      </c>
      <c r="S2567" s="1">
        <v>0.625</v>
      </c>
      <c r="T2567" s="1">
        <v>0.5</v>
      </c>
    </row>
    <row r="2568" spans="1:20" x14ac:dyDescent="0.35">
      <c r="A2568" t="s">
        <v>2589</v>
      </c>
      <c r="B2568" t="s">
        <v>10</v>
      </c>
      <c r="C2568" t="s">
        <v>56</v>
      </c>
      <c r="D2568" t="s">
        <v>3615</v>
      </c>
      <c r="E2568" t="s">
        <v>3618</v>
      </c>
      <c r="F2568">
        <v>44803</v>
      </c>
      <c r="G2568">
        <v>44809</v>
      </c>
      <c r="H2568" t="s">
        <v>12</v>
      </c>
      <c r="I2568" t="s">
        <v>12</v>
      </c>
      <c r="J2568" t="s">
        <v>13</v>
      </c>
      <c r="K2568">
        <v>30</v>
      </c>
      <c r="L2568">
        <v>600</v>
      </c>
      <c r="M2568" t="s">
        <v>14</v>
      </c>
      <c r="N2568">
        <v>300</v>
      </c>
      <c r="O2568" t="s">
        <v>14</v>
      </c>
      <c r="P2568">
        <v>0</v>
      </c>
      <c r="Q2568" s="1">
        <v>0.89999999999999991</v>
      </c>
      <c r="R2568" s="1">
        <v>0.60000000000000009</v>
      </c>
      <c r="S2568" s="1">
        <v>0.75</v>
      </c>
      <c r="T2568" s="1">
        <v>0.60000000000000009</v>
      </c>
    </row>
    <row r="2569" spans="1:20" x14ac:dyDescent="0.35">
      <c r="A2569" t="s">
        <v>2590</v>
      </c>
      <c r="B2569" t="s">
        <v>10</v>
      </c>
      <c r="C2569" t="s">
        <v>56</v>
      </c>
      <c r="D2569" t="s">
        <v>3616</v>
      </c>
      <c r="E2569" t="s">
        <v>3618</v>
      </c>
      <c r="F2569">
        <v>44803</v>
      </c>
      <c r="G2569">
        <v>44808</v>
      </c>
      <c r="H2569" t="s">
        <v>12</v>
      </c>
      <c r="I2569" t="s">
        <v>12</v>
      </c>
      <c r="J2569" t="s">
        <v>13</v>
      </c>
      <c r="K2569">
        <v>30</v>
      </c>
      <c r="L2569">
        <v>600</v>
      </c>
      <c r="M2569" t="s">
        <v>14</v>
      </c>
      <c r="N2569">
        <v>300</v>
      </c>
      <c r="O2569" t="s">
        <v>14</v>
      </c>
      <c r="P2569">
        <v>0</v>
      </c>
      <c r="Q2569" s="1">
        <v>0.75</v>
      </c>
      <c r="R2569" s="1">
        <v>0.5</v>
      </c>
      <c r="S2569" s="1">
        <v>0.625</v>
      </c>
      <c r="T2569" s="1">
        <v>0.5</v>
      </c>
    </row>
    <row r="2570" spans="1:20" x14ac:dyDescent="0.35">
      <c r="A2570" t="s">
        <v>2591</v>
      </c>
      <c r="B2570" t="s">
        <v>10</v>
      </c>
      <c r="C2570" t="s">
        <v>56</v>
      </c>
      <c r="D2570" t="s">
        <v>3611</v>
      </c>
      <c r="E2570" t="s">
        <v>3617</v>
      </c>
      <c r="F2570">
        <v>44803</v>
      </c>
      <c r="G2570">
        <v>44808</v>
      </c>
      <c r="H2570" t="s">
        <v>12</v>
      </c>
      <c r="I2570" t="s">
        <v>12</v>
      </c>
      <c r="J2570" t="s">
        <v>13</v>
      </c>
      <c r="K2570">
        <v>30</v>
      </c>
      <c r="L2570">
        <v>600</v>
      </c>
      <c r="M2570" t="s">
        <v>14</v>
      </c>
      <c r="N2570">
        <v>300</v>
      </c>
      <c r="O2570" t="s">
        <v>14</v>
      </c>
      <c r="P2570">
        <v>0</v>
      </c>
      <c r="Q2570" s="1">
        <v>0.75</v>
      </c>
      <c r="R2570" s="1">
        <v>0.5</v>
      </c>
      <c r="S2570" s="1">
        <v>0.625</v>
      </c>
      <c r="T2570" s="1">
        <v>0.5</v>
      </c>
    </row>
    <row r="2571" spans="1:20" x14ac:dyDescent="0.35">
      <c r="A2571" t="s">
        <v>2592</v>
      </c>
      <c r="B2571" t="s">
        <v>10</v>
      </c>
      <c r="C2571" t="s">
        <v>56</v>
      </c>
      <c r="D2571" t="s">
        <v>3615</v>
      </c>
      <c r="E2571" t="s">
        <v>3618</v>
      </c>
      <c r="F2571">
        <v>44803</v>
      </c>
      <c r="G2571">
        <v>44808</v>
      </c>
      <c r="H2571" t="s">
        <v>12</v>
      </c>
      <c r="I2571" t="s">
        <v>12</v>
      </c>
      <c r="J2571" t="s">
        <v>13</v>
      </c>
      <c r="K2571">
        <v>30</v>
      </c>
      <c r="L2571">
        <v>600</v>
      </c>
      <c r="M2571" t="s">
        <v>14</v>
      </c>
      <c r="N2571">
        <v>300</v>
      </c>
      <c r="O2571" t="s">
        <v>14</v>
      </c>
      <c r="P2571">
        <v>0</v>
      </c>
      <c r="Q2571" s="1">
        <v>0.75</v>
      </c>
      <c r="R2571" s="1">
        <v>0.5</v>
      </c>
      <c r="S2571" s="1">
        <v>0.625</v>
      </c>
      <c r="T2571" s="1">
        <v>0.5</v>
      </c>
    </row>
    <row r="2572" spans="1:20" x14ac:dyDescent="0.35">
      <c r="A2572" t="s">
        <v>2593</v>
      </c>
      <c r="B2572" t="s">
        <v>10</v>
      </c>
      <c r="C2572" t="s">
        <v>56</v>
      </c>
      <c r="D2572" t="s">
        <v>3615</v>
      </c>
      <c r="E2572" t="s">
        <v>3618</v>
      </c>
      <c r="F2572">
        <v>44803</v>
      </c>
      <c r="G2572">
        <v>44809</v>
      </c>
      <c r="H2572" t="s">
        <v>12</v>
      </c>
      <c r="I2572" t="s">
        <v>12</v>
      </c>
      <c r="J2572" t="s">
        <v>13</v>
      </c>
      <c r="K2572">
        <v>30</v>
      </c>
      <c r="L2572">
        <v>600</v>
      </c>
      <c r="M2572" t="s">
        <v>14</v>
      </c>
      <c r="N2572">
        <v>300</v>
      </c>
      <c r="O2572" t="s">
        <v>14</v>
      </c>
      <c r="P2572">
        <v>0</v>
      </c>
      <c r="Q2572" s="1">
        <v>0.89999999999999991</v>
      </c>
      <c r="R2572" s="1">
        <v>0.60000000000000009</v>
      </c>
      <c r="S2572" s="1">
        <v>0.75</v>
      </c>
      <c r="T2572" s="1">
        <v>0.60000000000000009</v>
      </c>
    </row>
    <row r="2573" spans="1:20" x14ac:dyDescent="0.35">
      <c r="A2573" t="s">
        <v>2594</v>
      </c>
      <c r="B2573" t="s">
        <v>10</v>
      </c>
      <c r="C2573" t="s">
        <v>56</v>
      </c>
      <c r="D2573" t="s">
        <v>3611</v>
      </c>
      <c r="E2573" t="s">
        <v>3618</v>
      </c>
      <c r="F2573">
        <v>44804</v>
      </c>
      <c r="G2573">
        <v>44810</v>
      </c>
      <c r="H2573" t="s">
        <v>12</v>
      </c>
      <c r="I2573" t="s">
        <v>12</v>
      </c>
      <c r="J2573" t="s">
        <v>13</v>
      </c>
      <c r="K2573">
        <v>30</v>
      </c>
      <c r="L2573">
        <v>600</v>
      </c>
      <c r="M2573" t="s">
        <v>14</v>
      </c>
      <c r="N2573">
        <v>300</v>
      </c>
      <c r="O2573" t="s">
        <v>14</v>
      </c>
      <c r="P2573">
        <v>0</v>
      </c>
      <c r="Q2573" s="1">
        <v>0.89999999999999991</v>
      </c>
      <c r="R2573" s="1">
        <v>0.60000000000000009</v>
      </c>
      <c r="S2573" s="1">
        <v>0.75</v>
      </c>
      <c r="T2573" s="1">
        <v>0.60000000000000009</v>
      </c>
    </row>
    <row r="2574" spans="1:20" x14ac:dyDescent="0.35">
      <c r="A2574" t="s">
        <v>2595</v>
      </c>
      <c r="B2574" t="s">
        <v>10</v>
      </c>
      <c r="C2574" t="s">
        <v>56</v>
      </c>
      <c r="D2574" t="s">
        <v>3616</v>
      </c>
      <c r="E2574" t="s">
        <v>3613</v>
      </c>
      <c r="F2574">
        <v>44804</v>
      </c>
      <c r="G2574">
        <v>44810</v>
      </c>
      <c r="H2574" t="s">
        <v>12</v>
      </c>
      <c r="I2574" t="s">
        <v>12</v>
      </c>
      <c r="J2574" t="s">
        <v>13</v>
      </c>
      <c r="K2574">
        <v>30</v>
      </c>
      <c r="L2574">
        <v>600</v>
      </c>
      <c r="M2574" t="s">
        <v>14</v>
      </c>
      <c r="N2574">
        <v>300</v>
      </c>
      <c r="O2574" t="s">
        <v>14</v>
      </c>
      <c r="P2574">
        <v>0</v>
      </c>
      <c r="Q2574" s="1">
        <v>0.89999999999999991</v>
      </c>
      <c r="R2574" s="1">
        <v>0.60000000000000009</v>
      </c>
      <c r="S2574" s="1">
        <v>0.75</v>
      </c>
      <c r="T2574" s="1">
        <v>0.60000000000000009</v>
      </c>
    </row>
    <row r="2575" spans="1:20" x14ac:dyDescent="0.35">
      <c r="A2575" t="s">
        <v>2596</v>
      </c>
      <c r="B2575" t="s">
        <v>10</v>
      </c>
      <c r="C2575" t="s">
        <v>56</v>
      </c>
      <c r="D2575" t="s">
        <v>3615</v>
      </c>
      <c r="E2575" t="s">
        <v>3618</v>
      </c>
      <c r="F2575">
        <v>44804</v>
      </c>
      <c r="G2575">
        <v>44810</v>
      </c>
      <c r="H2575" t="s">
        <v>12</v>
      </c>
      <c r="I2575" t="s">
        <v>12</v>
      </c>
      <c r="J2575" t="s">
        <v>13</v>
      </c>
      <c r="K2575">
        <v>30</v>
      </c>
      <c r="L2575">
        <v>600</v>
      </c>
      <c r="M2575" t="s">
        <v>14</v>
      </c>
      <c r="N2575">
        <v>300</v>
      </c>
      <c r="O2575" t="s">
        <v>14</v>
      </c>
      <c r="P2575">
        <v>0</v>
      </c>
      <c r="Q2575" s="1">
        <v>0.89999999999999991</v>
      </c>
      <c r="R2575" s="1">
        <v>0.60000000000000009</v>
      </c>
      <c r="S2575" s="1">
        <v>0.75</v>
      </c>
      <c r="T2575" s="1">
        <v>0.60000000000000009</v>
      </c>
    </row>
    <row r="2576" spans="1:20" x14ac:dyDescent="0.35">
      <c r="A2576" t="s">
        <v>2597</v>
      </c>
      <c r="B2576" t="s">
        <v>10</v>
      </c>
      <c r="C2576" t="s">
        <v>56</v>
      </c>
      <c r="D2576" t="s">
        <v>3615</v>
      </c>
      <c r="E2576" t="s">
        <v>3612</v>
      </c>
      <c r="F2576">
        <v>44806</v>
      </c>
      <c r="G2576">
        <v>44812</v>
      </c>
      <c r="H2576" t="s">
        <v>12</v>
      </c>
      <c r="J2576" t="s">
        <v>13</v>
      </c>
      <c r="K2576">
        <v>30</v>
      </c>
      <c r="L2576">
        <v>600</v>
      </c>
      <c r="M2576" t="s">
        <v>14</v>
      </c>
      <c r="N2576">
        <v>300</v>
      </c>
      <c r="O2576" t="s">
        <v>14</v>
      </c>
      <c r="P2576">
        <v>0</v>
      </c>
      <c r="Q2576" s="1">
        <v>0.89999999999999991</v>
      </c>
      <c r="R2576" s="1">
        <v>0.60000000000000009</v>
      </c>
      <c r="S2576" s="1">
        <v>0.75</v>
      </c>
      <c r="T2576" s="1">
        <v>0.60000000000000009</v>
      </c>
    </row>
    <row r="2577" spans="1:20" x14ac:dyDescent="0.35">
      <c r="A2577" t="s">
        <v>2598</v>
      </c>
      <c r="B2577" t="s">
        <v>10</v>
      </c>
      <c r="C2577" t="s">
        <v>56</v>
      </c>
      <c r="D2577" t="s">
        <v>3616</v>
      </c>
      <c r="E2577" t="s">
        <v>3613</v>
      </c>
      <c r="F2577">
        <v>44806</v>
      </c>
      <c r="G2577">
        <v>44812</v>
      </c>
      <c r="H2577" t="s">
        <v>12</v>
      </c>
      <c r="J2577" t="s">
        <v>13</v>
      </c>
      <c r="K2577">
        <v>30</v>
      </c>
      <c r="L2577">
        <v>600</v>
      </c>
      <c r="M2577" t="s">
        <v>14</v>
      </c>
      <c r="N2577">
        <v>300</v>
      </c>
      <c r="O2577" t="s">
        <v>14</v>
      </c>
      <c r="P2577">
        <v>0</v>
      </c>
      <c r="Q2577" s="1">
        <v>0.89999999999999991</v>
      </c>
      <c r="R2577" s="1">
        <v>0.60000000000000009</v>
      </c>
      <c r="S2577" s="1">
        <v>0.75</v>
      </c>
      <c r="T2577" s="1">
        <v>0.60000000000000009</v>
      </c>
    </row>
    <row r="2578" spans="1:20" x14ac:dyDescent="0.35">
      <c r="A2578" t="s">
        <v>2599</v>
      </c>
      <c r="B2578" t="s">
        <v>10</v>
      </c>
      <c r="C2578" t="s">
        <v>56</v>
      </c>
      <c r="D2578" t="s">
        <v>3620</v>
      </c>
      <c r="E2578" t="s">
        <v>3614</v>
      </c>
      <c r="F2578">
        <v>44806</v>
      </c>
      <c r="G2578">
        <v>44813</v>
      </c>
      <c r="H2578" t="s">
        <v>12</v>
      </c>
      <c r="J2578" t="s">
        <v>13</v>
      </c>
      <c r="K2578">
        <v>30</v>
      </c>
      <c r="L2578">
        <v>600</v>
      </c>
      <c r="M2578" t="s">
        <v>14</v>
      </c>
      <c r="N2578">
        <v>300</v>
      </c>
      <c r="O2578" t="s">
        <v>14</v>
      </c>
      <c r="P2578">
        <v>0</v>
      </c>
      <c r="Q2578" s="1">
        <v>1.05</v>
      </c>
      <c r="R2578" s="1">
        <v>0.70000000000000007</v>
      </c>
      <c r="S2578" s="1">
        <v>0.875</v>
      </c>
      <c r="T2578" s="1">
        <v>0.70000000000000007</v>
      </c>
    </row>
    <row r="2579" spans="1:20" x14ac:dyDescent="0.35">
      <c r="A2579" t="s">
        <v>2600</v>
      </c>
      <c r="B2579" t="s">
        <v>10</v>
      </c>
      <c r="C2579" t="s">
        <v>56</v>
      </c>
      <c r="D2579" t="s">
        <v>3611</v>
      </c>
      <c r="E2579" t="s">
        <v>3613</v>
      </c>
      <c r="F2579">
        <v>44810</v>
      </c>
      <c r="G2579">
        <v>44816</v>
      </c>
      <c r="H2579" t="s">
        <v>12</v>
      </c>
      <c r="J2579" t="s">
        <v>13</v>
      </c>
      <c r="K2579">
        <v>30</v>
      </c>
      <c r="L2579">
        <v>600</v>
      </c>
      <c r="M2579" t="s">
        <v>14</v>
      </c>
      <c r="N2579">
        <v>300</v>
      </c>
      <c r="O2579" t="s">
        <v>14</v>
      </c>
      <c r="P2579">
        <v>0</v>
      </c>
      <c r="Q2579" s="1">
        <v>0.89999999999999991</v>
      </c>
      <c r="R2579" s="1">
        <v>0.60000000000000009</v>
      </c>
      <c r="S2579" s="1">
        <v>0.75</v>
      </c>
      <c r="T2579" s="1">
        <v>0.60000000000000009</v>
      </c>
    </row>
    <row r="2580" spans="1:20" x14ac:dyDescent="0.35">
      <c r="A2580" t="s">
        <v>2601</v>
      </c>
      <c r="B2580" t="s">
        <v>10</v>
      </c>
      <c r="C2580" t="s">
        <v>56</v>
      </c>
      <c r="D2580" t="s">
        <v>3619</v>
      </c>
      <c r="E2580" t="s">
        <v>3612</v>
      </c>
      <c r="F2580">
        <v>44810</v>
      </c>
      <c r="G2580">
        <v>44817</v>
      </c>
      <c r="H2580" t="s">
        <v>12</v>
      </c>
      <c r="J2580" t="s">
        <v>13</v>
      </c>
      <c r="K2580">
        <v>30</v>
      </c>
      <c r="L2580">
        <v>600</v>
      </c>
      <c r="M2580" t="s">
        <v>14</v>
      </c>
      <c r="N2580">
        <v>300</v>
      </c>
      <c r="O2580" t="s">
        <v>14</v>
      </c>
      <c r="P2580">
        <v>0</v>
      </c>
      <c r="Q2580" s="1">
        <v>1.05</v>
      </c>
      <c r="R2580" s="1">
        <v>0.70000000000000007</v>
      </c>
      <c r="S2580" s="1">
        <v>0.875</v>
      </c>
      <c r="T2580" s="1">
        <v>0.70000000000000007</v>
      </c>
    </row>
    <row r="2581" spans="1:20" x14ac:dyDescent="0.35">
      <c r="A2581" t="s">
        <v>2602</v>
      </c>
      <c r="B2581" t="s">
        <v>10</v>
      </c>
      <c r="C2581" t="s">
        <v>56</v>
      </c>
      <c r="D2581" t="s">
        <v>3611</v>
      </c>
      <c r="E2581" t="s">
        <v>3612</v>
      </c>
      <c r="F2581">
        <v>44812</v>
      </c>
      <c r="G2581">
        <v>44817</v>
      </c>
      <c r="H2581" t="s">
        <v>12</v>
      </c>
      <c r="J2581" t="s">
        <v>13</v>
      </c>
      <c r="K2581">
        <v>30</v>
      </c>
      <c r="L2581">
        <v>600</v>
      </c>
      <c r="M2581" t="s">
        <v>14</v>
      </c>
      <c r="N2581">
        <v>300</v>
      </c>
      <c r="O2581" t="s">
        <v>14</v>
      </c>
      <c r="P2581">
        <v>0</v>
      </c>
      <c r="Q2581" s="1">
        <v>0.75</v>
      </c>
      <c r="R2581" s="1">
        <v>0.5</v>
      </c>
      <c r="S2581" s="1">
        <v>0.625</v>
      </c>
      <c r="T2581" s="1">
        <v>0.5</v>
      </c>
    </row>
    <row r="2582" spans="1:20" x14ac:dyDescent="0.35">
      <c r="A2582" t="s">
        <v>2603</v>
      </c>
      <c r="B2582" t="s">
        <v>10</v>
      </c>
      <c r="C2582" t="s">
        <v>56</v>
      </c>
      <c r="D2582" t="s">
        <v>3619</v>
      </c>
      <c r="E2582" t="s">
        <v>3618</v>
      </c>
      <c r="F2582">
        <v>44818</v>
      </c>
      <c r="J2582" t="s">
        <v>13</v>
      </c>
      <c r="K2582">
        <v>30</v>
      </c>
      <c r="L2582">
        <v>600</v>
      </c>
      <c r="M2582" t="s">
        <v>14</v>
      </c>
      <c r="N2582">
        <v>300</v>
      </c>
      <c r="O2582" t="s">
        <v>14</v>
      </c>
      <c r="P2582">
        <v>0</v>
      </c>
      <c r="Q2582" s="1"/>
      <c r="R2582" s="1"/>
      <c r="T2582" s="1"/>
    </row>
    <row r="2583" spans="1:20" x14ac:dyDescent="0.35">
      <c r="A2583" t="s">
        <v>2604</v>
      </c>
      <c r="B2583" t="s">
        <v>10</v>
      </c>
      <c r="C2583" t="s">
        <v>56</v>
      </c>
      <c r="D2583" t="s">
        <v>3611</v>
      </c>
      <c r="E2583" t="s">
        <v>3614</v>
      </c>
      <c r="F2583">
        <v>44813</v>
      </c>
      <c r="G2583">
        <v>44818</v>
      </c>
      <c r="H2583" t="s">
        <v>12</v>
      </c>
      <c r="J2583" t="s">
        <v>13</v>
      </c>
      <c r="K2583">
        <v>30</v>
      </c>
      <c r="L2583">
        <v>600</v>
      </c>
      <c r="M2583" t="s">
        <v>14</v>
      </c>
      <c r="N2583">
        <v>300</v>
      </c>
      <c r="O2583" t="s">
        <v>14</v>
      </c>
      <c r="P2583">
        <v>0</v>
      </c>
      <c r="Q2583" s="1">
        <v>0.75</v>
      </c>
      <c r="R2583" s="1">
        <v>0.5</v>
      </c>
      <c r="S2583" s="1">
        <v>0.625</v>
      </c>
      <c r="T2583" s="1">
        <v>0.5</v>
      </c>
    </row>
    <row r="2584" spans="1:20" x14ac:dyDescent="0.35">
      <c r="A2584" t="s">
        <v>2605</v>
      </c>
      <c r="B2584" t="s">
        <v>10</v>
      </c>
      <c r="C2584" t="s">
        <v>56</v>
      </c>
      <c r="D2584" t="s">
        <v>3611</v>
      </c>
      <c r="E2584" t="s">
        <v>3617</v>
      </c>
      <c r="F2584">
        <v>44814</v>
      </c>
      <c r="H2584" t="s">
        <v>12</v>
      </c>
      <c r="J2584" t="s">
        <v>13</v>
      </c>
      <c r="K2584">
        <v>30</v>
      </c>
      <c r="L2584">
        <v>600</v>
      </c>
      <c r="M2584" t="s">
        <v>14</v>
      </c>
      <c r="N2584">
        <v>300</v>
      </c>
      <c r="O2584" t="s">
        <v>14</v>
      </c>
      <c r="P2584">
        <v>0</v>
      </c>
      <c r="Q2584" s="1"/>
      <c r="R2584" s="1"/>
      <c r="T2584" s="1"/>
    </row>
    <row r="2585" spans="1:20" x14ac:dyDescent="0.35">
      <c r="A2585" t="s">
        <v>2606</v>
      </c>
      <c r="B2585" t="s">
        <v>10</v>
      </c>
      <c r="C2585" t="s">
        <v>56</v>
      </c>
      <c r="D2585" t="s">
        <v>3619</v>
      </c>
      <c r="E2585" t="s">
        <v>3618</v>
      </c>
      <c r="F2585">
        <v>44814</v>
      </c>
      <c r="G2585">
        <v>44818</v>
      </c>
      <c r="H2585" t="s">
        <v>12</v>
      </c>
      <c r="J2585" t="s">
        <v>13</v>
      </c>
      <c r="K2585">
        <v>30</v>
      </c>
      <c r="L2585">
        <v>600</v>
      </c>
      <c r="M2585" t="s">
        <v>14</v>
      </c>
      <c r="N2585">
        <v>300</v>
      </c>
      <c r="O2585" t="s">
        <v>14</v>
      </c>
      <c r="P2585">
        <v>0</v>
      </c>
      <c r="Q2585" s="1">
        <v>0.6</v>
      </c>
      <c r="R2585" s="1">
        <v>0.4</v>
      </c>
      <c r="S2585" s="1">
        <v>0.5</v>
      </c>
      <c r="T2585" s="1">
        <v>0.4</v>
      </c>
    </row>
    <row r="2586" spans="1:20" x14ac:dyDescent="0.35">
      <c r="A2586" t="s">
        <v>2607</v>
      </c>
      <c r="B2586" t="s">
        <v>10</v>
      </c>
      <c r="C2586" t="s">
        <v>56</v>
      </c>
      <c r="D2586" t="s">
        <v>3615</v>
      </c>
      <c r="E2586" t="s">
        <v>3614</v>
      </c>
      <c r="F2586">
        <v>44813</v>
      </c>
      <c r="G2586">
        <v>44817</v>
      </c>
      <c r="H2586" t="s">
        <v>12</v>
      </c>
      <c r="J2586" t="s">
        <v>13</v>
      </c>
      <c r="K2586">
        <v>30</v>
      </c>
      <c r="L2586">
        <v>600</v>
      </c>
      <c r="M2586" t="s">
        <v>14</v>
      </c>
      <c r="N2586">
        <v>300</v>
      </c>
      <c r="O2586" t="s">
        <v>14</v>
      </c>
      <c r="P2586">
        <v>0</v>
      </c>
      <c r="Q2586" s="1">
        <v>0.6</v>
      </c>
      <c r="R2586" s="1">
        <v>0.4</v>
      </c>
      <c r="S2586" s="1">
        <v>0.5</v>
      </c>
      <c r="T2586" s="1">
        <v>0.4</v>
      </c>
    </row>
    <row r="2587" spans="1:20" x14ac:dyDescent="0.35">
      <c r="A2587" t="s">
        <v>2608</v>
      </c>
      <c r="B2587" t="s">
        <v>10</v>
      </c>
      <c r="C2587" t="s">
        <v>56</v>
      </c>
      <c r="D2587" t="s">
        <v>3620</v>
      </c>
      <c r="E2587" t="s">
        <v>3614</v>
      </c>
      <c r="F2587">
        <v>44814</v>
      </c>
      <c r="G2587">
        <v>44818</v>
      </c>
      <c r="H2587" t="s">
        <v>12</v>
      </c>
      <c r="J2587" t="s">
        <v>13</v>
      </c>
      <c r="K2587">
        <v>30</v>
      </c>
      <c r="L2587">
        <v>600</v>
      </c>
      <c r="M2587" t="s">
        <v>14</v>
      </c>
      <c r="N2587">
        <v>300</v>
      </c>
      <c r="O2587" t="s">
        <v>14</v>
      </c>
      <c r="P2587">
        <v>0</v>
      </c>
      <c r="Q2587" s="1">
        <v>0.6</v>
      </c>
      <c r="R2587" s="1">
        <v>0.4</v>
      </c>
      <c r="S2587" s="1">
        <v>0.5</v>
      </c>
      <c r="T2587" s="1">
        <v>0.4</v>
      </c>
    </row>
    <row r="2588" spans="1:20" x14ac:dyDescent="0.35">
      <c r="A2588" t="s">
        <v>2609</v>
      </c>
      <c r="B2588" t="s">
        <v>10</v>
      </c>
      <c r="C2588" t="s">
        <v>56</v>
      </c>
      <c r="D2588" t="s">
        <v>3619</v>
      </c>
      <c r="E2588" t="s">
        <v>3613</v>
      </c>
      <c r="F2588">
        <v>44814</v>
      </c>
      <c r="H2588" t="s">
        <v>12</v>
      </c>
      <c r="J2588" t="s">
        <v>13</v>
      </c>
      <c r="K2588">
        <v>30</v>
      </c>
      <c r="L2588">
        <v>600</v>
      </c>
      <c r="M2588" t="s">
        <v>14</v>
      </c>
      <c r="N2588">
        <v>300</v>
      </c>
      <c r="O2588" t="s">
        <v>14</v>
      </c>
      <c r="P2588">
        <v>0</v>
      </c>
      <c r="Q2588" s="1"/>
      <c r="R2588" s="1"/>
      <c r="T2588" s="1"/>
    </row>
    <row r="2589" spans="1:20" x14ac:dyDescent="0.35">
      <c r="A2589" t="s">
        <v>2610</v>
      </c>
      <c r="B2589" t="s">
        <v>10</v>
      </c>
      <c r="C2589" t="s">
        <v>56</v>
      </c>
      <c r="D2589" t="s">
        <v>3611</v>
      </c>
      <c r="E2589" t="s">
        <v>3618</v>
      </c>
      <c r="F2589">
        <v>44814</v>
      </c>
      <c r="H2589" t="s">
        <v>12</v>
      </c>
      <c r="J2589" t="s">
        <v>13</v>
      </c>
      <c r="K2589">
        <v>30</v>
      </c>
      <c r="L2589">
        <v>600</v>
      </c>
      <c r="M2589" t="s">
        <v>14</v>
      </c>
      <c r="N2589">
        <v>300</v>
      </c>
      <c r="O2589" t="s">
        <v>14</v>
      </c>
      <c r="P2589">
        <v>0</v>
      </c>
      <c r="Q2589" s="1"/>
      <c r="R2589" s="1"/>
      <c r="T2589" s="1"/>
    </row>
    <row r="2590" spans="1:20" x14ac:dyDescent="0.35">
      <c r="A2590" t="s">
        <v>2611</v>
      </c>
      <c r="B2590" t="s">
        <v>10</v>
      </c>
      <c r="C2590" t="s">
        <v>56</v>
      </c>
      <c r="D2590" t="s">
        <v>3615</v>
      </c>
      <c r="E2590" t="s">
        <v>3618</v>
      </c>
      <c r="F2590">
        <v>44814</v>
      </c>
      <c r="G2590">
        <v>44818</v>
      </c>
      <c r="H2590" t="s">
        <v>12</v>
      </c>
      <c r="J2590" t="s">
        <v>13</v>
      </c>
      <c r="K2590">
        <v>30</v>
      </c>
      <c r="L2590">
        <v>600</v>
      </c>
      <c r="M2590" t="s">
        <v>14</v>
      </c>
      <c r="N2590">
        <v>300</v>
      </c>
      <c r="O2590" t="s">
        <v>14</v>
      </c>
      <c r="P2590">
        <v>0</v>
      </c>
      <c r="Q2590" s="1">
        <v>0.6</v>
      </c>
      <c r="R2590" s="1">
        <v>0.4</v>
      </c>
      <c r="S2590" s="1">
        <v>0.5</v>
      </c>
      <c r="T2590" s="1">
        <v>0.4</v>
      </c>
    </row>
    <row r="2591" spans="1:20" x14ac:dyDescent="0.35">
      <c r="A2591" t="s">
        <v>2612</v>
      </c>
      <c r="B2591" t="s">
        <v>10</v>
      </c>
      <c r="C2591" t="s">
        <v>56</v>
      </c>
      <c r="D2591" t="s">
        <v>3616</v>
      </c>
      <c r="E2591" t="s">
        <v>3618</v>
      </c>
      <c r="F2591">
        <v>44816</v>
      </c>
      <c r="H2591" t="s">
        <v>12</v>
      </c>
      <c r="J2591" t="s">
        <v>13</v>
      </c>
      <c r="K2591">
        <v>30</v>
      </c>
      <c r="L2591">
        <v>600</v>
      </c>
      <c r="M2591" t="s">
        <v>14</v>
      </c>
      <c r="N2591">
        <v>300</v>
      </c>
      <c r="O2591" t="s">
        <v>14</v>
      </c>
      <c r="P2591">
        <v>0</v>
      </c>
      <c r="Q2591" s="1"/>
      <c r="R2591" s="1"/>
      <c r="T2591" s="1"/>
    </row>
    <row r="2592" spans="1:20" x14ac:dyDescent="0.35">
      <c r="A2592" t="s">
        <v>2613</v>
      </c>
      <c r="B2592" t="s">
        <v>10</v>
      </c>
      <c r="C2592" t="s">
        <v>56</v>
      </c>
      <c r="D2592" t="s">
        <v>3620</v>
      </c>
      <c r="E2592" t="s">
        <v>3612</v>
      </c>
      <c r="F2592">
        <v>44814</v>
      </c>
      <c r="H2592" t="s">
        <v>12</v>
      </c>
      <c r="J2592" t="s">
        <v>13</v>
      </c>
      <c r="K2592">
        <v>30</v>
      </c>
      <c r="L2592">
        <v>600</v>
      </c>
      <c r="M2592" t="s">
        <v>14</v>
      </c>
      <c r="N2592">
        <v>300</v>
      </c>
      <c r="O2592" t="s">
        <v>14</v>
      </c>
      <c r="P2592">
        <v>0</v>
      </c>
      <c r="Q2592" s="1"/>
      <c r="R2592" s="1"/>
      <c r="T2592" s="1"/>
    </row>
    <row r="2593" spans="1:20" x14ac:dyDescent="0.35">
      <c r="A2593" t="s">
        <v>2614</v>
      </c>
      <c r="B2593" t="s">
        <v>10</v>
      </c>
      <c r="C2593" t="s">
        <v>56</v>
      </c>
      <c r="D2593" t="s">
        <v>3616</v>
      </c>
      <c r="E2593" t="s">
        <v>3614</v>
      </c>
      <c r="F2593">
        <v>44814</v>
      </c>
      <c r="G2593">
        <v>44818</v>
      </c>
      <c r="H2593" t="s">
        <v>12</v>
      </c>
      <c r="J2593" t="s">
        <v>13</v>
      </c>
      <c r="K2593">
        <v>30</v>
      </c>
      <c r="L2593">
        <v>600</v>
      </c>
      <c r="M2593" t="s">
        <v>14</v>
      </c>
      <c r="N2593">
        <v>300</v>
      </c>
      <c r="O2593" t="s">
        <v>14</v>
      </c>
      <c r="P2593">
        <v>0</v>
      </c>
      <c r="Q2593" s="1">
        <v>0.6</v>
      </c>
      <c r="R2593" s="1">
        <v>0.4</v>
      </c>
      <c r="S2593" s="1">
        <v>0.5</v>
      </c>
      <c r="T2593" s="1">
        <v>0.4</v>
      </c>
    </row>
    <row r="2594" spans="1:20" x14ac:dyDescent="0.35">
      <c r="A2594" t="s">
        <v>2615</v>
      </c>
      <c r="B2594" t="s">
        <v>10</v>
      </c>
      <c r="C2594" t="s">
        <v>56</v>
      </c>
      <c r="D2594" t="s">
        <v>3620</v>
      </c>
      <c r="E2594" t="s">
        <v>3612</v>
      </c>
      <c r="F2594">
        <v>44816</v>
      </c>
      <c r="H2594" t="s">
        <v>12</v>
      </c>
      <c r="J2594" t="s">
        <v>13</v>
      </c>
      <c r="K2594">
        <v>30</v>
      </c>
      <c r="L2594">
        <v>600</v>
      </c>
      <c r="M2594" t="s">
        <v>14</v>
      </c>
      <c r="N2594">
        <v>300</v>
      </c>
      <c r="O2594" t="s">
        <v>14</v>
      </c>
      <c r="P2594">
        <v>0</v>
      </c>
      <c r="Q2594" s="1"/>
      <c r="R2594" s="1"/>
      <c r="T2594" s="1"/>
    </row>
    <row r="2595" spans="1:20" x14ac:dyDescent="0.35">
      <c r="A2595" t="s">
        <v>2616</v>
      </c>
      <c r="B2595" t="s">
        <v>10</v>
      </c>
      <c r="C2595" t="s">
        <v>56</v>
      </c>
      <c r="D2595" t="s">
        <v>3616</v>
      </c>
      <c r="E2595" t="s">
        <v>3612</v>
      </c>
      <c r="F2595">
        <v>44816</v>
      </c>
      <c r="H2595" t="s">
        <v>12</v>
      </c>
      <c r="J2595" t="s">
        <v>13</v>
      </c>
      <c r="K2595">
        <v>30</v>
      </c>
      <c r="L2595">
        <v>600</v>
      </c>
      <c r="M2595" t="s">
        <v>14</v>
      </c>
      <c r="N2595">
        <v>300</v>
      </c>
      <c r="O2595" t="s">
        <v>14</v>
      </c>
      <c r="P2595">
        <v>0</v>
      </c>
      <c r="Q2595" s="1"/>
      <c r="R2595" s="1"/>
      <c r="T2595" s="1"/>
    </row>
    <row r="2596" spans="1:20" x14ac:dyDescent="0.35">
      <c r="A2596" t="s">
        <v>2617</v>
      </c>
      <c r="B2596" t="s">
        <v>10</v>
      </c>
      <c r="C2596" t="s">
        <v>56</v>
      </c>
      <c r="D2596" t="s">
        <v>3611</v>
      </c>
      <c r="E2596" t="s">
        <v>3613</v>
      </c>
      <c r="F2596">
        <v>44816</v>
      </c>
      <c r="H2596" t="s">
        <v>12</v>
      </c>
      <c r="J2596" t="s">
        <v>13</v>
      </c>
      <c r="K2596">
        <v>30</v>
      </c>
      <c r="L2596">
        <v>600</v>
      </c>
      <c r="M2596" t="s">
        <v>14</v>
      </c>
      <c r="N2596">
        <v>300</v>
      </c>
      <c r="O2596" t="s">
        <v>14</v>
      </c>
      <c r="P2596">
        <v>0</v>
      </c>
      <c r="Q2596" s="1"/>
      <c r="R2596" s="1"/>
      <c r="T2596" s="1"/>
    </row>
    <row r="2597" spans="1:20" x14ac:dyDescent="0.35">
      <c r="A2597" t="s">
        <v>2618</v>
      </c>
      <c r="B2597" t="s">
        <v>10</v>
      </c>
      <c r="C2597" t="s">
        <v>56</v>
      </c>
      <c r="D2597" t="s">
        <v>3611</v>
      </c>
      <c r="E2597" t="s">
        <v>3613</v>
      </c>
      <c r="F2597">
        <v>44816</v>
      </c>
      <c r="H2597" t="s">
        <v>12</v>
      </c>
      <c r="J2597" t="s">
        <v>13</v>
      </c>
      <c r="K2597">
        <v>30</v>
      </c>
      <c r="L2597">
        <v>600</v>
      </c>
      <c r="M2597" t="s">
        <v>14</v>
      </c>
      <c r="N2597">
        <v>300</v>
      </c>
      <c r="O2597" t="s">
        <v>14</v>
      </c>
      <c r="P2597">
        <v>0</v>
      </c>
      <c r="Q2597" s="1"/>
      <c r="R2597" s="1"/>
      <c r="T2597" s="1"/>
    </row>
    <row r="2598" spans="1:20" x14ac:dyDescent="0.35">
      <c r="A2598" t="s">
        <v>2619</v>
      </c>
      <c r="B2598" t="s">
        <v>10</v>
      </c>
      <c r="C2598" t="s">
        <v>56</v>
      </c>
      <c r="D2598" t="s">
        <v>3619</v>
      </c>
      <c r="E2598" t="s">
        <v>3617</v>
      </c>
      <c r="F2598">
        <v>44816</v>
      </c>
      <c r="H2598" t="s">
        <v>12</v>
      </c>
      <c r="J2598" t="s">
        <v>13</v>
      </c>
      <c r="K2598">
        <v>30</v>
      </c>
      <c r="L2598">
        <v>600</v>
      </c>
      <c r="M2598" t="s">
        <v>14</v>
      </c>
      <c r="N2598">
        <v>300</v>
      </c>
      <c r="O2598" t="s">
        <v>14</v>
      </c>
      <c r="P2598">
        <v>0</v>
      </c>
      <c r="Q2598" s="1"/>
      <c r="R2598" s="1"/>
      <c r="T2598" s="1"/>
    </row>
    <row r="2599" spans="1:20" x14ac:dyDescent="0.35">
      <c r="A2599" t="s">
        <v>2620</v>
      </c>
      <c r="B2599" t="s">
        <v>10</v>
      </c>
      <c r="C2599" t="s">
        <v>56</v>
      </c>
      <c r="D2599" t="s">
        <v>3620</v>
      </c>
      <c r="E2599" t="s">
        <v>3617</v>
      </c>
      <c r="F2599">
        <v>44795</v>
      </c>
      <c r="G2599">
        <v>44801</v>
      </c>
      <c r="H2599" t="s">
        <v>12</v>
      </c>
      <c r="I2599" t="s">
        <v>12</v>
      </c>
      <c r="J2599" t="s">
        <v>13</v>
      </c>
      <c r="K2599">
        <v>30</v>
      </c>
      <c r="L2599">
        <v>600</v>
      </c>
      <c r="M2599" t="s">
        <v>14</v>
      </c>
      <c r="N2599">
        <v>300</v>
      </c>
      <c r="O2599" t="s">
        <v>14</v>
      </c>
      <c r="P2599">
        <v>0</v>
      </c>
      <c r="Q2599" s="1">
        <v>0.89999999999999991</v>
      </c>
      <c r="R2599" s="1">
        <v>0.60000000000000009</v>
      </c>
      <c r="S2599" s="1">
        <v>0.75</v>
      </c>
      <c r="T2599" s="1">
        <v>0.60000000000000009</v>
      </c>
    </row>
    <row r="2600" spans="1:20" x14ac:dyDescent="0.35">
      <c r="A2600" t="s">
        <v>2621</v>
      </c>
      <c r="B2600" t="s">
        <v>10</v>
      </c>
      <c r="C2600" t="s">
        <v>56</v>
      </c>
      <c r="D2600" t="s">
        <v>3611</v>
      </c>
      <c r="E2600" t="s">
        <v>3614</v>
      </c>
      <c r="F2600">
        <v>44798</v>
      </c>
      <c r="G2600">
        <v>44802</v>
      </c>
      <c r="H2600" t="s">
        <v>12</v>
      </c>
      <c r="I2600" t="s">
        <v>12</v>
      </c>
      <c r="J2600" t="s">
        <v>13</v>
      </c>
      <c r="K2600">
        <v>30</v>
      </c>
      <c r="L2600">
        <v>600</v>
      </c>
      <c r="M2600" t="s">
        <v>14</v>
      </c>
      <c r="N2600">
        <v>300</v>
      </c>
      <c r="O2600" t="s">
        <v>14</v>
      </c>
      <c r="P2600">
        <v>0</v>
      </c>
      <c r="Q2600" s="1">
        <v>0.6</v>
      </c>
      <c r="R2600" s="1">
        <v>0.4</v>
      </c>
      <c r="S2600" s="1">
        <v>0.5</v>
      </c>
      <c r="T2600" s="1">
        <v>0.4</v>
      </c>
    </row>
    <row r="2601" spans="1:20" x14ac:dyDescent="0.35">
      <c r="A2601" t="s">
        <v>2622</v>
      </c>
      <c r="B2601" t="s">
        <v>10</v>
      </c>
      <c r="C2601" t="s">
        <v>56</v>
      </c>
      <c r="D2601" t="s">
        <v>3620</v>
      </c>
      <c r="E2601" t="s">
        <v>3614</v>
      </c>
      <c r="F2601">
        <v>44798</v>
      </c>
      <c r="G2601">
        <v>44804</v>
      </c>
      <c r="H2601" t="s">
        <v>12</v>
      </c>
      <c r="I2601" t="s">
        <v>12</v>
      </c>
      <c r="J2601" t="s">
        <v>13</v>
      </c>
      <c r="K2601">
        <v>30</v>
      </c>
      <c r="L2601">
        <v>600</v>
      </c>
      <c r="M2601" t="s">
        <v>14</v>
      </c>
      <c r="N2601">
        <v>300</v>
      </c>
      <c r="O2601" t="s">
        <v>14</v>
      </c>
      <c r="P2601">
        <v>0</v>
      </c>
      <c r="Q2601" s="1">
        <v>0.89999999999999991</v>
      </c>
      <c r="R2601" s="1">
        <v>0.60000000000000009</v>
      </c>
      <c r="S2601" s="1">
        <v>0.75</v>
      </c>
      <c r="T2601" s="1">
        <v>0.60000000000000009</v>
      </c>
    </row>
    <row r="2602" spans="1:20" x14ac:dyDescent="0.35">
      <c r="A2602" t="s">
        <v>2623</v>
      </c>
      <c r="B2602" t="s">
        <v>10</v>
      </c>
      <c r="C2602" t="s">
        <v>56</v>
      </c>
      <c r="D2602" t="s">
        <v>3615</v>
      </c>
      <c r="E2602" t="s">
        <v>3613</v>
      </c>
      <c r="F2602">
        <v>44798</v>
      </c>
      <c r="G2602">
        <v>44802</v>
      </c>
      <c r="H2602" t="s">
        <v>12</v>
      </c>
      <c r="I2602" t="s">
        <v>12</v>
      </c>
      <c r="J2602" t="s">
        <v>13</v>
      </c>
      <c r="K2602">
        <v>30</v>
      </c>
      <c r="L2602">
        <v>600</v>
      </c>
      <c r="M2602" t="s">
        <v>14</v>
      </c>
      <c r="N2602">
        <v>300</v>
      </c>
      <c r="O2602" t="s">
        <v>14</v>
      </c>
      <c r="P2602">
        <v>0</v>
      </c>
      <c r="Q2602" s="1">
        <v>0.6</v>
      </c>
      <c r="R2602" s="1">
        <v>0.4</v>
      </c>
      <c r="S2602" s="1">
        <v>0.5</v>
      </c>
      <c r="T2602" s="1">
        <v>0.4</v>
      </c>
    </row>
    <row r="2603" spans="1:20" x14ac:dyDescent="0.35">
      <c r="A2603" t="s">
        <v>2624</v>
      </c>
      <c r="B2603" t="s">
        <v>10</v>
      </c>
      <c r="C2603" t="s">
        <v>56</v>
      </c>
      <c r="D2603" t="s">
        <v>3616</v>
      </c>
      <c r="E2603" t="s">
        <v>3614</v>
      </c>
      <c r="F2603">
        <v>44802</v>
      </c>
      <c r="G2603">
        <v>44809</v>
      </c>
      <c r="H2603" t="s">
        <v>12</v>
      </c>
      <c r="I2603" t="s">
        <v>12</v>
      </c>
      <c r="J2603" t="s">
        <v>13</v>
      </c>
      <c r="K2603">
        <v>30</v>
      </c>
      <c r="L2603">
        <v>600</v>
      </c>
      <c r="M2603" t="s">
        <v>14</v>
      </c>
      <c r="N2603">
        <v>300</v>
      </c>
      <c r="O2603" t="s">
        <v>14</v>
      </c>
      <c r="P2603">
        <v>0</v>
      </c>
      <c r="Q2603" s="1">
        <v>1.05</v>
      </c>
      <c r="R2603" s="1">
        <v>0.70000000000000007</v>
      </c>
      <c r="S2603" s="1">
        <v>0.875</v>
      </c>
      <c r="T2603" s="1">
        <v>0.70000000000000007</v>
      </c>
    </row>
    <row r="2604" spans="1:20" x14ac:dyDescent="0.35">
      <c r="A2604" t="s">
        <v>2625</v>
      </c>
      <c r="B2604" t="s">
        <v>10</v>
      </c>
      <c r="C2604" t="s">
        <v>56</v>
      </c>
      <c r="D2604" t="s">
        <v>3611</v>
      </c>
      <c r="E2604" t="s">
        <v>3613</v>
      </c>
      <c r="F2604">
        <v>44798</v>
      </c>
      <c r="G2604">
        <v>44803</v>
      </c>
      <c r="H2604" t="s">
        <v>12</v>
      </c>
      <c r="I2604" t="s">
        <v>12</v>
      </c>
      <c r="J2604" t="s">
        <v>13</v>
      </c>
      <c r="K2604">
        <v>30</v>
      </c>
      <c r="L2604">
        <v>600</v>
      </c>
      <c r="M2604" t="s">
        <v>14</v>
      </c>
      <c r="N2604">
        <v>300</v>
      </c>
      <c r="O2604" t="s">
        <v>14</v>
      </c>
      <c r="P2604">
        <v>0</v>
      </c>
      <c r="Q2604" s="1">
        <v>0.75</v>
      </c>
      <c r="R2604" s="1">
        <v>0.5</v>
      </c>
      <c r="S2604" s="1">
        <v>0.625</v>
      </c>
      <c r="T2604" s="1">
        <v>0.5</v>
      </c>
    </row>
    <row r="2605" spans="1:20" x14ac:dyDescent="0.35">
      <c r="A2605" t="s">
        <v>2626</v>
      </c>
      <c r="B2605" t="s">
        <v>10</v>
      </c>
      <c r="C2605" t="s">
        <v>56</v>
      </c>
      <c r="D2605" t="s">
        <v>3615</v>
      </c>
      <c r="E2605" t="s">
        <v>3614</v>
      </c>
      <c r="F2605">
        <v>44803</v>
      </c>
      <c r="G2605">
        <v>44809</v>
      </c>
      <c r="H2605" t="s">
        <v>12</v>
      </c>
      <c r="I2605" t="s">
        <v>12</v>
      </c>
      <c r="J2605" t="s">
        <v>13</v>
      </c>
      <c r="K2605">
        <v>30</v>
      </c>
      <c r="L2605">
        <v>600</v>
      </c>
      <c r="M2605" t="s">
        <v>14</v>
      </c>
      <c r="N2605">
        <v>300</v>
      </c>
      <c r="O2605" t="s">
        <v>14</v>
      </c>
      <c r="P2605">
        <v>0</v>
      </c>
      <c r="Q2605" s="1">
        <v>0.89999999999999991</v>
      </c>
      <c r="R2605" s="1">
        <v>0.60000000000000009</v>
      </c>
      <c r="S2605" s="1">
        <v>0.75</v>
      </c>
      <c r="T2605" s="1">
        <v>0.60000000000000009</v>
      </c>
    </row>
    <row r="2606" spans="1:20" x14ac:dyDescent="0.35">
      <c r="A2606" t="s">
        <v>2627</v>
      </c>
      <c r="B2606" t="s">
        <v>10</v>
      </c>
      <c r="C2606" t="s">
        <v>56</v>
      </c>
      <c r="D2606" t="s">
        <v>3615</v>
      </c>
      <c r="E2606" t="s">
        <v>3617</v>
      </c>
      <c r="F2606">
        <v>44798</v>
      </c>
      <c r="G2606">
        <v>44802</v>
      </c>
      <c r="H2606" t="s">
        <v>12</v>
      </c>
      <c r="I2606" t="s">
        <v>12</v>
      </c>
      <c r="J2606" t="s">
        <v>13</v>
      </c>
      <c r="K2606">
        <v>30</v>
      </c>
      <c r="L2606">
        <v>600</v>
      </c>
      <c r="M2606" t="s">
        <v>14</v>
      </c>
      <c r="N2606">
        <v>300</v>
      </c>
      <c r="O2606" t="s">
        <v>14</v>
      </c>
      <c r="P2606">
        <v>0</v>
      </c>
      <c r="Q2606" s="1">
        <v>0.6</v>
      </c>
      <c r="R2606" s="1">
        <v>0.4</v>
      </c>
      <c r="S2606" s="1">
        <v>0.5</v>
      </c>
      <c r="T2606" s="1">
        <v>0.4</v>
      </c>
    </row>
    <row r="2607" spans="1:20" x14ac:dyDescent="0.35">
      <c r="A2607" t="s">
        <v>2628</v>
      </c>
      <c r="B2607" t="s">
        <v>10</v>
      </c>
      <c r="C2607" t="s">
        <v>56</v>
      </c>
      <c r="D2607" t="s">
        <v>3615</v>
      </c>
      <c r="E2607" t="s">
        <v>3618</v>
      </c>
      <c r="F2607">
        <v>44798</v>
      </c>
      <c r="G2607">
        <v>44802</v>
      </c>
      <c r="H2607" t="s">
        <v>12</v>
      </c>
      <c r="I2607" t="s">
        <v>12</v>
      </c>
      <c r="J2607" t="s">
        <v>13</v>
      </c>
      <c r="K2607">
        <v>30</v>
      </c>
      <c r="L2607">
        <v>600</v>
      </c>
      <c r="M2607" t="s">
        <v>14</v>
      </c>
      <c r="N2607">
        <v>300</v>
      </c>
      <c r="O2607" t="s">
        <v>14</v>
      </c>
      <c r="P2607">
        <v>0</v>
      </c>
      <c r="Q2607" s="1">
        <v>0.6</v>
      </c>
      <c r="R2607" s="1">
        <v>0.4</v>
      </c>
      <c r="S2607" s="1">
        <v>0.5</v>
      </c>
      <c r="T2607" s="1">
        <v>0.4</v>
      </c>
    </row>
    <row r="2608" spans="1:20" x14ac:dyDescent="0.35">
      <c r="A2608" t="s">
        <v>2629</v>
      </c>
      <c r="B2608" t="s">
        <v>10</v>
      </c>
      <c r="C2608" t="s">
        <v>56</v>
      </c>
      <c r="D2608" t="s">
        <v>3620</v>
      </c>
      <c r="E2608" t="s">
        <v>3612</v>
      </c>
      <c r="F2608">
        <v>44798</v>
      </c>
      <c r="G2608">
        <v>44802</v>
      </c>
      <c r="H2608" t="s">
        <v>12</v>
      </c>
      <c r="I2608" t="s">
        <v>12</v>
      </c>
      <c r="J2608" t="s">
        <v>13</v>
      </c>
      <c r="K2608">
        <v>30</v>
      </c>
      <c r="L2608">
        <v>600</v>
      </c>
      <c r="M2608" t="s">
        <v>14</v>
      </c>
      <c r="N2608">
        <v>300</v>
      </c>
      <c r="O2608" t="s">
        <v>14</v>
      </c>
      <c r="P2608">
        <v>0</v>
      </c>
      <c r="Q2608" s="1">
        <v>0.6</v>
      </c>
      <c r="R2608" s="1">
        <v>0.4</v>
      </c>
      <c r="S2608" s="1">
        <v>0.5</v>
      </c>
      <c r="T2608" s="1">
        <v>0.4</v>
      </c>
    </row>
    <row r="2609" spans="1:20" x14ac:dyDescent="0.35">
      <c r="A2609" t="s">
        <v>2630</v>
      </c>
      <c r="B2609" t="s">
        <v>10</v>
      </c>
      <c r="C2609" t="s">
        <v>56</v>
      </c>
      <c r="D2609" t="s">
        <v>3615</v>
      </c>
      <c r="E2609" t="s">
        <v>3618</v>
      </c>
      <c r="F2609">
        <v>44798</v>
      </c>
      <c r="G2609">
        <v>44802</v>
      </c>
      <c r="H2609" t="s">
        <v>12</v>
      </c>
      <c r="I2609" t="s">
        <v>12</v>
      </c>
      <c r="J2609" t="s">
        <v>13</v>
      </c>
      <c r="K2609">
        <v>30</v>
      </c>
      <c r="L2609">
        <v>600</v>
      </c>
      <c r="M2609" t="s">
        <v>14</v>
      </c>
      <c r="N2609">
        <v>300</v>
      </c>
      <c r="O2609" t="s">
        <v>14</v>
      </c>
      <c r="P2609">
        <v>0</v>
      </c>
      <c r="Q2609" s="1">
        <v>0.6</v>
      </c>
      <c r="R2609" s="1">
        <v>0.4</v>
      </c>
      <c r="S2609" s="1">
        <v>0.5</v>
      </c>
      <c r="T2609" s="1">
        <v>0.4</v>
      </c>
    </row>
    <row r="2610" spans="1:20" x14ac:dyDescent="0.35">
      <c r="A2610" t="s">
        <v>2631</v>
      </c>
      <c r="B2610" t="s">
        <v>10</v>
      </c>
      <c r="C2610" t="s">
        <v>56</v>
      </c>
      <c r="D2610" t="s">
        <v>3619</v>
      </c>
      <c r="E2610" t="s">
        <v>3612</v>
      </c>
      <c r="F2610">
        <v>44798</v>
      </c>
      <c r="G2610">
        <v>44802</v>
      </c>
      <c r="H2610" t="s">
        <v>12</v>
      </c>
      <c r="I2610" t="s">
        <v>12</v>
      </c>
      <c r="J2610" t="s">
        <v>13</v>
      </c>
      <c r="K2610">
        <v>30</v>
      </c>
      <c r="L2610">
        <v>600</v>
      </c>
      <c r="M2610" t="s">
        <v>14</v>
      </c>
      <c r="N2610">
        <v>300</v>
      </c>
      <c r="O2610" t="s">
        <v>14</v>
      </c>
      <c r="P2610">
        <v>0</v>
      </c>
      <c r="Q2610" s="1">
        <v>0.6</v>
      </c>
      <c r="R2610" s="1">
        <v>0.4</v>
      </c>
      <c r="S2610" s="1">
        <v>0.5</v>
      </c>
      <c r="T2610" s="1">
        <v>0.4</v>
      </c>
    </row>
    <row r="2611" spans="1:20" x14ac:dyDescent="0.35">
      <c r="A2611" t="s">
        <v>2632</v>
      </c>
      <c r="B2611" t="s">
        <v>10</v>
      </c>
      <c r="C2611" t="s">
        <v>56</v>
      </c>
      <c r="D2611" t="s">
        <v>3616</v>
      </c>
      <c r="E2611" t="s">
        <v>3618</v>
      </c>
      <c r="F2611">
        <v>44802</v>
      </c>
      <c r="G2611">
        <v>44809</v>
      </c>
      <c r="H2611" t="s">
        <v>12</v>
      </c>
      <c r="I2611" t="s">
        <v>12</v>
      </c>
      <c r="J2611" t="s">
        <v>13</v>
      </c>
      <c r="K2611">
        <v>30</v>
      </c>
      <c r="L2611">
        <v>600</v>
      </c>
      <c r="M2611" t="s">
        <v>14</v>
      </c>
      <c r="N2611">
        <v>300</v>
      </c>
      <c r="O2611" t="s">
        <v>14</v>
      </c>
      <c r="P2611">
        <v>0</v>
      </c>
      <c r="Q2611" s="1">
        <v>1.05</v>
      </c>
      <c r="R2611" s="1">
        <v>0.70000000000000007</v>
      </c>
      <c r="S2611" s="1">
        <v>0.875</v>
      </c>
      <c r="T2611" s="1">
        <v>0.70000000000000007</v>
      </c>
    </row>
    <row r="2612" spans="1:20" x14ac:dyDescent="0.35">
      <c r="A2612" t="s">
        <v>2633</v>
      </c>
      <c r="B2612" t="s">
        <v>10</v>
      </c>
      <c r="C2612" t="s">
        <v>56</v>
      </c>
      <c r="D2612" t="s">
        <v>3616</v>
      </c>
      <c r="E2612" t="s">
        <v>3612</v>
      </c>
      <c r="F2612">
        <v>44802</v>
      </c>
      <c r="G2612">
        <v>44811</v>
      </c>
      <c r="H2612" t="s">
        <v>12</v>
      </c>
      <c r="I2612" t="s">
        <v>12</v>
      </c>
      <c r="J2612" t="s">
        <v>13</v>
      </c>
      <c r="K2612">
        <v>30</v>
      </c>
      <c r="L2612">
        <v>600</v>
      </c>
      <c r="M2612" t="s">
        <v>14</v>
      </c>
      <c r="N2612">
        <v>300</v>
      </c>
      <c r="O2612" t="s">
        <v>14</v>
      </c>
      <c r="P2612">
        <v>0</v>
      </c>
      <c r="Q2612" s="1">
        <v>1.3499999999999999</v>
      </c>
      <c r="R2612" s="1">
        <v>0.9</v>
      </c>
      <c r="S2612" s="1">
        <v>1.125</v>
      </c>
      <c r="T2612" s="1">
        <v>0.9</v>
      </c>
    </row>
    <row r="2613" spans="1:20" x14ac:dyDescent="0.35">
      <c r="A2613" t="s">
        <v>2634</v>
      </c>
      <c r="B2613" t="s">
        <v>10</v>
      </c>
      <c r="C2613" t="s">
        <v>56</v>
      </c>
      <c r="D2613" t="s">
        <v>3620</v>
      </c>
      <c r="E2613" t="s">
        <v>3617</v>
      </c>
      <c r="F2613">
        <v>44804</v>
      </c>
      <c r="G2613">
        <v>44810</v>
      </c>
      <c r="H2613" t="s">
        <v>12</v>
      </c>
      <c r="I2613" t="s">
        <v>12</v>
      </c>
      <c r="J2613" t="s">
        <v>13</v>
      </c>
      <c r="K2613">
        <v>30</v>
      </c>
      <c r="L2613">
        <v>600</v>
      </c>
      <c r="M2613" t="s">
        <v>14</v>
      </c>
      <c r="N2613">
        <v>300</v>
      </c>
      <c r="O2613" t="s">
        <v>14</v>
      </c>
      <c r="P2613">
        <v>0</v>
      </c>
      <c r="Q2613" s="1">
        <v>0.89999999999999991</v>
      </c>
      <c r="R2613" s="1">
        <v>0.60000000000000009</v>
      </c>
      <c r="S2613" s="1">
        <v>0.75</v>
      </c>
      <c r="T2613" s="1">
        <v>0.60000000000000009</v>
      </c>
    </row>
    <row r="2614" spans="1:20" x14ac:dyDescent="0.35">
      <c r="A2614" t="s">
        <v>2635</v>
      </c>
      <c r="B2614" t="s">
        <v>10</v>
      </c>
      <c r="C2614" t="s">
        <v>56</v>
      </c>
      <c r="D2614" t="s">
        <v>3619</v>
      </c>
      <c r="E2614" t="s">
        <v>3614</v>
      </c>
      <c r="F2614">
        <v>44802</v>
      </c>
      <c r="G2614">
        <v>44809</v>
      </c>
      <c r="H2614" t="s">
        <v>12</v>
      </c>
      <c r="I2614" t="s">
        <v>12</v>
      </c>
      <c r="J2614" t="s">
        <v>13</v>
      </c>
      <c r="K2614">
        <v>30</v>
      </c>
      <c r="L2614">
        <v>600</v>
      </c>
      <c r="M2614" t="s">
        <v>14</v>
      </c>
      <c r="N2614">
        <v>300</v>
      </c>
      <c r="O2614" t="s">
        <v>14</v>
      </c>
      <c r="P2614">
        <v>0</v>
      </c>
      <c r="Q2614" s="1">
        <v>1.05</v>
      </c>
      <c r="R2614" s="1">
        <v>0.70000000000000007</v>
      </c>
      <c r="S2614" s="1">
        <v>0.875</v>
      </c>
      <c r="T2614" s="1">
        <v>0.70000000000000007</v>
      </c>
    </row>
    <row r="2615" spans="1:20" x14ac:dyDescent="0.35">
      <c r="A2615" t="s">
        <v>2636</v>
      </c>
      <c r="B2615" t="s">
        <v>10</v>
      </c>
      <c r="C2615" t="s">
        <v>56</v>
      </c>
      <c r="D2615" t="s">
        <v>3615</v>
      </c>
      <c r="E2615" t="s">
        <v>3614</v>
      </c>
      <c r="F2615">
        <v>44802</v>
      </c>
      <c r="G2615">
        <v>44807</v>
      </c>
      <c r="H2615" t="s">
        <v>12</v>
      </c>
      <c r="I2615" t="s">
        <v>12</v>
      </c>
      <c r="J2615" t="s">
        <v>13</v>
      </c>
      <c r="K2615">
        <v>30</v>
      </c>
      <c r="L2615">
        <v>600</v>
      </c>
      <c r="M2615" t="s">
        <v>14</v>
      </c>
      <c r="N2615">
        <v>300</v>
      </c>
      <c r="O2615" t="s">
        <v>14</v>
      </c>
      <c r="P2615">
        <v>0</v>
      </c>
      <c r="Q2615" s="1">
        <v>0.75</v>
      </c>
      <c r="R2615" s="1">
        <v>0.5</v>
      </c>
      <c r="S2615" s="1">
        <v>0.625</v>
      </c>
      <c r="T2615" s="1">
        <v>0.5</v>
      </c>
    </row>
    <row r="2616" spans="1:20" x14ac:dyDescent="0.35">
      <c r="A2616" t="s">
        <v>2637</v>
      </c>
      <c r="B2616" t="s">
        <v>10</v>
      </c>
      <c r="C2616" t="s">
        <v>56</v>
      </c>
      <c r="D2616" t="s">
        <v>3620</v>
      </c>
      <c r="E2616" t="s">
        <v>3614</v>
      </c>
      <c r="F2616">
        <v>44803</v>
      </c>
      <c r="G2616">
        <v>44810</v>
      </c>
      <c r="H2616" t="s">
        <v>12</v>
      </c>
      <c r="I2616" t="s">
        <v>12</v>
      </c>
      <c r="J2616" t="s">
        <v>13</v>
      </c>
      <c r="K2616">
        <v>30</v>
      </c>
      <c r="L2616">
        <v>600</v>
      </c>
      <c r="M2616" t="s">
        <v>14</v>
      </c>
      <c r="N2616">
        <v>300</v>
      </c>
      <c r="O2616" t="s">
        <v>14</v>
      </c>
      <c r="P2616">
        <v>0</v>
      </c>
      <c r="Q2616" s="1">
        <v>1.05</v>
      </c>
      <c r="R2616" s="1">
        <v>0.70000000000000007</v>
      </c>
      <c r="S2616" s="1">
        <v>0.875</v>
      </c>
      <c r="T2616" s="1">
        <v>0.70000000000000007</v>
      </c>
    </row>
    <row r="2617" spans="1:20" x14ac:dyDescent="0.35">
      <c r="A2617" t="s">
        <v>2638</v>
      </c>
      <c r="B2617" t="s">
        <v>10</v>
      </c>
      <c r="C2617" t="s">
        <v>56</v>
      </c>
      <c r="D2617" t="s">
        <v>3616</v>
      </c>
      <c r="E2617" t="s">
        <v>3612</v>
      </c>
      <c r="F2617">
        <v>44802</v>
      </c>
      <c r="G2617">
        <v>44808</v>
      </c>
      <c r="H2617" t="s">
        <v>12</v>
      </c>
      <c r="I2617" t="s">
        <v>12</v>
      </c>
      <c r="J2617" t="s">
        <v>13</v>
      </c>
      <c r="K2617">
        <v>30</v>
      </c>
      <c r="L2617">
        <v>600</v>
      </c>
      <c r="M2617" t="s">
        <v>14</v>
      </c>
      <c r="N2617">
        <v>300</v>
      </c>
      <c r="O2617" t="s">
        <v>14</v>
      </c>
      <c r="P2617">
        <v>0</v>
      </c>
      <c r="Q2617" s="1">
        <v>0.89999999999999991</v>
      </c>
      <c r="R2617" s="1">
        <v>0.60000000000000009</v>
      </c>
      <c r="S2617" s="1">
        <v>0.75</v>
      </c>
      <c r="T2617" s="1">
        <v>0.60000000000000009</v>
      </c>
    </row>
    <row r="2618" spans="1:20" x14ac:dyDescent="0.35">
      <c r="A2618" t="s">
        <v>2639</v>
      </c>
      <c r="B2618" t="s">
        <v>10</v>
      </c>
      <c r="C2618" t="s">
        <v>56</v>
      </c>
      <c r="D2618" t="s">
        <v>3615</v>
      </c>
      <c r="E2618" t="s">
        <v>3617</v>
      </c>
      <c r="F2618">
        <v>44802</v>
      </c>
      <c r="G2618">
        <v>44808</v>
      </c>
      <c r="H2618" t="s">
        <v>12</v>
      </c>
      <c r="I2618" t="s">
        <v>12</v>
      </c>
      <c r="J2618" t="s">
        <v>13</v>
      </c>
      <c r="K2618">
        <v>30</v>
      </c>
      <c r="L2618">
        <v>600</v>
      </c>
      <c r="M2618" t="s">
        <v>14</v>
      </c>
      <c r="N2618">
        <v>300</v>
      </c>
      <c r="O2618" t="s">
        <v>14</v>
      </c>
      <c r="P2618">
        <v>0</v>
      </c>
      <c r="Q2618" s="1">
        <v>0.89999999999999991</v>
      </c>
      <c r="R2618" s="1">
        <v>0.60000000000000009</v>
      </c>
      <c r="S2618" s="1">
        <v>0.75</v>
      </c>
      <c r="T2618" s="1">
        <v>0.60000000000000009</v>
      </c>
    </row>
    <row r="2619" spans="1:20" x14ac:dyDescent="0.35">
      <c r="A2619" t="s">
        <v>2640</v>
      </c>
      <c r="B2619" t="s">
        <v>10</v>
      </c>
      <c r="C2619" t="s">
        <v>56</v>
      </c>
      <c r="D2619" t="s">
        <v>3619</v>
      </c>
      <c r="E2619" t="s">
        <v>3618</v>
      </c>
      <c r="F2619">
        <v>44803</v>
      </c>
      <c r="G2619">
        <v>44810</v>
      </c>
      <c r="H2619" t="s">
        <v>12</v>
      </c>
      <c r="I2619" t="s">
        <v>12</v>
      </c>
      <c r="J2619" t="s">
        <v>13</v>
      </c>
      <c r="K2619">
        <v>30</v>
      </c>
      <c r="L2619">
        <v>600</v>
      </c>
      <c r="M2619" t="s">
        <v>14</v>
      </c>
      <c r="N2619">
        <v>300</v>
      </c>
      <c r="O2619" t="s">
        <v>14</v>
      </c>
      <c r="P2619">
        <v>0</v>
      </c>
      <c r="Q2619" s="1">
        <v>1.05</v>
      </c>
      <c r="R2619" s="1">
        <v>0.70000000000000007</v>
      </c>
      <c r="S2619" s="1">
        <v>0.875</v>
      </c>
      <c r="T2619" s="1">
        <v>0.70000000000000007</v>
      </c>
    </row>
    <row r="2620" spans="1:20" x14ac:dyDescent="0.35">
      <c r="A2620" t="s">
        <v>2641</v>
      </c>
      <c r="B2620" t="s">
        <v>10</v>
      </c>
      <c r="C2620" t="s">
        <v>56</v>
      </c>
      <c r="D2620" t="s">
        <v>3616</v>
      </c>
      <c r="E2620" t="s">
        <v>3613</v>
      </c>
      <c r="F2620">
        <v>44802</v>
      </c>
      <c r="G2620">
        <v>44808</v>
      </c>
      <c r="H2620" t="s">
        <v>12</v>
      </c>
      <c r="I2620" t="s">
        <v>12</v>
      </c>
      <c r="J2620" t="s">
        <v>13</v>
      </c>
      <c r="K2620">
        <v>30</v>
      </c>
      <c r="L2620">
        <v>600</v>
      </c>
      <c r="M2620" t="s">
        <v>14</v>
      </c>
      <c r="N2620">
        <v>300</v>
      </c>
      <c r="O2620" t="s">
        <v>14</v>
      </c>
      <c r="P2620">
        <v>0</v>
      </c>
      <c r="Q2620" s="1">
        <v>0.89999999999999991</v>
      </c>
      <c r="R2620" s="1">
        <v>0.60000000000000009</v>
      </c>
      <c r="S2620" s="1">
        <v>0.75</v>
      </c>
      <c r="T2620" s="1">
        <v>0.60000000000000009</v>
      </c>
    </row>
    <row r="2621" spans="1:20" x14ac:dyDescent="0.35">
      <c r="A2621" t="s">
        <v>2642</v>
      </c>
      <c r="B2621" t="s">
        <v>10</v>
      </c>
      <c r="C2621" t="s">
        <v>56</v>
      </c>
      <c r="D2621" t="s">
        <v>3620</v>
      </c>
      <c r="E2621" t="s">
        <v>3612</v>
      </c>
      <c r="F2621">
        <v>44804</v>
      </c>
      <c r="G2621">
        <v>44810</v>
      </c>
      <c r="H2621" t="s">
        <v>12</v>
      </c>
      <c r="I2621" t="s">
        <v>12</v>
      </c>
      <c r="J2621" t="s">
        <v>13</v>
      </c>
      <c r="K2621">
        <v>30</v>
      </c>
      <c r="L2621">
        <v>600</v>
      </c>
      <c r="M2621" t="s">
        <v>14</v>
      </c>
      <c r="N2621">
        <v>300</v>
      </c>
      <c r="O2621" t="s">
        <v>14</v>
      </c>
      <c r="P2621">
        <v>0</v>
      </c>
      <c r="Q2621" s="1">
        <v>0.89999999999999991</v>
      </c>
      <c r="R2621" s="1">
        <v>0.60000000000000009</v>
      </c>
      <c r="S2621" s="1">
        <v>0.75</v>
      </c>
      <c r="T2621" s="1">
        <v>0.60000000000000009</v>
      </c>
    </row>
    <row r="2622" spans="1:20" x14ac:dyDescent="0.35">
      <c r="A2622" t="s">
        <v>2643</v>
      </c>
      <c r="B2622" t="s">
        <v>10</v>
      </c>
      <c r="C2622" t="s">
        <v>56</v>
      </c>
      <c r="D2622" t="s">
        <v>3616</v>
      </c>
      <c r="E2622" t="s">
        <v>3618</v>
      </c>
      <c r="F2622">
        <v>44802</v>
      </c>
      <c r="G2622">
        <v>44809</v>
      </c>
      <c r="H2622" t="s">
        <v>12</v>
      </c>
      <c r="I2622" t="s">
        <v>12</v>
      </c>
      <c r="J2622" t="s">
        <v>13</v>
      </c>
      <c r="K2622">
        <v>30</v>
      </c>
      <c r="L2622">
        <v>600</v>
      </c>
      <c r="M2622" t="s">
        <v>14</v>
      </c>
      <c r="N2622">
        <v>300</v>
      </c>
      <c r="O2622" t="s">
        <v>14</v>
      </c>
      <c r="P2622">
        <v>0</v>
      </c>
      <c r="Q2622" s="1">
        <v>1.05</v>
      </c>
      <c r="R2622" s="1">
        <v>0.70000000000000007</v>
      </c>
      <c r="S2622" s="1">
        <v>0.875</v>
      </c>
      <c r="T2622" s="1">
        <v>0.70000000000000007</v>
      </c>
    </row>
    <row r="2623" spans="1:20" x14ac:dyDescent="0.35">
      <c r="A2623" t="s">
        <v>2644</v>
      </c>
      <c r="B2623" t="s">
        <v>10</v>
      </c>
      <c r="C2623" t="s">
        <v>56</v>
      </c>
      <c r="D2623" t="s">
        <v>3616</v>
      </c>
      <c r="E2623" t="s">
        <v>3617</v>
      </c>
      <c r="F2623">
        <v>44802</v>
      </c>
      <c r="G2623">
        <v>44807</v>
      </c>
      <c r="H2623" t="s">
        <v>12</v>
      </c>
      <c r="I2623" t="s">
        <v>12</v>
      </c>
      <c r="J2623" t="s">
        <v>13</v>
      </c>
      <c r="K2623">
        <v>30</v>
      </c>
      <c r="L2623">
        <v>600</v>
      </c>
      <c r="M2623" t="s">
        <v>14</v>
      </c>
      <c r="N2623">
        <v>300</v>
      </c>
      <c r="O2623" t="s">
        <v>14</v>
      </c>
      <c r="P2623">
        <v>0</v>
      </c>
      <c r="Q2623" s="1">
        <v>0.75</v>
      </c>
      <c r="R2623" s="1">
        <v>0.5</v>
      </c>
      <c r="S2623" s="1">
        <v>0.625</v>
      </c>
      <c r="T2623" s="1">
        <v>0.5</v>
      </c>
    </row>
    <row r="2624" spans="1:20" x14ac:dyDescent="0.35">
      <c r="A2624" t="s">
        <v>2645</v>
      </c>
      <c r="B2624" t="s">
        <v>10</v>
      </c>
      <c r="C2624" t="s">
        <v>56</v>
      </c>
      <c r="D2624" t="s">
        <v>3616</v>
      </c>
      <c r="E2624" t="s">
        <v>3613</v>
      </c>
      <c r="F2624">
        <v>44804</v>
      </c>
      <c r="G2624">
        <v>44810</v>
      </c>
      <c r="H2624" t="s">
        <v>12</v>
      </c>
      <c r="I2624" t="s">
        <v>12</v>
      </c>
      <c r="J2624" t="s">
        <v>13</v>
      </c>
      <c r="K2624">
        <v>30</v>
      </c>
      <c r="L2624">
        <v>600</v>
      </c>
      <c r="M2624" t="s">
        <v>14</v>
      </c>
      <c r="N2624">
        <v>300</v>
      </c>
      <c r="O2624" t="s">
        <v>14</v>
      </c>
      <c r="P2624">
        <v>0</v>
      </c>
      <c r="Q2624" s="1">
        <v>0.89999999999999991</v>
      </c>
      <c r="R2624" s="1">
        <v>0.60000000000000009</v>
      </c>
      <c r="S2624" s="1">
        <v>0.75</v>
      </c>
      <c r="T2624" s="1">
        <v>0.60000000000000009</v>
      </c>
    </row>
    <row r="2625" spans="1:20" x14ac:dyDescent="0.35">
      <c r="A2625" t="s">
        <v>2646</v>
      </c>
      <c r="B2625" t="s">
        <v>10</v>
      </c>
      <c r="C2625" t="s">
        <v>56</v>
      </c>
      <c r="D2625" t="s">
        <v>3615</v>
      </c>
      <c r="E2625" t="s">
        <v>3617</v>
      </c>
      <c r="F2625">
        <v>44806</v>
      </c>
      <c r="G2625">
        <v>44810</v>
      </c>
      <c r="H2625" t="s">
        <v>12</v>
      </c>
      <c r="J2625" t="s">
        <v>13</v>
      </c>
      <c r="K2625">
        <v>30</v>
      </c>
      <c r="L2625">
        <v>600</v>
      </c>
      <c r="M2625" t="s">
        <v>14</v>
      </c>
      <c r="N2625">
        <v>300</v>
      </c>
      <c r="O2625" t="s">
        <v>14</v>
      </c>
      <c r="P2625">
        <v>0</v>
      </c>
      <c r="Q2625" s="1">
        <v>0.6</v>
      </c>
      <c r="R2625" s="1">
        <v>0.4</v>
      </c>
      <c r="S2625" s="1">
        <v>0.5</v>
      </c>
      <c r="T2625" s="1">
        <v>0.4</v>
      </c>
    </row>
    <row r="2626" spans="1:20" x14ac:dyDescent="0.35">
      <c r="A2626" t="s">
        <v>2647</v>
      </c>
      <c r="B2626" t="s">
        <v>10</v>
      </c>
      <c r="C2626" t="s">
        <v>56</v>
      </c>
      <c r="D2626" t="s">
        <v>3620</v>
      </c>
      <c r="E2626" t="s">
        <v>3612</v>
      </c>
      <c r="F2626">
        <v>44806</v>
      </c>
      <c r="G2626">
        <v>44811</v>
      </c>
      <c r="H2626" t="s">
        <v>12</v>
      </c>
      <c r="J2626" t="s">
        <v>13</v>
      </c>
      <c r="K2626">
        <v>30</v>
      </c>
      <c r="L2626">
        <v>600</v>
      </c>
      <c r="M2626" t="s">
        <v>14</v>
      </c>
      <c r="N2626">
        <v>300</v>
      </c>
      <c r="O2626" t="s">
        <v>14</v>
      </c>
      <c r="P2626">
        <v>0</v>
      </c>
      <c r="Q2626" s="1">
        <v>0.75</v>
      </c>
      <c r="R2626" s="1">
        <v>0.5</v>
      </c>
      <c r="S2626" s="1">
        <v>0.625</v>
      </c>
      <c r="T2626" s="1">
        <v>0.5</v>
      </c>
    </row>
    <row r="2627" spans="1:20" x14ac:dyDescent="0.35">
      <c r="A2627" t="s">
        <v>2648</v>
      </c>
      <c r="B2627" t="s">
        <v>10</v>
      </c>
      <c r="C2627" t="s">
        <v>56</v>
      </c>
      <c r="D2627" t="s">
        <v>3611</v>
      </c>
      <c r="E2627" t="s">
        <v>3618</v>
      </c>
      <c r="F2627">
        <v>44806</v>
      </c>
      <c r="G2627">
        <v>44811</v>
      </c>
      <c r="H2627" t="s">
        <v>12</v>
      </c>
      <c r="J2627" t="s">
        <v>13</v>
      </c>
      <c r="K2627">
        <v>30</v>
      </c>
      <c r="L2627">
        <v>600</v>
      </c>
      <c r="M2627" t="s">
        <v>14</v>
      </c>
      <c r="N2627">
        <v>300</v>
      </c>
      <c r="O2627" t="s">
        <v>14</v>
      </c>
      <c r="P2627">
        <v>0</v>
      </c>
      <c r="Q2627" s="1">
        <v>0.75</v>
      </c>
      <c r="R2627" s="1">
        <v>0.5</v>
      </c>
      <c r="S2627" s="1">
        <v>0.625</v>
      </c>
      <c r="T2627" s="1">
        <v>0.5</v>
      </c>
    </row>
    <row r="2628" spans="1:20" x14ac:dyDescent="0.35">
      <c r="A2628" t="s">
        <v>2649</v>
      </c>
      <c r="B2628" t="s">
        <v>10</v>
      </c>
      <c r="C2628" t="s">
        <v>56</v>
      </c>
      <c r="D2628" t="s">
        <v>3619</v>
      </c>
      <c r="E2628" t="s">
        <v>3614</v>
      </c>
      <c r="F2628">
        <v>44806</v>
      </c>
      <c r="G2628">
        <v>44811</v>
      </c>
      <c r="H2628" t="s">
        <v>12</v>
      </c>
      <c r="J2628" t="s">
        <v>13</v>
      </c>
      <c r="K2628">
        <v>30</v>
      </c>
      <c r="L2628">
        <v>600</v>
      </c>
      <c r="M2628" t="s">
        <v>14</v>
      </c>
      <c r="N2628">
        <v>300</v>
      </c>
      <c r="O2628" t="s">
        <v>14</v>
      </c>
      <c r="P2628">
        <v>0</v>
      </c>
      <c r="Q2628" s="1">
        <v>0.75</v>
      </c>
      <c r="R2628" s="1">
        <v>0.5</v>
      </c>
      <c r="S2628" s="1">
        <v>0.625</v>
      </c>
      <c r="T2628" s="1">
        <v>0.5</v>
      </c>
    </row>
    <row r="2629" spans="1:20" x14ac:dyDescent="0.35">
      <c r="A2629" t="s">
        <v>2650</v>
      </c>
      <c r="B2629" t="s">
        <v>10</v>
      </c>
      <c r="C2629" t="s">
        <v>56</v>
      </c>
      <c r="D2629" t="s">
        <v>3619</v>
      </c>
      <c r="E2629" t="s">
        <v>3617</v>
      </c>
      <c r="F2629">
        <v>44807</v>
      </c>
      <c r="G2629">
        <v>44813</v>
      </c>
      <c r="H2629" t="s">
        <v>12</v>
      </c>
      <c r="J2629" t="s">
        <v>13</v>
      </c>
      <c r="K2629">
        <v>30</v>
      </c>
      <c r="L2629">
        <v>600</v>
      </c>
      <c r="M2629" t="s">
        <v>14</v>
      </c>
      <c r="N2629">
        <v>300</v>
      </c>
      <c r="O2629" t="s">
        <v>14</v>
      </c>
      <c r="P2629">
        <v>0</v>
      </c>
      <c r="Q2629" s="1">
        <v>0.89999999999999991</v>
      </c>
      <c r="R2629" s="1">
        <v>0.60000000000000009</v>
      </c>
      <c r="S2629" s="1">
        <v>0.75</v>
      </c>
      <c r="T2629" s="1">
        <v>0.60000000000000009</v>
      </c>
    </row>
    <row r="2630" spans="1:20" x14ac:dyDescent="0.35">
      <c r="A2630" t="s">
        <v>2651</v>
      </c>
      <c r="B2630" t="s">
        <v>10</v>
      </c>
      <c r="C2630" t="s">
        <v>56</v>
      </c>
      <c r="D2630" t="s">
        <v>3611</v>
      </c>
      <c r="E2630" t="s">
        <v>3614</v>
      </c>
      <c r="F2630">
        <v>44807</v>
      </c>
      <c r="G2630">
        <v>44812</v>
      </c>
      <c r="H2630" t="s">
        <v>12</v>
      </c>
      <c r="J2630" t="s">
        <v>13</v>
      </c>
      <c r="K2630">
        <v>30</v>
      </c>
      <c r="L2630">
        <v>600</v>
      </c>
      <c r="M2630" t="s">
        <v>14</v>
      </c>
      <c r="N2630">
        <v>300</v>
      </c>
      <c r="O2630" t="s">
        <v>14</v>
      </c>
      <c r="P2630">
        <v>0</v>
      </c>
      <c r="Q2630" s="1">
        <v>0.75</v>
      </c>
      <c r="R2630" s="1">
        <v>0.5</v>
      </c>
      <c r="S2630" s="1">
        <v>0.625</v>
      </c>
      <c r="T2630" s="1">
        <v>0.5</v>
      </c>
    </row>
    <row r="2631" spans="1:20" x14ac:dyDescent="0.35">
      <c r="A2631" t="s">
        <v>2652</v>
      </c>
      <c r="B2631" t="s">
        <v>10</v>
      </c>
      <c r="C2631" t="s">
        <v>56</v>
      </c>
      <c r="D2631" t="s">
        <v>3619</v>
      </c>
      <c r="E2631" t="s">
        <v>3618</v>
      </c>
      <c r="F2631">
        <v>44810</v>
      </c>
      <c r="G2631">
        <v>44816</v>
      </c>
      <c r="H2631" t="s">
        <v>12</v>
      </c>
      <c r="J2631" t="s">
        <v>13</v>
      </c>
      <c r="K2631">
        <v>30</v>
      </c>
      <c r="L2631">
        <v>600</v>
      </c>
      <c r="M2631" t="s">
        <v>14</v>
      </c>
      <c r="N2631">
        <v>300</v>
      </c>
      <c r="O2631" t="s">
        <v>14</v>
      </c>
      <c r="P2631">
        <v>0</v>
      </c>
      <c r="Q2631" s="1">
        <v>0.89999999999999991</v>
      </c>
      <c r="R2631" s="1">
        <v>0.60000000000000009</v>
      </c>
      <c r="S2631" s="1">
        <v>0.75</v>
      </c>
      <c r="T2631" s="1">
        <v>0.60000000000000009</v>
      </c>
    </row>
    <row r="2632" spans="1:20" x14ac:dyDescent="0.35">
      <c r="A2632" t="s">
        <v>2653</v>
      </c>
      <c r="B2632" t="s">
        <v>10</v>
      </c>
      <c r="C2632" t="s">
        <v>56</v>
      </c>
      <c r="D2632" t="s">
        <v>3615</v>
      </c>
      <c r="E2632" t="s">
        <v>3617</v>
      </c>
      <c r="F2632">
        <v>44807</v>
      </c>
      <c r="G2632">
        <v>44812</v>
      </c>
      <c r="H2632" t="s">
        <v>12</v>
      </c>
      <c r="J2632" t="s">
        <v>13</v>
      </c>
      <c r="K2632">
        <v>30</v>
      </c>
      <c r="L2632">
        <v>600</v>
      </c>
      <c r="M2632" t="s">
        <v>14</v>
      </c>
      <c r="N2632">
        <v>300</v>
      </c>
      <c r="O2632" t="s">
        <v>14</v>
      </c>
      <c r="P2632">
        <v>0</v>
      </c>
      <c r="Q2632" s="1">
        <v>0.75</v>
      </c>
      <c r="R2632" s="1">
        <v>0.5</v>
      </c>
      <c r="S2632" s="1">
        <v>0.625</v>
      </c>
      <c r="T2632" s="1">
        <v>0.5</v>
      </c>
    </row>
    <row r="2633" spans="1:20" x14ac:dyDescent="0.35">
      <c r="A2633" t="s">
        <v>2654</v>
      </c>
      <c r="B2633" t="s">
        <v>10</v>
      </c>
      <c r="C2633" t="s">
        <v>56</v>
      </c>
      <c r="D2633" t="s">
        <v>3620</v>
      </c>
      <c r="E2633" t="s">
        <v>3613</v>
      </c>
      <c r="F2633">
        <v>44807</v>
      </c>
      <c r="G2633">
        <v>44813</v>
      </c>
      <c r="H2633" t="s">
        <v>12</v>
      </c>
      <c r="J2633" t="s">
        <v>13</v>
      </c>
      <c r="K2633">
        <v>30</v>
      </c>
      <c r="L2633">
        <v>600</v>
      </c>
      <c r="M2633" t="s">
        <v>14</v>
      </c>
      <c r="N2633">
        <v>300</v>
      </c>
      <c r="O2633" t="s">
        <v>14</v>
      </c>
      <c r="P2633">
        <v>0</v>
      </c>
      <c r="Q2633" s="1">
        <v>0.89999999999999991</v>
      </c>
      <c r="R2633" s="1">
        <v>0.60000000000000009</v>
      </c>
      <c r="S2633" s="1">
        <v>0.75</v>
      </c>
      <c r="T2633" s="1">
        <v>0.60000000000000009</v>
      </c>
    </row>
    <row r="2634" spans="1:20" x14ac:dyDescent="0.35">
      <c r="A2634" t="s">
        <v>2655</v>
      </c>
      <c r="B2634" t="s">
        <v>10</v>
      </c>
      <c r="C2634" t="s">
        <v>56</v>
      </c>
      <c r="D2634" t="s">
        <v>3620</v>
      </c>
      <c r="E2634" t="s">
        <v>3613</v>
      </c>
      <c r="F2634">
        <v>44812</v>
      </c>
      <c r="G2634">
        <v>44816</v>
      </c>
      <c r="H2634" t="s">
        <v>12</v>
      </c>
      <c r="J2634" t="s">
        <v>13</v>
      </c>
      <c r="K2634">
        <v>30</v>
      </c>
      <c r="L2634">
        <v>600</v>
      </c>
      <c r="M2634" t="s">
        <v>14</v>
      </c>
      <c r="N2634">
        <v>300</v>
      </c>
      <c r="O2634" t="s">
        <v>14</v>
      </c>
      <c r="P2634">
        <v>0</v>
      </c>
      <c r="Q2634" s="1">
        <v>0.6</v>
      </c>
      <c r="R2634" s="1">
        <v>0.4</v>
      </c>
      <c r="S2634" s="1">
        <v>0.5</v>
      </c>
      <c r="T2634" s="1">
        <v>0.4</v>
      </c>
    </row>
    <row r="2635" spans="1:20" x14ac:dyDescent="0.35">
      <c r="A2635" t="s">
        <v>2656</v>
      </c>
      <c r="B2635" t="s">
        <v>10</v>
      </c>
      <c r="C2635" t="s">
        <v>56</v>
      </c>
      <c r="D2635" t="s">
        <v>3619</v>
      </c>
      <c r="E2635" t="s">
        <v>3618</v>
      </c>
      <c r="F2635">
        <v>44812</v>
      </c>
      <c r="G2635">
        <v>44816</v>
      </c>
      <c r="H2635" t="s">
        <v>12</v>
      </c>
      <c r="J2635" t="s">
        <v>13</v>
      </c>
      <c r="K2635">
        <v>30</v>
      </c>
      <c r="L2635">
        <v>600</v>
      </c>
      <c r="M2635" t="s">
        <v>14</v>
      </c>
      <c r="N2635">
        <v>300</v>
      </c>
      <c r="O2635" t="s">
        <v>14</v>
      </c>
      <c r="P2635">
        <v>0</v>
      </c>
      <c r="Q2635" s="1">
        <v>0.6</v>
      </c>
      <c r="R2635" s="1">
        <v>0.4</v>
      </c>
      <c r="S2635" s="1">
        <v>0.5</v>
      </c>
      <c r="T2635" s="1">
        <v>0.4</v>
      </c>
    </row>
    <row r="2636" spans="1:20" x14ac:dyDescent="0.35">
      <c r="A2636" t="s">
        <v>2657</v>
      </c>
      <c r="B2636" t="s">
        <v>10</v>
      </c>
      <c r="C2636" t="s">
        <v>56</v>
      </c>
      <c r="D2636" t="s">
        <v>3616</v>
      </c>
      <c r="E2636" t="s">
        <v>3612</v>
      </c>
      <c r="F2636">
        <v>44812</v>
      </c>
      <c r="G2636">
        <v>44816</v>
      </c>
      <c r="H2636" t="s">
        <v>12</v>
      </c>
      <c r="J2636" t="s">
        <v>13</v>
      </c>
      <c r="K2636">
        <v>30</v>
      </c>
      <c r="L2636">
        <v>600</v>
      </c>
      <c r="M2636" t="s">
        <v>14</v>
      </c>
      <c r="N2636">
        <v>300</v>
      </c>
      <c r="O2636" t="s">
        <v>14</v>
      </c>
      <c r="P2636">
        <v>0</v>
      </c>
      <c r="Q2636" s="1">
        <v>0.6</v>
      </c>
      <c r="R2636" s="1">
        <v>0.4</v>
      </c>
      <c r="S2636" s="1">
        <v>0.5</v>
      </c>
      <c r="T2636" s="1">
        <v>0.4</v>
      </c>
    </row>
    <row r="2637" spans="1:20" hidden="1" x14ac:dyDescent="0.35">
      <c r="A2637" t="s">
        <v>2658</v>
      </c>
      <c r="B2637" t="s">
        <v>10</v>
      </c>
      <c r="C2637" t="s">
        <v>68</v>
      </c>
      <c r="D2637" t="s">
        <v>3615</v>
      </c>
      <c r="E2637" t="s">
        <v>3612</v>
      </c>
      <c r="F2637">
        <v>44610</v>
      </c>
      <c r="G2637">
        <v>44635</v>
      </c>
      <c r="H2637" t="s">
        <v>16</v>
      </c>
      <c r="I2637" t="s">
        <v>12</v>
      </c>
      <c r="J2637" t="s">
        <v>13</v>
      </c>
      <c r="K2637">
        <v>34.067999999999998</v>
      </c>
      <c r="L2637">
        <v>600</v>
      </c>
      <c r="M2637" t="s">
        <v>14</v>
      </c>
      <c r="N2637">
        <v>300</v>
      </c>
      <c r="O2637" t="s">
        <v>14</v>
      </c>
      <c r="P2637">
        <v>1</v>
      </c>
      <c r="Q2637" s="1">
        <v>3.75</v>
      </c>
      <c r="R2637" s="1">
        <v>2.5</v>
      </c>
      <c r="S2637" s="1">
        <v>3.125</v>
      </c>
      <c r="T2637" s="1">
        <v>2.5</v>
      </c>
    </row>
    <row r="2638" spans="1:20" hidden="1" x14ac:dyDescent="0.35">
      <c r="A2638" t="s">
        <v>2659</v>
      </c>
      <c r="B2638" t="s">
        <v>10</v>
      </c>
      <c r="C2638" t="s">
        <v>68</v>
      </c>
      <c r="D2638" t="s">
        <v>3616</v>
      </c>
      <c r="E2638" t="s">
        <v>3618</v>
      </c>
      <c r="F2638">
        <v>44567</v>
      </c>
      <c r="G2638">
        <v>44590</v>
      </c>
      <c r="H2638" t="s">
        <v>16</v>
      </c>
      <c r="I2638" t="s">
        <v>16</v>
      </c>
      <c r="J2638" t="s">
        <v>13</v>
      </c>
      <c r="K2638">
        <v>32.064</v>
      </c>
      <c r="L2638">
        <v>600</v>
      </c>
      <c r="M2638" t="s">
        <v>14</v>
      </c>
      <c r="N2638">
        <v>300</v>
      </c>
      <c r="O2638" t="s">
        <v>14</v>
      </c>
      <c r="P2638">
        <v>1</v>
      </c>
      <c r="Q2638" s="1">
        <v>3.4499999999999997</v>
      </c>
      <c r="R2638" s="1">
        <v>2.3000000000000003</v>
      </c>
      <c r="S2638" s="1">
        <v>2.875</v>
      </c>
      <c r="T2638" s="1">
        <v>2.3000000000000003</v>
      </c>
    </row>
    <row r="2639" spans="1:20" hidden="1" x14ac:dyDescent="0.35">
      <c r="A2639" t="s">
        <v>2660</v>
      </c>
      <c r="B2639" t="s">
        <v>10</v>
      </c>
      <c r="C2639" t="s">
        <v>68</v>
      </c>
      <c r="D2639" t="s">
        <v>3616</v>
      </c>
      <c r="E2639" t="s">
        <v>3612</v>
      </c>
      <c r="F2639">
        <v>44568</v>
      </c>
      <c r="G2639">
        <v>44592</v>
      </c>
      <c r="H2639" t="s">
        <v>16</v>
      </c>
      <c r="I2639" t="s">
        <v>16</v>
      </c>
      <c r="J2639" t="s">
        <v>13</v>
      </c>
      <c r="K2639">
        <v>32.064</v>
      </c>
      <c r="L2639">
        <v>600</v>
      </c>
      <c r="M2639" t="s">
        <v>14</v>
      </c>
      <c r="N2639">
        <v>300</v>
      </c>
      <c r="O2639" t="s">
        <v>14</v>
      </c>
      <c r="P2639">
        <v>1</v>
      </c>
      <c r="Q2639" s="1">
        <v>3.5999999999999996</v>
      </c>
      <c r="R2639" s="1">
        <v>2.4000000000000004</v>
      </c>
      <c r="S2639" s="1">
        <v>3</v>
      </c>
      <c r="T2639" s="1">
        <v>2.4000000000000004</v>
      </c>
    </row>
    <row r="2640" spans="1:20" hidden="1" x14ac:dyDescent="0.35">
      <c r="A2640" t="s">
        <v>2661</v>
      </c>
      <c r="B2640" t="s">
        <v>10</v>
      </c>
      <c r="C2640" t="s">
        <v>68</v>
      </c>
      <c r="D2640" t="s">
        <v>3619</v>
      </c>
      <c r="E2640" t="s">
        <v>3618</v>
      </c>
      <c r="F2640">
        <v>44568</v>
      </c>
      <c r="G2640">
        <v>44600</v>
      </c>
      <c r="H2640" t="s">
        <v>16</v>
      </c>
      <c r="I2640" t="s">
        <v>16</v>
      </c>
      <c r="J2640" t="s">
        <v>13</v>
      </c>
      <c r="K2640">
        <v>30.06</v>
      </c>
      <c r="L2640">
        <v>600</v>
      </c>
      <c r="M2640" t="s">
        <v>14</v>
      </c>
      <c r="N2640">
        <v>300</v>
      </c>
      <c r="O2640" t="s">
        <v>14</v>
      </c>
      <c r="P2640">
        <v>1</v>
      </c>
      <c r="Q2640" s="1">
        <v>4.8</v>
      </c>
      <c r="R2640" s="1">
        <v>3.2</v>
      </c>
      <c r="S2640" s="1">
        <v>4</v>
      </c>
      <c r="T2640" s="1">
        <v>3.2</v>
      </c>
    </row>
    <row r="2641" spans="1:20" hidden="1" x14ac:dyDescent="0.35">
      <c r="A2641" t="s">
        <v>2662</v>
      </c>
      <c r="B2641" t="s">
        <v>10</v>
      </c>
      <c r="C2641" t="s">
        <v>68</v>
      </c>
      <c r="D2641" t="s">
        <v>3616</v>
      </c>
      <c r="E2641" t="s">
        <v>3618</v>
      </c>
      <c r="F2641">
        <v>44567</v>
      </c>
      <c r="G2641">
        <v>44590</v>
      </c>
      <c r="H2641" t="s">
        <v>16</v>
      </c>
      <c r="I2641" t="s">
        <v>16</v>
      </c>
      <c r="J2641" t="s">
        <v>13</v>
      </c>
      <c r="K2641">
        <v>30.06</v>
      </c>
      <c r="L2641">
        <v>600</v>
      </c>
      <c r="M2641" t="s">
        <v>14</v>
      </c>
      <c r="N2641">
        <v>300</v>
      </c>
      <c r="O2641" t="s">
        <v>14</v>
      </c>
      <c r="P2641">
        <v>1</v>
      </c>
      <c r="Q2641" s="1">
        <v>3.4499999999999997</v>
      </c>
      <c r="R2641" s="1">
        <v>2.3000000000000003</v>
      </c>
      <c r="S2641" s="1">
        <v>2.875</v>
      </c>
      <c r="T2641" s="1">
        <v>2.3000000000000003</v>
      </c>
    </row>
    <row r="2642" spans="1:20" hidden="1" x14ac:dyDescent="0.35">
      <c r="A2642" t="s">
        <v>2663</v>
      </c>
      <c r="B2642" t="s">
        <v>10</v>
      </c>
      <c r="C2642" t="s">
        <v>68</v>
      </c>
      <c r="D2642" t="s">
        <v>3620</v>
      </c>
      <c r="E2642" t="s">
        <v>3612</v>
      </c>
      <c r="F2642">
        <v>44567</v>
      </c>
      <c r="G2642">
        <v>44589</v>
      </c>
      <c r="H2642" t="s">
        <v>16</v>
      </c>
      <c r="I2642" t="s">
        <v>16</v>
      </c>
      <c r="J2642" t="s">
        <v>13</v>
      </c>
      <c r="K2642">
        <v>33.066000000000003</v>
      </c>
      <c r="L2642">
        <v>600</v>
      </c>
      <c r="M2642" t="s">
        <v>14</v>
      </c>
      <c r="N2642">
        <v>300</v>
      </c>
      <c r="O2642" t="s">
        <v>14</v>
      </c>
      <c r="P2642">
        <v>1</v>
      </c>
      <c r="Q2642" s="1">
        <v>3.3</v>
      </c>
      <c r="R2642" s="1">
        <v>2.2000000000000002</v>
      </c>
      <c r="S2642" s="1">
        <v>2.75</v>
      </c>
      <c r="T2642" s="1">
        <v>2.2000000000000002</v>
      </c>
    </row>
    <row r="2643" spans="1:20" hidden="1" x14ac:dyDescent="0.35">
      <c r="A2643" t="s">
        <v>2664</v>
      </c>
      <c r="B2643" t="s">
        <v>10</v>
      </c>
      <c r="C2643" t="s">
        <v>68</v>
      </c>
      <c r="D2643" t="s">
        <v>3615</v>
      </c>
      <c r="E2643" t="s">
        <v>3617</v>
      </c>
      <c r="F2643">
        <v>44567</v>
      </c>
      <c r="G2643">
        <v>44601</v>
      </c>
      <c r="H2643" t="s">
        <v>16</v>
      </c>
      <c r="I2643" t="s">
        <v>16</v>
      </c>
      <c r="J2643" t="s">
        <v>13</v>
      </c>
      <c r="K2643">
        <v>30.06</v>
      </c>
      <c r="L2643">
        <v>600</v>
      </c>
      <c r="M2643" t="s">
        <v>14</v>
      </c>
      <c r="N2643">
        <v>300</v>
      </c>
      <c r="O2643" t="s">
        <v>14</v>
      </c>
      <c r="P2643">
        <v>1</v>
      </c>
      <c r="Q2643" s="1">
        <v>5.0999999999999996</v>
      </c>
      <c r="R2643" s="1">
        <v>3.4000000000000004</v>
      </c>
      <c r="S2643" s="1">
        <v>4.25</v>
      </c>
      <c r="T2643" s="1">
        <v>3.4000000000000004</v>
      </c>
    </row>
    <row r="2644" spans="1:20" hidden="1" x14ac:dyDescent="0.35">
      <c r="A2644" t="s">
        <v>2665</v>
      </c>
      <c r="B2644" t="s">
        <v>10</v>
      </c>
      <c r="C2644" t="s">
        <v>68</v>
      </c>
      <c r="D2644" t="s">
        <v>3611</v>
      </c>
      <c r="E2644" t="s">
        <v>3618</v>
      </c>
      <c r="F2644">
        <v>44568</v>
      </c>
      <c r="G2644">
        <v>44594</v>
      </c>
      <c r="H2644" t="s">
        <v>16</v>
      </c>
      <c r="I2644" t="s">
        <v>16</v>
      </c>
      <c r="J2644" t="s">
        <v>13</v>
      </c>
      <c r="K2644">
        <v>30.06</v>
      </c>
      <c r="L2644">
        <v>600</v>
      </c>
      <c r="M2644" t="s">
        <v>14</v>
      </c>
      <c r="N2644">
        <v>300</v>
      </c>
      <c r="O2644" t="s">
        <v>14</v>
      </c>
      <c r="P2644">
        <v>1</v>
      </c>
      <c r="Q2644" s="1">
        <v>3.9</v>
      </c>
      <c r="R2644" s="1">
        <v>2.6</v>
      </c>
      <c r="S2644" s="1">
        <v>3.25</v>
      </c>
      <c r="T2644" s="1">
        <v>2.6</v>
      </c>
    </row>
    <row r="2645" spans="1:20" hidden="1" x14ac:dyDescent="0.35">
      <c r="A2645" t="s">
        <v>2666</v>
      </c>
      <c r="B2645" t="s">
        <v>10</v>
      </c>
      <c r="C2645" t="s">
        <v>68</v>
      </c>
      <c r="D2645" t="s">
        <v>3611</v>
      </c>
      <c r="E2645" t="s">
        <v>3612</v>
      </c>
      <c r="F2645">
        <v>44579</v>
      </c>
      <c r="G2645">
        <v>44601</v>
      </c>
      <c r="H2645" t="s">
        <v>16</v>
      </c>
      <c r="I2645" t="s">
        <v>16</v>
      </c>
      <c r="J2645" t="s">
        <v>13</v>
      </c>
      <c r="K2645">
        <v>34.067999999999998</v>
      </c>
      <c r="L2645">
        <v>600</v>
      </c>
      <c r="M2645" t="s">
        <v>14</v>
      </c>
      <c r="N2645">
        <v>300</v>
      </c>
      <c r="O2645" t="s">
        <v>14</v>
      </c>
      <c r="P2645">
        <v>1</v>
      </c>
      <c r="Q2645" s="1">
        <v>3.3</v>
      </c>
      <c r="R2645" s="1">
        <v>2.2000000000000002</v>
      </c>
      <c r="S2645" s="1">
        <v>2.75</v>
      </c>
      <c r="T2645" s="1">
        <v>2.2000000000000002</v>
      </c>
    </row>
    <row r="2646" spans="1:20" hidden="1" x14ac:dyDescent="0.35">
      <c r="A2646" t="s">
        <v>2667</v>
      </c>
      <c r="B2646" t="s">
        <v>10</v>
      </c>
      <c r="C2646" t="s">
        <v>68</v>
      </c>
      <c r="D2646" t="s">
        <v>3611</v>
      </c>
      <c r="E2646" t="s">
        <v>3614</v>
      </c>
      <c r="F2646">
        <v>44575</v>
      </c>
      <c r="G2646">
        <v>44601</v>
      </c>
      <c r="H2646" t="s">
        <v>16</v>
      </c>
      <c r="I2646" t="s">
        <v>16</v>
      </c>
      <c r="J2646" t="s">
        <v>13</v>
      </c>
      <c r="K2646">
        <v>34.067999999999998</v>
      </c>
      <c r="L2646">
        <v>600</v>
      </c>
      <c r="M2646" t="s">
        <v>14</v>
      </c>
      <c r="N2646">
        <v>300</v>
      </c>
      <c r="O2646" t="s">
        <v>14</v>
      </c>
      <c r="P2646">
        <v>1</v>
      </c>
      <c r="Q2646" s="1">
        <v>3.9</v>
      </c>
      <c r="R2646" s="1">
        <v>2.6</v>
      </c>
      <c r="S2646" s="1">
        <v>3.25</v>
      </c>
      <c r="T2646" s="1">
        <v>2.6</v>
      </c>
    </row>
    <row r="2647" spans="1:20" hidden="1" x14ac:dyDescent="0.35">
      <c r="A2647" t="s">
        <v>2668</v>
      </c>
      <c r="B2647" t="s">
        <v>10</v>
      </c>
      <c r="C2647" t="s">
        <v>68</v>
      </c>
      <c r="D2647" t="s">
        <v>3620</v>
      </c>
      <c r="E2647" t="s">
        <v>3617</v>
      </c>
      <c r="F2647">
        <v>44566</v>
      </c>
      <c r="G2647">
        <v>44586</v>
      </c>
      <c r="H2647" t="s">
        <v>16</v>
      </c>
      <c r="I2647" t="s">
        <v>16</v>
      </c>
      <c r="J2647" t="s">
        <v>13</v>
      </c>
      <c r="K2647">
        <v>30.06</v>
      </c>
      <c r="L2647">
        <v>600</v>
      </c>
      <c r="M2647" t="s">
        <v>14</v>
      </c>
      <c r="N2647">
        <v>300</v>
      </c>
      <c r="O2647" t="s">
        <v>14</v>
      </c>
      <c r="P2647">
        <v>1</v>
      </c>
      <c r="Q2647" s="1">
        <v>3</v>
      </c>
      <c r="R2647" s="1">
        <v>2</v>
      </c>
      <c r="S2647" s="1">
        <v>2.5</v>
      </c>
      <c r="T2647" s="1">
        <v>2</v>
      </c>
    </row>
    <row r="2648" spans="1:20" hidden="1" x14ac:dyDescent="0.35">
      <c r="A2648" t="s">
        <v>2669</v>
      </c>
      <c r="B2648" t="s">
        <v>10</v>
      </c>
      <c r="C2648" t="s">
        <v>68</v>
      </c>
      <c r="D2648" t="s">
        <v>3620</v>
      </c>
      <c r="E2648" t="s">
        <v>3617</v>
      </c>
      <c r="F2648">
        <v>44566</v>
      </c>
      <c r="G2648">
        <v>44601</v>
      </c>
      <c r="H2648" t="s">
        <v>16</v>
      </c>
      <c r="I2648" t="s">
        <v>16</v>
      </c>
      <c r="J2648" t="s">
        <v>13</v>
      </c>
      <c r="K2648">
        <v>33.066000000000003</v>
      </c>
      <c r="L2648">
        <v>600</v>
      </c>
      <c r="M2648" t="s">
        <v>14</v>
      </c>
      <c r="N2648">
        <v>300</v>
      </c>
      <c r="O2648" t="s">
        <v>14</v>
      </c>
      <c r="P2648">
        <v>1</v>
      </c>
      <c r="Q2648" s="1">
        <v>5.25</v>
      </c>
      <c r="R2648" s="1">
        <v>3.5</v>
      </c>
      <c r="S2648" s="1">
        <v>4.375</v>
      </c>
      <c r="T2648" s="1">
        <v>3.5</v>
      </c>
    </row>
    <row r="2649" spans="1:20" hidden="1" x14ac:dyDescent="0.35">
      <c r="A2649" t="s">
        <v>2670</v>
      </c>
      <c r="B2649" t="s">
        <v>10</v>
      </c>
      <c r="C2649" t="s">
        <v>68</v>
      </c>
      <c r="D2649" t="s">
        <v>3615</v>
      </c>
      <c r="E2649" t="s">
        <v>3617</v>
      </c>
      <c r="F2649">
        <v>44566</v>
      </c>
      <c r="G2649">
        <v>44582</v>
      </c>
      <c r="H2649" t="s">
        <v>16</v>
      </c>
      <c r="I2649" t="s">
        <v>16</v>
      </c>
      <c r="J2649" t="s">
        <v>13</v>
      </c>
      <c r="K2649">
        <v>33.066000000000003</v>
      </c>
      <c r="L2649">
        <v>600</v>
      </c>
      <c r="M2649" t="s">
        <v>14</v>
      </c>
      <c r="N2649">
        <v>300</v>
      </c>
      <c r="O2649" t="s">
        <v>14</v>
      </c>
      <c r="P2649">
        <v>1</v>
      </c>
      <c r="Q2649" s="1">
        <v>2.4</v>
      </c>
      <c r="R2649" s="1">
        <v>1.6</v>
      </c>
      <c r="S2649" s="1">
        <v>2</v>
      </c>
      <c r="T2649" s="1">
        <v>1.6</v>
      </c>
    </row>
    <row r="2650" spans="1:20" hidden="1" x14ac:dyDescent="0.35">
      <c r="A2650" t="s">
        <v>2671</v>
      </c>
      <c r="B2650" t="s">
        <v>10</v>
      </c>
      <c r="C2650" t="s">
        <v>68</v>
      </c>
      <c r="D2650" t="s">
        <v>3611</v>
      </c>
      <c r="E2650" t="s">
        <v>3618</v>
      </c>
      <c r="F2650">
        <v>44568</v>
      </c>
      <c r="G2650">
        <v>44590</v>
      </c>
      <c r="H2650" t="s">
        <v>16</v>
      </c>
      <c r="I2650" t="s">
        <v>16</v>
      </c>
      <c r="J2650" t="s">
        <v>13</v>
      </c>
      <c r="K2650">
        <v>33.066000000000003</v>
      </c>
      <c r="L2650">
        <v>600</v>
      </c>
      <c r="M2650" t="s">
        <v>14</v>
      </c>
      <c r="N2650">
        <v>300</v>
      </c>
      <c r="O2650" t="s">
        <v>14</v>
      </c>
      <c r="P2650">
        <v>1</v>
      </c>
      <c r="Q2650" s="1">
        <v>3.3</v>
      </c>
      <c r="R2650" s="1">
        <v>2.2000000000000002</v>
      </c>
      <c r="S2650" s="1">
        <v>2.75</v>
      </c>
      <c r="T2650" s="1">
        <v>2.2000000000000002</v>
      </c>
    </row>
    <row r="2651" spans="1:20" hidden="1" x14ac:dyDescent="0.35">
      <c r="A2651" t="s">
        <v>2672</v>
      </c>
      <c r="B2651" t="s">
        <v>10</v>
      </c>
      <c r="C2651" t="s">
        <v>68</v>
      </c>
      <c r="D2651" t="s">
        <v>3620</v>
      </c>
      <c r="E2651" t="s">
        <v>3617</v>
      </c>
      <c r="F2651">
        <v>44573</v>
      </c>
      <c r="G2651">
        <v>44597</v>
      </c>
      <c r="H2651" t="s">
        <v>16</v>
      </c>
      <c r="I2651" t="s">
        <v>16</v>
      </c>
      <c r="J2651" t="s">
        <v>13</v>
      </c>
      <c r="K2651">
        <v>30.06</v>
      </c>
      <c r="L2651">
        <v>600</v>
      </c>
      <c r="M2651" t="s">
        <v>14</v>
      </c>
      <c r="N2651">
        <v>300</v>
      </c>
      <c r="O2651" t="s">
        <v>14</v>
      </c>
      <c r="P2651">
        <v>1</v>
      </c>
      <c r="Q2651" s="1">
        <v>3.5999999999999996</v>
      </c>
      <c r="R2651" s="1">
        <v>2.4000000000000004</v>
      </c>
      <c r="S2651" s="1">
        <v>3</v>
      </c>
      <c r="T2651" s="1">
        <v>2.4000000000000004</v>
      </c>
    </row>
    <row r="2652" spans="1:20" hidden="1" x14ac:dyDescent="0.35">
      <c r="A2652" t="s">
        <v>2673</v>
      </c>
      <c r="B2652" t="s">
        <v>10</v>
      </c>
      <c r="C2652" t="s">
        <v>68</v>
      </c>
      <c r="D2652" t="s">
        <v>3620</v>
      </c>
      <c r="E2652" t="s">
        <v>3617</v>
      </c>
      <c r="F2652">
        <v>44567</v>
      </c>
      <c r="G2652">
        <v>44592</v>
      </c>
      <c r="H2652" t="s">
        <v>16</v>
      </c>
      <c r="I2652" t="s">
        <v>16</v>
      </c>
      <c r="J2652" t="s">
        <v>13</v>
      </c>
      <c r="K2652">
        <v>33.066000000000003</v>
      </c>
      <c r="L2652">
        <v>600</v>
      </c>
      <c r="M2652" t="s">
        <v>14</v>
      </c>
      <c r="N2652">
        <v>300</v>
      </c>
      <c r="O2652" t="s">
        <v>14</v>
      </c>
      <c r="P2652">
        <v>1</v>
      </c>
      <c r="Q2652" s="1">
        <v>3.75</v>
      </c>
      <c r="R2652" s="1">
        <v>2.5</v>
      </c>
      <c r="S2652" s="1">
        <v>3.125</v>
      </c>
      <c r="T2652" s="1">
        <v>2.5</v>
      </c>
    </row>
    <row r="2653" spans="1:20" hidden="1" x14ac:dyDescent="0.35">
      <c r="A2653" t="s">
        <v>2674</v>
      </c>
      <c r="B2653" t="s">
        <v>10</v>
      </c>
      <c r="C2653" t="s">
        <v>68</v>
      </c>
      <c r="D2653" t="s">
        <v>3611</v>
      </c>
      <c r="E2653" t="s">
        <v>3618</v>
      </c>
      <c r="F2653">
        <v>44567</v>
      </c>
      <c r="G2653">
        <v>44592</v>
      </c>
      <c r="H2653" t="s">
        <v>16</v>
      </c>
      <c r="I2653" t="s">
        <v>16</v>
      </c>
      <c r="J2653" t="s">
        <v>13</v>
      </c>
      <c r="K2653">
        <v>30.06</v>
      </c>
      <c r="L2653">
        <v>600</v>
      </c>
      <c r="M2653" t="s">
        <v>14</v>
      </c>
      <c r="N2653">
        <v>300</v>
      </c>
      <c r="O2653" t="s">
        <v>14</v>
      </c>
      <c r="P2653">
        <v>1</v>
      </c>
      <c r="Q2653" s="1">
        <v>3.75</v>
      </c>
      <c r="R2653" s="1">
        <v>2.5</v>
      </c>
      <c r="S2653" s="1">
        <v>3.125</v>
      </c>
      <c r="T2653" s="1">
        <v>2.5</v>
      </c>
    </row>
    <row r="2654" spans="1:20" hidden="1" x14ac:dyDescent="0.35">
      <c r="A2654" t="s">
        <v>2675</v>
      </c>
      <c r="B2654" t="s">
        <v>10</v>
      </c>
      <c r="C2654" t="s">
        <v>68</v>
      </c>
      <c r="D2654" t="s">
        <v>3615</v>
      </c>
      <c r="E2654" t="s">
        <v>3614</v>
      </c>
      <c r="F2654">
        <v>44566</v>
      </c>
      <c r="G2654">
        <v>44585</v>
      </c>
      <c r="H2654" t="s">
        <v>16</v>
      </c>
      <c r="I2654" t="s">
        <v>16</v>
      </c>
      <c r="J2654" t="s">
        <v>13</v>
      </c>
      <c r="K2654">
        <v>30.06</v>
      </c>
      <c r="L2654">
        <v>600</v>
      </c>
      <c r="M2654" t="s">
        <v>14</v>
      </c>
      <c r="N2654">
        <v>300</v>
      </c>
      <c r="O2654" t="s">
        <v>14</v>
      </c>
      <c r="P2654">
        <v>1</v>
      </c>
      <c r="Q2654" s="1">
        <v>2.85</v>
      </c>
      <c r="R2654" s="1">
        <v>1.9000000000000001</v>
      </c>
      <c r="S2654" s="1">
        <v>2.375</v>
      </c>
      <c r="T2654" s="1">
        <v>1.9000000000000001</v>
      </c>
    </row>
    <row r="2655" spans="1:20" hidden="1" x14ac:dyDescent="0.35">
      <c r="A2655" t="s">
        <v>2676</v>
      </c>
      <c r="B2655" t="s">
        <v>10</v>
      </c>
      <c r="C2655" t="s">
        <v>68</v>
      </c>
      <c r="D2655" t="s">
        <v>3611</v>
      </c>
      <c r="E2655" t="s">
        <v>3612</v>
      </c>
      <c r="F2655">
        <v>44567</v>
      </c>
      <c r="G2655">
        <v>44590</v>
      </c>
      <c r="H2655" t="s">
        <v>16</v>
      </c>
      <c r="I2655" t="s">
        <v>16</v>
      </c>
      <c r="J2655" t="s">
        <v>13</v>
      </c>
      <c r="K2655">
        <v>30.06</v>
      </c>
      <c r="L2655">
        <v>600</v>
      </c>
      <c r="M2655" t="s">
        <v>14</v>
      </c>
      <c r="N2655">
        <v>300</v>
      </c>
      <c r="O2655" t="s">
        <v>14</v>
      </c>
      <c r="P2655">
        <v>1</v>
      </c>
      <c r="Q2655" s="1">
        <v>3.4499999999999997</v>
      </c>
      <c r="R2655" s="1">
        <v>2.3000000000000003</v>
      </c>
      <c r="S2655" s="1">
        <v>2.875</v>
      </c>
      <c r="T2655" s="1">
        <v>2.3000000000000003</v>
      </c>
    </row>
    <row r="2656" spans="1:20" hidden="1" x14ac:dyDescent="0.35">
      <c r="A2656" t="s">
        <v>2677</v>
      </c>
      <c r="B2656" t="s">
        <v>10</v>
      </c>
      <c r="C2656" t="s">
        <v>68</v>
      </c>
      <c r="D2656" t="s">
        <v>3616</v>
      </c>
      <c r="E2656" t="s">
        <v>3618</v>
      </c>
      <c r="F2656">
        <v>44566</v>
      </c>
      <c r="G2656">
        <v>44590</v>
      </c>
      <c r="H2656" t="s">
        <v>16</v>
      </c>
      <c r="I2656" t="s">
        <v>16</v>
      </c>
      <c r="J2656" t="s">
        <v>13</v>
      </c>
      <c r="K2656">
        <v>30.06</v>
      </c>
      <c r="L2656">
        <v>600</v>
      </c>
      <c r="M2656" t="s">
        <v>14</v>
      </c>
      <c r="N2656">
        <v>300</v>
      </c>
      <c r="O2656" t="s">
        <v>14</v>
      </c>
      <c r="P2656">
        <v>1</v>
      </c>
      <c r="Q2656" s="1">
        <v>3.5999999999999996</v>
      </c>
      <c r="R2656" s="1">
        <v>2.4000000000000004</v>
      </c>
      <c r="S2656" s="1">
        <v>3</v>
      </c>
      <c r="T2656" s="1">
        <v>2.4000000000000004</v>
      </c>
    </row>
    <row r="2657" spans="1:20" hidden="1" x14ac:dyDescent="0.35">
      <c r="A2657" t="s">
        <v>2678</v>
      </c>
      <c r="B2657" t="s">
        <v>10</v>
      </c>
      <c r="C2657" t="s">
        <v>68</v>
      </c>
      <c r="D2657" t="s">
        <v>3619</v>
      </c>
      <c r="E2657" t="s">
        <v>3617</v>
      </c>
      <c r="F2657">
        <v>44567</v>
      </c>
      <c r="G2657">
        <v>44602</v>
      </c>
      <c r="H2657" t="s">
        <v>16</v>
      </c>
      <c r="I2657" t="s">
        <v>16</v>
      </c>
      <c r="J2657" t="s">
        <v>13</v>
      </c>
      <c r="K2657">
        <v>30.06</v>
      </c>
      <c r="L2657">
        <v>600</v>
      </c>
      <c r="M2657" t="s">
        <v>14</v>
      </c>
      <c r="N2657">
        <v>300</v>
      </c>
      <c r="O2657" t="s">
        <v>14</v>
      </c>
      <c r="P2657">
        <v>1</v>
      </c>
      <c r="Q2657" s="1">
        <v>5.25</v>
      </c>
      <c r="R2657" s="1">
        <v>3.5</v>
      </c>
      <c r="S2657" s="1">
        <v>4.375</v>
      </c>
      <c r="T2657" s="1">
        <v>3.5</v>
      </c>
    </row>
    <row r="2658" spans="1:20" hidden="1" x14ac:dyDescent="0.35">
      <c r="A2658" t="s">
        <v>2679</v>
      </c>
      <c r="B2658" t="s">
        <v>10</v>
      </c>
      <c r="C2658" t="s">
        <v>68</v>
      </c>
      <c r="D2658" t="s">
        <v>3620</v>
      </c>
      <c r="E2658" t="s">
        <v>3612</v>
      </c>
      <c r="F2658">
        <v>44571</v>
      </c>
      <c r="G2658">
        <v>44595</v>
      </c>
      <c r="H2658" t="s">
        <v>16</v>
      </c>
      <c r="I2658" t="s">
        <v>16</v>
      </c>
      <c r="J2658" t="s">
        <v>13</v>
      </c>
      <c r="K2658">
        <v>30.06</v>
      </c>
      <c r="L2658">
        <v>600</v>
      </c>
      <c r="M2658" t="s">
        <v>14</v>
      </c>
      <c r="N2658">
        <v>300</v>
      </c>
      <c r="O2658" t="s">
        <v>14</v>
      </c>
      <c r="P2658">
        <v>1</v>
      </c>
      <c r="Q2658" s="1">
        <v>3.5999999999999996</v>
      </c>
      <c r="R2658" s="1">
        <v>2.4000000000000004</v>
      </c>
      <c r="S2658" s="1">
        <v>3</v>
      </c>
      <c r="T2658" s="1">
        <v>2.4000000000000004</v>
      </c>
    </row>
    <row r="2659" spans="1:20" hidden="1" x14ac:dyDescent="0.35">
      <c r="A2659" t="s">
        <v>2680</v>
      </c>
      <c r="B2659" t="s">
        <v>10</v>
      </c>
      <c r="C2659" t="s">
        <v>68</v>
      </c>
      <c r="D2659" t="s">
        <v>3619</v>
      </c>
      <c r="E2659" t="s">
        <v>3614</v>
      </c>
      <c r="F2659">
        <v>44567</v>
      </c>
      <c r="G2659">
        <v>44592</v>
      </c>
      <c r="H2659" t="s">
        <v>16</v>
      </c>
      <c r="I2659" t="s">
        <v>16</v>
      </c>
      <c r="J2659" t="s">
        <v>13</v>
      </c>
      <c r="K2659">
        <v>30.06</v>
      </c>
      <c r="L2659">
        <v>600</v>
      </c>
      <c r="M2659" t="s">
        <v>14</v>
      </c>
      <c r="N2659">
        <v>300</v>
      </c>
      <c r="O2659" t="s">
        <v>14</v>
      </c>
      <c r="P2659">
        <v>1</v>
      </c>
      <c r="Q2659" s="1">
        <v>3.75</v>
      </c>
      <c r="R2659" s="1">
        <v>2.5</v>
      </c>
      <c r="S2659" s="1">
        <v>3.125</v>
      </c>
      <c r="T2659" s="1">
        <v>2.5</v>
      </c>
    </row>
    <row r="2660" spans="1:20" hidden="1" x14ac:dyDescent="0.35">
      <c r="A2660" t="s">
        <v>2681</v>
      </c>
      <c r="B2660" t="s">
        <v>10</v>
      </c>
      <c r="C2660" t="s">
        <v>68</v>
      </c>
      <c r="D2660" t="s">
        <v>3616</v>
      </c>
      <c r="E2660" t="s">
        <v>3614</v>
      </c>
      <c r="F2660">
        <v>44575</v>
      </c>
      <c r="G2660">
        <v>44613</v>
      </c>
      <c r="H2660" t="s">
        <v>16</v>
      </c>
      <c r="I2660" t="s">
        <v>16</v>
      </c>
      <c r="J2660" t="s">
        <v>13</v>
      </c>
      <c r="K2660">
        <v>30.06</v>
      </c>
      <c r="L2660">
        <v>600</v>
      </c>
      <c r="M2660" t="s">
        <v>14</v>
      </c>
      <c r="N2660">
        <v>300</v>
      </c>
      <c r="O2660" t="s">
        <v>14</v>
      </c>
      <c r="P2660">
        <v>1</v>
      </c>
      <c r="Q2660" s="1">
        <v>5.7</v>
      </c>
      <c r="R2660" s="1">
        <v>3.8000000000000003</v>
      </c>
      <c r="S2660" s="1">
        <v>4.75</v>
      </c>
      <c r="T2660" s="1">
        <v>3.8000000000000003</v>
      </c>
    </row>
    <row r="2661" spans="1:20" hidden="1" x14ac:dyDescent="0.35">
      <c r="A2661" t="s">
        <v>2682</v>
      </c>
      <c r="B2661" t="s">
        <v>10</v>
      </c>
      <c r="C2661" t="s">
        <v>68</v>
      </c>
      <c r="D2661" t="s">
        <v>3620</v>
      </c>
      <c r="E2661" t="s">
        <v>3617</v>
      </c>
      <c r="F2661">
        <v>44571</v>
      </c>
      <c r="G2661">
        <v>44609</v>
      </c>
      <c r="H2661" t="s">
        <v>16</v>
      </c>
      <c r="I2661" t="s">
        <v>16</v>
      </c>
      <c r="J2661" t="s">
        <v>13</v>
      </c>
      <c r="K2661">
        <v>30.06</v>
      </c>
      <c r="L2661">
        <v>600</v>
      </c>
      <c r="M2661" t="s">
        <v>14</v>
      </c>
      <c r="N2661">
        <v>300</v>
      </c>
      <c r="O2661" t="s">
        <v>14</v>
      </c>
      <c r="P2661">
        <v>1</v>
      </c>
      <c r="Q2661" s="1">
        <v>5.7</v>
      </c>
      <c r="R2661" s="1">
        <v>3.8000000000000003</v>
      </c>
      <c r="S2661" s="1">
        <v>4.75</v>
      </c>
      <c r="T2661" s="1">
        <v>3.8000000000000003</v>
      </c>
    </row>
    <row r="2662" spans="1:20" hidden="1" x14ac:dyDescent="0.35">
      <c r="A2662" t="s">
        <v>2683</v>
      </c>
      <c r="B2662" t="s">
        <v>10</v>
      </c>
      <c r="C2662" t="s">
        <v>68</v>
      </c>
      <c r="D2662" t="s">
        <v>3620</v>
      </c>
      <c r="E2662" t="s">
        <v>3617</v>
      </c>
      <c r="F2662">
        <v>44568</v>
      </c>
      <c r="G2662">
        <v>44592</v>
      </c>
      <c r="H2662" t="s">
        <v>16</v>
      </c>
      <c r="I2662" t="s">
        <v>16</v>
      </c>
      <c r="J2662" t="s">
        <v>13</v>
      </c>
      <c r="K2662">
        <v>30.06</v>
      </c>
      <c r="L2662">
        <v>600</v>
      </c>
      <c r="M2662" t="s">
        <v>14</v>
      </c>
      <c r="N2662">
        <v>300</v>
      </c>
      <c r="O2662" t="s">
        <v>14</v>
      </c>
      <c r="P2662">
        <v>1</v>
      </c>
      <c r="Q2662" s="1">
        <v>3.5999999999999996</v>
      </c>
      <c r="R2662" s="1">
        <v>2.4000000000000004</v>
      </c>
      <c r="S2662" s="1">
        <v>3</v>
      </c>
      <c r="T2662" s="1">
        <v>2.4000000000000004</v>
      </c>
    </row>
    <row r="2663" spans="1:20" hidden="1" x14ac:dyDescent="0.35">
      <c r="A2663" t="s">
        <v>2684</v>
      </c>
      <c r="B2663" t="s">
        <v>10</v>
      </c>
      <c r="C2663" t="s">
        <v>68</v>
      </c>
      <c r="D2663" t="s">
        <v>3616</v>
      </c>
      <c r="E2663" t="s">
        <v>3612</v>
      </c>
      <c r="F2663">
        <v>44571</v>
      </c>
      <c r="G2663">
        <v>44597</v>
      </c>
      <c r="H2663" t="s">
        <v>16</v>
      </c>
      <c r="I2663" t="s">
        <v>16</v>
      </c>
      <c r="J2663" t="s">
        <v>13</v>
      </c>
      <c r="K2663">
        <v>30.06</v>
      </c>
      <c r="L2663">
        <v>600</v>
      </c>
      <c r="M2663" t="s">
        <v>14</v>
      </c>
      <c r="N2663">
        <v>300</v>
      </c>
      <c r="O2663" t="s">
        <v>14</v>
      </c>
      <c r="P2663">
        <v>1</v>
      </c>
      <c r="Q2663" s="1">
        <v>3.9</v>
      </c>
      <c r="R2663" s="1">
        <v>2.6</v>
      </c>
      <c r="S2663" s="1">
        <v>3.25</v>
      </c>
      <c r="T2663" s="1">
        <v>2.6</v>
      </c>
    </row>
    <row r="2664" spans="1:20" hidden="1" x14ac:dyDescent="0.35">
      <c r="A2664" t="s">
        <v>2685</v>
      </c>
      <c r="B2664" t="s">
        <v>10</v>
      </c>
      <c r="C2664" t="s">
        <v>68</v>
      </c>
      <c r="D2664" t="s">
        <v>3616</v>
      </c>
      <c r="E2664" t="s">
        <v>3614</v>
      </c>
      <c r="F2664">
        <v>44573</v>
      </c>
      <c r="G2664">
        <v>44609</v>
      </c>
      <c r="H2664" t="s">
        <v>16</v>
      </c>
      <c r="I2664" t="s">
        <v>16</v>
      </c>
      <c r="J2664" t="s">
        <v>13</v>
      </c>
      <c r="K2664">
        <v>30.06</v>
      </c>
      <c r="L2664">
        <v>600</v>
      </c>
      <c r="M2664" t="s">
        <v>14</v>
      </c>
      <c r="N2664">
        <v>300</v>
      </c>
      <c r="O2664" t="s">
        <v>14</v>
      </c>
      <c r="P2664">
        <v>1</v>
      </c>
      <c r="Q2664" s="1">
        <v>5.3999999999999995</v>
      </c>
      <c r="R2664" s="1">
        <v>3.6</v>
      </c>
      <c r="S2664" s="1">
        <v>4.5</v>
      </c>
      <c r="T2664" s="1">
        <v>3.6</v>
      </c>
    </row>
    <row r="2665" spans="1:20" hidden="1" x14ac:dyDescent="0.35">
      <c r="A2665" t="s">
        <v>2686</v>
      </c>
      <c r="B2665" t="s">
        <v>10</v>
      </c>
      <c r="C2665" t="s">
        <v>68</v>
      </c>
      <c r="D2665" t="s">
        <v>3620</v>
      </c>
      <c r="E2665" t="s">
        <v>3614</v>
      </c>
      <c r="F2665">
        <v>44575</v>
      </c>
      <c r="G2665">
        <v>44603</v>
      </c>
      <c r="H2665" t="s">
        <v>16</v>
      </c>
      <c r="I2665" t="s">
        <v>16</v>
      </c>
      <c r="J2665" t="s">
        <v>13</v>
      </c>
      <c r="K2665">
        <v>30.06</v>
      </c>
      <c r="L2665">
        <v>600</v>
      </c>
      <c r="M2665" t="s">
        <v>14</v>
      </c>
      <c r="N2665">
        <v>300</v>
      </c>
      <c r="O2665" t="s">
        <v>14</v>
      </c>
      <c r="P2665">
        <v>1</v>
      </c>
      <c r="Q2665" s="1">
        <v>4.2</v>
      </c>
      <c r="R2665" s="1">
        <v>2.8000000000000003</v>
      </c>
      <c r="S2665" s="1">
        <v>3.5</v>
      </c>
      <c r="T2665" s="1">
        <v>2.8000000000000003</v>
      </c>
    </row>
    <row r="2666" spans="1:20" hidden="1" x14ac:dyDescent="0.35">
      <c r="A2666" t="s">
        <v>2687</v>
      </c>
      <c r="B2666" t="s">
        <v>10</v>
      </c>
      <c r="C2666" t="s">
        <v>68</v>
      </c>
      <c r="D2666" t="s">
        <v>3616</v>
      </c>
      <c r="E2666" t="s">
        <v>3617</v>
      </c>
      <c r="F2666">
        <v>44581</v>
      </c>
      <c r="G2666">
        <v>44609</v>
      </c>
      <c r="H2666" t="s">
        <v>16</v>
      </c>
      <c r="I2666" t="s">
        <v>16</v>
      </c>
      <c r="J2666" t="s">
        <v>13</v>
      </c>
      <c r="K2666">
        <v>30.06</v>
      </c>
      <c r="L2666">
        <v>600</v>
      </c>
      <c r="M2666" t="s">
        <v>14</v>
      </c>
      <c r="N2666">
        <v>300</v>
      </c>
      <c r="O2666" t="s">
        <v>14</v>
      </c>
      <c r="P2666">
        <v>1</v>
      </c>
      <c r="Q2666" s="1">
        <v>4.2</v>
      </c>
      <c r="R2666" s="1">
        <v>2.8000000000000003</v>
      </c>
      <c r="S2666" s="1">
        <v>3.5</v>
      </c>
      <c r="T2666" s="1">
        <v>2.8000000000000003</v>
      </c>
    </row>
    <row r="2667" spans="1:20" hidden="1" x14ac:dyDescent="0.35">
      <c r="A2667" t="s">
        <v>2688</v>
      </c>
      <c r="B2667" t="s">
        <v>10</v>
      </c>
      <c r="C2667" t="s">
        <v>68</v>
      </c>
      <c r="D2667" t="s">
        <v>3616</v>
      </c>
      <c r="E2667" t="s">
        <v>3614</v>
      </c>
      <c r="F2667">
        <v>44572</v>
      </c>
      <c r="G2667">
        <v>44603</v>
      </c>
      <c r="H2667" t="s">
        <v>16</v>
      </c>
      <c r="I2667" t="s">
        <v>16</v>
      </c>
      <c r="J2667" t="s">
        <v>13</v>
      </c>
      <c r="K2667">
        <v>30.06</v>
      </c>
      <c r="L2667">
        <v>600</v>
      </c>
      <c r="M2667" t="s">
        <v>14</v>
      </c>
      <c r="N2667">
        <v>300</v>
      </c>
      <c r="O2667" t="s">
        <v>14</v>
      </c>
      <c r="P2667">
        <v>1</v>
      </c>
      <c r="Q2667" s="1">
        <v>4.6499999999999995</v>
      </c>
      <c r="R2667" s="1">
        <v>3.1</v>
      </c>
      <c r="S2667" s="1">
        <v>3.875</v>
      </c>
      <c r="T2667" s="1">
        <v>3.1</v>
      </c>
    </row>
    <row r="2668" spans="1:20" hidden="1" x14ac:dyDescent="0.35">
      <c r="A2668" t="s">
        <v>2689</v>
      </c>
      <c r="B2668" t="s">
        <v>10</v>
      </c>
      <c r="C2668" t="s">
        <v>68</v>
      </c>
      <c r="D2668" t="s">
        <v>3620</v>
      </c>
      <c r="E2668" t="s">
        <v>3614</v>
      </c>
      <c r="F2668">
        <v>44572</v>
      </c>
      <c r="G2668">
        <v>44596</v>
      </c>
      <c r="H2668" t="s">
        <v>16</v>
      </c>
      <c r="I2668" t="s">
        <v>16</v>
      </c>
      <c r="J2668" t="s">
        <v>13</v>
      </c>
      <c r="K2668">
        <v>30.06</v>
      </c>
      <c r="L2668">
        <v>600</v>
      </c>
      <c r="M2668" t="s">
        <v>14</v>
      </c>
      <c r="N2668">
        <v>300</v>
      </c>
      <c r="O2668" t="s">
        <v>14</v>
      </c>
      <c r="P2668">
        <v>1</v>
      </c>
      <c r="Q2668" s="1">
        <v>3.5999999999999996</v>
      </c>
      <c r="R2668" s="1">
        <v>2.4000000000000004</v>
      </c>
      <c r="S2668" s="1">
        <v>3</v>
      </c>
      <c r="T2668" s="1">
        <v>2.4000000000000004</v>
      </c>
    </row>
    <row r="2669" spans="1:20" hidden="1" x14ac:dyDescent="0.35">
      <c r="A2669" t="s">
        <v>2690</v>
      </c>
      <c r="B2669" t="s">
        <v>10</v>
      </c>
      <c r="C2669" t="s">
        <v>68</v>
      </c>
      <c r="D2669" t="s">
        <v>3616</v>
      </c>
      <c r="E2669" t="s">
        <v>3614</v>
      </c>
      <c r="F2669">
        <v>44581</v>
      </c>
      <c r="G2669">
        <v>44603</v>
      </c>
      <c r="H2669" t="s">
        <v>16</v>
      </c>
      <c r="I2669" t="s">
        <v>16</v>
      </c>
      <c r="J2669" t="s">
        <v>13</v>
      </c>
      <c r="K2669">
        <v>29.058</v>
      </c>
      <c r="L2669">
        <v>600</v>
      </c>
      <c r="M2669" t="s">
        <v>14</v>
      </c>
      <c r="N2669">
        <v>300</v>
      </c>
      <c r="O2669" t="s">
        <v>14</v>
      </c>
      <c r="P2669">
        <v>1</v>
      </c>
      <c r="Q2669" s="1">
        <v>3.3</v>
      </c>
      <c r="R2669" s="1">
        <v>2.2000000000000002</v>
      </c>
      <c r="S2669" s="1">
        <v>2.75</v>
      </c>
      <c r="T2669" s="1">
        <v>2.2000000000000002</v>
      </c>
    </row>
    <row r="2670" spans="1:20" hidden="1" x14ac:dyDescent="0.35">
      <c r="A2670" t="s">
        <v>2691</v>
      </c>
      <c r="B2670" t="s">
        <v>10</v>
      </c>
      <c r="C2670" t="s">
        <v>68</v>
      </c>
      <c r="D2670" t="s">
        <v>3611</v>
      </c>
      <c r="E2670" t="s">
        <v>3618</v>
      </c>
      <c r="F2670">
        <v>44584</v>
      </c>
      <c r="G2670">
        <v>44610</v>
      </c>
      <c r="H2670" t="s">
        <v>16</v>
      </c>
      <c r="I2670" t="s">
        <v>16</v>
      </c>
      <c r="J2670" t="s">
        <v>13</v>
      </c>
      <c r="K2670">
        <v>30.06</v>
      </c>
      <c r="L2670">
        <v>600</v>
      </c>
      <c r="M2670" t="s">
        <v>14</v>
      </c>
      <c r="N2670">
        <v>300</v>
      </c>
      <c r="O2670" t="s">
        <v>14</v>
      </c>
      <c r="P2670">
        <v>1</v>
      </c>
      <c r="Q2670" s="1">
        <v>3.9</v>
      </c>
      <c r="R2670" s="1">
        <v>2.6</v>
      </c>
      <c r="S2670" s="1">
        <v>3.25</v>
      </c>
      <c r="T2670" s="1">
        <v>2.6</v>
      </c>
    </row>
    <row r="2671" spans="1:20" hidden="1" x14ac:dyDescent="0.35">
      <c r="A2671" t="s">
        <v>2692</v>
      </c>
      <c r="B2671" t="s">
        <v>10</v>
      </c>
      <c r="C2671" t="s">
        <v>68</v>
      </c>
      <c r="D2671" t="s">
        <v>3611</v>
      </c>
      <c r="E2671" t="s">
        <v>3612</v>
      </c>
      <c r="F2671">
        <v>44581</v>
      </c>
      <c r="G2671">
        <v>44601</v>
      </c>
      <c r="H2671" t="s">
        <v>16</v>
      </c>
      <c r="I2671" t="s">
        <v>16</v>
      </c>
      <c r="J2671" t="s">
        <v>13</v>
      </c>
      <c r="K2671">
        <v>33.066000000000003</v>
      </c>
      <c r="L2671">
        <v>600</v>
      </c>
      <c r="M2671" t="s">
        <v>14</v>
      </c>
      <c r="N2671">
        <v>300</v>
      </c>
      <c r="O2671" t="s">
        <v>14</v>
      </c>
      <c r="P2671">
        <v>1</v>
      </c>
      <c r="Q2671" s="1">
        <v>3</v>
      </c>
      <c r="R2671" s="1">
        <v>2</v>
      </c>
      <c r="S2671" s="1">
        <v>2.5</v>
      </c>
      <c r="T2671" s="1">
        <v>2</v>
      </c>
    </row>
    <row r="2672" spans="1:20" hidden="1" x14ac:dyDescent="0.35">
      <c r="A2672" t="s">
        <v>2693</v>
      </c>
      <c r="B2672" t="s">
        <v>10</v>
      </c>
      <c r="C2672" t="s">
        <v>68</v>
      </c>
      <c r="D2672" t="s">
        <v>3620</v>
      </c>
      <c r="E2672" t="s">
        <v>3613</v>
      </c>
      <c r="F2672">
        <v>44572</v>
      </c>
      <c r="G2672">
        <v>44603</v>
      </c>
      <c r="H2672" t="s">
        <v>16</v>
      </c>
      <c r="I2672" t="s">
        <v>16</v>
      </c>
      <c r="J2672" t="s">
        <v>13</v>
      </c>
      <c r="K2672">
        <v>30.06</v>
      </c>
      <c r="L2672">
        <v>600</v>
      </c>
      <c r="M2672" t="s">
        <v>14</v>
      </c>
      <c r="N2672">
        <v>300</v>
      </c>
      <c r="O2672" t="s">
        <v>14</v>
      </c>
      <c r="P2672">
        <v>1</v>
      </c>
      <c r="Q2672" s="1">
        <v>4.6499999999999995</v>
      </c>
      <c r="R2672" s="1">
        <v>3.1</v>
      </c>
      <c r="S2672" s="1">
        <v>3.875</v>
      </c>
      <c r="T2672" s="1">
        <v>3.1</v>
      </c>
    </row>
    <row r="2673" spans="1:20" hidden="1" x14ac:dyDescent="0.35">
      <c r="A2673" t="s">
        <v>2694</v>
      </c>
      <c r="B2673" t="s">
        <v>10</v>
      </c>
      <c r="C2673" t="s">
        <v>68</v>
      </c>
      <c r="D2673" t="s">
        <v>3616</v>
      </c>
      <c r="E2673" t="s">
        <v>3617</v>
      </c>
      <c r="F2673">
        <v>44584</v>
      </c>
      <c r="G2673">
        <v>44614</v>
      </c>
      <c r="H2673" t="s">
        <v>16</v>
      </c>
      <c r="I2673" t="s">
        <v>16</v>
      </c>
      <c r="J2673" t="s">
        <v>13</v>
      </c>
      <c r="K2673">
        <v>30.06</v>
      </c>
      <c r="L2673">
        <v>600</v>
      </c>
      <c r="M2673" t="s">
        <v>14</v>
      </c>
      <c r="N2673">
        <v>300</v>
      </c>
      <c r="O2673" t="s">
        <v>14</v>
      </c>
      <c r="P2673">
        <v>1</v>
      </c>
      <c r="Q2673" s="1">
        <v>4.5</v>
      </c>
      <c r="R2673" s="1">
        <v>3</v>
      </c>
      <c r="S2673" s="1">
        <v>3.75</v>
      </c>
      <c r="T2673" s="1">
        <v>3</v>
      </c>
    </row>
    <row r="2674" spans="1:20" hidden="1" x14ac:dyDescent="0.35">
      <c r="A2674" t="s">
        <v>2695</v>
      </c>
      <c r="B2674" t="s">
        <v>10</v>
      </c>
      <c r="C2674" t="s">
        <v>68</v>
      </c>
      <c r="D2674" t="s">
        <v>3611</v>
      </c>
      <c r="E2674" t="s">
        <v>3613</v>
      </c>
      <c r="F2674">
        <v>44567</v>
      </c>
      <c r="G2674">
        <v>44587</v>
      </c>
      <c r="H2674" t="s">
        <v>16</v>
      </c>
      <c r="I2674" t="s">
        <v>16</v>
      </c>
      <c r="J2674" t="s">
        <v>13</v>
      </c>
      <c r="K2674">
        <v>33.066000000000003</v>
      </c>
      <c r="L2674">
        <v>600</v>
      </c>
      <c r="M2674" t="s">
        <v>14</v>
      </c>
      <c r="N2674">
        <v>300</v>
      </c>
      <c r="O2674" t="s">
        <v>14</v>
      </c>
      <c r="P2674">
        <v>1</v>
      </c>
      <c r="Q2674" s="1">
        <v>3</v>
      </c>
      <c r="R2674" s="1">
        <v>2</v>
      </c>
      <c r="S2674" s="1">
        <v>2.5</v>
      </c>
      <c r="T2674" s="1">
        <v>2</v>
      </c>
    </row>
    <row r="2675" spans="1:20" hidden="1" x14ac:dyDescent="0.35">
      <c r="A2675" t="s">
        <v>2696</v>
      </c>
      <c r="B2675" t="s">
        <v>10</v>
      </c>
      <c r="C2675" t="s">
        <v>68</v>
      </c>
      <c r="D2675" t="s">
        <v>3615</v>
      </c>
      <c r="E2675" t="s">
        <v>3612</v>
      </c>
      <c r="F2675">
        <v>44572</v>
      </c>
      <c r="G2675">
        <v>44592</v>
      </c>
      <c r="H2675" t="s">
        <v>16</v>
      </c>
      <c r="I2675" t="s">
        <v>16</v>
      </c>
      <c r="J2675" t="s">
        <v>13</v>
      </c>
      <c r="K2675">
        <v>30.06</v>
      </c>
      <c r="L2675">
        <v>600</v>
      </c>
      <c r="M2675" t="s">
        <v>14</v>
      </c>
      <c r="N2675">
        <v>300</v>
      </c>
      <c r="O2675" t="s">
        <v>14</v>
      </c>
      <c r="P2675">
        <v>1</v>
      </c>
      <c r="Q2675" s="1">
        <v>3</v>
      </c>
      <c r="R2675" s="1">
        <v>2</v>
      </c>
      <c r="S2675" s="1">
        <v>2.5</v>
      </c>
      <c r="T2675" s="1">
        <v>2</v>
      </c>
    </row>
    <row r="2676" spans="1:20" hidden="1" x14ac:dyDescent="0.35">
      <c r="A2676" t="s">
        <v>2697</v>
      </c>
      <c r="B2676" t="s">
        <v>10</v>
      </c>
      <c r="C2676" t="s">
        <v>68</v>
      </c>
      <c r="D2676" t="s">
        <v>3616</v>
      </c>
      <c r="E2676" t="s">
        <v>3614</v>
      </c>
      <c r="F2676">
        <v>44568</v>
      </c>
      <c r="G2676">
        <v>44590</v>
      </c>
      <c r="H2676" t="s">
        <v>16</v>
      </c>
      <c r="I2676" t="s">
        <v>16</v>
      </c>
      <c r="J2676" t="s">
        <v>13</v>
      </c>
      <c r="K2676">
        <v>30.041</v>
      </c>
      <c r="L2676">
        <v>600</v>
      </c>
      <c r="M2676" t="s">
        <v>14</v>
      </c>
      <c r="N2676">
        <v>300</v>
      </c>
      <c r="O2676" t="s">
        <v>14</v>
      </c>
      <c r="P2676">
        <v>1</v>
      </c>
      <c r="Q2676" s="1">
        <v>3.3</v>
      </c>
      <c r="R2676" s="1">
        <v>2.2000000000000002</v>
      </c>
      <c r="S2676" s="1">
        <v>2.75</v>
      </c>
      <c r="T2676" s="1">
        <v>2.2000000000000002</v>
      </c>
    </row>
    <row r="2677" spans="1:20" hidden="1" x14ac:dyDescent="0.35">
      <c r="A2677" t="s">
        <v>2698</v>
      </c>
      <c r="B2677" t="s">
        <v>10</v>
      </c>
      <c r="C2677" t="s">
        <v>68</v>
      </c>
      <c r="D2677" t="s">
        <v>3615</v>
      </c>
      <c r="E2677" t="s">
        <v>3618</v>
      </c>
      <c r="F2677">
        <v>44572</v>
      </c>
      <c r="G2677">
        <v>44594</v>
      </c>
      <c r="H2677" t="s">
        <v>16</v>
      </c>
      <c r="I2677" t="s">
        <v>12</v>
      </c>
      <c r="J2677" t="s">
        <v>13</v>
      </c>
      <c r="K2677">
        <v>30.05</v>
      </c>
      <c r="L2677">
        <v>600</v>
      </c>
      <c r="M2677" t="s">
        <v>14</v>
      </c>
      <c r="N2677">
        <v>300</v>
      </c>
      <c r="O2677" t="s">
        <v>14</v>
      </c>
      <c r="P2677">
        <v>1</v>
      </c>
      <c r="Q2677" s="1">
        <v>3.3</v>
      </c>
      <c r="R2677" s="1">
        <v>2.2000000000000002</v>
      </c>
      <c r="S2677" s="1">
        <v>2.75</v>
      </c>
      <c r="T2677" s="1">
        <v>2.2000000000000002</v>
      </c>
    </row>
    <row r="2678" spans="1:20" hidden="1" x14ac:dyDescent="0.35">
      <c r="A2678" t="s">
        <v>2699</v>
      </c>
      <c r="B2678" t="s">
        <v>10</v>
      </c>
      <c r="C2678" t="s">
        <v>11</v>
      </c>
      <c r="D2678" t="s">
        <v>3619</v>
      </c>
      <c r="E2678" t="s">
        <v>3617</v>
      </c>
      <c r="F2678">
        <v>44673</v>
      </c>
      <c r="G2678">
        <v>44695</v>
      </c>
      <c r="H2678" t="s">
        <v>16</v>
      </c>
      <c r="I2678" t="s">
        <v>12</v>
      </c>
      <c r="J2678" t="s">
        <v>13</v>
      </c>
      <c r="K2678">
        <v>31.626000000000001</v>
      </c>
      <c r="L2678">
        <v>600</v>
      </c>
      <c r="M2678" t="s">
        <v>14</v>
      </c>
      <c r="N2678">
        <v>300</v>
      </c>
      <c r="O2678" t="s">
        <v>14</v>
      </c>
      <c r="P2678">
        <v>1</v>
      </c>
      <c r="Q2678" s="1">
        <v>3.3</v>
      </c>
      <c r="R2678" s="1">
        <v>2.2000000000000002</v>
      </c>
      <c r="S2678" s="1">
        <v>2.75</v>
      </c>
      <c r="T2678" s="1">
        <v>2.2000000000000002</v>
      </c>
    </row>
    <row r="2679" spans="1:20" hidden="1" x14ac:dyDescent="0.35">
      <c r="A2679" t="s">
        <v>2700</v>
      </c>
      <c r="B2679" t="s">
        <v>10</v>
      </c>
      <c r="C2679" t="s">
        <v>11</v>
      </c>
      <c r="D2679" t="s">
        <v>3615</v>
      </c>
      <c r="E2679" t="s">
        <v>3618</v>
      </c>
      <c r="F2679">
        <v>44670</v>
      </c>
      <c r="G2679">
        <v>44695</v>
      </c>
      <c r="H2679" t="s">
        <v>16</v>
      </c>
      <c r="I2679" t="s">
        <v>12</v>
      </c>
      <c r="J2679" t="s">
        <v>13</v>
      </c>
      <c r="K2679">
        <v>31.626000000000001</v>
      </c>
      <c r="L2679">
        <v>600</v>
      </c>
      <c r="M2679" t="s">
        <v>14</v>
      </c>
      <c r="N2679">
        <v>300</v>
      </c>
      <c r="O2679" t="s">
        <v>14</v>
      </c>
      <c r="P2679">
        <v>1</v>
      </c>
      <c r="Q2679" s="1">
        <v>3.75</v>
      </c>
      <c r="R2679" s="1">
        <v>2.5</v>
      </c>
      <c r="S2679" s="1">
        <v>3.125</v>
      </c>
      <c r="T2679" s="1">
        <v>2.5</v>
      </c>
    </row>
    <row r="2680" spans="1:20" hidden="1" x14ac:dyDescent="0.35">
      <c r="A2680" t="s">
        <v>2701</v>
      </c>
      <c r="B2680" t="s">
        <v>10</v>
      </c>
      <c r="C2680" t="s">
        <v>11</v>
      </c>
      <c r="D2680" t="s">
        <v>3616</v>
      </c>
      <c r="E2680" t="s">
        <v>3617</v>
      </c>
      <c r="F2680">
        <v>44670</v>
      </c>
      <c r="G2680">
        <v>44695</v>
      </c>
      <c r="H2680" t="s">
        <v>16</v>
      </c>
      <c r="I2680" t="s">
        <v>12</v>
      </c>
      <c r="J2680" t="s">
        <v>13</v>
      </c>
      <c r="K2680">
        <v>31.626000000000001</v>
      </c>
      <c r="L2680">
        <v>600</v>
      </c>
      <c r="M2680" t="s">
        <v>14</v>
      </c>
      <c r="N2680">
        <v>300</v>
      </c>
      <c r="O2680" t="s">
        <v>14</v>
      </c>
      <c r="P2680">
        <v>1</v>
      </c>
      <c r="Q2680" s="1">
        <v>3.75</v>
      </c>
      <c r="R2680" s="1">
        <v>2.5</v>
      </c>
      <c r="S2680" s="1">
        <v>3.125</v>
      </c>
      <c r="T2680" s="1">
        <v>2.5</v>
      </c>
    </row>
    <row r="2681" spans="1:20" hidden="1" x14ac:dyDescent="0.35">
      <c r="A2681" t="s">
        <v>2702</v>
      </c>
      <c r="B2681" t="s">
        <v>10</v>
      </c>
      <c r="C2681" t="s">
        <v>11</v>
      </c>
      <c r="D2681" t="s">
        <v>3611</v>
      </c>
      <c r="E2681" t="s">
        <v>3613</v>
      </c>
      <c r="F2681">
        <v>44670</v>
      </c>
      <c r="G2681">
        <v>44695</v>
      </c>
      <c r="H2681" t="s">
        <v>16</v>
      </c>
      <c r="I2681" t="s">
        <v>12</v>
      </c>
      <c r="J2681" t="s">
        <v>13</v>
      </c>
      <c r="K2681">
        <v>31.626000000000001</v>
      </c>
      <c r="L2681">
        <v>600</v>
      </c>
      <c r="M2681" t="s">
        <v>14</v>
      </c>
      <c r="N2681">
        <v>300</v>
      </c>
      <c r="O2681" t="s">
        <v>14</v>
      </c>
      <c r="P2681">
        <v>1</v>
      </c>
      <c r="Q2681" s="1">
        <v>3.75</v>
      </c>
      <c r="R2681" s="1">
        <v>2.5</v>
      </c>
      <c r="S2681" s="1">
        <v>3.125</v>
      </c>
      <c r="T2681" s="1">
        <v>2.5</v>
      </c>
    </row>
    <row r="2682" spans="1:20" hidden="1" x14ac:dyDescent="0.35">
      <c r="A2682" t="s">
        <v>2703</v>
      </c>
      <c r="B2682" t="s">
        <v>10</v>
      </c>
      <c r="C2682" t="s">
        <v>11</v>
      </c>
      <c r="D2682" t="s">
        <v>3616</v>
      </c>
      <c r="E2682" t="s">
        <v>3613</v>
      </c>
      <c r="F2682">
        <v>44637</v>
      </c>
      <c r="G2682">
        <v>44672</v>
      </c>
      <c r="H2682" t="s">
        <v>16</v>
      </c>
      <c r="I2682" t="s">
        <v>12</v>
      </c>
      <c r="J2682" t="s">
        <v>13</v>
      </c>
      <c r="K2682">
        <v>6.024</v>
      </c>
      <c r="L2682">
        <v>600</v>
      </c>
      <c r="M2682" t="s">
        <v>14</v>
      </c>
      <c r="N2682">
        <v>300</v>
      </c>
      <c r="O2682" t="s">
        <v>14</v>
      </c>
      <c r="P2682">
        <v>1</v>
      </c>
      <c r="Q2682" s="1">
        <v>5.25</v>
      </c>
      <c r="R2682" s="1">
        <v>3.5</v>
      </c>
      <c r="S2682" s="1">
        <v>4.375</v>
      </c>
      <c r="T2682" s="1">
        <v>3.5</v>
      </c>
    </row>
    <row r="2683" spans="1:20" hidden="1" x14ac:dyDescent="0.35">
      <c r="A2683" t="s">
        <v>2704</v>
      </c>
      <c r="B2683" t="s">
        <v>10</v>
      </c>
      <c r="C2683" t="s">
        <v>11</v>
      </c>
      <c r="D2683" t="s">
        <v>3615</v>
      </c>
      <c r="E2683" t="s">
        <v>3617</v>
      </c>
      <c r="F2683">
        <v>44642</v>
      </c>
      <c r="G2683">
        <v>44667</v>
      </c>
      <c r="H2683" t="s">
        <v>16</v>
      </c>
      <c r="I2683" t="s">
        <v>16</v>
      </c>
      <c r="J2683" t="s">
        <v>13</v>
      </c>
      <c r="K2683">
        <v>25.05</v>
      </c>
      <c r="L2683">
        <v>600</v>
      </c>
      <c r="M2683" t="s">
        <v>14</v>
      </c>
      <c r="N2683">
        <v>300</v>
      </c>
      <c r="O2683" t="s">
        <v>14</v>
      </c>
      <c r="P2683">
        <v>1</v>
      </c>
      <c r="Q2683" s="1">
        <v>3.75</v>
      </c>
      <c r="R2683" s="1">
        <v>2.5</v>
      </c>
      <c r="S2683" s="1">
        <v>3.125</v>
      </c>
      <c r="T2683" s="1">
        <v>2.5</v>
      </c>
    </row>
    <row r="2684" spans="1:20" hidden="1" x14ac:dyDescent="0.35">
      <c r="A2684" t="s">
        <v>2705</v>
      </c>
      <c r="B2684" t="s">
        <v>10</v>
      </c>
      <c r="C2684" t="s">
        <v>11</v>
      </c>
      <c r="D2684" t="s">
        <v>3616</v>
      </c>
      <c r="E2684" t="s">
        <v>3614</v>
      </c>
      <c r="F2684">
        <v>44699</v>
      </c>
      <c r="G2684">
        <v>44727</v>
      </c>
      <c r="H2684" t="s">
        <v>12</v>
      </c>
      <c r="I2684" t="s">
        <v>12</v>
      </c>
      <c r="J2684" t="s">
        <v>13</v>
      </c>
      <c r="K2684">
        <v>31.093</v>
      </c>
      <c r="L2684">
        <v>600</v>
      </c>
      <c r="M2684" t="s">
        <v>14</v>
      </c>
      <c r="N2684">
        <v>300</v>
      </c>
      <c r="O2684" t="s">
        <v>14</v>
      </c>
      <c r="P2684">
        <v>1</v>
      </c>
      <c r="Q2684" s="1">
        <v>4.2</v>
      </c>
      <c r="R2684" s="1">
        <v>2.8000000000000003</v>
      </c>
      <c r="S2684" s="1">
        <v>3.5</v>
      </c>
      <c r="T2684" s="1">
        <v>2.8000000000000003</v>
      </c>
    </row>
    <row r="2685" spans="1:20" hidden="1" x14ac:dyDescent="0.35">
      <c r="A2685" t="s">
        <v>2706</v>
      </c>
      <c r="B2685" t="s">
        <v>10</v>
      </c>
      <c r="C2685" t="s">
        <v>11</v>
      </c>
      <c r="D2685" t="s">
        <v>3620</v>
      </c>
      <c r="E2685" t="s">
        <v>3612</v>
      </c>
      <c r="F2685">
        <v>44699</v>
      </c>
      <c r="G2685">
        <v>44727</v>
      </c>
      <c r="H2685" t="s">
        <v>12</v>
      </c>
      <c r="I2685" t="s">
        <v>12</v>
      </c>
      <c r="J2685" t="s">
        <v>13</v>
      </c>
      <c r="K2685">
        <v>31.093</v>
      </c>
      <c r="L2685">
        <v>600</v>
      </c>
      <c r="M2685" t="s">
        <v>14</v>
      </c>
      <c r="N2685">
        <v>300</v>
      </c>
      <c r="O2685" t="s">
        <v>14</v>
      </c>
      <c r="P2685">
        <v>1</v>
      </c>
      <c r="Q2685" s="1">
        <v>4.2</v>
      </c>
      <c r="R2685" s="1">
        <v>2.8000000000000003</v>
      </c>
      <c r="S2685" s="1">
        <v>3.5</v>
      </c>
      <c r="T2685" s="1">
        <v>2.8000000000000003</v>
      </c>
    </row>
    <row r="2686" spans="1:20" hidden="1" x14ac:dyDescent="0.35">
      <c r="A2686" t="s">
        <v>2707</v>
      </c>
      <c r="B2686" t="s">
        <v>10</v>
      </c>
      <c r="C2686" t="s">
        <v>11</v>
      </c>
      <c r="D2686" t="s">
        <v>3615</v>
      </c>
      <c r="E2686" t="s">
        <v>3617</v>
      </c>
      <c r="F2686">
        <v>44699</v>
      </c>
      <c r="G2686">
        <v>44726</v>
      </c>
      <c r="H2686" t="s">
        <v>12</v>
      </c>
      <c r="I2686" t="s">
        <v>12</v>
      </c>
      <c r="J2686" t="s">
        <v>13</v>
      </c>
      <c r="K2686">
        <v>31.093</v>
      </c>
      <c r="L2686">
        <v>600</v>
      </c>
      <c r="M2686" t="s">
        <v>14</v>
      </c>
      <c r="N2686">
        <v>300</v>
      </c>
      <c r="O2686" t="s">
        <v>14</v>
      </c>
      <c r="P2686">
        <v>1</v>
      </c>
      <c r="Q2686" s="1">
        <v>4.05</v>
      </c>
      <c r="R2686" s="1">
        <v>2.7</v>
      </c>
      <c r="S2686" s="1">
        <v>3.375</v>
      </c>
      <c r="T2686" s="1">
        <v>2.7</v>
      </c>
    </row>
    <row r="2687" spans="1:20" hidden="1" x14ac:dyDescent="0.35">
      <c r="A2687" t="s">
        <v>2708</v>
      </c>
      <c r="B2687" t="s">
        <v>10</v>
      </c>
      <c r="C2687" t="s">
        <v>11</v>
      </c>
      <c r="D2687" t="s">
        <v>3620</v>
      </c>
      <c r="E2687" t="s">
        <v>3617</v>
      </c>
      <c r="F2687">
        <v>44691</v>
      </c>
      <c r="G2687">
        <v>44701</v>
      </c>
      <c r="H2687" t="s">
        <v>16</v>
      </c>
      <c r="I2687" t="s">
        <v>12</v>
      </c>
      <c r="J2687" t="s">
        <v>13</v>
      </c>
      <c r="K2687">
        <v>31.093</v>
      </c>
      <c r="L2687">
        <v>600</v>
      </c>
      <c r="M2687" t="s">
        <v>14</v>
      </c>
      <c r="N2687">
        <v>300</v>
      </c>
      <c r="O2687" t="s">
        <v>14</v>
      </c>
      <c r="P2687">
        <v>1</v>
      </c>
      <c r="Q2687" s="1">
        <v>1.5</v>
      </c>
      <c r="R2687" s="1">
        <v>1</v>
      </c>
      <c r="S2687" s="1">
        <v>1.25</v>
      </c>
      <c r="T2687" s="1">
        <v>1</v>
      </c>
    </row>
    <row r="2688" spans="1:20" hidden="1" x14ac:dyDescent="0.35">
      <c r="A2688" t="s">
        <v>2709</v>
      </c>
      <c r="B2688" t="s">
        <v>10</v>
      </c>
      <c r="C2688" t="s">
        <v>11</v>
      </c>
      <c r="D2688" t="s">
        <v>3615</v>
      </c>
      <c r="E2688" t="s">
        <v>3617</v>
      </c>
      <c r="F2688">
        <v>44692</v>
      </c>
      <c r="G2688">
        <v>44701</v>
      </c>
      <c r="H2688" t="s">
        <v>16</v>
      </c>
      <c r="I2688" t="s">
        <v>12</v>
      </c>
      <c r="J2688" t="s">
        <v>13</v>
      </c>
      <c r="K2688">
        <v>31.093</v>
      </c>
      <c r="L2688">
        <v>600</v>
      </c>
      <c r="M2688" t="s">
        <v>14</v>
      </c>
      <c r="N2688">
        <v>300</v>
      </c>
      <c r="O2688" t="s">
        <v>14</v>
      </c>
      <c r="P2688">
        <v>1</v>
      </c>
      <c r="Q2688" s="1">
        <v>1.3499999999999999</v>
      </c>
      <c r="R2688" s="1">
        <v>0.9</v>
      </c>
      <c r="S2688" s="1">
        <v>1.125</v>
      </c>
      <c r="T2688" s="1">
        <v>0.9</v>
      </c>
    </row>
    <row r="2689" spans="1:20" hidden="1" x14ac:dyDescent="0.35">
      <c r="A2689" t="s">
        <v>2710</v>
      </c>
      <c r="B2689" t="s">
        <v>10</v>
      </c>
      <c r="C2689" t="s">
        <v>11</v>
      </c>
      <c r="D2689" t="s">
        <v>3615</v>
      </c>
      <c r="E2689" t="s">
        <v>3617</v>
      </c>
      <c r="F2689">
        <v>44691</v>
      </c>
      <c r="G2689">
        <v>44701</v>
      </c>
      <c r="H2689" t="s">
        <v>16</v>
      </c>
      <c r="I2689" t="s">
        <v>12</v>
      </c>
      <c r="J2689" t="s">
        <v>13</v>
      </c>
      <c r="K2689">
        <v>31.093</v>
      </c>
      <c r="L2689">
        <v>600</v>
      </c>
      <c r="M2689" t="s">
        <v>14</v>
      </c>
      <c r="N2689">
        <v>300</v>
      </c>
      <c r="O2689" t="s">
        <v>14</v>
      </c>
      <c r="P2689">
        <v>1</v>
      </c>
      <c r="Q2689" s="1">
        <v>1.5</v>
      </c>
      <c r="R2689" s="1">
        <v>1</v>
      </c>
      <c r="S2689" s="1">
        <v>1.25</v>
      </c>
      <c r="T2689" s="1">
        <v>1</v>
      </c>
    </row>
    <row r="2690" spans="1:20" hidden="1" x14ac:dyDescent="0.35">
      <c r="A2690" t="s">
        <v>2711</v>
      </c>
      <c r="B2690" t="s">
        <v>10</v>
      </c>
      <c r="C2690" t="s">
        <v>11</v>
      </c>
      <c r="D2690" t="s">
        <v>3619</v>
      </c>
      <c r="E2690" t="s">
        <v>3614</v>
      </c>
      <c r="F2690">
        <v>44698</v>
      </c>
      <c r="G2690">
        <v>44711</v>
      </c>
      <c r="H2690" t="s">
        <v>16</v>
      </c>
      <c r="I2690" t="s">
        <v>12</v>
      </c>
      <c r="J2690" t="s">
        <v>13</v>
      </c>
      <c r="K2690">
        <v>9.0269999999999992</v>
      </c>
      <c r="L2690">
        <v>600</v>
      </c>
      <c r="M2690" t="s">
        <v>14</v>
      </c>
      <c r="N2690">
        <v>300</v>
      </c>
      <c r="O2690" t="s">
        <v>14</v>
      </c>
      <c r="P2690">
        <v>1</v>
      </c>
      <c r="Q2690" s="1">
        <v>1.95</v>
      </c>
      <c r="R2690" s="1">
        <v>1.3</v>
      </c>
      <c r="S2690" s="1">
        <v>1.625</v>
      </c>
      <c r="T2690" s="1">
        <v>1.3</v>
      </c>
    </row>
    <row r="2691" spans="1:20" hidden="1" x14ac:dyDescent="0.35">
      <c r="A2691" t="s">
        <v>2712</v>
      </c>
      <c r="B2691" t="s">
        <v>10</v>
      </c>
      <c r="C2691" t="s">
        <v>11</v>
      </c>
      <c r="D2691" t="s">
        <v>3620</v>
      </c>
      <c r="E2691" t="s">
        <v>3617</v>
      </c>
      <c r="F2691">
        <v>44699</v>
      </c>
      <c r="G2691">
        <v>44714</v>
      </c>
      <c r="H2691" t="s">
        <v>12</v>
      </c>
      <c r="I2691" t="s">
        <v>12</v>
      </c>
      <c r="J2691" t="s">
        <v>13</v>
      </c>
      <c r="K2691">
        <v>22.32</v>
      </c>
      <c r="L2691">
        <v>600</v>
      </c>
      <c r="M2691" t="s">
        <v>14</v>
      </c>
      <c r="N2691">
        <v>300</v>
      </c>
      <c r="O2691" t="s">
        <v>14</v>
      </c>
      <c r="P2691">
        <v>1</v>
      </c>
      <c r="Q2691" s="1">
        <v>2.25</v>
      </c>
      <c r="R2691" s="1">
        <v>1.5</v>
      </c>
      <c r="S2691" s="1">
        <v>1.875</v>
      </c>
      <c r="T2691" s="1">
        <v>1.5</v>
      </c>
    </row>
    <row r="2692" spans="1:20" hidden="1" x14ac:dyDescent="0.35">
      <c r="A2692" t="s">
        <v>2713</v>
      </c>
      <c r="B2692" t="s">
        <v>10</v>
      </c>
      <c r="C2692" t="s">
        <v>11</v>
      </c>
      <c r="D2692" t="s">
        <v>3620</v>
      </c>
      <c r="E2692" t="s">
        <v>3613</v>
      </c>
      <c r="F2692">
        <v>44725</v>
      </c>
      <c r="G2692">
        <v>44751</v>
      </c>
      <c r="H2692" t="s">
        <v>12</v>
      </c>
      <c r="J2692" t="s">
        <v>13</v>
      </c>
      <c r="K2692">
        <v>30.12</v>
      </c>
      <c r="L2692">
        <v>600</v>
      </c>
      <c r="M2692" t="s">
        <v>14</v>
      </c>
      <c r="N2692">
        <v>300</v>
      </c>
      <c r="O2692" t="s">
        <v>14</v>
      </c>
      <c r="P2692">
        <v>1</v>
      </c>
      <c r="Q2692" s="1">
        <v>3.9</v>
      </c>
      <c r="R2692" s="1">
        <v>2.6</v>
      </c>
      <c r="S2692" s="1">
        <v>3.25</v>
      </c>
      <c r="T2692" s="1">
        <v>2.6</v>
      </c>
    </row>
    <row r="2693" spans="1:20" hidden="1" x14ac:dyDescent="0.35">
      <c r="A2693" t="s">
        <v>2714</v>
      </c>
      <c r="B2693" t="s">
        <v>10</v>
      </c>
      <c r="C2693" t="s">
        <v>11</v>
      </c>
      <c r="D2693" t="s">
        <v>3615</v>
      </c>
      <c r="E2693" t="s">
        <v>3613</v>
      </c>
      <c r="F2693">
        <v>44746</v>
      </c>
      <c r="G2693">
        <v>44788</v>
      </c>
      <c r="H2693" t="s">
        <v>12</v>
      </c>
      <c r="I2693" t="s">
        <v>12</v>
      </c>
      <c r="J2693" t="s">
        <v>13</v>
      </c>
      <c r="K2693">
        <v>31.123999999999999</v>
      </c>
      <c r="L2693">
        <v>600</v>
      </c>
      <c r="M2693" t="s">
        <v>14</v>
      </c>
      <c r="N2693">
        <v>300</v>
      </c>
      <c r="O2693" t="s">
        <v>14</v>
      </c>
      <c r="P2693">
        <v>1</v>
      </c>
      <c r="Q2693" s="1">
        <v>6.3</v>
      </c>
      <c r="R2693" s="1">
        <v>4.2</v>
      </c>
      <c r="S2693" s="1">
        <v>5.25</v>
      </c>
      <c r="T2693" s="1">
        <v>4.2</v>
      </c>
    </row>
    <row r="2694" spans="1:20" hidden="1" x14ac:dyDescent="0.35">
      <c r="A2694" t="s">
        <v>2715</v>
      </c>
      <c r="B2694" t="s">
        <v>10</v>
      </c>
      <c r="C2694" t="s">
        <v>11</v>
      </c>
      <c r="D2694" t="s">
        <v>3620</v>
      </c>
      <c r="E2694" t="s">
        <v>3618</v>
      </c>
      <c r="F2694">
        <v>44760</v>
      </c>
      <c r="G2694">
        <v>44779</v>
      </c>
      <c r="H2694" t="s">
        <v>12</v>
      </c>
      <c r="I2694" t="s">
        <v>12</v>
      </c>
      <c r="J2694" t="s">
        <v>13</v>
      </c>
      <c r="K2694">
        <v>31.141999999999999</v>
      </c>
      <c r="L2694">
        <v>600</v>
      </c>
      <c r="M2694" t="s">
        <v>14</v>
      </c>
      <c r="N2694">
        <v>300</v>
      </c>
      <c r="O2694" t="s">
        <v>14</v>
      </c>
      <c r="P2694">
        <v>1</v>
      </c>
      <c r="Q2694" s="1">
        <v>2.85</v>
      </c>
      <c r="R2694" s="1">
        <v>1.9000000000000001</v>
      </c>
      <c r="S2694" s="1">
        <v>2.375</v>
      </c>
      <c r="T2694" s="1">
        <v>1.9000000000000001</v>
      </c>
    </row>
    <row r="2695" spans="1:20" hidden="1" x14ac:dyDescent="0.35">
      <c r="A2695" t="s">
        <v>2716</v>
      </c>
      <c r="B2695" t="s">
        <v>10</v>
      </c>
      <c r="C2695" t="s">
        <v>11</v>
      </c>
      <c r="D2695" t="s">
        <v>3620</v>
      </c>
      <c r="E2695" t="s">
        <v>3613</v>
      </c>
      <c r="F2695">
        <v>44760</v>
      </c>
      <c r="G2695">
        <v>44779</v>
      </c>
      <c r="H2695" t="s">
        <v>12</v>
      </c>
      <c r="I2695" t="s">
        <v>12</v>
      </c>
      <c r="J2695" t="s">
        <v>13</v>
      </c>
      <c r="K2695">
        <v>31.141999999999999</v>
      </c>
      <c r="L2695">
        <v>600</v>
      </c>
      <c r="M2695" t="s">
        <v>14</v>
      </c>
      <c r="N2695">
        <v>300</v>
      </c>
      <c r="O2695" t="s">
        <v>14</v>
      </c>
      <c r="P2695">
        <v>1</v>
      </c>
      <c r="Q2695" s="1">
        <v>2.85</v>
      </c>
      <c r="R2695" s="1">
        <v>1.9000000000000001</v>
      </c>
      <c r="S2695" s="1">
        <v>2.375</v>
      </c>
      <c r="T2695" s="1">
        <v>1.9000000000000001</v>
      </c>
    </row>
    <row r="2696" spans="1:20" hidden="1" x14ac:dyDescent="0.35">
      <c r="A2696" t="s">
        <v>2717</v>
      </c>
      <c r="B2696" t="s">
        <v>10</v>
      </c>
      <c r="C2696" t="s">
        <v>11</v>
      </c>
      <c r="D2696" t="s">
        <v>3619</v>
      </c>
      <c r="E2696" t="s">
        <v>3618</v>
      </c>
      <c r="F2696">
        <v>44760</v>
      </c>
      <c r="G2696">
        <v>44779</v>
      </c>
      <c r="H2696" t="s">
        <v>12</v>
      </c>
      <c r="I2696" t="s">
        <v>12</v>
      </c>
      <c r="J2696" t="s">
        <v>13</v>
      </c>
      <c r="K2696">
        <v>31.141999999999999</v>
      </c>
      <c r="L2696">
        <v>600</v>
      </c>
      <c r="M2696" t="s">
        <v>14</v>
      </c>
      <c r="N2696">
        <v>300</v>
      </c>
      <c r="O2696" t="s">
        <v>14</v>
      </c>
      <c r="P2696">
        <v>1</v>
      </c>
      <c r="Q2696" s="1">
        <v>2.85</v>
      </c>
      <c r="R2696" s="1">
        <v>1.9000000000000001</v>
      </c>
      <c r="S2696" s="1">
        <v>2.375</v>
      </c>
      <c r="T2696" s="1">
        <v>1.9000000000000001</v>
      </c>
    </row>
    <row r="2697" spans="1:20" hidden="1" x14ac:dyDescent="0.35">
      <c r="A2697" t="s">
        <v>2718</v>
      </c>
      <c r="B2697" t="s">
        <v>10</v>
      </c>
      <c r="C2697" t="s">
        <v>11</v>
      </c>
      <c r="D2697" t="s">
        <v>3620</v>
      </c>
      <c r="E2697" t="s">
        <v>3618</v>
      </c>
      <c r="F2697">
        <v>44768</v>
      </c>
      <c r="G2697">
        <v>44791</v>
      </c>
      <c r="H2697" t="s">
        <v>12</v>
      </c>
      <c r="I2697" t="s">
        <v>12</v>
      </c>
      <c r="J2697" t="s">
        <v>13</v>
      </c>
      <c r="K2697">
        <v>31.141999999999999</v>
      </c>
      <c r="L2697">
        <v>600</v>
      </c>
      <c r="M2697" t="s">
        <v>14</v>
      </c>
      <c r="N2697">
        <v>300</v>
      </c>
      <c r="O2697" t="s">
        <v>14</v>
      </c>
      <c r="P2697">
        <v>1</v>
      </c>
      <c r="Q2697" s="1">
        <v>3.4499999999999997</v>
      </c>
      <c r="R2697" s="1">
        <v>2.3000000000000003</v>
      </c>
      <c r="S2697" s="1">
        <v>2.875</v>
      </c>
      <c r="T2697" s="1">
        <v>2.3000000000000003</v>
      </c>
    </row>
    <row r="2698" spans="1:20" hidden="1" x14ac:dyDescent="0.35">
      <c r="A2698" t="s">
        <v>2719</v>
      </c>
      <c r="B2698" t="s">
        <v>10</v>
      </c>
      <c r="C2698" t="s">
        <v>11</v>
      </c>
      <c r="D2698" t="s">
        <v>3616</v>
      </c>
      <c r="E2698" t="s">
        <v>3618</v>
      </c>
      <c r="F2698">
        <v>44776</v>
      </c>
      <c r="G2698">
        <v>44797</v>
      </c>
      <c r="H2698" t="s">
        <v>12</v>
      </c>
      <c r="I2698" t="s">
        <v>12</v>
      </c>
      <c r="J2698" t="s">
        <v>13</v>
      </c>
      <c r="K2698">
        <v>31.141999999999999</v>
      </c>
      <c r="L2698">
        <v>600</v>
      </c>
      <c r="M2698" t="s">
        <v>14</v>
      </c>
      <c r="N2698">
        <v>300</v>
      </c>
      <c r="O2698" t="s">
        <v>14</v>
      </c>
      <c r="P2698">
        <v>1</v>
      </c>
      <c r="Q2698" s="1">
        <v>3.15</v>
      </c>
      <c r="R2698" s="1">
        <v>2.1</v>
      </c>
      <c r="S2698" s="1">
        <v>2.625</v>
      </c>
      <c r="T2698" s="1">
        <v>2.1</v>
      </c>
    </row>
    <row r="2699" spans="1:20" hidden="1" x14ac:dyDescent="0.35">
      <c r="A2699" t="s">
        <v>2720</v>
      </c>
      <c r="B2699" t="s">
        <v>10</v>
      </c>
      <c r="C2699" t="s">
        <v>11</v>
      </c>
      <c r="D2699" t="s">
        <v>3620</v>
      </c>
      <c r="E2699" t="s">
        <v>3612</v>
      </c>
      <c r="F2699">
        <v>44776</v>
      </c>
      <c r="G2699">
        <v>44797</v>
      </c>
      <c r="H2699" t="s">
        <v>12</v>
      </c>
      <c r="I2699" t="s">
        <v>12</v>
      </c>
      <c r="J2699" t="s">
        <v>13</v>
      </c>
      <c r="K2699">
        <v>31.141999999999999</v>
      </c>
      <c r="L2699">
        <v>600</v>
      </c>
      <c r="M2699" t="s">
        <v>14</v>
      </c>
      <c r="N2699">
        <v>300</v>
      </c>
      <c r="O2699" t="s">
        <v>14</v>
      </c>
      <c r="P2699">
        <v>1</v>
      </c>
      <c r="Q2699" s="1">
        <v>3.15</v>
      </c>
      <c r="R2699" s="1">
        <v>2.1</v>
      </c>
      <c r="S2699" s="1">
        <v>2.625</v>
      </c>
      <c r="T2699" s="1">
        <v>2.1</v>
      </c>
    </row>
    <row r="2700" spans="1:20" hidden="1" x14ac:dyDescent="0.35">
      <c r="A2700" t="s">
        <v>2721</v>
      </c>
      <c r="B2700" t="s">
        <v>10</v>
      </c>
      <c r="C2700" t="s">
        <v>11</v>
      </c>
      <c r="D2700" t="s">
        <v>3619</v>
      </c>
      <c r="E2700" t="s">
        <v>3613</v>
      </c>
      <c r="F2700">
        <v>44776</v>
      </c>
      <c r="G2700">
        <v>44797</v>
      </c>
      <c r="H2700" t="s">
        <v>12</v>
      </c>
      <c r="I2700" t="s">
        <v>12</v>
      </c>
      <c r="J2700" t="s">
        <v>13</v>
      </c>
      <c r="K2700">
        <v>31.141999999999999</v>
      </c>
      <c r="L2700">
        <v>600</v>
      </c>
      <c r="M2700" t="s">
        <v>14</v>
      </c>
      <c r="N2700">
        <v>300</v>
      </c>
      <c r="O2700" t="s">
        <v>14</v>
      </c>
      <c r="P2700">
        <v>1</v>
      </c>
      <c r="Q2700" s="1">
        <v>3.15</v>
      </c>
      <c r="R2700" s="1">
        <v>2.1</v>
      </c>
      <c r="S2700" s="1">
        <v>2.625</v>
      </c>
      <c r="T2700" s="1">
        <v>2.1</v>
      </c>
    </row>
    <row r="2701" spans="1:20" hidden="1" x14ac:dyDescent="0.35">
      <c r="A2701" t="s">
        <v>2722</v>
      </c>
      <c r="B2701" t="s">
        <v>10</v>
      </c>
      <c r="C2701" t="s">
        <v>11</v>
      </c>
      <c r="D2701" t="s">
        <v>3616</v>
      </c>
      <c r="E2701" t="s">
        <v>3614</v>
      </c>
      <c r="F2701">
        <v>44776</v>
      </c>
      <c r="G2701">
        <v>44797</v>
      </c>
      <c r="H2701" t="s">
        <v>12</v>
      </c>
      <c r="I2701" t="s">
        <v>12</v>
      </c>
      <c r="J2701" t="s">
        <v>13</v>
      </c>
      <c r="K2701">
        <v>31.141999999999999</v>
      </c>
      <c r="L2701">
        <v>600</v>
      </c>
      <c r="M2701" t="s">
        <v>14</v>
      </c>
      <c r="N2701">
        <v>300</v>
      </c>
      <c r="O2701" t="s">
        <v>14</v>
      </c>
      <c r="P2701">
        <v>1</v>
      </c>
      <c r="Q2701" s="1">
        <v>3.15</v>
      </c>
      <c r="R2701" s="1">
        <v>2.1</v>
      </c>
      <c r="S2701" s="1">
        <v>2.625</v>
      </c>
      <c r="T2701" s="1">
        <v>2.1</v>
      </c>
    </row>
    <row r="2702" spans="1:20" hidden="1" x14ac:dyDescent="0.35">
      <c r="A2702" t="s">
        <v>2723</v>
      </c>
      <c r="B2702" t="s">
        <v>10</v>
      </c>
      <c r="C2702" t="s">
        <v>11</v>
      </c>
      <c r="D2702" t="s">
        <v>3620</v>
      </c>
      <c r="E2702" t="s">
        <v>3613</v>
      </c>
      <c r="F2702">
        <v>44776</v>
      </c>
      <c r="G2702">
        <v>44797</v>
      </c>
      <c r="H2702" t="s">
        <v>12</v>
      </c>
      <c r="I2702" t="s">
        <v>12</v>
      </c>
      <c r="J2702" t="s">
        <v>13</v>
      </c>
      <c r="K2702">
        <v>31.141999999999999</v>
      </c>
      <c r="L2702">
        <v>600</v>
      </c>
      <c r="M2702" t="s">
        <v>14</v>
      </c>
      <c r="N2702">
        <v>300</v>
      </c>
      <c r="O2702" t="s">
        <v>14</v>
      </c>
      <c r="P2702">
        <v>1</v>
      </c>
      <c r="Q2702" s="1">
        <v>3.15</v>
      </c>
      <c r="R2702" s="1">
        <v>2.1</v>
      </c>
      <c r="S2702" s="1">
        <v>2.625</v>
      </c>
      <c r="T2702" s="1">
        <v>2.1</v>
      </c>
    </row>
    <row r="2703" spans="1:20" hidden="1" x14ac:dyDescent="0.35">
      <c r="A2703" t="s">
        <v>2724</v>
      </c>
      <c r="B2703" t="s">
        <v>10</v>
      </c>
      <c r="C2703" t="s">
        <v>68</v>
      </c>
      <c r="D2703" t="s">
        <v>3615</v>
      </c>
      <c r="E2703" t="s">
        <v>3612</v>
      </c>
      <c r="F2703">
        <v>44778</v>
      </c>
      <c r="G2703">
        <v>44799</v>
      </c>
      <c r="H2703" t="s">
        <v>12</v>
      </c>
      <c r="I2703" t="s">
        <v>12</v>
      </c>
      <c r="J2703" t="s">
        <v>13</v>
      </c>
      <c r="K2703">
        <v>30.06</v>
      </c>
      <c r="L2703">
        <v>600</v>
      </c>
      <c r="M2703" t="s">
        <v>14</v>
      </c>
      <c r="N2703">
        <v>300</v>
      </c>
      <c r="O2703" t="s">
        <v>14</v>
      </c>
      <c r="P2703">
        <v>1</v>
      </c>
      <c r="Q2703" s="1">
        <v>3.15</v>
      </c>
      <c r="R2703" s="1">
        <v>2.1</v>
      </c>
      <c r="S2703" s="1">
        <v>2.625</v>
      </c>
      <c r="T2703" s="1">
        <v>2.1</v>
      </c>
    </row>
    <row r="2704" spans="1:20" hidden="1" x14ac:dyDescent="0.35">
      <c r="A2704" t="s">
        <v>2725</v>
      </c>
      <c r="B2704" t="s">
        <v>10</v>
      </c>
      <c r="C2704" t="s">
        <v>68</v>
      </c>
      <c r="D2704" t="s">
        <v>3611</v>
      </c>
      <c r="E2704" t="s">
        <v>3617</v>
      </c>
      <c r="F2704">
        <v>44778</v>
      </c>
      <c r="G2704">
        <v>44798</v>
      </c>
      <c r="H2704" t="s">
        <v>12</v>
      </c>
      <c r="I2704" t="s">
        <v>12</v>
      </c>
      <c r="J2704" t="s">
        <v>13</v>
      </c>
      <c r="K2704">
        <v>30.06</v>
      </c>
      <c r="L2704">
        <v>600</v>
      </c>
      <c r="M2704" t="s">
        <v>14</v>
      </c>
      <c r="N2704">
        <v>300</v>
      </c>
      <c r="O2704" t="s">
        <v>14</v>
      </c>
      <c r="P2704">
        <v>1</v>
      </c>
      <c r="Q2704" s="1">
        <v>3</v>
      </c>
      <c r="R2704" s="1">
        <v>2</v>
      </c>
      <c r="S2704" s="1">
        <v>2.5</v>
      </c>
      <c r="T2704" s="1">
        <v>2</v>
      </c>
    </row>
    <row r="2705" spans="1:20" hidden="1" x14ac:dyDescent="0.35">
      <c r="A2705" t="s">
        <v>2726</v>
      </c>
      <c r="B2705" t="s">
        <v>10</v>
      </c>
      <c r="C2705" t="s">
        <v>68</v>
      </c>
      <c r="D2705" t="s">
        <v>3616</v>
      </c>
      <c r="E2705" t="s">
        <v>3618</v>
      </c>
      <c r="F2705">
        <v>44778</v>
      </c>
      <c r="G2705">
        <v>44799</v>
      </c>
      <c r="H2705" t="s">
        <v>12</v>
      </c>
      <c r="I2705" t="s">
        <v>12</v>
      </c>
      <c r="J2705" t="s">
        <v>13</v>
      </c>
      <c r="K2705">
        <v>30.06</v>
      </c>
      <c r="L2705">
        <v>600</v>
      </c>
      <c r="M2705" t="s">
        <v>14</v>
      </c>
      <c r="N2705">
        <v>300</v>
      </c>
      <c r="O2705" t="s">
        <v>14</v>
      </c>
      <c r="P2705">
        <v>1</v>
      </c>
      <c r="Q2705" s="1">
        <v>3.15</v>
      </c>
      <c r="R2705" s="1">
        <v>2.1</v>
      </c>
      <c r="S2705" s="1">
        <v>2.625</v>
      </c>
      <c r="T2705" s="1">
        <v>2.1</v>
      </c>
    </row>
    <row r="2706" spans="1:20" hidden="1" x14ac:dyDescent="0.35">
      <c r="A2706" t="s">
        <v>2727</v>
      </c>
      <c r="B2706" t="s">
        <v>10</v>
      </c>
      <c r="C2706" t="s">
        <v>68</v>
      </c>
      <c r="D2706" t="s">
        <v>3616</v>
      </c>
      <c r="E2706" t="s">
        <v>3613</v>
      </c>
      <c r="F2706">
        <v>44778</v>
      </c>
      <c r="G2706">
        <v>44799</v>
      </c>
      <c r="H2706" t="s">
        <v>12</v>
      </c>
      <c r="I2706" t="s">
        <v>12</v>
      </c>
      <c r="J2706" t="s">
        <v>13</v>
      </c>
      <c r="K2706">
        <v>30.06</v>
      </c>
      <c r="L2706">
        <v>600</v>
      </c>
      <c r="M2706" t="s">
        <v>14</v>
      </c>
      <c r="N2706">
        <v>300</v>
      </c>
      <c r="O2706" t="s">
        <v>14</v>
      </c>
      <c r="P2706">
        <v>1</v>
      </c>
      <c r="Q2706" s="1">
        <v>3.15</v>
      </c>
      <c r="R2706" s="1">
        <v>2.1</v>
      </c>
      <c r="S2706" s="1">
        <v>2.625</v>
      </c>
      <c r="T2706" s="1">
        <v>2.1</v>
      </c>
    </row>
    <row r="2707" spans="1:20" hidden="1" x14ac:dyDescent="0.35">
      <c r="A2707" t="s">
        <v>2728</v>
      </c>
      <c r="B2707" t="s">
        <v>10</v>
      </c>
      <c r="C2707" t="s">
        <v>68</v>
      </c>
      <c r="D2707" t="s">
        <v>3611</v>
      </c>
      <c r="E2707" t="s">
        <v>3618</v>
      </c>
      <c r="F2707">
        <v>44778</v>
      </c>
      <c r="G2707">
        <v>44799</v>
      </c>
      <c r="H2707" t="s">
        <v>12</v>
      </c>
      <c r="I2707" t="s">
        <v>12</v>
      </c>
      <c r="J2707" t="s">
        <v>13</v>
      </c>
      <c r="K2707">
        <v>30.06</v>
      </c>
      <c r="L2707">
        <v>600</v>
      </c>
      <c r="M2707" t="s">
        <v>14</v>
      </c>
      <c r="N2707">
        <v>300</v>
      </c>
      <c r="O2707" t="s">
        <v>14</v>
      </c>
      <c r="P2707">
        <v>1</v>
      </c>
      <c r="Q2707" s="1">
        <v>3.15</v>
      </c>
      <c r="R2707" s="1">
        <v>2.1</v>
      </c>
      <c r="S2707" s="1">
        <v>2.625</v>
      </c>
      <c r="T2707" s="1">
        <v>2.1</v>
      </c>
    </row>
    <row r="2708" spans="1:20" hidden="1" x14ac:dyDescent="0.35">
      <c r="A2708" t="s">
        <v>2729</v>
      </c>
      <c r="B2708" t="s">
        <v>10</v>
      </c>
      <c r="C2708" t="s">
        <v>68</v>
      </c>
      <c r="D2708" t="s">
        <v>3616</v>
      </c>
      <c r="E2708" t="s">
        <v>3618</v>
      </c>
      <c r="F2708">
        <v>44779</v>
      </c>
      <c r="G2708">
        <v>44812</v>
      </c>
      <c r="H2708" t="s">
        <v>12</v>
      </c>
      <c r="I2708" t="s">
        <v>583</v>
      </c>
      <c r="J2708" t="s">
        <v>13</v>
      </c>
      <c r="K2708">
        <v>30.06</v>
      </c>
      <c r="L2708">
        <v>600</v>
      </c>
      <c r="M2708" t="s">
        <v>14</v>
      </c>
      <c r="N2708">
        <v>300</v>
      </c>
      <c r="O2708" t="s">
        <v>14</v>
      </c>
      <c r="P2708">
        <v>1</v>
      </c>
      <c r="Q2708" s="1">
        <v>4.95</v>
      </c>
      <c r="R2708" s="1">
        <v>3.3000000000000003</v>
      </c>
      <c r="S2708" s="1">
        <v>4.125</v>
      </c>
      <c r="T2708" s="1">
        <v>3.3000000000000003</v>
      </c>
    </row>
    <row r="2709" spans="1:20" hidden="1" x14ac:dyDescent="0.35">
      <c r="A2709" t="s">
        <v>2730</v>
      </c>
      <c r="B2709" t="s">
        <v>10</v>
      </c>
      <c r="C2709" t="s">
        <v>68</v>
      </c>
      <c r="D2709" t="s">
        <v>3620</v>
      </c>
      <c r="E2709" t="s">
        <v>3614</v>
      </c>
      <c r="F2709">
        <v>44779</v>
      </c>
      <c r="G2709">
        <v>44809</v>
      </c>
      <c r="H2709" t="s">
        <v>12</v>
      </c>
      <c r="I2709" t="s">
        <v>583</v>
      </c>
      <c r="J2709" t="s">
        <v>13</v>
      </c>
      <c r="K2709">
        <v>30.06</v>
      </c>
      <c r="L2709">
        <v>600</v>
      </c>
      <c r="M2709" t="s">
        <v>14</v>
      </c>
      <c r="N2709">
        <v>300</v>
      </c>
      <c r="O2709" t="s">
        <v>14</v>
      </c>
      <c r="P2709">
        <v>1</v>
      </c>
      <c r="Q2709" s="1">
        <v>4.5</v>
      </c>
      <c r="R2709" s="1">
        <v>3</v>
      </c>
      <c r="S2709" s="1">
        <v>3.75</v>
      </c>
      <c r="T2709" s="1">
        <v>3</v>
      </c>
    </row>
    <row r="2710" spans="1:20" hidden="1" x14ac:dyDescent="0.35">
      <c r="A2710" t="s">
        <v>2731</v>
      </c>
      <c r="B2710" t="s">
        <v>10</v>
      </c>
      <c r="C2710" t="s">
        <v>11</v>
      </c>
      <c r="D2710" t="s">
        <v>3615</v>
      </c>
      <c r="E2710" t="s">
        <v>3613</v>
      </c>
      <c r="F2710">
        <v>44813</v>
      </c>
      <c r="J2710" t="s">
        <v>13</v>
      </c>
      <c r="K2710">
        <v>31.675000000000001</v>
      </c>
      <c r="L2710">
        <v>600</v>
      </c>
      <c r="M2710" t="s">
        <v>14</v>
      </c>
      <c r="N2710">
        <v>300</v>
      </c>
      <c r="O2710" t="s">
        <v>14</v>
      </c>
      <c r="P2710">
        <v>0</v>
      </c>
      <c r="Q2710" s="1"/>
      <c r="R2710" s="1"/>
      <c r="T2710" s="1"/>
    </row>
    <row r="2711" spans="1:20" hidden="1" x14ac:dyDescent="0.35">
      <c r="A2711" t="s">
        <v>2732</v>
      </c>
      <c r="B2711" t="s">
        <v>10</v>
      </c>
      <c r="C2711" t="s">
        <v>11</v>
      </c>
      <c r="D2711" t="s">
        <v>3619</v>
      </c>
      <c r="E2711" t="s">
        <v>3617</v>
      </c>
      <c r="F2711">
        <v>44813</v>
      </c>
      <c r="J2711" t="s">
        <v>13</v>
      </c>
      <c r="K2711">
        <v>31.675000000000001</v>
      </c>
      <c r="L2711">
        <v>600</v>
      </c>
      <c r="M2711" t="s">
        <v>14</v>
      </c>
      <c r="N2711">
        <v>300</v>
      </c>
      <c r="O2711" t="s">
        <v>14</v>
      </c>
      <c r="P2711">
        <v>0</v>
      </c>
      <c r="Q2711" s="1"/>
      <c r="R2711" s="1"/>
      <c r="T2711" s="1"/>
    </row>
    <row r="2712" spans="1:20" hidden="1" x14ac:dyDescent="0.35">
      <c r="A2712" t="s">
        <v>2733</v>
      </c>
      <c r="B2712" t="s">
        <v>10</v>
      </c>
      <c r="C2712" t="s">
        <v>11</v>
      </c>
      <c r="D2712" t="s">
        <v>3620</v>
      </c>
      <c r="E2712" t="s">
        <v>3618</v>
      </c>
      <c r="F2712">
        <v>44814</v>
      </c>
      <c r="J2712" t="s">
        <v>13</v>
      </c>
      <c r="K2712">
        <v>31.675000000000001</v>
      </c>
      <c r="L2712">
        <v>600</v>
      </c>
      <c r="M2712" t="s">
        <v>14</v>
      </c>
      <c r="N2712">
        <v>300</v>
      </c>
      <c r="O2712" t="s">
        <v>14</v>
      </c>
      <c r="P2712">
        <v>0</v>
      </c>
      <c r="Q2712" s="1"/>
      <c r="R2712" s="1"/>
      <c r="T2712" s="1"/>
    </row>
    <row r="2713" spans="1:20" hidden="1" x14ac:dyDescent="0.35">
      <c r="A2713" t="s">
        <v>2734</v>
      </c>
      <c r="B2713" t="s">
        <v>10</v>
      </c>
      <c r="C2713" t="s">
        <v>11</v>
      </c>
      <c r="D2713" t="s">
        <v>3616</v>
      </c>
      <c r="E2713" t="s">
        <v>3617</v>
      </c>
      <c r="F2713">
        <v>44586</v>
      </c>
      <c r="G2713">
        <v>44616</v>
      </c>
      <c r="H2713" t="s">
        <v>16</v>
      </c>
      <c r="I2713" t="s">
        <v>12</v>
      </c>
      <c r="J2713" t="s">
        <v>13</v>
      </c>
      <c r="K2713">
        <v>15.06</v>
      </c>
      <c r="L2713">
        <v>600</v>
      </c>
      <c r="M2713" t="s">
        <v>14</v>
      </c>
      <c r="N2713">
        <v>300</v>
      </c>
      <c r="O2713" t="s">
        <v>14</v>
      </c>
      <c r="P2713">
        <v>1</v>
      </c>
      <c r="Q2713" s="1">
        <v>4.5</v>
      </c>
      <c r="R2713" s="1">
        <v>3</v>
      </c>
      <c r="S2713" s="1">
        <v>3.75</v>
      </c>
      <c r="T2713" s="1">
        <v>3</v>
      </c>
    </row>
    <row r="2714" spans="1:20" hidden="1" x14ac:dyDescent="0.35">
      <c r="A2714" t="s">
        <v>2735</v>
      </c>
      <c r="B2714" t="s">
        <v>10</v>
      </c>
      <c r="C2714" t="s">
        <v>11</v>
      </c>
      <c r="D2714" t="s">
        <v>3611</v>
      </c>
      <c r="E2714" t="s">
        <v>3618</v>
      </c>
      <c r="F2714">
        <v>44742</v>
      </c>
      <c r="G2714">
        <v>44762</v>
      </c>
      <c r="H2714" t="s">
        <v>12</v>
      </c>
      <c r="I2714" t="s">
        <v>12</v>
      </c>
      <c r="J2714" t="s">
        <v>13</v>
      </c>
      <c r="K2714">
        <v>25.34</v>
      </c>
      <c r="L2714">
        <v>600</v>
      </c>
      <c r="M2714" t="s">
        <v>14</v>
      </c>
      <c r="N2714">
        <v>300</v>
      </c>
      <c r="O2714" t="s">
        <v>14</v>
      </c>
      <c r="P2714">
        <v>1</v>
      </c>
      <c r="Q2714" s="1">
        <v>3</v>
      </c>
      <c r="R2714" s="1">
        <v>2</v>
      </c>
      <c r="S2714" s="1">
        <v>2.5</v>
      </c>
      <c r="T2714" s="1">
        <v>2</v>
      </c>
    </row>
    <row r="2715" spans="1:20" hidden="1" x14ac:dyDescent="0.35">
      <c r="A2715" t="s">
        <v>2736</v>
      </c>
      <c r="B2715" t="s">
        <v>10</v>
      </c>
      <c r="C2715" t="s">
        <v>11</v>
      </c>
      <c r="D2715" t="s">
        <v>3620</v>
      </c>
      <c r="E2715" t="s">
        <v>3612</v>
      </c>
      <c r="F2715">
        <v>44743</v>
      </c>
      <c r="G2715">
        <v>44762</v>
      </c>
      <c r="H2715" t="s">
        <v>12</v>
      </c>
      <c r="I2715" t="s">
        <v>12</v>
      </c>
      <c r="J2715" t="s">
        <v>13</v>
      </c>
      <c r="K2715">
        <v>25.34</v>
      </c>
      <c r="L2715">
        <v>600</v>
      </c>
      <c r="M2715" t="s">
        <v>14</v>
      </c>
      <c r="N2715">
        <v>300</v>
      </c>
      <c r="O2715" t="s">
        <v>14</v>
      </c>
      <c r="P2715">
        <v>1</v>
      </c>
      <c r="Q2715" s="1">
        <v>2.85</v>
      </c>
      <c r="R2715" s="1">
        <v>1.9000000000000001</v>
      </c>
      <c r="S2715" s="1">
        <v>2.375</v>
      </c>
      <c r="T2715" s="1">
        <v>1.9000000000000001</v>
      </c>
    </row>
    <row r="2716" spans="1:20" hidden="1" x14ac:dyDescent="0.35">
      <c r="A2716" t="s">
        <v>2737</v>
      </c>
      <c r="B2716" t="s">
        <v>10</v>
      </c>
      <c r="C2716" t="s">
        <v>11</v>
      </c>
      <c r="D2716" t="s">
        <v>3615</v>
      </c>
      <c r="E2716" t="s">
        <v>3613</v>
      </c>
      <c r="F2716">
        <v>44734</v>
      </c>
      <c r="G2716">
        <v>44754</v>
      </c>
      <c r="H2716" t="s">
        <v>12</v>
      </c>
      <c r="I2716" t="s">
        <v>12</v>
      </c>
      <c r="J2716" t="s">
        <v>13</v>
      </c>
      <c r="K2716">
        <v>30.77</v>
      </c>
      <c r="L2716">
        <v>600</v>
      </c>
      <c r="M2716" t="s">
        <v>14</v>
      </c>
      <c r="N2716">
        <v>300</v>
      </c>
      <c r="O2716" t="s">
        <v>14</v>
      </c>
      <c r="P2716">
        <v>1</v>
      </c>
      <c r="Q2716" s="1">
        <v>3</v>
      </c>
      <c r="R2716" s="1">
        <v>2</v>
      </c>
      <c r="S2716" s="1">
        <v>2.5</v>
      </c>
      <c r="T2716" s="1">
        <v>2</v>
      </c>
    </row>
    <row r="2717" spans="1:20" hidden="1" x14ac:dyDescent="0.35">
      <c r="A2717" t="s">
        <v>2738</v>
      </c>
      <c r="B2717" t="s">
        <v>10</v>
      </c>
      <c r="C2717" t="s">
        <v>11</v>
      </c>
      <c r="D2717" t="s">
        <v>3619</v>
      </c>
      <c r="E2717" t="s">
        <v>3612</v>
      </c>
      <c r="F2717">
        <v>44573</v>
      </c>
      <c r="G2717">
        <v>44583</v>
      </c>
      <c r="H2717" t="s">
        <v>16</v>
      </c>
      <c r="I2717" t="s">
        <v>12</v>
      </c>
      <c r="J2717" t="s">
        <v>13</v>
      </c>
      <c r="K2717">
        <v>23.95</v>
      </c>
      <c r="L2717">
        <v>600</v>
      </c>
      <c r="M2717" t="s">
        <v>14</v>
      </c>
      <c r="N2717">
        <v>300</v>
      </c>
      <c r="O2717" t="s">
        <v>14</v>
      </c>
      <c r="P2717">
        <v>1</v>
      </c>
      <c r="Q2717" s="1">
        <v>1.5</v>
      </c>
      <c r="R2717" s="1">
        <v>1</v>
      </c>
      <c r="S2717" s="1">
        <v>1.25</v>
      </c>
      <c r="T2717" s="1">
        <v>1</v>
      </c>
    </row>
    <row r="2718" spans="1:20" hidden="1" x14ac:dyDescent="0.35">
      <c r="A2718" t="s">
        <v>2739</v>
      </c>
      <c r="B2718" t="s">
        <v>10</v>
      </c>
      <c r="C2718" t="s">
        <v>68</v>
      </c>
      <c r="D2718" t="s">
        <v>3619</v>
      </c>
      <c r="E2718" t="s">
        <v>3613</v>
      </c>
      <c r="F2718">
        <v>44690</v>
      </c>
      <c r="G2718">
        <v>44722</v>
      </c>
      <c r="H2718" t="s">
        <v>16</v>
      </c>
      <c r="I2718" t="s">
        <v>12</v>
      </c>
      <c r="J2718" t="s">
        <v>13</v>
      </c>
      <c r="K2718">
        <v>23.53</v>
      </c>
      <c r="L2718">
        <v>600</v>
      </c>
      <c r="M2718" t="s">
        <v>14</v>
      </c>
      <c r="N2718">
        <v>300</v>
      </c>
      <c r="O2718" t="s">
        <v>14</v>
      </c>
      <c r="P2718">
        <v>1</v>
      </c>
      <c r="Q2718" s="1">
        <v>4.8</v>
      </c>
      <c r="R2718" s="1">
        <v>3.2</v>
      </c>
      <c r="S2718" s="1">
        <v>4</v>
      </c>
      <c r="T2718" s="1">
        <v>3.2</v>
      </c>
    </row>
    <row r="2719" spans="1:20" hidden="1" x14ac:dyDescent="0.35">
      <c r="A2719" t="s">
        <v>2740</v>
      </c>
      <c r="B2719" t="s">
        <v>10</v>
      </c>
      <c r="C2719" t="s">
        <v>68</v>
      </c>
      <c r="D2719" t="s">
        <v>3620</v>
      </c>
      <c r="E2719" t="s">
        <v>3614</v>
      </c>
      <c r="F2719">
        <v>44690</v>
      </c>
      <c r="G2719">
        <v>44716</v>
      </c>
      <c r="H2719" t="s">
        <v>16</v>
      </c>
      <c r="I2719" t="s">
        <v>12</v>
      </c>
      <c r="J2719" t="s">
        <v>13</v>
      </c>
      <c r="K2719">
        <v>20.780999999999999</v>
      </c>
      <c r="L2719">
        <v>600</v>
      </c>
      <c r="M2719" t="s">
        <v>14</v>
      </c>
      <c r="N2719">
        <v>300</v>
      </c>
      <c r="O2719" t="s">
        <v>14</v>
      </c>
      <c r="P2719">
        <v>1</v>
      </c>
      <c r="Q2719" s="1">
        <v>3.9</v>
      </c>
      <c r="R2719" s="1">
        <v>2.6</v>
      </c>
      <c r="S2719" s="1">
        <v>3.25</v>
      </c>
      <c r="T2719" s="1">
        <v>2.6</v>
      </c>
    </row>
    <row r="2720" spans="1:20" hidden="1" x14ac:dyDescent="0.35">
      <c r="A2720" t="s">
        <v>2741</v>
      </c>
      <c r="B2720" t="s">
        <v>10</v>
      </c>
      <c r="C2720" t="s">
        <v>68</v>
      </c>
      <c r="D2720" t="s">
        <v>3619</v>
      </c>
      <c r="E2720" t="s">
        <v>3612</v>
      </c>
      <c r="F2720">
        <v>44674</v>
      </c>
      <c r="G2720">
        <v>44717</v>
      </c>
      <c r="H2720" t="s">
        <v>16</v>
      </c>
      <c r="I2720" t="s">
        <v>16</v>
      </c>
      <c r="J2720" t="s">
        <v>13</v>
      </c>
      <c r="K2720">
        <v>5.8079999999999998</v>
      </c>
      <c r="L2720">
        <v>600</v>
      </c>
      <c r="M2720" t="s">
        <v>14</v>
      </c>
      <c r="N2720">
        <v>300</v>
      </c>
      <c r="O2720" t="s">
        <v>14</v>
      </c>
      <c r="P2720">
        <v>1</v>
      </c>
      <c r="Q2720" s="1">
        <v>6.45</v>
      </c>
      <c r="R2720" s="1">
        <v>4.3</v>
      </c>
      <c r="S2720" s="1">
        <v>5.375</v>
      </c>
      <c r="T2720" s="1">
        <v>4.3</v>
      </c>
    </row>
    <row r="2721" spans="1:20" hidden="1" x14ac:dyDescent="0.35">
      <c r="A2721" t="s">
        <v>2742</v>
      </c>
      <c r="B2721" t="s">
        <v>10</v>
      </c>
      <c r="C2721" t="s">
        <v>68</v>
      </c>
      <c r="D2721" t="s">
        <v>3616</v>
      </c>
      <c r="E2721" t="s">
        <v>3614</v>
      </c>
      <c r="F2721">
        <v>44678</v>
      </c>
      <c r="G2721">
        <v>44740</v>
      </c>
      <c r="H2721" t="s">
        <v>16</v>
      </c>
      <c r="I2721" t="s">
        <v>12</v>
      </c>
      <c r="J2721" t="s">
        <v>13</v>
      </c>
      <c r="K2721">
        <v>14.64</v>
      </c>
      <c r="L2721">
        <v>600</v>
      </c>
      <c r="M2721" t="s">
        <v>14</v>
      </c>
      <c r="N2721">
        <v>300</v>
      </c>
      <c r="O2721" t="s">
        <v>14</v>
      </c>
      <c r="P2721">
        <v>1</v>
      </c>
      <c r="Q2721" s="1">
        <v>9.2999999999999989</v>
      </c>
      <c r="R2721" s="1">
        <v>6.2</v>
      </c>
      <c r="S2721" s="1">
        <v>7.75</v>
      </c>
      <c r="T2721" s="1">
        <v>6.2</v>
      </c>
    </row>
    <row r="2722" spans="1:20" hidden="1" x14ac:dyDescent="0.35">
      <c r="A2722" t="s">
        <v>2743</v>
      </c>
      <c r="B2722" t="s">
        <v>10</v>
      </c>
      <c r="C2722" t="s">
        <v>68</v>
      </c>
      <c r="D2722" t="s">
        <v>3611</v>
      </c>
      <c r="E2722" t="s">
        <v>3617</v>
      </c>
      <c r="F2722">
        <v>44679</v>
      </c>
      <c r="G2722">
        <v>44726</v>
      </c>
      <c r="H2722" t="s">
        <v>16</v>
      </c>
      <c r="I2722" t="s">
        <v>12</v>
      </c>
      <c r="J2722" t="s">
        <v>13</v>
      </c>
      <c r="K2722">
        <v>5.8079999999999998</v>
      </c>
      <c r="L2722">
        <v>600</v>
      </c>
      <c r="M2722" t="s">
        <v>14</v>
      </c>
      <c r="N2722">
        <v>300</v>
      </c>
      <c r="O2722" t="s">
        <v>14</v>
      </c>
      <c r="P2722">
        <v>1</v>
      </c>
      <c r="Q2722" s="1">
        <v>7.05</v>
      </c>
      <c r="R2722" s="1">
        <v>4.7</v>
      </c>
      <c r="S2722" s="1">
        <v>5.875</v>
      </c>
      <c r="T2722" s="1">
        <v>4.7</v>
      </c>
    </row>
    <row r="2723" spans="1:20" hidden="1" x14ac:dyDescent="0.35">
      <c r="A2723" t="s">
        <v>2744</v>
      </c>
      <c r="B2723" t="s">
        <v>10</v>
      </c>
      <c r="C2723" t="s">
        <v>68</v>
      </c>
      <c r="D2723" t="s">
        <v>3616</v>
      </c>
      <c r="E2723" t="s">
        <v>3612</v>
      </c>
      <c r="F2723">
        <v>44694</v>
      </c>
      <c r="G2723">
        <v>44740</v>
      </c>
      <c r="H2723" t="s">
        <v>16</v>
      </c>
      <c r="I2723" t="s">
        <v>12</v>
      </c>
      <c r="J2723" t="s">
        <v>13</v>
      </c>
      <c r="K2723">
        <v>16.594999999999999</v>
      </c>
      <c r="L2723">
        <v>600</v>
      </c>
      <c r="M2723" t="s">
        <v>14</v>
      </c>
      <c r="N2723">
        <v>300</v>
      </c>
      <c r="O2723" t="s">
        <v>14</v>
      </c>
      <c r="P2723">
        <v>1</v>
      </c>
      <c r="Q2723" s="1">
        <v>6.8999999999999995</v>
      </c>
      <c r="R2723" s="1">
        <v>4.6000000000000005</v>
      </c>
      <c r="S2723" s="1">
        <v>5.75</v>
      </c>
      <c r="T2723" s="1">
        <v>4.6000000000000005</v>
      </c>
    </row>
    <row r="2724" spans="1:20" hidden="1" x14ac:dyDescent="0.35">
      <c r="A2724" t="s">
        <v>2745</v>
      </c>
      <c r="B2724" t="s">
        <v>10</v>
      </c>
      <c r="C2724" t="s">
        <v>68</v>
      </c>
      <c r="D2724" t="s">
        <v>3616</v>
      </c>
      <c r="E2724" t="s">
        <v>3614</v>
      </c>
      <c r="F2724">
        <v>44693</v>
      </c>
      <c r="G2724">
        <v>44723</v>
      </c>
      <c r="H2724" t="s">
        <v>16</v>
      </c>
      <c r="I2724" t="s">
        <v>12</v>
      </c>
      <c r="J2724" t="s">
        <v>13</v>
      </c>
      <c r="K2724">
        <v>11.2</v>
      </c>
      <c r="L2724">
        <v>600</v>
      </c>
      <c r="M2724" t="s">
        <v>14</v>
      </c>
      <c r="N2724">
        <v>300</v>
      </c>
      <c r="O2724" t="s">
        <v>14</v>
      </c>
      <c r="P2724">
        <v>1</v>
      </c>
      <c r="Q2724" s="1">
        <v>4.5</v>
      </c>
      <c r="R2724" s="1">
        <v>3</v>
      </c>
      <c r="S2724" s="1">
        <v>3.75</v>
      </c>
      <c r="T2724" s="1">
        <v>3</v>
      </c>
    </row>
    <row r="2725" spans="1:20" hidden="1" x14ac:dyDescent="0.35">
      <c r="A2725" t="s">
        <v>2746</v>
      </c>
      <c r="B2725" t="s">
        <v>10</v>
      </c>
      <c r="C2725" t="s">
        <v>68</v>
      </c>
      <c r="D2725" t="s">
        <v>3611</v>
      </c>
      <c r="E2725" t="s">
        <v>3617</v>
      </c>
      <c r="F2725">
        <v>44683</v>
      </c>
      <c r="G2725">
        <v>44712</v>
      </c>
      <c r="H2725" t="s">
        <v>16</v>
      </c>
      <c r="I2725" t="s">
        <v>12</v>
      </c>
      <c r="J2725" t="s">
        <v>13</v>
      </c>
      <c r="K2725">
        <v>27.134</v>
      </c>
      <c r="L2725">
        <v>600</v>
      </c>
      <c r="M2725" t="s">
        <v>14</v>
      </c>
      <c r="N2725">
        <v>300</v>
      </c>
      <c r="O2725" t="s">
        <v>14</v>
      </c>
      <c r="P2725">
        <v>1</v>
      </c>
      <c r="Q2725" s="1">
        <v>4.3499999999999996</v>
      </c>
      <c r="R2725" s="1">
        <v>2.9000000000000004</v>
      </c>
      <c r="S2725" s="1">
        <v>3.625</v>
      </c>
      <c r="T2725" s="1">
        <v>2.9000000000000004</v>
      </c>
    </row>
    <row r="2726" spans="1:20" hidden="1" x14ac:dyDescent="0.35">
      <c r="A2726" t="s">
        <v>2747</v>
      </c>
      <c r="B2726" t="s">
        <v>10</v>
      </c>
      <c r="C2726" t="s">
        <v>68</v>
      </c>
      <c r="D2726" t="s">
        <v>3615</v>
      </c>
      <c r="E2726" t="s">
        <v>3614</v>
      </c>
      <c r="F2726">
        <v>44683</v>
      </c>
      <c r="G2726">
        <v>44721</v>
      </c>
      <c r="H2726" t="s">
        <v>16</v>
      </c>
      <c r="I2726" t="s">
        <v>12</v>
      </c>
      <c r="J2726" t="s">
        <v>13</v>
      </c>
      <c r="K2726">
        <v>28.49</v>
      </c>
      <c r="L2726">
        <v>600</v>
      </c>
      <c r="M2726" t="s">
        <v>14</v>
      </c>
      <c r="N2726">
        <v>300</v>
      </c>
      <c r="O2726" t="s">
        <v>14</v>
      </c>
      <c r="P2726">
        <v>1</v>
      </c>
      <c r="Q2726" s="1">
        <v>5.7</v>
      </c>
      <c r="R2726" s="1">
        <v>3.8000000000000003</v>
      </c>
      <c r="S2726" s="1">
        <v>4.75</v>
      </c>
      <c r="T2726" s="1">
        <v>3.8000000000000003</v>
      </c>
    </row>
    <row r="2727" spans="1:20" hidden="1" x14ac:dyDescent="0.35">
      <c r="A2727" t="s">
        <v>2748</v>
      </c>
      <c r="B2727" t="s">
        <v>10</v>
      </c>
      <c r="C2727" t="s">
        <v>68</v>
      </c>
      <c r="D2727" t="s">
        <v>3616</v>
      </c>
      <c r="E2727" t="s">
        <v>3612</v>
      </c>
      <c r="F2727">
        <v>44693</v>
      </c>
      <c r="G2727">
        <v>44721</v>
      </c>
      <c r="H2727" t="s">
        <v>16</v>
      </c>
      <c r="I2727" t="s">
        <v>12</v>
      </c>
      <c r="J2727" t="s">
        <v>13</v>
      </c>
      <c r="K2727">
        <v>11.63</v>
      </c>
      <c r="L2727">
        <v>600</v>
      </c>
      <c r="M2727" t="s">
        <v>14</v>
      </c>
      <c r="N2727">
        <v>300</v>
      </c>
      <c r="O2727" t="s">
        <v>14</v>
      </c>
      <c r="P2727">
        <v>1</v>
      </c>
      <c r="Q2727" s="1">
        <v>4.2</v>
      </c>
      <c r="R2727" s="1">
        <v>2.8000000000000003</v>
      </c>
      <c r="S2727" s="1">
        <v>3.5</v>
      </c>
      <c r="T2727" s="1">
        <v>2.8000000000000003</v>
      </c>
    </row>
    <row r="2728" spans="1:20" hidden="1" x14ac:dyDescent="0.35">
      <c r="A2728" t="s">
        <v>2749</v>
      </c>
      <c r="B2728" t="s">
        <v>10</v>
      </c>
      <c r="C2728" t="s">
        <v>68</v>
      </c>
      <c r="D2728" t="s">
        <v>3619</v>
      </c>
      <c r="E2728" t="s">
        <v>3612</v>
      </c>
      <c r="F2728">
        <v>44692</v>
      </c>
      <c r="G2728">
        <v>44723</v>
      </c>
      <c r="H2728" t="s">
        <v>16</v>
      </c>
      <c r="I2728" t="s">
        <v>12</v>
      </c>
      <c r="J2728" t="s">
        <v>13</v>
      </c>
      <c r="K2728">
        <v>13.52</v>
      </c>
      <c r="L2728">
        <v>600</v>
      </c>
      <c r="M2728" t="s">
        <v>14</v>
      </c>
      <c r="N2728">
        <v>300</v>
      </c>
      <c r="O2728" t="s">
        <v>14</v>
      </c>
      <c r="P2728">
        <v>1</v>
      </c>
      <c r="Q2728" s="1">
        <v>4.6499999999999995</v>
      </c>
      <c r="R2728" s="1">
        <v>3.1</v>
      </c>
      <c r="S2728" s="1">
        <v>3.875</v>
      </c>
      <c r="T2728" s="1">
        <v>3.1</v>
      </c>
    </row>
    <row r="2729" spans="1:20" hidden="1" x14ac:dyDescent="0.35">
      <c r="A2729" t="s">
        <v>2750</v>
      </c>
      <c r="B2729" t="s">
        <v>10</v>
      </c>
      <c r="C2729" t="s">
        <v>68</v>
      </c>
      <c r="D2729" t="s">
        <v>3619</v>
      </c>
      <c r="E2729" t="s">
        <v>3617</v>
      </c>
      <c r="F2729">
        <v>44722</v>
      </c>
      <c r="G2729">
        <v>44753</v>
      </c>
      <c r="H2729" t="s">
        <v>16</v>
      </c>
      <c r="I2729" t="s">
        <v>12</v>
      </c>
      <c r="J2729" t="s">
        <v>13</v>
      </c>
      <c r="K2729">
        <v>27.95</v>
      </c>
      <c r="L2729">
        <v>600</v>
      </c>
      <c r="M2729" t="s">
        <v>14</v>
      </c>
      <c r="N2729">
        <v>300</v>
      </c>
      <c r="O2729" t="s">
        <v>14</v>
      </c>
      <c r="P2729">
        <v>1</v>
      </c>
      <c r="Q2729" s="1">
        <v>4.6499999999999995</v>
      </c>
      <c r="R2729" s="1">
        <v>3.1</v>
      </c>
      <c r="S2729" s="1">
        <v>3.875</v>
      </c>
      <c r="T2729" s="1">
        <v>3.1</v>
      </c>
    </row>
    <row r="2730" spans="1:20" hidden="1" x14ac:dyDescent="0.35">
      <c r="A2730" t="s">
        <v>2751</v>
      </c>
      <c r="B2730" t="s">
        <v>10</v>
      </c>
      <c r="C2730" t="s">
        <v>68</v>
      </c>
      <c r="D2730" t="s">
        <v>3620</v>
      </c>
      <c r="E2730" t="s">
        <v>3613</v>
      </c>
      <c r="F2730">
        <v>44733</v>
      </c>
      <c r="G2730">
        <v>44772</v>
      </c>
      <c r="H2730" t="s">
        <v>16</v>
      </c>
      <c r="I2730" t="s">
        <v>12</v>
      </c>
      <c r="J2730" t="s">
        <v>13</v>
      </c>
      <c r="K2730">
        <v>14.85656</v>
      </c>
      <c r="L2730">
        <v>600</v>
      </c>
      <c r="M2730" t="s">
        <v>14</v>
      </c>
      <c r="N2730">
        <v>300</v>
      </c>
      <c r="O2730" t="s">
        <v>14</v>
      </c>
      <c r="P2730">
        <v>1</v>
      </c>
      <c r="Q2730" s="1">
        <v>5.85</v>
      </c>
      <c r="R2730" s="1">
        <v>3.9000000000000004</v>
      </c>
      <c r="S2730" s="1">
        <v>4.875</v>
      </c>
      <c r="T2730" s="1">
        <v>3.9000000000000004</v>
      </c>
    </row>
    <row r="2731" spans="1:20" hidden="1" x14ac:dyDescent="0.35">
      <c r="A2731" t="s">
        <v>2752</v>
      </c>
      <c r="B2731" t="s">
        <v>10</v>
      </c>
      <c r="C2731" t="s">
        <v>68</v>
      </c>
      <c r="D2731" t="s">
        <v>3620</v>
      </c>
      <c r="E2731" t="s">
        <v>3612</v>
      </c>
      <c r="F2731">
        <v>44721</v>
      </c>
      <c r="G2731">
        <v>44754</v>
      </c>
      <c r="H2731" t="s">
        <v>16</v>
      </c>
      <c r="I2731" t="s">
        <v>12</v>
      </c>
      <c r="J2731" t="s">
        <v>13</v>
      </c>
      <c r="K2731">
        <v>11.99</v>
      </c>
      <c r="L2731">
        <v>600</v>
      </c>
      <c r="M2731" t="s">
        <v>14</v>
      </c>
      <c r="N2731">
        <v>300</v>
      </c>
      <c r="O2731" t="s">
        <v>14</v>
      </c>
      <c r="P2731">
        <v>1</v>
      </c>
      <c r="Q2731" s="1">
        <v>4.95</v>
      </c>
      <c r="R2731" s="1">
        <v>3.3000000000000003</v>
      </c>
      <c r="S2731" s="1">
        <v>4.125</v>
      </c>
      <c r="T2731" s="1">
        <v>3.3000000000000003</v>
      </c>
    </row>
    <row r="2732" spans="1:20" hidden="1" x14ac:dyDescent="0.35">
      <c r="A2732" t="s">
        <v>2753</v>
      </c>
      <c r="B2732" t="s">
        <v>10</v>
      </c>
      <c r="C2732" t="s">
        <v>68</v>
      </c>
      <c r="D2732" t="s">
        <v>3619</v>
      </c>
      <c r="E2732" t="s">
        <v>3612</v>
      </c>
      <c r="F2732">
        <v>44723</v>
      </c>
      <c r="G2732">
        <v>44749</v>
      </c>
      <c r="H2732" t="s">
        <v>16</v>
      </c>
      <c r="I2732" t="s">
        <v>12</v>
      </c>
      <c r="J2732" t="s">
        <v>13</v>
      </c>
      <c r="K2732">
        <v>20.731999999999999</v>
      </c>
      <c r="L2732">
        <v>600</v>
      </c>
      <c r="M2732" t="s">
        <v>14</v>
      </c>
      <c r="N2732">
        <v>300</v>
      </c>
      <c r="O2732" t="s">
        <v>14</v>
      </c>
      <c r="P2732">
        <v>1</v>
      </c>
      <c r="Q2732" s="1">
        <v>3.9</v>
      </c>
      <c r="R2732" s="1">
        <v>2.6</v>
      </c>
      <c r="S2732" s="1">
        <v>3.25</v>
      </c>
      <c r="T2732" s="1">
        <v>2.6</v>
      </c>
    </row>
    <row r="2733" spans="1:20" hidden="1" x14ac:dyDescent="0.35">
      <c r="A2733" t="s">
        <v>2754</v>
      </c>
      <c r="B2733" t="s">
        <v>10</v>
      </c>
      <c r="C2733" t="s">
        <v>68</v>
      </c>
      <c r="D2733" t="s">
        <v>3616</v>
      </c>
      <c r="E2733" t="s">
        <v>3612</v>
      </c>
      <c r="F2733">
        <v>44673</v>
      </c>
      <c r="G2733">
        <v>44698</v>
      </c>
      <c r="H2733" t="s">
        <v>16</v>
      </c>
      <c r="I2733" t="s">
        <v>16</v>
      </c>
      <c r="J2733" t="s">
        <v>13</v>
      </c>
      <c r="K2733">
        <v>13.148999999999999</v>
      </c>
      <c r="L2733">
        <v>600</v>
      </c>
      <c r="M2733" t="s">
        <v>14</v>
      </c>
      <c r="N2733">
        <v>300</v>
      </c>
      <c r="O2733" t="s">
        <v>14</v>
      </c>
      <c r="P2733">
        <v>1</v>
      </c>
      <c r="Q2733" s="1">
        <v>3.75</v>
      </c>
      <c r="R2733" s="1">
        <v>2.5</v>
      </c>
      <c r="S2733" s="1">
        <v>3.125</v>
      </c>
      <c r="T2733" s="1">
        <v>2.5</v>
      </c>
    </row>
    <row r="2734" spans="1:20" hidden="1" x14ac:dyDescent="0.35">
      <c r="A2734" t="s">
        <v>2755</v>
      </c>
      <c r="B2734" t="s">
        <v>10</v>
      </c>
      <c r="C2734" t="s">
        <v>68</v>
      </c>
      <c r="D2734" t="s">
        <v>3620</v>
      </c>
      <c r="E2734" t="s">
        <v>3614</v>
      </c>
      <c r="F2734">
        <v>44672</v>
      </c>
      <c r="G2734">
        <v>44704</v>
      </c>
      <c r="H2734" t="s">
        <v>16</v>
      </c>
      <c r="I2734" t="s">
        <v>16</v>
      </c>
      <c r="J2734" t="s">
        <v>13</v>
      </c>
      <c r="K2734">
        <v>15.628</v>
      </c>
      <c r="L2734">
        <v>600</v>
      </c>
      <c r="M2734" t="s">
        <v>14</v>
      </c>
      <c r="N2734">
        <v>300</v>
      </c>
      <c r="O2734" t="s">
        <v>14</v>
      </c>
      <c r="P2734">
        <v>1</v>
      </c>
      <c r="Q2734" s="1">
        <v>4.8</v>
      </c>
      <c r="R2734" s="1">
        <v>3.2</v>
      </c>
      <c r="S2734" s="1">
        <v>4</v>
      </c>
      <c r="T2734" s="1">
        <v>3.2</v>
      </c>
    </row>
    <row r="2735" spans="1:20" hidden="1" x14ac:dyDescent="0.35">
      <c r="A2735" t="s">
        <v>2756</v>
      </c>
      <c r="B2735" t="s">
        <v>10</v>
      </c>
      <c r="C2735" t="s">
        <v>68</v>
      </c>
      <c r="D2735" t="s">
        <v>3619</v>
      </c>
      <c r="E2735" t="s">
        <v>3613</v>
      </c>
      <c r="F2735">
        <v>44693</v>
      </c>
      <c r="G2735">
        <v>44727</v>
      </c>
      <c r="H2735" t="s">
        <v>16</v>
      </c>
      <c r="I2735" t="s">
        <v>12</v>
      </c>
      <c r="J2735" t="s">
        <v>13</v>
      </c>
      <c r="K2735">
        <v>18.760000000000002</v>
      </c>
      <c r="L2735">
        <v>600</v>
      </c>
      <c r="M2735" t="s">
        <v>14</v>
      </c>
      <c r="N2735">
        <v>300</v>
      </c>
      <c r="O2735" t="s">
        <v>14</v>
      </c>
      <c r="P2735">
        <v>1</v>
      </c>
      <c r="Q2735" s="1">
        <v>5.0999999999999996</v>
      </c>
      <c r="R2735" s="1">
        <v>3.4000000000000004</v>
      </c>
      <c r="S2735" s="1">
        <v>4.25</v>
      </c>
      <c r="T2735" s="1">
        <v>3.4000000000000004</v>
      </c>
    </row>
    <row r="2736" spans="1:20" hidden="1" x14ac:dyDescent="0.35">
      <c r="A2736" t="s">
        <v>2757</v>
      </c>
      <c r="B2736" t="s">
        <v>10</v>
      </c>
      <c r="C2736" t="s">
        <v>68</v>
      </c>
      <c r="D2736" t="s">
        <v>3616</v>
      </c>
      <c r="E2736" t="s">
        <v>3618</v>
      </c>
      <c r="F2736">
        <v>44672</v>
      </c>
      <c r="G2736">
        <v>44695</v>
      </c>
      <c r="H2736" t="s">
        <v>16</v>
      </c>
      <c r="I2736" t="s">
        <v>16</v>
      </c>
      <c r="J2736" t="s">
        <v>13</v>
      </c>
      <c r="K2736">
        <v>19.021999999999998</v>
      </c>
      <c r="L2736">
        <v>600</v>
      </c>
      <c r="M2736" t="s">
        <v>14</v>
      </c>
      <c r="N2736">
        <v>300</v>
      </c>
      <c r="O2736" t="s">
        <v>14</v>
      </c>
      <c r="P2736">
        <v>1</v>
      </c>
      <c r="Q2736" s="1">
        <v>3.4499999999999997</v>
      </c>
      <c r="R2736" s="1">
        <v>2.3000000000000003</v>
      </c>
      <c r="S2736" s="1">
        <v>2.875</v>
      </c>
      <c r="T2736" s="1">
        <v>2.3000000000000003</v>
      </c>
    </row>
    <row r="2737" spans="1:20" hidden="1" x14ac:dyDescent="0.35">
      <c r="A2737" t="s">
        <v>2758</v>
      </c>
      <c r="B2737" t="s">
        <v>10</v>
      </c>
      <c r="C2737" t="s">
        <v>68</v>
      </c>
      <c r="D2737" t="s">
        <v>3616</v>
      </c>
      <c r="E2737" t="s">
        <v>3614</v>
      </c>
      <c r="F2737">
        <v>44672</v>
      </c>
      <c r="G2737">
        <v>44693</v>
      </c>
      <c r="H2737" t="s">
        <v>16</v>
      </c>
      <c r="I2737" t="s">
        <v>16</v>
      </c>
      <c r="J2737" t="s">
        <v>13</v>
      </c>
      <c r="K2737">
        <v>17.491</v>
      </c>
      <c r="L2737">
        <v>600</v>
      </c>
      <c r="M2737" t="s">
        <v>14</v>
      </c>
      <c r="N2737">
        <v>300</v>
      </c>
      <c r="O2737" t="s">
        <v>14</v>
      </c>
      <c r="P2737">
        <v>1</v>
      </c>
      <c r="Q2737" s="1">
        <v>3.15</v>
      </c>
      <c r="R2737" s="1">
        <v>2.1</v>
      </c>
      <c r="S2737" s="1">
        <v>2.625</v>
      </c>
      <c r="T2737" s="1">
        <v>2.1</v>
      </c>
    </row>
    <row r="2738" spans="1:20" hidden="1" x14ac:dyDescent="0.35">
      <c r="A2738" t="s">
        <v>2759</v>
      </c>
      <c r="B2738" t="s">
        <v>10</v>
      </c>
      <c r="C2738" t="s">
        <v>68</v>
      </c>
      <c r="D2738" t="s">
        <v>3611</v>
      </c>
      <c r="E2738" t="s">
        <v>3617</v>
      </c>
      <c r="F2738">
        <v>44677</v>
      </c>
      <c r="G2738">
        <v>44740</v>
      </c>
      <c r="H2738" t="s">
        <v>16</v>
      </c>
      <c r="I2738" t="s">
        <v>12</v>
      </c>
      <c r="J2738" t="s">
        <v>13</v>
      </c>
      <c r="K2738">
        <v>14.64</v>
      </c>
      <c r="L2738">
        <v>600</v>
      </c>
      <c r="M2738" t="s">
        <v>14</v>
      </c>
      <c r="N2738">
        <v>300</v>
      </c>
      <c r="O2738" t="s">
        <v>14</v>
      </c>
      <c r="P2738">
        <v>1</v>
      </c>
      <c r="Q2738" s="1">
        <v>9.4499999999999993</v>
      </c>
      <c r="R2738" s="1">
        <v>6.3000000000000007</v>
      </c>
      <c r="S2738" s="1">
        <v>7.875</v>
      </c>
      <c r="T2738" s="1">
        <v>6.3000000000000007</v>
      </c>
    </row>
    <row r="2739" spans="1:20" hidden="1" x14ac:dyDescent="0.35">
      <c r="A2739" t="s">
        <v>2760</v>
      </c>
      <c r="B2739" t="s">
        <v>10</v>
      </c>
      <c r="C2739" t="s">
        <v>68</v>
      </c>
      <c r="D2739" t="s">
        <v>3615</v>
      </c>
      <c r="E2739" t="s">
        <v>3618</v>
      </c>
      <c r="F2739">
        <v>44672</v>
      </c>
      <c r="G2739">
        <v>44698</v>
      </c>
      <c r="H2739" t="s">
        <v>16</v>
      </c>
      <c r="I2739" t="s">
        <v>16</v>
      </c>
      <c r="J2739" t="s">
        <v>13</v>
      </c>
      <c r="K2739">
        <v>14.4</v>
      </c>
      <c r="L2739">
        <v>600</v>
      </c>
      <c r="M2739" t="s">
        <v>14</v>
      </c>
      <c r="N2739">
        <v>300</v>
      </c>
      <c r="O2739" t="s">
        <v>14</v>
      </c>
      <c r="P2739">
        <v>1</v>
      </c>
      <c r="Q2739" s="1">
        <v>3.9</v>
      </c>
      <c r="R2739" s="1">
        <v>2.6</v>
      </c>
      <c r="S2739" s="1">
        <v>3.25</v>
      </c>
      <c r="T2739" s="1">
        <v>2.6</v>
      </c>
    </row>
    <row r="2740" spans="1:20" hidden="1" x14ac:dyDescent="0.35">
      <c r="A2740" t="s">
        <v>2761</v>
      </c>
      <c r="B2740" t="s">
        <v>10</v>
      </c>
      <c r="C2740" t="s">
        <v>68</v>
      </c>
      <c r="D2740" t="s">
        <v>3611</v>
      </c>
      <c r="E2740" t="s">
        <v>3617</v>
      </c>
      <c r="F2740">
        <v>44672</v>
      </c>
      <c r="G2740">
        <v>44694</v>
      </c>
      <c r="H2740" t="s">
        <v>16</v>
      </c>
      <c r="I2740" t="s">
        <v>16</v>
      </c>
      <c r="J2740" t="s">
        <v>13</v>
      </c>
      <c r="K2740">
        <v>11.650600000000001</v>
      </c>
      <c r="L2740">
        <v>600</v>
      </c>
      <c r="M2740" t="s">
        <v>14</v>
      </c>
      <c r="N2740">
        <v>300</v>
      </c>
      <c r="O2740" t="s">
        <v>14</v>
      </c>
      <c r="P2740">
        <v>1</v>
      </c>
      <c r="Q2740" s="1">
        <v>3.3</v>
      </c>
      <c r="R2740" s="1">
        <v>2.2000000000000002</v>
      </c>
      <c r="S2740" s="1">
        <v>2.75</v>
      </c>
      <c r="T2740" s="1">
        <v>2.2000000000000002</v>
      </c>
    </row>
    <row r="2741" spans="1:20" hidden="1" x14ac:dyDescent="0.35">
      <c r="A2741" t="s">
        <v>2762</v>
      </c>
      <c r="B2741" t="s">
        <v>10</v>
      </c>
      <c r="C2741" t="s">
        <v>68</v>
      </c>
      <c r="D2741" t="s">
        <v>3619</v>
      </c>
      <c r="E2741" t="s">
        <v>3614</v>
      </c>
      <c r="F2741">
        <v>44681</v>
      </c>
      <c r="G2741">
        <v>44711</v>
      </c>
      <c r="H2741" t="s">
        <v>16</v>
      </c>
      <c r="I2741" t="s">
        <v>12</v>
      </c>
      <c r="J2741" t="s">
        <v>13</v>
      </c>
      <c r="K2741">
        <v>28.05</v>
      </c>
      <c r="L2741">
        <v>600</v>
      </c>
      <c r="M2741" t="s">
        <v>14</v>
      </c>
      <c r="N2741">
        <v>300</v>
      </c>
      <c r="O2741" t="s">
        <v>14</v>
      </c>
      <c r="P2741">
        <v>1</v>
      </c>
      <c r="Q2741" s="1">
        <v>4.5</v>
      </c>
      <c r="R2741" s="1">
        <v>3</v>
      </c>
      <c r="S2741" s="1">
        <v>3.75</v>
      </c>
      <c r="T2741" s="1">
        <v>3</v>
      </c>
    </row>
    <row r="2742" spans="1:20" hidden="1" x14ac:dyDescent="0.35">
      <c r="A2742" t="s">
        <v>2763</v>
      </c>
      <c r="B2742" t="s">
        <v>10</v>
      </c>
      <c r="C2742" t="s">
        <v>68</v>
      </c>
      <c r="D2742" t="s">
        <v>3615</v>
      </c>
      <c r="E2742" t="s">
        <v>3617</v>
      </c>
      <c r="F2742">
        <v>44683</v>
      </c>
      <c r="G2742">
        <v>44711</v>
      </c>
      <c r="H2742" t="s">
        <v>16</v>
      </c>
      <c r="I2742" t="s">
        <v>12</v>
      </c>
      <c r="J2742" t="s">
        <v>13</v>
      </c>
      <c r="K2742">
        <v>28.05</v>
      </c>
      <c r="L2742">
        <v>600</v>
      </c>
      <c r="M2742" t="s">
        <v>14</v>
      </c>
      <c r="N2742">
        <v>300</v>
      </c>
      <c r="O2742" t="s">
        <v>14</v>
      </c>
      <c r="P2742">
        <v>1</v>
      </c>
      <c r="Q2742" s="1">
        <v>4.2</v>
      </c>
      <c r="R2742" s="1">
        <v>2.8000000000000003</v>
      </c>
      <c r="S2742" s="1">
        <v>3.5</v>
      </c>
      <c r="T2742" s="1">
        <v>2.8000000000000003</v>
      </c>
    </row>
    <row r="2743" spans="1:20" hidden="1" x14ac:dyDescent="0.35">
      <c r="A2743" t="s">
        <v>2764</v>
      </c>
      <c r="B2743" t="s">
        <v>10</v>
      </c>
      <c r="C2743" t="s">
        <v>68</v>
      </c>
      <c r="D2743" t="s">
        <v>3619</v>
      </c>
      <c r="E2743" t="s">
        <v>3618</v>
      </c>
      <c r="F2743">
        <v>44692</v>
      </c>
      <c r="G2743">
        <v>44718</v>
      </c>
      <c r="H2743" t="s">
        <v>16</v>
      </c>
      <c r="I2743" t="s">
        <v>12</v>
      </c>
      <c r="J2743" t="s">
        <v>13</v>
      </c>
      <c r="K2743">
        <v>17.195</v>
      </c>
      <c r="L2743">
        <v>600</v>
      </c>
      <c r="M2743" t="s">
        <v>14</v>
      </c>
      <c r="N2743">
        <v>300</v>
      </c>
      <c r="O2743" t="s">
        <v>14</v>
      </c>
      <c r="P2743">
        <v>1</v>
      </c>
      <c r="Q2743" s="1">
        <v>3.9</v>
      </c>
      <c r="R2743" s="1">
        <v>2.6</v>
      </c>
      <c r="S2743" s="1">
        <v>3.25</v>
      </c>
      <c r="T2743" s="1">
        <v>2.6</v>
      </c>
    </row>
    <row r="2744" spans="1:20" hidden="1" x14ac:dyDescent="0.35">
      <c r="A2744" t="s">
        <v>2765</v>
      </c>
      <c r="B2744" t="s">
        <v>10</v>
      </c>
      <c r="C2744" t="s">
        <v>68</v>
      </c>
      <c r="D2744" t="s">
        <v>3616</v>
      </c>
      <c r="E2744" t="s">
        <v>3618</v>
      </c>
      <c r="F2744">
        <v>44692</v>
      </c>
      <c r="G2744">
        <v>44722</v>
      </c>
      <c r="H2744" t="s">
        <v>16</v>
      </c>
      <c r="I2744" t="s">
        <v>12</v>
      </c>
      <c r="J2744" t="s">
        <v>13</v>
      </c>
      <c r="K2744">
        <v>22.945</v>
      </c>
      <c r="L2744">
        <v>600</v>
      </c>
      <c r="M2744" t="s">
        <v>14</v>
      </c>
      <c r="N2744">
        <v>300</v>
      </c>
      <c r="O2744" t="s">
        <v>14</v>
      </c>
      <c r="P2744">
        <v>1</v>
      </c>
      <c r="Q2744" s="1">
        <v>4.5</v>
      </c>
      <c r="R2744" s="1">
        <v>3</v>
      </c>
      <c r="S2744" s="1">
        <v>3.75</v>
      </c>
      <c r="T2744" s="1">
        <v>3</v>
      </c>
    </row>
    <row r="2745" spans="1:20" hidden="1" x14ac:dyDescent="0.35">
      <c r="A2745" t="s">
        <v>2766</v>
      </c>
      <c r="B2745" t="s">
        <v>10</v>
      </c>
      <c r="C2745" t="s">
        <v>68</v>
      </c>
      <c r="D2745" t="s">
        <v>3616</v>
      </c>
      <c r="E2745" t="s">
        <v>3618</v>
      </c>
      <c r="F2745">
        <v>44691</v>
      </c>
      <c r="G2745">
        <v>44719</v>
      </c>
      <c r="H2745" t="s">
        <v>16</v>
      </c>
      <c r="I2745" t="s">
        <v>12</v>
      </c>
      <c r="J2745" t="s">
        <v>13</v>
      </c>
      <c r="K2745">
        <v>28.6966</v>
      </c>
      <c r="L2745">
        <v>600</v>
      </c>
      <c r="M2745" t="s">
        <v>14</v>
      </c>
      <c r="N2745">
        <v>300</v>
      </c>
      <c r="O2745" t="s">
        <v>14</v>
      </c>
      <c r="P2745">
        <v>1</v>
      </c>
      <c r="Q2745" s="1">
        <v>4.2</v>
      </c>
      <c r="R2745" s="1">
        <v>2.8000000000000003</v>
      </c>
      <c r="S2745" s="1">
        <v>3.5</v>
      </c>
      <c r="T2745" s="1">
        <v>2.8000000000000003</v>
      </c>
    </row>
    <row r="2746" spans="1:20" hidden="1" x14ac:dyDescent="0.35">
      <c r="A2746" t="s">
        <v>2767</v>
      </c>
      <c r="B2746" t="s">
        <v>10</v>
      </c>
      <c r="C2746" t="s">
        <v>68</v>
      </c>
      <c r="D2746" t="s">
        <v>3616</v>
      </c>
      <c r="E2746" t="s">
        <v>3618</v>
      </c>
      <c r="F2746">
        <v>44691</v>
      </c>
      <c r="G2746">
        <v>44715</v>
      </c>
      <c r="H2746" t="s">
        <v>16</v>
      </c>
      <c r="I2746" t="s">
        <v>12</v>
      </c>
      <c r="J2746" t="s">
        <v>13</v>
      </c>
      <c r="K2746">
        <v>24.83</v>
      </c>
      <c r="L2746">
        <v>600</v>
      </c>
      <c r="M2746" t="s">
        <v>14</v>
      </c>
      <c r="N2746">
        <v>300</v>
      </c>
      <c r="O2746" t="s">
        <v>14</v>
      </c>
      <c r="P2746">
        <v>1</v>
      </c>
      <c r="Q2746" s="1">
        <v>3.5999999999999996</v>
      </c>
      <c r="R2746" s="1">
        <v>2.4000000000000004</v>
      </c>
      <c r="S2746" s="1">
        <v>3</v>
      </c>
      <c r="T2746" s="1">
        <v>2.4000000000000004</v>
      </c>
    </row>
    <row r="2747" spans="1:20" hidden="1" x14ac:dyDescent="0.35">
      <c r="A2747" t="s">
        <v>2768</v>
      </c>
      <c r="B2747" t="s">
        <v>10</v>
      </c>
      <c r="C2747" t="s">
        <v>68</v>
      </c>
      <c r="D2747" t="s">
        <v>3619</v>
      </c>
      <c r="E2747" t="s">
        <v>3614</v>
      </c>
      <c r="F2747">
        <v>44692</v>
      </c>
      <c r="G2747">
        <v>44723</v>
      </c>
      <c r="H2747" t="s">
        <v>16</v>
      </c>
      <c r="I2747" t="s">
        <v>12</v>
      </c>
      <c r="J2747" t="s">
        <v>13</v>
      </c>
      <c r="K2747">
        <v>9.65</v>
      </c>
      <c r="L2747">
        <v>600</v>
      </c>
      <c r="M2747" t="s">
        <v>14</v>
      </c>
      <c r="N2747">
        <v>300</v>
      </c>
      <c r="O2747" t="s">
        <v>14</v>
      </c>
      <c r="P2747">
        <v>1</v>
      </c>
      <c r="Q2747" s="1">
        <v>4.6499999999999995</v>
      </c>
      <c r="R2747" s="1">
        <v>3.1</v>
      </c>
      <c r="S2747" s="1">
        <v>3.875</v>
      </c>
      <c r="T2747" s="1">
        <v>3.1</v>
      </c>
    </row>
    <row r="2748" spans="1:20" hidden="1" x14ac:dyDescent="0.35">
      <c r="A2748" t="s">
        <v>2769</v>
      </c>
      <c r="B2748" t="s">
        <v>10</v>
      </c>
      <c r="C2748" t="s">
        <v>68</v>
      </c>
      <c r="D2748" t="s">
        <v>3615</v>
      </c>
      <c r="E2748" t="s">
        <v>3612</v>
      </c>
      <c r="F2748">
        <v>44687</v>
      </c>
      <c r="G2748">
        <v>44718</v>
      </c>
      <c r="H2748" t="s">
        <v>16</v>
      </c>
      <c r="I2748" t="s">
        <v>12</v>
      </c>
      <c r="J2748" t="s">
        <v>13</v>
      </c>
      <c r="K2748">
        <v>16.088000000000001</v>
      </c>
      <c r="L2748">
        <v>600</v>
      </c>
      <c r="M2748" t="s">
        <v>14</v>
      </c>
      <c r="N2748">
        <v>300</v>
      </c>
      <c r="O2748" t="s">
        <v>14</v>
      </c>
      <c r="P2748">
        <v>1</v>
      </c>
      <c r="Q2748" s="1">
        <v>4.6499999999999995</v>
      </c>
      <c r="R2748" s="1">
        <v>3.1</v>
      </c>
      <c r="S2748" s="1">
        <v>3.875</v>
      </c>
      <c r="T2748" s="1">
        <v>3.1</v>
      </c>
    </row>
    <row r="2749" spans="1:20" hidden="1" x14ac:dyDescent="0.35">
      <c r="A2749" t="s">
        <v>2770</v>
      </c>
      <c r="B2749" t="s">
        <v>10</v>
      </c>
      <c r="C2749" t="s">
        <v>68</v>
      </c>
      <c r="D2749" t="s">
        <v>3619</v>
      </c>
      <c r="E2749" t="s">
        <v>3613</v>
      </c>
      <c r="F2749">
        <v>44692</v>
      </c>
      <c r="G2749">
        <v>44717</v>
      </c>
      <c r="H2749" t="s">
        <v>16</v>
      </c>
      <c r="I2749" t="s">
        <v>12</v>
      </c>
      <c r="J2749" t="s">
        <v>13</v>
      </c>
      <c r="K2749">
        <v>12.345000000000001</v>
      </c>
      <c r="L2749">
        <v>600</v>
      </c>
      <c r="M2749" t="s">
        <v>14</v>
      </c>
      <c r="N2749">
        <v>300</v>
      </c>
      <c r="O2749" t="s">
        <v>14</v>
      </c>
      <c r="P2749">
        <v>1</v>
      </c>
      <c r="Q2749" s="1">
        <v>3.75</v>
      </c>
      <c r="R2749" s="1">
        <v>2.5</v>
      </c>
      <c r="S2749" s="1">
        <v>3.125</v>
      </c>
      <c r="T2749" s="1">
        <v>2.5</v>
      </c>
    </row>
    <row r="2750" spans="1:20" hidden="1" x14ac:dyDescent="0.35">
      <c r="A2750" t="s">
        <v>2771</v>
      </c>
      <c r="B2750" t="s">
        <v>10</v>
      </c>
      <c r="C2750" t="s">
        <v>68</v>
      </c>
      <c r="D2750" t="s">
        <v>3615</v>
      </c>
      <c r="E2750" t="s">
        <v>3612</v>
      </c>
      <c r="F2750">
        <v>44692</v>
      </c>
      <c r="G2750">
        <v>44724</v>
      </c>
      <c r="H2750" t="s">
        <v>16</v>
      </c>
      <c r="I2750" t="s">
        <v>12</v>
      </c>
      <c r="J2750" t="s">
        <v>13</v>
      </c>
      <c r="K2750">
        <v>13.675000000000001</v>
      </c>
      <c r="L2750">
        <v>600</v>
      </c>
      <c r="M2750" t="s">
        <v>14</v>
      </c>
      <c r="N2750">
        <v>300</v>
      </c>
      <c r="O2750" t="s">
        <v>14</v>
      </c>
      <c r="P2750">
        <v>1</v>
      </c>
      <c r="Q2750" s="1">
        <v>4.8</v>
      </c>
      <c r="R2750" s="1">
        <v>3.2</v>
      </c>
      <c r="S2750" s="1">
        <v>4</v>
      </c>
      <c r="T2750" s="1">
        <v>3.2</v>
      </c>
    </row>
    <row r="2751" spans="1:20" hidden="1" x14ac:dyDescent="0.35">
      <c r="A2751" t="s">
        <v>2772</v>
      </c>
      <c r="B2751" t="s">
        <v>10</v>
      </c>
      <c r="C2751" t="s">
        <v>68</v>
      </c>
      <c r="D2751" t="s">
        <v>3619</v>
      </c>
      <c r="E2751" t="s">
        <v>3613</v>
      </c>
      <c r="F2751">
        <v>44701</v>
      </c>
      <c r="G2751">
        <v>44727</v>
      </c>
      <c r="H2751" t="s">
        <v>16</v>
      </c>
      <c r="I2751" t="s">
        <v>12</v>
      </c>
      <c r="J2751" t="s">
        <v>13</v>
      </c>
      <c r="K2751">
        <v>33</v>
      </c>
      <c r="L2751">
        <v>600</v>
      </c>
      <c r="M2751" t="s">
        <v>14</v>
      </c>
      <c r="N2751">
        <v>300</v>
      </c>
      <c r="O2751" t="s">
        <v>14</v>
      </c>
      <c r="P2751">
        <v>1</v>
      </c>
      <c r="Q2751" s="1">
        <v>3.9</v>
      </c>
      <c r="R2751" s="1">
        <v>2.6</v>
      </c>
      <c r="S2751" s="1">
        <v>3.25</v>
      </c>
      <c r="T2751" s="1">
        <v>2.6</v>
      </c>
    </row>
    <row r="2752" spans="1:20" hidden="1" x14ac:dyDescent="0.35">
      <c r="A2752" t="s">
        <v>2773</v>
      </c>
      <c r="B2752" t="s">
        <v>10</v>
      </c>
      <c r="C2752" t="s">
        <v>68</v>
      </c>
      <c r="D2752" t="s">
        <v>3619</v>
      </c>
      <c r="E2752" t="s">
        <v>3617</v>
      </c>
      <c r="F2752">
        <v>44735</v>
      </c>
      <c r="G2752">
        <v>44771</v>
      </c>
      <c r="H2752" t="s">
        <v>16</v>
      </c>
      <c r="I2752" t="s">
        <v>12</v>
      </c>
      <c r="J2752" t="s">
        <v>13</v>
      </c>
      <c r="K2752">
        <v>14.24</v>
      </c>
      <c r="L2752">
        <v>600</v>
      </c>
      <c r="M2752" t="s">
        <v>14</v>
      </c>
      <c r="N2752">
        <v>300</v>
      </c>
      <c r="O2752" t="s">
        <v>14</v>
      </c>
      <c r="P2752">
        <v>1</v>
      </c>
      <c r="Q2752" s="1">
        <v>5.3999999999999995</v>
      </c>
      <c r="R2752" s="1">
        <v>3.6</v>
      </c>
      <c r="S2752" s="1">
        <v>4.5</v>
      </c>
      <c r="T2752" s="1">
        <v>3.6</v>
      </c>
    </row>
    <row r="2753" spans="1:20" hidden="1" x14ac:dyDescent="0.35">
      <c r="A2753" t="s">
        <v>2774</v>
      </c>
      <c r="B2753" t="s">
        <v>10</v>
      </c>
      <c r="C2753" t="s">
        <v>68</v>
      </c>
      <c r="D2753" t="s">
        <v>3615</v>
      </c>
      <c r="E2753" t="s">
        <v>3612</v>
      </c>
      <c r="F2753">
        <v>44675</v>
      </c>
      <c r="G2753">
        <v>44723</v>
      </c>
      <c r="H2753" t="s">
        <v>16</v>
      </c>
      <c r="I2753" t="s">
        <v>12</v>
      </c>
      <c r="J2753" t="s">
        <v>13</v>
      </c>
      <c r="K2753">
        <v>26.914999999999999</v>
      </c>
      <c r="L2753">
        <v>600</v>
      </c>
      <c r="M2753" t="s">
        <v>14</v>
      </c>
      <c r="N2753">
        <v>300</v>
      </c>
      <c r="O2753" t="s">
        <v>14</v>
      </c>
      <c r="P2753">
        <v>1</v>
      </c>
      <c r="Q2753" s="1">
        <v>7.1999999999999993</v>
      </c>
      <c r="R2753" s="1">
        <v>4.8000000000000007</v>
      </c>
      <c r="S2753" s="1">
        <v>6</v>
      </c>
      <c r="T2753" s="1">
        <v>4.8000000000000007</v>
      </c>
    </row>
    <row r="2754" spans="1:20" hidden="1" x14ac:dyDescent="0.35">
      <c r="A2754" t="s">
        <v>2775</v>
      </c>
      <c r="B2754" t="s">
        <v>10</v>
      </c>
      <c r="C2754" t="s">
        <v>68</v>
      </c>
      <c r="D2754" t="s">
        <v>3616</v>
      </c>
      <c r="E2754" t="s">
        <v>3618</v>
      </c>
      <c r="F2754">
        <v>44694</v>
      </c>
      <c r="G2754">
        <v>44732</v>
      </c>
      <c r="H2754" t="s">
        <v>16</v>
      </c>
      <c r="I2754" t="s">
        <v>12</v>
      </c>
      <c r="J2754" t="s">
        <v>13</v>
      </c>
      <c r="K2754">
        <v>32.555</v>
      </c>
      <c r="L2754">
        <v>600</v>
      </c>
      <c r="M2754" t="s">
        <v>14</v>
      </c>
      <c r="N2754">
        <v>300</v>
      </c>
      <c r="O2754" t="s">
        <v>14</v>
      </c>
      <c r="P2754">
        <v>1</v>
      </c>
      <c r="Q2754" s="1">
        <v>5.7</v>
      </c>
      <c r="R2754" s="1">
        <v>3.8000000000000003</v>
      </c>
      <c r="S2754" s="1">
        <v>4.75</v>
      </c>
      <c r="T2754" s="1">
        <v>3.8000000000000003</v>
      </c>
    </row>
    <row r="2755" spans="1:20" hidden="1" x14ac:dyDescent="0.35">
      <c r="A2755" t="s">
        <v>2776</v>
      </c>
      <c r="B2755" t="s">
        <v>10</v>
      </c>
      <c r="C2755" t="s">
        <v>68</v>
      </c>
      <c r="D2755" t="s">
        <v>3616</v>
      </c>
      <c r="E2755" t="s">
        <v>3612</v>
      </c>
      <c r="F2755">
        <v>44694</v>
      </c>
      <c r="G2755">
        <v>44727</v>
      </c>
      <c r="H2755" t="s">
        <v>16</v>
      </c>
      <c r="I2755" t="s">
        <v>12</v>
      </c>
      <c r="J2755" t="s">
        <v>13</v>
      </c>
      <c r="K2755">
        <v>26.135000000000002</v>
      </c>
      <c r="L2755">
        <v>600</v>
      </c>
      <c r="M2755" t="s">
        <v>14</v>
      </c>
      <c r="N2755">
        <v>300</v>
      </c>
      <c r="O2755" t="s">
        <v>14</v>
      </c>
      <c r="P2755">
        <v>1</v>
      </c>
      <c r="Q2755" s="1">
        <v>4.95</v>
      </c>
      <c r="R2755" s="1">
        <v>3.3000000000000003</v>
      </c>
      <c r="S2755" s="1">
        <v>4.125</v>
      </c>
      <c r="T2755" s="1">
        <v>3.3000000000000003</v>
      </c>
    </row>
    <row r="2756" spans="1:20" hidden="1" x14ac:dyDescent="0.35">
      <c r="A2756" t="s">
        <v>2777</v>
      </c>
      <c r="B2756" t="s">
        <v>10</v>
      </c>
      <c r="C2756" t="s">
        <v>68</v>
      </c>
      <c r="D2756" t="s">
        <v>3616</v>
      </c>
      <c r="E2756" t="s">
        <v>3614</v>
      </c>
      <c r="F2756">
        <v>44694</v>
      </c>
      <c r="G2756">
        <v>44736</v>
      </c>
      <c r="H2756" t="s">
        <v>16</v>
      </c>
      <c r="I2756" t="s">
        <v>12</v>
      </c>
      <c r="J2756" t="s">
        <v>13</v>
      </c>
      <c r="K2756">
        <v>9.6069999999999993</v>
      </c>
      <c r="L2756">
        <v>600</v>
      </c>
      <c r="M2756" t="s">
        <v>14</v>
      </c>
      <c r="N2756">
        <v>300</v>
      </c>
      <c r="O2756" t="s">
        <v>14</v>
      </c>
      <c r="P2756">
        <v>1</v>
      </c>
      <c r="Q2756" s="1">
        <v>6.3</v>
      </c>
      <c r="R2756" s="1">
        <v>4.2</v>
      </c>
      <c r="S2756" s="1">
        <v>5.25</v>
      </c>
      <c r="T2756" s="1">
        <v>4.2</v>
      </c>
    </row>
    <row r="2757" spans="1:20" hidden="1" x14ac:dyDescent="0.35">
      <c r="A2757" t="s">
        <v>2778</v>
      </c>
      <c r="B2757" t="s">
        <v>10</v>
      </c>
      <c r="C2757" t="s">
        <v>68</v>
      </c>
      <c r="D2757" t="s">
        <v>3611</v>
      </c>
      <c r="E2757" t="s">
        <v>3617</v>
      </c>
      <c r="F2757">
        <v>44732</v>
      </c>
      <c r="G2757">
        <v>44769</v>
      </c>
      <c r="H2757" t="s">
        <v>12</v>
      </c>
      <c r="I2757" t="s">
        <v>12</v>
      </c>
      <c r="J2757" t="s">
        <v>13</v>
      </c>
      <c r="K2757">
        <v>11.4</v>
      </c>
      <c r="L2757">
        <v>600</v>
      </c>
      <c r="M2757" t="s">
        <v>14</v>
      </c>
      <c r="N2757">
        <v>300</v>
      </c>
      <c r="O2757" t="s">
        <v>14</v>
      </c>
      <c r="P2757">
        <v>1</v>
      </c>
      <c r="Q2757" s="1">
        <v>5.55</v>
      </c>
      <c r="R2757" s="1">
        <v>3.7</v>
      </c>
      <c r="S2757" s="1">
        <v>4.625</v>
      </c>
      <c r="T2757" s="1">
        <v>3.7</v>
      </c>
    </row>
    <row r="2758" spans="1:20" hidden="1" x14ac:dyDescent="0.35">
      <c r="A2758" t="s">
        <v>2779</v>
      </c>
      <c r="B2758" t="s">
        <v>10</v>
      </c>
      <c r="C2758" t="s">
        <v>68</v>
      </c>
      <c r="D2758" t="s">
        <v>3619</v>
      </c>
      <c r="E2758" t="s">
        <v>3614</v>
      </c>
      <c r="F2758">
        <v>44732</v>
      </c>
      <c r="G2758">
        <v>44766</v>
      </c>
      <c r="H2758" t="s">
        <v>16</v>
      </c>
      <c r="I2758" t="s">
        <v>12</v>
      </c>
      <c r="J2758" t="s">
        <v>13</v>
      </c>
      <c r="K2758">
        <v>15.6</v>
      </c>
      <c r="L2758">
        <v>600</v>
      </c>
      <c r="M2758" t="s">
        <v>14</v>
      </c>
      <c r="N2758">
        <v>300</v>
      </c>
      <c r="O2758" t="s">
        <v>14</v>
      </c>
      <c r="P2758">
        <v>1</v>
      </c>
      <c r="Q2758" s="1">
        <v>5.0999999999999996</v>
      </c>
      <c r="R2758" s="1">
        <v>3.4000000000000004</v>
      </c>
      <c r="S2758" s="1">
        <v>4.25</v>
      </c>
      <c r="T2758" s="1">
        <v>3.4000000000000004</v>
      </c>
    </row>
    <row r="2759" spans="1:20" hidden="1" x14ac:dyDescent="0.35">
      <c r="A2759" t="s">
        <v>2780</v>
      </c>
      <c r="B2759" t="s">
        <v>10</v>
      </c>
      <c r="C2759" t="s">
        <v>68</v>
      </c>
      <c r="D2759" t="s">
        <v>3616</v>
      </c>
      <c r="E2759" t="s">
        <v>3613</v>
      </c>
      <c r="F2759">
        <v>44673</v>
      </c>
      <c r="G2759">
        <v>44727</v>
      </c>
      <c r="H2759" t="s">
        <v>16</v>
      </c>
      <c r="I2759" t="s">
        <v>12</v>
      </c>
      <c r="J2759" t="s">
        <v>13</v>
      </c>
      <c r="K2759">
        <v>14.64</v>
      </c>
      <c r="L2759">
        <v>600</v>
      </c>
      <c r="M2759" t="s">
        <v>14</v>
      </c>
      <c r="N2759">
        <v>300</v>
      </c>
      <c r="O2759" t="s">
        <v>14</v>
      </c>
      <c r="P2759">
        <v>1</v>
      </c>
      <c r="Q2759" s="1">
        <v>8.1</v>
      </c>
      <c r="R2759" s="1">
        <v>5.4</v>
      </c>
      <c r="S2759" s="1">
        <v>6.75</v>
      </c>
      <c r="T2759" s="1">
        <v>5.4</v>
      </c>
    </row>
    <row r="2760" spans="1:20" hidden="1" x14ac:dyDescent="0.35">
      <c r="A2760" t="s">
        <v>2781</v>
      </c>
      <c r="B2760" t="s">
        <v>10</v>
      </c>
      <c r="C2760" t="s">
        <v>68</v>
      </c>
      <c r="D2760" t="s">
        <v>3611</v>
      </c>
      <c r="E2760" t="s">
        <v>3612</v>
      </c>
      <c r="F2760">
        <v>44694</v>
      </c>
      <c r="G2760">
        <v>44732</v>
      </c>
      <c r="H2760" t="s">
        <v>16</v>
      </c>
      <c r="I2760" t="s">
        <v>12</v>
      </c>
      <c r="J2760" t="s">
        <v>13</v>
      </c>
      <c r="K2760">
        <v>25.911999999999999</v>
      </c>
      <c r="L2760">
        <v>600</v>
      </c>
      <c r="M2760" t="s">
        <v>14</v>
      </c>
      <c r="N2760">
        <v>300</v>
      </c>
      <c r="O2760" t="s">
        <v>14</v>
      </c>
      <c r="P2760">
        <v>1</v>
      </c>
      <c r="Q2760" s="1">
        <v>5.7</v>
      </c>
      <c r="R2760" s="1">
        <v>3.8000000000000003</v>
      </c>
      <c r="S2760" s="1">
        <v>4.75</v>
      </c>
      <c r="T2760" s="1">
        <v>3.8000000000000003</v>
      </c>
    </row>
    <row r="2761" spans="1:20" hidden="1" x14ac:dyDescent="0.35">
      <c r="A2761" t="s">
        <v>2782</v>
      </c>
      <c r="B2761" t="s">
        <v>10</v>
      </c>
      <c r="C2761" t="s">
        <v>68</v>
      </c>
      <c r="D2761" t="s">
        <v>3611</v>
      </c>
      <c r="E2761" t="s">
        <v>3613</v>
      </c>
      <c r="F2761">
        <v>44720</v>
      </c>
      <c r="G2761">
        <v>44782</v>
      </c>
      <c r="H2761" t="s">
        <v>12</v>
      </c>
      <c r="I2761" t="s">
        <v>12</v>
      </c>
      <c r="J2761" t="s">
        <v>13</v>
      </c>
      <c r="K2761">
        <v>26.19</v>
      </c>
      <c r="L2761">
        <v>600</v>
      </c>
      <c r="M2761" t="s">
        <v>14</v>
      </c>
      <c r="N2761">
        <v>300</v>
      </c>
      <c r="O2761" t="s">
        <v>14</v>
      </c>
      <c r="P2761">
        <v>1</v>
      </c>
      <c r="Q2761" s="1">
        <v>9.2999999999999989</v>
      </c>
      <c r="R2761" s="1">
        <v>6.2</v>
      </c>
      <c r="S2761" s="1">
        <v>7.75</v>
      </c>
      <c r="T2761" s="1">
        <v>6.2</v>
      </c>
    </row>
    <row r="2762" spans="1:20" hidden="1" x14ac:dyDescent="0.35">
      <c r="A2762" t="s">
        <v>2783</v>
      </c>
      <c r="B2762" t="s">
        <v>10</v>
      </c>
      <c r="C2762" t="s">
        <v>68</v>
      </c>
      <c r="D2762" t="s">
        <v>3620</v>
      </c>
      <c r="E2762" t="s">
        <v>3618</v>
      </c>
      <c r="F2762">
        <v>44721</v>
      </c>
      <c r="G2762">
        <v>44754</v>
      </c>
      <c r="H2762" t="s">
        <v>16</v>
      </c>
      <c r="I2762" t="s">
        <v>12</v>
      </c>
      <c r="J2762" t="s">
        <v>13</v>
      </c>
      <c r="K2762">
        <v>9.6</v>
      </c>
      <c r="L2762">
        <v>600</v>
      </c>
      <c r="M2762" t="s">
        <v>14</v>
      </c>
      <c r="N2762">
        <v>300</v>
      </c>
      <c r="O2762" t="s">
        <v>14</v>
      </c>
      <c r="P2762">
        <v>1</v>
      </c>
      <c r="Q2762" s="1">
        <v>4.95</v>
      </c>
      <c r="R2762" s="1">
        <v>3.3000000000000003</v>
      </c>
      <c r="S2762" s="1">
        <v>4.125</v>
      </c>
      <c r="T2762" s="1">
        <v>3.3000000000000003</v>
      </c>
    </row>
    <row r="2763" spans="1:20" hidden="1" x14ac:dyDescent="0.35">
      <c r="A2763" t="s">
        <v>2784</v>
      </c>
      <c r="B2763" t="s">
        <v>10</v>
      </c>
      <c r="C2763" t="s">
        <v>68</v>
      </c>
      <c r="D2763" t="s">
        <v>3616</v>
      </c>
      <c r="E2763" t="s">
        <v>3617</v>
      </c>
      <c r="F2763">
        <v>44718</v>
      </c>
      <c r="G2763">
        <v>44757</v>
      </c>
      <c r="H2763" t="s">
        <v>16</v>
      </c>
      <c r="I2763" t="s">
        <v>12</v>
      </c>
      <c r="J2763" t="s">
        <v>13</v>
      </c>
      <c r="K2763">
        <v>13.2</v>
      </c>
      <c r="L2763">
        <v>600</v>
      </c>
      <c r="M2763" t="s">
        <v>14</v>
      </c>
      <c r="N2763">
        <v>300</v>
      </c>
      <c r="O2763" t="s">
        <v>14</v>
      </c>
      <c r="P2763">
        <v>1</v>
      </c>
      <c r="Q2763" s="1">
        <v>5.85</v>
      </c>
      <c r="R2763" s="1">
        <v>3.9000000000000004</v>
      </c>
      <c r="S2763" s="1">
        <v>4.875</v>
      </c>
      <c r="T2763" s="1">
        <v>3.9000000000000004</v>
      </c>
    </row>
    <row r="2764" spans="1:20" hidden="1" x14ac:dyDescent="0.35">
      <c r="A2764" t="s">
        <v>2785</v>
      </c>
      <c r="B2764" t="s">
        <v>10</v>
      </c>
      <c r="C2764" t="s">
        <v>68</v>
      </c>
      <c r="D2764" t="s">
        <v>3620</v>
      </c>
      <c r="E2764" t="s">
        <v>3612</v>
      </c>
      <c r="F2764">
        <v>44719</v>
      </c>
      <c r="G2764">
        <v>44757</v>
      </c>
      <c r="H2764" t="s">
        <v>16</v>
      </c>
      <c r="I2764" t="s">
        <v>12</v>
      </c>
      <c r="J2764" t="s">
        <v>13</v>
      </c>
      <c r="K2764">
        <v>15.4</v>
      </c>
      <c r="L2764">
        <v>600</v>
      </c>
      <c r="M2764" t="s">
        <v>14</v>
      </c>
      <c r="N2764">
        <v>300</v>
      </c>
      <c r="O2764" t="s">
        <v>14</v>
      </c>
      <c r="P2764">
        <v>1</v>
      </c>
      <c r="Q2764" s="1">
        <v>5.7</v>
      </c>
      <c r="R2764" s="1">
        <v>3.8000000000000003</v>
      </c>
      <c r="S2764" s="1">
        <v>4.75</v>
      </c>
      <c r="T2764" s="1">
        <v>3.8000000000000003</v>
      </c>
    </row>
    <row r="2765" spans="1:20" hidden="1" x14ac:dyDescent="0.35">
      <c r="A2765" t="s">
        <v>2786</v>
      </c>
      <c r="B2765" t="s">
        <v>10</v>
      </c>
      <c r="C2765" t="s">
        <v>68</v>
      </c>
      <c r="D2765" t="s">
        <v>3616</v>
      </c>
      <c r="E2765" t="s">
        <v>3618</v>
      </c>
      <c r="F2765">
        <v>44715</v>
      </c>
      <c r="G2765">
        <v>44757</v>
      </c>
      <c r="H2765" t="s">
        <v>16</v>
      </c>
      <c r="I2765" t="s">
        <v>12</v>
      </c>
      <c r="J2765" t="s">
        <v>13</v>
      </c>
      <c r="K2765">
        <v>26.385000000000002</v>
      </c>
      <c r="L2765">
        <v>600</v>
      </c>
      <c r="M2765" t="s">
        <v>14</v>
      </c>
      <c r="N2765">
        <v>300</v>
      </c>
      <c r="O2765" t="s">
        <v>14</v>
      </c>
      <c r="P2765">
        <v>1</v>
      </c>
      <c r="Q2765" s="1">
        <v>6.3</v>
      </c>
      <c r="R2765" s="1">
        <v>4.2</v>
      </c>
      <c r="S2765" s="1">
        <v>5.25</v>
      </c>
      <c r="T2765" s="1">
        <v>4.2</v>
      </c>
    </row>
    <row r="2766" spans="1:20" hidden="1" x14ac:dyDescent="0.35">
      <c r="A2766" t="s">
        <v>2787</v>
      </c>
      <c r="B2766" t="s">
        <v>10</v>
      </c>
      <c r="C2766" t="s">
        <v>68</v>
      </c>
      <c r="D2766" t="s">
        <v>3615</v>
      </c>
      <c r="E2766" t="s">
        <v>3617</v>
      </c>
      <c r="F2766">
        <v>44715</v>
      </c>
      <c r="G2766">
        <v>44751</v>
      </c>
      <c r="H2766" t="s">
        <v>16</v>
      </c>
      <c r="I2766" t="s">
        <v>12</v>
      </c>
      <c r="J2766" t="s">
        <v>13</v>
      </c>
      <c r="K2766">
        <v>18.234999999999999</v>
      </c>
      <c r="L2766">
        <v>600</v>
      </c>
      <c r="M2766" t="s">
        <v>14</v>
      </c>
      <c r="N2766">
        <v>300</v>
      </c>
      <c r="O2766" t="s">
        <v>14</v>
      </c>
      <c r="P2766">
        <v>1</v>
      </c>
      <c r="Q2766" s="1">
        <v>5.3999999999999995</v>
      </c>
      <c r="R2766" s="1">
        <v>3.6</v>
      </c>
      <c r="S2766" s="1">
        <v>4.5</v>
      </c>
      <c r="T2766" s="1">
        <v>3.6</v>
      </c>
    </row>
    <row r="2767" spans="1:20" hidden="1" x14ac:dyDescent="0.35">
      <c r="A2767" t="s">
        <v>2788</v>
      </c>
      <c r="B2767" t="s">
        <v>10</v>
      </c>
      <c r="C2767" t="s">
        <v>68</v>
      </c>
      <c r="D2767" t="s">
        <v>3611</v>
      </c>
      <c r="E2767" t="s">
        <v>3613</v>
      </c>
      <c r="F2767">
        <v>44721</v>
      </c>
      <c r="G2767">
        <v>44759</v>
      </c>
      <c r="H2767" t="s">
        <v>16</v>
      </c>
      <c r="I2767" t="s">
        <v>12</v>
      </c>
      <c r="J2767" t="s">
        <v>13</v>
      </c>
      <c r="K2767">
        <v>9</v>
      </c>
      <c r="L2767">
        <v>600</v>
      </c>
      <c r="M2767" t="s">
        <v>14</v>
      </c>
      <c r="N2767">
        <v>300</v>
      </c>
      <c r="O2767" t="s">
        <v>14</v>
      </c>
      <c r="P2767">
        <v>1</v>
      </c>
      <c r="Q2767" s="1">
        <v>5.7</v>
      </c>
      <c r="R2767" s="1">
        <v>3.8000000000000003</v>
      </c>
      <c r="S2767" s="1">
        <v>4.75</v>
      </c>
      <c r="T2767" s="1">
        <v>3.8000000000000003</v>
      </c>
    </row>
    <row r="2768" spans="1:20" hidden="1" x14ac:dyDescent="0.35">
      <c r="A2768" t="s">
        <v>2789</v>
      </c>
      <c r="B2768" t="s">
        <v>10</v>
      </c>
      <c r="C2768" t="s">
        <v>68</v>
      </c>
      <c r="D2768" t="s">
        <v>3616</v>
      </c>
      <c r="E2768" t="s">
        <v>3617</v>
      </c>
      <c r="F2768">
        <v>44719</v>
      </c>
      <c r="G2768">
        <v>44759</v>
      </c>
      <c r="H2768" t="s">
        <v>16</v>
      </c>
      <c r="I2768" t="s">
        <v>12</v>
      </c>
      <c r="J2768" t="s">
        <v>13</v>
      </c>
      <c r="K2768">
        <v>13.8</v>
      </c>
      <c r="L2768">
        <v>600</v>
      </c>
      <c r="M2768" t="s">
        <v>14</v>
      </c>
      <c r="N2768">
        <v>300</v>
      </c>
      <c r="O2768" t="s">
        <v>14</v>
      </c>
      <c r="P2768">
        <v>1</v>
      </c>
      <c r="Q2768" s="1">
        <v>6</v>
      </c>
      <c r="R2768" s="1">
        <v>4</v>
      </c>
      <c r="S2768" s="1">
        <v>5</v>
      </c>
      <c r="T2768" s="1">
        <v>4</v>
      </c>
    </row>
    <row r="2769" spans="1:20" hidden="1" x14ac:dyDescent="0.35">
      <c r="A2769" t="s">
        <v>2790</v>
      </c>
      <c r="B2769" t="s">
        <v>10</v>
      </c>
      <c r="C2769" t="s">
        <v>68</v>
      </c>
      <c r="D2769" t="s">
        <v>3611</v>
      </c>
      <c r="E2769" t="s">
        <v>3613</v>
      </c>
      <c r="F2769">
        <v>44723</v>
      </c>
      <c r="G2769">
        <v>44759</v>
      </c>
      <c r="H2769" t="s">
        <v>16</v>
      </c>
      <c r="I2769" t="s">
        <v>12</v>
      </c>
      <c r="J2769" t="s">
        <v>13</v>
      </c>
      <c r="K2769">
        <v>7.05</v>
      </c>
      <c r="L2769">
        <v>600</v>
      </c>
      <c r="M2769" t="s">
        <v>14</v>
      </c>
      <c r="N2769">
        <v>300</v>
      </c>
      <c r="O2769" t="s">
        <v>14</v>
      </c>
      <c r="P2769">
        <v>1</v>
      </c>
      <c r="Q2769" s="1">
        <v>5.3999999999999995</v>
      </c>
      <c r="R2769" s="1">
        <v>3.6</v>
      </c>
      <c r="S2769" s="1">
        <v>4.5</v>
      </c>
      <c r="T2769" s="1">
        <v>3.6</v>
      </c>
    </row>
    <row r="2770" spans="1:20" hidden="1" x14ac:dyDescent="0.35">
      <c r="A2770" t="s">
        <v>2791</v>
      </c>
      <c r="B2770" t="s">
        <v>10</v>
      </c>
      <c r="C2770" t="s">
        <v>68</v>
      </c>
      <c r="D2770" t="s">
        <v>3611</v>
      </c>
      <c r="E2770" t="s">
        <v>3612</v>
      </c>
      <c r="F2770">
        <v>44723</v>
      </c>
      <c r="G2770">
        <v>44759</v>
      </c>
      <c r="H2770" t="s">
        <v>16</v>
      </c>
      <c r="I2770" t="s">
        <v>12</v>
      </c>
      <c r="J2770" t="s">
        <v>13</v>
      </c>
      <c r="K2770">
        <v>3.56</v>
      </c>
      <c r="L2770">
        <v>600</v>
      </c>
      <c r="M2770" t="s">
        <v>14</v>
      </c>
      <c r="N2770">
        <v>300</v>
      </c>
      <c r="O2770" t="s">
        <v>14</v>
      </c>
      <c r="P2770">
        <v>1</v>
      </c>
      <c r="Q2770" s="1">
        <v>5.3999999999999995</v>
      </c>
      <c r="R2770" s="1">
        <v>3.6</v>
      </c>
      <c r="S2770" s="1">
        <v>4.5</v>
      </c>
      <c r="T2770" s="1">
        <v>3.6</v>
      </c>
    </row>
    <row r="2771" spans="1:20" hidden="1" x14ac:dyDescent="0.35">
      <c r="A2771" t="s">
        <v>2792</v>
      </c>
      <c r="B2771" t="s">
        <v>10</v>
      </c>
      <c r="C2771" t="s">
        <v>68</v>
      </c>
      <c r="D2771" t="s">
        <v>3615</v>
      </c>
      <c r="E2771" t="s">
        <v>3614</v>
      </c>
      <c r="F2771">
        <v>44723</v>
      </c>
      <c r="G2771">
        <v>44759</v>
      </c>
      <c r="H2771" t="s">
        <v>16</v>
      </c>
      <c r="I2771" t="s">
        <v>12</v>
      </c>
      <c r="J2771" t="s">
        <v>13</v>
      </c>
      <c r="K2771">
        <v>12.32</v>
      </c>
      <c r="L2771">
        <v>600</v>
      </c>
      <c r="M2771" t="s">
        <v>14</v>
      </c>
      <c r="N2771">
        <v>300</v>
      </c>
      <c r="O2771" t="s">
        <v>14</v>
      </c>
      <c r="P2771">
        <v>1</v>
      </c>
      <c r="Q2771" s="1">
        <v>5.3999999999999995</v>
      </c>
      <c r="R2771" s="1">
        <v>3.6</v>
      </c>
      <c r="S2771" s="1">
        <v>4.5</v>
      </c>
      <c r="T2771" s="1">
        <v>3.6</v>
      </c>
    </row>
    <row r="2772" spans="1:20" hidden="1" x14ac:dyDescent="0.35">
      <c r="A2772" t="s">
        <v>2793</v>
      </c>
      <c r="B2772" t="s">
        <v>10</v>
      </c>
      <c r="C2772" t="s">
        <v>68</v>
      </c>
      <c r="D2772" t="s">
        <v>3620</v>
      </c>
      <c r="E2772" t="s">
        <v>3618</v>
      </c>
      <c r="F2772">
        <v>44719</v>
      </c>
      <c r="G2772">
        <v>44749</v>
      </c>
      <c r="H2772" t="s">
        <v>16</v>
      </c>
      <c r="I2772" t="s">
        <v>12</v>
      </c>
      <c r="J2772" t="s">
        <v>13</v>
      </c>
      <c r="K2772">
        <v>10.1</v>
      </c>
      <c r="L2772">
        <v>600</v>
      </c>
      <c r="M2772" t="s">
        <v>14</v>
      </c>
      <c r="N2772">
        <v>300</v>
      </c>
      <c r="O2772" t="s">
        <v>14</v>
      </c>
      <c r="P2772">
        <v>1</v>
      </c>
      <c r="Q2772" s="1">
        <v>4.5</v>
      </c>
      <c r="R2772" s="1">
        <v>3</v>
      </c>
      <c r="S2772" s="1">
        <v>3.75</v>
      </c>
      <c r="T2772" s="1">
        <v>3</v>
      </c>
    </row>
    <row r="2773" spans="1:20" hidden="1" x14ac:dyDescent="0.35">
      <c r="A2773" t="s">
        <v>2794</v>
      </c>
      <c r="B2773" t="s">
        <v>10</v>
      </c>
      <c r="C2773" t="s">
        <v>68</v>
      </c>
      <c r="D2773" t="s">
        <v>3619</v>
      </c>
      <c r="E2773" t="s">
        <v>3614</v>
      </c>
      <c r="F2773">
        <v>44723</v>
      </c>
      <c r="G2773">
        <v>44766</v>
      </c>
      <c r="H2773" t="s">
        <v>16</v>
      </c>
      <c r="I2773" t="s">
        <v>12</v>
      </c>
      <c r="J2773" t="s">
        <v>13</v>
      </c>
      <c r="K2773">
        <v>3.1</v>
      </c>
      <c r="L2773">
        <v>600</v>
      </c>
      <c r="M2773" t="s">
        <v>14</v>
      </c>
      <c r="N2773">
        <v>300</v>
      </c>
      <c r="O2773" t="s">
        <v>14</v>
      </c>
      <c r="P2773">
        <v>1</v>
      </c>
      <c r="Q2773" s="1">
        <v>6.45</v>
      </c>
      <c r="R2773" s="1">
        <v>4.3</v>
      </c>
      <c r="S2773" s="1">
        <v>5.375</v>
      </c>
      <c r="T2773" s="1">
        <v>4.3</v>
      </c>
    </row>
    <row r="2774" spans="1:20" hidden="1" x14ac:dyDescent="0.35">
      <c r="A2774" t="s">
        <v>2795</v>
      </c>
      <c r="B2774" t="s">
        <v>10</v>
      </c>
      <c r="C2774" t="s">
        <v>68</v>
      </c>
      <c r="D2774" t="s">
        <v>3619</v>
      </c>
      <c r="E2774" t="s">
        <v>3612</v>
      </c>
      <c r="F2774">
        <v>44691</v>
      </c>
      <c r="G2774">
        <v>44722</v>
      </c>
      <c r="H2774" t="s">
        <v>16</v>
      </c>
      <c r="I2774" t="s">
        <v>12</v>
      </c>
      <c r="J2774" t="s">
        <v>13</v>
      </c>
      <c r="K2774">
        <v>27.7728</v>
      </c>
      <c r="L2774">
        <v>600</v>
      </c>
      <c r="M2774" t="s">
        <v>14</v>
      </c>
      <c r="N2774">
        <v>300</v>
      </c>
      <c r="O2774" t="s">
        <v>14</v>
      </c>
      <c r="P2774">
        <v>1</v>
      </c>
      <c r="Q2774" s="1">
        <v>4.6499999999999995</v>
      </c>
      <c r="R2774" s="1">
        <v>3.1</v>
      </c>
      <c r="S2774" s="1">
        <v>3.875</v>
      </c>
      <c r="T2774" s="1">
        <v>3.1</v>
      </c>
    </row>
    <row r="2775" spans="1:20" hidden="1" x14ac:dyDescent="0.35">
      <c r="A2775" t="s">
        <v>2796</v>
      </c>
      <c r="B2775" t="s">
        <v>10</v>
      </c>
      <c r="C2775" t="s">
        <v>68</v>
      </c>
      <c r="D2775" t="s">
        <v>3615</v>
      </c>
      <c r="E2775" t="s">
        <v>3617</v>
      </c>
      <c r="F2775">
        <v>44691</v>
      </c>
      <c r="G2775">
        <v>44714</v>
      </c>
      <c r="H2775" t="s">
        <v>16</v>
      </c>
      <c r="I2775" t="s">
        <v>12</v>
      </c>
      <c r="J2775" t="s">
        <v>13</v>
      </c>
      <c r="K2775">
        <v>27.906970000000001</v>
      </c>
      <c r="L2775">
        <v>600</v>
      </c>
      <c r="M2775" t="s">
        <v>14</v>
      </c>
      <c r="N2775">
        <v>300</v>
      </c>
      <c r="O2775" t="s">
        <v>14</v>
      </c>
      <c r="P2775">
        <v>1</v>
      </c>
      <c r="Q2775" s="1">
        <v>3.4499999999999997</v>
      </c>
      <c r="R2775" s="1">
        <v>2.3000000000000003</v>
      </c>
      <c r="S2775" s="1">
        <v>2.875</v>
      </c>
      <c r="T2775" s="1">
        <v>2.3000000000000003</v>
      </c>
    </row>
    <row r="2776" spans="1:20" hidden="1" x14ac:dyDescent="0.35">
      <c r="A2776" t="s">
        <v>2797</v>
      </c>
      <c r="B2776" t="s">
        <v>10</v>
      </c>
      <c r="C2776" t="s">
        <v>68</v>
      </c>
      <c r="D2776" t="s">
        <v>3615</v>
      </c>
      <c r="E2776" t="s">
        <v>3617</v>
      </c>
      <c r="F2776">
        <v>44694</v>
      </c>
      <c r="G2776">
        <v>44732</v>
      </c>
      <c r="H2776" t="s">
        <v>16</v>
      </c>
      <c r="I2776" t="s">
        <v>12</v>
      </c>
      <c r="J2776" t="s">
        <v>13</v>
      </c>
      <c r="K2776">
        <v>29.077000000000002</v>
      </c>
      <c r="L2776">
        <v>600</v>
      </c>
      <c r="M2776" t="s">
        <v>14</v>
      </c>
      <c r="N2776">
        <v>300</v>
      </c>
      <c r="O2776" t="s">
        <v>14</v>
      </c>
      <c r="P2776">
        <v>1</v>
      </c>
      <c r="Q2776" s="1">
        <v>5.7</v>
      </c>
      <c r="R2776" s="1">
        <v>3.8000000000000003</v>
      </c>
      <c r="S2776" s="1">
        <v>4.75</v>
      </c>
      <c r="T2776" s="1">
        <v>3.8000000000000003</v>
      </c>
    </row>
    <row r="2777" spans="1:20" hidden="1" x14ac:dyDescent="0.35">
      <c r="A2777" t="s">
        <v>2798</v>
      </c>
      <c r="B2777" t="s">
        <v>10</v>
      </c>
      <c r="C2777" t="s">
        <v>68</v>
      </c>
      <c r="D2777" t="s">
        <v>3615</v>
      </c>
      <c r="E2777" t="s">
        <v>3614</v>
      </c>
      <c r="F2777">
        <v>44693</v>
      </c>
      <c r="G2777">
        <v>44728</v>
      </c>
      <c r="H2777" t="s">
        <v>16</v>
      </c>
      <c r="I2777" t="s">
        <v>12</v>
      </c>
      <c r="J2777" t="s">
        <v>13</v>
      </c>
      <c r="K2777">
        <v>23.398800000000001</v>
      </c>
      <c r="L2777">
        <v>600</v>
      </c>
      <c r="M2777" t="s">
        <v>14</v>
      </c>
      <c r="N2777">
        <v>300</v>
      </c>
      <c r="O2777" t="s">
        <v>14</v>
      </c>
      <c r="P2777">
        <v>1</v>
      </c>
      <c r="Q2777" s="1">
        <v>5.25</v>
      </c>
      <c r="R2777" s="1">
        <v>3.5</v>
      </c>
      <c r="S2777" s="1">
        <v>4.375</v>
      </c>
      <c r="T2777" s="1">
        <v>3.5</v>
      </c>
    </row>
    <row r="2778" spans="1:20" hidden="1" x14ac:dyDescent="0.35">
      <c r="A2778" t="s">
        <v>2799</v>
      </c>
      <c r="B2778" t="s">
        <v>10</v>
      </c>
      <c r="C2778" t="s">
        <v>68</v>
      </c>
      <c r="D2778" t="s">
        <v>3616</v>
      </c>
      <c r="E2778" t="s">
        <v>3614</v>
      </c>
      <c r="F2778">
        <v>44692</v>
      </c>
      <c r="G2778">
        <v>44719</v>
      </c>
      <c r="H2778" t="s">
        <v>16</v>
      </c>
      <c r="I2778" t="s">
        <v>12</v>
      </c>
      <c r="J2778" t="s">
        <v>13</v>
      </c>
      <c r="K2778">
        <v>21.841180000000001</v>
      </c>
      <c r="L2778">
        <v>600</v>
      </c>
      <c r="M2778" t="s">
        <v>14</v>
      </c>
      <c r="N2778">
        <v>300</v>
      </c>
      <c r="O2778" t="s">
        <v>14</v>
      </c>
      <c r="P2778">
        <v>1</v>
      </c>
      <c r="Q2778" s="1">
        <v>4.05</v>
      </c>
      <c r="R2778" s="1">
        <v>2.7</v>
      </c>
      <c r="S2778" s="1">
        <v>3.375</v>
      </c>
      <c r="T2778" s="1">
        <v>2.7</v>
      </c>
    </row>
    <row r="2779" spans="1:20" hidden="1" x14ac:dyDescent="0.35">
      <c r="A2779" t="s">
        <v>2800</v>
      </c>
      <c r="B2779" t="s">
        <v>10</v>
      </c>
      <c r="C2779" t="s">
        <v>68</v>
      </c>
      <c r="D2779" t="s">
        <v>3611</v>
      </c>
      <c r="E2779" t="s">
        <v>3617</v>
      </c>
      <c r="F2779">
        <v>44692</v>
      </c>
      <c r="G2779">
        <v>44725</v>
      </c>
      <c r="H2779" t="s">
        <v>16</v>
      </c>
      <c r="I2779" t="s">
        <v>12</v>
      </c>
      <c r="J2779" t="s">
        <v>13</v>
      </c>
      <c r="K2779">
        <v>20.8948</v>
      </c>
      <c r="L2779">
        <v>600</v>
      </c>
      <c r="M2779" t="s">
        <v>14</v>
      </c>
      <c r="N2779">
        <v>300</v>
      </c>
      <c r="O2779" t="s">
        <v>14</v>
      </c>
      <c r="P2779">
        <v>1</v>
      </c>
      <c r="Q2779" s="1">
        <v>4.95</v>
      </c>
      <c r="R2779" s="1">
        <v>3.3000000000000003</v>
      </c>
      <c r="S2779" s="1">
        <v>4.125</v>
      </c>
      <c r="T2779" s="1">
        <v>3.3000000000000003</v>
      </c>
    </row>
    <row r="2780" spans="1:20" hidden="1" x14ac:dyDescent="0.35">
      <c r="A2780" t="s">
        <v>2801</v>
      </c>
      <c r="B2780" t="s">
        <v>10</v>
      </c>
      <c r="C2780" t="s">
        <v>68</v>
      </c>
      <c r="D2780" t="s">
        <v>3619</v>
      </c>
      <c r="E2780" t="s">
        <v>3618</v>
      </c>
      <c r="F2780">
        <v>44694</v>
      </c>
      <c r="G2780">
        <v>44725</v>
      </c>
      <c r="H2780" t="s">
        <v>16</v>
      </c>
      <c r="I2780" t="s">
        <v>12</v>
      </c>
      <c r="J2780" t="s">
        <v>13</v>
      </c>
      <c r="K2780">
        <v>27.283999999999999</v>
      </c>
      <c r="L2780">
        <v>600</v>
      </c>
      <c r="M2780" t="s">
        <v>14</v>
      </c>
      <c r="N2780">
        <v>300</v>
      </c>
      <c r="O2780" t="s">
        <v>14</v>
      </c>
      <c r="P2780">
        <v>1</v>
      </c>
      <c r="Q2780" s="1">
        <v>4.6499999999999995</v>
      </c>
      <c r="R2780" s="1">
        <v>3.1</v>
      </c>
      <c r="S2780" s="1">
        <v>3.875</v>
      </c>
      <c r="T2780" s="1">
        <v>3.1</v>
      </c>
    </row>
    <row r="2781" spans="1:20" hidden="1" x14ac:dyDescent="0.35">
      <c r="A2781" t="s">
        <v>2802</v>
      </c>
      <c r="B2781" t="s">
        <v>10</v>
      </c>
      <c r="C2781" t="s">
        <v>68</v>
      </c>
      <c r="D2781" t="s">
        <v>3616</v>
      </c>
      <c r="E2781" t="s">
        <v>3614</v>
      </c>
      <c r="F2781">
        <v>44692</v>
      </c>
      <c r="G2781">
        <v>44733</v>
      </c>
      <c r="H2781" t="s">
        <v>16</v>
      </c>
      <c r="I2781" t="s">
        <v>12</v>
      </c>
      <c r="J2781" t="s">
        <v>13</v>
      </c>
      <c r="K2781">
        <v>20.97</v>
      </c>
      <c r="L2781">
        <v>600</v>
      </c>
      <c r="M2781" t="s">
        <v>14</v>
      </c>
      <c r="N2781">
        <v>300</v>
      </c>
      <c r="O2781" t="s">
        <v>14</v>
      </c>
      <c r="P2781">
        <v>1</v>
      </c>
      <c r="Q2781" s="1">
        <v>6.1499999999999995</v>
      </c>
      <c r="R2781" s="1">
        <v>4.1000000000000005</v>
      </c>
      <c r="S2781" s="1">
        <v>5.125</v>
      </c>
      <c r="T2781" s="1">
        <v>4.1000000000000005</v>
      </c>
    </row>
    <row r="2782" spans="1:20" hidden="1" x14ac:dyDescent="0.35">
      <c r="A2782" t="s">
        <v>2803</v>
      </c>
      <c r="B2782" t="s">
        <v>10</v>
      </c>
      <c r="C2782" t="s">
        <v>68</v>
      </c>
      <c r="D2782" t="s">
        <v>3615</v>
      </c>
      <c r="E2782" t="s">
        <v>3614</v>
      </c>
      <c r="F2782">
        <v>44692</v>
      </c>
      <c r="G2782">
        <v>44714</v>
      </c>
      <c r="H2782" t="s">
        <v>16</v>
      </c>
      <c r="I2782" t="s">
        <v>12</v>
      </c>
      <c r="J2782" t="s">
        <v>13</v>
      </c>
      <c r="K2782">
        <v>21.841180000000001</v>
      </c>
      <c r="L2782">
        <v>600</v>
      </c>
      <c r="M2782" t="s">
        <v>14</v>
      </c>
      <c r="N2782">
        <v>300</v>
      </c>
      <c r="O2782" t="s">
        <v>14</v>
      </c>
      <c r="P2782">
        <v>1</v>
      </c>
      <c r="Q2782" s="1">
        <v>3.3</v>
      </c>
      <c r="R2782" s="1">
        <v>2.2000000000000002</v>
      </c>
      <c r="S2782" s="1">
        <v>2.75</v>
      </c>
      <c r="T2782" s="1">
        <v>2.2000000000000002</v>
      </c>
    </row>
    <row r="2783" spans="1:20" hidden="1" x14ac:dyDescent="0.35">
      <c r="A2783" t="s">
        <v>2804</v>
      </c>
      <c r="B2783" t="s">
        <v>10</v>
      </c>
      <c r="C2783" t="s">
        <v>68</v>
      </c>
      <c r="D2783" t="s">
        <v>3620</v>
      </c>
      <c r="E2783" t="s">
        <v>3612</v>
      </c>
      <c r="F2783">
        <v>44694</v>
      </c>
      <c r="G2783">
        <v>44732</v>
      </c>
      <c r="H2783" t="s">
        <v>16</v>
      </c>
      <c r="I2783" t="s">
        <v>12</v>
      </c>
      <c r="J2783" t="s">
        <v>13</v>
      </c>
      <c r="K2783">
        <v>28.003299999999999</v>
      </c>
      <c r="L2783">
        <v>600</v>
      </c>
      <c r="M2783" t="s">
        <v>14</v>
      </c>
      <c r="N2783">
        <v>300</v>
      </c>
      <c r="O2783" t="s">
        <v>14</v>
      </c>
      <c r="P2783">
        <v>1</v>
      </c>
      <c r="Q2783" s="1">
        <v>5.7</v>
      </c>
      <c r="R2783" s="1">
        <v>3.8000000000000003</v>
      </c>
      <c r="S2783" s="1">
        <v>4.75</v>
      </c>
      <c r="T2783" s="1">
        <v>3.8000000000000003</v>
      </c>
    </row>
    <row r="2784" spans="1:20" hidden="1" x14ac:dyDescent="0.35">
      <c r="A2784" t="s">
        <v>2805</v>
      </c>
      <c r="B2784" t="s">
        <v>10</v>
      </c>
      <c r="C2784" t="s">
        <v>68</v>
      </c>
      <c r="D2784" t="s">
        <v>3615</v>
      </c>
      <c r="E2784" t="s">
        <v>3617</v>
      </c>
      <c r="F2784">
        <v>44694</v>
      </c>
      <c r="G2784">
        <v>44723</v>
      </c>
      <c r="H2784" t="s">
        <v>16</v>
      </c>
      <c r="I2784" t="s">
        <v>12</v>
      </c>
      <c r="J2784" t="s">
        <v>13</v>
      </c>
      <c r="K2784">
        <v>30</v>
      </c>
      <c r="L2784">
        <v>600</v>
      </c>
      <c r="M2784" t="s">
        <v>14</v>
      </c>
      <c r="N2784">
        <v>300</v>
      </c>
      <c r="O2784" t="s">
        <v>14</v>
      </c>
      <c r="P2784">
        <v>1</v>
      </c>
      <c r="Q2784" s="1">
        <v>4.3499999999999996</v>
      </c>
      <c r="R2784" s="1">
        <v>2.9000000000000004</v>
      </c>
      <c r="S2784" s="1">
        <v>3.625</v>
      </c>
      <c r="T2784" s="1">
        <v>2.9000000000000004</v>
      </c>
    </row>
    <row r="2785" spans="1:20" hidden="1" x14ac:dyDescent="0.35">
      <c r="A2785" t="s">
        <v>2806</v>
      </c>
      <c r="B2785" t="s">
        <v>10</v>
      </c>
      <c r="C2785" t="s">
        <v>68</v>
      </c>
      <c r="D2785" t="s">
        <v>3620</v>
      </c>
      <c r="E2785" t="s">
        <v>3612</v>
      </c>
      <c r="F2785">
        <v>44692</v>
      </c>
      <c r="G2785">
        <v>44725</v>
      </c>
      <c r="H2785" t="s">
        <v>16</v>
      </c>
      <c r="I2785" t="s">
        <v>12</v>
      </c>
      <c r="J2785" t="s">
        <v>13</v>
      </c>
      <c r="K2785">
        <v>30.53895</v>
      </c>
      <c r="L2785">
        <v>600</v>
      </c>
      <c r="M2785" t="s">
        <v>14</v>
      </c>
      <c r="N2785">
        <v>300</v>
      </c>
      <c r="O2785" t="s">
        <v>14</v>
      </c>
      <c r="P2785">
        <v>1</v>
      </c>
      <c r="Q2785" s="1">
        <v>4.95</v>
      </c>
      <c r="R2785" s="1">
        <v>3.3000000000000003</v>
      </c>
      <c r="S2785" s="1">
        <v>4.125</v>
      </c>
      <c r="T2785" s="1">
        <v>3.3000000000000003</v>
      </c>
    </row>
    <row r="2786" spans="1:20" hidden="1" x14ac:dyDescent="0.35">
      <c r="A2786" t="s">
        <v>2807</v>
      </c>
      <c r="B2786" t="s">
        <v>10</v>
      </c>
      <c r="C2786" t="s">
        <v>68</v>
      </c>
      <c r="D2786" t="s">
        <v>3615</v>
      </c>
      <c r="E2786" t="s">
        <v>3614</v>
      </c>
      <c r="F2786">
        <v>44694</v>
      </c>
      <c r="G2786">
        <v>44715</v>
      </c>
      <c r="H2786" t="s">
        <v>16</v>
      </c>
      <c r="I2786" t="s">
        <v>12</v>
      </c>
      <c r="J2786" t="s">
        <v>13</v>
      </c>
      <c r="K2786">
        <v>21.242999999999999</v>
      </c>
      <c r="L2786">
        <v>600</v>
      </c>
      <c r="M2786" t="s">
        <v>14</v>
      </c>
      <c r="N2786">
        <v>300</v>
      </c>
      <c r="O2786" t="s">
        <v>14</v>
      </c>
      <c r="P2786">
        <v>1</v>
      </c>
      <c r="Q2786" s="1">
        <v>3.15</v>
      </c>
      <c r="R2786" s="1">
        <v>2.1</v>
      </c>
      <c r="S2786" s="1">
        <v>2.625</v>
      </c>
      <c r="T2786" s="1">
        <v>2.1</v>
      </c>
    </row>
    <row r="2787" spans="1:20" hidden="1" x14ac:dyDescent="0.35">
      <c r="A2787" t="s">
        <v>2808</v>
      </c>
      <c r="B2787" t="s">
        <v>10</v>
      </c>
      <c r="C2787" t="s">
        <v>68</v>
      </c>
      <c r="D2787" t="s">
        <v>3619</v>
      </c>
      <c r="E2787" t="s">
        <v>3617</v>
      </c>
      <c r="F2787">
        <v>44692</v>
      </c>
      <c r="G2787">
        <v>44714</v>
      </c>
      <c r="H2787" t="s">
        <v>16</v>
      </c>
      <c r="I2787" t="s">
        <v>12</v>
      </c>
      <c r="J2787" t="s">
        <v>13</v>
      </c>
      <c r="K2787">
        <v>27.71284</v>
      </c>
      <c r="L2787">
        <v>600</v>
      </c>
      <c r="M2787" t="s">
        <v>14</v>
      </c>
      <c r="N2787">
        <v>300</v>
      </c>
      <c r="O2787" t="s">
        <v>14</v>
      </c>
      <c r="P2787">
        <v>1</v>
      </c>
      <c r="Q2787" s="1">
        <v>3.3</v>
      </c>
      <c r="R2787" s="1">
        <v>2.2000000000000002</v>
      </c>
      <c r="S2787" s="1">
        <v>2.75</v>
      </c>
      <c r="T2787" s="1">
        <v>2.2000000000000002</v>
      </c>
    </row>
    <row r="2788" spans="1:20" hidden="1" x14ac:dyDescent="0.35">
      <c r="A2788" t="s">
        <v>2809</v>
      </c>
      <c r="B2788" t="s">
        <v>10</v>
      </c>
      <c r="C2788" t="s">
        <v>68</v>
      </c>
      <c r="D2788" t="s">
        <v>3620</v>
      </c>
      <c r="E2788" t="s">
        <v>3613</v>
      </c>
      <c r="F2788">
        <v>44694</v>
      </c>
      <c r="G2788">
        <v>44718</v>
      </c>
      <c r="H2788" t="s">
        <v>16</v>
      </c>
      <c r="I2788" t="s">
        <v>12</v>
      </c>
      <c r="J2788" t="s">
        <v>13</v>
      </c>
      <c r="K2788">
        <v>24.671340000000001</v>
      </c>
      <c r="L2788">
        <v>600</v>
      </c>
      <c r="M2788" t="s">
        <v>14</v>
      </c>
      <c r="N2788">
        <v>300</v>
      </c>
      <c r="O2788" t="s">
        <v>14</v>
      </c>
      <c r="P2788">
        <v>1</v>
      </c>
      <c r="Q2788" s="1">
        <v>3.5999999999999996</v>
      </c>
      <c r="R2788" s="1">
        <v>2.4000000000000004</v>
      </c>
      <c r="S2788" s="1">
        <v>3</v>
      </c>
      <c r="T2788" s="1">
        <v>2.4000000000000004</v>
      </c>
    </row>
    <row r="2789" spans="1:20" hidden="1" x14ac:dyDescent="0.35">
      <c r="A2789" t="s">
        <v>2810</v>
      </c>
      <c r="B2789" t="s">
        <v>10</v>
      </c>
      <c r="C2789" t="s">
        <v>68</v>
      </c>
      <c r="D2789" t="s">
        <v>3619</v>
      </c>
      <c r="E2789" t="s">
        <v>3618</v>
      </c>
      <c r="F2789">
        <v>44692</v>
      </c>
      <c r="G2789">
        <v>44714</v>
      </c>
      <c r="H2789" t="s">
        <v>16</v>
      </c>
      <c r="I2789" t="s">
        <v>12</v>
      </c>
      <c r="J2789" t="s">
        <v>13</v>
      </c>
      <c r="K2789">
        <v>27.10829</v>
      </c>
      <c r="L2789">
        <v>600</v>
      </c>
      <c r="M2789" t="s">
        <v>14</v>
      </c>
      <c r="N2789">
        <v>300</v>
      </c>
      <c r="O2789" t="s">
        <v>14</v>
      </c>
      <c r="P2789">
        <v>1</v>
      </c>
      <c r="Q2789" s="1">
        <v>3.3</v>
      </c>
      <c r="R2789" s="1">
        <v>2.2000000000000002</v>
      </c>
      <c r="S2789" s="1">
        <v>2.75</v>
      </c>
      <c r="T2789" s="1">
        <v>2.2000000000000002</v>
      </c>
    </row>
    <row r="2790" spans="1:20" hidden="1" x14ac:dyDescent="0.35">
      <c r="A2790" t="s">
        <v>2811</v>
      </c>
      <c r="B2790" t="s">
        <v>10</v>
      </c>
      <c r="C2790" t="s">
        <v>68</v>
      </c>
      <c r="D2790" t="s">
        <v>3611</v>
      </c>
      <c r="E2790" t="s">
        <v>3617</v>
      </c>
      <c r="F2790">
        <v>44692</v>
      </c>
      <c r="G2790">
        <v>44719</v>
      </c>
      <c r="H2790" t="s">
        <v>16</v>
      </c>
      <c r="I2790" t="s">
        <v>12</v>
      </c>
      <c r="J2790" t="s">
        <v>13</v>
      </c>
      <c r="K2790">
        <v>26.252649999999999</v>
      </c>
      <c r="L2790">
        <v>600</v>
      </c>
      <c r="M2790" t="s">
        <v>14</v>
      </c>
      <c r="N2790">
        <v>300</v>
      </c>
      <c r="O2790" t="s">
        <v>14</v>
      </c>
      <c r="P2790">
        <v>1</v>
      </c>
      <c r="Q2790" s="1">
        <v>4.05</v>
      </c>
      <c r="R2790" s="1">
        <v>2.7</v>
      </c>
      <c r="S2790" s="1">
        <v>3.375</v>
      </c>
      <c r="T2790" s="1">
        <v>2.7</v>
      </c>
    </row>
    <row r="2791" spans="1:20" hidden="1" x14ac:dyDescent="0.35">
      <c r="A2791" t="s">
        <v>2812</v>
      </c>
      <c r="B2791" t="s">
        <v>10</v>
      </c>
      <c r="C2791" t="s">
        <v>68</v>
      </c>
      <c r="D2791" t="s">
        <v>3611</v>
      </c>
      <c r="E2791" t="s">
        <v>3618</v>
      </c>
      <c r="F2791">
        <v>44694</v>
      </c>
      <c r="G2791">
        <v>44725</v>
      </c>
      <c r="H2791" t="s">
        <v>16</v>
      </c>
      <c r="I2791" t="s">
        <v>12</v>
      </c>
      <c r="J2791" t="s">
        <v>13</v>
      </c>
      <c r="K2791">
        <v>23.372769999999999</v>
      </c>
      <c r="L2791">
        <v>600</v>
      </c>
      <c r="M2791" t="s">
        <v>14</v>
      </c>
      <c r="N2791">
        <v>300</v>
      </c>
      <c r="O2791" t="s">
        <v>14</v>
      </c>
      <c r="P2791">
        <v>1</v>
      </c>
      <c r="Q2791" s="1">
        <v>4.6499999999999995</v>
      </c>
      <c r="R2791" s="1">
        <v>3.1</v>
      </c>
      <c r="S2791" s="1">
        <v>3.875</v>
      </c>
      <c r="T2791" s="1">
        <v>3.1</v>
      </c>
    </row>
    <row r="2792" spans="1:20" hidden="1" x14ac:dyDescent="0.35">
      <c r="A2792" t="s">
        <v>2813</v>
      </c>
      <c r="B2792" t="s">
        <v>10</v>
      </c>
      <c r="C2792" t="s">
        <v>68</v>
      </c>
      <c r="D2792" t="s">
        <v>3620</v>
      </c>
      <c r="E2792" t="s">
        <v>3612</v>
      </c>
      <c r="F2792">
        <v>44692</v>
      </c>
      <c r="G2792">
        <v>44719</v>
      </c>
      <c r="H2792" t="s">
        <v>16</v>
      </c>
      <c r="I2792" t="s">
        <v>12</v>
      </c>
      <c r="J2792" t="s">
        <v>13</v>
      </c>
      <c r="K2792">
        <v>22.56484</v>
      </c>
      <c r="L2792">
        <v>600</v>
      </c>
      <c r="M2792" t="s">
        <v>14</v>
      </c>
      <c r="N2792">
        <v>300</v>
      </c>
      <c r="O2792" t="s">
        <v>14</v>
      </c>
      <c r="P2792">
        <v>1</v>
      </c>
      <c r="Q2792" s="1">
        <v>4.05</v>
      </c>
      <c r="R2792" s="1">
        <v>2.7</v>
      </c>
      <c r="S2792" s="1">
        <v>3.375</v>
      </c>
      <c r="T2792" s="1">
        <v>2.7</v>
      </c>
    </row>
    <row r="2793" spans="1:20" hidden="1" x14ac:dyDescent="0.35">
      <c r="A2793" t="s">
        <v>2814</v>
      </c>
      <c r="B2793" t="s">
        <v>10</v>
      </c>
      <c r="C2793" t="s">
        <v>68</v>
      </c>
      <c r="D2793" t="s">
        <v>3616</v>
      </c>
      <c r="E2793" t="s">
        <v>3613</v>
      </c>
      <c r="F2793">
        <v>44692</v>
      </c>
      <c r="G2793">
        <v>44719</v>
      </c>
      <c r="H2793" t="s">
        <v>16</v>
      </c>
      <c r="I2793" t="s">
        <v>12</v>
      </c>
      <c r="J2793" t="s">
        <v>13</v>
      </c>
      <c r="K2793">
        <v>31.615449999999999</v>
      </c>
      <c r="L2793">
        <v>600</v>
      </c>
      <c r="M2793" t="s">
        <v>14</v>
      </c>
      <c r="N2793">
        <v>300</v>
      </c>
      <c r="O2793" t="s">
        <v>14</v>
      </c>
      <c r="P2793">
        <v>1</v>
      </c>
      <c r="Q2793" s="1">
        <v>4.05</v>
      </c>
      <c r="R2793" s="1">
        <v>2.7</v>
      </c>
      <c r="S2793" s="1">
        <v>3.375</v>
      </c>
      <c r="T2793" s="1">
        <v>2.7</v>
      </c>
    </row>
    <row r="2794" spans="1:20" hidden="1" x14ac:dyDescent="0.35">
      <c r="A2794" t="s">
        <v>2815</v>
      </c>
      <c r="B2794" t="s">
        <v>10</v>
      </c>
      <c r="C2794" t="s">
        <v>68</v>
      </c>
      <c r="D2794" t="s">
        <v>3620</v>
      </c>
      <c r="E2794" t="s">
        <v>3617</v>
      </c>
      <c r="F2794">
        <v>44692</v>
      </c>
      <c r="G2794">
        <v>44720</v>
      </c>
      <c r="H2794" t="s">
        <v>16</v>
      </c>
      <c r="I2794" t="s">
        <v>12</v>
      </c>
      <c r="J2794" t="s">
        <v>13</v>
      </c>
      <c r="K2794">
        <v>23.409279999999999</v>
      </c>
      <c r="L2794">
        <v>600</v>
      </c>
      <c r="M2794" t="s">
        <v>14</v>
      </c>
      <c r="N2794">
        <v>300</v>
      </c>
      <c r="O2794" t="s">
        <v>14</v>
      </c>
      <c r="P2794">
        <v>1</v>
      </c>
      <c r="Q2794" s="1">
        <v>4.2</v>
      </c>
      <c r="R2794" s="1">
        <v>2.8000000000000003</v>
      </c>
      <c r="S2794" s="1">
        <v>3.5</v>
      </c>
      <c r="T2794" s="1">
        <v>2.8000000000000003</v>
      </c>
    </row>
    <row r="2795" spans="1:20" hidden="1" x14ac:dyDescent="0.35">
      <c r="A2795" t="s">
        <v>2816</v>
      </c>
      <c r="B2795" t="s">
        <v>10</v>
      </c>
      <c r="C2795" t="s">
        <v>68</v>
      </c>
      <c r="D2795" t="s">
        <v>3611</v>
      </c>
      <c r="E2795" t="s">
        <v>3617</v>
      </c>
      <c r="F2795">
        <v>44694</v>
      </c>
      <c r="G2795">
        <v>44719</v>
      </c>
      <c r="H2795" t="s">
        <v>16</v>
      </c>
      <c r="I2795" t="s">
        <v>12</v>
      </c>
      <c r="J2795" t="s">
        <v>13</v>
      </c>
      <c r="K2795">
        <v>28.003299999999999</v>
      </c>
      <c r="L2795">
        <v>600</v>
      </c>
      <c r="M2795" t="s">
        <v>14</v>
      </c>
      <c r="N2795">
        <v>300</v>
      </c>
      <c r="O2795" t="s">
        <v>14</v>
      </c>
      <c r="P2795">
        <v>1</v>
      </c>
      <c r="Q2795" s="1">
        <v>3.75</v>
      </c>
      <c r="R2795" s="1">
        <v>2.5</v>
      </c>
      <c r="S2795" s="1">
        <v>3.125</v>
      </c>
      <c r="T2795" s="1">
        <v>2.5</v>
      </c>
    </row>
    <row r="2796" spans="1:20" hidden="1" x14ac:dyDescent="0.35">
      <c r="A2796" t="s">
        <v>2817</v>
      </c>
      <c r="B2796" t="s">
        <v>10</v>
      </c>
      <c r="C2796" t="s">
        <v>68</v>
      </c>
      <c r="D2796" t="s">
        <v>3615</v>
      </c>
      <c r="E2796" t="s">
        <v>3614</v>
      </c>
      <c r="F2796">
        <v>44694</v>
      </c>
      <c r="G2796">
        <v>44722</v>
      </c>
      <c r="H2796" t="s">
        <v>16</v>
      </c>
      <c r="I2796" t="s">
        <v>12</v>
      </c>
      <c r="J2796" t="s">
        <v>13</v>
      </c>
      <c r="K2796">
        <v>29.436</v>
      </c>
      <c r="L2796">
        <v>600</v>
      </c>
      <c r="M2796" t="s">
        <v>14</v>
      </c>
      <c r="N2796">
        <v>300</v>
      </c>
      <c r="O2796" t="s">
        <v>14</v>
      </c>
      <c r="P2796">
        <v>1</v>
      </c>
      <c r="Q2796" s="1">
        <v>4.2</v>
      </c>
      <c r="R2796" s="1">
        <v>2.8000000000000003</v>
      </c>
      <c r="S2796" s="1">
        <v>3.5</v>
      </c>
      <c r="T2796" s="1">
        <v>2.8000000000000003</v>
      </c>
    </row>
    <row r="2797" spans="1:20" hidden="1" x14ac:dyDescent="0.35">
      <c r="A2797" t="s">
        <v>2818</v>
      </c>
      <c r="B2797" t="s">
        <v>10</v>
      </c>
      <c r="C2797" t="s">
        <v>68</v>
      </c>
      <c r="D2797" t="s">
        <v>3616</v>
      </c>
      <c r="E2797" t="s">
        <v>3617</v>
      </c>
      <c r="F2797">
        <v>44692</v>
      </c>
      <c r="G2797">
        <v>44719</v>
      </c>
      <c r="H2797" t="s">
        <v>16</v>
      </c>
      <c r="I2797" t="s">
        <v>12</v>
      </c>
      <c r="J2797" t="s">
        <v>13</v>
      </c>
      <c r="K2797">
        <v>30.53895</v>
      </c>
      <c r="L2797">
        <v>600</v>
      </c>
      <c r="M2797" t="s">
        <v>14</v>
      </c>
      <c r="N2797">
        <v>300</v>
      </c>
      <c r="O2797" t="s">
        <v>14</v>
      </c>
      <c r="P2797">
        <v>1</v>
      </c>
      <c r="Q2797" s="1">
        <v>4.05</v>
      </c>
      <c r="R2797" s="1">
        <v>2.7</v>
      </c>
      <c r="S2797" s="1">
        <v>3.375</v>
      </c>
      <c r="T2797" s="1">
        <v>2.7</v>
      </c>
    </row>
    <row r="2798" spans="1:20" hidden="1" x14ac:dyDescent="0.35">
      <c r="A2798" t="s">
        <v>2819</v>
      </c>
      <c r="B2798" t="s">
        <v>10</v>
      </c>
      <c r="C2798" t="s">
        <v>68</v>
      </c>
      <c r="D2798" t="s">
        <v>3620</v>
      </c>
      <c r="E2798" t="s">
        <v>3612</v>
      </c>
      <c r="F2798">
        <v>44692</v>
      </c>
      <c r="G2798">
        <v>44719</v>
      </c>
      <c r="H2798" t="s">
        <v>16</v>
      </c>
      <c r="I2798" t="s">
        <v>12</v>
      </c>
      <c r="J2798" t="s">
        <v>13</v>
      </c>
      <c r="K2798">
        <v>25.453119999999998</v>
      </c>
      <c r="L2798">
        <v>600</v>
      </c>
      <c r="M2798" t="s">
        <v>14</v>
      </c>
      <c r="N2798">
        <v>300</v>
      </c>
      <c r="O2798" t="s">
        <v>14</v>
      </c>
      <c r="P2798">
        <v>1</v>
      </c>
      <c r="Q2798" s="1">
        <v>4.05</v>
      </c>
      <c r="R2798" s="1">
        <v>2.7</v>
      </c>
      <c r="S2798" s="1">
        <v>3.375</v>
      </c>
      <c r="T2798" s="1">
        <v>2.7</v>
      </c>
    </row>
    <row r="2799" spans="1:20" hidden="1" x14ac:dyDescent="0.35">
      <c r="A2799" t="s">
        <v>2820</v>
      </c>
      <c r="B2799" t="s">
        <v>10</v>
      </c>
      <c r="C2799" t="s">
        <v>68</v>
      </c>
      <c r="D2799" t="s">
        <v>3616</v>
      </c>
      <c r="E2799" t="s">
        <v>3617</v>
      </c>
      <c r="F2799">
        <v>44692</v>
      </c>
      <c r="G2799">
        <v>44719</v>
      </c>
      <c r="H2799" t="s">
        <v>16</v>
      </c>
      <c r="I2799" t="s">
        <v>12</v>
      </c>
      <c r="J2799" t="s">
        <v>13</v>
      </c>
      <c r="K2799">
        <v>31.659369999999999</v>
      </c>
      <c r="L2799">
        <v>600</v>
      </c>
      <c r="M2799" t="s">
        <v>14</v>
      </c>
      <c r="N2799">
        <v>300</v>
      </c>
      <c r="O2799" t="s">
        <v>14</v>
      </c>
      <c r="P2799">
        <v>1</v>
      </c>
      <c r="Q2799" s="1">
        <v>4.05</v>
      </c>
      <c r="R2799" s="1">
        <v>2.7</v>
      </c>
      <c r="S2799" s="1">
        <v>3.375</v>
      </c>
      <c r="T2799" s="1">
        <v>2.7</v>
      </c>
    </row>
    <row r="2800" spans="1:20" hidden="1" x14ac:dyDescent="0.35">
      <c r="A2800" t="s">
        <v>2821</v>
      </c>
      <c r="B2800" t="s">
        <v>10</v>
      </c>
      <c r="C2800" t="s">
        <v>68</v>
      </c>
      <c r="D2800" t="s">
        <v>3615</v>
      </c>
      <c r="E2800" t="s">
        <v>3612</v>
      </c>
      <c r="F2800">
        <v>44692</v>
      </c>
      <c r="G2800">
        <v>44714</v>
      </c>
      <c r="H2800" t="s">
        <v>16</v>
      </c>
      <c r="I2800" t="s">
        <v>12</v>
      </c>
      <c r="J2800" t="s">
        <v>13</v>
      </c>
      <c r="K2800">
        <v>26.493950000000002</v>
      </c>
      <c r="L2800">
        <v>600</v>
      </c>
      <c r="M2800" t="s">
        <v>14</v>
      </c>
      <c r="N2800">
        <v>300</v>
      </c>
      <c r="O2800" t="s">
        <v>14</v>
      </c>
      <c r="P2800">
        <v>1</v>
      </c>
      <c r="Q2800" s="1">
        <v>3.3</v>
      </c>
      <c r="R2800" s="1">
        <v>2.2000000000000002</v>
      </c>
      <c r="S2800" s="1">
        <v>2.75</v>
      </c>
      <c r="T2800" s="1">
        <v>2.2000000000000002</v>
      </c>
    </row>
    <row r="2801" spans="1:20" hidden="1" x14ac:dyDescent="0.35">
      <c r="A2801" t="s">
        <v>2822</v>
      </c>
      <c r="B2801" t="s">
        <v>10</v>
      </c>
      <c r="C2801" t="s">
        <v>68</v>
      </c>
      <c r="D2801" t="s">
        <v>3615</v>
      </c>
      <c r="E2801" t="s">
        <v>3613</v>
      </c>
      <c r="F2801">
        <v>44692</v>
      </c>
      <c r="G2801">
        <v>44733</v>
      </c>
      <c r="H2801" t="s">
        <v>16</v>
      </c>
      <c r="I2801" t="s">
        <v>12</v>
      </c>
      <c r="J2801" t="s">
        <v>13</v>
      </c>
      <c r="K2801">
        <v>22.405860000000001</v>
      </c>
      <c r="L2801">
        <v>600</v>
      </c>
      <c r="M2801" t="s">
        <v>14</v>
      </c>
      <c r="N2801">
        <v>300</v>
      </c>
      <c r="O2801" t="s">
        <v>14</v>
      </c>
      <c r="P2801">
        <v>1</v>
      </c>
      <c r="Q2801" s="1">
        <v>6.1499999999999995</v>
      </c>
      <c r="R2801" s="1">
        <v>4.1000000000000005</v>
      </c>
      <c r="S2801" s="1">
        <v>5.125</v>
      </c>
      <c r="T2801" s="1">
        <v>4.1000000000000005</v>
      </c>
    </row>
    <row r="2802" spans="1:20" hidden="1" x14ac:dyDescent="0.35">
      <c r="A2802" t="s">
        <v>2823</v>
      </c>
      <c r="B2802" t="s">
        <v>10</v>
      </c>
      <c r="C2802" t="s">
        <v>68</v>
      </c>
      <c r="D2802" t="s">
        <v>3611</v>
      </c>
      <c r="E2802" t="s">
        <v>3613</v>
      </c>
      <c r="F2802">
        <v>44692</v>
      </c>
      <c r="G2802">
        <v>44722</v>
      </c>
      <c r="H2802" t="s">
        <v>16</v>
      </c>
      <c r="I2802" t="s">
        <v>12</v>
      </c>
      <c r="J2802" t="s">
        <v>13</v>
      </c>
      <c r="K2802">
        <v>21.168800000000001</v>
      </c>
      <c r="L2802">
        <v>600</v>
      </c>
      <c r="M2802" t="s">
        <v>14</v>
      </c>
      <c r="N2802">
        <v>300</v>
      </c>
      <c r="O2802" t="s">
        <v>14</v>
      </c>
      <c r="P2802">
        <v>1</v>
      </c>
      <c r="Q2802" s="1">
        <v>4.5</v>
      </c>
      <c r="R2802" s="1">
        <v>3</v>
      </c>
      <c r="S2802" s="1">
        <v>3.75</v>
      </c>
      <c r="T2802" s="1">
        <v>3</v>
      </c>
    </row>
    <row r="2803" spans="1:20" hidden="1" x14ac:dyDescent="0.35">
      <c r="A2803" t="s">
        <v>2824</v>
      </c>
      <c r="B2803" t="s">
        <v>10</v>
      </c>
      <c r="C2803" t="s">
        <v>68</v>
      </c>
      <c r="D2803" t="s">
        <v>3619</v>
      </c>
      <c r="E2803" t="s">
        <v>3617</v>
      </c>
      <c r="F2803">
        <v>44693</v>
      </c>
      <c r="G2803">
        <v>44719</v>
      </c>
      <c r="H2803" t="s">
        <v>16</v>
      </c>
      <c r="I2803" t="s">
        <v>12</v>
      </c>
      <c r="J2803" t="s">
        <v>13</v>
      </c>
      <c r="K2803">
        <v>30.53895</v>
      </c>
      <c r="L2803">
        <v>600</v>
      </c>
      <c r="M2803" t="s">
        <v>14</v>
      </c>
      <c r="N2803">
        <v>300</v>
      </c>
      <c r="O2803" t="s">
        <v>14</v>
      </c>
      <c r="P2803">
        <v>1</v>
      </c>
      <c r="Q2803" s="1">
        <v>3.9</v>
      </c>
      <c r="R2803" s="1">
        <v>2.6</v>
      </c>
      <c r="S2803" s="1">
        <v>3.25</v>
      </c>
      <c r="T2803" s="1">
        <v>2.6</v>
      </c>
    </row>
    <row r="2804" spans="1:20" hidden="1" x14ac:dyDescent="0.35">
      <c r="A2804" t="s">
        <v>2825</v>
      </c>
      <c r="B2804" t="s">
        <v>10</v>
      </c>
      <c r="C2804" t="s">
        <v>68</v>
      </c>
      <c r="D2804" t="s">
        <v>3616</v>
      </c>
      <c r="E2804" t="s">
        <v>3612</v>
      </c>
      <c r="F2804">
        <v>44692</v>
      </c>
      <c r="G2804">
        <v>44719</v>
      </c>
      <c r="H2804" t="s">
        <v>16</v>
      </c>
      <c r="I2804" t="s">
        <v>12</v>
      </c>
      <c r="J2804" t="s">
        <v>13</v>
      </c>
      <c r="K2804">
        <v>25.912459999999999</v>
      </c>
      <c r="L2804">
        <v>600</v>
      </c>
      <c r="M2804" t="s">
        <v>14</v>
      </c>
      <c r="N2804">
        <v>300</v>
      </c>
      <c r="O2804" t="s">
        <v>14</v>
      </c>
      <c r="P2804">
        <v>1</v>
      </c>
      <c r="Q2804" s="1">
        <v>4.05</v>
      </c>
      <c r="R2804" s="1">
        <v>2.7</v>
      </c>
      <c r="S2804" s="1">
        <v>3.375</v>
      </c>
      <c r="T2804" s="1">
        <v>2.7</v>
      </c>
    </row>
    <row r="2805" spans="1:20" hidden="1" x14ac:dyDescent="0.35">
      <c r="A2805" t="s">
        <v>2826</v>
      </c>
      <c r="B2805" t="s">
        <v>10</v>
      </c>
      <c r="C2805" t="s">
        <v>68</v>
      </c>
      <c r="D2805" t="s">
        <v>3620</v>
      </c>
      <c r="E2805" t="s">
        <v>3612</v>
      </c>
      <c r="F2805">
        <v>44691</v>
      </c>
      <c r="G2805">
        <v>44714</v>
      </c>
      <c r="H2805" t="s">
        <v>16</v>
      </c>
      <c r="I2805" t="s">
        <v>12</v>
      </c>
      <c r="J2805" t="s">
        <v>13</v>
      </c>
      <c r="K2805">
        <v>29.6221</v>
      </c>
      <c r="L2805">
        <v>600</v>
      </c>
      <c r="M2805" t="s">
        <v>14</v>
      </c>
      <c r="N2805">
        <v>300</v>
      </c>
      <c r="O2805" t="s">
        <v>14</v>
      </c>
      <c r="P2805">
        <v>1</v>
      </c>
      <c r="Q2805" s="1">
        <v>3.4499999999999997</v>
      </c>
      <c r="R2805" s="1">
        <v>2.3000000000000003</v>
      </c>
      <c r="S2805" s="1">
        <v>2.875</v>
      </c>
      <c r="T2805" s="1">
        <v>2.3000000000000003</v>
      </c>
    </row>
    <row r="2806" spans="1:20" hidden="1" x14ac:dyDescent="0.35">
      <c r="A2806" t="s">
        <v>2827</v>
      </c>
      <c r="B2806" t="s">
        <v>10</v>
      </c>
      <c r="C2806" t="s">
        <v>68</v>
      </c>
      <c r="D2806" t="s">
        <v>3620</v>
      </c>
      <c r="E2806" t="s">
        <v>3613</v>
      </c>
      <c r="F2806">
        <v>44691</v>
      </c>
      <c r="G2806">
        <v>44719</v>
      </c>
      <c r="H2806" t="s">
        <v>16</v>
      </c>
      <c r="I2806" t="s">
        <v>12</v>
      </c>
      <c r="J2806" t="s">
        <v>13</v>
      </c>
      <c r="K2806">
        <v>28.590119999999999</v>
      </c>
      <c r="L2806">
        <v>600</v>
      </c>
      <c r="M2806" t="s">
        <v>14</v>
      </c>
      <c r="N2806">
        <v>300</v>
      </c>
      <c r="O2806" t="s">
        <v>14</v>
      </c>
      <c r="P2806">
        <v>1</v>
      </c>
      <c r="Q2806" s="1">
        <v>4.2</v>
      </c>
      <c r="R2806" s="1">
        <v>2.8000000000000003</v>
      </c>
      <c r="S2806" s="1">
        <v>3.5</v>
      </c>
      <c r="T2806" s="1">
        <v>2.8000000000000003</v>
      </c>
    </row>
    <row r="2807" spans="1:20" hidden="1" x14ac:dyDescent="0.35">
      <c r="A2807" t="s">
        <v>2828</v>
      </c>
      <c r="B2807" t="s">
        <v>10</v>
      </c>
      <c r="C2807" t="s">
        <v>68</v>
      </c>
      <c r="D2807" t="s">
        <v>3620</v>
      </c>
      <c r="E2807" t="s">
        <v>3612</v>
      </c>
      <c r="F2807">
        <v>44740</v>
      </c>
      <c r="G2807">
        <v>44769</v>
      </c>
      <c r="H2807" t="s">
        <v>12</v>
      </c>
      <c r="I2807" t="s">
        <v>12</v>
      </c>
      <c r="J2807" t="s">
        <v>13</v>
      </c>
      <c r="K2807">
        <v>9.6059999999999999</v>
      </c>
      <c r="L2807">
        <v>600</v>
      </c>
      <c r="M2807" t="s">
        <v>14</v>
      </c>
      <c r="N2807">
        <v>300</v>
      </c>
      <c r="O2807" t="s">
        <v>14</v>
      </c>
      <c r="P2807">
        <v>1</v>
      </c>
      <c r="Q2807" s="1">
        <v>4.3499999999999996</v>
      </c>
      <c r="R2807" s="1">
        <v>2.9000000000000004</v>
      </c>
      <c r="S2807" s="1">
        <v>3.625</v>
      </c>
      <c r="T2807" s="1">
        <v>2.9000000000000004</v>
      </c>
    </row>
    <row r="2808" spans="1:20" hidden="1" x14ac:dyDescent="0.35">
      <c r="A2808" t="s">
        <v>2829</v>
      </c>
      <c r="B2808" t="s">
        <v>10</v>
      </c>
      <c r="C2808" t="s">
        <v>68</v>
      </c>
      <c r="D2808" t="s">
        <v>3615</v>
      </c>
      <c r="E2808" t="s">
        <v>3617</v>
      </c>
      <c r="F2808">
        <v>44740</v>
      </c>
      <c r="G2808">
        <v>44769</v>
      </c>
      <c r="H2808" t="s">
        <v>12</v>
      </c>
      <c r="I2808" t="s">
        <v>12</v>
      </c>
      <c r="J2808" t="s">
        <v>13</v>
      </c>
      <c r="K2808">
        <v>9.6059999999999999</v>
      </c>
      <c r="L2808">
        <v>600</v>
      </c>
      <c r="M2808" t="s">
        <v>14</v>
      </c>
      <c r="N2808">
        <v>300</v>
      </c>
      <c r="O2808" t="s">
        <v>14</v>
      </c>
      <c r="P2808">
        <v>1</v>
      </c>
      <c r="Q2808" s="1">
        <v>4.3499999999999996</v>
      </c>
      <c r="R2808" s="1">
        <v>2.9000000000000004</v>
      </c>
      <c r="S2808" s="1">
        <v>3.625</v>
      </c>
      <c r="T2808" s="1">
        <v>2.9000000000000004</v>
      </c>
    </row>
    <row r="2809" spans="1:20" hidden="1" x14ac:dyDescent="0.35">
      <c r="A2809" t="s">
        <v>2830</v>
      </c>
      <c r="B2809" t="s">
        <v>10</v>
      </c>
      <c r="C2809" t="s">
        <v>68</v>
      </c>
      <c r="D2809" t="s">
        <v>3619</v>
      </c>
      <c r="E2809" t="s">
        <v>3613</v>
      </c>
      <c r="F2809">
        <v>44740</v>
      </c>
      <c r="G2809">
        <v>44769</v>
      </c>
      <c r="H2809" t="s">
        <v>12</v>
      </c>
      <c r="I2809" t="s">
        <v>12</v>
      </c>
      <c r="J2809" t="s">
        <v>13</v>
      </c>
      <c r="K2809">
        <v>9.6059999999999999</v>
      </c>
      <c r="L2809">
        <v>600</v>
      </c>
      <c r="M2809" t="s">
        <v>14</v>
      </c>
      <c r="N2809">
        <v>300</v>
      </c>
      <c r="O2809" t="s">
        <v>14</v>
      </c>
      <c r="P2809">
        <v>1</v>
      </c>
      <c r="Q2809" s="1">
        <v>4.3499999999999996</v>
      </c>
      <c r="R2809" s="1">
        <v>2.9000000000000004</v>
      </c>
      <c r="S2809" s="1">
        <v>3.625</v>
      </c>
      <c r="T2809" s="1">
        <v>2.9000000000000004</v>
      </c>
    </row>
    <row r="2810" spans="1:20" hidden="1" x14ac:dyDescent="0.35">
      <c r="A2810" t="s">
        <v>2831</v>
      </c>
      <c r="B2810" t="s">
        <v>10</v>
      </c>
      <c r="C2810" t="s">
        <v>68</v>
      </c>
      <c r="D2810" t="s">
        <v>3616</v>
      </c>
      <c r="E2810" t="s">
        <v>3618</v>
      </c>
      <c r="F2810">
        <v>44701</v>
      </c>
      <c r="G2810">
        <v>44730</v>
      </c>
      <c r="H2810" t="s">
        <v>12</v>
      </c>
      <c r="I2810" t="s">
        <v>12</v>
      </c>
      <c r="J2810" t="s">
        <v>13</v>
      </c>
      <c r="K2810">
        <v>23.765999999999998</v>
      </c>
      <c r="L2810">
        <v>600</v>
      </c>
      <c r="M2810" t="s">
        <v>14</v>
      </c>
      <c r="N2810">
        <v>300</v>
      </c>
      <c r="O2810" t="s">
        <v>14</v>
      </c>
      <c r="P2810">
        <v>1</v>
      </c>
      <c r="Q2810" s="1">
        <v>4.3499999999999996</v>
      </c>
      <c r="R2810" s="1">
        <v>2.9000000000000004</v>
      </c>
      <c r="S2810" s="1">
        <v>3.625</v>
      </c>
      <c r="T2810" s="1">
        <v>2.9000000000000004</v>
      </c>
    </row>
    <row r="2811" spans="1:20" hidden="1" x14ac:dyDescent="0.35">
      <c r="A2811" t="s">
        <v>2832</v>
      </c>
      <c r="B2811" t="s">
        <v>10</v>
      </c>
      <c r="C2811" t="s">
        <v>68</v>
      </c>
      <c r="D2811" t="s">
        <v>3611</v>
      </c>
      <c r="E2811" t="s">
        <v>3614</v>
      </c>
      <c r="F2811">
        <v>44701</v>
      </c>
      <c r="G2811">
        <v>44730</v>
      </c>
      <c r="H2811" t="s">
        <v>12</v>
      </c>
      <c r="I2811" t="s">
        <v>12</v>
      </c>
      <c r="J2811" t="s">
        <v>13</v>
      </c>
      <c r="K2811">
        <v>23.565999999999999</v>
      </c>
      <c r="L2811">
        <v>600</v>
      </c>
      <c r="M2811" t="s">
        <v>14</v>
      </c>
      <c r="N2811">
        <v>300</v>
      </c>
      <c r="O2811" t="s">
        <v>14</v>
      </c>
      <c r="P2811">
        <v>1</v>
      </c>
      <c r="Q2811" s="1">
        <v>4.3499999999999996</v>
      </c>
      <c r="R2811" s="1">
        <v>2.9000000000000004</v>
      </c>
      <c r="S2811" s="1">
        <v>3.625</v>
      </c>
      <c r="T2811" s="1">
        <v>2.9000000000000004</v>
      </c>
    </row>
    <row r="2812" spans="1:20" hidden="1" x14ac:dyDescent="0.35">
      <c r="A2812" t="s">
        <v>2833</v>
      </c>
      <c r="B2812" t="s">
        <v>10</v>
      </c>
      <c r="C2812" t="s">
        <v>68</v>
      </c>
      <c r="D2812" t="s">
        <v>3616</v>
      </c>
      <c r="E2812" t="s">
        <v>3612</v>
      </c>
      <c r="F2812">
        <v>44700</v>
      </c>
      <c r="G2812">
        <v>44737</v>
      </c>
      <c r="H2812" t="s">
        <v>12</v>
      </c>
      <c r="I2812" t="s">
        <v>12</v>
      </c>
      <c r="J2812" t="s">
        <v>13</v>
      </c>
      <c r="K2812">
        <v>21.654</v>
      </c>
      <c r="L2812">
        <v>600</v>
      </c>
      <c r="M2812" t="s">
        <v>14</v>
      </c>
      <c r="N2812">
        <v>300</v>
      </c>
      <c r="O2812" t="s">
        <v>14</v>
      </c>
      <c r="P2812">
        <v>1</v>
      </c>
      <c r="Q2812" s="1">
        <v>5.55</v>
      </c>
      <c r="R2812" s="1">
        <v>3.7</v>
      </c>
      <c r="S2812" s="1">
        <v>4.625</v>
      </c>
      <c r="T2812" s="1">
        <v>3.7</v>
      </c>
    </row>
    <row r="2813" spans="1:20" hidden="1" x14ac:dyDescent="0.35">
      <c r="A2813" t="s">
        <v>2834</v>
      </c>
      <c r="B2813" t="s">
        <v>10</v>
      </c>
      <c r="C2813" t="s">
        <v>68</v>
      </c>
      <c r="D2813" t="s">
        <v>3615</v>
      </c>
      <c r="E2813" t="s">
        <v>3617</v>
      </c>
      <c r="F2813">
        <v>44702</v>
      </c>
      <c r="G2813">
        <v>44737</v>
      </c>
      <c r="H2813" t="s">
        <v>12</v>
      </c>
      <c r="I2813" t="s">
        <v>12</v>
      </c>
      <c r="J2813" t="s">
        <v>13</v>
      </c>
      <c r="K2813">
        <v>21.654</v>
      </c>
      <c r="L2813">
        <v>600</v>
      </c>
      <c r="M2813" t="s">
        <v>14</v>
      </c>
      <c r="N2813">
        <v>300</v>
      </c>
      <c r="O2813" t="s">
        <v>14</v>
      </c>
      <c r="P2813">
        <v>1</v>
      </c>
      <c r="Q2813" s="1">
        <v>5.25</v>
      </c>
      <c r="R2813" s="1">
        <v>3.5</v>
      </c>
      <c r="S2813" s="1">
        <v>4.375</v>
      </c>
      <c r="T2813" s="1">
        <v>3.5</v>
      </c>
    </row>
    <row r="2814" spans="1:20" hidden="1" x14ac:dyDescent="0.35">
      <c r="A2814" t="s">
        <v>2835</v>
      </c>
      <c r="B2814" t="s">
        <v>10</v>
      </c>
      <c r="C2814" t="s">
        <v>68</v>
      </c>
      <c r="D2814" t="s">
        <v>3620</v>
      </c>
      <c r="E2814" t="s">
        <v>3613</v>
      </c>
      <c r="F2814">
        <v>44705</v>
      </c>
      <c r="G2814">
        <v>44739</v>
      </c>
      <c r="H2814" t="s">
        <v>12</v>
      </c>
      <c r="I2814" t="s">
        <v>12</v>
      </c>
      <c r="J2814" t="s">
        <v>13</v>
      </c>
      <c r="K2814">
        <v>23.966000000000001</v>
      </c>
      <c r="L2814">
        <v>600</v>
      </c>
      <c r="M2814" t="s">
        <v>14</v>
      </c>
      <c r="N2814">
        <v>300</v>
      </c>
      <c r="O2814" t="s">
        <v>14</v>
      </c>
      <c r="P2814">
        <v>1</v>
      </c>
      <c r="Q2814" s="1">
        <v>5.0999999999999996</v>
      </c>
      <c r="R2814" s="1">
        <v>3.4000000000000004</v>
      </c>
      <c r="S2814" s="1">
        <v>4.25</v>
      </c>
      <c r="T2814" s="1">
        <v>3.4000000000000004</v>
      </c>
    </row>
    <row r="2815" spans="1:20" hidden="1" x14ac:dyDescent="0.35">
      <c r="A2815" t="s">
        <v>2836</v>
      </c>
      <c r="B2815" t="s">
        <v>10</v>
      </c>
      <c r="C2815" t="s">
        <v>68</v>
      </c>
      <c r="D2815" t="s">
        <v>3615</v>
      </c>
      <c r="E2815" t="s">
        <v>3613</v>
      </c>
      <c r="F2815">
        <v>44699</v>
      </c>
      <c r="G2815">
        <v>44733</v>
      </c>
      <c r="H2815" t="s">
        <v>12</v>
      </c>
      <c r="I2815" t="s">
        <v>12</v>
      </c>
      <c r="J2815" t="s">
        <v>13</v>
      </c>
      <c r="K2815">
        <v>21.654</v>
      </c>
      <c r="L2815">
        <v>600</v>
      </c>
      <c r="M2815" t="s">
        <v>14</v>
      </c>
      <c r="N2815">
        <v>300</v>
      </c>
      <c r="O2815" t="s">
        <v>14</v>
      </c>
      <c r="P2815">
        <v>1</v>
      </c>
      <c r="Q2815" s="1">
        <v>5.0999999999999996</v>
      </c>
      <c r="R2815" s="1">
        <v>3.4000000000000004</v>
      </c>
      <c r="S2815" s="1">
        <v>4.25</v>
      </c>
      <c r="T2815" s="1">
        <v>3.4000000000000004</v>
      </c>
    </row>
    <row r="2816" spans="1:20" hidden="1" x14ac:dyDescent="0.35">
      <c r="A2816" t="s">
        <v>2837</v>
      </c>
      <c r="B2816" t="s">
        <v>10</v>
      </c>
      <c r="C2816" t="s">
        <v>68</v>
      </c>
      <c r="D2816" t="s">
        <v>3616</v>
      </c>
      <c r="E2816" t="s">
        <v>3614</v>
      </c>
      <c r="F2816">
        <v>44700</v>
      </c>
      <c r="G2816">
        <v>44733</v>
      </c>
      <c r="H2816" t="s">
        <v>12</v>
      </c>
      <c r="I2816" t="s">
        <v>12</v>
      </c>
      <c r="J2816" t="s">
        <v>13</v>
      </c>
      <c r="K2816">
        <v>21.654</v>
      </c>
      <c r="L2816">
        <v>600</v>
      </c>
      <c r="M2816" t="s">
        <v>14</v>
      </c>
      <c r="N2816">
        <v>300</v>
      </c>
      <c r="O2816" t="s">
        <v>14</v>
      </c>
      <c r="P2816">
        <v>1</v>
      </c>
      <c r="Q2816" s="1">
        <v>4.95</v>
      </c>
      <c r="R2816" s="1">
        <v>3.3000000000000003</v>
      </c>
      <c r="S2816" s="1">
        <v>4.125</v>
      </c>
      <c r="T2816" s="1">
        <v>3.3000000000000003</v>
      </c>
    </row>
    <row r="2817" spans="1:20" hidden="1" x14ac:dyDescent="0.35">
      <c r="A2817" t="s">
        <v>2838</v>
      </c>
      <c r="B2817" t="s">
        <v>10</v>
      </c>
      <c r="C2817" t="s">
        <v>68</v>
      </c>
      <c r="D2817" t="s">
        <v>3619</v>
      </c>
      <c r="E2817" t="s">
        <v>3614</v>
      </c>
      <c r="F2817">
        <v>44699</v>
      </c>
      <c r="G2817">
        <v>44727</v>
      </c>
      <c r="H2817" t="s">
        <v>12</v>
      </c>
      <c r="I2817" t="s">
        <v>12</v>
      </c>
      <c r="J2817" t="s">
        <v>13</v>
      </c>
      <c r="K2817">
        <v>19.646000000000001</v>
      </c>
      <c r="L2817">
        <v>600</v>
      </c>
      <c r="M2817" t="s">
        <v>14</v>
      </c>
      <c r="N2817">
        <v>300</v>
      </c>
      <c r="O2817" t="s">
        <v>14</v>
      </c>
      <c r="P2817">
        <v>1</v>
      </c>
      <c r="Q2817" s="1">
        <v>4.2</v>
      </c>
      <c r="R2817" s="1">
        <v>2.8000000000000003</v>
      </c>
      <c r="S2817" s="1">
        <v>3.5</v>
      </c>
      <c r="T2817" s="1">
        <v>2.8000000000000003</v>
      </c>
    </row>
    <row r="2818" spans="1:20" hidden="1" x14ac:dyDescent="0.35">
      <c r="A2818" t="s">
        <v>2839</v>
      </c>
      <c r="B2818" t="s">
        <v>10</v>
      </c>
      <c r="C2818" t="s">
        <v>68</v>
      </c>
      <c r="D2818" t="s">
        <v>3620</v>
      </c>
      <c r="E2818" t="s">
        <v>3617</v>
      </c>
      <c r="F2818">
        <v>44699</v>
      </c>
      <c r="G2818">
        <v>44733</v>
      </c>
      <c r="H2818" t="s">
        <v>12</v>
      </c>
      <c r="I2818" t="s">
        <v>12</v>
      </c>
      <c r="J2818" t="s">
        <v>13</v>
      </c>
      <c r="K2818">
        <v>31.693999999999999</v>
      </c>
      <c r="L2818">
        <v>600</v>
      </c>
      <c r="M2818" t="s">
        <v>14</v>
      </c>
      <c r="N2818">
        <v>300</v>
      </c>
      <c r="O2818" t="s">
        <v>14</v>
      </c>
      <c r="P2818">
        <v>1</v>
      </c>
      <c r="Q2818" s="1">
        <v>5.0999999999999996</v>
      </c>
      <c r="R2818" s="1">
        <v>3.4000000000000004</v>
      </c>
      <c r="S2818" s="1">
        <v>4.25</v>
      </c>
      <c r="T2818" s="1">
        <v>3.4000000000000004</v>
      </c>
    </row>
    <row r="2819" spans="1:20" hidden="1" x14ac:dyDescent="0.35">
      <c r="A2819" t="s">
        <v>2840</v>
      </c>
      <c r="B2819" t="s">
        <v>10</v>
      </c>
      <c r="C2819" t="s">
        <v>68</v>
      </c>
      <c r="D2819" t="s">
        <v>3611</v>
      </c>
      <c r="E2819" t="s">
        <v>3618</v>
      </c>
      <c r="F2819">
        <v>44699</v>
      </c>
      <c r="G2819">
        <v>44730</v>
      </c>
      <c r="H2819" t="s">
        <v>12</v>
      </c>
      <c r="I2819" t="s">
        <v>12</v>
      </c>
      <c r="J2819" t="s">
        <v>13</v>
      </c>
      <c r="K2819">
        <v>21.654</v>
      </c>
      <c r="L2819">
        <v>600</v>
      </c>
      <c r="M2819" t="s">
        <v>14</v>
      </c>
      <c r="N2819">
        <v>300</v>
      </c>
      <c r="O2819" t="s">
        <v>14</v>
      </c>
      <c r="P2819">
        <v>1</v>
      </c>
      <c r="Q2819" s="1">
        <v>4.6499999999999995</v>
      </c>
      <c r="R2819" s="1">
        <v>3.1</v>
      </c>
      <c r="S2819" s="1">
        <v>3.875</v>
      </c>
      <c r="T2819" s="1">
        <v>3.1</v>
      </c>
    </row>
    <row r="2820" spans="1:20" hidden="1" x14ac:dyDescent="0.35">
      <c r="A2820" t="s">
        <v>2841</v>
      </c>
      <c r="B2820" t="s">
        <v>10</v>
      </c>
      <c r="C2820" t="s">
        <v>68</v>
      </c>
      <c r="D2820" t="s">
        <v>3616</v>
      </c>
      <c r="E2820" t="s">
        <v>3614</v>
      </c>
      <c r="F2820">
        <v>44699</v>
      </c>
      <c r="G2820">
        <v>44733</v>
      </c>
      <c r="H2820" t="s">
        <v>12</v>
      </c>
      <c r="I2820" t="s">
        <v>12</v>
      </c>
      <c r="J2820" t="s">
        <v>13</v>
      </c>
      <c r="K2820">
        <v>21.654</v>
      </c>
      <c r="L2820">
        <v>600</v>
      </c>
      <c r="M2820" t="s">
        <v>14</v>
      </c>
      <c r="N2820">
        <v>300</v>
      </c>
      <c r="O2820" t="s">
        <v>14</v>
      </c>
      <c r="P2820">
        <v>1</v>
      </c>
      <c r="Q2820" s="1">
        <v>5.0999999999999996</v>
      </c>
      <c r="R2820" s="1">
        <v>3.4000000000000004</v>
      </c>
      <c r="S2820" s="1">
        <v>4.25</v>
      </c>
      <c r="T2820" s="1">
        <v>3.4000000000000004</v>
      </c>
    </row>
    <row r="2821" spans="1:20" hidden="1" x14ac:dyDescent="0.35">
      <c r="A2821" t="s">
        <v>2842</v>
      </c>
      <c r="B2821" t="s">
        <v>10</v>
      </c>
      <c r="C2821" t="s">
        <v>68</v>
      </c>
      <c r="D2821" t="s">
        <v>3619</v>
      </c>
      <c r="E2821" t="s">
        <v>3618</v>
      </c>
      <c r="F2821">
        <v>44701</v>
      </c>
      <c r="G2821">
        <v>44733</v>
      </c>
      <c r="H2821" t="s">
        <v>12</v>
      </c>
      <c r="I2821" t="s">
        <v>12</v>
      </c>
      <c r="J2821" t="s">
        <v>13</v>
      </c>
      <c r="K2821">
        <v>20.675999999999998</v>
      </c>
      <c r="L2821">
        <v>600</v>
      </c>
      <c r="M2821" t="s">
        <v>14</v>
      </c>
      <c r="N2821">
        <v>300</v>
      </c>
      <c r="O2821" t="s">
        <v>14</v>
      </c>
      <c r="P2821">
        <v>1</v>
      </c>
      <c r="Q2821" s="1">
        <v>4.8</v>
      </c>
      <c r="R2821" s="1">
        <v>3.2</v>
      </c>
      <c r="S2821" s="1">
        <v>4</v>
      </c>
      <c r="T2821" s="1">
        <v>3.2</v>
      </c>
    </row>
    <row r="2822" spans="1:20" hidden="1" x14ac:dyDescent="0.35">
      <c r="A2822" t="s">
        <v>2843</v>
      </c>
      <c r="B2822" t="s">
        <v>10</v>
      </c>
      <c r="C2822" t="s">
        <v>68</v>
      </c>
      <c r="D2822" t="s">
        <v>3620</v>
      </c>
      <c r="E2822" t="s">
        <v>3617</v>
      </c>
      <c r="F2822">
        <v>44740</v>
      </c>
      <c r="G2822">
        <v>44769</v>
      </c>
      <c r="H2822" t="s">
        <v>12</v>
      </c>
      <c r="I2822" t="s">
        <v>12</v>
      </c>
      <c r="J2822" t="s">
        <v>13</v>
      </c>
      <c r="K2822">
        <v>9.6059999999999999</v>
      </c>
      <c r="L2822">
        <v>600</v>
      </c>
      <c r="M2822" t="s">
        <v>14</v>
      </c>
      <c r="N2822">
        <v>300</v>
      </c>
      <c r="O2822" t="s">
        <v>14</v>
      </c>
      <c r="P2822">
        <v>1</v>
      </c>
      <c r="Q2822" s="1">
        <v>4.3499999999999996</v>
      </c>
      <c r="R2822" s="1">
        <v>2.9000000000000004</v>
      </c>
      <c r="S2822" s="1">
        <v>3.625</v>
      </c>
      <c r="T2822" s="1">
        <v>2.9000000000000004</v>
      </c>
    </row>
    <row r="2823" spans="1:20" hidden="1" x14ac:dyDescent="0.35">
      <c r="A2823" t="s">
        <v>2844</v>
      </c>
      <c r="B2823" t="s">
        <v>10</v>
      </c>
      <c r="C2823" t="s">
        <v>68</v>
      </c>
      <c r="D2823" t="s">
        <v>3615</v>
      </c>
      <c r="E2823" t="s">
        <v>3617</v>
      </c>
      <c r="F2823">
        <v>44737</v>
      </c>
      <c r="G2823">
        <v>44768</v>
      </c>
      <c r="H2823" t="s">
        <v>12</v>
      </c>
      <c r="I2823" t="s">
        <v>12</v>
      </c>
      <c r="J2823" t="s">
        <v>13</v>
      </c>
      <c r="K2823">
        <v>21.657859999999999</v>
      </c>
      <c r="L2823">
        <v>600</v>
      </c>
      <c r="M2823" t="s">
        <v>14</v>
      </c>
      <c r="N2823">
        <v>300</v>
      </c>
      <c r="O2823" t="s">
        <v>14</v>
      </c>
      <c r="P2823">
        <v>1</v>
      </c>
      <c r="Q2823" s="1">
        <v>4.6499999999999995</v>
      </c>
      <c r="R2823" s="1">
        <v>3.1</v>
      </c>
      <c r="S2823" s="1">
        <v>3.875</v>
      </c>
      <c r="T2823" s="1">
        <v>3.1</v>
      </c>
    </row>
    <row r="2824" spans="1:20" hidden="1" x14ac:dyDescent="0.35">
      <c r="A2824" t="s">
        <v>2845</v>
      </c>
      <c r="B2824" t="s">
        <v>10</v>
      </c>
      <c r="C2824" t="s">
        <v>68</v>
      </c>
      <c r="D2824" t="s">
        <v>3620</v>
      </c>
      <c r="E2824" t="s">
        <v>3613</v>
      </c>
      <c r="F2824">
        <v>44737</v>
      </c>
      <c r="G2824">
        <v>44768</v>
      </c>
      <c r="H2824" t="s">
        <v>12</v>
      </c>
      <c r="I2824" t="s">
        <v>12</v>
      </c>
      <c r="J2824" t="s">
        <v>13</v>
      </c>
      <c r="K2824">
        <v>21.657859999999999</v>
      </c>
      <c r="L2824">
        <v>600</v>
      </c>
      <c r="M2824" t="s">
        <v>14</v>
      </c>
      <c r="N2824">
        <v>300</v>
      </c>
      <c r="O2824" t="s">
        <v>14</v>
      </c>
      <c r="P2824">
        <v>1</v>
      </c>
      <c r="Q2824" s="1">
        <v>4.6499999999999995</v>
      </c>
      <c r="R2824" s="1">
        <v>3.1</v>
      </c>
      <c r="S2824" s="1">
        <v>3.875</v>
      </c>
      <c r="T2824" s="1">
        <v>3.1</v>
      </c>
    </row>
    <row r="2825" spans="1:20" hidden="1" x14ac:dyDescent="0.35">
      <c r="A2825" t="s">
        <v>2846</v>
      </c>
      <c r="B2825" t="s">
        <v>10</v>
      </c>
      <c r="C2825" t="s">
        <v>68</v>
      </c>
      <c r="D2825" t="s">
        <v>3611</v>
      </c>
      <c r="E2825" t="s">
        <v>3618</v>
      </c>
      <c r="F2825">
        <v>44737</v>
      </c>
      <c r="G2825">
        <v>44768</v>
      </c>
      <c r="H2825" t="s">
        <v>12</v>
      </c>
      <c r="I2825" t="s">
        <v>12</v>
      </c>
      <c r="J2825" t="s">
        <v>13</v>
      </c>
      <c r="K2825">
        <v>21.657859999999999</v>
      </c>
      <c r="L2825">
        <v>600</v>
      </c>
      <c r="M2825" t="s">
        <v>14</v>
      </c>
      <c r="N2825">
        <v>300</v>
      </c>
      <c r="O2825" t="s">
        <v>14</v>
      </c>
      <c r="P2825">
        <v>1</v>
      </c>
      <c r="Q2825" s="1">
        <v>4.6499999999999995</v>
      </c>
      <c r="R2825" s="1">
        <v>3.1</v>
      </c>
      <c r="S2825" s="1">
        <v>3.875</v>
      </c>
      <c r="T2825" s="1">
        <v>3.1</v>
      </c>
    </row>
    <row r="2826" spans="1:20" hidden="1" x14ac:dyDescent="0.35">
      <c r="A2826" t="s">
        <v>2847</v>
      </c>
      <c r="B2826" t="s">
        <v>10</v>
      </c>
      <c r="C2826" t="s">
        <v>68</v>
      </c>
      <c r="D2826" t="s">
        <v>3616</v>
      </c>
      <c r="E2826" t="s">
        <v>3617</v>
      </c>
      <c r="F2826">
        <v>44695</v>
      </c>
      <c r="G2826">
        <v>44729</v>
      </c>
      <c r="H2826" t="s">
        <v>12</v>
      </c>
      <c r="I2826" t="s">
        <v>12</v>
      </c>
      <c r="J2826" t="s">
        <v>13</v>
      </c>
      <c r="K2826">
        <v>19.2</v>
      </c>
      <c r="L2826">
        <v>600</v>
      </c>
      <c r="M2826" t="s">
        <v>14</v>
      </c>
      <c r="N2826">
        <v>300</v>
      </c>
      <c r="O2826" t="s">
        <v>14</v>
      </c>
      <c r="P2826">
        <v>1</v>
      </c>
      <c r="Q2826" s="1">
        <v>5.0999999999999996</v>
      </c>
      <c r="R2826" s="1">
        <v>3.4000000000000004</v>
      </c>
      <c r="S2826" s="1">
        <v>4.25</v>
      </c>
      <c r="T2826" s="1">
        <v>3.4000000000000004</v>
      </c>
    </row>
    <row r="2827" spans="1:20" hidden="1" x14ac:dyDescent="0.35">
      <c r="A2827" t="s">
        <v>2848</v>
      </c>
      <c r="B2827" t="s">
        <v>10</v>
      </c>
      <c r="C2827" t="s">
        <v>68</v>
      </c>
      <c r="D2827" t="s">
        <v>3611</v>
      </c>
      <c r="E2827" t="s">
        <v>3618</v>
      </c>
      <c r="F2827">
        <v>44695</v>
      </c>
      <c r="G2827">
        <v>44723</v>
      </c>
      <c r="H2827" t="s">
        <v>12</v>
      </c>
      <c r="I2827" t="s">
        <v>12</v>
      </c>
      <c r="J2827" t="s">
        <v>13</v>
      </c>
      <c r="K2827">
        <v>19.2</v>
      </c>
      <c r="L2827">
        <v>600</v>
      </c>
      <c r="M2827" t="s">
        <v>14</v>
      </c>
      <c r="N2827">
        <v>300</v>
      </c>
      <c r="O2827" t="s">
        <v>14</v>
      </c>
      <c r="P2827">
        <v>1</v>
      </c>
      <c r="Q2827" s="1">
        <v>4.2</v>
      </c>
      <c r="R2827" s="1">
        <v>2.8000000000000003</v>
      </c>
      <c r="S2827" s="1">
        <v>3.5</v>
      </c>
      <c r="T2827" s="1">
        <v>2.8000000000000003</v>
      </c>
    </row>
    <row r="2828" spans="1:20" hidden="1" x14ac:dyDescent="0.35">
      <c r="A2828" t="s">
        <v>2849</v>
      </c>
      <c r="B2828" t="s">
        <v>10</v>
      </c>
      <c r="C2828" t="s">
        <v>68</v>
      </c>
      <c r="D2828" t="s">
        <v>3615</v>
      </c>
      <c r="E2828" t="s">
        <v>3612</v>
      </c>
      <c r="F2828">
        <v>44706</v>
      </c>
      <c r="G2828">
        <v>44734</v>
      </c>
      <c r="H2828" t="s">
        <v>12</v>
      </c>
      <c r="I2828" t="s">
        <v>12</v>
      </c>
      <c r="J2828" t="s">
        <v>13</v>
      </c>
      <c r="K2828">
        <v>25.8</v>
      </c>
      <c r="L2828">
        <v>600</v>
      </c>
      <c r="M2828" t="s">
        <v>14</v>
      </c>
      <c r="N2828">
        <v>300</v>
      </c>
      <c r="O2828" t="s">
        <v>14</v>
      </c>
      <c r="P2828">
        <v>1</v>
      </c>
      <c r="Q2828" s="1">
        <v>4.2</v>
      </c>
      <c r="R2828" s="1">
        <v>2.8000000000000003</v>
      </c>
      <c r="S2828" s="1">
        <v>3.5</v>
      </c>
      <c r="T2828" s="1">
        <v>2.8000000000000003</v>
      </c>
    </row>
    <row r="2829" spans="1:20" hidden="1" x14ac:dyDescent="0.35">
      <c r="A2829" t="s">
        <v>2850</v>
      </c>
      <c r="B2829" t="s">
        <v>10</v>
      </c>
      <c r="C2829" t="s">
        <v>68</v>
      </c>
      <c r="D2829" t="s">
        <v>3611</v>
      </c>
      <c r="E2829" t="s">
        <v>3612</v>
      </c>
      <c r="F2829">
        <v>44707</v>
      </c>
      <c r="G2829">
        <v>44746</v>
      </c>
      <c r="H2829" t="s">
        <v>12</v>
      </c>
      <c r="I2829" t="s">
        <v>12</v>
      </c>
      <c r="J2829" t="s">
        <v>13</v>
      </c>
      <c r="K2829">
        <v>17.512</v>
      </c>
      <c r="L2829">
        <v>600</v>
      </c>
      <c r="M2829" t="s">
        <v>14</v>
      </c>
      <c r="N2829">
        <v>300</v>
      </c>
      <c r="O2829" t="s">
        <v>14</v>
      </c>
      <c r="P2829">
        <v>1</v>
      </c>
      <c r="Q2829" s="1">
        <v>5.85</v>
      </c>
      <c r="R2829" s="1">
        <v>3.9000000000000004</v>
      </c>
      <c r="S2829" s="1">
        <v>4.875</v>
      </c>
      <c r="T2829" s="1">
        <v>3.9000000000000004</v>
      </c>
    </row>
    <row r="2830" spans="1:20" hidden="1" x14ac:dyDescent="0.35">
      <c r="A2830" t="s">
        <v>2851</v>
      </c>
      <c r="B2830" t="s">
        <v>10</v>
      </c>
      <c r="C2830" t="s">
        <v>68</v>
      </c>
      <c r="D2830" t="s">
        <v>3611</v>
      </c>
      <c r="E2830" t="s">
        <v>3618</v>
      </c>
      <c r="F2830">
        <v>44709</v>
      </c>
      <c r="G2830">
        <v>44737</v>
      </c>
      <c r="H2830" t="s">
        <v>12</v>
      </c>
      <c r="I2830" t="s">
        <v>12</v>
      </c>
      <c r="J2830" t="s">
        <v>13</v>
      </c>
      <c r="K2830">
        <v>22.085000000000001</v>
      </c>
      <c r="L2830">
        <v>600</v>
      </c>
      <c r="M2830" t="s">
        <v>14</v>
      </c>
      <c r="N2830">
        <v>300</v>
      </c>
      <c r="O2830" t="s">
        <v>14</v>
      </c>
      <c r="P2830">
        <v>1</v>
      </c>
      <c r="Q2830" s="1">
        <v>4.2</v>
      </c>
      <c r="R2830" s="1">
        <v>2.8000000000000003</v>
      </c>
      <c r="S2830" s="1">
        <v>3.5</v>
      </c>
      <c r="T2830" s="1">
        <v>2.8000000000000003</v>
      </c>
    </row>
    <row r="2831" spans="1:20" hidden="1" x14ac:dyDescent="0.35">
      <c r="A2831" t="s">
        <v>2852</v>
      </c>
      <c r="B2831" t="s">
        <v>10</v>
      </c>
      <c r="C2831" t="s">
        <v>68</v>
      </c>
      <c r="D2831" t="s">
        <v>3611</v>
      </c>
      <c r="E2831" t="s">
        <v>3618</v>
      </c>
      <c r="F2831">
        <v>44709</v>
      </c>
      <c r="G2831">
        <v>44737</v>
      </c>
      <c r="H2831" t="s">
        <v>12</v>
      </c>
      <c r="I2831" t="s">
        <v>12</v>
      </c>
      <c r="J2831" t="s">
        <v>13</v>
      </c>
      <c r="K2831">
        <v>11.53</v>
      </c>
      <c r="L2831">
        <v>600</v>
      </c>
      <c r="M2831" t="s">
        <v>14</v>
      </c>
      <c r="N2831">
        <v>300</v>
      </c>
      <c r="O2831" t="s">
        <v>14</v>
      </c>
      <c r="P2831">
        <v>1</v>
      </c>
      <c r="Q2831" s="1">
        <v>4.2</v>
      </c>
      <c r="R2831" s="1">
        <v>2.8000000000000003</v>
      </c>
      <c r="S2831" s="1">
        <v>3.5</v>
      </c>
      <c r="T2831" s="1">
        <v>2.8000000000000003</v>
      </c>
    </row>
    <row r="2832" spans="1:20" hidden="1" x14ac:dyDescent="0.35">
      <c r="A2832" t="s">
        <v>2853</v>
      </c>
      <c r="B2832" t="s">
        <v>10</v>
      </c>
      <c r="C2832" t="s">
        <v>68</v>
      </c>
      <c r="D2832" t="s">
        <v>3611</v>
      </c>
      <c r="E2832" t="s">
        <v>3618</v>
      </c>
      <c r="F2832">
        <v>44708</v>
      </c>
      <c r="G2832">
        <v>44734</v>
      </c>
      <c r="H2832" t="s">
        <v>12</v>
      </c>
      <c r="I2832" t="s">
        <v>12</v>
      </c>
      <c r="J2832" t="s">
        <v>13</v>
      </c>
      <c r="K2832">
        <v>13.378</v>
      </c>
      <c r="L2832">
        <v>600</v>
      </c>
      <c r="M2832" t="s">
        <v>14</v>
      </c>
      <c r="N2832">
        <v>300</v>
      </c>
      <c r="O2832" t="s">
        <v>14</v>
      </c>
      <c r="P2832">
        <v>1</v>
      </c>
      <c r="Q2832" s="1">
        <v>3.9</v>
      </c>
      <c r="R2832" s="1">
        <v>2.6</v>
      </c>
      <c r="S2832" s="1">
        <v>3.25</v>
      </c>
      <c r="T2832" s="1">
        <v>2.6</v>
      </c>
    </row>
    <row r="2833" spans="1:20" hidden="1" x14ac:dyDescent="0.35">
      <c r="A2833" t="s">
        <v>2854</v>
      </c>
      <c r="B2833" t="s">
        <v>10</v>
      </c>
      <c r="C2833" t="s">
        <v>68</v>
      </c>
      <c r="D2833" t="s">
        <v>3620</v>
      </c>
      <c r="E2833" t="s">
        <v>3612</v>
      </c>
      <c r="F2833">
        <v>44709</v>
      </c>
      <c r="G2833">
        <v>44728</v>
      </c>
      <c r="H2833" t="s">
        <v>12</v>
      </c>
      <c r="I2833" t="s">
        <v>12</v>
      </c>
      <c r="J2833" t="s">
        <v>13</v>
      </c>
      <c r="K2833">
        <v>11.84</v>
      </c>
      <c r="L2833">
        <v>600</v>
      </c>
      <c r="M2833" t="s">
        <v>14</v>
      </c>
      <c r="N2833">
        <v>300</v>
      </c>
      <c r="O2833" t="s">
        <v>14</v>
      </c>
      <c r="P2833">
        <v>1</v>
      </c>
      <c r="Q2833" s="1">
        <v>2.85</v>
      </c>
      <c r="R2833" s="1">
        <v>1.9000000000000001</v>
      </c>
      <c r="S2833" s="1">
        <v>2.375</v>
      </c>
      <c r="T2833" s="1">
        <v>1.9000000000000001</v>
      </c>
    </row>
    <row r="2834" spans="1:20" hidden="1" x14ac:dyDescent="0.35">
      <c r="A2834" t="s">
        <v>2855</v>
      </c>
      <c r="B2834" t="s">
        <v>10</v>
      </c>
      <c r="C2834" t="s">
        <v>68</v>
      </c>
      <c r="D2834" t="s">
        <v>3615</v>
      </c>
      <c r="E2834" t="s">
        <v>3617</v>
      </c>
      <c r="F2834">
        <v>44710</v>
      </c>
      <c r="G2834">
        <v>44741</v>
      </c>
      <c r="H2834" t="s">
        <v>12</v>
      </c>
      <c r="I2834" t="s">
        <v>12</v>
      </c>
      <c r="J2834" t="s">
        <v>13</v>
      </c>
      <c r="K2834">
        <v>17.699000000000002</v>
      </c>
      <c r="L2834">
        <v>600</v>
      </c>
      <c r="M2834" t="s">
        <v>14</v>
      </c>
      <c r="N2834">
        <v>300</v>
      </c>
      <c r="O2834" t="s">
        <v>14</v>
      </c>
      <c r="P2834">
        <v>1</v>
      </c>
      <c r="Q2834" s="1">
        <v>4.6499999999999995</v>
      </c>
      <c r="R2834" s="1">
        <v>3.1</v>
      </c>
      <c r="S2834" s="1">
        <v>3.875</v>
      </c>
      <c r="T2834" s="1">
        <v>3.1</v>
      </c>
    </row>
    <row r="2835" spans="1:20" hidden="1" x14ac:dyDescent="0.35">
      <c r="A2835" t="s">
        <v>2856</v>
      </c>
      <c r="B2835" t="s">
        <v>10</v>
      </c>
      <c r="C2835" t="s">
        <v>68</v>
      </c>
      <c r="D2835" t="s">
        <v>3616</v>
      </c>
      <c r="E2835" t="s">
        <v>3614</v>
      </c>
      <c r="F2835">
        <v>44708</v>
      </c>
      <c r="G2835">
        <v>44741</v>
      </c>
      <c r="H2835" t="s">
        <v>12</v>
      </c>
      <c r="I2835" t="s">
        <v>12</v>
      </c>
      <c r="J2835" t="s">
        <v>13</v>
      </c>
      <c r="K2835">
        <v>23.515899999999998</v>
      </c>
      <c r="L2835">
        <v>600</v>
      </c>
      <c r="M2835" t="s">
        <v>14</v>
      </c>
      <c r="N2835">
        <v>300</v>
      </c>
      <c r="O2835" t="s">
        <v>14</v>
      </c>
      <c r="P2835">
        <v>1</v>
      </c>
      <c r="Q2835" s="1">
        <v>4.95</v>
      </c>
      <c r="R2835" s="1">
        <v>3.3000000000000003</v>
      </c>
      <c r="S2835" s="1">
        <v>4.125</v>
      </c>
      <c r="T2835" s="1">
        <v>3.3000000000000003</v>
      </c>
    </row>
    <row r="2836" spans="1:20" hidden="1" x14ac:dyDescent="0.35">
      <c r="A2836" t="s">
        <v>2857</v>
      </c>
      <c r="B2836" t="s">
        <v>10</v>
      </c>
      <c r="C2836" t="s">
        <v>68</v>
      </c>
      <c r="D2836" t="s">
        <v>3620</v>
      </c>
      <c r="E2836" t="s">
        <v>3617</v>
      </c>
      <c r="F2836">
        <v>44709</v>
      </c>
      <c r="G2836">
        <v>44737</v>
      </c>
      <c r="H2836" t="s">
        <v>12</v>
      </c>
      <c r="I2836" t="s">
        <v>12</v>
      </c>
      <c r="J2836" t="s">
        <v>13</v>
      </c>
      <c r="K2836">
        <v>10.5716</v>
      </c>
      <c r="L2836">
        <v>600</v>
      </c>
      <c r="M2836" t="s">
        <v>14</v>
      </c>
      <c r="N2836">
        <v>300</v>
      </c>
      <c r="O2836" t="s">
        <v>14</v>
      </c>
      <c r="P2836">
        <v>1</v>
      </c>
      <c r="Q2836" s="1">
        <v>4.2</v>
      </c>
      <c r="R2836" s="1">
        <v>2.8000000000000003</v>
      </c>
      <c r="S2836" s="1">
        <v>3.5</v>
      </c>
      <c r="T2836" s="1">
        <v>2.8000000000000003</v>
      </c>
    </row>
    <row r="2837" spans="1:20" hidden="1" x14ac:dyDescent="0.35">
      <c r="A2837" t="s">
        <v>2858</v>
      </c>
      <c r="B2837" t="s">
        <v>10</v>
      </c>
      <c r="C2837" t="s">
        <v>68</v>
      </c>
      <c r="D2837" t="s">
        <v>3615</v>
      </c>
      <c r="E2837" t="s">
        <v>3612</v>
      </c>
      <c r="F2837">
        <v>44708</v>
      </c>
      <c r="G2837">
        <v>44740</v>
      </c>
      <c r="H2837" t="s">
        <v>12</v>
      </c>
      <c r="I2837" t="s">
        <v>12</v>
      </c>
      <c r="J2837" t="s">
        <v>13</v>
      </c>
      <c r="K2837">
        <v>23.207000000000001</v>
      </c>
      <c r="L2837">
        <v>600</v>
      </c>
      <c r="M2837" t="s">
        <v>14</v>
      </c>
      <c r="N2837">
        <v>300</v>
      </c>
      <c r="O2837" t="s">
        <v>14</v>
      </c>
      <c r="P2837">
        <v>1</v>
      </c>
      <c r="Q2837" s="1">
        <v>4.8</v>
      </c>
      <c r="R2837" s="1">
        <v>3.2</v>
      </c>
      <c r="S2837" s="1">
        <v>4</v>
      </c>
      <c r="T2837" s="1">
        <v>3.2</v>
      </c>
    </row>
    <row r="2838" spans="1:20" hidden="1" x14ac:dyDescent="0.35">
      <c r="A2838" t="s">
        <v>2859</v>
      </c>
      <c r="B2838" t="s">
        <v>10</v>
      </c>
      <c r="C2838" t="s">
        <v>68</v>
      </c>
      <c r="D2838" t="s">
        <v>3620</v>
      </c>
      <c r="E2838" t="s">
        <v>3613</v>
      </c>
      <c r="F2838">
        <v>44709</v>
      </c>
      <c r="G2838">
        <v>44737</v>
      </c>
      <c r="H2838" t="s">
        <v>12</v>
      </c>
      <c r="I2838" t="s">
        <v>12</v>
      </c>
      <c r="J2838" t="s">
        <v>13</v>
      </c>
      <c r="K2838">
        <v>18.358000000000001</v>
      </c>
      <c r="L2838">
        <v>600</v>
      </c>
      <c r="M2838" t="s">
        <v>14</v>
      </c>
      <c r="N2838">
        <v>300</v>
      </c>
      <c r="O2838" t="s">
        <v>14</v>
      </c>
      <c r="P2838">
        <v>1</v>
      </c>
      <c r="Q2838" s="1">
        <v>4.2</v>
      </c>
      <c r="R2838" s="1">
        <v>2.8000000000000003</v>
      </c>
      <c r="S2838" s="1">
        <v>3.5</v>
      </c>
      <c r="T2838" s="1">
        <v>2.8000000000000003</v>
      </c>
    </row>
    <row r="2839" spans="1:20" hidden="1" x14ac:dyDescent="0.35">
      <c r="A2839" t="s">
        <v>2860</v>
      </c>
      <c r="B2839" t="s">
        <v>10</v>
      </c>
      <c r="C2839" t="s">
        <v>68</v>
      </c>
      <c r="D2839" t="s">
        <v>3616</v>
      </c>
      <c r="E2839" t="s">
        <v>3613</v>
      </c>
      <c r="F2839">
        <v>44707</v>
      </c>
      <c r="G2839">
        <v>44733</v>
      </c>
      <c r="H2839" t="s">
        <v>12</v>
      </c>
      <c r="I2839" t="s">
        <v>12</v>
      </c>
      <c r="J2839" t="s">
        <v>13</v>
      </c>
      <c r="K2839">
        <v>21.213000000000001</v>
      </c>
      <c r="L2839">
        <v>600</v>
      </c>
      <c r="M2839" t="s">
        <v>14</v>
      </c>
      <c r="N2839">
        <v>300</v>
      </c>
      <c r="O2839" t="s">
        <v>14</v>
      </c>
      <c r="P2839">
        <v>1</v>
      </c>
      <c r="Q2839" s="1">
        <v>3.9</v>
      </c>
      <c r="R2839" s="1">
        <v>2.6</v>
      </c>
      <c r="S2839" s="1">
        <v>3.25</v>
      </c>
      <c r="T2839" s="1">
        <v>2.6</v>
      </c>
    </row>
    <row r="2840" spans="1:20" hidden="1" x14ac:dyDescent="0.35">
      <c r="A2840" t="s">
        <v>2861</v>
      </c>
      <c r="B2840" t="s">
        <v>10</v>
      </c>
      <c r="C2840" t="s">
        <v>68</v>
      </c>
      <c r="D2840" t="s">
        <v>3619</v>
      </c>
      <c r="E2840" t="s">
        <v>3614</v>
      </c>
      <c r="F2840">
        <v>44714</v>
      </c>
      <c r="G2840">
        <v>44751</v>
      </c>
      <c r="H2840" t="s">
        <v>12</v>
      </c>
      <c r="I2840" t="s">
        <v>12</v>
      </c>
      <c r="J2840" t="s">
        <v>13</v>
      </c>
      <c r="K2840">
        <v>12.182</v>
      </c>
      <c r="L2840">
        <v>600</v>
      </c>
      <c r="M2840" t="s">
        <v>14</v>
      </c>
      <c r="N2840">
        <v>300</v>
      </c>
      <c r="O2840" t="s">
        <v>14</v>
      </c>
      <c r="P2840">
        <v>1</v>
      </c>
      <c r="Q2840" s="1">
        <v>5.55</v>
      </c>
      <c r="R2840" s="1">
        <v>3.7</v>
      </c>
      <c r="S2840" s="1">
        <v>4.625</v>
      </c>
      <c r="T2840" s="1">
        <v>3.7</v>
      </c>
    </row>
    <row r="2841" spans="1:20" hidden="1" x14ac:dyDescent="0.35">
      <c r="A2841" t="s">
        <v>2862</v>
      </c>
      <c r="B2841" t="s">
        <v>10</v>
      </c>
      <c r="C2841" t="s">
        <v>68</v>
      </c>
      <c r="D2841" t="s">
        <v>3619</v>
      </c>
      <c r="E2841" t="s">
        <v>3614</v>
      </c>
      <c r="F2841">
        <v>44707</v>
      </c>
      <c r="G2841">
        <v>44733</v>
      </c>
      <c r="H2841" t="s">
        <v>12</v>
      </c>
      <c r="I2841" t="s">
        <v>12</v>
      </c>
      <c r="J2841" t="s">
        <v>13</v>
      </c>
      <c r="K2841">
        <v>22.6754</v>
      </c>
      <c r="L2841">
        <v>600</v>
      </c>
      <c r="M2841" t="s">
        <v>14</v>
      </c>
      <c r="N2841">
        <v>300</v>
      </c>
      <c r="O2841" t="s">
        <v>14</v>
      </c>
      <c r="P2841">
        <v>1</v>
      </c>
      <c r="Q2841" s="1">
        <v>3.9</v>
      </c>
      <c r="R2841" s="1">
        <v>2.6</v>
      </c>
      <c r="S2841" s="1">
        <v>3.25</v>
      </c>
      <c r="T2841" s="1">
        <v>2.6</v>
      </c>
    </row>
    <row r="2842" spans="1:20" hidden="1" x14ac:dyDescent="0.35">
      <c r="A2842" t="s">
        <v>2863</v>
      </c>
      <c r="B2842" t="s">
        <v>10</v>
      </c>
      <c r="C2842" t="s">
        <v>68</v>
      </c>
      <c r="D2842" t="s">
        <v>3620</v>
      </c>
      <c r="E2842" t="s">
        <v>3613</v>
      </c>
      <c r="F2842">
        <v>44709</v>
      </c>
      <c r="G2842">
        <v>44737</v>
      </c>
      <c r="H2842" t="s">
        <v>12</v>
      </c>
      <c r="I2842" t="s">
        <v>12</v>
      </c>
      <c r="J2842" t="s">
        <v>13</v>
      </c>
      <c r="K2842">
        <v>13.911</v>
      </c>
      <c r="L2842">
        <v>600</v>
      </c>
      <c r="M2842" t="s">
        <v>14</v>
      </c>
      <c r="N2842">
        <v>300</v>
      </c>
      <c r="O2842" t="s">
        <v>14</v>
      </c>
      <c r="P2842">
        <v>1</v>
      </c>
      <c r="Q2842" s="1">
        <v>4.2</v>
      </c>
      <c r="R2842" s="1">
        <v>2.8000000000000003</v>
      </c>
      <c r="S2842" s="1">
        <v>3.5</v>
      </c>
      <c r="T2842" s="1">
        <v>2.8000000000000003</v>
      </c>
    </row>
    <row r="2843" spans="1:20" hidden="1" x14ac:dyDescent="0.35">
      <c r="A2843" t="s">
        <v>2864</v>
      </c>
      <c r="B2843" t="s">
        <v>10</v>
      </c>
      <c r="C2843" t="s">
        <v>68</v>
      </c>
      <c r="D2843" t="s">
        <v>3619</v>
      </c>
      <c r="E2843" t="s">
        <v>3612</v>
      </c>
      <c r="F2843">
        <v>44709</v>
      </c>
      <c r="G2843">
        <v>44742</v>
      </c>
      <c r="H2843" t="s">
        <v>12</v>
      </c>
      <c r="I2843" t="s">
        <v>12</v>
      </c>
      <c r="J2843" t="s">
        <v>13</v>
      </c>
      <c r="K2843">
        <v>13.089</v>
      </c>
      <c r="L2843">
        <v>600</v>
      </c>
      <c r="M2843" t="s">
        <v>14</v>
      </c>
      <c r="N2843">
        <v>300</v>
      </c>
      <c r="O2843" t="s">
        <v>14</v>
      </c>
      <c r="P2843">
        <v>1</v>
      </c>
      <c r="Q2843" s="1">
        <v>4.95</v>
      </c>
      <c r="R2843" s="1">
        <v>3.3000000000000003</v>
      </c>
      <c r="S2843" s="1">
        <v>4.125</v>
      </c>
      <c r="T2843" s="1">
        <v>3.3000000000000003</v>
      </c>
    </row>
    <row r="2844" spans="1:20" hidden="1" x14ac:dyDescent="0.35">
      <c r="A2844" t="s">
        <v>2865</v>
      </c>
      <c r="B2844" t="s">
        <v>10</v>
      </c>
      <c r="C2844" t="s">
        <v>68</v>
      </c>
      <c r="D2844" t="s">
        <v>3615</v>
      </c>
      <c r="E2844" t="s">
        <v>3617</v>
      </c>
      <c r="F2844">
        <v>44709</v>
      </c>
      <c r="G2844">
        <v>44737</v>
      </c>
      <c r="H2844" t="s">
        <v>12</v>
      </c>
      <c r="I2844" t="s">
        <v>12</v>
      </c>
      <c r="J2844" t="s">
        <v>13</v>
      </c>
      <c r="K2844">
        <v>16.940000000000001</v>
      </c>
      <c r="L2844">
        <v>600</v>
      </c>
      <c r="M2844" t="s">
        <v>14</v>
      </c>
      <c r="N2844">
        <v>300</v>
      </c>
      <c r="O2844" t="s">
        <v>14</v>
      </c>
      <c r="P2844">
        <v>1</v>
      </c>
      <c r="Q2844" s="1">
        <v>4.2</v>
      </c>
      <c r="R2844" s="1">
        <v>2.8000000000000003</v>
      </c>
      <c r="S2844" s="1">
        <v>3.5</v>
      </c>
      <c r="T2844" s="1">
        <v>2.8000000000000003</v>
      </c>
    </row>
    <row r="2845" spans="1:20" hidden="1" x14ac:dyDescent="0.35">
      <c r="A2845" t="s">
        <v>2866</v>
      </c>
      <c r="B2845" t="s">
        <v>10</v>
      </c>
      <c r="C2845" t="s">
        <v>68</v>
      </c>
      <c r="D2845" t="s">
        <v>3616</v>
      </c>
      <c r="E2845" t="s">
        <v>3613</v>
      </c>
      <c r="F2845">
        <v>44707</v>
      </c>
      <c r="G2845">
        <v>44736</v>
      </c>
      <c r="H2845" t="s">
        <v>12</v>
      </c>
      <c r="I2845" t="s">
        <v>12</v>
      </c>
      <c r="J2845" t="s">
        <v>13</v>
      </c>
      <c r="K2845">
        <v>16.412949999999999</v>
      </c>
      <c r="L2845">
        <v>600</v>
      </c>
      <c r="M2845" t="s">
        <v>14</v>
      </c>
      <c r="N2845">
        <v>300</v>
      </c>
      <c r="O2845" t="s">
        <v>14</v>
      </c>
      <c r="P2845">
        <v>1</v>
      </c>
      <c r="Q2845" s="1">
        <v>4.3499999999999996</v>
      </c>
      <c r="R2845" s="1">
        <v>2.9000000000000004</v>
      </c>
      <c r="S2845" s="1">
        <v>3.625</v>
      </c>
      <c r="T2845" s="1">
        <v>2.9000000000000004</v>
      </c>
    </row>
    <row r="2846" spans="1:20" hidden="1" x14ac:dyDescent="0.35">
      <c r="A2846" t="s">
        <v>2867</v>
      </c>
      <c r="B2846" t="s">
        <v>10</v>
      </c>
      <c r="C2846" t="s">
        <v>68</v>
      </c>
      <c r="D2846" t="s">
        <v>3616</v>
      </c>
      <c r="E2846" t="s">
        <v>3614</v>
      </c>
      <c r="F2846">
        <v>44708</v>
      </c>
      <c r="G2846">
        <v>44740</v>
      </c>
      <c r="H2846" t="s">
        <v>12</v>
      </c>
      <c r="I2846" t="s">
        <v>12</v>
      </c>
      <c r="J2846" t="s">
        <v>13</v>
      </c>
      <c r="K2846">
        <v>14.8514</v>
      </c>
      <c r="L2846">
        <v>600</v>
      </c>
      <c r="M2846" t="s">
        <v>14</v>
      </c>
      <c r="N2846">
        <v>300</v>
      </c>
      <c r="O2846" t="s">
        <v>14</v>
      </c>
      <c r="P2846">
        <v>1</v>
      </c>
      <c r="Q2846" s="1">
        <v>4.8</v>
      </c>
      <c r="R2846" s="1">
        <v>3.2</v>
      </c>
      <c r="S2846" s="1">
        <v>4</v>
      </c>
      <c r="T2846" s="1">
        <v>3.2</v>
      </c>
    </row>
    <row r="2847" spans="1:20" hidden="1" x14ac:dyDescent="0.35">
      <c r="A2847" t="s">
        <v>2868</v>
      </c>
      <c r="B2847" t="s">
        <v>10</v>
      </c>
      <c r="C2847" t="s">
        <v>68</v>
      </c>
      <c r="D2847" t="s">
        <v>3616</v>
      </c>
      <c r="E2847" t="s">
        <v>3613</v>
      </c>
      <c r="F2847">
        <v>44709</v>
      </c>
      <c r="G2847">
        <v>44737</v>
      </c>
      <c r="H2847" t="s">
        <v>12</v>
      </c>
      <c r="I2847" t="s">
        <v>12</v>
      </c>
      <c r="J2847" t="s">
        <v>13</v>
      </c>
      <c r="K2847">
        <v>15.38</v>
      </c>
      <c r="L2847">
        <v>600</v>
      </c>
      <c r="M2847" t="s">
        <v>14</v>
      </c>
      <c r="N2847">
        <v>300</v>
      </c>
      <c r="O2847" t="s">
        <v>14</v>
      </c>
      <c r="P2847">
        <v>1</v>
      </c>
      <c r="Q2847" s="1">
        <v>4.2</v>
      </c>
      <c r="R2847" s="1">
        <v>2.8000000000000003</v>
      </c>
      <c r="S2847" s="1">
        <v>3.5</v>
      </c>
      <c r="T2847" s="1">
        <v>2.8000000000000003</v>
      </c>
    </row>
    <row r="2848" spans="1:20" hidden="1" x14ac:dyDescent="0.35">
      <c r="A2848" t="s">
        <v>2869</v>
      </c>
      <c r="B2848" t="s">
        <v>10</v>
      </c>
      <c r="C2848" t="s">
        <v>68</v>
      </c>
      <c r="D2848" t="s">
        <v>3620</v>
      </c>
      <c r="E2848" t="s">
        <v>3613</v>
      </c>
      <c r="F2848">
        <v>44709</v>
      </c>
      <c r="G2848">
        <v>44737</v>
      </c>
      <c r="H2848" t="s">
        <v>12</v>
      </c>
      <c r="I2848" t="s">
        <v>12</v>
      </c>
      <c r="J2848" t="s">
        <v>13</v>
      </c>
      <c r="K2848">
        <v>17.263000000000002</v>
      </c>
      <c r="L2848">
        <v>600</v>
      </c>
      <c r="M2848" t="s">
        <v>14</v>
      </c>
      <c r="N2848">
        <v>300</v>
      </c>
      <c r="O2848" t="s">
        <v>14</v>
      </c>
      <c r="P2848">
        <v>1</v>
      </c>
      <c r="Q2848" s="1">
        <v>4.2</v>
      </c>
      <c r="R2848" s="1">
        <v>2.8000000000000003</v>
      </c>
      <c r="S2848" s="1">
        <v>3.5</v>
      </c>
      <c r="T2848" s="1">
        <v>2.8000000000000003</v>
      </c>
    </row>
    <row r="2849" spans="1:20" hidden="1" x14ac:dyDescent="0.35">
      <c r="A2849" t="s">
        <v>2870</v>
      </c>
      <c r="B2849" t="s">
        <v>10</v>
      </c>
      <c r="C2849" t="s">
        <v>68</v>
      </c>
      <c r="D2849" t="s">
        <v>3619</v>
      </c>
      <c r="E2849" t="s">
        <v>3617</v>
      </c>
      <c r="F2849">
        <v>44710</v>
      </c>
      <c r="G2849">
        <v>44736</v>
      </c>
      <c r="H2849" t="s">
        <v>12</v>
      </c>
      <c r="I2849" t="s">
        <v>12</v>
      </c>
      <c r="J2849" t="s">
        <v>13</v>
      </c>
      <c r="K2849">
        <v>18.5472</v>
      </c>
      <c r="L2849">
        <v>600</v>
      </c>
      <c r="M2849" t="s">
        <v>14</v>
      </c>
      <c r="N2849">
        <v>300</v>
      </c>
      <c r="O2849" t="s">
        <v>14</v>
      </c>
      <c r="P2849">
        <v>1</v>
      </c>
      <c r="Q2849" s="1">
        <v>3.9</v>
      </c>
      <c r="R2849" s="1">
        <v>2.6</v>
      </c>
      <c r="S2849" s="1">
        <v>3.25</v>
      </c>
      <c r="T2849" s="1">
        <v>2.6</v>
      </c>
    </row>
    <row r="2850" spans="1:20" hidden="1" x14ac:dyDescent="0.35">
      <c r="A2850" t="s">
        <v>2871</v>
      </c>
      <c r="B2850" t="s">
        <v>10</v>
      </c>
      <c r="C2850" t="s">
        <v>68</v>
      </c>
      <c r="D2850" t="s">
        <v>3620</v>
      </c>
      <c r="E2850" t="s">
        <v>3613</v>
      </c>
      <c r="F2850">
        <v>44707</v>
      </c>
      <c r="G2850">
        <v>44733</v>
      </c>
      <c r="H2850" t="s">
        <v>12</v>
      </c>
      <c r="I2850" t="s">
        <v>12</v>
      </c>
      <c r="J2850" t="s">
        <v>13</v>
      </c>
      <c r="K2850">
        <v>21.441800000000001</v>
      </c>
      <c r="L2850">
        <v>600</v>
      </c>
      <c r="M2850" t="s">
        <v>14</v>
      </c>
      <c r="N2850">
        <v>300</v>
      </c>
      <c r="O2850" t="s">
        <v>14</v>
      </c>
      <c r="P2850">
        <v>1</v>
      </c>
      <c r="Q2850" s="1">
        <v>3.9</v>
      </c>
      <c r="R2850" s="1">
        <v>2.6</v>
      </c>
      <c r="S2850" s="1">
        <v>3.25</v>
      </c>
      <c r="T2850" s="1">
        <v>2.6</v>
      </c>
    </row>
    <row r="2851" spans="1:20" hidden="1" x14ac:dyDescent="0.35">
      <c r="A2851" t="s">
        <v>2872</v>
      </c>
      <c r="B2851" t="s">
        <v>10</v>
      </c>
      <c r="C2851" t="s">
        <v>68</v>
      </c>
      <c r="D2851" t="s">
        <v>3620</v>
      </c>
      <c r="E2851" t="s">
        <v>3613</v>
      </c>
      <c r="F2851">
        <v>44712</v>
      </c>
      <c r="G2851">
        <v>44742</v>
      </c>
      <c r="H2851" t="s">
        <v>12</v>
      </c>
      <c r="I2851" t="s">
        <v>12</v>
      </c>
      <c r="J2851" t="s">
        <v>13</v>
      </c>
      <c r="K2851">
        <v>9.6609999999999996</v>
      </c>
      <c r="L2851">
        <v>600</v>
      </c>
      <c r="M2851" t="s">
        <v>14</v>
      </c>
      <c r="N2851">
        <v>300</v>
      </c>
      <c r="O2851" t="s">
        <v>14</v>
      </c>
      <c r="P2851">
        <v>1</v>
      </c>
      <c r="Q2851" s="1">
        <v>4.5</v>
      </c>
      <c r="R2851" s="1">
        <v>3</v>
      </c>
      <c r="S2851" s="1">
        <v>3.75</v>
      </c>
      <c r="T2851" s="1">
        <v>3</v>
      </c>
    </row>
    <row r="2852" spans="1:20" hidden="1" x14ac:dyDescent="0.35">
      <c r="A2852" t="s">
        <v>2873</v>
      </c>
      <c r="B2852" t="s">
        <v>10</v>
      </c>
      <c r="C2852" t="s">
        <v>68</v>
      </c>
      <c r="D2852" t="s">
        <v>3616</v>
      </c>
      <c r="E2852" t="s">
        <v>3614</v>
      </c>
      <c r="F2852">
        <v>44710</v>
      </c>
      <c r="G2852">
        <v>44740</v>
      </c>
      <c r="H2852" t="s">
        <v>12</v>
      </c>
      <c r="I2852" t="s">
        <v>12</v>
      </c>
      <c r="J2852" t="s">
        <v>13</v>
      </c>
      <c r="K2852">
        <v>29.52</v>
      </c>
      <c r="L2852">
        <v>600</v>
      </c>
      <c r="M2852" t="s">
        <v>14</v>
      </c>
      <c r="N2852">
        <v>300</v>
      </c>
      <c r="O2852" t="s">
        <v>14</v>
      </c>
      <c r="P2852">
        <v>1</v>
      </c>
      <c r="Q2852" s="1">
        <v>4.5</v>
      </c>
      <c r="R2852" s="1">
        <v>3</v>
      </c>
      <c r="S2852" s="1">
        <v>3.75</v>
      </c>
      <c r="T2852" s="1">
        <v>3</v>
      </c>
    </row>
    <row r="2853" spans="1:20" hidden="1" x14ac:dyDescent="0.35">
      <c r="A2853" t="s">
        <v>2874</v>
      </c>
      <c r="B2853" t="s">
        <v>10</v>
      </c>
      <c r="C2853" t="s">
        <v>68</v>
      </c>
      <c r="D2853" t="s">
        <v>3615</v>
      </c>
      <c r="E2853" t="s">
        <v>3618</v>
      </c>
      <c r="F2853">
        <v>44709</v>
      </c>
      <c r="G2853">
        <v>44737</v>
      </c>
      <c r="H2853" t="s">
        <v>12</v>
      </c>
      <c r="I2853" t="s">
        <v>12</v>
      </c>
      <c r="J2853" t="s">
        <v>13</v>
      </c>
      <c r="K2853">
        <v>13.124000000000001</v>
      </c>
      <c r="L2853">
        <v>600</v>
      </c>
      <c r="M2853" t="s">
        <v>14</v>
      </c>
      <c r="N2853">
        <v>300</v>
      </c>
      <c r="O2853" t="s">
        <v>14</v>
      </c>
      <c r="P2853">
        <v>1</v>
      </c>
      <c r="Q2853" s="1">
        <v>4.2</v>
      </c>
      <c r="R2853" s="1">
        <v>2.8000000000000003</v>
      </c>
      <c r="S2853" s="1">
        <v>3.5</v>
      </c>
      <c r="T2853" s="1">
        <v>2.8000000000000003</v>
      </c>
    </row>
    <row r="2854" spans="1:20" hidden="1" x14ac:dyDescent="0.35">
      <c r="A2854" t="s">
        <v>2875</v>
      </c>
      <c r="B2854" t="s">
        <v>10</v>
      </c>
      <c r="C2854" t="s">
        <v>68</v>
      </c>
      <c r="D2854" t="s">
        <v>3616</v>
      </c>
      <c r="E2854" t="s">
        <v>3618</v>
      </c>
      <c r="F2854">
        <v>44709</v>
      </c>
      <c r="G2854">
        <v>44729</v>
      </c>
      <c r="H2854" t="s">
        <v>12</v>
      </c>
      <c r="I2854" t="s">
        <v>12</v>
      </c>
      <c r="J2854" t="s">
        <v>13</v>
      </c>
      <c r="K2854">
        <v>16.942</v>
      </c>
      <c r="L2854">
        <v>600</v>
      </c>
      <c r="M2854" t="s">
        <v>14</v>
      </c>
      <c r="N2854">
        <v>300</v>
      </c>
      <c r="O2854" t="s">
        <v>14</v>
      </c>
      <c r="P2854">
        <v>1</v>
      </c>
      <c r="Q2854" s="1">
        <v>3</v>
      </c>
      <c r="R2854" s="1">
        <v>2</v>
      </c>
      <c r="S2854" s="1">
        <v>2.5</v>
      </c>
      <c r="T2854" s="1">
        <v>2</v>
      </c>
    </row>
    <row r="2855" spans="1:20" hidden="1" x14ac:dyDescent="0.35">
      <c r="A2855" t="s">
        <v>2876</v>
      </c>
      <c r="B2855" t="s">
        <v>10</v>
      </c>
      <c r="C2855" t="s">
        <v>68</v>
      </c>
      <c r="D2855" t="s">
        <v>3611</v>
      </c>
      <c r="E2855" t="s">
        <v>3617</v>
      </c>
      <c r="F2855">
        <v>44708</v>
      </c>
      <c r="G2855">
        <v>44736</v>
      </c>
      <c r="H2855" t="s">
        <v>12</v>
      </c>
      <c r="I2855" t="s">
        <v>12</v>
      </c>
      <c r="J2855" t="s">
        <v>13</v>
      </c>
      <c r="K2855">
        <v>23.347999999999999</v>
      </c>
      <c r="L2855">
        <v>600</v>
      </c>
      <c r="M2855" t="s">
        <v>14</v>
      </c>
      <c r="N2855">
        <v>300</v>
      </c>
      <c r="O2855" t="s">
        <v>14</v>
      </c>
      <c r="P2855">
        <v>1</v>
      </c>
      <c r="Q2855" s="1">
        <v>4.2</v>
      </c>
      <c r="R2855" s="1">
        <v>2.8000000000000003</v>
      </c>
      <c r="S2855" s="1">
        <v>3.5</v>
      </c>
      <c r="T2855" s="1">
        <v>2.8000000000000003</v>
      </c>
    </row>
    <row r="2856" spans="1:20" hidden="1" x14ac:dyDescent="0.35">
      <c r="A2856" t="s">
        <v>2877</v>
      </c>
      <c r="B2856" t="s">
        <v>10</v>
      </c>
      <c r="C2856" t="s">
        <v>68</v>
      </c>
      <c r="D2856" t="s">
        <v>3619</v>
      </c>
      <c r="E2856" t="s">
        <v>3618</v>
      </c>
      <c r="F2856">
        <v>44709</v>
      </c>
      <c r="G2856">
        <v>44722</v>
      </c>
      <c r="H2856" t="s">
        <v>12</v>
      </c>
      <c r="I2856" t="s">
        <v>12</v>
      </c>
      <c r="J2856" t="s">
        <v>13</v>
      </c>
      <c r="K2856">
        <v>22.7</v>
      </c>
      <c r="L2856">
        <v>600</v>
      </c>
      <c r="M2856" t="s">
        <v>14</v>
      </c>
      <c r="N2856">
        <v>300</v>
      </c>
      <c r="O2856" t="s">
        <v>14</v>
      </c>
      <c r="P2856">
        <v>1</v>
      </c>
      <c r="Q2856" s="1">
        <v>1.95</v>
      </c>
      <c r="R2856" s="1">
        <v>1.3</v>
      </c>
      <c r="S2856" s="1">
        <v>1.625</v>
      </c>
      <c r="T2856" s="1">
        <v>1.3</v>
      </c>
    </row>
    <row r="2857" spans="1:20" hidden="1" x14ac:dyDescent="0.35">
      <c r="A2857" t="s">
        <v>2878</v>
      </c>
      <c r="B2857" t="s">
        <v>10</v>
      </c>
      <c r="C2857" t="s">
        <v>68</v>
      </c>
      <c r="D2857" t="s">
        <v>3619</v>
      </c>
      <c r="E2857" t="s">
        <v>3614</v>
      </c>
      <c r="F2857">
        <v>44710</v>
      </c>
      <c r="G2857">
        <v>44737</v>
      </c>
      <c r="H2857" t="s">
        <v>12</v>
      </c>
      <c r="I2857" t="s">
        <v>12</v>
      </c>
      <c r="J2857" t="s">
        <v>13</v>
      </c>
      <c r="K2857">
        <v>15.489000000000001</v>
      </c>
      <c r="L2857">
        <v>600</v>
      </c>
      <c r="M2857" t="s">
        <v>14</v>
      </c>
      <c r="N2857">
        <v>300</v>
      </c>
      <c r="O2857" t="s">
        <v>14</v>
      </c>
      <c r="P2857">
        <v>1</v>
      </c>
      <c r="Q2857" s="1">
        <v>4.05</v>
      </c>
      <c r="R2857" s="1">
        <v>2.7</v>
      </c>
      <c r="S2857" s="1">
        <v>3.375</v>
      </c>
      <c r="T2857" s="1">
        <v>2.7</v>
      </c>
    </row>
    <row r="2858" spans="1:20" hidden="1" x14ac:dyDescent="0.35">
      <c r="A2858" t="s">
        <v>2879</v>
      </c>
      <c r="B2858" t="s">
        <v>10</v>
      </c>
      <c r="C2858" t="s">
        <v>68</v>
      </c>
      <c r="D2858" t="s">
        <v>3620</v>
      </c>
      <c r="E2858" t="s">
        <v>3618</v>
      </c>
      <c r="F2858">
        <v>44709</v>
      </c>
      <c r="G2858">
        <v>44737</v>
      </c>
      <c r="H2858" t="s">
        <v>12</v>
      </c>
      <c r="I2858" t="s">
        <v>12</v>
      </c>
      <c r="J2858" t="s">
        <v>13</v>
      </c>
      <c r="K2858">
        <v>20.472999999999999</v>
      </c>
      <c r="L2858">
        <v>600</v>
      </c>
      <c r="M2858" t="s">
        <v>14</v>
      </c>
      <c r="N2858">
        <v>300</v>
      </c>
      <c r="O2858" t="s">
        <v>14</v>
      </c>
      <c r="P2858">
        <v>1</v>
      </c>
      <c r="Q2858" s="1">
        <v>4.2</v>
      </c>
      <c r="R2858" s="1">
        <v>2.8000000000000003</v>
      </c>
      <c r="S2858" s="1">
        <v>3.5</v>
      </c>
      <c r="T2858" s="1">
        <v>2.8000000000000003</v>
      </c>
    </row>
    <row r="2859" spans="1:20" hidden="1" x14ac:dyDescent="0.35">
      <c r="A2859" t="s">
        <v>2880</v>
      </c>
      <c r="B2859" t="s">
        <v>10</v>
      </c>
      <c r="C2859" t="s">
        <v>68</v>
      </c>
      <c r="D2859" t="s">
        <v>3619</v>
      </c>
      <c r="E2859" t="s">
        <v>3617</v>
      </c>
      <c r="F2859">
        <v>44709</v>
      </c>
      <c r="G2859">
        <v>44742</v>
      </c>
      <c r="H2859" t="s">
        <v>12</v>
      </c>
      <c r="I2859" t="s">
        <v>12</v>
      </c>
      <c r="J2859" t="s">
        <v>13</v>
      </c>
      <c r="K2859">
        <v>12.109</v>
      </c>
      <c r="L2859">
        <v>600</v>
      </c>
      <c r="M2859" t="s">
        <v>14</v>
      </c>
      <c r="N2859">
        <v>300</v>
      </c>
      <c r="O2859" t="s">
        <v>14</v>
      </c>
      <c r="P2859">
        <v>1</v>
      </c>
      <c r="Q2859" s="1">
        <v>4.95</v>
      </c>
      <c r="R2859" s="1">
        <v>3.3000000000000003</v>
      </c>
      <c r="S2859" s="1">
        <v>4.125</v>
      </c>
      <c r="T2859" s="1">
        <v>3.3000000000000003</v>
      </c>
    </row>
    <row r="2860" spans="1:20" hidden="1" x14ac:dyDescent="0.35">
      <c r="A2860" t="s">
        <v>2881</v>
      </c>
      <c r="B2860" t="s">
        <v>10</v>
      </c>
      <c r="C2860" t="s">
        <v>68</v>
      </c>
      <c r="D2860" t="s">
        <v>3619</v>
      </c>
      <c r="E2860" t="s">
        <v>3613</v>
      </c>
      <c r="F2860">
        <v>44713</v>
      </c>
      <c r="G2860">
        <v>44740</v>
      </c>
      <c r="H2860" t="s">
        <v>12</v>
      </c>
      <c r="I2860" t="s">
        <v>12</v>
      </c>
      <c r="J2860" t="s">
        <v>13</v>
      </c>
      <c r="K2860">
        <v>15.062659999999999</v>
      </c>
      <c r="L2860">
        <v>600</v>
      </c>
      <c r="M2860" t="s">
        <v>14</v>
      </c>
      <c r="N2860">
        <v>300</v>
      </c>
      <c r="O2860" t="s">
        <v>14</v>
      </c>
      <c r="P2860">
        <v>1</v>
      </c>
      <c r="Q2860" s="1">
        <v>4.05</v>
      </c>
      <c r="R2860" s="1">
        <v>2.7</v>
      </c>
      <c r="S2860" s="1">
        <v>3.375</v>
      </c>
      <c r="T2860" s="1">
        <v>2.7</v>
      </c>
    </row>
    <row r="2861" spans="1:20" hidden="1" x14ac:dyDescent="0.35">
      <c r="A2861" t="s">
        <v>2882</v>
      </c>
      <c r="B2861" t="s">
        <v>10</v>
      </c>
      <c r="C2861" t="s">
        <v>68</v>
      </c>
      <c r="D2861" t="s">
        <v>3619</v>
      </c>
      <c r="E2861" t="s">
        <v>3614</v>
      </c>
      <c r="F2861">
        <v>44715</v>
      </c>
      <c r="G2861">
        <v>44736</v>
      </c>
      <c r="H2861" t="s">
        <v>12</v>
      </c>
      <c r="I2861" t="s">
        <v>12</v>
      </c>
      <c r="J2861" t="s">
        <v>13</v>
      </c>
      <c r="K2861">
        <v>15.38</v>
      </c>
      <c r="L2861">
        <v>600</v>
      </c>
      <c r="M2861" t="s">
        <v>14</v>
      </c>
      <c r="N2861">
        <v>300</v>
      </c>
      <c r="O2861" t="s">
        <v>14</v>
      </c>
      <c r="P2861">
        <v>1</v>
      </c>
      <c r="Q2861" s="1">
        <v>3.15</v>
      </c>
      <c r="R2861" s="1">
        <v>2.1</v>
      </c>
      <c r="S2861" s="1">
        <v>2.625</v>
      </c>
      <c r="T2861" s="1">
        <v>2.1</v>
      </c>
    </row>
    <row r="2862" spans="1:20" hidden="1" x14ac:dyDescent="0.35">
      <c r="A2862" t="s">
        <v>2883</v>
      </c>
      <c r="B2862" t="s">
        <v>10</v>
      </c>
      <c r="C2862" t="s">
        <v>68</v>
      </c>
      <c r="D2862" t="s">
        <v>3616</v>
      </c>
      <c r="E2862" t="s">
        <v>3612</v>
      </c>
      <c r="F2862">
        <v>44717</v>
      </c>
      <c r="G2862">
        <v>44740</v>
      </c>
      <c r="H2862" t="s">
        <v>12</v>
      </c>
      <c r="I2862" t="s">
        <v>12</v>
      </c>
      <c r="J2862" t="s">
        <v>13</v>
      </c>
      <c r="K2862">
        <v>13.729620000000001</v>
      </c>
      <c r="L2862">
        <v>600</v>
      </c>
      <c r="M2862" t="s">
        <v>14</v>
      </c>
      <c r="N2862">
        <v>300</v>
      </c>
      <c r="O2862" t="s">
        <v>14</v>
      </c>
      <c r="P2862">
        <v>1</v>
      </c>
      <c r="Q2862" s="1">
        <v>3.4499999999999997</v>
      </c>
      <c r="R2862" s="1">
        <v>2.3000000000000003</v>
      </c>
      <c r="S2862" s="1">
        <v>2.875</v>
      </c>
      <c r="T2862" s="1">
        <v>2.3000000000000003</v>
      </c>
    </row>
    <row r="2863" spans="1:20" hidden="1" x14ac:dyDescent="0.35">
      <c r="A2863" t="s">
        <v>2884</v>
      </c>
      <c r="B2863" t="s">
        <v>10</v>
      </c>
      <c r="C2863" t="s">
        <v>68</v>
      </c>
      <c r="D2863" t="s">
        <v>3615</v>
      </c>
      <c r="E2863" t="s">
        <v>3618</v>
      </c>
      <c r="F2863">
        <v>44706</v>
      </c>
      <c r="G2863">
        <v>44742</v>
      </c>
      <c r="H2863" t="s">
        <v>12</v>
      </c>
      <c r="I2863" t="s">
        <v>12</v>
      </c>
      <c r="J2863" t="s">
        <v>13</v>
      </c>
      <c r="K2863">
        <v>18.140999999999998</v>
      </c>
      <c r="L2863">
        <v>600</v>
      </c>
      <c r="M2863" t="s">
        <v>14</v>
      </c>
      <c r="N2863">
        <v>300</v>
      </c>
      <c r="O2863" t="s">
        <v>14</v>
      </c>
      <c r="P2863">
        <v>1</v>
      </c>
      <c r="Q2863" s="1">
        <v>5.3999999999999995</v>
      </c>
      <c r="R2863" s="1">
        <v>3.6</v>
      </c>
      <c r="S2863" s="1">
        <v>4.5</v>
      </c>
      <c r="T2863" s="1">
        <v>3.6</v>
      </c>
    </row>
    <row r="2864" spans="1:20" hidden="1" x14ac:dyDescent="0.35">
      <c r="A2864" t="s">
        <v>2885</v>
      </c>
      <c r="B2864" t="s">
        <v>10</v>
      </c>
      <c r="C2864" t="s">
        <v>68</v>
      </c>
      <c r="D2864" t="s">
        <v>3620</v>
      </c>
      <c r="E2864" t="s">
        <v>3612</v>
      </c>
      <c r="F2864">
        <v>44715</v>
      </c>
      <c r="G2864">
        <v>44760</v>
      </c>
      <c r="H2864" t="s">
        <v>12</v>
      </c>
      <c r="I2864" t="s">
        <v>12</v>
      </c>
      <c r="J2864" t="s">
        <v>13</v>
      </c>
      <c r="K2864">
        <v>7.77</v>
      </c>
      <c r="L2864">
        <v>600</v>
      </c>
      <c r="M2864" t="s">
        <v>14</v>
      </c>
      <c r="N2864">
        <v>300</v>
      </c>
      <c r="O2864" t="s">
        <v>14</v>
      </c>
      <c r="P2864">
        <v>1</v>
      </c>
      <c r="Q2864" s="1">
        <v>6.75</v>
      </c>
      <c r="R2864" s="1">
        <v>4.5</v>
      </c>
      <c r="S2864" s="1">
        <v>5.625</v>
      </c>
      <c r="T2864" s="1">
        <v>4.5</v>
      </c>
    </row>
    <row r="2865" spans="1:20" hidden="1" x14ac:dyDescent="0.35">
      <c r="A2865" t="s">
        <v>2886</v>
      </c>
      <c r="B2865" t="s">
        <v>10</v>
      </c>
      <c r="C2865" t="s">
        <v>68</v>
      </c>
      <c r="D2865" t="s">
        <v>3611</v>
      </c>
      <c r="E2865" t="s">
        <v>3613</v>
      </c>
      <c r="F2865">
        <v>44716</v>
      </c>
      <c r="G2865">
        <v>44750</v>
      </c>
      <c r="H2865" t="s">
        <v>12</v>
      </c>
      <c r="I2865" t="s">
        <v>12</v>
      </c>
      <c r="J2865" t="s">
        <v>13</v>
      </c>
      <c r="K2865">
        <v>11.305</v>
      </c>
      <c r="L2865">
        <v>600</v>
      </c>
      <c r="M2865" t="s">
        <v>14</v>
      </c>
      <c r="N2865">
        <v>300</v>
      </c>
      <c r="O2865" t="s">
        <v>14</v>
      </c>
      <c r="P2865">
        <v>1</v>
      </c>
      <c r="Q2865" s="1">
        <v>5.0999999999999996</v>
      </c>
      <c r="R2865" s="1">
        <v>3.4000000000000004</v>
      </c>
      <c r="S2865" s="1">
        <v>4.25</v>
      </c>
      <c r="T2865" s="1">
        <v>3.4000000000000004</v>
      </c>
    </row>
    <row r="2866" spans="1:20" hidden="1" x14ac:dyDescent="0.35">
      <c r="A2866" t="s">
        <v>2887</v>
      </c>
      <c r="B2866" t="s">
        <v>10</v>
      </c>
      <c r="C2866" t="s">
        <v>68</v>
      </c>
      <c r="D2866" t="s">
        <v>3615</v>
      </c>
      <c r="E2866" t="s">
        <v>3612</v>
      </c>
      <c r="F2866">
        <v>44740</v>
      </c>
      <c r="G2866">
        <v>44775</v>
      </c>
      <c r="H2866" t="s">
        <v>12</v>
      </c>
      <c r="I2866" t="s">
        <v>12</v>
      </c>
      <c r="J2866" t="s">
        <v>13</v>
      </c>
      <c r="K2866">
        <v>15.42</v>
      </c>
      <c r="L2866">
        <v>600</v>
      </c>
      <c r="M2866" t="s">
        <v>14</v>
      </c>
      <c r="N2866">
        <v>300</v>
      </c>
      <c r="O2866" t="s">
        <v>14</v>
      </c>
      <c r="P2866">
        <v>1</v>
      </c>
      <c r="Q2866" s="1">
        <v>5.25</v>
      </c>
      <c r="R2866" s="1">
        <v>3.5</v>
      </c>
      <c r="S2866" s="1">
        <v>4.375</v>
      </c>
      <c r="T2866" s="1">
        <v>3.5</v>
      </c>
    </row>
    <row r="2867" spans="1:20" hidden="1" x14ac:dyDescent="0.35">
      <c r="A2867" t="s">
        <v>2888</v>
      </c>
      <c r="B2867" t="s">
        <v>10</v>
      </c>
      <c r="C2867" t="s">
        <v>68</v>
      </c>
      <c r="D2867" t="s">
        <v>3615</v>
      </c>
      <c r="E2867" t="s">
        <v>3617</v>
      </c>
      <c r="F2867">
        <v>44726</v>
      </c>
      <c r="G2867">
        <v>44763</v>
      </c>
      <c r="H2867" t="s">
        <v>12</v>
      </c>
      <c r="I2867" t="s">
        <v>12</v>
      </c>
      <c r="J2867" t="s">
        <v>13</v>
      </c>
      <c r="K2867">
        <v>15.42</v>
      </c>
      <c r="L2867">
        <v>600</v>
      </c>
      <c r="M2867" t="s">
        <v>14</v>
      </c>
      <c r="N2867">
        <v>300</v>
      </c>
      <c r="O2867" t="s">
        <v>14</v>
      </c>
      <c r="P2867">
        <v>1</v>
      </c>
      <c r="Q2867" s="1">
        <v>5.55</v>
      </c>
      <c r="R2867" s="1">
        <v>3.7</v>
      </c>
      <c r="S2867" s="1">
        <v>4.625</v>
      </c>
      <c r="T2867" s="1">
        <v>3.7</v>
      </c>
    </row>
    <row r="2868" spans="1:20" hidden="1" x14ac:dyDescent="0.35">
      <c r="A2868" t="s">
        <v>2889</v>
      </c>
      <c r="B2868" t="s">
        <v>10</v>
      </c>
      <c r="C2868" t="s">
        <v>68</v>
      </c>
      <c r="D2868" t="s">
        <v>3616</v>
      </c>
      <c r="E2868" t="s">
        <v>3612</v>
      </c>
      <c r="F2868">
        <v>44719</v>
      </c>
      <c r="G2868">
        <v>44749</v>
      </c>
      <c r="H2868" t="s">
        <v>12</v>
      </c>
      <c r="I2868" t="s">
        <v>12</v>
      </c>
      <c r="J2868" t="s">
        <v>13</v>
      </c>
      <c r="K2868">
        <v>29.544</v>
      </c>
      <c r="L2868">
        <v>600</v>
      </c>
      <c r="M2868" t="s">
        <v>14</v>
      </c>
      <c r="N2868">
        <v>300</v>
      </c>
      <c r="O2868" t="s">
        <v>14</v>
      </c>
      <c r="P2868">
        <v>1</v>
      </c>
      <c r="Q2868" s="1">
        <v>4.5</v>
      </c>
      <c r="R2868" s="1">
        <v>3</v>
      </c>
      <c r="S2868" s="1">
        <v>3.75</v>
      </c>
      <c r="T2868" s="1">
        <v>3</v>
      </c>
    </row>
    <row r="2869" spans="1:20" hidden="1" x14ac:dyDescent="0.35">
      <c r="A2869" t="s">
        <v>2890</v>
      </c>
      <c r="B2869" t="s">
        <v>10</v>
      </c>
      <c r="C2869" t="s">
        <v>68</v>
      </c>
      <c r="D2869" t="s">
        <v>3615</v>
      </c>
      <c r="E2869" t="s">
        <v>3614</v>
      </c>
      <c r="F2869">
        <v>44722</v>
      </c>
      <c r="G2869">
        <v>44745</v>
      </c>
      <c r="H2869" t="s">
        <v>12</v>
      </c>
      <c r="I2869" t="s">
        <v>12</v>
      </c>
      <c r="J2869" t="s">
        <v>13</v>
      </c>
      <c r="K2869">
        <v>23.853999999999999</v>
      </c>
      <c r="L2869">
        <v>600</v>
      </c>
      <c r="M2869" t="s">
        <v>14</v>
      </c>
      <c r="N2869">
        <v>300</v>
      </c>
      <c r="O2869" t="s">
        <v>14</v>
      </c>
      <c r="P2869">
        <v>1</v>
      </c>
      <c r="Q2869" s="1">
        <v>3.4499999999999997</v>
      </c>
      <c r="R2869" s="1">
        <v>2.3000000000000003</v>
      </c>
      <c r="S2869" s="1">
        <v>2.875</v>
      </c>
      <c r="T2869" s="1">
        <v>2.3000000000000003</v>
      </c>
    </row>
    <row r="2870" spans="1:20" hidden="1" x14ac:dyDescent="0.35">
      <c r="A2870" t="s">
        <v>2891</v>
      </c>
      <c r="B2870" t="s">
        <v>10</v>
      </c>
      <c r="C2870" t="s">
        <v>68</v>
      </c>
      <c r="D2870" t="s">
        <v>3616</v>
      </c>
      <c r="E2870" t="s">
        <v>3613</v>
      </c>
      <c r="F2870">
        <v>44722</v>
      </c>
      <c r="G2870">
        <v>44747</v>
      </c>
      <c r="H2870" t="s">
        <v>12</v>
      </c>
      <c r="I2870" t="s">
        <v>12</v>
      </c>
      <c r="J2870" t="s">
        <v>13</v>
      </c>
      <c r="K2870">
        <v>22.85</v>
      </c>
      <c r="L2870">
        <v>600</v>
      </c>
      <c r="M2870" t="s">
        <v>14</v>
      </c>
      <c r="N2870">
        <v>300</v>
      </c>
      <c r="O2870" t="s">
        <v>14</v>
      </c>
      <c r="P2870">
        <v>1</v>
      </c>
      <c r="Q2870" s="1">
        <v>3.75</v>
      </c>
      <c r="R2870" s="1">
        <v>2.5</v>
      </c>
      <c r="S2870" s="1">
        <v>3.125</v>
      </c>
      <c r="T2870" s="1">
        <v>2.5</v>
      </c>
    </row>
    <row r="2871" spans="1:20" hidden="1" x14ac:dyDescent="0.35">
      <c r="A2871" t="s">
        <v>2892</v>
      </c>
      <c r="B2871" t="s">
        <v>10</v>
      </c>
      <c r="C2871" t="s">
        <v>68</v>
      </c>
      <c r="D2871" t="s">
        <v>3615</v>
      </c>
      <c r="E2871" t="s">
        <v>3612</v>
      </c>
      <c r="F2871">
        <v>44705</v>
      </c>
      <c r="G2871">
        <v>44737</v>
      </c>
      <c r="H2871" t="s">
        <v>12</v>
      </c>
      <c r="I2871" t="s">
        <v>12</v>
      </c>
      <c r="J2871" t="s">
        <v>13</v>
      </c>
      <c r="K2871">
        <v>26.25</v>
      </c>
      <c r="L2871">
        <v>600</v>
      </c>
      <c r="M2871" t="s">
        <v>14</v>
      </c>
      <c r="N2871">
        <v>300</v>
      </c>
      <c r="O2871" t="s">
        <v>14</v>
      </c>
      <c r="P2871">
        <v>1</v>
      </c>
      <c r="Q2871" s="1">
        <v>4.8</v>
      </c>
      <c r="R2871" s="1">
        <v>3.2</v>
      </c>
      <c r="S2871" s="1">
        <v>4</v>
      </c>
      <c r="T2871" s="1">
        <v>3.2</v>
      </c>
    </row>
    <row r="2872" spans="1:20" hidden="1" x14ac:dyDescent="0.35">
      <c r="A2872" t="s">
        <v>2893</v>
      </c>
      <c r="B2872" t="s">
        <v>10</v>
      </c>
      <c r="C2872" t="s">
        <v>68</v>
      </c>
      <c r="D2872" t="s">
        <v>3616</v>
      </c>
      <c r="E2872" t="s">
        <v>3617</v>
      </c>
      <c r="F2872">
        <v>44705</v>
      </c>
      <c r="G2872">
        <v>44736</v>
      </c>
      <c r="H2872" t="s">
        <v>12</v>
      </c>
      <c r="I2872" t="s">
        <v>12</v>
      </c>
      <c r="J2872" t="s">
        <v>13</v>
      </c>
      <c r="K2872">
        <v>14.8</v>
      </c>
      <c r="L2872">
        <v>600</v>
      </c>
      <c r="M2872" t="s">
        <v>14</v>
      </c>
      <c r="N2872">
        <v>300</v>
      </c>
      <c r="O2872" t="s">
        <v>14</v>
      </c>
      <c r="P2872">
        <v>1</v>
      </c>
      <c r="Q2872" s="1">
        <v>4.6499999999999995</v>
      </c>
      <c r="R2872" s="1">
        <v>3.1</v>
      </c>
      <c r="S2872" s="1">
        <v>3.875</v>
      </c>
      <c r="T2872" s="1">
        <v>3.1</v>
      </c>
    </row>
    <row r="2873" spans="1:20" hidden="1" x14ac:dyDescent="0.35">
      <c r="A2873" t="s">
        <v>2894</v>
      </c>
      <c r="B2873" t="s">
        <v>10</v>
      </c>
      <c r="C2873" t="s">
        <v>68</v>
      </c>
      <c r="D2873" t="s">
        <v>3620</v>
      </c>
      <c r="E2873" t="s">
        <v>3613</v>
      </c>
      <c r="F2873">
        <v>44705</v>
      </c>
      <c r="G2873">
        <v>44736</v>
      </c>
      <c r="H2873" t="s">
        <v>12</v>
      </c>
      <c r="I2873" t="s">
        <v>12</v>
      </c>
      <c r="J2873" t="s">
        <v>13</v>
      </c>
      <c r="K2873">
        <v>16.565999999999999</v>
      </c>
      <c r="L2873">
        <v>600</v>
      </c>
      <c r="M2873" t="s">
        <v>14</v>
      </c>
      <c r="N2873">
        <v>300</v>
      </c>
      <c r="O2873" t="s">
        <v>14</v>
      </c>
      <c r="P2873">
        <v>1</v>
      </c>
      <c r="Q2873" s="1">
        <v>4.6499999999999995</v>
      </c>
      <c r="R2873" s="1">
        <v>3.1</v>
      </c>
      <c r="S2873" s="1">
        <v>3.875</v>
      </c>
      <c r="T2873" s="1">
        <v>3.1</v>
      </c>
    </row>
    <row r="2874" spans="1:20" hidden="1" x14ac:dyDescent="0.35">
      <c r="A2874" t="s">
        <v>2895</v>
      </c>
      <c r="B2874" t="s">
        <v>10</v>
      </c>
      <c r="C2874" t="s">
        <v>68</v>
      </c>
      <c r="D2874" t="s">
        <v>3619</v>
      </c>
      <c r="E2874" t="s">
        <v>3617</v>
      </c>
      <c r="F2874">
        <v>44704</v>
      </c>
      <c r="G2874">
        <v>44736</v>
      </c>
      <c r="H2874" t="s">
        <v>12</v>
      </c>
      <c r="I2874" t="s">
        <v>12</v>
      </c>
      <c r="J2874" t="s">
        <v>13</v>
      </c>
      <c r="K2874">
        <v>15.87</v>
      </c>
      <c r="L2874">
        <v>600</v>
      </c>
      <c r="M2874" t="s">
        <v>14</v>
      </c>
      <c r="N2874">
        <v>300</v>
      </c>
      <c r="O2874" t="s">
        <v>14</v>
      </c>
      <c r="P2874">
        <v>1</v>
      </c>
      <c r="Q2874" s="1">
        <v>4.8</v>
      </c>
      <c r="R2874" s="1">
        <v>3.2</v>
      </c>
      <c r="S2874" s="1">
        <v>4</v>
      </c>
      <c r="T2874" s="1">
        <v>3.2</v>
      </c>
    </row>
    <row r="2875" spans="1:20" hidden="1" x14ac:dyDescent="0.35">
      <c r="A2875" t="s">
        <v>2896</v>
      </c>
      <c r="B2875" t="s">
        <v>10</v>
      </c>
      <c r="C2875" t="s">
        <v>68</v>
      </c>
      <c r="D2875" t="s">
        <v>3620</v>
      </c>
      <c r="E2875" t="s">
        <v>3612</v>
      </c>
      <c r="F2875">
        <v>44704</v>
      </c>
      <c r="G2875">
        <v>44737</v>
      </c>
      <c r="H2875" t="s">
        <v>12</v>
      </c>
      <c r="I2875" t="s">
        <v>12</v>
      </c>
      <c r="J2875" t="s">
        <v>13</v>
      </c>
      <c r="K2875">
        <v>14.57</v>
      </c>
      <c r="L2875">
        <v>600</v>
      </c>
      <c r="M2875" t="s">
        <v>14</v>
      </c>
      <c r="N2875">
        <v>300</v>
      </c>
      <c r="O2875" t="s">
        <v>14</v>
      </c>
      <c r="P2875">
        <v>1</v>
      </c>
      <c r="Q2875" s="1">
        <v>4.95</v>
      </c>
      <c r="R2875" s="1">
        <v>3.3000000000000003</v>
      </c>
      <c r="S2875" s="1">
        <v>4.125</v>
      </c>
      <c r="T2875" s="1">
        <v>3.3000000000000003</v>
      </c>
    </row>
    <row r="2876" spans="1:20" hidden="1" x14ac:dyDescent="0.35">
      <c r="A2876" t="s">
        <v>2897</v>
      </c>
      <c r="B2876" t="s">
        <v>10</v>
      </c>
      <c r="C2876" t="s">
        <v>68</v>
      </c>
      <c r="D2876" t="s">
        <v>3615</v>
      </c>
      <c r="E2876" t="s">
        <v>3612</v>
      </c>
      <c r="F2876">
        <v>44709</v>
      </c>
      <c r="G2876">
        <v>44736</v>
      </c>
      <c r="H2876" t="s">
        <v>12</v>
      </c>
      <c r="I2876" t="s">
        <v>12</v>
      </c>
      <c r="J2876" t="s">
        <v>13</v>
      </c>
      <c r="K2876">
        <v>9.1999999999999993</v>
      </c>
      <c r="L2876">
        <v>600</v>
      </c>
      <c r="M2876" t="s">
        <v>14</v>
      </c>
      <c r="N2876">
        <v>300</v>
      </c>
      <c r="O2876" t="s">
        <v>14</v>
      </c>
      <c r="P2876">
        <v>1</v>
      </c>
      <c r="Q2876" s="1">
        <v>4.05</v>
      </c>
      <c r="R2876" s="1">
        <v>2.7</v>
      </c>
      <c r="S2876" s="1">
        <v>3.375</v>
      </c>
      <c r="T2876" s="1">
        <v>2.7</v>
      </c>
    </row>
    <row r="2877" spans="1:20" hidden="1" x14ac:dyDescent="0.35">
      <c r="A2877" t="s">
        <v>2898</v>
      </c>
      <c r="B2877" t="s">
        <v>10</v>
      </c>
      <c r="C2877" t="s">
        <v>68</v>
      </c>
      <c r="D2877" t="s">
        <v>3615</v>
      </c>
      <c r="E2877" t="s">
        <v>3613</v>
      </c>
      <c r="F2877">
        <v>44709</v>
      </c>
      <c r="G2877">
        <v>44736</v>
      </c>
      <c r="H2877" t="s">
        <v>12</v>
      </c>
      <c r="I2877" t="s">
        <v>12</v>
      </c>
      <c r="J2877" t="s">
        <v>13</v>
      </c>
      <c r="K2877">
        <v>9.1999999999999993</v>
      </c>
      <c r="L2877">
        <v>600</v>
      </c>
      <c r="M2877" t="s">
        <v>14</v>
      </c>
      <c r="N2877">
        <v>300</v>
      </c>
      <c r="O2877" t="s">
        <v>14</v>
      </c>
      <c r="P2877">
        <v>1</v>
      </c>
      <c r="Q2877" s="1">
        <v>4.05</v>
      </c>
      <c r="R2877" s="1">
        <v>2.7</v>
      </c>
      <c r="S2877" s="1">
        <v>3.375</v>
      </c>
      <c r="T2877" s="1">
        <v>2.7</v>
      </c>
    </row>
    <row r="2878" spans="1:20" hidden="1" x14ac:dyDescent="0.35">
      <c r="A2878" t="s">
        <v>2899</v>
      </c>
      <c r="B2878" t="s">
        <v>10</v>
      </c>
      <c r="C2878" t="s">
        <v>68</v>
      </c>
      <c r="D2878" t="s">
        <v>3620</v>
      </c>
      <c r="E2878" t="s">
        <v>3614</v>
      </c>
      <c r="F2878">
        <v>44740</v>
      </c>
      <c r="G2878">
        <v>44777</v>
      </c>
      <c r="I2878" t="s">
        <v>12</v>
      </c>
      <c r="J2878" t="s">
        <v>13</v>
      </c>
      <c r="K2878">
        <v>22.7</v>
      </c>
      <c r="L2878">
        <v>600</v>
      </c>
      <c r="M2878" t="s">
        <v>14</v>
      </c>
      <c r="N2878">
        <v>300</v>
      </c>
      <c r="O2878" t="s">
        <v>14</v>
      </c>
      <c r="P2878">
        <v>1</v>
      </c>
      <c r="Q2878" s="1">
        <v>5.55</v>
      </c>
      <c r="R2878" s="1">
        <v>3.7</v>
      </c>
      <c r="S2878" s="1">
        <v>4.625</v>
      </c>
      <c r="T2878" s="1">
        <v>3.7</v>
      </c>
    </row>
    <row r="2879" spans="1:20" hidden="1" x14ac:dyDescent="0.35">
      <c r="A2879" t="s">
        <v>2900</v>
      </c>
      <c r="B2879" t="s">
        <v>10</v>
      </c>
      <c r="C2879" t="s">
        <v>68</v>
      </c>
      <c r="D2879" t="s">
        <v>3615</v>
      </c>
      <c r="E2879" t="s">
        <v>3614</v>
      </c>
      <c r="F2879">
        <v>44755</v>
      </c>
      <c r="G2879">
        <v>44782</v>
      </c>
      <c r="H2879" t="s">
        <v>12</v>
      </c>
      <c r="I2879" t="s">
        <v>12</v>
      </c>
      <c r="J2879" t="s">
        <v>13</v>
      </c>
      <c r="K2879">
        <v>26.956800000000001</v>
      </c>
      <c r="L2879">
        <v>600</v>
      </c>
      <c r="M2879" t="s">
        <v>14</v>
      </c>
      <c r="N2879">
        <v>300</v>
      </c>
      <c r="O2879" t="s">
        <v>14</v>
      </c>
      <c r="P2879">
        <v>1</v>
      </c>
      <c r="Q2879" s="1">
        <v>4.05</v>
      </c>
      <c r="R2879" s="1">
        <v>2.7</v>
      </c>
      <c r="S2879" s="1">
        <v>3.375</v>
      </c>
      <c r="T2879" s="1">
        <v>2.7</v>
      </c>
    </row>
    <row r="2880" spans="1:20" hidden="1" x14ac:dyDescent="0.35">
      <c r="A2880" t="s">
        <v>2901</v>
      </c>
      <c r="B2880" t="s">
        <v>10</v>
      </c>
      <c r="C2880" t="s">
        <v>68</v>
      </c>
      <c r="D2880" t="s">
        <v>3615</v>
      </c>
      <c r="E2880" t="s">
        <v>3612</v>
      </c>
      <c r="F2880">
        <v>44751</v>
      </c>
      <c r="G2880">
        <v>44781</v>
      </c>
      <c r="H2880" t="s">
        <v>12</v>
      </c>
      <c r="I2880" t="s">
        <v>12</v>
      </c>
      <c r="J2880" t="s">
        <v>13</v>
      </c>
      <c r="K2880">
        <v>26.956800000000001</v>
      </c>
      <c r="L2880">
        <v>600</v>
      </c>
      <c r="M2880" t="s">
        <v>14</v>
      </c>
      <c r="N2880">
        <v>300</v>
      </c>
      <c r="O2880" t="s">
        <v>14</v>
      </c>
      <c r="P2880">
        <v>1</v>
      </c>
      <c r="Q2880" s="1">
        <v>4.5</v>
      </c>
      <c r="R2880" s="1">
        <v>3</v>
      </c>
      <c r="S2880" s="1">
        <v>3.75</v>
      </c>
      <c r="T2880" s="1">
        <v>3</v>
      </c>
    </row>
    <row r="2881" spans="1:20" hidden="1" x14ac:dyDescent="0.35">
      <c r="A2881" t="s">
        <v>2902</v>
      </c>
      <c r="B2881" t="s">
        <v>10</v>
      </c>
      <c r="C2881" t="s">
        <v>68</v>
      </c>
      <c r="D2881" t="s">
        <v>3620</v>
      </c>
      <c r="E2881" t="s">
        <v>3613</v>
      </c>
      <c r="F2881">
        <v>44751</v>
      </c>
      <c r="G2881">
        <v>44781</v>
      </c>
      <c r="H2881" t="s">
        <v>12</v>
      </c>
      <c r="I2881" t="s">
        <v>12</v>
      </c>
      <c r="J2881" t="s">
        <v>13</v>
      </c>
      <c r="K2881">
        <v>26.956800000000001</v>
      </c>
      <c r="L2881">
        <v>600</v>
      </c>
      <c r="M2881" t="s">
        <v>14</v>
      </c>
      <c r="N2881">
        <v>300</v>
      </c>
      <c r="O2881" t="s">
        <v>14</v>
      </c>
      <c r="P2881">
        <v>1</v>
      </c>
      <c r="Q2881" s="1">
        <v>4.5</v>
      </c>
      <c r="R2881" s="1">
        <v>3</v>
      </c>
      <c r="S2881" s="1">
        <v>3.75</v>
      </c>
      <c r="T2881" s="1">
        <v>3</v>
      </c>
    </row>
    <row r="2882" spans="1:20" hidden="1" x14ac:dyDescent="0.35">
      <c r="A2882" t="s">
        <v>2903</v>
      </c>
      <c r="B2882" t="s">
        <v>10</v>
      </c>
      <c r="C2882" t="s">
        <v>68</v>
      </c>
      <c r="D2882" t="s">
        <v>3620</v>
      </c>
      <c r="E2882" t="s">
        <v>3614</v>
      </c>
      <c r="F2882">
        <v>44751</v>
      </c>
      <c r="G2882">
        <v>44776</v>
      </c>
      <c r="H2882" t="s">
        <v>12</v>
      </c>
      <c r="I2882" t="s">
        <v>12</v>
      </c>
      <c r="J2882" t="s">
        <v>13</v>
      </c>
      <c r="K2882">
        <v>26.963999999999999</v>
      </c>
      <c r="L2882">
        <v>600</v>
      </c>
      <c r="M2882" t="s">
        <v>14</v>
      </c>
      <c r="N2882">
        <v>300</v>
      </c>
      <c r="O2882" t="s">
        <v>14</v>
      </c>
      <c r="P2882">
        <v>1</v>
      </c>
      <c r="Q2882" s="1">
        <v>3.75</v>
      </c>
      <c r="R2882" s="1">
        <v>2.5</v>
      </c>
      <c r="S2882" s="1">
        <v>3.125</v>
      </c>
      <c r="T2882" s="1">
        <v>2.5</v>
      </c>
    </row>
    <row r="2883" spans="1:20" hidden="1" x14ac:dyDescent="0.35">
      <c r="A2883" t="s">
        <v>2904</v>
      </c>
      <c r="B2883" t="s">
        <v>10</v>
      </c>
      <c r="C2883" t="s">
        <v>68</v>
      </c>
      <c r="D2883" t="s">
        <v>3615</v>
      </c>
      <c r="E2883" t="s">
        <v>3613</v>
      </c>
      <c r="F2883">
        <v>44751</v>
      </c>
      <c r="G2883">
        <v>44779</v>
      </c>
      <c r="H2883" t="s">
        <v>12</v>
      </c>
      <c r="I2883" t="s">
        <v>12</v>
      </c>
      <c r="J2883" t="s">
        <v>13</v>
      </c>
      <c r="K2883">
        <v>26.956800000000001</v>
      </c>
      <c r="L2883">
        <v>600</v>
      </c>
      <c r="M2883" t="s">
        <v>14</v>
      </c>
      <c r="N2883">
        <v>300</v>
      </c>
      <c r="O2883" t="s">
        <v>14</v>
      </c>
      <c r="P2883">
        <v>1</v>
      </c>
      <c r="Q2883" s="1">
        <v>4.2</v>
      </c>
      <c r="R2883" s="1">
        <v>2.8000000000000003</v>
      </c>
      <c r="S2883" s="1">
        <v>3.5</v>
      </c>
      <c r="T2883" s="1">
        <v>2.8000000000000003</v>
      </c>
    </row>
    <row r="2884" spans="1:20" hidden="1" x14ac:dyDescent="0.35">
      <c r="A2884" t="s">
        <v>2905</v>
      </c>
      <c r="B2884" t="s">
        <v>10</v>
      </c>
      <c r="C2884" t="s">
        <v>68</v>
      </c>
      <c r="D2884" t="s">
        <v>3620</v>
      </c>
      <c r="E2884" t="s">
        <v>3614</v>
      </c>
      <c r="F2884">
        <v>44758</v>
      </c>
      <c r="G2884">
        <v>44783</v>
      </c>
      <c r="H2884" t="s">
        <v>12</v>
      </c>
      <c r="I2884" t="s">
        <v>12</v>
      </c>
      <c r="J2884" t="s">
        <v>13</v>
      </c>
      <c r="K2884">
        <v>29.52</v>
      </c>
      <c r="L2884">
        <v>600</v>
      </c>
      <c r="M2884" t="s">
        <v>14</v>
      </c>
      <c r="N2884">
        <v>300</v>
      </c>
      <c r="O2884" t="s">
        <v>14</v>
      </c>
      <c r="P2884">
        <v>1</v>
      </c>
      <c r="Q2884" s="1">
        <v>3.75</v>
      </c>
      <c r="R2884" s="1">
        <v>2.5</v>
      </c>
      <c r="S2884" s="1">
        <v>3.125</v>
      </c>
      <c r="T2884" s="1">
        <v>2.5</v>
      </c>
    </row>
    <row r="2885" spans="1:20" hidden="1" x14ac:dyDescent="0.35">
      <c r="A2885" t="s">
        <v>2906</v>
      </c>
      <c r="B2885" t="s">
        <v>10</v>
      </c>
      <c r="C2885" t="s">
        <v>68</v>
      </c>
      <c r="D2885" t="s">
        <v>3611</v>
      </c>
      <c r="E2885" t="s">
        <v>3612</v>
      </c>
      <c r="F2885">
        <v>44766</v>
      </c>
      <c r="G2885">
        <v>44787</v>
      </c>
      <c r="H2885" t="s">
        <v>12</v>
      </c>
      <c r="I2885" t="s">
        <v>12</v>
      </c>
      <c r="J2885" t="s">
        <v>13</v>
      </c>
      <c r="K2885">
        <v>29.024000000000001</v>
      </c>
      <c r="L2885">
        <v>600</v>
      </c>
      <c r="M2885" t="s">
        <v>14</v>
      </c>
      <c r="N2885">
        <v>300</v>
      </c>
      <c r="O2885" t="s">
        <v>14</v>
      </c>
      <c r="P2885">
        <v>1</v>
      </c>
      <c r="Q2885" s="1">
        <v>3.15</v>
      </c>
      <c r="R2885" s="1">
        <v>2.1</v>
      </c>
      <c r="S2885" s="1">
        <v>2.625</v>
      </c>
      <c r="T2885" s="1">
        <v>2.1</v>
      </c>
    </row>
    <row r="2886" spans="1:20" hidden="1" x14ac:dyDescent="0.35">
      <c r="A2886" t="s">
        <v>2907</v>
      </c>
      <c r="B2886" t="s">
        <v>10</v>
      </c>
      <c r="C2886" t="s">
        <v>68</v>
      </c>
      <c r="D2886" t="s">
        <v>3611</v>
      </c>
      <c r="E2886" t="s">
        <v>3618</v>
      </c>
      <c r="F2886">
        <v>44764</v>
      </c>
      <c r="G2886">
        <v>44789</v>
      </c>
      <c r="H2886" t="s">
        <v>12</v>
      </c>
      <c r="I2886" t="s">
        <v>12</v>
      </c>
      <c r="J2886" t="s">
        <v>13</v>
      </c>
      <c r="K2886">
        <v>29.799199999999999</v>
      </c>
      <c r="L2886">
        <v>600</v>
      </c>
      <c r="M2886" t="s">
        <v>14</v>
      </c>
      <c r="N2886">
        <v>300</v>
      </c>
      <c r="O2886" t="s">
        <v>14</v>
      </c>
      <c r="P2886">
        <v>1</v>
      </c>
      <c r="Q2886" s="1">
        <v>3.75</v>
      </c>
      <c r="R2886" s="1">
        <v>2.5</v>
      </c>
      <c r="S2886" s="1">
        <v>3.125</v>
      </c>
      <c r="T2886" s="1">
        <v>2.5</v>
      </c>
    </row>
    <row r="2887" spans="1:20" hidden="1" x14ac:dyDescent="0.35">
      <c r="A2887" t="s">
        <v>2908</v>
      </c>
      <c r="B2887" t="s">
        <v>10</v>
      </c>
      <c r="C2887" t="s">
        <v>68</v>
      </c>
      <c r="D2887" t="s">
        <v>3611</v>
      </c>
      <c r="E2887" t="s">
        <v>3617</v>
      </c>
      <c r="F2887">
        <v>44764</v>
      </c>
      <c r="G2887">
        <v>44791</v>
      </c>
      <c r="H2887" t="s">
        <v>12</v>
      </c>
      <c r="I2887" t="s">
        <v>12</v>
      </c>
      <c r="J2887" t="s">
        <v>13</v>
      </c>
      <c r="K2887">
        <v>28.1312</v>
      </c>
      <c r="L2887">
        <v>600</v>
      </c>
      <c r="M2887" t="s">
        <v>14</v>
      </c>
      <c r="N2887">
        <v>300</v>
      </c>
      <c r="O2887" t="s">
        <v>14</v>
      </c>
      <c r="P2887">
        <v>1</v>
      </c>
      <c r="Q2887" s="1">
        <v>4.05</v>
      </c>
      <c r="R2887" s="1">
        <v>2.7</v>
      </c>
      <c r="S2887" s="1">
        <v>3.375</v>
      </c>
      <c r="T2887" s="1">
        <v>2.7</v>
      </c>
    </row>
    <row r="2888" spans="1:20" hidden="1" x14ac:dyDescent="0.35">
      <c r="A2888" t="s">
        <v>2909</v>
      </c>
      <c r="B2888" t="s">
        <v>10</v>
      </c>
      <c r="C2888" t="s">
        <v>68</v>
      </c>
      <c r="D2888" t="s">
        <v>3619</v>
      </c>
      <c r="E2888" t="s">
        <v>3614</v>
      </c>
      <c r="F2888">
        <v>44764</v>
      </c>
      <c r="G2888">
        <v>44787</v>
      </c>
      <c r="H2888" t="s">
        <v>12</v>
      </c>
      <c r="I2888" t="s">
        <v>12</v>
      </c>
      <c r="J2888" t="s">
        <v>13</v>
      </c>
      <c r="K2888">
        <v>30.183199999999999</v>
      </c>
      <c r="L2888">
        <v>600</v>
      </c>
      <c r="M2888" t="s">
        <v>14</v>
      </c>
      <c r="N2888">
        <v>300</v>
      </c>
      <c r="O2888" t="s">
        <v>14</v>
      </c>
      <c r="P2888">
        <v>1</v>
      </c>
      <c r="Q2888" s="1">
        <v>3.4499999999999997</v>
      </c>
      <c r="R2888" s="1">
        <v>2.3000000000000003</v>
      </c>
      <c r="S2888" s="1">
        <v>2.875</v>
      </c>
      <c r="T2888" s="1">
        <v>2.3000000000000003</v>
      </c>
    </row>
    <row r="2889" spans="1:20" hidden="1" x14ac:dyDescent="0.35">
      <c r="A2889" t="s">
        <v>2910</v>
      </c>
      <c r="B2889" t="s">
        <v>10</v>
      </c>
      <c r="C2889" t="s">
        <v>68</v>
      </c>
      <c r="D2889" t="s">
        <v>3611</v>
      </c>
      <c r="E2889" t="s">
        <v>3613</v>
      </c>
      <c r="F2889">
        <v>44766</v>
      </c>
      <c r="G2889">
        <v>44793</v>
      </c>
      <c r="H2889" t="s">
        <v>12</v>
      </c>
      <c r="I2889" t="s">
        <v>12</v>
      </c>
      <c r="J2889" t="s">
        <v>13</v>
      </c>
      <c r="K2889">
        <v>27.402000000000001</v>
      </c>
      <c r="L2889">
        <v>600</v>
      </c>
      <c r="M2889" t="s">
        <v>14</v>
      </c>
      <c r="N2889">
        <v>300</v>
      </c>
      <c r="O2889" t="s">
        <v>14</v>
      </c>
      <c r="P2889">
        <v>0</v>
      </c>
      <c r="Q2889" s="1">
        <v>4.05</v>
      </c>
      <c r="R2889" s="1">
        <v>2.7</v>
      </c>
      <c r="S2889" s="1">
        <v>3.375</v>
      </c>
      <c r="T2889" s="1">
        <v>2.7</v>
      </c>
    </row>
    <row r="2890" spans="1:20" hidden="1" x14ac:dyDescent="0.35">
      <c r="A2890" t="s">
        <v>2911</v>
      </c>
      <c r="B2890" t="s">
        <v>10</v>
      </c>
      <c r="C2890" t="s">
        <v>68</v>
      </c>
      <c r="D2890" t="s">
        <v>3611</v>
      </c>
      <c r="E2890" t="s">
        <v>3614</v>
      </c>
      <c r="F2890">
        <v>44765</v>
      </c>
      <c r="G2890">
        <v>44787</v>
      </c>
      <c r="H2890" t="s">
        <v>12</v>
      </c>
      <c r="I2890" t="s">
        <v>12</v>
      </c>
      <c r="J2890" t="s">
        <v>13</v>
      </c>
      <c r="K2890">
        <v>15.135</v>
      </c>
      <c r="L2890">
        <v>600</v>
      </c>
      <c r="M2890" t="s">
        <v>14</v>
      </c>
      <c r="N2890">
        <v>300</v>
      </c>
      <c r="O2890" t="s">
        <v>14</v>
      </c>
      <c r="P2890">
        <v>1</v>
      </c>
      <c r="Q2890" s="1">
        <v>3.3</v>
      </c>
      <c r="R2890" s="1">
        <v>2.2000000000000002</v>
      </c>
      <c r="S2890" s="1">
        <v>2.75</v>
      </c>
      <c r="T2890" s="1">
        <v>2.2000000000000002</v>
      </c>
    </row>
    <row r="2891" spans="1:20" hidden="1" x14ac:dyDescent="0.35">
      <c r="A2891" t="s">
        <v>2912</v>
      </c>
      <c r="B2891" t="s">
        <v>10</v>
      </c>
      <c r="C2891" t="s">
        <v>68</v>
      </c>
      <c r="D2891" t="s">
        <v>3615</v>
      </c>
      <c r="E2891" t="s">
        <v>3612</v>
      </c>
      <c r="F2891">
        <v>44770</v>
      </c>
      <c r="G2891">
        <v>44796</v>
      </c>
      <c r="H2891" t="s">
        <v>12</v>
      </c>
      <c r="I2891" t="s">
        <v>12</v>
      </c>
      <c r="J2891" t="s">
        <v>13</v>
      </c>
      <c r="K2891">
        <v>26.42</v>
      </c>
      <c r="L2891">
        <v>600</v>
      </c>
      <c r="M2891" t="s">
        <v>14</v>
      </c>
      <c r="N2891">
        <v>300</v>
      </c>
      <c r="O2891" t="s">
        <v>14</v>
      </c>
      <c r="P2891">
        <v>0</v>
      </c>
      <c r="Q2891" s="1">
        <v>3.9</v>
      </c>
      <c r="R2891" s="1">
        <v>2.6</v>
      </c>
      <c r="S2891" s="1">
        <v>3.25</v>
      </c>
      <c r="T2891" s="1">
        <v>2.6</v>
      </c>
    </row>
    <row r="2892" spans="1:20" hidden="1" x14ac:dyDescent="0.35">
      <c r="A2892" t="s">
        <v>2913</v>
      </c>
      <c r="B2892" t="s">
        <v>10</v>
      </c>
      <c r="C2892" t="s">
        <v>68</v>
      </c>
      <c r="D2892" t="s">
        <v>3620</v>
      </c>
      <c r="E2892" t="s">
        <v>3613</v>
      </c>
      <c r="F2892">
        <v>44762</v>
      </c>
      <c r="G2892">
        <v>44789</v>
      </c>
      <c r="H2892" t="s">
        <v>12</v>
      </c>
      <c r="I2892" t="s">
        <v>12</v>
      </c>
      <c r="J2892" t="s">
        <v>13</v>
      </c>
      <c r="K2892">
        <v>26.685500000000001</v>
      </c>
      <c r="L2892">
        <v>600</v>
      </c>
      <c r="M2892" t="s">
        <v>14</v>
      </c>
      <c r="N2892">
        <v>300</v>
      </c>
      <c r="O2892" t="s">
        <v>14</v>
      </c>
      <c r="P2892">
        <v>1</v>
      </c>
      <c r="Q2892" s="1">
        <v>4.05</v>
      </c>
      <c r="R2892" s="1">
        <v>2.7</v>
      </c>
      <c r="S2892" s="1">
        <v>3.375</v>
      </c>
      <c r="T2892" s="1">
        <v>2.7</v>
      </c>
    </row>
    <row r="2893" spans="1:20" hidden="1" x14ac:dyDescent="0.35">
      <c r="A2893" t="s">
        <v>2914</v>
      </c>
      <c r="B2893" t="s">
        <v>10</v>
      </c>
      <c r="C2893" t="s">
        <v>68</v>
      </c>
      <c r="D2893" t="s">
        <v>3619</v>
      </c>
      <c r="E2893" t="s">
        <v>3614</v>
      </c>
      <c r="F2893">
        <v>44764</v>
      </c>
      <c r="G2893">
        <v>44787</v>
      </c>
      <c r="H2893" t="s">
        <v>12</v>
      </c>
      <c r="I2893" t="s">
        <v>12</v>
      </c>
      <c r="J2893" t="s">
        <v>13</v>
      </c>
      <c r="K2893">
        <v>29.1784</v>
      </c>
      <c r="L2893">
        <v>600</v>
      </c>
      <c r="M2893" t="s">
        <v>14</v>
      </c>
      <c r="N2893">
        <v>300</v>
      </c>
      <c r="O2893" t="s">
        <v>14</v>
      </c>
      <c r="P2893">
        <v>1</v>
      </c>
      <c r="Q2893" s="1">
        <v>3.4499999999999997</v>
      </c>
      <c r="R2893" s="1">
        <v>2.3000000000000003</v>
      </c>
      <c r="S2893" s="1">
        <v>2.875</v>
      </c>
      <c r="T2893" s="1">
        <v>2.3000000000000003</v>
      </c>
    </row>
    <row r="2894" spans="1:20" hidden="1" x14ac:dyDescent="0.35">
      <c r="A2894" t="s">
        <v>2915</v>
      </c>
      <c r="B2894" t="s">
        <v>10</v>
      </c>
      <c r="C2894" t="s">
        <v>68</v>
      </c>
      <c r="D2894" t="s">
        <v>3619</v>
      </c>
      <c r="E2894" t="s">
        <v>3618</v>
      </c>
      <c r="F2894">
        <v>44764</v>
      </c>
      <c r="G2894">
        <v>44789</v>
      </c>
      <c r="H2894" t="s">
        <v>12</v>
      </c>
      <c r="I2894" t="s">
        <v>12</v>
      </c>
      <c r="J2894" t="s">
        <v>13</v>
      </c>
      <c r="K2894">
        <v>28.655200000000001</v>
      </c>
      <c r="L2894">
        <v>600</v>
      </c>
      <c r="M2894" t="s">
        <v>14</v>
      </c>
      <c r="N2894">
        <v>300</v>
      </c>
      <c r="O2894" t="s">
        <v>14</v>
      </c>
      <c r="P2894">
        <v>1</v>
      </c>
      <c r="Q2894" s="1">
        <v>3.75</v>
      </c>
      <c r="R2894" s="1">
        <v>2.5</v>
      </c>
      <c r="S2894" s="1">
        <v>3.125</v>
      </c>
      <c r="T2894" s="1">
        <v>2.5</v>
      </c>
    </row>
    <row r="2895" spans="1:20" hidden="1" x14ac:dyDescent="0.35">
      <c r="A2895" t="s">
        <v>2916</v>
      </c>
      <c r="B2895" t="s">
        <v>10</v>
      </c>
      <c r="C2895" t="s">
        <v>68</v>
      </c>
      <c r="D2895" t="s">
        <v>3620</v>
      </c>
      <c r="E2895" t="s">
        <v>3618</v>
      </c>
      <c r="F2895">
        <v>44758</v>
      </c>
      <c r="G2895">
        <v>44779</v>
      </c>
      <c r="H2895" t="s">
        <v>12</v>
      </c>
      <c r="I2895" t="s">
        <v>12</v>
      </c>
      <c r="J2895" t="s">
        <v>13</v>
      </c>
      <c r="K2895">
        <v>29.52</v>
      </c>
      <c r="L2895">
        <v>600</v>
      </c>
      <c r="M2895" t="s">
        <v>14</v>
      </c>
      <c r="N2895">
        <v>300</v>
      </c>
      <c r="O2895" t="s">
        <v>14</v>
      </c>
      <c r="P2895">
        <v>1</v>
      </c>
      <c r="Q2895" s="1">
        <v>3.15</v>
      </c>
      <c r="R2895" s="1">
        <v>2.1</v>
      </c>
      <c r="S2895" s="1">
        <v>2.625</v>
      </c>
      <c r="T2895" s="1">
        <v>2.1</v>
      </c>
    </row>
    <row r="2896" spans="1:20" hidden="1" x14ac:dyDescent="0.35">
      <c r="A2896" t="s">
        <v>2917</v>
      </c>
      <c r="B2896" t="s">
        <v>10</v>
      </c>
      <c r="C2896" t="s">
        <v>68</v>
      </c>
      <c r="D2896" t="s">
        <v>3620</v>
      </c>
      <c r="E2896" t="s">
        <v>3617</v>
      </c>
      <c r="F2896">
        <v>44762</v>
      </c>
      <c r="G2896">
        <v>44784</v>
      </c>
      <c r="H2896" t="s">
        <v>12</v>
      </c>
      <c r="I2896" t="s">
        <v>12</v>
      </c>
      <c r="J2896" t="s">
        <v>13</v>
      </c>
      <c r="K2896">
        <v>27.733599999999999</v>
      </c>
      <c r="L2896">
        <v>600</v>
      </c>
      <c r="M2896" t="s">
        <v>14</v>
      </c>
      <c r="N2896">
        <v>300</v>
      </c>
      <c r="O2896" t="s">
        <v>14</v>
      </c>
      <c r="P2896">
        <v>1</v>
      </c>
      <c r="Q2896" s="1">
        <v>3.3</v>
      </c>
      <c r="R2896" s="1">
        <v>2.2000000000000002</v>
      </c>
      <c r="S2896" s="1">
        <v>2.75</v>
      </c>
      <c r="T2896" s="1">
        <v>2.2000000000000002</v>
      </c>
    </row>
    <row r="2897" spans="1:20" hidden="1" x14ac:dyDescent="0.35">
      <c r="A2897" t="s">
        <v>2918</v>
      </c>
      <c r="B2897" t="s">
        <v>10</v>
      </c>
      <c r="C2897" t="s">
        <v>68</v>
      </c>
      <c r="D2897" t="s">
        <v>3611</v>
      </c>
      <c r="E2897" t="s">
        <v>3612</v>
      </c>
      <c r="F2897">
        <v>44769</v>
      </c>
      <c r="G2897">
        <v>44789</v>
      </c>
      <c r="H2897" t="s">
        <v>12</v>
      </c>
      <c r="I2897" t="s">
        <v>12</v>
      </c>
      <c r="J2897" t="s">
        <v>13</v>
      </c>
      <c r="K2897">
        <v>30.0824</v>
      </c>
      <c r="L2897">
        <v>600</v>
      </c>
      <c r="M2897" t="s">
        <v>14</v>
      </c>
      <c r="N2897">
        <v>300</v>
      </c>
      <c r="O2897" t="s">
        <v>14</v>
      </c>
      <c r="P2897">
        <v>1</v>
      </c>
      <c r="Q2897" s="1">
        <v>3</v>
      </c>
      <c r="R2897" s="1">
        <v>2</v>
      </c>
      <c r="S2897" s="1">
        <v>2.5</v>
      </c>
      <c r="T2897" s="1">
        <v>2</v>
      </c>
    </row>
    <row r="2898" spans="1:20" hidden="1" x14ac:dyDescent="0.35">
      <c r="A2898" t="s">
        <v>2919</v>
      </c>
      <c r="B2898" t="s">
        <v>10</v>
      </c>
      <c r="C2898" t="s">
        <v>68</v>
      </c>
      <c r="D2898" t="s">
        <v>3615</v>
      </c>
      <c r="E2898" t="s">
        <v>3613</v>
      </c>
      <c r="F2898">
        <v>44761</v>
      </c>
      <c r="G2898">
        <v>44781</v>
      </c>
      <c r="H2898" t="s">
        <v>12</v>
      </c>
      <c r="I2898" t="s">
        <v>12</v>
      </c>
      <c r="J2898" t="s">
        <v>13</v>
      </c>
      <c r="K2898">
        <v>28.655200000000001</v>
      </c>
      <c r="L2898">
        <v>600</v>
      </c>
      <c r="M2898" t="s">
        <v>14</v>
      </c>
      <c r="N2898">
        <v>300</v>
      </c>
      <c r="O2898" t="s">
        <v>14</v>
      </c>
      <c r="P2898">
        <v>1</v>
      </c>
      <c r="Q2898" s="1">
        <v>3</v>
      </c>
      <c r="R2898" s="1">
        <v>2</v>
      </c>
      <c r="S2898" s="1">
        <v>2.5</v>
      </c>
      <c r="T2898" s="1">
        <v>2</v>
      </c>
    </row>
    <row r="2899" spans="1:20" hidden="1" x14ac:dyDescent="0.35">
      <c r="A2899" t="s">
        <v>2920</v>
      </c>
      <c r="B2899" t="s">
        <v>10</v>
      </c>
      <c r="C2899" t="s">
        <v>68</v>
      </c>
      <c r="D2899" t="s">
        <v>3620</v>
      </c>
      <c r="E2899" t="s">
        <v>3614</v>
      </c>
      <c r="F2899">
        <v>44761</v>
      </c>
      <c r="G2899">
        <v>44783</v>
      </c>
      <c r="H2899" t="s">
        <v>12</v>
      </c>
      <c r="I2899" t="s">
        <v>12</v>
      </c>
      <c r="J2899" t="s">
        <v>13</v>
      </c>
      <c r="K2899">
        <v>28.152000000000001</v>
      </c>
      <c r="L2899">
        <v>600</v>
      </c>
      <c r="M2899" t="s">
        <v>14</v>
      </c>
      <c r="N2899">
        <v>300</v>
      </c>
      <c r="O2899" t="s">
        <v>14</v>
      </c>
      <c r="P2899">
        <v>1</v>
      </c>
      <c r="Q2899" s="1">
        <v>3.3</v>
      </c>
      <c r="R2899" s="1">
        <v>2.2000000000000002</v>
      </c>
      <c r="S2899" s="1">
        <v>2.75</v>
      </c>
      <c r="T2899" s="1">
        <v>2.2000000000000002</v>
      </c>
    </row>
    <row r="2900" spans="1:20" hidden="1" x14ac:dyDescent="0.35">
      <c r="A2900" t="s">
        <v>2921</v>
      </c>
      <c r="B2900" t="s">
        <v>10</v>
      </c>
      <c r="C2900" t="s">
        <v>68</v>
      </c>
      <c r="D2900" t="s">
        <v>3611</v>
      </c>
      <c r="E2900" t="s">
        <v>3612</v>
      </c>
      <c r="F2900">
        <v>44761</v>
      </c>
      <c r="G2900">
        <v>44781</v>
      </c>
      <c r="H2900" t="s">
        <v>12</v>
      </c>
      <c r="I2900" t="s">
        <v>12</v>
      </c>
      <c r="J2900" t="s">
        <v>13</v>
      </c>
      <c r="K2900">
        <v>29.703199999999999</v>
      </c>
      <c r="L2900">
        <v>600</v>
      </c>
      <c r="M2900" t="s">
        <v>14</v>
      </c>
      <c r="N2900">
        <v>300</v>
      </c>
      <c r="O2900" t="s">
        <v>14</v>
      </c>
      <c r="P2900">
        <v>1</v>
      </c>
      <c r="Q2900" s="1">
        <v>3</v>
      </c>
      <c r="R2900" s="1">
        <v>2</v>
      </c>
      <c r="S2900" s="1">
        <v>2.5</v>
      </c>
      <c r="T2900" s="1">
        <v>2</v>
      </c>
    </row>
    <row r="2901" spans="1:20" hidden="1" x14ac:dyDescent="0.35">
      <c r="A2901" t="s">
        <v>2922</v>
      </c>
      <c r="B2901" t="s">
        <v>10</v>
      </c>
      <c r="C2901" t="s">
        <v>68</v>
      </c>
      <c r="D2901" t="s">
        <v>3616</v>
      </c>
      <c r="E2901" t="s">
        <v>3617</v>
      </c>
      <c r="F2901">
        <v>44763</v>
      </c>
      <c r="G2901">
        <v>44783</v>
      </c>
      <c r="H2901" t="s">
        <v>12</v>
      </c>
      <c r="I2901" t="s">
        <v>12</v>
      </c>
      <c r="J2901" t="s">
        <v>13</v>
      </c>
      <c r="K2901">
        <v>26.685500000000001</v>
      </c>
      <c r="L2901">
        <v>600</v>
      </c>
      <c r="M2901" t="s">
        <v>14</v>
      </c>
      <c r="N2901">
        <v>300</v>
      </c>
      <c r="O2901" t="s">
        <v>14</v>
      </c>
      <c r="P2901">
        <v>1</v>
      </c>
      <c r="Q2901" s="1">
        <v>3</v>
      </c>
      <c r="R2901" s="1">
        <v>2</v>
      </c>
      <c r="S2901" s="1">
        <v>2.5</v>
      </c>
      <c r="T2901" s="1">
        <v>2</v>
      </c>
    </row>
    <row r="2902" spans="1:20" hidden="1" x14ac:dyDescent="0.35">
      <c r="A2902" t="s">
        <v>2923</v>
      </c>
      <c r="B2902" t="s">
        <v>10</v>
      </c>
      <c r="C2902" t="s">
        <v>68</v>
      </c>
      <c r="D2902" t="s">
        <v>3615</v>
      </c>
      <c r="E2902" t="s">
        <v>3614</v>
      </c>
      <c r="F2902">
        <v>44749</v>
      </c>
      <c r="G2902">
        <v>44776</v>
      </c>
      <c r="H2902" t="s">
        <v>12</v>
      </c>
      <c r="I2902" t="s">
        <v>12</v>
      </c>
      <c r="J2902" t="s">
        <v>13</v>
      </c>
      <c r="K2902">
        <v>17.047999999999998</v>
      </c>
      <c r="L2902">
        <v>600</v>
      </c>
      <c r="M2902" t="s">
        <v>14</v>
      </c>
      <c r="N2902">
        <v>300</v>
      </c>
      <c r="O2902" t="s">
        <v>14</v>
      </c>
      <c r="P2902">
        <v>1</v>
      </c>
      <c r="Q2902" s="1">
        <v>4.05</v>
      </c>
      <c r="R2902" s="1">
        <v>2.7</v>
      </c>
      <c r="S2902" s="1">
        <v>3.375</v>
      </c>
      <c r="T2902" s="1">
        <v>2.7</v>
      </c>
    </row>
    <row r="2903" spans="1:20" hidden="1" x14ac:dyDescent="0.35">
      <c r="A2903" t="s">
        <v>2924</v>
      </c>
      <c r="B2903" t="s">
        <v>10</v>
      </c>
      <c r="C2903" t="s">
        <v>68</v>
      </c>
      <c r="D2903" t="s">
        <v>3620</v>
      </c>
      <c r="E2903" t="s">
        <v>3612</v>
      </c>
      <c r="F2903">
        <v>44749</v>
      </c>
      <c r="G2903">
        <v>44776</v>
      </c>
      <c r="H2903" t="s">
        <v>12</v>
      </c>
      <c r="I2903" t="s">
        <v>12</v>
      </c>
      <c r="J2903" t="s">
        <v>13</v>
      </c>
      <c r="K2903">
        <v>16.113</v>
      </c>
      <c r="L2903">
        <v>600</v>
      </c>
      <c r="M2903" t="s">
        <v>14</v>
      </c>
      <c r="N2903">
        <v>300</v>
      </c>
      <c r="O2903" t="s">
        <v>14</v>
      </c>
      <c r="P2903">
        <v>1</v>
      </c>
      <c r="Q2903" s="1">
        <v>4.05</v>
      </c>
      <c r="R2903" s="1">
        <v>2.7</v>
      </c>
      <c r="S2903" s="1">
        <v>3.375</v>
      </c>
      <c r="T2903" s="1">
        <v>2.7</v>
      </c>
    </row>
    <row r="2904" spans="1:20" hidden="1" x14ac:dyDescent="0.35">
      <c r="A2904" t="s">
        <v>2925</v>
      </c>
      <c r="B2904" t="s">
        <v>10</v>
      </c>
      <c r="C2904" t="s">
        <v>68</v>
      </c>
      <c r="D2904" t="s">
        <v>3620</v>
      </c>
      <c r="E2904" t="s">
        <v>3618</v>
      </c>
      <c r="F2904">
        <v>44752</v>
      </c>
      <c r="G2904">
        <v>44781</v>
      </c>
      <c r="H2904" t="s">
        <v>12</v>
      </c>
      <c r="I2904" t="s">
        <v>12</v>
      </c>
      <c r="J2904" t="s">
        <v>13</v>
      </c>
      <c r="K2904">
        <v>9.68</v>
      </c>
      <c r="L2904">
        <v>600</v>
      </c>
      <c r="M2904" t="s">
        <v>14</v>
      </c>
      <c r="N2904">
        <v>300</v>
      </c>
      <c r="O2904" t="s">
        <v>14</v>
      </c>
      <c r="P2904">
        <v>1</v>
      </c>
      <c r="Q2904" s="1">
        <v>4.3499999999999996</v>
      </c>
      <c r="R2904" s="1">
        <v>2.9000000000000004</v>
      </c>
      <c r="S2904" s="1">
        <v>3.625</v>
      </c>
      <c r="T2904" s="1">
        <v>2.9000000000000004</v>
      </c>
    </row>
    <row r="2905" spans="1:20" hidden="1" x14ac:dyDescent="0.35">
      <c r="A2905" t="s">
        <v>2926</v>
      </c>
      <c r="B2905" t="s">
        <v>10</v>
      </c>
      <c r="C2905" t="s">
        <v>68</v>
      </c>
      <c r="D2905" t="s">
        <v>3615</v>
      </c>
      <c r="E2905" t="s">
        <v>3618</v>
      </c>
      <c r="F2905">
        <v>44770</v>
      </c>
      <c r="G2905">
        <v>44792</v>
      </c>
      <c r="H2905" t="s">
        <v>12</v>
      </c>
      <c r="I2905" t="s">
        <v>12</v>
      </c>
      <c r="J2905" t="s">
        <v>13</v>
      </c>
      <c r="K2905">
        <v>21.914000000000001</v>
      </c>
      <c r="L2905">
        <v>600</v>
      </c>
      <c r="M2905" t="s">
        <v>14</v>
      </c>
      <c r="N2905">
        <v>300</v>
      </c>
      <c r="O2905" t="s">
        <v>14</v>
      </c>
      <c r="P2905">
        <v>0</v>
      </c>
      <c r="Q2905" s="1">
        <v>3.3</v>
      </c>
      <c r="R2905" s="1">
        <v>2.2000000000000002</v>
      </c>
      <c r="S2905" s="1">
        <v>2.75</v>
      </c>
      <c r="T2905" s="1">
        <v>2.2000000000000002</v>
      </c>
    </row>
    <row r="2906" spans="1:20" hidden="1" x14ac:dyDescent="0.35">
      <c r="A2906" t="s">
        <v>2927</v>
      </c>
      <c r="B2906" t="s">
        <v>10</v>
      </c>
      <c r="C2906" t="s">
        <v>68</v>
      </c>
      <c r="D2906" t="s">
        <v>3620</v>
      </c>
      <c r="E2906" t="s">
        <v>3617</v>
      </c>
      <c r="F2906">
        <v>44770</v>
      </c>
      <c r="G2906">
        <v>44792</v>
      </c>
      <c r="H2906" t="s">
        <v>12</v>
      </c>
      <c r="I2906" t="s">
        <v>12</v>
      </c>
      <c r="J2906" t="s">
        <v>13</v>
      </c>
      <c r="K2906">
        <v>14.563000000000001</v>
      </c>
      <c r="L2906">
        <v>600</v>
      </c>
      <c r="M2906" t="s">
        <v>14</v>
      </c>
      <c r="N2906">
        <v>300</v>
      </c>
      <c r="O2906" t="s">
        <v>14</v>
      </c>
      <c r="P2906">
        <v>0</v>
      </c>
      <c r="Q2906" s="1">
        <v>3.3</v>
      </c>
      <c r="R2906" s="1">
        <v>2.2000000000000002</v>
      </c>
      <c r="S2906" s="1">
        <v>2.75</v>
      </c>
      <c r="T2906" s="1">
        <v>2.2000000000000002</v>
      </c>
    </row>
    <row r="2907" spans="1:20" hidden="1" x14ac:dyDescent="0.35">
      <c r="A2907" t="s">
        <v>2928</v>
      </c>
      <c r="B2907" t="s">
        <v>10</v>
      </c>
      <c r="C2907" t="s">
        <v>68</v>
      </c>
      <c r="D2907" t="s">
        <v>3619</v>
      </c>
      <c r="E2907" t="s">
        <v>3617</v>
      </c>
      <c r="F2907">
        <v>44757</v>
      </c>
      <c r="G2907">
        <v>44781</v>
      </c>
      <c r="H2907" t="s">
        <v>12</v>
      </c>
      <c r="I2907" t="s">
        <v>12</v>
      </c>
      <c r="J2907" t="s">
        <v>13</v>
      </c>
      <c r="K2907">
        <v>29.52</v>
      </c>
      <c r="L2907">
        <v>600</v>
      </c>
      <c r="M2907" t="s">
        <v>14</v>
      </c>
      <c r="N2907">
        <v>300</v>
      </c>
      <c r="O2907" t="s">
        <v>14</v>
      </c>
      <c r="P2907">
        <v>1</v>
      </c>
      <c r="Q2907" s="1">
        <v>3.5999999999999996</v>
      </c>
      <c r="R2907" s="1">
        <v>2.4000000000000004</v>
      </c>
      <c r="S2907" s="1">
        <v>3</v>
      </c>
      <c r="T2907" s="1">
        <v>2.4000000000000004</v>
      </c>
    </row>
    <row r="2908" spans="1:20" hidden="1" x14ac:dyDescent="0.35">
      <c r="A2908" t="s">
        <v>2929</v>
      </c>
      <c r="B2908" t="s">
        <v>10</v>
      </c>
      <c r="C2908" t="s">
        <v>68</v>
      </c>
      <c r="D2908" t="s">
        <v>3619</v>
      </c>
      <c r="E2908" t="s">
        <v>3613</v>
      </c>
      <c r="F2908">
        <v>44759</v>
      </c>
      <c r="G2908">
        <v>44781</v>
      </c>
      <c r="H2908" t="s">
        <v>12</v>
      </c>
      <c r="I2908" t="s">
        <v>12</v>
      </c>
      <c r="J2908" t="s">
        <v>13</v>
      </c>
      <c r="K2908">
        <v>26.685500000000001</v>
      </c>
      <c r="L2908">
        <v>600</v>
      </c>
      <c r="M2908" t="s">
        <v>14</v>
      </c>
      <c r="N2908">
        <v>300</v>
      </c>
      <c r="O2908" t="s">
        <v>14</v>
      </c>
      <c r="P2908">
        <v>1</v>
      </c>
      <c r="Q2908" s="1">
        <v>3.3</v>
      </c>
      <c r="R2908" s="1">
        <v>2.2000000000000002</v>
      </c>
      <c r="S2908" s="1">
        <v>2.75</v>
      </c>
      <c r="T2908" s="1">
        <v>2.2000000000000002</v>
      </c>
    </row>
    <row r="2909" spans="1:20" hidden="1" x14ac:dyDescent="0.35">
      <c r="A2909" t="s">
        <v>2930</v>
      </c>
      <c r="B2909" t="s">
        <v>10</v>
      </c>
      <c r="C2909" t="s">
        <v>68</v>
      </c>
      <c r="D2909" t="s">
        <v>3619</v>
      </c>
      <c r="E2909" t="s">
        <v>3614</v>
      </c>
      <c r="F2909">
        <v>44757</v>
      </c>
      <c r="G2909">
        <v>44779</v>
      </c>
      <c r="H2909" t="s">
        <v>12</v>
      </c>
      <c r="I2909" t="s">
        <v>12</v>
      </c>
      <c r="J2909" t="s">
        <v>13</v>
      </c>
      <c r="K2909">
        <v>14.173</v>
      </c>
      <c r="L2909">
        <v>600</v>
      </c>
      <c r="M2909" t="s">
        <v>14</v>
      </c>
      <c r="N2909">
        <v>300</v>
      </c>
      <c r="O2909" t="s">
        <v>14</v>
      </c>
      <c r="P2909">
        <v>1</v>
      </c>
      <c r="Q2909" s="1">
        <v>3.3</v>
      </c>
      <c r="R2909" s="1">
        <v>2.2000000000000002</v>
      </c>
      <c r="S2909" s="1">
        <v>2.75</v>
      </c>
      <c r="T2909" s="1">
        <v>2.2000000000000002</v>
      </c>
    </row>
    <row r="2910" spans="1:20" hidden="1" x14ac:dyDescent="0.35">
      <c r="A2910" t="s">
        <v>2931</v>
      </c>
      <c r="B2910" t="s">
        <v>10</v>
      </c>
      <c r="C2910" t="s">
        <v>68</v>
      </c>
      <c r="D2910" t="s">
        <v>3619</v>
      </c>
      <c r="E2910" t="s">
        <v>3614</v>
      </c>
      <c r="F2910">
        <v>44757</v>
      </c>
      <c r="G2910">
        <v>44779</v>
      </c>
      <c r="H2910" t="s">
        <v>12</v>
      </c>
      <c r="I2910" t="s">
        <v>12</v>
      </c>
      <c r="J2910" t="s">
        <v>13</v>
      </c>
      <c r="K2910">
        <v>14.173</v>
      </c>
      <c r="L2910">
        <v>600</v>
      </c>
      <c r="M2910" t="s">
        <v>14</v>
      </c>
      <c r="N2910">
        <v>300</v>
      </c>
      <c r="O2910" t="s">
        <v>14</v>
      </c>
      <c r="P2910">
        <v>1</v>
      </c>
      <c r="Q2910" s="1">
        <v>3.3</v>
      </c>
      <c r="R2910" s="1">
        <v>2.2000000000000002</v>
      </c>
      <c r="S2910" s="1">
        <v>2.75</v>
      </c>
      <c r="T2910" s="1">
        <v>2.2000000000000002</v>
      </c>
    </row>
    <row r="2911" spans="1:20" hidden="1" x14ac:dyDescent="0.35">
      <c r="A2911" t="s">
        <v>2932</v>
      </c>
      <c r="B2911" t="s">
        <v>10</v>
      </c>
      <c r="C2911" t="s">
        <v>68</v>
      </c>
      <c r="D2911" t="s">
        <v>3616</v>
      </c>
      <c r="E2911" t="s">
        <v>3618</v>
      </c>
      <c r="F2911">
        <v>44761</v>
      </c>
      <c r="G2911">
        <v>44782</v>
      </c>
      <c r="H2911" t="s">
        <v>12</v>
      </c>
      <c r="I2911" t="s">
        <v>12</v>
      </c>
      <c r="J2911" t="s">
        <v>13</v>
      </c>
      <c r="K2911">
        <v>14.173</v>
      </c>
      <c r="L2911">
        <v>600</v>
      </c>
      <c r="M2911" t="s">
        <v>14</v>
      </c>
      <c r="N2911">
        <v>300</v>
      </c>
      <c r="O2911" t="s">
        <v>14</v>
      </c>
      <c r="P2911">
        <v>1</v>
      </c>
      <c r="Q2911" s="1">
        <v>3.15</v>
      </c>
      <c r="R2911" s="1">
        <v>2.1</v>
      </c>
      <c r="S2911" s="1">
        <v>2.625</v>
      </c>
      <c r="T2911" s="1">
        <v>2.1</v>
      </c>
    </row>
    <row r="2912" spans="1:20" hidden="1" x14ac:dyDescent="0.35">
      <c r="A2912" t="s">
        <v>2933</v>
      </c>
      <c r="B2912" t="s">
        <v>10</v>
      </c>
      <c r="C2912" t="s">
        <v>68</v>
      </c>
      <c r="D2912" t="s">
        <v>3615</v>
      </c>
      <c r="E2912" t="s">
        <v>3614</v>
      </c>
      <c r="F2912">
        <v>44770</v>
      </c>
      <c r="G2912">
        <v>44789</v>
      </c>
      <c r="H2912" t="s">
        <v>12</v>
      </c>
      <c r="I2912" t="s">
        <v>12</v>
      </c>
      <c r="J2912" t="s">
        <v>13</v>
      </c>
      <c r="K2912">
        <v>14.83</v>
      </c>
      <c r="L2912">
        <v>600</v>
      </c>
      <c r="M2912" t="s">
        <v>14</v>
      </c>
      <c r="N2912">
        <v>300</v>
      </c>
      <c r="O2912" t="s">
        <v>14</v>
      </c>
      <c r="P2912">
        <v>1</v>
      </c>
      <c r="Q2912" s="1">
        <v>2.85</v>
      </c>
      <c r="R2912" s="1">
        <v>1.9000000000000001</v>
      </c>
      <c r="S2912" s="1">
        <v>2.375</v>
      </c>
      <c r="T2912" s="1">
        <v>1.9000000000000001</v>
      </c>
    </row>
    <row r="2913" spans="1:20" hidden="1" x14ac:dyDescent="0.35">
      <c r="A2913" t="s">
        <v>2934</v>
      </c>
      <c r="B2913" t="s">
        <v>10</v>
      </c>
      <c r="C2913" t="s">
        <v>68</v>
      </c>
      <c r="D2913" t="s">
        <v>3611</v>
      </c>
      <c r="E2913" t="s">
        <v>3618</v>
      </c>
      <c r="F2913">
        <v>44771</v>
      </c>
      <c r="G2913">
        <v>44796</v>
      </c>
      <c r="H2913" t="s">
        <v>12</v>
      </c>
      <c r="I2913" t="s">
        <v>12</v>
      </c>
      <c r="J2913" t="s">
        <v>13</v>
      </c>
      <c r="K2913">
        <v>28.41</v>
      </c>
      <c r="L2913">
        <v>600</v>
      </c>
      <c r="M2913" t="s">
        <v>14</v>
      </c>
      <c r="N2913">
        <v>300</v>
      </c>
      <c r="O2913" t="s">
        <v>14</v>
      </c>
      <c r="P2913">
        <v>0</v>
      </c>
      <c r="Q2913" s="1">
        <v>3.75</v>
      </c>
      <c r="R2913" s="1">
        <v>2.5</v>
      </c>
      <c r="S2913" s="1">
        <v>3.125</v>
      </c>
      <c r="T2913" s="1">
        <v>2.5</v>
      </c>
    </row>
    <row r="2914" spans="1:20" hidden="1" x14ac:dyDescent="0.35">
      <c r="A2914" t="s">
        <v>2935</v>
      </c>
      <c r="B2914" t="s">
        <v>10</v>
      </c>
      <c r="C2914" t="s">
        <v>68</v>
      </c>
      <c r="D2914" t="s">
        <v>3620</v>
      </c>
      <c r="E2914" t="s">
        <v>3613</v>
      </c>
      <c r="F2914">
        <v>44772</v>
      </c>
      <c r="G2914">
        <v>44799</v>
      </c>
      <c r="H2914" t="s">
        <v>12</v>
      </c>
      <c r="I2914" t="s">
        <v>12</v>
      </c>
      <c r="J2914" t="s">
        <v>13</v>
      </c>
      <c r="K2914">
        <v>27.62</v>
      </c>
      <c r="L2914">
        <v>600</v>
      </c>
      <c r="M2914" t="s">
        <v>14</v>
      </c>
      <c r="N2914">
        <v>300</v>
      </c>
      <c r="O2914" t="s">
        <v>14</v>
      </c>
      <c r="P2914">
        <v>0</v>
      </c>
      <c r="Q2914" s="1">
        <v>4.05</v>
      </c>
      <c r="R2914" s="1">
        <v>2.7</v>
      </c>
      <c r="S2914" s="1">
        <v>3.375</v>
      </c>
      <c r="T2914" s="1">
        <v>2.7</v>
      </c>
    </row>
    <row r="2915" spans="1:20" hidden="1" x14ac:dyDescent="0.35">
      <c r="A2915" t="s">
        <v>2936</v>
      </c>
      <c r="B2915" t="s">
        <v>10</v>
      </c>
      <c r="C2915" t="s">
        <v>68</v>
      </c>
      <c r="D2915" t="s">
        <v>3615</v>
      </c>
      <c r="E2915" t="s">
        <v>3613</v>
      </c>
      <c r="F2915">
        <v>44767</v>
      </c>
      <c r="G2915">
        <v>44791</v>
      </c>
      <c r="H2915" t="s">
        <v>12</v>
      </c>
      <c r="I2915" t="s">
        <v>12</v>
      </c>
      <c r="J2915" t="s">
        <v>13</v>
      </c>
      <c r="K2915">
        <v>12.734999999999999</v>
      </c>
      <c r="L2915">
        <v>600</v>
      </c>
      <c r="M2915" t="s">
        <v>14</v>
      </c>
      <c r="N2915">
        <v>300</v>
      </c>
      <c r="O2915" t="s">
        <v>14</v>
      </c>
      <c r="P2915">
        <v>1</v>
      </c>
      <c r="Q2915" s="1">
        <v>3.5999999999999996</v>
      </c>
      <c r="R2915" s="1">
        <v>2.4000000000000004</v>
      </c>
      <c r="S2915" s="1">
        <v>3</v>
      </c>
      <c r="T2915" s="1">
        <v>2.4000000000000004</v>
      </c>
    </row>
    <row r="2916" spans="1:20" hidden="1" x14ac:dyDescent="0.35">
      <c r="A2916" t="s">
        <v>2937</v>
      </c>
      <c r="B2916" t="s">
        <v>10</v>
      </c>
      <c r="C2916" t="s">
        <v>68</v>
      </c>
      <c r="D2916" t="s">
        <v>3616</v>
      </c>
      <c r="E2916" t="s">
        <v>3614</v>
      </c>
      <c r="F2916">
        <v>44766</v>
      </c>
      <c r="G2916">
        <v>44784</v>
      </c>
      <c r="H2916" t="s">
        <v>12</v>
      </c>
      <c r="I2916" t="s">
        <v>12</v>
      </c>
      <c r="J2916" t="s">
        <v>13</v>
      </c>
      <c r="K2916">
        <v>9.68</v>
      </c>
      <c r="L2916">
        <v>600</v>
      </c>
      <c r="M2916" t="s">
        <v>14</v>
      </c>
      <c r="N2916">
        <v>300</v>
      </c>
      <c r="O2916" t="s">
        <v>14</v>
      </c>
      <c r="P2916">
        <v>1</v>
      </c>
      <c r="Q2916" s="1">
        <v>2.6999999999999997</v>
      </c>
      <c r="R2916" s="1">
        <v>1.8</v>
      </c>
      <c r="S2916" s="1">
        <v>2.25</v>
      </c>
      <c r="T2916" s="1">
        <v>1.8</v>
      </c>
    </row>
    <row r="2917" spans="1:20" hidden="1" x14ac:dyDescent="0.35">
      <c r="A2917" t="s">
        <v>2938</v>
      </c>
      <c r="B2917" t="s">
        <v>10</v>
      </c>
      <c r="C2917" t="s">
        <v>68</v>
      </c>
      <c r="D2917" t="s">
        <v>3619</v>
      </c>
      <c r="E2917" t="s">
        <v>3612</v>
      </c>
      <c r="F2917">
        <v>44758</v>
      </c>
      <c r="G2917">
        <v>44781</v>
      </c>
      <c r="H2917" t="s">
        <v>12</v>
      </c>
      <c r="I2917" t="s">
        <v>12</v>
      </c>
      <c r="J2917" t="s">
        <v>13</v>
      </c>
      <c r="K2917">
        <v>29.52</v>
      </c>
      <c r="L2917">
        <v>600</v>
      </c>
      <c r="M2917" t="s">
        <v>14</v>
      </c>
      <c r="N2917">
        <v>300</v>
      </c>
      <c r="O2917" t="s">
        <v>14</v>
      </c>
      <c r="P2917">
        <v>1</v>
      </c>
      <c r="Q2917" s="1">
        <v>3.4499999999999997</v>
      </c>
      <c r="R2917" s="1">
        <v>2.3000000000000003</v>
      </c>
      <c r="S2917" s="1">
        <v>2.875</v>
      </c>
      <c r="T2917" s="1">
        <v>2.3000000000000003</v>
      </c>
    </row>
    <row r="2918" spans="1:20" hidden="1" x14ac:dyDescent="0.35">
      <c r="A2918" t="s">
        <v>2939</v>
      </c>
      <c r="B2918" t="s">
        <v>10</v>
      </c>
      <c r="C2918" t="s">
        <v>68</v>
      </c>
      <c r="D2918" t="s">
        <v>3616</v>
      </c>
      <c r="E2918" t="s">
        <v>3618</v>
      </c>
      <c r="F2918">
        <v>44757</v>
      </c>
      <c r="G2918">
        <v>44779</v>
      </c>
      <c r="H2918" t="s">
        <v>12</v>
      </c>
      <c r="I2918" t="s">
        <v>12</v>
      </c>
      <c r="J2918" t="s">
        <v>13</v>
      </c>
      <c r="K2918">
        <v>29.52</v>
      </c>
      <c r="L2918">
        <v>600</v>
      </c>
      <c r="M2918" t="s">
        <v>14</v>
      </c>
      <c r="N2918">
        <v>300</v>
      </c>
      <c r="O2918" t="s">
        <v>14</v>
      </c>
      <c r="P2918">
        <v>0</v>
      </c>
      <c r="Q2918" s="1">
        <v>3.3</v>
      </c>
      <c r="R2918" s="1">
        <v>2.2000000000000002</v>
      </c>
      <c r="S2918" s="1">
        <v>2.75</v>
      </c>
      <c r="T2918" s="1">
        <v>2.2000000000000002</v>
      </c>
    </row>
    <row r="2919" spans="1:20" hidden="1" x14ac:dyDescent="0.35">
      <c r="A2919" t="s">
        <v>2940</v>
      </c>
      <c r="B2919" t="s">
        <v>10</v>
      </c>
      <c r="C2919" t="s">
        <v>68</v>
      </c>
      <c r="D2919" t="s">
        <v>3615</v>
      </c>
      <c r="E2919" t="s">
        <v>3614</v>
      </c>
      <c r="F2919">
        <v>44773</v>
      </c>
      <c r="G2919">
        <v>44799</v>
      </c>
      <c r="H2919" t="s">
        <v>12</v>
      </c>
      <c r="I2919" t="s">
        <v>12</v>
      </c>
      <c r="J2919" t="s">
        <v>13</v>
      </c>
      <c r="K2919">
        <v>26.974799999999998</v>
      </c>
      <c r="L2919">
        <v>600</v>
      </c>
      <c r="M2919" t="s">
        <v>14</v>
      </c>
      <c r="N2919">
        <v>300</v>
      </c>
      <c r="O2919" t="s">
        <v>14</v>
      </c>
      <c r="P2919">
        <v>0</v>
      </c>
      <c r="Q2919" s="1">
        <v>3.9</v>
      </c>
      <c r="R2919" s="1">
        <v>2.6</v>
      </c>
      <c r="S2919" s="1">
        <v>3.25</v>
      </c>
      <c r="T2919" s="1">
        <v>2.6</v>
      </c>
    </row>
    <row r="2920" spans="1:20" hidden="1" x14ac:dyDescent="0.35">
      <c r="A2920" t="s">
        <v>2941</v>
      </c>
      <c r="B2920" t="s">
        <v>10</v>
      </c>
      <c r="C2920" t="s">
        <v>68</v>
      </c>
      <c r="D2920" t="s">
        <v>3611</v>
      </c>
      <c r="E2920" t="s">
        <v>3612</v>
      </c>
      <c r="F2920">
        <v>44733</v>
      </c>
      <c r="G2920">
        <v>44760</v>
      </c>
      <c r="H2920" t="s">
        <v>16</v>
      </c>
      <c r="I2920" t="s">
        <v>12</v>
      </c>
      <c r="J2920" t="s">
        <v>13</v>
      </c>
      <c r="K2920">
        <v>17.403960000000001</v>
      </c>
      <c r="L2920">
        <v>600</v>
      </c>
      <c r="M2920" t="s">
        <v>14</v>
      </c>
      <c r="N2920">
        <v>300</v>
      </c>
      <c r="O2920" t="s">
        <v>14</v>
      </c>
      <c r="P2920">
        <v>1</v>
      </c>
      <c r="Q2920" s="1">
        <v>4.05</v>
      </c>
      <c r="R2920" s="1">
        <v>2.7</v>
      </c>
      <c r="S2920" s="1">
        <v>3.375</v>
      </c>
      <c r="T2920" s="1">
        <v>2.7</v>
      </c>
    </row>
    <row r="2921" spans="1:20" hidden="1" x14ac:dyDescent="0.35">
      <c r="A2921" t="s">
        <v>2942</v>
      </c>
      <c r="B2921" t="s">
        <v>10</v>
      </c>
      <c r="C2921" t="s">
        <v>68</v>
      </c>
      <c r="D2921" t="s">
        <v>3620</v>
      </c>
      <c r="E2921" t="s">
        <v>3617</v>
      </c>
      <c r="F2921">
        <v>44734</v>
      </c>
      <c r="G2921">
        <v>44762</v>
      </c>
      <c r="H2921" t="s">
        <v>16</v>
      </c>
      <c r="I2921" t="s">
        <v>12</v>
      </c>
      <c r="J2921" t="s">
        <v>13</v>
      </c>
      <c r="K2921">
        <v>31.948</v>
      </c>
      <c r="L2921">
        <v>600</v>
      </c>
      <c r="M2921" t="s">
        <v>14</v>
      </c>
      <c r="N2921">
        <v>300</v>
      </c>
      <c r="O2921" t="s">
        <v>14</v>
      </c>
      <c r="P2921">
        <v>1</v>
      </c>
      <c r="Q2921" s="1">
        <v>4.2</v>
      </c>
      <c r="R2921" s="1">
        <v>2.8000000000000003</v>
      </c>
      <c r="S2921" s="1">
        <v>3.5</v>
      </c>
      <c r="T2921" s="1">
        <v>2.8000000000000003</v>
      </c>
    </row>
    <row r="2922" spans="1:20" hidden="1" x14ac:dyDescent="0.35">
      <c r="A2922" t="s">
        <v>2943</v>
      </c>
      <c r="B2922" t="s">
        <v>10</v>
      </c>
      <c r="C2922" t="s">
        <v>68</v>
      </c>
      <c r="D2922" t="s">
        <v>3615</v>
      </c>
      <c r="E2922" t="s">
        <v>3612</v>
      </c>
      <c r="F2922">
        <v>44734</v>
      </c>
      <c r="G2922">
        <v>44764</v>
      </c>
      <c r="H2922" t="s">
        <v>16</v>
      </c>
      <c r="I2922" t="s">
        <v>12</v>
      </c>
      <c r="J2922" t="s">
        <v>13</v>
      </c>
      <c r="K2922">
        <v>27.031330000000001</v>
      </c>
      <c r="L2922">
        <v>600</v>
      </c>
      <c r="M2922" t="s">
        <v>14</v>
      </c>
      <c r="N2922">
        <v>300</v>
      </c>
      <c r="O2922" t="s">
        <v>14</v>
      </c>
      <c r="P2922">
        <v>1</v>
      </c>
      <c r="Q2922" s="1">
        <v>4.5</v>
      </c>
      <c r="R2922" s="1">
        <v>3</v>
      </c>
      <c r="S2922" s="1">
        <v>3.75</v>
      </c>
      <c r="T2922" s="1">
        <v>3</v>
      </c>
    </row>
    <row r="2923" spans="1:20" hidden="1" x14ac:dyDescent="0.35">
      <c r="A2923" t="s">
        <v>2944</v>
      </c>
      <c r="B2923" t="s">
        <v>10</v>
      </c>
      <c r="C2923" t="s">
        <v>68</v>
      </c>
      <c r="D2923" t="s">
        <v>3611</v>
      </c>
      <c r="E2923" t="s">
        <v>3617</v>
      </c>
      <c r="F2923">
        <v>44768</v>
      </c>
      <c r="G2923">
        <v>44796</v>
      </c>
      <c r="I2923" t="s">
        <v>12</v>
      </c>
      <c r="J2923" t="s">
        <v>13</v>
      </c>
      <c r="K2923">
        <v>9.7810000000000006</v>
      </c>
      <c r="L2923">
        <v>600</v>
      </c>
      <c r="M2923" t="s">
        <v>14</v>
      </c>
      <c r="N2923">
        <v>300</v>
      </c>
      <c r="O2923" t="s">
        <v>14</v>
      </c>
      <c r="P2923">
        <v>1</v>
      </c>
      <c r="Q2923" s="1">
        <v>4.2</v>
      </c>
      <c r="R2923" s="1">
        <v>2.8000000000000003</v>
      </c>
      <c r="S2923" s="1">
        <v>3.5</v>
      </c>
      <c r="T2923" s="1">
        <v>2.8000000000000003</v>
      </c>
    </row>
    <row r="2924" spans="1:20" hidden="1" x14ac:dyDescent="0.35">
      <c r="A2924" t="s">
        <v>2945</v>
      </c>
      <c r="B2924" t="s">
        <v>10</v>
      </c>
      <c r="C2924" t="s">
        <v>68</v>
      </c>
      <c r="D2924" t="s">
        <v>3616</v>
      </c>
      <c r="E2924" t="s">
        <v>3614</v>
      </c>
      <c r="F2924">
        <v>44769</v>
      </c>
      <c r="G2924">
        <v>44803</v>
      </c>
      <c r="I2924" t="s">
        <v>12</v>
      </c>
      <c r="J2924" t="s">
        <v>13</v>
      </c>
      <c r="K2924">
        <v>12.813000000000001</v>
      </c>
      <c r="L2924">
        <v>600</v>
      </c>
      <c r="M2924" t="s">
        <v>14</v>
      </c>
      <c r="N2924">
        <v>300</v>
      </c>
      <c r="O2924" t="s">
        <v>14</v>
      </c>
      <c r="P2924">
        <v>1</v>
      </c>
      <c r="Q2924" s="1">
        <v>5.0999999999999996</v>
      </c>
      <c r="R2924" s="1">
        <v>3.4000000000000004</v>
      </c>
      <c r="S2924" s="1">
        <v>4.25</v>
      </c>
      <c r="T2924" s="1">
        <v>3.4000000000000004</v>
      </c>
    </row>
    <row r="2925" spans="1:20" hidden="1" x14ac:dyDescent="0.35">
      <c r="A2925" t="s">
        <v>2946</v>
      </c>
      <c r="B2925" t="s">
        <v>10</v>
      </c>
      <c r="C2925" t="s">
        <v>68</v>
      </c>
      <c r="D2925" t="s">
        <v>3615</v>
      </c>
      <c r="E2925" t="s">
        <v>3617</v>
      </c>
      <c r="F2925">
        <v>44776</v>
      </c>
      <c r="G2925">
        <v>44807</v>
      </c>
      <c r="I2925" t="s">
        <v>836</v>
      </c>
      <c r="J2925" t="s">
        <v>13</v>
      </c>
      <c r="K2925">
        <v>26.097000000000001</v>
      </c>
      <c r="L2925">
        <v>600</v>
      </c>
      <c r="M2925" t="s">
        <v>14</v>
      </c>
      <c r="N2925">
        <v>300</v>
      </c>
      <c r="O2925" t="s">
        <v>14</v>
      </c>
      <c r="P2925">
        <v>1</v>
      </c>
      <c r="Q2925" s="1">
        <v>4.6499999999999995</v>
      </c>
      <c r="R2925" s="1">
        <v>3.1</v>
      </c>
      <c r="S2925" s="1">
        <v>3.875</v>
      </c>
      <c r="T2925" s="1">
        <v>3.1</v>
      </c>
    </row>
    <row r="2926" spans="1:20" hidden="1" x14ac:dyDescent="0.35">
      <c r="A2926" t="s">
        <v>2947</v>
      </c>
      <c r="B2926" t="s">
        <v>10</v>
      </c>
      <c r="C2926" t="s">
        <v>68</v>
      </c>
      <c r="D2926" t="s">
        <v>3611</v>
      </c>
      <c r="E2926" t="s">
        <v>3614</v>
      </c>
      <c r="F2926">
        <v>44773</v>
      </c>
      <c r="G2926">
        <v>44807</v>
      </c>
      <c r="I2926" t="s">
        <v>836</v>
      </c>
      <c r="J2926" t="s">
        <v>13</v>
      </c>
      <c r="K2926">
        <v>10.629</v>
      </c>
      <c r="L2926">
        <v>600</v>
      </c>
      <c r="M2926" t="s">
        <v>14</v>
      </c>
      <c r="N2926">
        <v>300</v>
      </c>
      <c r="O2926" t="s">
        <v>14</v>
      </c>
      <c r="P2926">
        <v>1</v>
      </c>
      <c r="Q2926" s="1">
        <v>5.0999999999999996</v>
      </c>
      <c r="R2926" s="1">
        <v>3.4000000000000004</v>
      </c>
      <c r="S2926" s="1">
        <v>4.25</v>
      </c>
      <c r="T2926" s="1">
        <v>3.4000000000000004</v>
      </c>
    </row>
    <row r="2927" spans="1:20" hidden="1" x14ac:dyDescent="0.35">
      <c r="A2927" t="s">
        <v>2948</v>
      </c>
      <c r="B2927" t="s">
        <v>10</v>
      </c>
      <c r="C2927" t="s">
        <v>68</v>
      </c>
      <c r="D2927" t="s">
        <v>3615</v>
      </c>
      <c r="E2927" t="s">
        <v>3614</v>
      </c>
      <c r="F2927">
        <v>44770</v>
      </c>
      <c r="G2927">
        <v>44797</v>
      </c>
      <c r="I2927" t="s">
        <v>12</v>
      </c>
      <c r="J2927" t="s">
        <v>13</v>
      </c>
      <c r="K2927">
        <v>9.8610000000000007</v>
      </c>
      <c r="L2927">
        <v>600</v>
      </c>
      <c r="M2927" t="s">
        <v>14</v>
      </c>
      <c r="N2927">
        <v>300</v>
      </c>
      <c r="O2927" t="s">
        <v>14</v>
      </c>
      <c r="P2927">
        <v>0</v>
      </c>
      <c r="Q2927" s="1">
        <v>4.05</v>
      </c>
      <c r="R2927" s="1">
        <v>2.7</v>
      </c>
      <c r="S2927" s="1">
        <v>3.375</v>
      </c>
      <c r="T2927" s="1">
        <v>2.7</v>
      </c>
    </row>
    <row r="2928" spans="1:20" hidden="1" x14ac:dyDescent="0.35">
      <c r="A2928" t="s">
        <v>2949</v>
      </c>
      <c r="B2928" t="s">
        <v>10</v>
      </c>
      <c r="C2928" t="s">
        <v>68</v>
      </c>
      <c r="D2928" t="s">
        <v>3620</v>
      </c>
      <c r="E2928" t="s">
        <v>3614</v>
      </c>
      <c r="F2928">
        <v>44771</v>
      </c>
      <c r="G2928">
        <v>44797</v>
      </c>
      <c r="I2928" t="s">
        <v>12</v>
      </c>
      <c r="J2928" t="s">
        <v>13</v>
      </c>
      <c r="K2928">
        <v>25</v>
      </c>
      <c r="L2928">
        <v>600</v>
      </c>
      <c r="M2928" t="s">
        <v>14</v>
      </c>
      <c r="N2928">
        <v>300</v>
      </c>
      <c r="O2928" t="s">
        <v>14</v>
      </c>
      <c r="P2928">
        <v>0</v>
      </c>
      <c r="Q2928" s="1">
        <v>3.9</v>
      </c>
      <c r="R2928" s="1">
        <v>2.6</v>
      </c>
      <c r="S2928" s="1">
        <v>3.25</v>
      </c>
      <c r="T2928" s="1">
        <v>2.6</v>
      </c>
    </row>
    <row r="2929" spans="1:20" hidden="1" x14ac:dyDescent="0.35">
      <c r="A2929" t="s">
        <v>2950</v>
      </c>
      <c r="B2929" t="s">
        <v>10</v>
      </c>
      <c r="C2929" t="s">
        <v>68</v>
      </c>
      <c r="D2929" t="s">
        <v>3616</v>
      </c>
      <c r="E2929" t="s">
        <v>3612</v>
      </c>
      <c r="F2929">
        <v>44771</v>
      </c>
      <c r="G2929">
        <v>44803</v>
      </c>
      <c r="I2929" t="s">
        <v>12</v>
      </c>
      <c r="J2929" t="s">
        <v>13</v>
      </c>
      <c r="K2929">
        <v>16.913</v>
      </c>
      <c r="L2929">
        <v>600</v>
      </c>
      <c r="M2929" t="s">
        <v>14</v>
      </c>
      <c r="N2929">
        <v>300</v>
      </c>
      <c r="O2929" t="s">
        <v>14</v>
      </c>
      <c r="P2929">
        <v>1</v>
      </c>
      <c r="Q2929" s="1">
        <v>4.8</v>
      </c>
      <c r="R2929" s="1">
        <v>3.2</v>
      </c>
      <c r="S2929" s="1">
        <v>4</v>
      </c>
      <c r="T2929" s="1">
        <v>3.2</v>
      </c>
    </row>
    <row r="2930" spans="1:20" hidden="1" x14ac:dyDescent="0.35">
      <c r="A2930" t="s">
        <v>2951</v>
      </c>
      <c r="B2930" t="s">
        <v>10</v>
      </c>
      <c r="C2930" t="s">
        <v>68</v>
      </c>
      <c r="D2930" t="s">
        <v>3615</v>
      </c>
      <c r="E2930" t="s">
        <v>3612</v>
      </c>
      <c r="F2930">
        <v>44770</v>
      </c>
      <c r="G2930">
        <v>44807</v>
      </c>
      <c r="J2930" t="s">
        <v>13</v>
      </c>
      <c r="K2930">
        <v>20.6</v>
      </c>
      <c r="L2930">
        <v>600</v>
      </c>
      <c r="M2930" t="s">
        <v>14</v>
      </c>
      <c r="N2930">
        <v>300</v>
      </c>
      <c r="O2930" t="s">
        <v>14</v>
      </c>
      <c r="P2930">
        <v>1</v>
      </c>
      <c r="Q2930" s="1">
        <v>5.55</v>
      </c>
      <c r="R2930" s="1">
        <v>3.7</v>
      </c>
      <c r="S2930" s="1">
        <v>4.625</v>
      </c>
      <c r="T2930" s="1">
        <v>3.7</v>
      </c>
    </row>
    <row r="2931" spans="1:20" hidden="1" x14ac:dyDescent="0.35">
      <c r="A2931" t="s">
        <v>2952</v>
      </c>
      <c r="B2931" t="s">
        <v>10</v>
      </c>
      <c r="C2931" t="s">
        <v>68</v>
      </c>
      <c r="D2931" t="s">
        <v>3620</v>
      </c>
      <c r="E2931" t="s">
        <v>3613</v>
      </c>
      <c r="F2931">
        <v>44771</v>
      </c>
      <c r="G2931">
        <v>44807</v>
      </c>
      <c r="J2931" t="s">
        <v>13</v>
      </c>
      <c r="K2931">
        <v>12.5</v>
      </c>
      <c r="L2931">
        <v>600</v>
      </c>
      <c r="M2931" t="s">
        <v>14</v>
      </c>
      <c r="N2931">
        <v>300</v>
      </c>
      <c r="O2931" t="s">
        <v>14</v>
      </c>
      <c r="P2931">
        <v>1</v>
      </c>
      <c r="Q2931" s="1">
        <v>5.3999999999999995</v>
      </c>
      <c r="R2931" s="1">
        <v>3.6</v>
      </c>
      <c r="S2931" s="1">
        <v>4.5</v>
      </c>
      <c r="T2931" s="1">
        <v>3.6</v>
      </c>
    </row>
    <row r="2932" spans="1:20" hidden="1" x14ac:dyDescent="0.35">
      <c r="A2932" t="s">
        <v>2953</v>
      </c>
      <c r="B2932" t="s">
        <v>10</v>
      </c>
      <c r="C2932" t="s">
        <v>68</v>
      </c>
      <c r="D2932" t="s">
        <v>3611</v>
      </c>
      <c r="E2932" t="s">
        <v>3614</v>
      </c>
      <c r="F2932">
        <v>44746</v>
      </c>
      <c r="G2932">
        <v>44776</v>
      </c>
      <c r="I2932" t="s">
        <v>12</v>
      </c>
      <c r="J2932" t="s">
        <v>13</v>
      </c>
      <c r="K2932">
        <v>27.3</v>
      </c>
      <c r="L2932">
        <v>600</v>
      </c>
      <c r="M2932" t="s">
        <v>14</v>
      </c>
      <c r="N2932">
        <v>300</v>
      </c>
      <c r="O2932" t="s">
        <v>14</v>
      </c>
      <c r="P2932">
        <v>1</v>
      </c>
      <c r="Q2932" s="1">
        <v>4.5</v>
      </c>
      <c r="R2932" s="1">
        <v>3</v>
      </c>
      <c r="S2932" s="1">
        <v>3.75</v>
      </c>
      <c r="T2932" s="1">
        <v>3</v>
      </c>
    </row>
    <row r="2933" spans="1:20" hidden="1" x14ac:dyDescent="0.35">
      <c r="A2933" t="s">
        <v>2954</v>
      </c>
      <c r="B2933" t="s">
        <v>10</v>
      </c>
      <c r="C2933" t="s">
        <v>68</v>
      </c>
      <c r="D2933" t="s">
        <v>3615</v>
      </c>
      <c r="E2933" t="s">
        <v>3618</v>
      </c>
      <c r="F2933">
        <v>44744</v>
      </c>
      <c r="G2933">
        <v>44769</v>
      </c>
      <c r="I2933" t="s">
        <v>583</v>
      </c>
      <c r="J2933" t="s">
        <v>13</v>
      </c>
      <c r="K2933">
        <v>15.006</v>
      </c>
      <c r="L2933">
        <v>600</v>
      </c>
      <c r="M2933" t="s">
        <v>14</v>
      </c>
      <c r="N2933">
        <v>300</v>
      </c>
      <c r="O2933" t="s">
        <v>14</v>
      </c>
      <c r="P2933">
        <v>1</v>
      </c>
      <c r="Q2933" s="1">
        <v>3.75</v>
      </c>
      <c r="R2933" s="1">
        <v>2.5</v>
      </c>
      <c r="S2933" s="1">
        <v>3.125</v>
      </c>
      <c r="T2933" s="1">
        <v>2.5</v>
      </c>
    </row>
    <row r="2934" spans="1:20" hidden="1" x14ac:dyDescent="0.35">
      <c r="A2934" t="s">
        <v>2955</v>
      </c>
      <c r="B2934" t="s">
        <v>10</v>
      </c>
      <c r="C2934" t="s">
        <v>68</v>
      </c>
      <c r="D2934" t="s">
        <v>3619</v>
      </c>
      <c r="E2934" t="s">
        <v>3613</v>
      </c>
      <c r="F2934">
        <v>44744</v>
      </c>
      <c r="G2934">
        <v>44769</v>
      </c>
      <c r="I2934" t="s">
        <v>836</v>
      </c>
      <c r="J2934" t="s">
        <v>13</v>
      </c>
      <c r="K2934">
        <v>14.61</v>
      </c>
      <c r="L2934">
        <v>600</v>
      </c>
      <c r="M2934" t="s">
        <v>14</v>
      </c>
      <c r="N2934">
        <v>300</v>
      </c>
      <c r="O2934" t="s">
        <v>14</v>
      </c>
      <c r="P2934">
        <v>1</v>
      </c>
      <c r="Q2934" s="1">
        <v>3.75</v>
      </c>
      <c r="R2934" s="1">
        <v>2.5</v>
      </c>
      <c r="S2934" s="1">
        <v>3.125</v>
      </c>
      <c r="T2934" s="1">
        <v>2.5</v>
      </c>
    </row>
    <row r="2935" spans="1:20" hidden="1" x14ac:dyDescent="0.35">
      <c r="A2935" t="s">
        <v>2956</v>
      </c>
      <c r="B2935" t="s">
        <v>10</v>
      </c>
      <c r="C2935" t="s">
        <v>68</v>
      </c>
      <c r="D2935" t="s">
        <v>3616</v>
      </c>
      <c r="E2935" t="s">
        <v>3614</v>
      </c>
      <c r="F2935">
        <v>44744</v>
      </c>
      <c r="G2935">
        <v>44768</v>
      </c>
      <c r="I2935" t="s">
        <v>583</v>
      </c>
      <c r="J2935" t="s">
        <v>13</v>
      </c>
      <c r="K2935">
        <v>25.248999999999999</v>
      </c>
      <c r="L2935">
        <v>600</v>
      </c>
      <c r="M2935" t="s">
        <v>14</v>
      </c>
      <c r="N2935">
        <v>300</v>
      </c>
      <c r="O2935" t="s">
        <v>14</v>
      </c>
      <c r="P2935">
        <v>1</v>
      </c>
      <c r="Q2935" s="1">
        <v>3.5999999999999996</v>
      </c>
      <c r="R2935" s="1">
        <v>2.4000000000000004</v>
      </c>
      <c r="S2935" s="1">
        <v>3</v>
      </c>
      <c r="T2935" s="1">
        <v>2.4000000000000004</v>
      </c>
    </row>
    <row r="2936" spans="1:20" hidden="1" x14ac:dyDescent="0.35">
      <c r="A2936" t="s">
        <v>2957</v>
      </c>
      <c r="B2936" t="s">
        <v>10</v>
      </c>
      <c r="C2936" t="s">
        <v>68</v>
      </c>
      <c r="D2936" t="s">
        <v>3615</v>
      </c>
      <c r="E2936" t="s">
        <v>3613</v>
      </c>
      <c r="F2936">
        <v>44744</v>
      </c>
      <c r="G2936">
        <v>44768</v>
      </c>
      <c r="I2936" t="s">
        <v>583</v>
      </c>
      <c r="J2936" t="s">
        <v>13</v>
      </c>
      <c r="K2936">
        <v>12.42</v>
      </c>
      <c r="L2936">
        <v>600</v>
      </c>
      <c r="M2936" t="s">
        <v>14</v>
      </c>
      <c r="N2936">
        <v>300</v>
      </c>
      <c r="O2936" t="s">
        <v>14</v>
      </c>
      <c r="P2936">
        <v>1</v>
      </c>
      <c r="Q2936" s="1">
        <v>3.5999999999999996</v>
      </c>
      <c r="R2936" s="1">
        <v>2.4000000000000004</v>
      </c>
      <c r="S2936" s="1">
        <v>3</v>
      </c>
      <c r="T2936" s="1">
        <v>2.4000000000000004</v>
      </c>
    </row>
    <row r="2937" spans="1:20" hidden="1" x14ac:dyDescent="0.35">
      <c r="A2937" t="s">
        <v>2958</v>
      </c>
      <c r="B2937" t="s">
        <v>10</v>
      </c>
      <c r="C2937" t="s">
        <v>68</v>
      </c>
      <c r="D2937" t="s">
        <v>3619</v>
      </c>
      <c r="E2937" t="s">
        <v>3612</v>
      </c>
      <c r="F2937">
        <v>44744</v>
      </c>
      <c r="G2937">
        <v>44769</v>
      </c>
      <c r="I2937" t="s">
        <v>583</v>
      </c>
      <c r="J2937" t="s">
        <v>13</v>
      </c>
      <c r="K2937">
        <v>21.190999999999999</v>
      </c>
      <c r="L2937">
        <v>600</v>
      </c>
      <c r="M2937" t="s">
        <v>14</v>
      </c>
      <c r="N2937">
        <v>300</v>
      </c>
      <c r="O2937" t="s">
        <v>14</v>
      </c>
      <c r="P2937">
        <v>1</v>
      </c>
      <c r="Q2937" s="1">
        <v>3.75</v>
      </c>
      <c r="R2937" s="1">
        <v>2.5</v>
      </c>
      <c r="S2937" s="1">
        <v>3.125</v>
      </c>
      <c r="T2937" s="1">
        <v>2.5</v>
      </c>
    </row>
    <row r="2938" spans="1:20" hidden="1" x14ac:dyDescent="0.35">
      <c r="A2938" t="s">
        <v>2959</v>
      </c>
      <c r="B2938" t="s">
        <v>10</v>
      </c>
      <c r="C2938" t="s">
        <v>68</v>
      </c>
      <c r="D2938" t="s">
        <v>3619</v>
      </c>
      <c r="E2938" t="s">
        <v>3614</v>
      </c>
      <c r="F2938">
        <v>44744</v>
      </c>
      <c r="G2938">
        <v>44769</v>
      </c>
      <c r="I2938" t="s">
        <v>583</v>
      </c>
      <c r="J2938" t="s">
        <v>13</v>
      </c>
      <c r="K2938">
        <v>7.2640000000000002</v>
      </c>
      <c r="L2938">
        <v>600</v>
      </c>
      <c r="M2938" t="s">
        <v>14</v>
      </c>
      <c r="N2938">
        <v>300</v>
      </c>
      <c r="O2938" t="s">
        <v>14</v>
      </c>
      <c r="P2938">
        <v>1</v>
      </c>
      <c r="Q2938" s="1">
        <v>3.75</v>
      </c>
      <c r="R2938" s="1">
        <v>2.5</v>
      </c>
      <c r="S2938" s="1">
        <v>3.125</v>
      </c>
      <c r="T2938" s="1">
        <v>2.5</v>
      </c>
    </row>
    <row r="2939" spans="1:20" hidden="1" x14ac:dyDescent="0.35">
      <c r="A2939" t="s">
        <v>2960</v>
      </c>
      <c r="B2939" t="s">
        <v>10</v>
      </c>
      <c r="C2939" t="s">
        <v>68</v>
      </c>
      <c r="D2939" t="s">
        <v>3616</v>
      </c>
      <c r="E2939" t="s">
        <v>3614</v>
      </c>
      <c r="F2939">
        <v>44744</v>
      </c>
      <c r="G2939">
        <v>44782</v>
      </c>
      <c r="I2939" t="s">
        <v>12</v>
      </c>
      <c r="J2939" t="s">
        <v>13</v>
      </c>
      <c r="K2939">
        <v>11.486000000000001</v>
      </c>
      <c r="L2939">
        <v>600</v>
      </c>
      <c r="M2939" t="s">
        <v>14</v>
      </c>
      <c r="N2939">
        <v>300</v>
      </c>
      <c r="O2939" t="s">
        <v>14</v>
      </c>
      <c r="P2939">
        <v>1</v>
      </c>
      <c r="Q2939" s="1">
        <v>5.7</v>
      </c>
      <c r="R2939" s="1">
        <v>3.8000000000000003</v>
      </c>
      <c r="S2939" s="1">
        <v>4.75</v>
      </c>
      <c r="T2939" s="1">
        <v>3.8000000000000003</v>
      </c>
    </row>
    <row r="2940" spans="1:20" hidden="1" x14ac:dyDescent="0.35">
      <c r="A2940" t="s">
        <v>2961</v>
      </c>
      <c r="B2940" t="s">
        <v>10</v>
      </c>
      <c r="C2940" t="s">
        <v>68</v>
      </c>
      <c r="D2940" t="s">
        <v>3620</v>
      </c>
      <c r="E2940" t="s">
        <v>3614</v>
      </c>
      <c r="F2940">
        <v>44744</v>
      </c>
      <c r="G2940">
        <v>44776</v>
      </c>
      <c r="I2940" t="s">
        <v>12</v>
      </c>
      <c r="J2940" t="s">
        <v>13</v>
      </c>
      <c r="K2940">
        <v>8.7560000000000002</v>
      </c>
      <c r="L2940">
        <v>600</v>
      </c>
      <c r="M2940" t="s">
        <v>14</v>
      </c>
      <c r="N2940">
        <v>300</v>
      </c>
      <c r="O2940" t="s">
        <v>14</v>
      </c>
      <c r="P2940">
        <v>1</v>
      </c>
      <c r="Q2940" s="1">
        <v>4.8</v>
      </c>
      <c r="R2940" s="1">
        <v>3.2</v>
      </c>
      <c r="S2940" s="1">
        <v>4</v>
      </c>
      <c r="T2940" s="1">
        <v>3.2</v>
      </c>
    </row>
    <row r="2941" spans="1:20" hidden="1" x14ac:dyDescent="0.35">
      <c r="A2941" t="s">
        <v>2962</v>
      </c>
      <c r="B2941" t="s">
        <v>10</v>
      </c>
      <c r="C2941" t="s">
        <v>68</v>
      </c>
      <c r="D2941" t="s">
        <v>3616</v>
      </c>
      <c r="E2941" t="s">
        <v>3618</v>
      </c>
      <c r="F2941">
        <v>44748</v>
      </c>
      <c r="G2941">
        <v>44775</v>
      </c>
      <c r="I2941" t="s">
        <v>12</v>
      </c>
      <c r="J2941" t="s">
        <v>13</v>
      </c>
      <c r="K2941">
        <v>29.40286</v>
      </c>
      <c r="L2941">
        <v>600</v>
      </c>
      <c r="M2941" t="s">
        <v>14</v>
      </c>
      <c r="N2941">
        <v>300</v>
      </c>
      <c r="O2941" t="s">
        <v>14</v>
      </c>
      <c r="P2941">
        <v>1</v>
      </c>
      <c r="Q2941" s="1">
        <v>4.05</v>
      </c>
      <c r="R2941" s="1">
        <v>2.7</v>
      </c>
      <c r="S2941" s="1">
        <v>3.375</v>
      </c>
      <c r="T2941" s="1">
        <v>2.7</v>
      </c>
    </row>
    <row r="2942" spans="1:20" hidden="1" x14ac:dyDescent="0.35">
      <c r="A2942" t="s">
        <v>2963</v>
      </c>
      <c r="B2942" t="s">
        <v>10</v>
      </c>
      <c r="C2942" t="s">
        <v>68</v>
      </c>
      <c r="D2942" t="s">
        <v>3611</v>
      </c>
      <c r="E2942" t="s">
        <v>3617</v>
      </c>
      <c r="F2942">
        <v>44746</v>
      </c>
      <c r="G2942">
        <v>44772</v>
      </c>
      <c r="I2942" t="s">
        <v>583</v>
      </c>
      <c r="J2942" t="s">
        <v>13</v>
      </c>
      <c r="K2942">
        <v>18.2</v>
      </c>
      <c r="L2942">
        <v>600</v>
      </c>
      <c r="M2942" t="s">
        <v>14</v>
      </c>
      <c r="N2942">
        <v>300</v>
      </c>
      <c r="O2942" t="s">
        <v>14</v>
      </c>
      <c r="P2942">
        <v>1</v>
      </c>
      <c r="Q2942" s="1">
        <v>3.9</v>
      </c>
      <c r="R2942" s="1">
        <v>2.6</v>
      </c>
      <c r="S2942" s="1">
        <v>3.25</v>
      </c>
      <c r="T2942" s="1">
        <v>2.6</v>
      </c>
    </row>
    <row r="2943" spans="1:20" hidden="1" x14ac:dyDescent="0.35">
      <c r="A2943" t="s">
        <v>2964</v>
      </c>
      <c r="B2943" t="s">
        <v>10</v>
      </c>
      <c r="C2943" t="s">
        <v>68</v>
      </c>
      <c r="D2943" t="s">
        <v>3620</v>
      </c>
      <c r="E2943" t="s">
        <v>3617</v>
      </c>
      <c r="F2943">
        <v>44745</v>
      </c>
      <c r="G2943">
        <v>44775</v>
      </c>
      <c r="I2943" t="s">
        <v>12</v>
      </c>
      <c r="J2943" t="s">
        <v>13</v>
      </c>
      <c r="K2943">
        <v>7.2350000000000003</v>
      </c>
      <c r="L2943">
        <v>600</v>
      </c>
      <c r="M2943" t="s">
        <v>14</v>
      </c>
      <c r="N2943">
        <v>300</v>
      </c>
      <c r="O2943" t="s">
        <v>14</v>
      </c>
      <c r="P2943">
        <v>1</v>
      </c>
      <c r="Q2943" s="1">
        <v>4.5</v>
      </c>
      <c r="R2943" s="1">
        <v>3</v>
      </c>
      <c r="S2943" s="1">
        <v>3.75</v>
      </c>
      <c r="T2943" s="1">
        <v>3</v>
      </c>
    </row>
    <row r="2944" spans="1:20" hidden="1" x14ac:dyDescent="0.35">
      <c r="A2944" t="s">
        <v>2965</v>
      </c>
      <c r="B2944" t="s">
        <v>10</v>
      </c>
      <c r="C2944" t="s">
        <v>68</v>
      </c>
      <c r="D2944" t="s">
        <v>3611</v>
      </c>
      <c r="E2944" t="s">
        <v>3618</v>
      </c>
      <c r="F2944">
        <v>44744</v>
      </c>
      <c r="G2944">
        <v>44775</v>
      </c>
      <c r="I2944" t="s">
        <v>12</v>
      </c>
      <c r="J2944" t="s">
        <v>13</v>
      </c>
      <c r="K2944">
        <v>6.8479999999999999</v>
      </c>
      <c r="L2944">
        <v>600</v>
      </c>
      <c r="M2944" t="s">
        <v>14</v>
      </c>
      <c r="N2944">
        <v>300</v>
      </c>
      <c r="O2944" t="s">
        <v>14</v>
      </c>
      <c r="P2944">
        <v>1</v>
      </c>
      <c r="Q2944" s="1">
        <v>4.6499999999999995</v>
      </c>
      <c r="R2944" s="1">
        <v>3.1</v>
      </c>
      <c r="S2944" s="1">
        <v>3.875</v>
      </c>
      <c r="T2944" s="1">
        <v>3.1</v>
      </c>
    </row>
    <row r="2945" spans="1:20" hidden="1" x14ac:dyDescent="0.35">
      <c r="A2945" t="s">
        <v>2966</v>
      </c>
      <c r="B2945" t="s">
        <v>10</v>
      </c>
      <c r="C2945" t="s">
        <v>68</v>
      </c>
      <c r="D2945" t="s">
        <v>3620</v>
      </c>
      <c r="E2945" t="s">
        <v>3613</v>
      </c>
      <c r="F2945">
        <v>44745</v>
      </c>
      <c r="G2945">
        <v>44775</v>
      </c>
      <c r="I2945" t="s">
        <v>12</v>
      </c>
      <c r="J2945" t="s">
        <v>13</v>
      </c>
      <c r="K2945">
        <v>7.32</v>
      </c>
      <c r="L2945">
        <v>600</v>
      </c>
      <c r="M2945" t="s">
        <v>14</v>
      </c>
      <c r="N2945">
        <v>300</v>
      </c>
      <c r="O2945" t="s">
        <v>14</v>
      </c>
      <c r="P2945">
        <v>1</v>
      </c>
      <c r="Q2945" s="1">
        <v>4.5</v>
      </c>
      <c r="R2945" s="1">
        <v>3</v>
      </c>
      <c r="S2945" s="1">
        <v>3.75</v>
      </c>
      <c r="T2945" s="1">
        <v>3</v>
      </c>
    </row>
    <row r="2946" spans="1:20" hidden="1" x14ac:dyDescent="0.35">
      <c r="A2946" t="s">
        <v>2967</v>
      </c>
      <c r="B2946" t="s">
        <v>10</v>
      </c>
      <c r="C2946" t="s">
        <v>68</v>
      </c>
      <c r="D2946" t="s">
        <v>3615</v>
      </c>
      <c r="E2946" t="s">
        <v>3612</v>
      </c>
      <c r="F2946">
        <v>44747</v>
      </c>
      <c r="G2946">
        <v>44775</v>
      </c>
      <c r="I2946" t="s">
        <v>12</v>
      </c>
      <c r="J2946" t="s">
        <v>13</v>
      </c>
      <c r="K2946">
        <v>22.33989</v>
      </c>
      <c r="L2946">
        <v>600</v>
      </c>
      <c r="M2946" t="s">
        <v>14</v>
      </c>
      <c r="N2946">
        <v>300</v>
      </c>
      <c r="O2946" t="s">
        <v>14</v>
      </c>
      <c r="P2946">
        <v>1</v>
      </c>
      <c r="Q2946" s="1">
        <v>4.2</v>
      </c>
      <c r="R2946" s="1">
        <v>2.8000000000000003</v>
      </c>
      <c r="S2946" s="1">
        <v>3.5</v>
      </c>
      <c r="T2946" s="1">
        <v>2.8000000000000003</v>
      </c>
    </row>
    <row r="2947" spans="1:20" hidden="1" x14ac:dyDescent="0.35">
      <c r="A2947" t="s">
        <v>2968</v>
      </c>
      <c r="B2947" t="s">
        <v>10</v>
      </c>
      <c r="C2947" t="s">
        <v>68</v>
      </c>
      <c r="D2947" t="s">
        <v>3616</v>
      </c>
      <c r="E2947" t="s">
        <v>3612</v>
      </c>
      <c r="F2947">
        <v>44744</v>
      </c>
      <c r="G2947">
        <v>44769</v>
      </c>
      <c r="I2947" t="s">
        <v>583</v>
      </c>
      <c r="J2947" t="s">
        <v>13</v>
      </c>
      <c r="K2947">
        <v>16.436</v>
      </c>
      <c r="L2947">
        <v>600</v>
      </c>
      <c r="M2947" t="s">
        <v>14</v>
      </c>
      <c r="N2947">
        <v>300</v>
      </c>
      <c r="O2947" t="s">
        <v>14</v>
      </c>
      <c r="P2947">
        <v>1</v>
      </c>
      <c r="Q2947" s="1">
        <v>3.75</v>
      </c>
      <c r="R2947" s="1">
        <v>2.5</v>
      </c>
      <c r="S2947" s="1">
        <v>3.125</v>
      </c>
      <c r="T2947" s="1">
        <v>2.5</v>
      </c>
    </row>
    <row r="2948" spans="1:20" hidden="1" x14ac:dyDescent="0.35">
      <c r="A2948" t="s">
        <v>2969</v>
      </c>
      <c r="B2948" t="s">
        <v>10</v>
      </c>
      <c r="C2948" t="s">
        <v>68</v>
      </c>
      <c r="D2948" t="s">
        <v>3615</v>
      </c>
      <c r="E2948" t="s">
        <v>3617</v>
      </c>
      <c r="F2948">
        <v>44747</v>
      </c>
      <c r="G2948">
        <v>44775</v>
      </c>
      <c r="I2948" t="s">
        <v>12</v>
      </c>
      <c r="J2948" t="s">
        <v>13</v>
      </c>
      <c r="K2948">
        <v>18.788409999999999</v>
      </c>
      <c r="L2948">
        <v>600</v>
      </c>
      <c r="M2948" t="s">
        <v>14</v>
      </c>
      <c r="N2948">
        <v>300</v>
      </c>
      <c r="O2948" t="s">
        <v>14</v>
      </c>
      <c r="P2948">
        <v>1</v>
      </c>
      <c r="Q2948" s="1">
        <v>4.2</v>
      </c>
      <c r="R2948" s="1">
        <v>2.8000000000000003</v>
      </c>
      <c r="S2948" s="1">
        <v>3.5</v>
      </c>
      <c r="T2948" s="1">
        <v>2.8000000000000003</v>
      </c>
    </row>
    <row r="2949" spans="1:20" hidden="1" x14ac:dyDescent="0.35">
      <c r="A2949" t="s">
        <v>2970</v>
      </c>
      <c r="B2949" t="s">
        <v>10</v>
      </c>
      <c r="C2949" t="s">
        <v>68</v>
      </c>
      <c r="D2949" t="s">
        <v>3619</v>
      </c>
      <c r="E2949" t="s">
        <v>3612</v>
      </c>
      <c r="F2949">
        <v>44745</v>
      </c>
      <c r="G2949">
        <v>44769</v>
      </c>
      <c r="I2949" t="s">
        <v>583</v>
      </c>
      <c r="J2949" t="s">
        <v>13</v>
      </c>
      <c r="K2949">
        <v>6.6890000000000001</v>
      </c>
      <c r="L2949">
        <v>600</v>
      </c>
      <c r="M2949" t="s">
        <v>14</v>
      </c>
      <c r="N2949">
        <v>300</v>
      </c>
      <c r="O2949" t="s">
        <v>14</v>
      </c>
      <c r="P2949">
        <v>1</v>
      </c>
      <c r="Q2949" s="1">
        <v>3.5999999999999996</v>
      </c>
      <c r="R2949" s="1">
        <v>2.4000000000000004</v>
      </c>
      <c r="S2949" s="1">
        <v>3</v>
      </c>
      <c r="T2949" s="1">
        <v>2.4000000000000004</v>
      </c>
    </row>
    <row r="2950" spans="1:20" hidden="1" x14ac:dyDescent="0.35">
      <c r="A2950" t="s">
        <v>2971</v>
      </c>
      <c r="B2950" t="s">
        <v>10</v>
      </c>
      <c r="C2950" t="s">
        <v>68</v>
      </c>
      <c r="D2950" t="s">
        <v>3616</v>
      </c>
      <c r="E2950" t="s">
        <v>3614</v>
      </c>
      <c r="F2950">
        <v>44745</v>
      </c>
      <c r="G2950">
        <v>44774</v>
      </c>
      <c r="I2950" t="s">
        <v>12</v>
      </c>
      <c r="J2950" t="s">
        <v>13</v>
      </c>
      <c r="K2950">
        <v>6.8479999999999999</v>
      </c>
      <c r="L2950">
        <v>600</v>
      </c>
      <c r="M2950" t="s">
        <v>14</v>
      </c>
      <c r="N2950">
        <v>300</v>
      </c>
      <c r="O2950" t="s">
        <v>14</v>
      </c>
      <c r="P2950">
        <v>1</v>
      </c>
      <c r="Q2950" s="1">
        <v>4.3499999999999996</v>
      </c>
      <c r="R2950" s="1">
        <v>2.9000000000000004</v>
      </c>
      <c r="S2950" s="1">
        <v>3.625</v>
      </c>
      <c r="T2950" s="1">
        <v>2.9000000000000004</v>
      </c>
    </row>
    <row r="2951" spans="1:20" hidden="1" x14ac:dyDescent="0.35">
      <c r="A2951" t="s">
        <v>2972</v>
      </c>
      <c r="B2951" t="s">
        <v>10</v>
      </c>
      <c r="C2951" t="s">
        <v>68</v>
      </c>
      <c r="D2951" t="s">
        <v>3611</v>
      </c>
      <c r="E2951" t="s">
        <v>3613</v>
      </c>
      <c r="F2951">
        <v>44744</v>
      </c>
      <c r="G2951">
        <v>44769</v>
      </c>
      <c r="I2951" t="s">
        <v>583</v>
      </c>
      <c r="J2951" t="s">
        <v>13</v>
      </c>
      <c r="K2951">
        <v>19.966000000000001</v>
      </c>
      <c r="L2951">
        <v>600</v>
      </c>
      <c r="M2951" t="s">
        <v>14</v>
      </c>
      <c r="N2951">
        <v>300</v>
      </c>
      <c r="O2951" t="s">
        <v>14</v>
      </c>
      <c r="P2951">
        <v>1</v>
      </c>
      <c r="Q2951" s="1">
        <v>3.75</v>
      </c>
      <c r="R2951" s="1">
        <v>2.5</v>
      </c>
      <c r="S2951" s="1">
        <v>3.125</v>
      </c>
      <c r="T2951" s="1">
        <v>2.5</v>
      </c>
    </row>
    <row r="2952" spans="1:20" hidden="1" x14ac:dyDescent="0.35">
      <c r="A2952" t="s">
        <v>2973</v>
      </c>
      <c r="B2952" t="s">
        <v>10</v>
      </c>
      <c r="C2952" t="s">
        <v>68</v>
      </c>
      <c r="D2952" t="s">
        <v>3615</v>
      </c>
      <c r="E2952" t="s">
        <v>3618</v>
      </c>
      <c r="F2952">
        <v>44748</v>
      </c>
      <c r="G2952">
        <v>44775</v>
      </c>
      <c r="I2952" t="s">
        <v>12</v>
      </c>
      <c r="J2952" t="s">
        <v>13</v>
      </c>
      <c r="K2952">
        <v>9.2230000000000008</v>
      </c>
      <c r="L2952">
        <v>600</v>
      </c>
      <c r="M2952" t="s">
        <v>14</v>
      </c>
      <c r="N2952">
        <v>300</v>
      </c>
      <c r="O2952" t="s">
        <v>14</v>
      </c>
      <c r="P2952">
        <v>1</v>
      </c>
      <c r="Q2952" s="1">
        <v>4.05</v>
      </c>
      <c r="R2952" s="1">
        <v>2.7</v>
      </c>
      <c r="S2952" s="1">
        <v>3.375</v>
      </c>
      <c r="T2952" s="1">
        <v>2.7</v>
      </c>
    </row>
    <row r="2953" spans="1:20" hidden="1" x14ac:dyDescent="0.35">
      <c r="A2953" t="s">
        <v>2974</v>
      </c>
      <c r="B2953" t="s">
        <v>10</v>
      </c>
      <c r="C2953" t="s">
        <v>68</v>
      </c>
      <c r="D2953" t="s">
        <v>3611</v>
      </c>
      <c r="E2953" t="s">
        <v>3613</v>
      </c>
      <c r="F2953">
        <v>44748</v>
      </c>
      <c r="G2953">
        <v>44774</v>
      </c>
      <c r="I2953" t="s">
        <v>12</v>
      </c>
      <c r="J2953" t="s">
        <v>13</v>
      </c>
      <c r="K2953">
        <v>22.734000000000002</v>
      </c>
      <c r="L2953">
        <v>600</v>
      </c>
      <c r="M2953" t="s">
        <v>14</v>
      </c>
      <c r="N2953">
        <v>300</v>
      </c>
      <c r="O2953" t="s">
        <v>14</v>
      </c>
      <c r="P2953">
        <v>1</v>
      </c>
      <c r="Q2953" s="1">
        <v>3.9</v>
      </c>
      <c r="R2953" s="1">
        <v>2.6</v>
      </c>
      <c r="S2953" s="1">
        <v>3.25</v>
      </c>
      <c r="T2953" s="1">
        <v>2.6</v>
      </c>
    </row>
    <row r="2954" spans="1:20" hidden="1" x14ac:dyDescent="0.35">
      <c r="A2954" t="s">
        <v>2975</v>
      </c>
      <c r="B2954" t="s">
        <v>10</v>
      </c>
      <c r="C2954" t="s">
        <v>68</v>
      </c>
      <c r="D2954" t="s">
        <v>3611</v>
      </c>
      <c r="E2954" t="s">
        <v>3612</v>
      </c>
      <c r="F2954">
        <v>44748</v>
      </c>
      <c r="G2954">
        <v>44776</v>
      </c>
      <c r="I2954" t="s">
        <v>12</v>
      </c>
      <c r="J2954" t="s">
        <v>13</v>
      </c>
      <c r="K2954">
        <v>7.3129999999999997</v>
      </c>
      <c r="L2954">
        <v>600</v>
      </c>
      <c r="M2954" t="s">
        <v>14</v>
      </c>
      <c r="N2954">
        <v>300</v>
      </c>
      <c r="O2954" t="s">
        <v>14</v>
      </c>
      <c r="P2954">
        <v>1</v>
      </c>
      <c r="Q2954" s="1">
        <v>4.2</v>
      </c>
      <c r="R2954" s="1">
        <v>2.8000000000000003</v>
      </c>
      <c r="S2954" s="1">
        <v>3.5</v>
      </c>
      <c r="T2954" s="1">
        <v>2.8000000000000003</v>
      </c>
    </row>
    <row r="2955" spans="1:20" hidden="1" x14ac:dyDescent="0.35">
      <c r="A2955" t="s">
        <v>2976</v>
      </c>
      <c r="B2955" t="s">
        <v>10</v>
      </c>
      <c r="C2955" t="s">
        <v>68</v>
      </c>
      <c r="D2955" t="s">
        <v>3619</v>
      </c>
      <c r="E2955" t="s">
        <v>3613</v>
      </c>
      <c r="F2955">
        <v>44748</v>
      </c>
      <c r="G2955">
        <v>44774</v>
      </c>
      <c r="I2955" t="s">
        <v>12</v>
      </c>
      <c r="J2955" t="s">
        <v>13</v>
      </c>
      <c r="K2955">
        <v>22.058</v>
      </c>
      <c r="L2955">
        <v>600</v>
      </c>
      <c r="M2955" t="s">
        <v>14</v>
      </c>
      <c r="N2955">
        <v>300</v>
      </c>
      <c r="O2955" t="s">
        <v>14</v>
      </c>
      <c r="P2955">
        <v>1</v>
      </c>
      <c r="Q2955" s="1">
        <v>3.9</v>
      </c>
      <c r="R2955" s="1">
        <v>2.6</v>
      </c>
      <c r="S2955" s="1">
        <v>3.25</v>
      </c>
      <c r="T2955" s="1">
        <v>2.6</v>
      </c>
    </row>
    <row r="2956" spans="1:20" hidden="1" x14ac:dyDescent="0.35">
      <c r="A2956" t="s">
        <v>2977</v>
      </c>
      <c r="B2956" t="s">
        <v>10</v>
      </c>
      <c r="C2956" t="s">
        <v>68</v>
      </c>
      <c r="D2956" t="s">
        <v>3619</v>
      </c>
      <c r="E2956" t="s">
        <v>3618</v>
      </c>
      <c r="F2956">
        <v>44753</v>
      </c>
      <c r="G2956">
        <v>44773</v>
      </c>
      <c r="I2956" t="s">
        <v>12</v>
      </c>
      <c r="J2956" t="s">
        <v>13</v>
      </c>
      <c r="K2956">
        <v>8.3059999999999992</v>
      </c>
      <c r="L2956">
        <v>600</v>
      </c>
      <c r="M2956" t="s">
        <v>14</v>
      </c>
      <c r="N2956">
        <v>300</v>
      </c>
      <c r="O2956" t="s">
        <v>14</v>
      </c>
      <c r="P2956">
        <v>1</v>
      </c>
      <c r="Q2956" s="1">
        <v>3</v>
      </c>
      <c r="R2956" s="1">
        <v>2</v>
      </c>
      <c r="S2956" s="1">
        <v>2.5</v>
      </c>
      <c r="T2956" s="1">
        <v>2</v>
      </c>
    </row>
    <row r="2957" spans="1:20" hidden="1" x14ac:dyDescent="0.35">
      <c r="A2957" t="s">
        <v>2978</v>
      </c>
      <c r="B2957" t="s">
        <v>10</v>
      </c>
      <c r="C2957" t="s">
        <v>68</v>
      </c>
      <c r="D2957" t="s">
        <v>3615</v>
      </c>
      <c r="E2957" t="s">
        <v>3612</v>
      </c>
      <c r="F2957">
        <v>44753</v>
      </c>
      <c r="G2957">
        <v>44783</v>
      </c>
      <c r="I2957" t="s">
        <v>12</v>
      </c>
      <c r="J2957" t="s">
        <v>13</v>
      </c>
      <c r="K2957">
        <v>12.598000000000001</v>
      </c>
      <c r="L2957">
        <v>600</v>
      </c>
      <c r="M2957" t="s">
        <v>14</v>
      </c>
      <c r="N2957">
        <v>300</v>
      </c>
      <c r="O2957" t="s">
        <v>14</v>
      </c>
      <c r="P2957">
        <v>1</v>
      </c>
      <c r="Q2957" s="1">
        <v>4.5</v>
      </c>
      <c r="R2957" s="1">
        <v>3</v>
      </c>
      <c r="S2957" s="1">
        <v>3.75</v>
      </c>
      <c r="T2957" s="1">
        <v>3</v>
      </c>
    </row>
    <row r="2958" spans="1:20" hidden="1" x14ac:dyDescent="0.35">
      <c r="A2958" t="s">
        <v>2979</v>
      </c>
      <c r="B2958" t="s">
        <v>10</v>
      </c>
      <c r="C2958" t="s">
        <v>68</v>
      </c>
      <c r="D2958" t="s">
        <v>3615</v>
      </c>
      <c r="E2958" t="s">
        <v>3612</v>
      </c>
      <c r="F2958">
        <v>44753</v>
      </c>
      <c r="G2958">
        <v>44779</v>
      </c>
      <c r="I2958" t="s">
        <v>12</v>
      </c>
      <c r="J2958" t="s">
        <v>13</v>
      </c>
      <c r="K2958">
        <v>8.7520000000000007</v>
      </c>
      <c r="L2958">
        <v>600</v>
      </c>
      <c r="M2958" t="s">
        <v>14</v>
      </c>
      <c r="N2958">
        <v>300</v>
      </c>
      <c r="O2958" t="s">
        <v>14</v>
      </c>
      <c r="P2958">
        <v>1</v>
      </c>
      <c r="Q2958" s="1">
        <v>3.9</v>
      </c>
      <c r="R2958" s="1">
        <v>2.6</v>
      </c>
      <c r="S2958" s="1">
        <v>3.25</v>
      </c>
      <c r="T2958" s="1">
        <v>2.6</v>
      </c>
    </row>
    <row r="2959" spans="1:20" hidden="1" x14ac:dyDescent="0.35">
      <c r="A2959" t="s">
        <v>2980</v>
      </c>
      <c r="B2959" t="s">
        <v>10</v>
      </c>
      <c r="C2959" t="s">
        <v>68</v>
      </c>
      <c r="D2959" t="s">
        <v>3615</v>
      </c>
      <c r="E2959" t="s">
        <v>3618</v>
      </c>
      <c r="F2959">
        <v>44753</v>
      </c>
      <c r="G2959">
        <v>44774</v>
      </c>
      <c r="I2959" t="s">
        <v>12</v>
      </c>
      <c r="J2959" t="s">
        <v>13</v>
      </c>
      <c r="K2959">
        <v>13.263999999999999</v>
      </c>
      <c r="L2959">
        <v>600</v>
      </c>
      <c r="M2959" t="s">
        <v>14</v>
      </c>
      <c r="N2959">
        <v>300</v>
      </c>
      <c r="O2959" t="s">
        <v>14</v>
      </c>
      <c r="P2959">
        <v>1</v>
      </c>
      <c r="Q2959" s="1">
        <v>3.15</v>
      </c>
      <c r="R2959" s="1">
        <v>2.1</v>
      </c>
      <c r="S2959" s="1">
        <v>2.625</v>
      </c>
      <c r="T2959" s="1">
        <v>2.1</v>
      </c>
    </row>
    <row r="2960" spans="1:20" hidden="1" x14ac:dyDescent="0.35">
      <c r="A2960" t="s">
        <v>2981</v>
      </c>
      <c r="B2960" t="s">
        <v>10</v>
      </c>
      <c r="C2960" t="s">
        <v>68</v>
      </c>
      <c r="D2960" t="s">
        <v>3611</v>
      </c>
      <c r="E2960" t="s">
        <v>3618</v>
      </c>
      <c r="F2960">
        <v>44753</v>
      </c>
      <c r="G2960">
        <v>44782</v>
      </c>
      <c r="I2960" t="s">
        <v>12</v>
      </c>
      <c r="J2960" t="s">
        <v>13</v>
      </c>
      <c r="K2960">
        <v>13.603999999999999</v>
      </c>
      <c r="L2960">
        <v>600</v>
      </c>
      <c r="M2960" t="s">
        <v>14</v>
      </c>
      <c r="N2960">
        <v>300</v>
      </c>
      <c r="O2960" t="s">
        <v>14</v>
      </c>
      <c r="P2960">
        <v>1</v>
      </c>
      <c r="Q2960" s="1">
        <v>4.3499999999999996</v>
      </c>
      <c r="R2960" s="1">
        <v>2.9000000000000004</v>
      </c>
      <c r="S2960" s="1">
        <v>3.625</v>
      </c>
      <c r="T2960" s="1">
        <v>2.9000000000000004</v>
      </c>
    </row>
    <row r="2961" spans="1:20" hidden="1" x14ac:dyDescent="0.35">
      <c r="A2961" t="s">
        <v>2982</v>
      </c>
      <c r="B2961" t="s">
        <v>10</v>
      </c>
      <c r="C2961" t="s">
        <v>68</v>
      </c>
      <c r="D2961" t="s">
        <v>3611</v>
      </c>
      <c r="E2961" t="s">
        <v>3613</v>
      </c>
      <c r="F2961">
        <v>44753</v>
      </c>
      <c r="G2961">
        <v>44779</v>
      </c>
      <c r="I2961" t="s">
        <v>12</v>
      </c>
      <c r="J2961" t="s">
        <v>13</v>
      </c>
      <c r="K2961">
        <v>14.396000000000001</v>
      </c>
      <c r="L2961">
        <v>600</v>
      </c>
      <c r="M2961" t="s">
        <v>14</v>
      </c>
      <c r="N2961">
        <v>300</v>
      </c>
      <c r="O2961" t="s">
        <v>14</v>
      </c>
      <c r="P2961">
        <v>1</v>
      </c>
      <c r="Q2961" s="1">
        <v>3.9</v>
      </c>
      <c r="R2961" s="1">
        <v>2.6</v>
      </c>
      <c r="S2961" s="1">
        <v>3.25</v>
      </c>
      <c r="T2961" s="1">
        <v>2.6</v>
      </c>
    </row>
    <row r="2962" spans="1:20" hidden="1" x14ac:dyDescent="0.35">
      <c r="A2962" t="s">
        <v>2983</v>
      </c>
      <c r="B2962" t="s">
        <v>10</v>
      </c>
      <c r="C2962" t="s">
        <v>68</v>
      </c>
      <c r="D2962" t="s">
        <v>3620</v>
      </c>
      <c r="E2962" t="s">
        <v>3614</v>
      </c>
      <c r="F2962">
        <v>44753</v>
      </c>
      <c r="G2962">
        <v>44776</v>
      </c>
      <c r="I2962" t="s">
        <v>12</v>
      </c>
      <c r="J2962" t="s">
        <v>13</v>
      </c>
      <c r="K2962">
        <v>12.598000000000001</v>
      </c>
      <c r="L2962">
        <v>600</v>
      </c>
      <c r="M2962" t="s">
        <v>14</v>
      </c>
      <c r="N2962">
        <v>300</v>
      </c>
      <c r="O2962" t="s">
        <v>14</v>
      </c>
      <c r="P2962">
        <v>1</v>
      </c>
      <c r="Q2962" s="1">
        <v>3.4499999999999997</v>
      </c>
      <c r="R2962" s="1">
        <v>2.3000000000000003</v>
      </c>
      <c r="S2962" s="1">
        <v>2.875</v>
      </c>
      <c r="T2962" s="1">
        <v>2.3000000000000003</v>
      </c>
    </row>
    <row r="2963" spans="1:20" hidden="1" x14ac:dyDescent="0.35">
      <c r="A2963" t="s">
        <v>2984</v>
      </c>
      <c r="B2963" t="s">
        <v>10</v>
      </c>
      <c r="C2963" t="s">
        <v>68</v>
      </c>
      <c r="D2963" t="s">
        <v>3619</v>
      </c>
      <c r="E2963" t="s">
        <v>3612</v>
      </c>
      <c r="F2963">
        <v>44772</v>
      </c>
      <c r="J2963" t="s">
        <v>13</v>
      </c>
      <c r="K2963">
        <v>14.151999999999999</v>
      </c>
      <c r="L2963">
        <v>600</v>
      </c>
      <c r="M2963" t="s">
        <v>14</v>
      </c>
      <c r="N2963">
        <v>300</v>
      </c>
      <c r="O2963" t="s">
        <v>14</v>
      </c>
      <c r="P2963">
        <v>0</v>
      </c>
      <c r="Q2963" s="1"/>
      <c r="R2963" s="1"/>
      <c r="T2963" s="1"/>
    </row>
    <row r="2964" spans="1:20" hidden="1" x14ac:dyDescent="0.35">
      <c r="A2964" t="s">
        <v>2985</v>
      </c>
      <c r="B2964" t="s">
        <v>10</v>
      </c>
      <c r="C2964" t="s">
        <v>68</v>
      </c>
      <c r="D2964" t="s">
        <v>3619</v>
      </c>
      <c r="E2964" t="s">
        <v>3614</v>
      </c>
      <c r="F2964">
        <v>44783</v>
      </c>
      <c r="G2964">
        <v>44794</v>
      </c>
      <c r="I2964" t="s">
        <v>12</v>
      </c>
      <c r="J2964" t="s">
        <v>13</v>
      </c>
      <c r="K2964">
        <v>14.151999999999999</v>
      </c>
      <c r="L2964">
        <v>600</v>
      </c>
      <c r="M2964" t="s">
        <v>14</v>
      </c>
      <c r="N2964">
        <v>300</v>
      </c>
      <c r="O2964" t="s">
        <v>14</v>
      </c>
      <c r="P2964">
        <v>0</v>
      </c>
      <c r="Q2964" s="1">
        <v>1.65</v>
      </c>
      <c r="R2964" s="1">
        <v>1.1000000000000001</v>
      </c>
      <c r="S2964" s="1">
        <v>1.375</v>
      </c>
      <c r="T2964" s="1">
        <v>1.1000000000000001</v>
      </c>
    </row>
    <row r="2965" spans="1:20" hidden="1" x14ac:dyDescent="0.35">
      <c r="A2965" t="s">
        <v>2986</v>
      </c>
      <c r="B2965" t="s">
        <v>10</v>
      </c>
      <c r="C2965" t="s">
        <v>68</v>
      </c>
      <c r="D2965" t="s">
        <v>3619</v>
      </c>
      <c r="E2965" t="s">
        <v>3618</v>
      </c>
      <c r="F2965">
        <v>44776</v>
      </c>
      <c r="G2965">
        <v>44796</v>
      </c>
      <c r="H2965" t="s">
        <v>12</v>
      </c>
      <c r="I2965" t="s">
        <v>12</v>
      </c>
      <c r="J2965" t="s">
        <v>13</v>
      </c>
      <c r="K2965">
        <v>33.798000000000002</v>
      </c>
      <c r="L2965">
        <v>600</v>
      </c>
      <c r="M2965" t="s">
        <v>14</v>
      </c>
      <c r="N2965">
        <v>300</v>
      </c>
      <c r="O2965" t="s">
        <v>14</v>
      </c>
      <c r="P2965">
        <v>0</v>
      </c>
      <c r="Q2965" s="1">
        <v>3</v>
      </c>
      <c r="R2965" s="1">
        <v>2</v>
      </c>
      <c r="S2965" s="1">
        <v>2.5</v>
      </c>
      <c r="T2965" s="1">
        <v>2</v>
      </c>
    </row>
    <row r="2966" spans="1:20" hidden="1" x14ac:dyDescent="0.35">
      <c r="A2966" t="s">
        <v>2987</v>
      </c>
      <c r="B2966" t="s">
        <v>10</v>
      </c>
      <c r="C2966" t="s">
        <v>68</v>
      </c>
      <c r="D2966" t="s">
        <v>3616</v>
      </c>
      <c r="E2966" t="s">
        <v>3613</v>
      </c>
      <c r="F2966">
        <v>44777</v>
      </c>
      <c r="G2966">
        <v>44801</v>
      </c>
      <c r="H2966" t="s">
        <v>12</v>
      </c>
      <c r="I2966" t="s">
        <v>12</v>
      </c>
      <c r="J2966" t="s">
        <v>13</v>
      </c>
      <c r="K2966">
        <v>34.402999999999999</v>
      </c>
      <c r="L2966">
        <v>600</v>
      </c>
      <c r="M2966" t="s">
        <v>14</v>
      </c>
      <c r="N2966">
        <v>300</v>
      </c>
      <c r="O2966" t="s">
        <v>14</v>
      </c>
      <c r="P2966">
        <v>1</v>
      </c>
      <c r="Q2966" s="1">
        <v>3.5999999999999996</v>
      </c>
      <c r="R2966" s="1">
        <v>2.4000000000000004</v>
      </c>
      <c r="S2966" s="1">
        <v>3</v>
      </c>
      <c r="T2966" s="1">
        <v>2.4000000000000004</v>
      </c>
    </row>
    <row r="2967" spans="1:20" hidden="1" x14ac:dyDescent="0.35">
      <c r="A2967" t="s">
        <v>2988</v>
      </c>
      <c r="B2967" t="s">
        <v>10</v>
      </c>
      <c r="C2967" t="s">
        <v>68</v>
      </c>
      <c r="D2967" t="s">
        <v>3620</v>
      </c>
      <c r="E2967" t="s">
        <v>3617</v>
      </c>
      <c r="F2967">
        <v>44775</v>
      </c>
      <c r="G2967">
        <v>44801</v>
      </c>
      <c r="H2967" t="s">
        <v>12</v>
      </c>
      <c r="I2967" t="s">
        <v>12</v>
      </c>
      <c r="J2967" t="s">
        <v>13</v>
      </c>
      <c r="K2967">
        <v>27.384</v>
      </c>
      <c r="L2967">
        <v>600</v>
      </c>
      <c r="M2967" t="s">
        <v>14</v>
      </c>
      <c r="N2967">
        <v>300</v>
      </c>
      <c r="O2967" t="s">
        <v>14</v>
      </c>
      <c r="P2967">
        <v>1</v>
      </c>
      <c r="Q2967" s="1">
        <v>3.9</v>
      </c>
      <c r="R2967" s="1">
        <v>2.6</v>
      </c>
      <c r="S2967" s="1">
        <v>3.25</v>
      </c>
      <c r="T2967" s="1">
        <v>2.6</v>
      </c>
    </row>
    <row r="2968" spans="1:20" hidden="1" x14ac:dyDescent="0.35">
      <c r="A2968" t="s">
        <v>2989</v>
      </c>
      <c r="B2968" t="s">
        <v>10</v>
      </c>
      <c r="C2968" t="s">
        <v>68</v>
      </c>
      <c r="D2968" t="s">
        <v>3616</v>
      </c>
      <c r="E2968" t="s">
        <v>3617</v>
      </c>
      <c r="F2968">
        <v>44773</v>
      </c>
      <c r="G2968">
        <v>44802</v>
      </c>
      <c r="H2968" t="s">
        <v>12</v>
      </c>
      <c r="I2968" t="s">
        <v>12</v>
      </c>
      <c r="J2968" t="s">
        <v>13</v>
      </c>
      <c r="K2968">
        <v>31.172000000000001</v>
      </c>
      <c r="L2968">
        <v>600</v>
      </c>
      <c r="M2968" t="s">
        <v>14</v>
      </c>
      <c r="N2968">
        <v>300</v>
      </c>
      <c r="O2968" t="s">
        <v>14</v>
      </c>
      <c r="P2968">
        <v>1</v>
      </c>
      <c r="Q2968" s="1">
        <v>4.3499999999999996</v>
      </c>
      <c r="R2968" s="1">
        <v>2.9000000000000004</v>
      </c>
      <c r="S2968" s="1">
        <v>3.625</v>
      </c>
      <c r="T2968" s="1">
        <v>2.9000000000000004</v>
      </c>
    </row>
    <row r="2969" spans="1:20" hidden="1" x14ac:dyDescent="0.35">
      <c r="A2969" t="s">
        <v>2990</v>
      </c>
      <c r="B2969" t="s">
        <v>10</v>
      </c>
      <c r="C2969" t="s">
        <v>68</v>
      </c>
      <c r="D2969" t="s">
        <v>3620</v>
      </c>
      <c r="E2969" t="s">
        <v>3613</v>
      </c>
      <c r="F2969">
        <v>44772</v>
      </c>
      <c r="G2969">
        <v>44801</v>
      </c>
      <c r="H2969" t="s">
        <v>12</v>
      </c>
      <c r="I2969" t="s">
        <v>12</v>
      </c>
      <c r="J2969" t="s">
        <v>13</v>
      </c>
      <c r="K2969">
        <v>33.933999999999997</v>
      </c>
      <c r="L2969">
        <v>600</v>
      </c>
      <c r="M2969" t="s">
        <v>14</v>
      </c>
      <c r="N2969">
        <v>300</v>
      </c>
      <c r="O2969" t="s">
        <v>14</v>
      </c>
      <c r="P2969">
        <v>1</v>
      </c>
      <c r="Q2969" s="1">
        <v>4.3499999999999996</v>
      </c>
      <c r="R2969" s="1">
        <v>2.9000000000000004</v>
      </c>
      <c r="S2969" s="1">
        <v>3.625</v>
      </c>
      <c r="T2969" s="1">
        <v>2.9000000000000004</v>
      </c>
    </row>
    <row r="2970" spans="1:20" hidden="1" x14ac:dyDescent="0.35">
      <c r="A2970" t="s">
        <v>2991</v>
      </c>
      <c r="B2970" t="s">
        <v>10</v>
      </c>
      <c r="C2970" t="s">
        <v>68</v>
      </c>
      <c r="D2970" t="s">
        <v>3619</v>
      </c>
      <c r="E2970" t="s">
        <v>3618</v>
      </c>
      <c r="F2970">
        <v>44772</v>
      </c>
      <c r="G2970">
        <v>44804</v>
      </c>
      <c r="H2970" t="s">
        <v>12</v>
      </c>
      <c r="I2970" t="s">
        <v>12</v>
      </c>
      <c r="J2970" t="s">
        <v>13</v>
      </c>
      <c r="K2970">
        <v>33.798000000000002</v>
      </c>
      <c r="L2970">
        <v>600</v>
      </c>
      <c r="M2970" t="s">
        <v>14</v>
      </c>
      <c r="N2970">
        <v>300</v>
      </c>
      <c r="O2970" t="s">
        <v>14</v>
      </c>
      <c r="P2970">
        <v>1</v>
      </c>
      <c r="Q2970" s="1">
        <v>4.8</v>
      </c>
      <c r="R2970" s="1">
        <v>3.2</v>
      </c>
      <c r="S2970" s="1">
        <v>4</v>
      </c>
      <c r="T2970" s="1">
        <v>3.2</v>
      </c>
    </row>
    <row r="2971" spans="1:20" hidden="1" x14ac:dyDescent="0.35">
      <c r="A2971" t="s">
        <v>2992</v>
      </c>
      <c r="B2971" t="s">
        <v>10</v>
      </c>
      <c r="C2971" t="s">
        <v>68</v>
      </c>
      <c r="D2971" t="s">
        <v>3619</v>
      </c>
      <c r="E2971" t="s">
        <v>3614</v>
      </c>
      <c r="F2971">
        <v>44776</v>
      </c>
      <c r="G2971">
        <v>44801</v>
      </c>
      <c r="H2971" t="s">
        <v>12</v>
      </c>
      <c r="I2971" t="s">
        <v>12</v>
      </c>
      <c r="J2971" t="s">
        <v>13</v>
      </c>
      <c r="K2971">
        <v>30.86</v>
      </c>
      <c r="L2971">
        <v>600</v>
      </c>
      <c r="M2971" t="s">
        <v>14</v>
      </c>
      <c r="N2971">
        <v>300</v>
      </c>
      <c r="O2971" t="s">
        <v>14</v>
      </c>
      <c r="P2971">
        <v>1</v>
      </c>
      <c r="Q2971" s="1">
        <v>3.75</v>
      </c>
      <c r="R2971" s="1">
        <v>2.5</v>
      </c>
      <c r="S2971" s="1">
        <v>3.125</v>
      </c>
      <c r="T2971" s="1">
        <v>2.5</v>
      </c>
    </row>
    <row r="2972" spans="1:20" x14ac:dyDescent="0.35">
      <c r="A2972" t="s">
        <v>2993</v>
      </c>
      <c r="B2972" t="s">
        <v>10</v>
      </c>
      <c r="C2972" t="s">
        <v>56</v>
      </c>
      <c r="D2972" t="s">
        <v>3619</v>
      </c>
      <c r="E2972" t="s">
        <v>3612</v>
      </c>
      <c r="F2972">
        <v>44776</v>
      </c>
      <c r="G2972">
        <v>44803</v>
      </c>
      <c r="I2972" t="s">
        <v>12</v>
      </c>
      <c r="J2972" t="s">
        <v>13</v>
      </c>
      <c r="K2972">
        <v>22.372</v>
      </c>
      <c r="L2972">
        <v>600</v>
      </c>
      <c r="M2972" t="s">
        <v>14</v>
      </c>
      <c r="N2972">
        <v>300</v>
      </c>
      <c r="O2972" t="s">
        <v>14</v>
      </c>
      <c r="P2972">
        <v>0</v>
      </c>
      <c r="Q2972" s="1">
        <v>4.05</v>
      </c>
      <c r="R2972" s="1">
        <v>2.7</v>
      </c>
      <c r="S2972" s="1">
        <v>3.375</v>
      </c>
      <c r="T2972" s="1">
        <v>2.7</v>
      </c>
    </row>
    <row r="2973" spans="1:20" x14ac:dyDescent="0.35">
      <c r="A2973" t="s">
        <v>2994</v>
      </c>
      <c r="B2973" t="s">
        <v>10</v>
      </c>
      <c r="C2973" t="s">
        <v>56</v>
      </c>
      <c r="D2973" t="s">
        <v>3616</v>
      </c>
      <c r="E2973" t="s">
        <v>3617</v>
      </c>
      <c r="F2973">
        <v>44776</v>
      </c>
      <c r="G2973">
        <v>44803</v>
      </c>
      <c r="I2973" t="s">
        <v>12</v>
      </c>
      <c r="J2973" t="s">
        <v>13</v>
      </c>
      <c r="K2973">
        <v>20.811</v>
      </c>
      <c r="L2973">
        <v>600</v>
      </c>
      <c r="M2973" t="s">
        <v>14</v>
      </c>
      <c r="N2973">
        <v>300</v>
      </c>
      <c r="O2973" t="s">
        <v>14</v>
      </c>
      <c r="P2973">
        <v>0</v>
      </c>
      <c r="Q2973" s="1">
        <v>4.05</v>
      </c>
      <c r="R2973" s="1">
        <v>2.7</v>
      </c>
      <c r="S2973" s="1">
        <v>3.375</v>
      </c>
      <c r="T2973" s="1">
        <v>2.7</v>
      </c>
    </row>
    <row r="2974" spans="1:20" x14ac:dyDescent="0.35">
      <c r="A2974" t="s">
        <v>2995</v>
      </c>
      <c r="B2974" t="s">
        <v>10</v>
      </c>
      <c r="C2974" t="s">
        <v>56</v>
      </c>
      <c r="D2974" t="s">
        <v>3620</v>
      </c>
      <c r="E2974" t="s">
        <v>3618</v>
      </c>
      <c r="F2974">
        <v>44776</v>
      </c>
      <c r="G2974">
        <v>44803</v>
      </c>
      <c r="I2974" t="s">
        <v>12</v>
      </c>
      <c r="J2974" t="s">
        <v>13</v>
      </c>
      <c r="K2974">
        <v>22.789000000000001</v>
      </c>
      <c r="L2974">
        <v>600</v>
      </c>
      <c r="M2974" t="s">
        <v>14</v>
      </c>
      <c r="N2974">
        <v>300</v>
      </c>
      <c r="O2974" t="s">
        <v>14</v>
      </c>
      <c r="P2974">
        <v>0</v>
      </c>
      <c r="Q2974" s="1">
        <v>4.05</v>
      </c>
      <c r="R2974" s="1">
        <v>2.7</v>
      </c>
      <c r="S2974" s="1">
        <v>3.375</v>
      </c>
      <c r="T2974" s="1">
        <v>2.7</v>
      </c>
    </row>
    <row r="2975" spans="1:20" x14ac:dyDescent="0.35">
      <c r="A2975" t="s">
        <v>2996</v>
      </c>
      <c r="B2975" t="s">
        <v>10</v>
      </c>
      <c r="C2975" t="s">
        <v>56</v>
      </c>
      <c r="D2975" t="s">
        <v>3620</v>
      </c>
      <c r="E2975" t="s">
        <v>3613</v>
      </c>
      <c r="F2975">
        <v>44776</v>
      </c>
      <c r="G2975">
        <v>44806</v>
      </c>
      <c r="I2975" t="s">
        <v>12</v>
      </c>
      <c r="J2975" t="s">
        <v>13</v>
      </c>
      <c r="K2975">
        <v>17.53</v>
      </c>
      <c r="L2975">
        <v>600</v>
      </c>
      <c r="M2975" t="s">
        <v>14</v>
      </c>
      <c r="N2975">
        <v>300</v>
      </c>
      <c r="O2975" t="s">
        <v>14</v>
      </c>
      <c r="P2975">
        <v>0</v>
      </c>
      <c r="Q2975" s="1">
        <v>4.5</v>
      </c>
      <c r="R2975" s="1">
        <v>3</v>
      </c>
      <c r="S2975" s="1">
        <v>3.75</v>
      </c>
      <c r="T2975" s="1">
        <v>3</v>
      </c>
    </row>
    <row r="2976" spans="1:20" x14ac:dyDescent="0.35">
      <c r="A2976" t="s">
        <v>2997</v>
      </c>
      <c r="B2976" t="s">
        <v>10</v>
      </c>
      <c r="C2976" t="s">
        <v>56</v>
      </c>
      <c r="D2976" t="s">
        <v>3615</v>
      </c>
      <c r="E2976" t="s">
        <v>3617</v>
      </c>
      <c r="F2976">
        <v>44776</v>
      </c>
      <c r="G2976">
        <v>44806</v>
      </c>
      <c r="I2976" t="s">
        <v>12</v>
      </c>
      <c r="J2976" t="s">
        <v>13</v>
      </c>
      <c r="K2976">
        <v>9.2319999999999993</v>
      </c>
      <c r="L2976">
        <v>600</v>
      </c>
      <c r="M2976" t="s">
        <v>14</v>
      </c>
      <c r="N2976">
        <v>300</v>
      </c>
      <c r="O2976" t="s">
        <v>14</v>
      </c>
      <c r="P2976">
        <v>0</v>
      </c>
      <c r="Q2976" s="1">
        <v>4.5</v>
      </c>
      <c r="R2976" s="1">
        <v>3</v>
      </c>
      <c r="S2976" s="1">
        <v>3.75</v>
      </c>
      <c r="T2976" s="1">
        <v>3</v>
      </c>
    </row>
    <row r="2977" spans="1:20" x14ac:dyDescent="0.35">
      <c r="A2977" t="s">
        <v>2998</v>
      </c>
      <c r="B2977" t="s">
        <v>10</v>
      </c>
      <c r="C2977" t="s">
        <v>56</v>
      </c>
      <c r="D2977" t="s">
        <v>3611</v>
      </c>
      <c r="E2977" t="s">
        <v>3614</v>
      </c>
      <c r="F2977">
        <v>44776</v>
      </c>
      <c r="G2977">
        <v>44806</v>
      </c>
      <c r="I2977" t="s">
        <v>12</v>
      </c>
      <c r="J2977" t="s">
        <v>13</v>
      </c>
      <c r="K2977">
        <v>25.366</v>
      </c>
      <c r="L2977">
        <v>600</v>
      </c>
      <c r="M2977" t="s">
        <v>14</v>
      </c>
      <c r="N2977">
        <v>300</v>
      </c>
      <c r="O2977" t="s">
        <v>14</v>
      </c>
      <c r="P2977">
        <v>0</v>
      </c>
      <c r="Q2977" s="1">
        <v>4.5</v>
      </c>
      <c r="R2977" s="1">
        <v>3</v>
      </c>
      <c r="S2977" s="1">
        <v>3.75</v>
      </c>
      <c r="T2977" s="1">
        <v>3</v>
      </c>
    </row>
    <row r="2978" spans="1:20" x14ac:dyDescent="0.35">
      <c r="A2978" t="s">
        <v>2999</v>
      </c>
      <c r="B2978" t="s">
        <v>10</v>
      </c>
      <c r="C2978" t="s">
        <v>56</v>
      </c>
      <c r="D2978" t="s">
        <v>3616</v>
      </c>
      <c r="E2978" t="s">
        <v>3618</v>
      </c>
      <c r="F2978">
        <v>44776</v>
      </c>
      <c r="G2978">
        <v>44813</v>
      </c>
      <c r="I2978" t="s">
        <v>12</v>
      </c>
      <c r="J2978" t="s">
        <v>13</v>
      </c>
      <c r="K2978">
        <v>15.3</v>
      </c>
      <c r="L2978">
        <v>600</v>
      </c>
      <c r="M2978" t="s">
        <v>14</v>
      </c>
      <c r="N2978">
        <v>300</v>
      </c>
      <c r="O2978" t="s">
        <v>14</v>
      </c>
      <c r="P2978">
        <v>0</v>
      </c>
      <c r="Q2978" s="1">
        <v>5.55</v>
      </c>
      <c r="R2978" s="1">
        <v>3.7</v>
      </c>
      <c r="S2978" s="1">
        <v>4.625</v>
      </c>
      <c r="T2978" s="1">
        <v>3.7</v>
      </c>
    </row>
    <row r="2979" spans="1:20" x14ac:dyDescent="0.35">
      <c r="A2979" t="s">
        <v>3000</v>
      </c>
      <c r="B2979" t="s">
        <v>10</v>
      </c>
      <c r="C2979" t="s">
        <v>56</v>
      </c>
      <c r="D2979" t="s">
        <v>3619</v>
      </c>
      <c r="E2979" t="s">
        <v>3612</v>
      </c>
      <c r="F2979">
        <v>44784</v>
      </c>
      <c r="G2979">
        <v>44806</v>
      </c>
      <c r="I2979" t="s">
        <v>12</v>
      </c>
      <c r="J2979" t="s">
        <v>13</v>
      </c>
      <c r="K2979">
        <v>23.69</v>
      </c>
      <c r="L2979">
        <v>600</v>
      </c>
      <c r="M2979" t="s">
        <v>14</v>
      </c>
      <c r="N2979">
        <v>300</v>
      </c>
      <c r="O2979" t="s">
        <v>14</v>
      </c>
      <c r="P2979">
        <v>0</v>
      </c>
      <c r="Q2979" s="1">
        <v>3.3</v>
      </c>
      <c r="R2979" s="1">
        <v>2.2000000000000002</v>
      </c>
      <c r="S2979" s="1">
        <v>2.75</v>
      </c>
      <c r="T2979" s="1">
        <v>2.2000000000000002</v>
      </c>
    </row>
    <row r="2980" spans="1:20" x14ac:dyDescent="0.35">
      <c r="A2980" t="s">
        <v>3001</v>
      </c>
      <c r="B2980" t="s">
        <v>10</v>
      </c>
      <c r="C2980" t="s">
        <v>56</v>
      </c>
      <c r="D2980" t="s">
        <v>3615</v>
      </c>
      <c r="E2980" t="s">
        <v>3617</v>
      </c>
      <c r="F2980">
        <v>44789</v>
      </c>
      <c r="G2980">
        <v>44817</v>
      </c>
      <c r="I2980" t="s">
        <v>12</v>
      </c>
      <c r="J2980" t="s">
        <v>13</v>
      </c>
      <c r="K2980">
        <v>23.69</v>
      </c>
      <c r="L2980">
        <v>600</v>
      </c>
      <c r="M2980" t="s">
        <v>14</v>
      </c>
      <c r="N2980">
        <v>300</v>
      </c>
      <c r="O2980" t="s">
        <v>14</v>
      </c>
      <c r="P2980">
        <v>0</v>
      </c>
      <c r="Q2980" s="1">
        <v>4.2</v>
      </c>
      <c r="R2980" s="1">
        <v>2.8000000000000003</v>
      </c>
      <c r="S2980" s="1">
        <v>3.5</v>
      </c>
      <c r="T2980" s="1">
        <v>2.8000000000000003</v>
      </c>
    </row>
    <row r="2981" spans="1:20" x14ac:dyDescent="0.35">
      <c r="A2981" t="s">
        <v>3002</v>
      </c>
      <c r="B2981" t="s">
        <v>10</v>
      </c>
      <c r="C2981" t="s">
        <v>56</v>
      </c>
      <c r="D2981" t="s">
        <v>3615</v>
      </c>
      <c r="E2981" t="s">
        <v>3613</v>
      </c>
      <c r="F2981">
        <v>44792</v>
      </c>
      <c r="G2981">
        <v>44817</v>
      </c>
      <c r="I2981" t="s">
        <v>12</v>
      </c>
      <c r="J2981" t="s">
        <v>13</v>
      </c>
      <c r="K2981">
        <v>5.2549999999999999</v>
      </c>
      <c r="L2981">
        <v>600</v>
      </c>
      <c r="M2981" t="s">
        <v>14</v>
      </c>
      <c r="N2981">
        <v>300</v>
      </c>
      <c r="O2981" t="s">
        <v>14</v>
      </c>
      <c r="P2981">
        <v>0</v>
      </c>
      <c r="Q2981" s="1">
        <v>3.75</v>
      </c>
      <c r="R2981" s="1">
        <v>2.5</v>
      </c>
      <c r="S2981" s="1">
        <v>3.125</v>
      </c>
      <c r="T2981" s="1">
        <v>2.5</v>
      </c>
    </row>
    <row r="2982" spans="1:20" x14ac:dyDescent="0.35">
      <c r="A2982" t="s">
        <v>3003</v>
      </c>
      <c r="B2982" t="s">
        <v>10</v>
      </c>
      <c r="C2982" t="s">
        <v>56</v>
      </c>
      <c r="D2982" t="s">
        <v>3620</v>
      </c>
      <c r="E2982" t="s">
        <v>3614</v>
      </c>
      <c r="F2982">
        <v>44793</v>
      </c>
      <c r="G2982">
        <v>44813</v>
      </c>
      <c r="J2982" t="s">
        <v>13</v>
      </c>
      <c r="K2982">
        <v>4.2619999999999996</v>
      </c>
      <c r="L2982">
        <v>600</v>
      </c>
      <c r="M2982" t="s">
        <v>14</v>
      </c>
      <c r="N2982">
        <v>300</v>
      </c>
      <c r="O2982" t="s">
        <v>14</v>
      </c>
      <c r="P2982">
        <v>0</v>
      </c>
      <c r="Q2982" s="1">
        <v>3</v>
      </c>
      <c r="R2982" s="1">
        <v>2</v>
      </c>
      <c r="S2982" s="1">
        <v>2.5</v>
      </c>
      <c r="T2982" s="1">
        <v>2</v>
      </c>
    </row>
    <row r="2983" spans="1:20" x14ac:dyDescent="0.35">
      <c r="A2983" t="s">
        <v>3004</v>
      </c>
      <c r="B2983" t="s">
        <v>10</v>
      </c>
      <c r="C2983" t="s">
        <v>56</v>
      </c>
      <c r="D2983" t="s">
        <v>3611</v>
      </c>
      <c r="E2983" t="s">
        <v>3612</v>
      </c>
      <c r="F2983">
        <v>44793</v>
      </c>
      <c r="G2983">
        <v>44813</v>
      </c>
      <c r="J2983" t="s">
        <v>13</v>
      </c>
      <c r="K2983">
        <v>11.385</v>
      </c>
      <c r="L2983">
        <v>600</v>
      </c>
      <c r="M2983" t="s">
        <v>14</v>
      </c>
      <c r="N2983">
        <v>300</v>
      </c>
      <c r="O2983" t="s">
        <v>14</v>
      </c>
      <c r="P2983">
        <v>0</v>
      </c>
      <c r="Q2983" s="1">
        <v>3</v>
      </c>
      <c r="R2983" s="1">
        <v>2</v>
      </c>
      <c r="S2983" s="1">
        <v>2.5</v>
      </c>
      <c r="T2983" s="1">
        <v>2</v>
      </c>
    </row>
    <row r="2984" spans="1:20" x14ac:dyDescent="0.35">
      <c r="A2984" t="s">
        <v>3005</v>
      </c>
      <c r="B2984" t="s">
        <v>10</v>
      </c>
      <c r="C2984" t="s">
        <v>56</v>
      </c>
      <c r="D2984" t="s">
        <v>3616</v>
      </c>
      <c r="E2984" t="s">
        <v>3612</v>
      </c>
      <c r="F2984">
        <v>44806</v>
      </c>
      <c r="J2984" t="s">
        <v>13</v>
      </c>
      <c r="K2984">
        <v>19.88</v>
      </c>
      <c r="L2984">
        <v>600</v>
      </c>
      <c r="M2984" t="s">
        <v>14</v>
      </c>
      <c r="N2984">
        <v>300</v>
      </c>
      <c r="O2984" t="s">
        <v>14</v>
      </c>
      <c r="P2984">
        <v>0</v>
      </c>
      <c r="Q2984" s="1"/>
      <c r="R2984" s="1"/>
      <c r="T2984" s="1"/>
    </row>
    <row r="2985" spans="1:20" x14ac:dyDescent="0.35">
      <c r="A2985" t="s">
        <v>3006</v>
      </c>
      <c r="B2985" t="s">
        <v>10</v>
      </c>
      <c r="C2985" t="s">
        <v>56</v>
      </c>
      <c r="D2985" t="s">
        <v>3616</v>
      </c>
      <c r="E2985" t="s">
        <v>3618</v>
      </c>
      <c r="F2985">
        <v>44806</v>
      </c>
      <c r="J2985" t="s">
        <v>13</v>
      </c>
      <c r="K2985">
        <v>20.100000000000001</v>
      </c>
      <c r="L2985">
        <v>600</v>
      </c>
      <c r="M2985" t="s">
        <v>14</v>
      </c>
      <c r="N2985">
        <v>300</v>
      </c>
      <c r="O2985" t="s">
        <v>14</v>
      </c>
      <c r="P2985">
        <v>0</v>
      </c>
      <c r="Q2985" s="1"/>
      <c r="R2985" s="1"/>
      <c r="T2985" s="1"/>
    </row>
    <row r="2986" spans="1:20" hidden="1" x14ac:dyDescent="0.35">
      <c r="A2986" t="s">
        <v>3007</v>
      </c>
      <c r="B2986" t="s">
        <v>10</v>
      </c>
      <c r="C2986" t="s">
        <v>68</v>
      </c>
      <c r="D2986" t="s">
        <v>3620</v>
      </c>
      <c r="E2986" t="s">
        <v>3618</v>
      </c>
      <c r="F2986">
        <v>44787</v>
      </c>
      <c r="G2986">
        <v>44808</v>
      </c>
      <c r="I2986" t="s">
        <v>12</v>
      </c>
      <c r="J2986" t="s">
        <v>13</v>
      </c>
      <c r="K2986">
        <v>22.401060000000001</v>
      </c>
      <c r="L2986">
        <v>600</v>
      </c>
      <c r="M2986" t="s">
        <v>14</v>
      </c>
      <c r="N2986">
        <v>300</v>
      </c>
      <c r="O2986" t="s">
        <v>14</v>
      </c>
      <c r="P2986">
        <v>1</v>
      </c>
      <c r="Q2986" s="1">
        <v>3.15</v>
      </c>
      <c r="R2986" s="1">
        <v>2.1</v>
      </c>
      <c r="S2986" s="1">
        <v>2.625</v>
      </c>
      <c r="T2986" s="1">
        <v>2.1</v>
      </c>
    </row>
    <row r="2987" spans="1:20" hidden="1" x14ac:dyDescent="0.35">
      <c r="A2987" t="s">
        <v>3008</v>
      </c>
      <c r="B2987" t="s">
        <v>10</v>
      </c>
      <c r="C2987" t="s">
        <v>68</v>
      </c>
      <c r="D2987" t="s">
        <v>3619</v>
      </c>
      <c r="E2987" t="s">
        <v>3614</v>
      </c>
      <c r="F2987">
        <v>44787</v>
      </c>
      <c r="G2987">
        <v>44812</v>
      </c>
      <c r="I2987" t="s">
        <v>583</v>
      </c>
      <c r="J2987" t="s">
        <v>13</v>
      </c>
      <c r="K2987">
        <v>27.593430000000001</v>
      </c>
      <c r="L2987">
        <v>600</v>
      </c>
      <c r="M2987" t="s">
        <v>14</v>
      </c>
      <c r="N2987">
        <v>300</v>
      </c>
      <c r="O2987" t="s">
        <v>14</v>
      </c>
      <c r="P2987">
        <v>0</v>
      </c>
      <c r="Q2987" s="1">
        <v>3.75</v>
      </c>
      <c r="R2987" s="1">
        <v>2.5</v>
      </c>
      <c r="S2987" s="1">
        <v>3.125</v>
      </c>
      <c r="T2987" s="1">
        <v>2.5</v>
      </c>
    </row>
    <row r="2988" spans="1:20" hidden="1" x14ac:dyDescent="0.35">
      <c r="A2988" t="s">
        <v>3009</v>
      </c>
      <c r="B2988" t="s">
        <v>10</v>
      </c>
      <c r="C2988" t="s">
        <v>68</v>
      </c>
      <c r="D2988" t="s">
        <v>3611</v>
      </c>
      <c r="E2988" t="s">
        <v>3613</v>
      </c>
      <c r="F2988">
        <v>44786</v>
      </c>
      <c r="G2988">
        <v>44811</v>
      </c>
      <c r="I2988" t="s">
        <v>12</v>
      </c>
      <c r="J2988" t="s">
        <v>13</v>
      </c>
      <c r="K2988">
        <v>24.97062</v>
      </c>
      <c r="L2988">
        <v>600</v>
      </c>
      <c r="M2988" t="s">
        <v>14</v>
      </c>
      <c r="N2988">
        <v>300</v>
      </c>
      <c r="O2988" t="s">
        <v>14</v>
      </c>
      <c r="P2988">
        <v>1</v>
      </c>
      <c r="Q2988" s="1">
        <v>3.75</v>
      </c>
      <c r="R2988" s="1">
        <v>2.5</v>
      </c>
      <c r="S2988" s="1">
        <v>3.125</v>
      </c>
      <c r="T2988" s="1">
        <v>2.5</v>
      </c>
    </row>
    <row r="2989" spans="1:20" hidden="1" x14ac:dyDescent="0.35">
      <c r="A2989" t="s">
        <v>3010</v>
      </c>
      <c r="B2989" t="s">
        <v>10</v>
      </c>
      <c r="C2989" t="s">
        <v>68</v>
      </c>
      <c r="D2989" t="s">
        <v>3616</v>
      </c>
      <c r="E2989" t="s">
        <v>3613</v>
      </c>
      <c r="F2989">
        <v>44787</v>
      </c>
      <c r="G2989">
        <v>44808</v>
      </c>
      <c r="I2989" t="s">
        <v>12</v>
      </c>
      <c r="J2989" t="s">
        <v>13</v>
      </c>
      <c r="K2989">
        <v>29.72315</v>
      </c>
      <c r="L2989">
        <v>600</v>
      </c>
      <c r="M2989" t="s">
        <v>14</v>
      </c>
      <c r="N2989">
        <v>300</v>
      </c>
      <c r="O2989" t="s">
        <v>14</v>
      </c>
      <c r="P2989">
        <v>1</v>
      </c>
      <c r="Q2989" s="1">
        <v>3.15</v>
      </c>
      <c r="R2989" s="1">
        <v>2.1</v>
      </c>
      <c r="S2989" s="1">
        <v>2.625</v>
      </c>
      <c r="T2989" s="1">
        <v>2.1</v>
      </c>
    </row>
    <row r="2990" spans="1:20" hidden="1" x14ac:dyDescent="0.35">
      <c r="A2990" t="s">
        <v>3011</v>
      </c>
      <c r="B2990" t="s">
        <v>10</v>
      </c>
      <c r="C2990" t="s">
        <v>68</v>
      </c>
      <c r="D2990" t="s">
        <v>3611</v>
      </c>
      <c r="E2990" t="s">
        <v>3618</v>
      </c>
      <c r="F2990">
        <v>44788</v>
      </c>
      <c r="G2990">
        <v>44807</v>
      </c>
      <c r="I2990" t="s">
        <v>12</v>
      </c>
      <c r="J2990" t="s">
        <v>13</v>
      </c>
      <c r="K2990">
        <v>25.12077</v>
      </c>
      <c r="L2990">
        <v>600</v>
      </c>
      <c r="M2990" t="s">
        <v>14</v>
      </c>
      <c r="N2990">
        <v>300</v>
      </c>
      <c r="O2990" t="s">
        <v>14</v>
      </c>
      <c r="P2990">
        <v>1</v>
      </c>
      <c r="Q2990" s="1">
        <v>2.85</v>
      </c>
      <c r="R2990" s="1">
        <v>1.9000000000000001</v>
      </c>
      <c r="S2990" s="1">
        <v>2.375</v>
      </c>
      <c r="T2990" s="1">
        <v>1.9000000000000001</v>
      </c>
    </row>
    <row r="2991" spans="1:20" hidden="1" x14ac:dyDescent="0.35">
      <c r="A2991" t="s">
        <v>3012</v>
      </c>
      <c r="B2991" t="s">
        <v>10</v>
      </c>
      <c r="C2991" t="s">
        <v>68</v>
      </c>
      <c r="D2991" t="s">
        <v>3615</v>
      </c>
      <c r="E2991" t="s">
        <v>3613</v>
      </c>
      <c r="F2991">
        <v>44788</v>
      </c>
      <c r="G2991">
        <v>44806</v>
      </c>
      <c r="I2991" t="s">
        <v>12</v>
      </c>
      <c r="J2991" t="s">
        <v>13</v>
      </c>
      <c r="K2991">
        <v>18.720040000000001</v>
      </c>
      <c r="L2991">
        <v>600</v>
      </c>
      <c r="M2991" t="s">
        <v>14</v>
      </c>
      <c r="N2991">
        <v>300</v>
      </c>
      <c r="O2991" t="s">
        <v>14</v>
      </c>
      <c r="P2991">
        <v>1</v>
      </c>
      <c r="Q2991" s="1">
        <v>2.6999999999999997</v>
      </c>
      <c r="R2991" s="1">
        <v>1.8</v>
      </c>
      <c r="S2991" s="1">
        <v>2.25</v>
      </c>
      <c r="T2991" s="1">
        <v>1.8</v>
      </c>
    </row>
    <row r="2992" spans="1:20" hidden="1" x14ac:dyDescent="0.35">
      <c r="A2992" t="s">
        <v>3013</v>
      </c>
      <c r="B2992" t="s">
        <v>10</v>
      </c>
      <c r="C2992" t="s">
        <v>68</v>
      </c>
      <c r="D2992" t="s">
        <v>3616</v>
      </c>
      <c r="E2992" t="s">
        <v>3618</v>
      </c>
      <c r="F2992">
        <v>44788</v>
      </c>
      <c r="G2992">
        <v>44808</v>
      </c>
      <c r="I2992" t="s">
        <v>12</v>
      </c>
      <c r="J2992" t="s">
        <v>13</v>
      </c>
      <c r="K2992">
        <v>25.41037</v>
      </c>
      <c r="L2992">
        <v>600</v>
      </c>
      <c r="M2992" t="s">
        <v>14</v>
      </c>
      <c r="N2992">
        <v>300</v>
      </c>
      <c r="O2992" t="s">
        <v>14</v>
      </c>
      <c r="P2992">
        <v>1</v>
      </c>
      <c r="Q2992" s="1">
        <v>3</v>
      </c>
      <c r="R2992" s="1">
        <v>2</v>
      </c>
      <c r="S2992" s="1">
        <v>2.5</v>
      </c>
      <c r="T2992" s="1">
        <v>2</v>
      </c>
    </row>
    <row r="2993" spans="1:20" hidden="1" x14ac:dyDescent="0.35">
      <c r="A2993" t="s">
        <v>3014</v>
      </c>
      <c r="B2993" t="s">
        <v>10</v>
      </c>
      <c r="C2993" t="s">
        <v>68</v>
      </c>
      <c r="D2993" t="s">
        <v>3615</v>
      </c>
      <c r="E2993" t="s">
        <v>3614</v>
      </c>
      <c r="F2993">
        <v>44786</v>
      </c>
      <c r="G2993">
        <v>44809</v>
      </c>
      <c r="I2993" t="s">
        <v>12</v>
      </c>
      <c r="J2993" t="s">
        <v>13</v>
      </c>
      <c r="K2993">
        <v>27.59263</v>
      </c>
      <c r="L2993">
        <v>600</v>
      </c>
      <c r="M2993" t="s">
        <v>14</v>
      </c>
      <c r="N2993">
        <v>300</v>
      </c>
      <c r="O2993" t="s">
        <v>14</v>
      </c>
      <c r="P2993">
        <v>1</v>
      </c>
      <c r="Q2993" s="1">
        <v>3.4499999999999997</v>
      </c>
      <c r="R2993" s="1">
        <v>2.3000000000000003</v>
      </c>
      <c r="S2993" s="1">
        <v>2.875</v>
      </c>
      <c r="T2993" s="1">
        <v>2.3000000000000003</v>
      </c>
    </row>
    <row r="2994" spans="1:20" hidden="1" x14ac:dyDescent="0.35">
      <c r="A2994" t="s">
        <v>3015</v>
      </c>
      <c r="B2994" t="s">
        <v>10</v>
      </c>
      <c r="C2994" t="s">
        <v>68</v>
      </c>
      <c r="D2994" t="s">
        <v>3619</v>
      </c>
      <c r="E2994" t="s">
        <v>3613</v>
      </c>
      <c r="F2994">
        <v>44788</v>
      </c>
      <c r="G2994">
        <v>44811</v>
      </c>
      <c r="I2994" t="s">
        <v>12</v>
      </c>
      <c r="J2994" t="s">
        <v>13</v>
      </c>
      <c r="K2994">
        <v>15.7006</v>
      </c>
      <c r="L2994">
        <v>600</v>
      </c>
      <c r="M2994" t="s">
        <v>14</v>
      </c>
      <c r="N2994">
        <v>300</v>
      </c>
      <c r="O2994" t="s">
        <v>14</v>
      </c>
      <c r="P2994">
        <v>0</v>
      </c>
      <c r="Q2994" s="1">
        <v>3.4499999999999997</v>
      </c>
      <c r="R2994" s="1">
        <v>2.3000000000000003</v>
      </c>
      <c r="S2994" s="1">
        <v>2.875</v>
      </c>
      <c r="T2994" s="1">
        <v>2.3000000000000003</v>
      </c>
    </row>
    <row r="2995" spans="1:20" hidden="1" x14ac:dyDescent="0.35">
      <c r="A2995" t="s">
        <v>3016</v>
      </c>
      <c r="B2995" t="s">
        <v>10</v>
      </c>
      <c r="C2995" t="s">
        <v>68</v>
      </c>
      <c r="D2995" t="s">
        <v>3616</v>
      </c>
      <c r="E2995" t="s">
        <v>3617</v>
      </c>
      <c r="F2995">
        <v>44788</v>
      </c>
      <c r="G2995">
        <v>44809</v>
      </c>
      <c r="I2995" t="s">
        <v>12</v>
      </c>
      <c r="J2995" t="s">
        <v>13</v>
      </c>
      <c r="K2995">
        <v>24.081230000000001</v>
      </c>
      <c r="L2995">
        <v>600</v>
      </c>
      <c r="M2995" t="s">
        <v>14</v>
      </c>
      <c r="N2995">
        <v>300</v>
      </c>
      <c r="O2995" t="s">
        <v>14</v>
      </c>
      <c r="P2995">
        <v>1</v>
      </c>
      <c r="Q2995" s="1">
        <v>3.15</v>
      </c>
      <c r="R2995" s="1">
        <v>2.1</v>
      </c>
      <c r="S2995" s="1">
        <v>2.625</v>
      </c>
      <c r="T2995" s="1">
        <v>2.1</v>
      </c>
    </row>
    <row r="2996" spans="1:20" hidden="1" x14ac:dyDescent="0.35">
      <c r="A2996" t="s">
        <v>3017</v>
      </c>
      <c r="B2996" t="s">
        <v>10</v>
      </c>
      <c r="C2996" t="s">
        <v>68</v>
      </c>
      <c r="D2996" t="s">
        <v>3611</v>
      </c>
      <c r="E2996" t="s">
        <v>3617</v>
      </c>
      <c r="F2996">
        <v>44790</v>
      </c>
      <c r="G2996">
        <v>44819</v>
      </c>
      <c r="J2996" t="s">
        <v>13</v>
      </c>
      <c r="K2996">
        <v>26.30312</v>
      </c>
      <c r="L2996">
        <v>600</v>
      </c>
      <c r="M2996" t="s">
        <v>14</v>
      </c>
      <c r="N2996">
        <v>300</v>
      </c>
      <c r="O2996" t="s">
        <v>14</v>
      </c>
      <c r="P2996">
        <v>0</v>
      </c>
      <c r="Q2996" s="1">
        <v>4.3499999999999996</v>
      </c>
      <c r="R2996" s="1">
        <v>2.9000000000000004</v>
      </c>
      <c r="S2996" s="1">
        <v>3.625</v>
      </c>
      <c r="T2996" s="1">
        <v>2.9000000000000004</v>
      </c>
    </row>
    <row r="2997" spans="1:20" hidden="1" x14ac:dyDescent="0.35">
      <c r="A2997" t="s">
        <v>3018</v>
      </c>
      <c r="B2997" t="s">
        <v>10</v>
      </c>
      <c r="C2997" t="s">
        <v>68</v>
      </c>
      <c r="D2997" t="s">
        <v>3611</v>
      </c>
      <c r="E2997" t="s">
        <v>3614</v>
      </c>
      <c r="F2997">
        <v>44786</v>
      </c>
      <c r="G2997">
        <v>44809</v>
      </c>
      <c r="I2997" t="s">
        <v>12</v>
      </c>
      <c r="J2997" t="s">
        <v>13</v>
      </c>
      <c r="K2997">
        <v>28.661480000000001</v>
      </c>
      <c r="L2997">
        <v>600</v>
      </c>
      <c r="M2997" t="s">
        <v>14</v>
      </c>
      <c r="N2997">
        <v>300</v>
      </c>
      <c r="O2997" t="s">
        <v>14</v>
      </c>
      <c r="P2997">
        <v>1</v>
      </c>
      <c r="Q2997" s="1">
        <v>3.4499999999999997</v>
      </c>
      <c r="R2997" s="1">
        <v>2.3000000000000003</v>
      </c>
      <c r="S2997" s="1">
        <v>2.875</v>
      </c>
      <c r="T2997" s="1">
        <v>2.3000000000000003</v>
      </c>
    </row>
    <row r="2998" spans="1:20" hidden="1" x14ac:dyDescent="0.35">
      <c r="A2998" t="s">
        <v>3019</v>
      </c>
      <c r="B2998" t="s">
        <v>10</v>
      </c>
      <c r="C2998" t="s">
        <v>68</v>
      </c>
      <c r="D2998" t="s">
        <v>3615</v>
      </c>
      <c r="E2998" t="s">
        <v>3612</v>
      </c>
      <c r="F2998">
        <v>44789</v>
      </c>
      <c r="G2998">
        <v>44814</v>
      </c>
      <c r="I2998" t="s">
        <v>583</v>
      </c>
      <c r="J2998" t="s">
        <v>13</v>
      </c>
      <c r="K2998">
        <v>27.261040000000001</v>
      </c>
      <c r="L2998">
        <v>600</v>
      </c>
      <c r="M2998" t="s">
        <v>14</v>
      </c>
      <c r="N2998">
        <v>300</v>
      </c>
      <c r="O2998" t="s">
        <v>14</v>
      </c>
      <c r="P2998">
        <v>0</v>
      </c>
      <c r="Q2998" s="1">
        <v>3.75</v>
      </c>
      <c r="R2998" s="1">
        <v>2.5</v>
      </c>
      <c r="S2998" s="1">
        <v>3.125</v>
      </c>
      <c r="T2998" s="1">
        <v>2.5</v>
      </c>
    </row>
    <row r="2999" spans="1:20" hidden="1" x14ac:dyDescent="0.35">
      <c r="A2999" t="s">
        <v>3020</v>
      </c>
      <c r="B2999" t="s">
        <v>10</v>
      </c>
      <c r="C2999" t="s">
        <v>68</v>
      </c>
      <c r="D2999" t="s">
        <v>3611</v>
      </c>
      <c r="E2999" t="s">
        <v>3612</v>
      </c>
      <c r="F2999">
        <v>44788</v>
      </c>
      <c r="G2999">
        <v>44809</v>
      </c>
      <c r="I2999" t="s">
        <v>12</v>
      </c>
      <c r="J2999" t="s">
        <v>13</v>
      </c>
      <c r="K2999">
        <v>24.189699999999998</v>
      </c>
      <c r="L2999">
        <v>600</v>
      </c>
      <c r="M2999" t="s">
        <v>14</v>
      </c>
      <c r="N2999">
        <v>300</v>
      </c>
      <c r="O2999" t="s">
        <v>14</v>
      </c>
      <c r="P2999">
        <v>1</v>
      </c>
      <c r="Q2999" s="1">
        <v>3.15</v>
      </c>
      <c r="R2999" s="1">
        <v>2.1</v>
      </c>
      <c r="S2999" s="1">
        <v>2.625</v>
      </c>
      <c r="T2999" s="1">
        <v>2.1</v>
      </c>
    </row>
    <row r="3000" spans="1:20" hidden="1" x14ac:dyDescent="0.35">
      <c r="A3000" t="s">
        <v>3021</v>
      </c>
      <c r="B3000" t="s">
        <v>10</v>
      </c>
      <c r="C3000" t="s">
        <v>68</v>
      </c>
      <c r="D3000" t="s">
        <v>3611</v>
      </c>
      <c r="E3000" t="s">
        <v>3612</v>
      </c>
      <c r="F3000">
        <v>44786</v>
      </c>
      <c r="G3000">
        <v>44806</v>
      </c>
      <c r="I3000" t="s">
        <v>12</v>
      </c>
      <c r="J3000" t="s">
        <v>13</v>
      </c>
      <c r="K3000">
        <v>27.01896</v>
      </c>
      <c r="L3000">
        <v>600</v>
      </c>
      <c r="M3000" t="s">
        <v>14</v>
      </c>
      <c r="N3000">
        <v>300</v>
      </c>
      <c r="O3000" t="s">
        <v>14</v>
      </c>
      <c r="P3000">
        <v>1</v>
      </c>
      <c r="Q3000" s="1">
        <v>3</v>
      </c>
      <c r="R3000" s="1">
        <v>2</v>
      </c>
      <c r="S3000" s="1">
        <v>2.5</v>
      </c>
      <c r="T3000" s="1">
        <v>2</v>
      </c>
    </row>
    <row r="3001" spans="1:20" hidden="1" x14ac:dyDescent="0.35">
      <c r="A3001" t="s">
        <v>3022</v>
      </c>
      <c r="B3001" t="s">
        <v>10</v>
      </c>
      <c r="C3001" t="s">
        <v>68</v>
      </c>
      <c r="D3001" t="s">
        <v>3616</v>
      </c>
      <c r="E3001" t="s">
        <v>3617</v>
      </c>
      <c r="F3001">
        <v>44799</v>
      </c>
      <c r="J3001" t="s">
        <v>13</v>
      </c>
      <c r="K3001">
        <v>24.915852000000001</v>
      </c>
      <c r="L3001">
        <v>600</v>
      </c>
      <c r="M3001" t="s">
        <v>14</v>
      </c>
      <c r="N3001">
        <v>300</v>
      </c>
      <c r="O3001" t="s">
        <v>14</v>
      </c>
      <c r="P3001">
        <v>0</v>
      </c>
      <c r="Q3001" s="1"/>
      <c r="R3001" s="1"/>
      <c r="T3001" s="1"/>
    </row>
    <row r="3002" spans="1:20" hidden="1" x14ac:dyDescent="0.35">
      <c r="A3002" t="s">
        <v>3023</v>
      </c>
      <c r="B3002" t="s">
        <v>10</v>
      </c>
      <c r="C3002" t="s">
        <v>68</v>
      </c>
      <c r="D3002" t="s">
        <v>3615</v>
      </c>
      <c r="E3002" t="s">
        <v>3618</v>
      </c>
      <c r="F3002">
        <v>44787</v>
      </c>
      <c r="G3002">
        <v>44811</v>
      </c>
      <c r="I3002" t="s">
        <v>12</v>
      </c>
      <c r="J3002" t="s">
        <v>13</v>
      </c>
      <c r="K3002">
        <v>21.437719999999999</v>
      </c>
      <c r="L3002">
        <v>600</v>
      </c>
      <c r="M3002" t="s">
        <v>14</v>
      </c>
      <c r="N3002">
        <v>300</v>
      </c>
      <c r="O3002" t="s">
        <v>14</v>
      </c>
      <c r="P3002">
        <v>1</v>
      </c>
      <c r="Q3002" s="1">
        <v>3.5999999999999996</v>
      </c>
      <c r="R3002" s="1">
        <v>2.4000000000000004</v>
      </c>
      <c r="S3002" s="1">
        <v>3</v>
      </c>
      <c r="T3002" s="1">
        <v>2.4000000000000004</v>
      </c>
    </row>
    <row r="3003" spans="1:20" hidden="1" x14ac:dyDescent="0.35">
      <c r="A3003" t="s">
        <v>3024</v>
      </c>
      <c r="B3003" t="s">
        <v>10</v>
      </c>
      <c r="C3003" t="s">
        <v>68</v>
      </c>
      <c r="D3003" t="s">
        <v>3615</v>
      </c>
      <c r="E3003" t="s">
        <v>3614</v>
      </c>
      <c r="F3003">
        <v>44793</v>
      </c>
      <c r="G3003">
        <v>44814</v>
      </c>
      <c r="J3003" t="s">
        <v>13</v>
      </c>
      <c r="K3003">
        <v>18.475750000000001</v>
      </c>
      <c r="L3003">
        <v>600</v>
      </c>
      <c r="M3003" t="s">
        <v>14</v>
      </c>
      <c r="N3003">
        <v>300</v>
      </c>
      <c r="O3003" t="s">
        <v>14</v>
      </c>
      <c r="P3003">
        <v>1</v>
      </c>
      <c r="Q3003" s="1">
        <v>3.15</v>
      </c>
      <c r="R3003" s="1">
        <v>2.1</v>
      </c>
      <c r="S3003" s="1">
        <v>2.625</v>
      </c>
      <c r="T3003" s="1">
        <v>2.1</v>
      </c>
    </row>
    <row r="3004" spans="1:20" hidden="1" x14ac:dyDescent="0.35">
      <c r="A3004" t="s">
        <v>3025</v>
      </c>
      <c r="B3004" t="s">
        <v>10</v>
      </c>
      <c r="C3004" t="s">
        <v>68</v>
      </c>
      <c r="D3004" t="s">
        <v>3619</v>
      </c>
      <c r="E3004" t="s">
        <v>3617</v>
      </c>
      <c r="F3004">
        <v>44791</v>
      </c>
      <c r="G3004">
        <v>44811</v>
      </c>
      <c r="I3004" t="s">
        <v>12</v>
      </c>
      <c r="J3004" t="s">
        <v>13</v>
      </c>
      <c r="K3004">
        <v>26.867349999999998</v>
      </c>
      <c r="L3004">
        <v>600</v>
      </c>
      <c r="M3004" t="s">
        <v>14</v>
      </c>
      <c r="N3004">
        <v>300</v>
      </c>
      <c r="O3004" t="s">
        <v>14</v>
      </c>
      <c r="P3004">
        <v>1</v>
      </c>
      <c r="Q3004" s="1">
        <v>3</v>
      </c>
      <c r="R3004" s="1">
        <v>2</v>
      </c>
      <c r="S3004" s="1">
        <v>2.5</v>
      </c>
      <c r="T3004" s="1">
        <v>2</v>
      </c>
    </row>
    <row r="3005" spans="1:20" hidden="1" x14ac:dyDescent="0.35">
      <c r="A3005" t="s">
        <v>3026</v>
      </c>
      <c r="B3005" t="s">
        <v>10</v>
      </c>
      <c r="C3005" t="s">
        <v>68</v>
      </c>
      <c r="D3005" t="s">
        <v>3620</v>
      </c>
      <c r="E3005" t="s">
        <v>3614</v>
      </c>
      <c r="F3005">
        <v>44789</v>
      </c>
      <c r="G3005">
        <v>44813</v>
      </c>
      <c r="I3005" t="s">
        <v>583</v>
      </c>
      <c r="J3005" t="s">
        <v>13</v>
      </c>
      <c r="K3005">
        <v>27.988099999999999</v>
      </c>
      <c r="L3005">
        <v>600</v>
      </c>
      <c r="M3005" t="s">
        <v>14</v>
      </c>
      <c r="N3005">
        <v>300</v>
      </c>
      <c r="O3005" t="s">
        <v>14</v>
      </c>
      <c r="P3005">
        <v>0</v>
      </c>
      <c r="Q3005" s="1">
        <v>3.5999999999999996</v>
      </c>
      <c r="R3005" s="1">
        <v>2.4000000000000004</v>
      </c>
      <c r="S3005" s="1">
        <v>3</v>
      </c>
      <c r="T3005" s="1">
        <v>2.4000000000000004</v>
      </c>
    </row>
    <row r="3006" spans="1:20" hidden="1" x14ac:dyDescent="0.35">
      <c r="A3006" t="s">
        <v>3027</v>
      </c>
      <c r="B3006" t="s">
        <v>10</v>
      </c>
      <c r="C3006" t="s">
        <v>68</v>
      </c>
      <c r="D3006" t="s">
        <v>3620</v>
      </c>
      <c r="E3006" t="s">
        <v>3614</v>
      </c>
      <c r="F3006">
        <v>44792</v>
      </c>
      <c r="G3006">
        <v>44817</v>
      </c>
      <c r="J3006" t="s">
        <v>13</v>
      </c>
      <c r="K3006">
        <v>28.480560000000001</v>
      </c>
      <c r="L3006">
        <v>600</v>
      </c>
      <c r="M3006" t="s">
        <v>14</v>
      </c>
      <c r="N3006">
        <v>300</v>
      </c>
      <c r="O3006" t="s">
        <v>14</v>
      </c>
      <c r="P3006">
        <v>1</v>
      </c>
      <c r="Q3006" s="1">
        <v>3.75</v>
      </c>
      <c r="R3006" s="1">
        <v>2.5</v>
      </c>
      <c r="S3006" s="1">
        <v>3.125</v>
      </c>
      <c r="T3006" s="1">
        <v>2.5</v>
      </c>
    </row>
    <row r="3007" spans="1:20" hidden="1" x14ac:dyDescent="0.35">
      <c r="A3007" t="s">
        <v>3028</v>
      </c>
      <c r="B3007" t="s">
        <v>10</v>
      </c>
      <c r="C3007" t="s">
        <v>68</v>
      </c>
      <c r="D3007" t="s">
        <v>3611</v>
      </c>
      <c r="E3007" t="s">
        <v>3613</v>
      </c>
      <c r="F3007">
        <v>44791</v>
      </c>
      <c r="G3007">
        <v>44813</v>
      </c>
      <c r="I3007" t="s">
        <v>583</v>
      </c>
      <c r="J3007" t="s">
        <v>13</v>
      </c>
      <c r="K3007">
        <v>17.06146</v>
      </c>
      <c r="L3007">
        <v>600</v>
      </c>
      <c r="M3007" t="s">
        <v>14</v>
      </c>
      <c r="N3007">
        <v>300</v>
      </c>
      <c r="O3007" t="s">
        <v>14</v>
      </c>
      <c r="P3007">
        <v>1</v>
      </c>
      <c r="Q3007" s="1">
        <v>3.3</v>
      </c>
      <c r="R3007" s="1">
        <v>2.2000000000000002</v>
      </c>
      <c r="S3007" s="1">
        <v>2.75</v>
      </c>
      <c r="T3007" s="1">
        <v>2.2000000000000002</v>
      </c>
    </row>
    <row r="3008" spans="1:20" hidden="1" x14ac:dyDescent="0.35">
      <c r="A3008" t="s">
        <v>3029</v>
      </c>
      <c r="B3008" t="s">
        <v>10</v>
      </c>
      <c r="C3008" t="s">
        <v>68</v>
      </c>
      <c r="D3008" t="s">
        <v>3620</v>
      </c>
      <c r="E3008" t="s">
        <v>3617</v>
      </c>
      <c r="F3008">
        <v>44800</v>
      </c>
      <c r="J3008" t="s">
        <v>13</v>
      </c>
      <c r="K3008">
        <v>23.138020000000001</v>
      </c>
      <c r="L3008">
        <v>600</v>
      </c>
      <c r="M3008" t="s">
        <v>14</v>
      </c>
      <c r="N3008">
        <v>300</v>
      </c>
      <c r="O3008" t="s">
        <v>14</v>
      </c>
      <c r="P3008">
        <v>0</v>
      </c>
      <c r="Q3008" s="1"/>
      <c r="R3008" s="1"/>
      <c r="T3008" s="1"/>
    </row>
    <row r="3009" spans="1:20" hidden="1" x14ac:dyDescent="0.35">
      <c r="A3009" t="s">
        <v>3030</v>
      </c>
      <c r="B3009" t="s">
        <v>10</v>
      </c>
      <c r="C3009" t="s">
        <v>68</v>
      </c>
      <c r="D3009" t="s">
        <v>3615</v>
      </c>
      <c r="E3009" t="s">
        <v>3612</v>
      </c>
      <c r="F3009">
        <v>44801</v>
      </c>
      <c r="J3009" t="s">
        <v>13</v>
      </c>
      <c r="K3009">
        <v>23.282070000000001</v>
      </c>
      <c r="L3009">
        <v>600</v>
      </c>
      <c r="M3009" t="s">
        <v>14</v>
      </c>
      <c r="N3009">
        <v>300</v>
      </c>
      <c r="O3009" t="s">
        <v>14</v>
      </c>
      <c r="P3009">
        <v>0</v>
      </c>
      <c r="Q3009" s="1"/>
      <c r="R3009" s="1"/>
      <c r="T3009" s="1"/>
    </row>
    <row r="3010" spans="1:20" hidden="1" x14ac:dyDescent="0.35">
      <c r="A3010" t="s">
        <v>3031</v>
      </c>
      <c r="B3010" t="s">
        <v>10</v>
      </c>
      <c r="C3010" t="s">
        <v>68</v>
      </c>
      <c r="D3010" t="s">
        <v>3616</v>
      </c>
      <c r="E3010" t="s">
        <v>3614</v>
      </c>
      <c r="F3010">
        <v>44788</v>
      </c>
      <c r="G3010">
        <v>44812</v>
      </c>
      <c r="I3010" t="s">
        <v>583</v>
      </c>
      <c r="J3010" t="s">
        <v>13</v>
      </c>
      <c r="K3010">
        <v>21.580500000000001</v>
      </c>
      <c r="L3010">
        <v>600</v>
      </c>
      <c r="M3010" t="s">
        <v>14</v>
      </c>
      <c r="N3010">
        <v>300</v>
      </c>
      <c r="O3010" t="s">
        <v>14</v>
      </c>
      <c r="P3010">
        <v>0</v>
      </c>
      <c r="Q3010" s="1">
        <v>3.5999999999999996</v>
      </c>
      <c r="R3010" s="1">
        <v>2.4000000000000004</v>
      </c>
      <c r="S3010" s="1">
        <v>3</v>
      </c>
      <c r="T3010" s="1">
        <v>2.4000000000000004</v>
      </c>
    </row>
    <row r="3011" spans="1:20" hidden="1" x14ac:dyDescent="0.35">
      <c r="A3011" t="s">
        <v>3032</v>
      </c>
      <c r="B3011" t="s">
        <v>10</v>
      </c>
      <c r="C3011" t="s">
        <v>68</v>
      </c>
      <c r="D3011" t="s">
        <v>3619</v>
      </c>
      <c r="E3011" t="s">
        <v>3612</v>
      </c>
      <c r="F3011">
        <v>44803</v>
      </c>
      <c r="J3011" t="s">
        <v>13</v>
      </c>
      <c r="K3011">
        <v>23.449470000000002</v>
      </c>
      <c r="L3011">
        <v>600</v>
      </c>
      <c r="M3011" t="s">
        <v>14</v>
      </c>
      <c r="N3011">
        <v>300</v>
      </c>
      <c r="O3011" t="s">
        <v>14</v>
      </c>
      <c r="P3011">
        <v>0</v>
      </c>
      <c r="Q3011" s="1"/>
      <c r="R3011" s="1"/>
      <c r="T3011" s="1"/>
    </row>
    <row r="3012" spans="1:20" hidden="1" x14ac:dyDescent="0.35">
      <c r="A3012" t="s">
        <v>3033</v>
      </c>
      <c r="B3012" t="s">
        <v>10</v>
      </c>
      <c r="C3012" t="s">
        <v>68</v>
      </c>
      <c r="D3012" t="s">
        <v>3616</v>
      </c>
      <c r="E3012" t="s">
        <v>3613</v>
      </c>
      <c r="F3012">
        <v>44805</v>
      </c>
      <c r="J3012" t="s">
        <v>13</v>
      </c>
      <c r="K3012">
        <v>27.191109999999998</v>
      </c>
      <c r="L3012">
        <v>600</v>
      </c>
      <c r="M3012" t="s">
        <v>14</v>
      </c>
      <c r="N3012">
        <v>300</v>
      </c>
      <c r="O3012" t="s">
        <v>14</v>
      </c>
      <c r="P3012">
        <v>0</v>
      </c>
      <c r="Q3012" s="1"/>
      <c r="R3012" s="1"/>
      <c r="T3012" s="1"/>
    </row>
    <row r="3013" spans="1:20" hidden="1" x14ac:dyDescent="0.35">
      <c r="A3013" t="s">
        <v>3034</v>
      </c>
      <c r="B3013" t="s">
        <v>10</v>
      </c>
      <c r="C3013" t="s">
        <v>68</v>
      </c>
      <c r="D3013" t="s">
        <v>3620</v>
      </c>
      <c r="E3013" t="s">
        <v>3618</v>
      </c>
      <c r="F3013">
        <v>44807</v>
      </c>
      <c r="J3013" t="s">
        <v>13</v>
      </c>
      <c r="K3013">
        <v>16.74062</v>
      </c>
      <c r="L3013">
        <v>600</v>
      </c>
      <c r="M3013" t="s">
        <v>14</v>
      </c>
      <c r="N3013">
        <v>300</v>
      </c>
      <c r="O3013" t="s">
        <v>14</v>
      </c>
      <c r="P3013">
        <v>0</v>
      </c>
      <c r="Q3013" s="1"/>
      <c r="R3013" s="1"/>
      <c r="T3013" s="1"/>
    </row>
    <row r="3014" spans="1:20" hidden="1" x14ac:dyDescent="0.35">
      <c r="A3014" t="s">
        <v>3035</v>
      </c>
      <c r="B3014" t="s">
        <v>10</v>
      </c>
      <c r="C3014" t="s">
        <v>68</v>
      </c>
      <c r="D3014" t="s">
        <v>3615</v>
      </c>
      <c r="E3014" t="s">
        <v>3613</v>
      </c>
      <c r="F3014">
        <v>44805</v>
      </c>
      <c r="J3014" t="s">
        <v>13</v>
      </c>
      <c r="K3014">
        <v>25.119389999999999</v>
      </c>
      <c r="L3014">
        <v>600</v>
      </c>
      <c r="M3014" t="s">
        <v>14</v>
      </c>
      <c r="N3014">
        <v>300</v>
      </c>
      <c r="O3014" t="s">
        <v>14</v>
      </c>
      <c r="P3014">
        <v>0</v>
      </c>
      <c r="Q3014" s="1"/>
      <c r="R3014" s="1"/>
      <c r="T3014" s="1"/>
    </row>
    <row r="3015" spans="1:20" hidden="1" x14ac:dyDescent="0.35">
      <c r="A3015" t="s">
        <v>3036</v>
      </c>
      <c r="B3015" t="s">
        <v>10</v>
      </c>
      <c r="C3015" t="s">
        <v>68</v>
      </c>
      <c r="D3015" t="s">
        <v>3616</v>
      </c>
      <c r="E3015" t="s">
        <v>3618</v>
      </c>
      <c r="F3015">
        <v>44804</v>
      </c>
      <c r="J3015" t="s">
        <v>13</v>
      </c>
      <c r="K3015">
        <v>17.25243</v>
      </c>
      <c r="L3015">
        <v>600</v>
      </c>
      <c r="M3015" t="s">
        <v>14</v>
      </c>
      <c r="N3015">
        <v>300</v>
      </c>
      <c r="O3015" t="s">
        <v>14</v>
      </c>
      <c r="P3015">
        <v>0</v>
      </c>
      <c r="Q3015" s="1"/>
      <c r="R3015" s="1"/>
      <c r="T3015" s="1"/>
    </row>
    <row r="3016" spans="1:20" hidden="1" x14ac:dyDescent="0.35">
      <c r="A3016" t="s">
        <v>3037</v>
      </c>
      <c r="B3016" t="s">
        <v>10</v>
      </c>
      <c r="C3016" t="s">
        <v>68</v>
      </c>
      <c r="D3016" t="s">
        <v>3611</v>
      </c>
      <c r="E3016" t="s">
        <v>3612</v>
      </c>
      <c r="F3016">
        <v>44803</v>
      </c>
      <c r="J3016" t="s">
        <v>13</v>
      </c>
      <c r="K3016">
        <v>18.307169999999999</v>
      </c>
      <c r="L3016">
        <v>600</v>
      </c>
      <c r="M3016" t="s">
        <v>14</v>
      </c>
      <c r="N3016">
        <v>300</v>
      </c>
      <c r="O3016" t="s">
        <v>14</v>
      </c>
      <c r="P3016">
        <v>0</v>
      </c>
      <c r="Q3016" s="1"/>
      <c r="R3016" s="1"/>
      <c r="T3016" s="1"/>
    </row>
    <row r="3017" spans="1:20" hidden="1" x14ac:dyDescent="0.35">
      <c r="A3017" t="s">
        <v>3038</v>
      </c>
      <c r="B3017" t="s">
        <v>10</v>
      </c>
      <c r="C3017" t="s">
        <v>68</v>
      </c>
      <c r="D3017" t="s">
        <v>3616</v>
      </c>
      <c r="E3017" t="s">
        <v>3618</v>
      </c>
      <c r="F3017">
        <v>44804</v>
      </c>
      <c r="J3017" t="s">
        <v>13</v>
      </c>
      <c r="K3017">
        <v>21.47709</v>
      </c>
      <c r="L3017">
        <v>600</v>
      </c>
      <c r="M3017" t="s">
        <v>14</v>
      </c>
      <c r="N3017">
        <v>300</v>
      </c>
      <c r="O3017" t="s">
        <v>14</v>
      </c>
      <c r="P3017">
        <v>0</v>
      </c>
      <c r="Q3017" s="1"/>
      <c r="R3017" s="1"/>
      <c r="T3017" s="1"/>
    </row>
    <row r="3018" spans="1:20" hidden="1" x14ac:dyDescent="0.35">
      <c r="A3018" t="s">
        <v>3039</v>
      </c>
      <c r="B3018" t="s">
        <v>10</v>
      </c>
      <c r="C3018" t="s">
        <v>68</v>
      </c>
      <c r="D3018" t="s">
        <v>3620</v>
      </c>
      <c r="E3018" t="s">
        <v>3612</v>
      </c>
      <c r="F3018">
        <v>44805</v>
      </c>
      <c r="J3018" t="s">
        <v>13</v>
      </c>
      <c r="K3018">
        <v>26.69669</v>
      </c>
      <c r="L3018">
        <v>600</v>
      </c>
      <c r="M3018" t="s">
        <v>14</v>
      </c>
      <c r="N3018">
        <v>300</v>
      </c>
      <c r="O3018" t="s">
        <v>14</v>
      </c>
      <c r="P3018">
        <v>0</v>
      </c>
      <c r="Q3018" s="1"/>
      <c r="R3018" s="1"/>
      <c r="T3018" s="1"/>
    </row>
    <row r="3019" spans="1:20" hidden="1" x14ac:dyDescent="0.35">
      <c r="A3019" t="s">
        <v>3040</v>
      </c>
      <c r="B3019" t="s">
        <v>10</v>
      </c>
      <c r="C3019" t="s">
        <v>68</v>
      </c>
      <c r="D3019" t="s">
        <v>3611</v>
      </c>
      <c r="E3019" t="s">
        <v>3612</v>
      </c>
      <c r="F3019">
        <v>44803</v>
      </c>
      <c r="J3019" t="s">
        <v>13</v>
      </c>
      <c r="K3019">
        <v>23.220559999999999</v>
      </c>
      <c r="L3019">
        <v>600</v>
      </c>
      <c r="M3019" t="s">
        <v>14</v>
      </c>
      <c r="N3019">
        <v>300</v>
      </c>
      <c r="O3019" t="s">
        <v>14</v>
      </c>
      <c r="P3019">
        <v>0</v>
      </c>
      <c r="Q3019" s="1"/>
      <c r="R3019" s="1"/>
      <c r="T3019" s="1"/>
    </row>
    <row r="3020" spans="1:20" hidden="1" x14ac:dyDescent="0.35">
      <c r="A3020" t="s">
        <v>3041</v>
      </c>
      <c r="B3020" t="s">
        <v>10</v>
      </c>
      <c r="C3020" t="s">
        <v>68</v>
      </c>
      <c r="D3020" t="s">
        <v>3619</v>
      </c>
      <c r="E3020" t="s">
        <v>3618</v>
      </c>
      <c r="F3020">
        <v>44803</v>
      </c>
      <c r="J3020" t="s">
        <v>13</v>
      </c>
      <c r="K3020">
        <v>21.635159999999999</v>
      </c>
      <c r="L3020">
        <v>600</v>
      </c>
      <c r="M3020" t="s">
        <v>14</v>
      </c>
      <c r="N3020">
        <v>300</v>
      </c>
      <c r="O3020" t="s">
        <v>14</v>
      </c>
      <c r="P3020">
        <v>0</v>
      </c>
      <c r="Q3020" s="1"/>
      <c r="R3020" s="1"/>
      <c r="T3020" s="1"/>
    </row>
    <row r="3021" spans="1:20" hidden="1" x14ac:dyDescent="0.35">
      <c r="A3021" t="s">
        <v>3042</v>
      </c>
      <c r="B3021" t="s">
        <v>10</v>
      </c>
      <c r="C3021" t="s">
        <v>68</v>
      </c>
      <c r="D3021" t="s">
        <v>3615</v>
      </c>
      <c r="E3021" t="s">
        <v>3613</v>
      </c>
      <c r="F3021">
        <v>44802</v>
      </c>
      <c r="G3021">
        <v>44819</v>
      </c>
      <c r="J3021" t="s">
        <v>13</v>
      </c>
      <c r="K3021">
        <v>25.147690000000001</v>
      </c>
      <c r="L3021">
        <v>600</v>
      </c>
      <c r="M3021" t="s">
        <v>14</v>
      </c>
      <c r="N3021">
        <v>300</v>
      </c>
      <c r="O3021" t="s">
        <v>14</v>
      </c>
      <c r="P3021">
        <v>0</v>
      </c>
      <c r="Q3021" s="1">
        <v>2.5499999999999998</v>
      </c>
      <c r="R3021" s="1">
        <v>1.7000000000000002</v>
      </c>
      <c r="S3021" s="1">
        <v>2.125</v>
      </c>
      <c r="T3021" s="1">
        <v>1.7000000000000002</v>
      </c>
    </row>
    <row r="3022" spans="1:20" hidden="1" x14ac:dyDescent="0.35">
      <c r="A3022" t="s">
        <v>3043</v>
      </c>
      <c r="B3022" t="s">
        <v>10</v>
      </c>
      <c r="C3022" t="s">
        <v>68</v>
      </c>
      <c r="D3022" t="s">
        <v>3616</v>
      </c>
      <c r="E3022" t="s">
        <v>3612</v>
      </c>
      <c r="F3022">
        <v>44808</v>
      </c>
      <c r="J3022" t="s">
        <v>13</v>
      </c>
      <c r="K3022">
        <v>19.173300000000001</v>
      </c>
      <c r="L3022">
        <v>600</v>
      </c>
      <c r="M3022" t="s">
        <v>14</v>
      </c>
      <c r="N3022">
        <v>300</v>
      </c>
      <c r="O3022" t="s">
        <v>14</v>
      </c>
      <c r="P3022">
        <v>0</v>
      </c>
      <c r="Q3022" s="1"/>
      <c r="R3022" s="1"/>
      <c r="T3022" s="1"/>
    </row>
    <row r="3023" spans="1:20" hidden="1" x14ac:dyDescent="0.35">
      <c r="A3023" t="s">
        <v>3044</v>
      </c>
      <c r="B3023" t="s">
        <v>10</v>
      </c>
      <c r="C3023" t="s">
        <v>68</v>
      </c>
      <c r="D3023" t="s">
        <v>3619</v>
      </c>
      <c r="E3023" t="s">
        <v>3617</v>
      </c>
      <c r="F3023">
        <v>44805</v>
      </c>
      <c r="J3023" t="s">
        <v>13</v>
      </c>
      <c r="K3023">
        <v>26.260750000000002</v>
      </c>
      <c r="L3023">
        <v>600</v>
      </c>
      <c r="M3023" t="s">
        <v>14</v>
      </c>
      <c r="N3023">
        <v>300</v>
      </c>
      <c r="O3023" t="s">
        <v>14</v>
      </c>
      <c r="P3023">
        <v>0</v>
      </c>
      <c r="Q3023" s="1"/>
      <c r="R3023" s="1"/>
      <c r="T3023" s="1"/>
    </row>
    <row r="3024" spans="1:20" hidden="1" x14ac:dyDescent="0.35">
      <c r="A3024" t="s">
        <v>3045</v>
      </c>
      <c r="B3024" t="s">
        <v>10</v>
      </c>
      <c r="C3024" t="s">
        <v>68</v>
      </c>
      <c r="D3024" t="s">
        <v>3619</v>
      </c>
      <c r="E3024" t="s">
        <v>3612</v>
      </c>
      <c r="F3024">
        <v>44802</v>
      </c>
      <c r="J3024" t="s">
        <v>13</v>
      </c>
      <c r="K3024">
        <v>19.56786</v>
      </c>
      <c r="L3024">
        <v>600</v>
      </c>
      <c r="M3024" t="s">
        <v>14</v>
      </c>
      <c r="N3024">
        <v>300</v>
      </c>
      <c r="O3024" t="s">
        <v>14</v>
      </c>
      <c r="P3024">
        <v>0</v>
      </c>
      <c r="Q3024" s="1"/>
      <c r="R3024" s="1"/>
      <c r="T3024" s="1"/>
    </row>
    <row r="3025" spans="1:20" hidden="1" x14ac:dyDescent="0.35">
      <c r="A3025" t="s">
        <v>3046</v>
      </c>
      <c r="B3025" t="s">
        <v>10</v>
      </c>
      <c r="C3025" t="s">
        <v>68</v>
      </c>
      <c r="D3025" t="s">
        <v>3620</v>
      </c>
      <c r="E3025" t="s">
        <v>3618</v>
      </c>
      <c r="F3025">
        <v>44809</v>
      </c>
      <c r="J3025" t="s">
        <v>13</v>
      </c>
      <c r="K3025">
        <v>13.992380000000001</v>
      </c>
      <c r="L3025">
        <v>600</v>
      </c>
      <c r="M3025" t="s">
        <v>14</v>
      </c>
      <c r="N3025">
        <v>300</v>
      </c>
      <c r="O3025" t="s">
        <v>14</v>
      </c>
      <c r="P3025">
        <v>0</v>
      </c>
      <c r="Q3025" s="1"/>
      <c r="R3025" s="1"/>
      <c r="T3025" s="1"/>
    </row>
    <row r="3026" spans="1:20" hidden="1" x14ac:dyDescent="0.35">
      <c r="A3026" t="s">
        <v>3047</v>
      </c>
      <c r="B3026" t="s">
        <v>10</v>
      </c>
      <c r="C3026" t="s">
        <v>68</v>
      </c>
      <c r="D3026" t="s">
        <v>3611</v>
      </c>
      <c r="E3026" t="s">
        <v>3617</v>
      </c>
      <c r="F3026">
        <v>44807</v>
      </c>
      <c r="J3026" t="s">
        <v>13</v>
      </c>
      <c r="K3026">
        <v>22.334050000000001</v>
      </c>
      <c r="L3026">
        <v>600</v>
      </c>
      <c r="M3026" t="s">
        <v>14</v>
      </c>
      <c r="N3026">
        <v>300</v>
      </c>
      <c r="O3026" t="s">
        <v>14</v>
      </c>
      <c r="P3026">
        <v>0</v>
      </c>
      <c r="Q3026" s="1"/>
      <c r="R3026" s="1"/>
      <c r="T3026" s="1"/>
    </row>
    <row r="3027" spans="1:20" hidden="1" x14ac:dyDescent="0.35">
      <c r="A3027" t="s">
        <v>3048</v>
      </c>
      <c r="B3027" t="s">
        <v>10</v>
      </c>
      <c r="C3027" t="s">
        <v>68</v>
      </c>
      <c r="D3027" t="s">
        <v>3620</v>
      </c>
      <c r="E3027" t="s">
        <v>3613</v>
      </c>
      <c r="F3027">
        <v>44807</v>
      </c>
      <c r="J3027" t="s">
        <v>13</v>
      </c>
      <c r="K3027">
        <v>23.949459999999998</v>
      </c>
      <c r="L3027">
        <v>600</v>
      </c>
      <c r="M3027" t="s">
        <v>14</v>
      </c>
      <c r="N3027">
        <v>300</v>
      </c>
      <c r="O3027" t="s">
        <v>14</v>
      </c>
      <c r="P3027">
        <v>0</v>
      </c>
      <c r="Q3027" s="1"/>
      <c r="R3027" s="1"/>
      <c r="T3027" s="1"/>
    </row>
    <row r="3028" spans="1:20" hidden="1" x14ac:dyDescent="0.35">
      <c r="A3028" t="s">
        <v>3049</v>
      </c>
      <c r="B3028" t="s">
        <v>10</v>
      </c>
      <c r="C3028" t="s">
        <v>68</v>
      </c>
      <c r="D3028" t="s">
        <v>3620</v>
      </c>
      <c r="E3028" t="s">
        <v>3614</v>
      </c>
      <c r="F3028">
        <v>44806</v>
      </c>
      <c r="J3028" t="s">
        <v>13</v>
      </c>
      <c r="K3028">
        <v>17.06062</v>
      </c>
      <c r="L3028">
        <v>600</v>
      </c>
      <c r="M3028" t="s">
        <v>14</v>
      </c>
      <c r="N3028">
        <v>300</v>
      </c>
      <c r="O3028" t="s">
        <v>14</v>
      </c>
      <c r="P3028">
        <v>0</v>
      </c>
      <c r="Q3028" s="1"/>
      <c r="R3028" s="1"/>
      <c r="T3028" s="1"/>
    </row>
    <row r="3029" spans="1:20" hidden="1" x14ac:dyDescent="0.35">
      <c r="A3029" t="s">
        <v>3050</v>
      </c>
      <c r="B3029" t="s">
        <v>10</v>
      </c>
      <c r="C3029" t="s">
        <v>68</v>
      </c>
      <c r="D3029" t="s">
        <v>3619</v>
      </c>
      <c r="E3029" t="s">
        <v>3618</v>
      </c>
      <c r="F3029">
        <v>44807</v>
      </c>
      <c r="J3029" t="s">
        <v>13</v>
      </c>
      <c r="K3029">
        <v>17.113389999999999</v>
      </c>
      <c r="L3029">
        <v>600</v>
      </c>
      <c r="M3029" t="s">
        <v>14</v>
      </c>
      <c r="N3029">
        <v>300</v>
      </c>
      <c r="O3029" t="s">
        <v>14</v>
      </c>
      <c r="P3029">
        <v>0</v>
      </c>
      <c r="Q3029" s="1"/>
      <c r="R3029" s="1"/>
      <c r="T3029" s="1"/>
    </row>
    <row r="3030" spans="1:20" hidden="1" x14ac:dyDescent="0.35">
      <c r="A3030" t="s">
        <v>3051</v>
      </c>
      <c r="B3030" t="s">
        <v>10</v>
      </c>
      <c r="C3030" t="s">
        <v>68</v>
      </c>
      <c r="D3030" t="s">
        <v>3616</v>
      </c>
      <c r="E3030" t="s">
        <v>3618</v>
      </c>
      <c r="F3030">
        <v>44807</v>
      </c>
      <c r="J3030" t="s">
        <v>13</v>
      </c>
      <c r="K3030">
        <v>14.79777</v>
      </c>
      <c r="L3030">
        <v>600</v>
      </c>
      <c r="M3030" t="s">
        <v>14</v>
      </c>
      <c r="N3030">
        <v>300</v>
      </c>
      <c r="O3030" t="s">
        <v>14</v>
      </c>
      <c r="P3030">
        <v>0</v>
      </c>
      <c r="Q3030" s="1"/>
      <c r="R3030" s="1"/>
      <c r="T3030" s="1"/>
    </row>
    <row r="3031" spans="1:20" hidden="1" x14ac:dyDescent="0.35">
      <c r="A3031" t="s">
        <v>3052</v>
      </c>
      <c r="B3031" t="s">
        <v>10</v>
      </c>
      <c r="C3031" t="s">
        <v>68</v>
      </c>
      <c r="D3031" t="s">
        <v>3611</v>
      </c>
      <c r="E3031" t="s">
        <v>3612</v>
      </c>
      <c r="F3031">
        <v>44809</v>
      </c>
      <c r="J3031" t="s">
        <v>13</v>
      </c>
      <c r="K3031">
        <v>19.413139999999999</v>
      </c>
      <c r="L3031">
        <v>600</v>
      </c>
      <c r="M3031" t="s">
        <v>14</v>
      </c>
      <c r="N3031">
        <v>300</v>
      </c>
      <c r="O3031" t="s">
        <v>14</v>
      </c>
      <c r="P3031">
        <v>0</v>
      </c>
      <c r="Q3031" s="1"/>
      <c r="R3031" s="1"/>
      <c r="T3031" s="1"/>
    </row>
    <row r="3032" spans="1:20" hidden="1" x14ac:dyDescent="0.35">
      <c r="A3032" t="s">
        <v>3053</v>
      </c>
      <c r="B3032" t="s">
        <v>10</v>
      </c>
      <c r="C3032" t="s">
        <v>68</v>
      </c>
      <c r="D3032" t="s">
        <v>3620</v>
      </c>
      <c r="E3032" t="s">
        <v>3614</v>
      </c>
      <c r="F3032">
        <v>44806</v>
      </c>
      <c r="J3032" t="s">
        <v>13</v>
      </c>
      <c r="K3032">
        <v>21.876249999999999</v>
      </c>
      <c r="L3032">
        <v>600</v>
      </c>
      <c r="M3032" t="s">
        <v>14</v>
      </c>
      <c r="N3032">
        <v>300</v>
      </c>
      <c r="O3032" t="s">
        <v>14</v>
      </c>
      <c r="P3032">
        <v>0</v>
      </c>
      <c r="Q3032" s="1"/>
      <c r="R3032" s="1"/>
      <c r="T3032" s="1"/>
    </row>
    <row r="3033" spans="1:20" hidden="1" x14ac:dyDescent="0.35">
      <c r="A3033" t="s">
        <v>3054</v>
      </c>
      <c r="B3033" t="s">
        <v>10</v>
      </c>
      <c r="C3033" t="s">
        <v>68</v>
      </c>
      <c r="D3033" t="s">
        <v>3619</v>
      </c>
      <c r="E3033" t="s">
        <v>3618</v>
      </c>
      <c r="F3033">
        <v>44805</v>
      </c>
      <c r="J3033" t="s">
        <v>13</v>
      </c>
      <c r="K3033">
        <v>20.937719999999999</v>
      </c>
      <c r="L3033">
        <v>600</v>
      </c>
      <c r="M3033" t="s">
        <v>14</v>
      </c>
      <c r="N3033">
        <v>300</v>
      </c>
      <c r="O3033" t="s">
        <v>14</v>
      </c>
      <c r="P3033">
        <v>0</v>
      </c>
      <c r="Q3033" s="1"/>
      <c r="R3033" s="1"/>
      <c r="T3033" s="1"/>
    </row>
    <row r="3034" spans="1:20" hidden="1" x14ac:dyDescent="0.35">
      <c r="A3034" t="s">
        <v>3055</v>
      </c>
      <c r="B3034" t="s">
        <v>10</v>
      </c>
      <c r="C3034" t="s">
        <v>68</v>
      </c>
      <c r="D3034" t="s">
        <v>3616</v>
      </c>
      <c r="E3034" t="s">
        <v>3613</v>
      </c>
      <c r="F3034">
        <v>44808</v>
      </c>
      <c r="J3034" t="s">
        <v>13</v>
      </c>
      <c r="K3034">
        <v>16.87463</v>
      </c>
      <c r="L3034">
        <v>600</v>
      </c>
      <c r="M3034" t="s">
        <v>14</v>
      </c>
      <c r="N3034">
        <v>300</v>
      </c>
      <c r="O3034" t="s">
        <v>14</v>
      </c>
      <c r="P3034">
        <v>0</v>
      </c>
      <c r="Q3034" s="1"/>
      <c r="R3034" s="1"/>
      <c r="T3034" s="1"/>
    </row>
    <row r="3035" spans="1:20" hidden="1" x14ac:dyDescent="0.35">
      <c r="A3035" t="s">
        <v>3056</v>
      </c>
      <c r="B3035" t="s">
        <v>10</v>
      </c>
      <c r="C3035" t="s">
        <v>68</v>
      </c>
      <c r="D3035" t="s">
        <v>3620</v>
      </c>
      <c r="E3035" t="s">
        <v>3612</v>
      </c>
      <c r="F3035">
        <v>44811</v>
      </c>
      <c r="J3035" t="s">
        <v>13</v>
      </c>
      <c r="K3035">
        <v>22.374009999999998</v>
      </c>
      <c r="L3035">
        <v>600</v>
      </c>
      <c r="M3035" t="s">
        <v>14</v>
      </c>
      <c r="N3035">
        <v>300</v>
      </c>
      <c r="O3035" t="s">
        <v>14</v>
      </c>
      <c r="P3035">
        <v>0</v>
      </c>
      <c r="Q3035" s="1"/>
      <c r="R3035" s="1"/>
      <c r="T3035" s="1"/>
    </row>
    <row r="3036" spans="1:20" hidden="1" x14ac:dyDescent="0.35">
      <c r="A3036" t="s">
        <v>3057</v>
      </c>
      <c r="B3036" t="s">
        <v>10</v>
      </c>
      <c r="C3036" t="s">
        <v>68</v>
      </c>
      <c r="D3036" t="s">
        <v>3615</v>
      </c>
      <c r="E3036" t="s">
        <v>3614</v>
      </c>
      <c r="F3036">
        <v>44807</v>
      </c>
      <c r="J3036" t="s">
        <v>13</v>
      </c>
      <c r="K3036">
        <v>15.84191</v>
      </c>
      <c r="L3036">
        <v>600</v>
      </c>
      <c r="M3036" t="s">
        <v>14</v>
      </c>
      <c r="N3036">
        <v>300</v>
      </c>
      <c r="O3036" t="s">
        <v>14</v>
      </c>
      <c r="P3036">
        <v>0</v>
      </c>
      <c r="Q3036" s="1"/>
      <c r="R3036" s="1"/>
      <c r="T3036" s="1"/>
    </row>
    <row r="3037" spans="1:20" hidden="1" x14ac:dyDescent="0.35">
      <c r="A3037" t="s">
        <v>3058</v>
      </c>
      <c r="B3037" t="s">
        <v>10</v>
      </c>
      <c r="C3037" t="s">
        <v>68</v>
      </c>
      <c r="D3037" t="s">
        <v>3619</v>
      </c>
      <c r="E3037" t="s">
        <v>3613</v>
      </c>
      <c r="F3037">
        <v>44787</v>
      </c>
      <c r="G3037">
        <v>44812</v>
      </c>
      <c r="I3037" t="s">
        <v>12</v>
      </c>
      <c r="J3037" t="s">
        <v>13</v>
      </c>
      <c r="K3037">
        <v>25.209140000000001</v>
      </c>
      <c r="L3037">
        <v>600</v>
      </c>
      <c r="M3037" t="s">
        <v>14</v>
      </c>
      <c r="N3037">
        <v>300</v>
      </c>
      <c r="O3037" t="s">
        <v>14</v>
      </c>
      <c r="P3037">
        <v>1</v>
      </c>
      <c r="Q3037" s="1">
        <v>3.75</v>
      </c>
      <c r="R3037" s="1">
        <v>2.5</v>
      </c>
      <c r="S3037" s="1">
        <v>3.125</v>
      </c>
      <c r="T3037" s="1">
        <v>2.5</v>
      </c>
    </row>
    <row r="3038" spans="1:20" hidden="1" x14ac:dyDescent="0.35">
      <c r="A3038" t="s">
        <v>3059</v>
      </c>
      <c r="B3038" t="s">
        <v>10</v>
      </c>
      <c r="C3038" t="s">
        <v>68</v>
      </c>
      <c r="D3038" t="s">
        <v>3615</v>
      </c>
      <c r="E3038" t="s">
        <v>3617</v>
      </c>
      <c r="F3038">
        <v>44806</v>
      </c>
      <c r="J3038" t="s">
        <v>13</v>
      </c>
      <c r="K3038">
        <v>17.527360000000002</v>
      </c>
      <c r="L3038">
        <v>600</v>
      </c>
      <c r="M3038" t="s">
        <v>14</v>
      </c>
      <c r="N3038">
        <v>300</v>
      </c>
      <c r="O3038" t="s">
        <v>14</v>
      </c>
      <c r="P3038">
        <v>0</v>
      </c>
      <c r="Q3038" s="1"/>
      <c r="R3038" s="1"/>
      <c r="T3038" s="1"/>
    </row>
    <row r="3039" spans="1:20" hidden="1" x14ac:dyDescent="0.35">
      <c r="A3039" t="s">
        <v>3060</v>
      </c>
      <c r="B3039" t="s">
        <v>10</v>
      </c>
      <c r="C3039" t="s">
        <v>68</v>
      </c>
      <c r="D3039" t="s">
        <v>3616</v>
      </c>
      <c r="E3039" t="s">
        <v>3613</v>
      </c>
      <c r="F3039">
        <v>44806</v>
      </c>
      <c r="J3039" t="s">
        <v>13</v>
      </c>
      <c r="K3039">
        <v>25.088090000000001</v>
      </c>
      <c r="L3039">
        <v>600</v>
      </c>
      <c r="M3039" t="s">
        <v>14</v>
      </c>
      <c r="N3039">
        <v>300</v>
      </c>
      <c r="O3039" t="s">
        <v>14</v>
      </c>
      <c r="P3039">
        <v>0</v>
      </c>
      <c r="Q3039" s="1"/>
      <c r="R3039" s="1"/>
      <c r="T3039" s="1"/>
    </row>
    <row r="3040" spans="1:20" hidden="1" x14ac:dyDescent="0.35">
      <c r="A3040" t="s">
        <v>3061</v>
      </c>
      <c r="B3040" t="s">
        <v>10</v>
      </c>
      <c r="C3040" t="s">
        <v>68</v>
      </c>
      <c r="D3040" t="s">
        <v>3616</v>
      </c>
      <c r="E3040" t="s">
        <v>3614</v>
      </c>
      <c r="F3040">
        <v>44809</v>
      </c>
      <c r="J3040" t="s">
        <v>13</v>
      </c>
      <c r="K3040">
        <v>14.08883</v>
      </c>
      <c r="L3040">
        <v>600</v>
      </c>
      <c r="M3040" t="s">
        <v>14</v>
      </c>
      <c r="N3040">
        <v>300</v>
      </c>
      <c r="O3040" t="s">
        <v>14</v>
      </c>
      <c r="P3040">
        <v>0</v>
      </c>
      <c r="Q3040" s="1"/>
      <c r="R3040" s="1"/>
      <c r="T3040" s="1"/>
    </row>
    <row r="3041" spans="1:20" hidden="1" x14ac:dyDescent="0.35">
      <c r="A3041" t="s">
        <v>3062</v>
      </c>
      <c r="B3041" t="s">
        <v>10</v>
      </c>
      <c r="C3041" t="s">
        <v>68</v>
      </c>
      <c r="D3041" t="s">
        <v>3616</v>
      </c>
      <c r="E3041" t="s">
        <v>3617</v>
      </c>
      <c r="F3041">
        <v>44811</v>
      </c>
      <c r="J3041" t="s">
        <v>13</v>
      </c>
      <c r="K3041">
        <v>12.55106</v>
      </c>
      <c r="L3041">
        <v>600</v>
      </c>
      <c r="M3041" t="s">
        <v>14</v>
      </c>
      <c r="N3041">
        <v>300</v>
      </c>
      <c r="O3041" t="s">
        <v>14</v>
      </c>
      <c r="P3041">
        <v>0</v>
      </c>
      <c r="Q3041" s="1"/>
      <c r="R3041" s="1"/>
      <c r="T3041" s="1"/>
    </row>
    <row r="3042" spans="1:20" hidden="1" x14ac:dyDescent="0.35">
      <c r="A3042" t="s">
        <v>3063</v>
      </c>
      <c r="B3042" t="s">
        <v>10</v>
      </c>
      <c r="C3042" t="s">
        <v>68</v>
      </c>
      <c r="D3042" t="s">
        <v>3619</v>
      </c>
      <c r="E3042" t="s">
        <v>3612</v>
      </c>
      <c r="F3042">
        <v>44784</v>
      </c>
      <c r="G3042">
        <v>44812</v>
      </c>
      <c r="I3042" t="s">
        <v>583</v>
      </c>
      <c r="J3042" t="s">
        <v>13</v>
      </c>
      <c r="K3042">
        <v>21.580500000000001</v>
      </c>
      <c r="L3042">
        <v>600</v>
      </c>
      <c r="M3042" t="s">
        <v>14</v>
      </c>
      <c r="N3042">
        <v>300</v>
      </c>
      <c r="O3042" t="s">
        <v>14</v>
      </c>
      <c r="P3042">
        <v>0</v>
      </c>
      <c r="Q3042" s="1">
        <v>4.2</v>
      </c>
      <c r="R3042" s="1">
        <v>2.8000000000000003</v>
      </c>
      <c r="S3042" s="1">
        <v>3.5</v>
      </c>
      <c r="T3042" s="1">
        <v>2.8000000000000003</v>
      </c>
    </row>
    <row r="3043" spans="1:20" hidden="1" x14ac:dyDescent="0.35">
      <c r="A3043" t="s">
        <v>3064</v>
      </c>
      <c r="B3043" t="s">
        <v>10</v>
      </c>
      <c r="C3043" t="s">
        <v>68</v>
      </c>
      <c r="D3043" t="s">
        <v>3616</v>
      </c>
      <c r="E3043" t="s">
        <v>3617</v>
      </c>
      <c r="F3043">
        <v>44793</v>
      </c>
      <c r="J3043" t="s">
        <v>13</v>
      </c>
      <c r="K3043">
        <v>33.30585</v>
      </c>
      <c r="L3043">
        <v>600</v>
      </c>
      <c r="M3043" t="s">
        <v>14</v>
      </c>
      <c r="N3043">
        <v>300</v>
      </c>
      <c r="O3043" t="s">
        <v>14</v>
      </c>
      <c r="P3043">
        <v>0</v>
      </c>
      <c r="Q3043" s="1"/>
      <c r="R3043" s="1"/>
      <c r="T3043" s="1"/>
    </row>
    <row r="3044" spans="1:20" hidden="1" x14ac:dyDescent="0.35">
      <c r="A3044" t="s">
        <v>3065</v>
      </c>
      <c r="B3044" t="s">
        <v>10</v>
      </c>
      <c r="C3044" t="s">
        <v>68</v>
      </c>
      <c r="D3044" t="s">
        <v>3615</v>
      </c>
      <c r="E3044" t="s">
        <v>3612</v>
      </c>
      <c r="F3044">
        <v>44794</v>
      </c>
      <c r="J3044" t="s">
        <v>13</v>
      </c>
      <c r="K3044">
        <v>29.609400000000001</v>
      </c>
      <c r="L3044">
        <v>600</v>
      </c>
      <c r="M3044" t="s">
        <v>14</v>
      </c>
      <c r="N3044">
        <v>300</v>
      </c>
      <c r="O3044" t="s">
        <v>14</v>
      </c>
      <c r="P3044">
        <v>0</v>
      </c>
      <c r="Q3044" s="1"/>
      <c r="R3044" s="1"/>
      <c r="T3044" s="1"/>
    </row>
    <row r="3045" spans="1:20" hidden="1" x14ac:dyDescent="0.35">
      <c r="A3045" t="s">
        <v>3066</v>
      </c>
      <c r="B3045" t="s">
        <v>10</v>
      </c>
      <c r="C3045" t="s">
        <v>68</v>
      </c>
      <c r="D3045" t="s">
        <v>3620</v>
      </c>
      <c r="E3045" t="s">
        <v>3613</v>
      </c>
      <c r="F3045">
        <v>44793</v>
      </c>
      <c r="J3045" t="s">
        <v>13</v>
      </c>
      <c r="K3045">
        <v>22.275400000000001</v>
      </c>
      <c r="L3045">
        <v>600</v>
      </c>
      <c r="M3045" t="s">
        <v>14</v>
      </c>
      <c r="N3045">
        <v>300</v>
      </c>
      <c r="O3045" t="s">
        <v>14</v>
      </c>
      <c r="P3045">
        <v>0</v>
      </c>
      <c r="Q3045" s="1"/>
      <c r="R3045" s="1"/>
      <c r="T3045" s="1"/>
    </row>
    <row r="3046" spans="1:20" hidden="1" x14ac:dyDescent="0.35">
      <c r="A3046" t="s">
        <v>3067</v>
      </c>
      <c r="B3046" t="s">
        <v>10</v>
      </c>
      <c r="C3046" t="s">
        <v>68</v>
      </c>
      <c r="D3046" t="s">
        <v>3620</v>
      </c>
      <c r="E3046" t="s">
        <v>3614</v>
      </c>
      <c r="F3046">
        <v>44779</v>
      </c>
      <c r="G3046">
        <v>44806</v>
      </c>
      <c r="I3046" t="s">
        <v>583</v>
      </c>
      <c r="J3046" t="s">
        <v>13</v>
      </c>
      <c r="K3046">
        <v>32.367600000000003</v>
      </c>
      <c r="L3046">
        <v>600</v>
      </c>
      <c r="M3046" t="s">
        <v>14</v>
      </c>
      <c r="N3046">
        <v>300</v>
      </c>
      <c r="O3046" t="s">
        <v>14</v>
      </c>
      <c r="P3046">
        <v>1</v>
      </c>
      <c r="Q3046" s="1">
        <v>4.05</v>
      </c>
      <c r="R3046" s="1">
        <v>2.7</v>
      </c>
      <c r="S3046" s="1">
        <v>3.375</v>
      </c>
      <c r="T3046" s="1">
        <v>2.7</v>
      </c>
    </row>
    <row r="3047" spans="1:20" hidden="1" x14ac:dyDescent="0.35">
      <c r="A3047" t="s">
        <v>3068</v>
      </c>
      <c r="B3047" t="s">
        <v>10</v>
      </c>
      <c r="C3047" t="s">
        <v>68</v>
      </c>
      <c r="D3047" t="s">
        <v>3616</v>
      </c>
      <c r="E3047" t="s">
        <v>3618</v>
      </c>
      <c r="F3047">
        <v>44779</v>
      </c>
      <c r="G3047">
        <v>44797</v>
      </c>
      <c r="I3047" t="s">
        <v>12</v>
      </c>
      <c r="J3047" t="s">
        <v>13</v>
      </c>
      <c r="K3047">
        <v>32.367600000000003</v>
      </c>
      <c r="L3047">
        <v>600</v>
      </c>
      <c r="M3047" t="s">
        <v>14</v>
      </c>
      <c r="N3047">
        <v>300</v>
      </c>
      <c r="O3047" t="s">
        <v>14</v>
      </c>
      <c r="P3047">
        <v>0</v>
      </c>
      <c r="Q3047" s="1">
        <v>2.6999999999999997</v>
      </c>
      <c r="R3047" s="1">
        <v>1.8</v>
      </c>
      <c r="S3047" s="1">
        <v>2.25</v>
      </c>
      <c r="T3047" s="1">
        <v>1.8</v>
      </c>
    </row>
    <row r="3048" spans="1:20" hidden="1" x14ac:dyDescent="0.35">
      <c r="A3048" t="s">
        <v>3069</v>
      </c>
      <c r="B3048" t="s">
        <v>10</v>
      </c>
      <c r="C3048" t="s">
        <v>68</v>
      </c>
      <c r="D3048" t="s">
        <v>3619</v>
      </c>
      <c r="E3048" t="s">
        <v>3618</v>
      </c>
      <c r="F3048">
        <v>44784</v>
      </c>
      <c r="G3048">
        <v>44814</v>
      </c>
      <c r="I3048" t="s">
        <v>583</v>
      </c>
      <c r="J3048" t="s">
        <v>13</v>
      </c>
      <c r="K3048">
        <v>33.182899999999997</v>
      </c>
      <c r="L3048">
        <v>600</v>
      </c>
      <c r="M3048" t="s">
        <v>14</v>
      </c>
      <c r="N3048">
        <v>300</v>
      </c>
      <c r="O3048" t="s">
        <v>14</v>
      </c>
      <c r="P3048">
        <v>0</v>
      </c>
      <c r="Q3048" s="1">
        <v>4.5</v>
      </c>
      <c r="R3048" s="1">
        <v>3</v>
      </c>
      <c r="S3048" s="1">
        <v>3.75</v>
      </c>
      <c r="T3048" s="1">
        <v>3</v>
      </c>
    </row>
    <row r="3049" spans="1:20" hidden="1" x14ac:dyDescent="0.35">
      <c r="A3049" t="s">
        <v>3070</v>
      </c>
      <c r="B3049" t="s">
        <v>10</v>
      </c>
      <c r="C3049" t="s">
        <v>68</v>
      </c>
      <c r="D3049" t="s">
        <v>3616</v>
      </c>
      <c r="E3049" t="s">
        <v>3614</v>
      </c>
      <c r="F3049">
        <v>44783</v>
      </c>
      <c r="G3049">
        <v>44806</v>
      </c>
      <c r="I3049" t="s">
        <v>583</v>
      </c>
      <c r="J3049" t="s">
        <v>13</v>
      </c>
      <c r="K3049">
        <v>33.189</v>
      </c>
      <c r="L3049">
        <v>600</v>
      </c>
      <c r="M3049" t="s">
        <v>14</v>
      </c>
      <c r="N3049">
        <v>300</v>
      </c>
      <c r="O3049" t="s">
        <v>14</v>
      </c>
      <c r="P3049">
        <v>1</v>
      </c>
      <c r="Q3049" s="1">
        <v>3.4499999999999997</v>
      </c>
      <c r="R3049" s="1">
        <v>2.3000000000000003</v>
      </c>
      <c r="S3049" s="1">
        <v>2.875</v>
      </c>
      <c r="T3049" s="1">
        <v>2.3000000000000003</v>
      </c>
    </row>
    <row r="3050" spans="1:20" hidden="1" x14ac:dyDescent="0.35">
      <c r="A3050" t="s">
        <v>3071</v>
      </c>
      <c r="B3050" t="s">
        <v>10</v>
      </c>
      <c r="C3050" t="s">
        <v>68</v>
      </c>
      <c r="D3050" t="s">
        <v>3616</v>
      </c>
      <c r="E3050" t="s">
        <v>3618</v>
      </c>
      <c r="F3050">
        <v>44784</v>
      </c>
      <c r="G3050">
        <v>44806</v>
      </c>
      <c r="I3050" t="s">
        <v>583</v>
      </c>
      <c r="J3050" t="s">
        <v>13</v>
      </c>
      <c r="K3050">
        <v>32.083799999999997</v>
      </c>
      <c r="L3050">
        <v>600</v>
      </c>
      <c r="M3050" t="s">
        <v>14</v>
      </c>
      <c r="N3050">
        <v>300</v>
      </c>
      <c r="O3050" t="s">
        <v>14</v>
      </c>
      <c r="P3050">
        <v>1</v>
      </c>
      <c r="Q3050" s="1">
        <v>3.3</v>
      </c>
      <c r="R3050" s="1">
        <v>2.2000000000000002</v>
      </c>
      <c r="S3050" s="1">
        <v>2.75</v>
      </c>
      <c r="T3050" s="1">
        <v>2.2000000000000002</v>
      </c>
    </row>
    <row r="3051" spans="1:20" hidden="1" x14ac:dyDescent="0.35">
      <c r="A3051" t="s">
        <v>3072</v>
      </c>
      <c r="B3051" t="s">
        <v>10</v>
      </c>
      <c r="C3051" t="s">
        <v>68</v>
      </c>
      <c r="D3051" t="s">
        <v>3611</v>
      </c>
      <c r="E3051" t="s">
        <v>3618</v>
      </c>
      <c r="F3051">
        <v>44783</v>
      </c>
      <c r="G3051">
        <v>44803</v>
      </c>
      <c r="I3051" t="s">
        <v>12</v>
      </c>
      <c r="J3051" t="s">
        <v>13</v>
      </c>
      <c r="K3051">
        <v>33.237000000000002</v>
      </c>
      <c r="L3051">
        <v>600</v>
      </c>
      <c r="M3051" t="s">
        <v>14</v>
      </c>
      <c r="N3051">
        <v>300</v>
      </c>
      <c r="O3051" t="s">
        <v>14</v>
      </c>
      <c r="P3051">
        <v>1</v>
      </c>
      <c r="Q3051" s="1">
        <v>3</v>
      </c>
      <c r="R3051" s="1">
        <v>2</v>
      </c>
      <c r="S3051" s="1">
        <v>2.5</v>
      </c>
      <c r="T3051" s="1">
        <v>2</v>
      </c>
    </row>
    <row r="3052" spans="1:20" hidden="1" x14ac:dyDescent="0.35">
      <c r="A3052" t="s">
        <v>3073</v>
      </c>
      <c r="B3052" t="s">
        <v>10</v>
      </c>
      <c r="C3052" t="s">
        <v>68</v>
      </c>
      <c r="D3052" t="s">
        <v>3616</v>
      </c>
      <c r="E3052" t="s">
        <v>3617</v>
      </c>
      <c r="F3052">
        <v>44783</v>
      </c>
      <c r="G3052">
        <v>44807</v>
      </c>
      <c r="I3052" t="s">
        <v>583</v>
      </c>
      <c r="J3052" t="s">
        <v>13</v>
      </c>
      <c r="K3052">
        <v>33.854599999999998</v>
      </c>
      <c r="L3052">
        <v>600</v>
      </c>
      <c r="M3052" t="s">
        <v>14</v>
      </c>
      <c r="N3052">
        <v>300</v>
      </c>
      <c r="O3052" t="s">
        <v>14</v>
      </c>
      <c r="P3052">
        <v>1</v>
      </c>
      <c r="Q3052" s="1">
        <v>3.5999999999999996</v>
      </c>
      <c r="R3052" s="1">
        <v>2.4000000000000004</v>
      </c>
      <c r="S3052" s="1">
        <v>3</v>
      </c>
      <c r="T3052" s="1">
        <v>2.4000000000000004</v>
      </c>
    </row>
    <row r="3053" spans="1:20" hidden="1" x14ac:dyDescent="0.35">
      <c r="A3053" t="s">
        <v>3074</v>
      </c>
      <c r="B3053" t="s">
        <v>10</v>
      </c>
      <c r="C3053" t="s">
        <v>68</v>
      </c>
      <c r="D3053" t="s">
        <v>3611</v>
      </c>
      <c r="E3053" t="s">
        <v>3612</v>
      </c>
      <c r="F3053">
        <v>44785</v>
      </c>
      <c r="G3053">
        <v>44806</v>
      </c>
      <c r="I3053" t="s">
        <v>583</v>
      </c>
      <c r="J3053" t="s">
        <v>13</v>
      </c>
      <c r="K3053">
        <v>31.79814</v>
      </c>
      <c r="L3053">
        <v>600</v>
      </c>
      <c r="M3053" t="s">
        <v>14</v>
      </c>
      <c r="N3053">
        <v>300</v>
      </c>
      <c r="O3053" t="s">
        <v>14</v>
      </c>
      <c r="P3053">
        <v>1</v>
      </c>
      <c r="Q3053" s="1">
        <v>3.15</v>
      </c>
      <c r="R3053" s="1">
        <v>2.1</v>
      </c>
      <c r="S3053" s="1">
        <v>2.625</v>
      </c>
      <c r="T3053" s="1">
        <v>2.1</v>
      </c>
    </row>
    <row r="3054" spans="1:20" hidden="1" x14ac:dyDescent="0.35">
      <c r="A3054" t="s">
        <v>3075</v>
      </c>
      <c r="B3054" t="s">
        <v>10</v>
      </c>
      <c r="C3054" t="s">
        <v>68</v>
      </c>
      <c r="D3054" t="s">
        <v>3619</v>
      </c>
      <c r="E3054" t="s">
        <v>3617</v>
      </c>
      <c r="F3054">
        <v>44782</v>
      </c>
      <c r="G3054">
        <v>44798</v>
      </c>
      <c r="I3054" t="s">
        <v>12</v>
      </c>
      <c r="J3054" t="s">
        <v>13</v>
      </c>
      <c r="K3054">
        <v>32.367600000000003</v>
      </c>
      <c r="L3054">
        <v>600</v>
      </c>
      <c r="M3054" t="s">
        <v>14</v>
      </c>
      <c r="N3054">
        <v>300</v>
      </c>
      <c r="O3054" t="s">
        <v>14</v>
      </c>
      <c r="P3054">
        <v>0</v>
      </c>
      <c r="Q3054" s="1">
        <v>2.4</v>
      </c>
      <c r="R3054" s="1">
        <v>1.6</v>
      </c>
      <c r="S3054" s="1">
        <v>2</v>
      </c>
      <c r="T3054" s="1">
        <v>1.6</v>
      </c>
    </row>
    <row r="3055" spans="1:20" hidden="1" x14ac:dyDescent="0.35">
      <c r="A3055" t="s">
        <v>3076</v>
      </c>
      <c r="B3055" t="s">
        <v>10</v>
      </c>
      <c r="C3055" t="s">
        <v>68</v>
      </c>
      <c r="D3055" t="s">
        <v>3620</v>
      </c>
      <c r="E3055" t="s">
        <v>3618</v>
      </c>
      <c r="F3055">
        <v>44792</v>
      </c>
      <c r="J3055" t="s">
        <v>13</v>
      </c>
      <c r="K3055">
        <v>32.706859999999999</v>
      </c>
      <c r="L3055">
        <v>600</v>
      </c>
      <c r="M3055" t="s">
        <v>14</v>
      </c>
      <c r="N3055">
        <v>300</v>
      </c>
      <c r="O3055" t="s">
        <v>14</v>
      </c>
      <c r="P3055">
        <v>0</v>
      </c>
      <c r="Q3055" s="1"/>
      <c r="R3055" s="1"/>
      <c r="T3055" s="1"/>
    </row>
    <row r="3056" spans="1:20" hidden="1" x14ac:dyDescent="0.35">
      <c r="A3056" t="s">
        <v>3077</v>
      </c>
      <c r="B3056" t="s">
        <v>10</v>
      </c>
      <c r="C3056" t="s">
        <v>68</v>
      </c>
      <c r="D3056" t="s">
        <v>3619</v>
      </c>
      <c r="E3056" t="s">
        <v>3613</v>
      </c>
      <c r="F3056">
        <v>44784</v>
      </c>
      <c r="G3056">
        <v>44803</v>
      </c>
      <c r="I3056" t="s">
        <v>12</v>
      </c>
      <c r="J3056" t="s">
        <v>13</v>
      </c>
      <c r="K3056">
        <v>30.322749999999999</v>
      </c>
      <c r="L3056">
        <v>600</v>
      </c>
      <c r="M3056" t="s">
        <v>14</v>
      </c>
      <c r="N3056">
        <v>300</v>
      </c>
      <c r="O3056" t="s">
        <v>14</v>
      </c>
      <c r="P3056">
        <v>1</v>
      </c>
      <c r="Q3056" s="1">
        <v>2.85</v>
      </c>
      <c r="R3056" s="1">
        <v>1.9000000000000001</v>
      </c>
      <c r="S3056" s="1">
        <v>2.375</v>
      </c>
      <c r="T3056" s="1">
        <v>1.9000000000000001</v>
      </c>
    </row>
    <row r="3057" spans="1:20" hidden="1" x14ac:dyDescent="0.35">
      <c r="A3057" t="s">
        <v>3078</v>
      </c>
      <c r="B3057" t="s">
        <v>10</v>
      </c>
      <c r="C3057" t="s">
        <v>68</v>
      </c>
      <c r="D3057" t="s">
        <v>3620</v>
      </c>
      <c r="E3057" t="s">
        <v>3618</v>
      </c>
      <c r="F3057">
        <v>44782</v>
      </c>
      <c r="G3057">
        <v>44806</v>
      </c>
      <c r="I3057" t="s">
        <v>583</v>
      </c>
      <c r="J3057" t="s">
        <v>13</v>
      </c>
      <c r="K3057">
        <v>33.069000000000003</v>
      </c>
      <c r="L3057">
        <v>600</v>
      </c>
      <c r="M3057" t="s">
        <v>14</v>
      </c>
      <c r="N3057">
        <v>300</v>
      </c>
      <c r="O3057" t="s">
        <v>14</v>
      </c>
      <c r="P3057">
        <v>1</v>
      </c>
      <c r="Q3057" s="1">
        <v>3.5999999999999996</v>
      </c>
      <c r="R3057" s="1">
        <v>2.4000000000000004</v>
      </c>
      <c r="S3057" s="1">
        <v>3</v>
      </c>
      <c r="T3057" s="1">
        <v>2.4000000000000004</v>
      </c>
    </row>
    <row r="3058" spans="1:20" hidden="1" x14ac:dyDescent="0.35">
      <c r="A3058" t="s">
        <v>3079</v>
      </c>
      <c r="B3058" t="s">
        <v>10</v>
      </c>
      <c r="C3058" t="s">
        <v>68</v>
      </c>
      <c r="D3058" t="s">
        <v>3620</v>
      </c>
      <c r="E3058" t="s">
        <v>3613</v>
      </c>
      <c r="F3058">
        <v>44791</v>
      </c>
      <c r="J3058" t="s">
        <v>13</v>
      </c>
      <c r="K3058">
        <v>28.872800000000002</v>
      </c>
      <c r="L3058">
        <v>600</v>
      </c>
      <c r="M3058" t="s">
        <v>14</v>
      </c>
      <c r="N3058">
        <v>300</v>
      </c>
      <c r="O3058" t="s">
        <v>14</v>
      </c>
      <c r="P3058">
        <v>0</v>
      </c>
      <c r="Q3058" s="1"/>
      <c r="R3058" s="1"/>
      <c r="T3058" s="1"/>
    </row>
    <row r="3059" spans="1:20" hidden="1" x14ac:dyDescent="0.35">
      <c r="A3059" t="s">
        <v>3080</v>
      </c>
      <c r="B3059" t="s">
        <v>10</v>
      </c>
      <c r="C3059" t="s">
        <v>68</v>
      </c>
      <c r="D3059" t="s">
        <v>3615</v>
      </c>
      <c r="E3059" t="s">
        <v>3614</v>
      </c>
      <c r="F3059">
        <v>44789</v>
      </c>
      <c r="J3059" t="s">
        <v>13</v>
      </c>
      <c r="K3059">
        <v>33.88456</v>
      </c>
      <c r="L3059">
        <v>600</v>
      </c>
      <c r="M3059" t="s">
        <v>14</v>
      </c>
      <c r="N3059">
        <v>300</v>
      </c>
      <c r="O3059" t="s">
        <v>14</v>
      </c>
      <c r="P3059">
        <v>0</v>
      </c>
      <c r="Q3059" s="1"/>
      <c r="R3059" s="1"/>
      <c r="T3059" s="1"/>
    </row>
    <row r="3060" spans="1:20" hidden="1" x14ac:dyDescent="0.35">
      <c r="A3060" t="s">
        <v>3081</v>
      </c>
      <c r="B3060" t="s">
        <v>10</v>
      </c>
      <c r="C3060" t="s">
        <v>68</v>
      </c>
      <c r="D3060" t="s">
        <v>3615</v>
      </c>
      <c r="E3060" t="s">
        <v>3613</v>
      </c>
      <c r="F3060">
        <v>44788</v>
      </c>
      <c r="G3060">
        <v>44806</v>
      </c>
      <c r="I3060" t="s">
        <v>583</v>
      </c>
      <c r="J3060" t="s">
        <v>13</v>
      </c>
      <c r="K3060">
        <v>29.518080000000001</v>
      </c>
      <c r="L3060">
        <v>600</v>
      </c>
      <c r="M3060" t="s">
        <v>14</v>
      </c>
      <c r="N3060">
        <v>300</v>
      </c>
      <c r="O3060" t="s">
        <v>14</v>
      </c>
      <c r="P3060">
        <v>1</v>
      </c>
      <c r="Q3060" s="1">
        <v>2.6999999999999997</v>
      </c>
      <c r="R3060" s="1">
        <v>1.8</v>
      </c>
      <c r="S3060" s="1">
        <v>2.25</v>
      </c>
      <c r="T3060" s="1">
        <v>1.8</v>
      </c>
    </row>
    <row r="3061" spans="1:20" hidden="1" x14ac:dyDescent="0.35">
      <c r="A3061" t="s">
        <v>3082</v>
      </c>
      <c r="B3061" t="s">
        <v>10</v>
      </c>
      <c r="C3061" t="s">
        <v>68</v>
      </c>
      <c r="D3061" t="s">
        <v>3615</v>
      </c>
      <c r="E3061" t="s">
        <v>3614</v>
      </c>
      <c r="F3061">
        <v>44788</v>
      </c>
      <c r="G3061">
        <v>44811</v>
      </c>
      <c r="I3061" t="s">
        <v>583</v>
      </c>
      <c r="J3061" t="s">
        <v>13</v>
      </c>
      <c r="K3061">
        <v>23.764890000000001</v>
      </c>
      <c r="L3061">
        <v>600</v>
      </c>
      <c r="M3061" t="s">
        <v>14</v>
      </c>
      <c r="N3061">
        <v>300</v>
      </c>
      <c r="O3061" t="s">
        <v>14</v>
      </c>
      <c r="P3061">
        <v>1</v>
      </c>
      <c r="Q3061" s="1">
        <v>3.4499999999999997</v>
      </c>
      <c r="R3061" s="1">
        <v>2.3000000000000003</v>
      </c>
      <c r="S3061" s="1">
        <v>2.875</v>
      </c>
      <c r="T3061" s="1">
        <v>2.3000000000000003</v>
      </c>
    </row>
    <row r="3062" spans="1:20" hidden="1" x14ac:dyDescent="0.35">
      <c r="A3062" t="s">
        <v>3083</v>
      </c>
      <c r="B3062" t="s">
        <v>10</v>
      </c>
      <c r="C3062" t="s">
        <v>68</v>
      </c>
      <c r="D3062" t="s">
        <v>3620</v>
      </c>
      <c r="E3062" t="s">
        <v>3617</v>
      </c>
      <c r="F3062">
        <v>44793</v>
      </c>
      <c r="G3062">
        <v>44819</v>
      </c>
      <c r="J3062" t="s">
        <v>13</v>
      </c>
      <c r="K3062">
        <v>29.343209999999999</v>
      </c>
      <c r="L3062">
        <v>600</v>
      </c>
      <c r="M3062" t="s">
        <v>14</v>
      </c>
      <c r="N3062">
        <v>300</v>
      </c>
      <c r="O3062" t="s">
        <v>14</v>
      </c>
      <c r="P3062">
        <v>0</v>
      </c>
      <c r="Q3062" s="1">
        <v>3.9</v>
      </c>
      <c r="R3062" s="1">
        <v>2.6</v>
      </c>
      <c r="S3062" s="1">
        <v>3.25</v>
      </c>
      <c r="T3062" s="1">
        <v>2.6</v>
      </c>
    </row>
    <row r="3063" spans="1:20" hidden="1" x14ac:dyDescent="0.35">
      <c r="A3063" t="s">
        <v>3084</v>
      </c>
      <c r="B3063" t="s">
        <v>10</v>
      </c>
      <c r="C3063" t="s">
        <v>68</v>
      </c>
      <c r="D3063" t="s">
        <v>3616</v>
      </c>
      <c r="E3063" t="s">
        <v>3614</v>
      </c>
      <c r="F3063">
        <v>44793</v>
      </c>
      <c r="G3063">
        <v>44819</v>
      </c>
      <c r="J3063" t="s">
        <v>13</v>
      </c>
      <c r="K3063">
        <v>29.060580000000002</v>
      </c>
      <c r="L3063">
        <v>600</v>
      </c>
      <c r="M3063" t="s">
        <v>14</v>
      </c>
      <c r="N3063">
        <v>300</v>
      </c>
      <c r="O3063" t="s">
        <v>14</v>
      </c>
      <c r="P3063">
        <v>0</v>
      </c>
      <c r="Q3063" s="1">
        <v>3.9</v>
      </c>
      <c r="R3063" s="1">
        <v>2.6</v>
      </c>
      <c r="S3063" s="1">
        <v>3.25</v>
      </c>
      <c r="T3063" s="1">
        <v>2.6</v>
      </c>
    </row>
    <row r="3064" spans="1:20" hidden="1" x14ac:dyDescent="0.35">
      <c r="A3064" t="s">
        <v>3085</v>
      </c>
      <c r="B3064" t="s">
        <v>10</v>
      </c>
      <c r="C3064" t="s">
        <v>68</v>
      </c>
      <c r="D3064" t="s">
        <v>3611</v>
      </c>
      <c r="E3064" t="s">
        <v>3613</v>
      </c>
      <c r="F3064">
        <v>44778</v>
      </c>
      <c r="G3064">
        <v>44797</v>
      </c>
      <c r="I3064" t="s">
        <v>12</v>
      </c>
      <c r="J3064" t="s">
        <v>13</v>
      </c>
      <c r="K3064">
        <v>32.367600000000003</v>
      </c>
      <c r="L3064">
        <v>600</v>
      </c>
      <c r="M3064" t="s">
        <v>14</v>
      </c>
      <c r="N3064">
        <v>300</v>
      </c>
      <c r="O3064" t="s">
        <v>14</v>
      </c>
      <c r="P3064">
        <v>0</v>
      </c>
      <c r="Q3064" s="1">
        <v>2.85</v>
      </c>
      <c r="R3064" s="1">
        <v>1.9000000000000001</v>
      </c>
      <c r="S3064" s="1">
        <v>2.375</v>
      </c>
      <c r="T3064" s="1">
        <v>1.9000000000000001</v>
      </c>
    </row>
    <row r="3065" spans="1:20" hidden="1" x14ac:dyDescent="0.35">
      <c r="A3065" t="s">
        <v>3086</v>
      </c>
      <c r="B3065" t="s">
        <v>10</v>
      </c>
      <c r="C3065" t="s">
        <v>68</v>
      </c>
      <c r="D3065" t="s">
        <v>3615</v>
      </c>
      <c r="E3065" t="s">
        <v>3613</v>
      </c>
      <c r="F3065">
        <v>44779</v>
      </c>
      <c r="G3065">
        <v>44799</v>
      </c>
      <c r="I3065" t="s">
        <v>12</v>
      </c>
      <c r="J3065" t="s">
        <v>13</v>
      </c>
      <c r="K3065">
        <v>32.367600000000003</v>
      </c>
      <c r="L3065">
        <v>600</v>
      </c>
      <c r="M3065" t="s">
        <v>14</v>
      </c>
      <c r="N3065">
        <v>300</v>
      </c>
      <c r="O3065" t="s">
        <v>14</v>
      </c>
      <c r="P3065">
        <v>0</v>
      </c>
      <c r="Q3065" s="1">
        <v>3</v>
      </c>
      <c r="R3065" s="1">
        <v>2</v>
      </c>
      <c r="S3065" s="1">
        <v>2.5</v>
      </c>
      <c r="T3065" s="1">
        <v>2</v>
      </c>
    </row>
    <row r="3066" spans="1:20" hidden="1" x14ac:dyDescent="0.35">
      <c r="A3066" t="s">
        <v>3087</v>
      </c>
      <c r="B3066" t="s">
        <v>10</v>
      </c>
      <c r="C3066" t="s">
        <v>68</v>
      </c>
      <c r="D3066" t="s">
        <v>3611</v>
      </c>
      <c r="E3066" t="s">
        <v>3614</v>
      </c>
      <c r="F3066">
        <v>44791</v>
      </c>
      <c r="G3066">
        <v>44812</v>
      </c>
      <c r="I3066" t="s">
        <v>583</v>
      </c>
      <c r="J3066" t="s">
        <v>13</v>
      </c>
      <c r="K3066">
        <v>32.367600000000003</v>
      </c>
      <c r="L3066">
        <v>600</v>
      </c>
      <c r="M3066" t="s">
        <v>14</v>
      </c>
      <c r="N3066">
        <v>300</v>
      </c>
      <c r="O3066" t="s">
        <v>14</v>
      </c>
      <c r="P3066">
        <v>0</v>
      </c>
      <c r="Q3066" s="1">
        <v>3.15</v>
      </c>
      <c r="R3066" s="1">
        <v>2.1</v>
      </c>
      <c r="S3066" s="1">
        <v>2.625</v>
      </c>
      <c r="T3066" s="1">
        <v>2.1</v>
      </c>
    </row>
    <row r="3067" spans="1:20" hidden="1" x14ac:dyDescent="0.35">
      <c r="A3067" t="s">
        <v>3088</v>
      </c>
      <c r="B3067" t="s">
        <v>10</v>
      </c>
      <c r="C3067" t="s">
        <v>68</v>
      </c>
      <c r="D3067" t="s">
        <v>3611</v>
      </c>
      <c r="E3067" t="s">
        <v>3618</v>
      </c>
      <c r="F3067">
        <v>44798</v>
      </c>
      <c r="J3067" t="s">
        <v>13</v>
      </c>
      <c r="K3067">
        <v>19.800540000000002</v>
      </c>
      <c r="L3067">
        <v>600</v>
      </c>
      <c r="M3067" t="s">
        <v>14</v>
      </c>
      <c r="N3067">
        <v>300</v>
      </c>
      <c r="O3067" t="s">
        <v>14</v>
      </c>
      <c r="P3067">
        <v>0</v>
      </c>
      <c r="Q3067" s="1"/>
      <c r="R3067" s="1"/>
      <c r="T3067" s="1"/>
    </row>
    <row r="3068" spans="1:20" hidden="1" x14ac:dyDescent="0.35">
      <c r="A3068" t="s">
        <v>3089</v>
      </c>
      <c r="B3068" t="s">
        <v>10</v>
      </c>
      <c r="C3068" t="s">
        <v>68</v>
      </c>
      <c r="D3068" t="s">
        <v>3619</v>
      </c>
      <c r="E3068" t="s">
        <v>3618</v>
      </c>
      <c r="F3068">
        <v>44803</v>
      </c>
      <c r="J3068" t="s">
        <v>13</v>
      </c>
      <c r="K3068">
        <v>32.839759999999998</v>
      </c>
      <c r="L3068">
        <v>600</v>
      </c>
      <c r="M3068" t="s">
        <v>14</v>
      </c>
      <c r="N3068">
        <v>300</v>
      </c>
      <c r="O3068" t="s">
        <v>14</v>
      </c>
      <c r="P3068">
        <v>0</v>
      </c>
      <c r="Q3068" s="1"/>
      <c r="R3068" s="1"/>
      <c r="T3068" s="1"/>
    </row>
    <row r="3069" spans="1:20" hidden="1" x14ac:dyDescent="0.35">
      <c r="A3069" t="s">
        <v>3090</v>
      </c>
      <c r="B3069" t="s">
        <v>10</v>
      </c>
      <c r="C3069" t="s">
        <v>68</v>
      </c>
      <c r="D3069" t="s">
        <v>3616</v>
      </c>
      <c r="E3069" t="s">
        <v>3612</v>
      </c>
      <c r="F3069">
        <v>44800</v>
      </c>
      <c r="J3069" t="s">
        <v>13</v>
      </c>
      <c r="K3069">
        <v>25.639199999999999</v>
      </c>
      <c r="L3069">
        <v>600</v>
      </c>
      <c r="M3069" t="s">
        <v>14</v>
      </c>
      <c r="N3069">
        <v>300</v>
      </c>
      <c r="O3069" t="s">
        <v>14</v>
      </c>
      <c r="P3069">
        <v>0</v>
      </c>
      <c r="Q3069" s="1"/>
      <c r="R3069" s="1"/>
      <c r="T3069" s="1"/>
    </row>
    <row r="3070" spans="1:20" hidden="1" x14ac:dyDescent="0.35">
      <c r="A3070" t="s">
        <v>3091</v>
      </c>
      <c r="B3070" t="s">
        <v>10</v>
      </c>
      <c r="C3070" t="s">
        <v>68</v>
      </c>
      <c r="D3070" t="s">
        <v>3611</v>
      </c>
      <c r="E3070" t="s">
        <v>3613</v>
      </c>
      <c r="F3070">
        <v>44811</v>
      </c>
      <c r="J3070" t="s">
        <v>13</v>
      </c>
      <c r="K3070">
        <v>20.41751</v>
      </c>
      <c r="L3070">
        <v>600</v>
      </c>
      <c r="M3070" t="s">
        <v>14</v>
      </c>
      <c r="N3070">
        <v>300</v>
      </c>
      <c r="O3070" t="s">
        <v>14</v>
      </c>
      <c r="P3070">
        <v>0</v>
      </c>
      <c r="Q3070" s="1"/>
      <c r="R3070" s="1"/>
      <c r="T3070" s="1"/>
    </row>
    <row r="3071" spans="1:20" hidden="1" x14ac:dyDescent="0.35">
      <c r="A3071" t="s">
        <v>3092</v>
      </c>
      <c r="B3071" t="s">
        <v>10</v>
      </c>
      <c r="C3071" t="s">
        <v>68</v>
      </c>
      <c r="D3071" t="s">
        <v>3620</v>
      </c>
      <c r="E3071" t="s">
        <v>3614</v>
      </c>
      <c r="F3071">
        <v>44803</v>
      </c>
      <c r="J3071" t="s">
        <v>13</v>
      </c>
      <c r="K3071">
        <v>20.64</v>
      </c>
      <c r="L3071">
        <v>600</v>
      </c>
      <c r="M3071" t="s">
        <v>14</v>
      </c>
      <c r="N3071">
        <v>300</v>
      </c>
      <c r="O3071" t="s">
        <v>14</v>
      </c>
      <c r="P3071">
        <v>0</v>
      </c>
      <c r="Q3071" s="1"/>
      <c r="R3071" s="1"/>
      <c r="T3071" s="1"/>
    </row>
    <row r="3072" spans="1:20" hidden="1" x14ac:dyDescent="0.35">
      <c r="A3072" t="s">
        <v>3093</v>
      </c>
      <c r="B3072" t="s">
        <v>10</v>
      </c>
      <c r="C3072" t="s">
        <v>68</v>
      </c>
      <c r="D3072" t="s">
        <v>3619</v>
      </c>
      <c r="E3072" t="s">
        <v>3613</v>
      </c>
      <c r="F3072">
        <v>44805</v>
      </c>
      <c r="J3072" t="s">
        <v>13</v>
      </c>
      <c r="K3072">
        <v>30.25</v>
      </c>
      <c r="L3072">
        <v>600</v>
      </c>
      <c r="M3072" t="s">
        <v>14</v>
      </c>
      <c r="N3072">
        <v>300</v>
      </c>
      <c r="O3072" t="s">
        <v>14</v>
      </c>
      <c r="P3072">
        <v>0</v>
      </c>
      <c r="Q3072" s="1"/>
      <c r="R3072" s="1"/>
      <c r="T3072" s="1"/>
    </row>
    <row r="3073" spans="1:20" hidden="1" x14ac:dyDescent="0.35">
      <c r="A3073" t="s">
        <v>3094</v>
      </c>
      <c r="B3073" t="s">
        <v>10</v>
      </c>
      <c r="C3073" t="s">
        <v>68</v>
      </c>
      <c r="D3073" t="s">
        <v>3611</v>
      </c>
      <c r="E3073" t="s">
        <v>3613</v>
      </c>
      <c r="F3073">
        <v>44804</v>
      </c>
      <c r="J3073" t="s">
        <v>13</v>
      </c>
      <c r="K3073">
        <v>24.905000000000001</v>
      </c>
      <c r="L3073">
        <v>600</v>
      </c>
      <c r="M3073" t="s">
        <v>14</v>
      </c>
      <c r="N3073">
        <v>300</v>
      </c>
      <c r="O3073" t="s">
        <v>14</v>
      </c>
      <c r="P3073">
        <v>0</v>
      </c>
      <c r="Q3073" s="1"/>
      <c r="R3073" s="1"/>
      <c r="T3073" s="1"/>
    </row>
    <row r="3074" spans="1:20" hidden="1" x14ac:dyDescent="0.35">
      <c r="A3074" t="s">
        <v>3095</v>
      </c>
      <c r="B3074" t="s">
        <v>10</v>
      </c>
      <c r="C3074" t="s">
        <v>68</v>
      </c>
      <c r="D3074" t="s">
        <v>3615</v>
      </c>
      <c r="E3074" t="s">
        <v>3614</v>
      </c>
      <c r="F3074">
        <v>44811</v>
      </c>
      <c r="J3074" t="s">
        <v>13</v>
      </c>
      <c r="K3074">
        <v>30.411460000000002</v>
      </c>
      <c r="L3074">
        <v>600</v>
      </c>
      <c r="M3074" t="s">
        <v>14</v>
      </c>
      <c r="N3074">
        <v>300</v>
      </c>
      <c r="O3074" t="s">
        <v>14</v>
      </c>
      <c r="P3074">
        <v>0</v>
      </c>
      <c r="Q3074" s="1"/>
      <c r="R3074" s="1"/>
      <c r="T3074" s="1"/>
    </row>
    <row r="3075" spans="1:20" hidden="1" x14ac:dyDescent="0.35">
      <c r="A3075" t="s">
        <v>3096</v>
      </c>
      <c r="B3075" t="s">
        <v>10</v>
      </c>
      <c r="C3075" t="s">
        <v>68</v>
      </c>
      <c r="D3075" t="s">
        <v>3620</v>
      </c>
      <c r="E3075" t="s">
        <v>3617</v>
      </c>
      <c r="F3075">
        <v>44805</v>
      </c>
      <c r="J3075" t="s">
        <v>13</v>
      </c>
      <c r="K3075">
        <v>19.54</v>
      </c>
      <c r="L3075">
        <v>600</v>
      </c>
      <c r="M3075" t="s">
        <v>14</v>
      </c>
      <c r="N3075">
        <v>300</v>
      </c>
      <c r="O3075" t="s">
        <v>14</v>
      </c>
      <c r="P3075">
        <v>0</v>
      </c>
      <c r="Q3075" s="1"/>
      <c r="R3075" s="1"/>
      <c r="T3075" s="1"/>
    </row>
    <row r="3076" spans="1:20" hidden="1" x14ac:dyDescent="0.35">
      <c r="A3076" t="s">
        <v>3097</v>
      </c>
      <c r="B3076" t="s">
        <v>10</v>
      </c>
      <c r="C3076" t="s">
        <v>68</v>
      </c>
      <c r="D3076" t="s">
        <v>3616</v>
      </c>
      <c r="E3076" t="s">
        <v>3614</v>
      </c>
      <c r="F3076">
        <v>44811</v>
      </c>
      <c r="J3076" t="s">
        <v>13</v>
      </c>
      <c r="K3076">
        <v>28.60379</v>
      </c>
      <c r="L3076">
        <v>600</v>
      </c>
      <c r="M3076" t="s">
        <v>14</v>
      </c>
      <c r="N3076">
        <v>300</v>
      </c>
      <c r="O3076" t="s">
        <v>14</v>
      </c>
      <c r="P3076">
        <v>0</v>
      </c>
      <c r="Q3076" s="1"/>
      <c r="R3076" s="1"/>
      <c r="T3076" s="1"/>
    </row>
    <row r="3077" spans="1:20" hidden="1" x14ac:dyDescent="0.35">
      <c r="A3077" t="s">
        <v>3098</v>
      </c>
      <c r="B3077" t="s">
        <v>10</v>
      </c>
      <c r="C3077" t="s">
        <v>68</v>
      </c>
      <c r="D3077" t="s">
        <v>3619</v>
      </c>
      <c r="E3077" t="s">
        <v>3612</v>
      </c>
      <c r="F3077">
        <v>44811</v>
      </c>
      <c r="J3077" t="s">
        <v>13</v>
      </c>
      <c r="K3077">
        <v>27.813790000000001</v>
      </c>
      <c r="L3077">
        <v>600</v>
      </c>
      <c r="M3077" t="s">
        <v>14</v>
      </c>
      <c r="N3077">
        <v>300</v>
      </c>
      <c r="O3077" t="s">
        <v>14</v>
      </c>
      <c r="P3077">
        <v>0</v>
      </c>
      <c r="Q3077" s="1"/>
      <c r="R3077" s="1"/>
      <c r="T3077" s="1"/>
    </row>
    <row r="3078" spans="1:20" hidden="1" x14ac:dyDescent="0.35">
      <c r="A3078" t="s">
        <v>3099</v>
      </c>
      <c r="B3078" t="s">
        <v>10</v>
      </c>
      <c r="C3078" t="s">
        <v>68</v>
      </c>
      <c r="D3078" t="s">
        <v>3611</v>
      </c>
      <c r="E3078" t="s">
        <v>3617</v>
      </c>
      <c r="F3078">
        <v>44814</v>
      </c>
      <c r="J3078" t="s">
        <v>13</v>
      </c>
      <c r="K3078">
        <v>32.6</v>
      </c>
      <c r="L3078">
        <v>600</v>
      </c>
      <c r="M3078" t="s">
        <v>14</v>
      </c>
      <c r="N3078">
        <v>300</v>
      </c>
      <c r="O3078" t="s">
        <v>14</v>
      </c>
      <c r="P3078">
        <v>0</v>
      </c>
      <c r="Q3078" s="1"/>
      <c r="R3078" s="1"/>
      <c r="T3078" s="1"/>
    </row>
    <row r="3079" spans="1:20" hidden="1" x14ac:dyDescent="0.35">
      <c r="A3079" t="s">
        <v>3100</v>
      </c>
      <c r="B3079" t="s">
        <v>10</v>
      </c>
      <c r="C3079" t="s">
        <v>68</v>
      </c>
      <c r="D3079" t="s">
        <v>3619</v>
      </c>
      <c r="E3079" t="s">
        <v>3612</v>
      </c>
      <c r="F3079">
        <v>44814</v>
      </c>
      <c r="J3079" t="s">
        <v>13</v>
      </c>
      <c r="K3079">
        <v>31.299199999999999</v>
      </c>
      <c r="L3079">
        <v>600</v>
      </c>
      <c r="M3079" t="s">
        <v>14</v>
      </c>
      <c r="N3079">
        <v>300</v>
      </c>
      <c r="O3079" t="s">
        <v>14</v>
      </c>
      <c r="P3079">
        <v>0</v>
      </c>
      <c r="Q3079" s="1"/>
      <c r="R3079" s="1"/>
      <c r="T3079" s="1"/>
    </row>
    <row r="3080" spans="1:20" hidden="1" x14ac:dyDescent="0.35">
      <c r="A3080" t="s">
        <v>3101</v>
      </c>
      <c r="B3080" t="s">
        <v>10</v>
      </c>
      <c r="C3080" t="s">
        <v>68</v>
      </c>
      <c r="D3080" t="s">
        <v>3611</v>
      </c>
      <c r="E3080" t="s">
        <v>3618</v>
      </c>
      <c r="F3080">
        <v>44816</v>
      </c>
      <c r="J3080" t="s">
        <v>13</v>
      </c>
      <c r="K3080">
        <v>30.69</v>
      </c>
      <c r="L3080">
        <v>600</v>
      </c>
      <c r="M3080" t="s">
        <v>14</v>
      </c>
      <c r="N3080">
        <v>300</v>
      </c>
      <c r="O3080" t="s">
        <v>14</v>
      </c>
      <c r="P3080">
        <v>0</v>
      </c>
      <c r="Q3080" s="1"/>
      <c r="R3080" s="1"/>
      <c r="T3080" s="1"/>
    </row>
    <row r="3081" spans="1:20" hidden="1" x14ac:dyDescent="0.35">
      <c r="A3081" t="s">
        <v>3102</v>
      </c>
      <c r="B3081" t="s">
        <v>10</v>
      </c>
      <c r="C3081" t="s">
        <v>68</v>
      </c>
      <c r="D3081" t="s">
        <v>3619</v>
      </c>
      <c r="E3081" t="s">
        <v>3618</v>
      </c>
      <c r="F3081">
        <v>44812</v>
      </c>
      <c r="J3081" t="s">
        <v>13</v>
      </c>
      <c r="K3081">
        <v>26.160319999999999</v>
      </c>
      <c r="L3081">
        <v>600</v>
      </c>
      <c r="M3081" t="s">
        <v>14</v>
      </c>
      <c r="N3081">
        <v>300</v>
      </c>
      <c r="O3081" t="s">
        <v>14</v>
      </c>
      <c r="P3081">
        <v>0</v>
      </c>
      <c r="Q3081" s="1"/>
      <c r="R3081" s="1"/>
      <c r="T3081" s="1"/>
    </row>
    <row r="3082" spans="1:20" hidden="1" x14ac:dyDescent="0.35">
      <c r="A3082" t="s">
        <v>3103</v>
      </c>
      <c r="B3082" t="s">
        <v>10</v>
      </c>
      <c r="C3082" t="s">
        <v>68</v>
      </c>
      <c r="D3082" t="s">
        <v>3615</v>
      </c>
      <c r="E3082" t="s">
        <v>3613</v>
      </c>
      <c r="F3082">
        <v>44815</v>
      </c>
      <c r="J3082" t="s">
        <v>13</v>
      </c>
      <c r="K3082">
        <v>31.545999999999999</v>
      </c>
      <c r="L3082">
        <v>600</v>
      </c>
      <c r="M3082" t="s">
        <v>14</v>
      </c>
      <c r="N3082">
        <v>300</v>
      </c>
      <c r="O3082" t="s">
        <v>14</v>
      </c>
      <c r="P3082">
        <v>0</v>
      </c>
      <c r="Q3082" s="1"/>
      <c r="R3082" s="1"/>
      <c r="T3082" s="1"/>
    </row>
    <row r="3083" spans="1:20" hidden="1" x14ac:dyDescent="0.35">
      <c r="A3083" t="s">
        <v>3104</v>
      </c>
      <c r="B3083" t="s">
        <v>10</v>
      </c>
      <c r="C3083" t="s">
        <v>68</v>
      </c>
      <c r="D3083" t="s">
        <v>3616</v>
      </c>
      <c r="E3083" t="s">
        <v>3614</v>
      </c>
      <c r="F3083">
        <v>44817</v>
      </c>
      <c r="J3083" t="s">
        <v>13</v>
      </c>
      <c r="K3083">
        <v>22.5183</v>
      </c>
      <c r="L3083">
        <v>600</v>
      </c>
      <c r="M3083" t="s">
        <v>14</v>
      </c>
      <c r="N3083">
        <v>300</v>
      </c>
      <c r="O3083" t="s">
        <v>14</v>
      </c>
      <c r="P3083">
        <v>0</v>
      </c>
      <c r="Q3083" s="1"/>
      <c r="R3083" s="1"/>
      <c r="T3083" s="1"/>
    </row>
    <row r="3084" spans="1:20" hidden="1" x14ac:dyDescent="0.35">
      <c r="A3084" t="s">
        <v>3105</v>
      </c>
      <c r="B3084" t="s">
        <v>10</v>
      </c>
      <c r="C3084" t="s">
        <v>68</v>
      </c>
      <c r="D3084" t="s">
        <v>3616</v>
      </c>
      <c r="E3084" t="s">
        <v>3614</v>
      </c>
      <c r="F3084">
        <v>44814</v>
      </c>
      <c r="J3084" t="s">
        <v>13</v>
      </c>
      <c r="K3084">
        <v>29.556999999999999</v>
      </c>
      <c r="L3084">
        <v>600</v>
      </c>
      <c r="M3084" t="s">
        <v>14</v>
      </c>
      <c r="N3084">
        <v>300</v>
      </c>
      <c r="O3084" t="s">
        <v>14</v>
      </c>
      <c r="P3084">
        <v>0</v>
      </c>
      <c r="Q3084" s="1"/>
      <c r="R3084" s="1"/>
      <c r="T3084" s="1"/>
    </row>
    <row r="3085" spans="1:20" hidden="1" x14ac:dyDescent="0.35">
      <c r="A3085" t="s">
        <v>3106</v>
      </c>
      <c r="B3085" t="s">
        <v>10</v>
      </c>
      <c r="C3085" t="s">
        <v>68</v>
      </c>
      <c r="D3085" t="s">
        <v>3615</v>
      </c>
      <c r="E3085" t="s">
        <v>3614</v>
      </c>
      <c r="F3085">
        <v>44814</v>
      </c>
      <c r="J3085" t="s">
        <v>13</v>
      </c>
      <c r="K3085">
        <v>29.486999999999998</v>
      </c>
      <c r="L3085">
        <v>600</v>
      </c>
      <c r="M3085" t="s">
        <v>14</v>
      </c>
      <c r="N3085">
        <v>300</v>
      </c>
      <c r="O3085" t="s">
        <v>14</v>
      </c>
      <c r="P3085">
        <v>0</v>
      </c>
      <c r="Q3085" s="1"/>
      <c r="R3085" s="1"/>
      <c r="T3085" s="1"/>
    </row>
    <row r="3086" spans="1:20" hidden="1" x14ac:dyDescent="0.35">
      <c r="A3086" t="s">
        <v>3107</v>
      </c>
      <c r="B3086" t="s">
        <v>10</v>
      </c>
      <c r="C3086" t="s">
        <v>68</v>
      </c>
      <c r="D3086" t="s">
        <v>3620</v>
      </c>
      <c r="E3086" t="s">
        <v>3613</v>
      </c>
      <c r="F3086">
        <v>44817</v>
      </c>
      <c r="J3086" t="s">
        <v>13</v>
      </c>
      <c r="K3086">
        <v>16.356999999999999</v>
      </c>
      <c r="L3086">
        <v>600</v>
      </c>
      <c r="M3086" t="s">
        <v>14</v>
      </c>
      <c r="N3086">
        <v>300</v>
      </c>
      <c r="O3086" t="s">
        <v>14</v>
      </c>
      <c r="P3086">
        <v>0</v>
      </c>
      <c r="Q3086" s="1"/>
      <c r="R3086" s="1"/>
      <c r="T3086" s="1"/>
    </row>
    <row r="3087" spans="1:20" hidden="1" x14ac:dyDescent="0.35">
      <c r="A3087" t="s">
        <v>3108</v>
      </c>
      <c r="B3087" t="s">
        <v>10</v>
      </c>
      <c r="C3087" t="s">
        <v>68</v>
      </c>
      <c r="D3087" t="s">
        <v>3611</v>
      </c>
      <c r="E3087" t="s">
        <v>3613</v>
      </c>
      <c r="F3087">
        <v>44817</v>
      </c>
      <c r="J3087" t="s">
        <v>13</v>
      </c>
      <c r="K3087">
        <v>17.568000000000001</v>
      </c>
      <c r="L3087">
        <v>600</v>
      </c>
      <c r="M3087" t="s">
        <v>14</v>
      </c>
      <c r="N3087">
        <v>300</v>
      </c>
      <c r="O3087" t="s">
        <v>14</v>
      </c>
      <c r="P3087">
        <v>0</v>
      </c>
      <c r="Q3087" s="1"/>
      <c r="R3087" s="1"/>
      <c r="T3087" s="1"/>
    </row>
    <row r="3088" spans="1:20" hidden="1" x14ac:dyDescent="0.35">
      <c r="A3088" t="s">
        <v>3109</v>
      </c>
      <c r="B3088" t="s">
        <v>10</v>
      </c>
      <c r="C3088" t="s">
        <v>68</v>
      </c>
      <c r="D3088" t="s">
        <v>3616</v>
      </c>
      <c r="E3088" t="s">
        <v>3612</v>
      </c>
      <c r="F3088">
        <v>44819</v>
      </c>
      <c r="J3088" t="s">
        <v>13</v>
      </c>
      <c r="K3088">
        <v>30</v>
      </c>
      <c r="L3088">
        <v>600</v>
      </c>
      <c r="M3088" t="s">
        <v>14</v>
      </c>
      <c r="N3088">
        <v>300</v>
      </c>
      <c r="O3088" t="s">
        <v>14</v>
      </c>
      <c r="P3088">
        <v>0</v>
      </c>
      <c r="Q3088" s="1"/>
      <c r="R3088" s="1"/>
      <c r="T3088" s="1"/>
    </row>
    <row r="3089" spans="1:20" hidden="1" x14ac:dyDescent="0.35">
      <c r="A3089" t="s">
        <v>3110</v>
      </c>
      <c r="B3089" t="s">
        <v>10</v>
      </c>
      <c r="C3089" t="s">
        <v>68</v>
      </c>
      <c r="D3089" t="s">
        <v>3615</v>
      </c>
      <c r="E3089" t="s">
        <v>3618</v>
      </c>
      <c r="F3089">
        <v>44817</v>
      </c>
      <c r="J3089" t="s">
        <v>13</v>
      </c>
      <c r="K3089">
        <v>17.199000000000002</v>
      </c>
      <c r="L3089">
        <v>600</v>
      </c>
      <c r="M3089" t="s">
        <v>14</v>
      </c>
      <c r="N3089">
        <v>300</v>
      </c>
      <c r="O3089" t="s">
        <v>14</v>
      </c>
      <c r="P3089">
        <v>0</v>
      </c>
      <c r="Q3089" s="1"/>
      <c r="R3089" s="1"/>
      <c r="T3089" s="1"/>
    </row>
    <row r="3090" spans="1:20" hidden="1" x14ac:dyDescent="0.35">
      <c r="A3090" t="s">
        <v>3111</v>
      </c>
      <c r="B3090" t="s">
        <v>10</v>
      </c>
      <c r="C3090" t="s">
        <v>68</v>
      </c>
      <c r="D3090" t="s">
        <v>3620</v>
      </c>
      <c r="E3090" t="s">
        <v>3612</v>
      </c>
      <c r="F3090">
        <v>44817</v>
      </c>
      <c r="J3090" t="s">
        <v>13</v>
      </c>
      <c r="K3090">
        <v>7.4459999999999997</v>
      </c>
      <c r="L3090">
        <v>600</v>
      </c>
      <c r="M3090" t="s">
        <v>14</v>
      </c>
      <c r="N3090">
        <v>300</v>
      </c>
      <c r="O3090" t="s">
        <v>14</v>
      </c>
      <c r="P3090">
        <v>0</v>
      </c>
      <c r="Q3090" s="1"/>
      <c r="R3090" s="1"/>
      <c r="T3090" s="1"/>
    </row>
    <row r="3091" spans="1:20" hidden="1" x14ac:dyDescent="0.35">
      <c r="A3091" t="s">
        <v>3112</v>
      </c>
      <c r="B3091" t="s">
        <v>10</v>
      </c>
      <c r="C3091" t="s">
        <v>68</v>
      </c>
      <c r="D3091" t="s">
        <v>3616</v>
      </c>
      <c r="E3091" t="s">
        <v>3612</v>
      </c>
      <c r="F3091">
        <v>44819</v>
      </c>
      <c r="J3091" t="s">
        <v>13</v>
      </c>
      <c r="K3091">
        <v>30</v>
      </c>
      <c r="L3091">
        <v>600</v>
      </c>
      <c r="M3091" t="s">
        <v>14</v>
      </c>
      <c r="N3091">
        <v>300</v>
      </c>
      <c r="O3091" t="s">
        <v>14</v>
      </c>
      <c r="P3091">
        <v>0</v>
      </c>
      <c r="Q3091" s="1"/>
      <c r="R3091" s="1"/>
      <c r="T3091" s="1"/>
    </row>
    <row r="3092" spans="1:20" hidden="1" x14ac:dyDescent="0.35">
      <c r="A3092" t="s">
        <v>3113</v>
      </c>
      <c r="B3092" t="s">
        <v>10</v>
      </c>
      <c r="C3092" t="s">
        <v>68</v>
      </c>
      <c r="D3092" t="s">
        <v>3615</v>
      </c>
      <c r="E3092" t="s">
        <v>3614</v>
      </c>
      <c r="F3092">
        <v>44817</v>
      </c>
      <c r="J3092" t="s">
        <v>13</v>
      </c>
      <c r="K3092">
        <v>15.484</v>
      </c>
      <c r="L3092">
        <v>600</v>
      </c>
      <c r="M3092" t="s">
        <v>14</v>
      </c>
      <c r="N3092">
        <v>300</v>
      </c>
      <c r="O3092" t="s">
        <v>14</v>
      </c>
      <c r="P3092">
        <v>0</v>
      </c>
      <c r="Q3092" s="1"/>
      <c r="R3092" s="1"/>
      <c r="T3092" s="1"/>
    </row>
    <row r="3093" spans="1:20" hidden="1" x14ac:dyDescent="0.35">
      <c r="A3093" t="s">
        <v>3114</v>
      </c>
      <c r="B3093" t="s">
        <v>10</v>
      </c>
      <c r="C3093" t="s">
        <v>68</v>
      </c>
      <c r="D3093" t="s">
        <v>3615</v>
      </c>
      <c r="E3093" t="s">
        <v>3612</v>
      </c>
      <c r="F3093">
        <v>44819</v>
      </c>
      <c r="J3093" t="s">
        <v>13</v>
      </c>
      <c r="K3093">
        <v>30</v>
      </c>
      <c r="L3093">
        <v>600</v>
      </c>
      <c r="M3093" t="s">
        <v>14</v>
      </c>
      <c r="N3093">
        <v>300</v>
      </c>
      <c r="O3093" t="s">
        <v>14</v>
      </c>
      <c r="P3093">
        <v>0</v>
      </c>
      <c r="Q3093" s="1"/>
      <c r="R3093" s="1"/>
      <c r="T3093" s="1"/>
    </row>
    <row r="3094" spans="1:20" hidden="1" x14ac:dyDescent="0.35">
      <c r="A3094" t="s">
        <v>3115</v>
      </c>
      <c r="B3094" t="s">
        <v>10</v>
      </c>
      <c r="C3094" t="s">
        <v>68</v>
      </c>
      <c r="D3094" t="s">
        <v>3620</v>
      </c>
      <c r="E3094" t="s">
        <v>3617</v>
      </c>
      <c r="F3094">
        <v>44809</v>
      </c>
      <c r="J3094" t="s">
        <v>13</v>
      </c>
      <c r="K3094">
        <v>17.03</v>
      </c>
      <c r="L3094">
        <v>600</v>
      </c>
      <c r="M3094" t="s">
        <v>14</v>
      </c>
      <c r="N3094">
        <v>300</v>
      </c>
      <c r="O3094" t="s">
        <v>14</v>
      </c>
      <c r="P3094">
        <v>0</v>
      </c>
      <c r="Q3094" s="1"/>
      <c r="R3094" s="1"/>
      <c r="T3094" s="1"/>
    </row>
    <row r="3095" spans="1:20" hidden="1" x14ac:dyDescent="0.35">
      <c r="A3095" t="s">
        <v>3116</v>
      </c>
      <c r="B3095" t="s">
        <v>10</v>
      </c>
      <c r="C3095" t="s">
        <v>68</v>
      </c>
      <c r="D3095" t="s">
        <v>3615</v>
      </c>
      <c r="E3095" t="s">
        <v>3613</v>
      </c>
      <c r="F3095">
        <v>44809</v>
      </c>
      <c r="J3095" t="s">
        <v>13</v>
      </c>
      <c r="K3095">
        <v>27.053999999999998</v>
      </c>
      <c r="L3095">
        <v>600</v>
      </c>
      <c r="M3095" t="s">
        <v>14</v>
      </c>
      <c r="N3095">
        <v>300</v>
      </c>
      <c r="O3095" t="s">
        <v>14</v>
      </c>
      <c r="P3095">
        <v>0</v>
      </c>
      <c r="Q3095" s="1"/>
      <c r="R3095" s="1"/>
      <c r="T3095" s="1"/>
    </row>
    <row r="3096" spans="1:20" hidden="1" x14ac:dyDescent="0.35">
      <c r="A3096" t="s">
        <v>3117</v>
      </c>
      <c r="B3096" t="s">
        <v>10</v>
      </c>
      <c r="C3096" t="s">
        <v>68</v>
      </c>
      <c r="D3096" t="s">
        <v>3620</v>
      </c>
      <c r="E3096" t="s">
        <v>3617</v>
      </c>
      <c r="F3096">
        <v>44809</v>
      </c>
      <c r="J3096" t="s">
        <v>13</v>
      </c>
      <c r="K3096">
        <v>17.05</v>
      </c>
      <c r="L3096">
        <v>600</v>
      </c>
      <c r="M3096" t="s">
        <v>14</v>
      </c>
      <c r="N3096">
        <v>300</v>
      </c>
      <c r="O3096" t="s">
        <v>14</v>
      </c>
      <c r="P3096">
        <v>0</v>
      </c>
      <c r="Q3096" s="1"/>
      <c r="R3096" s="1"/>
      <c r="T3096" s="1"/>
    </row>
    <row r="3097" spans="1:20" hidden="1" x14ac:dyDescent="0.35">
      <c r="A3097" t="s">
        <v>3118</v>
      </c>
      <c r="B3097" t="s">
        <v>10</v>
      </c>
      <c r="C3097" t="s">
        <v>68</v>
      </c>
      <c r="D3097" t="s">
        <v>3616</v>
      </c>
      <c r="E3097" t="s">
        <v>3617</v>
      </c>
      <c r="F3097">
        <v>44809</v>
      </c>
      <c r="J3097" t="s">
        <v>13</v>
      </c>
      <c r="K3097">
        <v>23.594000000000001</v>
      </c>
      <c r="L3097">
        <v>600</v>
      </c>
      <c r="M3097" t="s">
        <v>14</v>
      </c>
      <c r="N3097">
        <v>300</v>
      </c>
      <c r="O3097" t="s">
        <v>14</v>
      </c>
      <c r="P3097">
        <v>0</v>
      </c>
      <c r="Q3097" s="1"/>
      <c r="R3097" s="1"/>
      <c r="T3097" s="1"/>
    </row>
    <row r="3098" spans="1:20" hidden="1" x14ac:dyDescent="0.35">
      <c r="A3098" t="s">
        <v>3119</v>
      </c>
      <c r="B3098" t="s">
        <v>10</v>
      </c>
      <c r="C3098" t="s">
        <v>68</v>
      </c>
      <c r="D3098" t="s">
        <v>3616</v>
      </c>
      <c r="E3098" t="s">
        <v>3612</v>
      </c>
      <c r="F3098">
        <v>44809</v>
      </c>
      <c r="J3098" t="s">
        <v>13</v>
      </c>
      <c r="K3098">
        <v>26.62</v>
      </c>
      <c r="L3098">
        <v>600</v>
      </c>
      <c r="M3098" t="s">
        <v>14</v>
      </c>
      <c r="N3098">
        <v>300</v>
      </c>
      <c r="O3098" t="s">
        <v>14</v>
      </c>
      <c r="P3098">
        <v>0</v>
      </c>
      <c r="Q3098" s="1"/>
      <c r="R3098" s="1"/>
      <c r="T3098" s="1"/>
    </row>
    <row r="3099" spans="1:20" hidden="1" x14ac:dyDescent="0.35">
      <c r="A3099" t="s">
        <v>3120</v>
      </c>
      <c r="B3099" t="s">
        <v>10</v>
      </c>
      <c r="C3099" t="s">
        <v>68</v>
      </c>
      <c r="D3099" t="s">
        <v>3620</v>
      </c>
      <c r="E3099" t="s">
        <v>3618</v>
      </c>
      <c r="F3099">
        <v>44692</v>
      </c>
      <c r="G3099">
        <v>44722</v>
      </c>
      <c r="H3099" t="s">
        <v>16</v>
      </c>
      <c r="I3099" t="s">
        <v>12</v>
      </c>
      <c r="J3099" t="s">
        <v>13</v>
      </c>
      <c r="K3099">
        <v>34.067999999999998</v>
      </c>
      <c r="L3099">
        <v>600</v>
      </c>
      <c r="M3099" t="s">
        <v>14</v>
      </c>
      <c r="N3099">
        <v>300</v>
      </c>
      <c r="O3099" t="s">
        <v>14</v>
      </c>
      <c r="P3099">
        <v>1</v>
      </c>
      <c r="Q3099" s="1">
        <v>4.5</v>
      </c>
      <c r="R3099" s="1">
        <v>3</v>
      </c>
      <c r="S3099" s="1">
        <v>3.75</v>
      </c>
      <c r="T3099" s="1">
        <v>3</v>
      </c>
    </row>
    <row r="3100" spans="1:20" hidden="1" x14ac:dyDescent="0.35">
      <c r="A3100" t="s">
        <v>3121</v>
      </c>
      <c r="B3100" t="s">
        <v>10</v>
      </c>
      <c r="C3100" t="s">
        <v>68</v>
      </c>
      <c r="D3100" t="s">
        <v>3615</v>
      </c>
      <c r="E3100" t="s">
        <v>3617</v>
      </c>
      <c r="F3100">
        <v>44689</v>
      </c>
      <c r="G3100">
        <v>44731</v>
      </c>
      <c r="H3100" t="s">
        <v>16</v>
      </c>
      <c r="I3100" t="s">
        <v>12</v>
      </c>
      <c r="J3100" t="s">
        <v>13</v>
      </c>
      <c r="K3100">
        <v>33.066000000000003</v>
      </c>
      <c r="L3100">
        <v>600</v>
      </c>
      <c r="M3100" t="s">
        <v>14</v>
      </c>
      <c r="N3100">
        <v>300</v>
      </c>
      <c r="O3100" t="s">
        <v>14</v>
      </c>
      <c r="P3100">
        <v>1</v>
      </c>
      <c r="Q3100" s="1">
        <v>6.3</v>
      </c>
      <c r="R3100" s="1">
        <v>4.2</v>
      </c>
      <c r="S3100" s="1">
        <v>5.25</v>
      </c>
      <c r="T3100" s="1">
        <v>4.2</v>
      </c>
    </row>
    <row r="3101" spans="1:20" hidden="1" x14ac:dyDescent="0.35">
      <c r="A3101" t="s">
        <v>3122</v>
      </c>
      <c r="B3101" t="s">
        <v>10</v>
      </c>
      <c r="C3101" t="s">
        <v>68</v>
      </c>
      <c r="D3101" t="s">
        <v>3620</v>
      </c>
      <c r="E3101" t="s">
        <v>3617</v>
      </c>
      <c r="F3101">
        <v>44692</v>
      </c>
      <c r="G3101">
        <v>44722</v>
      </c>
      <c r="H3101" t="s">
        <v>16</v>
      </c>
      <c r="I3101" t="s">
        <v>12</v>
      </c>
      <c r="J3101" t="s">
        <v>13</v>
      </c>
      <c r="K3101">
        <v>34.067999999999998</v>
      </c>
      <c r="L3101">
        <v>600</v>
      </c>
      <c r="M3101" t="s">
        <v>14</v>
      </c>
      <c r="N3101">
        <v>300</v>
      </c>
      <c r="O3101" t="s">
        <v>14</v>
      </c>
      <c r="P3101">
        <v>1</v>
      </c>
      <c r="Q3101" s="1">
        <v>4.5</v>
      </c>
      <c r="R3101" s="1">
        <v>3</v>
      </c>
      <c r="S3101" s="1">
        <v>3.75</v>
      </c>
      <c r="T3101" s="1">
        <v>3</v>
      </c>
    </row>
    <row r="3102" spans="1:20" hidden="1" x14ac:dyDescent="0.35">
      <c r="A3102" t="s">
        <v>3123</v>
      </c>
      <c r="B3102" t="s">
        <v>10</v>
      </c>
      <c r="C3102" t="s">
        <v>68</v>
      </c>
      <c r="D3102" t="s">
        <v>3619</v>
      </c>
      <c r="E3102" t="s">
        <v>3618</v>
      </c>
      <c r="F3102">
        <v>44691</v>
      </c>
      <c r="G3102">
        <v>44727</v>
      </c>
      <c r="H3102" t="s">
        <v>16</v>
      </c>
      <c r="I3102" t="s">
        <v>12</v>
      </c>
      <c r="J3102" t="s">
        <v>13</v>
      </c>
      <c r="K3102">
        <v>33.066000000000003</v>
      </c>
      <c r="L3102">
        <v>600</v>
      </c>
      <c r="M3102" t="s">
        <v>14</v>
      </c>
      <c r="N3102">
        <v>300</v>
      </c>
      <c r="O3102" t="s">
        <v>14</v>
      </c>
      <c r="P3102">
        <v>1</v>
      </c>
      <c r="Q3102" s="1">
        <v>5.3999999999999995</v>
      </c>
      <c r="R3102" s="1">
        <v>3.6</v>
      </c>
      <c r="S3102" s="1">
        <v>4.5</v>
      </c>
      <c r="T3102" s="1">
        <v>3.6</v>
      </c>
    </row>
    <row r="3103" spans="1:20" hidden="1" x14ac:dyDescent="0.35">
      <c r="A3103" t="s">
        <v>3124</v>
      </c>
      <c r="B3103" t="s">
        <v>10</v>
      </c>
      <c r="C3103" t="s">
        <v>68</v>
      </c>
      <c r="D3103" t="s">
        <v>3620</v>
      </c>
      <c r="E3103" t="s">
        <v>3612</v>
      </c>
      <c r="F3103">
        <v>44688</v>
      </c>
      <c r="G3103">
        <v>44727</v>
      </c>
      <c r="H3103" t="s">
        <v>16</v>
      </c>
      <c r="I3103" t="s">
        <v>12</v>
      </c>
      <c r="J3103" t="s">
        <v>13</v>
      </c>
      <c r="K3103">
        <v>33.066000000000003</v>
      </c>
      <c r="L3103">
        <v>600</v>
      </c>
      <c r="M3103" t="s">
        <v>14</v>
      </c>
      <c r="N3103">
        <v>300</v>
      </c>
      <c r="O3103" t="s">
        <v>14</v>
      </c>
      <c r="P3103">
        <v>1</v>
      </c>
      <c r="Q3103" s="1">
        <v>5.85</v>
      </c>
      <c r="R3103" s="1">
        <v>3.9000000000000004</v>
      </c>
      <c r="S3103" s="1">
        <v>4.875</v>
      </c>
      <c r="T3103" s="1">
        <v>3.9000000000000004</v>
      </c>
    </row>
    <row r="3104" spans="1:20" hidden="1" x14ac:dyDescent="0.35">
      <c r="A3104" t="s">
        <v>3125</v>
      </c>
      <c r="B3104" t="s">
        <v>10</v>
      </c>
      <c r="C3104" t="s">
        <v>68</v>
      </c>
      <c r="D3104" t="s">
        <v>3620</v>
      </c>
      <c r="E3104" t="s">
        <v>3617</v>
      </c>
      <c r="F3104">
        <v>44688</v>
      </c>
      <c r="G3104">
        <v>44722</v>
      </c>
      <c r="H3104" t="s">
        <v>16</v>
      </c>
      <c r="I3104" t="s">
        <v>12</v>
      </c>
      <c r="J3104" t="s">
        <v>13</v>
      </c>
      <c r="K3104">
        <v>33.066000000000003</v>
      </c>
      <c r="L3104">
        <v>600</v>
      </c>
      <c r="M3104" t="s">
        <v>14</v>
      </c>
      <c r="N3104">
        <v>300</v>
      </c>
      <c r="O3104" t="s">
        <v>14</v>
      </c>
      <c r="P3104">
        <v>1</v>
      </c>
      <c r="Q3104" s="1">
        <v>5.0999999999999996</v>
      </c>
      <c r="R3104" s="1">
        <v>3.4000000000000004</v>
      </c>
      <c r="S3104" s="1">
        <v>4.25</v>
      </c>
      <c r="T3104" s="1">
        <v>3.4000000000000004</v>
      </c>
    </row>
    <row r="3105" spans="1:20" hidden="1" x14ac:dyDescent="0.35">
      <c r="A3105" t="s">
        <v>3126</v>
      </c>
      <c r="B3105" t="s">
        <v>10</v>
      </c>
      <c r="C3105" t="s">
        <v>68</v>
      </c>
      <c r="D3105" t="s">
        <v>3611</v>
      </c>
      <c r="E3105" t="s">
        <v>3617</v>
      </c>
      <c r="F3105">
        <v>44692</v>
      </c>
      <c r="G3105">
        <v>44722</v>
      </c>
      <c r="H3105" t="s">
        <v>16</v>
      </c>
      <c r="I3105" t="s">
        <v>12</v>
      </c>
      <c r="J3105" t="s">
        <v>13</v>
      </c>
      <c r="K3105">
        <v>33.066000000000003</v>
      </c>
      <c r="L3105">
        <v>600</v>
      </c>
      <c r="M3105" t="s">
        <v>14</v>
      </c>
      <c r="N3105">
        <v>300</v>
      </c>
      <c r="O3105" t="s">
        <v>14</v>
      </c>
      <c r="P3105">
        <v>1</v>
      </c>
      <c r="Q3105" s="1">
        <v>4.5</v>
      </c>
      <c r="R3105" s="1">
        <v>3</v>
      </c>
      <c r="S3105" s="1">
        <v>3.75</v>
      </c>
      <c r="T3105" s="1">
        <v>3</v>
      </c>
    </row>
    <row r="3106" spans="1:20" hidden="1" x14ac:dyDescent="0.35">
      <c r="A3106" t="s">
        <v>3127</v>
      </c>
      <c r="B3106" t="s">
        <v>10</v>
      </c>
      <c r="C3106" t="s">
        <v>68</v>
      </c>
      <c r="D3106" t="s">
        <v>3611</v>
      </c>
      <c r="E3106" t="s">
        <v>3617</v>
      </c>
      <c r="F3106">
        <v>44688</v>
      </c>
      <c r="G3106">
        <v>44727</v>
      </c>
      <c r="H3106" t="s">
        <v>16</v>
      </c>
      <c r="I3106" t="s">
        <v>12</v>
      </c>
      <c r="J3106" t="s">
        <v>13</v>
      </c>
      <c r="K3106">
        <v>34.067999999999998</v>
      </c>
      <c r="L3106">
        <v>600</v>
      </c>
      <c r="M3106" t="s">
        <v>14</v>
      </c>
      <c r="N3106">
        <v>300</v>
      </c>
      <c r="O3106" t="s">
        <v>14</v>
      </c>
      <c r="P3106">
        <v>1</v>
      </c>
      <c r="Q3106" s="1">
        <v>5.85</v>
      </c>
      <c r="R3106" s="1">
        <v>3.9000000000000004</v>
      </c>
      <c r="S3106" s="1">
        <v>4.875</v>
      </c>
      <c r="T3106" s="1">
        <v>3.9000000000000004</v>
      </c>
    </row>
    <row r="3107" spans="1:20" hidden="1" x14ac:dyDescent="0.35">
      <c r="A3107" t="s">
        <v>3128</v>
      </c>
      <c r="B3107" t="s">
        <v>10</v>
      </c>
      <c r="C3107" t="s">
        <v>68</v>
      </c>
      <c r="D3107" t="s">
        <v>3620</v>
      </c>
      <c r="E3107" t="s">
        <v>3612</v>
      </c>
      <c r="F3107">
        <v>44688</v>
      </c>
      <c r="G3107">
        <v>44728</v>
      </c>
      <c r="H3107" t="s">
        <v>16</v>
      </c>
      <c r="I3107" t="s">
        <v>12</v>
      </c>
      <c r="J3107" t="s">
        <v>13</v>
      </c>
      <c r="K3107">
        <v>34.067999999999998</v>
      </c>
      <c r="L3107">
        <v>600</v>
      </c>
      <c r="M3107" t="s">
        <v>14</v>
      </c>
      <c r="N3107">
        <v>300</v>
      </c>
      <c r="O3107" t="s">
        <v>14</v>
      </c>
      <c r="P3107">
        <v>1</v>
      </c>
      <c r="Q3107" s="1">
        <v>6</v>
      </c>
      <c r="R3107" s="1">
        <v>4</v>
      </c>
      <c r="S3107" s="1">
        <v>5</v>
      </c>
      <c r="T3107" s="1">
        <v>4</v>
      </c>
    </row>
    <row r="3108" spans="1:20" hidden="1" x14ac:dyDescent="0.35">
      <c r="A3108" t="s">
        <v>3129</v>
      </c>
      <c r="B3108" t="s">
        <v>10</v>
      </c>
      <c r="C3108" t="s">
        <v>68</v>
      </c>
      <c r="D3108" t="s">
        <v>3611</v>
      </c>
      <c r="E3108" t="s">
        <v>3617</v>
      </c>
      <c r="F3108">
        <v>44688</v>
      </c>
      <c r="G3108">
        <v>44750</v>
      </c>
      <c r="H3108" t="s">
        <v>16</v>
      </c>
      <c r="I3108" t="s">
        <v>12</v>
      </c>
      <c r="J3108" t="s">
        <v>13</v>
      </c>
      <c r="K3108">
        <v>34.067999999999998</v>
      </c>
      <c r="L3108">
        <v>600</v>
      </c>
      <c r="M3108" t="s">
        <v>14</v>
      </c>
      <c r="N3108">
        <v>300</v>
      </c>
      <c r="O3108" t="s">
        <v>14</v>
      </c>
      <c r="P3108">
        <v>1</v>
      </c>
      <c r="Q3108" s="1">
        <v>9.2999999999999989</v>
      </c>
      <c r="R3108" s="1">
        <v>6.2</v>
      </c>
      <c r="S3108" s="1">
        <v>7.75</v>
      </c>
      <c r="T3108" s="1">
        <v>6.2</v>
      </c>
    </row>
    <row r="3109" spans="1:20" hidden="1" x14ac:dyDescent="0.35">
      <c r="A3109" t="s">
        <v>3130</v>
      </c>
      <c r="B3109" t="s">
        <v>10</v>
      </c>
      <c r="C3109" t="s">
        <v>68</v>
      </c>
      <c r="D3109" t="s">
        <v>3620</v>
      </c>
      <c r="E3109" t="s">
        <v>3617</v>
      </c>
      <c r="F3109">
        <v>44691</v>
      </c>
      <c r="G3109">
        <v>44731</v>
      </c>
      <c r="H3109" t="s">
        <v>16</v>
      </c>
      <c r="I3109" t="s">
        <v>12</v>
      </c>
      <c r="J3109" t="s">
        <v>13</v>
      </c>
      <c r="K3109">
        <v>33.066000000000003</v>
      </c>
      <c r="L3109">
        <v>600</v>
      </c>
      <c r="M3109" t="s">
        <v>14</v>
      </c>
      <c r="N3109">
        <v>300</v>
      </c>
      <c r="O3109" t="s">
        <v>14</v>
      </c>
      <c r="P3109">
        <v>1</v>
      </c>
      <c r="Q3109" s="1">
        <v>6</v>
      </c>
      <c r="R3109" s="1">
        <v>4</v>
      </c>
      <c r="S3109" s="1">
        <v>5</v>
      </c>
      <c r="T3109" s="1">
        <v>4</v>
      </c>
    </row>
    <row r="3110" spans="1:20" hidden="1" x14ac:dyDescent="0.35">
      <c r="A3110" t="s">
        <v>3131</v>
      </c>
      <c r="B3110" t="s">
        <v>10</v>
      </c>
      <c r="C3110" t="s">
        <v>68</v>
      </c>
      <c r="D3110" t="s">
        <v>3620</v>
      </c>
      <c r="E3110" t="s">
        <v>3612</v>
      </c>
      <c r="F3110">
        <v>44692</v>
      </c>
      <c r="G3110">
        <v>44727</v>
      </c>
      <c r="H3110" t="s">
        <v>16</v>
      </c>
      <c r="I3110" t="s">
        <v>12</v>
      </c>
      <c r="J3110" t="s">
        <v>13</v>
      </c>
      <c r="K3110">
        <v>34.067999999999998</v>
      </c>
      <c r="L3110">
        <v>600</v>
      </c>
      <c r="M3110" t="s">
        <v>14</v>
      </c>
      <c r="N3110">
        <v>300</v>
      </c>
      <c r="O3110" t="s">
        <v>14</v>
      </c>
      <c r="P3110">
        <v>1</v>
      </c>
      <c r="Q3110" s="1">
        <v>5.25</v>
      </c>
      <c r="R3110" s="1">
        <v>3.5</v>
      </c>
      <c r="S3110" s="1">
        <v>4.375</v>
      </c>
      <c r="T3110" s="1">
        <v>3.5</v>
      </c>
    </row>
    <row r="3111" spans="1:20" hidden="1" x14ac:dyDescent="0.35">
      <c r="A3111" t="s">
        <v>3132</v>
      </c>
      <c r="B3111" t="s">
        <v>10</v>
      </c>
      <c r="C3111" t="s">
        <v>68</v>
      </c>
      <c r="D3111" t="s">
        <v>3616</v>
      </c>
      <c r="E3111" t="s">
        <v>3613</v>
      </c>
      <c r="F3111">
        <v>44706</v>
      </c>
      <c r="G3111">
        <v>44737</v>
      </c>
      <c r="H3111" t="s">
        <v>16</v>
      </c>
      <c r="I3111" t="s">
        <v>12</v>
      </c>
      <c r="J3111" t="s">
        <v>13</v>
      </c>
      <c r="K3111">
        <v>33.066000000000003</v>
      </c>
      <c r="L3111">
        <v>600</v>
      </c>
      <c r="M3111" t="s">
        <v>14</v>
      </c>
      <c r="N3111">
        <v>300</v>
      </c>
      <c r="O3111" t="s">
        <v>14</v>
      </c>
      <c r="P3111">
        <v>1</v>
      </c>
      <c r="Q3111" s="1">
        <v>4.6499999999999995</v>
      </c>
      <c r="R3111" s="1">
        <v>3.1</v>
      </c>
      <c r="S3111" s="1">
        <v>3.875</v>
      </c>
      <c r="T3111" s="1">
        <v>3.1</v>
      </c>
    </row>
    <row r="3112" spans="1:20" hidden="1" x14ac:dyDescent="0.35">
      <c r="A3112" t="s">
        <v>3133</v>
      </c>
      <c r="B3112" t="s">
        <v>10</v>
      </c>
      <c r="C3112" t="s">
        <v>68</v>
      </c>
      <c r="D3112" t="s">
        <v>3616</v>
      </c>
      <c r="E3112" t="s">
        <v>3617</v>
      </c>
      <c r="F3112">
        <v>44693</v>
      </c>
      <c r="G3112">
        <v>44730</v>
      </c>
      <c r="H3112" t="s">
        <v>16</v>
      </c>
      <c r="I3112" t="s">
        <v>12</v>
      </c>
      <c r="J3112" t="s">
        <v>13</v>
      </c>
      <c r="K3112">
        <v>30.06</v>
      </c>
      <c r="L3112">
        <v>600</v>
      </c>
      <c r="M3112" t="s">
        <v>14</v>
      </c>
      <c r="N3112">
        <v>300</v>
      </c>
      <c r="O3112" t="s">
        <v>14</v>
      </c>
      <c r="P3112">
        <v>1</v>
      </c>
      <c r="Q3112" s="1">
        <v>5.55</v>
      </c>
      <c r="R3112" s="1">
        <v>3.7</v>
      </c>
      <c r="S3112" s="1">
        <v>4.625</v>
      </c>
      <c r="T3112" s="1">
        <v>3.7</v>
      </c>
    </row>
    <row r="3113" spans="1:20" hidden="1" x14ac:dyDescent="0.35">
      <c r="A3113" t="s">
        <v>3134</v>
      </c>
      <c r="B3113" t="s">
        <v>10</v>
      </c>
      <c r="C3113" t="s">
        <v>68</v>
      </c>
      <c r="D3113" t="s">
        <v>3619</v>
      </c>
      <c r="E3113" t="s">
        <v>3617</v>
      </c>
      <c r="F3113">
        <v>44693</v>
      </c>
      <c r="G3113">
        <v>44730</v>
      </c>
      <c r="H3113" t="s">
        <v>16</v>
      </c>
      <c r="I3113" t="s">
        <v>12</v>
      </c>
      <c r="J3113" t="s">
        <v>13</v>
      </c>
      <c r="K3113">
        <v>29.058</v>
      </c>
      <c r="L3113">
        <v>600</v>
      </c>
      <c r="M3113" t="s">
        <v>14</v>
      </c>
      <c r="N3113">
        <v>300</v>
      </c>
      <c r="O3113" t="s">
        <v>14</v>
      </c>
      <c r="P3113">
        <v>1</v>
      </c>
      <c r="Q3113" s="1">
        <v>5.55</v>
      </c>
      <c r="R3113" s="1">
        <v>3.7</v>
      </c>
      <c r="S3113" s="1">
        <v>4.625</v>
      </c>
      <c r="T3113" s="1">
        <v>3.7</v>
      </c>
    </row>
    <row r="3114" spans="1:20" hidden="1" x14ac:dyDescent="0.35">
      <c r="A3114" t="s">
        <v>3135</v>
      </c>
      <c r="B3114" t="s">
        <v>10</v>
      </c>
      <c r="C3114" t="s">
        <v>68</v>
      </c>
      <c r="D3114" t="s">
        <v>3620</v>
      </c>
      <c r="E3114" t="s">
        <v>3618</v>
      </c>
      <c r="F3114">
        <v>44693</v>
      </c>
      <c r="G3114">
        <v>44726</v>
      </c>
      <c r="H3114" t="s">
        <v>16</v>
      </c>
      <c r="I3114" t="s">
        <v>12</v>
      </c>
      <c r="J3114" t="s">
        <v>13</v>
      </c>
      <c r="K3114">
        <v>30.06</v>
      </c>
      <c r="L3114">
        <v>600</v>
      </c>
      <c r="M3114" t="s">
        <v>14</v>
      </c>
      <c r="N3114">
        <v>300</v>
      </c>
      <c r="O3114" t="s">
        <v>14</v>
      </c>
      <c r="P3114">
        <v>1</v>
      </c>
      <c r="Q3114" s="1">
        <v>4.95</v>
      </c>
      <c r="R3114" s="1">
        <v>3.3000000000000003</v>
      </c>
      <c r="S3114" s="1">
        <v>4.125</v>
      </c>
      <c r="T3114" s="1">
        <v>3.3000000000000003</v>
      </c>
    </row>
    <row r="3115" spans="1:20" hidden="1" x14ac:dyDescent="0.35">
      <c r="A3115" t="s">
        <v>3136</v>
      </c>
      <c r="B3115" t="s">
        <v>10</v>
      </c>
      <c r="C3115" t="s">
        <v>68</v>
      </c>
      <c r="D3115" t="s">
        <v>3619</v>
      </c>
      <c r="E3115" t="s">
        <v>3613</v>
      </c>
      <c r="F3115">
        <v>44694</v>
      </c>
      <c r="G3115">
        <v>44726</v>
      </c>
      <c r="H3115" t="s">
        <v>16</v>
      </c>
      <c r="I3115" t="s">
        <v>12</v>
      </c>
      <c r="J3115" t="s">
        <v>13</v>
      </c>
      <c r="K3115">
        <v>30.06</v>
      </c>
      <c r="L3115">
        <v>600</v>
      </c>
      <c r="M3115" t="s">
        <v>14</v>
      </c>
      <c r="N3115">
        <v>300</v>
      </c>
      <c r="O3115" t="s">
        <v>14</v>
      </c>
      <c r="P3115">
        <v>1</v>
      </c>
      <c r="Q3115" s="1">
        <v>4.8</v>
      </c>
      <c r="R3115" s="1">
        <v>3.2</v>
      </c>
      <c r="S3115" s="1">
        <v>4</v>
      </c>
      <c r="T3115" s="1">
        <v>3.2</v>
      </c>
    </row>
    <row r="3116" spans="1:20" hidden="1" x14ac:dyDescent="0.35">
      <c r="A3116" t="s">
        <v>3137</v>
      </c>
      <c r="B3116" t="s">
        <v>10</v>
      </c>
      <c r="C3116" t="s">
        <v>68</v>
      </c>
      <c r="D3116" t="s">
        <v>3619</v>
      </c>
      <c r="E3116" t="s">
        <v>3614</v>
      </c>
      <c r="F3116">
        <v>44693</v>
      </c>
      <c r="G3116">
        <v>44731</v>
      </c>
      <c r="H3116" t="s">
        <v>16</v>
      </c>
      <c r="I3116" t="s">
        <v>12</v>
      </c>
      <c r="J3116" t="s">
        <v>13</v>
      </c>
      <c r="K3116">
        <v>33.066000000000003</v>
      </c>
      <c r="L3116">
        <v>600</v>
      </c>
      <c r="M3116" t="s">
        <v>14</v>
      </c>
      <c r="N3116">
        <v>300</v>
      </c>
      <c r="O3116" t="s">
        <v>14</v>
      </c>
      <c r="P3116">
        <v>1</v>
      </c>
      <c r="Q3116" s="1">
        <v>5.7</v>
      </c>
      <c r="R3116" s="1">
        <v>3.8000000000000003</v>
      </c>
      <c r="S3116" s="1">
        <v>4.75</v>
      </c>
      <c r="T3116" s="1">
        <v>3.8000000000000003</v>
      </c>
    </row>
    <row r="3117" spans="1:20" hidden="1" x14ac:dyDescent="0.35">
      <c r="A3117" t="s">
        <v>3138</v>
      </c>
      <c r="B3117" t="s">
        <v>10</v>
      </c>
      <c r="C3117" t="s">
        <v>68</v>
      </c>
      <c r="D3117" t="s">
        <v>3616</v>
      </c>
      <c r="E3117" t="s">
        <v>3614</v>
      </c>
      <c r="F3117">
        <v>44694</v>
      </c>
      <c r="G3117">
        <v>44731</v>
      </c>
      <c r="H3117" t="s">
        <v>16</v>
      </c>
      <c r="I3117" t="s">
        <v>12</v>
      </c>
      <c r="J3117" t="s">
        <v>13</v>
      </c>
      <c r="K3117">
        <v>33.066000000000003</v>
      </c>
      <c r="L3117">
        <v>600</v>
      </c>
      <c r="M3117" t="s">
        <v>14</v>
      </c>
      <c r="N3117">
        <v>300</v>
      </c>
      <c r="O3117" t="s">
        <v>14</v>
      </c>
      <c r="P3117">
        <v>1</v>
      </c>
      <c r="Q3117" s="1">
        <v>5.55</v>
      </c>
      <c r="R3117" s="1">
        <v>3.7</v>
      </c>
      <c r="S3117" s="1">
        <v>4.625</v>
      </c>
      <c r="T3117" s="1">
        <v>3.7</v>
      </c>
    </row>
    <row r="3118" spans="1:20" hidden="1" x14ac:dyDescent="0.35">
      <c r="A3118" t="s">
        <v>3139</v>
      </c>
      <c r="B3118" t="s">
        <v>10</v>
      </c>
      <c r="C3118" t="s">
        <v>68</v>
      </c>
      <c r="D3118" t="s">
        <v>3619</v>
      </c>
      <c r="E3118" t="s">
        <v>3618</v>
      </c>
      <c r="F3118">
        <v>44694</v>
      </c>
      <c r="G3118">
        <v>44759</v>
      </c>
      <c r="H3118" t="s">
        <v>16</v>
      </c>
      <c r="I3118" t="s">
        <v>12</v>
      </c>
      <c r="J3118" t="s">
        <v>13</v>
      </c>
      <c r="K3118">
        <v>34.067999999999998</v>
      </c>
      <c r="L3118">
        <v>600</v>
      </c>
      <c r="M3118" t="s">
        <v>14</v>
      </c>
      <c r="N3118">
        <v>300</v>
      </c>
      <c r="O3118" t="s">
        <v>14</v>
      </c>
      <c r="P3118">
        <v>1</v>
      </c>
      <c r="Q3118" s="1">
        <v>9.75</v>
      </c>
      <c r="R3118" s="1">
        <v>6.5</v>
      </c>
      <c r="S3118" s="1">
        <v>8.125</v>
      </c>
      <c r="T3118" s="1">
        <v>6.5</v>
      </c>
    </row>
    <row r="3119" spans="1:20" hidden="1" x14ac:dyDescent="0.35">
      <c r="A3119" t="s">
        <v>3140</v>
      </c>
      <c r="B3119" t="s">
        <v>10</v>
      </c>
      <c r="C3119" t="s">
        <v>68</v>
      </c>
      <c r="D3119" t="s">
        <v>3616</v>
      </c>
      <c r="E3119" t="s">
        <v>3614</v>
      </c>
      <c r="F3119">
        <v>44700</v>
      </c>
      <c r="G3119">
        <v>44757</v>
      </c>
      <c r="H3119" t="s">
        <v>16</v>
      </c>
      <c r="I3119" t="s">
        <v>12</v>
      </c>
      <c r="J3119" t="s">
        <v>13</v>
      </c>
      <c r="K3119">
        <v>34.067999999999998</v>
      </c>
      <c r="L3119">
        <v>600</v>
      </c>
      <c r="M3119" t="s">
        <v>14</v>
      </c>
      <c r="N3119">
        <v>300</v>
      </c>
      <c r="O3119" t="s">
        <v>14</v>
      </c>
      <c r="P3119">
        <v>1</v>
      </c>
      <c r="Q3119" s="1">
        <v>8.5499999999999989</v>
      </c>
      <c r="R3119" s="1">
        <v>5.7</v>
      </c>
      <c r="S3119" s="1">
        <v>7.125</v>
      </c>
      <c r="T3119" s="1">
        <v>5.7</v>
      </c>
    </row>
    <row r="3120" spans="1:20" hidden="1" x14ac:dyDescent="0.35">
      <c r="A3120" t="s">
        <v>3141</v>
      </c>
      <c r="B3120" t="s">
        <v>10</v>
      </c>
      <c r="C3120" t="s">
        <v>68</v>
      </c>
      <c r="D3120" t="s">
        <v>3619</v>
      </c>
      <c r="E3120" t="s">
        <v>3613</v>
      </c>
      <c r="F3120">
        <v>44749</v>
      </c>
      <c r="G3120">
        <v>44777</v>
      </c>
      <c r="H3120" t="s">
        <v>16</v>
      </c>
      <c r="I3120" t="s">
        <v>12</v>
      </c>
      <c r="J3120" t="s">
        <v>13</v>
      </c>
      <c r="K3120">
        <v>34.067999999999998</v>
      </c>
      <c r="L3120">
        <v>600</v>
      </c>
      <c r="M3120" t="s">
        <v>14</v>
      </c>
      <c r="N3120">
        <v>300</v>
      </c>
      <c r="O3120" t="s">
        <v>14</v>
      </c>
      <c r="P3120">
        <v>1</v>
      </c>
      <c r="Q3120" s="1">
        <v>4.2</v>
      </c>
      <c r="R3120" s="1">
        <v>2.8000000000000003</v>
      </c>
      <c r="S3120" s="1">
        <v>3.5</v>
      </c>
      <c r="T3120" s="1">
        <v>2.8000000000000003</v>
      </c>
    </row>
    <row r="3121" spans="1:20" hidden="1" x14ac:dyDescent="0.35">
      <c r="A3121" t="s">
        <v>3142</v>
      </c>
      <c r="B3121" t="s">
        <v>10</v>
      </c>
      <c r="C3121" t="s">
        <v>68</v>
      </c>
      <c r="D3121" t="s">
        <v>3611</v>
      </c>
      <c r="E3121" t="s">
        <v>3617</v>
      </c>
      <c r="F3121">
        <v>44688</v>
      </c>
      <c r="G3121">
        <v>44727</v>
      </c>
      <c r="H3121" t="s">
        <v>16</v>
      </c>
      <c r="I3121" t="s">
        <v>12</v>
      </c>
      <c r="J3121" t="s">
        <v>13</v>
      </c>
      <c r="K3121">
        <v>33.066000000000003</v>
      </c>
      <c r="L3121">
        <v>600</v>
      </c>
      <c r="M3121" t="s">
        <v>14</v>
      </c>
      <c r="N3121">
        <v>300</v>
      </c>
      <c r="O3121" t="s">
        <v>14</v>
      </c>
      <c r="P3121">
        <v>1</v>
      </c>
      <c r="Q3121" s="1">
        <v>5.85</v>
      </c>
      <c r="R3121" s="1">
        <v>3.9000000000000004</v>
      </c>
      <c r="S3121" s="1">
        <v>4.875</v>
      </c>
      <c r="T3121" s="1">
        <v>3.9000000000000004</v>
      </c>
    </row>
    <row r="3122" spans="1:20" hidden="1" x14ac:dyDescent="0.35">
      <c r="A3122" t="s">
        <v>3143</v>
      </c>
      <c r="B3122" t="s">
        <v>10</v>
      </c>
      <c r="C3122" t="s">
        <v>68</v>
      </c>
      <c r="D3122" t="s">
        <v>3616</v>
      </c>
      <c r="E3122" t="s">
        <v>3618</v>
      </c>
      <c r="F3122">
        <v>44700</v>
      </c>
      <c r="G3122">
        <v>44727</v>
      </c>
      <c r="H3122" t="s">
        <v>16</v>
      </c>
      <c r="I3122" t="s">
        <v>12</v>
      </c>
      <c r="J3122" t="s">
        <v>13</v>
      </c>
      <c r="K3122">
        <v>30.06</v>
      </c>
      <c r="L3122">
        <v>600</v>
      </c>
      <c r="M3122" t="s">
        <v>14</v>
      </c>
      <c r="N3122">
        <v>300</v>
      </c>
      <c r="O3122" t="s">
        <v>14</v>
      </c>
      <c r="P3122">
        <v>1</v>
      </c>
      <c r="Q3122" s="1">
        <v>4.05</v>
      </c>
      <c r="R3122" s="1">
        <v>2.7</v>
      </c>
      <c r="S3122" s="1">
        <v>3.375</v>
      </c>
      <c r="T3122" s="1">
        <v>2.7</v>
      </c>
    </row>
    <row r="3123" spans="1:20" hidden="1" x14ac:dyDescent="0.35">
      <c r="A3123" t="s">
        <v>3144</v>
      </c>
      <c r="B3123" t="s">
        <v>10</v>
      </c>
      <c r="C3123" t="s">
        <v>68</v>
      </c>
      <c r="D3123" t="s">
        <v>3616</v>
      </c>
      <c r="E3123" t="s">
        <v>3613</v>
      </c>
      <c r="F3123">
        <v>44700</v>
      </c>
      <c r="G3123">
        <v>44735</v>
      </c>
      <c r="H3123" t="s">
        <v>16</v>
      </c>
      <c r="I3123" t="s">
        <v>12</v>
      </c>
      <c r="J3123" t="s">
        <v>13</v>
      </c>
      <c r="K3123">
        <v>29.058</v>
      </c>
      <c r="L3123">
        <v>600</v>
      </c>
      <c r="M3123" t="s">
        <v>14</v>
      </c>
      <c r="N3123">
        <v>300</v>
      </c>
      <c r="O3123" t="s">
        <v>14</v>
      </c>
      <c r="P3123">
        <v>1</v>
      </c>
      <c r="Q3123" s="1">
        <v>5.25</v>
      </c>
      <c r="R3123" s="1">
        <v>3.5</v>
      </c>
      <c r="S3123" s="1">
        <v>4.375</v>
      </c>
      <c r="T3123" s="1">
        <v>3.5</v>
      </c>
    </row>
    <row r="3124" spans="1:20" hidden="1" x14ac:dyDescent="0.35">
      <c r="A3124" t="s">
        <v>3145</v>
      </c>
      <c r="B3124" t="s">
        <v>10</v>
      </c>
      <c r="C3124" t="s">
        <v>68</v>
      </c>
      <c r="D3124" t="s">
        <v>3616</v>
      </c>
      <c r="E3124" t="s">
        <v>3612</v>
      </c>
      <c r="F3124">
        <v>44703</v>
      </c>
      <c r="G3124">
        <v>44742</v>
      </c>
      <c r="H3124" t="s">
        <v>16</v>
      </c>
      <c r="I3124" t="s">
        <v>12</v>
      </c>
      <c r="J3124" t="s">
        <v>13</v>
      </c>
      <c r="K3124">
        <v>29.058</v>
      </c>
      <c r="L3124">
        <v>600</v>
      </c>
      <c r="M3124" t="s">
        <v>14</v>
      </c>
      <c r="N3124">
        <v>300</v>
      </c>
      <c r="O3124" t="s">
        <v>14</v>
      </c>
      <c r="P3124">
        <v>1</v>
      </c>
      <c r="Q3124" s="1">
        <v>5.85</v>
      </c>
      <c r="R3124" s="1">
        <v>3.9000000000000004</v>
      </c>
      <c r="S3124" s="1">
        <v>4.875</v>
      </c>
      <c r="T3124" s="1">
        <v>3.9000000000000004</v>
      </c>
    </row>
    <row r="3125" spans="1:20" hidden="1" x14ac:dyDescent="0.35">
      <c r="A3125" t="s">
        <v>3146</v>
      </c>
      <c r="B3125" t="s">
        <v>10</v>
      </c>
      <c r="C3125" t="s">
        <v>68</v>
      </c>
      <c r="D3125" t="s">
        <v>3619</v>
      </c>
      <c r="E3125" t="s">
        <v>3612</v>
      </c>
      <c r="F3125">
        <v>44701</v>
      </c>
      <c r="G3125">
        <v>44726</v>
      </c>
      <c r="H3125" t="s">
        <v>16</v>
      </c>
      <c r="I3125" t="s">
        <v>12</v>
      </c>
      <c r="J3125" t="s">
        <v>13</v>
      </c>
      <c r="K3125">
        <v>29.058</v>
      </c>
      <c r="L3125">
        <v>600</v>
      </c>
      <c r="M3125" t="s">
        <v>14</v>
      </c>
      <c r="N3125">
        <v>300</v>
      </c>
      <c r="O3125" t="s">
        <v>14</v>
      </c>
      <c r="P3125">
        <v>1</v>
      </c>
      <c r="Q3125" s="1">
        <v>3.75</v>
      </c>
      <c r="R3125" s="1">
        <v>2.5</v>
      </c>
      <c r="S3125" s="1">
        <v>3.125</v>
      </c>
      <c r="T3125" s="1">
        <v>2.5</v>
      </c>
    </row>
    <row r="3126" spans="1:20" hidden="1" x14ac:dyDescent="0.35">
      <c r="A3126" t="s">
        <v>3147</v>
      </c>
      <c r="B3126" t="s">
        <v>10</v>
      </c>
      <c r="C3126" t="s">
        <v>68</v>
      </c>
      <c r="D3126" t="s">
        <v>3611</v>
      </c>
      <c r="E3126" t="s">
        <v>3612</v>
      </c>
      <c r="F3126">
        <v>44702</v>
      </c>
      <c r="G3126">
        <v>44743</v>
      </c>
      <c r="H3126" t="s">
        <v>16</v>
      </c>
      <c r="I3126" t="s">
        <v>12</v>
      </c>
      <c r="J3126" t="s">
        <v>13</v>
      </c>
      <c r="K3126">
        <v>30.06</v>
      </c>
      <c r="L3126">
        <v>600</v>
      </c>
      <c r="M3126" t="s">
        <v>14</v>
      </c>
      <c r="N3126">
        <v>300</v>
      </c>
      <c r="O3126" t="s">
        <v>14</v>
      </c>
      <c r="P3126">
        <v>1</v>
      </c>
      <c r="Q3126" s="1">
        <v>6.1499999999999995</v>
      </c>
      <c r="R3126" s="1">
        <v>4.1000000000000005</v>
      </c>
      <c r="S3126" s="1">
        <v>5.125</v>
      </c>
      <c r="T3126" s="1">
        <v>4.1000000000000005</v>
      </c>
    </row>
    <row r="3127" spans="1:20" hidden="1" x14ac:dyDescent="0.35">
      <c r="A3127" t="s">
        <v>3148</v>
      </c>
      <c r="B3127" t="s">
        <v>10</v>
      </c>
      <c r="C3127" t="s">
        <v>68</v>
      </c>
      <c r="D3127" t="s">
        <v>3615</v>
      </c>
      <c r="E3127" t="s">
        <v>3614</v>
      </c>
      <c r="F3127">
        <v>44700</v>
      </c>
      <c r="G3127">
        <v>44726</v>
      </c>
      <c r="H3127" t="s">
        <v>16</v>
      </c>
      <c r="I3127" t="s">
        <v>12</v>
      </c>
      <c r="J3127" t="s">
        <v>13</v>
      </c>
      <c r="K3127">
        <v>29.058</v>
      </c>
      <c r="L3127">
        <v>600</v>
      </c>
      <c r="M3127" t="s">
        <v>14</v>
      </c>
      <c r="N3127">
        <v>300</v>
      </c>
      <c r="O3127" t="s">
        <v>14</v>
      </c>
      <c r="P3127">
        <v>1</v>
      </c>
      <c r="Q3127" s="1">
        <v>3.9</v>
      </c>
      <c r="R3127" s="1">
        <v>2.6</v>
      </c>
      <c r="S3127" s="1">
        <v>3.25</v>
      </c>
      <c r="T3127" s="1">
        <v>2.6</v>
      </c>
    </row>
    <row r="3128" spans="1:20" hidden="1" x14ac:dyDescent="0.35">
      <c r="A3128" t="s">
        <v>3149</v>
      </c>
      <c r="B3128" t="s">
        <v>10</v>
      </c>
      <c r="C3128" t="s">
        <v>68</v>
      </c>
      <c r="D3128" t="s">
        <v>3611</v>
      </c>
      <c r="E3128" t="s">
        <v>3614</v>
      </c>
      <c r="F3128">
        <v>44702</v>
      </c>
      <c r="G3128">
        <v>44741</v>
      </c>
      <c r="H3128" t="s">
        <v>16</v>
      </c>
      <c r="I3128" t="s">
        <v>12</v>
      </c>
      <c r="J3128" t="s">
        <v>13</v>
      </c>
      <c r="K3128">
        <v>29.058</v>
      </c>
      <c r="L3128">
        <v>600</v>
      </c>
      <c r="M3128" t="s">
        <v>14</v>
      </c>
      <c r="N3128">
        <v>300</v>
      </c>
      <c r="O3128" t="s">
        <v>14</v>
      </c>
      <c r="P3128">
        <v>1</v>
      </c>
      <c r="Q3128" s="1">
        <v>5.85</v>
      </c>
      <c r="R3128" s="1">
        <v>3.9000000000000004</v>
      </c>
      <c r="S3128" s="1">
        <v>4.875</v>
      </c>
      <c r="T3128" s="1">
        <v>3.9000000000000004</v>
      </c>
    </row>
    <row r="3129" spans="1:20" hidden="1" x14ac:dyDescent="0.35">
      <c r="A3129" t="s">
        <v>3150</v>
      </c>
      <c r="B3129" t="s">
        <v>10</v>
      </c>
      <c r="C3129" t="s">
        <v>68</v>
      </c>
      <c r="D3129" t="s">
        <v>3620</v>
      </c>
      <c r="E3129" t="s">
        <v>3612</v>
      </c>
      <c r="F3129">
        <v>44702</v>
      </c>
      <c r="G3129">
        <v>44743</v>
      </c>
      <c r="H3129" t="s">
        <v>16</v>
      </c>
      <c r="I3129" t="s">
        <v>12</v>
      </c>
      <c r="J3129" t="s">
        <v>13</v>
      </c>
      <c r="K3129">
        <v>30.06</v>
      </c>
      <c r="L3129">
        <v>600</v>
      </c>
      <c r="M3129" t="s">
        <v>14</v>
      </c>
      <c r="N3129">
        <v>300</v>
      </c>
      <c r="O3129" t="s">
        <v>14</v>
      </c>
      <c r="P3129">
        <v>1</v>
      </c>
      <c r="Q3129" s="1">
        <v>6.1499999999999995</v>
      </c>
      <c r="R3129" s="1">
        <v>4.1000000000000005</v>
      </c>
      <c r="S3129" s="1">
        <v>5.125</v>
      </c>
      <c r="T3129" s="1">
        <v>4.1000000000000005</v>
      </c>
    </row>
    <row r="3130" spans="1:20" hidden="1" x14ac:dyDescent="0.35">
      <c r="A3130" t="s">
        <v>3151</v>
      </c>
      <c r="B3130" t="s">
        <v>10</v>
      </c>
      <c r="C3130" t="s">
        <v>68</v>
      </c>
      <c r="D3130" t="s">
        <v>3611</v>
      </c>
      <c r="E3130" t="s">
        <v>3612</v>
      </c>
      <c r="F3130">
        <v>44700</v>
      </c>
      <c r="G3130">
        <v>44726</v>
      </c>
      <c r="H3130" t="s">
        <v>16</v>
      </c>
      <c r="I3130" t="s">
        <v>12</v>
      </c>
      <c r="J3130" t="s">
        <v>13</v>
      </c>
      <c r="K3130">
        <v>30.06</v>
      </c>
      <c r="L3130">
        <v>600</v>
      </c>
      <c r="M3130" t="s">
        <v>14</v>
      </c>
      <c r="N3130">
        <v>300</v>
      </c>
      <c r="O3130" t="s">
        <v>14</v>
      </c>
      <c r="P3130">
        <v>1</v>
      </c>
      <c r="Q3130" s="1">
        <v>3.9</v>
      </c>
      <c r="R3130" s="1">
        <v>2.6</v>
      </c>
      <c r="S3130" s="1">
        <v>3.25</v>
      </c>
      <c r="T3130" s="1">
        <v>2.6</v>
      </c>
    </row>
    <row r="3131" spans="1:20" hidden="1" x14ac:dyDescent="0.35">
      <c r="A3131" t="s">
        <v>3152</v>
      </c>
      <c r="B3131" t="s">
        <v>10</v>
      </c>
      <c r="C3131" t="s">
        <v>68</v>
      </c>
      <c r="D3131" t="s">
        <v>3611</v>
      </c>
      <c r="E3131" t="s">
        <v>3618</v>
      </c>
      <c r="F3131">
        <v>44709</v>
      </c>
      <c r="G3131">
        <v>44742</v>
      </c>
      <c r="H3131" t="s">
        <v>16</v>
      </c>
      <c r="I3131" t="s">
        <v>12</v>
      </c>
      <c r="J3131" t="s">
        <v>13</v>
      </c>
      <c r="K3131">
        <v>30.06</v>
      </c>
      <c r="L3131">
        <v>600</v>
      </c>
      <c r="M3131" t="s">
        <v>14</v>
      </c>
      <c r="N3131">
        <v>300</v>
      </c>
      <c r="O3131" t="s">
        <v>14</v>
      </c>
      <c r="P3131">
        <v>1</v>
      </c>
      <c r="Q3131" s="1">
        <v>4.95</v>
      </c>
      <c r="R3131" s="1">
        <v>3.3000000000000003</v>
      </c>
      <c r="S3131" s="1">
        <v>4.125</v>
      </c>
      <c r="T3131" s="1">
        <v>3.3000000000000003</v>
      </c>
    </row>
    <row r="3132" spans="1:20" hidden="1" x14ac:dyDescent="0.35">
      <c r="A3132" t="s">
        <v>3153</v>
      </c>
      <c r="B3132" t="s">
        <v>10</v>
      </c>
      <c r="C3132" t="s">
        <v>68</v>
      </c>
      <c r="D3132" t="s">
        <v>3616</v>
      </c>
      <c r="E3132" t="s">
        <v>3614</v>
      </c>
      <c r="F3132">
        <v>44702</v>
      </c>
      <c r="G3132">
        <v>44743</v>
      </c>
      <c r="H3132" t="s">
        <v>16</v>
      </c>
      <c r="I3132" t="s">
        <v>12</v>
      </c>
      <c r="J3132" t="s">
        <v>13</v>
      </c>
      <c r="K3132">
        <v>30.06</v>
      </c>
      <c r="L3132">
        <v>600</v>
      </c>
      <c r="M3132" t="s">
        <v>14</v>
      </c>
      <c r="N3132">
        <v>300</v>
      </c>
      <c r="O3132" t="s">
        <v>14</v>
      </c>
      <c r="P3132">
        <v>1</v>
      </c>
      <c r="Q3132" s="1">
        <v>6.1499999999999995</v>
      </c>
      <c r="R3132" s="1">
        <v>4.1000000000000005</v>
      </c>
      <c r="S3132" s="1">
        <v>5.125</v>
      </c>
      <c r="T3132" s="1">
        <v>4.1000000000000005</v>
      </c>
    </row>
    <row r="3133" spans="1:20" hidden="1" x14ac:dyDescent="0.35">
      <c r="A3133" t="s">
        <v>3154</v>
      </c>
      <c r="B3133" t="s">
        <v>10</v>
      </c>
      <c r="C3133" t="s">
        <v>68</v>
      </c>
      <c r="D3133" t="s">
        <v>3619</v>
      </c>
      <c r="E3133" t="s">
        <v>3613</v>
      </c>
      <c r="F3133">
        <v>44703</v>
      </c>
      <c r="G3133">
        <v>44746</v>
      </c>
      <c r="H3133" t="s">
        <v>16</v>
      </c>
      <c r="I3133" t="s">
        <v>12</v>
      </c>
      <c r="J3133" t="s">
        <v>13</v>
      </c>
      <c r="K3133">
        <v>30.06</v>
      </c>
      <c r="L3133">
        <v>600</v>
      </c>
      <c r="M3133" t="s">
        <v>14</v>
      </c>
      <c r="N3133">
        <v>300</v>
      </c>
      <c r="O3133" t="s">
        <v>14</v>
      </c>
      <c r="P3133">
        <v>1</v>
      </c>
      <c r="Q3133" s="1">
        <v>6.45</v>
      </c>
      <c r="R3133" s="1">
        <v>4.3</v>
      </c>
      <c r="S3133" s="1">
        <v>5.375</v>
      </c>
      <c r="T3133" s="1">
        <v>4.3</v>
      </c>
    </row>
    <row r="3134" spans="1:20" hidden="1" x14ac:dyDescent="0.35">
      <c r="A3134" t="s">
        <v>3155</v>
      </c>
      <c r="B3134" t="s">
        <v>10</v>
      </c>
      <c r="C3134" t="s">
        <v>68</v>
      </c>
      <c r="D3134" t="s">
        <v>3620</v>
      </c>
      <c r="E3134" t="s">
        <v>3612</v>
      </c>
      <c r="F3134">
        <v>44702</v>
      </c>
      <c r="G3134">
        <v>44743</v>
      </c>
      <c r="H3134" t="s">
        <v>16</v>
      </c>
      <c r="I3134" t="s">
        <v>12</v>
      </c>
      <c r="J3134" t="s">
        <v>13</v>
      </c>
      <c r="K3134">
        <v>30.06</v>
      </c>
      <c r="L3134">
        <v>600</v>
      </c>
      <c r="M3134" t="s">
        <v>14</v>
      </c>
      <c r="N3134">
        <v>300</v>
      </c>
      <c r="O3134" t="s">
        <v>14</v>
      </c>
      <c r="P3134">
        <v>1</v>
      </c>
      <c r="Q3134" s="1">
        <v>6.1499999999999995</v>
      </c>
      <c r="R3134" s="1">
        <v>4.1000000000000005</v>
      </c>
      <c r="S3134" s="1">
        <v>5.125</v>
      </c>
      <c r="T3134" s="1">
        <v>4.1000000000000005</v>
      </c>
    </row>
    <row r="3135" spans="1:20" hidden="1" x14ac:dyDescent="0.35">
      <c r="A3135" t="s">
        <v>3156</v>
      </c>
      <c r="B3135" t="s">
        <v>10</v>
      </c>
      <c r="C3135" t="s">
        <v>68</v>
      </c>
      <c r="D3135" t="s">
        <v>3615</v>
      </c>
      <c r="E3135" t="s">
        <v>3618</v>
      </c>
      <c r="F3135">
        <v>44703</v>
      </c>
      <c r="G3135">
        <v>44759</v>
      </c>
      <c r="H3135" t="s">
        <v>16</v>
      </c>
      <c r="I3135" t="s">
        <v>12</v>
      </c>
      <c r="J3135" t="s">
        <v>13</v>
      </c>
      <c r="K3135">
        <v>29.058</v>
      </c>
      <c r="L3135">
        <v>600</v>
      </c>
      <c r="M3135" t="s">
        <v>14</v>
      </c>
      <c r="N3135">
        <v>300</v>
      </c>
      <c r="O3135" t="s">
        <v>14</v>
      </c>
      <c r="P3135">
        <v>1</v>
      </c>
      <c r="Q3135" s="1">
        <v>8.4</v>
      </c>
      <c r="R3135" s="1">
        <v>5.6000000000000005</v>
      </c>
      <c r="S3135" s="1">
        <v>7</v>
      </c>
      <c r="T3135" s="1">
        <v>5.6000000000000005</v>
      </c>
    </row>
    <row r="3136" spans="1:20" hidden="1" x14ac:dyDescent="0.35">
      <c r="A3136" t="s">
        <v>3157</v>
      </c>
      <c r="B3136" t="s">
        <v>10</v>
      </c>
      <c r="C3136" t="s">
        <v>68</v>
      </c>
      <c r="D3136" t="s">
        <v>3619</v>
      </c>
      <c r="E3136" t="s">
        <v>3614</v>
      </c>
      <c r="F3136">
        <v>44701</v>
      </c>
      <c r="G3136">
        <v>44727</v>
      </c>
      <c r="H3136" t="s">
        <v>16</v>
      </c>
      <c r="I3136" t="s">
        <v>12</v>
      </c>
      <c r="J3136" t="s">
        <v>13</v>
      </c>
      <c r="K3136">
        <v>33.066000000000003</v>
      </c>
      <c r="L3136">
        <v>600</v>
      </c>
      <c r="M3136" t="s">
        <v>14</v>
      </c>
      <c r="N3136">
        <v>300</v>
      </c>
      <c r="O3136" t="s">
        <v>14</v>
      </c>
      <c r="P3136">
        <v>1</v>
      </c>
      <c r="Q3136" s="1">
        <v>3.9</v>
      </c>
      <c r="R3136" s="1">
        <v>2.6</v>
      </c>
      <c r="S3136" s="1">
        <v>3.25</v>
      </c>
      <c r="T3136" s="1">
        <v>2.6</v>
      </c>
    </row>
    <row r="3137" spans="1:20" hidden="1" x14ac:dyDescent="0.35">
      <c r="A3137" t="s">
        <v>3158</v>
      </c>
      <c r="B3137" t="s">
        <v>10</v>
      </c>
      <c r="C3137" t="s">
        <v>68</v>
      </c>
      <c r="D3137" t="s">
        <v>3616</v>
      </c>
      <c r="E3137" t="s">
        <v>3613</v>
      </c>
      <c r="F3137">
        <v>44707</v>
      </c>
      <c r="G3137">
        <v>44742</v>
      </c>
      <c r="H3137" t="s">
        <v>16</v>
      </c>
      <c r="I3137" t="s">
        <v>12</v>
      </c>
      <c r="J3137" t="s">
        <v>13</v>
      </c>
      <c r="K3137">
        <v>30.06</v>
      </c>
      <c r="L3137">
        <v>600</v>
      </c>
      <c r="M3137" t="s">
        <v>14</v>
      </c>
      <c r="N3137">
        <v>300</v>
      </c>
      <c r="O3137" t="s">
        <v>14</v>
      </c>
      <c r="P3137">
        <v>1</v>
      </c>
      <c r="Q3137" s="1">
        <v>5.25</v>
      </c>
      <c r="R3137" s="1">
        <v>3.5</v>
      </c>
      <c r="S3137" s="1">
        <v>4.375</v>
      </c>
      <c r="T3137" s="1">
        <v>3.5</v>
      </c>
    </row>
    <row r="3138" spans="1:20" hidden="1" x14ac:dyDescent="0.35">
      <c r="A3138" t="s">
        <v>3159</v>
      </c>
      <c r="B3138" t="s">
        <v>10</v>
      </c>
      <c r="C3138" t="s">
        <v>68</v>
      </c>
      <c r="D3138" t="s">
        <v>3619</v>
      </c>
      <c r="E3138" t="s">
        <v>3614</v>
      </c>
      <c r="F3138">
        <v>44702</v>
      </c>
      <c r="G3138">
        <v>44741</v>
      </c>
      <c r="H3138" t="s">
        <v>16</v>
      </c>
      <c r="I3138" t="s">
        <v>12</v>
      </c>
      <c r="J3138" t="s">
        <v>13</v>
      </c>
      <c r="K3138">
        <v>29.058</v>
      </c>
      <c r="L3138">
        <v>600</v>
      </c>
      <c r="M3138" t="s">
        <v>14</v>
      </c>
      <c r="N3138">
        <v>300</v>
      </c>
      <c r="O3138" t="s">
        <v>14</v>
      </c>
      <c r="P3138">
        <v>1</v>
      </c>
      <c r="Q3138" s="1">
        <v>5.85</v>
      </c>
      <c r="R3138" s="1">
        <v>3.9000000000000004</v>
      </c>
      <c r="S3138" s="1">
        <v>4.875</v>
      </c>
      <c r="T3138" s="1">
        <v>3.9000000000000004</v>
      </c>
    </row>
    <row r="3139" spans="1:20" hidden="1" x14ac:dyDescent="0.35">
      <c r="A3139" t="s">
        <v>3160</v>
      </c>
      <c r="B3139" t="s">
        <v>10</v>
      </c>
      <c r="C3139" t="s">
        <v>68</v>
      </c>
      <c r="D3139" t="s">
        <v>3616</v>
      </c>
      <c r="E3139" t="s">
        <v>3613</v>
      </c>
      <c r="F3139">
        <v>44703</v>
      </c>
      <c r="G3139">
        <v>44751</v>
      </c>
      <c r="H3139" t="s">
        <v>16</v>
      </c>
      <c r="I3139" t="s">
        <v>12</v>
      </c>
      <c r="J3139" t="s">
        <v>13</v>
      </c>
      <c r="K3139">
        <v>29.058</v>
      </c>
      <c r="L3139">
        <v>600</v>
      </c>
      <c r="M3139" t="s">
        <v>14</v>
      </c>
      <c r="N3139">
        <v>300</v>
      </c>
      <c r="O3139" t="s">
        <v>14</v>
      </c>
      <c r="P3139">
        <v>1</v>
      </c>
      <c r="Q3139" s="1">
        <v>7.1999999999999993</v>
      </c>
      <c r="R3139" s="1">
        <v>4.8000000000000007</v>
      </c>
      <c r="S3139" s="1">
        <v>6</v>
      </c>
      <c r="T3139" s="1">
        <v>4.8000000000000007</v>
      </c>
    </row>
    <row r="3140" spans="1:20" hidden="1" x14ac:dyDescent="0.35">
      <c r="A3140" t="s">
        <v>3161</v>
      </c>
      <c r="B3140" t="s">
        <v>10</v>
      </c>
      <c r="C3140" t="s">
        <v>68</v>
      </c>
      <c r="D3140" t="s">
        <v>3619</v>
      </c>
      <c r="E3140" t="s">
        <v>3614</v>
      </c>
      <c r="F3140">
        <v>44709</v>
      </c>
      <c r="G3140">
        <v>44742</v>
      </c>
      <c r="H3140" t="s">
        <v>16</v>
      </c>
      <c r="I3140" t="s">
        <v>12</v>
      </c>
      <c r="J3140" t="s">
        <v>13</v>
      </c>
      <c r="K3140">
        <v>30.06</v>
      </c>
      <c r="L3140">
        <v>600</v>
      </c>
      <c r="M3140" t="s">
        <v>14</v>
      </c>
      <c r="N3140">
        <v>300</v>
      </c>
      <c r="O3140" t="s">
        <v>14</v>
      </c>
      <c r="P3140">
        <v>1</v>
      </c>
      <c r="Q3140" s="1">
        <v>4.95</v>
      </c>
      <c r="R3140" s="1">
        <v>3.3000000000000003</v>
      </c>
      <c r="S3140" s="1">
        <v>4.125</v>
      </c>
      <c r="T3140" s="1">
        <v>3.3000000000000003</v>
      </c>
    </row>
    <row r="3141" spans="1:20" hidden="1" x14ac:dyDescent="0.35">
      <c r="A3141" t="s">
        <v>3162</v>
      </c>
      <c r="B3141" t="s">
        <v>10</v>
      </c>
      <c r="C3141" t="s">
        <v>68</v>
      </c>
      <c r="D3141" t="s">
        <v>3620</v>
      </c>
      <c r="E3141" t="s">
        <v>3618</v>
      </c>
      <c r="F3141">
        <v>44701</v>
      </c>
      <c r="G3141">
        <v>44743</v>
      </c>
      <c r="H3141" t="s">
        <v>16</v>
      </c>
      <c r="I3141" t="s">
        <v>12</v>
      </c>
      <c r="J3141" t="s">
        <v>13</v>
      </c>
      <c r="K3141">
        <v>33.066000000000003</v>
      </c>
      <c r="L3141">
        <v>600</v>
      </c>
      <c r="M3141" t="s">
        <v>14</v>
      </c>
      <c r="N3141">
        <v>300</v>
      </c>
      <c r="O3141" t="s">
        <v>14</v>
      </c>
      <c r="P3141">
        <v>1</v>
      </c>
      <c r="Q3141" s="1">
        <v>6.3</v>
      </c>
      <c r="R3141" s="1">
        <v>4.2</v>
      </c>
      <c r="S3141" s="1">
        <v>5.25</v>
      </c>
      <c r="T3141" s="1">
        <v>4.2</v>
      </c>
    </row>
    <row r="3142" spans="1:20" hidden="1" x14ac:dyDescent="0.35">
      <c r="A3142" t="s">
        <v>3163</v>
      </c>
      <c r="B3142" t="s">
        <v>10</v>
      </c>
      <c r="C3142" t="s">
        <v>68</v>
      </c>
      <c r="D3142" t="s">
        <v>3619</v>
      </c>
      <c r="E3142" t="s">
        <v>3612</v>
      </c>
      <c r="F3142">
        <v>44702</v>
      </c>
      <c r="G3142">
        <v>44743</v>
      </c>
      <c r="H3142" t="s">
        <v>16</v>
      </c>
      <c r="I3142" t="s">
        <v>12</v>
      </c>
      <c r="J3142" t="s">
        <v>13</v>
      </c>
      <c r="K3142">
        <v>29.058</v>
      </c>
      <c r="L3142">
        <v>600</v>
      </c>
      <c r="M3142" t="s">
        <v>14</v>
      </c>
      <c r="N3142">
        <v>300</v>
      </c>
      <c r="O3142" t="s">
        <v>14</v>
      </c>
      <c r="P3142">
        <v>1</v>
      </c>
      <c r="Q3142" s="1">
        <v>6.1499999999999995</v>
      </c>
      <c r="R3142" s="1">
        <v>4.1000000000000005</v>
      </c>
      <c r="S3142" s="1">
        <v>5.125</v>
      </c>
      <c r="T3142" s="1">
        <v>4.1000000000000005</v>
      </c>
    </row>
    <row r="3143" spans="1:20" hidden="1" x14ac:dyDescent="0.35">
      <c r="A3143" t="s">
        <v>3164</v>
      </c>
      <c r="B3143" t="s">
        <v>10</v>
      </c>
      <c r="C3143" t="s">
        <v>68</v>
      </c>
      <c r="D3143" t="s">
        <v>3620</v>
      </c>
      <c r="E3143" t="s">
        <v>3617</v>
      </c>
      <c r="F3143">
        <v>44704</v>
      </c>
      <c r="G3143">
        <v>44743</v>
      </c>
      <c r="H3143" t="s">
        <v>16</v>
      </c>
      <c r="I3143" t="s">
        <v>12</v>
      </c>
      <c r="J3143" t="s">
        <v>13</v>
      </c>
      <c r="K3143">
        <v>30.06</v>
      </c>
      <c r="L3143">
        <v>600</v>
      </c>
      <c r="M3143" t="s">
        <v>14</v>
      </c>
      <c r="N3143">
        <v>300</v>
      </c>
      <c r="O3143" t="s">
        <v>14</v>
      </c>
      <c r="P3143">
        <v>1</v>
      </c>
      <c r="Q3143" s="1">
        <v>5.85</v>
      </c>
      <c r="R3143" s="1">
        <v>3.9000000000000004</v>
      </c>
      <c r="S3143" s="1">
        <v>4.875</v>
      </c>
      <c r="T3143" s="1">
        <v>3.9000000000000004</v>
      </c>
    </row>
    <row r="3144" spans="1:20" hidden="1" x14ac:dyDescent="0.35">
      <c r="A3144" t="s">
        <v>3165</v>
      </c>
      <c r="B3144" t="s">
        <v>10</v>
      </c>
      <c r="C3144" t="s">
        <v>68</v>
      </c>
      <c r="D3144" t="s">
        <v>3615</v>
      </c>
      <c r="E3144" t="s">
        <v>3613</v>
      </c>
      <c r="F3144">
        <v>44700</v>
      </c>
      <c r="G3144">
        <v>44726</v>
      </c>
      <c r="H3144" t="s">
        <v>16</v>
      </c>
      <c r="I3144" t="s">
        <v>12</v>
      </c>
      <c r="J3144" t="s">
        <v>13</v>
      </c>
      <c r="K3144">
        <v>30.06</v>
      </c>
      <c r="L3144">
        <v>600</v>
      </c>
      <c r="M3144" t="s">
        <v>14</v>
      </c>
      <c r="N3144">
        <v>300</v>
      </c>
      <c r="O3144" t="s">
        <v>14</v>
      </c>
      <c r="P3144">
        <v>1</v>
      </c>
      <c r="Q3144" s="1">
        <v>3.9</v>
      </c>
      <c r="R3144" s="1">
        <v>2.6</v>
      </c>
      <c r="S3144" s="1">
        <v>3.25</v>
      </c>
      <c r="T3144" s="1">
        <v>2.6</v>
      </c>
    </row>
    <row r="3145" spans="1:20" hidden="1" x14ac:dyDescent="0.35">
      <c r="A3145" t="s">
        <v>3166</v>
      </c>
      <c r="B3145" t="s">
        <v>10</v>
      </c>
      <c r="C3145" t="s">
        <v>68</v>
      </c>
      <c r="D3145" t="s">
        <v>3615</v>
      </c>
      <c r="E3145" t="s">
        <v>3614</v>
      </c>
      <c r="F3145">
        <v>44705</v>
      </c>
      <c r="G3145">
        <v>44743</v>
      </c>
      <c r="H3145" t="s">
        <v>16</v>
      </c>
      <c r="I3145" t="s">
        <v>12</v>
      </c>
      <c r="J3145" t="s">
        <v>13</v>
      </c>
      <c r="K3145">
        <v>33.066000000000003</v>
      </c>
      <c r="L3145">
        <v>600</v>
      </c>
      <c r="M3145" t="s">
        <v>14</v>
      </c>
      <c r="N3145">
        <v>300</v>
      </c>
      <c r="O3145" t="s">
        <v>14</v>
      </c>
      <c r="P3145">
        <v>1</v>
      </c>
      <c r="Q3145" s="1">
        <v>5.7</v>
      </c>
      <c r="R3145" s="1">
        <v>3.8000000000000003</v>
      </c>
      <c r="S3145" s="1">
        <v>4.75</v>
      </c>
      <c r="T3145" s="1">
        <v>3.8000000000000003</v>
      </c>
    </row>
    <row r="3146" spans="1:20" hidden="1" x14ac:dyDescent="0.35">
      <c r="A3146" t="s">
        <v>3167</v>
      </c>
      <c r="B3146" t="s">
        <v>10</v>
      </c>
      <c r="C3146" t="s">
        <v>68</v>
      </c>
      <c r="D3146" t="s">
        <v>3611</v>
      </c>
      <c r="E3146" t="s">
        <v>3617</v>
      </c>
      <c r="F3146">
        <v>44703</v>
      </c>
      <c r="G3146">
        <v>44742</v>
      </c>
      <c r="H3146" t="s">
        <v>16</v>
      </c>
      <c r="I3146" t="s">
        <v>12</v>
      </c>
      <c r="J3146" t="s">
        <v>13</v>
      </c>
      <c r="K3146">
        <v>30.06</v>
      </c>
      <c r="L3146">
        <v>600</v>
      </c>
      <c r="M3146" t="s">
        <v>14</v>
      </c>
      <c r="N3146">
        <v>300</v>
      </c>
      <c r="O3146" t="s">
        <v>14</v>
      </c>
      <c r="P3146">
        <v>1</v>
      </c>
      <c r="Q3146" s="1">
        <v>5.85</v>
      </c>
      <c r="R3146" s="1">
        <v>3.9000000000000004</v>
      </c>
      <c r="S3146" s="1">
        <v>4.875</v>
      </c>
      <c r="T3146" s="1">
        <v>3.9000000000000004</v>
      </c>
    </row>
    <row r="3147" spans="1:20" hidden="1" x14ac:dyDescent="0.35">
      <c r="A3147" t="s">
        <v>3168</v>
      </c>
      <c r="B3147" t="s">
        <v>10</v>
      </c>
      <c r="C3147" t="s">
        <v>68</v>
      </c>
      <c r="D3147" t="s">
        <v>3619</v>
      </c>
      <c r="E3147" t="s">
        <v>3614</v>
      </c>
      <c r="F3147">
        <v>44705</v>
      </c>
      <c r="G3147">
        <v>44743</v>
      </c>
      <c r="H3147" t="s">
        <v>16</v>
      </c>
      <c r="I3147" t="s">
        <v>12</v>
      </c>
      <c r="J3147" t="s">
        <v>13</v>
      </c>
      <c r="K3147">
        <v>29.058</v>
      </c>
      <c r="L3147">
        <v>600</v>
      </c>
      <c r="M3147" t="s">
        <v>14</v>
      </c>
      <c r="N3147">
        <v>300</v>
      </c>
      <c r="O3147" t="s">
        <v>14</v>
      </c>
      <c r="P3147">
        <v>1</v>
      </c>
      <c r="Q3147" s="1">
        <v>5.7</v>
      </c>
      <c r="R3147" s="1">
        <v>3.8000000000000003</v>
      </c>
      <c r="S3147" s="1">
        <v>4.75</v>
      </c>
      <c r="T3147" s="1">
        <v>3.8000000000000003</v>
      </c>
    </row>
    <row r="3148" spans="1:20" hidden="1" x14ac:dyDescent="0.35">
      <c r="A3148" t="s">
        <v>3169</v>
      </c>
      <c r="B3148" t="s">
        <v>10</v>
      </c>
      <c r="C3148" t="s">
        <v>68</v>
      </c>
      <c r="D3148" t="s">
        <v>3619</v>
      </c>
      <c r="E3148" t="s">
        <v>3612</v>
      </c>
      <c r="F3148">
        <v>44705</v>
      </c>
      <c r="G3148">
        <v>44741</v>
      </c>
      <c r="H3148" t="s">
        <v>16</v>
      </c>
      <c r="I3148" t="s">
        <v>12</v>
      </c>
      <c r="J3148" t="s">
        <v>13</v>
      </c>
      <c r="K3148">
        <v>30.06</v>
      </c>
      <c r="L3148">
        <v>600</v>
      </c>
      <c r="M3148" t="s">
        <v>14</v>
      </c>
      <c r="N3148">
        <v>300</v>
      </c>
      <c r="O3148" t="s">
        <v>14</v>
      </c>
      <c r="P3148">
        <v>1</v>
      </c>
      <c r="Q3148" s="1">
        <v>5.3999999999999995</v>
      </c>
      <c r="R3148" s="1">
        <v>3.6</v>
      </c>
      <c r="S3148" s="1">
        <v>4.5</v>
      </c>
      <c r="T3148" s="1">
        <v>3.6</v>
      </c>
    </row>
    <row r="3149" spans="1:20" hidden="1" x14ac:dyDescent="0.35">
      <c r="A3149" t="s">
        <v>3170</v>
      </c>
      <c r="B3149" t="s">
        <v>10</v>
      </c>
      <c r="C3149" t="s">
        <v>68</v>
      </c>
      <c r="D3149" t="s">
        <v>3615</v>
      </c>
      <c r="E3149" t="s">
        <v>3612</v>
      </c>
      <c r="F3149">
        <v>44705</v>
      </c>
      <c r="G3149">
        <v>44742</v>
      </c>
      <c r="H3149" t="s">
        <v>16</v>
      </c>
      <c r="I3149" t="s">
        <v>12</v>
      </c>
      <c r="J3149" t="s">
        <v>13</v>
      </c>
      <c r="K3149">
        <v>30.06</v>
      </c>
      <c r="L3149">
        <v>600</v>
      </c>
      <c r="M3149" t="s">
        <v>14</v>
      </c>
      <c r="N3149">
        <v>300</v>
      </c>
      <c r="O3149" t="s">
        <v>14</v>
      </c>
      <c r="P3149">
        <v>1</v>
      </c>
      <c r="Q3149" s="1">
        <v>5.55</v>
      </c>
      <c r="R3149" s="1">
        <v>3.7</v>
      </c>
      <c r="S3149" s="1">
        <v>4.625</v>
      </c>
      <c r="T3149" s="1">
        <v>3.7</v>
      </c>
    </row>
    <row r="3150" spans="1:20" hidden="1" x14ac:dyDescent="0.35">
      <c r="A3150" t="s">
        <v>3171</v>
      </c>
      <c r="B3150" t="s">
        <v>10</v>
      </c>
      <c r="C3150" t="s">
        <v>68</v>
      </c>
      <c r="D3150" t="s">
        <v>3611</v>
      </c>
      <c r="E3150" t="s">
        <v>3617</v>
      </c>
      <c r="F3150">
        <v>44709</v>
      </c>
      <c r="G3150">
        <v>44743</v>
      </c>
      <c r="H3150" t="s">
        <v>16</v>
      </c>
      <c r="I3150" t="s">
        <v>12</v>
      </c>
      <c r="J3150" t="s">
        <v>13</v>
      </c>
      <c r="K3150">
        <v>30.06</v>
      </c>
      <c r="L3150">
        <v>600</v>
      </c>
      <c r="M3150" t="s">
        <v>14</v>
      </c>
      <c r="N3150">
        <v>300</v>
      </c>
      <c r="O3150" t="s">
        <v>14</v>
      </c>
      <c r="P3150">
        <v>1</v>
      </c>
      <c r="Q3150" s="1">
        <v>5.0999999999999996</v>
      </c>
      <c r="R3150" s="1">
        <v>3.4000000000000004</v>
      </c>
      <c r="S3150" s="1">
        <v>4.25</v>
      </c>
      <c r="T3150" s="1">
        <v>3.4000000000000004</v>
      </c>
    </row>
    <row r="3151" spans="1:20" hidden="1" x14ac:dyDescent="0.35">
      <c r="A3151" t="s">
        <v>3172</v>
      </c>
      <c r="B3151" t="s">
        <v>10</v>
      </c>
      <c r="C3151" t="s">
        <v>68</v>
      </c>
      <c r="D3151" t="s">
        <v>3616</v>
      </c>
      <c r="E3151" t="s">
        <v>3614</v>
      </c>
      <c r="F3151">
        <v>44709</v>
      </c>
      <c r="G3151">
        <v>44743</v>
      </c>
      <c r="H3151" t="s">
        <v>16</v>
      </c>
      <c r="I3151" t="s">
        <v>12</v>
      </c>
      <c r="J3151" t="s">
        <v>13</v>
      </c>
      <c r="K3151">
        <v>30.06</v>
      </c>
      <c r="L3151">
        <v>600</v>
      </c>
      <c r="M3151" t="s">
        <v>14</v>
      </c>
      <c r="N3151">
        <v>300</v>
      </c>
      <c r="O3151" t="s">
        <v>14</v>
      </c>
      <c r="P3151">
        <v>1</v>
      </c>
      <c r="Q3151" s="1">
        <v>5.0999999999999996</v>
      </c>
      <c r="R3151" s="1">
        <v>3.4000000000000004</v>
      </c>
      <c r="S3151" s="1">
        <v>4.25</v>
      </c>
      <c r="T3151" s="1">
        <v>3.4000000000000004</v>
      </c>
    </row>
    <row r="3152" spans="1:20" hidden="1" x14ac:dyDescent="0.35">
      <c r="A3152" t="s">
        <v>3173</v>
      </c>
      <c r="B3152" t="s">
        <v>10</v>
      </c>
      <c r="C3152" t="s">
        <v>68</v>
      </c>
      <c r="D3152" t="s">
        <v>3615</v>
      </c>
      <c r="E3152" t="s">
        <v>3614</v>
      </c>
      <c r="F3152">
        <v>44707</v>
      </c>
      <c r="G3152">
        <v>44742</v>
      </c>
      <c r="H3152" t="s">
        <v>16</v>
      </c>
      <c r="I3152" t="s">
        <v>12</v>
      </c>
      <c r="J3152" t="s">
        <v>13</v>
      </c>
      <c r="K3152">
        <v>30.06</v>
      </c>
      <c r="L3152">
        <v>600</v>
      </c>
      <c r="M3152" t="s">
        <v>14</v>
      </c>
      <c r="N3152">
        <v>300</v>
      </c>
      <c r="O3152" t="s">
        <v>14</v>
      </c>
      <c r="P3152">
        <v>1</v>
      </c>
      <c r="Q3152" s="1">
        <v>5.25</v>
      </c>
      <c r="R3152" s="1">
        <v>3.5</v>
      </c>
      <c r="S3152" s="1">
        <v>4.375</v>
      </c>
      <c r="T3152" s="1">
        <v>3.5</v>
      </c>
    </row>
    <row r="3153" spans="1:20" hidden="1" x14ac:dyDescent="0.35">
      <c r="A3153" t="s">
        <v>3174</v>
      </c>
      <c r="B3153" t="s">
        <v>10</v>
      </c>
      <c r="C3153" t="s">
        <v>68</v>
      </c>
      <c r="D3153" t="s">
        <v>3611</v>
      </c>
      <c r="E3153" t="s">
        <v>3613</v>
      </c>
      <c r="F3153">
        <v>44707</v>
      </c>
      <c r="G3153">
        <v>44742</v>
      </c>
      <c r="H3153" t="s">
        <v>16</v>
      </c>
      <c r="I3153" t="s">
        <v>12</v>
      </c>
      <c r="J3153" t="s">
        <v>13</v>
      </c>
      <c r="K3153">
        <v>30.06</v>
      </c>
      <c r="L3153">
        <v>600</v>
      </c>
      <c r="M3153" t="s">
        <v>14</v>
      </c>
      <c r="N3153">
        <v>300</v>
      </c>
      <c r="O3153" t="s">
        <v>14</v>
      </c>
      <c r="P3153">
        <v>1</v>
      </c>
      <c r="Q3153" s="1">
        <v>5.25</v>
      </c>
      <c r="R3153" s="1">
        <v>3.5</v>
      </c>
      <c r="S3153" s="1">
        <v>4.375</v>
      </c>
      <c r="T3153" s="1">
        <v>3.5</v>
      </c>
    </row>
    <row r="3154" spans="1:20" hidden="1" x14ac:dyDescent="0.35">
      <c r="A3154" t="s">
        <v>3175</v>
      </c>
      <c r="B3154" t="s">
        <v>10</v>
      </c>
      <c r="C3154" t="s">
        <v>68</v>
      </c>
      <c r="D3154" t="s">
        <v>3615</v>
      </c>
      <c r="E3154" t="s">
        <v>3612</v>
      </c>
      <c r="F3154">
        <v>44708</v>
      </c>
      <c r="G3154">
        <v>44745</v>
      </c>
      <c r="H3154" t="s">
        <v>16</v>
      </c>
      <c r="I3154" t="s">
        <v>12</v>
      </c>
      <c r="J3154" t="s">
        <v>13</v>
      </c>
      <c r="K3154">
        <v>34.067999999999998</v>
      </c>
      <c r="L3154">
        <v>600</v>
      </c>
      <c r="M3154" t="s">
        <v>14</v>
      </c>
      <c r="N3154">
        <v>300</v>
      </c>
      <c r="O3154" t="s">
        <v>14</v>
      </c>
      <c r="P3154">
        <v>1</v>
      </c>
      <c r="Q3154" s="1">
        <v>5.55</v>
      </c>
      <c r="R3154" s="1">
        <v>3.7</v>
      </c>
      <c r="S3154" s="1">
        <v>4.625</v>
      </c>
      <c r="T3154" s="1">
        <v>3.7</v>
      </c>
    </row>
    <row r="3155" spans="1:20" hidden="1" x14ac:dyDescent="0.35">
      <c r="A3155" t="s">
        <v>3176</v>
      </c>
      <c r="B3155" t="s">
        <v>10</v>
      </c>
      <c r="C3155" t="s">
        <v>68</v>
      </c>
      <c r="D3155" t="s">
        <v>3620</v>
      </c>
      <c r="E3155" t="s">
        <v>3618</v>
      </c>
      <c r="F3155">
        <v>44705</v>
      </c>
      <c r="G3155">
        <v>44743</v>
      </c>
      <c r="H3155" t="s">
        <v>16</v>
      </c>
      <c r="I3155" t="s">
        <v>12</v>
      </c>
      <c r="J3155" t="s">
        <v>13</v>
      </c>
      <c r="K3155">
        <v>33.066000000000003</v>
      </c>
      <c r="L3155">
        <v>600</v>
      </c>
      <c r="M3155" t="s">
        <v>14</v>
      </c>
      <c r="N3155">
        <v>300</v>
      </c>
      <c r="O3155" t="s">
        <v>14</v>
      </c>
      <c r="P3155">
        <v>1</v>
      </c>
      <c r="Q3155" s="1">
        <v>5.7</v>
      </c>
      <c r="R3155" s="1">
        <v>3.8000000000000003</v>
      </c>
      <c r="S3155" s="1">
        <v>4.75</v>
      </c>
      <c r="T3155" s="1">
        <v>3.8000000000000003</v>
      </c>
    </row>
    <row r="3156" spans="1:20" hidden="1" x14ac:dyDescent="0.35">
      <c r="A3156" t="s">
        <v>3177</v>
      </c>
      <c r="B3156" t="s">
        <v>10</v>
      </c>
      <c r="C3156" t="s">
        <v>68</v>
      </c>
      <c r="D3156" t="s">
        <v>3616</v>
      </c>
      <c r="E3156" t="s">
        <v>3612</v>
      </c>
      <c r="F3156">
        <v>44716</v>
      </c>
      <c r="G3156">
        <v>44746</v>
      </c>
      <c r="H3156" t="s">
        <v>16</v>
      </c>
      <c r="I3156" t="s">
        <v>12</v>
      </c>
      <c r="J3156" t="s">
        <v>13</v>
      </c>
      <c r="K3156">
        <v>33.066000000000003</v>
      </c>
      <c r="L3156">
        <v>600</v>
      </c>
      <c r="M3156" t="s">
        <v>14</v>
      </c>
      <c r="N3156">
        <v>300</v>
      </c>
      <c r="O3156" t="s">
        <v>14</v>
      </c>
      <c r="P3156">
        <v>1</v>
      </c>
      <c r="Q3156" s="1">
        <v>4.5</v>
      </c>
      <c r="R3156" s="1">
        <v>3</v>
      </c>
      <c r="S3156" s="1">
        <v>3.75</v>
      </c>
      <c r="T3156" s="1">
        <v>3</v>
      </c>
    </row>
    <row r="3157" spans="1:20" hidden="1" x14ac:dyDescent="0.35">
      <c r="A3157" t="s">
        <v>3178</v>
      </c>
      <c r="B3157" t="s">
        <v>10</v>
      </c>
      <c r="C3157" t="s">
        <v>68</v>
      </c>
      <c r="D3157" t="s">
        <v>3611</v>
      </c>
      <c r="E3157" t="s">
        <v>3613</v>
      </c>
      <c r="F3157">
        <v>44715</v>
      </c>
      <c r="G3157">
        <v>44746</v>
      </c>
      <c r="H3157" t="s">
        <v>16</v>
      </c>
      <c r="I3157" t="s">
        <v>12</v>
      </c>
      <c r="J3157" t="s">
        <v>13</v>
      </c>
      <c r="K3157">
        <v>33.066000000000003</v>
      </c>
      <c r="L3157">
        <v>600</v>
      </c>
      <c r="M3157" t="s">
        <v>14</v>
      </c>
      <c r="N3157">
        <v>300</v>
      </c>
      <c r="O3157" t="s">
        <v>14</v>
      </c>
      <c r="P3157">
        <v>1</v>
      </c>
      <c r="Q3157" s="1">
        <v>4.6499999999999995</v>
      </c>
      <c r="R3157" s="1">
        <v>3.1</v>
      </c>
      <c r="S3157" s="1">
        <v>3.875</v>
      </c>
      <c r="T3157" s="1">
        <v>3.1</v>
      </c>
    </row>
    <row r="3158" spans="1:20" hidden="1" x14ac:dyDescent="0.35">
      <c r="A3158" t="s">
        <v>3179</v>
      </c>
      <c r="B3158" t="s">
        <v>10</v>
      </c>
      <c r="C3158" t="s">
        <v>68</v>
      </c>
      <c r="D3158" t="s">
        <v>3619</v>
      </c>
      <c r="E3158" t="s">
        <v>3613</v>
      </c>
      <c r="F3158">
        <v>44717</v>
      </c>
      <c r="G3158">
        <v>44746</v>
      </c>
      <c r="H3158" t="s">
        <v>16</v>
      </c>
      <c r="I3158" t="s">
        <v>12</v>
      </c>
      <c r="J3158" t="s">
        <v>13</v>
      </c>
      <c r="K3158">
        <v>33.066000000000003</v>
      </c>
      <c r="L3158">
        <v>600</v>
      </c>
      <c r="M3158" t="s">
        <v>14</v>
      </c>
      <c r="N3158">
        <v>300</v>
      </c>
      <c r="O3158" t="s">
        <v>14</v>
      </c>
      <c r="P3158">
        <v>1</v>
      </c>
      <c r="Q3158" s="1">
        <v>4.3499999999999996</v>
      </c>
      <c r="R3158" s="1">
        <v>2.9000000000000004</v>
      </c>
      <c r="S3158" s="1">
        <v>3.625</v>
      </c>
      <c r="T3158" s="1">
        <v>2.9000000000000004</v>
      </c>
    </row>
    <row r="3159" spans="1:20" hidden="1" x14ac:dyDescent="0.35">
      <c r="A3159" t="s">
        <v>3180</v>
      </c>
      <c r="B3159" t="s">
        <v>10</v>
      </c>
      <c r="C3159" t="s">
        <v>68</v>
      </c>
      <c r="D3159" t="s">
        <v>3611</v>
      </c>
      <c r="E3159" t="s">
        <v>3617</v>
      </c>
      <c r="F3159">
        <v>44707</v>
      </c>
      <c r="G3159">
        <v>44742</v>
      </c>
      <c r="H3159" t="s">
        <v>16</v>
      </c>
      <c r="I3159" t="s">
        <v>12</v>
      </c>
      <c r="J3159" t="s">
        <v>13</v>
      </c>
      <c r="K3159">
        <v>33.066000000000003</v>
      </c>
      <c r="L3159">
        <v>600</v>
      </c>
      <c r="M3159" t="s">
        <v>14</v>
      </c>
      <c r="N3159">
        <v>300</v>
      </c>
      <c r="O3159" t="s">
        <v>14</v>
      </c>
      <c r="P3159">
        <v>1</v>
      </c>
      <c r="Q3159" s="1">
        <v>5.25</v>
      </c>
      <c r="R3159" s="1">
        <v>3.5</v>
      </c>
      <c r="S3159" s="1">
        <v>4.375</v>
      </c>
      <c r="T3159" s="1">
        <v>3.5</v>
      </c>
    </row>
    <row r="3160" spans="1:20" hidden="1" x14ac:dyDescent="0.35">
      <c r="A3160" t="s">
        <v>3181</v>
      </c>
      <c r="B3160" t="s">
        <v>10</v>
      </c>
      <c r="C3160" t="s">
        <v>68</v>
      </c>
      <c r="D3160" t="s">
        <v>3615</v>
      </c>
      <c r="E3160" t="s">
        <v>3614</v>
      </c>
      <c r="F3160">
        <v>44716</v>
      </c>
      <c r="G3160">
        <v>44745</v>
      </c>
      <c r="H3160" t="s">
        <v>16</v>
      </c>
      <c r="I3160" t="s">
        <v>12</v>
      </c>
      <c r="J3160" t="s">
        <v>13</v>
      </c>
      <c r="K3160">
        <v>34.067999999999998</v>
      </c>
      <c r="L3160">
        <v>600</v>
      </c>
      <c r="M3160" t="s">
        <v>14</v>
      </c>
      <c r="N3160">
        <v>300</v>
      </c>
      <c r="O3160" t="s">
        <v>14</v>
      </c>
      <c r="P3160">
        <v>1</v>
      </c>
      <c r="Q3160" s="1">
        <v>4.3499999999999996</v>
      </c>
      <c r="R3160" s="1">
        <v>2.9000000000000004</v>
      </c>
      <c r="S3160" s="1">
        <v>3.625</v>
      </c>
      <c r="T3160" s="1">
        <v>2.9000000000000004</v>
      </c>
    </row>
    <row r="3161" spans="1:20" hidden="1" x14ac:dyDescent="0.35">
      <c r="A3161" t="s">
        <v>3182</v>
      </c>
      <c r="B3161" t="s">
        <v>10</v>
      </c>
      <c r="C3161" t="s">
        <v>68</v>
      </c>
      <c r="D3161" t="s">
        <v>3619</v>
      </c>
      <c r="E3161" t="s">
        <v>3613</v>
      </c>
      <c r="F3161">
        <v>44708</v>
      </c>
      <c r="G3161">
        <v>44742</v>
      </c>
      <c r="H3161" t="s">
        <v>16</v>
      </c>
      <c r="I3161" t="s">
        <v>12</v>
      </c>
      <c r="J3161" t="s">
        <v>13</v>
      </c>
      <c r="K3161">
        <v>33.066000000000003</v>
      </c>
      <c r="L3161">
        <v>600</v>
      </c>
      <c r="M3161" t="s">
        <v>14</v>
      </c>
      <c r="N3161">
        <v>300</v>
      </c>
      <c r="O3161" t="s">
        <v>14</v>
      </c>
      <c r="P3161">
        <v>1</v>
      </c>
      <c r="Q3161" s="1">
        <v>5.0999999999999996</v>
      </c>
      <c r="R3161" s="1">
        <v>3.4000000000000004</v>
      </c>
      <c r="S3161" s="1">
        <v>4.25</v>
      </c>
      <c r="T3161" s="1">
        <v>3.4000000000000004</v>
      </c>
    </row>
    <row r="3162" spans="1:20" hidden="1" x14ac:dyDescent="0.35">
      <c r="A3162" t="s">
        <v>3183</v>
      </c>
      <c r="B3162" t="s">
        <v>10</v>
      </c>
      <c r="C3162" t="s">
        <v>68</v>
      </c>
      <c r="D3162" t="s">
        <v>3619</v>
      </c>
      <c r="E3162" t="s">
        <v>3613</v>
      </c>
      <c r="F3162">
        <v>44708</v>
      </c>
      <c r="G3162">
        <v>44742</v>
      </c>
      <c r="H3162" t="s">
        <v>16</v>
      </c>
      <c r="I3162" t="s">
        <v>12</v>
      </c>
      <c r="J3162" t="s">
        <v>13</v>
      </c>
      <c r="K3162">
        <v>34.067999999999998</v>
      </c>
      <c r="L3162">
        <v>600</v>
      </c>
      <c r="M3162" t="s">
        <v>14</v>
      </c>
      <c r="N3162">
        <v>300</v>
      </c>
      <c r="O3162" t="s">
        <v>14</v>
      </c>
      <c r="P3162">
        <v>1</v>
      </c>
      <c r="Q3162" s="1">
        <v>5.0999999999999996</v>
      </c>
      <c r="R3162" s="1">
        <v>3.4000000000000004</v>
      </c>
      <c r="S3162" s="1">
        <v>4.25</v>
      </c>
      <c r="T3162" s="1">
        <v>3.4000000000000004</v>
      </c>
    </row>
    <row r="3163" spans="1:20" hidden="1" x14ac:dyDescent="0.35">
      <c r="A3163" t="s">
        <v>3184</v>
      </c>
      <c r="B3163" t="s">
        <v>10</v>
      </c>
      <c r="C3163" t="s">
        <v>68</v>
      </c>
      <c r="D3163" t="s">
        <v>3611</v>
      </c>
      <c r="E3163" t="s">
        <v>3618</v>
      </c>
      <c r="F3163">
        <v>44716</v>
      </c>
      <c r="G3163">
        <v>44745</v>
      </c>
      <c r="H3163" t="s">
        <v>16</v>
      </c>
      <c r="I3163" t="s">
        <v>12</v>
      </c>
      <c r="J3163" t="s">
        <v>13</v>
      </c>
      <c r="K3163">
        <v>34.067999999999998</v>
      </c>
      <c r="L3163">
        <v>600</v>
      </c>
      <c r="M3163" t="s">
        <v>14</v>
      </c>
      <c r="N3163">
        <v>300</v>
      </c>
      <c r="O3163" t="s">
        <v>14</v>
      </c>
      <c r="P3163">
        <v>1</v>
      </c>
      <c r="Q3163" s="1">
        <v>4.3499999999999996</v>
      </c>
      <c r="R3163" s="1">
        <v>2.9000000000000004</v>
      </c>
      <c r="S3163" s="1">
        <v>3.625</v>
      </c>
      <c r="T3163" s="1">
        <v>2.9000000000000004</v>
      </c>
    </row>
    <row r="3164" spans="1:20" hidden="1" x14ac:dyDescent="0.35">
      <c r="A3164" t="s">
        <v>3185</v>
      </c>
      <c r="B3164" t="s">
        <v>10</v>
      </c>
      <c r="C3164" t="s">
        <v>68</v>
      </c>
      <c r="D3164" t="s">
        <v>3611</v>
      </c>
      <c r="E3164" t="s">
        <v>3612</v>
      </c>
      <c r="F3164">
        <v>44715</v>
      </c>
      <c r="G3164">
        <v>44754</v>
      </c>
      <c r="H3164" t="s">
        <v>16</v>
      </c>
      <c r="I3164" t="s">
        <v>12</v>
      </c>
      <c r="J3164" t="s">
        <v>13</v>
      </c>
      <c r="K3164">
        <v>33.066000000000003</v>
      </c>
      <c r="L3164">
        <v>600</v>
      </c>
      <c r="M3164" t="s">
        <v>14</v>
      </c>
      <c r="N3164">
        <v>300</v>
      </c>
      <c r="O3164" t="s">
        <v>14</v>
      </c>
      <c r="P3164">
        <v>1</v>
      </c>
      <c r="Q3164" s="1">
        <v>5.85</v>
      </c>
      <c r="R3164" s="1">
        <v>3.9000000000000004</v>
      </c>
      <c r="S3164" s="1">
        <v>4.875</v>
      </c>
      <c r="T3164" s="1">
        <v>3.9000000000000004</v>
      </c>
    </row>
    <row r="3165" spans="1:20" hidden="1" x14ac:dyDescent="0.35">
      <c r="A3165" t="s">
        <v>3186</v>
      </c>
      <c r="B3165" t="s">
        <v>10</v>
      </c>
      <c r="C3165" t="s">
        <v>68</v>
      </c>
      <c r="D3165" t="s">
        <v>3619</v>
      </c>
      <c r="E3165" t="s">
        <v>3618</v>
      </c>
      <c r="F3165">
        <v>44717</v>
      </c>
      <c r="G3165">
        <v>44746</v>
      </c>
      <c r="H3165" t="s">
        <v>16</v>
      </c>
      <c r="I3165" t="s">
        <v>12</v>
      </c>
      <c r="J3165" t="s">
        <v>13</v>
      </c>
      <c r="K3165">
        <v>34.067999999999998</v>
      </c>
      <c r="L3165">
        <v>600</v>
      </c>
      <c r="M3165" t="s">
        <v>14</v>
      </c>
      <c r="N3165">
        <v>300</v>
      </c>
      <c r="O3165" t="s">
        <v>14</v>
      </c>
      <c r="P3165">
        <v>1</v>
      </c>
      <c r="Q3165" s="1">
        <v>4.3499999999999996</v>
      </c>
      <c r="R3165" s="1">
        <v>2.9000000000000004</v>
      </c>
      <c r="S3165" s="1">
        <v>3.625</v>
      </c>
      <c r="T3165" s="1">
        <v>2.9000000000000004</v>
      </c>
    </row>
    <row r="3166" spans="1:20" hidden="1" x14ac:dyDescent="0.35">
      <c r="A3166" t="s">
        <v>3187</v>
      </c>
      <c r="B3166" t="s">
        <v>10</v>
      </c>
      <c r="C3166" t="s">
        <v>68</v>
      </c>
      <c r="D3166" t="s">
        <v>3615</v>
      </c>
      <c r="E3166" t="s">
        <v>3613</v>
      </c>
      <c r="F3166">
        <v>44717</v>
      </c>
      <c r="G3166">
        <v>44746</v>
      </c>
      <c r="H3166" t="s">
        <v>16</v>
      </c>
      <c r="I3166" t="s">
        <v>12</v>
      </c>
      <c r="J3166" t="s">
        <v>13</v>
      </c>
      <c r="K3166">
        <v>34.067999999999998</v>
      </c>
      <c r="L3166">
        <v>600</v>
      </c>
      <c r="M3166" t="s">
        <v>14</v>
      </c>
      <c r="N3166">
        <v>300</v>
      </c>
      <c r="O3166" t="s">
        <v>14</v>
      </c>
      <c r="P3166">
        <v>1</v>
      </c>
      <c r="Q3166" s="1">
        <v>4.3499999999999996</v>
      </c>
      <c r="R3166" s="1">
        <v>2.9000000000000004</v>
      </c>
      <c r="S3166" s="1">
        <v>3.625</v>
      </c>
      <c r="T3166" s="1">
        <v>2.9000000000000004</v>
      </c>
    </row>
    <row r="3167" spans="1:20" hidden="1" x14ac:dyDescent="0.35">
      <c r="A3167" t="s">
        <v>3188</v>
      </c>
      <c r="B3167" t="s">
        <v>10</v>
      </c>
      <c r="C3167" t="s">
        <v>68</v>
      </c>
      <c r="D3167" t="s">
        <v>3616</v>
      </c>
      <c r="E3167" t="s">
        <v>3617</v>
      </c>
      <c r="F3167">
        <v>44716</v>
      </c>
      <c r="G3167">
        <v>44747</v>
      </c>
      <c r="H3167" t="s">
        <v>16</v>
      </c>
      <c r="I3167" t="s">
        <v>12</v>
      </c>
      <c r="J3167" t="s">
        <v>13</v>
      </c>
      <c r="K3167">
        <v>34.067999999999998</v>
      </c>
      <c r="L3167">
        <v>600</v>
      </c>
      <c r="M3167" t="s">
        <v>14</v>
      </c>
      <c r="N3167">
        <v>300</v>
      </c>
      <c r="O3167" t="s">
        <v>14</v>
      </c>
      <c r="P3167">
        <v>1</v>
      </c>
      <c r="Q3167" s="1">
        <v>4.6499999999999995</v>
      </c>
      <c r="R3167" s="1">
        <v>3.1</v>
      </c>
      <c r="S3167" s="1">
        <v>3.875</v>
      </c>
      <c r="T3167" s="1">
        <v>3.1</v>
      </c>
    </row>
    <row r="3168" spans="1:20" hidden="1" x14ac:dyDescent="0.35">
      <c r="A3168" t="s">
        <v>3189</v>
      </c>
      <c r="B3168" t="s">
        <v>10</v>
      </c>
      <c r="C3168" t="s">
        <v>68</v>
      </c>
      <c r="D3168" t="s">
        <v>3615</v>
      </c>
      <c r="E3168" t="s">
        <v>3614</v>
      </c>
      <c r="F3168">
        <v>44716</v>
      </c>
      <c r="G3168">
        <v>44750</v>
      </c>
      <c r="H3168" t="s">
        <v>16</v>
      </c>
      <c r="I3168" t="s">
        <v>12</v>
      </c>
      <c r="J3168" t="s">
        <v>13</v>
      </c>
      <c r="K3168">
        <v>34.067999999999998</v>
      </c>
      <c r="L3168">
        <v>600</v>
      </c>
      <c r="M3168" t="s">
        <v>14</v>
      </c>
      <c r="N3168">
        <v>300</v>
      </c>
      <c r="O3168" t="s">
        <v>14</v>
      </c>
      <c r="P3168">
        <v>1</v>
      </c>
      <c r="Q3168" s="1">
        <v>5.0999999999999996</v>
      </c>
      <c r="R3168" s="1">
        <v>3.4000000000000004</v>
      </c>
      <c r="S3168" s="1">
        <v>4.25</v>
      </c>
      <c r="T3168" s="1">
        <v>3.4000000000000004</v>
      </c>
    </row>
    <row r="3169" spans="1:20" hidden="1" x14ac:dyDescent="0.35">
      <c r="A3169" t="s">
        <v>3190</v>
      </c>
      <c r="B3169" t="s">
        <v>10</v>
      </c>
      <c r="C3169" t="s">
        <v>68</v>
      </c>
      <c r="D3169" t="s">
        <v>3611</v>
      </c>
      <c r="E3169" t="s">
        <v>3618</v>
      </c>
      <c r="F3169">
        <v>44715</v>
      </c>
      <c r="G3169">
        <v>44751</v>
      </c>
      <c r="H3169" t="s">
        <v>16</v>
      </c>
      <c r="I3169" t="s">
        <v>12</v>
      </c>
      <c r="J3169" t="s">
        <v>13</v>
      </c>
      <c r="K3169">
        <v>33.066000000000003</v>
      </c>
      <c r="L3169">
        <v>600</v>
      </c>
      <c r="M3169" t="s">
        <v>14</v>
      </c>
      <c r="N3169">
        <v>300</v>
      </c>
      <c r="O3169" t="s">
        <v>14</v>
      </c>
      <c r="P3169">
        <v>1</v>
      </c>
      <c r="Q3169" s="1">
        <v>5.3999999999999995</v>
      </c>
      <c r="R3169" s="1">
        <v>3.6</v>
      </c>
      <c r="S3169" s="1">
        <v>4.5</v>
      </c>
      <c r="T3169" s="1">
        <v>3.6</v>
      </c>
    </row>
    <row r="3170" spans="1:20" hidden="1" x14ac:dyDescent="0.35">
      <c r="A3170" t="s">
        <v>3191</v>
      </c>
      <c r="B3170" t="s">
        <v>10</v>
      </c>
      <c r="C3170" t="s">
        <v>68</v>
      </c>
      <c r="D3170" t="s">
        <v>3611</v>
      </c>
      <c r="E3170" t="s">
        <v>3613</v>
      </c>
      <c r="F3170">
        <v>44715</v>
      </c>
      <c r="G3170">
        <v>44758</v>
      </c>
      <c r="H3170" t="s">
        <v>16</v>
      </c>
      <c r="I3170" t="s">
        <v>12</v>
      </c>
      <c r="J3170" t="s">
        <v>13</v>
      </c>
      <c r="K3170">
        <v>33.066000000000003</v>
      </c>
      <c r="L3170">
        <v>600</v>
      </c>
      <c r="M3170" t="s">
        <v>14</v>
      </c>
      <c r="N3170">
        <v>300</v>
      </c>
      <c r="O3170" t="s">
        <v>14</v>
      </c>
      <c r="P3170">
        <v>1</v>
      </c>
      <c r="Q3170" s="1">
        <v>6.45</v>
      </c>
      <c r="R3170" s="1">
        <v>4.3</v>
      </c>
      <c r="S3170" s="1">
        <v>5.375</v>
      </c>
      <c r="T3170" s="1">
        <v>4.3</v>
      </c>
    </row>
    <row r="3171" spans="1:20" hidden="1" x14ac:dyDescent="0.35">
      <c r="A3171" t="s">
        <v>3192</v>
      </c>
      <c r="B3171" t="s">
        <v>10</v>
      </c>
      <c r="C3171" t="s">
        <v>68</v>
      </c>
      <c r="D3171" t="s">
        <v>3620</v>
      </c>
      <c r="E3171" t="s">
        <v>3614</v>
      </c>
      <c r="F3171">
        <v>44716</v>
      </c>
      <c r="G3171">
        <v>44750</v>
      </c>
      <c r="H3171" t="s">
        <v>16</v>
      </c>
      <c r="I3171" t="s">
        <v>12</v>
      </c>
      <c r="J3171" t="s">
        <v>13</v>
      </c>
      <c r="K3171">
        <v>34.067999999999998</v>
      </c>
      <c r="L3171">
        <v>600</v>
      </c>
      <c r="M3171" t="s">
        <v>14</v>
      </c>
      <c r="N3171">
        <v>300</v>
      </c>
      <c r="O3171" t="s">
        <v>14</v>
      </c>
      <c r="P3171">
        <v>1</v>
      </c>
      <c r="Q3171" s="1">
        <v>5.0999999999999996</v>
      </c>
      <c r="R3171" s="1">
        <v>3.4000000000000004</v>
      </c>
      <c r="S3171" s="1">
        <v>4.25</v>
      </c>
      <c r="T3171" s="1">
        <v>3.4000000000000004</v>
      </c>
    </row>
    <row r="3172" spans="1:20" hidden="1" x14ac:dyDescent="0.35">
      <c r="A3172" t="s">
        <v>3193</v>
      </c>
      <c r="B3172" t="s">
        <v>10</v>
      </c>
      <c r="C3172" t="s">
        <v>68</v>
      </c>
      <c r="D3172" t="s">
        <v>3616</v>
      </c>
      <c r="E3172" t="s">
        <v>3618</v>
      </c>
      <c r="F3172">
        <v>44709</v>
      </c>
      <c r="G3172">
        <v>44756</v>
      </c>
      <c r="H3172" t="s">
        <v>16</v>
      </c>
      <c r="I3172" t="s">
        <v>12</v>
      </c>
      <c r="J3172" t="s">
        <v>13</v>
      </c>
      <c r="K3172">
        <v>33.066000000000003</v>
      </c>
      <c r="L3172">
        <v>600</v>
      </c>
      <c r="M3172" t="s">
        <v>14</v>
      </c>
      <c r="N3172">
        <v>300</v>
      </c>
      <c r="O3172" t="s">
        <v>14</v>
      </c>
      <c r="P3172">
        <v>1</v>
      </c>
      <c r="Q3172" s="1">
        <v>7.05</v>
      </c>
      <c r="R3172" s="1">
        <v>4.7</v>
      </c>
      <c r="S3172" s="1">
        <v>5.875</v>
      </c>
      <c r="T3172" s="1">
        <v>4.7</v>
      </c>
    </row>
    <row r="3173" spans="1:20" hidden="1" x14ac:dyDescent="0.35">
      <c r="A3173" t="s">
        <v>3194</v>
      </c>
      <c r="B3173" t="s">
        <v>10</v>
      </c>
      <c r="C3173" t="s">
        <v>68</v>
      </c>
      <c r="D3173" t="s">
        <v>3615</v>
      </c>
      <c r="E3173" t="s">
        <v>3612</v>
      </c>
      <c r="F3173">
        <v>44715</v>
      </c>
      <c r="G3173">
        <v>44745</v>
      </c>
      <c r="H3173" t="s">
        <v>16</v>
      </c>
      <c r="I3173" t="s">
        <v>12</v>
      </c>
      <c r="J3173" t="s">
        <v>13</v>
      </c>
      <c r="K3173">
        <v>33.066000000000003</v>
      </c>
      <c r="L3173">
        <v>600</v>
      </c>
      <c r="M3173" t="s">
        <v>14</v>
      </c>
      <c r="N3173">
        <v>300</v>
      </c>
      <c r="O3173" t="s">
        <v>14</v>
      </c>
      <c r="P3173">
        <v>1</v>
      </c>
      <c r="Q3173" s="1">
        <v>4.5</v>
      </c>
      <c r="R3173" s="1">
        <v>3</v>
      </c>
      <c r="S3173" s="1">
        <v>3.75</v>
      </c>
      <c r="T3173" s="1">
        <v>3</v>
      </c>
    </row>
    <row r="3174" spans="1:20" hidden="1" x14ac:dyDescent="0.35">
      <c r="A3174" t="s">
        <v>3195</v>
      </c>
      <c r="B3174" t="s">
        <v>10</v>
      </c>
      <c r="C3174" t="s">
        <v>68</v>
      </c>
      <c r="D3174" t="s">
        <v>3619</v>
      </c>
      <c r="E3174" t="s">
        <v>3617</v>
      </c>
      <c r="F3174">
        <v>44709</v>
      </c>
      <c r="G3174">
        <v>44746</v>
      </c>
      <c r="H3174" t="s">
        <v>16</v>
      </c>
      <c r="I3174" t="s">
        <v>12</v>
      </c>
      <c r="J3174" t="s">
        <v>13</v>
      </c>
      <c r="K3174">
        <v>34.067999999999998</v>
      </c>
      <c r="L3174">
        <v>600</v>
      </c>
      <c r="M3174" t="s">
        <v>14</v>
      </c>
      <c r="N3174">
        <v>300</v>
      </c>
      <c r="O3174" t="s">
        <v>14</v>
      </c>
      <c r="P3174">
        <v>1</v>
      </c>
      <c r="Q3174" s="1">
        <v>5.55</v>
      </c>
      <c r="R3174" s="1">
        <v>3.7</v>
      </c>
      <c r="S3174" s="1">
        <v>4.625</v>
      </c>
      <c r="T3174" s="1">
        <v>3.7</v>
      </c>
    </row>
    <row r="3175" spans="1:20" hidden="1" x14ac:dyDescent="0.35">
      <c r="A3175" t="s">
        <v>3196</v>
      </c>
      <c r="B3175" t="s">
        <v>10</v>
      </c>
      <c r="C3175" t="s">
        <v>68</v>
      </c>
      <c r="D3175" t="s">
        <v>3611</v>
      </c>
      <c r="E3175" t="s">
        <v>3614</v>
      </c>
      <c r="F3175">
        <v>44705</v>
      </c>
      <c r="G3175">
        <v>44745</v>
      </c>
      <c r="H3175" t="s">
        <v>16</v>
      </c>
      <c r="I3175" t="s">
        <v>12</v>
      </c>
      <c r="J3175" t="s">
        <v>13</v>
      </c>
      <c r="K3175">
        <v>34.067999999999998</v>
      </c>
      <c r="L3175">
        <v>600</v>
      </c>
      <c r="M3175" t="s">
        <v>14</v>
      </c>
      <c r="N3175">
        <v>300</v>
      </c>
      <c r="O3175" t="s">
        <v>14</v>
      </c>
      <c r="P3175">
        <v>1</v>
      </c>
      <c r="Q3175" s="1">
        <v>6</v>
      </c>
      <c r="R3175" s="1">
        <v>4</v>
      </c>
      <c r="S3175" s="1">
        <v>5</v>
      </c>
      <c r="T3175" s="1">
        <v>4</v>
      </c>
    </row>
    <row r="3176" spans="1:20" hidden="1" x14ac:dyDescent="0.35">
      <c r="A3176" t="s">
        <v>3197</v>
      </c>
      <c r="B3176" t="s">
        <v>10</v>
      </c>
      <c r="C3176" t="s">
        <v>68</v>
      </c>
      <c r="D3176" t="s">
        <v>3616</v>
      </c>
      <c r="E3176" t="s">
        <v>3613</v>
      </c>
      <c r="F3176">
        <v>44712</v>
      </c>
      <c r="G3176">
        <v>44743</v>
      </c>
      <c r="H3176" t="s">
        <v>16</v>
      </c>
      <c r="I3176" t="s">
        <v>12</v>
      </c>
      <c r="J3176" t="s">
        <v>13</v>
      </c>
      <c r="K3176">
        <v>34.067999999999998</v>
      </c>
      <c r="L3176">
        <v>600</v>
      </c>
      <c r="M3176" t="s">
        <v>14</v>
      </c>
      <c r="N3176">
        <v>300</v>
      </c>
      <c r="O3176" t="s">
        <v>14</v>
      </c>
      <c r="P3176">
        <v>1</v>
      </c>
      <c r="Q3176" s="1">
        <v>4.6499999999999995</v>
      </c>
      <c r="R3176" s="1">
        <v>3.1</v>
      </c>
      <c r="S3176" s="1">
        <v>3.875</v>
      </c>
      <c r="T3176" s="1">
        <v>3.1</v>
      </c>
    </row>
    <row r="3177" spans="1:20" hidden="1" x14ac:dyDescent="0.35">
      <c r="A3177" t="s">
        <v>3198</v>
      </c>
      <c r="B3177" t="s">
        <v>10</v>
      </c>
      <c r="C3177" t="s">
        <v>68</v>
      </c>
      <c r="D3177" t="s">
        <v>3611</v>
      </c>
      <c r="E3177" t="s">
        <v>3613</v>
      </c>
      <c r="F3177">
        <v>44727</v>
      </c>
      <c r="G3177">
        <v>44754</v>
      </c>
      <c r="H3177" t="s">
        <v>12</v>
      </c>
      <c r="I3177" t="s">
        <v>12</v>
      </c>
      <c r="J3177" t="s">
        <v>13</v>
      </c>
      <c r="K3177">
        <v>33.066000000000003</v>
      </c>
      <c r="L3177">
        <v>600</v>
      </c>
      <c r="M3177" t="s">
        <v>14</v>
      </c>
      <c r="N3177">
        <v>300</v>
      </c>
      <c r="O3177" t="s">
        <v>14</v>
      </c>
      <c r="P3177">
        <v>1</v>
      </c>
      <c r="Q3177" s="1">
        <v>4.05</v>
      </c>
      <c r="R3177" s="1">
        <v>2.7</v>
      </c>
      <c r="S3177" s="1">
        <v>3.375</v>
      </c>
      <c r="T3177" s="1">
        <v>2.7</v>
      </c>
    </row>
    <row r="3178" spans="1:20" hidden="1" x14ac:dyDescent="0.35">
      <c r="A3178" t="s">
        <v>3199</v>
      </c>
      <c r="B3178" t="s">
        <v>10</v>
      </c>
      <c r="C3178" t="s">
        <v>68</v>
      </c>
      <c r="D3178" t="s">
        <v>3620</v>
      </c>
      <c r="E3178" t="s">
        <v>3612</v>
      </c>
      <c r="F3178">
        <v>44730</v>
      </c>
      <c r="G3178">
        <v>44756</v>
      </c>
      <c r="H3178" t="s">
        <v>12</v>
      </c>
      <c r="I3178" t="s">
        <v>12</v>
      </c>
      <c r="J3178" t="s">
        <v>13</v>
      </c>
      <c r="K3178">
        <v>33.066000000000003</v>
      </c>
      <c r="L3178">
        <v>600</v>
      </c>
      <c r="M3178" t="s">
        <v>14</v>
      </c>
      <c r="N3178">
        <v>300</v>
      </c>
      <c r="O3178" t="s">
        <v>14</v>
      </c>
      <c r="P3178">
        <v>1</v>
      </c>
      <c r="Q3178" s="1">
        <v>3.9</v>
      </c>
      <c r="R3178" s="1">
        <v>2.6</v>
      </c>
      <c r="S3178" s="1">
        <v>3.25</v>
      </c>
      <c r="T3178" s="1">
        <v>2.6</v>
      </c>
    </row>
    <row r="3179" spans="1:20" hidden="1" x14ac:dyDescent="0.35">
      <c r="A3179" t="s">
        <v>3200</v>
      </c>
      <c r="B3179" t="s">
        <v>10</v>
      </c>
      <c r="C3179" t="s">
        <v>68</v>
      </c>
      <c r="D3179" t="s">
        <v>3620</v>
      </c>
      <c r="E3179" t="s">
        <v>3617</v>
      </c>
      <c r="F3179">
        <v>44730</v>
      </c>
      <c r="G3179">
        <v>44756</v>
      </c>
      <c r="H3179" t="s">
        <v>12</v>
      </c>
      <c r="I3179" t="s">
        <v>12</v>
      </c>
      <c r="J3179" t="s">
        <v>13</v>
      </c>
      <c r="K3179">
        <v>33.066000000000003</v>
      </c>
      <c r="L3179">
        <v>600</v>
      </c>
      <c r="M3179" t="s">
        <v>14</v>
      </c>
      <c r="N3179">
        <v>300</v>
      </c>
      <c r="O3179" t="s">
        <v>14</v>
      </c>
      <c r="P3179">
        <v>1</v>
      </c>
      <c r="Q3179" s="1">
        <v>3.9</v>
      </c>
      <c r="R3179" s="1">
        <v>2.6</v>
      </c>
      <c r="S3179" s="1">
        <v>3.25</v>
      </c>
      <c r="T3179" s="1">
        <v>2.6</v>
      </c>
    </row>
    <row r="3180" spans="1:20" hidden="1" x14ac:dyDescent="0.35">
      <c r="A3180" t="s">
        <v>3201</v>
      </c>
      <c r="B3180" t="s">
        <v>10</v>
      </c>
      <c r="C3180" t="s">
        <v>68</v>
      </c>
      <c r="D3180" t="s">
        <v>3611</v>
      </c>
      <c r="E3180" t="s">
        <v>3617</v>
      </c>
      <c r="F3180">
        <v>44735</v>
      </c>
      <c r="G3180">
        <v>44763</v>
      </c>
      <c r="H3180" t="s">
        <v>12</v>
      </c>
      <c r="I3180" t="s">
        <v>12</v>
      </c>
      <c r="J3180" t="s">
        <v>13</v>
      </c>
      <c r="K3180">
        <v>33.066000000000003</v>
      </c>
      <c r="L3180">
        <v>600</v>
      </c>
      <c r="M3180" t="s">
        <v>14</v>
      </c>
      <c r="N3180">
        <v>300</v>
      </c>
      <c r="O3180" t="s">
        <v>14</v>
      </c>
      <c r="P3180">
        <v>1</v>
      </c>
      <c r="Q3180" s="1">
        <v>4.2</v>
      </c>
      <c r="R3180" s="1">
        <v>2.8000000000000003</v>
      </c>
      <c r="S3180" s="1">
        <v>3.5</v>
      </c>
      <c r="T3180" s="1">
        <v>2.8000000000000003</v>
      </c>
    </row>
    <row r="3181" spans="1:20" hidden="1" x14ac:dyDescent="0.35">
      <c r="A3181" t="s">
        <v>3202</v>
      </c>
      <c r="B3181" t="s">
        <v>10</v>
      </c>
      <c r="C3181" t="s">
        <v>68</v>
      </c>
      <c r="D3181" t="s">
        <v>3620</v>
      </c>
      <c r="E3181" t="s">
        <v>3617</v>
      </c>
      <c r="F3181">
        <v>44734</v>
      </c>
      <c r="G3181">
        <v>44761</v>
      </c>
      <c r="H3181" t="s">
        <v>12</v>
      </c>
      <c r="I3181" t="s">
        <v>12</v>
      </c>
      <c r="J3181" t="s">
        <v>13</v>
      </c>
      <c r="K3181">
        <v>34.067999999999998</v>
      </c>
      <c r="L3181">
        <v>600</v>
      </c>
      <c r="M3181" t="s">
        <v>14</v>
      </c>
      <c r="N3181">
        <v>300</v>
      </c>
      <c r="O3181" t="s">
        <v>14</v>
      </c>
      <c r="P3181">
        <v>1</v>
      </c>
      <c r="Q3181" s="1">
        <v>4.05</v>
      </c>
      <c r="R3181" s="1">
        <v>2.7</v>
      </c>
      <c r="S3181" s="1">
        <v>3.375</v>
      </c>
      <c r="T3181" s="1">
        <v>2.7</v>
      </c>
    </row>
    <row r="3182" spans="1:20" hidden="1" x14ac:dyDescent="0.35">
      <c r="A3182" t="s">
        <v>3203</v>
      </c>
      <c r="B3182" t="s">
        <v>10</v>
      </c>
      <c r="C3182" t="s">
        <v>68</v>
      </c>
      <c r="D3182" t="s">
        <v>3611</v>
      </c>
      <c r="E3182" t="s">
        <v>3614</v>
      </c>
      <c r="F3182">
        <v>44734</v>
      </c>
      <c r="G3182">
        <v>44761</v>
      </c>
      <c r="H3182" t="s">
        <v>12</v>
      </c>
      <c r="I3182" t="s">
        <v>12</v>
      </c>
      <c r="J3182" t="s">
        <v>13</v>
      </c>
      <c r="K3182">
        <v>33.066000000000003</v>
      </c>
      <c r="L3182">
        <v>600</v>
      </c>
      <c r="M3182" t="s">
        <v>14</v>
      </c>
      <c r="N3182">
        <v>300</v>
      </c>
      <c r="O3182" t="s">
        <v>14</v>
      </c>
      <c r="P3182">
        <v>1</v>
      </c>
      <c r="Q3182" s="1">
        <v>4.05</v>
      </c>
      <c r="R3182" s="1">
        <v>2.7</v>
      </c>
      <c r="S3182" s="1">
        <v>3.375</v>
      </c>
      <c r="T3182" s="1">
        <v>2.7</v>
      </c>
    </row>
    <row r="3183" spans="1:20" hidden="1" x14ac:dyDescent="0.35">
      <c r="A3183" t="s">
        <v>3204</v>
      </c>
      <c r="B3183" t="s">
        <v>10</v>
      </c>
      <c r="C3183" t="s">
        <v>68</v>
      </c>
      <c r="D3183" t="s">
        <v>3620</v>
      </c>
      <c r="E3183" t="s">
        <v>3614</v>
      </c>
      <c r="F3183">
        <v>44737</v>
      </c>
      <c r="G3183">
        <v>44776</v>
      </c>
      <c r="H3183" t="s">
        <v>12</v>
      </c>
      <c r="I3183" t="s">
        <v>12</v>
      </c>
      <c r="J3183" t="s">
        <v>13</v>
      </c>
      <c r="K3183">
        <v>34.067999999999998</v>
      </c>
      <c r="L3183">
        <v>600</v>
      </c>
      <c r="M3183" t="s">
        <v>14</v>
      </c>
      <c r="N3183">
        <v>300</v>
      </c>
      <c r="O3183" t="s">
        <v>14</v>
      </c>
      <c r="P3183">
        <v>1</v>
      </c>
      <c r="Q3183" s="1">
        <v>5.85</v>
      </c>
      <c r="R3183" s="1">
        <v>3.9000000000000004</v>
      </c>
      <c r="S3183" s="1">
        <v>4.875</v>
      </c>
      <c r="T3183" s="1">
        <v>3.9000000000000004</v>
      </c>
    </row>
    <row r="3184" spans="1:20" hidden="1" x14ac:dyDescent="0.35">
      <c r="A3184" t="s">
        <v>3205</v>
      </c>
      <c r="B3184" t="s">
        <v>10</v>
      </c>
      <c r="C3184" t="s">
        <v>68</v>
      </c>
      <c r="D3184" t="s">
        <v>3616</v>
      </c>
      <c r="E3184" t="s">
        <v>3618</v>
      </c>
      <c r="F3184">
        <v>44737</v>
      </c>
      <c r="G3184">
        <v>44761</v>
      </c>
      <c r="H3184" t="s">
        <v>12</v>
      </c>
      <c r="I3184" t="s">
        <v>12</v>
      </c>
      <c r="J3184" t="s">
        <v>13</v>
      </c>
      <c r="K3184">
        <v>33.066000000000003</v>
      </c>
      <c r="L3184">
        <v>600</v>
      </c>
      <c r="M3184" t="s">
        <v>14</v>
      </c>
      <c r="N3184">
        <v>300</v>
      </c>
      <c r="O3184" t="s">
        <v>14</v>
      </c>
      <c r="P3184">
        <v>1</v>
      </c>
      <c r="Q3184" s="1">
        <v>3.5999999999999996</v>
      </c>
      <c r="R3184" s="1">
        <v>2.4000000000000004</v>
      </c>
      <c r="S3184" s="1">
        <v>3</v>
      </c>
      <c r="T3184" s="1">
        <v>2.4000000000000004</v>
      </c>
    </row>
    <row r="3185" spans="1:20" hidden="1" x14ac:dyDescent="0.35">
      <c r="A3185" t="s">
        <v>3206</v>
      </c>
      <c r="B3185" t="s">
        <v>10</v>
      </c>
      <c r="C3185" t="s">
        <v>68</v>
      </c>
      <c r="D3185" t="s">
        <v>3619</v>
      </c>
      <c r="E3185" t="s">
        <v>3613</v>
      </c>
      <c r="F3185">
        <v>44737</v>
      </c>
      <c r="G3185">
        <v>44763</v>
      </c>
      <c r="H3185" t="s">
        <v>12</v>
      </c>
      <c r="I3185" t="s">
        <v>12</v>
      </c>
      <c r="J3185" t="s">
        <v>13</v>
      </c>
      <c r="K3185">
        <v>33.066000000000003</v>
      </c>
      <c r="L3185">
        <v>600</v>
      </c>
      <c r="M3185" t="s">
        <v>14</v>
      </c>
      <c r="N3185">
        <v>300</v>
      </c>
      <c r="O3185" t="s">
        <v>14</v>
      </c>
      <c r="P3185">
        <v>1</v>
      </c>
      <c r="Q3185" s="1">
        <v>3.9</v>
      </c>
      <c r="R3185" s="1">
        <v>2.6</v>
      </c>
      <c r="S3185" s="1">
        <v>3.25</v>
      </c>
      <c r="T3185" s="1">
        <v>2.6</v>
      </c>
    </row>
    <row r="3186" spans="1:20" hidden="1" x14ac:dyDescent="0.35">
      <c r="A3186" t="s">
        <v>3207</v>
      </c>
      <c r="B3186" t="s">
        <v>10</v>
      </c>
      <c r="C3186" t="s">
        <v>68</v>
      </c>
      <c r="D3186" t="s">
        <v>3619</v>
      </c>
      <c r="E3186" t="s">
        <v>3617</v>
      </c>
      <c r="F3186">
        <v>44738</v>
      </c>
      <c r="G3186">
        <v>44771</v>
      </c>
      <c r="H3186" t="s">
        <v>12</v>
      </c>
      <c r="I3186" t="s">
        <v>12</v>
      </c>
      <c r="J3186" t="s">
        <v>13</v>
      </c>
      <c r="K3186">
        <v>34.067999999999998</v>
      </c>
      <c r="L3186">
        <v>600</v>
      </c>
      <c r="M3186" t="s">
        <v>14</v>
      </c>
      <c r="N3186">
        <v>300</v>
      </c>
      <c r="O3186" t="s">
        <v>14</v>
      </c>
      <c r="P3186">
        <v>1</v>
      </c>
      <c r="Q3186" s="1">
        <v>4.95</v>
      </c>
      <c r="R3186" s="1">
        <v>3.3000000000000003</v>
      </c>
      <c r="S3186" s="1">
        <v>4.125</v>
      </c>
      <c r="T3186" s="1">
        <v>3.3000000000000003</v>
      </c>
    </row>
    <row r="3187" spans="1:20" hidden="1" x14ac:dyDescent="0.35">
      <c r="A3187" t="s">
        <v>3208</v>
      </c>
      <c r="B3187" t="s">
        <v>10</v>
      </c>
      <c r="C3187" t="s">
        <v>68</v>
      </c>
      <c r="D3187" t="s">
        <v>3616</v>
      </c>
      <c r="E3187" t="s">
        <v>3613</v>
      </c>
      <c r="F3187">
        <v>44737</v>
      </c>
      <c r="G3187">
        <v>44761</v>
      </c>
      <c r="H3187" t="s">
        <v>12</v>
      </c>
      <c r="I3187" t="s">
        <v>12</v>
      </c>
      <c r="J3187" t="s">
        <v>13</v>
      </c>
      <c r="K3187">
        <v>33.066000000000003</v>
      </c>
      <c r="L3187">
        <v>600</v>
      </c>
      <c r="M3187" t="s">
        <v>14</v>
      </c>
      <c r="N3187">
        <v>300</v>
      </c>
      <c r="O3187" t="s">
        <v>14</v>
      </c>
      <c r="P3187">
        <v>1</v>
      </c>
      <c r="Q3187" s="1">
        <v>3.5999999999999996</v>
      </c>
      <c r="R3187" s="1">
        <v>2.4000000000000004</v>
      </c>
      <c r="S3187" s="1">
        <v>3</v>
      </c>
      <c r="T3187" s="1">
        <v>2.4000000000000004</v>
      </c>
    </row>
    <row r="3188" spans="1:20" hidden="1" x14ac:dyDescent="0.35">
      <c r="A3188" t="s">
        <v>3209</v>
      </c>
      <c r="B3188" t="s">
        <v>10</v>
      </c>
      <c r="C3188" t="s">
        <v>68</v>
      </c>
      <c r="D3188" t="s">
        <v>3619</v>
      </c>
      <c r="E3188" t="s">
        <v>3614</v>
      </c>
      <c r="F3188">
        <v>44734</v>
      </c>
      <c r="G3188">
        <v>44761</v>
      </c>
      <c r="H3188" t="s">
        <v>12</v>
      </c>
      <c r="I3188" t="s">
        <v>12</v>
      </c>
      <c r="J3188" t="s">
        <v>13</v>
      </c>
      <c r="K3188">
        <v>34.067999999999998</v>
      </c>
      <c r="L3188">
        <v>600</v>
      </c>
      <c r="M3188" t="s">
        <v>14</v>
      </c>
      <c r="N3188">
        <v>300</v>
      </c>
      <c r="O3188" t="s">
        <v>14</v>
      </c>
      <c r="P3188">
        <v>1</v>
      </c>
      <c r="Q3188" s="1">
        <v>4.05</v>
      </c>
      <c r="R3188" s="1">
        <v>2.7</v>
      </c>
      <c r="S3188" s="1">
        <v>3.375</v>
      </c>
      <c r="T3188" s="1">
        <v>2.7</v>
      </c>
    </row>
    <row r="3189" spans="1:20" hidden="1" x14ac:dyDescent="0.35">
      <c r="A3189" t="s">
        <v>3210</v>
      </c>
      <c r="B3189" t="s">
        <v>10</v>
      </c>
      <c r="C3189" t="s">
        <v>68</v>
      </c>
      <c r="D3189" t="s">
        <v>3615</v>
      </c>
      <c r="E3189" t="s">
        <v>3614</v>
      </c>
      <c r="F3189">
        <v>44736</v>
      </c>
      <c r="G3189">
        <v>44759</v>
      </c>
      <c r="H3189" t="s">
        <v>12</v>
      </c>
      <c r="I3189" t="s">
        <v>12</v>
      </c>
      <c r="J3189" t="s">
        <v>13</v>
      </c>
      <c r="K3189">
        <v>33.066000000000003</v>
      </c>
      <c r="L3189">
        <v>600</v>
      </c>
      <c r="M3189" t="s">
        <v>14</v>
      </c>
      <c r="N3189">
        <v>300</v>
      </c>
      <c r="O3189" t="s">
        <v>14</v>
      </c>
      <c r="P3189">
        <v>1</v>
      </c>
      <c r="Q3189" s="1">
        <v>3.4499999999999997</v>
      </c>
      <c r="R3189" s="1">
        <v>2.3000000000000003</v>
      </c>
      <c r="S3189" s="1">
        <v>2.875</v>
      </c>
      <c r="T3189" s="1">
        <v>2.3000000000000003</v>
      </c>
    </row>
    <row r="3190" spans="1:20" hidden="1" x14ac:dyDescent="0.35">
      <c r="A3190" t="s">
        <v>3211</v>
      </c>
      <c r="B3190" t="s">
        <v>10</v>
      </c>
      <c r="C3190" t="s">
        <v>68</v>
      </c>
      <c r="D3190" t="s">
        <v>3619</v>
      </c>
      <c r="E3190" t="s">
        <v>3613</v>
      </c>
      <c r="F3190">
        <v>44727</v>
      </c>
      <c r="G3190">
        <v>44757</v>
      </c>
      <c r="H3190" t="s">
        <v>12</v>
      </c>
      <c r="I3190" t="s">
        <v>12</v>
      </c>
      <c r="J3190" t="s">
        <v>13</v>
      </c>
      <c r="K3190">
        <v>33.066000000000003</v>
      </c>
      <c r="L3190">
        <v>600</v>
      </c>
      <c r="M3190" t="s">
        <v>14</v>
      </c>
      <c r="N3190">
        <v>300</v>
      </c>
      <c r="O3190" t="s">
        <v>14</v>
      </c>
      <c r="P3190">
        <v>1</v>
      </c>
      <c r="Q3190" s="1">
        <v>4.5</v>
      </c>
      <c r="R3190" s="1">
        <v>3</v>
      </c>
      <c r="S3190" s="1">
        <v>3.75</v>
      </c>
      <c r="T3190" s="1">
        <v>3</v>
      </c>
    </row>
    <row r="3191" spans="1:20" hidden="1" x14ac:dyDescent="0.35">
      <c r="A3191" t="s">
        <v>3212</v>
      </c>
      <c r="B3191" t="s">
        <v>10</v>
      </c>
      <c r="C3191" t="s">
        <v>68</v>
      </c>
      <c r="D3191" t="s">
        <v>3615</v>
      </c>
      <c r="E3191" t="s">
        <v>3618</v>
      </c>
      <c r="F3191">
        <v>44730</v>
      </c>
      <c r="G3191">
        <v>44756</v>
      </c>
      <c r="H3191" t="s">
        <v>12</v>
      </c>
      <c r="I3191" t="s">
        <v>12</v>
      </c>
      <c r="J3191" t="s">
        <v>13</v>
      </c>
      <c r="K3191">
        <v>33.066000000000003</v>
      </c>
      <c r="L3191">
        <v>600</v>
      </c>
      <c r="M3191" t="s">
        <v>14</v>
      </c>
      <c r="N3191">
        <v>300</v>
      </c>
      <c r="O3191" t="s">
        <v>14</v>
      </c>
      <c r="P3191">
        <v>1</v>
      </c>
      <c r="Q3191" s="1">
        <v>3.9</v>
      </c>
      <c r="R3191" s="1">
        <v>2.6</v>
      </c>
      <c r="S3191" s="1">
        <v>3.25</v>
      </c>
      <c r="T3191" s="1">
        <v>2.6</v>
      </c>
    </row>
    <row r="3192" spans="1:20" hidden="1" x14ac:dyDescent="0.35">
      <c r="A3192" t="s">
        <v>3213</v>
      </c>
      <c r="B3192" t="s">
        <v>10</v>
      </c>
      <c r="C3192" t="s">
        <v>68</v>
      </c>
      <c r="D3192" t="s">
        <v>3619</v>
      </c>
      <c r="E3192" t="s">
        <v>3612</v>
      </c>
      <c r="F3192">
        <v>44727</v>
      </c>
      <c r="G3192">
        <v>44757</v>
      </c>
      <c r="H3192" t="s">
        <v>12</v>
      </c>
      <c r="I3192" t="s">
        <v>12</v>
      </c>
      <c r="J3192" t="s">
        <v>13</v>
      </c>
      <c r="K3192">
        <v>33.066000000000003</v>
      </c>
      <c r="L3192">
        <v>600</v>
      </c>
      <c r="M3192" t="s">
        <v>14</v>
      </c>
      <c r="N3192">
        <v>300</v>
      </c>
      <c r="O3192" t="s">
        <v>14</v>
      </c>
      <c r="P3192">
        <v>1</v>
      </c>
      <c r="Q3192" s="1">
        <v>4.5</v>
      </c>
      <c r="R3192" s="1">
        <v>3</v>
      </c>
      <c r="S3192" s="1">
        <v>3.75</v>
      </c>
      <c r="T3192" s="1">
        <v>3</v>
      </c>
    </row>
    <row r="3193" spans="1:20" hidden="1" x14ac:dyDescent="0.35">
      <c r="A3193" t="s">
        <v>3214</v>
      </c>
      <c r="B3193" t="s">
        <v>10</v>
      </c>
      <c r="C3193" t="s">
        <v>68</v>
      </c>
      <c r="D3193" t="s">
        <v>3616</v>
      </c>
      <c r="E3193" t="s">
        <v>3617</v>
      </c>
      <c r="F3193">
        <v>44730</v>
      </c>
      <c r="G3193">
        <v>44755</v>
      </c>
      <c r="H3193" t="s">
        <v>12</v>
      </c>
      <c r="I3193" t="s">
        <v>12</v>
      </c>
      <c r="J3193" t="s">
        <v>13</v>
      </c>
      <c r="K3193">
        <v>33.066000000000003</v>
      </c>
      <c r="L3193">
        <v>600</v>
      </c>
      <c r="M3193" t="s">
        <v>14</v>
      </c>
      <c r="N3193">
        <v>300</v>
      </c>
      <c r="O3193" t="s">
        <v>14</v>
      </c>
      <c r="P3193">
        <v>1</v>
      </c>
      <c r="Q3193" s="1">
        <v>3.75</v>
      </c>
      <c r="R3193" s="1">
        <v>2.5</v>
      </c>
      <c r="S3193" s="1">
        <v>3.125</v>
      </c>
      <c r="T3193" s="1">
        <v>2.5</v>
      </c>
    </row>
    <row r="3194" spans="1:20" hidden="1" x14ac:dyDescent="0.35">
      <c r="A3194" t="s">
        <v>3215</v>
      </c>
      <c r="B3194" t="s">
        <v>10</v>
      </c>
      <c r="C3194" t="s">
        <v>68</v>
      </c>
      <c r="D3194" t="s">
        <v>3616</v>
      </c>
      <c r="E3194" t="s">
        <v>3614</v>
      </c>
      <c r="F3194">
        <v>44724</v>
      </c>
      <c r="G3194">
        <v>44764</v>
      </c>
      <c r="H3194" t="s">
        <v>12</v>
      </c>
      <c r="I3194" t="s">
        <v>12</v>
      </c>
      <c r="J3194" t="s">
        <v>13</v>
      </c>
      <c r="K3194">
        <v>34.067999999999998</v>
      </c>
      <c r="L3194">
        <v>600</v>
      </c>
      <c r="M3194" t="s">
        <v>14</v>
      </c>
      <c r="N3194">
        <v>300</v>
      </c>
      <c r="O3194" t="s">
        <v>14</v>
      </c>
      <c r="P3194">
        <v>1</v>
      </c>
      <c r="Q3194" s="1">
        <v>6</v>
      </c>
      <c r="R3194" s="1">
        <v>4</v>
      </c>
      <c r="S3194" s="1">
        <v>5</v>
      </c>
      <c r="T3194" s="1">
        <v>4</v>
      </c>
    </row>
    <row r="3195" spans="1:20" hidden="1" x14ac:dyDescent="0.35">
      <c r="A3195" t="s">
        <v>3216</v>
      </c>
      <c r="B3195" t="s">
        <v>10</v>
      </c>
      <c r="C3195" t="s">
        <v>68</v>
      </c>
      <c r="D3195" t="s">
        <v>3619</v>
      </c>
      <c r="E3195" t="s">
        <v>3617</v>
      </c>
      <c r="F3195">
        <v>44719</v>
      </c>
      <c r="G3195">
        <v>44756</v>
      </c>
      <c r="H3195" t="s">
        <v>12</v>
      </c>
      <c r="I3195" t="s">
        <v>12</v>
      </c>
      <c r="J3195" t="s">
        <v>13</v>
      </c>
      <c r="K3195">
        <v>34.067999999999998</v>
      </c>
      <c r="L3195">
        <v>600</v>
      </c>
      <c r="M3195" t="s">
        <v>14</v>
      </c>
      <c r="N3195">
        <v>300</v>
      </c>
      <c r="O3195" t="s">
        <v>14</v>
      </c>
      <c r="P3195">
        <v>1</v>
      </c>
      <c r="Q3195" s="1">
        <v>5.55</v>
      </c>
      <c r="R3195" s="1">
        <v>3.7</v>
      </c>
      <c r="S3195" s="1">
        <v>4.625</v>
      </c>
      <c r="T3195" s="1">
        <v>3.7</v>
      </c>
    </row>
    <row r="3196" spans="1:20" hidden="1" x14ac:dyDescent="0.35">
      <c r="A3196" t="s">
        <v>3217</v>
      </c>
      <c r="B3196" t="s">
        <v>10</v>
      </c>
      <c r="C3196" t="s">
        <v>68</v>
      </c>
      <c r="D3196" t="s">
        <v>3616</v>
      </c>
      <c r="E3196" t="s">
        <v>3617</v>
      </c>
      <c r="F3196">
        <v>44720</v>
      </c>
      <c r="G3196">
        <v>44759</v>
      </c>
      <c r="H3196" t="s">
        <v>12</v>
      </c>
      <c r="I3196" t="s">
        <v>12</v>
      </c>
      <c r="J3196" t="s">
        <v>13</v>
      </c>
      <c r="K3196">
        <v>34.067999999999998</v>
      </c>
      <c r="L3196">
        <v>600</v>
      </c>
      <c r="M3196" t="s">
        <v>14</v>
      </c>
      <c r="N3196">
        <v>300</v>
      </c>
      <c r="O3196" t="s">
        <v>14</v>
      </c>
      <c r="P3196">
        <v>1</v>
      </c>
      <c r="Q3196" s="1">
        <v>5.85</v>
      </c>
      <c r="R3196" s="1">
        <v>3.9000000000000004</v>
      </c>
      <c r="S3196" s="1">
        <v>4.875</v>
      </c>
      <c r="T3196" s="1">
        <v>3.9000000000000004</v>
      </c>
    </row>
    <row r="3197" spans="1:20" hidden="1" x14ac:dyDescent="0.35">
      <c r="A3197" t="s">
        <v>3218</v>
      </c>
      <c r="B3197" t="s">
        <v>10</v>
      </c>
      <c r="C3197" t="s">
        <v>68</v>
      </c>
      <c r="D3197" t="s">
        <v>3619</v>
      </c>
      <c r="E3197" t="s">
        <v>3613</v>
      </c>
      <c r="F3197">
        <v>44720</v>
      </c>
      <c r="G3197">
        <v>44759</v>
      </c>
      <c r="H3197" t="s">
        <v>12</v>
      </c>
      <c r="I3197" t="s">
        <v>12</v>
      </c>
      <c r="J3197" t="s">
        <v>13</v>
      </c>
      <c r="K3197">
        <v>34.067999999999998</v>
      </c>
      <c r="L3197">
        <v>600</v>
      </c>
      <c r="M3197" t="s">
        <v>14</v>
      </c>
      <c r="N3197">
        <v>300</v>
      </c>
      <c r="O3197" t="s">
        <v>14</v>
      </c>
      <c r="P3197">
        <v>1</v>
      </c>
      <c r="Q3197" s="1">
        <v>5.85</v>
      </c>
      <c r="R3197" s="1">
        <v>3.9000000000000004</v>
      </c>
      <c r="S3197" s="1">
        <v>4.875</v>
      </c>
      <c r="T3197" s="1">
        <v>3.9000000000000004</v>
      </c>
    </row>
    <row r="3198" spans="1:20" hidden="1" x14ac:dyDescent="0.35">
      <c r="A3198" t="s">
        <v>3219</v>
      </c>
      <c r="B3198" t="s">
        <v>10</v>
      </c>
      <c r="C3198" t="s">
        <v>68</v>
      </c>
      <c r="D3198" t="s">
        <v>3611</v>
      </c>
      <c r="E3198" t="s">
        <v>3618</v>
      </c>
      <c r="F3198">
        <v>44719</v>
      </c>
      <c r="G3198">
        <v>44757</v>
      </c>
      <c r="H3198" t="s">
        <v>12</v>
      </c>
      <c r="I3198" t="s">
        <v>12</v>
      </c>
      <c r="J3198" t="s">
        <v>13</v>
      </c>
      <c r="K3198">
        <v>34.067999999999998</v>
      </c>
      <c r="L3198">
        <v>600</v>
      </c>
      <c r="M3198" t="s">
        <v>14</v>
      </c>
      <c r="N3198">
        <v>300</v>
      </c>
      <c r="O3198" t="s">
        <v>14</v>
      </c>
      <c r="P3198">
        <v>1</v>
      </c>
      <c r="Q3198" s="1">
        <v>5.7</v>
      </c>
      <c r="R3198" s="1">
        <v>3.8000000000000003</v>
      </c>
      <c r="S3198" s="1">
        <v>4.75</v>
      </c>
      <c r="T3198" s="1">
        <v>3.8000000000000003</v>
      </c>
    </row>
    <row r="3199" spans="1:20" hidden="1" x14ac:dyDescent="0.35">
      <c r="A3199" t="s">
        <v>3220</v>
      </c>
      <c r="B3199" t="s">
        <v>10</v>
      </c>
      <c r="C3199" t="s">
        <v>68</v>
      </c>
      <c r="D3199" t="s">
        <v>3611</v>
      </c>
      <c r="E3199" t="s">
        <v>3614</v>
      </c>
      <c r="F3199">
        <v>44734</v>
      </c>
      <c r="G3199">
        <v>44770</v>
      </c>
      <c r="H3199" t="s">
        <v>12</v>
      </c>
      <c r="I3199" t="s">
        <v>12</v>
      </c>
      <c r="J3199" t="s">
        <v>13</v>
      </c>
      <c r="K3199">
        <v>34.067999999999998</v>
      </c>
      <c r="L3199">
        <v>600</v>
      </c>
      <c r="M3199" t="s">
        <v>14</v>
      </c>
      <c r="N3199">
        <v>300</v>
      </c>
      <c r="O3199" t="s">
        <v>14</v>
      </c>
      <c r="P3199">
        <v>1</v>
      </c>
      <c r="Q3199" s="1">
        <v>5.3999999999999995</v>
      </c>
      <c r="R3199" s="1">
        <v>3.6</v>
      </c>
      <c r="S3199" s="1">
        <v>4.5</v>
      </c>
      <c r="T3199" s="1">
        <v>3.6</v>
      </c>
    </row>
    <row r="3200" spans="1:20" hidden="1" x14ac:dyDescent="0.35">
      <c r="A3200" t="s">
        <v>3221</v>
      </c>
      <c r="B3200" t="s">
        <v>10</v>
      </c>
      <c r="C3200" t="s">
        <v>68</v>
      </c>
      <c r="D3200" t="s">
        <v>3615</v>
      </c>
      <c r="E3200" t="s">
        <v>3617</v>
      </c>
      <c r="F3200">
        <v>44720</v>
      </c>
      <c r="G3200">
        <v>44761</v>
      </c>
      <c r="H3200" t="s">
        <v>12</v>
      </c>
      <c r="I3200" t="s">
        <v>12</v>
      </c>
      <c r="J3200" t="s">
        <v>13</v>
      </c>
      <c r="K3200">
        <v>34.067999999999998</v>
      </c>
      <c r="L3200">
        <v>600</v>
      </c>
      <c r="M3200" t="s">
        <v>14</v>
      </c>
      <c r="N3200">
        <v>300</v>
      </c>
      <c r="O3200" t="s">
        <v>14</v>
      </c>
      <c r="P3200">
        <v>1</v>
      </c>
      <c r="Q3200" s="1">
        <v>6.1499999999999995</v>
      </c>
      <c r="R3200" s="1">
        <v>4.1000000000000005</v>
      </c>
      <c r="S3200" s="1">
        <v>5.125</v>
      </c>
      <c r="T3200" s="1">
        <v>4.1000000000000005</v>
      </c>
    </row>
    <row r="3201" spans="1:20" hidden="1" x14ac:dyDescent="0.35">
      <c r="A3201" t="s">
        <v>3222</v>
      </c>
      <c r="B3201" t="s">
        <v>10</v>
      </c>
      <c r="C3201" t="s">
        <v>68</v>
      </c>
      <c r="D3201" t="s">
        <v>3616</v>
      </c>
      <c r="E3201" t="s">
        <v>3617</v>
      </c>
      <c r="F3201">
        <v>44719</v>
      </c>
      <c r="G3201">
        <v>44761</v>
      </c>
      <c r="H3201" t="s">
        <v>12</v>
      </c>
      <c r="I3201" t="s">
        <v>12</v>
      </c>
      <c r="J3201" t="s">
        <v>13</v>
      </c>
      <c r="K3201">
        <v>34.067999999999998</v>
      </c>
      <c r="L3201">
        <v>600</v>
      </c>
      <c r="M3201" t="s">
        <v>14</v>
      </c>
      <c r="N3201">
        <v>300</v>
      </c>
      <c r="O3201" t="s">
        <v>14</v>
      </c>
      <c r="P3201">
        <v>1</v>
      </c>
      <c r="Q3201" s="1">
        <v>6.3</v>
      </c>
      <c r="R3201" s="1">
        <v>4.2</v>
      </c>
      <c r="S3201" s="1">
        <v>5.25</v>
      </c>
      <c r="T3201" s="1">
        <v>4.2</v>
      </c>
    </row>
    <row r="3202" spans="1:20" hidden="1" x14ac:dyDescent="0.35">
      <c r="A3202" t="s">
        <v>3223</v>
      </c>
      <c r="B3202" t="s">
        <v>10</v>
      </c>
      <c r="C3202" t="s">
        <v>68</v>
      </c>
      <c r="D3202" t="s">
        <v>3620</v>
      </c>
      <c r="E3202" t="s">
        <v>3613</v>
      </c>
      <c r="F3202">
        <v>44720</v>
      </c>
      <c r="G3202">
        <v>44756</v>
      </c>
      <c r="H3202" t="s">
        <v>12</v>
      </c>
      <c r="I3202" t="s">
        <v>12</v>
      </c>
      <c r="J3202" t="s">
        <v>13</v>
      </c>
      <c r="K3202">
        <v>34.067999999999998</v>
      </c>
      <c r="L3202">
        <v>600</v>
      </c>
      <c r="M3202" t="s">
        <v>14</v>
      </c>
      <c r="N3202">
        <v>300</v>
      </c>
      <c r="O3202" t="s">
        <v>14</v>
      </c>
      <c r="P3202">
        <v>1</v>
      </c>
      <c r="Q3202" s="1">
        <v>5.3999999999999995</v>
      </c>
      <c r="R3202" s="1">
        <v>3.6</v>
      </c>
      <c r="S3202" s="1">
        <v>4.5</v>
      </c>
      <c r="T3202" s="1">
        <v>3.6</v>
      </c>
    </row>
    <row r="3203" spans="1:20" hidden="1" x14ac:dyDescent="0.35">
      <c r="A3203" t="s">
        <v>3224</v>
      </c>
      <c r="B3203" t="s">
        <v>10</v>
      </c>
      <c r="C3203" t="s">
        <v>68</v>
      </c>
      <c r="D3203" t="s">
        <v>3616</v>
      </c>
      <c r="E3203" t="s">
        <v>3618</v>
      </c>
      <c r="F3203">
        <v>44723</v>
      </c>
      <c r="G3203">
        <v>44750</v>
      </c>
      <c r="H3203" t="s">
        <v>12</v>
      </c>
      <c r="I3203" t="s">
        <v>12</v>
      </c>
      <c r="J3203" t="s">
        <v>13</v>
      </c>
      <c r="K3203">
        <v>33.066000000000003</v>
      </c>
      <c r="L3203">
        <v>600</v>
      </c>
      <c r="M3203" t="s">
        <v>14</v>
      </c>
      <c r="N3203">
        <v>300</v>
      </c>
      <c r="O3203" t="s">
        <v>14</v>
      </c>
      <c r="P3203">
        <v>1</v>
      </c>
      <c r="Q3203" s="1">
        <v>4.05</v>
      </c>
      <c r="R3203" s="1">
        <v>2.7</v>
      </c>
      <c r="S3203" s="1">
        <v>3.375</v>
      </c>
      <c r="T3203" s="1">
        <v>2.7</v>
      </c>
    </row>
    <row r="3204" spans="1:20" hidden="1" x14ac:dyDescent="0.35">
      <c r="A3204" t="s">
        <v>3225</v>
      </c>
      <c r="B3204" t="s">
        <v>10</v>
      </c>
      <c r="C3204" t="s">
        <v>68</v>
      </c>
      <c r="D3204" t="s">
        <v>3620</v>
      </c>
      <c r="E3204" t="s">
        <v>3613</v>
      </c>
      <c r="F3204">
        <v>44720</v>
      </c>
      <c r="G3204">
        <v>44757</v>
      </c>
      <c r="H3204" t="s">
        <v>12</v>
      </c>
      <c r="I3204" t="s">
        <v>12</v>
      </c>
      <c r="J3204" t="s">
        <v>13</v>
      </c>
      <c r="K3204">
        <v>33.066000000000003</v>
      </c>
      <c r="L3204">
        <v>600</v>
      </c>
      <c r="M3204" t="s">
        <v>14</v>
      </c>
      <c r="N3204">
        <v>300</v>
      </c>
      <c r="O3204" t="s">
        <v>14</v>
      </c>
      <c r="P3204">
        <v>1</v>
      </c>
      <c r="Q3204" s="1">
        <v>5.55</v>
      </c>
      <c r="R3204" s="1">
        <v>3.7</v>
      </c>
      <c r="S3204" s="1">
        <v>4.625</v>
      </c>
      <c r="T3204" s="1">
        <v>3.7</v>
      </c>
    </row>
    <row r="3205" spans="1:20" hidden="1" x14ac:dyDescent="0.35">
      <c r="A3205" t="s">
        <v>3226</v>
      </c>
      <c r="B3205" t="s">
        <v>10</v>
      </c>
      <c r="C3205" t="s">
        <v>68</v>
      </c>
      <c r="D3205" t="s">
        <v>3615</v>
      </c>
      <c r="E3205" t="s">
        <v>3618</v>
      </c>
      <c r="F3205">
        <v>44720</v>
      </c>
      <c r="G3205">
        <v>44763</v>
      </c>
      <c r="H3205" t="s">
        <v>12</v>
      </c>
      <c r="I3205" t="s">
        <v>12</v>
      </c>
      <c r="J3205" t="s">
        <v>13</v>
      </c>
      <c r="K3205">
        <v>33.066000000000003</v>
      </c>
      <c r="L3205">
        <v>600</v>
      </c>
      <c r="M3205" t="s">
        <v>14</v>
      </c>
      <c r="N3205">
        <v>300</v>
      </c>
      <c r="O3205" t="s">
        <v>14</v>
      </c>
      <c r="P3205">
        <v>1</v>
      </c>
      <c r="Q3205" s="1">
        <v>6.45</v>
      </c>
      <c r="R3205" s="1">
        <v>4.3</v>
      </c>
      <c r="S3205" s="1">
        <v>5.375</v>
      </c>
      <c r="T3205" s="1">
        <v>4.3</v>
      </c>
    </row>
    <row r="3206" spans="1:20" hidden="1" x14ac:dyDescent="0.35">
      <c r="A3206" t="s">
        <v>3227</v>
      </c>
      <c r="B3206" t="s">
        <v>10</v>
      </c>
      <c r="C3206" t="s">
        <v>68</v>
      </c>
      <c r="D3206" t="s">
        <v>3615</v>
      </c>
      <c r="E3206" t="s">
        <v>3613</v>
      </c>
      <c r="F3206">
        <v>44720</v>
      </c>
      <c r="G3206">
        <v>44757</v>
      </c>
      <c r="H3206" t="s">
        <v>12</v>
      </c>
      <c r="I3206" t="s">
        <v>12</v>
      </c>
      <c r="J3206" t="s">
        <v>13</v>
      </c>
      <c r="K3206">
        <v>33.066000000000003</v>
      </c>
      <c r="L3206">
        <v>600</v>
      </c>
      <c r="M3206" t="s">
        <v>14</v>
      </c>
      <c r="N3206">
        <v>300</v>
      </c>
      <c r="O3206" t="s">
        <v>14</v>
      </c>
      <c r="P3206">
        <v>1</v>
      </c>
      <c r="Q3206" s="1">
        <v>5.55</v>
      </c>
      <c r="R3206" s="1">
        <v>3.7</v>
      </c>
      <c r="S3206" s="1">
        <v>4.625</v>
      </c>
      <c r="T3206" s="1">
        <v>3.7</v>
      </c>
    </row>
    <row r="3207" spans="1:20" hidden="1" x14ac:dyDescent="0.35">
      <c r="A3207" t="s">
        <v>3228</v>
      </c>
      <c r="B3207" t="s">
        <v>10</v>
      </c>
      <c r="C3207" t="s">
        <v>68</v>
      </c>
      <c r="D3207" t="s">
        <v>3611</v>
      </c>
      <c r="E3207" t="s">
        <v>3612</v>
      </c>
      <c r="F3207">
        <v>44723</v>
      </c>
      <c r="G3207">
        <v>44756</v>
      </c>
      <c r="H3207" t="s">
        <v>12</v>
      </c>
      <c r="I3207" t="s">
        <v>12</v>
      </c>
      <c r="J3207" t="s">
        <v>13</v>
      </c>
      <c r="K3207">
        <v>33.066000000000003</v>
      </c>
      <c r="L3207">
        <v>600</v>
      </c>
      <c r="M3207" t="s">
        <v>14</v>
      </c>
      <c r="N3207">
        <v>300</v>
      </c>
      <c r="O3207" t="s">
        <v>14</v>
      </c>
      <c r="P3207">
        <v>1</v>
      </c>
      <c r="Q3207" s="1">
        <v>4.95</v>
      </c>
      <c r="R3207" s="1">
        <v>3.3000000000000003</v>
      </c>
      <c r="S3207" s="1">
        <v>4.125</v>
      </c>
      <c r="T3207" s="1">
        <v>3.3000000000000003</v>
      </c>
    </row>
    <row r="3208" spans="1:20" hidden="1" x14ac:dyDescent="0.35">
      <c r="A3208" t="s">
        <v>3229</v>
      </c>
      <c r="B3208" t="s">
        <v>10</v>
      </c>
      <c r="C3208" t="s">
        <v>68</v>
      </c>
      <c r="D3208" t="s">
        <v>3611</v>
      </c>
      <c r="E3208" t="s">
        <v>3614</v>
      </c>
      <c r="F3208">
        <v>44723</v>
      </c>
      <c r="G3208">
        <v>44758</v>
      </c>
      <c r="H3208" t="s">
        <v>12</v>
      </c>
      <c r="I3208" t="s">
        <v>12</v>
      </c>
      <c r="J3208" t="s">
        <v>13</v>
      </c>
      <c r="K3208">
        <v>33.066000000000003</v>
      </c>
      <c r="L3208">
        <v>600</v>
      </c>
      <c r="M3208" t="s">
        <v>14</v>
      </c>
      <c r="N3208">
        <v>300</v>
      </c>
      <c r="O3208" t="s">
        <v>14</v>
      </c>
      <c r="P3208">
        <v>1</v>
      </c>
      <c r="Q3208" s="1">
        <v>5.25</v>
      </c>
      <c r="R3208" s="1">
        <v>3.5</v>
      </c>
      <c r="S3208" s="1">
        <v>4.375</v>
      </c>
      <c r="T3208" s="1">
        <v>3.5</v>
      </c>
    </row>
    <row r="3209" spans="1:20" hidden="1" x14ac:dyDescent="0.35">
      <c r="A3209" t="s">
        <v>3230</v>
      </c>
      <c r="B3209" t="s">
        <v>10</v>
      </c>
      <c r="C3209" t="s">
        <v>68</v>
      </c>
      <c r="D3209" t="s">
        <v>3616</v>
      </c>
      <c r="E3209" t="s">
        <v>3617</v>
      </c>
      <c r="F3209">
        <v>44720</v>
      </c>
      <c r="G3209">
        <v>44757</v>
      </c>
      <c r="H3209" t="s">
        <v>12</v>
      </c>
      <c r="I3209" t="s">
        <v>12</v>
      </c>
      <c r="J3209" t="s">
        <v>13</v>
      </c>
      <c r="K3209">
        <v>33.066000000000003</v>
      </c>
      <c r="L3209">
        <v>600</v>
      </c>
      <c r="M3209" t="s">
        <v>14</v>
      </c>
      <c r="N3209">
        <v>300</v>
      </c>
      <c r="O3209" t="s">
        <v>14</v>
      </c>
      <c r="P3209">
        <v>1</v>
      </c>
      <c r="Q3209" s="1">
        <v>5.55</v>
      </c>
      <c r="R3209" s="1">
        <v>3.7</v>
      </c>
      <c r="S3209" s="1">
        <v>4.625</v>
      </c>
      <c r="T3209" s="1">
        <v>3.7</v>
      </c>
    </row>
    <row r="3210" spans="1:20" hidden="1" x14ac:dyDescent="0.35">
      <c r="A3210" t="s">
        <v>3231</v>
      </c>
      <c r="B3210" t="s">
        <v>10</v>
      </c>
      <c r="C3210" t="s">
        <v>68</v>
      </c>
      <c r="D3210" t="s">
        <v>3619</v>
      </c>
      <c r="E3210" t="s">
        <v>3617</v>
      </c>
      <c r="F3210">
        <v>44719</v>
      </c>
      <c r="G3210">
        <v>44757</v>
      </c>
      <c r="H3210" t="s">
        <v>12</v>
      </c>
      <c r="I3210" t="s">
        <v>12</v>
      </c>
      <c r="J3210" t="s">
        <v>13</v>
      </c>
      <c r="K3210">
        <v>33.066000000000003</v>
      </c>
      <c r="L3210">
        <v>600</v>
      </c>
      <c r="M3210" t="s">
        <v>14</v>
      </c>
      <c r="N3210">
        <v>300</v>
      </c>
      <c r="O3210" t="s">
        <v>14</v>
      </c>
      <c r="P3210">
        <v>1</v>
      </c>
      <c r="Q3210" s="1">
        <v>5.7</v>
      </c>
      <c r="R3210" s="1">
        <v>3.8000000000000003</v>
      </c>
      <c r="S3210" s="1">
        <v>4.75</v>
      </c>
      <c r="T3210" s="1">
        <v>3.8000000000000003</v>
      </c>
    </row>
    <row r="3211" spans="1:20" hidden="1" x14ac:dyDescent="0.35">
      <c r="A3211" t="s">
        <v>3232</v>
      </c>
      <c r="B3211" t="s">
        <v>10</v>
      </c>
      <c r="C3211" t="s">
        <v>68</v>
      </c>
      <c r="D3211" t="s">
        <v>3611</v>
      </c>
      <c r="E3211" t="s">
        <v>3612</v>
      </c>
      <c r="F3211">
        <v>44720</v>
      </c>
      <c r="G3211">
        <v>44757</v>
      </c>
      <c r="H3211" t="s">
        <v>12</v>
      </c>
      <c r="I3211" t="s">
        <v>12</v>
      </c>
      <c r="J3211" t="s">
        <v>13</v>
      </c>
      <c r="K3211">
        <v>33.066000000000003</v>
      </c>
      <c r="L3211">
        <v>600</v>
      </c>
      <c r="M3211" t="s">
        <v>14</v>
      </c>
      <c r="N3211">
        <v>300</v>
      </c>
      <c r="O3211" t="s">
        <v>14</v>
      </c>
      <c r="P3211">
        <v>1</v>
      </c>
      <c r="Q3211" s="1">
        <v>5.55</v>
      </c>
      <c r="R3211" s="1">
        <v>3.7</v>
      </c>
      <c r="S3211" s="1">
        <v>4.625</v>
      </c>
      <c r="T3211" s="1">
        <v>3.7</v>
      </c>
    </row>
    <row r="3212" spans="1:20" hidden="1" x14ac:dyDescent="0.35">
      <c r="A3212" t="s">
        <v>3233</v>
      </c>
      <c r="B3212" t="s">
        <v>10</v>
      </c>
      <c r="C3212" t="s">
        <v>68</v>
      </c>
      <c r="D3212" t="s">
        <v>3619</v>
      </c>
      <c r="E3212" t="s">
        <v>3617</v>
      </c>
      <c r="F3212">
        <v>44724</v>
      </c>
      <c r="G3212">
        <v>44759</v>
      </c>
      <c r="H3212" t="s">
        <v>12</v>
      </c>
      <c r="I3212" t="s">
        <v>12</v>
      </c>
      <c r="J3212" t="s">
        <v>13</v>
      </c>
      <c r="K3212">
        <v>29.058</v>
      </c>
      <c r="L3212">
        <v>600</v>
      </c>
      <c r="M3212" t="s">
        <v>14</v>
      </c>
      <c r="N3212">
        <v>300</v>
      </c>
      <c r="O3212" t="s">
        <v>14</v>
      </c>
      <c r="P3212">
        <v>1</v>
      </c>
      <c r="Q3212" s="1">
        <v>5.25</v>
      </c>
      <c r="R3212" s="1">
        <v>3.5</v>
      </c>
      <c r="S3212" s="1">
        <v>4.375</v>
      </c>
      <c r="T3212" s="1">
        <v>3.5</v>
      </c>
    </row>
    <row r="3213" spans="1:20" hidden="1" x14ac:dyDescent="0.35">
      <c r="A3213" t="s">
        <v>3234</v>
      </c>
      <c r="B3213" t="s">
        <v>10</v>
      </c>
      <c r="C3213" t="s">
        <v>68</v>
      </c>
      <c r="D3213" t="s">
        <v>3620</v>
      </c>
      <c r="E3213" t="s">
        <v>3612</v>
      </c>
      <c r="F3213">
        <v>44719</v>
      </c>
      <c r="G3213">
        <v>44751</v>
      </c>
      <c r="H3213" t="s">
        <v>12</v>
      </c>
      <c r="I3213" t="s">
        <v>12</v>
      </c>
      <c r="J3213" t="s">
        <v>13</v>
      </c>
      <c r="K3213">
        <v>34.067999999999998</v>
      </c>
      <c r="L3213">
        <v>600</v>
      </c>
      <c r="M3213" t="s">
        <v>14</v>
      </c>
      <c r="N3213">
        <v>300</v>
      </c>
      <c r="O3213" t="s">
        <v>14</v>
      </c>
      <c r="P3213">
        <v>1</v>
      </c>
      <c r="Q3213" s="1">
        <v>4.8</v>
      </c>
      <c r="R3213" s="1">
        <v>3.2</v>
      </c>
      <c r="S3213" s="1">
        <v>4</v>
      </c>
      <c r="T3213" s="1">
        <v>3.2</v>
      </c>
    </row>
    <row r="3214" spans="1:20" hidden="1" x14ac:dyDescent="0.35">
      <c r="A3214" t="s">
        <v>3235</v>
      </c>
      <c r="B3214" t="s">
        <v>10</v>
      </c>
      <c r="C3214" t="s">
        <v>68</v>
      </c>
      <c r="D3214" t="s">
        <v>3616</v>
      </c>
      <c r="E3214" t="s">
        <v>3618</v>
      </c>
      <c r="F3214">
        <v>44719</v>
      </c>
      <c r="G3214">
        <v>44756</v>
      </c>
      <c r="H3214" t="s">
        <v>12</v>
      </c>
      <c r="I3214" t="s">
        <v>12</v>
      </c>
      <c r="J3214" t="s">
        <v>13</v>
      </c>
      <c r="K3214">
        <v>33.066000000000003</v>
      </c>
      <c r="L3214">
        <v>600</v>
      </c>
      <c r="M3214" t="s">
        <v>14</v>
      </c>
      <c r="N3214">
        <v>300</v>
      </c>
      <c r="O3214" t="s">
        <v>14</v>
      </c>
      <c r="P3214">
        <v>1</v>
      </c>
      <c r="Q3214" s="1">
        <v>5.55</v>
      </c>
      <c r="R3214" s="1">
        <v>3.7</v>
      </c>
      <c r="S3214" s="1">
        <v>4.625</v>
      </c>
      <c r="T3214" s="1">
        <v>3.7</v>
      </c>
    </row>
    <row r="3215" spans="1:20" hidden="1" x14ac:dyDescent="0.35">
      <c r="A3215" t="s">
        <v>3236</v>
      </c>
      <c r="B3215" t="s">
        <v>10</v>
      </c>
      <c r="C3215" t="s">
        <v>68</v>
      </c>
      <c r="D3215" t="s">
        <v>3615</v>
      </c>
      <c r="E3215" t="s">
        <v>3618</v>
      </c>
      <c r="F3215">
        <v>44719</v>
      </c>
      <c r="G3215">
        <v>44757</v>
      </c>
      <c r="H3215" t="s">
        <v>12</v>
      </c>
      <c r="I3215" t="s">
        <v>12</v>
      </c>
      <c r="J3215" t="s">
        <v>13</v>
      </c>
      <c r="K3215">
        <v>33.066000000000003</v>
      </c>
      <c r="L3215">
        <v>600</v>
      </c>
      <c r="M3215" t="s">
        <v>14</v>
      </c>
      <c r="N3215">
        <v>300</v>
      </c>
      <c r="O3215" t="s">
        <v>14</v>
      </c>
      <c r="P3215">
        <v>1</v>
      </c>
      <c r="Q3215" s="1">
        <v>5.7</v>
      </c>
      <c r="R3215" s="1">
        <v>3.8000000000000003</v>
      </c>
      <c r="S3215" s="1">
        <v>4.75</v>
      </c>
      <c r="T3215" s="1">
        <v>3.8000000000000003</v>
      </c>
    </row>
    <row r="3216" spans="1:20" hidden="1" x14ac:dyDescent="0.35">
      <c r="A3216" t="s">
        <v>3237</v>
      </c>
      <c r="B3216" t="s">
        <v>10</v>
      </c>
      <c r="C3216" t="s">
        <v>68</v>
      </c>
      <c r="D3216" t="s">
        <v>3619</v>
      </c>
      <c r="E3216" t="s">
        <v>3617</v>
      </c>
      <c r="F3216">
        <v>44720</v>
      </c>
      <c r="G3216">
        <v>44754</v>
      </c>
      <c r="H3216" t="s">
        <v>12</v>
      </c>
      <c r="I3216" t="s">
        <v>12</v>
      </c>
      <c r="J3216" t="s">
        <v>13</v>
      </c>
      <c r="K3216">
        <v>34.067999999999998</v>
      </c>
      <c r="L3216">
        <v>600</v>
      </c>
      <c r="M3216" t="s">
        <v>14</v>
      </c>
      <c r="N3216">
        <v>300</v>
      </c>
      <c r="O3216" t="s">
        <v>14</v>
      </c>
      <c r="P3216">
        <v>1</v>
      </c>
      <c r="Q3216" s="1">
        <v>5.0999999999999996</v>
      </c>
      <c r="R3216" s="1">
        <v>3.4000000000000004</v>
      </c>
      <c r="S3216" s="1">
        <v>4.25</v>
      </c>
      <c r="T3216" s="1">
        <v>3.4000000000000004</v>
      </c>
    </row>
    <row r="3217" spans="1:20" hidden="1" x14ac:dyDescent="0.35">
      <c r="A3217" t="s">
        <v>3238</v>
      </c>
      <c r="B3217" t="s">
        <v>10</v>
      </c>
      <c r="C3217" t="s">
        <v>68</v>
      </c>
      <c r="D3217" t="s">
        <v>3611</v>
      </c>
      <c r="E3217" t="s">
        <v>3618</v>
      </c>
      <c r="F3217">
        <v>44751</v>
      </c>
      <c r="G3217">
        <v>44772</v>
      </c>
      <c r="H3217" t="s">
        <v>12</v>
      </c>
      <c r="I3217" t="s">
        <v>12</v>
      </c>
      <c r="J3217" t="s">
        <v>13</v>
      </c>
      <c r="K3217">
        <v>34.067999999999998</v>
      </c>
      <c r="L3217">
        <v>600</v>
      </c>
      <c r="M3217" t="s">
        <v>14</v>
      </c>
      <c r="N3217">
        <v>300</v>
      </c>
      <c r="O3217" t="s">
        <v>14</v>
      </c>
      <c r="P3217">
        <v>1</v>
      </c>
      <c r="Q3217" s="1">
        <v>3.15</v>
      </c>
      <c r="R3217" s="1">
        <v>2.1</v>
      </c>
      <c r="S3217" s="1">
        <v>2.625</v>
      </c>
      <c r="T3217" s="1">
        <v>2.1</v>
      </c>
    </row>
    <row r="3218" spans="1:20" hidden="1" x14ac:dyDescent="0.35">
      <c r="A3218" t="s">
        <v>3239</v>
      </c>
      <c r="B3218" t="s">
        <v>10</v>
      </c>
      <c r="C3218" t="s">
        <v>68</v>
      </c>
      <c r="D3218" t="s">
        <v>3620</v>
      </c>
      <c r="E3218" t="s">
        <v>3618</v>
      </c>
      <c r="F3218">
        <v>44756</v>
      </c>
      <c r="G3218">
        <v>44777</v>
      </c>
      <c r="H3218" t="s">
        <v>12</v>
      </c>
      <c r="I3218" t="s">
        <v>12</v>
      </c>
      <c r="J3218" t="s">
        <v>13</v>
      </c>
      <c r="K3218">
        <v>33.066000000000003</v>
      </c>
      <c r="L3218">
        <v>600</v>
      </c>
      <c r="M3218" t="s">
        <v>14</v>
      </c>
      <c r="N3218">
        <v>300</v>
      </c>
      <c r="O3218" t="s">
        <v>14</v>
      </c>
      <c r="P3218">
        <v>1</v>
      </c>
      <c r="Q3218" s="1">
        <v>3.15</v>
      </c>
      <c r="R3218" s="1">
        <v>2.1</v>
      </c>
      <c r="S3218" s="1">
        <v>2.625</v>
      </c>
      <c r="T3218" s="1">
        <v>2.1</v>
      </c>
    </row>
    <row r="3219" spans="1:20" hidden="1" x14ac:dyDescent="0.35">
      <c r="A3219" t="s">
        <v>3240</v>
      </c>
      <c r="B3219" t="s">
        <v>10</v>
      </c>
      <c r="C3219" t="s">
        <v>68</v>
      </c>
      <c r="D3219" t="s">
        <v>3611</v>
      </c>
      <c r="E3219" t="s">
        <v>3617</v>
      </c>
      <c r="F3219">
        <v>44753</v>
      </c>
      <c r="G3219">
        <v>44779</v>
      </c>
      <c r="H3219" t="s">
        <v>12</v>
      </c>
      <c r="I3219" t="s">
        <v>12</v>
      </c>
      <c r="J3219" t="s">
        <v>13</v>
      </c>
      <c r="K3219">
        <v>33.066000000000003</v>
      </c>
      <c r="L3219">
        <v>600</v>
      </c>
      <c r="M3219" t="s">
        <v>14</v>
      </c>
      <c r="N3219">
        <v>300</v>
      </c>
      <c r="O3219" t="s">
        <v>14</v>
      </c>
      <c r="P3219">
        <v>1</v>
      </c>
      <c r="Q3219" s="1">
        <v>3.9</v>
      </c>
      <c r="R3219" s="1">
        <v>2.6</v>
      </c>
      <c r="S3219" s="1">
        <v>3.25</v>
      </c>
      <c r="T3219" s="1">
        <v>2.6</v>
      </c>
    </row>
    <row r="3220" spans="1:20" hidden="1" x14ac:dyDescent="0.35">
      <c r="A3220" t="s">
        <v>3241</v>
      </c>
      <c r="B3220" t="s">
        <v>10</v>
      </c>
      <c r="C3220" t="s">
        <v>68</v>
      </c>
      <c r="D3220" t="s">
        <v>3611</v>
      </c>
      <c r="E3220" t="s">
        <v>3613</v>
      </c>
      <c r="F3220">
        <v>44762</v>
      </c>
      <c r="G3220">
        <v>44783</v>
      </c>
      <c r="H3220" t="s">
        <v>12</v>
      </c>
      <c r="I3220" t="s">
        <v>12</v>
      </c>
      <c r="J3220" t="s">
        <v>13</v>
      </c>
      <c r="K3220">
        <v>33.066000000000003</v>
      </c>
      <c r="L3220">
        <v>600</v>
      </c>
      <c r="M3220" t="s">
        <v>14</v>
      </c>
      <c r="N3220">
        <v>300</v>
      </c>
      <c r="O3220" t="s">
        <v>14</v>
      </c>
      <c r="P3220">
        <v>1</v>
      </c>
      <c r="Q3220" s="1">
        <v>3.15</v>
      </c>
      <c r="R3220" s="1">
        <v>2.1</v>
      </c>
      <c r="S3220" s="1">
        <v>2.625</v>
      </c>
      <c r="T3220" s="1">
        <v>2.1</v>
      </c>
    </row>
    <row r="3221" spans="1:20" hidden="1" x14ac:dyDescent="0.35">
      <c r="A3221" t="s">
        <v>3242</v>
      </c>
      <c r="B3221" t="s">
        <v>10</v>
      </c>
      <c r="C3221" t="s">
        <v>68</v>
      </c>
      <c r="D3221" t="s">
        <v>3619</v>
      </c>
      <c r="E3221" t="s">
        <v>3618</v>
      </c>
      <c r="F3221">
        <v>44764</v>
      </c>
      <c r="G3221">
        <v>44783</v>
      </c>
      <c r="H3221" t="s">
        <v>12</v>
      </c>
      <c r="I3221" t="s">
        <v>12</v>
      </c>
      <c r="J3221" t="s">
        <v>13</v>
      </c>
      <c r="K3221">
        <v>34.067999999999998</v>
      </c>
      <c r="L3221">
        <v>600</v>
      </c>
      <c r="M3221" t="s">
        <v>14</v>
      </c>
      <c r="N3221">
        <v>300</v>
      </c>
      <c r="O3221" t="s">
        <v>14</v>
      </c>
      <c r="P3221">
        <v>1</v>
      </c>
      <c r="Q3221" s="1">
        <v>2.85</v>
      </c>
      <c r="R3221" s="1">
        <v>1.9000000000000001</v>
      </c>
      <c r="S3221" s="1">
        <v>2.375</v>
      </c>
      <c r="T3221" s="1">
        <v>1.9000000000000001</v>
      </c>
    </row>
    <row r="3222" spans="1:20" hidden="1" x14ac:dyDescent="0.35">
      <c r="A3222" t="s">
        <v>3243</v>
      </c>
      <c r="B3222" t="s">
        <v>10</v>
      </c>
      <c r="C3222" t="s">
        <v>68</v>
      </c>
      <c r="D3222" t="s">
        <v>3620</v>
      </c>
      <c r="E3222" t="s">
        <v>3612</v>
      </c>
      <c r="F3222">
        <v>44758</v>
      </c>
      <c r="G3222">
        <v>44777</v>
      </c>
      <c r="H3222" t="s">
        <v>12</v>
      </c>
      <c r="I3222" t="s">
        <v>12</v>
      </c>
      <c r="J3222" t="s">
        <v>13</v>
      </c>
      <c r="K3222">
        <v>34.067999999999998</v>
      </c>
      <c r="L3222">
        <v>600</v>
      </c>
      <c r="M3222" t="s">
        <v>14</v>
      </c>
      <c r="N3222">
        <v>300</v>
      </c>
      <c r="O3222" t="s">
        <v>14</v>
      </c>
      <c r="P3222">
        <v>1</v>
      </c>
      <c r="Q3222" s="1">
        <v>2.85</v>
      </c>
      <c r="R3222" s="1">
        <v>1.9000000000000001</v>
      </c>
      <c r="S3222" s="1">
        <v>2.375</v>
      </c>
      <c r="T3222" s="1">
        <v>1.9000000000000001</v>
      </c>
    </row>
    <row r="3223" spans="1:20" hidden="1" x14ac:dyDescent="0.35">
      <c r="A3223" t="s">
        <v>3244</v>
      </c>
      <c r="B3223" t="s">
        <v>10</v>
      </c>
      <c r="C3223" t="s">
        <v>68</v>
      </c>
      <c r="D3223" t="s">
        <v>3616</v>
      </c>
      <c r="E3223" t="s">
        <v>3618</v>
      </c>
      <c r="F3223">
        <v>44762</v>
      </c>
      <c r="G3223">
        <v>44783</v>
      </c>
      <c r="H3223" t="s">
        <v>12</v>
      </c>
      <c r="I3223" t="s">
        <v>12</v>
      </c>
      <c r="J3223" t="s">
        <v>13</v>
      </c>
      <c r="K3223">
        <v>34.067999999999998</v>
      </c>
      <c r="L3223">
        <v>600</v>
      </c>
      <c r="M3223" t="s">
        <v>14</v>
      </c>
      <c r="N3223">
        <v>300</v>
      </c>
      <c r="O3223" t="s">
        <v>14</v>
      </c>
      <c r="P3223">
        <v>1</v>
      </c>
      <c r="Q3223" s="1">
        <v>3.15</v>
      </c>
      <c r="R3223" s="1">
        <v>2.1</v>
      </c>
      <c r="S3223" s="1">
        <v>2.625</v>
      </c>
      <c r="T3223" s="1">
        <v>2.1</v>
      </c>
    </row>
    <row r="3224" spans="1:20" hidden="1" x14ac:dyDescent="0.35">
      <c r="A3224" t="s">
        <v>3245</v>
      </c>
      <c r="B3224" t="s">
        <v>10</v>
      </c>
      <c r="C3224" t="s">
        <v>68</v>
      </c>
      <c r="D3224" t="s">
        <v>3616</v>
      </c>
      <c r="E3224" t="s">
        <v>3612</v>
      </c>
      <c r="F3224">
        <v>44757</v>
      </c>
      <c r="G3224">
        <v>44777</v>
      </c>
      <c r="H3224" t="s">
        <v>12</v>
      </c>
      <c r="I3224" t="s">
        <v>12</v>
      </c>
      <c r="J3224" t="s">
        <v>13</v>
      </c>
      <c r="K3224">
        <v>34.067999999999998</v>
      </c>
      <c r="L3224">
        <v>600</v>
      </c>
      <c r="M3224" t="s">
        <v>14</v>
      </c>
      <c r="N3224">
        <v>300</v>
      </c>
      <c r="O3224" t="s">
        <v>14</v>
      </c>
      <c r="P3224">
        <v>1</v>
      </c>
      <c r="Q3224" s="1">
        <v>3</v>
      </c>
      <c r="R3224" s="1">
        <v>2</v>
      </c>
      <c r="S3224" s="1">
        <v>2.5</v>
      </c>
      <c r="T3224" s="1">
        <v>2</v>
      </c>
    </row>
    <row r="3225" spans="1:20" hidden="1" x14ac:dyDescent="0.35">
      <c r="A3225" t="s">
        <v>3246</v>
      </c>
      <c r="B3225" t="s">
        <v>10</v>
      </c>
      <c r="C3225" t="s">
        <v>68</v>
      </c>
      <c r="D3225" t="s">
        <v>3619</v>
      </c>
      <c r="E3225" t="s">
        <v>3612</v>
      </c>
      <c r="F3225">
        <v>44762</v>
      </c>
      <c r="G3225">
        <v>44783</v>
      </c>
      <c r="H3225" t="s">
        <v>12</v>
      </c>
      <c r="I3225" t="s">
        <v>12</v>
      </c>
      <c r="J3225" t="s">
        <v>13</v>
      </c>
      <c r="K3225">
        <v>34.067999999999998</v>
      </c>
      <c r="L3225">
        <v>600</v>
      </c>
      <c r="M3225" t="s">
        <v>14</v>
      </c>
      <c r="N3225">
        <v>300</v>
      </c>
      <c r="O3225" t="s">
        <v>14</v>
      </c>
      <c r="P3225">
        <v>1</v>
      </c>
      <c r="Q3225" s="1">
        <v>3.15</v>
      </c>
      <c r="R3225" s="1">
        <v>2.1</v>
      </c>
      <c r="S3225" s="1">
        <v>2.625</v>
      </c>
      <c r="T3225" s="1">
        <v>2.1</v>
      </c>
    </row>
    <row r="3226" spans="1:20" hidden="1" x14ac:dyDescent="0.35">
      <c r="A3226" t="s">
        <v>3247</v>
      </c>
      <c r="B3226" t="s">
        <v>10</v>
      </c>
      <c r="C3226" t="s">
        <v>68</v>
      </c>
      <c r="D3226" t="s">
        <v>3615</v>
      </c>
      <c r="E3226" t="s">
        <v>3618</v>
      </c>
      <c r="F3226">
        <v>44764</v>
      </c>
      <c r="G3226">
        <v>44784</v>
      </c>
      <c r="H3226" t="s">
        <v>12</v>
      </c>
      <c r="I3226" t="s">
        <v>12</v>
      </c>
      <c r="J3226" t="s">
        <v>13</v>
      </c>
      <c r="K3226">
        <v>34.067999999999998</v>
      </c>
      <c r="L3226">
        <v>600</v>
      </c>
      <c r="M3226" t="s">
        <v>14</v>
      </c>
      <c r="N3226">
        <v>300</v>
      </c>
      <c r="O3226" t="s">
        <v>14</v>
      </c>
      <c r="P3226">
        <v>1</v>
      </c>
      <c r="Q3226" s="1">
        <v>3</v>
      </c>
      <c r="R3226" s="1">
        <v>2</v>
      </c>
      <c r="S3226" s="1">
        <v>2.5</v>
      </c>
      <c r="T3226" s="1">
        <v>2</v>
      </c>
    </row>
    <row r="3227" spans="1:20" hidden="1" x14ac:dyDescent="0.35">
      <c r="A3227" t="s">
        <v>3248</v>
      </c>
      <c r="B3227" t="s">
        <v>10</v>
      </c>
      <c r="C3227" t="s">
        <v>68</v>
      </c>
      <c r="D3227" t="s">
        <v>3620</v>
      </c>
      <c r="E3227" t="s">
        <v>3612</v>
      </c>
      <c r="F3227">
        <v>44762</v>
      </c>
      <c r="G3227">
        <v>44781</v>
      </c>
      <c r="H3227" t="s">
        <v>12</v>
      </c>
      <c r="I3227" t="s">
        <v>12</v>
      </c>
      <c r="J3227" t="s">
        <v>13</v>
      </c>
      <c r="K3227">
        <v>34.067999999999998</v>
      </c>
      <c r="L3227">
        <v>600</v>
      </c>
      <c r="M3227" t="s">
        <v>14</v>
      </c>
      <c r="N3227">
        <v>300</v>
      </c>
      <c r="O3227" t="s">
        <v>14</v>
      </c>
      <c r="P3227">
        <v>1</v>
      </c>
      <c r="Q3227" s="1">
        <v>2.85</v>
      </c>
      <c r="R3227" s="1">
        <v>1.9000000000000001</v>
      </c>
      <c r="S3227" s="1">
        <v>2.375</v>
      </c>
      <c r="T3227" s="1">
        <v>1.9000000000000001</v>
      </c>
    </row>
    <row r="3228" spans="1:20" hidden="1" x14ac:dyDescent="0.35">
      <c r="A3228" t="s">
        <v>3249</v>
      </c>
      <c r="B3228" t="s">
        <v>10</v>
      </c>
      <c r="C3228" t="s">
        <v>68</v>
      </c>
      <c r="D3228" t="s">
        <v>3620</v>
      </c>
      <c r="E3228" t="s">
        <v>3612</v>
      </c>
      <c r="F3228">
        <v>44776</v>
      </c>
      <c r="G3228">
        <v>44799</v>
      </c>
      <c r="H3228" t="s">
        <v>12</v>
      </c>
      <c r="I3228" t="s">
        <v>12</v>
      </c>
      <c r="J3228" t="s">
        <v>13</v>
      </c>
      <c r="K3228">
        <v>34.067999999999998</v>
      </c>
      <c r="L3228">
        <v>600</v>
      </c>
      <c r="M3228" t="s">
        <v>14</v>
      </c>
      <c r="N3228">
        <v>300</v>
      </c>
      <c r="O3228" t="s">
        <v>14</v>
      </c>
      <c r="P3228">
        <v>1</v>
      </c>
      <c r="Q3228" s="1">
        <v>3.4499999999999997</v>
      </c>
      <c r="R3228" s="1">
        <v>2.3000000000000003</v>
      </c>
      <c r="S3228" s="1">
        <v>2.875</v>
      </c>
      <c r="T3228" s="1">
        <v>2.3000000000000003</v>
      </c>
    </row>
    <row r="3229" spans="1:20" hidden="1" x14ac:dyDescent="0.35">
      <c r="A3229" t="s">
        <v>3250</v>
      </c>
      <c r="B3229" t="s">
        <v>10</v>
      </c>
      <c r="C3229" t="s">
        <v>68</v>
      </c>
      <c r="D3229" t="s">
        <v>3611</v>
      </c>
      <c r="E3229" t="s">
        <v>3613</v>
      </c>
      <c r="F3229">
        <v>44776</v>
      </c>
      <c r="G3229">
        <v>44808</v>
      </c>
      <c r="H3229" t="s">
        <v>12</v>
      </c>
      <c r="I3229" t="s">
        <v>583</v>
      </c>
      <c r="J3229" t="s">
        <v>13</v>
      </c>
      <c r="K3229">
        <v>34.067999999999998</v>
      </c>
      <c r="L3229">
        <v>600</v>
      </c>
      <c r="M3229" t="s">
        <v>14</v>
      </c>
      <c r="N3229">
        <v>300</v>
      </c>
      <c r="O3229" t="s">
        <v>14</v>
      </c>
      <c r="P3229">
        <v>1</v>
      </c>
      <c r="Q3229" s="1">
        <v>4.8</v>
      </c>
      <c r="R3229" s="1">
        <v>3.2</v>
      </c>
      <c r="S3229" s="1">
        <v>4</v>
      </c>
      <c r="T3229" s="1">
        <v>3.2</v>
      </c>
    </row>
    <row r="3230" spans="1:20" x14ac:dyDescent="0.35">
      <c r="A3230" t="s">
        <v>3251</v>
      </c>
      <c r="B3230" t="s">
        <v>10</v>
      </c>
      <c r="C3230" t="s">
        <v>56</v>
      </c>
      <c r="D3230" t="s">
        <v>3619</v>
      </c>
      <c r="E3230" t="s">
        <v>3613</v>
      </c>
      <c r="F3230">
        <v>44601</v>
      </c>
      <c r="G3230">
        <v>44604</v>
      </c>
      <c r="H3230" t="s">
        <v>16</v>
      </c>
      <c r="I3230" t="s">
        <v>12</v>
      </c>
      <c r="J3230" t="s">
        <v>13</v>
      </c>
      <c r="K3230">
        <v>34.249000000000002</v>
      </c>
      <c r="L3230">
        <v>600</v>
      </c>
      <c r="M3230" t="s">
        <v>14</v>
      </c>
      <c r="N3230">
        <v>300</v>
      </c>
      <c r="O3230" t="s">
        <v>14</v>
      </c>
      <c r="P3230">
        <v>0</v>
      </c>
      <c r="Q3230" s="1">
        <v>0.44999999999999996</v>
      </c>
      <c r="R3230" s="1">
        <v>0.30000000000000004</v>
      </c>
      <c r="S3230" s="1">
        <v>0.375</v>
      </c>
      <c r="T3230" s="1">
        <v>0.30000000000000004</v>
      </c>
    </row>
    <row r="3231" spans="1:20" x14ac:dyDescent="0.35">
      <c r="A3231" t="s">
        <v>3252</v>
      </c>
      <c r="B3231" t="s">
        <v>10</v>
      </c>
      <c r="C3231" t="s">
        <v>56</v>
      </c>
      <c r="D3231" t="s">
        <v>3611</v>
      </c>
      <c r="E3231" t="s">
        <v>3617</v>
      </c>
      <c r="F3231">
        <v>44601</v>
      </c>
      <c r="G3231">
        <v>44604</v>
      </c>
      <c r="H3231" t="s">
        <v>16</v>
      </c>
      <c r="I3231" t="s">
        <v>12</v>
      </c>
      <c r="J3231" t="s">
        <v>13</v>
      </c>
      <c r="K3231">
        <v>34.213999999999999</v>
      </c>
      <c r="L3231">
        <v>600</v>
      </c>
      <c r="M3231" t="s">
        <v>14</v>
      </c>
      <c r="N3231">
        <v>300</v>
      </c>
      <c r="O3231" t="s">
        <v>14</v>
      </c>
      <c r="P3231">
        <v>0</v>
      </c>
      <c r="Q3231" s="1">
        <v>0.44999999999999996</v>
      </c>
      <c r="R3231" s="1">
        <v>0.30000000000000004</v>
      </c>
      <c r="S3231" s="1">
        <v>0.375</v>
      </c>
      <c r="T3231" s="1">
        <v>0.30000000000000004</v>
      </c>
    </row>
    <row r="3232" spans="1:20" x14ac:dyDescent="0.35">
      <c r="A3232" t="s">
        <v>3253</v>
      </c>
      <c r="B3232" t="s">
        <v>10</v>
      </c>
      <c r="C3232" t="s">
        <v>56</v>
      </c>
      <c r="D3232" t="s">
        <v>3615</v>
      </c>
      <c r="E3232" t="s">
        <v>3613</v>
      </c>
      <c r="F3232">
        <v>44601</v>
      </c>
      <c r="G3232">
        <v>44604</v>
      </c>
      <c r="H3232" t="s">
        <v>16</v>
      </c>
      <c r="I3232" t="s">
        <v>12</v>
      </c>
      <c r="J3232" t="s">
        <v>13</v>
      </c>
      <c r="K3232">
        <v>34.174999999999997</v>
      </c>
      <c r="L3232">
        <v>600</v>
      </c>
      <c r="M3232" t="s">
        <v>14</v>
      </c>
      <c r="N3232">
        <v>300</v>
      </c>
      <c r="O3232" t="s">
        <v>14</v>
      </c>
      <c r="P3232">
        <v>0</v>
      </c>
      <c r="Q3232" s="1">
        <v>0.44999999999999996</v>
      </c>
      <c r="R3232" s="1">
        <v>0.30000000000000004</v>
      </c>
      <c r="S3232" s="1">
        <v>0.375</v>
      </c>
      <c r="T3232" s="1">
        <v>0.30000000000000004</v>
      </c>
    </row>
    <row r="3233" spans="1:20" hidden="1" x14ac:dyDescent="0.35">
      <c r="A3233" t="s">
        <v>3254</v>
      </c>
      <c r="B3233" t="s">
        <v>10</v>
      </c>
      <c r="C3233" t="s">
        <v>11</v>
      </c>
      <c r="D3233" t="s">
        <v>3620</v>
      </c>
      <c r="E3233" t="s">
        <v>3618</v>
      </c>
      <c r="F3233">
        <v>44703</v>
      </c>
      <c r="G3233">
        <v>44716</v>
      </c>
      <c r="H3233" t="s">
        <v>12</v>
      </c>
      <c r="I3233" t="s">
        <v>12</v>
      </c>
      <c r="J3233" t="s">
        <v>13</v>
      </c>
      <c r="K3233">
        <v>30.779</v>
      </c>
      <c r="L3233">
        <v>600</v>
      </c>
      <c r="M3233" t="s">
        <v>14</v>
      </c>
      <c r="N3233">
        <v>300</v>
      </c>
      <c r="O3233" t="s">
        <v>14</v>
      </c>
      <c r="P3233">
        <v>1</v>
      </c>
      <c r="Q3233" s="1">
        <v>1.95</v>
      </c>
      <c r="R3233" s="1">
        <v>1.3</v>
      </c>
      <c r="S3233" s="1">
        <v>1.625</v>
      </c>
      <c r="T3233" s="1">
        <v>1.3</v>
      </c>
    </row>
    <row r="3234" spans="1:20" hidden="1" x14ac:dyDescent="0.35">
      <c r="A3234" t="s">
        <v>3255</v>
      </c>
      <c r="B3234" t="s">
        <v>10</v>
      </c>
      <c r="C3234" t="s">
        <v>11</v>
      </c>
      <c r="D3234" t="s">
        <v>3620</v>
      </c>
      <c r="E3234" t="s">
        <v>3618</v>
      </c>
      <c r="F3234">
        <v>44703</v>
      </c>
      <c r="G3234">
        <v>44716</v>
      </c>
      <c r="H3234" t="s">
        <v>12</v>
      </c>
      <c r="I3234" t="s">
        <v>12</v>
      </c>
      <c r="J3234" t="s">
        <v>13</v>
      </c>
      <c r="K3234">
        <v>30.925999999999998</v>
      </c>
      <c r="L3234">
        <v>600</v>
      </c>
      <c r="M3234" t="s">
        <v>14</v>
      </c>
      <c r="N3234">
        <v>300</v>
      </c>
      <c r="O3234" t="s">
        <v>14</v>
      </c>
      <c r="P3234">
        <v>1</v>
      </c>
      <c r="Q3234" s="1">
        <v>1.95</v>
      </c>
      <c r="R3234" s="1">
        <v>1.3</v>
      </c>
      <c r="S3234" s="1">
        <v>1.625</v>
      </c>
      <c r="T3234" s="1">
        <v>1.3</v>
      </c>
    </row>
    <row r="3235" spans="1:20" hidden="1" x14ac:dyDescent="0.35">
      <c r="A3235" t="s">
        <v>3256</v>
      </c>
      <c r="B3235" t="s">
        <v>10</v>
      </c>
      <c r="C3235" t="s">
        <v>11</v>
      </c>
      <c r="D3235" t="s">
        <v>3611</v>
      </c>
      <c r="E3235" t="s">
        <v>3618</v>
      </c>
      <c r="F3235">
        <v>44703</v>
      </c>
      <c r="G3235">
        <v>44716</v>
      </c>
      <c r="H3235" t="s">
        <v>12</v>
      </c>
      <c r="I3235" t="s">
        <v>12</v>
      </c>
      <c r="J3235" t="s">
        <v>13</v>
      </c>
      <c r="K3235">
        <v>31.57</v>
      </c>
      <c r="L3235">
        <v>600</v>
      </c>
      <c r="M3235" t="s">
        <v>14</v>
      </c>
      <c r="N3235">
        <v>300</v>
      </c>
      <c r="O3235" t="s">
        <v>14</v>
      </c>
      <c r="P3235">
        <v>1</v>
      </c>
      <c r="Q3235" s="1">
        <v>1.95</v>
      </c>
      <c r="R3235" s="1">
        <v>1.3</v>
      </c>
      <c r="S3235" s="1">
        <v>1.625</v>
      </c>
      <c r="T3235" s="1">
        <v>1.3</v>
      </c>
    </row>
    <row r="3236" spans="1:20" x14ac:dyDescent="0.35">
      <c r="A3236" t="s">
        <v>3257</v>
      </c>
      <c r="B3236" t="s">
        <v>10</v>
      </c>
      <c r="C3236" t="s">
        <v>56</v>
      </c>
      <c r="D3236" t="s">
        <v>3611</v>
      </c>
      <c r="E3236" t="s">
        <v>3612</v>
      </c>
      <c r="F3236">
        <v>44790</v>
      </c>
      <c r="G3236">
        <v>44800</v>
      </c>
      <c r="H3236" t="s">
        <v>12</v>
      </c>
      <c r="J3236" t="s">
        <v>13</v>
      </c>
      <c r="K3236">
        <v>36</v>
      </c>
      <c r="L3236">
        <v>600</v>
      </c>
      <c r="M3236" t="s">
        <v>14</v>
      </c>
      <c r="N3236">
        <v>300</v>
      </c>
      <c r="O3236" t="s">
        <v>14</v>
      </c>
      <c r="P3236">
        <v>0</v>
      </c>
      <c r="Q3236" s="1">
        <v>1.5</v>
      </c>
      <c r="R3236" s="1">
        <v>1</v>
      </c>
      <c r="S3236" s="1">
        <v>1.25</v>
      </c>
      <c r="T3236" s="1">
        <v>1</v>
      </c>
    </row>
    <row r="3237" spans="1:20" x14ac:dyDescent="0.35">
      <c r="A3237" t="s">
        <v>3258</v>
      </c>
      <c r="B3237" t="s">
        <v>10</v>
      </c>
      <c r="C3237" t="s">
        <v>56</v>
      </c>
      <c r="D3237" t="s">
        <v>3620</v>
      </c>
      <c r="E3237" t="s">
        <v>3617</v>
      </c>
      <c r="F3237">
        <v>44791</v>
      </c>
      <c r="G3237">
        <v>44800</v>
      </c>
      <c r="H3237" t="s">
        <v>12</v>
      </c>
      <c r="J3237" t="s">
        <v>13</v>
      </c>
      <c r="K3237">
        <v>36</v>
      </c>
      <c r="L3237">
        <v>600</v>
      </c>
      <c r="M3237" t="s">
        <v>14</v>
      </c>
      <c r="N3237">
        <v>300</v>
      </c>
      <c r="O3237" t="s">
        <v>14</v>
      </c>
      <c r="P3237">
        <v>0</v>
      </c>
      <c r="Q3237" s="1">
        <v>1.3499999999999999</v>
      </c>
      <c r="R3237" s="1">
        <v>0.9</v>
      </c>
      <c r="S3237" s="1">
        <v>1.125</v>
      </c>
      <c r="T3237" s="1">
        <v>0.9</v>
      </c>
    </row>
    <row r="3238" spans="1:20" x14ac:dyDescent="0.35">
      <c r="A3238" t="s">
        <v>3259</v>
      </c>
      <c r="B3238" t="s">
        <v>10</v>
      </c>
      <c r="C3238" t="s">
        <v>56</v>
      </c>
      <c r="D3238" t="s">
        <v>3615</v>
      </c>
      <c r="E3238" t="s">
        <v>3614</v>
      </c>
      <c r="F3238">
        <v>44790</v>
      </c>
      <c r="G3238">
        <v>44798</v>
      </c>
      <c r="H3238" t="s">
        <v>12</v>
      </c>
      <c r="J3238" t="s">
        <v>13</v>
      </c>
      <c r="K3238">
        <v>36</v>
      </c>
      <c r="L3238">
        <v>600</v>
      </c>
      <c r="M3238" t="s">
        <v>14</v>
      </c>
      <c r="N3238">
        <v>300</v>
      </c>
      <c r="O3238" t="s">
        <v>14</v>
      </c>
      <c r="P3238">
        <v>0</v>
      </c>
      <c r="Q3238" s="1">
        <v>1.2</v>
      </c>
      <c r="R3238" s="1">
        <v>0.8</v>
      </c>
      <c r="S3238" s="1">
        <v>1</v>
      </c>
      <c r="T3238" s="1">
        <v>0.8</v>
      </c>
    </row>
    <row r="3239" spans="1:20" x14ac:dyDescent="0.35">
      <c r="A3239" t="s">
        <v>3260</v>
      </c>
      <c r="B3239" t="s">
        <v>10</v>
      </c>
      <c r="C3239" t="s">
        <v>56</v>
      </c>
      <c r="D3239" t="s">
        <v>3619</v>
      </c>
      <c r="E3239" t="s">
        <v>3617</v>
      </c>
      <c r="F3239">
        <v>44792</v>
      </c>
      <c r="G3239">
        <v>44802</v>
      </c>
      <c r="H3239" t="s">
        <v>12</v>
      </c>
      <c r="J3239" t="s">
        <v>13</v>
      </c>
      <c r="K3239">
        <v>36</v>
      </c>
      <c r="L3239">
        <v>600</v>
      </c>
      <c r="M3239" t="s">
        <v>14</v>
      </c>
      <c r="N3239">
        <v>300</v>
      </c>
      <c r="O3239" t="s">
        <v>14</v>
      </c>
      <c r="P3239">
        <v>0</v>
      </c>
      <c r="Q3239" s="1">
        <v>1.5</v>
      </c>
      <c r="R3239" s="1">
        <v>1</v>
      </c>
      <c r="S3239" s="1">
        <v>1.25</v>
      </c>
      <c r="T3239" s="1">
        <v>1</v>
      </c>
    </row>
    <row r="3240" spans="1:20" x14ac:dyDescent="0.35">
      <c r="A3240" t="s">
        <v>3261</v>
      </c>
      <c r="B3240" t="s">
        <v>10</v>
      </c>
      <c r="C3240" t="s">
        <v>56</v>
      </c>
      <c r="D3240" t="s">
        <v>3620</v>
      </c>
      <c r="E3240" t="s">
        <v>3614</v>
      </c>
      <c r="F3240">
        <v>44793</v>
      </c>
      <c r="G3240">
        <v>44803</v>
      </c>
      <c r="H3240" t="s">
        <v>12</v>
      </c>
      <c r="J3240" t="s">
        <v>13</v>
      </c>
      <c r="K3240">
        <v>36</v>
      </c>
      <c r="L3240">
        <v>600</v>
      </c>
      <c r="M3240" t="s">
        <v>14</v>
      </c>
      <c r="N3240">
        <v>300</v>
      </c>
      <c r="O3240" t="s">
        <v>14</v>
      </c>
      <c r="P3240">
        <v>0</v>
      </c>
      <c r="Q3240" s="1">
        <v>1.5</v>
      </c>
      <c r="R3240" s="1">
        <v>1</v>
      </c>
      <c r="S3240" s="1">
        <v>1.25</v>
      </c>
      <c r="T3240" s="1">
        <v>1</v>
      </c>
    </row>
    <row r="3241" spans="1:20" x14ac:dyDescent="0.35">
      <c r="A3241" t="s">
        <v>3262</v>
      </c>
      <c r="B3241" t="s">
        <v>10</v>
      </c>
      <c r="C3241" t="s">
        <v>56</v>
      </c>
      <c r="D3241" t="s">
        <v>3619</v>
      </c>
      <c r="E3241" t="s">
        <v>3612</v>
      </c>
      <c r="F3241">
        <v>44785</v>
      </c>
      <c r="G3241">
        <v>44798</v>
      </c>
      <c r="H3241" t="s">
        <v>12</v>
      </c>
      <c r="J3241" t="s">
        <v>13</v>
      </c>
      <c r="K3241">
        <v>36</v>
      </c>
      <c r="L3241">
        <v>600</v>
      </c>
      <c r="M3241" t="s">
        <v>14</v>
      </c>
      <c r="N3241">
        <v>300</v>
      </c>
      <c r="O3241" t="s">
        <v>14</v>
      </c>
      <c r="P3241">
        <v>0</v>
      </c>
      <c r="Q3241" s="1">
        <v>1.95</v>
      </c>
      <c r="R3241" s="1">
        <v>1.3</v>
      </c>
      <c r="S3241" s="1">
        <v>1.625</v>
      </c>
      <c r="T3241" s="1">
        <v>1.3</v>
      </c>
    </row>
    <row r="3242" spans="1:20" x14ac:dyDescent="0.35">
      <c r="A3242" t="s">
        <v>3263</v>
      </c>
      <c r="B3242" t="s">
        <v>10</v>
      </c>
      <c r="C3242" t="s">
        <v>56</v>
      </c>
      <c r="D3242" t="s">
        <v>3611</v>
      </c>
      <c r="E3242" t="s">
        <v>3614</v>
      </c>
      <c r="F3242">
        <v>44788</v>
      </c>
      <c r="G3242">
        <v>44798</v>
      </c>
      <c r="H3242" t="s">
        <v>12</v>
      </c>
      <c r="J3242" t="s">
        <v>13</v>
      </c>
      <c r="K3242">
        <v>36</v>
      </c>
      <c r="L3242">
        <v>600</v>
      </c>
      <c r="M3242" t="s">
        <v>14</v>
      </c>
      <c r="N3242">
        <v>300</v>
      </c>
      <c r="O3242" t="s">
        <v>14</v>
      </c>
      <c r="P3242">
        <v>0</v>
      </c>
      <c r="Q3242" s="1">
        <v>1.5</v>
      </c>
      <c r="R3242" s="1">
        <v>1</v>
      </c>
      <c r="S3242" s="1">
        <v>1.25</v>
      </c>
      <c r="T3242" s="1">
        <v>1</v>
      </c>
    </row>
    <row r="3243" spans="1:20" x14ac:dyDescent="0.35">
      <c r="A3243" t="s">
        <v>3264</v>
      </c>
      <c r="B3243" t="s">
        <v>10</v>
      </c>
      <c r="C3243" t="s">
        <v>56</v>
      </c>
      <c r="D3243" t="s">
        <v>3615</v>
      </c>
      <c r="E3243" t="s">
        <v>3612</v>
      </c>
      <c r="F3243">
        <v>44785</v>
      </c>
      <c r="G3243">
        <v>44798</v>
      </c>
      <c r="H3243" t="s">
        <v>12</v>
      </c>
      <c r="J3243" t="s">
        <v>13</v>
      </c>
      <c r="K3243">
        <v>36</v>
      </c>
      <c r="L3243">
        <v>600</v>
      </c>
      <c r="M3243" t="s">
        <v>14</v>
      </c>
      <c r="N3243">
        <v>300</v>
      </c>
      <c r="O3243" t="s">
        <v>14</v>
      </c>
      <c r="P3243">
        <v>0</v>
      </c>
      <c r="Q3243" s="1">
        <v>1.95</v>
      </c>
      <c r="R3243" s="1">
        <v>1.3</v>
      </c>
      <c r="S3243" s="1">
        <v>1.625</v>
      </c>
      <c r="T3243" s="1">
        <v>1.3</v>
      </c>
    </row>
    <row r="3244" spans="1:20" x14ac:dyDescent="0.35">
      <c r="A3244" t="s">
        <v>3265</v>
      </c>
      <c r="B3244" t="s">
        <v>10</v>
      </c>
      <c r="C3244" t="s">
        <v>56</v>
      </c>
      <c r="D3244" t="s">
        <v>3611</v>
      </c>
      <c r="E3244" t="s">
        <v>3612</v>
      </c>
      <c r="F3244">
        <v>44785</v>
      </c>
      <c r="G3244">
        <v>44797</v>
      </c>
      <c r="H3244" t="s">
        <v>12</v>
      </c>
      <c r="J3244" t="s">
        <v>13</v>
      </c>
      <c r="K3244">
        <v>36</v>
      </c>
      <c r="L3244">
        <v>600</v>
      </c>
      <c r="M3244" t="s">
        <v>14</v>
      </c>
      <c r="N3244">
        <v>300</v>
      </c>
      <c r="O3244" t="s">
        <v>14</v>
      </c>
      <c r="P3244">
        <v>0</v>
      </c>
      <c r="Q3244" s="1">
        <v>1.7999999999999998</v>
      </c>
      <c r="R3244" s="1">
        <v>1.2000000000000002</v>
      </c>
      <c r="S3244" s="1">
        <v>1.5</v>
      </c>
      <c r="T3244" s="1">
        <v>1.2000000000000002</v>
      </c>
    </row>
    <row r="3245" spans="1:20" x14ac:dyDescent="0.35">
      <c r="A3245" t="s">
        <v>3266</v>
      </c>
      <c r="B3245" t="s">
        <v>10</v>
      </c>
      <c r="C3245" t="s">
        <v>56</v>
      </c>
      <c r="D3245" t="s">
        <v>3611</v>
      </c>
      <c r="E3245" t="s">
        <v>3613</v>
      </c>
      <c r="F3245">
        <v>44785</v>
      </c>
      <c r="G3245">
        <v>44797</v>
      </c>
      <c r="H3245" t="s">
        <v>12</v>
      </c>
      <c r="J3245" t="s">
        <v>13</v>
      </c>
      <c r="K3245">
        <v>36</v>
      </c>
      <c r="L3245">
        <v>600</v>
      </c>
      <c r="M3245" t="s">
        <v>14</v>
      </c>
      <c r="N3245">
        <v>300</v>
      </c>
      <c r="O3245" t="s">
        <v>14</v>
      </c>
      <c r="P3245">
        <v>0</v>
      </c>
      <c r="Q3245" s="1">
        <v>1.7999999999999998</v>
      </c>
      <c r="R3245" s="1">
        <v>1.2000000000000002</v>
      </c>
      <c r="S3245" s="1">
        <v>1.5</v>
      </c>
      <c r="T3245" s="1">
        <v>1.2000000000000002</v>
      </c>
    </row>
    <row r="3246" spans="1:20" x14ac:dyDescent="0.35">
      <c r="A3246" t="s">
        <v>3267</v>
      </c>
      <c r="B3246" t="s">
        <v>10</v>
      </c>
      <c r="C3246" t="s">
        <v>56</v>
      </c>
      <c r="D3246" t="s">
        <v>3616</v>
      </c>
      <c r="E3246" t="s">
        <v>3617</v>
      </c>
      <c r="F3246">
        <v>44788</v>
      </c>
      <c r="G3246">
        <v>44798</v>
      </c>
      <c r="H3246" t="s">
        <v>12</v>
      </c>
      <c r="J3246" t="s">
        <v>13</v>
      </c>
      <c r="K3246">
        <v>36</v>
      </c>
      <c r="L3246">
        <v>600</v>
      </c>
      <c r="M3246" t="s">
        <v>14</v>
      </c>
      <c r="N3246">
        <v>300</v>
      </c>
      <c r="O3246" t="s">
        <v>14</v>
      </c>
      <c r="P3246">
        <v>0</v>
      </c>
      <c r="Q3246" s="1">
        <v>1.5</v>
      </c>
      <c r="R3246" s="1">
        <v>1</v>
      </c>
      <c r="S3246" s="1">
        <v>1.25</v>
      </c>
      <c r="T3246" s="1">
        <v>1</v>
      </c>
    </row>
    <row r="3247" spans="1:20" x14ac:dyDescent="0.35">
      <c r="A3247" t="s">
        <v>3268</v>
      </c>
      <c r="B3247" t="s">
        <v>10</v>
      </c>
      <c r="C3247" t="s">
        <v>56</v>
      </c>
      <c r="D3247" t="s">
        <v>3619</v>
      </c>
      <c r="E3247" t="s">
        <v>3613</v>
      </c>
      <c r="F3247">
        <v>44788</v>
      </c>
      <c r="G3247">
        <v>44799</v>
      </c>
      <c r="H3247" t="s">
        <v>12</v>
      </c>
      <c r="J3247" t="s">
        <v>13</v>
      </c>
      <c r="K3247">
        <v>36</v>
      </c>
      <c r="L3247">
        <v>600</v>
      </c>
      <c r="M3247" t="s">
        <v>14</v>
      </c>
      <c r="N3247">
        <v>300</v>
      </c>
      <c r="O3247" t="s">
        <v>14</v>
      </c>
      <c r="P3247">
        <v>0</v>
      </c>
      <c r="Q3247" s="1">
        <v>1.65</v>
      </c>
      <c r="R3247" s="1">
        <v>1.1000000000000001</v>
      </c>
      <c r="S3247" s="1">
        <v>1.375</v>
      </c>
      <c r="T3247" s="1">
        <v>1.1000000000000001</v>
      </c>
    </row>
    <row r="3248" spans="1:20" x14ac:dyDescent="0.35">
      <c r="A3248" t="s">
        <v>3269</v>
      </c>
      <c r="B3248" t="s">
        <v>10</v>
      </c>
      <c r="C3248" t="s">
        <v>56</v>
      </c>
      <c r="D3248" t="s">
        <v>3615</v>
      </c>
      <c r="E3248" t="s">
        <v>3618</v>
      </c>
      <c r="F3248">
        <v>44788</v>
      </c>
      <c r="G3248">
        <v>44797</v>
      </c>
      <c r="H3248" t="s">
        <v>12</v>
      </c>
      <c r="J3248" t="s">
        <v>13</v>
      </c>
      <c r="K3248">
        <v>36</v>
      </c>
      <c r="L3248">
        <v>600</v>
      </c>
      <c r="M3248" t="s">
        <v>14</v>
      </c>
      <c r="N3248">
        <v>300</v>
      </c>
      <c r="O3248" t="s">
        <v>14</v>
      </c>
      <c r="P3248">
        <v>0</v>
      </c>
      <c r="Q3248" s="1">
        <v>1.3499999999999999</v>
      </c>
      <c r="R3248" s="1">
        <v>0.9</v>
      </c>
      <c r="S3248" s="1">
        <v>1.125</v>
      </c>
      <c r="T3248" s="1">
        <v>0.9</v>
      </c>
    </row>
    <row r="3249" spans="1:20" x14ac:dyDescent="0.35">
      <c r="A3249" t="s">
        <v>3270</v>
      </c>
      <c r="B3249" t="s">
        <v>10</v>
      </c>
      <c r="C3249" t="s">
        <v>56</v>
      </c>
      <c r="D3249" t="s">
        <v>3615</v>
      </c>
      <c r="E3249" t="s">
        <v>3618</v>
      </c>
      <c r="F3249">
        <v>44788</v>
      </c>
      <c r="G3249">
        <v>44800</v>
      </c>
      <c r="H3249" t="s">
        <v>12</v>
      </c>
      <c r="J3249" t="s">
        <v>13</v>
      </c>
      <c r="K3249">
        <v>36</v>
      </c>
      <c r="L3249">
        <v>600</v>
      </c>
      <c r="M3249" t="s">
        <v>14</v>
      </c>
      <c r="N3249">
        <v>300</v>
      </c>
      <c r="O3249" t="s">
        <v>14</v>
      </c>
      <c r="P3249">
        <v>0</v>
      </c>
      <c r="Q3249" s="1">
        <v>1.7999999999999998</v>
      </c>
      <c r="R3249" s="1">
        <v>1.2000000000000002</v>
      </c>
      <c r="S3249" s="1">
        <v>1.5</v>
      </c>
      <c r="T3249" s="1">
        <v>1.2000000000000002</v>
      </c>
    </row>
    <row r="3250" spans="1:20" x14ac:dyDescent="0.35">
      <c r="A3250" t="s">
        <v>3271</v>
      </c>
      <c r="B3250" t="s">
        <v>10</v>
      </c>
      <c r="C3250" t="s">
        <v>56</v>
      </c>
      <c r="D3250" t="s">
        <v>3619</v>
      </c>
      <c r="E3250" t="s">
        <v>3613</v>
      </c>
      <c r="F3250">
        <v>44788</v>
      </c>
      <c r="G3250">
        <v>44799</v>
      </c>
      <c r="H3250" t="s">
        <v>12</v>
      </c>
      <c r="J3250" t="s">
        <v>13</v>
      </c>
      <c r="K3250">
        <v>36</v>
      </c>
      <c r="L3250">
        <v>600</v>
      </c>
      <c r="M3250" t="s">
        <v>14</v>
      </c>
      <c r="N3250">
        <v>300</v>
      </c>
      <c r="O3250" t="s">
        <v>14</v>
      </c>
      <c r="P3250">
        <v>0</v>
      </c>
      <c r="Q3250" s="1">
        <v>1.65</v>
      </c>
      <c r="R3250" s="1">
        <v>1.1000000000000001</v>
      </c>
      <c r="S3250" s="1">
        <v>1.375</v>
      </c>
      <c r="T3250" s="1">
        <v>1.1000000000000001</v>
      </c>
    </row>
    <row r="3251" spans="1:20" x14ac:dyDescent="0.35">
      <c r="A3251" t="s">
        <v>3272</v>
      </c>
      <c r="B3251" t="s">
        <v>10</v>
      </c>
      <c r="C3251" t="s">
        <v>56</v>
      </c>
      <c r="D3251" t="s">
        <v>3616</v>
      </c>
      <c r="E3251" t="s">
        <v>3618</v>
      </c>
      <c r="F3251">
        <v>44788</v>
      </c>
      <c r="G3251">
        <v>44800</v>
      </c>
      <c r="H3251" t="s">
        <v>12</v>
      </c>
      <c r="J3251" t="s">
        <v>13</v>
      </c>
      <c r="K3251">
        <v>36</v>
      </c>
      <c r="L3251">
        <v>600</v>
      </c>
      <c r="M3251" t="s">
        <v>14</v>
      </c>
      <c r="N3251">
        <v>300</v>
      </c>
      <c r="O3251" t="s">
        <v>14</v>
      </c>
      <c r="P3251">
        <v>0</v>
      </c>
      <c r="Q3251" s="1">
        <v>1.7999999999999998</v>
      </c>
      <c r="R3251" s="1">
        <v>1.2000000000000002</v>
      </c>
      <c r="S3251" s="1">
        <v>1.5</v>
      </c>
      <c r="T3251" s="1">
        <v>1.2000000000000002</v>
      </c>
    </row>
    <row r="3252" spans="1:20" x14ac:dyDescent="0.35">
      <c r="A3252" t="s">
        <v>3273</v>
      </c>
      <c r="B3252" t="s">
        <v>10</v>
      </c>
      <c r="C3252" t="s">
        <v>56</v>
      </c>
      <c r="D3252" t="s">
        <v>3615</v>
      </c>
      <c r="E3252" t="s">
        <v>3618</v>
      </c>
      <c r="F3252">
        <v>44788</v>
      </c>
      <c r="G3252">
        <v>44798</v>
      </c>
      <c r="H3252" t="s">
        <v>12</v>
      </c>
      <c r="J3252" t="s">
        <v>13</v>
      </c>
      <c r="K3252">
        <v>36</v>
      </c>
      <c r="L3252">
        <v>600</v>
      </c>
      <c r="M3252" t="s">
        <v>14</v>
      </c>
      <c r="N3252">
        <v>300</v>
      </c>
      <c r="O3252" t="s">
        <v>14</v>
      </c>
      <c r="P3252">
        <v>0</v>
      </c>
      <c r="Q3252" s="1">
        <v>1.5</v>
      </c>
      <c r="R3252" s="1">
        <v>1</v>
      </c>
      <c r="S3252" s="1">
        <v>1.25</v>
      </c>
      <c r="T3252" s="1">
        <v>1</v>
      </c>
    </row>
    <row r="3253" spans="1:20" x14ac:dyDescent="0.35">
      <c r="A3253" t="s">
        <v>3274</v>
      </c>
      <c r="B3253" t="s">
        <v>10</v>
      </c>
      <c r="C3253" t="s">
        <v>56</v>
      </c>
      <c r="D3253" t="s">
        <v>3616</v>
      </c>
      <c r="E3253" t="s">
        <v>3614</v>
      </c>
      <c r="F3253">
        <v>44788</v>
      </c>
      <c r="G3253">
        <v>44800</v>
      </c>
      <c r="H3253" t="s">
        <v>12</v>
      </c>
      <c r="J3253" t="s">
        <v>13</v>
      </c>
      <c r="K3253">
        <v>36</v>
      </c>
      <c r="L3253">
        <v>600</v>
      </c>
      <c r="M3253" t="s">
        <v>14</v>
      </c>
      <c r="N3253">
        <v>300</v>
      </c>
      <c r="O3253" t="s">
        <v>14</v>
      </c>
      <c r="P3253">
        <v>0</v>
      </c>
      <c r="Q3253" s="1">
        <v>1.7999999999999998</v>
      </c>
      <c r="R3253" s="1">
        <v>1.2000000000000002</v>
      </c>
      <c r="S3253" s="1">
        <v>1.5</v>
      </c>
      <c r="T3253" s="1">
        <v>1.2000000000000002</v>
      </c>
    </row>
    <row r="3254" spans="1:20" x14ac:dyDescent="0.35">
      <c r="A3254" t="s">
        <v>3275</v>
      </c>
      <c r="B3254" t="s">
        <v>10</v>
      </c>
      <c r="C3254" t="s">
        <v>56</v>
      </c>
      <c r="D3254" t="s">
        <v>3620</v>
      </c>
      <c r="E3254" t="s">
        <v>3613</v>
      </c>
      <c r="F3254">
        <v>44788</v>
      </c>
      <c r="G3254">
        <v>44798</v>
      </c>
      <c r="H3254" t="s">
        <v>12</v>
      </c>
      <c r="J3254" t="s">
        <v>13</v>
      </c>
      <c r="K3254">
        <v>36</v>
      </c>
      <c r="L3254">
        <v>600</v>
      </c>
      <c r="M3254" t="s">
        <v>14</v>
      </c>
      <c r="N3254">
        <v>300</v>
      </c>
      <c r="O3254" t="s">
        <v>14</v>
      </c>
      <c r="P3254">
        <v>0</v>
      </c>
      <c r="Q3254" s="1">
        <v>1.5</v>
      </c>
      <c r="R3254" s="1">
        <v>1</v>
      </c>
      <c r="S3254" s="1">
        <v>1.25</v>
      </c>
      <c r="T3254" s="1">
        <v>1</v>
      </c>
    </row>
    <row r="3255" spans="1:20" x14ac:dyDescent="0.35">
      <c r="A3255" t="s">
        <v>3276</v>
      </c>
      <c r="B3255" t="s">
        <v>10</v>
      </c>
      <c r="C3255" t="s">
        <v>56</v>
      </c>
      <c r="D3255" t="s">
        <v>3611</v>
      </c>
      <c r="E3255" t="s">
        <v>3614</v>
      </c>
      <c r="F3255">
        <v>44787</v>
      </c>
      <c r="G3255">
        <v>44798</v>
      </c>
      <c r="H3255" t="s">
        <v>12</v>
      </c>
      <c r="J3255" t="s">
        <v>13</v>
      </c>
      <c r="K3255">
        <v>36</v>
      </c>
      <c r="L3255">
        <v>600</v>
      </c>
      <c r="M3255" t="s">
        <v>14</v>
      </c>
      <c r="N3255">
        <v>300</v>
      </c>
      <c r="O3255" t="s">
        <v>14</v>
      </c>
      <c r="P3255">
        <v>0</v>
      </c>
      <c r="Q3255" s="1">
        <v>1.65</v>
      </c>
      <c r="R3255" s="1">
        <v>1.1000000000000001</v>
      </c>
      <c r="S3255" s="1">
        <v>1.375</v>
      </c>
      <c r="T3255" s="1">
        <v>1.1000000000000001</v>
      </c>
    </row>
    <row r="3256" spans="1:20" x14ac:dyDescent="0.35">
      <c r="A3256" t="s">
        <v>3277</v>
      </c>
      <c r="B3256" t="s">
        <v>10</v>
      </c>
      <c r="C3256" t="s">
        <v>56</v>
      </c>
      <c r="D3256" t="s">
        <v>3616</v>
      </c>
      <c r="E3256" t="s">
        <v>3617</v>
      </c>
      <c r="F3256">
        <v>44788</v>
      </c>
      <c r="G3256">
        <v>44797</v>
      </c>
      <c r="H3256" t="s">
        <v>12</v>
      </c>
      <c r="J3256" t="s">
        <v>13</v>
      </c>
      <c r="K3256">
        <v>36</v>
      </c>
      <c r="L3256">
        <v>600</v>
      </c>
      <c r="M3256" t="s">
        <v>14</v>
      </c>
      <c r="N3256">
        <v>300</v>
      </c>
      <c r="O3256" t="s">
        <v>14</v>
      </c>
      <c r="P3256">
        <v>0</v>
      </c>
      <c r="Q3256" s="1">
        <v>1.3499999999999999</v>
      </c>
      <c r="R3256" s="1">
        <v>0.9</v>
      </c>
      <c r="S3256" s="1">
        <v>1.125</v>
      </c>
      <c r="T3256" s="1">
        <v>0.9</v>
      </c>
    </row>
    <row r="3257" spans="1:20" x14ac:dyDescent="0.35">
      <c r="A3257" t="s">
        <v>3278</v>
      </c>
      <c r="B3257" t="s">
        <v>10</v>
      </c>
      <c r="C3257" t="s">
        <v>56</v>
      </c>
      <c r="D3257" t="s">
        <v>3611</v>
      </c>
      <c r="E3257" t="s">
        <v>3612</v>
      </c>
      <c r="F3257">
        <v>44788</v>
      </c>
      <c r="G3257">
        <v>44797</v>
      </c>
      <c r="H3257" t="s">
        <v>12</v>
      </c>
      <c r="J3257" t="s">
        <v>13</v>
      </c>
      <c r="K3257">
        <v>36</v>
      </c>
      <c r="L3257">
        <v>600</v>
      </c>
      <c r="M3257" t="s">
        <v>14</v>
      </c>
      <c r="N3257">
        <v>300</v>
      </c>
      <c r="O3257" t="s">
        <v>14</v>
      </c>
      <c r="P3257">
        <v>0</v>
      </c>
      <c r="Q3257" s="1">
        <v>1.3499999999999999</v>
      </c>
      <c r="R3257" s="1">
        <v>0.9</v>
      </c>
      <c r="S3257" s="1">
        <v>1.125</v>
      </c>
      <c r="T3257" s="1">
        <v>0.9</v>
      </c>
    </row>
    <row r="3258" spans="1:20" x14ac:dyDescent="0.35">
      <c r="A3258" t="s">
        <v>3279</v>
      </c>
      <c r="B3258" t="s">
        <v>10</v>
      </c>
      <c r="C3258" t="s">
        <v>56</v>
      </c>
      <c r="D3258" t="s">
        <v>3619</v>
      </c>
      <c r="E3258" t="s">
        <v>3612</v>
      </c>
      <c r="F3258">
        <v>44788</v>
      </c>
      <c r="G3258">
        <v>44798</v>
      </c>
      <c r="H3258" t="s">
        <v>12</v>
      </c>
      <c r="J3258" t="s">
        <v>13</v>
      </c>
      <c r="K3258">
        <v>36</v>
      </c>
      <c r="L3258">
        <v>600</v>
      </c>
      <c r="M3258" t="s">
        <v>14</v>
      </c>
      <c r="N3258">
        <v>300</v>
      </c>
      <c r="O3258" t="s">
        <v>14</v>
      </c>
      <c r="P3258">
        <v>0</v>
      </c>
      <c r="Q3258" s="1">
        <v>1.5</v>
      </c>
      <c r="R3258" s="1">
        <v>1</v>
      </c>
      <c r="S3258" s="1">
        <v>1.25</v>
      </c>
      <c r="T3258" s="1">
        <v>1</v>
      </c>
    </row>
    <row r="3259" spans="1:20" x14ac:dyDescent="0.35">
      <c r="A3259" t="s">
        <v>3280</v>
      </c>
      <c r="B3259" t="s">
        <v>10</v>
      </c>
      <c r="C3259" t="s">
        <v>56</v>
      </c>
      <c r="D3259" t="s">
        <v>3616</v>
      </c>
      <c r="E3259" t="s">
        <v>3614</v>
      </c>
      <c r="F3259">
        <v>44788</v>
      </c>
      <c r="G3259">
        <v>44798</v>
      </c>
      <c r="H3259" t="s">
        <v>12</v>
      </c>
      <c r="J3259" t="s">
        <v>13</v>
      </c>
      <c r="K3259">
        <v>36</v>
      </c>
      <c r="L3259">
        <v>600</v>
      </c>
      <c r="M3259" t="s">
        <v>14</v>
      </c>
      <c r="N3259">
        <v>300</v>
      </c>
      <c r="O3259" t="s">
        <v>14</v>
      </c>
      <c r="P3259">
        <v>0</v>
      </c>
      <c r="Q3259" s="1">
        <v>1.5</v>
      </c>
      <c r="R3259" s="1">
        <v>1</v>
      </c>
      <c r="S3259" s="1">
        <v>1.25</v>
      </c>
      <c r="T3259" s="1">
        <v>1</v>
      </c>
    </row>
    <row r="3260" spans="1:20" x14ac:dyDescent="0.35">
      <c r="A3260" t="s">
        <v>3281</v>
      </c>
      <c r="B3260" t="s">
        <v>10</v>
      </c>
      <c r="C3260" t="s">
        <v>56</v>
      </c>
      <c r="D3260" t="s">
        <v>3619</v>
      </c>
      <c r="E3260" t="s">
        <v>3617</v>
      </c>
      <c r="F3260">
        <v>44788</v>
      </c>
      <c r="G3260">
        <v>44797</v>
      </c>
      <c r="H3260" t="s">
        <v>12</v>
      </c>
      <c r="J3260" t="s">
        <v>13</v>
      </c>
      <c r="K3260">
        <v>36</v>
      </c>
      <c r="L3260">
        <v>600</v>
      </c>
      <c r="M3260" t="s">
        <v>14</v>
      </c>
      <c r="N3260">
        <v>300</v>
      </c>
      <c r="O3260" t="s">
        <v>14</v>
      </c>
      <c r="P3260">
        <v>0</v>
      </c>
      <c r="Q3260" s="1">
        <v>1.3499999999999999</v>
      </c>
      <c r="R3260" s="1">
        <v>0.9</v>
      </c>
      <c r="S3260" s="1">
        <v>1.125</v>
      </c>
      <c r="T3260" s="1">
        <v>0.9</v>
      </c>
    </row>
    <row r="3261" spans="1:20" x14ac:dyDescent="0.35">
      <c r="A3261" t="s">
        <v>3282</v>
      </c>
      <c r="B3261" t="s">
        <v>10</v>
      </c>
      <c r="C3261" t="s">
        <v>56</v>
      </c>
      <c r="D3261" t="s">
        <v>3615</v>
      </c>
      <c r="E3261" t="s">
        <v>3614</v>
      </c>
      <c r="F3261">
        <v>44788</v>
      </c>
      <c r="G3261">
        <v>44798</v>
      </c>
      <c r="H3261" t="s">
        <v>12</v>
      </c>
      <c r="J3261" t="s">
        <v>13</v>
      </c>
      <c r="K3261">
        <v>36</v>
      </c>
      <c r="L3261">
        <v>600</v>
      </c>
      <c r="M3261" t="s">
        <v>14</v>
      </c>
      <c r="N3261">
        <v>300</v>
      </c>
      <c r="O3261" t="s">
        <v>14</v>
      </c>
      <c r="P3261">
        <v>0</v>
      </c>
      <c r="Q3261" s="1">
        <v>1.5</v>
      </c>
      <c r="R3261" s="1">
        <v>1</v>
      </c>
      <c r="S3261" s="1">
        <v>1.25</v>
      </c>
      <c r="T3261" s="1">
        <v>1</v>
      </c>
    </row>
    <row r="3262" spans="1:20" x14ac:dyDescent="0.35">
      <c r="A3262" t="s">
        <v>3283</v>
      </c>
      <c r="B3262" t="s">
        <v>10</v>
      </c>
      <c r="C3262" t="s">
        <v>56</v>
      </c>
      <c r="D3262" t="s">
        <v>3616</v>
      </c>
      <c r="E3262" t="s">
        <v>3613</v>
      </c>
      <c r="F3262">
        <v>44788</v>
      </c>
      <c r="G3262">
        <v>44798</v>
      </c>
      <c r="H3262" t="s">
        <v>12</v>
      </c>
      <c r="J3262" t="s">
        <v>13</v>
      </c>
      <c r="K3262">
        <v>36</v>
      </c>
      <c r="L3262">
        <v>600</v>
      </c>
      <c r="M3262" t="s">
        <v>14</v>
      </c>
      <c r="N3262">
        <v>300</v>
      </c>
      <c r="O3262" t="s">
        <v>14</v>
      </c>
      <c r="P3262">
        <v>0</v>
      </c>
      <c r="Q3262" s="1">
        <v>1.5</v>
      </c>
      <c r="R3262" s="1">
        <v>1</v>
      </c>
      <c r="S3262" s="1">
        <v>1.25</v>
      </c>
      <c r="T3262" s="1">
        <v>1</v>
      </c>
    </row>
    <row r="3263" spans="1:20" x14ac:dyDescent="0.35">
      <c r="A3263" t="s">
        <v>3284</v>
      </c>
      <c r="B3263" t="s">
        <v>10</v>
      </c>
      <c r="C3263" t="s">
        <v>56</v>
      </c>
      <c r="D3263" t="s">
        <v>3619</v>
      </c>
      <c r="E3263" t="s">
        <v>3614</v>
      </c>
      <c r="F3263">
        <v>44788</v>
      </c>
      <c r="G3263">
        <v>44797</v>
      </c>
      <c r="H3263" t="s">
        <v>12</v>
      </c>
      <c r="J3263" t="s">
        <v>13</v>
      </c>
      <c r="K3263">
        <v>36</v>
      </c>
      <c r="L3263">
        <v>600</v>
      </c>
      <c r="M3263" t="s">
        <v>14</v>
      </c>
      <c r="N3263">
        <v>300</v>
      </c>
      <c r="O3263" t="s">
        <v>14</v>
      </c>
      <c r="P3263">
        <v>0</v>
      </c>
      <c r="Q3263" s="1">
        <v>1.3499999999999999</v>
      </c>
      <c r="R3263" s="1">
        <v>0.9</v>
      </c>
      <c r="S3263" s="1">
        <v>1.125</v>
      </c>
      <c r="T3263" s="1">
        <v>0.9</v>
      </c>
    </row>
    <row r="3264" spans="1:20" x14ac:dyDescent="0.35">
      <c r="A3264" t="s">
        <v>3285</v>
      </c>
      <c r="B3264" t="s">
        <v>10</v>
      </c>
      <c r="C3264" t="s">
        <v>56</v>
      </c>
      <c r="D3264" t="s">
        <v>3619</v>
      </c>
      <c r="E3264" t="s">
        <v>3612</v>
      </c>
      <c r="F3264">
        <v>44788</v>
      </c>
      <c r="G3264">
        <v>44797</v>
      </c>
      <c r="H3264" t="s">
        <v>12</v>
      </c>
      <c r="J3264" t="s">
        <v>13</v>
      </c>
      <c r="K3264">
        <v>36</v>
      </c>
      <c r="L3264">
        <v>600</v>
      </c>
      <c r="M3264" t="s">
        <v>14</v>
      </c>
      <c r="N3264">
        <v>300</v>
      </c>
      <c r="O3264" t="s">
        <v>14</v>
      </c>
      <c r="P3264">
        <v>0</v>
      </c>
      <c r="Q3264" s="1">
        <v>1.3499999999999999</v>
      </c>
      <c r="R3264" s="1">
        <v>0.9</v>
      </c>
      <c r="S3264" s="1">
        <v>1.125</v>
      </c>
      <c r="T3264" s="1">
        <v>0.9</v>
      </c>
    </row>
    <row r="3265" spans="1:20" x14ac:dyDescent="0.35">
      <c r="A3265" t="s">
        <v>3286</v>
      </c>
      <c r="B3265" t="s">
        <v>10</v>
      </c>
      <c r="C3265" t="s">
        <v>56</v>
      </c>
      <c r="D3265" t="s">
        <v>3616</v>
      </c>
      <c r="E3265" t="s">
        <v>3613</v>
      </c>
      <c r="F3265">
        <v>44788</v>
      </c>
      <c r="G3265">
        <v>44811</v>
      </c>
      <c r="H3265" t="s">
        <v>12</v>
      </c>
      <c r="J3265" t="s">
        <v>13</v>
      </c>
      <c r="K3265">
        <v>36</v>
      </c>
      <c r="L3265">
        <v>600</v>
      </c>
      <c r="M3265" t="s">
        <v>14</v>
      </c>
      <c r="N3265">
        <v>300</v>
      </c>
      <c r="O3265" t="s">
        <v>14</v>
      </c>
      <c r="P3265">
        <v>0</v>
      </c>
      <c r="Q3265" s="1">
        <v>3.4499999999999997</v>
      </c>
      <c r="R3265" s="1">
        <v>2.3000000000000003</v>
      </c>
      <c r="S3265" s="1">
        <v>2.875</v>
      </c>
      <c r="T3265" s="1">
        <v>2.3000000000000003</v>
      </c>
    </row>
    <row r="3266" spans="1:20" x14ac:dyDescent="0.35">
      <c r="A3266" t="s">
        <v>3287</v>
      </c>
      <c r="B3266" t="s">
        <v>10</v>
      </c>
      <c r="C3266" t="s">
        <v>56</v>
      </c>
      <c r="D3266" t="s">
        <v>3616</v>
      </c>
      <c r="E3266" t="s">
        <v>3614</v>
      </c>
      <c r="F3266">
        <v>44786</v>
      </c>
      <c r="G3266">
        <v>44797</v>
      </c>
      <c r="H3266" t="s">
        <v>12</v>
      </c>
      <c r="J3266" t="s">
        <v>13</v>
      </c>
      <c r="K3266">
        <v>27</v>
      </c>
      <c r="L3266">
        <v>600</v>
      </c>
      <c r="M3266" t="s">
        <v>14</v>
      </c>
      <c r="N3266">
        <v>300</v>
      </c>
      <c r="O3266" t="s">
        <v>14</v>
      </c>
      <c r="P3266">
        <v>0</v>
      </c>
      <c r="Q3266" s="1">
        <v>1.65</v>
      </c>
      <c r="R3266" s="1">
        <v>1.1000000000000001</v>
      </c>
      <c r="S3266" s="1">
        <v>1.375</v>
      </c>
      <c r="T3266" s="1">
        <v>1.1000000000000001</v>
      </c>
    </row>
    <row r="3267" spans="1:20" x14ac:dyDescent="0.35">
      <c r="A3267" t="s">
        <v>3288</v>
      </c>
      <c r="B3267" t="s">
        <v>10</v>
      </c>
      <c r="C3267" t="s">
        <v>56</v>
      </c>
      <c r="D3267" t="s">
        <v>3619</v>
      </c>
      <c r="E3267" t="s">
        <v>3617</v>
      </c>
      <c r="F3267">
        <v>44788</v>
      </c>
      <c r="G3267">
        <v>44797</v>
      </c>
      <c r="H3267" t="s">
        <v>12</v>
      </c>
      <c r="J3267" t="s">
        <v>13</v>
      </c>
      <c r="K3267">
        <v>27</v>
      </c>
      <c r="L3267">
        <v>600</v>
      </c>
      <c r="M3267" t="s">
        <v>14</v>
      </c>
      <c r="N3267">
        <v>300</v>
      </c>
      <c r="O3267" t="s">
        <v>14</v>
      </c>
      <c r="P3267">
        <v>0</v>
      </c>
      <c r="Q3267" s="1">
        <v>1.3499999999999999</v>
      </c>
      <c r="R3267" s="1">
        <v>0.9</v>
      </c>
      <c r="S3267" s="1">
        <v>1.125</v>
      </c>
      <c r="T3267" s="1">
        <v>0.9</v>
      </c>
    </row>
    <row r="3268" spans="1:20" x14ac:dyDescent="0.35">
      <c r="A3268" t="s">
        <v>3289</v>
      </c>
      <c r="B3268" t="s">
        <v>10</v>
      </c>
      <c r="C3268" t="s">
        <v>56</v>
      </c>
      <c r="D3268" t="s">
        <v>3616</v>
      </c>
      <c r="E3268" t="s">
        <v>3612</v>
      </c>
      <c r="F3268">
        <v>44788</v>
      </c>
      <c r="G3268">
        <v>44797</v>
      </c>
      <c r="H3268" t="s">
        <v>12</v>
      </c>
      <c r="J3268" t="s">
        <v>13</v>
      </c>
      <c r="K3268">
        <v>27</v>
      </c>
      <c r="L3268">
        <v>600</v>
      </c>
      <c r="M3268" t="s">
        <v>14</v>
      </c>
      <c r="N3268">
        <v>300</v>
      </c>
      <c r="O3268" t="s">
        <v>14</v>
      </c>
      <c r="P3268">
        <v>0</v>
      </c>
      <c r="Q3268" s="1">
        <v>1.3499999999999999</v>
      </c>
      <c r="R3268" s="1">
        <v>0.9</v>
      </c>
      <c r="S3268" s="1">
        <v>1.125</v>
      </c>
      <c r="T3268" s="1">
        <v>0.9</v>
      </c>
    </row>
    <row r="3269" spans="1:20" x14ac:dyDescent="0.35">
      <c r="A3269" t="s">
        <v>3290</v>
      </c>
      <c r="B3269" t="s">
        <v>10</v>
      </c>
      <c r="C3269" t="s">
        <v>56</v>
      </c>
      <c r="D3269" t="s">
        <v>3616</v>
      </c>
      <c r="E3269" t="s">
        <v>3618</v>
      </c>
      <c r="F3269">
        <v>44789</v>
      </c>
      <c r="G3269">
        <v>44799</v>
      </c>
      <c r="H3269" t="s">
        <v>12</v>
      </c>
      <c r="J3269" t="s">
        <v>13</v>
      </c>
      <c r="K3269">
        <v>27</v>
      </c>
      <c r="L3269">
        <v>600</v>
      </c>
      <c r="M3269" t="s">
        <v>14</v>
      </c>
      <c r="N3269">
        <v>300</v>
      </c>
      <c r="O3269" t="s">
        <v>14</v>
      </c>
      <c r="P3269">
        <v>0</v>
      </c>
      <c r="Q3269" s="1">
        <v>1.5</v>
      </c>
      <c r="R3269" s="1">
        <v>1</v>
      </c>
      <c r="S3269" s="1">
        <v>1.25</v>
      </c>
      <c r="T3269" s="1">
        <v>1</v>
      </c>
    </row>
    <row r="3270" spans="1:20" x14ac:dyDescent="0.35">
      <c r="A3270" t="s">
        <v>3291</v>
      </c>
      <c r="B3270" t="s">
        <v>10</v>
      </c>
      <c r="C3270" t="s">
        <v>56</v>
      </c>
      <c r="D3270" t="s">
        <v>3615</v>
      </c>
      <c r="E3270" t="s">
        <v>3613</v>
      </c>
      <c r="F3270">
        <v>44789</v>
      </c>
      <c r="G3270">
        <v>44799</v>
      </c>
      <c r="H3270" t="s">
        <v>12</v>
      </c>
      <c r="J3270" t="s">
        <v>13</v>
      </c>
      <c r="K3270">
        <v>27</v>
      </c>
      <c r="L3270">
        <v>600</v>
      </c>
      <c r="M3270" t="s">
        <v>14</v>
      </c>
      <c r="N3270">
        <v>300</v>
      </c>
      <c r="O3270" t="s">
        <v>14</v>
      </c>
      <c r="P3270">
        <v>0</v>
      </c>
      <c r="Q3270" s="1">
        <v>1.5</v>
      </c>
      <c r="R3270" s="1">
        <v>1</v>
      </c>
      <c r="S3270" s="1">
        <v>1.25</v>
      </c>
      <c r="T3270" s="1">
        <v>1</v>
      </c>
    </row>
    <row r="3271" spans="1:20" x14ac:dyDescent="0.35">
      <c r="A3271" t="s">
        <v>3292</v>
      </c>
      <c r="B3271" t="s">
        <v>10</v>
      </c>
      <c r="C3271" t="s">
        <v>56</v>
      </c>
      <c r="D3271" t="s">
        <v>3620</v>
      </c>
      <c r="E3271" t="s">
        <v>3613</v>
      </c>
      <c r="F3271">
        <v>44788</v>
      </c>
      <c r="G3271">
        <v>44799</v>
      </c>
      <c r="H3271" t="s">
        <v>12</v>
      </c>
      <c r="J3271" t="s">
        <v>13</v>
      </c>
      <c r="K3271">
        <v>36</v>
      </c>
      <c r="L3271">
        <v>600</v>
      </c>
      <c r="M3271" t="s">
        <v>14</v>
      </c>
      <c r="N3271">
        <v>300</v>
      </c>
      <c r="O3271" t="s">
        <v>14</v>
      </c>
      <c r="P3271">
        <v>0</v>
      </c>
      <c r="Q3271" s="1">
        <v>1.65</v>
      </c>
      <c r="R3271" s="1">
        <v>1.1000000000000001</v>
      </c>
      <c r="S3271" s="1">
        <v>1.375</v>
      </c>
      <c r="T3271" s="1">
        <v>1.1000000000000001</v>
      </c>
    </row>
    <row r="3272" spans="1:20" x14ac:dyDescent="0.35">
      <c r="A3272" t="s">
        <v>3293</v>
      </c>
      <c r="B3272" t="s">
        <v>10</v>
      </c>
      <c r="C3272" t="s">
        <v>56</v>
      </c>
      <c r="D3272" t="s">
        <v>3611</v>
      </c>
      <c r="E3272" t="s">
        <v>3617</v>
      </c>
      <c r="F3272">
        <v>44789</v>
      </c>
      <c r="G3272">
        <v>44816</v>
      </c>
      <c r="H3272" t="s">
        <v>12</v>
      </c>
      <c r="J3272" t="s">
        <v>13</v>
      </c>
      <c r="K3272">
        <v>36</v>
      </c>
      <c r="L3272">
        <v>600</v>
      </c>
      <c r="M3272" t="s">
        <v>14</v>
      </c>
      <c r="N3272">
        <v>300</v>
      </c>
      <c r="O3272" t="s">
        <v>14</v>
      </c>
      <c r="P3272">
        <v>0</v>
      </c>
      <c r="Q3272" s="1">
        <v>4.05</v>
      </c>
      <c r="R3272" s="1">
        <v>2.7</v>
      </c>
      <c r="S3272" s="1">
        <v>3.375</v>
      </c>
      <c r="T3272" s="1">
        <v>2.7</v>
      </c>
    </row>
    <row r="3273" spans="1:20" x14ac:dyDescent="0.35">
      <c r="A3273" t="s">
        <v>3294</v>
      </c>
      <c r="B3273" t="s">
        <v>10</v>
      </c>
      <c r="C3273" t="s">
        <v>56</v>
      </c>
      <c r="D3273" t="s">
        <v>3611</v>
      </c>
      <c r="E3273" t="s">
        <v>3614</v>
      </c>
      <c r="F3273">
        <v>44788</v>
      </c>
      <c r="G3273">
        <v>44797</v>
      </c>
      <c r="H3273" t="s">
        <v>12</v>
      </c>
      <c r="J3273" t="s">
        <v>13</v>
      </c>
      <c r="K3273">
        <v>36</v>
      </c>
      <c r="L3273">
        <v>600</v>
      </c>
      <c r="M3273" t="s">
        <v>14</v>
      </c>
      <c r="N3273">
        <v>300</v>
      </c>
      <c r="O3273" t="s">
        <v>14</v>
      </c>
      <c r="P3273">
        <v>0</v>
      </c>
      <c r="Q3273" s="1">
        <v>1.3499999999999999</v>
      </c>
      <c r="R3273" s="1">
        <v>0.9</v>
      </c>
      <c r="S3273" s="1">
        <v>1.125</v>
      </c>
      <c r="T3273" s="1">
        <v>0.9</v>
      </c>
    </row>
    <row r="3274" spans="1:20" x14ac:dyDescent="0.35">
      <c r="A3274" t="s">
        <v>3295</v>
      </c>
      <c r="B3274" t="s">
        <v>10</v>
      </c>
      <c r="C3274" t="s">
        <v>56</v>
      </c>
      <c r="D3274" t="s">
        <v>3615</v>
      </c>
      <c r="E3274" t="s">
        <v>3614</v>
      </c>
      <c r="F3274">
        <v>44788</v>
      </c>
      <c r="G3274">
        <v>44798</v>
      </c>
      <c r="H3274" t="s">
        <v>12</v>
      </c>
      <c r="J3274" t="s">
        <v>13</v>
      </c>
      <c r="K3274">
        <v>36</v>
      </c>
      <c r="L3274">
        <v>600</v>
      </c>
      <c r="M3274" t="s">
        <v>14</v>
      </c>
      <c r="N3274">
        <v>300</v>
      </c>
      <c r="O3274" t="s">
        <v>14</v>
      </c>
      <c r="P3274">
        <v>0</v>
      </c>
      <c r="Q3274" s="1">
        <v>1.5</v>
      </c>
      <c r="R3274" s="1">
        <v>1</v>
      </c>
      <c r="S3274" s="1">
        <v>1.25</v>
      </c>
      <c r="T3274" s="1">
        <v>1</v>
      </c>
    </row>
    <row r="3275" spans="1:20" x14ac:dyDescent="0.35">
      <c r="A3275" t="s">
        <v>3296</v>
      </c>
      <c r="B3275" t="s">
        <v>10</v>
      </c>
      <c r="C3275" t="s">
        <v>56</v>
      </c>
      <c r="D3275" t="s">
        <v>3619</v>
      </c>
      <c r="E3275" t="s">
        <v>3617</v>
      </c>
      <c r="F3275">
        <v>44788</v>
      </c>
      <c r="G3275">
        <v>44799</v>
      </c>
      <c r="H3275" t="s">
        <v>12</v>
      </c>
      <c r="J3275" t="s">
        <v>13</v>
      </c>
      <c r="K3275">
        <v>36</v>
      </c>
      <c r="L3275">
        <v>600</v>
      </c>
      <c r="M3275" t="s">
        <v>14</v>
      </c>
      <c r="N3275">
        <v>300</v>
      </c>
      <c r="O3275" t="s">
        <v>14</v>
      </c>
      <c r="P3275">
        <v>0</v>
      </c>
      <c r="Q3275" s="1">
        <v>1.65</v>
      </c>
      <c r="R3275" s="1">
        <v>1.1000000000000001</v>
      </c>
      <c r="S3275" s="1">
        <v>1.375</v>
      </c>
      <c r="T3275" s="1">
        <v>1.1000000000000001</v>
      </c>
    </row>
    <row r="3276" spans="1:20" x14ac:dyDescent="0.35">
      <c r="A3276" t="s">
        <v>3297</v>
      </c>
      <c r="B3276" t="s">
        <v>10</v>
      </c>
      <c r="C3276" t="s">
        <v>56</v>
      </c>
      <c r="D3276" t="s">
        <v>3620</v>
      </c>
      <c r="E3276" t="s">
        <v>3612</v>
      </c>
      <c r="F3276">
        <v>44788</v>
      </c>
      <c r="G3276">
        <v>44797</v>
      </c>
      <c r="H3276" t="s">
        <v>12</v>
      </c>
      <c r="J3276" t="s">
        <v>13</v>
      </c>
      <c r="K3276">
        <v>36</v>
      </c>
      <c r="L3276">
        <v>600</v>
      </c>
      <c r="M3276" t="s">
        <v>14</v>
      </c>
      <c r="N3276">
        <v>300</v>
      </c>
      <c r="O3276" t="s">
        <v>14</v>
      </c>
      <c r="P3276">
        <v>0</v>
      </c>
      <c r="Q3276" s="1">
        <v>1.3499999999999999</v>
      </c>
      <c r="R3276" s="1">
        <v>0.9</v>
      </c>
      <c r="S3276" s="1">
        <v>1.125</v>
      </c>
      <c r="T3276" s="1">
        <v>0.9</v>
      </c>
    </row>
    <row r="3277" spans="1:20" x14ac:dyDescent="0.35">
      <c r="A3277" t="s">
        <v>3298</v>
      </c>
      <c r="B3277" t="s">
        <v>10</v>
      </c>
      <c r="C3277" t="s">
        <v>56</v>
      </c>
      <c r="D3277" t="s">
        <v>3619</v>
      </c>
      <c r="E3277" t="s">
        <v>3614</v>
      </c>
      <c r="F3277">
        <v>44789</v>
      </c>
      <c r="G3277">
        <v>44802</v>
      </c>
      <c r="H3277" t="s">
        <v>12</v>
      </c>
      <c r="J3277" t="s">
        <v>13</v>
      </c>
      <c r="K3277">
        <v>36</v>
      </c>
      <c r="L3277">
        <v>600</v>
      </c>
      <c r="M3277" t="s">
        <v>14</v>
      </c>
      <c r="N3277">
        <v>300</v>
      </c>
      <c r="O3277" t="s">
        <v>14</v>
      </c>
      <c r="P3277">
        <v>0</v>
      </c>
      <c r="Q3277" s="1">
        <v>1.95</v>
      </c>
      <c r="R3277" s="1">
        <v>1.3</v>
      </c>
      <c r="S3277" s="1">
        <v>1.625</v>
      </c>
      <c r="T3277" s="1">
        <v>1.3</v>
      </c>
    </row>
    <row r="3278" spans="1:20" x14ac:dyDescent="0.35">
      <c r="A3278" t="s">
        <v>3299</v>
      </c>
      <c r="B3278" t="s">
        <v>10</v>
      </c>
      <c r="C3278" t="s">
        <v>56</v>
      </c>
      <c r="D3278" t="s">
        <v>3619</v>
      </c>
      <c r="E3278" t="s">
        <v>3618</v>
      </c>
      <c r="F3278">
        <v>44791</v>
      </c>
      <c r="G3278">
        <v>44799</v>
      </c>
      <c r="H3278" t="s">
        <v>12</v>
      </c>
      <c r="J3278" t="s">
        <v>13</v>
      </c>
      <c r="K3278">
        <v>27</v>
      </c>
      <c r="L3278">
        <v>600</v>
      </c>
      <c r="M3278" t="s">
        <v>14</v>
      </c>
      <c r="N3278">
        <v>300</v>
      </c>
      <c r="O3278" t="s">
        <v>14</v>
      </c>
      <c r="P3278">
        <v>0</v>
      </c>
      <c r="Q3278" s="1">
        <v>1.2</v>
      </c>
      <c r="R3278" s="1">
        <v>0.8</v>
      </c>
      <c r="S3278" s="1">
        <v>1</v>
      </c>
      <c r="T3278" s="1">
        <v>0.8</v>
      </c>
    </row>
    <row r="3279" spans="1:20" x14ac:dyDescent="0.35">
      <c r="A3279" t="s">
        <v>3300</v>
      </c>
      <c r="B3279" t="s">
        <v>10</v>
      </c>
      <c r="C3279" t="s">
        <v>56</v>
      </c>
      <c r="D3279" t="s">
        <v>3616</v>
      </c>
      <c r="E3279" t="s">
        <v>3618</v>
      </c>
      <c r="F3279">
        <v>44789</v>
      </c>
      <c r="G3279">
        <v>44801</v>
      </c>
      <c r="H3279" t="s">
        <v>12</v>
      </c>
      <c r="J3279" t="s">
        <v>13</v>
      </c>
      <c r="K3279">
        <v>27</v>
      </c>
      <c r="L3279">
        <v>600</v>
      </c>
      <c r="M3279" t="s">
        <v>14</v>
      </c>
      <c r="N3279">
        <v>300</v>
      </c>
      <c r="O3279" t="s">
        <v>14</v>
      </c>
      <c r="P3279">
        <v>0</v>
      </c>
      <c r="Q3279" s="1">
        <v>1.7999999999999998</v>
      </c>
      <c r="R3279" s="1">
        <v>1.2000000000000002</v>
      </c>
      <c r="S3279" s="1">
        <v>1.5</v>
      </c>
      <c r="T3279" s="1">
        <v>1.2000000000000002</v>
      </c>
    </row>
    <row r="3280" spans="1:20" x14ac:dyDescent="0.35">
      <c r="A3280" t="s">
        <v>3301</v>
      </c>
      <c r="B3280" t="s">
        <v>10</v>
      </c>
      <c r="C3280" t="s">
        <v>56</v>
      </c>
      <c r="D3280" t="s">
        <v>3615</v>
      </c>
      <c r="E3280" t="s">
        <v>3613</v>
      </c>
      <c r="F3280">
        <v>44789</v>
      </c>
      <c r="G3280">
        <v>44802</v>
      </c>
      <c r="H3280" t="s">
        <v>12</v>
      </c>
      <c r="J3280" t="s">
        <v>13</v>
      </c>
      <c r="K3280">
        <v>27</v>
      </c>
      <c r="L3280">
        <v>600</v>
      </c>
      <c r="M3280" t="s">
        <v>14</v>
      </c>
      <c r="N3280">
        <v>300</v>
      </c>
      <c r="O3280" t="s">
        <v>14</v>
      </c>
      <c r="P3280">
        <v>0</v>
      </c>
      <c r="Q3280" s="1">
        <v>1.95</v>
      </c>
      <c r="R3280" s="1">
        <v>1.3</v>
      </c>
      <c r="S3280" s="1">
        <v>1.625</v>
      </c>
      <c r="T3280" s="1">
        <v>1.3</v>
      </c>
    </row>
    <row r="3281" spans="1:20" x14ac:dyDescent="0.35">
      <c r="A3281" t="s">
        <v>3302</v>
      </c>
      <c r="B3281" t="s">
        <v>10</v>
      </c>
      <c r="C3281" t="s">
        <v>56</v>
      </c>
      <c r="D3281" t="s">
        <v>3615</v>
      </c>
      <c r="E3281" t="s">
        <v>3612</v>
      </c>
      <c r="F3281">
        <v>44789</v>
      </c>
      <c r="G3281">
        <v>44798</v>
      </c>
      <c r="H3281" t="s">
        <v>12</v>
      </c>
      <c r="J3281" t="s">
        <v>13</v>
      </c>
      <c r="K3281">
        <v>36</v>
      </c>
      <c r="L3281">
        <v>600</v>
      </c>
      <c r="M3281" t="s">
        <v>14</v>
      </c>
      <c r="N3281">
        <v>300</v>
      </c>
      <c r="O3281" t="s">
        <v>14</v>
      </c>
      <c r="P3281">
        <v>0</v>
      </c>
      <c r="Q3281" s="1">
        <v>1.3499999999999999</v>
      </c>
      <c r="R3281" s="1">
        <v>0.9</v>
      </c>
      <c r="S3281" s="1">
        <v>1.125</v>
      </c>
      <c r="T3281" s="1">
        <v>0.9</v>
      </c>
    </row>
    <row r="3282" spans="1:20" x14ac:dyDescent="0.35">
      <c r="A3282" t="s">
        <v>3303</v>
      </c>
      <c r="B3282" t="s">
        <v>10</v>
      </c>
      <c r="C3282" t="s">
        <v>56</v>
      </c>
      <c r="D3282" t="s">
        <v>3615</v>
      </c>
      <c r="E3282" t="s">
        <v>3618</v>
      </c>
      <c r="F3282">
        <v>44790</v>
      </c>
      <c r="G3282">
        <v>44802</v>
      </c>
      <c r="H3282" t="s">
        <v>12</v>
      </c>
      <c r="J3282" t="s">
        <v>13</v>
      </c>
      <c r="K3282">
        <v>36</v>
      </c>
      <c r="L3282">
        <v>600</v>
      </c>
      <c r="M3282" t="s">
        <v>14</v>
      </c>
      <c r="N3282">
        <v>300</v>
      </c>
      <c r="O3282" t="s">
        <v>14</v>
      </c>
      <c r="P3282">
        <v>0</v>
      </c>
      <c r="Q3282" s="1">
        <v>1.7999999999999998</v>
      </c>
      <c r="R3282" s="1">
        <v>1.2000000000000002</v>
      </c>
      <c r="S3282" s="1">
        <v>1.5</v>
      </c>
      <c r="T3282" s="1">
        <v>1.2000000000000002</v>
      </c>
    </row>
    <row r="3283" spans="1:20" x14ac:dyDescent="0.35">
      <c r="A3283" t="s">
        <v>3304</v>
      </c>
      <c r="B3283" t="s">
        <v>10</v>
      </c>
      <c r="C3283" t="s">
        <v>56</v>
      </c>
      <c r="D3283" t="s">
        <v>3616</v>
      </c>
      <c r="E3283" t="s">
        <v>3618</v>
      </c>
      <c r="F3283">
        <v>44790</v>
      </c>
      <c r="G3283">
        <v>44799</v>
      </c>
      <c r="H3283" t="s">
        <v>12</v>
      </c>
      <c r="J3283" t="s">
        <v>13</v>
      </c>
      <c r="K3283">
        <v>36</v>
      </c>
      <c r="L3283">
        <v>600</v>
      </c>
      <c r="M3283" t="s">
        <v>14</v>
      </c>
      <c r="N3283">
        <v>300</v>
      </c>
      <c r="O3283" t="s">
        <v>14</v>
      </c>
      <c r="P3283">
        <v>0</v>
      </c>
      <c r="Q3283" s="1">
        <v>1.3499999999999999</v>
      </c>
      <c r="R3283" s="1">
        <v>0.9</v>
      </c>
      <c r="S3283" s="1">
        <v>1.125</v>
      </c>
      <c r="T3283" s="1">
        <v>0.9</v>
      </c>
    </row>
    <row r="3284" spans="1:20" x14ac:dyDescent="0.35">
      <c r="A3284" t="s">
        <v>3305</v>
      </c>
      <c r="B3284" t="s">
        <v>10</v>
      </c>
      <c r="C3284" t="s">
        <v>56</v>
      </c>
      <c r="D3284" t="s">
        <v>3616</v>
      </c>
      <c r="E3284" t="s">
        <v>3612</v>
      </c>
      <c r="F3284">
        <v>44790</v>
      </c>
      <c r="G3284">
        <v>44798</v>
      </c>
      <c r="H3284" t="s">
        <v>12</v>
      </c>
      <c r="J3284" t="s">
        <v>13</v>
      </c>
      <c r="K3284">
        <v>36</v>
      </c>
      <c r="L3284">
        <v>600</v>
      </c>
      <c r="M3284" t="s">
        <v>14</v>
      </c>
      <c r="N3284">
        <v>300</v>
      </c>
      <c r="O3284" t="s">
        <v>14</v>
      </c>
      <c r="P3284">
        <v>0</v>
      </c>
      <c r="Q3284" s="1">
        <v>1.2</v>
      </c>
      <c r="R3284" s="1">
        <v>0.8</v>
      </c>
      <c r="S3284" s="1">
        <v>1</v>
      </c>
      <c r="T3284" s="1">
        <v>0.8</v>
      </c>
    </row>
    <row r="3285" spans="1:20" x14ac:dyDescent="0.35">
      <c r="A3285" t="s">
        <v>3306</v>
      </c>
      <c r="B3285" t="s">
        <v>10</v>
      </c>
      <c r="C3285" t="s">
        <v>56</v>
      </c>
      <c r="D3285" t="s">
        <v>3611</v>
      </c>
      <c r="E3285" t="s">
        <v>3612</v>
      </c>
      <c r="F3285">
        <v>44791</v>
      </c>
      <c r="G3285">
        <v>44800</v>
      </c>
      <c r="H3285" t="s">
        <v>12</v>
      </c>
      <c r="J3285" t="s">
        <v>13</v>
      </c>
      <c r="K3285">
        <v>36</v>
      </c>
      <c r="L3285">
        <v>600</v>
      </c>
      <c r="M3285" t="s">
        <v>14</v>
      </c>
      <c r="N3285">
        <v>300</v>
      </c>
      <c r="O3285" t="s">
        <v>14</v>
      </c>
      <c r="P3285">
        <v>0</v>
      </c>
      <c r="Q3285" s="1">
        <v>1.3499999999999999</v>
      </c>
      <c r="R3285" s="1">
        <v>0.9</v>
      </c>
      <c r="S3285" s="1">
        <v>1.125</v>
      </c>
      <c r="T3285" s="1">
        <v>0.9</v>
      </c>
    </row>
    <row r="3286" spans="1:20" x14ac:dyDescent="0.35">
      <c r="A3286" t="s">
        <v>3307</v>
      </c>
      <c r="B3286" t="s">
        <v>10</v>
      </c>
      <c r="C3286" t="s">
        <v>56</v>
      </c>
      <c r="D3286" t="s">
        <v>3616</v>
      </c>
      <c r="E3286" t="s">
        <v>3613</v>
      </c>
      <c r="F3286">
        <v>44794</v>
      </c>
      <c r="G3286">
        <v>44806</v>
      </c>
      <c r="H3286" t="s">
        <v>12</v>
      </c>
      <c r="J3286" t="s">
        <v>13</v>
      </c>
      <c r="K3286">
        <v>36</v>
      </c>
      <c r="L3286">
        <v>600</v>
      </c>
      <c r="M3286" t="s">
        <v>14</v>
      </c>
      <c r="N3286">
        <v>300</v>
      </c>
      <c r="O3286" t="s">
        <v>14</v>
      </c>
      <c r="P3286">
        <v>0</v>
      </c>
      <c r="Q3286" s="1">
        <v>1.7999999999999998</v>
      </c>
      <c r="R3286" s="1">
        <v>1.2000000000000002</v>
      </c>
      <c r="S3286" s="1">
        <v>1.5</v>
      </c>
      <c r="T3286" s="1">
        <v>1.2000000000000002</v>
      </c>
    </row>
    <row r="3287" spans="1:20" x14ac:dyDescent="0.35">
      <c r="A3287" t="s">
        <v>3308</v>
      </c>
      <c r="B3287" t="s">
        <v>10</v>
      </c>
      <c r="C3287" t="s">
        <v>56</v>
      </c>
      <c r="D3287" t="s">
        <v>3615</v>
      </c>
      <c r="E3287" t="s">
        <v>3618</v>
      </c>
      <c r="F3287">
        <v>44795</v>
      </c>
      <c r="G3287">
        <v>44805</v>
      </c>
      <c r="H3287" t="s">
        <v>12</v>
      </c>
      <c r="J3287" t="s">
        <v>13</v>
      </c>
      <c r="K3287">
        <v>36</v>
      </c>
      <c r="L3287">
        <v>600</v>
      </c>
      <c r="M3287" t="s">
        <v>14</v>
      </c>
      <c r="N3287">
        <v>300</v>
      </c>
      <c r="O3287" t="s">
        <v>14</v>
      </c>
      <c r="P3287">
        <v>0</v>
      </c>
      <c r="Q3287" s="1">
        <v>1.5</v>
      </c>
      <c r="R3287" s="1">
        <v>1</v>
      </c>
      <c r="S3287" s="1">
        <v>1.25</v>
      </c>
      <c r="T3287" s="1">
        <v>1</v>
      </c>
    </row>
    <row r="3288" spans="1:20" x14ac:dyDescent="0.35">
      <c r="A3288" t="s">
        <v>3309</v>
      </c>
      <c r="B3288" t="s">
        <v>10</v>
      </c>
      <c r="C3288" t="s">
        <v>56</v>
      </c>
      <c r="D3288" t="s">
        <v>3620</v>
      </c>
      <c r="E3288" t="s">
        <v>3614</v>
      </c>
      <c r="F3288">
        <v>44791</v>
      </c>
      <c r="G3288">
        <v>44803</v>
      </c>
      <c r="H3288" t="s">
        <v>12</v>
      </c>
      <c r="J3288" t="s">
        <v>13</v>
      </c>
      <c r="K3288">
        <v>36</v>
      </c>
      <c r="L3288">
        <v>600</v>
      </c>
      <c r="M3288" t="s">
        <v>14</v>
      </c>
      <c r="N3288">
        <v>300</v>
      </c>
      <c r="O3288" t="s">
        <v>14</v>
      </c>
      <c r="P3288">
        <v>0</v>
      </c>
      <c r="Q3288" s="1">
        <v>1.7999999999999998</v>
      </c>
      <c r="R3288" s="1">
        <v>1.2000000000000002</v>
      </c>
      <c r="S3288" s="1">
        <v>1.5</v>
      </c>
      <c r="T3288" s="1">
        <v>1.2000000000000002</v>
      </c>
    </row>
    <row r="3289" spans="1:20" x14ac:dyDescent="0.35">
      <c r="A3289" t="s">
        <v>3310</v>
      </c>
      <c r="B3289" t="s">
        <v>10</v>
      </c>
      <c r="C3289" t="s">
        <v>56</v>
      </c>
      <c r="D3289" t="s">
        <v>3611</v>
      </c>
      <c r="E3289" t="s">
        <v>3614</v>
      </c>
      <c r="F3289">
        <v>44795</v>
      </c>
      <c r="G3289">
        <v>44806</v>
      </c>
      <c r="H3289" t="s">
        <v>12</v>
      </c>
      <c r="J3289" t="s">
        <v>13</v>
      </c>
      <c r="K3289">
        <v>27</v>
      </c>
      <c r="L3289">
        <v>600</v>
      </c>
      <c r="M3289" t="s">
        <v>14</v>
      </c>
      <c r="N3289">
        <v>300</v>
      </c>
      <c r="O3289" t="s">
        <v>14</v>
      </c>
      <c r="P3289">
        <v>0</v>
      </c>
      <c r="Q3289" s="1">
        <v>1.65</v>
      </c>
      <c r="R3289" s="1">
        <v>1.1000000000000001</v>
      </c>
      <c r="S3289" s="1">
        <v>1.375</v>
      </c>
      <c r="T3289" s="1">
        <v>1.1000000000000001</v>
      </c>
    </row>
    <row r="3290" spans="1:20" x14ac:dyDescent="0.35">
      <c r="A3290" t="s">
        <v>3311</v>
      </c>
      <c r="B3290" t="s">
        <v>10</v>
      </c>
      <c r="C3290" t="s">
        <v>56</v>
      </c>
      <c r="D3290" t="s">
        <v>3616</v>
      </c>
      <c r="E3290" t="s">
        <v>3614</v>
      </c>
      <c r="F3290">
        <v>44795</v>
      </c>
      <c r="G3290">
        <v>44806</v>
      </c>
      <c r="H3290" t="s">
        <v>12</v>
      </c>
      <c r="J3290" t="s">
        <v>13</v>
      </c>
      <c r="K3290">
        <v>27</v>
      </c>
      <c r="L3290">
        <v>600</v>
      </c>
      <c r="M3290" t="s">
        <v>14</v>
      </c>
      <c r="N3290">
        <v>300</v>
      </c>
      <c r="O3290" t="s">
        <v>14</v>
      </c>
      <c r="P3290">
        <v>0</v>
      </c>
      <c r="Q3290" s="1">
        <v>1.65</v>
      </c>
      <c r="R3290" s="1">
        <v>1.1000000000000001</v>
      </c>
      <c r="S3290" s="1">
        <v>1.375</v>
      </c>
      <c r="T3290" s="1">
        <v>1.1000000000000001</v>
      </c>
    </row>
    <row r="3291" spans="1:20" x14ac:dyDescent="0.35">
      <c r="A3291" t="s">
        <v>3312</v>
      </c>
      <c r="B3291" t="s">
        <v>10</v>
      </c>
      <c r="C3291" t="s">
        <v>56</v>
      </c>
      <c r="D3291" t="s">
        <v>3616</v>
      </c>
      <c r="E3291" t="s">
        <v>3612</v>
      </c>
      <c r="F3291">
        <v>44796</v>
      </c>
      <c r="G3291">
        <v>44806</v>
      </c>
      <c r="H3291" t="s">
        <v>12</v>
      </c>
      <c r="J3291" t="s">
        <v>13</v>
      </c>
      <c r="K3291">
        <v>36</v>
      </c>
      <c r="L3291">
        <v>600</v>
      </c>
      <c r="M3291" t="s">
        <v>14</v>
      </c>
      <c r="N3291">
        <v>300</v>
      </c>
      <c r="O3291" t="s">
        <v>14</v>
      </c>
      <c r="P3291">
        <v>0</v>
      </c>
      <c r="Q3291" s="1">
        <v>1.5</v>
      </c>
      <c r="R3291" s="1">
        <v>1</v>
      </c>
      <c r="S3291" s="1">
        <v>1.25</v>
      </c>
      <c r="T3291" s="1">
        <v>1</v>
      </c>
    </row>
    <row r="3292" spans="1:20" x14ac:dyDescent="0.35">
      <c r="A3292" t="s">
        <v>3313</v>
      </c>
      <c r="B3292" t="s">
        <v>10</v>
      </c>
      <c r="C3292" t="s">
        <v>56</v>
      </c>
      <c r="D3292" t="s">
        <v>3616</v>
      </c>
      <c r="E3292" t="s">
        <v>3612</v>
      </c>
      <c r="F3292">
        <v>44798</v>
      </c>
      <c r="G3292">
        <v>44806</v>
      </c>
      <c r="H3292" t="s">
        <v>12</v>
      </c>
      <c r="J3292" t="s">
        <v>13</v>
      </c>
      <c r="K3292">
        <v>36</v>
      </c>
      <c r="L3292">
        <v>600</v>
      </c>
      <c r="M3292" t="s">
        <v>14</v>
      </c>
      <c r="N3292">
        <v>300</v>
      </c>
      <c r="O3292" t="s">
        <v>14</v>
      </c>
      <c r="P3292">
        <v>0</v>
      </c>
      <c r="Q3292" s="1">
        <v>1.2</v>
      </c>
      <c r="R3292" s="1">
        <v>0.8</v>
      </c>
      <c r="S3292" s="1">
        <v>1</v>
      </c>
      <c r="T3292" s="1">
        <v>0.8</v>
      </c>
    </row>
    <row r="3293" spans="1:20" x14ac:dyDescent="0.35">
      <c r="A3293" t="s">
        <v>3314</v>
      </c>
      <c r="B3293" t="s">
        <v>10</v>
      </c>
      <c r="C3293" t="s">
        <v>56</v>
      </c>
      <c r="D3293" t="s">
        <v>3616</v>
      </c>
      <c r="E3293" t="s">
        <v>3617</v>
      </c>
      <c r="F3293">
        <v>44795</v>
      </c>
      <c r="G3293">
        <v>44806</v>
      </c>
      <c r="H3293" t="s">
        <v>12</v>
      </c>
      <c r="J3293" t="s">
        <v>13</v>
      </c>
      <c r="K3293">
        <v>36</v>
      </c>
      <c r="L3293">
        <v>600</v>
      </c>
      <c r="M3293" t="s">
        <v>14</v>
      </c>
      <c r="N3293">
        <v>300</v>
      </c>
      <c r="O3293" t="s">
        <v>14</v>
      </c>
      <c r="P3293">
        <v>0</v>
      </c>
      <c r="Q3293" s="1">
        <v>1.65</v>
      </c>
      <c r="R3293" s="1">
        <v>1.1000000000000001</v>
      </c>
      <c r="S3293" s="1">
        <v>1.375</v>
      </c>
      <c r="T3293" s="1">
        <v>1.1000000000000001</v>
      </c>
    </row>
    <row r="3294" spans="1:20" x14ac:dyDescent="0.35">
      <c r="A3294" t="s">
        <v>3315</v>
      </c>
      <c r="B3294" t="s">
        <v>10</v>
      </c>
      <c r="C3294" t="s">
        <v>56</v>
      </c>
      <c r="D3294" t="s">
        <v>3619</v>
      </c>
      <c r="E3294" t="s">
        <v>3614</v>
      </c>
      <c r="F3294">
        <v>44803</v>
      </c>
      <c r="G3294">
        <v>44812</v>
      </c>
      <c r="H3294" t="s">
        <v>12</v>
      </c>
      <c r="J3294" t="s">
        <v>13</v>
      </c>
      <c r="K3294">
        <v>34.5</v>
      </c>
      <c r="L3294">
        <v>600</v>
      </c>
      <c r="M3294" t="s">
        <v>14</v>
      </c>
      <c r="N3294">
        <v>300</v>
      </c>
      <c r="O3294" t="s">
        <v>14</v>
      </c>
      <c r="P3294">
        <v>0</v>
      </c>
      <c r="Q3294" s="1">
        <v>1.3499999999999999</v>
      </c>
      <c r="R3294" s="1">
        <v>0.9</v>
      </c>
      <c r="S3294" s="1">
        <v>1.125</v>
      </c>
      <c r="T3294" s="1">
        <v>0.9</v>
      </c>
    </row>
    <row r="3295" spans="1:20" x14ac:dyDescent="0.35">
      <c r="A3295" t="s">
        <v>3316</v>
      </c>
      <c r="B3295" t="s">
        <v>10</v>
      </c>
      <c r="C3295" t="s">
        <v>56</v>
      </c>
      <c r="D3295" t="s">
        <v>3620</v>
      </c>
      <c r="E3295" t="s">
        <v>3617</v>
      </c>
      <c r="F3295">
        <v>44796</v>
      </c>
      <c r="G3295">
        <v>44805</v>
      </c>
      <c r="H3295" t="s">
        <v>12</v>
      </c>
      <c r="J3295" t="s">
        <v>13</v>
      </c>
      <c r="K3295">
        <v>34.5</v>
      </c>
      <c r="L3295">
        <v>600</v>
      </c>
      <c r="M3295" t="s">
        <v>14</v>
      </c>
      <c r="N3295">
        <v>300</v>
      </c>
      <c r="O3295" t="s">
        <v>14</v>
      </c>
      <c r="P3295">
        <v>0</v>
      </c>
      <c r="Q3295" s="1">
        <v>1.3499999999999999</v>
      </c>
      <c r="R3295" s="1">
        <v>0.9</v>
      </c>
      <c r="S3295" s="1">
        <v>1.125</v>
      </c>
      <c r="T3295" s="1">
        <v>0.9</v>
      </c>
    </row>
    <row r="3296" spans="1:20" x14ac:dyDescent="0.35">
      <c r="A3296" t="s">
        <v>3317</v>
      </c>
      <c r="B3296" t="s">
        <v>10</v>
      </c>
      <c r="C3296" t="s">
        <v>56</v>
      </c>
      <c r="D3296" t="s">
        <v>3620</v>
      </c>
      <c r="E3296" t="s">
        <v>3612</v>
      </c>
      <c r="F3296">
        <v>44795</v>
      </c>
      <c r="G3296">
        <v>44805</v>
      </c>
      <c r="H3296" t="s">
        <v>12</v>
      </c>
      <c r="J3296" t="s">
        <v>13</v>
      </c>
      <c r="K3296">
        <v>36</v>
      </c>
      <c r="L3296">
        <v>600</v>
      </c>
      <c r="M3296" t="s">
        <v>14</v>
      </c>
      <c r="N3296">
        <v>300</v>
      </c>
      <c r="O3296" t="s">
        <v>14</v>
      </c>
      <c r="P3296">
        <v>0</v>
      </c>
      <c r="Q3296" s="1">
        <v>1.5</v>
      </c>
      <c r="R3296" s="1">
        <v>1</v>
      </c>
      <c r="S3296" s="1">
        <v>1.25</v>
      </c>
      <c r="T3296" s="1">
        <v>1</v>
      </c>
    </row>
    <row r="3297" spans="1:20" x14ac:dyDescent="0.35">
      <c r="A3297" t="s">
        <v>3318</v>
      </c>
      <c r="B3297" t="s">
        <v>10</v>
      </c>
      <c r="C3297" t="s">
        <v>56</v>
      </c>
      <c r="D3297" t="s">
        <v>3620</v>
      </c>
      <c r="E3297" t="s">
        <v>3612</v>
      </c>
      <c r="F3297">
        <v>44795</v>
      </c>
      <c r="G3297">
        <v>44805</v>
      </c>
      <c r="H3297" t="s">
        <v>12</v>
      </c>
      <c r="J3297" t="s">
        <v>13</v>
      </c>
      <c r="K3297">
        <v>36</v>
      </c>
      <c r="L3297">
        <v>600</v>
      </c>
      <c r="M3297" t="s">
        <v>14</v>
      </c>
      <c r="N3297">
        <v>300</v>
      </c>
      <c r="O3297" t="s">
        <v>14</v>
      </c>
      <c r="P3297">
        <v>0</v>
      </c>
      <c r="Q3297" s="1">
        <v>1.5</v>
      </c>
      <c r="R3297" s="1">
        <v>1</v>
      </c>
      <c r="S3297" s="1">
        <v>1.25</v>
      </c>
      <c r="T3297" s="1">
        <v>1</v>
      </c>
    </row>
    <row r="3298" spans="1:20" x14ac:dyDescent="0.35">
      <c r="A3298" t="s">
        <v>3319</v>
      </c>
      <c r="B3298" t="s">
        <v>10</v>
      </c>
      <c r="C3298" t="s">
        <v>56</v>
      </c>
      <c r="D3298" t="s">
        <v>3611</v>
      </c>
      <c r="E3298" t="s">
        <v>3618</v>
      </c>
      <c r="F3298">
        <v>44811</v>
      </c>
      <c r="H3298" t="s">
        <v>12</v>
      </c>
      <c r="J3298" t="s">
        <v>13</v>
      </c>
      <c r="K3298">
        <v>36</v>
      </c>
      <c r="L3298">
        <v>600</v>
      </c>
      <c r="M3298" t="s">
        <v>14</v>
      </c>
      <c r="N3298">
        <v>300</v>
      </c>
      <c r="O3298" t="s">
        <v>14</v>
      </c>
      <c r="P3298">
        <v>0</v>
      </c>
      <c r="Q3298" s="1"/>
      <c r="R3298" s="1"/>
      <c r="T3298" s="1"/>
    </row>
    <row r="3299" spans="1:20" x14ac:dyDescent="0.35">
      <c r="A3299" t="s">
        <v>3320</v>
      </c>
      <c r="B3299" t="s">
        <v>10</v>
      </c>
      <c r="C3299" t="s">
        <v>56</v>
      </c>
      <c r="D3299" t="s">
        <v>3611</v>
      </c>
      <c r="E3299" t="s">
        <v>3618</v>
      </c>
      <c r="F3299">
        <v>44795</v>
      </c>
      <c r="G3299">
        <v>44806</v>
      </c>
      <c r="H3299" t="s">
        <v>12</v>
      </c>
      <c r="J3299" t="s">
        <v>13</v>
      </c>
      <c r="K3299">
        <v>36</v>
      </c>
      <c r="L3299">
        <v>600</v>
      </c>
      <c r="M3299" t="s">
        <v>14</v>
      </c>
      <c r="N3299">
        <v>300</v>
      </c>
      <c r="O3299" t="s">
        <v>14</v>
      </c>
      <c r="P3299">
        <v>0</v>
      </c>
      <c r="Q3299" s="1">
        <v>1.65</v>
      </c>
      <c r="R3299" s="1">
        <v>1.1000000000000001</v>
      </c>
      <c r="S3299" s="1">
        <v>1.375</v>
      </c>
      <c r="T3299" s="1">
        <v>1.1000000000000001</v>
      </c>
    </row>
    <row r="3300" spans="1:20" x14ac:dyDescent="0.35">
      <c r="A3300" t="s">
        <v>3321</v>
      </c>
      <c r="B3300" t="s">
        <v>10</v>
      </c>
      <c r="C3300" t="s">
        <v>56</v>
      </c>
      <c r="D3300" t="s">
        <v>3619</v>
      </c>
      <c r="E3300" t="s">
        <v>3614</v>
      </c>
      <c r="F3300">
        <v>44795</v>
      </c>
      <c r="G3300">
        <v>44806</v>
      </c>
      <c r="H3300" t="s">
        <v>12</v>
      </c>
      <c r="J3300" t="s">
        <v>13</v>
      </c>
      <c r="K3300">
        <v>36</v>
      </c>
      <c r="L3300">
        <v>600</v>
      </c>
      <c r="M3300" t="s">
        <v>14</v>
      </c>
      <c r="N3300">
        <v>300</v>
      </c>
      <c r="O3300" t="s">
        <v>14</v>
      </c>
      <c r="P3300">
        <v>0</v>
      </c>
      <c r="Q3300" s="1">
        <v>1.65</v>
      </c>
      <c r="R3300" s="1">
        <v>1.1000000000000001</v>
      </c>
      <c r="S3300" s="1">
        <v>1.375</v>
      </c>
      <c r="T3300" s="1">
        <v>1.1000000000000001</v>
      </c>
    </row>
    <row r="3301" spans="1:20" x14ac:dyDescent="0.35">
      <c r="A3301" t="s">
        <v>3322</v>
      </c>
      <c r="B3301" t="s">
        <v>10</v>
      </c>
      <c r="C3301" t="s">
        <v>56</v>
      </c>
      <c r="D3301" t="s">
        <v>3611</v>
      </c>
      <c r="E3301" t="s">
        <v>3618</v>
      </c>
      <c r="F3301">
        <v>44796</v>
      </c>
      <c r="G3301">
        <v>44806</v>
      </c>
      <c r="H3301" t="s">
        <v>12</v>
      </c>
      <c r="J3301" t="s">
        <v>13</v>
      </c>
      <c r="K3301">
        <v>27</v>
      </c>
      <c r="L3301">
        <v>600</v>
      </c>
      <c r="M3301" t="s">
        <v>14</v>
      </c>
      <c r="N3301">
        <v>300</v>
      </c>
      <c r="O3301" t="s">
        <v>14</v>
      </c>
      <c r="P3301">
        <v>0</v>
      </c>
      <c r="Q3301" s="1">
        <v>1.5</v>
      </c>
      <c r="R3301" s="1">
        <v>1</v>
      </c>
      <c r="S3301" s="1">
        <v>1.25</v>
      </c>
      <c r="T3301" s="1">
        <v>1</v>
      </c>
    </row>
    <row r="3302" spans="1:20" x14ac:dyDescent="0.35">
      <c r="A3302" t="s">
        <v>3323</v>
      </c>
      <c r="B3302" t="s">
        <v>10</v>
      </c>
      <c r="C3302" t="s">
        <v>56</v>
      </c>
      <c r="D3302" t="s">
        <v>3611</v>
      </c>
      <c r="E3302" t="s">
        <v>3617</v>
      </c>
      <c r="F3302">
        <v>44796</v>
      </c>
      <c r="G3302">
        <v>44807</v>
      </c>
      <c r="H3302" t="s">
        <v>12</v>
      </c>
      <c r="J3302" t="s">
        <v>13</v>
      </c>
      <c r="K3302">
        <v>36</v>
      </c>
      <c r="L3302">
        <v>600</v>
      </c>
      <c r="M3302" t="s">
        <v>14</v>
      </c>
      <c r="N3302">
        <v>300</v>
      </c>
      <c r="O3302" t="s">
        <v>14</v>
      </c>
      <c r="P3302">
        <v>0</v>
      </c>
      <c r="Q3302" s="1">
        <v>1.65</v>
      </c>
      <c r="R3302" s="1">
        <v>1.1000000000000001</v>
      </c>
      <c r="S3302" s="1">
        <v>1.375</v>
      </c>
      <c r="T3302" s="1">
        <v>1.1000000000000001</v>
      </c>
    </row>
    <row r="3303" spans="1:20" x14ac:dyDescent="0.35">
      <c r="A3303" t="s">
        <v>3324</v>
      </c>
      <c r="B3303" t="s">
        <v>10</v>
      </c>
      <c r="C3303" t="s">
        <v>56</v>
      </c>
      <c r="D3303" t="s">
        <v>3615</v>
      </c>
      <c r="E3303" t="s">
        <v>3617</v>
      </c>
      <c r="F3303">
        <v>44796</v>
      </c>
      <c r="G3303">
        <v>44806</v>
      </c>
      <c r="H3303" t="s">
        <v>12</v>
      </c>
      <c r="J3303" t="s">
        <v>13</v>
      </c>
      <c r="K3303">
        <v>27</v>
      </c>
      <c r="L3303">
        <v>600</v>
      </c>
      <c r="M3303" t="s">
        <v>14</v>
      </c>
      <c r="N3303">
        <v>300</v>
      </c>
      <c r="O3303" t="s">
        <v>14</v>
      </c>
      <c r="P3303">
        <v>0</v>
      </c>
      <c r="Q3303" s="1">
        <v>1.5</v>
      </c>
      <c r="R3303" s="1">
        <v>1</v>
      </c>
      <c r="S3303" s="1">
        <v>1.25</v>
      </c>
      <c r="T3303" s="1">
        <v>1</v>
      </c>
    </row>
    <row r="3304" spans="1:20" x14ac:dyDescent="0.35">
      <c r="A3304" t="s">
        <v>3325</v>
      </c>
      <c r="B3304" t="s">
        <v>10</v>
      </c>
      <c r="C3304" t="s">
        <v>56</v>
      </c>
      <c r="D3304" t="s">
        <v>3619</v>
      </c>
      <c r="E3304" t="s">
        <v>3617</v>
      </c>
      <c r="F3304">
        <v>44797</v>
      </c>
      <c r="G3304">
        <v>44806</v>
      </c>
      <c r="H3304" t="s">
        <v>12</v>
      </c>
      <c r="J3304" t="s">
        <v>13</v>
      </c>
      <c r="K3304">
        <v>27</v>
      </c>
      <c r="L3304">
        <v>600</v>
      </c>
      <c r="M3304" t="s">
        <v>14</v>
      </c>
      <c r="N3304">
        <v>300</v>
      </c>
      <c r="O3304" t="s">
        <v>14</v>
      </c>
      <c r="P3304">
        <v>0</v>
      </c>
      <c r="Q3304" s="1">
        <v>1.3499999999999999</v>
      </c>
      <c r="R3304" s="1">
        <v>0.9</v>
      </c>
      <c r="S3304" s="1">
        <v>1.125</v>
      </c>
      <c r="T3304" s="1">
        <v>0.9</v>
      </c>
    </row>
    <row r="3305" spans="1:20" x14ac:dyDescent="0.35">
      <c r="A3305" t="s">
        <v>3326</v>
      </c>
      <c r="B3305" t="s">
        <v>10</v>
      </c>
      <c r="C3305" t="s">
        <v>56</v>
      </c>
      <c r="D3305" t="s">
        <v>3616</v>
      </c>
      <c r="E3305" t="s">
        <v>3613</v>
      </c>
      <c r="F3305">
        <v>44797</v>
      </c>
      <c r="G3305">
        <v>44817</v>
      </c>
      <c r="H3305" t="s">
        <v>12</v>
      </c>
      <c r="J3305" t="s">
        <v>13</v>
      </c>
      <c r="K3305">
        <v>36</v>
      </c>
      <c r="L3305">
        <v>600</v>
      </c>
      <c r="M3305" t="s">
        <v>14</v>
      </c>
      <c r="N3305">
        <v>300</v>
      </c>
      <c r="O3305" t="s">
        <v>14</v>
      </c>
      <c r="P3305">
        <v>0</v>
      </c>
      <c r="Q3305" s="1">
        <v>3</v>
      </c>
      <c r="R3305" s="1">
        <v>2</v>
      </c>
      <c r="S3305" s="1">
        <v>2.5</v>
      </c>
      <c r="T3305" s="1">
        <v>2</v>
      </c>
    </row>
    <row r="3306" spans="1:20" x14ac:dyDescent="0.35">
      <c r="A3306" t="s">
        <v>3327</v>
      </c>
      <c r="B3306" t="s">
        <v>10</v>
      </c>
      <c r="C3306" t="s">
        <v>56</v>
      </c>
      <c r="D3306" t="s">
        <v>3616</v>
      </c>
      <c r="E3306" t="s">
        <v>3612</v>
      </c>
      <c r="F3306">
        <v>44797</v>
      </c>
      <c r="G3306">
        <v>44814</v>
      </c>
      <c r="H3306" t="s">
        <v>12</v>
      </c>
      <c r="J3306" t="s">
        <v>13</v>
      </c>
      <c r="K3306">
        <v>36</v>
      </c>
      <c r="L3306">
        <v>600</v>
      </c>
      <c r="M3306" t="s">
        <v>14</v>
      </c>
      <c r="N3306">
        <v>300</v>
      </c>
      <c r="O3306" t="s">
        <v>14</v>
      </c>
      <c r="P3306">
        <v>0</v>
      </c>
      <c r="Q3306" s="1">
        <v>2.5499999999999998</v>
      </c>
      <c r="R3306" s="1">
        <v>1.7000000000000002</v>
      </c>
      <c r="S3306" s="1">
        <v>2.125</v>
      </c>
      <c r="T3306" s="1">
        <v>1.7000000000000002</v>
      </c>
    </row>
    <row r="3307" spans="1:20" x14ac:dyDescent="0.35">
      <c r="A3307" t="s">
        <v>3328</v>
      </c>
      <c r="B3307" t="s">
        <v>10</v>
      </c>
      <c r="C3307" t="s">
        <v>56</v>
      </c>
      <c r="D3307" t="s">
        <v>3611</v>
      </c>
      <c r="E3307" t="s">
        <v>3614</v>
      </c>
      <c r="F3307">
        <v>44803</v>
      </c>
      <c r="G3307">
        <v>44812</v>
      </c>
      <c r="H3307" t="s">
        <v>12</v>
      </c>
      <c r="J3307" t="s">
        <v>13</v>
      </c>
      <c r="K3307">
        <v>36</v>
      </c>
      <c r="L3307">
        <v>600</v>
      </c>
      <c r="M3307" t="s">
        <v>14</v>
      </c>
      <c r="N3307">
        <v>300</v>
      </c>
      <c r="O3307" t="s">
        <v>14</v>
      </c>
      <c r="P3307">
        <v>0</v>
      </c>
      <c r="Q3307" s="1">
        <v>1.3499999999999999</v>
      </c>
      <c r="R3307" s="1">
        <v>0.9</v>
      </c>
      <c r="S3307" s="1">
        <v>1.125</v>
      </c>
      <c r="T3307" s="1">
        <v>0.9</v>
      </c>
    </row>
    <row r="3308" spans="1:20" x14ac:dyDescent="0.35">
      <c r="A3308" t="s">
        <v>3329</v>
      </c>
      <c r="B3308" t="s">
        <v>10</v>
      </c>
      <c r="C3308" t="s">
        <v>56</v>
      </c>
      <c r="D3308" t="s">
        <v>3615</v>
      </c>
      <c r="E3308" t="s">
        <v>3617</v>
      </c>
      <c r="F3308">
        <v>44804</v>
      </c>
      <c r="G3308">
        <v>44814</v>
      </c>
      <c r="H3308" t="s">
        <v>12</v>
      </c>
      <c r="J3308" t="s">
        <v>13</v>
      </c>
      <c r="K3308">
        <v>27</v>
      </c>
      <c r="L3308">
        <v>600</v>
      </c>
      <c r="M3308" t="s">
        <v>14</v>
      </c>
      <c r="N3308">
        <v>300</v>
      </c>
      <c r="O3308" t="s">
        <v>14</v>
      </c>
      <c r="P3308">
        <v>0</v>
      </c>
      <c r="Q3308" s="1">
        <v>1.5</v>
      </c>
      <c r="R3308" s="1">
        <v>1</v>
      </c>
      <c r="S3308" s="1">
        <v>1.25</v>
      </c>
      <c r="T3308" s="1">
        <v>1</v>
      </c>
    </row>
    <row r="3309" spans="1:20" x14ac:dyDescent="0.35">
      <c r="A3309" t="s">
        <v>3330</v>
      </c>
      <c r="B3309" t="s">
        <v>10</v>
      </c>
      <c r="C3309" t="s">
        <v>56</v>
      </c>
      <c r="D3309" t="s">
        <v>3615</v>
      </c>
      <c r="E3309" t="s">
        <v>3618</v>
      </c>
      <c r="F3309">
        <v>44804</v>
      </c>
      <c r="G3309">
        <v>44814</v>
      </c>
      <c r="H3309" t="s">
        <v>12</v>
      </c>
      <c r="J3309" t="s">
        <v>13</v>
      </c>
      <c r="K3309">
        <v>36</v>
      </c>
      <c r="L3309">
        <v>600</v>
      </c>
      <c r="M3309" t="s">
        <v>14</v>
      </c>
      <c r="N3309">
        <v>300</v>
      </c>
      <c r="O3309" t="s">
        <v>14</v>
      </c>
      <c r="P3309">
        <v>0</v>
      </c>
      <c r="Q3309" s="1">
        <v>1.5</v>
      </c>
      <c r="R3309" s="1">
        <v>1</v>
      </c>
      <c r="S3309" s="1">
        <v>1.25</v>
      </c>
      <c r="T3309" s="1">
        <v>1</v>
      </c>
    </row>
    <row r="3310" spans="1:20" x14ac:dyDescent="0.35">
      <c r="A3310" t="s">
        <v>3331</v>
      </c>
      <c r="B3310" t="s">
        <v>10</v>
      </c>
      <c r="C3310" t="s">
        <v>56</v>
      </c>
      <c r="D3310" t="s">
        <v>3619</v>
      </c>
      <c r="E3310" t="s">
        <v>3617</v>
      </c>
      <c r="F3310">
        <v>44807</v>
      </c>
      <c r="H3310" t="s">
        <v>12</v>
      </c>
      <c r="J3310" t="s">
        <v>13</v>
      </c>
      <c r="K3310">
        <v>30</v>
      </c>
      <c r="L3310">
        <v>600</v>
      </c>
      <c r="M3310" t="s">
        <v>14</v>
      </c>
      <c r="N3310">
        <v>300</v>
      </c>
      <c r="O3310" t="s">
        <v>14</v>
      </c>
      <c r="P3310">
        <v>0</v>
      </c>
      <c r="Q3310" s="1"/>
      <c r="R3310" s="1"/>
      <c r="T3310" s="1"/>
    </row>
    <row r="3311" spans="1:20" x14ac:dyDescent="0.35">
      <c r="A3311" t="s">
        <v>3332</v>
      </c>
      <c r="B3311" t="s">
        <v>10</v>
      </c>
      <c r="C3311" t="s">
        <v>56</v>
      </c>
      <c r="D3311" t="s">
        <v>3620</v>
      </c>
      <c r="E3311" t="s">
        <v>3618</v>
      </c>
      <c r="F3311">
        <v>44806</v>
      </c>
      <c r="H3311" t="s">
        <v>12</v>
      </c>
      <c r="J3311" t="s">
        <v>13</v>
      </c>
      <c r="K3311">
        <v>30</v>
      </c>
      <c r="L3311">
        <v>600</v>
      </c>
      <c r="M3311" t="s">
        <v>14</v>
      </c>
      <c r="N3311">
        <v>300</v>
      </c>
      <c r="O3311" t="s">
        <v>14</v>
      </c>
      <c r="P3311">
        <v>0</v>
      </c>
      <c r="Q3311" s="1"/>
      <c r="R3311" s="1"/>
      <c r="T3311" s="1"/>
    </row>
    <row r="3312" spans="1:20" x14ac:dyDescent="0.35">
      <c r="A3312" t="s">
        <v>3333</v>
      </c>
      <c r="B3312" t="s">
        <v>10</v>
      </c>
      <c r="C3312" t="s">
        <v>56</v>
      </c>
      <c r="D3312" t="s">
        <v>3615</v>
      </c>
      <c r="E3312" t="s">
        <v>3618</v>
      </c>
      <c r="F3312">
        <v>44806</v>
      </c>
      <c r="H3312" t="s">
        <v>12</v>
      </c>
      <c r="J3312" t="s">
        <v>13</v>
      </c>
      <c r="K3312">
        <v>30</v>
      </c>
      <c r="L3312">
        <v>600</v>
      </c>
      <c r="M3312" t="s">
        <v>14</v>
      </c>
      <c r="N3312">
        <v>300</v>
      </c>
      <c r="O3312" t="s">
        <v>14</v>
      </c>
      <c r="P3312">
        <v>0</v>
      </c>
      <c r="Q3312" s="1"/>
      <c r="R3312" s="1"/>
      <c r="T3312" s="1"/>
    </row>
    <row r="3313" spans="1:20" x14ac:dyDescent="0.35">
      <c r="A3313" t="s">
        <v>3334</v>
      </c>
      <c r="B3313" t="s">
        <v>10</v>
      </c>
      <c r="C3313" t="s">
        <v>56</v>
      </c>
      <c r="D3313" t="s">
        <v>3619</v>
      </c>
      <c r="E3313" t="s">
        <v>3613</v>
      </c>
      <c r="F3313">
        <v>44805</v>
      </c>
      <c r="G3313">
        <v>44811</v>
      </c>
      <c r="H3313" t="s">
        <v>12</v>
      </c>
      <c r="J3313" t="s">
        <v>13</v>
      </c>
      <c r="K3313">
        <v>27</v>
      </c>
      <c r="L3313">
        <v>600</v>
      </c>
      <c r="M3313" t="s">
        <v>14</v>
      </c>
      <c r="N3313">
        <v>300</v>
      </c>
      <c r="O3313" t="s">
        <v>14</v>
      </c>
      <c r="P3313">
        <v>0</v>
      </c>
      <c r="Q3313" s="1">
        <v>0.89999999999999991</v>
      </c>
      <c r="R3313" s="1">
        <v>0.60000000000000009</v>
      </c>
      <c r="S3313" s="1">
        <v>0.75</v>
      </c>
      <c r="T3313" s="1">
        <v>0.60000000000000009</v>
      </c>
    </row>
    <row r="3314" spans="1:20" x14ac:dyDescent="0.35">
      <c r="A3314" t="s">
        <v>3335</v>
      </c>
      <c r="B3314" t="s">
        <v>10</v>
      </c>
      <c r="C3314" t="s">
        <v>56</v>
      </c>
      <c r="D3314" t="s">
        <v>3619</v>
      </c>
      <c r="E3314" t="s">
        <v>3617</v>
      </c>
      <c r="F3314">
        <v>44807</v>
      </c>
      <c r="H3314" t="s">
        <v>12</v>
      </c>
      <c r="J3314" t="s">
        <v>13</v>
      </c>
      <c r="K3314">
        <v>36</v>
      </c>
      <c r="L3314">
        <v>600</v>
      </c>
      <c r="M3314" t="s">
        <v>14</v>
      </c>
      <c r="N3314">
        <v>300</v>
      </c>
      <c r="O3314" t="s">
        <v>14</v>
      </c>
      <c r="P3314">
        <v>0</v>
      </c>
      <c r="Q3314" s="1"/>
      <c r="R3314" s="1"/>
      <c r="T3314" s="1"/>
    </row>
    <row r="3315" spans="1:20" x14ac:dyDescent="0.35">
      <c r="A3315" t="s">
        <v>3336</v>
      </c>
      <c r="B3315" t="s">
        <v>10</v>
      </c>
      <c r="C3315" t="s">
        <v>56</v>
      </c>
      <c r="D3315" t="s">
        <v>3611</v>
      </c>
      <c r="E3315" t="s">
        <v>3614</v>
      </c>
      <c r="F3315">
        <v>44807</v>
      </c>
      <c r="H3315" t="s">
        <v>12</v>
      </c>
      <c r="J3315" t="s">
        <v>13</v>
      </c>
      <c r="K3315">
        <v>27</v>
      </c>
      <c r="L3315">
        <v>600</v>
      </c>
      <c r="M3315" t="s">
        <v>14</v>
      </c>
      <c r="N3315">
        <v>300</v>
      </c>
      <c r="O3315" t="s">
        <v>14</v>
      </c>
      <c r="P3315">
        <v>0</v>
      </c>
      <c r="Q3315" s="1"/>
      <c r="R3315" s="1"/>
      <c r="T3315" s="1"/>
    </row>
    <row r="3316" spans="1:20" x14ac:dyDescent="0.35">
      <c r="A3316" t="s">
        <v>3337</v>
      </c>
      <c r="B3316" t="s">
        <v>10</v>
      </c>
      <c r="C3316" t="s">
        <v>56</v>
      </c>
      <c r="D3316" t="s">
        <v>3616</v>
      </c>
      <c r="E3316" t="s">
        <v>3612</v>
      </c>
      <c r="F3316">
        <v>44807</v>
      </c>
      <c r="G3316">
        <v>44818</v>
      </c>
      <c r="H3316" t="s">
        <v>12</v>
      </c>
      <c r="J3316" t="s">
        <v>13</v>
      </c>
      <c r="K3316">
        <v>27</v>
      </c>
      <c r="L3316">
        <v>600</v>
      </c>
      <c r="M3316" t="s">
        <v>14</v>
      </c>
      <c r="N3316">
        <v>300</v>
      </c>
      <c r="O3316" t="s">
        <v>14</v>
      </c>
      <c r="P3316">
        <v>0</v>
      </c>
      <c r="Q3316" s="1">
        <v>1.65</v>
      </c>
      <c r="R3316" s="1">
        <v>1.1000000000000001</v>
      </c>
      <c r="S3316" s="1">
        <v>1.375</v>
      </c>
      <c r="T3316" s="1">
        <v>1.1000000000000001</v>
      </c>
    </row>
    <row r="3317" spans="1:20" x14ac:dyDescent="0.35">
      <c r="A3317" t="s">
        <v>3338</v>
      </c>
      <c r="B3317" t="s">
        <v>10</v>
      </c>
      <c r="C3317" t="s">
        <v>56</v>
      </c>
      <c r="D3317" t="s">
        <v>3619</v>
      </c>
      <c r="E3317" t="s">
        <v>3612</v>
      </c>
      <c r="F3317">
        <v>44809</v>
      </c>
      <c r="G3317">
        <v>44818</v>
      </c>
      <c r="H3317" t="s">
        <v>12</v>
      </c>
      <c r="J3317" t="s">
        <v>13</v>
      </c>
      <c r="K3317">
        <v>36</v>
      </c>
      <c r="L3317">
        <v>600</v>
      </c>
      <c r="M3317" t="s">
        <v>14</v>
      </c>
      <c r="N3317">
        <v>300</v>
      </c>
      <c r="O3317" t="s">
        <v>14</v>
      </c>
      <c r="P3317">
        <v>0</v>
      </c>
      <c r="Q3317" s="1">
        <v>1.3499999999999999</v>
      </c>
      <c r="R3317" s="1">
        <v>0.9</v>
      </c>
      <c r="S3317" s="1">
        <v>1.125</v>
      </c>
      <c r="T3317" s="1">
        <v>0.9</v>
      </c>
    </row>
    <row r="3318" spans="1:20" x14ac:dyDescent="0.35">
      <c r="A3318" t="s">
        <v>3339</v>
      </c>
      <c r="B3318" t="s">
        <v>10</v>
      </c>
      <c r="C3318" t="s">
        <v>56</v>
      </c>
      <c r="D3318" t="s">
        <v>3611</v>
      </c>
      <c r="E3318" t="s">
        <v>3612</v>
      </c>
      <c r="F3318">
        <v>44809</v>
      </c>
      <c r="H3318" t="s">
        <v>12</v>
      </c>
      <c r="J3318" t="s">
        <v>13</v>
      </c>
      <c r="K3318">
        <v>36</v>
      </c>
      <c r="L3318">
        <v>600</v>
      </c>
      <c r="M3318" t="s">
        <v>14</v>
      </c>
      <c r="N3318">
        <v>300</v>
      </c>
      <c r="O3318" t="s">
        <v>14</v>
      </c>
      <c r="P3318">
        <v>0</v>
      </c>
      <c r="Q3318" s="1"/>
      <c r="R3318" s="1"/>
      <c r="T3318" s="1"/>
    </row>
    <row r="3319" spans="1:20" x14ac:dyDescent="0.35">
      <c r="A3319" t="s">
        <v>3340</v>
      </c>
      <c r="B3319" t="s">
        <v>10</v>
      </c>
      <c r="C3319" t="s">
        <v>56</v>
      </c>
      <c r="D3319" t="s">
        <v>3619</v>
      </c>
      <c r="E3319" t="s">
        <v>3613</v>
      </c>
      <c r="F3319">
        <v>44809</v>
      </c>
      <c r="G3319">
        <v>44818</v>
      </c>
      <c r="H3319" t="s">
        <v>12</v>
      </c>
      <c r="J3319" t="s">
        <v>13</v>
      </c>
      <c r="K3319">
        <v>36</v>
      </c>
      <c r="L3319">
        <v>600</v>
      </c>
      <c r="M3319" t="s">
        <v>14</v>
      </c>
      <c r="N3319">
        <v>300</v>
      </c>
      <c r="O3319" t="s">
        <v>14</v>
      </c>
      <c r="P3319">
        <v>0</v>
      </c>
      <c r="Q3319" s="1">
        <v>1.3499999999999999</v>
      </c>
      <c r="R3319" s="1">
        <v>0.9</v>
      </c>
      <c r="S3319" s="1">
        <v>1.125</v>
      </c>
      <c r="T3319" s="1">
        <v>0.9</v>
      </c>
    </row>
    <row r="3320" spans="1:20" x14ac:dyDescent="0.35">
      <c r="A3320" t="s">
        <v>3341</v>
      </c>
      <c r="B3320" t="s">
        <v>10</v>
      </c>
      <c r="C3320" t="s">
        <v>56</v>
      </c>
      <c r="D3320" t="s">
        <v>3619</v>
      </c>
      <c r="E3320" t="s">
        <v>3617</v>
      </c>
      <c r="F3320">
        <v>44809</v>
      </c>
      <c r="G3320">
        <v>44818</v>
      </c>
      <c r="H3320" t="s">
        <v>12</v>
      </c>
      <c r="J3320" t="s">
        <v>13</v>
      </c>
      <c r="K3320">
        <v>36</v>
      </c>
      <c r="L3320">
        <v>600</v>
      </c>
      <c r="M3320" t="s">
        <v>14</v>
      </c>
      <c r="N3320">
        <v>300</v>
      </c>
      <c r="O3320" t="s">
        <v>14</v>
      </c>
      <c r="P3320">
        <v>0</v>
      </c>
      <c r="Q3320" s="1">
        <v>1.3499999999999999</v>
      </c>
      <c r="R3320" s="1">
        <v>0.9</v>
      </c>
      <c r="S3320" s="1">
        <v>1.125</v>
      </c>
      <c r="T3320" s="1">
        <v>0.9</v>
      </c>
    </row>
    <row r="3321" spans="1:20" x14ac:dyDescent="0.35">
      <c r="A3321" t="s">
        <v>3342</v>
      </c>
      <c r="B3321" t="s">
        <v>10</v>
      </c>
      <c r="C3321" t="s">
        <v>56</v>
      </c>
      <c r="D3321" t="s">
        <v>3616</v>
      </c>
      <c r="E3321" t="s">
        <v>3613</v>
      </c>
      <c r="F3321">
        <v>44809</v>
      </c>
      <c r="H3321" t="s">
        <v>12</v>
      </c>
      <c r="J3321" t="s">
        <v>13</v>
      </c>
      <c r="K3321">
        <v>36</v>
      </c>
      <c r="L3321">
        <v>600</v>
      </c>
      <c r="M3321" t="s">
        <v>14</v>
      </c>
      <c r="N3321">
        <v>300</v>
      </c>
      <c r="O3321" t="s">
        <v>14</v>
      </c>
      <c r="P3321">
        <v>0</v>
      </c>
      <c r="Q3321" s="1"/>
      <c r="R3321" s="1"/>
      <c r="T3321" s="1"/>
    </row>
    <row r="3322" spans="1:20" x14ac:dyDescent="0.35">
      <c r="A3322" t="s">
        <v>3343</v>
      </c>
      <c r="B3322" t="s">
        <v>10</v>
      </c>
      <c r="C3322" t="s">
        <v>56</v>
      </c>
      <c r="D3322" t="s">
        <v>3619</v>
      </c>
      <c r="E3322" t="s">
        <v>3614</v>
      </c>
      <c r="F3322">
        <v>44810</v>
      </c>
      <c r="H3322" t="s">
        <v>12</v>
      </c>
      <c r="J3322" t="s">
        <v>13</v>
      </c>
      <c r="K3322">
        <v>36</v>
      </c>
      <c r="L3322">
        <v>600</v>
      </c>
      <c r="M3322" t="s">
        <v>14</v>
      </c>
      <c r="N3322">
        <v>300</v>
      </c>
      <c r="O3322" t="s">
        <v>14</v>
      </c>
      <c r="P3322">
        <v>0</v>
      </c>
      <c r="Q3322" s="1"/>
      <c r="R3322" s="1"/>
      <c r="T3322" s="1"/>
    </row>
    <row r="3323" spans="1:20" x14ac:dyDescent="0.35">
      <c r="A3323" t="s">
        <v>3344</v>
      </c>
      <c r="B3323" t="s">
        <v>10</v>
      </c>
      <c r="C3323" t="s">
        <v>56</v>
      </c>
      <c r="D3323" t="s">
        <v>3616</v>
      </c>
      <c r="E3323" t="s">
        <v>3613</v>
      </c>
      <c r="F3323">
        <v>44810</v>
      </c>
      <c r="G3323">
        <v>44818</v>
      </c>
      <c r="H3323" t="s">
        <v>12</v>
      </c>
      <c r="J3323" t="s">
        <v>13</v>
      </c>
      <c r="K3323">
        <v>36</v>
      </c>
      <c r="L3323">
        <v>600</v>
      </c>
      <c r="M3323" t="s">
        <v>14</v>
      </c>
      <c r="N3323">
        <v>300</v>
      </c>
      <c r="O3323" t="s">
        <v>14</v>
      </c>
      <c r="P3323">
        <v>0</v>
      </c>
      <c r="Q3323" s="1">
        <v>1.2</v>
      </c>
      <c r="R3323" s="1">
        <v>0.8</v>
      </c>
      <c r="S3323" s="1">
        <v>1</v>
      </c>
      <c r="T3323" s="1">
        <v>0.8</v>
      </c>
    </row>
    <row r="3324" spans="1:20" x14ac:dyDescent="0.35">
      <c r="A3324" t="s">
        <v>3345</v>
      </c>
      <c r="B3324" t="s">
        <v>10</v>
      </c>
      <c r="C3324" t="s">
        <v>56</v>
      </c>
      <c r="D3324" t="s">
        <v>3615</v>
      </c>
      <c r="E3324" t="s">
        <v>3614</v>
      </c>
      <c r="F3324">
        <v>44810</v>
      </c>
      <c r="H3324" t="s">
        <v>12</v>
      </c>
      <c r="J3324" t="s">
        <v>13</v>
      </c>
      <c r="K3324">
        <v>30</v>
      </c>
      <c r="L3324">
        <v>600</v>
      </c>
      <c r="M3324" t="s">
        <v>14</v>
      </c>
      <c r="N3324">
        <v>300</v>
      </c>
      <c r="O3324" t="s">
        <v>14</v>
      </c>
      <c r="P3324">
        <v>0</v>
      </c>
      <c r="Q3324" s="1"/>
      <c r="R3324" s="1"/>
      <c r="T3324" s="1"/>
    </row>
    <row r="3325" spans="1:20" x14ac:dyDescent="0.35">
      <c r="A3325" t="s">
        <v>3346</v>
      </c>
      <c r="B3325" t="s">
        <v>10</v>
      </c>
      <c r="C3325" t="s">
        <v>56</v>
      </c>
      <c r="D3325" t="s">
        <v>3620</v>
      </c>
      <c r="E3325" t="s">
        <v>3617</v>
      </c>
      <c r="F3325">
        <v>44811</v>
      </c>
      <c r="H3325" t="s">
        <v>12</v>
      </c>
      <c r="J3325" t="s">
        <v>13</v>
      </c>
      <c r="K3325">
        <v>36</v>
      </c>
      <c r="L3325">
        <v>600</v>
      </c>
      <c r="M3325" t="s">
        <v>14</v>
      </c>
      <c r="N3325">
        <v>300</v>
      </c>
      <c r="O3325" t="s">
        <v>14</v>
      </c>
      <c r="P3325">
        <v>0</v>
      </c>
      <c r="Q3325" s="1"/>
      <c r="R3325" s="1"/>
      <c r="T3325" s="1"/>
    </row>
    <row r="3326" spans="1:20" x14ac:dyDescent="0.35">
      <c r="A3326" t="s">
        <v>3347</v>
      </c>
      <c r="B3326" t="s">
        <v>10</v>
      </c>
      <c r="C3326" t="s">
        <v>56</v>
      </c>
      <c r="D3326" t="s">
        <v>3611</v>
      </c>
      <c r="E3326" t="s">
        <v>3617</v>
      </c>
      <c r="F3326">
        <v>44811</v>
      </c>
      <c r="H3326" t="s">
        <v>12</v>
      </c>
      <c r="J3326" t="s">
        <v>13</v>
      </c>
      <c r="K3326">
        <v>36</v>
      </c>
      <c r="L3326">
        <v>600</v>
      </c>
      <c r="M3326" t="s">
        <v>14</v>
      </c>
      <c r="N3326">
        <v>300</v>
      </c>
      <c r="O3326" t="s">
        <v>14</v>
      </c>
      <c r="P3326">
        <v>0</v>
      </c>
      <c r="Q3326" s="1"/>
      <c r="R3326" s="1"/>
      <c r="T3326" s="1"/>
    </row>
    <row r="3327" spans="1:20" x14ac:dyDescent="0.35">
      <c r="A3327" t="s">
        <v>3348</v>
      </c>
      <c r="B3327" t="s">
        <v>10</v>
      </c>
      <c r="C3327" t="s">
        <v>56</v>
      </c>
      <c r="D3327" t="s">
        <v>3619</v>
      </c>
      <c r="E3327" t="s">
        <v>3614</v>
      </c>
      <c r="F3327">
        <v>44811</v>
      </c>
      <c r="G3327">
        <v>44818</v>
      </c>
      <c r="H3327" t="s">
        <v>12</v>
      </c>
      <c r="J3327" t="s">
        <v>13</v>
      </c>
      <c r="K3327">
        <v>36</v>
      </c>
      <c r="L3327">
        <v>600</v>
      </c>
      <c r="M3327" t="s">
        <v>14</v>
      </c>
      <c r="N3327">
        <v>300</v>
      </c>
      <c r="O3327" t="s">
        <v>14</v>
      </c>
      <c r="P3327">
        <v>0</v>
      </c>
      <c r="Q3327" s="1">
        <v>1.05</v>
      </c>
      <c r="R3327" s="1">
        <v>0.70000000000000007</v>
      </c>
      <c r="S3327" s="1">
        <v>0.875</v>
      </c>
      <c r="T3327" s="1">
        <v>0.70000000000000007</v>
      </c>
    </row>
    <row r="3328" spans="1:20" x14ac:dyDescent="0.35">
      <c r="A3328" t="s">
        <v>3349</v>
      </c>
      <c r="B3328" t="s">
        <v>10</v>
      </c>
      <c r="C3328" t="s">
        <v>56</v>
      </c>
      <c r="D3328" t="s">
        <v>3616</v>
      </c>
      <c r="E3328" t="s">
        <v>3618</v>
      </c>
      <c r="F3328">
        <v>44811</v>
      </c>
      <c r="H3328" t="s">
        <v>12</v>
      </c>
      <c r="J3328" t="s">
        <v>13</v>
      </c>
      <c r="K3328">
        <v>36</v>
      </c>
      <c r="L3328">
        <v>600</v>
      </c>
      <c r="M3328" t="s">
        <v>14</v>
      </c>
      <c r="N3328">
        <v>300</v>
      </c>
      <c r="O3328" t="s">
        <v>14</v>
      </c>
      <c r="P3328">
        <v>0</v>
      </c>
      <c r="Q3328" s="1"/>
      <c r="R3328" s="1"/>
      <c r="T3328" s="1"/>
    </row>
    <row r="3329" spans="1:20" x14ac:dyDescent="0.35">
      <c r="A3329" t="s">
        <v>3350</v>
      </c>
      <c r="B3329" t="s">
        <v>10</v>
      </c>
      <c r="C3329" t="s">
        <v>56</v>
      </c>
      <c r="D3329" t="s">
        <v>3616</v>
      </c>
      <c r="E3329" t="s">
        <v>3618</v>
      </c>
      <c r="F3329">
        <v>44812</v>
      </c>
      <c r="H3329" t="s">
        <v>12</v>
      </c>
      <c r="J3329" t="s">
        <v>13</v>
      </c>
      <c r="K3329">
        <v>36</v>
      </c>
      <c r="L3329">
        <v>600</v>
      </c>
      <c r="M3329" t="s">
        <v>14</v>
      </c>
      <c r="N3329">
        <v>300</v>
      </c>
      <c r="O3329" t="s">
        <v>14</v>
      </c>
      <c r="P3329">
        <v>0</v>
      </c>
      <c r="Q3329" s="1"/>
      <c r="R3329" s="1"/>
      <c r="T3329" s="1"/>
    </row>
    <row r="3330" spans="1:20" x14ac:dyDescent="0.35">
      <c r="A3330" t="s">
        <v>3351</v>
      </c>
      <c r="B3330" t="s">
        <v>10</v>
      </c>
      <c r="C3330" t="s">
        <v>56</v>
      </c>
      <c r="D3330" t="s">
        <v>3620</v>
      </c>
      <c r="E3330" t="s">
        <v>3617</v>
      </c>
      <c r="F3330">
        <v>44812</v>
      </c>
      <c r="J3330" t="s">
        <v>13</v>
      </c>
      <c r="K3330">
        <v>30</v>
      </c>
      <c r="L3330">
        <v>600</v>
      </c>
      <c r="M3330" t="s">
        <v>14</v>
      </c>
      <c r="N3330">
        <v>300</v>
      </c>
      <c r="O3330" t="s">
        <v>14</v>
      </c>
      <c r="P3330">
        <v>0</v>
      </c>
      <c r="Q3330" s="1"/>
      <c r="R3330" s="1"/>
      <c r="T3330" s="1"/>
    </row>
    <row r="3331" spans="1:20" x14ac:dyDescent="0.35">
      <c r="A3331" t="s">
        <v>3352</v>
      </c>
      <c r="B3331" t="s">
        <v>10</v>
      </c>
      <c r="C3331" t="s">
        <v>56</v>
      </c>
      <c r="D3331" t="s">
        <v>3616</v>
      </c>
      <c r="E3331" t="s">
        <v>3618</v>
      </c>
      <c r="F3331">
        <v>44813</v>
      </c>
      <c r="J3331" t="s">
        <v>13</v>
      </c>
      <c r="K3331">
        <v>27</v>
      </c>
      <c r="L3331">
        <v>600</v>
      </c>
      <c r="M3331" t="s">
        <v>14</v>
      </c>
      <c r="N3331">
        <v>300</v>
      </c>
      <c r="O3331" t="s">
        <v>14</v>
      </c>
      <c r="P3331">
        <v>0</v>
      </c>
      <c r="Q3331" s="1"/>
      <c r="R3331" s="1"/>
      <c r="T3331" s="1"/>
    </row>
    <row r="3332" spans="1:20" x14ac:dyDescent="0.35">
      <c r="A3332" t="s">
        <v>3353</v>
      </c>
      <c r="B3332" t="s">
        <v>10</v>
      </c>
      <c r="C3332" t="s">
        <v>56</v>
      </c>
      <c r="D3332" t="s">
        <v>3611</v>
      </c>
      <c r="E3332" t="s">
        <v>3613</v>
      </c>
      <c r="F3332">
        <v>44812</v>
      </c>
      <c r="J3332" t="s">
        <v>13</v>
      </c>
      <c r="K3332">
        <v>36</v>
      </c>
      <c r="L3332">
        <v>600</v>
      </c>
      <c r="M3332" t="s">
        <v>14</v>
      </c>
      <c r="N3332">
        <v>300</v>
      </c>
      <c r="O3332" t="s">
        <v>14</v>
      </c>
      <c r="P3332">
        <v>0</v>
      </c>
      <c r="Q3332" s="1"/>
      <c r="R3332" s="1"/>
      <c r="T3332" s="1"/>
    </row>
    <row r="3333" spans="1:20" x14ac:dyDescent="0.35">
      <c r="A3333" t="s">
        <v>3354</v>
      </c>
      <c r="B3333" t="s">
        <v>10</v>
      </c>
      <c r="C3333" t="s">
        <v>56</v>
      </c>
      <c r="D3333" t="s">
        <v>3620</v>
      </c>
      <c r="E3333" t="s">
        <v>3618</v>
      </c>
      <c r="F3333">
        <v>44813</v>
      </c>
      <c r="J3333" t="s">
        <v>13</v>
      </c>
      <c r="K3333">
        <v>30</v>
      </c>
      <c r="L3333">
        <v>600</v>
      </c>
      <c r="M3333" t="s">
        <v>14</v>
      </c>
      <c r="N3333">
        <v>300</v>
      </c>
      <c r="O3333" t="s">
        <v>14</v>
      </c>
      <c r="P3333">
        <v>0</v>
      </c>
      <c r="Q3333" s="1"/>
      <c r="R3333" s="1"/>
      <c r="T3333" s="1"/>
    </row>
    <row r="3334" spans="1:20" x14ac:dyDescent="0.35">
      <c r="A3334" t="s">
        <v>3355</v>
      </c>
      <c r="B3334" t="s">
        <v>10</v>
      </c>
      <c r="C3334" t="s">
        <v>56</v>
      </c>
      <c r="D3334" t="s">
        <v>3615</v>
      </c>
      <c r="E3334" t="s">
        <v>3614</v>
      </c>
      <c r="F3334">
        <v>44813</v>
      </c>
      <c r="J3334" t="s">
        <v>13</v>
      </c>
      <c r="K3334">
        <v>30</v>
      </c>
      <c r="L3334">
        <v>600</v>
      </c>
      <c r="M3334" t="s">
        <v>14</v>
      </c>
      <c r="N3334">
        <v>300</v>
      </c>
      <c r="O3334" t="s">
        <v>14</v>
      </c>
      <c r="P3334">
        <v>0</v>
      </c>
      <c r="Q3334" s="1"/>
      <c r="R3334" s="1"/>
      <c r="T3334" s="1"/>
    </row>
    <row r="3335" spans="1:20" x14ac:dyDescent="0.35">
      <c r="A3335" t="s">
        <v>3356</v>
      </c>
      <c r="B3335" t="s">
        <v>10</v>
      </c>
      <c r="C3335" t="s">
        <v>56</v>
      </c>
      <c r="D3335" t="s">
        <v>3616</v>
      </c>
      <c r="E3335" t="s">
        <v>3614</v>
      </c>
      <c r="F3335">
        <v>44817</v>
      </c>
      <c r="J3335" t="s">
        <v>13</v>
      </c>
      <c r="K3335">
        <v>36</v>
      </c>
      <c r="L3335">
        <v>600</v>
      </c>
      <c r="M3335" t="s">
        <v>14</v>
      </c>
      <c r="N3335">
        <v>300</v>
      </c>
      <c r="O3335" t="s">
        <v>14</v>
      </c>
      <c r="P3335">
        <v>0</v>
      </c>
      <c r="Q3335" s="1"/>
      <c r="R3335" s="1"/>
      <c r="T3335" s="1"/>
    </row>
    <row r="3336" spans="1:20" x14ac:dyDescent="0.35">
      <c r="A3336" t="s">
        <v>3357</v>
      </c>
      <c r="B3336" t="s">
        <v>10</v>
      </c>
      <c r="C3336" t="s">
        <v>56</v>
      </c>
      <c r="D3336" t="s">
        <v>3615</v>
      </c>
      <c r="E3336" t="s">
        <v>3614</v>
      </c>
      <c r="F3336">
        <v>44816</v>
      </c>
      <c r="J3336" t="s">
        <v>13</v>
      </c>
      <c r="K3336">
        <v>33</v>
      </c>
      <c r="L3336">
        <v>600</v>
      </c>
      <c r="M3336" t="s">
        <v>14</v>
      </c>
      <c r="N3336">
        <v>300</v>
      </c>
      <c r="O3336" t="s">
        <v>14</v>
      </c>
      <c r="P3336">
        <v>0</v>
      </c>
      <c r="Q3336" s="1"/>
      <c r="R3336" s="1"/>
      <c r="T3336" s="1"/>
    </row>
    <row r="3337" spans="1:20" x14ac:dyDescent="0.35">
      <c r="A3337" t="s">
        <v>3358</v>
      </c>
      <c r="B3337" t="s">
        <v>10</v>
      </c>
      <c r="C3337" t="s">
        <v>56</v>
      </c>
      <c r="D3337" t="s">
        <v>3616</v>
      </c>
      <c r="E3337" t="s">
        <v>3613</v>
      </c>
      <c r="F3337">
        <v>44817</v>
      </c>
      <c r="J3337" t="s">
        <v>13</v>
      </c>
      <c r="K3337">
        <v>36</v>
      </c>
      <c r="L3337">
        <v>600</v>
      </c>
      <c r="M3337" t="s">
        <v>14</v>
      </c>
      <c r="N3337">
        <v>300</v>
      </c>
      <c r="O3337" t="s">
        <v>14</v>
      </c>
      <c r="P3337">
        <v>0</v>
      </c>
      <c r="Q3337" s="1"/>
      <c r="R3337" s="1"/>
      <c r="T3337" s="1"/>
    </row>
    <row r="3338" spans="1:20" x14ac:dyDescent="0.35">
      <c r="A3338" t="s">
        <v>3359</v>
      </c>
      <c r="B3338" t="s">
        <v>10</v>
      </c>
      <c r="C3338" t="s">
        <v>56</v>
      </c>
      <c r="D3338" t="s">
        <v>3616</v>
      </c>
      <c r="E3338" t="s">
        <v>3618</v>
      </c>
      <c r="F3338">
        <v>44817</v>
      </c>
      <c r="J3338" t="s">
        <v>13</v>
      </c>
      <c r="K3338">
        <v>36</v>
      </c>
      <c r="L3338">
        <v>600</v>
      </c>
      <c r="M3338" t="s">
        <v>14</v>
      </c>
      <c r="N3338">
        <v>300</v>
      </c>
      <c r="O3338" t="s">
        <v>14</v>
      </c>
      <c r="P3338">
        <v>0</v>
      </c>
      <c r="Q3338" s="1"/>
      <c r="R3338" s="1"/>
      <c r="T3338" s="1"/>
    </row>
    <row r="3339" spans="1:20" x14ac:dyDescent="0.35">
      <c r="A3339" t="s">
        <v>3360</v>
      </c>
      <c r="B3339" t="s">
        <v>10</v>
      </c>
      <c r="C3339" t="s">
        <v>56</v>
      </c>
      <c r="D3339" t="s">
        <v>3611</v>
      </c>
      <c r="E3339" t="s">
        <v>3614</v>
      </c>
      <c r="F3339">
        <v>44810</v>
      </c>
      <c r="G3339">
        <v>44812</v>
      </c>
      <c r="H3339" t="s">
        <v>583</v>
      </c>
      <c r="J3339" t="s">
        <v>13</v>
      </c>
      <c r="K3339">
        <v>34</v>
      </c>
      <c r="L3339">
        <v>600</v>
      </c>
      <c r="M3339" t="s">
        <v>14</v>
      </c>
      <c r="N3339">
        <v>300</v>
      </c>
      <c r="O3339" t="s">
        <v>14</v>
      </c>
      <c r="P3339">
        <v>0</v>
      </c>
      <c r="Q3339" s="1">
        <v>0.3</v>
      </c>
      <c r="R3339" s="1">
        <v>0.2</v>
      </c>
      <c r="S3339" s="1">
        <v>0.25</v>
      </c>
      <c r="T3339" s="1">
        <v>0.2</v>
      </c>
    </row>
    <row r="3340" spans="1:20" x14ac:dyDescent="0.35">
      <c r="A3340" t="s">
        <v>3361</v>
      </c>
      <c r="B3340" t="s">
        <v>10</v>
      </c>
      <c r="C3340" t="s">
        <v>56</v>
      </c>
      <c r="D3340" t="s">
        <v>3620</v>
      </c>
      <c r="E3340" t="s">
        <v>3612</v>
      </c>
      <c r="F3340">
        <v>44810</v>
      </c>
      <c r="G3340">
        <v>44813</v>
      </c>
      <c r="H3340" t="s">
        <v>583</v>
      </c>
      <c r="J3340" t="s">
        <v>13</v>
      </c>
      <c r="K3340">
        <v>34</v>
      </c>
      <c r="L3340">
        <v>600</v>
      </c>
      <c r="M3340" t="s">
        <v>14</v>
      </c>
      <c r="N3340">
        <v>300</v>
      </c>
      <c r="O3340" t="s">
        <v>14</v>
      </c>
      <c r="P3340">
        <v>0</v>
      </c>
      <c r="Q3340" s="1">
        <v>0.44999999999999996</v>
      </c>
      <c r="R3340" s="1">
        <v>0.30000000000000004</v>
      </c>
      <c r="S3340" s="1">
        <v>0.375</v>
      </c>
      <c r="T3340" s="1">
        <v>0.30000000000000004</v>
      </c>
    </row>
    <row r="3341" spans="1:20" x14ac:dyDescent="0.35">
      <c r="A3341" t="s">
        <v>3362</v>
      </c>
      <c r="B3341" t="s">
        <v>10</v>
      </c>
      <c r="C3341" t="s">
        <v>56</v>
      </c>
      <c r="D3341" t="s">
        <v>3615</v>
      </c>
      <c r="E3341" t="s">
        <v>3614</v>
      </c>
      <c r="F3341">
        <v>44810</v>
      </c>
      <c r="G3341">
        <v>44813</v>
      </c>
      <c r="H3341" t="s">
        <v>583</v>
      </c>
      <c r="J3341" t="s">
        <v>13</v>
      </c>
      <c r="K3341">
        <v>34</v>
      </c>
      <c r="L3341">
        <v>600</v>
      </c>
      <c r="M3341" t="s">
        <v>14</v>
      </c>
      <c r="N3341">
        <v>300</v>
      </c>
      <c r="O3341" t="s">
        <v>14</v>
      </c>
      <c r="P3341">
        <v>0</v>
      </c>
      <c r="Q3341" s="1">
        <v>0.44999999999999996</v>
      </c>
      <c r="R3341" s="1">
        <v>0.30000000000000004</v>
      </c>
      <c r="S3341" s="1">
        <v>0.375</v>
      </c>
      <c r="T3341" s="1">
        <v>0.30000000000000004</v>
      </c>
    </row>
    <row r="3342" spans="1:20" x14ac:dyDescent="0.35">
      <c r="A3342" t="s">
        <v>3363</v>
      </c>
      <c r="B3342" t="s">
        <v>10</v>
      </c>
      <c r="C3342" t="s">
        <v>56</v>
      </c>
      <c r="D3342" t="s">
        <v>3620</v>
      </c>
      <c r="E3342" t="s">
        <v>3618</v>
      </c>
      <c r="F3342">
        <v>44810</v>
      </c>
      <c r="G3342">
        <v>44813</v>
      </c>
      <c r="H3342" t="s">
        <v>583</v>
      </c>
      <c r="J3342" t="s">
        <v>13</v>
      </c>
      <c r="K3342">
        <v>34</v>
      </c>
      <c r="L3342">
        <v>600</v>
      </c>
      <c r="M3342" t="s">
        <v>14</v>
      </c>
      <c r="N3342">
        <v>300</v>
      </c>
      <c r="O3342" t="s">
        <v>14</v>
      </c>
      <c r="P3342">
        <v>0</v>
      </c>
      <c r="Q3342" s="1">
        <v>0.44999999999999996</v>
      </c>
      <c r="R3342" s="1">
        <v>0.30000000000000004</v>
      </c>
      <c r="S3342" s="1">
        <v>0.375</v>
      </c>
      <c r="T3342" s="1">
        <v>0.30000000000000004</v>
      </c>
    </row>
    <row r="3343" spans="1:20" x14ac:dyDescent="0.35">
      <c r="A3343" t="s">
        <v>3364</v>
      </c>
      <c r="B3343" t="s">
        <v>10</v>
      </c>
      <c r="C3343" t="s">
        <v>56</v>
      </c>
      <c r="D3343" t="s">
        <v>3619</v>
      </c>
      <c r="E3343" t="s">
        <v>3613</v>
      </c>
      <c r="F3343">
        <v>44812</v>
      </c>
      <c r="G3343">
        <v>44815</v>
      </c>
      <c r="H3343" t="s">
        <v>583</v>
      </c>
      <c r="J3343" t="s">
        <v>13</v>
      </c>
      <c r="K3343">
        <v>34</v>
      </c>
      <c r="L3343">
        <v>600</v>
      </c>
      <c r="M3343" t="s">
        <v>14</v>
      </c>
      <c r="N3343">
        <v>300</v>
      </c>
      <c r="O3343" t="s">
        <v>14</v>
      </c>
      <c r="P3343">
        <v>0</v>
      </c>
      <c r="Q3343" s="1">
        <v>0.44999999999999996</v>
      </c>
      <c r="R3343" s="1">
        <v>0.30000000000000004</v>
      </c>
      <c r="S3343" s="1">
        <v>0.375</v>
      </c>
      <c r="T3343" s="1">
        <v>0.30000000000000004</v>
      </c>
    </row>
    <row r="3344" spans="1:20" x14ac:dyDescent="0.35">
      <c r="A3344" t="s">
        <v>3365</v>
      </c>
      <c r="B3344" t="s">
        <v>10</v>
      </c>
      <c r="C3344" t="s">
        <v>56</v>
      </c>
      <c r="D3344" t="s">
        <v>3619</v>
      </c>
      <c r="E3344" t="s">
        <v>3614</v>
      </c>
      <c r="F3344">
        <v>44816</v>
      </c>
      <c r="H3344" t="s">
        <v>583</v>
      </c>
      <c r="J3344" t="s">
        <v>13</v>
      </c>
      <c r="K3344">
        <v>34</v>
      </c>
      <c r="L3344">
        <v>600</v>
      </c>
      <c r="M3344" t="s">
        <v>14</v>
      </c>
      <c r="N3344">
        <v>300</v>
      </c>
      <c r="O3344" t="s">
        <v>14</v>
      </c>
      <c r="P3344">
        <v>0</v>
      </c>
      <c r="Q3344" s="1"/>
      <c r="R3344" s="1"/>
      <c r="T3344" s="1"/>
    </row>
    <row r="3345" spans="1:20" x14ac:dyDescent="0.35">
      <c r="A3345" t="s">
        <v>3366</v>
      </c>
      <c r="B3345" t="s">
        <v>10</v>
      </c>
      <c r="C3345" t="s">
        <v>56</v>
      </c>
      <c r="D3345" t="s">
        <v>3611</v>
      </c>
      <c r="E3345" t="s">
        <v>3614</v>
      </c>
      <c r="F3345">
        <v>44816</v>
      </c>
      <c r="H3345" t="s">
        <v>583</v>
      </c>
      <c r="J3345" t="s">
        <v>13</v>
      </c>
      <c r="K3345">
        <v>34</v>
      </c>
      <c r="L3345">
        <v>600</v>
      </c>
      <c r="M3345" t="s">
        <v>14</v>
      </c>
      <c r="N3345">
        <v>300</v>
      </c>
      <c r="O3345" t="s">
        <v>14</v>
      </c>
      <c r="P3345">
        <v>0</v>
      </c>
      <c r="Q3345" s="1"/>
      <c r="R3345" s="1"/>
      <c r="T3345" s="1"/>
    </row>
    <row r="3346" spans="1:20" x14ac:dyDescent="0.35">
      <c r="A3346" t="s">
        <v>3367</v>
      </c>
      <c r="B3346" t="s">
        <v>10</v>
      </c>
      <c r="C3346" t="s">
        <v>56</v>
      </c>
      <c r="D3346" t="s">
        <v>3619</v>
      </c>
      <c r="E3346" t="s">
        <v>3617</v>
      </c>
      <c r="F3346">
        <v>44816</v>
      </c>
      <c r="H3346" t="s">
        <v>583</v>
      </c>
      <c r="J3346" t="s">
        <v>13</v>
      </c>
      <c r="K3346">
        <v>34</v>
      </c>
      <c r="L3346">
        <v>600</v>
      </c>
      <c r="M3346" t="s">
        <v>14</v>
      </c>
      <c r="N3346">
        <v>300</v>
      </c>
      <c r="O3346" t="s">
        <v>14</v>
      </c>
      <c r="P3346">
        <v>0</v>
      </c>
      <c r="Q3346" s="1"/>
      <c r="R3346" s="1"/>
      <c r="T3346" s="1"/>
    </row>
    <row r="3347" spans="1:20" hidden="1" x14ac:dyDescent="0.35">
      <c r="A3347" t="s">
        <v>3368</v>
      </c>
      <c r="B3347" t="s">
        <v>10</v>
      </c>
      <c r="C3347" t="s">
        <v>68</v>
      </c>
      <c r="D3347" t="s">
        <v>3620</v>
      </c>
      <c r="E3347" t="s">
        <v>3613</v>
      </c>
      <c r="F3347">
        <v>44680</v>
      </c>
      <c r="G3347">
        <v>44707</v>
      </c>
      <c r="H3347" t="s">
        <v>16</v>
      </c>
      <c r="I3347" t="s">
        <v>12</v>
      </c>
      <c r="J3347" t="s">
        <v>13</v>
      </c>
      <c r="K3347">
        <v>34.067999999999998</v>
      </c>
      <c r="L3347">
        <v>600</v>
      </c>
      <c r="M3347" t="s">
        <v>14</v>
      </c>
      <c r="N3347">
        <v>300</v>
      </c>
      <c r="O3347" t="s">
        <v>14</v>
      </c>
      <c r="P3347">
        <v>1</v>
      </c>
      <c r="Q3347" s="1">
        <v>4.05</v>
      </c>
      <c r="R3347" s="1">
        <v>2.7</v>
      </c>
      <c r="S3347" s="1">
        <v>3.375</v>
      </c>
      <c r="T3347" s="1">
        <v>2.7</v>
      </c>
    </row>
    <row r="3348" spans="1:20" hidden="1" x14ac:dyDescent="0.35">
      <c r="A3348" t="s">
        <v>3369</v>
      </c>
      <c r="B3348" t="s">
        <v>10</v>
      </c>
      <c r="C3348" t="s">
        <v>68</v>
      </c>
      <c r="D3348" t="s">
        <v>3611</v>
      </c>
      <c r="E3348" t="s">
        <v>3614</v>
      </c>
      <c r="F3348">
        <v>44681</v>
      </c>
      <c r="G3348">
        <v>44707</v>
      </c>
      <c r="H3348" t="s">
        <v>16</v>
      </c>
      <c r="I3348" t="s">
        <v>12</v>
      </c>
      <c r="J3348" t="s">
        <v>13</v>
      </c>
      <c r="K3348">
        <v>34.067999999999998</v>
      </c>
      <c r="L3348">
        <v>600</v>
      </c>
      <c r="M3348" t="s">
        <v>14</v>
      </c>
      <c r="N3348">
        <v>300</v>
      </c>
      <c r="O3348" t="s">
        <v>14</v>
      </c>
      <c r="P3348">
        <v>1</v>
      </c>
      <c r="Q3348" s="1">
        <v>3.9</v>
      </c>
      <c r="R3348" s="1">
        <v>2.6</v>
      </c>
      <c r="S3348" s="1">
        <v>3.25</v>
      </c>
      <c r="T3348" s="1">
        <v>2.6</v>
      </c>
    </row>
    <row r="3349" spans="1:20" hidden="1" x14ac:dyDescent="0.35">
      <c r="A3349" t="s">
        <v>3370</v>
      </c>
      <c r="B3349" t="s">
        <v>10</v>
      </c>
      <c r="C3349" t="s">
        <v>68</v>
      </c>
      <c r="D3349" t="s">
        <v>3615</v>
      </c>
      <c r="E3349" t="s">
        <v>3618</v>
      </c>
      <c r="F3349">
        <v>44681</v>
      </c>
      <c r="G3349">
        <v>44706</v>
      </c>
      <c r="H3349" t="s">
        <v>16</v>
      </c>
      <c r="I3349" t="s">
        <v>12</v>
      </c>
      <c r="J3349" t="s">
        <v>13</v>
      </c>
      <c r="K3349">
        <v>34.067999999999998</v>
      </c>
      <c r="L3349">
        <v>600</v>
      </c>
      <c r="M3349" t="s">
        <v>14</v>
      </c>
      <c r="N3349">
        <v>300</v>
      </c>
      <c r="O3349" t="s">
        <v>14</v>
      </c>
      <c r="P3349">
        <v>1</v>
      </c>
      <c r="Q3349" s="1">
        <v>3.75</v>
      </c>
      <c r="R3349" s="1">
        <v>2.5</v>
      </c>
      <c r="S3349" s="1">
        <v>3.125</v>
      </c>
      <c r="T3349" s="1">
        <v>2.5</v>
      </c>
    </row>
    <row r="3350" spans="1:20" hidden="1" x14ac:dyDescent="0.35">
      <c r="A3350" t="s">
        <v>3371</v>
      </c>
      <c r="B3350" t="s">
        <v>10</v>
      </c>
      <c r="C3350" t="s">
        <v>68</v>
      </c>
      <c r="D3350" t="s">
        <v>3611</v>
      </c>
      <c r="E3350" t="s">
        <v>3612</v>
      </c>
      <c r="F3350">
        <v>44671</v>
      </c>
      <c r="G3350">
        <v>44692</v>
      </c>
      <c r="H3350" t="s">
        <v>16</v>
      </c>
      <c r="I3350" t="s">
        <v>16</v>
      </c>
      <c r="J3350" t="s">
        <v>13</v>
      </c>
      <c r="K3350">
        <v>33.066000000000003</v>
      </c>
      <c r="L3350">
        <v>600</v>
      </c>
      <c r="M3350" t="s">
        <v>14</v>
      </c>
      <c r="N3350">
        <v>300</v>
      </c>
      <c r="O3350" t="s">
        <v>14</v>
      </c>
      <c r="P3350">
        <v>1</v>
      </c>
      <c r="Q3350" s="1">
        <v>3.15</v>
      </c>
      <c r="R3350" s="1">
        <v>2.1</v>
      </c>
      <c r="S3350" s="1">
        <v>2.625</v>
      </c>
      <c r="T3350" s="1">
        <v>2.1</v>
      </c>
    </row>
    <row r="3351" spans="1:20" hidden="1" x14ac:dyDescent="0.35">
      <c r="A3351" t="s">
        <v>3372</v>
      </c>
      <c r="B3351" t="s">
        <v>10</v>
      </c>
      <c r="C3351" t="s">
        <v>68</v>
      </c>
      <c r="D3351" t="s">
        <v>3615</v>
      </c>
      <c r="E3351" t="s">
        <v>3614</v>
      </c>
      <c r="F3351">
        <v>44670</v>
      </c>
      <c r="G3351">
        <v>44692</v>
      </c>
      <c r="H3351" t="s">
        <v>16</v>
      </c>
      <c r="I3351" t="s">
        <v>16</v>
      </c>
      <c r="J3351" t="s">
        <v>13</v>
      </c>
      <c r="K3351">
        <v>34.067999999999998</v>
      </c>
      <c r="L3351">
        <v>600</v>
      </c>
      <c r="M3351" t="s">
        <v>14</v>
      </c>
      <c r="N3351">
        <v>300</v>
      </c>
      <c r="O3351" t="s">
        <v>14</v>
      </c>
      <c r="P3351">
        <v>1</v>
      </c>
      <c r="Q3351" s="1">
        <v>3.3</v>
      </c>
      <c r="R3351" s="1">
        <v>2.2000000000000002</v>
      </c>
      <c r="S3351" s="1">
        <v>2.75</v>
      </c>
      <c r="T3351" s="1">
        <v>2.2000000000000002</v>
      </c>
    </row>
    <row r="3352" spans="1:20" hidden="1" x14ac:dyDescent="0.35">
      <c r="A3352" t="s">
        <v>3373</v>
      </c>
      <c r="B3352" t="s">
        <v>10</v>
      </c>
      <c r="C3352" t="s">
        <v>68</v>
      </c>
      <c r="D3352" t="s">
        <v>3620</v>
      </c>
      <c r="E3352" t="s">
        <v>3612</v>
      </c>
      <c r="F3352">
        <v>44671</v>
      </c>
      <c r="G3352">
        <v>44692</v>
      </c>
      <c r="H3352" t="s">
        <v>16</v>
      </c>
      <c r="I3352" t="s">
        <v>16</v>
      </c>
      <c r="J3352" t="s">
        <v>13</v>
      </c>
      <c r="K3352">
        <v>33.066000000000003</v>
      </c>
      <c r="L3352">
        <v>600</v>
      </c>
      <c r="M3352" t="s">
        <v>14</v>
      </c>
      <c r="N3352">
        <v>300</v>
      </c>
      <c r="O3352" t="s">
        <v>14</v>
      </c>
      <c r="P3352">
        <v>1</v>
      </c>
      <c r="Q3352" s="1">
        <v>3.15</v>
      </c>
      <c r="R3352" s="1">
        <v>2.1</v>
      </c>
      <c r="S3352" s="1">
        <v>2.625</v>
      </c>
      <c r="T3352" s="1">
        <v>2.1</v>
      </c>
    </row>
    <row r="3353" spans="1:20" hidden="1" x14ac:dyDescent="0.35">
      <c r="A3353" t="s">
        <v>3374</v>
      </c>
      <c r="B3353" t="s">
        <v>10</v>
      </c>
      <c r="C3353" t="s">
        <v>68</v>
      </c>
      <c r="D3353" t="s">
        <v>3616</v>
      </c>
      <c r="E3353" t="s">
        <v>3614</v>
      </c>
      <c r="F3353">
        <v>44670</v>
      </c>
      <c r="G3353">
        <v>44704</v>
      </c>
      <c r="H3353" t="s">
        <v>16</v>
      </c>
      <c r="I3353" t="s">
        <v>16</v>
      </c>
      <c r="J3353" t="s">
        <v>13</v>
      </c>
      <c r="K3353">
        <v>34.067999999999998</v>
      </c>
      <c r="L3353">
        <v>600</v>
      </c>
      <c r="M3353" t="s">
        <v>14</v>
      </c>
      <c r="N3353">
        <v>300</v>
      </c>
      <c r="O3353" t="s">
        <v>14</v>
      </c>
      <c r="P3353">
        <v>1</v>
      </c>
      <c r="Q3353" s="1">
        <v>5.0999999999999996</v>
      </c>
      <c r="R3353" s="1">
        <v>3.4000000000000004</v>
      </c>
      <c r="S3353" s="1">
        <v>4.25</v>
      </c>
      <c r="T3353" s="1">
        <v>3.4000000000000004</v>
      </c>
    </row>
    <row r="3354" spans="1:20" hidden="1" x14ac:dyDescent="0.35">
      <c r="A3354" t="s">
        <v>3375</v>
      </c>
      <c r="B3354" t="s">
        <v>10</v>
      </c>
      <c r="C3354" t="s">
        <v>68</v>
      </c>
      <c r="D3354" t="s">
        <v>3619</v>
      </c>
      <c r="E3354" t="s">
        <v>3613</v>
      </c>
      <c r="F3354">
        <v>44671</v>
      </c>
      <c r="G3354">
        <v>44694</v>
      </c>
      <c r="H3354" t="s">
        <v>16</v>
      </c>
      <c r="I3354" t="s">
        <v>12</v>
      </c>
      <c r="J3354" t="s">
        <v>13</v>
      </c>
      <c r="K3354">
        <v>34.067999999999998</v>
      </c>
      <c r="L3354">
        <v>600</v>
      </c>
      <c r="M3354" t="s">
        <v>14</v>
      </c>
      <c r="N3354">
        <v>300</v>
      </c>
      <c r="O3354" t="s">
        <v>14</v>
      </c>
      <c r="P3354">
        <v>1</v>
      </c>
      <c r="Q3354" s="1">
        <v>3.4499999999999997</v>
      </c>
      <c r="R3354" s="1">
        <v>2.3000000000000003</v>
      </c>
      <c r="S3354" s="1">
        <v>2.875</v>
      </c>
      <c r="T3354" s="1">
        <v>2.3000000000000003</v>
      </c>
    </row>
    <row r="3355" spans="1:20" hidden="1" x14ac:dyDescent="0.35">
      <c r="A3355" t="s">
        <v>3376</v>
      </c>
      <c r="B3355" t="s">
        <v>10</v>
      </c>
      <c r="C3355" t="s">
        <v>68</v>
      </c>
      <c r="D3355" t="s">
        <v>3619</v>
      </c>
      <c r="E3355" t="s">
        <v>3612</v>
      </c>
      <c r="F3355">
        <v>44671</v>
      </c>
      <c r="G3355">
        <v>44692</v>
      </c>
      <c r="H3355" t="s">
        <v>16</v>
      </c>
      <c r="I3355" t="s">
        <v>16</v>
      </c>
      <c r="J3355" t="s">
        <v>13</v>
      </c>
      <c r="K3355">
        <v>34.067999999999998</v>
      </c>
      <c r="L3355">
        <v>600</v>
      </c>
      <c r="M3355" t="s">
        <v>14</v>
      </c>
      <c r="N3355">
        <v>300</v>
      </c>
      <c r="O3355" t="s">
        <v>14</v>
      </c>
      <c r="P3355">
        <v>1</v>
      </c>
      <c r="Q3355" s="1">
        <v>3.15</v>
      </c>
      <c r="R3355" s="1">
        <v>2.1</v>
      </c>
      <c r="S3355" s="1">
        <v>2.625</v>
      </c>
      <c r="T3355" s="1">
        <v>2.1</v>
      </c>
    </row>
    <row r="3356" spans="1:20" hidden="1" x14ac:dyDescent="0.35">
      <c r="A3356" t="s">
        <v>3377</v>
      </c>
      <c r="B3356" t="s">
        <v>10</v>
      </c>
      <c r="C3356" t="s">
        <v>68</v>
      </c>
      <c r="D3356" t="s">
        <v>3619</v>
      </c>
      <c r="E3356" t="s">
        <v>3618</v>
      </c>
      <c r="F3356">
        <v>44681</v>
      </c>
      <c r="G3356">
        <v>44704</v>
      </c>
      <c r="H3356" t="s">
        <v>16</v>
      </c>
      <c r="I3356" t="s">
        <v>12</v>
      </c>
      <c r="J3356" t="s">
        <v>13</v>
      </c>
      <c r="K3356">
        <v>33.066000000000003</v>
      </c>
      <c r="L3356">
        <v>600</v>
      </c>
      <c r="M3356" t="s">
        <v>14</v>
      </c>
      <c r="N3356">
        <v>300</v>
      </c>
      <c r="O3356" t="s">
        <v>14</v>
      </c>
      <c r="P3356">
        <v>1</v>
      </c>
      <c r="Q3356" s="1">
        <v>3.4499999999999997</v>
      </c>
      <c r="R3356" s="1">
        <v>2.3000000000000003</v>
      </c>
      <c r="S3356" s="1">
        <v>2.875</v>
      </c>
      <c r="T3356" s="1">
        <v>2.3000000000000003</v>
      </c>
    </row>
    <row r="3357" spans="1:20" hidden="1" x14ac:dyDescent="0.35">
      <c r="A3357" t="s">
        <v>3378</v>
      </c>
      <c r="B3357" t="s">
        <v>10</v>
      </c>
      <c r="C3357" t="s">
        <v>68</v>
      </c>
      <c r="D3357" t="s">
        <v>3620</v>
      </c>
      <c r="E3357" t="s">
        <v>3617</v>
      </c>
      <c r="F3357">
        <v>44680</v>
      </c>
      <c r="G3357">
        <v>44700</v>
      </c>
      <c r="H3357" t="s">
        <v>16</v>
      </c>
      <c r="I3357" t="s">
        <v>12</v>
      </c>
      <c r="J3357" t="s">
        <v>13</v>
      </c>
      <c r="K3357">
        <v>33.066000000000003</v>
      </c>
      <c r="L3357">
        <v>600</v>
      </c>
      <c r="M3357" t="s">
        <v>14</v>
      </c>
      <c r="N3357">
        <v>300</v>
      </c>
      <c r="O3357" t="s">
        <v>14</v>
      </c>
      <c r="P3357">
        <v>1</v>
      </c>
      <c r="Q3357" s="1">
        <v>3</v>
      </c>
      <c r="R3357" s="1">
        <v>2</v>
      </c>
      <c r="S3357" s="1">
        <v>2.5</v>
      </c>
      <c r="T3357" s="1">
        <v>2</v>
      </c>
    </row>
    <row r="3358" spans="1:20" hidden="1" x14ac:dyDescent="0.35">
      <c r="A3358" t="s">
        <v>3379</v>
      </c>
      <c r="B3358" t="s">
        <v>10</v>
      </c>
      <c r="C3358" t="s">
        <v>68</v>
      </c>
      <c r="D3358" t="s">
        <v>3611</v>
      </c>
      <c r="E3358" t="s">
        <v>3612</v>
      </c>
      <c r="F3358">
        <v>44681</v>
      </c>
      <c r="G3358">
        <v>44706</v>
      </c>
      <c r="H3358" t="s">
        <v>16</v>
      </c>
      <c r="I3358" t="s">
        <v>12</v>
      </c>
      <c r="J3358" t="s">
        <v>13</v>
      </c>
      <c r="K3358">
        <v>33.066000000000003</v>
      </c>
      <c r="L3358">
        <v>600</v>
      </c>
      <c r="M3358" t="s">
        <v>14</v>
      </c>
      <c r="N3358">
        <v>300</v>
      </c>
      <c r="O3358" t="s">
        <v>14</v>
      </c>
      <c r="P3358">
        <v>1</v>
      </c>
      <c r="Q3358" s="1">
        <v>3.75</v>
      </c>
      <c r="R3358" s="1">
        <v>2.5</v>
      </c>
      <c r="S3358" s="1">
        <v>3.125</v>
      </c>
      <c r="T3358" s="1">
        <v>2.5</v>
      </c>
    </row>
    <row r="3359" spans="1:20" hidden="1" x14ac:dyDescent="0.35">
      <c r="A3359" t="s">
        <v>3380</v>
      </c>
      <c r="B3359" t="s">
        <v>10</v>
      </c>
      <c r="C3359" t="s">
        <v>68</v>
      </c>
      <c r="D3359" t="s">
        <v>3620</v>
      </c>
      <c r="E3359" t="s">
        <v>3618</v>
      </c>
      <c r="F3359">
        <v>44680</v>
      </c>
      <c r="G3359">
        <v>44700</v>
      </c>
      <c r="H3359" t="s">
        <v>16</v>
      </c>
      <c r="I3359" t="s">
        <v>12</v>
      </c>
      <c r="J3359" t="s">
        <v>13</v>
      </c>
      <c r="K3359">
        <v>33.066000000000003</v>
      </c>
      <c r="L3359">
        <v>600</v>
      </c>
      <c r="M3359" t="s">
        <v>14</v>
      </c>
      <c r="N3359">
        <v>300</v>
      </c>
      <c r="O3359" t="s">
        <v>14</v>
      </c>
      <c r="P3359">
        <v>1</v>
      </c>
      <c r="Q3359" s="1">
        <v>3</v>
      </c>
      <c r="R3359" s="1">
        <v>2</v>
      </c>
      <c r="S3359" s="1">
        <v>2.5</v>
      </c>
      <c r="T3359" s="1">
        <v>2</v>
      </c>
    </row>
    <row r="3360" spans="1:20" hidden="1" x14ac:dyDescent="0.35">
      <c r="A3360" t="s">
        <v>3381</v>
      </c>
      <c r="B3360" t="s">
        <v>10</v>
      </c>
      <c r="C3360" t="s">
        <v>68</v>
      </c>
      <c r="D3360" t="s">
        <v>3611</v>
      </c>
      <c r="E3360" t="s">
        <v>3618</v>
      </c>
      <c r="F3360">
        <v>44681</v>
      </c>
      <c r="G3360">
        <v>44704</v>
      </c>
      <c r="H3360" t="s">
        <v>16</v>
      </c>
      <c r="I3360" t="s">
        <v>12</v>
      </c>
      <c r="J3360" t="s">
        <v>13</v>
      </c>
      <c r="K3360">
        <v>33.066000000000003</v>
      </c>
      <c r="L3360">
        <v>600</v>
      </c>
      <c r="M3360" t="s">
        <v>14</v>
      </c>
      <c r="N3360">
        <v>300</v>
      </c>
      <c r="O3360" t="s">
        <v>14</v>
      </c>
      <c r="P3360">
        <v>1</v>
      </c>
      <c r="Q3360" s="1">
        <v>3.4499999999999997</v>
      </c>
      <c r="R3360" s="1">
        <v>2.3000000000000003</v>
      </c>
      <c r="S3360" s="1">
        <v>2.875</v>
      </c>
      <c r="T3360" s="1">
        <v>2.3000000000000003</v>
      </c>
    </row>
    <row r="3361" spans="1:20" hidden="1" x14ac:dyDescent="0.35">
      <c r="A3361" t="s">
        <v>3382</v>
      </c>
      <c r="B3361" t="s">
        <v>10</v>
      </c>
      <c r="C3361" t="s">
        <v>68</v>
      </c>
      <c r="D3361" t="s">
        <v>3619</v>
      </c>
      <c r="E3361" t="s">
        <v>3614</v>
      </c>
      <c r="F3361">
        <v>44680</v>
      </c>
      <c r="G3361">
        <v>44704</v>
      </c>
      <c r="H3361" t="s">
        <v>16</v>
      </c>
      <c r="I3361" t="s">
        <v>12</v>
      </c>
      <c r="J3361" t="s">
        <v>13</v>
      </c>
      <c r="K3361">
        <v>33.066000000000003</v>
      </c>
      <c r="L3361">
        <v>600</v>
      </c>
      <c r="M3361" t="s">
        <v>14</v>
      </c>
      <c r="N3361">
        <v>300</v>
      </c>
      <c r="O3361" t="s">
        <v>14</v>
      </c>
      <c r="P3361">
        <v>1</v>
      </c>
      <c r="Q3361" s="1">
        <v>3.5999999999999996</v>
      </c>
      <c r="R3361" s="1">
        <v>2.4000000000000004</v>
      </c>
      <c r="S3361" s="1">
        <v>3</v>
      </c>
      <c r="T3361" s="1">
        <v>2.4000000000000004</v>
      </c>
    </row>
    <row r="3362" spans="1:20" hidden="1" x14ac:dyDescent="0.35">
      <c r="A3362" t="s">
        <v>3383</v>
      </c>
      <c r="B3362" t="s">
        <v>10</v>
      </c>
      <c r="C3362" t="s">
        <v>68</v>
      </c>
      <c r="D3362" t="s">
        <v>3619</v>
      </c>
      <c r="E3362" t="s">
        <v>3614</v>
      </c>
      <c r="F3362">
        <v>44672</v>
      </c>
      <c r="G3362">
        <v>44694</v>
      </c>
      <c r="H3362" t="s">
        <v>16</v>
      </c>
      <c r="I3362" t="s">
        <v>12</v>
      </c>
      <c r="J3362" t="s">
        <v>13</v>
      </c>
      <c r="K3362">
        <v>33.066000000000003</v>
      </c>
      <c r="L3362">
        <v>600</v>
      </c>
      <c r="M3362" t="s">
        <v>14</v>
      </c>
      <c r="N3362">
        <v>300</v>
      </c>
      <c r="O3362" t="s">
        <v>14</v>
      </c>
      <c r="P3362">
        <v>1</v>
      </c>
      <c r="Q3362" s="1">
        <v>3.3</v>
      </c>
      <c r="R3362" s="1">
        <v>2.2000000000000002</v>
      </c>
      <c r="S3362" s="1">
        <v>2.75</v>
      </c>
      <c r="T3362" s="1">
        <v>2.2000000000000002</v>
      </c>
    </row>
    <row r="3363" spans="1:20" hidden="1" x14ac:dyDescent="0.35">
      <c r="A3363" t="s">
        <v>3384</v>
      </c>
      <c r="B3363" t="s">
        <v>10</v>
      </c>
      <c r="C3363" t="s">
        <v>68</v>
      </c>
      <c r="D3363" t="s">
        <v>3616</v>
      </c>
      <c r="E3363" t="s">
        <v>3613</v>
      </c>
      <c r="F3363">
        <v>44672</v>
      </c>
      <c r="G3363">
        <v>44704</v>
      </c>
      <c r="H3363" t="s">
        <v>16</v>
      </c>
      <c r="I3363" t="s">
        <v>16</v>
      </c>
      <c r="J3363" t="s">
        <v>13</v>
      </c>
      <c r="K3363">
        <v>33.066000000000003</v>
      </c>
      <c r="L3363">
        <v>600</v>
      </c>
      <c r="M3363" t="s">
        <v>14</v>
      </c>
      <c r="N3363">
        <v>300</v>
      </c>
      <c r="O3363" t="s">
        <v>14</v>
      </c>
      <c r="P3363">
        <v>1</v>
      </c>
      <c r="Q3363" s="1">
        <v>4.8</v>
      </c>
      <c r="R3363" s="1">
        <v>3.2</v>
      </c>
      <c r="S3363" s="1">
        <v>4</v>
      </c>
      <c r="T3363" s="1">
        <v>3.2</v>
      </c>
    </row>
    <row r="3364" spans="1:20" x14ac:dyDescent="0.35">
      <c r="A3364" t="s">
        <v>3385</v>
      </c>
      <c r="B3364" t="s">
        <v>10</v>
      </c>
      <c r="C3364" t="s">
        <v>56</v>
      </c>
      <c r="D3364" t="s">
        <v>3620</v>
      </c>
      <c r="E3364" t="s">
        <v>3614</v>
      </c>
      <c r="F3364">
        <v>44673</v>
      </c>
      <c r="G3364">
        <v>44685</v>
      </c>
      <c r="H3364" t="s">
        <v>16</v>
      </c>
      <c r="I3364" t="s">
        <v>12</v>
      </c>
      <c r="J3364" t="s">
        <v>13</v>
      </c>
      <c r="K3364">
        <v>35.002000000000002</v>
      </c>
      <c r="L3364">
        <v>600</v>
      </c>
      <c r="M3364" t="s">
        <v>14</v>
      </c>
      <c r="N3364">
        <v>300</v>
      </c>
      <c r="O3364" t="s">
        <v>14</v>
      </c>
      <c r="P3364">
        <v>1</v>
      </c>
      <c r="Q3364" s="1">
        <v>1.7999999999999998</v>
      </c>
      <c r="R3364" s="1">
        <v>1.2000000000000002</v>
      </c>
      <c r="S3364" s="1">
        <v>1.5</v>
      </c>
      <c r="T3364" s="1">
        <v>1.2000000000000002</v>
      </c>
    </row>
    <row r="3365" spans="1:20" x14ac:dyDescent="0.35">
      <c r="A3365" t="s">
        <v>3386</v>
      </c>
      <c r="B3365" t="s">
        <v>10</v>
      </c>
      <c r="C3365" t="s">
        <v>56</v>
      </c>
      <c r="D3365" t="s">
        <v>3616</v>
      </c>
      <c r="E3365" t="s">
        <v>3614</v>
      </c>
      <c r="F3365">
        <v>44673</v>
      </c>
      <c r="G3365">
        <v>44685</v>
      </c>
      <c r="H3365" t="s">
        <v>16</v>
      </c>
      <c r="I3365" t="s">
        <v>16</v>
      </c>
      <c r="J3365" t="s">
        <v>13</v>
      </c>
      <c r="K3365">
        <v>35</v>
      </c>
      <c r="L3365">
        <v>600</v>
      </c>
      <c r="M3365" t="s">
        <v>14</v>
      </c>
      <c r="N3365">
        <v>300</v>
      </c>
      <c r="O3365" t="s">
        <v>14</v>
      </c>
      <c r="P3365">
        <v>1</v>
      </c>
      <c r="Q3365" s="1">
        <v>1.7999999999999998</v>
      </c>
      <c r="R3365" s="1">
        <v>1.2000000000000002</v>
      </c>
      <c r="S3365" s="1">
        <v>1.5</v>
      </c>
      <c r="T3365" s="1">
        <v>1.2000000000000002</v>
      </c>
    </row>
    <row r="3366" spans="1:20" x14ac:dyDescent="0.35">
      <c r="A3366" t="s">
        <v>3387</v>
      </c>
      <c r="B3366" t="s">
        <v>10</v>
      </c>
      <c r="C3366" t="s">
        <v>56</v>
      </c>
      <c r="D3366" t="s">
        <v>3615</v>
      </c>
      <c r="E3366" t="s">
        <v>3613</v>
      </c>
      <c r="F3366">
        <v>44673</v>
      </c>
      <c r="G3366">
        <v>44685</v>
      </c>
      <c r="H3366" t="s">
        <v>16</v>
      </c>
      <c r="I3366" t="s">
        <v>16</v>
      </c>
      <c r="J3366" t="s">
        <v>13</v>
      </c>
      <c r="K3366">
        <v>35</v>
      </c>
      <c r="L3366">
        <v>600</v>
      </c>
      <c r="M3366" t="s">
        <v>14</v>
      </c>
      <c r="N3366">
        <v>300</v>
      </c>
      <c r="O3366" t="s">
        <v>14</v>
      </c>
      <c r="P3366">
        <v>1</v>
      </c>
      <c r="Q3366" s="1">
        <v>1.7999999999999998</v>
      </c>
      <c r="R3366" s="1">
        <v>1.2000000000000002</v>
      </c>
      <c r="S3366" s="1">
        <v>1.5</v>
      </c>
      <c r="T3366" s="1">
        <v>1.2000000000000002</v>
      </c>
    </row>
    <row r="3367" spans="1:20" x14ac:dyDescent="0.35">
      <c r="A3367" t="s">
        <v>3388</v>
      </c>
      <c r="B3367" t="s">
        <v>10</v>
      </c>
      <c r="C3367" t="s">
        <v>56</v>
      </c>
      <c r="D3367" t="s">
        <v>3616</v>
      </c>
      <c r="E3367" t="s">
        <v>3613</v>
      </c>
      <c r="F3367">
        <v>44673</v>
      </c>
      <c r="G3367">
        <v>44686</v>
      </c>
      <c r="H3367" t="s">
        <v>16</v>
      </c>
      <c r="I3367" t="s">
        <v>12</v>
      </c>
      <c r="J3367" t="s">
        <v>13</v>
      </c>
      <c r="K3367">
        <v>35.381999999999998</v>
      </c>
      <c r="L3367">
        <v>600</v>
      </c>
      <c r="M3367" t="s">
        <v>14</v>
      </c>
      <c r="N3367">
        <v>300</v>
      </c>
      <c r="O3367" t="s">
        <v>14</v>
      </c>
      <c r="P3367">
        <v>1</v>
      </c>
      <c r="Q3367" s="1">
        <v>1.95</v>
      </c>
      <c r="R3367" s="1">
        <v>1.3</v>
      </c>
      <c r="S3367" s="1">
        <v>1.625</v>
      </c>
      <c r="T3367" s="1">
        <v>1.3</v>
      </c>
    </row>
    <row r="3368" spans="1:20" x14ac:dyDescent="0.35">
      <c r="A3368" t="s">
        <v>3389</v>
      </c>
      <c r="B3368" t="s">
        <v>10</v>
      </c>
      <c r="C3368" t="s">
        <v>56</v>
      </c>
      <c r="D3368" t="s">
        <v>3620</v>
      </c>
      <c r="E3368" t="s">
        <v>3613</v>
      </c>
      <c r="F3368">
        <v>44679</v>
      </c>
      <c r="G3368">
        <v>44692</v>
      </c>
      <c r="H3368" t="s">
        <v>16</v>
      </c>
      <c r="I3368" t="s">
        <v>12</v>
      </c>
      <c r="J3368" t="s">
        <v>13</v>
      </c>
      <c r="K3368">
        <v>34.51</v>
      </c>
      <c r="L3368">
        <v>600</v>
      </c>
      <c r="M3368" t="s">
        <v>14</v>
      </c>
      <c r="N3368">
        <v>300</v>
      </c>
      <c r="O3368" t="s">
        <v>14</v>
      </c>
      <c r="P3368">
        <v>1</v>
      </c>
      <c r="Q3368" s="1">
        <v>1.95</v>
      </c>
      <c r="R3368" s="1">
        <v>1.3</v>
      </c>
      <c r="S3368" s="1">
        <v>1.625</v>
      </c>
      <c r="T3368" s="1">
        <v>1.3</v>
      </c>
    </row>
    <row r="3369" spans="1:20" x14ac:dyDescent="0.35">
      <c r="A3369" t="s">
        <v>3390</v>
      </c>
      <c r="B3369" t="s">
        <v>10</v>
      </c>
      <c r="C3369" t="s">
        <v>56</v>
      </c>
      <c r="D3369" t="s">
        <v>3615</v>
      </c>
      <c r="E3369" t="s">
        <v>3613</v>
      </c>
      <c r="F3369">
        <v>44679</v>
      </c>
      <c r="G3369">
        <v>44691</v>
      </c>
      <c r="H3369" t="s">
        <v>16</v>
      </c>
      <c r="I3369" t="s">
        <v>12</v>
      </c>
      <c r="J3369" t="s">
        <v>13</v>
      </c>
      <c r="K3369">
        <v>34.51</v>
      </c>
      <c r="L3369">
        <v>600</v>
      </c>
      <c r="M3369" t="s">
        <v>14</v>
      </c>
      <c r="N3369">
        <v>300</v>
      </c>
      <c r="O3369" t="s">
        <v>14</v>
      </c>
      <c r="P3369">
        <v>1</v>
      </c>
      <c r="Q3369" s="1">
        <v>1.7999999999999998</v>
      </c>
      <c r="R3369" s="1">
        <v>1.2000000000000002</v>
      </c>
      <c r="S3369" s="1">
        <v>1.5</v>
      </c>
      <c r="T3369" s="1">
        <v>1.2000000000000002</v>
      </c>
    </row>
    <row r="3370" spans="1:20" x14ac:dyDescent="0.35">
      <c r="A3370" t="s">
        <v>3391</v>
      </c>
      <c r="B3370" t="s">
        <v>10</v>
      </c>
      <c r="C3370" t="s">
        <v>56</v>
      </c>
      <c r="D3370" t="s">
        <v>3620</v>
      </c>
      <c r="E3370" t="s">
        <v>3612</v>
      </c>
      <c r="F3370">
        <v>44679</v>
      </c>
      <c r="G3370">
        <v>44690</v>
      </c>
      <c r="H3370" t="s">
        <v>16</v>
      </c>
      <c r="I3370" t="s">
        <v>12</v>
      </c>
      <c r="J3370" t="s">
        <v>13</v>
      </c>
      <c r="K3370">
        <v>34.51</v>
      </c>
      <c r="L3370">
        <v>600</v>
      </c>
      <c r="M3370" t="s">
        <v>14</v>
      </c>
      <c r="N3370">
        <v>300</v>
      </c>
      <c r="O3370" t="s">
        <v>14</v>
      </c>
      <c r="P3370">
        <v>1</v>
      </c>
      <c r="Q3370" s="1">
        <v>1.65</v>
      </c>
      <c r="R3370" s="1">
        <v>1.1000000000000001</v>
      </c>
      <c r="S3370" s="1">
        <v>1.375</v>
      </c>
      <c r="T3370" s="1">
        <v>1.1000000000000001</v>
      </c>
    </row>
    <row r="3371" spans="1:20" x14ac:dyDescent="0.35">
      <c r="A3371" t="s">
        <v>3392</v>
      </c>
      <c r="B3371" t="s">
        <v>10</v>
      </c>
      <c r="C3371" t="s">
        <v>56</v>
      </c>
      <c r="D3371" t="s">
        <v>3619</v>
      </c>
      <c r="E3371" t="s">
        <v>3618</v>
      </c>
      <c r="F3371">
        <v>44679</v>
      </c>
      <c r="G3371">
        <v>44692</v>
      </c>
      <c r="H3371" t="s">
        <v>16</v>
      </c>
      <c r="I3371" t="s">
        <v>12</v>
      </c>
      <c r="J3371" t="s">
        <v>13</v>
      </c>
      <c r="K3371">
        <v>34.51</v>
      </c>
      <c r="L3371">
        <v>600</v>
      </c>
      <c r="M3371" t="s">
        <v>14</v>
      </c>
      <c r="N3371">
        <v>300</v>
      </c>
      <c r="O3371" t="s">
        <v>14</v>
      </c>
      <c r="P3371">
        <v>1</v>
      </c>
      <c r="Q3371" s="1">
        <v>1.95</v>
      </c>
      <c r="R3371" s="1">
        <v>1.3</v>
      </c>
      <c r="S3371" s="1">
        <v>1.625</v>
      </c>
      <c r="T3371" s="1">
        <v>1.3</v>
      </c>
    </row>
    <row r="3372" spans="1:20" x14ac:dyDescent="0.35">
      <c r="A3372" t="s">
        <v>3393</v>
      </c>
      <c r="B3372" t="s">
        <v>10</v>
      </c>
      <c r="C3372" t="s">
        <v>56</v>
      </c>
      <c r="D3372" t="s">
        <v>3620</v>
      </c>
      <c r="E3372" t="s">
        <v>3613</v>
      </c>
      <c r="F3372">
        <v>44678</v>
      </c>
      <c r="G3372">
        <v>44689</v>
      </c>
      <c r="H3372" t="s">
        <v>16</v>
      </c>
      <c r="I3372" t="s">
        <v>12</v>
      </c>
      <c r="J3372" t="s">
        <v>13</v>
      </c>
      <c r="K3372">
        <v>35.649000000000001</v>
      </c>
      <c r="L3372">
        <v>600</v>
      </c>
      <c r="M3372" t="s">
        <v>14</v>
      </c>
      <c r="N3372">
        <v>300</v>
      </c>
      <c r="O3372" t="s">
        <v>14</v>
      </c>
      <c r="P3372">
        <v>1</v>
      </c>
      <c r="Q3372" s="1">
        <v>1.65</v>
      </c>
      <c r="R3372" s="1">
        <v>1.1000000000000001</v>
      </c>
      <c r="S3372" s="1">
        <v>1.375</v>
      </c>
      <c r="T3372" s="1">
        <v>1.1000000000000001</v>
      </c>
    </row>
    <row r="3373" spans="1:20" x14ac:dyDescent="0.35">
      <c r="A3373" t="s">
        <v>3394</v>
      </c>
      <c r="B3373" t="s">
        <v>10</v>
      </c>
      <c r="C3373" t="s">
        <v>56</v>
      </c>
      <c r="D3373" t="s">
        <v>3616</v>
      </c>
      <c r="E3373" t="s">
        <v>3618</v>
      </c>
      <c r="F3373">
        <v>44678</v>
      </c>
      <c r="G3373">
        <v>44693</v>
      </c>
      <c r="H3373" t="s">
        <v>16</v>
      </c>
      <c r="I3373" t="s">
        <v>12</v>
      </c>
      <c r="J3373" t="s">
        <v>13</v>
      </c>
      <c r="K3373">
        <v>35.475999999999999</v>
      </c>
      <c r="L3373">
        <v>600</v>
      </c>
      <c r="M3373" t="s">
        <v>14</v>
      </c>
      <c r="N3373">
        <v>300</v>
      </c>
      <c r="O3373" t="s">
        <v>14</v>
      </c>
      <c r="P3373">
        <v>1</v>
      </c>
      <c r="Q3373" s="1">
        <v>2.25</v>
      </c>
      <c r="R3373" s="1">
        <v>1.5</v>
      </c>
      <c r="S3373" s="1">
        <v>1.875</v>
      </c>
      <c r="T3373" s="1">
        <v>1.5</v>
      </c>
    </row>
    <row r="3374" spans="1:20" x14ac:dyDescent="0.35">
      <c r="A3374" t="s">
        <v>3395</v>
      </c>
      <c r="B3374" t="s">
        <v>10</v>
      </c>
      <c r="C3374" t="s">
        <v>56</v>
      </c>
      <c r="D3374" t="s">
        <v>3620</v>
      </c>
      <c r="E3374" t="s">
        <v>3613</v>
      </c>
      <c r="F3374">
        <v>44678</v>
      </c>
      <c r="G3374">
        <v>44691</v>
      </c>
      <c r="H3374" t="s">
        <v>16</v>
      </c>
      <c r="I3374" t="s">
        <v>12</v>
      </c>
      <c r="J3374" t="s">
        <v>13</v>
      </c>
      <c r="K3374">
        <v>35.384</v>
      </c>
      <c r="L3374">
        <v>600</v>
      </c>
      <c r="M3374" t="s">
        <v>14</v>
      </c>
      <c r="N3374">
        <v>300</v>
      </c>
      <c r="O3374" t="s">
        <v>14</v>
      </c>
      <c r="P3374">
        <v>1</v>
      </c>
      <c r="Q3374" s="1">
        <v>1.95</v>
      </c>
      <c r="R3374" s="1">
        <v>1.3</v>
      </c>
      <c r="S3374" s="1">
        <v>1.625</v>
      </c>
      <c r="T3374" s="1">
        <v>1.3</v>
      </c>
    </row>
    <row r="3375" spans="1:20" x14ac:dyDescent="0.35">
      <c r="A3375" t="s">
        <v>3396</v>
      </c>
      <c r="B3375" t="s">
        <v>10</v>
      </c>
      <c r="C3375" t="s">
        <v>56</v>
      </c>
      <c r="D3375" t="s">
        <v>3619</v>
      </c>
      <c r="E3375" t="s">
        <v>3614</v>
      </c>
      <c r="F3375">
        <v>44678</v>
      </c>
      <c r="G3375">
        <v>44687</v>
      </c>
      <c r="H3375" t="s">
        <v>16</v>
      </c>
      <c r="I3375" t="s">
        <v>12</v>
      </c>
      <c r="J3375" t="s">
        <v>13</v>
      </c>
      <c r="K3375">
        <v>35.415999999999997</v>
      </c>
      <c r="L3375">
        <v>600</v>
      </c>
      <c r="M3375" t="s">
        <v>14</v>
      </c>
      <c r="N3375">
        <v>300</v>
      </c>
      <c r="O3375" t="s">
        <v>14</v>
      </c>
      <c r="P3375">
        <v>1</v>
      </c>
      <c r="Q3375" s="1">
        <v>1.3499999999999999</v>
      </c>
      <c r="R3375" s="1">
        <v>0.9</v>
      </c>
      <c r="S3375" s="1">
        <v>1.125</v>
      </c>
      <c r="T3375" s="1">
        <v>0.9</v>
      </c>
    </row>
    <row r="3376" spans="1:20" x14ac:dyDescent="0.35">
      <c r="A3376" t="s">
        <v>3397</v>
      </c>
      <c r="B3376" t="s">
        <v>10</v>
      </c>
      <c r="C3376" t="s">
        <v>56</v>
      </c>
      <c r="D3376" t="s">
        <v>3616</v>
      </c>
      <c r="E3376" t="s">
        <v>3612</v>
      </c>
      <c r="F3376">
        <v>44678</v>
      </c>
      <c r="G3376">
        <v>44687</v>
      </c>
      <c r="H3376" t="s">
        <v>16</v>
      </c>
      <c r="I3376" t="s">
        <v>12</v>
      </c>
      <c r="J3376" t="s">
        <v>13</v>
      </c>
      <c r="K3376">
        <v>35.634</v>
      </c>
      <c r="L3376">
        <v>600</v>
      </c>
      <c r="M3376" t="s">
        <v>14</v>
      </c>
      <c r="N3376">
        <v>300</v>
      </c>
      <c r="O3376" t="s">
        <v>14</v>
      </c>
      <c r="P3376">
        <v>1</v>
      </c>
      <c r="Q3376" s="1">
        <v>1.3499999999999999</v>
      </c>
      <c r="R3376" s="1">
        <v>0.9</v>
      </c>
      <c r="S3376" s="1">
        <v>1.125</v>
      </c>
      <c r="T3376" s="1">
        <v>0.9</v>
      </c>
    </row>
    <row r="3377" spans="1:20" x14ac:dyDescent="0.35">
      <c r="A3377" t="s">
        <v>3398</v>
      </c>
      <c r="B3377" t="s">
        <v>10</v>
      </c>
      <c r="C3377" t="s">
        <v>56</v>
      </c>
      <c r="D3377" t="s">
        <v>3611</v>
      </c>
      <c r="E3377" t="s">
        <v>3617</v>
      </c>
      <c r="F3377">
        <v>44680</v>
      </c>
      <c r="G3377">
        <v>44694</v>
      </c>
      <c r="H3377" t="s">
        <v>16</v>
      </c>
      <c r="I3377" t="s">
        <v>12</v>
      </c>
      <c r="J3377" t="s">
        <v>13</v>
      </c>
      <c r="K3377">
        <v>34.984999999999999</v>
      </c>
      <c r="L3377">
        <v>600</v>
      </c>
      <c r="M3377" t="s">
        <v>14</v>
      </c>
      <c r="N3377">
        <v>300</v>
      </c>
      <c r="O3377" t="s">
        <v>14</v>
      </c>
      <c r="P3377">
        <v>1</v>
      </c>
      <c r="Q3377" s="1">
        <v>2.1</v>
      </c>
      <c r="R3377" s="1">
        <v>1.4000000000000001</v>
      </c>
      <c r="S3377" s="1">
        <v>1.75</v>
      </c>
      <c r="T3377" s="1">
        <v>1.4000000000000001</v>
      </c>
    </row>
    <row r="3378" spans="1:20" x14ac:dyDescent="0.35">
      <c r="A3378" t="s">
        <v>3399</v>
      </c>
      <c r="B3378" t="s">
        <v>10</v>
      </c>
      <c r="C3378" t="s">
        <v>56</v>
      </c>
      <c r="D3378" t="s">
        <v>3619</v>
      </c>
      <c r="E3378" t="s">
        <v>3618</v>
      </c>
      <c r="F3378">
        <v>44680</v>
      </c>
      <c r="G3378">
        <v>44694</v>
      </c>
      <c r="H3378" t="s">
        <v>16</v>
      </c>
      <c r="I3378" t="s">
        <v>12</v>
      </c>
      <c r="J3378" t="s">
        <v>13</v>
      </c>
      <c r="K3378">
        <v>36.061999999999998</v>
      </c>
      <c r="L3378">
        <v>600</v>
      </c>
      <c r="M3378" t="s">
        <v>14</v>
      </c>
      <c r="N3378">
        <v>300</v>
      </c>
      <c r="O3378" t="s">
        <v>14</v>
      </c>
      <c r="P3378">
        <v>1</v>
      </c>
      <c r="Q3378" s="1">
        <v>2.1</v>
      </c>
      <c r="R3378" s="1">
        <v>1.4000000000000001</v>
      </c>
      <c r="S3378" s="1">
        <v>1.75</v>
      </c>
      <c r="T3378" s="1">
        <v>1.4000000000000001</v>
      </c>
    </row>
    <row r="3379" spans="1:20" x14ac:dyDescent="0.35">
      <c r="A3379" t="s">
        <v>3400</v>
      </c>
      <c r="B3379" t="s">
        <v>10</v>
      </c>
      <c r="C3379" t="s">
        <v>56</v>
      </c>
      <c r="D3379" t="s">
        <v>3611</v>
      </c>
      <c r="E3379" t="s">
        <v>3613</v>
      </c>
      <c r="F3379">
        <v>44680</v>
      </c>
      <c r="G3379">
        <v>44691</v>
      </c>
      <c r="H3379" t="s">
        <v>16</v>
      </c>
      <c r="I3379" t="s">
        <v>12</v>
      </c>
      <c r="J3379" t="s">
        <v>13</v>
      </c>
      <c r="K3379">
        <v>36.231000000000002</v>
      </c>
      <c r="L3379">
        <v>600</v>
      </c>
      <c r="M3379" t="s">
        <v>14</v>
      </c>
      <c r="N3379">
        <v>300</v>
      </c>
      <c r="O3379" t="s">
        <v>14</v>
      </c>
      <c r="P3379">
        <v>1</v>
      </c>
      <c r="Q3379" s="1">
        <v>1.65</v>
      </c>
      <c r="R3379" s="1">
        <v>1.1000000000000001</v>
      </c>
      <c r="S3379" s="1">
        <v>1.375</v>
      </c>
      <c r="T3379" s="1">
        <v>1.1000000000000001</v>
      </c>
    </row>
    <row r="3380" spans="1:20" x14ac:dyDescent="0.35">
      <c r="A3380" t="s">
        <v>3401</v>
      </c>
      <c r="B3380" t="s">
        <v>10</v>
      </c>
      <c r="C3380" t="s">
        <v>56</v>
      </c>
      <c r="D3380" t="s">
        <v>3616</v>
      </c>
      <c r="E3380" t="s">
        <v>3613</v>
      </c>
      <c r="F3380">
        <v>44680</v>
      </c>
      <c r="G3380">
        <v>44704</v>
      </c>
      <c r="H3380" t="s">
        <v>16</v>
      </c>
      <c r="I3380" t="s">
        <v>12</v>
      </c>
      <c r="J3380" t="s">
        <v>13</v>
      </c>
      <c r="K3380">
        <v>35.5</v>
      </c>
      <c r="L3380">
        <v>600</v>
      </c>
      <c r="M3380" t="s">
        <v>14</v>
      </c>
      <c r="N3380">
        <v>300</v>
      </c>
      <c r="O3380" t="s">
        <v>14</v>
      </c>
      <c r="P3380">
        <v>1</v>
      </c>
      <c r="Q3380" s="1">
        <v>3.5999999999999996</v>
      </c>
      <c r="R3380" s="1">
        <v>2.4000000000000004</v>
      </c>
      <c r="S3380" s="1">
        <v>3</v>
      </c>
      <c r="T3380" s="1">
        <v>2.4000000000000004</v>
      </c>
    </row>
    <row r="3381" spans="1:20" x14ac:dyDescent="0.35">
      <c r="A3381" t="s">
        <v>3402</v>
      </c>
      <c r="B3381" t="s">
        <v>10</v>
      </c>
      <c r="C3381" t="s">
        <v>56</v>
      </c>
      <c r="D3381" t="s">
        <v>3611</v>
      </c>
      <c r="E3381" t="s">
        <v>3612</v>
      </c>
      <c r="F3381">
        <v>44687</v>
      </c>
      <c r="G3381">
        <v>44704</v>
      </c>
      <c r="H3381" t="s">
        <v>16</v>
      </c>
      <c r="I3381" t="s">
        <v>12</v>
      </c>
      <c r="J3381" t="s">
        <v>13</v>
      </c>
      <c r="K3381">
        <v>35.664000000000001</v>
      </c>
      <c r="L3381">
        <v>600</v>
      </c>
      <c r="M3381" t="s">
        <v>14</v>
      </c>
      <c r="N3381">
        <v>300</v>
      </c>
      <c r="O3381" t="s">
        <v>14</v>
      </c>
      <c r="P3381">
        <v>1</v>
      </c>
      <c r="Q3381" s="1">
        <v>2.5499999999999998</v>
      </c>
      <c r="R3381" s="1">
        <v>1.7000000000000002</v>
      </c>
      <c r="S3381" s="1">
        <v>2.125</v>
      </c>
      <c r="T3381" s="1">
        <v>1.7000000000000002</v>
      </c>
    </row>
    <row r="3382" spans="1:20" x14ac:dyDescent="0.35">
      <c r="A3382" t="s">
        <v>3403</v>
      </c>
      <c r="B3382" t="s">
        <v>10</v>
      </c>
      <c r="C3382" t="s">
        <v>56</v>
      </c>
      <c r="D3382" t="s">
        <v>3620</v>
      </c>
      <c r="E3382" t="s">
        <v>3613</v>
      </c>
      <c r="F3382">
        <v>44688</v>
      </c>
      <c r="G3382">
        <v>44701</v>
      </c>
      <c r="H3382" t="s">
        <v>16</v>
      </c>
      <c r="I3382" t="s">
        <v>12</v>
      </c>
      <c r="J3382" t="s">
        <v>13</v>
      </c>
      <c r="K3382">
        <v>35.512999999999998</v>
      </c>
      <c r="L3382">
        <v>600</v>
      </c>
      <c r="M3382" t="s">
        <v>14</v>
      </c>
      <c r="N3382">
        <v>300</v>
      </c>
      <c r="O3382" t="s">
        <v>14</v>
      </c>
      <c r="P3382">
        <v>1</v>
      </c>
      <c r="Q3382" s="1">
        <v>1.95</v>
      </c>
      <c r="R3382" s="1">
        <v>1.3</v>
      </c>
      <c r="S3382" s="1">
        <v>1.625</v>
      </c>
      <c r="T3382" s="1">
        <v>1.3</v>
      </c>
    </row>
    <row r="3383" spans="1:20" x14ac:dyDescent="0.35">
      <c r="A3383" t="s">
        <v>3404</v>
      </c>
      <c r="B3383" t="s">
        <v>10</v>
      </c>
      <c r="C3383" t="s">
        <v>56</v>
      </c>
      <c r="D3383" t="s">
        <v>3611</v>
      </c>
      <c r="E3383" t="s">
        <v>3612</v>
      </c>
      <c r="F3383">
        <v>44688</v>
      </c>
      <c r="G3383">
        <v>44701</v>
      </c>
      <c r="H3383" t="s">
        <v>16</v>
      </c>
      <c r="I3383" t="s">
        <v>12</v>
      </c>
      <c r="J3383" t="s">
        <v>13</v>
      </c>
      <c r="K3383">
        <v>35.189</v>
      </c>
      <c r="L3383">
        <v>600</v>
      </c>
      <c r="M3383" t="s">
        <v>14</v>
      </c>
      <c r="N3383">
        <v>300</v>
      </c>
      <c r="O3383" t="s">
        <v>14</v>
      </c>
      <c r="P3383">
        <v>1</v>
      </c>
      <c r="Q3383" s="1">
        <v>1.95</v>
      </c>
      <c r="R3383" s="1">
        <v>1.3</v>
      </c>
      <c r="S3383" s="1">
        <v>1.625</v>
      </c>
      <c r="T3383" s="1">
        <v>1.3</v>
      </c>
    </row>
    <row r="3384" spans="1:20" x14ac:dyDescent="0.35">
      <c r="A3384" t="s">
        <v>3405</v>
      </c>
      <c r="B3384" t="s">
        <v>10</v>
      </c>
      <c r="C3384" t="s">
        <v>56</v>
      </c>
      <c r="D3384" t="s">
        <v>3620</v>
      </c>
      <c r="E3384" t="s">
        <v>3618</v>
      </c>
      <c r="F3384">
        <v>44687</v>
      </c>
      <c r="G3384">
        <v>44700</v>
      </c>
      <c r="H3384" t="s">
        <v>16</v>
      </c>
      <c r="I3384" t="s">
        <v>12</v>
      </c>
      <c r="J3384" t="s">
        <v>13</v>
      </c>
      <c r="K3384">
        <v>35.514000000000003</v>
      </c>
      <c r="L3384">
        <v>600</v>
      </c>
      <c r="M3384" t="s">
        <v>14</v>
      </c>
      <c r="N3384">
        <v>300</v>
      </c>
      <c r="O3384" t="s">
        <v>14</v>
      </c>
      <c r="P3384">
        <v>1</v>
      </c>
      <c r="Q3384" s="1">
        <v>1.95</v>
      </c>
      <c r="R3384" s="1">
        <v>1.3</v>
      </c>
      <c r="S3384" s="1">
        <v>1.625</v>
      </c>
      <c r="T3384" s="1">
        <v>1.3</v>
      </c>
    </row>
    <row r="3385" spans="1:20" x14ac:dyDescent="0.35">
      <c r="A3385" t="s">
        <v>3406</v>
      </c>
      <c r="B3385" t="s">
        <v>10</v>
      </c>
      <c r="C3385" t="s">
        <v>56</v>
      </c>
      <c r="D3385" t="s">
        <v>3620</v>
      </c>
      <c r="E3385" t="s">
        <v>3612</v>
      </c>
      <c r="F3385">
        <v>44688</v>
      </c>
      <c r="G3385">
        <v>44699</v>
      </c>
      <c r="H3385" t="s">
        <v>16</v>
      </c>
      <c r="I3385" t="s">
        <v>12</v>
      </c>
      <c r="J3385" t="s">
        <v>13</v>
      </c>
      <c r="K3385">
        <v>35.655000000000001</v>
      </c>
      <c r="L3385">
        <v>600</v>
      </c>
      <c r="M3385" t="s">
        <v>14</v>
      </c>
      <c r="N3385">
        <v>300</v>
      </c>
      <c r="O3385" t="s">
        <v>14</v>
      </c>
      <c r="P3385">
        <v>1</v>
      </c>
      <c r="Q3385" s="1">
        <v>1.65</v>
      </c>
      <c r="R3385" s="1">
        <v>1.1000000000000001</v>
      </c>
      <c r="S3385" s="1">
        <v>1.375</v>
      </c>
      <c r="T3385" s="1">
        <v>1.1000000000000001</v>
      </c>
    </row>
    <row r="3386" spans="1:20" x14ac:dyDescent="0.35">
      <c r="A3386" t="s">
        <v>3407</v>
      </c>
      <c r="B3386" t="s">
        <v>10</v>
      </c>
      <c r="C3386" t="s">
        <v>56</v>
      </c>
      <c r="D3386" t="s">
        <v>3615</v>
      </c>
      <c r="E3386" t="s">
        <v>3613</v>
      </c>
      <c r="F3386">
        <v>44688</v>
      </c>
      <c r="G3386">
        <v>44705</v>
      </c>
      <c r="H3386" t="s">
        <v>16</v>
      </c>
      <c r="I3386" t="s">
        <v>12</v>
      </c>
      <c r="J3386" t="s">
        <v>13</v>
      </c>
      <c r="K3386">
        <v>35.189</v>
      </c>
      <c r="L3386">
        <v>600</v>
      </c>
      <c r="M3386" t="s">
        <v>14</v>
      </c>
      <c r="N3386">
        <v>300</v>
      </c>
      <c r="O3386" t="s">
        <v>14</v>
      </c>
      <c r="P3386">
        <v>1</v>
      </c>
      <c r="Q3386" s="1">
        <v>2.5499999999999998</v>
      </c>
      <c r="R3386" s="1">
        <v>1.7000000000000002</v>
      </c>
      <c r="S3386" s="1">
        <v>2.125</v>
      </c>
      <c r="T3386" s="1">
        <v>1.7000000000000002</v>
      </c>
    </row>
    <row r="3387" spans="1:20" x14ac:dyDescent="0.35">
      <c r="A3387" t="s">
        <v>3408</v>
      </c>
      <c r="B3387" t="s">
        <v>10</v>
      </c>
      <c r="C3387" t="s">
        <v>56</v>
      </c>
      <c r="D3387" t="s">
        <v>3611</v>
      </c>
      <c r="E3387" t="s">
        <v>3614</v>
      </c>
      <c r="F3387">
        <v>44688</v>
      </c>
      <c r="G3387">
        <v>44700</v>
      </c>
      <c r="H3387" t="s">
        <v>16</v>
      </c>
      <c r="I3387" t="s">
        <v>12</v>
      </c>
      <c r="J3387" t="s">
        <v>13</v>
      </c>
      <c r="K3387">
        <v>35.234000000000002</v>
      </c>
      <c r="L3387">
        <v>600</v>
      </c>
      <c r="M3387" t="s">
        <v>14</v>
      </c>
      <c r="N3387">
        <v>300</v>
      </c>
      <c r="O3387" t="s">
        <v>14</v>
      </c>
      <c r="P3387">
        <v>1</v>
      </c>
      <c r="Q3387" s="1">
        <v>1.7999999999999998</v>
      </c>
      <c r="R3387" s="1">
        <v>1.2000000000000002</v>
      </c>
      <c r="S3387" s="1">
        <v>1.5</v>
      </c>
      <c r="T3387" s="1">
        <v>1.2000000000000002</v>
      </c>
    </row>
    <row r="3388" spans="1:20" x14ac:dyDescent="0.35">
      <c r="A3388" t="s">
        <v>3409</v>
      </c>
      <c r="B3388" t="s">
        <v>10</v>
      </c>
      <c r="C3388" t="s">
        <v>56</v>
      </c>
      <c r="D3388" t="s">
        <v>3619</v>
      </c>
      <c r="E3388" t="s">
        <v>3617</v>
      </c>
      <c r="F3388">
        <v>44688</v>
      </c>
      <c r="G3388">
        <v>44701</v>
      </c>
      <c r="H3388" t="s">
        <v>16</v>
      </c>
      <c r="I3388" t="s">
        <v>12</v>
      </c>
      <c r="J3388" t="s">
        <v>13</v>
      </c>
      <c r="K3388">
        <v>35.185000000000002</v>
      </c>
      <c r="L3388">
        <v>600</v>
      </c>
      <c r="M3388" t="s">
        <v>14</v>
      </c>
      <c r="N3388">
        <v>300</v>
      </c>
      <c r="O3388" t="s">
        <v>14</v>
      </c>
      <c r="P3388">
        <v>1</v>
      </c>
      <c r="Q3388" s="1">
        <v>1.95</v>
      </c>
      <c r="R3388" s="1">
        <v>1.3</v>
      </c>
      <c r="S3388" s="1">
        <v>1.625</v>
      </c>
      <c r="T3388" s="1">
        <v>1.3</v>
      </c>
    </row>
    <row r="3389" spans="1:20" x14ac:dyDescent="0.35">
      <c r="A3389" t="s">
        <v>3410</v>
      </c>
      <c r="B3389" t="s">
        <v>10</v>
      </c>
      <c r="C3389" t="s">
        <v>56</v>
      </c>
      <c r="D3389" t="s">
        <v>3615</v>
      </c>
      <c r="E3389" t="s">
        <v>3612</v>
      </c>
      <c r="F3389">
        <v>44688</v>
      </c>
      <c r="G3389">
        <v>44705</v>
      </c>
      <c r="H3389" t="s">
        <v>16</v>
      </c>
      <c r="I3389" t="s">
        <v>12</v>
      </c>
      <c r="J3389" t="s">
        <v>13</v>
      </c>
      <c r="K3389">
        <v>35.417999999999999</v>
      </c>
      <c r="L3389">
        <v>600</v>
      </c>
      <c r="M3389" t="s">
        <v>14</v>
      </c>
      <c r="N3389">
        <v>300</v>
      </c>
      <c r="O3389" t="s">
        <v>14</v>
      </c>
      <c r="P3389">
        <v>1</v>
      </c>
      <c r="Q3389" s="1">
        <v>2.5499999999999998</v>
      </c>
      <c r="R3389" s="1">
        <v>1.7000000000000002</v>
      </c>
      <c r="S3389" s="1">
        <v>2.125</v>
      </c>
      <c r="T3389" s="1">
        <v>1.7000000000000002</v>
      </c>
    </row>
    <row r="3390" spans="1:20" x14ac:dyDescent="0.35">
      <c r="A3390" t="s">
        <v>3411</v>
      </c>
      <c r="B3390" t="s">
        <v>10</v>
      </c>
      <c r="C3390" t="s">
        <v>56</v>
      </c>
      <c r="D3390" t="s">
        <v>3615</v>
      </c>
      <c r="E3390" t="s">
        <v>3613</v>
      </c>
      <c r="F3390">
        <v>44701</v>
      </c>
      <c r="G3390">
        <v>44712</v>
      </c>
      <c r="H3390" t="s">
        <v>16</v>
      </c>
      <c r="I3390" t="s">
        <v>12</v>
      </c>
      <c r="J3390" t="s">
        <v>13</v>
      </c>
      <c r="K3390">
        <v>35.01</v>
      </c>
      <c r="L3390">
        <v>600</v>
      </c>
      <c r="M3390" t="s">
        <v>14</v>
      </c>
      <c r="N3390">
        <v>300</v>
      </c>
      <c r="O3390" t="s">
        <v>14</v>
      </c>
      <c r="P3390">
        <v>1</v>
      </c>
      <c r="Q3390" s="1">
        <v>1.65</v>
      </c>
      <c r="R3390" s="1">
        <v>1.1000000000000001</v>
      </c>
      <c r="S3390" s="1">
        <v>1.375</v>
      </c>
      <c r="T3390" s="1">
        <v>1.1000000000000001</v>
      </c>
    </row>
    <row r="3391" spans="1:20" x14ac:dyDescent="0.35">
      <c r="A3391" t="s">
        <v>3412</v>
      </c>
      <c r="B3391" t="s">
        <v>10</v>
      </c>
      <c r="C3391" t="s">
        <v>56</v>
      </c>
      <c r="D3391" t="s">
        <v>3615</v>
      </c>
      <c r="E3391" t="s">
        <v>3617</v>
      </c>
      <c r="F3391">
        <v>44701</v>
      </c>
      <c r="G3391">
        <v>44721</v>
      </c>
      <c r="H3391" t="s">
        <v>16</v>
      </c>
      <c r="I3391" t="s">
        <v>12</v>
      </c>
      <c r="J3391" t="s">
        <v>13</v>
      </c>
      <c r="K3391">
        <v>34.807000000000002</v>
      </c>
      <c r="L3391">
        <v>600</v>
      </c>
      <c r="M3391" t="s">
        <v>14</v>
      </c>
      <c r="N3391">
        <v>300</v>
      </c>
      <c r="O3391" t="s">
        <v>14</v>
      </c>
      <c r="P3391">
        <v>1</v>
      </c>
      <c r="Q3391" s="1">
        <v>3</v>
      </c>
      <c r="R3391" s="1">
        <v>2</v>
      </c>
      <c r="S3391" s="1">
        <v>2.5</v>
      </c>
      <c r="T3391" s="1">
        <v>2</v>
      </c>
    </row>
    <row r="3392" spans="1:20" x14ac:dyDescent="0.35">
      <c r="A3392" t="s">
        <v>3413</v>
      </c>
      <c r="B3392" t="s">
        <v>10</v>
      </c>
      <c r="C3392" t="s">
        <v>56</v>
      </c>
      <c r="D3392" t="s">
        <v>3615</v>
      </c>
      <c r="E3392" t="s">
        <v>3617</v>
      </c>
      <c r="F3392">
        <v>44701</v>
      </c>
      <c r="G3392">
        <v>44713</v>
      </c>
      <c r="H3392" t="s">
        <v>16</v>
      </c>
      <c r="I3392" t="s">
        <v>12</v>
      </c>
      <c r="J3392" t="s">
        <v>13</v>
      </c>
      <c r="K3392">
        <v>35.35</v>
      </c>
      <c r="L3392">
        <v>600</v>
      </c>
      <c r="M3392" t="s">
        <v>14</v>
      </c>
      <c r="N3392">
        <v>300</v>
      </c>
      <c r="O3392" t="s">
        <v>14</v>
      </c>
      <c r="P3392">
        <v>1</v>
      </c>
      <c r="Q3392" s="1">
        <v>1.7999999999999998</v>
      </c>
      <c r="R3392" s="1">
        <v>1.2000000000000002</v>
      </c>
      <c r="S3392" s="1">
        <v>1.5</v>
      </c>
      <c r="T3392" s="1">
        <v>1.2000000000000002</v>
      </c>
    </row>
    <row r="3393" spans="1:20" x14ac:dyDescent="0.35">
      <c r="A3393" t="s">
        <v>3414</v>
      </c>
      <c r="B3393" t="s">
        <v>10</v>
      </c>
      <c r="C3393" t="s">
        <v>56</v>
      </c>
      <c r="D3393" t="s">
        <v>3611</v>
      </c>
      <c r="E3393" t="s">
        <v>3618</v>
      </c>
      <c r="F3393">
        <v>44712</v>
      </c>
      <c r="G3393">
        <v>44723</v>
      </c>
      <c r="H3393" t="s">
        <v>16</v>
      </c>
      <c r="I3393" t="s">
        <v>12</v>
      </c>
      <c r="J3393" t="s">
        <v>13</v>
      </c>
      <c r="K3393">
        <v>35.131</v>
      </c>
      <c r="L3393">
        <v>600</v>
      </c>
      <c r="M3393" t="s">
        <v>14</v>
      </c>
      <c r="N3393">
        <v>300</v>
      </c>
      <c r="O3393" t="s">
        <v>14</v>
      </c>
      <c r="P3393">
        <v>1</v>
      </c>
      <c r="Q3393" s="1">
        <v>1.65</v>
      </c>
      <c r="R3393" s="1">
        <v>1.1000000000000001</v>
      </c>
      <c r="S3393" s="1">
        <v>1.375</v>
      </c>
      <c r="T3393" s="1">
        <v>1.1000000000000001</v>
      </c>
    </row>
    <row r="3394" spans="1:20" x14ac:dyDescent="0.35">
      <c r="A3394" t="s">
        <v>3415</v>
      </c>
      <c r="B3394" t="s">
        <v>10</v>
      </c>
      <c r="C3394" t="s">
        <v>56</v>
      </c>
      <c r="D3394" t="s">
        <v>3616</v>
      </c>
      <c r="E3394" t="s">
        <v>3618</v>
      </c>
      <c r="F3394">
        <v>44719</v>
      </c>
      <c r="G3394">
        <v>44734</v>
      </c>
      <c r="H3394" t="s">
        <v>16</v>
      </c>
      <c r="I3394" t="s">
        <v>12</v>
      </c>
      <c r="J3394" t="s">
        <v>13</v>
      </c>
      <c r="K3394">
        <v>35.012999999999998</v>
      </c>
      <c r="L3394">
        <v>600</v>
      </c>
      <c r="M3394" t="s">
        <v>14</v>
      </c>
      <c r="N3394">
        <v>300</v>
      </c>
      <c r="O3394" t="s">
        <v>14</v>
      </c>
      <c r="P3394">
        <v>1</v>
      </c>
      <c r="Q3394" s="1">
        <v>2.25</v>
      </c>
      <c r="R3394" s="1">
        <v>1.5</v>
      </c>
      <c r="S3394" s="1">
        <v>1.875</v>
      </c>
      <c r="T3394" s="1">
        <v>1.5</v>
      </c>
    </row>
    <row r="3395" spans="1:20" x14ac:dyDescent="0.35">
      <c r="A3395" t="s">
        <v>3416</v>
      </c>
      <c r="B3395" t="s">
        <v>10</v>
      </c>
      <c r="C3395" t="s">
        <v>56</v>
      </c>
      <c r="D3395" t="s">
        <v>3619</v>
      </c>
      <c r="E3395" t="s">
        <v>3618</v>
      </c>
      <c r="F3395">
        <v>44719</v>
      </c>
      <c r="G3395">
        <v>44734</v>
      </c>
      <c r="H3395" t="s">
        <v>16</v>
      </c>
      <c r="I3395" t="s">
        <v>12</v>
      </c>
      <c r="J3395" t="s">
        <v>13</v>
      </c>
      <c r="K3395">
        <v>35.557000000000002</v>
      </c>
      <c r="L3395">
        <v>600</v>
      </c>
      <c r="M3395" t="s">
        <v>14</v>
      </c>
      <c r="N3395">
        <v>300</v>
      </c>
      <c r="O3395" t="s">
        <v>14</v>
      </c>
      <c r="P3395">
        <v>1</v>
      </c>
      <c r="Q3395" s="1">
        <v>2.25</v>
      </c>
      <c r="R3395" s="1">
        <v>1.5</v>
      </c>
      <c r="S3395" s="1">
        <v>1.875</v>
      </c>
      <c r="T3395" s="1">
        <v>1.5</v>
      </c>
    </row>
    <row r="3396" spans="1:20" x14ac:dyDescent="0.35">
      <c r="A3396" t="s">
        <v>3417</v>
      </c>
      <c r="B3396" t="s">
        <v>10</v>
      </c>
      <c r="C3396" t="s">
        <v>56</v>
      </c>
      <c r="D3396" t="s">
        <v>3619</v>
      </c>
      <c r="E3396" t="s">
        <v>3612</v>
      </c>
      <c r="F3396">
        <v>44719</v>
      </c>
      <c r="G3396">
        <v>44734</v>
      </c>
      <c r="H3396" t="s">
        <v>16</v>
      </c>
      <c r="I3396" t="s">
        <v>12</v>
      </c>
      <c r="J3396" t="s">
        <v>13</v>
      </c>
      <c r="K3396">
        <v>35.127000000000002</v>
      </c>
      <c r="L3396">
        <v>600</v>
      </c>
      <c r="M3396" t="s">
        <v>14</v>
      </c>
      <c r="N3396">
        <v>300</v>
      </c>
      <c r="O3396" t="s">
        <v>14</v>
      </c>
      <c r="P3396">
        <v>1</v>
      </c>
      <c r="Q3396" s="1">
        <v>2.25</v>
      </c>
      <c r="R3396" s="1">
        <v>1.5</v>
      </c>
      <c r="S3396" s="1">
        <v>1.875</v>
      </c>
      <c r="T3396" s="1">
        <v>1.5</v>
      </c>
    </row>
    <row r="3397" spans="1:20" x14ac:dyDescent="0.35">
      <c r="A3397" t="s">
        <v>3418</v>
      </c>
      <c r="B3397" t="s">
        <v>10</v>
      </c>
      <c r="C3397" t="s">
        <v>56</v>
      </c>
      <c r="D3397" t="s">
        <v>3616</v>
      </c>
      <c r="E3397" t="s">
        <v>3613</v>
      </c>
      <c r="F3397">
        <v>44719</v>
      </c>
      <c r="G3397">
        <v>44734</v>
      </c>
      <c r="H3397" t="s">
        <v>16</v>
      </c>
      <c r="I3397" t="s">
        <v>12</v>
      </c>
      <c r="J3397" t="s">
        <v>13</v>
      </c>
      <c r="K3397">
        <v>35.457999999999998</v>
      </c>
      <c r="L3397">
        <v>600</v>
      </c>
      <c r="M3397" t="s">
        <v>14</v>
      </c>
      <c r="N3397">
        <v>300</v>
      </c>
      <c r="O3397" t="s">
        <v>14</v>
      </c>
      <c r="P3397">
        <v>1</v>
      </c>
      <c r="Q3397" s="1">
        <v>2.25</v>
      </c>
      <c r="R3397" s="1">
        <v>1.5</v>
      </c>
      <c r="S3397" s="1">
        <v>1.875</v>
      </c>
      <c r="T3397" s="1">
        <v>1.5</v>
      </c>
    </row>
    <row r="3398" spans="1:20" x14ac:dyDescent="0.35">
      <c r="A3398" t="s">
        <v>3419</v>
      </c>
      <c r="B3398" t="s">
        <v>10</v>
      </c>
      <c r="C3398" t="s">
        <v>56</v>
      </c>
      <c r="D3398" t="s">
        <v>3620</v>
      </c>
      <c r="E3398" t="s">
        <v>3614</v>
      </c>
      <c r="F3398">
        <v>44719</v>
      </c>
      <c r="G3398">
        <v>44734</v>
      </c>
      <c r="H3398" t="s">
        <v>16</v>
      </c>
      <c r="I3398" t="s">
        <v>12</v>
      </c>
      <c r="J3398" t="s">
        <v>13</v>
      </c>
      <c r="K3398">
        <v>35.488</v>
      </c>
      <c r="L3398">
        <v>600</v>
      </c>
      <c r="M3398" t="s">
        <v>14</v>
      </c>
      <c r="N3398">
        <v>300</v>
      </c>
      <c r="O3398" t="s">
        <v>14</v>
      </c>
      <c r="P3398">
        <v>1</v>
      </c>
      <c r="Q3398" s="1">
        <v>2.25</v>
      </c>
      <c r="R3398" s="1">
        <v>1.5</v>
      </c>
      <c r="S3398" s="1">
        <v>1.875</v>
      </c>
      <c r="T3398" s="1">
        <v>1.5</v>
      </c>
    </row>
    <row r="3399" spans="1:20" x14ac:dyDescent="0.35">
      <c r="A3399" t="s">
        <v>3420</v>
      </c>
      <c r="B3399" t="s">
        <v>10</v>
      </c>
      <c r="C3399" t="s">
        <v>56</v>
      </c>
      <c r="D3399" t="s">
        <v>3611</v>
      </c>
      <c r="E3399" t="s">
        <v>3617</v>
      </c>
      <c r="F3399">
        <v>44719</v>
      </c>
      <c r="G3399">
        <v>44734</v>
      </c>
      <c r="H3399" t="s">
        <v>16</v>
      </c>
      <c r="I3399" t="s">
        <v>12</v>
      </c>
      <c r="J3399" t="s">
        <v>13</v>
      </c>
      <c r="K3399">
        <v>35.276000000000003</v>
      </c>
      <c r="L3399">
        <v>600</v>
      </c>
      <c r="M3399" t="s">
        <v>14</v>
      </c>
      <c r="N3399">
        <v>300</v>
      </c>
      <c r="O3399" t="s">
        <v>14</v>
      </c>
      <c r="P3399">
        <v>1</v>
      </c>
      <c r="Q3399" s="1">
        <v>2.25</v>
      </c>
      <c r="R3399" s="1">
        <v>1.5</v>
      </c>
      <c r="S3399" s="1">
        <v>1.875</v>
      </c>
      <c r="T3399" s="1">
        <v>1.5</v>
      </c>
    </row>
    <row r="3400" spans="1:20" x14ac:dyDescent="0.35">
      <c r="A3400" t="s">
        <v>3421</v>
      </c>
      <c r="B3400" t="s">
        <v>10</v>
      </c>
      <c r="C3400" t="s">
        <v>56</v>
      </c>
      <c r="D3400" t="s">
        <v>3616</v>
      </c>
      <c r="E3400" t="s">
        <v>3617</v>
      </c>
      <c r="F3400">
        <v>44719</v>
      </c>
      <c r="G3400">
        <v>44734</v>
      </c>
      <c r="H3400" t="s">
        <v>16</v>
      </c>
      <c r="I3400" t="s">
        <v>12</v>
      </c>
      <c r="J3400" t="s">
        <v>13</v>
      </c>
      <c r="K3400">
        <v>35.686999999999998</v>
      </c>
      <c r="L3400">
        <v>600</v>
      </c>
      <c r="M3400" t="s">
        <v>14</v>
      </c>
      <c r="N3400">
        <v>300</v>
      </c>
      <c r="O3400" t="s">
        <v>14</v>
      </c>
      <c r="P3400">
        <v>1</v>
      </c>
      <c r="Q3400" s="1">
        <v>2.25</v>
      </c>
      <c r="R3400" s="1">
        <v>1.5</v>
      </c>
      <c r="S3400" s="1">
        <v>1.875</v>
      </c>
      <c r="T3400" s="1">
        <v>1.5</v>
      </c>
    </row>
    <row r="3401" spans="1:20" x14ac:dyDescent="0.35">
      <c r="A3401" t="s">
        <v>3422</v>
      </c>
      <c r="B3401" t="s">
        <v>10</v>
      </c>
      <c r="C3401" t="s">
        <v>56</v>
      </c>
      <c r="D3401" t="s">
        <v>3619</v>
      </c>
      <c r="E3401" t="s">
        <v>3614</v>
      </c>
      <c r="F3401">
        <v>44720</v>
      </c>
      <c r="G3401">
        <v>44734</v>
      </c>
      <c r="H3401" t="s">
        <v>16</v>
      </c>
      <c r="I3401" t="s">
        <v>12</v>
      </c>
      <c r="J3401" t="s">
        <v>13</v>
      </c>
      <c r="K3401">
        <v>35.511000000000003</v>
      </c>
      <c r="L3401">
        <v>600</v>
      </c>
      <c r="M3401" t="s">
        <v>14</v>
      </c>
      <c r="N3401">
        <v>300</v>
      </c>
      <c r="O3401" t="s">
        <v>14</v>
      </c>
      <c r="P3401">
        <v>1</v>
      </c>
      <c r="Q3401" s="1">
        <v>2.1</v>
      </c>
      <c r="R3401" s="1">
        <v>1.4000000000000001</v>
      </c>
      <c r="S3401" s="1">
        <v>1.75</v>
      </c>
      <c r="T3401" s="1">
        <v>1.4000000000000001</v>
      </c>
    </row>
    <row r="3402" spans="1:20" x14ac:dyDescent="0.35">
      <c r="A3402" t="s">
        <v>3423</v>
      </c>
      <c r="B3402" t="s">
        <v>10</v>
      </c>
      <c r="C3402" t="s">
        <v>56</v>
      </c>
      <c r="D3402" t="s">
        <v>3611</v>
      </c>
      <c r="E3402" t="s">
        <v>3613</v>
      </c>
      <c r="F3402">
        <v>44719</v>
      </c>
      <c r="G3402">
        <v>44734</v>
      </c>
      <c r="H3402" t="s">
        <v>16</v>
      </c>
      <c r="I3402" t="s">
        <v>12</v>
      </c>
      <c r="J3402" t="s">
        <v>13</v>
      </c>
      <c r="K3402">
        <v>34.744</v>
      </c>
      <c r="L3402">
        <v>600</v>
      </c>
      <c r="M3402" t="s">
        <v>14</v>
      </c>
      <c r="N3402">
        <v>300</v>
      </c>
      <c r="O3402" t="s">
        <v>14</v>
      </c>
      <c r="P3402">
        <v>1</v>
      </c>
      <c r="Q3402" s="1">
        <v>2.25</v>
      </c>
      <c r="R3402" s="1">
        <v>1.5</v>
      </c>
      <c r="S3402" s="1">
        <v>1.875</v>
      </c>
      <c r="T3402" s="1">
        <v>1.5</v>
      </c>
    </row>
    <row r="3403" spans="1:20" x14ac:dyDescent="0.35">
      <c r="A3403" t="s">
        <v>3424</v>
      </c>
      <c r="B3403" t="s">
        <v>10</v>
      </c>
      <c r="C3403" t="s">
        <v>56</v>
      </c>
      <c r="D3403" t="s">
        <v>3619</v>
      </c>
      <c r="E3403" t="s">
        <v>3618</v>
      </c>
      <c r="F3403">
        <v>44719</v>
      </c>
      <c r="G3403">
        <v>44738</v>
      </c>
      <c r="H3403" t="s">
        <v>16</v>
      </c>
      <c r="I3403" t="s">
        <v>12</v>
      </c>
      <c r="J3403" t="s">
        <v>13</v>
      </c>
      <c r="K3403">
        <v>35.308</v>
      </c>
      <c r="L3403">
        <v>600</v>
      </c>
      <c r="M3403" t="s">
        <v>14</v>
      </c>
      <c r="N3403">
        <v>300</v>
      </c>
      <c r="O3403" t="s">
        <v>14</v>
      </c>
      <c r="P3403">
        <v>1</v>
      </c>
      <c r="Q3403" s="1">
        <v>2.85</v>
      </c>
      <c r="R3403" s="1">
        <v>1.9000000000000001</v>
      </c>
      <c r="S3403" s="1">
        <v>2.375</v>
      </c>
      <c r="T3403" s="1">
        <v>1.9000000000000001</v>
      </c>
    </row>
    <row r="3404" spans="1:20" x14ac:dyDescent="0.35">
      <c r="A3404" t="s">
        <v>3425</v>
      </c>
      <c r="B3404" t="s">
        <v>10</v>
      </c>
      <c r="C3404" t="s">
        <v>56</v>
      </c>
      <c r="D3404" t="s">
        <v>3615</v>
      </c>
      <c r="E3404" t="s">
        <v>3617</v>
      </c>
      <c r="F3404">
        <v>44719</v>
      </c>
      <c r="G3404">
        <v>44734</v>
      </c>
      <c r="H3404" t="s">
        <v>16</v>
      </c>
      <c r="I3404" t="s">
        <v>12</v>
      </c>
      <c r="J3404" t="s">
        <v>13</v>
      </c>
      <c r="K3404">
        <v>35.170999999999999</v>
      </c>
      <c r="L3404">
        <v>600</v>
      </c>
      <c r="M3404" t="s">
        <v>14</v>
      </c>
      <c r="N3404">
        <v>300</v>
      </c>
      <c r="O3404" t="s">
        <v>14</v>
      </c>
      <c r="P3404">
        <v>1</v>
      </c>
      <c r="Q3404" s="1">
        <v>2.25</v>
      </c>
      <c r="R3404" s="1">
        <v>1.5</v>
      </c>
      <c r="S3404" s="1">
        <v>1.875</v>
      </c>
      <c r="T3404" s="1">
        <v>1.5</v>
      </c>
    </row>
    <row r="3405" spans="1:20" x14ac:dyDescent="0.35">
      <c r="A3405" t="s">
        <v>3426</v>
      </c>
      <c r="B3405" t="s">
        <v>10</v>
      </c>
      <c r="C3405" t="s">
        <v>56</v>
      </c>
      <c r="D3405" t="s">
        <v>3616</v>
      </c>
      <c r="E3405" t="s">
        <v>3614</v>
      </c>
      <c r="F3405">
        <v>44720</v>
      </c>
      <c r="G3405">
        <v>44734</v>
      </c>
      <c r="H3405" t="s">
        <v>16</v>
      </c>
      <c r="I3405" t="s">
        <v>12</v>
      </c>
      <c r="J3405" t="s">
        <v>13</v>
      </c>
      <c r="K3405">
        <v>35.170999999999999</v>
      </c>
      <c r="L3405">
        <v>600</v>
      </c>
      <c r="M3405" t="s">
        <v>14</v>
      </c>
      <c r="N3405">
        <v>300</v>
      </c>
      <c r="O3405" t="s">
        <v>14</v>
      </c>
      <c r="P3405">
        <v>1</v>
      </c>
      <c r="Q3405" s="1">
        <v>2.1</v>
      </c>
      <c r="R3405" s="1">
        <v>1.4000000000000001</v>
      </c>
      <c r="S3405" s="1">
        <v>1.75</v>
      </c>
      <c r="T3405" s="1">
        <v>1.4000000000000001</v>
      </c>
    </row>
    <row r="3406" spans="1:20" x14ac:dyDescent="0.35">
      <c r="A3406" t="s">
        <v>3427</v>
      </c>
      <c r="B3406" t="s">
        <v>10</v>
      </c>
      <c r="C3406" t="s">
        <v>56</v>
      </c>
      <c r="D3406" t="s">
        <v>3616</v>
      </c>
      <c r="E3406" t="s">
        <v>3614</v>
      </c>
      <c r="F3406">
        <v>44721</v>
      </c>
      <c r="G3406">
        <v>44734</v>
      </c>
      <c r="H3406" t="s">
        <v>16</v>
      </c>
      <c r="I3406" t="s">
        <v>12</v>
      </c>
      <c r="J3406" t="s">
        <v>13</v>
      </c>
      <c r="K3406">
        <v>35.209000000000003</v>
      </c>
      <c r="L3406">
        <v>600</v>
      </c>
      <c r="M3406" t="s">
        <v>14</v>
      </c>
      <c r="N3406">
        <v>300</v>
      </c>
      <c r="O3406" t="s">
        <v>14</v>
      </c>
      <c r="P3406">
        <v>1</v>
      </c>
      <c r="Q3406" s="1">
        <v>1.95</v>
      </c>
      <c r="R3406" s="1">
        <v>1.3</v>
      </c>
      <c r="S3406" s="1">
        <v>1.625</v>
      </c>
      <c r="T3406" s="1">
        <v>1.3</v>
      </c>
    </row>
    <row r="3407" spans="1:20" x14ac:dyDescent="0.35">
      <c r="A3407" t="s">
        <v>3428</v>
      </c>
      <c r="B3407" t="s">
        <v>10</v>
      </c>
      <c r="C3407" t="s">
        <v>56</v>
      </c>
      <c r="D3407" t="s">
        <v>3616</v>
      </c>
      <c r="E3407" t="s">
        <v>3618</v>
      </c>
      <c r="F3407">
        <v>44721</v>
      </c>
      <c r="G3407">
        <v>44734</v>
      </c>
      <c r="H3407" t="s">
        <v>16</v>
      </c>
      <c r="I3407" t="s">
        <v>12</v>
      </c>
      <c r="J3407" t="s">
        <v>13</v>
      </c>
      <c r="K3407">
        <v>35.408999999999999</v>
      </c>
      <c r="L3407">
        <v>600</v>
      </c>
      <c r="M3407" t="s">
        <v>14</v>
      </c>
      <c r="N3407">
        <v>300</v>
      </c>
      <c r="O3407" t="s">
        <v>14</v>
      </c>
      <c r="P3407">
        <v>1</v>
      </c>
      <c r="Q3407" s="1">
        <v>1.95</v>
      </c>
      <c r="R3407" s="1">
        <v>1.3</v>
      </c>
      <c r="S3407" s="1">
        <v>1.625</v>
      </c>
      <c r="T3407" s="1">
        <v>1.3</v>
      </c>
    </row>
    <row r="3408" spans="1:20" x14ac:dyDescent="0.35">
      <c r="A3408" t="s">
        <v>3429</v>
      </c>
      <c r="B3408" t="s">
        <v>10</v>
      </c>
      <c r="C3408" t="s">
        <v>56</v>
      </c>
      <c r="D3408" t="s">
        <v>3615</v>
      </c>
      <c r="E3408" t="s">
        <v>3617</v>
      </c>
      <c r="F3408">
        <v>44721</v>
      </c>
      <c r="G3408">
        <v>44734</v>
      </c>
      <c r="H3408" t="s">
        <v>16</v>
      </c>
      <c r="I3408" t="s">
        <v>12</v>
      </c>
      <c r="J3408" t="s">
        <v>13</v>
      </c>
      <c r="K3408">
        <v>35.241</v>
      </c>
      <c r="L3408">
        <v>600</v>
      </c>
      <c r="M3408" t="s">
        <v>14</v>
      </c>
      <c r="N3408">
        <v>300</v>
      </c>
      <c r="O3408" t="s">
        <v>14</v>
      </c>
      <c r="P3408">
        <v>1</v>
      </c>
      <c r="Q3408" s="1">
        <v>1.95</v>
      </c>
      <c r="R3408" s="1">
        <v>1.3</v>
      </c>
      <c r="S3408" s="1">
        <v>1.625</v>
      </c>
      <c r="T3408" s="1">
        <v>1.3</v>
      </c>
    </row>
    <row r="3409" spans="1:20" x14ac:dyDescent="0.35">
      <c r="A3409" t="s">
        <v>3430</v>
      </c>
      <c r="B3409" t="s">
        <v>10</v>
      </c>
      <c r="C3409" t="s">
        <v>56</v>
      </c>
      <c r="D3409" t="s">
        <v>3616</v>
      </c>
      <c r="E3409" t="s">
        <v>3617</v>
      </c>
      <c r="F3409">
        <v>44721</v>
      </c>
      <c r="G3409">
        <v>44734</v>
      </c>
      <c r="H3409" t="s">
        <v>16</v>
      </c>
      <c r="I3409" t="s">
        <v>12</v>
      </c>
      <c r="J3409" t="s">
        <v>13</v>
      </c>
      <c r="K3409">
        <v>35.643999999999998</v>
      </c>
      <c r="L3409">
        <v>600</v>
      </c>
      <c r="M3409" t="s">
        <v>14</v>
      </c>
      <c r="N3409">
        <v>300</v>
      </c>
      <c r="O3409" t="s">
        <v>14</v>
      </c>
      <c r="P3409">
        <v>1</v>
      </c>
      <c r="Q3409" s="1">
        <v>1.95</v>
      </c>
      <c r="R3409" s="1">
        <v>1.3</v>
      </c>
      <c r="S3409" s="1">
        <v>1.625</v>
      </c>
      <c r="T3409" s="1">
        <v>1.3</v>
      </c>
    </row>
    <row r="3410" spans="1:20" x14ac:dyDescent="0.35">
      <c r="A3410" t="s">
        <v>3431</v>
      </c>
      <c r="B3410" t="s">
        <v>10</v>
      </c>
      <c r="C3410" t="s">
        <v>56</v>
      </c>
      <c r="D3410" t="s">
        <v>3615</v>
      </c>
      <c r="E3410" t="s">
        <v>3612</v>
      </c>
      <c r="F3410">
        <v>44722</v>
      </c>
      <c r="G3410">
        <v>44734</v>
      </c>
      <c r="H3410" t="s">
        <v>16</v>
      </c>
      <c r="I3410" t="s">
        <v>12</v>
      </c>
      <c r="J3410" t="s">
        <v>13</v>
      </c>
      <c r="K3410">
        <v>35.432000000000002</v>
      </c>
      <c r="L3410">
        <v>600</v>
      </c>
      <c r="M3410" t="s">
        <v>14</v>
      </c>
      <c r="N3410">
        <v>300</v>
      </c>
      <c r="O3410" t="s">
        <v>14</v>
      </c>
      <c r="P3410">
        <v>1</v>
      </c>
      <c r="Q3410" s="1">
        <v>1.7999999999999998</v>
      </c>
      <c r="R3410" s="1">
        <v>1.2000000000000002</v>
      </c>
      <c r="S3410" s="1">
        <v>1.5</v>
      </c>
      <c r="T3410" s="1">
        <v>1.2000000000000002</v>
      </c>
    </row>
    <row r="3411" spans="1:20" x14ac:dyDescent="0.35">
      <c r="A3411" t="s">
        <v>3432</v>
      </c>
      <c r="B3411" t="s">
        <v>10</v>
      </c>
      <c r="C3411" t="s">
        <v>56</v>
      </c>
      <c r="D3411" t="s">
        <v>3611</v>
      </c>
      <c r="E3411" t="s">
        <v>3618</v>
      </c>
      <c r="F3411">
        <v>44727</v>
      </c>
      <c r="G3411">
        <v>44741</v>
      </c>
      <c r="H3411" t="s">
        <v>16</v>
      </c>
      <c r="I3411" t="s">
        <v>12</v>
      </c>
      <c r="J3411" t="s">
        <v>13</v>
      </c>
      <c r="K3411">
        <v>35.156999999999996</v>
      </c>
      <c r="L3411">
        <v>600</v>
      </c>
      <c r="M3411" t="s">
        <v>14</v>
      </c>
      <c r="N3411">
        <v>300</v>
      </c>
      <c r="O3411" t="s">
        <v>14</v>
      </c>
      <c r="P3411">
        <v>1</v>
      </c>
      <c r="Q3411" s="1">
        <v>2.1</v>
      </c>
      <c r="R3411" s="1">
        <v>1.4000000000000001</v>
      </c>
      <c r="S3411" s="1">
        <v>1.75</v>
      </c>
      <c r="T3411" s="1">
        <v>1.4000000000000001</v>
      </c>
    </row>
    <row r="3412" spans="1:20" x14ac:dyDescent="0.35">
      <c r="A3412" t="s">
        <v>3433</v>
      </c>
      <c r="B3412" t="s">
        <v>10</v>
      </c>
      <c r="C3412" t="s">
        <v>56</v>
      </c>
      <c r="D3412" t="s">
        <v>3619</v>
      </c>
      <c r="E3412" t="s">
        <v>3613</v>
      </c>
      <c r="F3412">
        <v>44727</v>
      </c>
      <c r="G3412">
        <v>44741</v>
      </c>
      <c r="H3412" t="s">
        <v>16</v>
      </c>
      <c r="I3412" t="s">
        <v>12</v>
      </c>
      <c r="J3412" t="s">
        <v>13</v>
      </c>
      <c r="K3412">
        <v>35.317</v>
      </c>
      <c r="L3412">
        <v>600</v>
      </c>
      <c r="M3412" t="s">
        <v>14</v>
      </c>
      <c r="N3412">
        <v>300</v>
      </c>
      <c r="O3412" t="s">
        <v>14</v>
      </c>
      <c r="P3412">
        <v>1</v>
      </c>
      <c r="Q3412" s="1">
        <v>2.1</v>
      </c>
      <c r="R3412" s="1">
        <v>1.4000000000000001</v>
      </c>
      <c r="S3412" s="1">
        <v>1.75</v>
      </c>
      <c r="T3412" s="1">
        <v>1.4000000000000001</v>
      </c>
    </row>
    <row r="3413" spans="1:20" x14ac:dyDescent="0.35">
      <c r="A3413" t="s">
        <v>3434</v>
      </c>
      <c r="B3413" t="s">
        <v>10</v>
      </c>
      <c r="C3413" t="s">
        <v>56</v>
      </c>
      <c r="D3413" t="s">
        <v>3616</v>
      </c>
      <c r="E3413" t="s">
        <v>3617</v>
      </c>
      <c r="F3413">
        <v>44727</v>
      </c>
      <c r="G3413">
        <v>44738</v>
      </c>
      <c r="H3413" t="s">
        <v>16</v>
      </c>
      <c r="I3413" t="s">
        <v>12</v>
      </c>
      <c r="J3413" t="s">
        <v>13</v>
      </c>
      <c r="K3413">
        <v>35.682000000000002</v>
      </c>
      <c r="L3413">
        <v>600</v>
      </c>
      <c r="M3413" t="s">
        <v>14</v>
      </c>
      <c r="N3413">
        <v>300</v>
      </c>
      <c r="O3413" t="s">
        <v>14</v>
      </c>
      <c r="P3413">
        <v>1</v>
      </c>
      <c r="Q3413" s="1">
        <v>1.65</v>
      </c>
      <c r="R3413" s="1">
        <v>1.1000000000000001</v>
      </c>
      <c r="S3413" s="1">
        <v>1.375</v>
      </c>
      <c r="T3413" s="1">
        <v>1.1000000000000001</v>
      </c>
    </row>
    <row r="3414" spans="1:20" x14ac:dyDescent="0.35">
      <c r="A3414" t="s">
        <v>3435</v>
      </c>
      <c r="B3414" t="s">
        <v>10</v>
      </c>
      <c r="C3414" t="s">
        <v>56</v>
      </c>
      <c r="D3414" t="s">
        <v>3620</v>
      </c>
      <c r="E3414" t="s">
        <v>3613</v>
      </c>
      <c r="F3414">
        <v>44727</v>
      </c>
      <c r="G3414">
        <v>44741</v>
      </c>
      <c r="H3414" t="s">
        <v>16</v>
      </c>
      <c r="I3414" t="s">
        <v>12</v>
      </c>
      <c r="J3414" t="s">
        <v>13</v>
      </c>
      <c r="K3414">
        <v>35.243000000000002</v>
      </c>
      <c r="L3414">
        <v>600</v>
      </c>
      <c r="M3414" t="s">
        <v>14</v>
      </c>
      <c r="N3414">
        <v>300</v>
      </c>
      <c r="O3414" t="s">
        <v>14</v>
      </c>
      <c r="P3414">
        <v>1</v>
      </c>
      <c r="Q3414" s="1">
        <v>2.1</v>
      </c>
      <c r="R3414" s="1">
        <v>1.4000000000000001</v>
      </c>
      <c r="S3414" s="1">
        <v>1.75</v>
      </c>
      <c r="T3414" s="1">
        <v>1.4000000000000001</v>
      </c>
    </row>
    <row r="3415" spans="1:20" x14ac:dyDescent="0.35">
      <c r="A3415" t="s">
        <v>3436</v>
      </c>
      <c r="B3415" t="s">
        <v>10</v>
      </c>
      <c r="C3415" t="s">
        <v>56</v>
      </c>
      <c r="D3415" t="s">
        <v>3620</v>
      </c>
      <c r="E3415" t="s">
        <v>3613</v>
      </c>
      <c r="F3415">
        <v>44728</v>
      </c>
      <c r="G3415">
        <v>44741</v>
      </c>
      <c r="H3415" t="s">
        <v>16</v>
      </c>
      <c r="I3415" t="s">
        <v>12</v>
      </c>
      <c r="J3415" t="s">
        <v>13</v>
      </c>
      <c r="K3415">
        <v>35.387999999999998</v>
      </c>
      <c r="L3415">
        <v>600</v>
      </c>
      <c r="M3415" t="s">
        <v>14</v>
      </c>
      <c r="N3415">
        <v>300</v>
      </c>
      <c r="O3415" t="s">
        <v>14</v>
      </c>
      <c r="P3415">
        <v>1</v>
      </c>
      <c r="Q3415" s="1">
        <v>1.95</v>
      </c>
      <c r="R3415" s="1">
        <v>1.3</v>
      </c>
      <c r="S3415" s="1">
        <v>1.625</v>
      </c>
      <c r="T3415" s="1">
        <v>1.3</v>
      </c>
    </row>
    <row r="3416" spans="1:20" x14ac:dyDescent="0.35">
      <c r="A3416" t="s">
        <v>3437</v>
      </c>
      <c r="B3416" t="s">
        <v>10</v>
      </c>
      <c r="C3416" t="s">
        <v>56</v>
      </c>
      <c r="D3416" t="s">
        <v>3619</v>
      </c>
      <c r="E3416" t="s">
        <v>3614</v>
      </c>
      <c r="F3416">
        <v>44735</v>
      </c>
      <c r="G3416">
        <v>44747</v>
      </c>
      <c r="H3416" t="s">
        <v>16</v>
      </c>
      <c r="I3416" t="s">
        <v>12</v>
      </c>
      <c r="J3416" t="s">
        <v>13</v>
      </c>
      <c r="K3416">
        <v>34.856000000000002</v>
      </c>
      <c r="L3416">
        <v>600</v>
      </c>
      <c r="M3416" t="s">
        <v>14</v>
      </c>
      <c r="N3416">
        <v>300</v>
      </c>
      <c r="O3416" t="s">
        <v>14</v>
      </c>
      <c r="P3416">
        <v>1</v>
      </c>
      <c r="Q3416" s="1">
        <v>1.7999999999999998</v>
      </c>
      <c r="R3416" s="1">
        <v>1.2000000000000002</v>
      </c>
      <c r="S3416" s="1">
        <v>1.5</v>
      </c>
      <c r="T3416" s="1">
        <v>1.2000000000000002</v>
      </c>
    </row>
    <row r="3417" spans="1:20" x14ac:dyDescent="0.35">
      <c r="A3417" t="s">
        <v>3438</v>
      </c>
      <c r="B3417" t="s">
        <v>10</v>
      </c>
      <c r="C3417" t="s">
        <v>56</v>
      </c>
      <c r="D3417" t="s">
        <v>3619</v>
      </c>
      <c r="E3417" t="s">
        <v>3617</v>
      </c>
      <c r="F3417">
        <v>44735</v>
      </c>
      <c r="G3417">
        <v>44746</v>
      </c>
      <c r="H3417" t="s">
        <v>16</v>
      </c>
      <c r="I3417" t="s">
        <v>12</v>
      </c>
      <c r="J3417" t="s">
        <v>13</v>
      </c>
      <c r="K3417">
        <v>35.277999999999999</v>
      </c>
      <c r="L3417">
        <v>600</v>
      </c>
      <c r="M3417" t="s">
        <v>14</v>
      </c>
      <c r="N3417">
        <v>300</v>
      </c>
      <c r="O3417" t="s">
        <v>14</v>
      </c>
      <c r="P3417">
        <v>1</v>
      </c>
      <c r="Q3417" s="1">
        <v>1.65</v>
      </c>
      <c r="R3417" s="1">
        <v>1.1000000000000001</v>
      </c>
      <c r="S3417" s="1">
        <v>1.375</v>
      </c>
      <c r="T3417" s="1">
        <v>1.1000000000000001</v>
      </c>
    </row>
    <row r="3418" spans="1:20" x14ac:dyDescent="0.35">
      <c r="A3418" t="s">
        <v>3439</v>
      </c>
      <c r="B3418" t="s">
        <v>10</v>
      </c>
      <c r="C3418" t="s">
        <v>56</v>
      </c>
      <c r="D3418" t="s">
        <v>3615</v>
      </c>
      <c r="E3418" t="s">
        <v>3614</v>
      </c>
      <c r="F3418">
        <v>44736</v>
      </c>
      <c r="G3418">
        <v>44746</v>
      </c>
      <c r="H3418" t="s">
        <v>16</v>
      </c>
      <c r="I3418" t="s">
        <v>12</v>
      </c>
      <c r="J3418" t="s">
        <v>13</v>
      </c>
      <c r="K3418">
        <v>35.548999999999999</v>
      </c>
      <c r="L3418">
        <v>600</v>
      </c>
      <c r="M3418" t="s">
        <v>14</v>
      </c>
      <c r="N3418">
        <v>300</v>
      </c>
      <c r="O3418" t="s">
        <v>14</v>
      </c>
      <c r="P3418">
        <v>1</v>
      </c>
      <c r="Q3418" s="1">
        <v>1.5</v>
      </c>
      <c r="R3418" s="1">
        <v>1</v>
      </c>
      <c r="S3418" s="1">
        <v>1.25</v>
      </c>
      <c r="T3418" s="1">
        <v>1</v>
      </c>
    </row>
    <row r="3419" spans="1:20" x14ac:dyDescent="0.35">
      <c r="A3419" t="s">
        <v>3440</v>
      </c>
      <c r="B3419" t="s">
        <v>10</v>
      </c>
      <c r="C3419" t="s">
        <v>56</v>
      </c>
      <c r="D3419" t="s">
        <v>3619</v>
      </c>
      <c r="E3419" t="s">
        <v>3612</v>
      </c>
      <c r="F3419">
        <v>44715</v>
      </c>
      <c r="G3419">
        <v>44734</v>
      </c>
      <c r="H3419" t="s">
        <v>16</v>
      </c>
      <c r="I3419" t="s">
        <v>12</v>
      </c>
      <c r="J3419" t="s">
        <v>13</v>
      </c>
      <c r="K3419">
        <v>35.003</v>
      </c>
      <c r="L3419">
        <v>600</v>
      </c>
      <c r="M3419" t="s">
        <v>14</v>
      </c>
      <c r="N3419">
        <v>300</v>
      </c>
      <c r="O3419" t="s">
        <v>14</v>
      </c>
      <c r="P3419">
        <v>1</v>
      </c>
      <c r="Q3419" s="1">
        <v>2.85</v>
      </c>
      <c r="R3419" s="1">
        <v>1.9000000000000001</v>
      </c>
      <c r="S3419" s="1">
        <v>2.375</v>
      </c>
      <c r="T3419" s="1">
        <v>1.9000000000000001</v>
      </c>
    </row>
    <row r="3420" spans="1:20" x14ac:dyDescent="0.35">
      <c r="A3420" t="s">
        <v>3441</v>
      </c>
      <c r="B3420" t="s">
        <v>10</v>
      </c>
      <c r="C3420" t="s">
        <v>56</v>
      </c>
      <c r="D3420" t="s">
        <v>3611</v>
      </c>
      <c r="E3420" t="s">
        <v>3618</v>
      </c>
      <c r="F3420">
        <v>44715</v>
      </c>
      <c r="G3420">
        <v>44728</v>
      </c>
      <c r="H3420" t="s">
        <v>16</v>
      </c>
      <c r="I3420" t="s">
        <v>12</v>
      </c>
      <c r="J3420" t="s">
        <v>13</v>
      </c>
      <c r="K3420">
        <v>35.366</v>
      </c>
      <c r="L3420">
        <v>600</v>
      </c>
      <c r="M3420" t="s">
        <v>14</v>
      </c>
      <c r="N3420">
        <v>300</v>
      </c>
      <c r="O3420" t="s">
        <v>14</v>
      </c>
      <c r="P3420">
        <v>1</v>
      </c>
      <c r="Q3420" s="1">
        <v>1.95</v>
      </c>
      <c r="R3420" s="1">
        <v>1.3</v>
      </c>
      <c r="S3420" s="1">
        <v>1.625</v>
      </c>
      <c r="T3420" s="1">
        <v>1.3</v>
      </c>
    </row>
    <row r="3421" spans="1:20" x14ac:dyDescent="0.35">
      <c r="A3421" t="s">
        <v>3442</v>
      </c>
      <c r="B3421" t="s">
        <v>10</v>
      </c>
      <c r="C3421" t="s">
        <v>56</v>
      </c>
      <c r="D3421" t="s">
        <v>3616</v>
      </c>
      <c r="E3421" t="s">
        <v>3613</v>
      </c>
      <c r="F3421">
        <v>44715</v>
      </c>
      <c r="G3421">
        <v>44734</v>
      </c>
      <c r="H3421" t="s">
        <v>16</v>
      </c>
      <c r="I3421" t="s">
        <v>12</v>
      </c>
      <c r="J3421" t="s">
        <v>13</v>
      </c>
      <c r="K3421">
        <v>34.924999999999997</v>
      </c>
      <c r="L3421">
        <v>600</v>
      </c>
      <c r="M3421" t="s">
        <v>14</v>
      </c>
      <c r="N3421">
        <v>300</v>
      </c>
      <c r="O3421" t="s">
        <v>14</v>
      </c>
      <c r="P3421">
        <v>1</v>
      </c>
      <c r="Q3421" s="1">
        <v>2.85</v>
      </c>
      <c r="R3421" s="1">
        <v>1.9000000000000001</v>
      </c>
      <c r="S3421" s="1">
        <v>2.375</v>
      </c>
      <c r="T3421" s="1">
        <v>1.9000000000000001</v>
      </c>
    </row>
    <row r="3422" spans="1:20" x14ac:dyDescent="0.35">
      <c r="A3422" t="s">
        <v>3443</v>
      </c>
      <c r="B3422" t="s">
        <v>10</v>
      </c>
      <c r="C3422" t="s">
        <v>56</v>
      </c>
      <c r="D3422" t="s">
        <v>3620</v>
      </c>
      <c r="E3422" t="s">
        <v>3614</v>
      </c>
      <c r="F3422">
        <v>44715</v>
      </c>
      <c r="G3422">
        <v>44734</v>
      </c>
      <c r="H3422" t="s">
        <v>16</v>
      </c>
      <c r="I3422" t="s">
        <v>12</v>
      </c>
      <c r="J3422" t="s">
        <v>13</v>
      </c>
      <c r="K3422">
        <v>35.436</v>
      </c>
      <c r="L3422">
        <v>600</v>
      </c>
      <c r="M3422" t="s">
        <v>14</v>
      </c>
      <c r="N3422">
        <v>300</v>
      </c>
      <c r="O3422" t="s">
        <v>14</v>
      </c>
      <c r="P3422">
        <v>1</v>
      </c>
      <c r="Q3422" s="1">
        <v>2.85</v>
      </c>
      <c r="R3422" s="1">
        <v>1.9000000000000001</v>
      </c>
      <c r="S3422" s="1">
        <v>2.375</v>
      </c>
      <c r="T3422" s="1">
        <v>1.9000000000000001</v>
      </c>
    </row>
    <row r="3423" spans="1:20" x14ac:dyDescent="0.35">
      <c r="A3423" t="s">
        <v>3444</v>
      </c>
      <c r="B3423" t="s">
        <v>10</v>
      </c>
      <c r="C3423" t="s">
        <v>56</v>
      </c>
      <c r="D3423" t="s">
        <v>3619</v>
      </c>
      <c r="E3423" t="s">
        <v>3614</v>
      </c>
      <c r="F3423">
        <v>44715</v>
      </c>
      <c r="G3423">
        <v>44734</v>
      </c>
      <c r="H3423" t="s">
        <v>16</v>
      </c>
      <c r="I3423" t="s">
        <v>12</v>
      </c>
      <c r="J3423" t="s">
        <v>13</v>
      </c>
      <c r="K3423">
        <v>35.216000000000001</v>
      </c>
      <c r="L3423">
        <v>600</v>
      </c>
      <c r="M3423" t="s">
        <v>14</v>
      </c>
      <c r="N3423">
        <v>300</v>
      </c>
      <c r="O3423" t="s">
        <v>14</v>
      </c>
      <c r="P3423">
        <v>1</v>
      </c>
      <c r="Q3423" s="1">
        <v>2.85</v>
      </c>
      <c r="R3423" s="1">
        <v>1.9000000000000001</v>
      </c>
      <c r="S3423" s="1">
        <v>2.375</v>
      </c>
      <c r="T3423" s="1">
        <v>1.9000000000000001</v>
      </c>
    </row>
    <row r="3424" spans="1:20" x14ac:dyDescent="0.35">
      <c r="A3424" t="s">
        <v>3445</v>
      </c>
      <c r="B3424" t="s">
        <v>10</v>
      </c>
      <c r="C3424" t="s">
        <v>56</v>
      </c>
      <c r="D3424" t="s">
        <v>3620</v>
      </c>
      <c r="E3424" t="s">
        <v>3617</v>
      </c>
      <c r="F3424">
        <v>44715</v>
      </c>
      <c r="G3424">
        <v>44734</v>
      </c>
      <c r="H3424" t="s">
        <v>16</v>
      </c>
      <c r="I3424" t="s">
        <v>12</v>
      </c>
      <c r="J3424" t="s">
        <v>13</v>
      </c>
      <c r="K3424">
        <v>35.222999999999999</v>
      </c>
      <c r="L3424">
        <v>600</v>
      </c>
      <c r="M3424" t="s">
        <v>14</v>
      </c>
      <c r="N3424">
        <v>300</v>
      </c>
      <c r="O3424" t="s">
        <v>14</v>
      </c>
      <c r="P3424">
        <v>1</v>
      </c>
      <c r="Q3424" s="1">
        <v>2.85</v>
      </c>
      <c r="R3424" s="1">
        <v>1.9000000000000001</v>
      </c>
      <c r="S3424" s="1">
        <v>2.375</v>
      </c>
      <c r="T3424" s="1">
        <v>1.9000000000000001</v>
      </c>
    </row>
    <row r="3425" spans="1:20" x14ac:dyDescent="0.35">
      <c r="A3425" t="s">
        <v>3446</v>
      </c>
      <c r="B3425" t="s">
        <v>10</v>
      </c>
      <c r="C3425" t="s">
        <v>56</v>
      </c>
      <c r="D3425" t="s">
        <v>3616</v>
      </c>
      <c r="E3425" t="s">
        <v>3617</v>
      </c>
      <c r="F3425">
        <v>44715</v>
      </c>
      <c r="G3425">
        <v>44734</v>
      </c>
      <c r="H3425" t="s">
        <v>16</v>
      </c>
      <c r="I3425" t="s">
        <v>12</v>
      </c>
      <c r="J3425" t="s">
        <v>13</v>
      </c>
      <c r="K3425">
        <v>35.682000000000002</v>
      </c>
      <c r="L3425">
        <v>600</v>
      </c>
      <c r="M3425" t="s">
        <v>14</v>
      </c>
      <c r="N3425">
        <v>300</v>
      </c>
      <c r="O3425" t="s">
        <v>14</v>
      </c>
      <c r="P3425">
        <v>1</v>
      </c>
      <c r="Q3425" s="1">
        <v>2.85</v>
      </c>
      <c r="R3425" s="1">
        <v>1.9000000000000001</v>
      </c>
      <c r="S3425" s="1">
        <v>2.375</v>
      </c>
      <c r="T3425" s="1">
        <v>1.9000000000000001</v>
      </c>
    </row>
    <row r="3426" spans="1:20" x14ac:dyDescent="0.35">
      <c r="A3426" t="s">
        <v>3447</v>
      </c>
      <c r="B3426" t="s">
        <v>10</v>
      </c>
      <c r="C3426" t="s">
        <v>56</v>
      </c>
      <c r="D3426" t="s">
        <v>3611</v>
      </c>
      <c r="E3426" t="s">
        <v>3618</v>
      </c>
      <c r="F3426">
        <v>44713</v>
      </c>
      <c r="G3426">
        <v>44728</v>
      </c>
      <c r="H3426" t="s">
        <v>16</v>
      </c>
      <c r="I3426" t="s">
        <v>12</v>
      </c>
      <c r="J3426" t="s">
        <v>13</v>
      </c>
      <c r="K3426">
        <v>35.506999999999998</v>
      </c>
      <c r="L3426">
        <v>600</v>
      </c>
      <c r="M3426" t="s">
        <v>14</v>
      </c>
      <c r="N3426">
        <v>300</v>
      </c>
      <c r="O3426" t="s">
        <v>14</v>
      </c>
      <c r="P3426">
        <v>1</v>
      </c>
      <c r="Q3426" s="1">
        <v>2.25</v>
      </c>
      <c r="R3426" s="1">
        <v>1.5</v>
      </c>
      <c r="S3426" s="1">
        <v>1.875</v>
      </c>
      <c r="T3426" s="1">
        <v>1.5</v>
      </c>
    </row>
    <row r="3427" spans="1:20" x14ac:dyDescent="0.35">
      <c r="A3427" t="s">
        <v>3448</v>
      </c>
      <c r="B3427" t="s">
        <v>10</v>
      </c>
      <c r="C3427" t="s">
        <v>56</v>
      </c>
      <c r="D3427" t="s">
        <v>3611</v>
      </c>
      <c r="E3427" t="s">
        <v>3612</v>
      </c>
      <c r="F3427">
        <v>44715</v>
      </c>
      <c r="G3427">
        <v>44728</v>
      </c>
      <c r="H3427" t="s">
        <v>16</v>
      </c>
      <c r="I3427" t="s">
        <v>12</v>
      </c>
      <c r="J3427" t="s">
        <v>13</v>
      </c>
      <c r="K3427">
        <v>35.332000000000001</v>
      </c>
      <c r="L3427">
        <v>600</v>
      </c>
      <c r="M3427" t="s">
        <v>14</v>
      </c>
      <c r="N3427">
        <v>300</v>
      </c>
      <c r="O3427" t="s">
        <v>14</v>
      </c>
      <c r="P3427">
        <v>1</v>
      </c>
      <c r="Q3427" s="1">
        <v>1.95</v>
      </c>
      <c r="R3427" s="1">
        <v>1.3</v>
      </c>
      <c r="S3427" s="1">
        <v>1.625</v>
      </c>
      <c r="T3427" s="1">
        <v>1.3</v>
      </c>
    </row>
    <row r="3428" spans="1:20" x14ac:dyDescent="0.35">
      <c r="A3428" t="s">
        <v>3449</v>
      </c>
      <c r="B3428" t="s">
        <v>10</v>
      </c>
      <c r="C3428" t="s">
        <v>56</v>
      </c>
      <c r="D3428" t="s">
        <v>3611</v>
      </c>
      <c r="E3428" t="s">
        <v>3617</v>
      </c>
      <c r="F3428">
        <v>44713</v>
      </c>
      <c r="G3428">
        <v>44726</v>
      </c>
      <c r="H3428" t="s">
        <v>16</v>
      </c>
      <c r="I3428" t="s">
        <v>12</v>
      </c>
      <c r="J3428" t="s">
        <v>13</v>
      </c>
      <c r="K3428">
        <v>35.290999999999997</v>
      </c>
      <c r="L3428">
        <v>600</v>
      </c>
      <c r="M3428" t="s">
        <v>14</v>
      </c>
      <c r="N3428">
        <v>300</v>
      </c>
      <c r="O3428" t="s">
        <v>14</v>
      </c>
      <c r="P3428">
        <v>1</v>
      </c>
      <c r="Q3428" s="1">
        <v>1.95</v>
      </c>
      <c r="R3428" s="1">
        <v>1.3</v>
      </c>
      <c r="S3428" s="1">
        <v>1.625</v>
      </c>
      <c r="T3428" s="1">
        <v>1.3</v>
      </c>
    </row>
    <row r="3429" spans="1:20" x14ac:dyDescent="0.35">
      <c r="A3429" t="s">
        <v>3450</v>
      </c>
      <c r="B3429" t="s">
        <v>10</v>
      </c>
      <c r="C3429" t="s">
        <v>56</v>
      </c>
      <c r="D3429" t="s">
        <v>3611</v>
      </c>
      <c r="E3429" t="s">
        <v>3612</v>
      </c>
      <c r="F3429">
        <v>44715</v>
      </c>
      <c r="G3429">
        <v>44734</v>
      </c>
      <c r="H3429" t="s">
        <v>16</v>
      </c>
      <c r="I3429" t="s">
        <v>12</v>
      </c>
      <c r="J3429" t="s">
        <v>13</v>
      </c>
      <c r="K3429">
        <v>35.424999999999997</v>
      </c>
      <c r="L3429">
        <v>600</v>
      </c>
      <c r="M3429" t="s">
        <v>14</v>
      </c>
      <c r="N3429">
        <v>300</v>
      </c>
      <c r="O3429" t="s">
        <v>14</v>
      </c>
      <c r="P3429">
        <v>1</v>
      </c>
      <c r="Q3429" s="1">
        <v>2.85</v>
      </c>
      <c r="R3429" s="1">
        <v>1.9000000000000001</v>
      </c>
      <c r="S3429" s="1">
        <v>2.375</v>
      </c>
      <c r="T3429" s="1">
        <v>1.9000000000000001</v>
      </c>
    </row>
    <row r="3430" spans="1:20" x14ac:dyDescent="0.35">
      <c r="A3430" t="s">
        <v>3451</v>
      </c>
      <c r="B3430" t="s">
        <v>10</v>
      </c>
      <c r="C3430" t="s">
        <v>56</v>
      </c>
      <c r="D3430" t="s">
        <v>3611</v>
      </c>
      <c r="E3430" t="s">
        <v>3614</v>
      </c>
      <c r="F3430">
        <v>44719</v>
      </c>
      <c r="G3430">
        <v>44734</v>
      </c>
      <c r="H3430" t="s">
        <v>16</v>
      </c>
      <c r="I3430" t="s">
        <v>12</v>
      </c>
      <c r="J3430" t="s">
        <v>13</v>
      </c>
      <c r="K3430">
        <v>35.151000000000003</v>
      </c>
      <c r="L3430">
        <v>600</v>
      </c>
      <c r="M3430" t="s">
        <v>14</v>
      </c>
      <c r="N3430">
        <v>300</v>
      </c>
      <c r="O3430" t="s">
        <v>14</v>
      </c>
      <c r="P3430">
        <v>1</v>
      </c>
      <c r="Q3430" s="1">
        <v>2.25</v>
      </c>
      <c r="R3430" s="1">
        <v>1.5</v>
      </c>
      <c r="S3430" s="1">
        <v>1.875</v>
      </c>
      <c r="T3430" s="1">
        <v>1.5</v>
      </c>
    </row>
    <row r="3431" spans="1:20" x14ac:dyDescent="0.35">
      <c r="A3431" t="s">
        <v>3452</v>
      </c>
      <c r="B3431" t="s">
        <v>10</v>
      </c>
      <c r="C3431" t="s">
        <v>56</v>
      </c>
      <c r="D3431" t="s">
        <v>3620</v>
      </c>
      <c r="E3431" t="s">
        <v>3617</v>
      </c>
      <c r="F3431">
        <v>44718</v>
      </c>
      <c r="G3431">
        <v>44734</v>
      </c>
      <c r="H3431" t="s">
        <v>16</v>
      </c>
      <c r="I3431" t="s">
        <v>12</v>
      </c>
      <c r="J3431" t="s">
        <v>13</v>
      </c>
      <c r="K3431">
        <v>35.137</v>
      </c>
      <c r="L3431">
        <v>600</v>
      </c>
      <c r="M3431" t="s">
        <v>14</v>
      </c>
      <c r="N3431">
        <v>300</v>
      </c>
      <c r="O3431" t="s">
        <v>14</v>
      </c>
      <c r="P3431">
        <v>1</v>
      </c>
      <c r="Q3431" s="1">
        <v>2.4</v>
      </c>
      <c r="R3431" s="1">
        <v>1.6</v>
      </c>
      <c r="S3431" s="1">
        <v>2</v>
      </c>
      <c r="T3431" s="1">
        <v>1.6</v>
      </c>
    </row>
    <row r="3432" spans="1:20" x14ac:dyDescent="0.35">
      <c r="A3432" t="s">
        <v>3453</v>
      </c>
      <c r="B3432" t="s">
        <v>10</v>
      </c>
      <c r="C3432" t="s">
        <v>56</v>
      </c>
      <c r="D3432" t="s">
        <v>3620</v>
      </c>
      <c r="E3432" t="s">
        <v>3617</v>
      </c>
      <c r="F3432">
        <v>44719</v>
      </c>
      <c r="G3432">
        <v>44747</v>
      </c>
      <c r="H3432" t="s">
        <v>16</v>
      </c>
      <c r="I3432" t="s">
        <v>12</v>
      </c>
      <c r="J3432" t="s">
        <v>13</v>
      </c>
      <c r="K3432">
        <v>34.853000000000002</v>
      </c>
      <c r="L3432">
        <v>600</v>
      </c>
      <c r="M3432" t="s">
        <v>14</v>
      </c>
      <c r="N3432">
        <v>300</v>
      </c>
      <c r="O3432" t="s">
        <v>14</v>
      </c>
      <c r="P3432">
        <v>1</v>
      </c>
      <c r="Q3432" s="1">
        <v>4.2</v>
      </c>
      <c r="R3432" s="1">
        <v>2.8000000000000003</v>
      </c>
      <c r="S3432" s="1">
        <v>3.5</v>
      </c>
      <c r="T3432" s="1">
        <v>2.8000000000000003</v>
      </c>
    </row>
    <row r="3433" spans="1:20" x14ac:dyDescent="0.35">
      <c r="A3433" t="s">
        <v>3454</v>
      </c>
      <c r="B3433" t="s">
        <v>10</v>
      </c>
      <c r="C3433" t="s">
        <v>56</v>
      </c>
      <c r="D3433" t="s">
        <v>3616</v>
      </c>
      <c r="E3433" t="s">
        <v>3613</v>
      </c>
      <c r="F3433">
        <v>44715</v>
      </c>
      <c r="G3433">
        <v>44734</v>
      </c>
      <c r="H3433" t="s">
        <v>16</v>
      </c>
      <c r="I3433" t="s">
        <v>12</v>
      </c>
      <c r="J3433" t="s">
        <v>13</v>
      </c>
      <c r="K3433">
        <v>35.759</v>
      </c>
      <c r="L3433">
        <v>600</v>
      </c>
      <c r="M3433" t="s">
        <v>14</v>
      </c>
      <c r="N3433">
        <v>300</v>
      </c>
      <c r="O3433" t="s">
        <v>14</v>
      </c>
      <c r="P3433">
        <v>1</v>
      </c>
      <c r="Q3433" s="1">
        <v>2.85</v>
      </c>
      <c r="R3433" s="1">
        <v>1.9000000000000001</v>
      </c>
      <c r="S3433" s="1">
        <v>2.375</v>
      </c>
      <c r="T3433" s="1">
        <v>1.9000000000000001</v>
      </c>
    </row>
    <row r="3434" spans="1:20" x14ac:dyDescent="0.35">
      <c r="A3434" t="s">
        <v>3455</v>
      </c>
      <c r="B3434" t="s">
        <v>10</v>
      </c>
      <c r="C3434" t="s">
        <v>56</v>
      </c>
      <c r="D3434" t="s">
        <v>3615</v>
      </c>
      <c r="E3434" t="s">
        <v>3613</v>
      </c>
      <c r="F3434">
        <v>44715</v>
      </c>
      <c r="G3434">
        <v>44728</v>
      </c>
      <c r="H3434" t="s">
        <v>16</v>
      </c>
      <c r="I3434" t="s">
        <v>12</v>
      </c>
      <c r="J3434" t="s">
        <v>13</v>
      </c>
      <c r="K3434">
        <v>35.232999999999997</v>
      </c>
      <c r="L3434">
        <v>600</v>
      </c>
      <c r="M3434" t="s">
        <v>14</v>
      </c>
      <c r="N3434">
        <v>300</v>
      </c>
      <c r="O3434" t="s">
        <v>14</v>
      </c>
      <c r="P3434">
        <v>1</v>
      </c>
      <c r="Q3434" s="1">
        <v>1.95</v>
      </c>
      <c r="R3434" s="1">
        <v>1.3</v>
      </c>
      <c r="S3434" s="1">
        <v>1.625</v>
      </c>
      <c r="T3434" s="1">
        <v>1.3</v>
      </c>
    </row>
    <row r="3435" spans="1:20" x14ac:dyDescent="0.35">
      <c r="A3435" t="s">
        <v>3456</v>
      </c>
      <c r="B3435" t="s">
        <v>10</v>
      </c>
      <c r="C3435" t="s">
        <v>56</v>
      </c>
      <c r="D3435" t="s">
        <v>3620</v>
      </c>
      <c r="E3435" t="s">
        <v>3614</v>
      </c>
      <c r="F3435">
        <v>44740</v>
      </c>
      <c r="G3435">
        <v>44751</v>
      </c>
      <c r="H3435" t="s">
        <v>16</v>
      </c>
      <c r="I3435" t="s">
        <v>12</v>
      </c>
      <c r="J3435" t="s">
        <v>13</v>
      </c>
      <c r="K3435">
        <v>35.451999999999998</v>
      </c>
      <c r="L3435">
        <v>600</v>
      </c>
      <c r="M3435" t="s">
        <v>14</v>
      </c>
      <c r="N3435">
        <v>300</v>
      </c>
      <c r="O3435" t="s">
        <v>14</v>
      </c>
      <c r="P3435">
        <v>1</v>
      </c>
      <c r="Q3435" s="1">
        <v>1.65</v>
      </c>
      <c r="R3435" s="1">
        <v>1.1000000000000001</v>
      </c>
      <c r="S3435" s="1">
        <v>1.375</v>
      </c>
      <c r="T3435" s="1">
        <v>1.1000000000000001</v>
      </c>
    </row>
    <row r="3436" spans="1:20" x14ac:dyDescent="0.35">
      <c r="A3436" t="s">
        <v>3457</v>
      </c>
      <c r="B3436" t="s">
        <v>10</v>
      </c>
      <c r="C3436" t="s">
        <v>56</v>
      </c>
      <c r="D3436" t="s">
        <v>3611</v>
      </c>
      <c r="E3436" t="s">
        <v>3617</v>
      </c>
      <c r="F3436">
        <v>44740</v>
      </c>
      <c r="G3436">
        <v>44755</v>
      </c>
      <c r="H3436" t="s">
        <v>16</v>
      </c>
      <c r="I3436" t="s">
        <v>12</v>
      </c>
      <c r="J3436" t="s">
        <v>13</v>
      </c>
      <c r="K3436">
        <v>35.46</v>
      </c>
      <c r="L3436">
        <v>600</v>
      </c>
      <c r="M3436" t="s">
        <v>14</v>
      </c>
      <c r="N3436">
        <v>300</v>
      </c>
      <c r="O3436" t="s">
        <v>14</v>
      </c>
      <c r="P3436">
        <v>1</v>
      </c>
      <c r="Q3436" s="1">
        <v>2.25</v>
      </c>
      <c r="R3436" s="1">
        <v>1.5</v>
      </c>
      <c r="S3436" s="1">
        <v>1.875</v>
      </c>
      <c r="T3436" s="1">
        <v>1.5</v>
      </c>
    </row>
    <row r="3437" spans="1:20" x14ac:dyDescent="0.35">
      <c r="A3437" t="s">
        <v>3458</v>
      </c>
      <c r="B3437" t="s">
        <v>10</v>
      </c>
      <c r="C3437" t="s">
        <v>56</v>
      </c>
      <c r="D3437" t="s">
        <v>3616</v>
      </c>
      <c r="E3437" t="s">
        <v>3617</v>
      </c>
      <c r="F3437">
        <v>44740</v>
      </c>
      <c r="G3437">
        <v>44753</v>
      </c>
      <c r="H3437" t="s">
        <v>16</v>
      </c>
      <c r="I3437" t="s">
        <v>12</v>
      </c>
      <c r="J3437" t="s">
        <v>13</v>
      </c>
      <c r="K3437">
        <v>35.078000000000003</v>
      </c>
      <c r="L3437">
        <v>600</v>
      </c>
      <c r="M3437" t="s">
        <v>14</v>
      </c>
      <c r="N3437">
        <v>300</v>
      </c>
      <c r="O3437" t="s">
        <v>14</v>
      </c>
      <c r="P3437">
        <v>1</v>
      </c>
      <c r="Q3437" s="1">
        <v>1.95</v>
      </c>
      <c r="R3437" s="1">
        <v>1.3</v>
      </c>
      <c r="S3437" s="1">
        <v>1.625</v>
      </c>
      <c r="T3437" s="1">
        <v>1.3</v>
      </c>
    </row>
    <row r="3438" spans="1:20" x14ac:dyDescent="0.35">
      <c r="A3438" t="s">
        <v>3459</v>
      </c>
      <c r="B3438" t="s">
        <v>10</v>
      </c>
      <c r="C3438" t="s">
        <v>56</v>
      </c>
      <c r="D3438" t="s">
        <v>3620</v>
      </c>
      <c r="E3438" t="s">
        <v>3613</v>
      </c>
      <c r="F3438">
        <v>44740</v>
      </c>
      <c r="G3438">
        <v>44763</v>
      </c>
      <c r="H3438" t="s">
        <v>836</v>
      </c>
      <c r="I3438" t="s">
        <v>12</v>
      </c>
      <c r="J3438" t="s">
        <v>13</v>
      </c>
      <c r="K3438">
        <v>35.468000000000004</v>
      </c>
      <c r="L3438">
        <v>600</v>
      </c>
      <c r="M3438" t="s">
        <v>14</v>
      </c>
      <c r="N3438">
        <v>300</v>
      </c>
      <c r="O3438" t="s">
        <v>14</v>
      </c>
      <c r="P3438">
        <v>1</v>
      </c>
      <c r="Q3438" s="1">
        <v>3.4499999999999997</v>
      </c>
      <c r="R3438" s="1">
        <v>2.3000000000000003</v>
      </c>
      <c r="S3438" s="1">
        <v>2.875</v>
      </c>
      <c r="T3438" s="1">
        <v>2.3000000000000003</v>
      </c>
    </row>
    <row r="3439" spans="1:20" x14ac:dyDescent="0.35">
      <c r="A3439" t="s">
        <v>3460</v>
      </c>
      <c r="B3439" t="s">
        <v>10</v>
      </c>
      <c r="C3439" t="s">
        <v>56</v>
      </c>
      <c r="D3439" t="s">
        <v>3616</v>
      </c>
      <c r="E3439" t="s">
        <v>3614</v>
      </c>
      <c r="F3439">
        <v>44733</v>
      </c>
      <c r="G3439">
        <v>44753</v>
      </c>
      <c r="H3439" t="s">
        <v>16</v>
      </c>
      <c r="I3439" t="s">
        <v>12</v>
      </c>
      <c r="J3439" t="s">
        <v>13</v>
      </c>
      <c r="K3439">
        <v>35.305999999999997</v>
      </c>
      <c r="L3439">
        <v>600</v>
      </c>
      <c r="M3439" t="s">
        <v>14</v>
      </c>
      <c r="N3439">
        <v>300</v>
      </c>
      <c r="O3439" t="s">
        <v>14</v>
      </c>
      <c r="P3439">
        <v>1</v>
      </c>
      <c r="Q3439" s="1">
        <v>3</v>
      </c>
      <c r="R3439" s="1">
        <v>2</v>
      </c>
      <c r="S3439" s="1">
        <v>2.5</v>
      </c>
      <c r="T3439" s="1">
        <v>2</v>
      </c>
    </row>
    <row r="3440" spans="1:20" x14ac:dyDescent="0.35">
      <c r="A3440" t="s">
        <v>3461</v>
      </c>
      <c r="B3440" t="s">
        <v>10</v>
      </c>
      <c r="C3440" t="s">
        <v>56</v>
      </c>
      <c r="D3440" t="s">
        <v>3615</v>
      </c>
      <c r="E3440" t="s">
        <v>3617</v>
      </c>
      <c r="F3440">
        <v>44740</v>
      </c>
      <c r="G3440">
        <v>44751</v>
      </c>
      <c r="H3440" t="s">
        <v>16</v>
      </c>
      <c r="I3440" t="s">
        <v>12</v>
      </c>
      <c r="J3440" t="s">
        <v>13</v>
      </c>
      <c r="K3440">
        <v>35.584000000000003</v>
      </c>
      <c r="L3440">
        <v>600</v>
      </c>
      <c r="M3440" t="s">
        <v>14</v>
      </c>
      <c r="N3440">
        <v>300</v>
      </c>
      <c r="O3440" t="s">
        <v>14</v>
      </c>
      <c r="P3440">
        <v>1</v>
      </c>
      <c r="Q3440" s="1">
        <v>1.65</v>
      </c>
      <c r="R3440" s="1">
        <v>1.1000000000000001</v>
      </c>
      <c r="S3440" s="1">
        <v>1.375</v>
      </c>
      <c r="T3440" s="1">
        <v>1.1000000000000001</v>
      </c>
    </row>
    <row r="3441" spans="1:20" x14ac:dyDescent="0.35">
      <c r="A3441" t="s">
        <v>3462</v>
      </c>
      <c r="B3441" t="s">
        <v>10</v>
      </c>
      <c r="C3441" t="s">
        <v>56</v>
      </c>
      <c r="D3441" t="s">
        <v>3616</v>
      </c>
      <c r="E3441" t="s">
        <v>3613</v>
      </c>
      <c r="F3441">
        <v>44741</v>
      </c>
      <c r="G3441">
        <v>44751</v>
      </c>
      <c r="H3441" t="s">
        <v>16</v>
      </c>
      <c r="I3441" t="s">
        <v>12</v>
      </c>
      <c r="J3441" t="s">
        <v>13</v>
      </c>
      <c r="K3441">
        <v>35.6</v>
      </c>
      <c r="L3441">
        <v>600</v>
      </c>
      <c r="M3441" t="s">
        <v>14</v>
      </c>
      <c r="N3441">
        <v>300</v>
      </c>
      <c r="O3441" t="s">
        <v>14</v>
      </c>
      <c r="P3441">
        <v>1</v>
      </c>
      <c r="Q3441" s="1">
        <v>1.5</v>
      </c>
      <c r="R3441" s="1">
        <v>1</v>
      </c>
      <c r="S3441" s="1">
        <v>1.25</v>
      </c>
      <c r="T3441" s="1">
        <v>1</v>
      </c>
    </row>
    <row r="3442" spans="1:20" x14ac:dyDescent="0.35">
      <c r="A3442" t="s">
        <v>3463</v>
      </c>
      <c r="B3442" t="s">
        <v>10</v>
      </c>
      <c r="C3442" t="s">
        <v>56</v>
      </c>
      <c r="D3442" t="s">
        <v>3615</v>
      </c>
      <c r="E3442" t="s">
        <v>3612</v>
      </c>
      <c r="F3442">
        <v>44740</v>
      </c>
      <c r="G3442">
        <v>44751</v>
      </c>
      <c r="H3442" t="s">
        <v>16</v>
      </c>
      <c r="I3442" t="s">
        <v>12</v>
      </c>
      <c r="J3442" t="s">
        <v>13</v>
      </c>
      <c r="K3442">
        <v>35.365000000000002</v>
      </c>
      <c r="L3442">
        <v>600</v>
      </c>
      <c r="M3442" t="s">
        <v>14</v>
      </c>
      <c r="N3442">
        <v>300</v>
      </c>
      <c r="O3442" t="s">
        <v>14</v>
      </c>
      <c r="P3442">
        <v>1</v>
      </c>
      <c r="Q3442" s="1">
        <v>1.65</v>
      </c>
      <c r="R3442" s="1">
        <v>1.1000000000000001</v>
      </c>
      <c r="S3442" s="1">
        <v>1.375</v>
      </c>
      <c r="T3442" s="1">
        <v>1.1000000000000001</v>
      </c>
    </row>
    <row r="3443" spans="1:20" x14ac:dyDescent="0.35">
      <c r="A3443" t="s">
        <v>3464</v>
      </c>
      <c r="B3443" t="s">
        <v>10</v>
      </c>
      <c r="C3443" t="s">
        <v>56</v>
      </c>
      <c r="D3443" t="s">
        <v>3611</v>
      </c>
      <c r="E3443" t="s">
        <v>3614</v>
      </c>
      <c r="F3443">
        <v>44741</v>
      </c>
      <c r="G3443">
        <v>44755</v>
      </c>
      <c r="H3443" t="s">
        <v>16</v>
      </c>
      <c r="I3443" t="s">
        <v>12</v>
      </c>
      <c r="J3443" t="s">
        <v>13</v>
      </c>
      <c r="K3443">
        <v>35.270000000000003</v>
      </c>
      <c r="L3443">
        <v>600</v>
      </c>
      <c r="M3443" t="s">
        <v>14</v>
      </c>
      <c r="N3443">
        <v>300</v>
      </c>
      <c r="O3443" t="s">
        <v>14</v>
      </c>
      <c r="P3443">
        <v>1</v>
      </c>
      <c r="Q3443" s="1">
        <v>2.1</v>
      </c>
      <c r="R3443" s="1">
        <v>1.4000000000000001</v>
      </c>
      <c r="S3443" s="1">
        <v>1.75</v>
      </c>
      <c r="T3443" s="1">
        <v>1.4000000000000001</v>
      </c>
    </row>
    <row r="3444" spans="1:20" x14ac:dyDescent="0.35">
      <c r="A3444" t="s">
        <v>3465</v>
      </c>
      <c r="B3444" t="s">
        <v>10</v>
      </c>
      <c r="C3444" t="s">
        <v>56</v>
      </c>
      <c r="D3444" t="s">
        <v>3615</v>
      </c>
      <c r="E3444" t="s">
        <v>3618</v>
      </c>
      <c r="F3444">
        <v>44741</v>
      </c>
      <c r="G3444">
        <v>44754</v>
      </c>
      <c r="H3444" t="s">
        <v>16</v>
      </c>
      <c r="I3444" t="s">
        <v>12</v>
      </c>
      <c r="J3444" t="s">
        <v>13</v>
      </c>
      <c r="K3444">
        <v>35.131</v>
      </c>
      <c r="L3444">
        <v>600</v>
      </c>
      <c r="M3444" t="s">
        <v>14</v>
      </c>
      <c r="N3444">
        <v>300</v>
      </c>
      <c r="O3444" t="s">
        <v>14</v>
      </c>
      <c r="P3444">
        <v>1</v>
      </c>
      <c r="Q3444" s="1">
        <v>1.95</v>
      </c>
      <c r="R3444" s="1">
        <v>1.3</v>
      </c>
      <c r="S3444" s="1">
        <v>1.625</v>
      </c>
      <c r="T3444" s="1">
        <v>1.3</v>
      </c>
    </row>
    <row r="3445" spans="1:20" x14ac:dyDescent="0.35">
      <c r="A3445" t="s">
        <v>3466</v>
      </c>
      <c r="B3445" t="s">
        <v>10</v>
      </c>
      <c r="C3445" t="s">
        <v>56</v>
      </c>
      <c r="D3445" t="s">
        <v>3615</v>
      </c>
      <c r="E3445" t="s">
        <v>3618</v>
      </c>
      <c r="F3445">
        <v>44740</v>
      </c>
      <c r="G3445">
        <v>44754</v>
      </c>
      <c r="H3445" t="s">
        <v>16</v>
      </c>
      <c r="I3445" t="s">
        <v>12</v>
      </c>
      <c r="J3445" t="s">
        <v>13</v>
      </c>
      <c r="K3445">
        <v>35.460999999999999</v>
      </c>
      <c r="L3445">
        <v>600</v>
      </c>
      <c r="M3445" t="s">
        <v>14</v>
      </c>
      <c r="N3445">
        <v>300</v>
      </c>
      <c r="O3445" t="s">
        <v>14</v>
      </c>
      <c r="P3445">
        <v>1</v>
      </c>
      <c r="Q3445" s="1">
        <v>2.1</v>
      </c>
      <c r="R3445" s="1">
        <v>1.4000000000000001</v>
      </c>
      <c r="S3445" s="1">
        <v>1.75</v>
      </c>
      <c r="T3445" s="1">
        <v>1.4000000000000001</v>
      </c>
    </row>
    <row r="3446" spans="1:20" x14ac:dyDescent="0.35">
      <c r="A3446" t="s">
        <v>3467</v>
      </c>
      <c r="B3446" t="s">
        <v>10</v>
      </c>
      <c r="C3446" t="s">
        <v>56</v>
      </c>
      <c r="D3446" t="s">
        <v>3619</v>
      </c>
      <c r="E3446" t="s">
        <v>3618</v>
      </c>
      <c r="F3446">
        <v>44742</v>
      </c>
      <c r="G3446">
        <v>44755</v>
      </c>
      <c r="H3446" t="s">
        <v>836</v>
      </c>
      <c r="I3446" t="s">
        <v>12</v>
      </c>
      <c r="J3446" t="s">
        <v>13</v>
      </c>
      <c r="K3446">
        <v>35.494</v>
      </c>
      <c r="L3446">
        <v>600</v>
      </c>
      <c r="M3446" t="s">
        <v>14</v>
      </c>
      <c r="N3446">
        <v>300</v>
      </c>
      <c r="O3446" t="s">
        <v>14</v>
      </c>
      <c r="P3446">
        <v>1</v>
      </c>
      <c r="Q3446" s="1">
        <v>1.95</v>
      </c>
      <c r="R3446" s="1">
        <v>1.3</v>
      </c>
      <c r="S3446" s="1">
        <v>1.625</v>
      </c>
      <c r="T3446" s="1">
        <v>1.3</v>
      </c>
    </row>
    <row r="3447" spans="1:20" x14ac:dyDescent="0.35">
      <c r="A3447" t="s">
        <v>3468</v>
      </c>
      <c r="B3447" t="s">
        <v>10</v>
      </c>
      <c r="C3447" t="s">
        <v>56</v>
      </c>
      <c r="D3447" t="s">
        <v>3616</v>
      </c>
      <c r="E3447" t="s">
        <v>3618</v>
      </c>
      <c r="F3447">
        <v>44747</v>
      </c>
      <c r="G3447">
        <v>44758</v>
      </c>
      <c r="I3447" t="s">
        <v>12</v>
      </c>
      <c r="J3447" t="s">
        <v>13</v>
      </c>
      <c r="K3447">
        <v>35.442</v>
      </c>
      <c r="L3447">
        <v>600</v>
      </c>
      <c r="M3447" t="s">
        <v>14</v>
      </c>
      <c r="N3447">
        <v>300</v>
      </c>
      <c r="O3447" t="s">
        <v>14</v>
      </c>
      <c r="P3447">
        <v>1</v>
      </c>
      <c r="Q3447" s="1">
        <v>1.65</v>
      </c>
      <c r="R3447" s="1">
        <v>1.1000000000000001</v>
      </c>
      <c r="S3447" s="1">
        <v>1.375</v>
      </c>
      <c r="T3447" s="1">
        <v>1.1000000000000001</v>
      </c>
    </row>
    <row r="3448" spans="1:20" x14ac:dyDescent="0.35">
      <c r="A3448" t="s">
        <v>3469</v>
      </c>
      <c r="B3448" t="s">
        <v>10</v>
      </c>
      <c r="C3448" t="s">
        <v>56</v>
      </c>
      <c r="D3448" t="s">
        <v>3620</v>
      </c>
      <c r="E3448" t="s">
        <v>3614</v>
      </c>
      <c r="F3448">
        <v>44749</v>
      </c>
      <c r="G3448">
        <v>44763</v>
      </c>
      <c r="I3448" t="s">
        <v>12</v>
      </c>
      <c r="J3448" t="s">
        <v>13</v>
      </c>
      <c r="K3448">
        <v>35.499000000000002</v>
      </c>
      <c r="L3448">
        <v>600</v>
      </c>
      <c r="M3448" t="s">
        <v>14</v>
      </c>
      <c r="N3448">
        <v>300</v>
      </c>
      <c r="O3448" t="s">
        <v>14</v>
      </c>
      <c r="P3448">
        <v>1</v>
      </c>
      <c r="Q3448" s="1">
        <v>2.1</v>
      </c>
      <c r="R3448" s="1">
        <v>1.4000000000000001</v>
      </c>
      <c r="S3448" s="1">
        <v>1.75</v>
      </c>
      <c r="T3448" s="1">
        <v>1.4000000000000001</v>
      </c>
    </row>
    <row r="3449" spans="1:20" x14ac:dyDescent="0.35">
      <c r="A3449" t="s">
        <v>3470</v>
      </c>
      <c r="B3449" t="s">
        <v>10</v>
      </c>
      <c r="C3449" t="s">
        <v>56</v>
      </c>
      <c r="D3449" t="s">
        <v>3620</v>
      </c>
      <c r="E3449" t="s">
        <v>3612</v>
      </c>
      <c r="F3449">
        <v>44753</v>
      </c>
      <c r="G3449">
        <v>44763</v>
      </c>
      <c r="I3449" t="s">
        <v>12</v>
      </c>
      <c r="J3449" t="s">
        <v>13</v>
      </c>
      <c r="K3449">
        <v>35.332999999999998</v>
      </c>
      <c r="L3449">
        <v>600</v>
      </c>
      <c r="M3449" t="s">
        <v>14</v>
      </c>
      <c r="N3449">
        <v>300</v>
      </c>
      <c r="O3449" t="s">
        <v>14</v>
      </c>
      <c r="P3449">
        <v>1</v>
      </c>
      <c r="Q3449" s="1">
        <v>1.5</v>
      </c>
      <c r="R3449" s="1">
        <v>1</v>
      </c>
      <c r="S3449" s="1">
        <v>1.25</v>
      </c>
      <c r="T3449" s="1">
        <v>1</v>
      </c>
    </row>
    <row r="3450" spans="1:20" x14ac:dyDescent="0.35">
      <c r="A3450" t="s">
        <v>3471</v>
      </c>
      <c r="B3450" t="s">
        <v>10</v>
      </c>
      <c r="C3450" t="s">
        <v>56</v>
      </c>
      <c r="D3450" t="s">
        <v>3615</v>
      </c>
      <c r="E3450" t="s">
        <v>3612</v>
      </c>
      <c r="F3450">
        <v>44749</v>
      </c>
      <c r="G3450">
        <v>44763</v>
      </c>
      <c r="I3450" t="s">
        <v>12</v>
      </c>
      <c r="J3450" t="s">
        <v>13</v>
      </c>
      <c r="K3450">
        <v>35.381</v>
      </c>
      <c r="L3450">
        <v>600</v>
      </c>
      <c r="M3450" t="s">
        <v>14</v>
      </c>
      <c r="N3450">
        <v>300</v>
      </c>
      <c r="O3450" t="s">
        <v>14</v>
      </c>
      <c r="P3450">
        <v>1</v>
      </c>
      <c r="Q3450" s="1">
        <v>2.1</v>
      </c>
      <c r="R3450" s="1">
        <v>1.4000000000000001</v>
      </c>
      <c r="S3450" s="1">
        <v>1.75</v>
      </c>
      <c r="T3450" s="1">
        <v>1.4000000000000001</v>
      </c>
    </row>
    <row r="3451" spans="1:20" x14ac:dyDescent="0.35">
      <c r="A3451" t="s">
        <v>3472</v>
      </c>
      <c r="B3451" t="s">
        <v>10</v>
      </c>
      <c r="C3451" t="s">
        <v>56</v>
      </c>
      <c r="D3451" t="s">
        <v>3616</v>
      </c>
      <c r="E3451" t="s">
        <v>3618</v>
      </c>
      <c r="F3451">
        <v>44747</v>
      </c>
      <c r="G3451">
        <v>44758</v>
      </c>
      <c r="I3451" t="s">
        <v>12</v>
      </c>
      <c r="J3451" t="s">
        <v>13</v>
      </c>
      <c r="K3451">
        <v>35.209000000000003</v>
      </c>
      <c r="L3451">
        <v>600</v>
      </c>
      <c r="M3451" t="s">
        <v>14</v>
      </c>
      <c r="N3451">
        <v>300</v>
      </c>
      <c r="O3451" t="s">
        <v>14</v>
      </c>
      <c r="P3451">
        <v>1</v>
      </c>
      <c r="Q3451" s="1">
        <v>1.65</v>
      </c>
      <c r="R3451" s="1">
        <v>1.1000000000000001</v>
      </c>
      <c r="S3451" s="1">
        <v>1.375</v>
      </c>
      <c r="T3451" s="1">
        <v>1.1000000000000001</v>
      </c>
    </row>
    <row r="3452" spans="1:20" x14ac:dyDescent="0.35">
      <c r="A3452" t="s">
        <v>3473</v>
      </c>
      <c r="B3452" t="s">
        <v>10</v>
      </c>
      <c r="C3452" t="s">
        <v>56</v>
      </c>
      <c r="D3452" t="s">
        <v>3619</v>
      </c>
      <c r="E3452" t="s">
        <v>3613</v>
      </c>
      <c r="F3452">
        <v>44750</v>
      </c>
      <c r="G3452">
        <v>44763</v>
      </c>
      <c r="I3452" t="s">
        <v>12</v>
      </c>
      <c r="J3452" t="s">
        <v>13</v>
      </c>
      <c r="K3452">
        <v>35.14</v>
      </c>
      <c r="L3452">
        <v>600</v>
      </c>
      <c r="M3452" t="s">
        <v>14</v>
      </c>
      <c r="N3452">
        <v>300</v>
      </c>
      <c r="O3452" t="s">
        <v>14</v>
      </c>
      <c r="P3452">
        <v>1</v>
      </c>
      <c r="Q3452" s="1">
        <v>1.95</v>
      </c>
      <c r="R3452" s="1">
        <v>1.3</v>
      </c>
      <c r="S3452" s="1">
        <v>1.625</v>
      </c>
      <c r="T3452" s="1">
        <v>1.3</v>
      </c>
    </row>
    <row r="3453" spans="1:20" x14ac:dyDescent="0.35">
      <c r="A3453" t="s">
        <v>3474</v>
      </c>
      <c r="B3453" t="s">
        <v>10</v>
      </c>
      <c r="C3453" t="s">
        <v>56</v>
      </c>
      <c r="D3453" t="s">
        <v>3619</v>
      </c>
      <c r="E3453" t="s">
        <v>3613</v>
      </c>
      <c r="F3453">
        <v>44747</v>
      </c>
      <c r="G3453">
        <v>44758</v>
      </c>
      <c r="I3453" t="s">
        <v>12</v>
      </c>
      <c r="J3453" t="s">
        <v>13</v>
      </c>
      <c r="K3453">
        <v>35.811</v>
      </c>
      <c r="L3453">
        <v>600</v>
      </c>
      <c r="M3453" t="s">
        <v>14</v>
      </c>
      <c r="N3453">
        <v>300</v>
      </c>
      <c r="O3453" t="s">
        <v>14</v>
      </c>
      <c r="P3453">
        <v>1</v>
      </c>
      <c r="Q3453" s="1">
        <v>1.65</v>
      </c>
      <c r="R3453" s="1">
        <v>1.1000000000000001</v>
      </c>
      <c r="S3453" s="1">
        <v>1.375</v>
      </c>
      <c r="T3453" s="1">
        <v>1.1000000000000001</v>
      </c>
    </row>
    <row r="3454" spans="1:20" x14ac:dyDescent="0.35">
      <c r="A3454" t="s">
        <v>3475</v>
      </c>
      <c r="B3454" t="s">
        <v>10</v>
      </c>
      <c r="C3454" t="s">
        <v>56</v>
      </c>
      <c r="D3454" t="s">
        <v>3611</v>
      </c>
      <c r="E3454" t="s">
        <v>3614</v>
      </c>
      <c r="F3454">
        <v>44747</v>
      </c>
      <c r="G3454">
        <v>44760</v>
      </c>
      <c r="I3454" t="s">
        <v>12</v>
      </c>
      <c r="J3454" t="s">
        <v>13</v>
      </c>
      <c r="K3454">
        <v>35.234000000000002</v>
      </c>
      <c r="L3454">
        <v>600</v>
      </c>
      <c r="M3454" t="s">
        <v>14</v>
      </c>
      <c r="N3454">
        <v>300</v>
      </c>
      <c r="O3454" t="s">
        <v>14</v>
      </c>
      <c r="P3454">
        <v>1</v>
      </c>
      <c r="Q3454" s="1">
        <v>1.95</v>
      </c>
      <c r="R3454" s="1">
        <v>1.3</v>
      </c>
      <c r="S3454" s="1">
        <v>1.625</v>
      </c>
      <c r="T3454" s="1">
        <v>1.3</v>
      </c>
    </row>
    <row r="3455" spans="1:20" x14ac:dyDescent="0.35">
      <c r="A3455" t="s">
        <v>3476</v>
      </c>
      <c r="B3455" t="s">
        <v>10</v>
      </c>
      <c r="C3455" t="s">
        <v>56</v>
      </c>
      <c r="D3455" t="s">
        <v>3615</v>
      </c>
      <c r="E3455" t="s">
        <v>3613</v>
      </c>
      <c r="F3455">
        <v>44748</v>
      </c>
      <c r="G3455">
        <v>44758</v>
      </c>
      <c r="I3455" t="s">
        <v>12</v>
      </c>
      <c r="J3455" t="s">
        <v>13</v>
      </c>
      <c r="K3455">
        <v>35.091000000000001</v>
      </c>
      <c r="L3455">
        <v>600</v>
      </c>
      <c r="M3455" t="s">
        <v>14</v>
      </c>
      <c r="N3455">
        <v>300</v>
      </c>
      <c r="O3455" t="s">
        <v>14</v>
      </c>
      <c r="P3455">
        <v>1</v>
      </c>
      <c r="Q3455" s="1">
        <v>1.5</v>
      </c>
      <c r="R3455" s="1">
        <v>1</v>
      </c>
      <c r="S3455" s="1">
        <v>1.25</v>
      </c>
      <c r="T3455" s="1">
        <v>1</v>
      </c>
    </row>
    <row r="3456" spans="1:20" x14ac:dyDescent="0.35">
      <c r="A3456" t="s">
        <v>3477</v>
      </c>
      <c r="B3456" t="s">
        <v>10</v>
      </c>
      <c r="C3456" t="s">
        <v>56</v>
      </c>
      <c r="D3456" t="s">
        <v>3611</v>
      </c>
      <c r="E3456" t="s">
        <v>3618</v>
      </c>
      <c r="F3456">
        <v>44749</v>
      </c>
      <c r="G3456">
        <v>44758</v>
      </c>
      <c r="I3456" t="s">
        <v>12</v>
      </c>
      <c r="J3456" t="s">
        <v>13</v>
      </c>
      <c r="K3456">
        <v>34.982999999999997</v>
      </c>
      <c r="L3456">
        <v>600</v>
      </c>
      <c r="M3456" t="s">
        <v>14</v>
      </c>
      <c r="N3456">
        <v>300</v>
      </c>
      <c r="O3456" t="s">
        <v>14</v>
      </c>
      <c r="P3456">
        <v>1</v>
      </c>
      <c r="Q3456" s="1">
        <v>1.3499999999999999</v>
      </c>
      <c r="R3456" s="1">
        <v>0.9</v>
      </c>
      <c r="S3456" s="1">
        <v>1.125</v>
      </c>
      <c r="T3456" s="1">
        <v>0.9</v>
      </c>
    </row>
    <row r="3457" spans="1:20" x14ac:dyDescent="0.35">
      <c r="A3457" t="s">
        <v>3478</v>
      </c>
      <c r="B3457" t="s">
        <v>10</v>
      </c>
      <c r="C3457" t="s">
        <v>56</v>
      </c>
      <c r="D3457" t="s">
        <v>3611</v>
      </c>
      <c r="E3457" t="s">
        <v>3612</v>
      </c>
      <c r="F3457">
        <v>44749</v>
      </c>
      <c r="G3457">
        <v>44764</v>
      </c>
      <c r="I3457" t="s">
        <v>12</v>
      </c>
      <c r="J3457" t="s">
        <v>13</v>
      </c>
      <c r="K3457">
        <v>35.207999999999998</v>
      </c>
      <c r="L3457">
        <v>600</v>
      </c>
      <c r="M3457" t="s">
        <v>14</v>
      </c>
      <c r="N3457">
        <v>300</v>
      </c>
      <c r="O3457" t="s">
        <v>14</v>
      </c>
      <c r="P3457">
        <v>1</v>
      </c>
      <c r="Q3457" s="1">
        <v>2.25</v>
      </c>
      <c r="R3457" s="1">
        <v>1.5</v>
      </c>
      <c r="S3457" s="1">
        <v>1.875</v>
      </c>
      <c r="T3457" s="1">
        <v>1.5</v>
      </c>
    </row>
    <row r="3458" spans="1:20" x14ac:dyDescent="0.35">
      <c r="A3458" t="s">
        <v>3479</v>
      </c>
      <c r="B3458" t="s">
        <v>10</v>
      </c>
      <c r="C3458" t="s">
        <v>56</v>
      </c>
      <c r="D3458" t="s">
        <v>3619</v>
      </c>
      <c r="E3458" t="s">
        <v>3614</v>
      </c>
      <c r="F3458">
        <v>44749</v>
      </c>
      <c r="G3458">
        <v>44764</v>
      </c>
      <c r="I3458" t="s">
        <v>12</v>
      </c>
      <c r="J3458" t="s">
        <v>13</v>
      </c>
      <c r="K3458">
        <v>35.49</v>
      </c>
      <c r="L3458">
        <v>600</v>
      </c>
      <c r="M3458" t="s">
        <v>14</v>
      </c>
      <c r="N3458">
        <v>300</v>
      </c>
      <c r="O3458" t="s">
        <v>14</v>
      </c>
      <c r="P3458">
        <v>1</v>
      </c>
      <c r="Q3458" s="1">
        <v>2.25</v>
      </c>
      <c r="R3458" s="1">
        <v>1.5</v>
      </c>
      <c r="S3458" s="1">
        <v>1.875</v>
      </c>
      <c r="T3458" s="1">
        <v>1.5</v>
      </c>
    </row>
    <row r="3459" spans="1:20" x14ac:dyDescent="0.35">
      <c r="A3459" t="s">
        <v>3480</v>
      </c>
      <c r="B3459" t="s">
        <v>10</v>
      </c>
      <c r="C3459" t="s">
        <v>56</v>
      </c>
      <c r="D3459" t="s">
        <v>3616</v>
      </c>
      <c r="E3459" t="s">
        <v>3617</v>
      </c>
      <c r="F3459">
        <v>44753</v>
      </c>
      <c r="G3459">
        <v>44762</v>
      </c>
      <c r="I3459" t="s">
        <v>12</v>
      </c>
      <c r="J3459" t="s">
        <v>13</v>
      </c>
      <c r="K3459">
        <v>35.164999999999999</v>
      </c>
      <c r="L3459">
        <v>600</v>
      </c>
      <c r="M3459" t="s">
        <v>14</v>
      </c>
      <c r="N3459">
        <v>300</v>
      </c>
      <c r="O3459" t="s">
        <v>14</v>
      </c>
      <c r="P3459">
        <v>1</v>
      </c>
      <c r="Q3459" s="1">
        <v>1.3499999999999999</v>
      </c>
      <c r="R3459" s="1">
        <v>0.9</v>
      </c>
      <c r="S3459" s="1">
        <v>1.125</v>
      </c>
      <c r="T3459" s="1">
        <v>0.9</v>
      </c>
    </row>
    <row r="3460" spans="1:20" x14ac:dyDescent="0.35">
      <c r="A3460" t="s">
        <v>3481</v>
      </c>
      <c r="B3460" t="s">
        <v>10</v>
      </c>
      <c r="C3460" t="s">
        <v>56</v>
      </c>
      <c r="D3460" t="s">
        <v>3616</v>
      </c>
      <c r="E3460" t="s">
        <v>3613</v>
      </c>
      <c r="F3460">
        <v>44749</v>
      </c>
      <c r="G3460">
        <v>44763</v>
      </c>
      <c r="I3460" t="s">
        <v>12</v>
      </c>
      <c r="J3460" t="s">
        <v>13</v>
      </c>
      <c r="K3460">
        <v>35.247</v>
      </c>
      <c r="L3460">
        <v>600</v>
      </c>
      <c r="M3460" t="s">
        <v>14</v>
      </c>
      <c r="N3460">
        <v>300</v>
      </c>
      <c r="O3460" t="s">
        <v>14</v>
      </c>
      <c r="P3460">
        <v>1</v>
      </c>
      <c r="Q3460" s="1">
        <v>2.1</v>
      </c>
      <c r="R3460" s="1">
        <v>1.4000000000000001</v>
      </c>
      <c r="S3460" s="1">
        <v>1.75</v>
      </c>
      <c r="T3460" s="1">
        <v>1.4000000000000001</v>
      </c>
    </row>
    <row r="3461" spans="1:20" x14ac:dyDescent="0.35">
      <c r="A3461" t="s">
        <v>3482</v>
      </c>
      <c r="B3461" t="s">
        <v>10</v>
      </c>
      <c r="C3461" t="s">
        <v>56</v>
      </c>
      <c r="D3461" t="s">
        <v>3619</v>
      </c>
      <c r="E3461" t="s">
        <v>3613</v>
      </c>
      <c r="F3461">
        <v>44749</v>
      </c>
      <c r="G3461">
        <v>44763</v>
      </c>
      <c r="I3461" t="s">
        <v>12</v>
      </c>
      <c r="J3461" t="s">
        <v>13</v>
      </c>
      <c r="K3461">
        <v>35.216000000000001</v>
      </c>
      <c r="L3461">
        <v>600</v>
      </c>
      <c r="M3461" t="s">
        <v>14</v>
      </c>
      <c r="N3461">
        <v>300</v>
      </c>
      <c r="O3461" t="s">
        <v>14</v>
      </c>
      <c r="P3461">
        <v>1</v>
      </c>
      <c r="Q3461" s="1">
        <v>2.1</v>
      </c>
      <c r="R3461" s="1">
        <v>1.4000000000000001</v>
      </c>
      <c r="S3461" s="1">
        <v>1.75</v>
      </c>
      <c r="T3461" s="1">
        <v>1.4000000000000001</v>
      </c>
    </row>
    <row r="3462" spans="1:20" x14ac:dyDescent="0.35">
      <c r="A3462" t="s">
        <v>3483</v>
      </c>
      <c r="B3462" t="s">
        <v>10</v>
      </c>
      <c r="C3462" t="s">
        <v>56</v>
      </c>
      <c r="D3462" t="s">
        <v>3620</v>
      </c>
      <c r="E3462" t="s">
        <v>3618</v>
      </c>
      <c r="F3462">
        <v>44749</v>
      </c>
      <c r="G3462">
        <v>44764</v>
      </c>
      <c r="I3462" t="s">
        <v>12</v>
      </c>
      <c r="J3462" t="s">
        <v>13</v>
      </c>
      <c r="K3462">
        <v>35.296999999999997</v>
      </c>
      <c r="L3462">
        <v>600</v>
      </c>
      <c r="M3462" t="s">
        <v>14</v>
      </c>
      <c r="N3462">
        <v>300</v>
      </c>
      <c r="O3462" t="s">
        <v>14</v>
      </c>
      <c r="P3462">
        <v>1</v>
      </c>
      <c r="Q3462" s="1">
        <v>2.25</v>
      </c>
      <c r="R3462" s="1">
        <v>1.5</v>
      </c>
      <c r="S3462" s="1">
        <v>1.875</v>
      </c>
      <c r="T3462" s="1">
        <v>1.5</v>
      </c>
    </row>
    <row r="3463" spans="1:20" x14ac:dyDescent="0.35">
      <c r="A3463" t="s">
        <v>3484</v>
      </c>
      <c r="B3463" t="s">
        <v>10</v>
      </c>
      <c r="C3463" t="s">
        <v>56</v>
      </c>
      <c r="D3463" t="s">
        <v>3611</v>
      </c>
      <c r="E3463" t="s">
        <v>3614</v>
      </c>
      <c r="F3463">
        <v>44749</v>
      </c>
      <c r="G3463">
        <v>44764</v>
      </c>
      <c r="I3463" t="s">
        <v>12</v>
      </c>
      <c r="J3463" t="s">
        <v>13</v>
      </c>
      <c r="K3463">
        <v>35.036999999999999</v>
      </c>
      <c r="L3463">
        <v>600</v>
      </c>
      <c r="M3463" t="s">
        <v>14</v>
      </c>
      <c r="N3463">
        <v>300</v>
      </c>
      <c r="O3463" t="s">
        <v>14</v>
      </c>
      <c r="P3463">
        <v>1</v>
      </c>
      <c r="Q3463" s="1">
        <v>2.25</v>
      </c>
      <c r="R3463" s="1">
        <v>1.5</v>
      </c>
      <c r="S3463" s="1">
        <v>1.875</v>
      </c>
      <c r="T3463" s="1">
        <v>1.5</v>
      </c>
    </row>
    <row r="3464" spans="1:20" x14ac:dyDescent="0.35">
      <c r="A3464" t="s">
        <v>3485</v>
      </c>
      <c r="B3464" t="s">
        <v>10</v>
      </c>
      <c r="C3464" t="s">
        <v>56</v>
      </c>
      <c r="D3464" t="s">
        <v>3619</v>
      </c>
      <c r="E3464" t="s">
        <v>3617</v>
      </c>
      <c r="F3464">
        <v>44749</v>
      </c>
      <c r="G3464">
        <v>44763</v>
      </c>
      <c r="I3464" t="s">
        <v>12</v>
      </c>
      <c r="J3464" t="s">
        <v>13</v>
      </c>
      <c r="K3464">
        <v>35.679000000000002</v>
      </c>
      <c r="L3464">
        <v>600</v>
      </c>
      <c r="M3464" t="s">
        <v>14</v>
      </c>
      <c r="N3464">
        <v>300</v>
      </c>
      <c r="O3464" t="s">
        <v>14</v>
      </c>
      <c r="P3464">
        <v>1</v>
      </c>
      <c r="Q3464" s="1">
        <v>2.1</v>
      </c>
      <c r="R3464" s="1">
        <v>1.4000000000000001</v>
      </c>
      <c r="S3464" s="1">
        <v>1.75</v>
      </c>
      <c r="T3464" s="1">
        <v>1.4000000000000001</v>
      </c>
    </row>
    <row r="3465" spans="1:20" x14ac:dyDescent="0.35">
      <c r="A3465" t="s">
        <v>3486</v>
      </c>
      <c r="B3465" t="s">
        <v>10</v>
      </c>
      <c r="C3465" t="s">
        <v>56</v>
      </c>
      <c r="D3465" t="s">
        <v>3616</v>
      </c>
      <c r="E3465" t="s">
        <v>3617</v>
      </c>
      <c r="F3465">
        <v>44750</v>
      </c>
      <c r="G3465">
        <v>44763</v>
      </c>
      <c r="I3465" t="s">
        <v>12</v>
      </c>
      <c r="J3465" t="s">
        <v>13</v>
      </c>
      <c r="K3465">
        <v>35.262999999999998</v>
      </c>
      <c r="L3465">
        <v>600</v>
      </c>
      <c r="M3465" t="s">
        <v>14</v>
      </c>
      <c r="N3465">
        <v>300</v>
      </c>
      <c r="O3465" t="s">
        <v>14</v>
      </c>
      <c r="P3465">
        <v>1</v>
      </c>
      <c r="Q3465" s="1">
        <v>1.95</v>
      </c>
      <c r="R3465" s="1">
        <v>1.3</v>
      </c>
      <c r="S3465" s="1">
        <v>1.625</v>
      </c>
      <c r="T3465" s="1">
        <v>1.3</v>
      </c>
    </row>
    <row r="3466" spans="1:20" x14ac:dyDescent="0.35">
      <c r="A3466" t="s">
        <v>3487</v>
      </c>
      <c r="B3466" t="s">
        <v>10</v>
      </c>
      <c r="C3466" t="s">
        <v>56</v>
      </c>
      <c r="D3466" t="s">
        <v>3620</v>
      </c>
      <c r="E3466" t="s">
        <v>3614</v>
      </c>
      <c r="F3466">
        <v>44750</v>
      </c>
      <c r="G3466">
        <v>44761</v>
      </c>
      <c r="I3466" t="s">
        <v>12</v>
      </c>
      <c r="J3466" t="s">
        <v>13</v>
      </c>
      <c r="K3466">
        <v>35.280999999999999</v>
      </c>
      <c r="L3466">
        <v>600</v>
      </c>
      <c r="M3466" t="s">
        <v>14</v>
      </c>
      <c r="N3466">
        <v>300</v>
      </c>
      <c r="O3466" t="s">
        <v>14</v>
      </c>
      <c r="P3466">
        <v>1</v>
      </c>
      <c r="Q3466" s="1">
        <v>1.65</v>
      </c>
      <c r="R3466" s="1">
        <v>1.1000000000000001</v>
      </c>
      <c r="S3466" s="1">
        <v>1.375</v>
      </c>
      <c r="T3466" s="1">
        <v>1.1000000000000001</v>
      </c>
    </row>
    <row r="3467" spans="1:20" x14ac:dyDescent="0.35">
      <c r="A3467" t="s">
        <v>3488</v>
      </c>
      <c r="B3467" t="s">
        <v>10</v>
      </c>
      <c r="C3467" t="s">
        <v>56</v>
      </c>
      <c r="D3467" t="s">
        <v>3615</v>
      </c>
      <c r="E3467" t="s">
        <v>3612</v>
      </c>
      <c r="F3467">
        <v>44750</v>
      </c>
      <c r="G3467">
        <v>44761</v>
      </c>
      <c r="I3467" t="s">
        <v>12</v>
      </c>
      <c r="J3467" t="s">
        <v>13</v>
      </c>
      <c r="K3467">
        <v>35.417999999999999</v>
      </c>
      <c r="L3467">
        <v>600</v>
      </c>
      <c r="M3467" t="s">
        <v>14</v>
      </c>
      <c r="N3467">
        <v>300</v>
      </c>
      <c r="O3467" t="s">
        <v>14</v>
      </c>
      <c r="P3467">
        <v>1</v>
      </c>
      <c r="Q3467" s="1">
        <v>1.65</v>
      </c>
      <c r="R3467" s="1">
        <v>1.1000000000000001</v>
      </c>
      <c r="S3467" s="1">
        <v>1.375</v>
      </c>
      <c r="T3467" s="1">
        <v>1.1000000000000001</v>
      </c>
    </row>
    <row r="3468" spans="1:20" x14ac:dyDescent="0.35">
      <c r="A3468" t="s">
        <v>3489</v>
      </c>
      <c r="B3468" t="s">
        <v>10</v>
      </c>
      <c r="C3468" t="s">
        <v>56</v>
      </c>
      <c r="D3468" t="s">
        <v>3619</v>
      </c>
      <c r="E3468" t="s">
        <v>3617</v>
      </c>
      <c r="F3468">
        <v>44753</v>
      </c>
      <c r="G3468">
        <v>44763</v>
      </c>
      <c r="I3468" t="s">
        <v>12</v>
      </c>
      <c r="J3468" t="s">
        <v>13</v>
      </c>
      <c r="K3468">
        <v>35.317</v>
      </c>
      <c r="L3468">
        <v>600</v>
      </c>
      <c r="M3468" t="s">
        <v>14</v>
      </c>
      <c r="N3468">
        <v>300</v>
      </c>
      <c r="O3468" t="s">
        <v>14</v>
      </c>
      <c r="P3468">
        <v>1</v>
      </c>
      <c r="Q3468" s="1">
        <v>1.5</v>
      </c>
      <c r="R3468" s="1">
        <v>1</v>
      </c>
      <c r="S3468" s="1">
        <v>1.25</v>
      </c>
      <c r="T3468" s="1">
        <v>1</v>
      </c>
    </row>
    <row r="3469" spans="1:20" x14ac:dyDescent="0.35">
      <c r="A3469" t="s">
        <v>3490</v>
      </c>
      <c r="B3469" t="s">
        <v>10</v>
      </c>
      <c r="C3469" t="s">
        <v>56</v>
      </c>
      <c r="D3469" t="s">
        <v>3616</v>
      </c>
      <c r="E3469" t="s">
        <v>3617</v>
      </c>
      <c r="F3469">
        <v>44753</v>
      </c>
      <c r="G3469">
        <v>44765</v>
      </c>
      <c r="I3469" t="s">
        <v>12</v>
      </c>
      <c r="J3469" t="s">
        <v>13</v>
      </c>
      <c r="K3469">
        <v>35.143999999999998</v>
      </c>
      <c r="L3469">
        <v>600</v>
      </c>
      <c r="M3469" t="s">
        <v>14</v>
      </c>
      <c r="N3469">
        <v>300</v>
      </c>
      <c r="O3469" t="s">
        <v>14</v>
      </c>
      <c r="P3469">
        <v>1</v>
      </c>
      <c r="Q3469" s="1">
        <v>1.7999999999999998</v>
      </c>
      <c r="R3469" s="1">
        <v>1.2000000000000002</v>
      </c>
      <c r="S3469" s="1">
        <v>1.5</v>
      </c>
      <c r="T3469" s="1">
        <v>1.2000000000000002</v>
      </c>
    </row>
    <row r="3470" spans="1:20" x14ac:dyDescent="0.35">
      <c r="A3470" t="s">
        <v>3491</v>
      </c>
      <c r="B3470" t="s">
        <v>10</v>
      </c>
      <c r="C3470" t="s">
        <v>56</v>
      </c>
      <c r="D3470" t="s">
        <v>3619</v>
      </c>
      <c r="E3470" t="s">
        <v>3613</v>
      </c>
      <c r="F3470">
        <v>44753</v>
      </c>
      <c r="G3470">
        <v>44767</v>
      </c>
      <c r="I3470" t="s">
        <v>12</v>
      </c>
      <c r="J3470" t="s">
        <v>13</v>
      </c>
      <c r="K3470">
        <v>35.098999999999997</v>
      </c>
      <c r="L3470">
        <v>600</v>
      </c>
      <c r="M3470" t="s">
        <v>14</v>
      </c>
      <c r="N3470">
        <v>300</v>
      </c>
      <c r="O3470" t="s">
        <v>14</v>
      </c>
      <c r="P3470">
        <v>1</v>
      </c>
      <c r="Q3470" s="1">
        <v>2.1</v>
      </c>
      <c r="R3470" s="1">
        <v>1.4000000000000001</v>
      </c>
      <c r="S3470" s="1">
        <v>1.75</v>
      </c>
      <c r="T3470" s="1">
        <v>1.4000000000000001</v>
      </c>
    </row>
    <row r="3471" spans="1:20" x14ac:dyDescent="0.35">
      <c r="A3471" t="s">
        <v>3492</v>
      </c>
      <c r="B3471" t="s">
        <v>10</v>
      </c>
      <c r="C3471" t="s">
        <v>56</v>
      </c>
      <c r="D3471" t="s">
        <v>3611</v>
      </c>
      <c r="E3471" t="s">
        <v>3614</v>
      </c>
      <c r="F3471">
        <v>44753</v>
      </c>
      <c r="G3471">
        <v>44765</v>
      </c>
      <c r="I3471" t="s">
        <v>12</v>
      </c>
      <c r="J3471" t="s">
        <v>13</v>
      </c>
      <c r="K3471">
        <v>35.093000000000004</v>
      </c>
      <c r="L3471">
        <v>600</v>
      </c>
      <c r="M3471" t="s">
        <v>14</v>
      </c>
      <c r="N3471">
        <v>300</v>
      </c>
      <c r="O3471" t="s">
        <v>14</v>
      </c>
      <c r="P3471">
        <v>1</v>
      </c>
      <c r="Q3471" s="1">
        <v>1.7999999999999998</v>
      </c>
      <c r="R3471" s="1">
        <v>1.2000000000000002</v>
      </c>
      <c r="S3471" s="1">
        <v>1.5</v>
      </c>
      <c r="T3471" s="1">
        <v>1.2000000000000002</v>
      </c>
    </row>
    <row r="3472" spans="1:20" x14ac:dyDescent="0.35">
      <c r="A3472" t="s">
        <v>3493</v>
      </c>
      <c r="B3472" t="s">
        <v>10</v>
      </c>
      <c r="C3472" t="s">
        <v>56</v>
      </c>
      <c r="D3472" t="s">
        <v>3611</v>
      </c>
      <c r="E3472" t="s">
        <v>3612</v>
      </c>
      <c r="F3472">
        <v>44756</v>
      </c>
      <c r="G3472">
        <v>44766</v>
      </c>
      <c r="I3472" t="s">
        <v>12</v>
      </c>
      <c r="J3472" t="s">
        <v>13</v>
      </c>
      <c r="K3472">
        <v>35.302999999999997</v>
      </c>
      <c r="L3472">
        <v>600</v>
      </c>
      <c r="M3472" t="s">
        <v>14</v>
      </c>
      <c r="N3472">
        <v>300</v>
      </c>
      <c r="O3472" t="s">
        <v>14</v>
      </c>
      <c r="P3472">
        <v>1</v>
      </c>
      <c r="Q3472" s="1">
        <v>1.5</v>
      </c>
      <c r="R3472" s="1">
        <v>1</v>
      </c>
      <c r="S3472" s="1">
        <v>1.25</v>
      </c>
      <c r="T3472" s="1">
        <v>1</v>
      </c>
    </row>
    <row r="3473" spans="1:20" x14ac:dyDescent="0.35">
      <c r="A3473" t="s">
        <v>3494</v>
      </c>
      <c r="B3473" t="s">
        <v>10</v>
      </c>
      <c r="C3473" t="s">
        <v>56</v>
      </c>
      <c r="D3473" t="s">
        <v>3619</v>
      </c>
      <c r="E3473" t="s">
        <v>3613</v>
      </c>
      <c r="F3473">
        <v>44755</v>
      </c>
      <c r="G3473">
        <v>44765</v>
      </c>
      <c r="I3473" t="s">
        <v>12</v>
      </c>
      <c r="J3473" t="s">
        <v>13</v>
      </c>
      <c r="K3473">
        <v>35.198999999999998</v>
      </c>
      <c r="L3473">
        <v>600</v>
      </c>
      <c r="M3473" t="s">
        <v>14</v>
      </c>
      <c r="N3473">
        <v>300</v>
      </c>
      <c r="O3473" t="s">
        <v>14</v>
      </c>
      <c r="P3473">
        <v>1</v>
      </c>
      <c r="Q3473" s="1">
        <v>1.5</v>
      </c>
      <c r="R3473" s="1">
        <v>1</v>
      </c>
      <c r="S3473" s="1">
        <v>1.25</v>
      </c>
      <c r="T3473" s="1">
        <v>1</v>
      </c>
    </row>
    <row r="3474" spans="1:20" x14ac:dyDescent="0.35">
      <c r="A3474" t="s">
        <v>3495</v>
      </c>
      <c r="B3474" t="s">
        <v>10</v>
      </c>
      <c r="C3474" t="s">
        <v>56</v>
      </c>
      <c r="D3474" t="s">
        <v>3619</v>
      </c>
      <c r="E3474" t="s">
        <v>3612</v>
      </c>
      <c r="F3474">
        <v>44753</v>
      </c>
      <c r="G3474">
        <v>44765</v>
      </c>
      <c r="I3474" t="s">
        <v>12</v>
      </c>
      <c r="J3474" t="s">
        <v>13</v>
      </c>
      <c r="K3474">
        <v>35.027999999999999</v>
      </c>
      <c r="L3474">
        <v>600</v>
      </c>
      <c r="M3474" t="s">
        <v>14</v>
      </c>
      <c r="N3474">
        <v>300</v>
      </c>
      <c r="O3474" t="s">
        <v>14</v>
      </c>
      <c r="P3474">
        <v>1</v>
      </c>
      <c r="Q3474" s="1">
        <v>1.7999999999999998</v>
      </c>
      <c r="R3474" s="1">
        <v>1.2000000000000002</v>
      </c>
      <c r="S3474" s="1">
        <v>1.5</v>
      </c>
      <c r="T3474" s="1">
        <v>1.2000000000000002</v>
      </c>
    </row>
    <row r="3475" spans="1:20" x14ac:dyDescent="0.35">
      <c r="A3475" t="s">
        <v>3496</v>
      </c>
      <c r="B3475" t="s">
        <v>10</v>
      </c>
      <c r="C3475" t="s">
        <v>56</v>
      </c>
      <c r="D3475" t="s">
        <v>3619</v>
      </c>
      <c r="E3475" t="s">
        <v>3612</v>
      </c>
      <c r="F3475">
        <v>44753</v>
      </c>
      <c r="G3475">
        <v>44768</v>
      </c>
      <c r="I3475" t="s">
        <v>12</v>
      </c>
      <c r="J3475" t="s">
        <v>13</v>
      </c>
      <c r="K3475">
        <v>34.962000000000003</v>
      </c>
      <c r="L3475">
        <v>600</v>
      </c>
      <c r="M3475" t="s">
        <v>14</v>
      </c>
      <c r="N3475">
        <v>300</v>
      </c>
      <c r="O3475" t="s">
        <v>14</v>
      </c>
      <c r="P3475">
        <v>1</v>
      </c>
      <c r="Q3475" s="1">
        <v>2.25</v>
      </c>
      <c r="R3475" s="1">
        <v>1.5</v>
      </c>
      <c r="S3475" s="1">
        <v>1.875</v>
      </c>
      <c r="T3475" s="1">
        <v>1.5</v>
      </c>
    </row>
    <row r="3476" spans="1:20" x14ac:dyDescent="0.35">
      <c r="A3476" t="s">
        <v>3497</v>
      </c>
      <c r="B3476" t="s">
        <v>10</v>
      </c>
      <c r="C3476" t="s">
        <v>56</v>
      </c>
      <c r="D3476" t="s">
        <v>3619</v>
      </c>
      <c r="E3476" t="s">
        <v>3617</v>
      </c>
      <c r="F3476">
        <v>44753</v>
      </c>
      <c r="G3476">
        <v>44764</v>
      </c>
      <c r="I3476" t="s">
        <v>12</v>
      </c>
      <c r="J3476" t="s">
        <v>13</v>
      </c>
      <c r="K3476">
        <v>35.436</v>
      </c>
      <c r="L3476">
        <v>600</v>
      </c>
      <c r="M3476" t="s">
        <v>14</v>
      </c>
      <c r="N3476">
        <v>300</v>
      </c>
      <c r="O3476" t="s">
        <v>14</v>
      </c>
      <c r="P3476">
        <v>1</v>
      </c>
      <c r="Q3476" s="1">
        <v>1.65</v>
      </c>
      <c r="R3476" s="1">
        <v>1.1000000000000001</v>
      </c>
      <c r="S3476" s="1">
        <v>1.375</v>
      </c>
      <c r="T3476" s="1">
        <v>1.1000000000000001</v>
      </c>
    </row>
    <row r="3477" spans="1:20" x14ac:dyDescent="0.35">
      <c r="A3477" t="s">
        <v>3498</v>
      </c>
      <c r="B3477" t="s">
        <v>10</v>
      </c>
      <c r="C3477" t="s">
        <v>56</v>
      </c>
      <c r="D3477" t="s">
        <v>3615</v>
      </c>
      <c r="E3477" t="s">
        <v>3614</v>
      </c>
      <c r="F3477">
        <v>44755</v>
      </c>
      <c r="G3477">
        <v>44765</v>
      </c>
      <c r="I3477" t="s">
        <v>12</v>
      </c>
      <c r="J3477" t="s">
        <v>13</v>
      </c>
      <c r="K3477">
        <v>35.36</v>
      </c>
      <c r="L3477">
        <v>600</v>
      </c>
      <c r="M3477" t="s">
        <v>14</v>
      </c>
      <c r="N3477">
        <v>300</v>
      </c>
      <c r="O3477" t="s">
        <v>14</v>
      </c>
      <c r="P3477">
        <v>1</v>
      </c>
      <c r="Q3477" s="1">
        <v>1.5</v>
      </c>
      <c r="R3477" s="1">
        <v>1</v>
      </c>
      <c r="S3477" s="1">
        <v>1.25</v>
      </c>
      <c r="T3477" s="1">
        <v>1</v>
      </c>
    </row>
    <row r="3478" spans="1:20" x14ac:dyDescent="0.35">
      <c r="A3478" t="s">
        <v>3499</v>
      </c>
      <c r="B3478" t="s">
        <v>10</v>
      </c>
      <c r="C3478" t="s">
        <v>56</v>
      </c>
      <c r="D3478" t="s">
        <v>3615</v>
      </c>
      <c r="E3478" t="s">
        <v>3612</v>
      </c>
      <c r="F3478">
        <v>44755</v>
      </c>
      <c r="G3478">
        <v>44768</v>
      </c>
      <c r="I3478" t="s">
        <v>12</v>
      </c>
      <c r="J3478" t="s">
        <v>13</v>
      </c>
      <c r="K3478">
        <v>35.085000000000001</v>
      </c>
      <c r="L3478">
        <v>600</v>
      </c>
      <c r="M3478" t="s">
        <v>14</v>
      </c>
      <c r="N3478">
        <v>300</v>
      </c>
      <c r="O3478" t="s">
        <v>14</v>
      </c>
      <c r="P3478">
        <v>1</v>
      </c>
      <c r="Q3478" s="1">
        <v>1.95</v>
      </c>
      <c r="R3478" s="1">
        <v>1.3</v>
      </c>
      <c r="S3478" s="1">
        <v>1.625</v>
      </c>
      <c r="T3478" s="1">
        <v>1.3</v>
      </c>
    </row>
    <row r="3479" spans="1:20" x14ac:dyDescent="0.35">
      <c r="A3479" t="s">
        <v>3500</v>
      </c>
      <c r="B3479" t="s">
        <v>10</v>
      </c>
      <c r="C3479" t="s">
        <v>56</v>
      </c>
      <c r="D3479" t="s">
        <v>3611</v>
      </c>
      <c r="E3479" t="s">
        <v>3613</v>
      </c>
      <c r="F3479">
        <v>44757</v>
      </c>
      <c r="G3479">
        <v>44765</v>
      </c>
      <c r="I3479" t="s">
        <v>12</v>
      </c>
      <c r="J3479" t="s">
        <v>13</v>
      </c>
      <c r="K3479">
        <v>35.448999999999998</v>
      </c>
      <c r="L3479">
        <v>600</v>
      </c>
      <c r="M3479" t="s">
        <v>14</v>
      </c>
      <c r="N3479">
        <v>300</v>
      </c>
      <c r="O3479" t="s">
        <v>14</v>
      </c>
      <c r="P3479">
        <v>1</v>
      </c>
      <c r="Q3479" s="1">
        <v>1.2</v>
      </c>
      <c r="R3479" s="1">
        <v>0.8</v>
      </c>
      <c r="S3479" s="1">
        <v>1</v>
      </c>
      <c r="T3479" s="1">
        <v>0.8</v>
      </c>
    </row>
    <row r="3480" spans="1:20" x14ac:dyDescent="0.35">
      <c r="A3480" t="s">
        <v>3501</v>
      </c>
      <c r="B3480" t="s">
        <v>10</v>
      </c>
      <c r="C3480" t="s">
        <v>56</v>
      </c>
      <c r="D3480" t="s">
        <v>3620</v>
      </c>
      <c r="E3480" t="s">
        <v>3612</v>
      </c>
      <c r="F3480">
        <v>44768</v>
      </c>
      <c r="G3480">
        <v>44777</v>
      </c>
      <c r="I3480" t="s">
        <v>12</v>
      </c>
      <c r="J3480" t="s">
        <v>13</v>
      </c>
      <c r="K3480">
        <v>35.298999999999999</v>
      </c>
      <c r="L3480">
        <v>600</v>
      </c>
      <c r="M3480" t="s">
        <v>14</v>
      </c>
      <c r="N3480">
        <v>300</v>
      </c>
      <c r="O3480" t="s">
        <v>14</v>
      </c>
      <c r="P3480">
        <v>1</v>
      </c>
      <c r="Q3480" s="1">
        <v>1.3499999999999999</v>
      </c>
      <c r="R3480" s="1">
        <v>0.9</v>
      </c>
      <c r="S3480" s="1">
        <v>1.125</v>
      </c>
      <c r="T3480" s="1">
        <v>0.9</v>
      </c>
    </row>
    <row r="3481" spans="1:20" x14ac:dyDescent="0.35">
      <c r="A3481" t="s">
        <v>3502</v>
      </c>
      <c r="B3481" t="s">
        <v>10</v>
      </c>
      <c r="C3481" t="s">
        <v>56</v>
      </c>
      <c r="D3481" t="s">
        <v>3611</v>
      </c>
      <c r="E3481" t="s">
        <v>3617</v>
      </c>
      <c r="F3481">
        <v>44762</v>
      </c>
      <c r="G3481">
        <v>44782</v>
      </c>
      <c r="I3481" t="s">
        <v>12</v>
      </c>
      <c r="J3481" t="s">
        <v>13</v>
      </c>
      <c r="K3481">
        <v>35.442</v>
      </c>
      <c r="L3481">
        <v>600</v>
      </c>
      <c r="M3481" t="s">
        <v>14</v>
      </c>
      <c r="N3481">
        <v>300</v>
      </c>
      <c r="O3481" t="s">
        <v>14</v>
      </c>
      <c r="P3481">
        <v>1</v>
      </c>
      <c r="Q3481" s="1">
        <v>3</v>
      </c>
      <c r="R3481" s="1">
        <v>2</v>
      </c>
      <c r="S3481" s="1">
        <v>2.5</v>
      </c>
      <c r="T3481" s="1">
        <v>2</v>
      </c>
    </row>
    <row r="3482" spans="1:20" x14ac:dyDescent="0.35">
      <c r="A3482" t="s">
        <v>3503</v>
      </c>
      <c r="B3482" t="s">
        <v>10</v>
      </c>
      <c r="C3482" t="s">
        <v>56</v>
      </c>
      <c r="D3482" t="s">
        <v>3611</v>
      </c>
      <c r="E3482" t="s">
        <v>3618</v>
      </c>
      <c r="F3482">
        <v>44762</v>
      </c>
      <c r="G3482">
        <v>44772</v>
      </c>
      <c r="I3482" t="s">
        <v>12</v>
      </c>
      <c r="J3482" t="s">
        <v>13</v>
      </c>
      <c r="K3482">
        <v>35.356000000000002</v>
      </c>
      <c r="L3482">
        <v>600</v>
      </c>
      <c r="M3482" t="s">
        <v>14</v>
      </c>
      <c r="N3482">
        <v>300</v>
      </c>
      <c r="O3482" t="s">
        <v>14</v>
      </c>
      <c r="P3482">
        <v>1</v>
      </c>
      <c r="Q3482" s="1">
        <v>1.5</v>
      </c>
      <c r="R3482" s="1">
        <v>1</v>
      </c>
      <c r="S3482" s="1">
        <v>1.25</v>
      </c>
      <c r="T3482" s="1">
        <v>1</v>
      </c>
    </row>
    <row r="3483" spans="1:20" x14ac:dyDescent="0.35">
      <c r="A3483" t="s">
        <v>3504</v>
      </c>
      <c r="B3483" t="s">
        <v>10</v>
      </c>
      <c r="C3483" t="s">
        <v>56</v>
      </c>
      <c r="D3483" t="s">
        <v>3620</v>
      </c>
      <c r="E3483" t="s">
        <v>3614</v>
      </c>
      <c r="F3483">
        <v>44762</v>
      </c>
      <c r="G3483">
        <v>44771</v>
      </c>
      <c r="I3483" t="s">
        <v>12</v>
      </c>
      <c r="J3483" t="s">
        <v>13</v>
      </c>
      <c r="K3483">
        <v>35.036999999999999</v>
      </c>
      <c r="L3483">
        <v>600</v>
      </c>
      <c r="M3483" t="s">
        <v>14</v>
      </c>
      <c r="N3483">
        <v>300</v>
      </c>
      <c r="O3483" t="s">
        <v>14</v>
      </c>
      <c r="P3483">
        <v>1</v>
      </c>
      <c r="Q3483" s="1">
        <v>1.3499999999999999</v>
      </c>
      <c r="R3483" s="1">
        <v>0.9</v>
      </c>
      <c r="S3483" s="1">
        <v>1.125</v>
      </c>
      <c r="T3483" s="1">
        <v>0.9</v>
      </c>
    </row>
    <row r="3484" spans="1:20" x14ac:dyDescent="0.35">
      <c r="A3484" t="s">
        <v>3505</v>
      </c>
      <c r="B3484" t="s">
        <v>10</v>
      </c>
      <c r="C3484" t="s">
        <v>56</v>
      </c>
      <c r="D3484" t="s">
        <v>3611</v>
      </c>
      <c r="E3484" t="s">
        <v>3613</v>
      </c>
      <c r="F3484">
        <v>44782</v>
      </c>
      <c r="G3484">
        <v>44791</v>
      </c>
      <c r="I3484" t="s">
        <v>12</v>
      </c>
      <c r="J3484" t="s">
        <v>13</v>
      </c>
      <c r="K3484">
        <v>35.430999999999997</v>
      </c>
      <c r="L3484">
        <v>600</v>
      </c>
      <c r="M3484" t="s">
        <v>14</v>
      </c>
      <c r="N3484">
        <v>300</v>
      </c>
      <c r="O3484" t="s">
        <v>14</v>
      </c>
      <c r="P3484">
        <v>1</v>
      </c>
      <c r="Q3484" s="1">
        <v>1.3499999999999999</v>
      </c>
      <c r="R3484" s="1">
        <v>0.9</v>
      </c>
      <c r="S3484" s="1">
        <v>1.125</v>
      </c>
      <c r="T3484" s="1">
        <v>0.9</v>
      </c>
    </row>
    <row r="3485" spans="1:20" x14ac:dyDescent="0.35">
      <c r="A3485" t="s">
        <v>3506</v>
      </c>
      <c r="B3485" t="s">
        <v>10</v>
      </c>
      <c r="C3485" t="s">
        <v>56</v>
      </c>
      <c r="D3485" t="s">
        <v>3611</v>
      </c>
      <c r="E3485" t="s">
        <v>3618</v>
      </c>
      <c r="F3485">
        <v>44781</v>
      </c>
      <c r="G3485">
        <v>44793</v>
      </c>
      <c r="I3485" t="s">
        <v>12</v>
      </c>
      <c r="J3485" t="s">
        <v>13</v>
      </c>
      <c r="K3485">
        <v>35.283999999999999</v>
      </c>
      <c r="L3485">
        <v>600</v>
      </c>
      <c r="M3485" t="s">
        <v>14</v>
      </c>
      <c r="N3485">
        <v>300</v>
      </c>
      <c r="O3485" t="s">
        <v>14</v>
      </c>
      <c r="P3485">
        <v>1</v>
      </c>
      <c r="Q3485" s="1">
        <v>1.7999999999999998</v>
      </c>
      <c r="R3485" s="1">
        <v>1.2000000000000002</v>
      </c>
      <c r="S3485" s="1">
        <v>1.5</v>
      </c>
      <c r="T3485" s="1">
        <v>1.2000000000000002</v>
      </c>
    </row>
    <row r="3486" spans="1:20" x14ac:dyDescent="0.35">
      <c r="A3486" t="s">
        <v>3507</v>
      </c>
      <c r="B3486" t="s">
        <v>10</v>
      </c>
      <c r="C3486" t="s">
        <v>56</v>
      </c>
      <c r="D3486" t="s">
        <v>3611</v>
      </c>
      <c r="E3486" t="s">
        <v>3614</v>
      </c>
      <c r="F3486">
        <v>44782</v>
      </c>
      <c r="G3486">
        <v>44795</v>
      </c>
      <c r="I3486" t="s">
        <v>12</v>
      </c>
      <c r="J3486" t="s">
        <v>13</v>
      </c>
      <c r="K3486">
        <v>35.618000000000002</v>
      </c>
      <c r="L3486">
        <v>600</v>
      </c>
      <c r="M3486" t="s">
        <v>14</v>
      </c>
      <c r="N3486">
        <v>300</v>
      </c>
      <c r="O3486" t="s">
        <v>14</v>
      </c>
      <c r="P3486">
        <v>1</v>
      </c>
      <c r="Q3486" s="1">
        <v>1.95</v>
      </c>
      <c r="R3486" s="1">
        <v>1.3</v>
      </c>
      <c r="S3486" s="1">
        <v>1.625</v>
      </c>
      <c r="T3486" s="1">
        <v>1.3</v>
      </c>
    </row>
    <row r="3487" spans="1:20" x14ac:dyDescent="0.35">
      <c r="A3487" t="s">
        <v>3508</v>
      </c>
      <c r="B3487" t="s">
        <v>10</v>
      </c>
      <c r="C3487" t="s">
        <v>56</v>
      </c>
      <c r="D3487" t="s">
        <v>3615</v>
      </c>
      <c r="E3487" t="s">
        <v>3617</v>
      </c>
      <c r="F3487">
        <v>44781</v>
      </c>
      <c r="G3487">
        <v>44791</v>
      </c>
      <c r="I3487" t="s">
        <v>12</v>
      </c>
      <c r="J3487" t="s">
        <v>13</v>
      </c>
      <c r="K3487">
        <v>35.671999999999997</v>
      </c>
      <c r="L3487">
        <v>600</v>
      </c>
      <c r="M3487" t="s">
        <v>14</v>
      </c>
      <c r="N3487">
        <v>300</v>
      </c>
      <c r="O3487" t="s">
        <v>14</v>
      </c>
      <c r="P3487">
        <v>1</v>
      </c>
      <c r="Q3487" s="1">
        <v>1.5</v>
      </c>
      <c r="R3487" s="1">
        <v>1</v>
      </c>
      <c r="S3487" s="1">
        <v>1.25</v>
      </c>
      <c r="T3487" s="1">
        <v>1</v>
      </c>
    </row>
    <row r="3488" spans="1:20" x14ac:dyDescent="0.35">
      <c r="A3488" t="s">
        <v>3509</v>
      </c>
      <c r="B3488" t="s">
        <v>10</v>
      </c>
      <c r="C3488" t="s">
        <v>56</v>
      </c>
      <c r="D3488" t="s">
        <v>3620</v>
      </c>
      <c r="E3488" t="s">
        <v>3613</v>
      </c>
      <c r="F3488">
        <v>44771</v>
      </c>
      <c r="G3488">
        <v>44782</v>
      </c>
      <c r="I3488" t="s">
        <v>12</v>
      </c>
      <c r="J3488" t="s">
        <v>13</v>
      </c>
      <c r="K3488">
        <v>35.076000000000001</v>
      </c>
      <c r="L3488">
        <v>600</v>
      </c>
      <c r="M3488" t="s">
        <v>14</v>
      </c>
      <c r="N3488">
        <v>300</v>
      </c>
      <c r="O3488" t="s">
        <v>14</v>
      </c>
      <c r="P3488">
        <v>1</v>
      </c>
      <c r="Q3488" s="1">
        <v>1.65</v>
      </c>
      <c r="R3488" s="1">
        <v>1.1000000000000001</v>
      </c>
      <c r="S3488" s="1">
        <v>1.375</v>
      </c>
      <c r="T3488" s="1">
        <v>1.1000000000000001</v>
      </c>
    </row>
    <row r="3489" spans="1:20" x14ac:dyDescent="0.35">
      <c r="A3489" t="s">
        <v>3510</v>
      </c>
      <c r="B3489" t="s">
        <v>10</v>
      </c>
      <c r="C3489" t="s">
        <v>56</v>
      </c>
      <c r="D3489" t="s">
        <v>3616</v>
      </c>
      <c r="E3489" t="s">
        <v>3618</v>
      </c>
      <c r="F3489">
        <v>44781</v>
      </c>
      <c r="G3489">
        <v>44790</v>
      </c>
      <c r="I3489" t="s">
        <v>12</v>
      </c>
      <c r="J3489" t="s">
        <v>13</v>
      </c>
      <c r="K3489">
        <v>35.222000000000001</v>
      </c>
      <c r="L3489">
        <v>600</v>
      </c>
      <c r="M3489" t="s">
        <v>14</v>
      </c>
      <c r="N3489">
        <v>300</v>
      </c>
      <c r="O3489" t="s">
        <v>14</v>
      </c>
      <c r="P3489">
        <v>1</v>
      </c>
      <c r="Q3489" s="1">
        <v>1.3499999999999999</v>
      </c>
      <c r="R3489" s="1">
        <v>0.9</v>
      </c>
      <c r="S3489" s="1">
        <v>1.125</v>
      </c>
      <c r="T3489" s="1">
        <v>0.9</v>
      </c>
    </row>
    <row r="3490" spans="1:20" x14ac:dyDescent="0.35">
      <c r="A3490" t="s">
        <v>3511</v>
      </c>
      <c r="B3490" t="s">
        <v>10</v>
      </c>
      <c r="C3490" t="s">
        <v>56</v>
      </c>
      <c r="D3490" t="s">
        <v>3611</v>
      </c>
      <c r="E3490" t="s">
        <v>3614</v>
      </c>
      <c r="F3490">
        <v>44782</v>
      </c>
      <c r="G3490">
        <v>44796</v>
      </c>
      <c r="I3490" t="s">
        <v>12</v>
      </c>
      <c r="J3490" t="s">
        <v>13</v>
      </c>
      <c r="K3490">
        <v>35.661999999999999</v>
      </c>
      <c r="L3490">
        <v>600</v>
      </c>
      <c r="M3490" t="s">
        <v>14</v>
      </c>
      <c r="N3490">
        <v>300</v>
      </c>
      <c r="O3490" t="s">
        <v>14</v>
      </c>
      <c r="P3490">
        <v>1</v>
      </c>
      <c r="Q3490" s="1">
        <v>2.1</v>
      </c>
      <c r="R3490" s="1">
        <v>1.4000000000000001</v>
      </c>
      <c r="S3490" s="1">
        <v>1.75</v>
      </c>
      <c r="T3490" s="1">
        <v>1.4000000000000001</v>
      </c>
    </row>
    <row r="3491" spans="1:20" x14ac:dyDescent="0.35">
      <c r="A3491" t="s">
        <v>3512</v>
      </c>
      <c r="B3491" t="s">
        <v>10</v>
      </c>
      <c r="C3491" t="s">
        <v>56</v>
      </c>
      <c r="D3491" t="s">
        <v>3616</v>
      </c>
      <c r="E3491" t="s">
        <v>3617</v>
      </c>
      <c r="F3491">
        <v>44782</v>
      </c>
      <c r="G3491">
        <v>44795</v>
      </c>
      <c r="I3491" t="s">
        <v>12</v>
      </c>
      <c r="J3491" t="s">
        <v>13</v>
      </c>
      <c r="K3491">
        <v>35.085000000000001</v>
      </c>
      <c r="L3491">
        <v>600</v>
      </c>
      <c r="M3491" t="s">
        <v>14</v>
      </c>
      <c r="N3491">
        <v>300</v>
      </c>
      <c r="O3491" t="s">
        <v>14</v>
      </c>
      <c r="P3491">
        <v>1</v>
      </c>
      <c r="Q3491" s="1">
        <v>1.95</v>
      </c>
      <c r="R3491" s="1">
        <v>1.3</v>
      </c>
      <c r="S3491" s="1">
        <v>1.625</v>
      </c>
      <c r="T3491" s="1">
        <v>1.3</v>
      </c>
    </row>
    <row r="3492" spans="1:20" x14ac:dyDescent="0.35">
      <c r="A3492" t="s">
        <v>3513</v>
      </c>
      <c r="B3492" t="s">
        <v>10</v>
      </c>
      <c r="C3492" t="s">
        <v>56</v>
      </c>
      <c r="D3492" t="s">
        <v>3620</v>
      </c>
      <c r="E3492" t="s">
        <v>3617</v>
      </c>
      <c r="F3492">
        <v>44782</v>
      </c>
      <c r="G3492">
        <v>44798</v>
      </c>
      <c r="I3492" t="s">
        <v>12</v>
      </c>
      <c r="J3492" t="s">
        <v>13</v>
      </c>
      <c r="K3492">
        <v>35.369999999999997</v>
      </c>
      <c r="L3492">
        <v>600</v>
      </c>
      <c r="M3492" t="s">
        <v>14</v>
      </c>
      <c r="N3492">
        <v>300</v>
      </c>
      <c r="O3492" t="s">
        <v>14</v>
      </c>
      <c r="P3492">
        <v>1</v>
      </c>
      <c r="Q3492" s="1">
        <v>2.4</v>
      </c>
      <c r="R3492" s="1">
        <v>1.6</v>
      </c>
      <c r="S3492" s="1">
        <v>2</v>
      </c>
      <c r="T3492" s="1">
        <v>1.6</v>
      </c>
    </row>
    <row r="3493" spans="1:20" x14ac:dyDescent="0.35">
      <c r="A3493" t="s">
        <v>3514</v>
      </c>
      <c r="B3493" t="s">
        <v>10</v>
      </c>
      <c r="C3493" t="s">
        <v>56</v>
      </c>
      <c r="D3493" t="s">
        <v>3619</v>
      </c>
      <c r="E3493" t="s">
        <v>3618</v>
      </c>
      <c r="F3493">
        <v>44782</v>
      </c>
      <c r="G3493">
        <v>44795</v>
      </c>
      <c r="I3493" t="s">
        <v>12</v>
      </c>
      <c r="J3493" t="s">
        <v>13</v>
      </c>
      <c r="K3493">
        <v>35.551000000000002</v>
      </c>
      <c r="L3493">
        <v>600</v>
      </c>
      <c r="M3493" t="s">
        <v>14</v>
      </c>
      <c r="N3493">
        <v>300</v>
      </c>
      <c r="O3493" t="s">
        <v>14</v>
      </c>
      <c r="P3493">
        <v>1</v>
      </c>
      <c r="Q3493" s="1">
        <v>1.95</v>
      </c>
      <c r="R3493" s="1">
        <v>1.3</v>
      </c>
      <c r="S3493" s="1">
        <v>1.625</v>
      </c>
      <c r="T3493" s="1">
        <v>1.3</v>
      </c>
    </row>
    <row r="3494" spans="1:20" x14ac:dyDescent="0.35">
      <c r="A3494" t="s">
        <v>3515</v>
      </c>
      <c r="B3494" t="s">
        <v>10</v>
      </c>
      <c r="C3494" t="s">
        <v>56</v>
      </c>
      <c r="D3494" t="s">
        <v>3619</v>
      </c>
      <c r="E3494" t="s">
        <v>3614</v>
      </c>
      <c r="F3494">
        <v>44782</v>
      </c>
      <c r="G3494">
        <v>44792</v>
      </c>
      <c r="I3494" t="s">
        <v>12</v>
      </c>
      <c r="J3494" t="s">
        <v>13</v>
      </c>
      <c r="K3494">
        <v>35.627000000000002</v>
      </c>
      <c r="L3494">
        <v>600</v>
      </c>
      <c r="M3494" t="s">
        <v>14</v>
      </c>
      <c r="N3494">
        <v>300</v>
      </c>
      <c r="O3494" t="s">
        <v>14</v>
      </c>
      <c r="P3494">
        <v>1</v>
      </c>
      <c r="Q3494" s="1">
        <v>1.5</v>
      </c>
      <c r="R3494" s="1">
        <v>1</v>
      </c>
      <c r="S3494" s="1">
        <v>1.25</v>
      </c>
      <c r="T3494" s="1">
        <v>1</v>
      </c>
    </row>
    <row r="3495" spans="1:20" x14ac:dyDescent="0.35">
      <c r="A3495" t="s">
        <v>3516</v>
      </c>
      <c r="B3495" t="s">
        <v>10</v>
      </c>
      <c r="C3495" t="s">
        <v>56</v>
      </c>
      <c r="D3495" t="s">
        <v>3619</v>
      </c>
      <c r="E3495" t="s">
        <v>3613</v>
      </c>
      <c r="F3495">
        <v>44781</v>
      </c>
      <c r="G3495">
        <v>44793</v>
      </c>
      <c r="I3495" t="s">
        <v>12</v>
      </c>
      <c r="J3495" t="s">
        <v>13</v>
      </c>
      <c r="K3495">
        <v>35.408999999999999</v>
      </c>
      <c r="L3495">
        <v>600</v>
      </c>
      <c r="M3495" t="s">
        <v>14</v>
      </c>
      <c r="N3495">
        <v>300</v>
      </c>
      <c r="O3495" t="s">
        <v>14</v>
      </c>
      <c r="P3495">
        <v>1</v>
      </c>
      <c r="Q3495" s="1">
        <v>1.7999999999999998</v>
      </c>
      <c r="R3495" s="1">
        <v>1.2000000000000002</v>
      </c>
      <c r="S3495" s="1">
        <v>1.5</v>
      </c>
      <c r="T3495" s="1">
        <v>1.2000000000000002</v>
      </c>
    </row>
    <row r="3496" spans="1:20" x14ac:dyDescent="0.35">
      <c r="A3496" t="s">
        <v>3517</v>
      </c>
      <c r="B3496" t="s">
        <v>10</v>
      </c>
      <c r="C3496" t="s">
        <v>56</v>
      </c>
      <c r="D3496" t="s">
        <v>3616</v>
      </c>
      <c r="E3496" t="s">
        <v>3614</v>
      </c>
      <c r="F3496">
        <v>44783</v>
      </c>
      <c r="G3496">
        <v>44795</v>
      </c>
      <c r="I3496" t="s">
        <v>12</v>
      </c>
      <c r="J3496" t="s">
        <v>13</v>
      </c>
      <c r="K3496">
        <v>35.091000000000001</v>
      </c>
      <c r="L3496">
        <v>600</v>
      </c>
      <c r="M3496" t="s">
        <v>14</v>
      </c>
      <c r="N3496">
        <v>300</v>
      </c>
      <c r="O3496" t="s">
        <v>14</v>
      </c>
      <c r="P3496">
        <v>1</v>
      </c>
      <c r="Q3496" s="1">
        <v>1.7999999999999998</v>
      </c>
      <c r="R3496" s="1">
        <v>1.2000000000000002</v>
      </c>
      <c r="S3496" s="1">
        <v>1.5</v>
      </c>
      <c r="T3496" s="1">
        <v>1.2000000000000002</v>
      </c>
    </row>
    <row r="3497" spans="1:20" x14ac:dyDescent="0.35">
      <c r="A3497" t="s">
        <v>3518</v>
      </c>
      <c r="B3497" t="s">
        <v>10</v>
      </c>
      <c r="C3497" t="s">
        <v>56</v>
      </c>
      <c r="D3497" t="s">
        <v>3620</v>
      </c>
      <c r="E3497" t="s">
        <v>3618</v>
      </c>
      <c r="F3497">
        <v>44784</v>
      </c>
      <c r="G3497">
        <v>44797</v>
      </c>
      <c r="I3497" t="s">
        <v>12</v>
      </c>
      <c r="J3497" t="s">
        <v>13</v>
      </c>
      <c r="K3497">
        <v>35.024999999999999</v>
      </c>
      <c r="L3497">
        <v>600</v>
      </c>
      <c r="M3497" t="s">
        <v>14</v>
      </c>
      <c r="N3497">
        <v>300</v>
      </c>
      <c r="O3497" t="s">
        <v>14</v>
      </c>
      <c r="P3497">
        <v>1</v>
      </c>
      <c r="Q3497" s="1">
        <v>1.95</v>
      </c>
      <c r="R3497" s="1">
        <v>1.3</v>
      </c>
      <c r="S3497" s="1">
        <v>1.625</v>
      </c>
      <c r="T3497" s="1">
        <v>1.3</v>
      </c>
    </row>
    <row r="3498" spans="1:20" x14ac:dyDescent="0.35">
      <c r="A3498" t="s">
        <v>3519</v>
      </c>
      <c r="B3498" t="s">
        <v>10</v>
      </c>
      <c r="C3498" t="s">
        <v>56</v>
      </c>
      <c r="D3498" t="s">
        <v>3619</v>
      </c>
      <c r="E3498" t="s">
        <v>3618</v>
      </c>
      <c r="F3498">
        <v>44783</v>
      </c>
      <c r="G3498">
        <v>44792</v>
      </c>
      <c r="I3498" t="s">
        <v>12</v>
      </c>
      <c r="J3498" t="s">
        <v>13</v>
      </c>
      <c r="K3498">
        <v>35.658999999999999</v>
      </c>
      <c r="L3498">
        <v>600</v>
      </c>
      <c r="M3498" t="s">
        <v>14</v>
      </c>
      <c r="N3498">
        <v>300</v>
      </c>
      <c r="O3498" t="s">
        <v>14</v>
      </c>
      <c r="P3498">
        <v>1</v>
      </c>
      <c r="Q3498" s="1">
        <v>1.3499999999999999</v>
      </c>
      <c r="R3498" s="1">
        <v>0.9</v>
      </c>
      <c r="S3498" s="1">
        <v>1.125</v>
      </c>
      <c r="T3498" s="1">
        <v>0.9</v>
      </c>
    </row>
    <row r="3499" spans="1:20" x14ac:dyDescent="0.35">
      <c r="A3499" t="s">
        <v>3520</v>
      </c>
      <c r="B3499" t="s">
        <v>10</v>
      </c>
      <c r="C3499" t="s">
        <v>56</v>
      </c>
      <c r="D3499" t="s">
        <v>3615</v>
      </c>
      <c r="E3499" t="s">
        <v>3614</v>
      </c>
      <c r="F3499">
        <v>44795</v>
      </c>
      <c r="G3499">
        <v>44803</v>
      </c>
      <c r="I3499" t="s">
        <v>12</v>
      </c>
      <c r="J3499" t="s">
        <v>13</v>
      </c>
      <c r="K3499">
        <v>35.448</v>
      </c>
      <c r="L3499">
        <v>600</v>
      </c>
      <c r="M3499" t="s">
        <v>14</v>
      </c>
      <c r="N3499">
        <v>300</v>
      </c>
      <c r="O3499" t="s">
        <v>14</v>
      </c>
      <c r="P3499">
        <v>1</v>
      </c>
      <c r="Q3499" s="1">
        <v>1.2</v>
      </c>
      <c r="R3499" s="1">
        <v>0.8</v>
      </c>
      <c r="S3499" s="1">
        <v>1</v>
      </c>
      <c r="T3499" s="1">
        <v>0.8</v>
      </c>
    </row>
    <row r="3500" spans="1:20" x14ac:dyDescent="0.35">
      <c r="A3500" t="s">
        <v>3521</v>
      </c>
      <c r="B3500" t="s">
        <v>10</v>
      </c>
      <c r="C3500" t="s">
        <v>56</v>
      </c>
      <c r="D3500" t="s">
        <v>3611</v>
      </c>
      <c r="E3500" t="s">
        <v>3613</v>
      </c>
      <c r="F3500">
        <v>44798</v>
      </c>
      <c r="G3500">
        <v>44807</v>
      </c>
      <c r="I3500" t="s">
        <v>12</v>
      </c>
      <c r="J3500" t="s">
        <v>13</v>
      </c>
      <c r="K3500">
        <v>35.332000000000001</v>
      </c>
      <c r="L3500">
        <v>600</v>
      </c>
      <c r="M3500" t="s">
        <v>14</v>
      </c>
      <c r="N3500">
        <v>300</v>
      </c>
      <c r="O3500" t="s">
        <v>14</v>
      </c>
      <c r="P3500">
        <v>1</v>
      </c>
      <c r="Q3500" s="1">
        <v>1.3499999999999999</v>
      </c>
      <c r="R3500" s="1">
        <v>0.9</v>
      </c>
      <c r="S3500" s="1">
        <v>1.125</v>
      </c>
      <c r="T3500" s="1">
        <v>0.9</v>
      </c>
    </row>
    <row r="3501" spans="1:20" hidden="1" x14ac:dyDescent="0.35">
      <c r="A3501" t="s">
        <v>3522</v>
      </c>
      <c r="B3501" t="s">
        <v>10</v>
      </c>
      <c r="C3501" t="s">
        <v>11</v>
      </c>
      <c r="D3501" t="s">
        <v>3619</v>
      </c>
      <c r="E3501" t="s">
        <v>3618</v>
      </c>
      <c r="F3501">
        <v>44686</v>
      </c>
      <c r="G3501">
        <v>44698</v>
      </c>
      <c r="H3501" t="s">
        <v>16</v>
      </c>
      <c r="I3501" t="s">
        <v>12</v>
      </c>
      <c r="J3501" t="s">
        <v>13</v>
      </c>
      <c r="K3501">
        <v>26.302</v>
      </c>
      <c r="L3501">
        <v>600</v>
      </c>
      <c r="M3501" t="s">
        <v>14</v>
      </c>
      <c r="N3501">
        <v>300</v>
      </c>
      <c r="O3501" t="s">
        <v>14</v>
      </c>
      <c r="P3501">
        <v>1</v>
      </c>
      <c r="Q3501" s="1">
        <v>1.7999999999999998</v>
      </c>
      <c r="R3501" s="1">
        <v>1.2000000000000002</v>
      </c>
      <c r="S3501" s="1">
        <v>1.5</v>
      </c>
      <c r="T3501" s="1">
        <v>1.2000000000000002</v>
      </c>
    </row>
    <row r="3502" spans="1:20" hidden="1" x14ac:dyDescent="0.35">
      <c r="A3502" t="s">
        <v>3523</v>
      </c>
      <c r="B3502" t="s">
        <v>10</v>
      </c>
      <c r="C3502" t="s">
        <v>11</v>
      </c>
      <c r="D3502" t="s">
        <v>3616</v>
      </c>
      <c r="E3502" t="s">
        <v>3617</v>
      </c>
      <c r="F3502">
        <v>44686</v>
      </c>
      <c r="G3502">
        <v>44698</v>
      </c>
      <c r="H3502" t="s">
        <v>16</v>
      </c>
      <c r="I3502" t="s">
        <v>12</v>
      </c>
      <c r="J3502" t="s">
        <v>13</v>
      </c>
      <c r="K3502">
        <v>4.6740000000000004</v>
      </c>
      <c r="L3502">
        <v>600</v>
      </c>
      <c r="M3502" t="s">
        <v>14</v>
      </c>
      <c r="N3502">
        <v>300</v>
      </c>
      <c r="O3502" t="s">
        <v>14</v>
      </c>
      <c r="P3502">
        <v>1</v>
      </c>
      <c r="Q3502" s="1">
        <v>1.7999999999999998</v>
      </c>
      <c r="R3502" s="1">
        <v>1.2000000000000002</v>
      </c>
      <c r="S3502" s="1">
        <v>1.5</v>
      </c>
      <c r="T3502" s="1">
        <v>1.2000000000000002</v>
      </c>
    </row>
    <row r="3503" spans="1:20" hidden="1" x14ac:dyDescent="0.35">
      <c r="A3503" t="s">
        <v>3524</v>
      </c>
      <c r="B3503" t="s">
        <v>10</v>
      </c>
      <c r="C3503" t="s">
        <v>11</v>
      </c>
      <c r="D3503" t="s">
        <v>3611</v>
      </c>
      <c r="E3503" t="s">
        <v>3612</v>
      </c>
      <c r="F3503">
        <v>44686</v>
      </c>
      <c r="G3503">
        <v>44695</v>
      </c>
      <c r="H3503" t="s">
        <v>16</v>
      </c>
      <c r="I3503" t="s">
        <v>12</v>
      </c>
      <c r="J3503" t="s">
        <v>13</v>
      </c>
      <c r="K3503">
        <v>30.626999999999999</v>
      </c>
      <c r="L3503">
        <v>600</v>
      </c>
      <c r="M3503" t="s">
        <v>14</v>
      </c>
      <c r="N3503">
        <v>300</v>
      </c>
      <c r="O3503" t="s">
        <v>14</v>
      </c>
      <c r="P3503">
        <v>1</v>
      </c>
      <c r="Q3503" s="1">
        <v>1.3499999999999999</v>
      </c>
      <c r="R3503" s="1">
        <v>0.9</v>
      </c>
      <c r="S3503" s="1">
        <v>1.125</v>
      </c>
      <c r="T3503" s="1">
        <v>0.9</v>
      </c>
    </row>
    <row r="3504" spans="1:20" hidden="1" x14ac:dyDescent="0.35">
      <c r="A3504" t="s">
        <v>3525</v>
      </c>
      <c r="B3504" t="s">
        <v>10</v>
      </c>
      <c r="C3504" t="s">
        <v>11</v>
      </c>
      <c r="D3504" t="s">
        <v>3611</v>
      </c>
      <c r="E3504" t="s">
        <v>3613</v>
      </c>
      <c r="F3504">
        <v>44686</v>
      </c>
      <c r="G3504">
        <v>44697</v>
      </c>
      <c r="H3504" t="s">
        <v>16</v>
      </c>
      <c r="I3504" t="s">
        <v>12</v>
      </c>
      <c r="J3504" t="s">
        <v>13</v>
      </c>
      <c r="K3504">
        <v>31.004000000000001</v>
      </c>
      <c r="L3504">
        <v>600</v>
      </c>
      <c r="M3504" t="s">
        <v>14</v>
      </c>
      <c r="N3504">
        <v>300</v>
      </c>
      <c r="O3504" t="s">
        <v>14</v>
      </c>
      <c r="P3504">
        <v>1</v>
      </c>
      <c r="Q3504" s="1">
        <v>1.65</v>
      </c>
      <c r="R3504" s="1">
        <v>1.1000000000000001</v>
      </c>
      <c r="S3504" s="1">
        <v>1.375</v>
      </c>
      <c r="T3504" s="1">
        <v>1.1000000000000001</v>
      </c>
    </row>
    <row r="3505" spans="1:20" hidden="1" x14ac:dyDescent="0.35">
      <c r="A3505" t="s">
        <v>3526</v>
      </c>
      <c r="B3505" t="s">
        <v>10</v>
      </c>
      <c r="C3505" t="s">
        <v>11</v>
      </c>
      <c r="D3505" t="s">
        <v>3616</v>
      </c>
      <c r="E3505" t="s">
        <v>3618</v>
      </c>
      <c r="F3505">
        <v>44686</v>
      </c>
      <c r="G3505">
        <v>44695</v>
      </c>
      <c r="H3505" t="s">
        <v>16</v>
      </c>
      <c r="I3505" t="s">
        <v>12</v>
      </c>
      <c r="J3505" t="s">
        <v>13</v>
      </c>
      <c r="K3505">
        <v>31.367000000000001</v>
      </c>
      <c r="L3505">
        <v>600</v>
      </c>
      <c r="M3505" t="s">
        <v>14</v>
      </c>
      <c r="N3505">
        <v>300</v>
      </c>
      <c r="O3505" t="s">
        <v>14</v>
      </c>
      <c r="P3505">
        <v>1</v>
      </c>
      <c r="Q3505" s="1">
        <v>1.3499999999999999</v>
      </c>
      <c r="R3505" s="1">
        <v>0.9</v>
      </c>
      <c r="S3505" s="1">
        <v>1.125</v>
      </c>
      <c r="T3505" s="1">
        <v>0.9</v>
      </c>
    </row>
    <row r="3506" spans="1:20" hidden="1" x14ac:dyDescent="0.35">
      <c r="A3506" t="s">
        <v>3527</v>
      </c>
      <c r="B3506" t="s">
        <v>10</v>
      </c>
      <c r="C3506" t="s">
        <v>68</v>
      </c>
      <c r="D3506" t="s">
        <v>3615</v>
      </c>
      <c r="E3506" t="s">
        <v>3618</v>
      </c>
      <c r="F3506">
        <v>44576</v>
      </c>
      <c r="G3506">
        <v>44601</v>
      </c>
      <c r="H3506" t="s">
        <v>16</v>
      </c>
      <c r="I3506" t="s">
        <v>16</v>
      </c>
      <c r="J3506" t="s">
        <v>13</v>
      </c>
      <c r="K3506">
        <v>30.06</v>
      </c>
      <c r="L3506">
        <v>600</v>
      </c>
      <c r="M3506" t="s">
        <v>14</v>
      </c>
      <c r="N3506">
        <v>300</v>
      </c>
      <c r="O3506" t="s">
        <v>14</v>
      </c>
      <c r="P3506">
        <v>1</v>
      </c>
      <c r="Q3506" s="1">
        <v>3.75</v>
      </c>
      <c r="R3506" s="1">
        <v>2.5</v>
      </c>
      <c r="S3506" s="1">
        <v>3.125</v>
      </c>
      <c r="T3506" s="1">
        <v>2.5</v>
      </c>
    </row>
    <row r="3507" spans="1:20" hidden="1" x14ac:dyDescent="0.35">
      <c r="A3507" t="s">
        <v>3528</v>
      </c>
      <c r="B3507" t="s">
        <v>10</v>
      </c>
      <c r="C3507" t="s">
        <v>68</v>
      </c>
      <c r="D3507" t="s">
        <v>3616</v>
      </c>
      <c r="E3507" t="s">
        <v>3618</v>
      </c>
      <c r="F3507">
        <v>44581</v>
      </c>
      <c r="G3507">
        <v>44603</v>
      </c>
      <c r="H3507" t="s">
        <v>16</v>
      </c>
      <c r="I3507" t="s">
        <v>12</v>
      </c>
      <c r="J3507" t="s">
        <v>13</v>
      </c>
      <c r="K3507">
        <v>33.066000000000003</v>
      </c>
      <c r="L3507">
        <v>600</v>
      </c>
      <c r="M3507" t="s">
        <v>14</v>
      </c>
      <c r="N3507">
        <v>300</v>
      </c>
      <c r="O3507" t="s">
        <v>14</v>
      </c>
      <c r="P3507">
        <v>1</v>
      </c>
      <c r="Q3507" s="1">
        <v>3.3</v>
      </c>
      <c r="R3507" s="1">
        <v>2.2000000000000002</v>
      </c>
      <c r="S3507" s="1">
        <v>2.75</v>
      </c>
      <c r="T3507" s="1">
        <v>2.2000000000000002</v>
      </c>
    </row>
    <row r="3508" spans="1:20" hidden="1" x14ac:dyDescent="0.35">
      <c r="A3508" t="s">
        <v>3529</v>
      </c>
      <c r="B3508" t="s">
        <v>10</v>
      </c>
      <c r="C3508" t="s">
        <v>68</v>
      </c>
      <c r="D3508" t="s">
        <v>3619</v>
      </c>
      <c r="E3508" t="s">
        <v>3617</v>
      </c>
      <c r="F3508">
        <v>44575</v>
      </c>
      <c r="G3508">
        <v>44600</v>
      </c>
      <c r="H3508" t="s">
        <v>16</v>
      </c>
      <c r="I3508" t="s">
        <v>16</v>
      </c>
      <c r="J3508" t="s">
        <v>13</v>
      </c>
      <c r="K3508">
        <v>30.06</v>
      </c>
      <c r="L3508">
        <v>600</v>
      </c>
      <c r="M3508" t="s">
        <v>14</v>
      </c>
      <c r="N3508">
        <v>300</v>
      </c>
      <c r="O3508" t="s">
        <v>14</v>
      </c>
      <c r="P3508">
        <v>1</v>
      </c>
      <c r="Q3508" s="1">
        <v>3.75</v>
      </c>
      <c r="R3508" s="1">
        <v>2.5</v>
      </c>
      <c r="S3508" s="1">
        <v>3.125</v>
      </c>
      <c r="T3508" s="1">
        <v>2.5</v>
      </c>
    </row>
    <row r="3509" spans="1:20" hidden="1" x14ac:dyDescent="0.35">
      <c r="A3509" t="s">
        <v>3530</v>
      </c>
      <c r="B3509" t="s">
        <v>10</v>
      </c>
      <c r="C3509" t="s">
        <v>68</v>
      </c>
      <c r="D3509" t="s">
        <v>3615</v>
      </c>
      <c r="E3509" t="s">
        <v>3617</v>
      </c>
      <c r="F3509">
        <v>44576</v>
      </c>
      <c r="G3509">
        <v>44600</v>
      </c>
      <c r="H3509" t="s">
        <v>16</v>
      </c>
      <c r="I3509" t="s">
        <v>16</v>
      </c>
      <c r="J3509" t="s">
        <v>13</v>
      </c>
      <c r="K3509">
        <v>30.06</v>
      </c>
      <c r="L3509">
        <v>600</v>
      </c>
      <c r="M3509" t="s">
        <v>14</v>
      </c>
      <c r="N3509">
        <v>300</v>
      </c>
      <c r="O3509" t="s">
        <v>14</v>
      </c>
      <c r="P3509">
        <v>1</v>
      </c>
      <c r="Q3509" s="1">
        <v>3.5999999999999996</v>
      </c>
      <c r="R3509" s="1">
        <v>2.4000000000000004</v>
      </c>
      <c r="S3509" s="1">
        <v>3</v>
      </c>
      <c r="T3509" s="1">
        <v>2.4000000000000004</v>
      </c>
    </row>
    <row r="3510" spans="1:20" hidden="1" x14ac:dyDescent="0.35">
      <c r="A3510" t="s">
        <v>3531</v>
      </c>
      <c r="B3510" t="s">
        <v>10</v>
      </c>
      <c r="C3510" t="s">
        <v>68</v>
      </c>
      <c r="D3510" t="s">
        <v>3616</v>
      </c>
      <c r="E3510" t="s">
        <v>3617</v>
      </c>
      <c r="F3510">
        <v>44581</v>
      </c>
      <c r="G3510">
        <v>44603</v>
      </c>
      <c r="H3510" t="s">
        <v>16</v>
      </c>
      <c r="I3510" t="s">
        <v>12</v>
      </c>
      <c r="J3510" t="s">
        <v>13</v>
      </c>
      <c r="K3510">
        <v>30.06</v>
      </c>
      <c r="L3510">
        <v>600</v>
      </c>
      <c r="M3510" t="s">
        <v>14</v>
      </c>
      <c r="N3510">
        <v>300</v>
      </c>
      <c r="O3510" t="s">
        <v>14</v>
      </c>
      <c r="P3510">
        <v>1</v>
      </c>
      <c r="Q3510" s="1">
        <v>3.3</v>
      </c>
      <c r="R3510" s="1">
        <v>2.2000000000000002</v>
      </c>
      <c r="S3510" s="1">
        <v>2.75</v>
      </c>
      <c r="T3510" s="1">
        <v>2.2000000000000002</v>
      </c>
    </row>
    <row r="3511" spans="1:20" hidden="1" x14ac:dyDescent="0.35">
      <c r="A3511" t="s">
        <v>3532</v>
      </c>
      <c r="B3511" t="s">
        <v>10</v>
      </c>
      <c r="C3511" t="s">
        <v>68</v>
      </c>
      <c r="D3511" t="s">
        <v>3611</v>
      </c>
      <c r="E3511" t="s">
        <v>3614</v>
      </c>
      <c r="F3511">
        <v>44576</v>
      </c>
      <c r="G3511">
        <v>44601</v>
      </c>
      <c r="H3511" t="s">
        <v>16</v>
      </c>
      <c r="I3511" t="s">
        <v>16</v>
      </c>
      <c r="J3511" t="s">
        <v>13</v>
      </c>
      <c r="K3511">
        <v>30.06</v>
      </c>
      <c r="L3511">
        <v>600</v>
      </c>
      <c r="M3511" t="s">
        <v>14</v>
      </c>
      <c r="N3511">
        <v>300</v>
      </c>
      <c r="O3511" t="s">
        <v>14</v>
      </c>
      <c r="P3511">
        <v>1</v>
      </c>
      <c r="Q3511" s="1">
        <v>3.75</v>
      </c>
      <c r="R3511" s="1">
        <v>2.5</v>
      </c>
      <c r="S3511" s="1">
        <v>3.125</v>
      </c>
      <c r="T3511" s="1">
        <v>2.5</v>
      </c>
    </row>
    <row r="3512" spans="1:20" hidden="1" x14ac:dyDescent="0.35">
      <c r="A3512" t="s">
        <v>3533</v>
      </c>
      <c r="B3512" t="s">
        <v>10</v>
      </c>
      <c r="C3512" t="s">
        <v>68</v>
      </c>
      <c r="D3512" t="s">
        <v>3620</v>
      </c>
      <c r="E3512" t="s">
        <v>3614</v>
      </c>
      <c r="F3512">
        <v>44575</v>
      </c>
      <c r="G3512">
        <v>44600</v>
      </c>
      <c r="H3512" t="s">
        <v>16</v>
      </c>
      <c r="I3512" t="s">
        <v>16</v>
      </c>
      <c r="J3512" t="s">
        <v>13</v>
      </c>
      <c r="K3512">
        <v>33.066000000000003</v>
      </c>
      <c r="L3512">
        <v>600</v>
      </c>
      <c r="M3512" t="s">
        <v>14</v>
      </c>
      <c r="N3512">
        <v>300</v>
      </c>
      <c r="O3512" t="s">
        <v>14</v>
      </c>
      <c r="P3512">
        <v>1</v>
      </c>
      <c r="Q3512" s="1">
        <v>3.75</v>
      </c>
      <c r="R3512" s="1">
        <v>2.5</v>
      </c>
      <c r="S3512" s="1">
        <v>3.125</v>
      </c>
      <c r="T3512" s="1">
        <v>2.5</v>
      </c>
    </row>
    <row r="3513" spans="1:20" hidden="1" x14ac:dyDescent="0.35">
      <c r="A3513" t="s">
        <v>3534</v>
      </c>
      <c r="B3513" t="s">
        <v>10</v>
      </c>
      <c r="C3513" t="s">
        <v>68</v>
      </c>
      <c r="D3513" t="s">
        <v>3615</v>
      </c>
      <c r="E3513" t="s">
        <v>3614</v>
      </c>
      <c r="F3513">
        <v>44576</v>
      </c>
      <c r="G3513">
        <v>44603</v>
      </c>
      <c r="H3513" t="s">
        <v>16</v>
      </c>
      <c r="I3513" t="s">
        <v>12</v>
      </c>
      <c r="J3513" t="s">
        <v>13</v>
      </c>
      <c r="K3513">
        <v>30.06</v>
      </c>
      <c r="L3513">
        <v>600</v>
      </c>
      <c r="M3513" t="s">
        <v>14</v>
      </c>
      <c r="N3513">
        <v>300</v>
      </c>
      <c r="O3513" t="s">
        <v>14</v>
      </c>
      <c r="P3513">
        <v>1</v>
      </c>
      <c r="Q3513" s="1">
        <v>4.05</v>
      </c>
      <c r="R3513" s="1">
        <v>2.7</v>
      </c>
      <c r="S3513" s="1">
        <v>3.375</v>
      </c>
      <c r="T3513" s="1">
        <v>2.7</v>
      </c>
    </row>
    <row r="3514" spans="1:20" hidden="1" x14ac:dyDescent="0.35">
      <c r="A3514" t="s">
        <v>3535</v>
      </c>
      <c r="B3514" t="s">
        <v>10</v>
      </c>
      <c r="C3514" t="s">
        <v>68</v>
      </c>
      <c r="D3514" t="s">
        <v>3615</v>
      </c>
      <c r="E3514" t="s">
        <v>3614</v>
      </c>
      <c r="F3514">
        <v>44582</v>
      </c>
      <c r="G3514">
        <v>44609</v>
      </c>
      <c r="H3514" t="s">
        <v>16</v>
      </c>
      <c r="I3514" t="s">
        <v>12</v>
      </c>
      <c r="J3514" t="s">
        <v>13</v>
      </c>
      <c r="K3514">
        <v>30.06</v>
      </c>
      <c r="L3514">
        <v>600</v>
      </c>
      <c r="M3514" t="s">
        <v>14</v>
      </c>
      <c r="N3514">
        <v>300</v>
      </c>
      <c r="O3514" t="s">
        <v>14</v>
      </c>
      <c r="P3514">
        <v>1</v>
      </c>
      <c r="Q3514" s="1">
        <v>4.05</v>
      </c>
      <c r="R3514" s="1">
        <v>2.7</v>
      </c>
      <c r="S3514" s="1">
        <v>3.375</v>
      </c>
      <c r="T3514" s="1">
        <v>2.7</v>
      </c>
    </row>
    <row r="3515" spans="1:20" hidden="1" x14ac:dyDescent="0.35">
      <c r="A3515" t="s">
        <v>3536</v>
      </c>
      <c r="B3515" t="s">
        <v>10</v>
      </c>
      <c r="C3515" t="s">
        <v>68</v>
      </c>
      <c r="D3515" t="s">
        <v>3611</v>
      </c>
      <c r="E3515" t="s">
        <v>3612</v>
      </c>
      <c r="F3515">
        <v>44584</v>
      </c>
      <c r="G3515">
        <v>44607</v>
      </c>
      <c r="H3515" t="s">
        <v>16</v>
      </c>
      <c r="I3515" t="s">
        <v>12</v>
      </c>
      <c r="J3515" t="s">
        <v>13</v>
      </c>
      <c r="K3515">
        <v>30.06</v>
      </c>
      <c r="L3515">
        <v>600</v>
      </c>
      <c r="M3515" t="s">
        <v>14</v>
      </c>
      <c r="N3515">
        <v>300</v>
      </c>
      <c r="O3515" t="s">
        <v>14</v>
      </c>
      <c r="P3515">
        <v>1</v>
      </c>
      <c r="Q3515" s="1">
        <v>3.4499999999999997</v>
      </c>
      <c r="R3515" s="1">
        <v>2.3000000000000003</v>
      </c>
      <c r="S3515" s="1">
        <v>2.875</v>
      </c>
      <c r="T3515" s="1">
        <v>2.3000000000000003</v>
      </c>
    </row>
    <row r="3516" spans="1:20" hidden="1" x14ac:dyDescent="0.35">
      <c r="A3516" t="s">
        <v>3537</v>
      </c>
      <c r="B3516" t="s">
        <v>10</v>
      </c>
      <c r="C3516" t="s">
        <v>68</v>
      </c>
      <c r="D3516" t="s">
        <v>3619</v>
      </c>
      <c r="E3516" t="s">
        <v>3612</v>
      </c>
      <c r="F3516">
        <v>44583</v>
      </c>
      <c r="G3516">
        <v>44611</v>
      </c>
      <c r="H3516" t="s">
        <v>16</v>
      </c>
      <c r="I3516" t="s">
        <v>12</v>
      </c>
      <c r="J3516" t="s">
        <v>13</v>
      </c>
      <c r="K3516">
        <v>30.06</v>
      </c>
      <c r="L3516">
        <v>600</v>
      </c>
      <c r="M3516" t="s">
        <v>14</v>
      </c>
      <c r="N3516">
        <v>300</v>
      </c>
      <c r="O3516" t="s">
        <v>14</v>
      </c>
      <c r="P3516">
        <v>1</v>
      </c>
      <c r="Q3516" s="1">
        <v>4.2</v>
      </c>
      <c r="R3516" s="1">
        <v>2.8000000000000003</v>
      </c>
      <c r="S3516" s="1">
        <v>3.5</v>
      </c>
      <c r="T3516" s="1">
        <v>2.8000000000000003</v>
      </c>
    </row>
    <row r="3517" spans="1:20" hidden="1" x14ac:dyDescent="0.35">
      <c r="A3517" t="s">
        <v>3538</v>
      </c>
      <c r="B3517" t="s">
        <v>10</v>
      </c>
      <c r="C3517" t="s">
        <v>68</v>
      </c>
      <c r="D3517" t="s">
        <v>3619</v>
      </c>
      <c r="E3517" t="s">
        <v>3614</v>
      </c>
      <c r="F3517">
        <v>44584</v>
      </c>
      <c r="G3517">
        <v>44601</v>
      </c>
      <c r="H3517" t="s">
        <v>16</v>
      </c>
      <c r="I3517" t="s">
        <v>16</v>
      </c>
      <c r="J3517" t="s">
        <v>13</v>
      </c>
      <c r="K3517">
        <v>33.066000000000003</v>
      </c>
      <c r="L3517">
        <v>600</v>
      </c>
      <c r="M3517" t="s">
        <v>14</v>
      </c>
      <c r="N3517">
        <v>300</v>
      </c>
      <c r="O3517" t="s">
        <v>14</v>
      </c>
      <c r="P3517">
        <v>1</v>
      </c>
      <c r="Q3517" s="1">
        <v>2.5499999999999998</v>
      </c>
      <c r="R3517" s="1">
        <v>1.7000000000000002</v>
      </c>
      <c r="S3517" s="1">
        <v>2.125</v>
      </c>
      <c r="T3517" s="1">
        <v>1.7000000000000002</v>
      </c>
    </row>
    <row r="3518" spans="1:20" hidden="1" x14ac:dyDescent="0.35">
      <c r="A3518" t="s">
        <v>3539</v>
      </c>
      <c r="B3518" t="s">
        <v>10</v>
      </c>
      <c r="C3518" t="s">
        <v>68</v>
      </c>
      <c r="D3518" t="s">
        <v>3611</v>
      </c>
      <c r="E3518" t="s">
        <v>3612</v>
      </c>
      <c r="F3518">
        <v>44582</v>
      </c>
      <c r="G3518">
        <v>44607</v>
      </c>
      <c r="H3518" t="s">
        <v>16</v>
      </c>
      <c r="I3518" t="s">
        <v>12</v>
      </c>
      <c r="J3518" t="s">
        <v>13</v>
      </c>
      <c r="K3518">
        <v>30.06</v>
      </c>
      <c r="L3518">
        <v>600</v>
      </c>
      <c r="M3518" t="s">
        <v>14</v>
      </c>
      <c r="N3518">
        <v>300</v>
      </c>
      <c r="O3518" t="s">
        <v>14</v>
      </c>
      <c r="P3518">
        <v>1</v>
      </c>
      <c r="Q3518" s="1">
        <v>3.75</v>
      </c>
      <c r="R3518" s="1">
        <v>2.5</v>
      </c>
      <c r="S3518" s="1">
        <v>3.125</v>
      </c>
      <c r="T3518" s="1">
        <v>2.5</v>
      </c>
    </row>
    <row r="3519" spans="1:20" hidden="1" x14ac:dyDescent="0.35">
      <c r="A3519" t="s">
        <v>3540</v>
      </c>
      <c r="B3519" t="s">
        <v>10</v>
      </c>
      <c r="C3519" t="s">
        <v>68</v>
      </c>
      <c r="D3519" t="s">
        <v>3615</v>
      </c>
      <c r="E3519" t="s">
        <v>3614</v>
      </c>
      <c r="F3519">
        <v>44581</v>
      </c>
      <c r="G3519">
        <v>44603</v>
      </c>
      <c r="H3519" t="s">
        <v>16</v>
      </c>
      <c r="I3519" t="s">
        <v>12</v>
      </c>
      <c r="J3519" t="s">
        <v>13</v>
      </c>
      <c r="K3519">
        <v>30.06</v>
      </c>
      <c r="L3519">
        <v>600</v>
      </c>
      <c r="M3519" t="s">
        <v>14</v>
      </c>
      <c r="N3519">
        <v>300</v>
      </c>
      <c r="O3519" t="s">
        <v>14</v>
      </c>
      <c r="P3519">
        <v>1</v>
      </c>
      <c r="Q3519" s="1">
        <v>3.3</v>
      </c>
      <c r="R3519" s="1">
        <v>2.2000000000000002</v>
      </c>
      <c r="S3519" s="1">
        <v>2.75</v>
      </c>
      <c r="T3519" s="1">
        <v>2.2000000000000002</v>
      </c>
    </row>
    <row r="3520" spans="1:20" hidden="1" x14ac:dyDescent="0.35">
      <c r="A3520" t="s">
        <v>3541</v>
      </c>
      <c r="B3520" t="s">
        <v>10</v>
      </c>
      <c r="C3520" t="s">
        <v>68</v>
      </c>
      <c r="D3520" t="s">
        <v>3619</v>
      </c>
      <c r="E3520" t="s">
        <v>3614</v>
      </c>
      <c r="F3520">
        <v>44581</v>
      </c>
      <c r="G3520">
        <v>44600</v>
      </c>
      <c r="H3520" t="s">
        <v>16</v>
      </c>
      <c r="I3520" t="s">
        <v>16</v>
      </c>
      <c r="J3520" t="s">
        <v>13</v>
      </c>
      <c r="K3520">
        <v>30.06</v>
      </c>
      <c r="L3520">
        <v>600</v>
      </c>
      <c r="M3520" t="s">
        <v>14</v>
      </c>
      <c r="N3520">
        <v>300</v>
      </c>
      <c r="O3520" t="s">
        <v>14</v>
      </c>
      <c r="P3520">
        <v>1</v>
      </c>
      <c r="Q3520" s="1">
        <v>2.85</v>
      </c>
      <c r="R3520" s="1">
        <v>1.9000000000000001</v>
      </c>
      <c r="S3520" s="1">
        <v>2.375</v>
      </c>
      <c r="T3520" s="1">
        <v>1.9000000000000001</v>
      </c>
    </row>
    <row r="3521" spans="1:20" hidden="1" x14ac:dyDescent="0.35">
      <c r="A3521" t="s">
        <v>3542</v>
      </c>
      <c r="B3521" t="s">
        <v>10</v>
      </c>
      <c r="C3521" t="s">
        <v>68</v>
      </c>
      <c r="D3521" t="s">
        <v>3616</v>
      </c>
      <c r="E3521" t="s">
        <v>3617</v>
      </c>
      <c r="F3521">
        <v>44609</v>
      </c>
      <c r="G3521">
        <v>44635</v>
      </c>
      <c r="H3521" t="s">
        <v>12</v>
      </c>
      <c r="I3521" t="s">
        <v>12</v>
      </c>
      <c r="J3521" t="s">
        <v>13</v>
      </c>
      <c r="K3521">
        <v>30.06</v>
      </c>
      <c r="L3521">
        <v>600</v>
      </c>
      <c r="M3521" t="s">
        <v>14</v>
      </c>
      <c r="N3521">
        <v>300</v>
      </c>
      <c r="O3521" t="s">
        <v>14</v>
      </c>
      <c r="P3521">
        <v>1</v>
      </c>
      <c r="Q3521" s="1">
        <v>3.9</v>
      </c>
      <c r="R3521" s="1">
        <v>2.6</v>
      </c>
      <c r="S3521" s="1">
        <v>3.25</v>
      </c>
      <c r="T3521" s="1">
        <v>2.6</v>
      </c>
    </row>
    <row r="3522" spans="1:20" hidden="1" x14ac:dyDescent="0.35">
      <c r="A3522" t="s">
        <v>3543</v>
      </c>
      <c r="B3522" t="s">
        <v>10</v>
      </c>
      <c r="C3522" t="s">
        <v>68</v>
      </c>
      <c r="D3522" t="s">
        <v>3611</v>
      </c>
      <c r="E3522" t="s">
        <v>3613</v>
      </c>
      <c r="F3522">
        <v>44586</v>
      </c>
      <c r="G3522">
        <v>44603</v>
      </c>
      <c r="H3522" t="s">
        <v>16</v>
      </c>
      <c r="I3522" t="s">
        <v>16</v>
      </c>
      <c r="J3522" t="s">
        <v>13</v>
      </c>
      <c r="K3522">
        <v>30.06</v>
      </c>
      <c r="L3522">
        <v>600</v>
      </c>
      <c r="M3522" t="s">
        <v>14</v>
      </c>
      <c r="N3522">
        <v>300</v>
      </c>
      <c r="O3522" t="s">
        <v>14</v>
      </c>
      <c r="P3522">
        <v>1</v>
      </c>
      <c r="Q3522" s="1">
        <v>2.5499999999999998</v>
      </c>
      <c r="R3522" s="1">
        <v>1.7000000000000002</v>
      </c>
      <c r="S3522" s="1">
        <v>2.125</v>
      </c>
      <c r="T3522" s="1">
        <v>1.7000000000000002</v>
      </c>
    </row>
    <row r="3523" spans="1:20" hidden="1" x14ac:dyDescent="0.35">
      <c r="A3523" t="s">
        <v>3544</v>
      </c>
      <c r="B3523" t="s">
        <v>10</v>
      </c>
      <c r="C3523" t="s">
        <v>68</v>
      </c>
      <c r="D3523" t="s">
        <v>3611</v>
      </c>
      <c r="E3523" t="s">
        <v>3617</v>
      </c>
      <c r="F3523">
        <v>44584</v>
      </c>
      <c r="G3523">
        <v>44601</v>
      </c>
      <c r="H3523" t="s">
        <v>16</v>
      </c>
      <c r="I3523" t="s">
        <v>16</v>
      </c>
      <c r="J3523" t="s">
        <v>13</v>
      </c>
      <c r="K3523">
        <v>30.06</v>
      </c>
      <c r="L3523">
        <v>600</v>
      </c>
      <c r="M3523" t="s">
        <v>14</v>
      </c>
      <c r="N3523">
        <v>300</v>
      </c>
      <c r="O3523" t="s">
        <v>14</v>
      </c>
      <c r="P3523">
        <v>1</v>
      </c>
      <c r="Q3523" s="1">
        <v>2.5499999999999998</v>
      </c>
      <c r="R3523" s="1">
        <v>1.7000000000000002</v>
      </c>
      <c r="S3523" s="1">
        <v>2.125</v>
      </c>
      <c r="T3523" s="1">
        <v>1.7000000000000002</v>
      </c>
    </row>
    <row r="3524" spans="1:20" hidden="1" x14ac:dyDescent="0.35">
      <c r="A3524" t="s">
        <v>3545</v>
      </c>
      <c r="B3524" t="s">
        <v>10</v>
      </c>
      <c r="C3524" t="s">
        <v>68</v>
      </c>
      <c r="D3524" t="s">
        <v>3611</v>
      </c>
      <c r="E3524" t="s">
        <v>3612</v>
      </c>
      <c r="F3524">
        <v>44581</v>
      </c>
      <c r="G3524">
        <v>44601</v>
      </c>
      <c r="H3524" t="s">
        <v>16</v>
      </c>
      <c r="I3524" t="s">
        <v>16</v>
      </c>
      <c r="J3524" t="s">
        <v>13</v>
      </c>
      <c r="K3524">
        <v>33.066000000000003</v>
      </c>
      <c r="L3524">
        <v>600</v>
      </c>
      <c r="M3524" t="s">
        <v>14</v>
      </c>
      <c r="N3524">
        <v>300</v>
      </c>
      <c r="O3524" t="s">
        <v>14</v>
      </c>
      <c r="P3524">
        <v>1</v>
      </c>
      <c r="Q3524" s="1">
        <v>3</v>
      </c>
      <c r="R3524" s="1">
        <v>2</v>
      </c>
      <c r="S3524" s="1">
        <v>2.5</v>
      </c>
      <c r="T3524" s="1">
        <v>2</v>
      </c>
    </row>
    <row r="3525" spans="1:20" hidden="1" x14ac:dyDescent="0.35">
      <c r="A3525" t="s">
        <v>3546</v>
      </c>
      <c r="B3525" t="s">
        <v>10</v>
      </c>
      <c r="C3525" t="s">
        <v>68</v>
      </c>
      <c r="D3525" t="s">
        <v>3620</v>
      </c>
      <c r="E3525" t="s">
        <v>3614</v>
      </c>
      <c r="F3525">
        <v>44584</v>
      </c>
      <c r="G3525">
        <v>44603</v>
      </c>
      <c r="H3525" t="s">
        <v>16</v>
      </c>
      <c r="I3525" t="s">
        <v>12</v>
      </c>
      <c r="J3525" t="s">
        <v>13</v>
      </c>
      <c r="K3525">
        <v>33.066000000000003</v>
      </c>
      <c r="L3525">
        <v>600</v>
      </c>
      <c r="M3525" t="s">
        <v>14</v>
      </c>
      <c r="N3525">
        <v>300</v>
      </c>
      <c r="O3525" t="s">
        <v>14</v>
      </c>
      <c r="P3525">
        <v>1</v>
      </c>
      <c r="Q3525" s="1">
        <v>2.85</v>
      </c>
      <c r="R3525" s="1">
        <v>1.9000000000000001</v>
      </c>
      <c r="S3525" s="1">
        <v>2.375</v>
      </c>
      <c r="T3525" s="1">
        <v>1.9000000000000001</v>
      </c>
    </row>
    <row r="3526" spans="1:20" hidden="1" x14ac:dyDescent="0.35">
      <c r="A3526" t="s">
        <v>3547</v>
      </c>
      <c r="B3526" t="s">
        <v>10</v>
      </c>
      <c r="C3526" t="s">
        <v>68</v>
      </c>
      <c r="D3526" t="s">
        <v>3619</v>
      </c>
      <c r="E3526" t="s">
        <v>3614</v>
      </c>
      <c r="F3526">
        <v>44588</v>
      </c>
      <c r="G3526">
        <v>44614</v>
      </c>
      <c r="H3526" t="s">
        <v>16</v>
      </c>
      <c r="I3526" t="s">
        <v>12</v>
      </c>
      <c r="J3526" t="s">
        <v>13</v>
      </c>
      <c r="K3526">
        <v>33.066000000000003</v>
      </c>
      <c r="L3526">
        <v>600</v>
      </c>
      <c r="M3526" t="s">
        <v>14</v>
      </c>
      <c r="N3526">
        <v>300</v>
      </c>
      <c r="O3526" t="s">
        <v>14</v>
      </c>
      <c r="P3526">
        <v>1</v>
      </c>
      <c r="Q3526" s="1">
        <v>3.9</v>
      </c>
      <c r="R3526" s="1">
        <v>2.6</v>
      </c>
      <c r="S3526" s="1">
        <v>3.25</v>
      </c>
      <c r="T3526" s="1">
        <v>2.6</v>
      </c>
    </row>
    <row r="3527" spans="1:20" hidden="1" x14ac:dyDescent="0.35">
      <c r="A3527" t="s">
        <v>3548</v>
      </c>
      <c r="B3527" t="s">
        <v>10</v>
      </c>
      <c r="C3527" t="s">
        <v>68</v>
      </c>
      <c r="D3527" t="s">
        <v>3619</v>
      </c>
      <c r="E3527" t="s">
        <v>3618</v>
      </c>
      <c r="F3527">
        <v>44585</v>
      </c>
      <c r="G3527">
        <v>44606</v>
      </c>
      <c r="H3527" t="s">
        <v>16</v>
      </c>
      <c r="I3527" t="s">
        <v>16</v>
      </c>
      <c r="J3527" t="s">
        <v>13</v>
      </c>
      <c r="K3527">
        <v>30.06</v>
      </c>
      <c r="L3527">
        <v>600</v>
      </c>
      <c r="M3527" t="s">
        <v>14</v>
      </c>
      <c r="N3527">
        <v>300</v>
      </c>
      <c r="O3527" t="s">
        <v>14</v>
      </c>
      <c r="P3527">
        <v>1</v>
      </c>
      <c r="Q3527" s="1">
        <v>3.15</v>
      </c>
      <c r="R3527" s="1">
        <v>2.1</v>
      </c>
      <c r="S3527" s="1">
        <v>2.625</v>
      </c>
      <c r="T3527" s="1">
        <v>2.1</v>
      </c>
    </row>
    <row r="3528" spans="1:20" hidden="1" x14ac:dyDescent="0.35">
      <c r="A3528" t="s">
        <v>3549</v>
      </c>
      <c r="B3528" t="s">
        <v>10</v>
      </c>
      <c r="C3528" t="s">
        <v>68</v>
      </c>
      <c r="D3528" t="s">
        <v>3619</v>
      </c>
      <c r="E3528" t="s">
        <v>3618</v>
      </c>
      <c r="F3528">
        <v>44584</v>
      </c>
      <c r="G3528">
        <v>44607</v>
      </c>
      <c r="H3528" t="s">
        <v>16</v>
      </c>
      <c r="I3528" t="s">
        <v>12</v>
      </c>
      <c r="J3528" t="s">
        <v>13</v>
      </c>
      <c r="K3528">
        <v>30.06</v>
      </c>
      <c r="L3528">
        <v>600</v>
      </c>
      <c r="M3528" t="s">
        <v>14</v>
      </c>
      <c r="N3528">
        <v>300</v>
      </c>
      <c r="O3528" t="s">
        <v>14</v>
      </c>
      <c r="P3528">
        <v>1</v>
      </c>
      <c r="Q3528" s="1">
        <v>3.4499999999999997</v>
      </c>
      <c r="R3528" s="1">
        <v>2.3000000000000003</v>
      </c>
      <c r="S3528" s="1">
        <v>2.875</v>
      </c>
      <c r="T3528" s="1">
        <v>2.3000000000000003</v>
      </c>
    </row>
    <row r="3529" spans="1:20" hidden="1" x14ac:dyDescent="0.35">
      <c r="A3529" t="s">
        <v>3550</v>
      </c>
      <c r="B3529" t="s">
        <v>10</v>
      </c>
      <c r="C3529" t="s">
        <v>68</v>
      </c>
      <c r="D3529" t="s">
        <v>3620</v>
      </c>
      <c r="E3529" t="s">
        <v>3617</v>
      </c>
      <c r="F3529">
        <v>44585</v>
      </c>
      <c r="G3529">
        <v>44607</v>
      </c>
      <c r="H3529" t="s">
        <v>16</v>
      </c>
      <c r="I3529" t="s">
        <v>16</v>
      </c>
      <c r="J3529" t="s">
        <v>13</v>
      </c>
      <c r="K3529">
        <v>30.06</v>
      </c>
      <c r="L3529">
        <v>600</v>
      </c>
      <c r="M3529" t="s">
        <v>14</v>
      </c>
      <c r="N3529">
        <v>300</v>
      </c>
      <c r="O3529" t="s">
        <v>14</v>
      </c>
      <c r="P3529">
        <v>1</v>
      </c>
      <c r="Q3529" s="1">
        <v>3.3</v>
      </c>
      <c r="R3529" s="1">
        <v>2.2000000000000002</v>
      </c>
      <c r="S3529" s="1">
        <v>2.75</v>
      </c>
      <c r="T3529" s="1">
        <v>2.2000000000000002</v>
      </c>
    </row>
    <row r="3530" spans="1:20" hidden="1" x14ac:dyDescent="0.35">
      <c r="A3530" t="s">
        <v>3551</v>
      </c>
      <c r="B3530" t="s">
        <v>10</v>
      </c>
      <c r="C3530" t="s">
        <v>68</v>
      </c>
      <c r="D3530" t="s">
        <v>3616</v>
      </c>
      <c r="E3530" t="s">
        <v>3617</v>
      </c>
      <c r="F3530">
        <v>44588</v>
      </c>
      <c r="G3530">
        <v>44608</v>
      </c>
      <c r="H3530" t="s">
        <v>16</v>
      </c>
      <c r="I3530" t="s">
        <v>16</v>
      </c>
      <c r="J3530" t="s">
        <v>13</v>
      </c>
      <c r="K3530">
        <v>30.06</v>
      </c>
      <c r="L3530">
        <v>600</v>
      </c>
      <c r="M3530" t="s">
        <v>14</v>
      </c>
      <c r="N3530">
        <v>300</v>
      </c>
      <c r="O3530" t="s">
        <v>14</v>
      </c>
      <c r="P3530">
        <v>1</v>
      </c>
      <c r="Q3530" s="1">
        <v>3</v>
      </c>
      <c r="R3530" s="1">
        <v>2</v>
      </c>
      <c r="S3530" s="1">
        <v>2.5</v>
      </c>
      <c r="T3530" s="1">
        <v>2</v>
      </c>
    </row>
    <row r="3531" spans="1:20" hidden="1" x14ac:dyDescent="0.35">
      <c r="A3531" t="s">
        <v>3552</v>
      </c>
      <c r="B3531" t="s">
        <v>10</v>
      </c>
      <c r="C3531" t="s">
        <v>68</v>
      </c>
      <c r="D3531" t="s">
        <v>3616</v>
      </c>
      <c r="E3531" t="s">
        <v>3617</v>
      </c>
      <c r="F3531">
        <v>44576</v>
      </c>
      <c r="G3531">
        <v>44603</v>
      </c>
      <c r="H3531" t="s">
        <v>16</v>
      </c>
      <c r="I3531" t="s">
        <v>12</v>
      </c>
      <c r="J3531" t="s">
        <v>13</v>
      </c>
      <c r="K3531">
        <v>30.06</v>
      </c>
      <c r="L3531">
        <v>600</v>
      </c>
      <c r="M3531" t="s">
        <v>14</v>
      </c>
      <c r="N3531">
        <v>300</v>
      </c>
      <c r="O3531" t="s">
        <v>14</v>
      </c>
      <c r="P3531">
        <v>1</v>
      </c>
      <c r="Q3531" s="1">
        <v>4.05</v>
      </c>
      <c r="R3531" s="1">
        <v>2.7</v>
      </c>
      <c r="S3531" s="1">
        <v>3.375</v>
      </c>
      <c r="T3531" s="1">
        <v>2.7</v>
      </c>
    </row>
    <row r="3532" spans="1:20" hidden="1" x14ac:dyDescent="0.35">
      <c r="A3532" t="s">
        <v>3553</v>
      </c>
      <c r="B3532" t="s">
        <v>10</v>
      </c>
      <c r="C3532" t="s">
        <v>68</v>
      </c>
      <c r="D3532" t="s">
        <v>3611</v>
      </c>
      <c r="E3532" t="s">
        <v>3614</v>
      </c>
      <c r="F3532">
        <v>44576</v>
      </c>
      <c r="G3532">
        <v>44600</v>
      </c>
      <c r="H3532" t="s">
        <v>16</v>
      </c>
      <c r="I3532" t="s">
        <v>12</v>
      </c>
      <c r="J3532" t="s">
        <v>13</v>
      </c>
      <c r="K3532">
        <v>30.06</v>
      </c>
      <c r="L3532">
        <v>600</v>
      </c>
      <c r="M3532" t="s">
        <v>14</v>
      </c>
      <c r="N3532">
        <v>300</v>
      </c>
      <c r="O3532" t="s">
        <v>14</v>
      </c>
      <c r="P3532">
        <v>1</v>
      </c>
      <c r="Q3532" s="1">
        <v>3.5999999999999996</v>
      </c>
      <c r="R3532" s="1">
        <v>2.4000000000000004</v>
      </c>
      <c r="S3532" s="1">
        <v>3</v>
      </c>
      <c r="T3532" s="1">
        <v>2.4000000000000004</v>
      </c>
    </row>
    <row r="3533" spans="1:20" hidden="1" x14ac:dyDescent="0.35">
      <c r="A3533" t="s">
        <v>3554</v>
      </c>
      <c r="B3533" t="s">
        <v>10</v>
      </c>
      <c r="C3533" t="s">
        <v>68</v>
      </c>
      <c r="D3533" t="s">
        <v>3615</v>
      </c>
      <c r="E3533" t="s">
        <v>3617</v>
      </c>
      <c r="F3533">
        <v>44605</v>
      </c>
      <c r="G3533">
        <v>44625</v>
      </c>
      <c r="H3533" t="s">
        <v>12</v>
      </c>
      <c r="I3533" t="s">
        <v>12</v>
      </c>
      <c r="J3533" t="s">
        <v>13</v>
      </c>
      <c r="K3533">
        <v>30</v>
      </c>
      <c r="L3533">
        <v>600</v>
      </c>
      <c r="M3533" t="s">
        <v>14</v>
      </c>
      <c r="N3533">
        <v>300</v>
      </c>
      <c r="O3533" t="s">
        <v>14</v>
      </c>
      <c r="P3533">
        <v>1</v>
      </c>
      <c r="Q3533" s="1">
        <v>3</v>
      </c>
      <c r="R3533" s="1">
        <v>2</v>
      </c>
      <c r="S3533" s="1">
        <v>2.5</v>
      </c>
      <c r="T3533" s="1">
        <v>2</v>
      </c>
    </row>
    <row r="3534" spans="1:20" hidden="1" x14ac:dyDescent="0.35">
      <c r="A3534" t="s">
        <v>3555</v>
      </c>
      <c r="B3534" t="s">
        <v>10</v>
      </c>
      <c r="C3534" t="s">
        <v>68</v>
      </c>
      <c r="D3534" t="s">
        <v>3619</v>
      </c>
      <c r="E3534" t="s">
        <v>3613</v>
      </c>
      <c r="F3534">
        <v>44590</v>
      </c>
      <c r="G3534">
        <v>44610</v>
      </c>
      <c r="H3534" t="s">
        <v>16</v>
      </c>
      <c r="I3534" t="s">
        <v>12</v>
      </c>
      <c r="J3534" t="s">
        <v>13</v>
      </c>
      <c r="K3534">
        <v>30.06</v>
      </c>
      <c r="L3534">
        <v>600</v>
      </c>
      <c r="M3534" t="s">
        <v>14</v>
      </c>
      <c r="N3534">
        <v>300</v>
      </c>
      <c r="O3534" t="s">
        <v>14</v>
      </c>
      <c r="P3534">
        <v>1</v>
      </c>
      <c r="Q3534" s="1">
        <v>3</v>
      </c>
      <c r="R3534" s="1">
        <v>2</v>
      </c>
      <c r="S3534" s="1">
        <v>2.5</v>
      </c>
      <c r="T3534" s="1">
        <v>2</v>
      </c>
    </row>
    <row r="3535" spans="1:20" hidden="1" x14ac:dyDescent="0.35">
      <c r="A3535" t="s">
        <v>3556</v>
      </c>
      <c r="B3535" t="s">
        <v>10</v>
      </c>
      <c r="C3535" t="s">
        <v>68</v>
      </c>
      <c r="D3535" t="s">
        <v>3619</v>
      </c>
      <c r="E3535" t="s">
        <v>3617</v>
      </c>
      <c r="F3535">
        <v>44590</v>
      </c>
      <c r="G3535">
        <v>44614</v>
      </c>
      <c r="H3535" t="s">
        <v>16</v>
      </c>
      <c r="I3535" t="s">
        <v>12</v>
      </c>
      <c r="J3535" t="s">
        <v>13</v>
      </c>
      <c r="K3535">
        <v>30.06</v>
      </c>
      <c r="L3535">
        <v>600</v>
      </c>
      <c r="M3535" t="s">
        <v>14</v>
      </c>
      <c r="N3535">
        <v>300</v>
      </c>
      <c r="O3535" t="s">
        <v>14</v>
      </c>
      <c r="P3535">
        <v>1</v>
      </c>
      <c r="Q3535" s="1">
        <v>3.5999999999999996</v>
      </c>
      <c r="R3535" s="1">
        <v>2.4000000000000004</v>
      </c>
      <c r="S3535" s="1">
        <v>3</v>
      </c>
      <c r="T3535" s="1">
        <v>2.4000000000000004</v>
      </c>
    </row>
    <row r="3536" spans="1:20" hidden="1" x14ac:dyDescent="0.35">
      <c r="A3536" t="s">
        <v>3557</v>
      </c>
      <c r="B3536" t="s">
        <v>10</v>
      </c>
      <c r="C3536" t="s">
        <v>68</v>
      </c>
      <c r="D3536" t="s">
        <v>3611</v>
      </c>
      <c r="E3536" t="s">
        <v>3613</v>
      </c>
      <c r="F3536">
        <v>44590</v>
      </c>
      <c r="G3536">
        <v>44613</v>
      </c>
      <c r="H3536" t="s">
        <v>16</v>
      </c>
      <c r="I3536" t="s">
        <v>12</v>
      </c>
      <c r="J3536" t="s">
        <v>13</v>
      </c>
      <c r="K3536">
        <v>30.06</v>
      </c>
      <c r="L3536">
        <v>600</v>
      </c>
      <c r="M3536" t="s">
        <v>14</v>
      </c>
      <c r="N3536">
        <v>300</v>
      </c>
      <c r="O3536" t="s">
        <v>14</v>
      </c>
      <c r="P3536">
        <v>1</v>
      </c>
      <c r="Q3536" s="1">
        <v>3.4499999999999997</v>
      </c>
      <c r="R3536" s="1">
        <v>2.3000000000000003</v>
      </c>
      <c r="S3536" s="1">
        <v>2.875</v>
      </c>
      <c r="T3536" s="1">
        <v>2.3000000000000003</v>
      </c>
    </row>
    <row r="3537" spans="1:20" hidden="1" x14ac:dyDescent="0.35">
      <c r="A3537" t="s">
        <v>3558</v>
      </c>
      <c r="B3537" t="s">
        <v>10</v>
      </c>
      <c r="C3537" t="s">
        <v>68</v>
      </c>
      <c r="D3537" t="s">
        <v>3619</v>
      </c>
      <c r="E3537" t="s">
        <v>3612</v>
      </c>
      <c r="F3537">
        <v>44590</v>
      </c>
      <c r="G3537">
        <v>44610</v>
      </c>
      <c r="H3537" t="s">
        <v>16</v>
      </c>
      <c r="I3537" t="s">
        <v>12</v>
      </c>
      <c r="J3537" t="s">
        <v>13</v>
      </c>
      <c r="K3537">
        <v>30.06</v>
      </c>
      <c r="L3537">
        <v>600</v>
      </c>
      <c r="M3537" t="s">
        <v>14</v>
      </c>
      <c r="N3537">
        <v>300</v>
      </c>
      <c r="O3537" t="s">
        <v>14</v>
      </c>
      <c r="P3537">
        <v>1</v>
      </c>
      <c r="Q3537" s="1">
        <v>3</v>
      </c>
      <c r="R3537" s="1">
        <v>2</v>
      </c>
      <c r="S3537" s="1">
        <v>2.5</v>
      </c>
      <c r="T3537" s="1">
        <v>2</v>
      </c>
    </row>
    <row r="3538" spans="1:20" hidden="1" x14ac:dyDescent="0.35">
      <c r="A3538" t="s">
        <v>3559</v>
      </c>
      <c r="B3538" t="s">
        <v>10</v>
      </c>
      <c r="C3538" t="s">
        <v>68</v>
      </c>
      <c r="D3538" t="s">
        <v>3620</v>
      </c>
      <c r="E3538" t="s">
        <v>3617</v>
      </c>
      <c r="F3538">
        <v>44589</v>
      </c>
      <c r="G3538">
        <v>44611</v>
      </c>
      <c r="H3538" t="s">
        <v>16</v>
      </c>
      <c r="I3538" t="s">
        <v>12</v>
      </c>
      <c r="J3538" t="s">
        <v>13</v>
      </c>
      <c r="K3538">
        <v>30.06</v>
      </c>
      <c r="L3538">
        <v>600</v>
      </c>
      <c r="M3538" t="s">
        <v>14</v>
      </c>
      <c r="N3538">
        <v>300</v>
      </c>
      <c r="O3538" t="s">
        <v>14</v>
      </c>
      <c r="P3538">
        <v>1</v>
      </c>
      <c r="Q3538" s="1">
        <v>3.3</v>
      </c>
      <c r="R3538" s="1">
        <v>2.2000000000000002</v>
      </c>
      <c r="S3538" s="1">
        <v>2.75</v>
      </c>
      <c r="T3538" s="1">
        <v>2.2000000000000002</v>
      </c>
    </row>
    <row r="3539" spans="1:20" hidden="1" x14ac:dyDescent="0.35">
      <c r="A3539" t="s">
        <v>3560</v>
      </c>
      <c r="B3539" t="s">
        <v>10</v>
      </c>
      <c r="C3539" t="s">
        <v>68</v>
      </c>
      <c r="D3539" t="s">
        <v>3611</v>
      </c>
      <c r="E3539" t="s">
        <v>3618</v>
      </c>
      <c r="F3539">
        <v>44604</v>
      </c>
      <c r="G3539">
        <v>44624</v>
      </c>
      <c r="H3539" t="s">
        <v>16</v>
      </c>
      <c r="I3539" t="s">
        <v>12</v>
      </c>
      <c r="J3539" t="s">
        <v>13</v>
      </c>
      <c r="K3539">
        <v>34.067999999999998</v>
      </c>
      <c r="L3539">
        <v>600</v>
      </c>
      <c r="M3539" t="s">
        <v>14</v>
      </c>
      <c r="N3539">
        <v>300</v>
      </c>
      <c r="O3539" t="s">
        <v>14</v>
      </c>
      <c r="P3539">
        <v>1</v>
      </c>
      <c r="Q3539" s="1">
        <v>3</v>
      </c>
      <c r="R3539" s="1">
        <v>2</v>
      </c>
      <c r="S3539" s="1">
        <v>2.5</v>
      </c>
      <c r="T3539" s="1">
        <v>2</v>
      </c>
    </row>
    <row r="3540" spans="1:20" hidden="1" x14ac:dyDescent="0.35">
      <c r="A3540" t="s">
        <v>3561</v>
      </c>
      <c r="B3540" t="s">
        <v>10</v>
      </c>
      <c r="C3540" t="s">
        <v>68</v>
      </c>
      <c r="D3540" t="s">
        <v>3616</v>
      </c>
      <c r="E3540" t="s">
        <v>3614</v>
      </c>
      <c r="F3540">
        <v>44590</v>
      </c>
      <c r="G3540">
        <v>44610</v>
      </c>
      <c r="H3540" t="s">
        <v>16</v>
      </c>
      <c r="I3540" t="s">
        <v>12</v>
      </c>
      <c r="J3540" t="s">
        <v>13</v>
      </c>
      <c r="K3540">
        <v>30.06</v>
      </c>
      <c r="L3540">
        <v>600</v>
      </c>
      <c r="M3540" t="s">
        <v>14</v>
      </c>
      <c r="N3540">
        <v>300</v>
      </c>
      <c r="O3540" t="s">
        <v>14</v>
      </c>
      <c r="P3540">
        <v>1</v>
      </c>
      <c r="Q3540" s="1">
        <v>3</v>
      </c>
      <c r="R3540" s="1">
        <v>2</v>
      </c>
      <c r="S3540" s="1">
        <v>2.5</v>
      </c>
      <c r="T3540" s="1">
        <v>2</v>
      </c>
    </row>
    <row r="3541" spans="1:20" hidden="1" x14ac:dyDescent="0.35">
      <c r="A3541" t="s">
        <v>3562</v>
      </c>
      <c r="B3541" t="s">
        <v>10</v>
      </c>
      <c r="C3541" t="s">
        <v>68</v>
      </c>
      <c r="D3541" t="s">
        <v>3619</v>
      </c>
      <c r="E3541" t="s">
        <v>3612</v>
      </c>
      <c r="F3541">
        <v>44590</v>
      </c>
      <c r="G3541">
        <v>44613</v>
      </c>
      <c r="H3541" t="s">
        <v>16</v>
      </c>
      <c r="I3541" t="s">
        <v>12</v>
      </c>
      <c r="J3541" t="s">
        <v>13</v>
      </c>
      <c r="K3541">
        <v>30.06</v>
      </c>
      <c r="L3541">
        <v>600</v>
      </c>
      <c r="M3541" t="s">
        <v>14</v>
      </c>
      <c r="N3541">
        <v>300</v>
      </c>
      <c r="O3541" t="s">
        <v>14</v>
      </c>
      <c r="P3541">
        <v>1</v>
      </c>
      <c r="Q3541" s="1">
        <v>3.4499999999999997</v>
      </c>
      <c r="R3541" s="1">
        <v>2.3000000000000003</v>
      </c>
      <c r="S3541" s="1">
        <v>2.875</v>
      </c>
      <c r="T3541" s="1">
        <v>2.3000000000000003</v>
      </c>
    </row>
    <row r="3542" spans="1:20" hidden="1" x14ac:dyDescent="0.35">
      <c r="A3542" t="s">
        <v>3563</v>
      </c>
      <c r="B3542" t="s">
        <v>10</v>
      </c>
      <c r="C3542" t="s">
        <v>68</v>
      </c>
      <c r="D3542" t="s">
        <v>3615</v>
      </c>
      <c r="E3542" t="s">
        <v>3614</v>
      </c>
      <c r="F3542">
        <v>44590</v>
      </c>
      <c r="G3542">
        <v>44610</v>
      </c>
      <c r="H3542" t="s">
        <v>16</v>
      </c>
      <c r="I3542" t="s">
        <v>12</v>
      </c>
      <c r="J3542" t="s">
        <v>13</v>
      </c>
      <c r="K3542">
        <v>30.06</v>
      </c>
      <c r="L3542">
        <v>600</v>
      </c>
      <c r="M3542" t="s">
        <v>14</v>
      </c>
      <c r="N3542">
        <v>300</v>
      </c>
      <c r="O3542" t="s">
        <v>14</v>
      </c>
      <c r="P3542">
        <v>1</v>
      </c>
      <c r="Q3542" s="1">
        <v>3</v>
      </c>
      <c r="R3542" s="1">
        <v>2</v>
      </c>
      <c r="S3542" s="1">
        <v>2.5</v>
      </c>
      <c r="T3542" s="1">
        <v>2</v>
      </c>
    </row>
    <row r="3543" spans="1:20" hidden="1" x14ac:dyDescent="0.35">
      <c r="A3543" t="s">
        <v>3564</v>
      </c>
      <c r="B3543" t="s">
        <v>10</v>
      </c>
      <c r="C3543" t="s">
        <v>68</v>
      </c>
      <c r="D3543" t="s">
        <v>3620</v>
      </c>
      <c r="E3543" t="s">
        <v>3613</v>
      </c>
      <c r="F3543">
        <v>44594</v>
      </c>
      <c r="G3543">
        <v>44618</v>
      </c>
      <c r="H3543" t="s">
        <v>16</v>
      </c>
      <c r="I3543" t="s">
        <v>16</v>
      </c>
      <c r="J3543" t="s">
        <v>13</v>
      </c>
      <c r="K3543">
        <v>30.06</v>
      </c>
      <c r="L3543">
        <v>600</v>
      </c>
      <c r="M3543" t="s">
        <v>14</v>
      </c>
      <c r="N3543">
        <v>300</v>
      </c>
      <c r="O3543" t="s">
        <v>14</v>
      </c>
      <c r="P3543">
        <v>1</v>
      </c>
      <c r="Q3543" s="1">
        <v>3.5999999999999996</v>
      </c>
      <c r="R3543" s="1">
        <v>2.4000000000000004</v>
      </c>
      <c r="S3543" s="1">
        <v>3</v>
      </c>
      <c r="T3543" s="1">
        <v>2.4000000000000004</v>
      </c>
    </row>
    <row r="3544" spans="1:20" hidden="1" x14ac:dyDescent="0.35">
      <c r="A3544" t="s">
        <v>3565</v>
      </c>
      <c r="B3544" t="s">
        <v>10</v>
      </c>
      <c r="C3544" t="s">
        <v>68</v>
      </c>
      <c r="D3544" t="s">
        <v>3619</v>
      </c>
      <c r="E3544" t="s">
        <v>3614</v>
      </c>
      <c r="F3544">
        <v>44590</v>
      </c>
      <c r="G3544">
        <v>44611</v>
      </c>
      <c r="H3544" t="s">
        <v>16</v>
      </c>
      <c r="I3544" t="s">
        <v>12</v>
      </c>
      <c r="J3544" t="s">
        <v>13</v>
      </c>
      <c r="K3544">
        <v>30.06</v>
      </c>
      <c r="L3544">
        <v>600</v>
      </c>
      <c r="M3544" t="s">
        <v>14</v>
      </c>
      <c r="N3544">
        <v>300</v>
      </c>
      <c r="O3544" t="s">
        <v>14</v>
      </c>
      <c r="P3544">
        <v>1</v>
      </c>
      <c r="Q3544" s="1">
        <v>3.15</v>
      </c>
      <c r="R3544" s="1">
        <v>2.1</v>
      </c>
      <c r="S3544" s="1">
        <v>2.625</v>
      </c>
      <c r="T3544" s="1">
        <v>2.1</v>
      </c>
    </row>
    <row r="3545" spans="1:20" hidden="1" x14ac:dyDescent="0.35">
      <c r="A3545" t="s">
        <v>3566</v>
      </c>
      <c r="B3545" t="s">
        <v>10</v>
      </c>
      <c r="C3545" t="s">
        <v>68</v>
      </c>
      <c r="D3545" t="s">
        <v>3611</v>
      </c>
      <c r="E3545" t="s">
        <v>3617</v>
      </c>
      <c r="F3545">
        <v>44590</v>
      </c>
      <c r="G3545">
        <v>44613</v>
      </c>
      <c r="H3545" t="s">
        <v>16</v>
      </c>
      <c r="I3545" t="s">
        <v>12</v>
      </c>
      <c r="J3545" t="s">
        <v>13</v>
      </c>
      <c r="K3545">
        <v>33.066000000000003</v>
      </c>
      <c r="L3545">
        <v>600</v>
      </c>
      <c r="M3545" t="s">
        <v>14</v>
      </c>
      <c r="N3545">
        <v>300</v>
      </c>
      <c r="O3545" t="s">
        <v>14</v>
      </c>
      <c r="P3545">
        <v>1</v>
      </c>
      <c r="Q3545" s="1">
        <v>3.4499999999999997</v>
      </c>
      <c r="R3545" s="1">
        <v>2.3000000000000003</v>
      </c>
      <c r="S3545" s="1">
        <v>2.875</v>
      </c>
      <c r="T3545" s="1">
        <v>2.3000000000000003</v>
      </c>
    </row>
    <row r="3546" spans="1:20" hidden="1" x14ac:dyDescent="0.35">
      <c r="A3546" t="s">
        <v>3567</v>
      </c>
      <c r="B3546" t="s">
        <v>10</v>
      </c>
      <c r="C3546" t="s">
        <v>68</v>
      </c>
      <c r="D3546" t="s">
        <v>3611</v>
      </c>
      <c r="E3546" t="s">
        <v>3617</v>
      </c>
      <c r="F3546">
        <v>44594</v>
      </c>
      <c r="G3546">
        <v>44618</v>
      </c>
      <c r="H3546" t="s">
        <v>16</v>
      </c>
      <c r="I3546" t="s">
        <v>16</v>
      </c>
      <c r="J3546" t="s">
        <v>13</v>
      </c>
      <c r="K3546">
        <v>33.066000000000003</v>
      </c>
      <c r="L3546">
        <v>600</v>
      </c>
      <c r="M3546" t="s">
        <v>14</v>
      </c>
      <c r="N3546">
        <v>300</v>
      </c>
      <c r="O3546" t="s">
        <v>14</v>
      </c>
      <c r="P3546">
        <v>1</v>
      </c>
      <c r="Q3546" s="1">
        <v>3.5999999999999996</v>
      </c>
      <c r="R3546" s="1">
        <v>2.4000000000000004</v>
      </c>
      <c r="S3546" s="1">
        <v>3</v>
      </c>
      <c r="T3546" s="1">
        <v>2.4000000000000004</v>
      </c>
    </row>
    <row r="3547" spans="1:20" hidden="1" x14ac:dyDescent="0.35">
      <c r="A3547" t="s">
        <v>3568</v>
      </c>
      <c r="B3547" t="s">
        <v>10</v>
      </c>
      <c r="C3547" t="s">
        <v>68</v>
      </c>
      <c r="D3547" t="s">
        <v>3616</v>
      </c>
      <c r="E3547" t="s">
        <v>3614</v>
      </c>
      <c r="F3547">
        <v>44604</v>
      </c>
      <c r="G3547">
        <v>44622</v>
      </c>
      <c r="H3547" t="s">
        <v>16</v>
      </c>
      <c r="I3547" t="s">
        <v>12</v>
      </c>
      <c r="J3547" t="s">
        <v>13</v>
      </c>
      <c r="K3547">
        <v>34.067999999999998</v>
      </c>
      <c r="L3547">
        <v>600</v>
      </c>
      <c r="M3547" t="s">
        <v>14</v>
      </c>
      <c r="N3547">
        <v>300</v>
      </c>
      <c r="O3547" t="s">
        <v>14</v>
      </c>
      <c r="P3547">
        <v>1</v>
      </c>
      <c r="Q3547" s="1">
        <v>2.6999999999999997</v>
      </c>
      <c r="R3547" s="1">
        <v>1.8</v>
      </c>
      <c r="S3547" s="1">
        <v>2.25</v>
      </c>
      <c r="T3547" s="1">
        <v>1.8</v>
      </c>
    </row>
    <row r="3548" spans="1:20" hidden="1" x14ac:dyDescent="0.35">
      <c r="A3548" t="s">
        <v>3569</v>
      </c>
      <c r="B3548" t="s">
        <v>10</v>
      </c>
      <c r="C3548" t="s">
        <v>68</v>
      </c>
      <c r="D3548" t="s">
        <v>3619</v>
      </c>
      <c r="E3548" t="s">
        <v>3612</v>
      </c>
      <c r="F3548">
        <v>44601</v>
      </c>
      <c r="G3548">
        <v>44624</v>
      </c>
      <c r="H3548" t="s">
        <v>16</v>
      </c>
      <c r="I3548" t="s">
        <v>12</v>
      </c>
      <c r="J3548" t="s">
        <v>13</v>
      </c>
      <c r="K3548">
        <v>33.066000000000003</v>
      </c>
      <c r="L3548">
        <v>600</v>
      </c>
      <c r="M3548" t="s">
        <v>14</v>
      </c>
      <c r="N3548">
        <v>300</v>
      </c>
      <c r="O3548" t="s">
        <v>14</v>
      </c>
      <c r="P3548">
        <v>1</v>
      </c>
      <c r="Q3548" s="1">
        <v>3.4499999999999997</v>
      </c>
      <c r="R3548" s="1">
        <v>2.3000000000000003</v>
      </c>
      <c r="S3548" s="1">
        <v>2.875</v>
      </c>
      <c r="T3548" s="1">
        <v>2.3000000000000003</v>
      </c>
    </row>
    <row r="3549" spans="1:20" hidden="1" x14ac:dyDescent="0.35">
      <c r="A3549" t="s">
        <v>3570</v>
      </c>
      <c r="B3549" t="s">
        <v>10</v>
      </c>
      <c r="C3549" t="s">
        <v>68</v>
      </c>
      <c r="D3549" t="s">
        <v>3619</v>
      </c>
      <c r="E3549" t="s">
        <v>3617</v>
      </c>
      <c r="F3549">
        <v>44600</v>
      </c>
      <c r="G3549">
        <v>44620</v>
      </c>
      <c r="H3549" t="s">
        <v>16</v>
      </c>
      <c r="I3549" t="s">
        <v>12</v>
      </c>
      <c r="J3549" t="s">
        <v>13</v>
      </c>
      <c r="K3549">
        <v>33.066000000000003</v>
      </c>
      <c r="L3549">
        <v>600</v>
      </c>
      <c r="M3549" t="s">
        <v>14</v>
      </c>
      <c r="N3549">
        <v>300</v>
      </c>
      <c r="O3549" t="s">
        <v>14</v>
      </c>
      <c r="P3549">
        <v>1</v>
      </c>
      <c r="Q3549" s="1">
        <v>3</v>
      </c>
      <c r="R3549" s="1">
        <v>2</v>
      </c>
      <c r="S3549" s="1">
        <v>2.5</v>
      </c>
      <c r="T3549" s="1">
        <v>2</v>
      </c>
    </row>
    <row r="3550" spans="1:20" hidden="1" x14ac:dyDescent="0.35">
      <c r="A3550" t="s">
        <v>3571</v>
      </c>
      <c r="B3550" t="s">
        <v>10</v>
      </c>
      <c r="C3550" t="s">
        <v>68</v>
      </c>
      <c r="D3550" t="s">
        <v>3615</v>
      </c>
      <c r="E3550" t="s">
        <v>3617</v>
      </c>
      <c r="F3550">
        <v>44604</v>
      </c>
      <c r="G3550">
        <v>44627</v>
      </c>
      <c r="H3550" t="s">
        <v>16</v>
      </c>
      <c r="I3550" t="s">
        <v>12</v>
      </c>
      <c r="J3550" t="s">
        <v>13</v>
      </c>
      <c r="K3550">
        <v>33.066000000000003</v>
      </c>
      <c r="L3550">
        <v>600</v>
      </c>
      <c r="M3550" t="s">
        <v>14</v>
      </c>
      <c r="N3550">
        <v>300</v>
      </c>
      <c r="O3550" t="s">
        <v>14</v>
      </c>
      <c r="P3550">
        <v>1</v>
      </c>
      <c r="Q3550" s="1">
        <v>3.4499999999999997</v>
      </c>
      <c r="R3550" s="1">
        <v>2.3000000000000003</v>
      </c>
      <c r="S3550" s="1">
        <v>2.875</v>
      </c>
      <c r="T3550" s="1">
        <v>2.3000000000000003</v>
      </c>
    </row>
    <row r="3551" spans="1:20" hidden="1" x14ac:dyDescent="0.35">
      <c r="A3551" t="s">
        <v>3572</v>
      </c>
      <c r="B3551" t="s">
        <v>10</v>
      </c>
      <c r="C3551" t="s">
        <v>68</v>
      </c>
      <c r="D3551" t="s">
        <v>3616</v>
      </c>
      <c r="E3551" t="s">
        <v>3617</v>
      </c>
      <c r="F3551">
        <v>44607</v>
      </c>
      <c r="G3551">
        <v>44630</v>
      </c>
      <c r="H3551" t="s">
        <v>16</v>
      </c>
      <c r="I3551" t="s">
        <v>12</v>
      </c>
      <c r="J3551" t="s">
        <v>13</v>
      </c>
      <c r="K3551">
        <v>34.067999999999998</v>
      </c>
      <c r="L3551">
        <v>600</v>
      </c>
      <c r="M3551" t="s">
        <v>14</v>
      </c>
      <c r="N3551">
        <v>300</v>
      </c>
      <c r="O3551" t="s">
        <v>14</v>
      </c>
      <c r="P3551">
        <v>1</v>
      </c>
      <c r="Q3551" s="1">
        <v>3.4499999999999997</v>
      </c>
      <c r="R3551" s="1">
        <v>2.3000000000000003</v>
      </c>
      <c r="S3551" s="1">
        <v>2.875</v>
      </c>
      <c r="T3551" s="1">
        <v>2.3000000000000003</v>
      </c>
    </row>
    <row r="3552" spans="1:20" hidden="1" x14ac:dyDescent="0.35">
      <c r="A3552" t="s">
        <v>3573</v>
      </c>
      <c r="B3552" t="s">
        <v>10</v>
      </c>
      <c r="C3552" t="s">
        <v>68</v>
      </c>
      <c r="D3552" t="s">
        <v>3616</v>
      </c>
      <c r="E3552" t="s">
        <v>3618</v>
      </c>
      <c r="F3552">
        <v>44604</v>
      </c>
      <c r="G3552">
        <v>44631</v>
      </c>
      <c r="H3552" t="s">
        <v>16</v>
      </c>
      <c r="I3552" t="s">
        <v>12</v>
      </c>
      <c r="J3552" t="s">
        <v>13</v>
      </c>
      <c r="K3552">
        <v>34.067999999999998</v>
      </c>
      <c r="L3552">
        <v>600</v>
      </c>
      <c r="M3552" t="s">
        <v>14</v>
      </c>
      <c r="N3552">
        <v>300</v>
      </c>
      <c r="O3552" t="s">
        <v>14</v>
      </c>
      <c r="P3552">
        <v>1</v>
      </c>
      <c r="Q3552" s="1">
        <v>4.05</v>
      </c>
      <c r="R3552" s="1">
        <v>2.7</v>
      </c>
      <c r="S3552" s="1">
        <v>3.375</v>
      </c>
      <c r="T3552" s="1">
        <v>2.7</v>
      </c>
    </row>
    <row r="3553" spans="1:20" hidden="1" x14ac:dyDescent="0.35">
      <c r="A3553" t="s">
        <v>3574</v>
      </c>
      <c r="B3553" t="s">
        <v>10</v>
      </c>
      <c r="C3553" t="s">
        <v>68</v>
      </c>
      <c r="D3553" t="s">
        <v>3620</v>
      </c>
      <c r="E3553" t="s">
        <v>3614</v>
      </c>
      <c r="F3553">
        <v>44606</v>
      </c>
      <c r="G3553">
        <v>44633</v>
      </c>
      <c r="H3553" t="s">
        <v>16</v>
      </c>
      <c r="I3553" t="s">
        <v>12</v>
      </c>
      <c r="J3553" t="s">
        <v>13</v>
      </c>
      <c r="K3553">
        <v>33.066000000000003</v>
      </c>
      <c r="L3553">
        <v>600</v>
      </c>
      <c r="M3553" t="s">
        <v>14</v>
      </c>
      <c r="N3553">
        <v>300</v>
      </c>
      <c r="O3553" t="s">
        <v>14</v>
      </c>
      <c r="P3553">
        <v>1</v>
      </c>
      <c r="Q3553" s="1">
        <v>4.05</v>
      </c>
      <c r="R3553" s="1">
        <v>2.7</v>
      </c>
      <c r="S3553" s="1">
        <v>3.375</v>
      </c>
      <c r="T3553" s="1">
        <v>2.7</v>
      </c>
    </row>
    <row r="3554" spans="1:20" hidden="1" x14ac:dyDescent="0.35">
      <c r="A3554" t="s">
        <v>3575</v>
      </c>
      <c r="B3554" t="s">
        <v>10</v>
      </c>
      <c r="C3554" t="s">
        <v>68</v>
      </c>
      <c r="D3554" t="s">
        <v>3615</v>
      </c>
      <c r="E3554" t="s">
        <v>3614</v>
      </c>
      <c r="F3554">
        <v>44605</v>
      </c>
      <c r="G3554">
        <v>44633</v>
      </c>
      <c r="H3554" t="s">
        <v>16</v>
      </c>
      <c r="I3554" t="s">
        <v>12</v>
      </c>
      <c r="J3554" t="s">
        <v>13</v>
      </c>
      <c r="K3554">
        <v>33.066000000000003</v>
      </c>
      <c r="L3554">
        <v>600</v>
      </c>
      <c r="M3554" t="s">
        <v>14</v>
      </c>
      <c r="N3554">
        <v>300</v>
      </c>
      <c r="O3554" t="s">
        <v>14</v>
      </c>
      <c r="P3554">
        <v>1</v>
      </c>
      <c r="Q3554" s="1">
        <v>4.2</v>
      </c>
      <c r="R3554" s="1">
        <v>2.8000000000000003</v>
      </c>
      <c r="S3554" s="1">
        <v>3.5</v>
      </c>
      <c r="T3554" s="1">
        <v>2.8000000000000003</v>
      </c>
    </row>
    <row r="3555" spans="1:20" hidden="1" x14ac:dyDescent="0.35">
      <c r="A3555" t="s">
        <v>3576</v>
      </c>
      <c r="B3555" t="s">
        <v>10</v>
      </c>
      <c r="C3555" t="s">
        <v>68</v>
      </c>
      <c r="D3555" t="s">
        <v>3616</v>
      </c>
      <c r="E3555" t="s">
        <v>3617</v>
      </c>
      <c r="F3555">
        <v>44606</v>
      </c>
      <c r="G3555">
        <v>44627</v>
      </c>
      <c r="H3555" t="s">
        <v>16</v>
      </c>
      <c r="I3555" t="s">
        <v>12</v>
      </c>
      <c r="J3555" t="s">
        <v>13</v>
      </c>
      <c r="K3555">
        <v>34.067999999999998</v>
      </c>
      <c r="L3555">
        <v>600</v>
      </c>
      <c r="M3555" t="s">
        <v>14</v>
      </c>
      <c r="N3555">
        <v>300</v>
      </c>
      <c r="O3555" t="s">
        <v>14</v>
      </c>
      <c r="P3555">
        <v>1</v>
      </c>
      <c r="Q3555" s="1">
        <v>3.15</v>
      </c>
      <c r="R3555" s="1">
        <v>2.1</v>
      </c>
      <c r="S3555" s="1">
        <v>2.625</v>
      </c>
      <c r="T3555" s="1">
        <v>2.1</v>
      </c>
    </row>
    <row r="3556" spans="1:20" hidden="1" x14ac:dyDescent="0.35">
      <c r="A3556" t="s">
        <v>3577</v>
      </c>
      <c r="B3556" t="s">
        <v>10</v>
      </c>
      <c r="C3556" t="s">
        <v>68</v>
      </c>
      <c r="D3556" t="s">
        <v>3611</v>
      </c>
      <c r="E3556" t="s">
        <v>3613</v>
      </c>
      <c r="F3556">
        <v>44604</v>
      </c>
      <c r="G3556">
        <v>44618</v>
      </c>
      <c r="H3556" t="s">
        <v>16</v>
      </c>
      <c r="I3556" t="s">
        <v>16</v>
      </c>
      <c r="J3556" t="s">
        <v>13</v>
      </c>
      <c r="K3556">
        <v>34.067999999999998</v>
      </c>
      <c r="L3556">
        <v>600</v>
      </c>
      <c r="M3556" t="s">
        <v>14</v>
      </c>
      <c r="N3556">
        <v>300</v>
      </c>
      <c r="O3556" t="s">
        <v>14</v>
      </c>
      <c r="P3556">
        <v>1</v>
      </c>
      <c r="Q3556" s="1">
        <v>2.1</v>
      </c>
      <c r="R3556" s="1">
        <v>1.4000000000000001</v>
      </c>
      <c r="S3556" s="1">
        <v>1.75</v>
      </c>
      <c r="T3556" s="1">
        <v>1.4000000000000001</v>
      </c>
    </row>
    <row r="3557" spans="1:20" hidden="1" x14ac:dyDescent="0.35">
      <c r="A3557" t="s">
        <v>3578</v>
      </c>
      <c r="B3557" t="s">
        <v>10</v>
      </c>
      <c r="C3557" t="s">
        <v>68</v>
      </c>
      <c r="D3557" t="s">
        <v>3619</v>
      </c>
      <c r="E3557" t="s">
        <v>3614</v>
      </c>
      <c r="F3557">
        <v>44606</v>
      </c>
      <c r="G3557">
        <v>44624</v>
      </c>
      <c r="H3557" t="s">
        <v>16</v>
      </c>
      <c r="I3557" t="s">
        <v>12</v>
      </c>
      <c r="J3557" t="s">
        <v>13</v>
      </c>
      <c r="K3557">
        <v>34.067999999999998</v>
      </c>
      <c r="L3557">
        <v>600</v>
      </c>
      <c r="M3557" t="s">
        <v>14</v>
      </c>
      <c r="N3557">
        <v>300</v>
      </c>
      <c r="O3557" t="s">
        <v>14</v>
      </c>
      <c r="P3557">
        <v>1</v>
      </c>
      <c r="Q3557" s="1">
        <v>2.6999999999999997</v>
      </c>
      <c r="R3557" s="1">
        <v>1.8</v>
      </c>
      <c r="S3557" s="1">
        <v>2.25</v>
      </c>
      <c r="T3557" s="1">
        <v>1.8</v>
      </c>
    </row>
    <row r="3558" spans="1:20" hidden="1" x14ac:dyDescent="0.35">
      <c r="A3558" t="s">
        <v>3579</v>
      </c>
      <c r="B3558" t="s">
        <v>10</v>
      </c>
      <c r="C3558" t="s">
        <v>68</v>
      </c>
      <c r="D3558" t="s">
        <v>3616</v>
      </c>
      <c r="E3558" t="s">
        <v>3613</v>
      </c>
      <c r="F3558">
        <v>44607</v>
      </c>
      <c r="G3558">
        <v>44625</v>
      </c>
      <c r="H3558" t="s">
        <v>16</v>
      </c>
      <c r="I3558" t="s">
        <v>12</v>
      </c>
      <c r="J3558" t="s">
        <v>13</v>
      </c>
      <c r="K3558">
        <v>33.066000000000003</v>
      </c>
      <c r="L3558">
        <v>600</v>
      </c>
      <c r="M3558" t="s">
        <v>14</v>
      </c>
      <c r="N3558">
        <v>300</v>
      </c>
      <c r="O3558" t="s">
        <v>14</v>
      </c>
      <c r="P3558">
        <v>1</v>
      </c>
      <c r="Q3558" s="1">
        <v>2.6999999999999997</v>
      </c>
      <c r="R3558" s="1">
        <v>1.8</v>
      </c>
      <c r="S3558" s="1">
        <v>2.25</v>
      </c>
      <c r="T3558" s="1">
        <v>1.8</v>
      </c>
    </row>
    <row r="3559" spans="1:20" hidden="1" x14ac:dyDescent="0.35">
      <c r="A3559" t="s">
        <v>3580</v>
      </c>
      <c r="B3559" t="s">
        <v>10</v>
      </c>
      <c r="C3559" t="s">
        <v>68</v>
      </c>
      <c r="D3559" t="s">
        <v>3611</v>
      </c>
      <c r="E3559" t="s">
        <v>3617</v>
      </c>
      <c r="F3559">
        <v>44603</v>
      </c>
      <c r="G3559">
        <v>44633</v>
      </c>
      <c r="H3559" t="s">
        <v>16</v>
      </c>
      <c r="I3559" t="s">
        <v>12</v>
      </c>
      <c r="J3559" t="s">
        <v>13</v>
      </c>
      <c r="K3559">
        <v>34.067999999999998</v>
      </c>
      <c r="L3559">
        <v>600</v>
      </c>
      <c r="M3559" t="s">
        <v>14</v>
      </c>
      <c r="N3559">
        <v>300</v>
      </c>
      <c r="O3559" t="s">
        <v>14</v>
      </c>
      <c r="P3559">
        <v>1</v>
      </c>
      <c r="Q3559" s="1">
        <v>4.5</v>
      </c>
      <c r="R3559" s="1">
        <v>3</v>
      </c>
      <c r="S3559" s="1">
        <v>3.75</v>
      </c>
      <c r="T3559" s="1">
        <v>3</v>
      </c>
    </row>
    <row r="3560" spans="1:20" hidden="1" x14ac:dyDescent="0.35">
      <c r="A3560" t="s">
        <v>3581</v>
      </c>
      <c r="B3560" t="s">
        <v>10</v>
      </c>
      <c r="C3560" t="s">
        <v>68</v>
      </c>
      <c r="D3560" t="s">
        <v>3620</v>
      </c>
      <c r="E3560" t="s">
        <v>3618</v>
      </c>
      <c r="F3560">
        <v>44604</v>
      </c>
      <c r="G3560">
        <v>44621</v>
      </c>
      <c r="H3560" t="s">
        <v>16</v>
      </c>
      <c r="I3560" t="s">
        <v>12</v>
      </c>
      <c r="J3560" t="s">
        <v>13</v>
      </c>
      <c r="K3560">
        <v>34.067999999999998</v>
      </c>
      <c r="L3560">
        <v>600</v>
      </c>
      <c r="M3560" t="s">
        <v>14</v>
      </c>
      <c r="N3560">
        <v>300</v>
      </c>
      <c r="O3560" t="s">
        <v>14</v>
      </c>
      <c r="P3560">
        <v>1</v>
      </c>
      <c r="Q3560" s="1">
        <v>2.5499999999999998</v>
      </c>
      <c r="R3560" s="1">
        <v>1.7000000000000002</v>
      </c>
      <c r="S3560" s="1">
        <v>2.125</v>
      </c>
      <c r="T3560" s="1">
        <v>1.7000000000000002</v>
      </c>
    </row>
    <row r="3561" spans="1:20" hidden="1" x14ac:dyDescent="0.35">
      <c r="A3561" t="s">
        <v>3582</v>
      </c>
      <c r="B3561" t="s">
        <v>10</v>
      </c>
      <c r="C3561" t="s">
        <v>68</v>
      </c>
      <c r="D3561" t="s">
        <v>3615</v>
      </c>
      <c r="E3561" t="s">
        <v>3614</v>
      </c>
      <c r="F3561">
        <v>44606</v>
      </c>
      <c r="G3561">
        <v>44630</v>
      </c>
      <c r="H3561" t="s">
        <v>16</v>
      </c>
      <c r="I3561" t="s">
        <v>12</v>
      </c>
      <c r="J3561" t="s">
        <v>13</v>
      </c>
      <c r="K3561">
        <v>34.067999999999998</v>
      </c>
      <c r="L3561">
        <v>600</v>
      </c>
      <c r="M3561" t="s">
        <v>14</v>
      </c>
      <c r="N3561">
        <v>300</v>
      </c>
      <c r="O3561" t="s">
        <v>14</v>
      </c>
      <c r="P3561">
        <v>1</v>
      </c>
      <c r="Q3561" s="1">
        <v>3.5999999999999996</v>
      </c>
      <c r="R3561" s="1">
        <v>2.4000000000000004</v>
      </c>
      <c r="S3561" s="1">
        <v>3</v>
      </c>
      <c r="T3561" s="1">
        <v>2.4000000000000004</v>
      </c>
    </row>
    <row r="3562" spans="1:20" hidden="1" x14ac:dyDescent="0.35">
      <c r="A3562" t="s">
        <v>3583</v>
      </c>
      <c r="B3562" t="s">
        <v>10</v>
      </c>
      <c r="C3562" t="s">
        <v>68</v>
      </c>
      <c r="D3562" t="s">
        <v>3620</v>
      </c>
      <c r="E3562" t="s">
        <v>3617</v>
      </c>
      <c r="F3562">
        <v>44609</v>
      </c>
      <c r="G3562">
        <v>44627</v>
      </c>
      <c r="H3562" t="s">
        <v>16</v>
      </c>
      <c r="I3562" t="s">
        <v>12</v>
      </c>
      <c r="J3562" t="s">
        <v>13</v>
      </c>
      <c r="K3562">
        <v>34.067999999999998</v>
      </c>
      <c r="L3562">
        <v>600</v>
      </c>
      <c r="M3562" t="s">
        <v>14</v>
      </c>
      <c r="N3562">
        <v>300</v>
      </c>
      <c r="O3562" t="s">
        <v>14</v>
      </c>
      <c r="P3562">
        <v>1</v>
      </c>
      <c r="Q3562" s="1">
        <v>2.6999999999999997</v>
      </c>
      <c r="R3562" s="1">
        <v>1.8</v>
      </c>
      <c r="S3562" s="1">
        <v>2.25</v>
      </c>
      <c r="T3562" s="1">
        <v>1.8</v>
      </c>
    </row>
    <row r="3563" spans="1:20" hidden="1" x14ac:dyDescent="0.35">
      <c r="A3563" t="s">
        <v>3584</v>
      </c>
      <c r="B3563" t="s">
        <v>10</v>
      </c>
      <c r="C3563" t="s">
        <v>68</v>
      </c>
      <c r="D3563" t="s">
        <v>3615</v>
      </c>
      <c r="E3563" t="s">
        <v>3617</v>
      </c>
      <c r="F3563">
        <v>44607</v>
      </c>
      <c r="G3563">
        <v>44625</v>
      </c>
      <c r="H3563" t="s">
        <v>16</v>
      </c>
      <c r="I3563" t="s">
        <v>12</v>
      </c>
      <c r="J3563" t="s">
        <v>13</v>
      </c>
      <c r="K3563">
        <v>33.066000000000003</v>
      </c>
      <c r="L3563">
        <v>600</v>
      </c>
      <c r="M3563" t="s">
        <v>14</v>
      </c>
      <c r="N3563">
        <v>300</v>
      </c>
      <c r="O3563" t="s">
        <v>14</v>
      </c>
      <c r="P3563">
        <v>1</v>
      </c>
      <c r="Q3563" s="1">
        <v>2.6999999999999997</v>
      </c>
      <c r="R3563" s="1">
        <v>1.8</v>
      </c>
      <c r="S3563" s="1">
        <v>2.25</v>
      </c>
      <c r="T3563" s="1">
        <v>1.8</v>
      </c>
    </row>
    <row r="3564" spans="1:20" hidden="1" x14ac:dyDescent="0.35">
      <c r="A3564" t="s">
        <v>3585</v>
      </c>
      <c r="B3564" t="s">
        <v>10</v>
      </c>
      <c r="C3564" t="s">
        <v>68</v>
      </c>
      <c r="D3564" t="s">
        <v>3620</v>
      </c>
      <c r="E3564" t="s">
        <v>3614</v>
      </c>
      <c r="F3564">
        <v>44609</v>
      </c>
      <c r="G3564">
        <v>44632</v>
      </c>
      <c r="H3564" t="s">
        <v>16</v>
      </c>
      <c r="I3564" t="s">
        <v>12</v>
      </c>
      <c r="J3564" t="s">
        <v>13</v>
      </c>
      <c r="K3564">
        <v>30.06</v>
      </c>
      <c r="L3564">
        <v>600</v>
      </c>
      <c r="M3564" t="s">
        <v>14</v>
      </c>
      <c r="N3564">
        <v>300</v>
      </c>
      <c r="O3564" t="s">
        <v>14</v>
      </c>
      <c r="P3564">
        <v>1</v>
      </c>
      <c r="Q3564" s="1">
        <v>3.4499999999999997</v>
      </c>
      <c r="R3564" s="1">
        <v>2.3000000000000003</v>
      </c>
      <c r="S3564" s="1">
        <v>2.875</v>
      </c>
      <c r="T3564" s="1">
        <v>2.3000000000000003</v>
      </c>
    </row>
    <row r="3565" spans="1:20" hidden="1" x14ac:dyDescent="0.35">
      <c r="A3565" t="s">
        <v>3586</v>
      </c>
      <c r="B3565" t="s">
        <v>10</v>
      </c>
      <c r="C3565" t="s">
        <v>68</v>
      </c>
      <c r="D3565" t="s">
        <v>3619</v>
      </c>
      <c r="E3565" t="s">
        <v>3614</v>
      </c>
      <c r="F3565">
        <v>44579</v>
      </c>
      <c r="G3565">
        <v>44604</v>
      </c>
      <c r="H3565" t="s">
        <v>16</v>
      </c>
      <c r="I3565" t="s">
        <v>12</v>
      </c>
      <c r="J3565" t="s">
        <v>13</v>
      </c>
      <c r="K3565">
        <v>30.06</v>
      </c>
      <c r="L3565">
        <v>600</v>
      </c>
      <c r="M3565" t="s">
        <v>14</v>
      </c>
      <c r="N3565">
        <v>300</v>
      </c>
      <c r="O3565" t="s">
        <v>14</v>
      </c>
      <c r="P3565">
        <v>1</v>
      </c>
      <c r="Q3565" s="1">
        <v>3.75</v>
      </c>
      <c r="R3565" s="1">
        <v>2.5</v>
      </c>
      <c r="S3565" s="1">
        <v>3.125</v>
      </c>
      <c r="T3565" s="1">
        <v>2.5</v>
      </c>
    </row>
    <row r="3566" spans="1:20" hidden="1" x14ac:dyDescent="0.35">
      <c r="A3566" t="s">
        <v>3587</v>
      </c>
      <c r="B3566" t="s">
        <v>10</v>
      </c>
      <c r="C3566" t="s">
        <v>68</v>
      </c>
      <c r="D3566" t="s">
        <v>3611</v>
      </c>
      <c r="E3566" t="s">
        <v>3617</v>
      </c>
      <c r="F3566">
        <v>44579</v>
      </c>
      <c r="G3566">
        <v>44604</v>
      </c>
      <c r="H3566" t="s">
        <v>16</v>
      </c>
      <c r="I3566" t="s">
        <v>12</v>
      </c>
      <c r="J3566" t="s">
        <v>13</v>
      </c>
      <c r="K3566">
        <v>30.06</v>
      </c>
      <c r="L3566">
        <v>600</v>
      </c>
      <c r="M3566" t="s">
        <v>14</v>
      </c>
      <c r="N3566">
        <v>300</v>
      </c>
      <c r="O3566" t="s">
        <v>14</v>
      </c>
      <c r="P3566">
        <v>1</v>
      </c>
      <c r="Q3566" s="1">
        <v>3.75</v>
      </c>
      <c r="R3566" s="1">
        <v>2.5</v>
      </c>
      <c r="S3566" s="1">
        <v>3.125</v>
      </c>
      <c r="T3566" s="1">
        <v>2.5</v>
      </c>
    </row>
    <row r="3567" spans="1:20" hidden="1" x14ac:dyDescent="0.35">
      <c r="A3567" t="s">
        <v>3588</v>
      </c>
      <c r="B3567" t="s">
        <v>10</v>
      </c>
      <c r="C3567" t="s">
        <v>68</v>
      </c>
      <c r="D3567" t="s">
        <v>3611</v>
      </c>
      <c r="E3567" t="s">
        <v>3618</v>
      </c>
      <c r="F3567">
        <v>44586</v>
      </c>
      <c r="G3567">
        <v>44606</v>
      </c>
      <c r="H3567" t="s">
        <v>16</v>
      </c>
      <c r="I3567" t="s">
        <v>16</v>
      </c>
      <c r="J3567" t="s">
        <v>13</v>
      </c>
      <c r="K3567">
        <v>33.08</v>
      </c>
      <c r="L3567">
        <v>600</v>
      </c>
      <c r="M3567" t="s">
        <v>14</v>
      </c>
      <c r="N3567">
        <v>300</v>
      </c>
      <c r="O3567" t="s">
        <v>14</v>
      </c>
      <c r="P3567">
        <v>1</v>
      </c>
      <c r="Q3567" s="1">
        <v>3</v>
      </c>
      <c r="R3567" s="1">
        <v>2</v>
      </c>
      <c r="S3567" s="1">
        <v>2.5</v>
      </c>
      <c r="T3567" s="1">
        <v>2</v>
      </c>
    </row>
    <row r="3568" spans="1:20" hidden="1" x14ac:dyDescent="0.35">
      <c r="A3568" t="s">
        <v>3589</v>
      </c>
      <c r="B3568" t="s">
        <v>10</v>
      </c>
      <c r="C3568" t="s">
        <v>68</v>
      </c>
      <c r="D3568" t="s">
        <v>3615</v>
      </c>
      <c r="E3568" t="s">
        <v>3612</v>
      </c>
      <c r="F3568">
        <v>44586</v>
      </c>
      <c r="G3568">
        <v>44608</v>
      </c>
      <c r="H3568" t="s">
        <v>16</v>
      </c>
      <c r="I3568" t="s">
        <v>16</v>
      </c>
      <c r="J3568" t="s">
        <v>13</v>
      </c>
      <c r="K3568">
        <v>33.08</v>
      </c>
      <c r="L3568">
        <v>600</v>
      </c>
      <c r="M3568" t="s">
        <v>14</v>
      </c>
      <c r="N3568">
        <v>300</v>
      </c>
      <c r="O3568" t="s">
        <v>14</v>
      </c>
      <c r="P3568">
        <v>1</v>
      </c>
      <c r="Q3568" s="1">
        <v>3.3</v>
      </c>
      <c r="R3568" s="1">
        <v>2.2000000000000002</v>
      </c>
      <c r="S3568" s="1">
        <v>2.75</v>
      </c>
      <c r="T3568" s="1">
        <v>2.2000000000000002</v>
      </c>
    </row>
    <row r="3569" spans="1:20" hidden="1" x14ac:dyDescent="0.35">
      <c r="A3569" t="s">
        <v>3590</v>
      </c>
      <c r="B3569" t="s">
        <v>10</v>
      </c>
      <c r="C3569" t="s">
        <v>68</v>
      </c>
      <c r="D3569" t="s">
        <v>3620</v>
      </c>
      <c r="E3569" t="s">
        <v>3618</v>
      </c>
      <c r="F3569">
        <v>44586</v>
      </c>
      <c r="G3569">
        <v>44614</v>
      </c>
      <c r="H3569" t="s">
        <v>16</v>
      </c>
      <c r="I3569" t="s">
        <v>16</v>
      </c>
      <c r="J3569" t="s">
        <v>13</v>
      </c>
      <c r="K3569">
        <v>33.08</v>
      </c>
      <c r="L3569">
        <v>600</v>
      </c>
      <c r="M3569" t="s">
        <v>14</v>
      </c>
      <c r="N3569">
        <v>300</v>
      </c>
      <c r="O3569" t="s">
        <v>14</v>
      </c>
      <c r="P3569">
        <v>1</v>
      </c>
      <c r="Q3569" s="1">
        <v>4.2</v>
      </c>
      <c r="R3569" s="1">
        <v>2.8000000000000003</v>
      </c>
      <c r="S3569" s="1">
        <v>3.5</v>
      </c>
      <c r="T3569" s="1">
        <v>2.8000000000000003</v>
      </c>
    </row>
    <row r="3570" spans="1:20" hidden="1" x14ac:dyDescent="0.35">
      <c r="A3570" t="s">
        <v>3591</v>
      </c>
      <c r="B3570" t="s">
        <v>10</v>
      </c>
      <c r="C3570" t="s">
        <v>68</v>
      </c>
      <c r="D3570" t="s">
        <v>3619</v>
      </c>
      <c r="E3570" t="s">
        <v>3613</v>
      </c>
      <c r="F3570">
        <v>44594</v>
      </c>
      <c r="G3570">
        <v>44623</v>
      </c>
      <c r="H3570" t="s">
        <v>16</v>
      </c>
      <c r="I3570" t="s">
        <v>12</v>
      </c>
      <c r="J3570" t="s">
        <v>13</v>
      </c>
      <c r="K3570">
        <v>33.08</v>
      </c>
      <c r="L3570">
        <v>600</v>
      </c>
      <c r="M3570" t="s">
        <v>14</v>
      </c>
      <c r="N3570">
        <v>300</v>
      </c>
      <c r="O3570" t="s">
        <v>14</v>
      </c>
      <c r="P3570">
        <v>1</v>
      </c>
      <c r="Q3570" s="1">
        <v>4.3499999999999996</v>
      </c>
      <c r="R3570" s="1">
        <v>2.9000000000000004</v>
      </c>
      <c r="S3570" s="1">
        <v>3.625</v>
      </c>
      <c r="T3570" s="1">
        <v>2.9000000000000004</v>
      </c>
    </row>
    <row r="3571" spans="1:20" hidden="1" x14ac:dyDescent="0.35">
      <c r="A3571" t="s">
        <v>3592</v>
      </c>
      <c r="B3571" t="s">
        <v>10</v>
      </c>
      <c r="C3571" t="s">
        <v>68</v>
      </c>
      <c r="D3571" t="s">
        <v>3615</v>
      </c>
      <c r="E3571" t="s">
        <v>3617</v>
      </c>
      <c r="F3571">
        <v>44586</v>
      </c>
      <c r="G3571">
        <v>44608</v>
      </c>
      <c r="H3571" t="s">
        <v>16</v>
      </c>
      <c r="I3571" t="s">
        <v>16</v>
      </c>
      <c r="J3571" t="s">
        <v>13</v>
      </c>
      <c r="K3571">
        <v>30</v>
      </c>
      <c r="L3571">
        <v>600</v>
      </c>
      <c r="M3571" t="s">
        <v>14</v>
      </c>
      <c r="N3571">
        <v>300</v>
      </c>
      <c r="O3571" t="s">
        <v>14</v>
      </c>
      <c r="P3571">
        <v>1</v>
      </c>
      <c r="Q3571" s="1">
        <v>3.3</v>
      </c>
      <c r="R3571" s="1">
        <v>2.2000000000000002</v>
      </c>
      <c r="S3571" s="1">
        <v>2.75</v>
      </c>
      <c r="T3571" s="1">
        <v>2.2000000000000002</v>
      </c>
    </row>
    <row r="3572" spans="1:20" hidden="1" x14ac:dyDescent="0.35">
      <c r="A3572" t="s">
        <v>3593</v>
      </c>
      <c r="B3572" t="s">
        <v>10</v>
      </c>
      <c r="C3572" t="s">
        <v>68</v>
      </c>
      <c r="D3572" t="s">
        <v>3619</v>
      </c>
      <c r="E3572" t="s">
        <v>3612</v>
      </c>
      <c r="F3572">
        <v>44594</v>
      </c>
      <c r="G3572">
        <v>44620</v>
      </c>
      <c r="H3572" t="s">
        <v>16</v>
      </c>
      <c r="I3572" t="s">
        <v>12</v>
      </c>
      <c r="J3572" t="s">
        <v>13</v>
      </c>
      <c r="K3572">
        <v>34.08</v>
      </c>
      <c r="L3572">
        <v>600</v>
      </c>
      <c r="M3572" t="s">
        <v>14</v>
      </c>
      <c r="N3572">
        <v>300</v>
      </c>
      <c r="O3572" t="s">
        <v>14</v>
      </c>
      <c r="P3572">
        <v>1</v>
      </c>
      <c r="Q3572" s="1">
        <v>3.9</v>
      </c>
      <c r="R3572" s="1">
        <v>2.6</v>
      </c>
      <c r="S3572" s="1">
        <v>3.25</v>
      </c>
      <c r="T3572" s="1">
        <v>2.6</v>
      </c>
    </row>
    <row r="3573" spans="1:20" hidden="1" x14ac:dyDescent="0.35">
      <c r="A3573" t="s">
        <v>3594</v>
      </c>
      <c r="B3573" t="s">
        <v>10</v>
      </c>
      <c r="C3573" t="s">
        <v>68</v>
      </c>
      <c r="D3573" t="s">
        <v>3619</v>
      </c>
      <c r="E3573" t="s">
        <v>3618</v>
      </c>
      <c r="F3573">
        <v>44586</v>
      </c>
      <c r="G3573">
        <v>44606</v>
      </c>
      <c r="H3573" t="s">
        <v>16</v>
      </c>
      <c r="I3573" t="s">
        <v>16</v>
      </c>
      <c r="J3573" t="s">
        <v>13</v>
      </c>
      <c r="K3573">
        <v>34.08</v>
      </c>
      <c r="L3573">
        <v>600</v>
      </c>
      <c r="M3573" t="s">
        <v>14</v>
      </c>
      <c r="N3573">
        <v>300</v>
      </c>
      <c r="O3573" t="s">
        <v>14</v>
      </c>
      <c r="P3573">
        <v>1</v>
      </c>
      <c r="Q3573" s="1">
        <v>3</v>
      </c>
      <c r="R3573" s="1">
        <v>2</v>
      </c>
      <c r="S3573" s="1">
        <v>2.5</v>
      </c>
      <c r="T3573" s="1">
        <v>2</v>
      </c>
    </row>
    <row r="3574" spans="1:20" hidden="1" x14ac:dyDescent="0.35">
      <c r="A3574" t="s">
        <v>3595</v>
      </c>
      <c r="B3574" t="s">
        <v>10</v>
      </c>
      <c r="C3574" t="s">
        <v>68</v>
      </c>
      <c r="D3574" t="s">
        <v>3620</v>
      </c>
      <c r="E3574" t="s">
        <v>3613</v>
      </c>
      <c r="F3574">
        <v>44587</v>
      </c>
      <c r="G3574">
        <v>44606</v>
      </c>
      <c r="H3574" t="s">
        <v>16</v>
      </c>
      <c r="I3574" t="s">
        <v>16</v>
      </c>
      <c r="J3574" t="s">
        <v>13</v>
      </c>
      <c r="K3574">
        <v>33.08</v>
      </c>
      <c r="L3574">
        <v>600</v>
      </c>
      <c r="M3574" t="s">
        <v>14</v>
      </c>
      <c r="N3574">
        <v>300</v>
      </c>
      <c r="O3574" t="s">
        <v>14</v>
      </c>
      <c r="P3574">
        <v>1</v>
      </c>
      <c r="Q3574" s="1">
        <v>2.85</v>
      </c>
      <c r="R3574" s="1">
        <v>1.9000000000000001</v>
      </c>
      <c r="S3574" s="1">
        <v>2.375</v>
      </c>
      <c r="T3574" s="1">
        <v>1.9000000000000001</v>
      </c>
    </row>
    <row r="3575" spans="1:20" hidden="1" x14ac:dyDescent="0.35">
      <c r="A3575" t="s">
        <v>3596</v>
      </c>
      <c r="B3575" t="s">
        <v>10</v>
      </c>
      <c r="C3575" t="s">
        <v>68</v>
      </c>
      <c r="D3575" t="s">
        <v>3615</v>
      </c>
      <c r="E3575" t="s">
        <v>3618</v>
      </c>
      <c r="F3575">
        <v>44586</v>
      </c>
      <c r="G3575">
        <v>44606</v>
      </c>
      <c r="H3575" t="s">
        <v>16</v>
      </c>
      <c r="I3575" t="s">
        <v>16</v>
      </c>
      <c r="J3575" t="s">
        <v>13</v>
      </c>
      <c r="K3575">
        <v>34.08</v>
      </c>
      <c r="L3575">
        <v>600</v>
      </c>
      <c r="M3575" t="s">
        <v>14</v>
      </c>
      <c r="N3575">
        <v>300</v>
      </c>
      <c r="O3575" t="s">
        <v>14</v>
      </c>
      <c r="P3575">
        <v>1</v>
      </c>
      <c r="Q3575" s="1">
        <v>3</v>
      </c>
      <c r="R3575" s="1">
        <v>2</v>
      </c>
      <c r="S3575" s="1">
        <v>2.5</v>
      </c>
      <c r="T3575" s="1">
        <v>2</v>
      </c>
    </row>
    <row r="3576" spans="1:20" hidden="1" x14ac:dyDescent="0.35">
      <c r="A3576" t="s">
        <v>3597</v>
      </c>
      <c r="B3576" t="s">
        <v>10</v>
      </c>
      <c r="C3576" t="s">
        <v>68</v>
      </c>
      <c r="D3576" t="s">
        <v>3615</v>
      </c>
      <c r="E3576" t="s">
        <v>3618</v>
      </c>
      <c r="F3576">
        <v>44586</v>
      </c>
      <c r="G3576">
        <v>44601</v>
      </c>
      <c r="H3576" t="s">
        <v>16</v>
      </c>
      <c r="I3576" t="s">
        <v>16</v>
      </c>
      <c r="J3576" t="s">
        <v>13</v>
      </c>
      <c r="K3576">
        <v>33.08</v>
      </c>
      <c r="L3576">
        <v>600</v>
      </c>
      <c r="M3576" t="s">
        <v>14</v>
      </c>
      <c r="N3576">
        <v>300</v>
      </c>
      <c r="O3576" t="s">
        <v>14</v>
      </c>
      <c r="P3576">
        <v>1</v>
      </c>
      <c r="Q3576" s="1">
        <v>2.25</v>
      </c>
      <c r="R3576" s="1">
        <v>1.5</v>
      </c>
      <c r="S3576" s="1">
        <v>1.875</v>
      </c>
      <c r="T3576" s="1">
        <v>1.5</v>
      </c>
    </row>
    <row r="3577" spans="1:20" hidden="1" x14ac:dyDescent="0.35">
      <c r="A3577" t="s">
        <v>3598</v>
      </c>
      <c r="B3577" t="s">
        <v>10</v>
      </c>
      <c r="C3577" t="s">
        <v>68</v>
      </c>
      <c r="D3577" t="s">
        <v>3611</v>
      </c>
      <c r="E3577" t="s">
        <v>3614</v>
      </c>
      <c r="F3577">
        <v>44586</v>
      </c>
      <c r="G3577">
        <v>44608</v>
      </c>
      <c r="H3577" t="s">
        <v>16</v>
      </c>
      <c r="I3577" t="s">
        <v>16</v>
      </c>
      <c r="J3577" t="s">
        <v>13</v>
      </c>
      <c r="K3577">
        <v>33.08</v>
      </c>
      <c r="L3577">
        <v>600</v>
      </c>
      <c r="M3577" t="s">
        <v>14</v>
      </c>
      <c r="N3577">
        <v>300</v>
      </c>
      <c r="O3577" t="s">
        <v>14</v>
      </c>
      <c r="P3577">
        <v>1</v>
      </c>
      <c r="Q3577" s="1">
        <v>3.3</v>
      </c>
      <c r="R3577" s="1">
        <v>2.2000000000000002</v>
      </c>
      <c r="S3577" s="1">
        <v>2.75</v>
      </c>
      <c r="T3577" s="1">
        <v>2.2000000000000002</v>
      </c>
    </row>
    <row r="3578" spans="1:20" hidden="1" x14ac:dyDescent="0.35">
      <c r="A3578" t="s">
        <v>3599</v>
      </c>
      <c r="B3578" t="s">
        <v>10</v>
      </c>
      <c r="C3578" t="s">
        <v>68</v>
      </c>
      <c r="D3578" t="s">
        <v>3611</v>
      </c>
      <c r="E3578" t="s">
        <v>3612</v>
      </c>
      <c r="F3578">
        <v>44586</v>
      </c>
      <c r="G3578">
        <v>44608</v>
      </c>
      <c r="H3578" t="s">
        <v>16</v>
      </c>
      <c r="I3578" t="s">
        <v>16</v>
      </c>
      <c r="J3578" t="s">
        <v>13</v>
      </c>
      <c r="K3578">
        <v>34.08</v>
      </c>
      <c r="L3578">
        <v>600</v>
      </c>
      <c r="M3578" t="s">
        <v>14</v>
      </c>
      <c r="N3578">
        <v>300</v>
      </c>
      <c r="O3578" t="s">
        <v>14</v>
      </c>
      <c r="P3578">
        <v>1</v>
      </c>
      <c r="Q3578" s="1">
        <v>3.3</v>
      </c>
      <c r="R3578" s="1">
        <v>2.2000000000000002</v>
      </c>
      <c r="S3578" s="1">
        <v>2.75</v>
      </c>
      <c r="T3578" s="1">
        <v>2.2000000000000002</v>
      </c>
    </row>
    <row r="3579" spans="1:20" hidden="1" x14ac:dyDescent="0.35">
      <c r="A3579" t="s">
        <v>3600</v>
      </c>
      <c r="B3579" t="s">
        <v>10</v>
      </c>
      <c r="C3579" t="s">
        <v>68</v>
      </c>
      <c r="D3579" t="s">
        <v>3616</v>
      </c>
      <c r="E3579" t="s">
        <v>3612</v>
      </c>
      <c r="F3579">
        <v>44588</v>
      </c>
      <c r="G3579">
        <v>44608</v>
      </c>
      <c r="H3579" t="s">
        <v>16</v>
      </c>
      <c r="I3579" t="s">
        <v>16</v>
      </c>
      <c r="J3579" t="s">
        <v>13</v>
      </c>
      <c r="K3579">
        <v>30.08</v>
      </c>
      <c r="L3579">
        <v>600</v>
      </c>
      <c r="M3579" t="s">
        <v>14</v>
      </c>
      <c r="N3579">
        <v>300</v>
      </c>
      <c r="O3579" t="s">
        <v>14</v>
      </c>
      <c r="P3579">
        <v>1</v>
      </c>
      <c r="Q3579" s="1">
        <v>3</v>
      </c>
      <c r="R3579" s="1">
        <v>2</v>
      </c>
      <c r="S3579" s="1">
        <v>2.5</v>
      </c>
      <c r="T3579" s="1">
        <v>2</v>
      </c>
    </row>
    <row r="3580" spans="1:20" hidden="1" x14ac:dyDescent="0.35">
      <c r="A3580" t="s">
        <v>3601</v>
      </c>
      <c r="B3580" t="s">
        <v>10</v>
      </c>
      <c r="C3580" t="s">
        <v>68</v>
      </c>
      <c r="D3580" t="s">
        <v>3619</v>
      </c>
      <c r="E3580" t="s">
        <v>3613</v>
      </c>
      <c r="F3580">
        <v>44594</v>
      </c>
      <c r="G3580">
        <v>44620</v>
      </c>
      <c r="H3580" t="s">
        <v>16</v>
      </c>
      <c r="I3580" t="s">
        <v>12</v>
      </c>
      <c r="J3580" t="s">
        <v>13</v>
      </c>
      <c r="K3580">
        <v>34.08</v>
      </c>
      <c r="L3580">
        <v>600</v>
      </c>
      <c r="M3580" t="s">
        <v>14</v>
      </c>
      <c r="N3580">
        <v>300</v>
      </c>
      <c r="O3580" t="s">
        <v>14</v>
      </c>
      <c r="P3580">
        <v>1</v>
      </c>
      <c r="Q3580" s="1">
        <v>3.9</v>
      </c>
      <c r="R3580" s="1">
        <v>2.6</v>
      </c>
      <c r="S3580" s="1">
        <v>3.25</v>
      </c>
      <c r="T3580" s="1">
        <v>2.6</v>
      </c>
    </row>
    <row r="3581" spans="1:20" hidden="1" x14ac:dyDescent="0.35">
      <c r="A3581" t="s">
        <v>3602</v>
      </c>
      <c r="B3581" t="s">
        <v>10</v>
      </c>
      <c r="C3581" t="s">
        <v>68</v>
      </c>
      <c r="D3581" t="s">
        <v>3619</v>
      </c>
      <c r="E3581" t="s">
        <v>3614</v>
      </c>
      <c r="F3581">
        <v>44594</v>
      </c>
      <c r="G3581">
        <v>44620</v>
      </c>
      <c r="H3581" t="s">
        <v>16</v>
      </c>
      <c r="I3581" t="s">
        <v>12</v>
      </c>
      <c r="J3581" t="s">
        <v>13</v>
      </c>
      <c r="K3581">
        <v>30.08</v>
      </c>
      <c r="L3581">
        <v>600</v>
      </c>
      <c r="M3581" t="s">
        <v>14</v>
      </c>
      <c r="N3581">
        <v>300</v>
      </c>
      <c r="O3581" t="s">
        <v>14</v>
      </c>
      <c r="P3581">
        <v>1</v>
      </c>
      <c r="Q3581" s="1">
        <v>3.9</v>
      </c>
      <c r="R3581" s="1">
        <v>2.6</v>
      </c>
      <c r="S3581" s="1">
        <v>3.25</v>
      </c>
      <c r="T3581" s="1">
        <v>2.6</v>
      </c>
    </row>
    <row r="3582" spans="1:20" hidden="1" x14ac:dyDescent="0.35">
      <c r="A3582" t="s">
        <v>3603</v>
      </c>
      <c r="B3582" t="s">
        <v>10</v>
      </c>
      <c r="C3582" t="s">
        <v>68</v>
      </c>
      <c r="D3582" t="s">
        <v>3615</v>
      </c>
      <c r="E3582" t="s">
        <v>3618</v>
      </c>
      <c r="F3582">
        <v>44589</v>
      </c>
      <c r="G3582">
        <v>44609</v>
      </c>
      <c r="H3582" t="s">
        <v>16</v>
      </c>
      <c r="I3582" t="s">
        <v>16</v>
      </c>
      <c r="J3582" t="s">
        <v>13</v>
      </c>
      <c r="K3582">
        <v>30.08</v>
      </c>
      <c r="L3582">
        <v>600</v>
      </c>
      <c r="M3582" t="s">
        <v>14</v>
      </c>
      <c r="N3582">
        <v>300</v>
      </c>
      <c r="O3582" t="s">
        <v>14</v>
      </c>
      <c r="P3582">
        <v>1</v>
      </c>
      <c r="Q3582" s="1">
        <v>3</v>
      </c>
      <c r="R3582" s="1">
        <v>2</v>
      </c>
      <c r="S3582" s="1">
        <v>2.5</v>
      </c>
      <c r="T3582" s="1">
        <v>2</v>
      </c>
    </row>
  </sheetData>
  <autoFilter ref="A1:T3582">
    <filterColumn colId="2">
      <filters>
        <filter val="Transporter C"/>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AE3582"/>
  <sheetViews>
    <sheetView tabSelected="1" topLeftCell="C1" workbookViewId="0">
      <selection activeCell="L1" sqref="L1"/>
    </sheetView>
  </sheetViews>
  <sheetFormatPr defaultRowHeight="14.5" x14ac:dyDescent="0.35"/>
  <cols>
    <col min="1" max="1" width="9.54296875" customWidth="1"/>
    <col min="2" max="2" width="19.453125" bestFit="1" customWidth="1"/>
    <col min="3" max="3" width="12.81640625" customWidth="1"/>
    <col min="4" max="4" width="13.453125" customWidth="1"/>
    <col min="5" max="5" width="10.36328125" customWidth="1"/>
    <col min="6" max="6" width="17.1796875" customWidth="1"/>
    <col min="7" max="7" width="13.7265625" customWidth="1"/>
    <col min="8" max="11" width="16" customWidth="1"/>
    <col min="12" max="12" width="19.6328125" customWidth="1"/>
    <col min="13" max="13" width="24.81640625" customWidth="1"/>
    <col min="14" max="14" width="30" customWidth="1"/>
    <col min="15" max="15" width="16" customWidth="1"/>
    <col min="16" max="16" width="16.36328125" customWidth="1"/>
    <col min="17" max="17" width="15.54296875" customWidth="1"/>
    <col min="18" max="18" width="22.08984375" customWidth="1"/>
    <col min="19" max="19" width="17.54296875" style="5" customWidth="1"/>
    <col min="20" max="20" width="18.6328125" customWidth="1"/>
    <col min="21" max="21" width="23.36328125" customWidth="1"/>
    <col min="22" max="22" width="23.1796875" customWidth="1"/>
    <col min="23" max="26" width="23.1796875" style="5" customWidth="1"/>
    <col min="27" max="27" width="24.7265625" customWidth="1"/>
    <col min="28" max="28" width="22.08984375" customWidth="1"/>
    <col min="29" max="29" width="22.54296875" customWidth="1"/>
    <col min="30" max="30" width="22" customWidth="1"/>
    <col min="31" max="31" width="19.6328125" customWidth="1"/>
  </cols>
  <sheetData>
    <row r="1" spans="1:31" x14ac:dyDescent="0.35">
      <c r="A1" t="s">
        <v>0</v>
      </c>
      <c r="B1" t="s">
        <v>1</v>
      </c>
      <c r="C1" t="s">
        <v>3608</v>
      </c>
      <c r="D1" t="s">
        <v>3609</v>
      </c>
      <c r="E1" t="s">
        <v>3610</v>
      </c>
      <c r="F1" t="s">
        <v>3627</v>
      </c>
      <c r="G1" t="s">
        <v>2</v>
      </c>
      <c r="H1" t="s">
        <v>3</v>
      </c>
      <c r="I1" t="s">
        <v>3626</v>
      </c>
      <c r="J1" t="s">
        <v>3679</v>
      </c>
      <c r="K1" t="s">
        <v>3693</v>
      </c>
      <c r="L1" t="s">
        <v>4</v>
      </c>
      <c r="M1" t="s">
        <v>5</v>
      </c>
      <c r="N1" t="s">
        <v>6</v>
      </c>
      <c r="O1" t="s">
        <v>7</v>
      </c>
      <c r="P1" t="s">
        <v>3606</v>
      </c>
      <c r="Q1" t="s">
        <v>3604</v>
      </c>
      <c r="R1" t="s">
        <v>3663</v>
      </c>
      <c r="S1" s="5" t="s">
        <v>3644</v>
      </c>
      <c r="T1" t="s">
        <v>3607</v>
      </c>
      <c r="U1" t="s">
        <v>3605</v>
      </c>
      <c r="V1" t="s">
        <v>3662</v>
      </c>
      <c r="W1" s="5" t="s">
        <v>3645</v>
      </c>
      <c r="X1" s="5" t="s">
        <v>3661</v>
      </c>
      <c r="Y1" s="5" t="s">
        <v>3658</v>
      </c>
      <c r="Z1" s="5" t="s">
        <v>3659</v>
      </c>
      <c r="AA1" t="s">
        <v>8</v>
      </c>
      <c r="AB1" t="s">
        <v>3621</v>
      </c>
      <c r="AC1" t="s">
        <v>3622</v>
      </c>
      <c r="AD1" t="s">
        <v>3623</v>
      </c>
      <c r="AE1" t="s">
        <v>3632</v>
      </c>
    </row>
    <row r="2" spans="1:31" x14ac:dyDescent="0.35">
      <c r="A2" t="s">
        <v>9</v>
      </c>
      <c r="B2" t="s">
        <v>10</v>
      </c>
      <c r="C2" t="s">
        <v>11</v>
      </c>
      <c r="D2" t="s">
        <v>3611</v>
      </c>
      <c r="E2" t="s">
        <v>3612</v>
      </c>
      <c r="F2" t="str">
        <f>WORKSHEET[[#This Row],[Depart From]]&amp;"-"&amp;WORKSHEET[[#This Row],[Arrive To]]</f>
        <v>Mogadishu-Victoria</v>
      </c>
      <c r="G2" s="2">
        <v>44568</v>
      </c>
      <c r="H2" s="2">
        <v>44588</v>
      </c>
      <c r="I2" s="2" t="str">
        <f t="shared" ref="I2:I65" si="0">IF(OR(H2="", H2="NULL"), "Failed","Delivered")</f>
        <v>Delivered</v>
      </c>
      <c r="J2" s="2" t="str">
        <f>TEXT(WORKSHEET[[#This Row],[Offloading Date]], "mmm")</f>
        <v>Jan</v>
      </c>
      <c r="K2" s="2" t="str">
        <f>IF(OR(WORKSHEET[[#This Row],[Year]]="", ISBLANK(WORKSHEET[[#This Row],[Year]]), WORKSHEET[[#This Row],[Year]]="null"), "Exclude", "Include")</f>
        <v>Include</v>
      </c>
      <c r="L2" t="s">
        <v>12</v>
      </c>
      <c r="M2" t="s">
        <v>12</v>
      </c>
      <c r="N2" t="s">
        <v>13</v>
      </c>
      <c r="O2">
        <v>27.108000000000001</v>
      </c>
      <c r="P2">
        <v>600</v>
      </c>
      <c r="Q2" t="s">
        <v>14</v>
      </c>
      <c r="R2">
        <f>P2 * _xll.XLOOKUP(Q2,CALCULATION!$A$15:$A$17, CALCULATION!$B$15:$B$17 )</f>
        <v>600</v>
      </c>
      <c r="S2" s="5">
        <f>O2*P2*_xll.XLOOKUP(Q2,CALCULATION!$A$15:$A$17, CALCULATION!$B$15:$B$17)</f>
        <v>16264.800000000001</v>
      </c>
      <c r="T2">
        <v>300</v>
      </c>
      <c r="U2" t="s">
        <v>14</v>
      </c>
      <c r="V2">
        <f>T2 * _xll.XLOOKUP(U2,CALCULATION!$A$15:$A$17, CALCULATION!$B$15:$B$17 )</f>
        <v>300</v>
      </c>
      <c r="W2" s="5">
        <f>O2*T2*_xll.XLOOKUP(U2,CALCULATION!$A$15:$A$17, CALCULATION!$B$15:$B$17)</f>
        <v>8132.4000000000005</v>
      </c>
      <c r="X2" s="5">
        <f>WORKSHEET[[#This Row],[Clients Total Cost]] / WORKSHEET[[#This Row],[Clients Rate per T2 (USD)]]</f>
        <v>27.108000000000001</v>
      </c>
      <c r="Y2" s="5">
        <f>WORKSHEET[[#This Row],[Clients Rate per T2 (USD)]] - WORKSHEET[[#This Row],[Supplier Rate Per t2 (USD)]]</f>
        <v>300</v>
      </c>
      <c r="Z2" s="5">
        <f>WORKSHEET[[#This Row],[Profit Per T]] * WORKSHEET[[#This Row],[Weight]]</f>
        <v>8132.4000000000005</v>
      </c>
      <c r="AA2">
        <v>1</v>
      </c>
      <c r="AB2" s="1">
        <v>2</v>
      </c>
      <c r="AC2" s="1">
        <v>3</v>
      </c>
      <c r="AD2" s="1">
        <v>2.5</v>
      </c>
      <c r="AE2" s="1">
        <f>WORKSHEET[[#This Row],[Delay at toll gate in days]] +WORKSHEET[[#This Row],[Delay at workshop in days]] +WORKSHEET[[#This Row],[Delay at border in days]]</f>
        <v>7.5</v>
      </c>
    </row>
    <row r="3" spans="1:31" x14ac:dyDescent="0.35">
      <c r="A3" t="s">
        <v>15</v>
      </c>
      <c r="B3" t="s">
        <v>10</v>
      </c>
      <c r="C3" t="s">
        <v>11</v>
      </c>
      <c r="D3" t="s">
        <v>3611</v>
      </c>
      <c r="E3" t="s">
        <v>3613</v>
      </c>
      <c r="F3" t="str">
        <f>WORKSHEET[[#This Row],[Depart From]]&amp;"-"&amp;WORKSHEET[[#This Row],[Arrive To]]</f>
        <v>Mogadishu-Sanaa</v>
      </c>
      <c r="G3" s="2">
        <v>44564</v>
      </c>
      <c r="H3" s="2">
        <v>44589</v>
      </c>
      <c r="I3" s="2" t="str">
        <f t="shared" si="0"/>
        <v>Delivered</v>
      </c>
      <c r="J3" s="2" t="str">
        <f>TEXT(WORKSHEET[[#This Row],[Offloading Date]], "mmm")</f>
        <v>Jan</v>
      </c>
      <c r="K3" s="2" t="str">
        <f>IF(OR(WORKSHEET[[#This Row],[Year]]="", ISBLANK(WORKSHEET[[#This Row],[Year]]), WORKSHEET[[#This Row],[Year]]="null"), "Exclude", "Include")</f>
        <v>Include</v>
      </c>
      <c r="L3" t="s">
        <v>16</v>
      </c>
      <c r="M3" t="s">
        <v>12</v>
      </c>
      <c r="N3" t="s">
        <v>13</v>
      </c>
      <c r="O3">
        <v>31.123999999999999</v>
      </c>
      <c r="P3">
        <v>600</v>
      </c>
      <c r="Q3" t="s">
        <v>14</v>
      </c>
      <c r="R3">
        <f>P3 * _xll.XLOOKUP(Q3,CALCULATION!$A$15:$A$17, CALCULATION!$B$15:$B$17 )</f>
        <v>600</v>
      </c>
      <c r="S3" s="5">
        <f>O3*P3*_xll.XLOOKUP(Q3,CALCULATION!$A$15:$A$17, CALCULATION!$B$15:$B$17)</f>
        <v>18674.399999999998</v>
      </c>
      <c r="T3">
        <v>300</v>
      </c>
      <c r="U3" t="s">
        <v>14</v>
      </c>
      <c r="V3">
        <f>T3 * _xll.XLOOKUP(U3,CALCULATION!$A$15:$A$17, CALCULATION!$B$15:$B$17 )</f>
        <v>300</v>
      </c>
      <c r="W3" s="5">
        <f>O3*T3*_xll.XLOOKUP(U3,CALCULATION!$A$15:$A$17, CALCULATION!$B$15:$B$17)</f>
        <v>9337.1999999999989</v>
      </c>
      <c r="X3" s="5">
        <f>WORKSHEET[[#This Row],[Clients Total Cost]] / WORKSHEET[[#This Row],[Clients Rate per T2 (USD)]]</f>
        <v>31.123999999999995</v>
      </c>
      <c r="Y3" s="5">
        <f>WORKSHEET[[#This Row],[Clients Rate per T2 (USD)]] - WORKSHEET[[#This Row],[Supplier Rate Per t2 (USD)]]</f>
        <v>300</v>
      </c>
      <c r="Z3" s="5">
        <f>WORKSHEET[[#This Row],[Profit Per T]] * WORKSHEET[[#This Row],[Weight]]</f>
        <v>9337.1999999999989</v>
      </c>
      <c r="AA3">
        <v>0</v>
      </c>
      <c r="AB3" s="1">
        <v>2.5</v>
      </c>
      <c r="AC3" s="1">
        <v>3.75</v>
      </c>
      <c r="AD3" s="1">
        <v>3.125</v>
      </c>
      <c r="AE3" s="1">
        <f>WORKSHEET[[#This Row],[Delay at toll gate in days]] +WORKSHEET[[#This Row],[Delay at workshop in days]] +WORKSHEET[[#This Row],[Delay at border in days]]</f>
        <v>9.375</v>
      </c>
    </row>
    <row r="4" spans="1:31" x14ac:dyDescent="0.35">
      <c r="A4" t="s">
        <v>17</v>
      </c>
      <c r="B4" t="s">
        <v>10</v>
      </c>
      <c r="C4" t="s">
        <v>11</v>
      </c>
      <c r="D4" t="s">
        <v>3611</v>
      </c>
      <c r="E4" t="s">
        <v>3612</v>
      </c>
      <c r="F4" t="str">
        <f>WORKSHEET[[#This Row],[Depart From]]&amp;"-"&amp;WORKSHEET[[#This Row],[Arrive To]]</f>
        <v>Mogadishu-Victoria</v>
      </c>
      <c r="G4" s="2">
        <v>44570</v>
      </c>
      <c r="H4" s="2">
        <v>44588</v>
      </c>
      <c r="I4" s="2" t="str">
        <f t="shared" si="0"/>
        <v>Delivered</v>
      </c>
      <c r="J4" s="2" t="str">
        <f>TEXT(WORKSHEET[[#This Row],[Offloading Date]], "mmm")</f>
        <v>Jan</v>
      </c>
      <c r="K4" s="2" t="str">
        <f>IF(OR(WORKSHEET[[#This Row],[Year]]="", ISBLANK(WORKSHEET[[#This Row],[Year]]), WORKSHEET[[#This Row],[Year]]="null"), "Exclude", "Include")</f>
        <v>Include</v>
      </c>
      <c r="L4" t="s">
        <v>16</v>
      </c>
      <c r="M4" t="s">
        <v>12</v>
      </c>
      <c r="N4" t="s">
        <v>13</v>
      </c>
      <c r="O4">
        <v>31.123999999999999</v>
      </c>
      <c r="P4">
        <v>600</v>
      </c>
      <c r="Q4" t="s">
        <v>14</v>
      </c>
      <c r="R4">
        <f>P4 * _xll.XLOOKUP(Q4,CALCULATION!$A$15:$A$17, CALCULATION!$B$15:$B$17 )</f>
        <v>600</v>
      </c>
      <c r="S4" s="5">
        <f>O4*P4*_xll.XLOOKUP(Q4,CALCULATION!$A$15:$A$17, CALCULATION!$B$15:$B$17)</f>
        <v>18674.399999999998</v>
      </c>
      <c r="T4">
        <v>300</v>
      </c>
      <c r="U4" t="s">
        <v>14</v>
      </c>
      <c r="V4">
        <f>T4 * _xll.XLOOKUP(U4,CALCULATION!$A$15:$A$17, CALCULATION!$B$15:$B$17 )</f>
        <v>300</v>
      </c>
      <c r="W4" s="5">
        <f>O4*T4*_xll.XLOOKUP(U4,CALCULATION!$A$15:$A$17, CALCULATION!$B$15:$B$17)</f>
        <v>9337.1999999999989</v>
      </c>
      <c r="X4" s="5">
        <f>WORKSHEET[[#This Row],[Clients Total Cost]] / WORKSHEET[[#This Row],[Clients Rate per T2 (USD)]]</f>
        <v>31.123999999999995</v>
      </c>
      <c r="Y4" s="5">
        <f>WORKSHEET[[#This Row],[Clients Rate per T2 (USD)]] - WORKSHEET[[#This Row],[Supplier Rate Per t2 (USD)]]</f>
        <v>300</v>
      </c>
      <c r="Z4" s="5">
        <f>WORKSHEET[[#This Row],[Profit Per T]] * WORKSHEET[[#This Row],[Weight]]</f>
        <v>9337.1999999999989</v>
      </c>
      <c r="AA4">
        <v>1</v>
      </c>
      <c r="AB4" s="1">
        <v>1.8</v>
      </c>
      <c r="AC4" s="1">
        <v>2.6999999999999997</v>
      </c>
      <c r="AD4" s="1">
        <v>2.25</v>
      </c>
      <c r="AE4" s="1">
        <f>WORKSHEET[[#This Row],[Delay at toll gate in days]] +WORKSHEET[[#This Row],[Delay at workshop in days]] +WORKSHEET[[#This Row],[Delay at border in days]]</f>
        <v>6.75</v>
      </c>
    </row>
    <row r="5" spans="1:31" x14ac:dyDescent="0.35">
      <c r="A5" t="s">
        <v>18</v>
      </c>
      <c r="B5" t="s">
        <v>10</v>
      </c>
      <c r="C5" t="s">
        <v>11</v>
      </c>
      <c r="D5" t="s">
        <v>3611</v>
      </c>
      <c r="E5" t="s">
        <v>3614</v>
      </c>
      <c r="F5" t="str">
        <f>WORKSHEET[[#This Row],[Depart From]]&amp;"-"&amp;WORKSHEET[[#This Row],[Arrive To]]</f>
        <v>Mogadishu-Alger</v>
      </c>
      <c r="G5" s="2">
        <v>44573</v>
      </c>
      <c r="H5" s="2">
        <v>44589</v>
      </c>
      <c r="I5" s="2" t="str">
        <f t="shared" si="0"/>
        <v>Delivered</v>
      </c>
      <c r="J5" s="2" t="str">
        <f>TEXT(WORKSHEET[[#This Row],[Offloading Date]], "mmm")</f>
        <v>Jan</v>
      </c>
      <c r="K5" s="2" t="str">
        <f>IF(OR(WORKSHEET[[#This Row],[Year]]="", ISBLANK(WORKSHEET[[#This Row],[Year]]), WORKSHEET[[#This Row],[Year]]="null"), "Exclude", "Include")</f>
        <v>Include</v>
      </c>
      <c r="L5" t="s">
        <v>16</v>
      </c>
      <c r="M5" t="s">
        <v>12</v>
      </c>
      <c r="N5" t="s">
        <v>13</v>
      </c>
      <c r="O5">
        <v>31.123999999999999</v>
      </c>
      <c r="P5">
        <v>600</v>
      </c>
      <c r="Q5" t="s">
        <v>14</v>
      </c>
      <c r="R5">
        <f>P5 * _xll.XLOOKUP(Q5,CALCULATION!$A$15:$A$17, CALCULATION!$B$15:$B$17 )</f>
        <v>600</v>
      </c>
      <c r="S5" s="5">
        <f>O5*P5*_xll.XLOOKUP(Q5,CALCULATION!$A$15:$A$17, CALCULATION!$B$15:$B$17)</f>
        <v>18674.399999999998</v>
      </c>
      <c r="T5">
        <v>300</v>
      </c>
      <c r="U5" t="s">
        <v>14</v>
      </c>
      <c r="V5">
        <f>T5 * _xll.XLOOKUP(U5,CALCULATION!$A$15:$A$17, CALCULATION!$B$15:$B$17 )</f>
        <v>300</v>
      </c>
      <c r="W5" s="5">
        <f>O5*T5*_xll.XLOOKUP(U5,CALCULATION!$A$15:$A$17, CALCULATION!$B$15:$B$17)</f>
        <v>9337.1999999999989</v>
      </c>
      <c r="X5" s="5">
        <f>WORKSHEET[[#This Row],[Clients Total Cost]] / WORKSHEET[[#This Row],[Clients Rate per T2 (USD)]]</f>
        <v>31.123999999999995</v>
      </c>
      <c r="Y5" s="5">
        <f>WORKSHEET[[#This Row],[Clients Rate per T2 (USD)]] - WORKSHEET[[#This Row],[Supplier Rate Per t2 (USD)]]</f>
        <v>300</v>
      </c>
      <c r="Z5" s="5">
        <f>WORKSHEET[[#This Row],[Profit Per T]] * WORKSHEET[[#This Row],[Weight]]</f>
        <v>9337.1999999999989</v>
      </c>
      <c r="AA5">
        <v>1</v>
      </c>
      <c r="AB5" s="1">
        <v>1.6</v>
      </c>
      <c r="AC5" s="1">
        <v>2.4</v>
      </c>
      <c r="AD5" s="1">
        <v>2</v>
      </c>
      <c r="AE5" s="1">
        <f>WORKSHEET[[#This Row],[Delay at toll gate in days]] +WORKSHEET[[#This Row],[Delay at workshop in days]] +WORKSHEET[[#This Row],[Delay at border in days]]</f>
        <v>6</v>
      </c>
    </row>
    <row r="6" spans="1:31" x14ac:dyDescent="0.35">
      <c r="A6" t="s">
        <v>19</v>
      </c>
      <c r="B6" t="s">
        <v>10</v>
      </c>
      <c r="C6" t="s">
        <v>11</v>
      </c>
      <c r="D6" t="s">
        <v>3615</v>
      </c>
      <c r="E6" t="s">
        <v>3614</v>
      </c>
      <c r="F6" t="str">
        <f>WORKSHEET[[#This Row],[Depart From]]&amp;"-"&amp;WORKSHEET[[#This Row],[Arrive To]]</f>
        <v>Mombasa-Alger</v>
      </c>
      <c r="G6" s="2">
        <v>44568</v>
      </c>
      <c r="H6" s="2">
        <v>44589</v>
      </c>
      <c r="I6" s="2" t="str">
        <f t="shared" si="0"/>
        <v>Delivered</v>
      </c>
      <c r="J6" s="2" t="str">
        <f>TEXT(WORKSHEET[[#This Row],[Offloading Date]], "mmm")</f>
        <v>Jan</v>
      </c>
      <c r="K6" s="2" t="str">
        <f>IF(OR(WORKSHEET[[#This Row],[Year]]="", ISBLANK(WORKSHEET[[#This Row],[Year]]), WORKSHEET[[#This Row],[Year]]="null"), "Exclude", "Include")</f>
        <v>Include</v>
      </c>
      <c r="L6" t="s">
        <v>16</v>
      </c>
      <c r="M6" t="s">
        <v>12</v>
      </c>
      <c r="N6" t="s">
        <v>13</v>
      </c>
      <c r="O6">
        <v>31.123999999999999</v>
      </c>
      <c r="P6">
        <v>600</v>
      </c>
      <c r="Q6" t="s">
        <v>14</v>
      </c>
      <c r="R6">
        <f>P6 * _xll.XLOOKUP(Q6,CALCULATION!$A$15:$A$17, CALCULATION!$B$15:$B$17 )</f>
        <v>600</v>
      </c>
      <c r="S6" s="5">
        <f>O6*P6*_xll.XLOOKUP(Q6,CALCULATION!$A$15:$A$17, CALCULATION!$B$15:$B$17)</f>
        <v>18674.399999999998</v>
      </c>
      <c r="T6">
        <v>300</v>
      </c>
      <c r="U6" t="s">
        <v>14</v>
      </c>
      <c r="V6">
        <f>T6 * _xll.XLOOKUP(U6,CALCULATION!$A$15:$A$17, CALCULATION!$B$15:$B$17 )</f>
        <v>300</v>
      </c>
      <c r="W6" s="5">
        <f>O6*T6*_xll.XLOOKUP(U6,CALCULATION!$A$15:$A$17, CALCULATION!$B$15:$B$17)</f>
        <v>9337.1999999999989</v>
      </c>
      <c r="X6" s="5">
        <f>WORKSHEET[[#This Row],[Clients Total Cost]] / WORKSHEET[[#This Row],[Clients Rate per T2 (USD)]]</f>
        <v>31.123999999999995</v>
      </c>
      <c r="Y6" s="5">
        <f>WORKSHEET[[#This Row],[Clients Rate per T2 (USD)]] - WORKSHEET[[#This Row],[Supplier Rate Per t2 (USD)]]</f>
        <v>300</v>
      </c>
      <c r="Z6" s="5">
        <f>WORKSHEET[[#This Row],[Profit Per T]] * WORKSHEET[[#This Row],[Weight]]</f>
        <v>9337.1999999999989</v>
      </c>
      <c r="AA6">
        <v>1</v>
      </c>
      <c r="AB6" s="1">
        <v>2.1</v>
      </c>
      <c r="AC6" s="1">
        <v>3.15</v>
      </c>
      <c r="AD6" s="1">
        <v>2.625</v>
      </c>
      <c r="AE6" s="1">
        <f>WORKSHEET[[#This Row],[Delay at toll gate in days]] +WORKSHEET[[#This Row],[Delay at workshop in days]] +WORKSHEET[[#This Row],[Delay at border in days]]</f>
        <v>7.875</v>
      </c>
    </row>
    <row r="7" spans="1:31" x14ac:dyDescent="0.35">
      <c r="A7" t="s">
        <v>20</v>
      </c>
      <c r="B7" t="s">
        <v>10</v>
      </c>
      <c r="C7" t="s">
        <v>11</v>
      </c>
      <c r="D7" t="s">
        <v>3616</v>
      </c>
      <c r="E7" t="s">
        <v>3617</v>
      </c>
      <c r="F7" t="str">
        <f>WORKSHEET[[#This Row],[Depart From]]&amp;"-"&amp;WORKSHEET[[#This Row],[Arrive To]]</f>
        <v>Marrakech-Lagos</v>
      </c>
      <c r="G7" s="2">
        <v>44583</v>
      </c>
      <c r="H7" s="2">
        <v>44614</v>
      </c>
      <c r="I7" s="2" t="str">
        <f t="shared" si="0"/>
        <v>Delivered</v>
      </c>
      <c r="J7" s="2" t="str">
        <f>TEXT(WORKSHEET[[#This Row],[Offloading Date]], "mmm")</f>
        <v>Feb</v>
      </c>
      <c r="K7" s="2" t="str">
        <f>IF(OR(WORKSHEET[[#This Row],[Year]]="", ISBLANK(WORKSHEET[[#This Row],[Year]]), WORKSHEET[[#This Row],[Year]]="null"), "Exclude", "Include")</f>
        <v>Include</v>
      </c>
      <c r="L7" t="s">
        <v>16</v>
      </c>
      <c r="M7" t="s">
        <v>12</v>
      </c>
      <c r="N7" t="s">
        <v>13</v>
      </c>
      <c r="O7">
        <v>16</v>
      </c>
      <c r="P7">
        <v>600</v>
      </c>
      <c r="Q7" t="s">
        <v>14</v>
      </c>
      <c r="R7">
        <f>P7 * _xll.XLOOKUP(Q7,CALCULATION!$A$15:$A$17, CALCULATION!$B$15:$B$17 )</f>
        <v>600</v>
      </c>
      <c r="S7" s="5">
        <f>O7*P7*_xll.XLOOKUP(Q7,CALCULATION!$A$15:$A$17, CALCULATION!$B$15:$B$17)</f>
        <v>9600</v>
      </c>
      <c r="T7">
        <v>300</v>
      </c>
      <c r="U7" t="s">
        <v>14</v>
      </c>
      <c r="V7">
        <f>T7 * _xll.XLOOKUP(U7,CALCULATION!$A$15:$A$17, CALCULATION!$B$15:$B$17 )</f>
        <v>300</v>
      </c>
      <c r="W7" s="5">
        <f>O7*T7*_xll.XLOOKUP(U7,CALCULATION!$A$15:$A$17, CALCULATION!$B$15:$B$17)</f>
        <v>4800</v>
      </c>
      <c r="X7" s="5">
        <f>WORKSHEET[[#This Row],[Clients Total Cost]] / WORKSHEET[[#This Row],[Clients Rate per T2 (USD)]]</f>
        <v>16</v>
      </c>
      <c r="Y7" s="5">
        <f>WORKSHEET[[#This Row],[Clients Rate per T2 (USD)]] - WORKSHEET[[#This Row],[Supplier Rate Per t2 (USD)]]</f>
        <v>300</v>
      </c>
      <c r="Z7" s="5">
        <f>WORKSHEET[[#This Row],[Profit Per T]] * WORKSHEET[[#This Row],[Weight]]</f>
        <v>4800</v>
      </c>
      <c r="AA7">
        <v>1</v>
      </c>
      <c r="AB7" s="1">
        <v>3.1</v>
      </c>
      <c r="AC7" s="1">
        <v>4.6499999999999995</v>
      </c>
      <c r="AD7" s="1">
        <v>3.875</v>
      </c>
      <c r="AE7" s="1">
        <f>WORKSHEET[[#This Row],[Delay at toll gate in days]] +WORKSHEET[[#This Row],[Delay at workshop in days]] +WORKSHEET[[#This Row],[Delay at border in days]]</f>
        <v>11.625</v>
      </c>
    </row>
    <row r="8" spans="1:31" x14ac:dyDescent="0.35">
      <c r="A8" t="s">
        <v>21</v>
      </c>
      <c r="B8" t="s">
        <v>10</v>
      </c>
      <c r="C8" t="s">
        <v>11</v>
      </c>
      <c r="D8" t="s">
        <v>3616</v>
      </c>
      <c r="E8" t="s">
        <v>3612</v>
      </c>
      <c r="F8" t="str">
        <f>WORKSHEET[[#This Row],[Depart From]]&amp;"-"&amp;WORKSHEET[[#This Row],[Arrive To]]</f>
        <v>Marrakech-Victoria</v>
      </c>
      <c r="G8" s="2">
        <v>44581</v>
      </c>
      <c r="H8" s="2">
        <v>44592</v>
      </c>
      <c r="I8" s="2" t="str">
        <f t="shared" si="0"/>
        <v>Delivered</v>
      </c>
      <c r="J8" s="2" t="str">
        <f>TEXT(WORKSHEET[[#This Row],[Offloading Date]], "mmm")</f>
        <v>Jan</v>
      </c>
      <c r="K8" s="2" t="str">
        <f>IF(OR(WORKSHEET[[#This Row],[Year]]="", ISBLANK(WORKSHEET[[#This Row],[Year]]), WORKSHEET[[#This Row],[Year]]="null"), "Exclude", "Include")</f>
        <v>Include</v>
      </c>
      <c r="L8" t="s">
        <v>3624</v>
      </c>
      <c r="M8" t="s">
        <v>12</v>
      </c>
      <c r="N8" t="s">
        <v>13</v>
      </c>
      <c r="O8">
        <v>12.92</v>
      </c>
      <c r="P8">
        <v>600</v>
      </c>
      <c r="Q8" t="s">
        <v>14</v>
      </c>
      <c r="R8">
        <f>P8 * _xll.XLOOKUP(Q8,CALCULATION!$A$15:$A$17, CALCULATION!$B$15:$B$17 )</f>
        <v>600</v>
      </c>
      <c r="S8" s="5">
        <f>O8*P8*_xll.XLOOKUP(Q8,CALCULATION!$A$15:$A$17, CALCULATION!$B$15:$B$17)</f>
        <v>7752</v>
      </c>
      <c r="T8">
        <v>300</v>
      </c>
      <c r="U8" t="s">
        <v>14</v>
      </c>
      <c r="V8">
        <f>T8 * _xll.XLOOKUP(U8,CALCULATION!$A$15:$A$17, CALCULATION!$B$15:$B$17 )</f>
        <v>300</v>
      </c>
      <c r="W8" s="5">
        <f>O8*T8*_xll.XLOOKUP(U8,CALCULATION!$A$15:$A$17, CALCULATION!$B$15:$B$17)</f>
        <v>3876</v>
      </c>
      <c r="X8" s="5">
        <f>WORKSHEET[[#This Row],[Clients Total Cost]] / WORKSHEET[[#This Row],[Clients Rate per T2 (USD)]]</f>
        <v>12.92</v>
      </c>
      <c r="Y8" s="5">
        <f>WORKSHEET[[#This Row],[Clients Rate per T2 (USD)]] - WORKSHEET[[#This Row],[Supplier Rate Per t2 (USD)]]</f>
        <v>300</v>
      </c>
      <c r="Z8" s="5">
        <f>WORKSHEET[[#This Row],[Profit Per T]] * WORKSHEET[[#This Row],[Weight]]</f>
        <v>3876</v>
      </c>
      <c r="AA8">
        <v>1</v>
      </c>
      <c r="AB8" s="1">
        <v>1.1000000000000001</v>
      </c>
      <c r="AC8" s="1">
        <v>1.65</v>
      </c>
      <c r="AD8" s="1">
        <v>1.375</v>
      </c>
      <c r="AE8" s="1">
        <f>WORKSHEET[[#This Row],[Delay at toll gate in days]] +WORKSHEET[[#This Row],[Delay at workshop in days]] +WORKSHEET[[#This Row],[Delay at border in days]]</f>
        <v>4.125</v>
      </c>
    </row>
    <row r="9" spans="1:31" x14ac:dyDescent="0.35">
      <c r="A9" t="s">
        <v>22</v>
      </c>
      <c r="B9" t="s">
        <v>10</v>
      </c>
      <c r="C9" t="s">
        <v>11</v>
      </c>
      <c r="D9" t="s">
        <v>3615</v>
      </c>
      <c r="E9" t="s">
        <v>3618</v>
      </c>
      <c r="F9" t="str">
        <f>WORKSHEET[[#This Row],[Depart From]]&amp;"-"&amp;WORKSHEET[[#This Row],[Arrive To]]</f>
        <v>Mombasa-Tripoli</v>
      </c>
      <c r="G9" s="2">
        <v>44618</v>
      </c>
      <c r="H9" s="2">
        <v>44648</v>
      </c>
      <c r="I9" s="2" t="str">
        <f t="shared" si="0"/>
        <v>Delivered</v>
      </c>
      <c r="J9" s="2" t="str">
        <f>TEXT(WORKSHEET[[#This Row],[Offloading Date]], "mmm")</f>
        <v>Mar</v>
      </c>
      <c r="K9" s="2" t="str">
        <f>IF(OR(WORKSHEET[[#This Row],[Year]]="", ISBLANK(WORKSHEET[[#This Row],[Year]]), WORKSHEET[[#This Row],[Year]]="null"), "Exclude", "Include")</f>
        <v>Include</v>
      </c>
      <c r="L9" t="s">
        <v>16</v>
      </c>
      <c r="M9" t="s">
        <v>16</v>
      </c>
      <c r="N9" t="s">
        <v>13</v>
      </c>
      <c r="O9">
        <v>30.8795</v>
      </c>
      <c r="P9">
        <v>600</v>
      </c>
      <c r="Q9" t="s">
        <v>14</v>
      </c>
      <c r="R9">
        <f>P9 * _xll.XLOOKUP(Q9,CALCULATION!$A$15:$A$17, CALCULATION!$B$15:$B$17 )</f>
        <v>600</v>
      </c>
      <c r="S9" s="5">
        <f>O9*P9*_xll.XLOOKUP(Q9,CALCULATION!$A$15:$A$17, CALCULATION!$B$15:$B$17)</f>
        <v>18527.7</v>
      </c>
      <c r="T9">
        <v>300</v>
      </c>
      <c r="U9" t="s">
        <v>14</v>
      </c>
      <c r="V9">
        <f>T9 * _xll.XLOOKUP(U9,CALCULATION!$A$15:$A$17, CALCULATION!$B$15:$B$17 )</f>
        <v>300</v>
      </c>
      <c r="W9" s="5">
        <f>O9*T9*_xll.XLOOKUP(U9,CALCULATION!$A$15:$A$17, CALCULATION!$B$15:$B$17)</f>
        <v>9263.85</v>
      </c>
      <c r="X9" s="5">
        <f>WORKSHEET[[#This Row],[Clients Total Cost]] / WORKSHEET[[#This Row],[Clients Rate per T2 (USD)]]</f>
        <v>30.8795</v>
      </c>
      <c r="Y9" s="5">
        <f>WORKSHEET[[#This Row],[Clients Rate per T2 (USD)]] - WORKSHEET[[#This Row],[Supplier Rate Per t2 (USD)]]</f>
        <v>300</v>
      </c>
      <c r="Z9" s="5">
        <f>WORKSHEET[[#This Row],[Profit Per T]] * WORKSHEET[[#This Row],[Weight]]</f>
        <v>9263.85</v>
      </c>
      <c r="AA9">
        <v>1</v>
      </c>
      <c r="AB9" s="1">
        <v>3</v>
      </c>
      <c r="AC9" s="1">
        <v>4.5</v>
      </c>
      <c r="AD9" s="1">
        <v>3.75</v>
      </c>
      <c r="AE9" s="1">
        <f>WORKSHEET[[#This Row],[Delay at toll gate in days]] +WORKSHEET[[#This Row],[Delay at workshop in days]] +WORKSHEET[[#This Row],[Delay at border in days]]</f>
        <v>11.25</v>
      </c>
    </row>
    <row r="10" spans="1:31" x14ac:dyDescent="0.35">
      <c r="A10" t="s">
        <v>23</v>
      </c>
      <c r="B10" t="s">
        <v>10</v>
      </c>
      <c r="C10" t="s">
        <v>11</v>
      </c>
      <c r="D10" t="s">
        <v>3616</v>
      </c>
      <c r="E10" t="s">
        <v>3617</v>
      </c>
      <c r="F10" t="str">
        <f>WORKSHEET[[#This Row],[Depart From]]&amp;"-"&amp;WORKSHEET[[#This Row],[Arrive To]]</f>
        <v>Marrakech-Lagos</v>
      </c>
      <c r="G10" s="2">
        <v>44632</v>
      </c>
      <c r="H10" s="2">
        <v>44663</v>
      </c>
      <c r="I10" s="2" t="str">
        <f t="shared" si="0"/>
        <v>Delivered</v>
      </c>
      <c r="J10" s="2" t="str">
        <f>TEXT(WORKSHEET[[#This Row],[Offloading Date]], "mmm")</f>
        <v>Apr</v>
      </c>
      <c r="K10" s="2" t="str">
        <f>IF(OR(WORKSHEET[[#This Row],[Year]]="", ISBLANK(WORKSHEET[[#This Row],[Year]]), WORKSHEET[[#This Row],[Year]]="null"), "Exclude", "Include")</f>
        <v>Include</v>
      </c>
      <c r="L10" t="s">
        <v>16</v>
      </c>
      <c r="M10" t="s">
        <v>16</v>
      </c>
      <c r="N10" t="s">
        <v>13</v>
      </c>
      <c r="O10">
        <v>28.484500000000001</v>
      </c>
      <c r="P10">
        <v>600</v>
      </c>
      <c r="Q10" t="s">
        <v>14</v>
      </c>
      <c r="R10">
        <f>P10 * _xll.XLOOKUP(Q10,CALCULATION!$A$15:$A$17, CALCULATION!$B$15:$B$17 )</f>
        <v>600</v>
      </c>
      <c r="S10" s="5">
        <f>O10*P10*_xll.XLOOKUP(Q10,CALCULATION!$A$15:$A$17, CALCULATION!$B$15:$B$17)</f>
        <v>17090.7</v>
      </c>
      <c r="T10">
        <v>300</v>
      </c>
      <c r="U10" t="s">
        <v>14</v>
      </c>
      <c r="V10">
        <f>T10 * _xll.XLOOKUP(U10,CALCULATION!$A$15:$A$17, CALCULATION!$B$15:$B$17 )</f>
        <v>300</v>
      </c>
      <c r="W10" s="5">
        <f>O10*T10*_xll.XLOOKUP(U10,CALCULATION!$A$15:$A$17, CALCULATION!$B$15:$B$17)</f>
        <v>8545.35</v>
      </c>
      <c r="X10" s="5">
        <f>WORKSHEET[[#This Row],[Clients Total Cost]] / WORKSHEET[[#This Row],[Clients Rate per T2 (USD)]]</f>
        <v>28.484500000000001</v>
      </c>
      <c r="Y10" s="5">
        <f>WORKSHEET[[#This Row],[Clients Rate per T2 (USD)]] - WORKSHEET[[#This Row],[Supplier Rate Per t2 (USD)]]</f>
        <v>300</v>
      </c>
      <c r="Z10" s="5">
        <f>WORKSHEET[[#This Row],[Profit Per T]] * WORKSHEET[[#This Row],[Weight]]</f>
        <v>8545.35</v>
      </c>
      <c r="AA10">
        <v>1</v>
      </c>
      <c r="AB10" s="1">
        <v>3.1</v>
      </c>
      <c r="AC10" s="1">
        <v>4.6499999999999995</v>
      </c>
      <c r="AD10" s="1">
        <v>3.875</v>
      </c>
      <c r="AE10" s="1">
        <f>WORKSHEET[[#This Row],[Delay at toll gate in days]] +WORKSHEET[[#This Row],[Delay at workshop in days]] +WORKSHEET[[#This Row],[Delay at border in days]]</f>
        <v>11.625</v>
      </c>
    </row>
    <row r="11" spans="1:31" x14ac:dyDescent="0.35">
      <c r="A11" t="s">
        <v>24</v>
      </c>
      <c r="B11" t="s">
        <v>10</v>
      </c>
      <c r="C11" t="s">
        <v>11</v>
      </c>
      <c r="D11" t="s">
        <v>3616</v>
      </c>
      <c r="E11" t="s">
        <v>3612</v>
      </c>
      <c r="F11" t="str">
        <f>WORKSHEET[[#This Row],[Depart From]]&amp;"-"&amp;WORKSHEET[[#This Row],[Arrive To]]</f>
        <v>Marrakech-Victoria</v>
      </c>
      <c r="G11" s="2">
        <v>44631</v>
      </c>
      <c r="H11" s="2">
        <v>44659</v>
      </c>
      <c r="I11" s="2" t="str">
        <f t="shared" si="0"/>
        <v>Delivered</v>
      </c>
      <c r="J11" s="2" t="str">
        <f>TEXT(WORKSHEET[[#This Row],[Offloading Date]], "mmm")</f>
        <v>Apr</v>
      </c>
      <c r="K11" s="2" t="str">
        <f>IF(OR(WORKSHEET[[#This Row],[Year]]="", ISBLANK(WORKSHEET[[#This Row],[Year]]), WORKSHEET[[#This Row],[Year]]="null"), "Exclude", "Include")</f>
        <v>Include</v>
      </c>
      <c r="L11" t="s">
        <v>16</v>
      </c>
      <c r="M11" t="s">
        <v>16</v>
      </c>
      <c r="N11" t="s">
        <v>13</v>
      </c>
      <c r="O11">
        <v>30.957999999999998</v>
      </c>
      <c r="P11">
        <v>600</v>
      </c>
      <c r="Q11" t="s">
        <v>14</v>
      </c>
      <c r="R11">
        <f>P11 * _xll.XLOOKUP(Q11,CALCULATION!$A$15:$A$17, CALCULATION!$B$15:$B$17 )</f>
        <v>600</v>
      </c>
      <c r="S11" s="5">
        <f>O11*P11*_xll.XLOOKUP(Q11,CALCULATION!$A$15:$A$17, CALCULATION!$B$15:$B$17)</f>
        <v>18574.8</v>
      </c>
      <c r="T11">
        <v>300</v>
      </c>
      <c r="U11" t="s">
        <v>14</v>
      </c>
      <c r="V11">
        <f>T11 * _xll.XLOOKUP(U11,CALCULATION!$A$15:$A$17, CALCULATION!$B$15:$B$17 )</f>
        <v>300</v>
      </c>
      <c r="W11" s="5">
        <f>O11*T11*_xll.XLOOKUP(U11,CALCULATION!$A$15:$A$17, CALCULATION!$B$15:$B$17)</f>
        <v>9287.4</v>
      </c>
      <c r="X11" s="5">
        <f>WORKSHEET[[#This Row],[Clients Total Cost]] / WORKSHEET[[#This Row],[Clients Rate per T2 (USD)]]</f>
        <v>30.957999999999998</v>
      </c>
      <c r="Y11" s="5">
        <f>WORKSHEET[[#This Row],[Clients Rate per T2 (USD)]] - WORKSHEET[[#This Row],[Supplier Rate Per t2 (USD)]]</f>
        <v>300</v>
      </c>
      <c r="Z11" s="5">
        <f>WORKSHEET[[#This Row],[Profit Per T]] * WORKSHEET[[#This Row],[Weight]]</f>
        <v>9287.4</v>
      </c>
      <c r="AA11">
        <v>1</v>
      </c>
      <c r="AB11" s="1">
        <v>2.8000000000000003</v>
      </c>
      <c r="AC11" s="1">
        <v>4.2</v>
      </c>
      <c r="AD11" s="1">
        <v>3.5</v>
      </c>
      <c r="AE11" s="1">
        <f>WORKSHEET[[#This Row],[Delay at toll gate in days]] +WORKSHEET[[#This Row],[Delay at workshop in days]] +WORKSHEET[[#This Row],[Delay at border in days]]</f>
        <v>10.5</v>
      </c>
    </row>
    <row r="12" spans="1:31" x14ac:dyDescent="0.35">
      <c r="A12" t="s">
        <v>25</v>
      </c>
      <c r="B12" t="s">
        <v>10</v>
      </c>
      <c r="C12" t="s">
        <v>11</v>
      </c>
      <c r="D12" t="s">
        <v>3619</v>
      </c>
      <c r="E12" t="s">
        <v>3617</v>
      </c>
      <c r="F12" t="str">
        <f>WORKSHEET[[#This Row],[Depart From]]&amp;"-"&amp;WORKSHEET[[#This Row],[Arrive To]]</f>
        <v>Addis Ababa-Lagos</v>
      </c>
      <c r="G12" s="2">
        <v>44571</v>
      </c>
      <c r="H12" s="2">
        <v>44583</v>
      </c>
      <c r="I12" s="2" t="str">
        <f t="shared" si="0"/>
        <v>Delivered</v>
      </c>
      <c r="J12" s="2" t="str">
        <f>TEXT(WORKSHEET[[#This Row],[Offloading Date]], "mmm")</f>
        <v>Jan</v>
      </c>
      <c r="K12" s="2" t="str">
        <f>IF(OR(WORKSHEET[[#This Row],[Year]]="", ISBLANK(WORKSHEET[[#This Row],[Year]]), WORKSHEET[[#This Row],[Year]]="null"), "Exclude", "Include")</f>
        <v>Include</v>
      </c>
      <c r="L12" t="s">
        <v>16</v>
      </c>
      <c r="M12" t="s">
        <v>12</v>
      </c>
      <c r="N12" t="s">
        <v>13</v>
      </c>
      <c r="O12">
        <v>30.6</v>
      </c>
      <c r="P12">
        <v>600</v>
      </c>
      <c r="Q12" t="s">
        <v>14</v>
      </c>
      <c r="R12">
        <f>P12 * _xll.XLOOKUP(Q12,CALCULATION!$A$15:$A$17, CALCULATION!$B$15:$B$17 )</f>
        <v>600</v>
      </c>
      <c r="S12" s="5">
        <f>O12*P12*_xll.XLOOKUP(Q12,CALCULATION!$A$15:$A$17, CALCULATION!$B$15:$B$17)</f>
        <v>18360</v>
      </c>
      <c r="T12">
        <v>300</v>
      </c>
      <c r="U12" t="s">
        <v>14</v>
      </c>
      <c r="V12">
        <f>T12 * _xll.XLOOKUP(U12,CALCULATION!$A$15:$A$17, CALCULATION!$B$15:$B$17 )</f>
        <v>300</v>
      </c>
      <c r="W12" s="5">
        <f>O12*T12*_xll.XLOOKUP(U12,CALCULATION!$A$15:$A$17, CALCULATION!$B$15:$B$17)</f>
        <v>9180</v>
      </c>
      <c r="X12" s="5">
        <f>WORKSHEET[[#This Row],[Clients Total Cost]] / WORKSHEET[[#This Row],[Clients Rate per T2 (USD)]]</f>
        <v>30.6</v>
      </c>
      <c r="Y12" s="5">
        <f>WORKSHEET[[#This Row],[Clients Rate per T2 (USD)]] - WORKSHEET[[#This Row],[Supplier Rate Per t2 (USD)]]</f>
        <v>300</v>
      </c>
      <c r="Z12" s="5">
        <f>WORKSHEET[[#This Row],[Profit Per T]] * WORKSHEET[[#This Row],[Weight]]</f>
        <v>9180</v>
      </c>
      <c r="AA12">
        <v>1</v>
      </c>
      <c r="AB12" s="1">
        <v>1.2000000000000002</v>
      </c>
      <c r="AC12" s="1">
        <v>1.7999999999999998</v>
      </c>
      <c r="AD12" s="1">
        <v>1.5</v>
      </c>
      <c r="AE12" s="1">
        <f>WORKSHEET[[#This Row],[Delay at toll gate in days]] +WORKSHEET[[#This Row],[Delay at workshop in days]] +WORKSHEET[[#This Row],[Delay at border in days]]</f>
        <v>4.5</v>
      </c>
    </row>
    <row r="13" spans="1:31" x14ac:dyDescent="0.35">
      <c r="A13" t="s">
        <v>26</v>
      </c>
      <c r="B13" t="s">
        <v>10</v>
      </c>
      <c r="C13" t="s">
        <v>11</v>
      </c>
      <c r="D13" t="s">
        <v>3619</v>
      </c>
      <c r="E13" t="s">
        <v>3618</v>
      </c>
      <c r="F13" t="str">
        <f>WORKSHEET[[#This Row],[Depart From]]&amp;"-"&amp;WORKSHEET[[#This Row],[Arrive To]]</f>
        <v>Addis Ababa-Tripoli</v>
      </c>
      <c r="G13" s="2">
        <v>44571</v>
      </c>
      <c r="H13" s="2">
        <v>44582</v>
      </c>
      <c r="I13" s="2" t="str">
        <f t="shared" si="0"/>
        <v>Delivered</v>
      </c>
      <c r="J13" s="2" t="str">
        <f>TEXT(WORKSHEET[[#This Row],[Offloading Date]], "mmm")</f>
        <v>Jan</v>
      </c>
      <c r="K13" s="2" t="str">
        <f>IF(OR(WORKSHEET[[#This Row],[Year]]="", ISBLANK(WORKSHEET[[#This Row],[Year]]), WORKSHEET[[#This Row],[Year]]="null"), "Exclude", "Include")</f>
        <v>Include</v>
      </c>
      <c r="L13" t="s">
        <v>16</v>
      </c>
      <c r="M13" t="s">
        <v>12</v>
      </c>
      <c r="N13" t="s">
        <v>13</v>
      </c>
      <c r="O13">
        <v>30.6</v>
      </c>
      <c r="P13">
        <v>600</v>
      </c>
      <c r="Q13" t="s">
        <v>14</v>
      </c>
      <c r="R13">
        <f>P13 * _xll.XLOOKUP(Q13,CALCULATION!$A$15:$A$17, CALCULATION!$B$15:$B$17 )</f>
        <v>600</v>
      </c>
      <c r="S13" s="5">
        <f>O13*P13*_xll.XLOOKUP(Q13,CALCULATION!$A$15:$A$17, CALCULATION!$B$15:$B$17)</f>
        <v>18360</v>
      </c>
      <c r="T13">
        <v>300</v>
      </c>
      <c r="U13" t="s">
        <v>14</v>
      </c>
      <c r="V13">
        <f>T13 * _xll.XLOOKUP(U13,CALCULATION!$A$15:$A$17, CALCULATION!$B$15:$B$17 )</f>
        <v>300</v>
      </c>
      <c r="W13" s="5">
        <f>O13*T13*_xll.XLOOKUP(U13,CALCULATION!$A$15:$A$17, CALCULATION!$B$15:$B$17)</f>
        <v>9180</v>
      </c>
      <c r="X13" s="5">
        <f>WORKSHEET[[#This Row],[Clients Total Cost]] / WORKSHEET[[#This Row],[Clients Rate per T2 (USD)]]</f>
        <v>30.6</v>
      </c>
      <c r="Y13" s="5">
        <f>WORKSHEET[[#This Row],[Clients Rate per T2 (USD)]] - WORKSHEET[[#This Row],[Supplier Rate Per t2 (USD)]]</f>
        <v>300</v>
      </c>
      <c r="Z13" s="5">
        <f>WORKSHEET[[#This Row],[Profit Per T]] * WORKSHEET[[#This Row],[Weight]]</f>
        <v>9180</v>
      </c>
      <c r="AA13">
        <v>1</v>
      </c>
      <c r="AB13" s="1">
        <v>1.1000000000000001</v>
      </c>
      <c r="AC13" s="1">
        <v>1.65</v>
      </c>
      <c r="AD13" s="1">
        <v>1.375</v>
      </c>
      <c r="AE13" s="1">
        <f>WORKSHEET[[#This Row],[Delay at toll gate in days]] +WORKSHEET[[#This Row],[Delay at workshop in days]] +WORKSHEET[[#This Row],[Delay at border in days]]</f>
        <v>4.125</v>
      </c>
    </row>
    <row r="14" spans="1:31" x14ac:dyDescent="0.35">
      <c r="A14" t="s">
        <v>27</v>
      </c>
      <c r="B14" t="s">
        <v>10</v>
      </c>
      <c r="C14" t="s">
        <v>11</v>
      </c>
      <c r="D14" t="s">
        <v>3616</v>
      </c>
      <c r="E14" t="s">
        <v>3613</v>
      </c>
      <c r="F14" t="str">
        <f>WORKSHEET[[#This Row],[Depart From]]&amp;"-"&amp;WORKSHEET[[#This Row],[Arrive To]]</f>
        <v>Marrakech-Sanaa</v>
      </c>
      <c r="G14" s="2">
        <v>44571</v>
      </c>
      <c r="H14" s="2">
        <v>44589</v>
      </c>
      <c r="I14" s="2" t="str">
        <f t="shared" si="0"/>
        <v>Delivered</v>
      </c>
      <c r="J14" s="2" t="str">
        <f>TEXT(WORKSHEET[[#This Row],[Offloading Date]], "mmm")</f>
        <v>Jan</v>
      </c>
      <c r="K14" s="2" t="str">
        <f>IF(OR(WORKSHEET[[#This Row],[Year]]="", ISBLANK(WORKSHEET[[#This Row],[Year]]), WORKSHEET[[#This Row],[Year]]="null"), "Exclude", "Include")</f>
        <v>Include</v>
      </c>
      <c r="L14" t="s">
        <v>16</v>
      </c>
      <c r="M14" t="s">
        <v>12</v>
      </c>
      <c r="N14" t="s">
        <v>13</v>
      </c>
      <c r="O14">
        <v>29.7</v>
      </c>
      <c r="P14">
        <v>600</v>
      </c>
      <c r="Q14" t="s">
        <v>14</v>
      </c>
      <c r="R14">
        <f>P14 * _xll.XLOOKUP(Q14,CALCULATION!$A$15:$A$17, CALCULATION!$B$15:$B$17 )</f>
        <v>600</v>
      </c>
      <c r="S14" s="5">
        <f>O14*P14*_xll.XLOOKUP(Q14,CALCULATION!$A$15:$A$17, CALCULATION!$B$15:$B$17)</f>
        <v>17820</v>
      </c>
      <c r="T14">
        <v>300</v>
      </c>
      <c r="U14" t="s">
        <v>14</v>
      </c>
      <c r="V14">
        <f>T14 * _xll.XLOOKUP(U14,CALCULATION!$A$15:$A$17, CALCULATION!$B$15:$B$17 )</f>
        <v>300</v>
      </c>
      <c r="W14" s="5">
        <f>O14*T14*_xll.XLOOKUP(U14,CALCULATION!$A$15:$A$17, CALCULATION!$B$15:$B$17)</f>
        <v>8910</v>
      </c>
      <c r="X14" s="5">
        <f>WORKSHEET[[#This Row],[Clients Total Cost]] / WORKSHEET[[#This Row],[Clients Rate per T2 (USD)]]</f>
        <v>29.7</v>
      </c>
      <c r="Y14" s="5">
        <f>WORKSHEET[[#This Row],[Clients Rate per T2 (USD)]] - WORKSHEET[[#This Row],[Supplier Rate Per t2 (USD)]]</f>
        <v>300</v>
      </c>
      <c r="Z14" s="5">
        <f>WORKSHEET[[#This Row],[Profit Per T]] * WORKSHEET[[#This Row],[Weight]]</f>
        <v>8910</v>
      </c>
      <c r="AA14">
        <v>1</v>
      </c>
      <c r="AB14" s="1">
        <v>1.8</v>
      </c>
      <c r="AC14" s="1">
        <v>2.6999999999999997</v>
      </c>
      <c r="AD14" s="1">
        <v>2.25</v>
      </c>
      <c r="AE14" s="1">
        <f>WORKSHEET[[#This Row],[Delay at toll gate in days]] +WORKSHEET[[#This Row],[Delay at workshop in days]] +WORKSHEET[[#This Row],[Delay at border in days]]</f>
        <v>6.75</v>
      </c>
    </row>
    <row r="15" spans="1:31" x14ac:dyDescent="0.35">
      <c r="A15" t="s">
        <v>28</v>
      </c>
      <c r="B15" t="s">
        <v>10</v>
      </c>
      <c r="C15" t="s">
        <v>11</v>
      </c>
      <c r="D15" t="s">
        <v>3620</v>
      </c>
      <c r="E15" t="s">
        <v>3617</v>
      </c>
      <c r="F15" t="str">
        <f>WORKSHEET[[#This Row],[Depart From]]&amp;"-"&amp;WORKSHEET[[#This Row],[Arrive To]]</f>
        <v>Zanzibar-Lagos</v>
      </c>
      <c r="G15" s="2">
        <v>44571</v>
      </c>
      <c r="H15" s="2">
        <v>44589</v>
      </c>
      <c r="I15" s="2" t="str">
        <f t="shared" si="0"/>
        <v>Delivered</v>
      </c>
      <c r="J15" s="2" t="str">
        <f>TEXT(WORKSHEET[[#This Row],[Offloading Date]], "mmm")</f>
        <v>Jan</v>
      </c>
      <c r="K15" s="2" t="str">
        <f>IF(OR(WORKSHEET[[#This Row],[Year]]="", ISBLANK(WORKSHEET[[#This Row],[Year]]), WORKSHEET[[#This Row],[Year]]="null"), "Exclude", "Include")</f>
        <v>Include</v>
      </c>
      <c r="L15" t="s">
        <v>16</v>
      </c>
      <c r="M15" t="s">
        <v>12</v>
      </c>
      <c r="N15" t="s">
        <v>13</v>
      </c>
      <c r="O15">
        <v>29.7</v>
      </c>
      <c r="P15">
        <v>600</v>
      </c>
      <c r="Q15" t="s">
        <v>14</v>
      </c>
      <c r="R15">
        <f>P15 * _xll.XLOOKUP(Q15,CALCULATION!$A$15:$A$17, CALCULATION!$B$15:$B$17 )</f>
        <v>600</v>
      </c>
      <c r="S15" s="5">
        <f>O15*P15*_xll.XLOOKUP(Q15,CALCULATION!$A$15:$A$17, CALCULATION!$B$15:$B$17)</f>
        <v>17820</v>
      </c>
      <c r="T15">
        <v>300</v>
      </c>
      <c r="U15" t="s">
        <v>14</v>
      </c>
      <c r="V15">
        <f>T15 * _xll.XLOOKUP(U15,CALCULATION!$A$15:$A$17, CALCULATION!$B$15:$B$17 )</f>
        <v>300</v>
      </c>
      <c r="W15" s="5">
        <f>O15*T15*_xll.XLOOKUP(U15,CALCULATION!$A$15:$A$17, CALCULATION!$B$15:$B$17)</f>
        <v>8910</v>
      </c>
      <c r="X15" s="5">
        <f>WORKSHEET[[#This Row],[Clients Total Cost]] / WORKSHEET[[#This Row],[Clients Rate per T2 (USD)]]</f>
        <v>29.7</v>
      </c>
      <c r="Y15" s="5">
        <f>WORKSHEET[[#This Row],[Clients Rate per T2 (USD)]] - WORKSHEET[[#This Row],[Supplier Rate Per t2 (USD)]]</f>
        <v>300</v>
      </c>
      <c r="Z15" s="5">
        <f>WORKSHEET[[#This Row],[Profit Per T]] * WORKSHEET[[#This Row],[Weight]]</f>
        <v>8910</v>
      </c>
      <c r="AA15">
        <v>1</v>
      </c>
      <c r="AB15" s="1">
        <v>1.8</v>
      </c>
      <c r="AC15" s="1">
        <v>2.6999999999999997</v>
      </c>
      <c r="AD15" s="1">
        <v>2.25</v>
      </c>
      <c r="AE15" s="1">
        <f>WORKSHEET[[#This Row],[Delay at toll gate in days]] +WORKSHEET[[#This Row],[Delay at workshop in days]] +WORKSHEET[[#This Row],[Delay at border in days]]</f>
        <v>6.75</v>
      </c>
    </row>
    <row r="16" spans="1:31" x14ac:dyDescent="0.35">
      <c r="A16" t="s">
        <v>29</v>
      </c>
      <c r="B16" t="s">
        <v>10</v>
      </c>
      <c r="C16" t="s">
        <v>11</v>
      </c>
      <c r="D16" t="s">
        <v>3611</v>
      </c>
      <c r="E16" t="s">
        <v>3613</v>
      </c>
      <c r="F16" t="str">
        <f>WORKSHEET[[#This Row],[Depart From]]&amp;"-"&amp;WORKSHEET[[#This Row],[Arrive To]]</f>
        <v>Mogadishu-Sanaa</v>
      </c>
      <c r="G16" s="2">
        <v>44571</v>
      </c>
      <c r="H16" s="2">
        <v>44589</v>
      </c>
      <c r="I16" s="2" t="str">
        <f t="shared" si="0"/>
        <v>Delivered</v>
      </c>
      <c r="J16" s="2" t="str">
        <f>TEXT(WORKSHEET[[#This Row],[Offloading Date]], "mmm")</f>
        <v>Jan</v>
      </c>
      <c r="K16" s="2" t="str">
        <f>IF(OR(WORKSHEET[[#This Row],[Year]]="", ISBLANK(WORKSHEET[[#This Row],[Year]]), WORKSHEET[[#This Row],[Year]]="null"), "Exclude", "Include")</f>
        <v>Include</v>
      </c>
      <c r="L16" t="s">
        <v>16</v>
      </c>
      <c r="M16" t="s">
        <v>12</v>
      </c>
      <c r="N16" t="s">
        <v>13</v>
      </c>
      <c r="O16">
        <v>29.7</v>
      </c>
      <c r="P16">
        <v>600</v>
      </c>
      <c r="Q16" t="s">
        <v>14</v>
      </c>
      <c r="R16">
        <f>P16 * _xll.XLOOKUP(Q16,CALCULATION!$A$15:$A$17, CALCULATION!$B$15:$B$17 )</f>
        <v>600</v>
      </c>
      <c r="S16" s="5">
        <f>O16*P16*_xll.XLOOKUP(Q16,CALCULATION!$A$15:$A$17, CALCULATION!$B$15:$B$17)</f>
        <v>17820</v>
      </c>
      <c r="T16">
        <v>300</v>
      </c>
      <c r="U16" t="s">
        <v>14</v>
      </c>
      <c r="V16">
        <f>T16 * _xll.XLOOKUP(U16,CALCULATION!$A$15:$A$17, CALCULATION!$B$15:$B$17 )</f>
        <v>300</v>
      </c>
      <c r="W16" s="5">
        <f>O16*T16*_xll.XLOOKUP(U16,CALCULATION!$A$15:$A$17, CALCULATION!$B$15:$B$17)</f>
        <v>8910</v>
      </c>
      <c r="X16" s="5">
        <f>WORKSHEET[[#This Row],[Clients Total Cost]] / WORKSHEET[[#This Row],[Clients Rate per T2 (USD)]]</f>
        <v>29.7</v>
      </c>
      <c r="Y16" s="5">
        <f>WORKSHEET[[#This Row],[Clients Rate per T2 (USD)]] - WORKSHEET[[#This Row],[Supplier Rate Per t2 (USD)]]</f>
        <v>300</v>
      </c>
      <c r="Z16" s="5">
        <f>WORKSHEET[[#This Row],[Profit Per T]] * WORKSHEET[[#This Row],[Weight]]</f>
        <v>8910</v>
      </c>
      <c r="AA16">
        <v>1</v>
      </c>
      <c r="AB16" s="1">
        <v>1.8</v>
      </c>
      <c r="AC16" s="1">
        <v>2.6999999999999997</v>
      </c>
      <c r="AD16" s="1">
        <v>2.25</v>
      </c>
      <c r="AE16" s="1">
        <f>WORKSHEET[[#This Row],[Delay at toll gate in days]] +WORKSHEET[[#This Row],[Delay at workshop in days]] +WORKSHEET[[#This Row],[Delay at border in days]]</f>
        <v>6.75</v>
      </c>
    </row>
    <row r="17" spans="1:31" x14ac:dyDescent="0.35">
      <c r="A17" t="s">
        <v>30</v>
      </c>
      <c r="B17" t="s">
        <v>10</v>
      </c>
      <c r="C17" t="s">
        <v>11</v>
      </c>
      <c r="D17" t="s">
        <v>3611</v>
      </c>
      <c r="E17" t="s">
        <v>3614</v>
      </c>
      <c r="F17" t="str">
        <f>WORKSHEET[[#This Row],[Depart From]]&amp;"-"&amp;WORKSHEET[[#This Row],[Arrive To]]</f>
        <v>Mogadishu-Alger</v>
      </c>
      <c r="G17" s="2">
        <v>44571</v>
      </c>
      <c r="H17" s="2">
        <v>44589</v>
      </c>
      <c r="I17" s="2" t="str">
        <f t="shared" si="0"/>
        <v>Delivered</v>
      </c>
      <c r="J17" s="2" t="str">
        <f>TEXT(WORKSHEET[[#This Row],[Offloading Date]], "mmm")</f>
        <v>Jan</v>
      </c>
      <c r="K17" s="2" t="str">
        <f>IF(OR(WORKSHEET[[#This Row],[Year]]="", ISBLANK(WORKSHEET[[#This Row],[Year]]), WORKSHEET[[#This Row],[Year]]="null"), "Exclude", "Include")</f>
        <v>Include</v>
      </c>
      <c r="L17" t="s">
        <v>16</v>
      </c>
      <c r="M17" t="s">
        <v>12</v>
      </c>
      <c r="N17" t="s">
        <v>13</v>
      </c>
      <c r="O17">
        <v>29.7</v>
      </c>
      <c r="P17">
        <v>600</v>
      </c>
      <c r="Q17" t="s">
        <v>14</v>
      </c>
      <c r="R17">
        <f>P17 * _xll.XLOOKUP(Q17,CALCULATION!$A$15:$A$17, CALCULATION!$B$15:$B$17 )</f>
        <v>600</v>
      </c>
      <c r="S17" s="5">
        <f>O17*P17*_xll.XLOOKUP(Q17,CALCULATION!$A$15:$A$17, CALCULATION!$B$15:$B$17)</f>
        <v>17820</v>
      </c>
      <c r="T17">
        <v>300</v>
      </c>
      <c r="U17" t="s">
        <v>14</v>
      </c>
      <c r="V17">
        <f>T17 * _xll.XLOOKUP(U17,CALCULATION!$A$15:$A$17, CALCULATION!$B$15:$B$17 )</f>
        <v>300</v>
      </c>
      <c r="W17" s="5">
        <f>O17*T17*_xll.XLOOKUP(U17,CALCULATION!$A$15:$A$17, CALCULATION!$B$15:$B$17)</f>
        <v>8910</v>
      </c>
      <c r="X17" s="5">
        <f>WORKSHEET[[#This Row],[Clients Total Cost]] / WORKSHEET[[#This Row],[Clients Rate per T2 (USD)]]</f>
        <v>29.7</v>
      </c>
      <c r="Y17" s="5">
        <f>WORKSHEET[[#This Row],[Clients Rate per T2 (USD)]] - WORKSHEET[[#This Row],[Supplier Rate Per t2 (USD)]]</f>
        <v>300</v>
      </c>
      <c r="Z17" s="5">
        <f>WORKSHEET[[#This Row],[Profit Per T]] * WORKSHEET[[#This Row],[Weight]]</f>
        <v>8910</v>
      </c>
      <c r="AA17">
        <v>1</v>
      </c>
      <c r="AB17" s="1">
        <v>1.8</v>
      </c>
      <c r="AC17" s="1">
        <v>2.6999999999999997</v>
      </c>
      <c r="AD17" s="1">
        <v>2.25</v>
      </c>
      <c r="AE17" s="1">
        <f>WORKSHEET[[#This Row],[Delay at toll gate in days]] +WORKSHEET[[#This Row],[Delay at workshop in days]] +WORKSHEET[[#This Row],[Delay at border in days]]</f>
        <v>6.75</v>
      </c>
    </row>
    <row r="18" spans="1:31" x14ac:dyDescent="0.35">
      <c r="A18" t="s">
        <v>31</v>
      </c>
      <c r="B18" t="s">
        <v>10</v>
      </c>
      <c r="C18" t="s">
        <v>11</v>
      </c>
      <c r="D18" t="s">
        <v>3616</v>
      </c>
      <c r="E18" t="s">
        <v>3613</v>
      </c>
      <c r="F18" t="str">
        <f>WORKSHEET[[#This Row],[Depart From]]&amp;"-"&amp;WORKSHEET[[#This Row],[Arrive To]]</f>
        <v>Marrakech-Sanaa</v>
      </c>
      <c r="G18" s="2">
        <v>44604</v>
      </c>
      <c r="H18" s="2">
        <v>44616</v>
      </c>
      <c r="I18" s="2" t="str">
        <f t="shared" si="0"/>
        <v>Delivered</v>
      </c>
      <c r="J18" s="2" t="str">
        <f>TEXT(WORKSHEET[[#This Row],[Offloading Date]], "mmm")</f>
        <v>Feb</v>
      </c>
      <c r="K18" s="2" t="str">
        <f>IF(OR(WORKSHEET[[#This Row],[Year]]="", ISBLANK(WORKSHEET[[#This Row],[Year]]), WORKSHEET[[#This Row],[Year]]="null"), "Exclude", "Include")</f>
        <v>Include</v>
      </c>
      <c r="L18" t="s">
        <v>16</v>
      </c>
      <c r="M18" t="s">
        <v>12</v>
      </c>
      <c r="N18" t="s">
        <v>13</v>
      </c>
      <c r="O18">
        <v>31.675000000000001</v>
      </c>
      <c r="P18">
        <v>600</v>
      </c>
      <c r="Q18" t="s">
        <v>14</v>
      </c>
      <c r="R18">
        <f>P18 * _xll.XLOOKUP(Q18,CALCULATION!$A$15:$A$17, CALCULATION!$B$15:$B$17 )</f>
        <v>600</v>
      </c>
      <c r="S18" s="5">
        <f>O18*P18*_xll.XLOOKUP(Q18,CALCULATION!$A$15:$A$17, CALCULATION!$B$15:$B$17)</f>
        <v>19005</v>
      </c>
      <c r="T18">
        <v>300</v>
      </c>
      <c r="U18" t="s">
        <v>14</v>
      </c>
      <c r="V18">
        <f>T18 * _xll.XLOOKUP(U18,CALCULATION!$A$15:$A$17, CALCULATION!$B$15:$B$17 )</f>
        <v>300</v>
      </c>
      <c r="W18" s="5">
        <f>O18*T18*_xll.XLOOKUP(U18,CALCULATION!$A$15:$A$17, CALCULATION!$B$15:$B$17)</f>
        <v>9502.5</v>
      </c>
      <c r="X18" s="5">
        <f>WORKSHEET[[#This Row],[Clients Total Cost]] / WORKSHEET[[#This Row],[Clients Rate per T2 (USD)]]</f>
        <v>31.675000000000001</v>
      </c>
      <c r="Y18" s="5">
        <f>WORKSHEET[[#This Row],[Clients Rate per T2 (USD)]] - WORKSHEET[[#This Row],[Supplier Rate Per t2 (USD)]]</f>
        <v>300</v>
      </c>
      <c r="Z18" s="5">
        <f>WORKSHEET[[#This Row],[Profit Per T]] * WORKSHEET[[#This Row],[Weight]]</f>
        <v>9502.5</v>
      </c>
      <c r="AA18">
        <v>1</v>
      </c>
      <c r="AB18" s="1">
        <v>1.2000000000000002</v>
      </c>
      <c r="AC18" s="1">
        <v>1.7999999999999998</v>
      </c>
      <c r="AD18" s="1">
        <v>1.5</v>
      </c>
      <c r="AE18" s="1">
        <f>WORKSHEET[[#This Row],[Delay at toll gate in days]] +WORKSHEET[[#This Row],[Delay at workshop in days]] +WORKSHEET[[#This Row],[Delay at border in days]]</f>
        <v>4.5</v>
      </c>
    </row>
    <row r="19" spans="1:31" x14ac:dyDescent="0.35">
      <c r="A19" t="s">
        <v>32</v>
      </c>
      <c r="B19" t="s">
        <v>10</v>
      </c>
      <c r="C19" t="s">
        <v>11</v>
      </c>
      <c r="D19" t="s">
        <v>3615</v>
      </c>
      <c r="E19" t="s">
        <v>3612</v>
      </c>
      <c r="F19" t="str">
        <f>WORKSHEET[[#This Row],[Depart From]]&amp;"-"&amp;WORKSHEET[[#This Row],[Arrive To]]</f>
        <v>Mombasa-Victoria</v>
      </c>
      <c r="G19" s="2">
        <v>44604</v>
      </c>
      <c r="H19" s="2">
        <v>44616</v>
      </c>
      <c r="I19" s="2" t="str">
        <f t="shared" si="0"/>
        <v>Delivered</v>
      </c>
      <c r="J19" s="2" t="str">
        <f>TEXT(WORKSHEET[[#This Row],[Offloading Date]], "mmm")</f>
        <v>Feb</v>
      </c>
      <c r="K19" s="2" t="str">
        <f>IF(OR(WORKSHEET[[#This Row],[Year]]="", ISBLANK(WORKSHEET[[#This Row],[Year]]), WORKSHEET[[#This Row],[Year]]="null"), "Exclude", "Include")</f>
        <v>Include</v>
      </c>
      <c r="L19" t="s">
        <v>16</v>
      </c>
      <c r="M19" t="s">
        <v>12</v>
      </c>
      <c r="N19" t="s">
        <v>13</v>
      </c>
      <c r="O19">
        <v>30.77</v>
      </c>
      <c r="P19">
        <v>600</v>
      </c>
      <c r="Q19" t="s">
        <v>14</v>
      </c>
      <c r="R19">
        <f>P19 * _xll.XLOOKUP(Q19,CALCULATION!$A$15:$A$17, CALCULATION!$B$15:$B$17 )</f>
        <v>600</v>
      </c>
      <c r="S19" s="5">
        <f>O19*P19*_xll.XLOOKUP(Q19,CALCULATION!$A$15:$A$17, CALCULATION!$B$15:$B$17)</f>
        <v>18462</v>
      </c>
      <c r="T19">
        <v>300</v>
      </c>
      <c r="U19" t="s">
        <v>14</v>
      </c>
      <c r="V19">
        <f>T19 * _xll.XLOOKUP(U19,CALCULATION!$A$15:$A$17, CALCULATION!$B$15:$B$17 )</f>
        <v>300</v>
      </c>
      <c r="W19" s="5">
        <f>O19*T19*_xll.XLOOKUP(U19,CALCULATION!$A$15:$A$17, CALCULATION!$B$15:$B$17)</f>
        <v>9231</v>
      </c>
      <c r="X19" s="5">
        <f>WORKSHEET[[#This Row],[Clients Total Cost]] / WORKSHEET[[#This Row],[Clients Rate per T2 (USD)]]</f>
        <v>30.77</v>
      </c>
      <c r="Y19" s="5">
        <f>WORKSHEET[[#This Row],[Clients Rate per T2 (USD)]] - WORKSHEET[[#This Row],[Supplier Rate Per t2 (USD)]]</f>
        <v>300</v>
      </c>
      <c r="Z19" s="5">
        <f>WORKSHEET[[#This Row],[Profit Per T]] * WORKSHEET[[#This Row],[Weight]]</f>
        <v>9231</v>
      </c>
      <c r="AA19">
        <v>1</v>
      </c>
      <c r="AB19" s="1">
        <v>1.2000000000000002</v>
      </c>
      <c r="AC19" s="1">
        <v>1.7999999999999998</v>
      </c>
      <c r="AD19" s="1">
        <v>1.5</v>
      </c>
      <c r="AE19" s="1">
        <f>WORKSHEET[[#This Row],[Delay at toll gate in days]] +WORKSHEET[[#This Row],[Delay at workshop in days]] +WORKSHEET[[#This Row],[Delay at border in days]]</f>
        <v>4.5</v>
      </c>
    </row>
    <row r="20" spans="1:31" x14ac:dyDescent="0.35">
      <c r="A20" t="s">
        <v>33</v>
      </c>
      <c r="B20" t="s">
        <v>10</v>
      </c>
      <c r="C20" t="s">
        <v>11</v>
      </c>
      <c r="D20" t="s">
        <v>3611</v>
      </c>
      <c r="E20" t="s">
        <v>3612</v>
      </c>
      <c r="F20" t="str">
        <f>WORKSHEET[[#This Row],[Depart From]]&amp;"-"&amp;WORKSHEET[[#This Row],[Arrive To]]</f>
        <v>Mogadishu-Victoria</v>
      </c>
      <c r="G20" s="2">
        <v>44604</v>
      </c>
      <c r="H20" s="2">
        <v>44615</v>
      </c>
      <c r="I20" s="2" t="str">
        <f t="shared" si="0"/>
        <v>Delivered</v>
      </c>
      <c r="J20" s="2" t="str">
        <f>TEXT(WORKSHEET[[#This Row],[Offloading Date]], "mmm")</f>
        <v>Feb</v>
      </c>
      <c r="K20" s="2" t="str">
        <f>IF(OR(WORKSHEET[[#This Row],[Year]]="", ISBLANK(WORKSHEET[[#This Row],[Year]]), WORKSHEET[[#This Row],[Year]]="null"), "Exclude", "Include")</f>
        <v>Include</v>
      </c>
      <c r="L20" t="s">
        <v>16</v>
      </c>
      <c r="M20" t="s">
        <v>12</v>
      </c>
      <c r="N20" t="s">
        <v>13</v>
      </c>
      <c r="O20">
        <v>28.055</v>
      </c>
      <c r="P20">
        <v>600</v>
      </c>
      <c r="Q20" t="s">
        <v>14</v>
      </c>
      <c r="R20">
        <f>P20 * _xll.XLOOKUP(Q20,CALCULATION!$A$15:$A$17, CALCULATION!$B$15:$B$17 )</f>
        <v>600</v>
      </c>
      <c r="S20" s="5">
        <f>O20*P20*_xll.XLOOKUP(Q20,CALCULATION!$A$15:$A$17, CALCULATION!$B$15:$B$17)</f>
        <v>16833</v>
      </c>
      <c r="T20">
        <v>300</v>
      </c>
      <c r="U20" t="s">
        <v>14</v>
      </c>
      <c r="V20">
        <f>T20 * _xll.XLOOKUP(U20,CALCULATION!$A$15:$A$17, CALCULATION!$B$15:$B$17 )</f>
        <v>300</v>
      </c>
      <c r="W20" s="5">
        <f>O20*T20*_xll.XLOOKUP(U20,CALCULATION!$A$15:$A$17, CALCULATION!$B$15:$B$17)</f>
        <v>8416.5</v>
      </c>
      <c r="X20" s="5">
        <f>WORKSHEET[[#This Row],[Clients Total Cost]] / WORKSHEET[[#This Row],[Clients Rate per T2 (USD)]]</f>
        <v>28.055</v>
      </c>
      <c r="Y20" s="5">
        <f>WORKSHEET[[#This Row],[Clients Rate per T2 (USD)]] - WORKSHEET[[#This Row],[Supplier Rate Per t2 (USD)]]</f>
        <v>300</v>
      </c>
      <c r="Z20" s="5">
        <f>WORKSHEET[[#This Row],[Profit Per T]] * WORKSHEET[[#This Row],[Weight]]</f>
        <v>8416.5</v>
      </c>
      <c r="AA20">
        <v>1</v>
      </c>
      <c r="AB20" s="1">
        <v>1.1000000000000001</v>
      </c>
      <c r="AC20" s="1">
        <v>1.65</v>
      </c>
      <c r="AD20" s="1">
        <v>1.375</v>
      </c>
      <c r="AE20" s="1">
        <f>WORKSHEET[[#This Row],[Delay at toll gate in days]] +WORKSHEET[[#This Row],[Delay at workshop in days]] +WORKSHEET[[#This Row],[Delay at border in days]]</f>
        <v>4.125</v>
      </c>
    </row>
    <row r="21" spans="1:31" x14ac:dyDescent="0.35">
      <c r="A21" t="s">
        <v>34</v>
      </c>
      <c r="B21" t="s">
        <v>10</v>
      </c>
      <c r="C21" t="s">
        <v>11</v>
      </c>
      <c r="D21" t="s">
        <v>3615</v>
      </c>
      <c r="E21" t="s">
        <v>3612</v>
      </c>
      <c r="F21" t="str">
        <f>WORKSHEET[[#This Row],[Depart From]]&amp;"-"&amp;WORKSHEET[[#This Row],[Arrive To]]</f>
        <v>Mombasa-Victoria</v>
      </c>
      <c r="G21" s="2">
        <v>44604</v>
      </c>
      <c r="H21" s="2">
        <v>44615</v>
      </c>
      <c r="I21" s="2" t="str">
        <f t="shared" si="0"/>
        <v>Delivered</v>
      </c>
      <c r="J21" s="2" t="str">
        <f>TEXT(WORKSHEET[[#This Row],[Offloading Date]], "mmm")</f>
        <v>Feb</v>
      </c>
      <c r="K21" s="2" t="str">
        <f>IF(OR(WORKSHEET[[#This Row],[Year]]="", ISBLANK(WORKSHEET[[#This Row],[Year]]), WORKSHEET[[#This Row],[Year]]="null"), "Exclude", "Include")</f>
        <v>Include</v>
      </c>
      <c r="L21" t="s">
        <v>16</v>
      </c>
      <c r="M21" t="s">
        <v>12</v>
      </c>
      <c r="N21" t="s">
        <v>13</v>
      </c>
      <c r="O21">
        <v>3.62</v>
      </c>
      <c r="P21">
        <v>600</v>
      </c>
      <c r="Q21" t="s">
        <v>14</v>
      </c>
      <c r="R21">
        <f>P21 * _xll.XLOOKUP(Q21,CALCULATION!$A$15:$A$17, CALCULATION!$B$15:$B$17 )</f>
        <v>600</v>
      </c>
      <c r="S21" s="5">
        <f>O21*P21*_xll.XLOOKUP(Q21,CALCULATION!$A$15:$A$17, CALCULATION!$B$15:$B$17)</f>
        <v>2172</v>
      </c>
      <c r="T21">
        <v>300</v>
      </c>
      <c r="U21" t="s">
        <v>14</v>
      </c>
      <c r="V21">
        <f>T21 * _xll.XLOOKUP(U21,CALCULATION!$A$15:$A$17, CALCULATION!$B$15:$B$17 )</f>
        <v>300</v>
      </c>
      <c r="W21" s="5">
        <f>O21*T21*_xll.XLOOKUP(U21,CALCULATION!$A$15:$A$17, CALCULATION!$B$15:$B$17)</f>
        <v>1086</v>
      </c>
      <c r="X21" s="5">
        <f>WORKSHEET[[#This Row],[Clients Total Cost]] / WORKSHEET[[#This Row],[Clients Rate per T2 (USD)]]</f>
        <v>3.62</v>
      </c>
      <c r="Y21" s="5">
        <f>WORKSHEET[[#This Row],[Clients Rate per T2 (USD)]] - WORKSHEET[[#This Row],[Supplier Rate Per t2 (USD)]]</f>
        <v>300</v>
      </c>
      <c r="Z21" s="5">
        <f>WORKSHEET[[#This Row],[Profit Per T]] * WORKSHEET[[#This Row],[Weight]]</f>
        <v>1086</v>
      </c>
      <c r="AA21">
        <v>1</v>
      </c>
      <c r="AB21" s="1">
        <v>1.1000000000000001</v>
      </c>
      <c r="AC21" s="1">
        <v>1.65</v>
      </c>
      <c r="AD21" s="1">
        <v>1.375</v>
      </c>
      <c r="AE21" s="1">
        <f>WORKSHEET[[#This Row],[Delay at toll gate in days]] +WORKSHEET[[#This Row],[Delay at workshop in days]] +WORKSHEET[[#This Row],[Delay at border in days]]</f>
        <v>4.125</v>
      </c>
    </row>
    <row r="22" spans="1:31" x14ac:dyDescent="0.35">
      <c r="A22" t="s">
        <v>35</v>
      </c>
      <c r="B22" t="s">
        <v>10</v>
      </c>
      <c r="C22" t="s">
        <v>11</v>
      </c>
      <c r="D22" t="s">
        <v>3620</v>
      </c>
      <c r="E22" t="s">
        <v>3618</v>
      </c>
      <c r="F22" t="str">
        <f>WORKSHEET[[#This Row],[Depart From]]&amp;"-"&amp;WORKSHEET[[#This Row],[Arrive To]]</f>
        <v>Zanzibar-Tripoli</v>
      </c>
      <c r="G22" s="2">
        <v>44604</v>
      </c>
      <c r="H22" s="2">
        <v>44632</v>
      </c>
      <c r="I22" s="2" t="str">
        <f t="shared" si="0"/>
        <v>Delivered</v>
      </c>
      <c r="J22" s="2" t="str">
        <f>TEXT(WORKSHEET[[#This Row],[Offloading Date]], "mmm")</f>
        <v>Mar</v>
      </c>
      <c r="K22" s="2" t="str">
        <f>IF(OR(WORKSHEET[[#This Row],[Year]]="", ISBLANK(WORKSHEET[[#This Row],[Year]]), WORKSHEET[[#This Row],[Year]]="null"), "Exclude", "Include")</f>
        <v>Include</v>
      </c>
      <c r="L22" t="s">
        <v>16</v>
      </c>
      <c r="M22" t="s">
        <v>16</v>
      </c>
      <c r="N22" t="s">
        <v>13</v>
      </c>
      <c r="O22">
        <v>30.77</v>
      </c>
      <c r="P22">
        <v>600</v>
      </c>
      <c r="Q22" t="s">
        <v>14</v>
      </c>
      <c r="R22">
        <f>P22 * _xll.XLOOKUP(Q22,CALCULATION!$A$15:$A$17, CALCULATION!$B$15:$B$17 )</f>
        <v>600</v>
      </c>
      <c r="S22" s="5">
        <f>O22*P22*_xll.XLOOKUP(Q22,CALCULATION!$A$15:$A$17, CALCULATION!$B$15:$B$17)</f>
        <v>18462</v>
      </c>
      <c r="T22">
        <v>300</v>
      </c>
      <c r="U22" t="s">
        <v>14</v>
      </c>
      <c r="V22">
        <f>T22 * _xll.XLOOKUP(U22,CALCULATION!$A$15:$A$17, CALCULATION!$B$15:$B$17 )</f>
        <v>300</v>
      </c>
      <c r="W22" s="5">
        <f>O22*T22*_xll.XLOOKUP(U22,CALCULATION!$A$15:$A$17, CALCULATION!$B$15:$B$17)</f>
        <v>9231</v>
      </c>
      <c r="X22" s="5">
        <f>WORKSHEET[[#This Row],[Clients Total Cost]] / WORKSHEET[[#This Row],[Clients Rate per T2 (USD)]]</f>
        <v>30.77</v>
      </c>
      <c r="Y22" s="5">
        <f>WORKSHEET[[#This Row],[Clients Rate per T2 (USD)]] - WORKSHEET[[#This Row],[Supplier Rate Per t2 (USD)]]</f>
        <v>300</v>
      </c>
      <c r="Z22" s="5">
        <f>WORKSHEET[[#This Row],[Profit Per T]] * WORKSHEET[[#This Row],[Weight]]</f>
        <v>9231</v>
      </c>
      <c r="AA22">
        <v>1</v>
      </c>
      <c r="AB22" s="1">
        <v>2.8000000000000003</v>
      </c>
      <c r="AC22" s="1">
        <v>4.2</v>
      </c>
      <c r="AD22" s="1">
        <v>3.5</v>
      </c>
      <c r="AE22" s="1">
        <f>WORKSHEET[[#This Row],[Delay at toll gate in days]] +WORKSHEET[[#This Row],[Delay at workshop in days]] +WORKSHEET[[#This Row],[Delay at border in days]]</f>
        <v>10.5</v>
      </c>
    </row>
    <row r="23" spans="1:31" x14ac:dyDescent="0.35">
      <c r="A23" t="s">
        <v>36</v>
      </c>
      <c r="B23" t="s">
        <v>10</v>
      </c>
      <c r="C23" t="s">
        <v>11</v>
      </c>
      <c r="D23" t="s">
        <v>3611</v>
      </c>
      <c r="E23" t="s">
        <v>3612</v>
      </c>
      <c r="F23" t="str">
        <f>WORKSHEET[[#This Row],[Depart From]]&amp;"-"&amp;WORKSHEET[[#This Row],[Arrive To]]</f>
        <v>Mogadishu-Victoria</v>
      </c>
      <c r="G23" s="2">
        <v>44598</v>
      </c>
      <c r="H23" s="2">
        <v>44638</v>
      </c>
      <c r="I23" s="2" t="str">
        <f t="shared" si="0"/>
        <v>Delivered</v>
      </c>
      <c r="J23" s="2" t="str">
        <f>TEXT(WORKSHEET[[#This Row],[Offloading Date]], "mmm")</f>
        <v>Mar</v>
      </c>
      <c r="K23" s="2" t="str">
        <f>IF(OR(WORKSHEET[[#This Row],[Year]]="", ISBLANK(WORKSHEET[[#This Row],[Year]]), WORKSHEET[[#This Row],[Year]]="null"), "Exclude", "Include")</f>
        <v>Include</v>
      </c>
      <c r="L23" t="s">
        <v>16</v>
      </c>
      <c r="M23" t="s">
        <v>16</v>
      </c>
      <c r="N23" t="s">
        <v>13</v>
      </c>
      <c r="O23">
        <v>16</v>
      </c>
      <c r="P23">
        <v>600</v>
      </c>
      <c r="Q23" t="s">
        <v>14</v>
      </c>
      <c r="R23">
        <f>P23 * _xll.XLOOKUP(Q23,CALCULATION!$A$15:$A$17, CALCULATION!$B$15:$B$17 )</f>
        <v>600</v>
      </c>
      <c r="S23" s="5">
        <f>O23*P23*_xll.XLOOKUP(Q23,CALCULATION!$A$15:$A$17, CALCULATION!$B$15:$B$17)</f>
        <v>9600</v>
      </c>
      <c r="T23">
        <v>300</v>
      </c>
      <c r="U23" t="s">
        <v>14</v>
      </c>
      <c r="V23">
        <f>T23 * _xll.XLOOKUP(U23,CALCULATION!$A$15:$A$17, CALCULATION!$B$15:$B$17 )</f>
        <v>300</v>
      </c>
      <c r="W23" s="5">
        <f>O23*T23*_xll.XLOOKUP(U23,CALCULATION!$A$15:$A$17, CALCULATION!$B$15:$B$17)</f>
        <v>4800</v>
      </c>
      <c r="X23" s="5">
        <f>WORKSHEET[[#This Row],[Clients Total Cost]] / WORKSHEET[[#This Row],[Clients Rate per T2 (USD)]]</f>
        <v>16</v>
      </c>
      <c r="Y23" s="5">
        <f>WORKSHEET[[#This Row],[Clients Rate per T2 (USD)]] - WORKSHEET[[#This Row],[Supplier Rate Per t2 (USD)]]</f>
        <v>300</v>
      </c>
      <c r="Z23" s="5">
        <f>WORKSHEET[[#This Row],[Profit Per T]] * WORKSHEET[[#This Row],[Weight]]</f>
        <v>4800</v>
      </c>
      <c r="AA23">
        <v>1</v>
      </c>
      <c r="AB23" s="1">
        <v>4</v>
      </c>
      <c r="AC23" s="1">
        <v>6</v>
      </c>
      <c r="AD23" s="1">
        <v>5</v>
      </c>
      <c r="AE23" s="1">
        <f>WORKSHEET[[#This Row],[Delay at toll gate in days]] +WORKSHEET[[#This Row],[Delay at workshop in days]] +WORKSHEET[[#This Row],[Delay at border in days]]</f>
        <v>15</v>
      </c>
    </row>
    <row r="24" spans="1:31" x14ac:dyDescent="0.35">
      <c r="A24" t="s">
        <v>37</v>
      </c>
      <c r="B24" t="s">
        <v>10</v>
      </c>
      <c r="C24" t="s">
        <v>11</v>
      </c>
      <c r="D24" t="s">
        <v>3620</v>
      </c>
      <c r="E24" t="s">
        <v>3614</v>
      </c>
      <c r="F24" t="str">
        <f>WORKSHEET[[#This Row],[Depart From]]&amp;"-"&amp;WORKSHEET[[#This Row],[Arrive To]]</f>
        <v>Zanzibar-Alger</v>
      </c>
      <c r="G24" s="2">
        <v>44617</v>
      </c>
      <c r="H24" s="2">
        <v>44628</v>
      </c>
      <c r="I24" s="2" t="str">
        <f t="shared" si="0"/>
        <v>Delivered</v>
      </c>
      <c r="J24" s="2" t="str">
        <f>TEXT(WORKSHEET[[#This Row],[Offloading Date]], "mmm")</f>
        <v>Mar</v>
      </c>
      <c r="K24" s="2" t="str">
        <f>IF(OR(WORKSHEET[[#This Row],[Year]]="", ISBLANK(WORKSHEET[[#This Row],[Year]]), WORKSHEET[[#This Row],[Year]]="null"), "Exclude", "Include")</f>
        <v>Include</v>
      </c>
      <c r="L24" t="s">
        <v>16</v>
      </c>
      <c r="M24" t="s">
        <v>12</v>
      </c>
      <c r="N24" t="s">
        <v>13</v>
      </c>
      <c r="O24">
        <v>18.399999999999999</v>
      </c>
      <c r="P24">
        <v>600</v>
      </c>
      <c r="Q24" t="s">
        <v>14</v>
      </c>
      <c r="R24">
        <f>P24 * _xll.XLOOKUP(Q24,CALCULATION!$A$15:$A$17, CALCULATION!$B$15:$B$17 )</f>
        <v>600</v>
      </c>
      <c r="S24" s="5">
        <f>O24*P24*_xll.XLOOKUP(Q24,CALCULATION!$A$15:$A$17, CALCULATION!$B$15:$B$17)</f>
        <v>11040</v>
      </c>
      <c r="T24">
        <v>300</v>
      </c>
      <c r="U24" t="s">
        <v>14</v>
      </c>
      <c r="V24">
        <f>T24 * _xll.XLOOKUP(U24,CALCULATION!$A$15:$A$17, CALCULATION!$B$15:$B$17 )</f>
        <v>300</v>
      </c>
      <c r="W24" s="5">
        <f>O24*T24*_xll.XLOOKUP(U24,CALCULATION!$A$15:$A$17, CALCULATION!$B$15:$B$17)</f>
        <v>5520</v>
      </c>
      <c r="X24" s="5">
        <f>WORKSHEET[[#This Row],[Clients Total Cost]] / WORKSHEET[[#This Row],[Clients Rate per T2 (USD)]]</f>
        <v>18.399999999999999</v>
      </c>
      <c r="Y24" s="5">
        <f>WORKSHEET[[#This Row],[Clients Rate per T2 (USD)]] - WORKSHEET[[#This Row],[Supplier Rate Per t2 (USD)]]</f>
        <v>300</v>
      </c>
      <c r="Z24" s="5">
        <f>WORKSHEET[[#This Row],[Profit Per T]] * WORKSHEET[[#This Row],[Weight]]</f>
        <v>5520</v>
      </c>
      <c r="AA24">
        <v>1</v>
      </c>
      <c r="AB24" s="1">
        <v>1.1000000000000001</v>
      </c>
      <c r="AC24" s="1">
        <v>1.65</v>
      </c>
      <c r="AD24" s="1">
        <v>1.375</v>
      </c>
      <c r="AE24" s="1">
        <f>WORKSHEET[[#This Row],[Delay at toll gate in days]] +WORKSHEET[[#This Row],[Delay at workshop in days]] +WORKSHEET[[#This Row],[Delay at border in days]]</f>
        <v>4.125</v>
      </c>
    </row>
    <row r="25" spans="1:31" x14ac:dyDescent="0.35">
      <c r="A25" t="s">
        <v>38</v>
      </c>
      <c r="B25" t="s">
        <v>10</v>
      </c>
      <c r="C25" t="s">
        <v>11</v>
      </c>
      <c r="D25" t="s">
        <v>3620</v>
      </c>
      <c r="E25" t="s">
        <v>3618</v>
      </c>
      <c r="F25" t="str">
        <f>WORKSHEET[[#This Row],[Depart From]]&amp;"-"&amp;WORKSHEET[[#This Row],[Arrive To]]</f>
        <v>Zanzibar-Tripoli</v>
      </c>
      <c r="G25" s="2">
        <v>44617</v>
      </c>
      <c r="H25" s="2">
        <v>44644</v>
      </c>
      <c r="I25" s="2" t="str">
        <f t="shared" si="0"/>
        <v>Delivered</v>
      </c>
      <c r="J25" s="2" t="str">
        <f>TEXT(WORKSHEET[[#This Row],[Offloading Date]], "mmm")</f>
        <v>Mar</v>
      </c>
      <c r="K25" s="2" t="str">
        <f>IF(OR(WORKSHEET[[#This Row],[Year]]="", ISBLANK(WORKSHEET[[#This Row],[Year]]), WORKSHEET[[#This Row],[Year]]="null"), "Exclude", "Include")</f>
        <v>Include</v>
      </c>
      <c r="L25" t="s">
        <v>16</v>
      </c>
      <c r="M25" t="s">
        <v>16</v>
      </c>
      <c r="N25" t="s">
        <v>13</v>
      </c>
      <c r="O25">
        <v>30.77</v>
      </c>
      <c r="P25">
        <v>600</v>
      </c>
      <c r="Q25" t="s">
        <v>14</v>
      </c>
      <c r="R25">
        <f>P25 * _xll.XLOOKUP(Q25,CALCULATION!$A$15:$A$17, CALCULATION!$B$15:$B$17 )</f>
        <v>600</v>
      </c>
      <c r="S25" s="5">
        <f>O25*P25*_xll.XLOOKUP(Q25,CALCULATION!$A$15:$A$17, CALCULATION!$B$15:$B$17)</f>
        <v>18462</v>
      </c>
      <c r="T25">
        <v>300</v>
      </c>
      <c r="U25" t="s">
        <v>14</v>
      </c>
      <c r="V25">
        <f>T25 * _xll.XLOOKUP(U25,CALCULATION!$A$15:$A$17, CALCULATION!$B$15:$B$17 )</f>
        <v>300</v>
      </c>
      <c r="W25" s="5">
        <f>O25*T25*_xll.XLOOKUP(U25,CALCULATION!$A$15:$A$17, CALCULATION!$B$15:$B$17)</f>
        <v>9231</v>
      </c>
      <c r="X25" s="5">
        <f>WORKSHEET[[#This Row],[Clients Total Cost]] / WORKSHEET[[#This Row],[Clients Rate per T2 (USD)]]</f>
        <v>30.77</v>
      </c>
      <c r="Y25" s="5">
        <f>WORKSHEET[[#This Row],[Clients Rate per T2 (USD)]] - WORKSHEET[[#This Row],[Supplier Rate Per t2 (USD)]]</f>
        <v>300</v>
      </c>
      <c r="Z25" s="5">
        <f>WORKSHEET[[#This Row],[Profit Per T]] * WORKSHEET[[#This Row],[Weight]]</f>
        <v>9231</v>
      </c>
      <c r="AA25">
        <v>1</v>
      </c>
      <c r="AB25" s="1">
        <v>2.7</v>
      </c>
      <c r="AC25" s="1">
        <v>4.05</v>
      </c>
      <c r="AD25" s="1">
        <v>3.375</v>
      </c>
      <c r="AE25" s="1">
        <f>WORKSHEET[[#This Row],[Delay at toll gate in days]] +WORKSHEET[[#This Row],[Delay at workshop in days]] +WORKSHEET[[#This Row],[Delay at border in days]]</f>
        <v>10.125</v>
      </c>
    </row>
    <row r="26" spans="1:31" x14ac:dyDescent="0.35">
      <c r="A26" t="s">
        <v>39</v>
      </c>
      <c r="B26" t="s">
        <v>10</v>
      </c>
      <c r="C26" t="s">
        <v>11</v>
      </c>
      <c r="D26" t="s">
        <v>3619</v>
      </c>
      <c r="E26" t="s">
        <v>3614</v>
      </c>
      <c r="F26" t="str">
        <f>WORKSHEET[[#This Row],[Depart From]]&amp;"-"&amp;WORKSHEET[[#This Row],[Arrive To]]</f>
        <v>Addis Ababa-Alger</v>
      </c>
      <c r="G26" s="2">
        <v>44618</v>
      </c>
      <c r="H26" s="2">
        <v>44630</v>
      </c>
      <c r="I26" s="2" t="str">
        <f t="shared" si="0"/>
        <v>Delivered</v>
      </c>
      <c r="J26" s="2" t="str">
        <f>TEXT(WORKSHEET[[#This Row],[Offloading Date]], "mmm")</f>
        <v>Mar</v>
      </c>
      <c r="K26" s="2" t="str">
        <f>IF(OR(WORKSHEET[[#This Row],[Year]]="", ISBLANK(WORKSHEET[[#This Row],[Year]]), WORKSHEET[[#This Row],[Year]]="null"), "Exclude", "Include")</f>
        <v>Include</v>
      </c>
      <c r="L26" t="s">
        <v>16</v>
      </c>
      <c r="M26" t="s">
        <v>16</v>
      </c>
      <c r="N26" t="s">
        <v>13</v>
      </c>
      <c r="O26">
        <v>18.100000000000001</v>
      </c>
      <c r="P26">
        <v>600</v>
      </c>
      <c r="Q26" t="s">
        <v>14</v>
      </c>
      <c r="R26">
        <f>P26 * _xll.XLOOKUP(Q26,CALCULATION!$A$15:$A$17, CALCULATION!$B$15:$B$17 )</f>
        <v>600</v>
      </c>
      <c r="S26" s="5">
        <f>O26*P26*_xll.XLOOKUP(Q26,CALCULATION!$A$15:$A$17, CALCULATION!$B$15:$B$17)</f>
        <v>10860</v>
      </c>
      <c r="T26">
        <v>300</v>
      </c>
      <c r="U26" t="s">
        <v>14</v>
      </c>
      <c r="V26">
        <f>T26 * _xll.XLOOKUP(U26,CALCULATION!$A$15:$A$17, CALCULATION!$B$15:$B$17 )</f>
        <v>300</v>
      </c>
      <c r="W26" s="5">
        <f>O26*T26*_xll.XLOOKUP(U26,CALCULATION!$A$15:$A$17, CALCULATION!$B$15:$B$17)</f>
        <v>5430</v>
      </c>
      <c r="X26" s="5">
        <f>WORKSHEET[[#This Row],[Clients Total Cost]] / WORKSHEET[[#This Row],[Clients Rate per T2 (USD)]]</f>
        <v>18.100000000000001</v>
      </c>
      <c r="Y26" s="5">
        <f>WORKSHEET[[#This Row],[Clients Rate per T2 (USD)]] - WORKSHEET[[#This Row],[Supplier Rate Per t2 (USD)]]</f>
        <v>300</v>
      </c>
      <c r="Z26" s="5">
        <f>WORKSHEET[[#This Row],[Profit Per T]] * WORKSHEET[[#This Row],[Weight]]</f>
        <v>5430</v>
      </c>
      <c r="AA26">
        <v>1</v>
      </c>
      <c r="AB26" s="1">
        <v>1.2000000000000002</v>
      </c>
      <c r="AC26" s="1">
        <v>1.7999999999999998</v>
      </c>
      <c r="AD26" s="1">
        <v>1.5</v>
      </c>
      <c r="AE26" s="1">
        <f>WORKSHEET[[#This Row],[Delay at toll gate in days]] +WORKSHEET[[#This Row],[Delay at workshop in days]] +WORKSHEET[[#This Row],[Delay at border in days]]</f>
        <v>4.5</v>
      </c>
    </row>
    <row r="27" spans="1:31" x14ac:dyDescent="0.35">
      <c r="A27" t="s">
        <v>40</v>
      </c>
      <c r="B27" t="s">
        <v>10</v>
      </c>
      <c r="C27" t="s">
        <v>11</v>
      </c>
      <c r="D27" t="s">
        <v>3611</v>
      </c>
      <c r="E27" t="s">
        <v>3613</v>
      </c>
      <c r="F27" t="str">
        <f>WORKSHEET[[#This Row],[Depart From]]&amp;"-"&amp;WORKSHEET[[#This Row],[Arrive To]]</f>
        <v>Mogadishu-Sanaa</v>
      </c>
      <c r="G27" s="2">
        <v>44618</v>
      </c>
      <c r="H27" s="2">
        <v>44645</v>
      </c>
      <c r="I27" s="2" t="str">
        <f t="shared" si="0"/>
        <v>Delivered</v>
      </c>
      <c r="J27" s="2" t="str">
        <f>TEXT(WORKSHEET[[#This Row],[Offloading Date]], "mmm")</f>
        <v>Mar</v>
      </c>
      <c r="K27" s="2" t="str">
        <f>IF(OR(WORKSHEET[[#This Row],[Year]]="", ISBLANK(WORKSHEET[[#This Row],[Year]]), WORKSHEET[[#This Row],[Year]]="null"), "Exclude", "Include")</f>
        <v>Include</v>
      </c>
      <c r="L27" t="s">
        <v>16</v>
      </c>
      <c r="M27" t="s">
        <v>16</v>
      </c>
      <c r="N27" t="s">
        <v>13</v>
      </c>
      <c r="O27">
        <v>29.864999999999998</v>
      </c>
      <c r="P27">
        <v>600</v>
      </c>
      <c r="Q27" t="s">
        <v>14</v>
      </c>
      <c r="R27">
        <f>P27 * _xll.XLOOKUP(Q27,CALCULATION!$A$15:$A$17, CALCULATION!$B$15:$B$17 )</f>
        <v>600</v>
      </c>
      <c r="S27" s="5">
        <f>O27*P27*_xll.XLOOKUP(Q27,CALCULATION!$A$15:$A$17, CALCULATION!$B$15:$B$17)</f>
        <v>17919</v>
      </c>
      <c r="T27">
        <v>300</v>
      </c>
      <c r="U27" t="s">
        <v>14</v>
      </c>
      <c r="V27">
        <f>T27 * _xll.XLOOKUP(U27,CALCULATION!$A$15:$A$17, CALCULATION!$B$15:$B$17 )</f>
        <v>300</v>
      </c>
      <c r="W27" s="5">
        <f>O27*T27*_xll.XLOOKUP(U27,CALCULATION!$A$15:$A$17, CALCULATION!$B$15:$B$17)</f>
        <v>8959.5</v>
      </c>
      <c r="X27" s="5">
        <f>WORKSHEET[[#This Row],[Clients Total Cost]] / WORKSHEET[[#This Row],[Clients Rate per T2 (USD)]]</f>
        <v>29.864999999999998</v>
      </c>
      <c r="Y27" s="5">
        <f>WORKSHEET[[#This Row],[Clients Rate per T2 (USD)]] - WORKSHEET[[#This Row],[Supplier Rate Per t2 (USD)]]</f>
        <v>300</v>
      </c>
      <c r="Z27" s="5">
        <f>WORKSHEET[[#This Row],[Profit Per T]] * WORKSHEET[[#This Row],[Weight]]</f>
        <v>8959.5</v>
      </c>
      <c r="AA27">
        <v>1</v>
      </c>
      <c r="AB27" s="1">
        <v>2.7</v>
      </c>
      <c r="AC27" s="1">
        <v>4.05</v>
      </c>
      <c r="AD27" s="1">
        <v>3.375</v>
      </c>
      <c r="AE27" s="1">
        <f>WORKSHEET[[#This Row],[Delay at toll gate in days]] +WORKSHEET[[#This Row],[Delay at workshop in days]] +WORKSHEET[[#This Row],[Delay at border in days]]</f>
        <v>10.125</v>
      </c>
    </row>
    <row r="28" spans="1:31" x14ac:dyDescent="0.35">
      <c r="A28" t="s">
        <v>41</v>
      </c>
      <c r="B28" t="s">
        <v>10</v>
      </c>
      <c r="C28" t="s">
        <v>11</v>
      </c>
      <c r="D28" t="s">
        <v>3611</v>
      </c>
      <c r="E28" t="s">
        <v>3613</v>
      </c>
      <c r="F28" t="str">
        <f>WORKSHEET[[#This Row],[Depart From]]&amp;"-"&amp;WORKSHEET[[#This Row],[Arrive To]]</f>
        <v>Mogadishu-Sanaa</v>
      </c>
      <c r="G28" s="2">
        <v>44618</v>
      </c>
      <c r="H28" s="2">
        <v>44644</v>
      </c>
      <c r="I28" s="2" t="str">
        <f t="shared" si="0"/>
        <v>Delivered</v>
      </c>
      <c r="J28" s="2" t="str">
        <f>TEXT(WORKSHEET[[#This Row],[Offloading Date]], "mmm")</f>
        <v>Mar</v>
      </c>
      <c r="K28" s="2" t="str">
        <f>IF(OR(WORKSHEET[[#This Row],[Year]]="", ISBLANK(WORKSHEET[[#This Row],[Year]]), WORKSHEET[[#This Row],[Year]]="null"), "Exclude", "Include")</f>
        <v>Include</v>
      </c>
      <c r="L28" t="s">
        <v>16</v>
      </c>
      <c r="M28" t="s">
        <v>16</v>
      </c>
      <c r="N28" t="s">
        <v>13</v>
      </c>
      <c r="O28">
        <v>29.864999999999998</v>
      </c>
      <c r="P28">
        <v>600</v>
      </c>
      <c r="Q28" t="s">
        <v>14</v>
      </c>
      <c r="R28">
        <f>P28 * _xll.XLOOKUP(Q28,CALCULATION!$A$15:$A$17, CALCULATION!$B$15:$B$17 )</f>
        <v>600</v>
      </c>
      <c r="S28" s="5">
        <f>O28*P28*_xll.XLOOKUP(Q28,CALCULATION!$A$15:$A$17, CALCULATION!$B$15:$B$17)</f>
        <v>17919</v>
      </c>
      <c r="T28">
        <v>300</v>
      </c>
      <c r="U28" t="s">
        <v>14</v>
      </c>
      <c r="V28">
        <f>T28 * _xll.XLOOKUP(U28,CALCULATION!$A$15:$A$17, CALCULATION!$B$15:$B$17 )</f>
        <v>300</v>
      </c>
      <c r="W28" s="5">
        <f>O28*T28*_xll.XLOOKUP(U28,CALCULATION!$A$15:$A$17, CALCULATION!$B$15:$B$17)</f>
        <v>8959.5</v>
      </c>
      <c r="X28" s="5">
        <f>WORKSHEET[[#This Row],[Clients Total Cost]] / WORKSHEET[[#This Row],[Clients Rate per T2 (USD)]]</f>
        <v>29.864999999999998</v>
      </c>
      <c r="Y28" s="5">
        <f>WORKSHEET[[#This Row],[Clients Rate per T2 (USD)]] - WORKSHEET[[#This Row],[Supplier Rate Per t2 (USD)]]</f>
        <v>300</v>
      </c>
      <c r="Z28" s="5">
        <f>WORKSHEET[[#This Row],[Profit Per T]] * WORKSHEET[[#This Row],[Weight]]</f>
        <v>8959.5</v>
      </c>
      <c r="AA28">
        <v>1</v>
      </c>
      <c r="AB28" s="1">
        <v>2.6</v>
      </c>
      <c r="AC28" s="1">
        <v>3.9</v>
      </c>
      <c r="AD28" s="1">
        <v>3.25</v>
      </c>
      <c r="AE28" s="1">
        <f>WORKSHEET[[#This Row],[Delay at toll gate in days]] +WORKSHEET[[#This Row],[Delay at workshop in days]] +WORKSHEET[[#This Row],[Delay at border in days]]</f>
        <v>9.75</v>
      </c>
    </row>
    <row r="29" spans="1:31" x14ac:dyDescent="0.35">
      <c r="A29" t="s">
        <v>42</v>
      </c>
      <c r="B29" t="s">
        <v>10</v>
      </c>
      <c r="C29" t="s">
        <v>11</v>
      </c>
      <c r="D29" t="s">
        <v>3620</v>
      </c>
      <c r="E29" t="s">
        <v>3612</v>
      </c>
      <c r="F29" t="str">
        <f>WORKSHEET[[#This Row],[Depart From]]&amp;"-"&amp;WORKSHEET[[#This Row],[Arrive To]]</f>
        <v>Zanzibar-Victoria</v>
      </c>
      <c r="G29" s="2">
        <v>44621</v>
      </c>
      <c r="H29" s="2">
        <v>44631</v>
      </c>
      <c r="I29" s="2" t="str">
        <f t="shared" si="0"/>
        <v>Delivered</v>
      </c>
      <c r="J29" s="2" t="str">
        <f>TEXT(WORKSHEET[[#This Row],[Offloading Date]], "mmm")</f>
        <v>Mar</v>
      </c>
      <c r="K29" s="2" t="str">
        <f>IF(OR(WORKSHEET[[#This Row],[Year]]="", ISBLANK(WORKSHEET[[#This Row],[Year]]), WORKSHEET[[#This Row],[Year]]="null"), "Exclude", "Include")</f>
        <v>Include</v>
      </c>
      <c r="L29" t="s">
        <v>16</v>
      </c>
      <c r="M29" t="s">
        <v>16</v>
      </c>
      <c r="N29" t="s">
        <v>13</v>
      </c>
      <c r="O29">
        <v>31.675000000000001</v>
      </c>
      <c r="P29">
        <v>600</v>
      </c>
      <c r="Q29" t="s">
        <v>14</v>
      </c>
      <c r="R29">
        <f>P29 * _xll.XLOOKUP(Q29,CALCULATION!$A$15:$A$17, CALCULATION!$B$15:$B$17 )</f>
        <v>600</v>
      </c>
      <c r="S29" s="5">
        <f>O29*P29*_xll.XLOOKUP(Q29,CALCULATION!$A$15:$A$17, CALCULATION!$B$15:$B$17)</f>
        <v>19005</v>
      </c>
      <c r="T29">
        <v>300</v>
      </c>
      <c r="U29" t="s">
        <v>14</v>
      </c>
      <c r="V29">
        <f>T29 * _xll.XLOOKUP(U29,CALCULATION!$A$15:$A$17, CALCULATION!$B$15:$B$17 )</f>
        <v>300</v>
      </c>
      <c r="W29" s="5">
        <f>O29*T29*_xll.XLOOKUP(U29,CALCULATION!$A$15:$A$17, CALCULATION!$B$15:$B$17)</f>
        <v>9502.5</v>
      </c>
      <c r="X29" s="5">
        <f>WORKSHEET[[#This Row],[Clients Total Cost]] / WORKSHEET[[#This Row],[Clients Rate per T2 (USD)]]</f>
        <v>31.675000000000001</v>
      </c>
      <c r="Y29" s="5">
        <f>WORKSHEET[[#This Row],[Clients Rate per T2 (USD)]] - WORKSHEET[[#This Row],[Supplier Rate Per t2 (USD)]]</f>
        <v>300</v>
      </c>
      <c r="Z29" s="5">
        <f>WORKSHEET[[#This Row],[Profit Per T]] * WORKSHEET[[#This Row],[Weight]]</f>
        <v>9502.5</v>
      </c>
      <c r="AA29">
        <v>1</v>
      </c>
      <c r="AB29" s="1">
        <v>1</v>
      </c>
      <c r="AC29" s="1">
        <v>1.5</v>
      </c>
      <c r="AD29" s="1">
        <v>1.25</v>
      </c>
      <c r="AE29" s="1">
        <f>WORKSHEET[[#This Row],[Delay at toll gate in days]] +WORKSHEET[[#This Row],[Delay at workshop in days]] +WORKSHEET[[#This Row],[Delay at border in days]]</f>
        <v>3.75</v>
      </c>
    </row>
    <row r="30" spans="1:31" x14ac:dyDescent="0.35">
      <c r="A30" t="s">
        <v>43</v>
      </c>
      <c r="B30" t="s">
        <v>10</v>
      </c>
      <c r="C30" t="s">
        <v>11</v>
      </c>
      <c r="D30" t="s">
        <v>3615</v>
      </c>
      <c r="E30" t="s">
        <v>3618</v>
      </c>
      <c r="F30" t="str">
        <f>WORKSHEET[[#This Row],[Depart From]]&amp;"-"&amp;WORKSHEET[[#This Row],[Arrive To]]</f>
        <v>Mombasa-Tripoli</v>
      </c>
      <c r="G30" s="2">
        <v>44618</v>
      </c>
      <c r="H30" s="2">
        <v>44630</v>
      </c>
      <c r="I30" s="2" t="str">
        <f t="shared" si="0"/>
        <v>Delivered</v>
      </c>
      <c r="J30" s="2" t="str">
        <f>TEXT(WORKSHEET[[#This Row],[Offloading Date]], "mmm")</f>
        <v>Mar</v>
      </c>
      <c r="K30" s="2" t="str">
        <f>IF(OR(WORKSHEET[[#This Row],[Year]]="", ISBLANK(WORKSHEET[[#This Row],[Year]]), WORKSHEET[[#This Row],[Year]]="null"), "Exclude", "Include")</f>
        <v>Include</v>
      </c>
      <c r="L30" t="s">
        <v>16</v>
      </c>
      <c r="M30" t="s">
        <v>16</v>
      </c>
      <c r="N30" t="s">
        <v>13</v>
      </c>
      <c r="O30">
        <v>13.574999999999999</v>
      </c>
      <c r="P30">
        <v>600</v>
      </c>
      <c r="Q30" t="s">
        <v>14</v>
      </c>
      <c r="R30">
        <f>P30 * _xll.XLOOKUP(Q30,CALCULATION!$A$15:$A$17, CALCULATION!$B$15:$B$17 )</f>
        <v>600</v>
      </c>
      <c r="S30" s="5">
        <f>O30*P30*_xll.XLOOKUP(Q30,CALCULATION!$A$15:$A$17, CALCULATION!$B$15:$B$17)</f>
        <v>8145</v>
      </c>
      <c r="T30">
        <v>300</v>
      </c>
      <c r="U30" t="s">
        <v>14</v>
      </c>
      <c r="V30">
        <f>T30 * _xll.XLOOKUP(U30,CALCULATION!$A$15:$A$17, CALCULATION!$B$15:$B$17 )</f>
        <v>300</v>
      </c>
      <c r="W30" s="5">
        <f>O30*T30*_xll.XLOOKUP(U30,CALCULATION!$A$15:$A$17, CALCULATION!$B$15:$B$17)</f>
        <v>4072.5</v>
      </c>
      <c r="X30" s="5">
        <f>WORKSHEET[[#This Row],[Clients Total Cost]] / WORKSHEET[[#This Row],[Clients Rate per T2 (USD)]]</f>
        <v>13.574999999999999</v>
      </c>
      <c r="Y30" s="5">
        <f>WORKSHEET[[#This Row],[Clients Rate per T2 (USD)]] - WORKSHEET[[#This Row],[Supplier Rate Per t2 (USD)]]</f>
        <v>300</v>
      </c>
      <c r="Z30" s="5">
        <f>WORKSHEET[[#This Row],[Profit Per T]] * WORKSHEET[[#This Row],[Weight]]</f>
        <v>4072.5</v>
      </c>
      <c r="AA30">
        <v>1</v>
      </c>
      <c r="AB30" s="1">
        <v>1.2000000000000002</v>
      </c>
      <c r="AC30" s="1">
        <v>1.8</v>
      </c>
      <c r="AD30" s="1">
        <v>1.5</v>
      </c>
      <c r="AE30" s="1">
        <f>WORKSHEET[[#This Row],[Delay at toll gate in days]] +WORKSHEET[[#This Row],[Delay at workshop in days]] +WORKSHEET[[#This Row],[Delay at border in days]]</f>
        <v>4.5</v>
      </c>
    </row>
    <row r="31" spans="1:31" x14ac:dyDescent="0.35">
      <c r="A31" t="s">
        <v>44</v>
      </c>
      <c r="B31" t="s">
        <v>10</v>
      </c>
      <c r="C31" t="s">
        <v>11</v>
      </c>
      <c r="D31" t="s">
        <v>3616</v>
      </c>
      <c r="E31" t="s">
        <v>3617</v>
      </c>
      <c r="F31" t="str">
        <f>WORKSHEET[[#This Row],[Depart From]]&amp;"-"&amp;WORKSHEET[[#This Row],[Arrive To]]</f>
        <v>Marrakech-Lagos</v>
      </c>
      <c r="G31" s="2">
        <v>44621</v>
      </c>
      <c r="H31" s="2">
        <v>44631</v>
      </c>
      <c r="I31" s="2" t="str">
        <f t="shared" si="0"/>
        <v>Delivered</v>
      </c>
      <c r="J31" s="2" t="str">
        <f>TEXT(WORKSHEET[[#This Row],[Offloading Date]], "mmm")</f>
        <v>Mar</v>
      </c>
      <c r="K31" s="2" t="str">
        <f>IF(OR(WORKSHEET[[#This Row],[Year]]="", ISBLANK(WORKSHEET[[#This Row],[Year]]), WORKSHEET[[#This Row],[Year]]="null"), "Exclude", "Include")</f>
        <v>Include</v>
      </c>
      <c r="L31" t="s">
        <v>16</v>
      </c>
      <c r="M31" t="s">
        <v>16</v>
      </c>
      <c r="N31" t="s">
        <v>13</v>
      </c>
      <c r="O31">
        <v>31.675000000000001</v>
      </c>
      <c r="P31">
        <v>600</v>
      </c>
      <c r="Q31" t="s">
        <v>14</v>
      </c>
      <c r="R31">
        <f>P31 * _xll.XLOOKUP(Q31,CALCULATION!$A$15:$A$17, CALCULATION!$B$15:$B$17 )</f>
        <v>600</v>
      </c>
      <c r="S31" s="5">
        <f>O31*P31*_xll.XLOOKUP(Q31,CALCULATION!$A$15:$A$17, CALCULATION!$B$15:$B$17)</f>
        <v>19005</v>
      </c>
      <c r="T31">
        <v>300</v>
      </c>
      <c r="U31" t="s">
        <v>14</v>
      </c>
      <c r="V31">
        <f>T31 * _xll.XLOOKUP(U31,CALCULATION!$A$15:$A$17, CALCULATION!$B$15:$B$17 )</f>
        <v>300</v>
      </c>
      <c r="W31" s="5">
        <f>O31*T31*_xll.XLOOKUP(U31,CALCULATION!$A$15:$A$17, CALCULATION!$B$15:$B$17)</f>
        <v>9502.5</v>
      </c>
      <c r="X31" s="5">
        <f>WORKSHEET[[#This Row],[Clients Total Cost]] / WORKSHEET[[#This Row],[Clients Rate per T2 (USD)]]</f>
        <v>31.675000000000001</v>
      </c>
      <c r="Y31" s="5">
        <f>WORKSHEET[[#This Row],[Clients Rate per T2 (USD)]] - WORKSHEET[[#This Row],[Supplier Rate Per t2 (USD)]]</f>
        <v>300</v>
      </c>
      <c r="Z31" s="5">
        <f>WORKSHEET[[#This Row],[Profit Per T]] * WORKSHEET[[#This Row],[Weight]]</f>
        <v>9502.5</v>
      </c>
      <c r="AA31">
        <v>1</v>
      </c>
      <c r="AB31" s="1">
        <v>1</v>
      </c>
      <c r="AC31" s="1">
        <v>1.5</v>
      </c>
      <c r="AD31" s="1">
        <v>1.25</v>
      </c>
      <c r="AE31" s="1">
        <f>WORKSHEET[[#This Row],[Delay at toll gate in days]] +WORKSHEET[[#This Row],[Delay at workshop in days]] +WORKSHEET[[#This Row],[Delay at border in days]]</f>
        <v>3.75</v>
      </c>
    </row>
    <row r="32" spans="1:31" x14ac:dyDescent="0.35">
      <c r="A32" t="s">
        <v>45</v>
      </c>
      <c r="B32" t="s">
        <v>10</v>
      </c>
      <c r="C32" t="s">
        <v>11</v>
      </c>
      <c r="D32" t="s">
        <v>3619</v>
      </c>
      <c r="E32" t="s">
        <v>3614</v>
      </c>
      <c r="F32" t="str">
        <f>WORKSHEET[[#This Row],[Depart From]]&amp;"-"&amp;WORKSHEET[[#This Row],[Arrive To]]</f>
        <v>Addis Ababa-Alger</v>
      </c>
      <c r="G32" s="2">
        <v>44628</v>
      </c>
      <c r="H32" s="2">
        <v>44641</v>
      </c>
      <c r="I32" s="2" t="str">
        <f t="shared" si="0"/>
        <v>Delivered</v>
      </c>
      <c r="J32" s="2" t="str">
        <f>TEXT(WORKSHEET[[#This Row],[Offloading Date]], "mmm")</f>
        <v>Mar</v>
      </c>
      <c r="K32" s="2" t="str">
        <f>IF(OR(WORKSHEET[[#This Row],[Year]]="", ISBLANK(WORKSHEET[[#This Row],[Year]]), WORKSHEET[[#This Row],[Year]]="null"), "Exclude", "Include")</f>
        <v>Include</v>
      </c>
      <c r="L32" t="s">
        <v>16</v>
      </c>
      <c r="M32" t="s">
        <v>16</v>
      </c>
      <c r="N32" t="s">
        <v>13</v>
      </c>
      <c r="O32">
        <v>31.675000000000001</v>
      </c>
      <c r="P32">
        <v>600</v>
      </c>
      <c r="Q32" t="s">
        <v>14</v>
      </c>
      <c r="R32">
        <f>P32 * _xll.XLOOKUP(Q32,CALCULATION!$A$15:$A$17, CALCULATION!$B$15:$B$17 )</f>
        <v>600</v>
      </c>
      <c r="S32" s="5">
        <f>O32*P32*_xll.XLOOKUP(Q32,CALCULATION!$A$15:$A$17, CALCULATION!$B$15:$B$17)</f>
        <v>19005</v>
      </c>
      <c r="T32">
        <v>300</v>
      </c>
      <c r="U32" t="s">
        <v>14</v>
      </c>
      <c r="V32">
        <f>T32 * _xll.XLOOKUP(U32,CALCULATION!$A$15:$A$17, CALCULATION!$B$15:$B$17 )</f>
        <v>300</v>
      </c>
      <c r="W32" s="5">
        <f>O32*T32*_xll.XLOOKUP(U32,CALCULATION!$A$15:$A$17, CALCULATION!$B$15:$B$17)</f>
        <v>9502.5</v>
      </c>
      <c r="X32" s="5">
        <f>WORKSHEET[[#This Row],[Clients Total Cost]] / WORKSHEET[[#This Row],[Clients Rate per T2 (USD)]]</f>
        <v>31.675000000000001</v>
      </c>
      <c r="Y32" s="5">
        <f>WORKSHEET[[#This Row],[Clients Rate per T2 (USD)]] - WORKSHEET[[#This Row],[Supplier Rate Per t2 (USD)]]</f>
        <v>300</v>
      </c>
      <c r="Z32" s="5">
        <f>WORKSHEET[[#This Row],[Profit Per T]] * WORKSHEET[[#This Row],[Weight]]</f>
        <v>9502.5</v>
      </c>
      <c r="AA32">
        <v>1</v>
      </c>
      <c r="AB32" s="1">
        <v>1.3</v>
      </c>
      <c r="AC32" s="1">
        <v>1.95</v>
      </c>
      <c r="AD32" s="1">
        <v>1.625</v>
      </c>
      <c r="AE32" s="1">
        <f>WORKSHEET[[#This Row],[Delay at toll gate in days]] +WORKSHEET[[#This Row],[Delay at workshop in days]] +WORKSHEET[[#This Row],[Delay at border in days]]</f>
        <v>4.875</v>
      </c>
    </row>
    <row r="33" spans="1:31" x14ac:dyDescent="0.35">
      <c r="A33" t="s">
        <v>46</v>
      </c>
      <c r="B33" t="s">
        <v>10</v>
      </c>
      <c r="C33" t="s">
        <v>11</v>
      </c>
      <c r="D33" t="s">
        <v>3616</v>
      </c>
      <c r="E33" t="s">
        <v>3617</v>
      </c>
      <c r="F33" t="str">
        <f>WORKSHEET[[#This Row],[Depart From]]&amp;"-"&amp;WORKSHEET[[#This Row],[Arrive To]]</f>
        <v>Marrakech-Lagos</v>
      </c>
      <c r="G33" s="2">
        <v>44634</v>
      </c>
      <c r="H33" s="2">
        <v>44643</v>
      </c>
      <c r="I33" s="2" t="str">
        <f t="shared" si="0"/>
        <v>Delivered</v>
      </c>
      <c r="J33" s="2" t="str">
        <f>TEXT(WORKSHEET[[#This Row],[Offloading Date]], "mmm")</f>
        <v>Mar</v>
      </c>
      <c r="K33" s="2" t="str">
        <f>IF(OR(WORKSHEET[[#This Row],[Year]]="", ISBLANK(WORKSHEET[[#This Row],[Year]]), WORKSHEET[[#This Row],[Year]]="null"), "Exclude", "Include")</f>
        <v>Include</v>
      </c>
      <c r="L33" t="s">
        <v>16</v>
      </c>
      <c r="M33" t="s">
        <v>16</v>
      </c>
      <c r="N33" t="s">
        <v>13</v>
      </c>
      <c r="O33">
        <v>31.675000000000001</v>
      </c>
      <c r="P33">
        <v>600</v>
      </c>
      <c r="Q33" t="s">
        <v>14</v>
      </c>
      <c r="R33">
        <f>P33 * _xll.XLOOKUP(Q33,CALCULATION!$A$15:$A$17, CALCULATION!$B$15:$B$17 )</f>
        <v>600</v>
      </c>
      <c r="S33" s="5">
        <f>O33*P33*_xll.XLOOKUP(Q33,CALCULATION!$A$15:$A$17, CALCULATION!$B$15:$B$17)</f>
        <v>19005</v>
      </c>
      <c r="T33">
        <v>300</v>
      </c>
      <c r="U33" t="s">
        <v>14</v>
      </c>
      <c r="V33">
        <f>T33 * _xll.XLOOKUP(U33,CALCULATION!$A$15:$A$17, CALCULATION!$B$15:$B$17 )</f>
        <v>300</v>
      </c>
      <c r="W33" s="5">
        <f>O33*T33*_xll.XLOOKUP(U33,CALCULATION!$A$15:$A$17, CALCULATION!$B$15:$B$17)</f>
        <v>9502.5</v>
      </c>
      <c r="X33" s="5">
        <f>WORKSHEET[[#This Row],[Clients Total Cost]] / WORKSHEET[[#This Row],[Clients Rate per T2 (USD)]]</f>
        <v>31.675000000000001</v>
      </c>
      <c r="Y33" s="5">
        <f>WORKSHEET[[#This Row],[Clients Rate per T2 (USD)]] - WORKSHEET[[#This Row],[Supplier Rate Per t2 (USD)]]</f>
        <v>300</v>
      </c>
      <c r="Z33" s="5">
        <f>WORKSHEET[[#This Row],[Profit Per T]] * WORKSHEET[[#This Row],[Weight]]</f>
        <v>9502.5</v>
      </c>
      <c r="AA33">
        <v>1</v>
      </c>
      <c r="AB33" s="1">
        <v>0.9</v>
      </c>
      <c r="AC33" s="1">
        <v>1.3499999999999999</v>
      </c>
      <c r="AD33" s="1">
        <v>1.125</v>
      </c>
      <c r="AE33" s="1">
        <f>WORKSHEET[[#This Row],[Delay at toll gate in days]] +WORKSHEET[[#This Row],[Delay at workshop in days]] +WORKSHEET[[#This Row],[Delay at border in days]]</f>
        <v>3.375</v>
      </c>
    </row>
    <row r="34" spans="1:31" x14ac:dyDescent="0.35">
      <c r="A34" t="s">
        <v>47</v>
      </c>
      <c r="B34" t="s">
        <v>10</v>
      </c>
      <c r="C34" t="s">
        <v>11</v>
      </c>
      <c r="D34" t="s">
        <v>3616</v>
      </c>
      <c r="E34" t="s">
        <v>3613</v>
      </c>
      <c r="F34" t="str">
        <f>WORKSHEET[[#This Row],[Depart From]]&amp;"-"&amp;WORKSHEET[[#This Row],[Arrive To]]</f>
        <v>Marrakech-Sanaa</v>
      </c>
      <c r="G34" s="2">
        <v>44631</v>
      </c>
      <c r="H34" s="2">
        <v>44642</v>
      </c>
      <c r="I34" s="2" t="str">
        <f t="shared" si="0"/>
        <v>Delivered</v>
      </c>
      <c r="J34" s="2" t="str">
        <f>TEXT(WORKSHEET[[#This Row],[Offloading Date]], "mmm")</f>
        <v>Mar</v>
      </c>
      <c r="K34" s="2" t="str">
        <f>IF(OR(WORKSHEET[[#This Row],[Year]]="", ISBLANK(WORKSHEET[[#This Row],[Year]]), WORKSHEET[[#This Row],[Year]]="null"), "Exclude", "Include")</f>
        <v>Include</v>
      </c>
      <c r="L34" t="s">
        <v>16</v>
      </c>
      <c r="M34" t="s">
        <v>16</v>
      </c>
      <c r="N34" t="s">
        <v>13</v>
      </c>
      <c r="O34">
        <v>31.675000000000001</v>
      </c>
      <c r="P34">
        <v>600</v>
      </c>
      <c r="Q34" t="s">
        <v>14</v>
      </c>
      <c r="R34">
        <f>P34 * _xll.XLOOKUP(Q34,CALCULATION!$A$15:$A$17, CALCULATION!$B$15:$B$17 )</f>
        <v>600</v>
      </c>
      <c r="S34" s="5">
        <f>O34*P34*_xll.XLOOKUP(Q34,CALCULATION!$A$15:$A$17, CALCULATION!$B$15:$B$17)</f>
        <v>19005</v>
      </c>
      <c r="T34">
        <v>300</v>
      </c>
      <c r="U34" t="s">
        <v>14</v>
      </c>
      <c r="V34">
        <f>T34 * _xll.XLOOKUP(U34,CALCULATION!$A$15:$A$17, CALCULATION!$B$15:$B$17 )</f>
        <v>300</v>
      </c>
      <c r="W34" s="5">
        <f>O34*T34*_xll.XLOOKUP(U34,CALCULATION!$A$15:$A$17, CALCULATION!$B$15:$B$17)</f>
        <v>9502.5</v>
      </c>
      <c r="X34" s="5">
        <f>WORKSHEET[[#This Row],[Clients Total Cost]] / WORKSHEET[[#This Row],[Clients Rate per T2 (USD)]]</f>
        <v>31.675000000000001</v>
      </c>
      <c r="Y34" s="5">
        <f>WORKSHEET[[#This Row],[Clients Rate per T2 (USD)]] - WORKSHEET[[#This Row],[Supplier Rate Per t2 (USD)]]</f>
        <v>300</v>
      </c>
      <c r="Z34" s="5">
        <f>WORKSHEET[[#This Row],[Profit Per T]] * WORKSHEET[[#This Row],[Weight]]</f>
        <v>9502.5</v>
      </c>
      <c r="AA34">
        <v>1</v>
      </c>
      <c r="AB34" s="1">
        <v>1.1000000000000001</v>
      </c>
      <c r="AC34" s="1">
        <v>1.65</v>
      </c>
      <c r="AD34" s="1">
        <v>1.375</v>
      </c>
      <c r="AE34" s="1">
        <f>WORKSHEET[[#This Row],[Delay at toll gate in days]] +WORKSHEET[[#This Row],[Delay at workshop in days]] +WORKSHEET[[#This Row],[Delay at border in days]]</f>
        <v>4.125</v>
      </c>
    </row>
    <row r="35" spans="1:31" x14ac:dyDescent="0.35">
      <c r="A35" t="s">
        <v>48</v>
      </c>
      <c r="B35" t="s">
        <v>10</v>
      </c>
      <c r="C35" t="s">
        <v>11</v>
      </c>
      <c r="D35" t="s">
        <v>3620</v>
      </c>
      <c r="E35" t="s">
        <v>3618</v>
      </c>
      <c r="F35" t="str">
        <f>WORKSHEET[[#This Row],[Depart From]]&amp;"-"&amp;WORKSHEET[[#This Row],[Arrive To]]</f>
        <v>Zanzibar-Tripoli</v>
      </c>
      <c r="G35" s="2">
        <v>44664</v>
      </c>
      <c r="H35" s="2">
        <v>44677</v>
      </c>
      <c r="I35" s="2" t="str">
        <f t="shared" si="0"/>
        <v>Delivered</v>
      </c>
      <c r="J35" s="2" t="str">
        <f>TEXT(WORKSHEET[[#This Row],[Offloading Date]], "mmm")</f>
        <v>Apr</v>
      </c>
      <c r="K35" s="2" t="str">
        <f>IF(OR(WORKSHEET[[#This Row],[Year]]="", ISBLANK(WORKSHEET[[#This Row],[Year]]), WORKSHEET[[#This Row],[Year]]="null"), "Exclude", "Include")</f>
        <v>Include</v>
      </c>
      <c r="L35" t="s">
        <v>12</v>
      </c>
      <c r="M35" t="s">
        <v>16</v>
      </c>
      <c r="N35" t="s">
        <v>13</v>
      </c>
      <c r="O35">
        <v>31.675000000000001</v>
      </c>
      <c r="P35">
        <v>600</v>
      </c>
      <c r="Q35" t="s">
        <v>14</v>
      </c>
      <c r="R35">
        <f>P35 * _xll.XLOOKUP(Q35,CALCULATION!$A$15:$A$17, CALCULATION!$B$15:$B$17 )</f>
        <v>600</v>
      </c>
      <c r="S35" s="5">
        <f>O35*P35*_xll.XLOOKUP(Q35,CALCULATION!$A$15:$A$17, CALCULATION!$B$15:$B$17)</f>
        <v>19005</v>
      </c>
      <c r="T35">
        <v>300</v>
      </c>
      <c r="U35" t="s">
        <v>14</v>
      </c>
      <c r="V35">
        <f>T35 * _xll.XLOOKUP(U35,CALCULATION!$A$15:$A$17, CALCULATION!$B$15:$B$17 )</f>
        <v>300</v>
      </c>
      <c r="W35" s="5">
        <f>O35*T35*_xll.XLOOKUP(U35,CALCULATION!$A$15:$A$17, CALCULATION!$B$15:$B$17)</f>
        <v>9502.5</v>
      </c>
      <c r="X35" s="5">
        <f>WORKSHEET[[#This Row],[Clients Total Cost]] / WORKSHEET[[#This Row],[Clients Rate per T2 (USD)]]</f>
        <v>31.675000000000001</v>
      </c>
      <c r="Y35" s="5">
        <f>WORKSHEET[[#This Row],[Clients Rate per T2 (USD)]] - WORKSHEET[[#This Row],[Supplier Rate Per t2 (USD)]]</f>
        <v>300</v>
      </c>
      <c r="Z35" s="5">
        <f>WORKSHEET[[#This Row],[Profit Per T]] * WORKSHEET[[#This Row],[Weight]]</f>
        <v>9502.5</v>
      </c>
      <c r="AA35">
        <v>1</v>
      </c>
      <c r="AB35" s="1">
        <v>1.3</v>
      </c>
      <c r="AC35" s="1">
        <v>1.95</v>
      </c>
      <c r="AD35" s="1">
        <v>1.625</v>
      </c>
      <c r="AE35" s="1">
        <f>WORKSHEET[[#This Row],[Delay at toll gate in days]] +WORKSHEET[[#This Row],[Delay at workshop in days]] +WORKSHEET[[#This Row],[Delay at border in days]]</f>
        <v>4.875</v>
      </c>
    </row>
    <row r="36" spans="1:31" x14ac:dyDescent="0.35">
      <c r="A36" t="s">
        <v>49</v>
      </c>
      <c r="B36" t="s">
        <v>10</v>
      </c>
      <c r="C36" t="s">
        <v>11</v>
      </c>
      <c r="D36" t="s">
        <v>3620</v>
      </c>
      <c r="E36" t="s">
        <v>3618</v>
      </c>
      <c r="F36" t="str">
        <f>WORKSHEET[[#This Row],[Depart From]]&amp;"-"&amp;WORKSHEET[[#This Row],[Arrive To]]</f>
        <v>Zanzibar-Tripoli</v>
      </c>
      <c r="G36" s="2">
        <v>44664</v>
      </c>
      <c r="H36" s="2">
        <v>44677</v>
      </c>
      <c r="I36" s="2" t="str">
        <f t="shared" si="0"/>
        <v>Delivered</v>
      </c>
      <c r="J36" s="2" t="str">
        <f>TEXT(WORKSHEET[[#This Row],[Offloading Date]], "mmm")</f>
        <v>Apr</v>
      </c>
      <c r="K36" s="2" t="str">
        <f>IF(OR(WORKSHEET[[#This Row],[Year]]="", ISBLANK(WORKSHEET[[#This Row],[Year]]), WORKSHEET[[#This Row],[Year]]="null"), "Exclude", "Include")</f>
        <v>Include</v>
      </c>
      <c r="L36" t="s">
        <v>12</v>
      </c>
      <c r="M36" t="s">
        <v>16</v>
      </c>
      <c r="N36" t="s">
        <v>13</v>
      </c>
      <c r="O36">
        <v>31.675000000000001</v>
      </c>
      <c r="P36">
        <v>600</v>
      </c>
      <c r="Q36" t="s">
        <v>14</v>
      </c>
      <c r="R36">
        <f>P36 * _xll.XLOOKUP(Q36,CALCULATION!$A$15:$A$17, CALCULATION!$B$15:$B$17 )</f>
        <v>600</v>
      </c>
      <c r="S36" s="5">
        <f>O36*P36*_xll.XLOOKUP(Q36,CALCULATION!$A$15:$A$17, CALCULATION!$B$15:$B$17)</f>
        <v>19005</v>
      </c>
      <c r="T36">
        <v>300</v>
      </c>
      <c r="U36" t="s">
        <v>14</v>
      </c>
      <c r="V36">
        <f>T36 * _xll.XLOOKUP(U36,CALCULATION!$A$15:$A$17, CALCULATION!$B$15:$B$17 )</f>
        <v>300</v>
      </c>
      <c r="W36" s="5">
        <f>O36*T36*_xll.XLOOKUP(U36,CALCULATION!$A$15:$A$17, CALCULATION!$B$15:$B$17)</f>
        <v>9502.5</v>
      </c>
      <c r="X36" s="5">
        <f>WORKSHEET[[#This Row],[Clients Total Cost]] / WORKSHEET[[#This Row],[Clients Rate per T2 (USD)]]</f>
        <v>31.675000000000001</v>
      </c>
      <c r="Y36" s="5">
        <f>WORKSHEET[[#This Row],[Clients Rate per T2 (USD)]] - WORKSHEET[[#This Row],[Supplier Rate Per t2 (USD)]]</f>
        <v>300</v>
      </c>
      <c r="Z36" s="5">
        <f>WORKSHEET[[#This Row],[Profit Per T]] * WORKSHEET[[#This Row],[Weight]]</f>
        <v>9502.5</v>
      </c>
      <c r="AA36">
        <v>1</v>
      </c>
      <c r="AB36" s="1">
        <v>1.3</v>
      </c>
      <c r="AC36" s="1">
        <v>1.95</v>
      </c>
      <c r="AD36" s="1">
        <v>1.625</v>
      </c>
      <c r="AE36" s="1">
        <f>WORKSHEET[[#This Row],[Delay at toll gate in days]] +WORKSHEET[[#This Row],[Delay at workshop in days]] +WORKSHEET[[#This Row],[Delay at border in days]]</f>
        <v>4.875</v>
      </c>
    </row>
    <row r="37" spans="1:31" x14ac:dyDescent="0.35">
      <c r="A37" t="s">
        <v>50</v>
      </c>
      <c r="B37" t="s">
        <v>10</v>
      </c>
      <c r="C37" t="s">
        <v>11</v>
      </c>
      <c r="D37" t="s">
        <v>3615</v>
      </c>
      <c r="E37" t="s">
        <v>3612</v>
      </c>
      <c r="F37" t="str">
        <f>WORKSHEET[[#This Row],[Depart From]]&amp;"-"&amp;WORKSHEET[[#This Row],[Arrive To]]</f>
        <v>Mombasa-Victoria</v>
      </c>
      <c r="G37" s="2">
        <v>44665</v>
      </c>
      <c r="H37" s="2">
        <v>44677</v>
      </c>
      <c r="I37" s="2" t="str">
        <f t="shared" si="0"/>
        <v>Delivered</v>
      </c>
      <c r="J37" s="2" t="str">
        <f>TEXT(WORKSHEET[[#This Row],[Offloading Date]], "mmm")</f>
        <v>Apr</v>
      </c>
      <c r="K37" s="2" t="str">
        <f>IF(OR(WORKSHEET[[#This Row],[Year]]="", ISBLANK(WORKSHEET[[#This Row],[Year]]), WORKSHEET[[#This Row],[Year]]="null"), "Exclude", "Include")</f>
        <v>Include</v>
      </c>
      <c r="L37" t="s">
        <v>12</v>
      </c>
      <c r="M37" t="s">
        <v>12</v>
      </c>
      <c r="N37" t="s">
        <v>13</v>
      </c>
      <c r="O37">
        <v>31.675000000000001</v>
      </c>
      <c r="P37">
        <v>600</v>
      </c>
      <c r="Q37" t="s">
        <v>14</v>
      </c>
      <c r="R37">
        <f>P37 * _xll.XLOOKUP(Q37,CALCULATION!$A$15:$A$17, CALCULATION!$B$15:$B$17 )</f>
        <v>600</v>
      </c>
      <c r="S37" s="5">
        <f>O37*P37*_xll.XLOOKUP(Q37,CALCULATION!$A$15:$A$17, CALCULATION!$B$15:$B$17)</f>
        <v>19005</v>
      </c>
      <c r="T37">
        <v>300</v>
      </c>
      <c r="U37" t="s">
        <v>14</v>
      </c>
      <c r="V37">
        <f>T37 * _xll.XLOOKUP(U37,CALCULATION!$A$15:$A$17, CALCULATION!$B$15:$B$17 )</f>
        <v>300</v>
      </c>
      <c r="W37" s="5">
        <f>O37*T37*_xll.XLOOKUP(U37,CALCULATION!$A$15:$A$17, CALCULATION!$B$15:$B$17)</f>
        <v>9502.5</v>
      </c>
      <c r="X37" s="5">
        <f>WORKSHEET[[#This Row],[Clients Total Cost]] / WORKSHEET[[#This Row],[Clients Rate per T2 (USD)]]</f>
        <v>31.675000000000001</v>
      </c>
      <c r="Y37" s="5">
        <f>WORKSHEET[[#This Row],[Clients Rate per T2 (USD)]] - WORKSHEET[[#This Row],[Supplier Rate Per t2 (USD)]]</f>
        <v>300</v>
      </c>
      <c r="Z37" s="5">
        <f>WORKSHEET[[#This Row],[Profit Per T]] * WORKSHEET[[#This Row],[Weight]]</f>
        <v>9502.5</v>
      </c>
      <c r="AA37">
        <v>1</v>
      </c>
      <c r="AB37" s="1">
        <v>1.2000000000000002</v>
      </c>
      <c r="AC37" s="1">
        <v>1.7999999999999998</v>
      </c>
      <c r="AD37" s="1">
        <v>1.5</v>
      </c>
      <c r="AE37" s="1">
        <f>WORKSHEET[[#This Row],[Delay at toll gate in days]] +WORKSHEET[[#This Row],[Delay at workshop in days]] +WORKSHEET[[#This Row],[Delay at border in days]]</f>
        <v>4.5</v>
      </c>
    </row>
    <row r="38" spans="1:31" x14ac:dyDescent="0.35">
      <c r="A38" t="s">
        <v>51</v>
      </c>
      <c r="B38" t="s">
        <v>10</v>
      </c>
      <c r="C38" t="s">
        <v>11</v>
      </c>
      <c r="D38" t="s">
        <v>3611</v>
      </c>
      <c r="E38" t="s">
        <v>3614</v>
      </c>
      <c r="F38" t="str">
        <f>WORKSHEET[[#This Row],[Depart From]]&amp;"-"&amp;WORKSHEET[[#This Row],[Arrive To]]</f>
        <v>Mogadishu-Alger</v>
      </c>
      <c r="G38" s="2">
        <v>44664</v>
      </c>
      <c r="H38" s="2">
        <v>44677</v>
      </c>
      <c r="I38" s="2" t="str">
        <f t="shared" si="0"/>
        <v>Delivered</v>
      </c>
      <c r="J38" s="2" t="str">
        <f>TEXT(WORKSHEET[[#This Row],[Offloading Date]], "mmm")</f>
        <v>Apr</v>
      </c>
      <c r="K38" s="2" t="str">
        <f>IF(OR(WORKSHEET[[#This Row],[Year]]="", ISBLANK(WORKSHEET[[#This Row],[Year]]), WORKSHEET[[#This Row],[Year]]="null"), "Exclude", "Include")</f>
        <v>Include</v>
      </c>
      <c r="L38" t="s">
        <v>12</v>
      </c>
      <c r="M38" t="s">
        <v>16</v>
      </c>
      <c r="N38" t="s">
        <v>13</v>
      </c>
      <c r="O38">
        <v>31.675000000000001</v>
      </c>
      <c r="P38">
        <v>600</v>
      </c>
      <c r="Q38" t="s">
        <v>14</v>
      </c>
      <c r="R38">
        <f>P38 * _xll.XLOOKUP(Q38,CALCULATION!$A$15:$A$17, CALCULATION!$B$15:$B$17 )</f>
        <v>600</v>
      </c>
      <c r="S38" s="5">
        <f>O38*P38*_xll.XLOOKUP(Q38,CALCULATION!$A$15:$A$17, CALCULATION!$B$15:$B$17)</f>
        <v>19005</v>
      </c>
      <c r="T38">
        <v>300</v>
      </c>
      <c r="U38" t="s">
        <v>14</v>
      </c>
      <c r="V38">
        <f>T38 * _xll.XLOOKUP(U38,CALCULATION!$A$15:$A$17, CALCULATION!$B$15:$B$17 )</f>
        <v>300</v>
      </c>
      <c r="W38" s="5">
        <f>O38*T38*_xll.XLOOKUP(U38,CALCULATION!$A$15:$A$17, CALCULATION!$B$15:$B$17)</f>
        <v>9502.5</v>
      </c>
      <c r="X38" s="5">
        <f>WORKSHEET[[#This Row],[Clients Total Cost]] / WORKSHEET[[#This Row],[Clients Rate per T2 (USD)]]</f>
        <v>31.675000000000001</v>
      </c>
      <c r="Y38" s="5">
        <f>WORKSHEET[[#This Row],[Clients Rate per T2 (USD)]] - WORKSHEET[[#This Row],[Supplier Rate Per t2 (USD)]]</f>
        <v>300</v>
      </c>
      <c r="Z38" s="5">
        <f>WORKSHEET[[#This Row],[Profit Per T]] * WORKSHEET[[#This Row],[Weight]]</f>
        <v>9502.5</v>
      </c>
      <c r="AA38">
        <v>1</v>
      </c>
      <c r="AB38" s="1">
        <v>1.3</v>
      </c>
      <c r="AC38" s="1">
        <v>1.95</v>
      </c>
      <c r="AD38" s="1">
        <v>1.625</v>
      </c>
      <c r="AE38" s="1">
        <f>WORKSHEET[[#This Row],[Delay at toll gate in days]] +WORKSHEET[[#This Row],[Delay at workshop in days]] +WORKSHEET[[#This Row],[Delay at border in days]]</f>
        <v>4.875</v>
      </c>
    </row>
    <row r="39" spans="1:31" x14ac:dyDescent="0.35">
      <c r="A39" t="s">
        <v>52</v>
      </c>
      <c r="B39" t="s">
        <v>10</v>
      </c>
      <c r="C39" t="s">
        <v>11</v>
      </c>
      <c r="D39" t="s">
        <v>3619</v>
      </c>
      <c r="E39" t="s">
        <v>3617</v>
      </c>
      <c r="F39" t="str">
        <f>WORKSHEET[[#This Row],[Depart From]]&amp;"-"&amp;WORKSHEET[[#This Row],[Arrive To]]</f>
        <v>Addis Ababa-Lagos</v>
      </c>
      <c r="G39" s="2">
        <v>44656</v>
      </c>
      <c r="H39" s="2">
        <v>44684</v>
      </c>
      <c r="I39" s="2" t="str">
        <f t="shared" si="0"/>
        <v>Delivered</v>
      </c>
      <c r="J39" s="2" t="str">
        <f>TEXT(WORKSHEET[[#This Row],[Offloading Date]], "mmm")</f>
        <v>May</v>
      </c>
      <c r="K39" s="2" t="str">
        <f>IF(OR(WORKSHEET[[#This Row],[Year]]="", ISBLANK(WORKSHEET[[#This Row],[Year]]), WORKSHEET[[#This Row],[Year]]="null"), "Exclude", "Include")</f>
        <v>Include</v>
      </c>
      <c r="L39" t="s">
        <v>12</v>
      </c>
      <c r="M39" t="s">
        <v>12</v>
      </c>
      <c r="N39" t="s">
        <v>13</v>
      </c>
      <c r="O39">
        <v>30.77</v>
      </c>
      <c r="P39">
        <v>600</v>
      </c>
      <c r="Q39" t="s">
        <v>14</v>
      </c>
      <c r="R39">
        <f>P39 * _xll.XLOOKUP(Q39,CALCULATION!$A$15:$A$17, CALCULATION!$B$15:$B$17 )</f>
        <v>600</v>
      </c>
      <c r="S39" s="5">
        <f>O39*P39*_xll.XLOOKUP(Q39,CALCULATION!$A$15:$A$17, CALCULATION!$B$15:$B$17)</f>
        <v>18462</v>
      </c>
      <c r="T39">
        <v>300</v>
      </c>
      <c r="U39" t="s">
        <v>14</v>
      </c>
      <c r="V39">
        <f>T39 * _xll.XLOOKUP(U39,CALCULATION!$A$15:$A$17, CALCULATION!$B$15:$B$17 )</f>
        <v>300</v>
      </c>
      <c r="W39" s="5">
        <f>O39*T39*_xll.XLOOKUP(U39,CALCULATION!$A$15:$A$17, CALCULATION!$B$15:$B$17)</f>
        <v>9231</v>
      </c>
      <c r="X39" s="5">
        <f>WORKSHEET[[#This Row],[Clients Total Cost]] / WORKSHEET[[#This Row],[Clients Rate per T2 (USD)]]</f>
        <v>30.77</v>
      </c>
      <c r="Y39" s="5">
        <f>WORKSHEET[[#This Row],[Clients Rate per T2 (USD)]] - WORKSHEET[[#This Row],[Supplier Rate Per t2 (USD)]]</f>
        <v>300</v>
      </c>
      <c r="Z39" s="5">
        <f>WORKSHEET[[#This Row],[Profit Per T]] * WORKSHEET[[#This Row],[Weight]]</f>
        <v>9231</v>
      </c>
      <c r="AA39">
        <v>1</v>
      </c>
      <c r="AB39" s="1">
        <v>2.8000000000000003</v>
      </c>
      <c r="AC39" s="1">
        <v>4.2</v>
      </c>
      <c r="AD39" s="1">
        <v>3.5</v>
      </c>
      <c r="AE39" s="1">
        <f>WORKSHEET[[#This Row],[Delay at toll gate in days]] +WORKSHEET[[#This Row],[Delay at workshop in days]] +WORKSHEET[[#This Row],[Delay at border in days]]</f>
        <v>10.5</v>
      </c>
    </row>
    <row r="40" spans="1:31" x14ac:dyDescent="0.35">
      <c r="A40" t="s">
        <v>53</v>
      </c>
      <c r="B40" t="s">
        <v>10</v>
      </c>
      <c r="C40" t="s">
        <v>11</v>
      </c>
      <c r="D40" t="s">
        <v>3616</v>
      </c>
      <c r="E40" t="s">
        <v>3613</v>
      </c>
      <c r="F40" t="str">
        <f>WORKSHEET[[#This Row],[Depart From]]&amp;"-"&amp;WORKSHEET[[#This Row],[Arrive To]]</f>
        <v>Marrakech-Sanaa</v>
      </c>
      <c r="G40" s="2">
        <v>44658</v>
      </c>
      <c r="H40" s="2">
        <v>44683</v>
      </c>
      <c r="I40" s="2" t="str">
        <f t="shared" si="0"/>
        <v>Delivered</v>
      </c>
      <c r="J40" s="2" t="str">
        <f>TEXT(WORKSHEET[[#This Row],[Offloading Date]], "mmm")</f>
        <v>May</v>
      </c>
      <c r="K40" s="2" t="str">
        <f>IF(OR(WORKSHEET[[#This Row],[Year]]="", ISBLANK(WORKSHEET[[#This Row],[Year]]), WORKSHEET[[#This Row],[Year]]="null"), "Exclude", "Include")</f>
        <v>Include</v>
      </c>
      <c r="L40" t="s">
        <v>12</v>
      </c>
      <c r="M40" t="s">
        <v>12</v>
      </c>
      <c r="N40" t="s">
        <v>13</v>
      </c>
      <c r="O40">
        <v>29.864999999999998</v>
      </c>
      <c r="P40">
        <v>600</v>
      </c>
      <c r="Q40" t="s">
        <v>14</v>
      </c>
      <c r="R40">
        <f>P40 * _xll.XLOOKUP(Q40,CALCULATION!$A$15:$A$17, CALCULATION!$B$15:$B$17 )</f>
        <v>600</v>
      </c>
      <c r="S40" s="5">
        <f>O40*P40*_xll.XLOOKUP(Q40,CALCULATION!$A$15:$A$17, CALCULATION!$B$15:$B$17)</f>
        <v>17919</v>
      </c>
      <c r="T40">
        <v>300</v>
      </c>
      <c r="U40" t="s">
        <v>14</v>
      </c>
      <c r="V40">
        <f>T40 * _xll.XLOOKUP(U40,CALCULATION!$A$15:$A$17, CALCULATION!$B$15:$B$17 )</f>
        <v>300</v>
      </c>
      <c r="W40" s="5">
        <f>O40*T40*_xll.XLOOKUP(U40,CALCULATION!$A$15:$A$17, CALCULATION!$B$15:$B$17)</f>
        <v>8959.5</v>
      </c>
      <c r="X40" s="5">
        <f>WORKSHEET[[#This Row],[Clients Total Cost]] / WORKSHEET[[#This Row],[Clients Rate per T2 (USD)]]</f>
        <v>29.864999999999998</v>
      </c>
      <c r="Y40" s="5">
        <f>WORKSHEET[[#This Row],[Clients Rate per T2 (USD)]] - WORKSHEET[[#This Row],[Supplier Rate Per t2 (USD)]]</f>
        <v>300</v>
      </c>
      <c r="Z40" s="5">
        <f>WORKSHEET[[#This Row],[Profit Per T]] * WORKSHEET[[#This Row],[Weight]]</f>
        <v>8959.5</v>
      </c>
      <c r="AA40">
        <v>1</v>
      </c>
      <c r="AB40" s="1">
        <v>2.5</v>
      </c>
      <c r="AC40" s="1">
        <v>3.75</v>
      </c>
      <c r="AD40" s="1">
        <v>3.125</v>
      </c>
      <c r="AE40" s="1">
        <f>WORKSHEET[[#This Row],[Delay at toll gate in days]] +WORKSHEET[[#This Row],[Delay at workshop in days]] +WORKSHEET[[#This Row],[Delay at border in days]]</f>
        <v>9.375</v>
      </c>
    </row>
    <row r="41" spans="1:31" x14ac:dyDescent="0.35">
      <c r="A41" t="s">
        <v>54</v>
      </c>
      <c r="B41" t="s">
        <v>10</v>
      </c>
      <c r="C41" t="s">
        <v>11</v>
      </c>
      <c r="D41" t="s">
        <v>3611</v>
      </c>
      <c r="E41" t="s">
        <v>3613</v>
      </c>
      <c r="F41" t="str">
        <f>WORKSHEET[[#This Row],[Depart From]]&amp;"-"&amp;WORKSHEET[[#This Row],[Arrive To]]</f>
        <v>Mogadishu-Sanaa</v>
      </c>
      <c r="G41" s="2">
        <v>44660</v>
      </c>
      <c r="H41" s="2">
        <v>44683</v>
      </c>
      <c r="I41" s="2" t="str">
        <f t="shared" si="0"/>
        <v>Delivered</v>
      </c>
      <c r="J41" s="2" t="str">
        <f>TEXT(WORKSHEET[[#This Row],[Offloading Date]], "mmm")</f>
        <v>May</v>
      </c>
      <c r="K41" s="2" t="str">
        <f>IF(OR(WORKSHEET[[#This Row],[Year]]="", ISBLANK(WORKSHEET[[#This Row],[Year]]), WORKSHEET[[#This Row],[Year]]="null"), "Exclude", "Include")</f>
        <v>Include</v>
      </c>
      <c r="L41" t="s">
        <v>12</v>
      </c>
      <c r="M41" t="s">
        <v>12</v>
      </c>
      <c r="N41" t="s">
        <v>13</v>
      </c>
      <c r="O41">
        <v>29.864999999999998</v>
      </c>
      <c r="P41">
        <v>600</v>
      </c>
      <c r="Q41" t="s">
        <v>14</v>
      </c>
      <c r="R41">
        <f>P41 * _xll.XLOOKUP(Q41,CALCULATION!$A$15:$A$17, CALCULATION!$B$15:$B$17 )</f>
        <v>600</v>
      </c>
      <c r="S41" s="5">
        <f>O41*P41*_xll.XLOOKUP(Q41,CALCULATION!$A$15:$A$17, CALCULATION!$B$15:$B$17)</f>
        <v>17919</v>
      </c>
      <c r="T41">
        <v>300</v>
      </c>
      <c r="U41" t="s">
        <v>14</v>
      </c>
      <c r="V41">
        <f>T41 * _xll.XLOOKUP(U41,CALCULATION!$A$15:$A$17, CALCULATION!$B$15:$B$17 )</f>
        <v>300</v>
      </c>
      <c r="W41" s="5">
        <f>O41*T41*_xll.XLOOKUP(U41,CALCULATION!$A$15:$A$17, CALCULATION!$B$15:$B$17)</f>
        <v>8959.5</v>
      </c>
      <c r="X41" s="5">
        <f>WORKSHEET[[#This Row],[Clients Total Cost]] / WORKSHEET[[#This Row],[Clients Rate per T2 (USD)]]</f>
        <v>29.864999999999998</v>
      </c>
      <c r="Y41" s="5">
        <f>WORKSHEET[[#This Row],[Clients Rate per T2 (USD)]] - WORKSHEET[[#This Row],[Supplier Rate Per t2 (USD)]]</f>
        <v>300</v>
      </c>
      <c r="Z41" s="5">
        <f>WORKSHEET[[#This Row],[Profit Per T]] * WORKSHEET[[#This Row],[Weight]]</f>
        <v>8959.5</v>
      </c>
      <c r="AA41">
        <v>1</v>
      </c>
      <c r="AB41" s="1">
        <v>2.3000000000000003</v>
      </c>
      <c r="AC41" s="1">
        <v>3.4499999999999997</v>
      </c>
      <c r="AD41" s="1">
        <v>2.875</v>
      </c>
      <c r="AE41" s="1">
        <f>WORKSHEET[[#This Row],[Delay at toll gate in days]] +WORKSHEET[[#This Row],[Delay at workshop in days]] +WORKSHEET[[#This Row],[Delay at border in days]]</f>
        <v>8.625</v>
      </c>
    </row>
    <row r="42" spans="1:31" x14ac:dyDescent="0.35">
      <c r="A42" t="s">
        <v>55</v>
      </c>
      <c r="B42" t="s">
        <v>10</v>
      </c>
      <c r="C42" t="s">
        <v>56</v>
      </c>
      <c r="D42" t="s">
        <v>3615</v>
      </c>
      <c r="E42" t="s">
        <v>3612</v>
      </c>
      <c r="F42" t="str">
        <f>WORKSHEET[[#This Row],[Depart From]]&amp;"-"&amp;WORKSHEET[[#This Row],[Arrive To]]</f>
        <v>Mombasa-Victoria</v>
      </c>
      <c r="G42" s="2">
        <v>44567</v>
      </c>
      <c r="H42" s="2">
        <v>44585</v>
      </c>
      <c r="I42" s="2" t="str">
        <f t="shared" si="0"/>
        <v>Delivered</v>
      </c>
      <c r="J42" s="2" t="str">
        <f>TEXT(WORKSHEET[[#This Row],[Offloading Date]], "mmm")</f>
        <v>Jan</v>
      </c>
      <c r="K42" s="2" t="str">
        <f>IF(OR(WORKSHEET[[#This Row],[Year]]="", ISBLANK(WORKSHEET[[#This Row],[Year]]), WORKSHEET[[#This Row],[Year]]="null"), "Exclude", "Include")</f>
        <v>Include</v>
      </c>
      <c r="L42" t="s">
        <v>16</v>
      </c>
      <c r="M42" t="s">
        <v>12</v>
      </c>
      <c r="N42" t="s">
        <v>57</v>
      </c>
      <c r="O42">
        <v>27.393999999999998</v>
      </c>
      <c r="P42">
        <v>100</v>
      </c>
      <c r="Q42" t="s">
        <v>14</v>
      </c>
      <c r="R42">
        <f>P42 * _xll.XLOOKUP(Q42,CALCULATION!$A$15:$A$17, CALCULATION!$B$15:$B$17 )</f>
        <v>100</v>
      </c>
      <c r="S42" s="5">
        <f>O42*P42*_xll.XLOOKUP(Q42,CALCULATION!$A$15:$A$17, CALCULATION!$B$15:$B$17)</f>
        <v>2739.3999999999996</v>
      </c>
      <c r="T42">
        <v>2000</v>
      </c>
      <c r="U42" t="s">
        <v>58</v>
      </c>
      <c r="V42">
        <f>T42 * _xll.XLOOKUP(U42,CALCULATION!$A$15:$A$17, CALCULATION!$B$15:$B$17 )</f>
        <v>114</v>
      </c>
      <c r="W42" s="5">
        <f>O42*T42*_xll.XLOOKUP(U42,CALCULATION!$A$15:$A$17, CALCULATION!$B$15:$B$17)</f>
        <v>3122.9160000000002</v>
      </c>
      <c r="X42" s="5">
        <f>WORKSHEET[[#This Row],[Clients Total Cost]] / WORKSHEET[[#This Row],[Clients Rate per T2 (USD)]]</f>
        <v>27.393999999999995</v>
      </c>
      <c r="Y42" s="5">
        <f>WORKSHEET[[#This Row],[Clients Rate per T2 (USD)]] - WORKSHEET[[#This Row],[Supplier Rate Per t2 (USD)]]</f>
        <v>-14</v>
      </c>
      <c r="Z42" s="5">
        <f>WORKSHEET[[#This Row],[Profit Per T]] * WORKSHEET[[#This Row],[Weight]]</f>
        <v>-383.51599999999991</v>
      </c>
      <c r="AA42">
        <v>1</v>
      </c>
      <c r="AB42" s="1">
        <v>1.8</v>
      </c>
      <c r="AC42" s="1">
        <v>2.6999999999999997</v>
      </c>
      <c r="AD42" s="1">
        <v>2.25</v>
      </c>
      <c r="AE42" s="1">
        <f>WORKSHEET[[#This Row],[Delay at toll gate in days]] +WORKSHEET[[#This Row],[Delay at workshop in days]] +WORKSHEET[[#This Row],[Delay at border in days]]</f>
        <v>6.75</v>
      </c>
    </row>
    <row r="43" spans="1:31" x14ac:dyDescent="0.35">
      <c r="A43" t="s">
        <v>59</v>
      </c>
      <c r="B43" t="s">
        <v>10</v>
      </c>
      <c r="C43" t="s">
        <v>56</v>
      </c>
      <c r="D43" t="s">
        <v>3620</v>
      </c>
      <c r="E43" t="s">
        <v>3612</v>
      </c>
      <c r="F43" t="str">
        <f>WORKSHEET[[#This Row],[Depart From]]&amp;"-"&amp;WORKSHEET[[#This Row],[Arrive To]]</f>
        <v>Zanzibar-Victoria</v>
      </c>
      <c r="G43" s="2">
        <v>44567</v>
      </c>
      <c r="H43" s="2">
        <v>44585</v>
      </c>
      <c r="I43" s="2" t="str">
        <f t="shared" si="0"/>
        <v>Delivered</v>
      </c>
      <c r="J43" s="2" t="str">
        <f>TEXT(WORKSHEET[[#This Row],[Offloading Date]], "mmm")</f>
        <v>Jan</v>
      </c>
      <c r="K43" s="2" t="str">
        <f>IF(OR(WORKSHEET[[#This Row],[Year]]="", ISBLANK(WORKSHEET[[#This Row],[Year]]), WORKSHEET[[#This Row],[Year]]="null"), "Exclude", "Include")</f>
        <v>Include</v>
      </c>
      <c r="L43" t="s">
        <v>16</v>
      </c>
      <c r="M43" t="s">
        <v>12</v>
      </c>
      <c r="N43" t="s">
        <v>57</v>
      </c>
      <c r="O43">
        <v>27.234999999999999</v>
      </c>
      <c r="P43">
        <v>100</v>
      </c>
      <c r="Q43" t="s">
        <v>14</v>
      </c>
      <c r="R43">
        <f>P43 * _xll.XLOOKUP(Q43,CALCULATION!$A$15:$A$17, CALCULATION!$B$15:$B$17 )</f>
        <v>100</v>
      </c>
      <c r="S43" s="5">
        <f>O43*P43*_xll.XLOOKUP(Q43,CALCULATION!$A$15:$A$17, CALCULATION!$B$15:$B$17)</f>
        <v>2723.5</v>
      </c>
      <c r="T43">
        <v>2000</v>
      </c>
      <c r="U43" t="s">
        <v>58</v>
      </c>
      <c r="V43">
        <f>T43 * _xll.XLOOKUP(U43,CALCULATION!$A$15:$A$17, CALCULATION!$B$15:$B$17 )</f>
        <v>114</v>
      </c>
      <c r="W43" s="5">
        <f>O43*T43*_xll.XLOOKUP(U43,CALCULATION!$A$15:$A$17, CALCULATION!$B$15:$B$17)</f>
        <v>3104.79</v>
      </c>
      <c r="X43" s="5">
        <f>WORKSHEET[[#This Row],[Clients Total Cost]] / WORKSHEET[[#This Row],[Clients Rate per T2 (USD)]]</f>
        <v>27.234999999999999</v>
      </c>
      <c r="Y43" s="5">
        <f>WORKSHEET[[#This Row],[Clients Rate per T2 (USD)]] - WORKSHEET[[#This Row],[Supplier Rate Per t2 (USD)]]</f>
        <v>-14</v>
      </c>
      <c r="Z43" s="5">
        <f>WORKSHEET[[#This Row],[Profit Per T]] * WORKSHEET[[#This Row],[Weight]]</f>
        <v>-381.28999999999996</v>
      </c>
      <c r="AA43">
        <v>1</v>
      </c>
      <c r="AB43" s="1">
        <v>1.8</v>
      </c>
      <c r="AC43" s="1">
        <v>2.6999999999999997</v>
      </c>
      <c r="AD43" s="1">
        <v>2.25</v>
      </c>
      <c r="AE43" s="1">
        <f>WORKSHEET[[#This Row],[Delay at toll gate in days]] +WORKSHEET[[#This Row],[Delay at workshop in days]] +WORKSHEET[[#This Row],[Delay at border in days]]</f>
        <v>6.75</v>
      </c>
    </row>
    <row r="44" spans="1:31" x14ac:dyDescent="0.35">
      <c r="A44" t="s">
        <v>60</v>
      </c>
      <c r="B44" t="s">
        <v>10</v>
      </c>
      <c r="C44" t="s">
        <v>56</v>
      </c>
      <c r="D44" t="s">
        <v>3619</v>
      </c>
      <c r="E44" t="s">
        <v>3618</v>
      </c>
      <c r="F44" t="str">
        <f>WORKSHEET[[#This Row],[Depart From]]&amp;"-"&amp;WORKSHEET[[#This Row],[Arrive To]]</f>
        <v>Addis Ababa-Tripoli</v>
      </c>
      <c r="G44" s="2">
        <v>44567</v>
      </c>
      <c r="H44" s="2">
        <v>44585</v>
      </c>
      <c r="I44" s="2" t="str">
        <f t="shared" si="0"/>
        <v>Delivered</v>
      </c>
      <c r="J44" s="2" t="str">
        <f>TEXT(WORKSHEET[[#This Row],[Offloading Date]], "mmm")</f>
        <v>Jan</v>
      </c>
      <c r="K44" s="2" t="str">
        <f>IF(OR(WORKSHEET[[#This Row],[Year]]="", ISBLANK(WORKSHEET[[#This Row],[Year]]), WORKSHEET[[#This Row],[Year]]="null"), "Exclude", "Include")</f>
        <v>Include</v>
      </c>
      <c r="L44" t="s">
        <v>16</v>
      </c>
      <c r="M44" t="s">
        <v>12</v>
      </c>
      <c r="N44" t="s">
        <v>57</v>
      </c>
      <c r="O44">
        <v>27.123000000000001</v>
      </c>
      <c r="P44">
        <v>100</v>
      </c>
      <c r="Q44" t="s">
        <v>14</v>
      </c>
      <c r="R44">
        <f>P44 * _xll.XLOOKUP(Q44,CALCULATION!$A$15:$A$17, CALCULATION!$B$15:$B$17 )</f>
        <v>100</v>
      </c>
      <c r="S44" s="5">
        <f>O44*P44*_xll.XLOOKUP(Q44,CALCULATION!$A$15:$A$17, CALCULATION!$B$15:$B$17)</f>
        <v>2712.3</v>
      </c>
      <c r="T44">
        <v>2000</v>
      </c>
      <c r="U44" t="s">
        <v>58</v>
      </c>
      <c r="V44">
        <f>T44 * _xll.XLOOKUP(U44,CALCULATION!$A$15:$A$17, CALCULATION!$B$15:$B$17 )</f>
        <v>114</v>
      </c>
      <c r="W44" s="5">
        <f>O44*T44*_xll.XLOOKUP(U44,CALCULATION!$A$15:$A$17, CALCULATION!$B$15:$B$17)</f>
        <v>3092.0219999999999</v>
      </c>
      <c r="X44" s="5">
        <f>WORKSHEET[[#This Row],[Clients Total Cost]] / WORKSHEET[[#This Row],[Clients Rate per T2 (USD)]]</f>
        <v>27.123000000000001</v>
      </c>
      <c r="Y44" s="5">
        <f>WORKSHEET[[#This Row],[Clients Rate per T2 (USD)]] - WORKSHEET[[#This Row],[Supplier Rate Per t2 (USD)]]</f>
        <v>-14</v>
      </c>
      <c r="Z44" s="5">
        <f>WORKSHEET[[#This Row],[Profit Per T]] * WORKSHEET[[#This Row],[Weight]]</f>
        <v>-379.72200000000004</v>
      </c>
      <c r="AA44">
        <v>1</v>
      </c>
      <c r="AB44" s="1">
        <v>1.8</v>
      </c>
      <c r="AC44" s="1">
        <v>2.6999999999999997</v>
      </c>
      <c r="AD44" s="1">
        <v>2.25</v>
      </c>
      <c r="AE44" s="1">
        <f>WORKSHEET[[#This Row],[Delay at toll gate in days]] +WORKSHEET[[#This Row],[Delay at workshop in days]] +WORKSHEET[[#This Row],[Delay at border in days]]</f>
        <v>6.75</v>
      </c>
    </row>
    <row r="45" spans="1:31" x14ac:dyDescent="0.35">
      <c r="A45" t="s">
        <v>61</v>
      </c>
      <c r="B45" t="s">
        <v>10</v>
      </c>
      <c r="C45" t="s">
        <v>56</v>
      </c>
      <c r="D45" t="s">
        <v>3611</v>
      </c>
      <c r="E45" t="s">
        <v>3612</v>
      </c>
      <c r="F45" t="str">
        <f>WORKSHEET[[#This Row],[Depart From]]&amp;"-"&amp;WORKSHEET[[#This Row],[Arrive To]]</f>
        <v>Mogadishu-Victoria</v>
      </c>
      <c r="G45" s="2">
        <v>44567</v>
      </c>
      <c r="H45" s="2">
        <v>44585</v>
      </c>
      <c r="I45" s="2" t="str">
        <f t="shared" si="0"/>
        <v>Delivered</v>
      </c>
      <c r="J45" s="2" t="str">
        <f>TEXT(WORKSHEET[[#This Row],[Offloading Date]], "mmm")</f>
        <v>Jan</v>
      </c>
      <c r="K45" s="2" t="str">
        <f>IF(OR(WORKSHEET[[#This Row],[Year]]="", ISBLANK(WORKSHEET[[#This Row],[Year]]), WORKSHEET[[#This Row],[Year]]="null"), "Exclude", "Include")</f>
        <v>Include</v>
      </c>
      <c r="L45" t="s">
        <v>16</v>
      </c>
      <c r="M45" t="s">
        <v>12</v>
      </c>
      <c r="N45" t="s">
        <v>57</v>
      </c>
      <c r="O45">
        <v>27.484999999999999</v>
      </c>
      <c r="P45">
        <v>100</v>
      </c>
      <c r="Q45" t="s">
        <v>14</v>
      </c>
      <c r="R45">
        <f>P45 * _xll.XLOOKUP(Q45,CALCULATION!$A$15:$A$17, CALCULATION!$B$15:$B$17 )</f>
        <v>100</v>
      </c>
      <c r="S45" s="5">
        <f>O45*P45*_xll.XLOOKUP(Q45,CALCULATION!$A$15:$A$17, CALCULATION!$B$15:$B$17)</f>
        <v>2748.5</v>
      </c>
      <c r="T45">
        <v>2000</v>
      </c>
      <c r="U45" t="s">
        <v>58</v>
      </c>
      <c r="V45">
        <f>T45 * _xll.XLOOKUP(U45,CALCULATION!$A$15:$A$17, CALCULATION!$B$15:$B$17 )</f>
        <v>114</v>
      </c>
      <c r="W45" s="5">
        <f>O45*T45*_xll.XLOOKUP(U45,CALCULATION!$A$15:$A$17, CALCULATION!$B$15:$B$17)</f>
        <v>3133.29</v>
      </c>
      <c r="X45" s="5">
        <f>WORKSHEET[[#This Row],[Clients Total Cost]] / WORKSHEET[[#This Row],[Clients Rate per T2 (USD)]]</f>
        <v>27.484999999999999</v>
      </c>
      <c r="Y45" s="5">
        <f>WORKSHEET[[#This Row],[Clients Rate per T2 (USD)]] - WORKSHEET[[#This Row],[Supplier Rate Per t2 (USD)]]</f>
        <v>-14</v>
      </c>
      <c r="Z45" s="5">
        <f>WORKSHEET[[#This Row],[Profit Per T]] * WORKSHEET[[#This Row],[Weight]]</f>
        <v>-384.78999999999996</v>
      </c>
      <c r="AA45">
        <v>1</v>
      </c>
      <c r="AB45" s="1">
        <v>1.8</v>
      </c>
      <c r="AC45" s="1">
        <v>2.6999999999999997</v>
      </c>
      <c r="AD45" s="1">
        <v>2.25</v>
      </c>
      <c r="AE45" s="1">
        <f>WORKSHEET[[#This Row],[Delay at toll gate in days]] +WORKSHEET[[#This Row],[Delay at workshop in days]] +WORKSHEET[[#This Row],[Delay at border in days]]</f>
        <v>6.75</v>
      </c>
    </row>
    <row r="46" spans="1:31" x14ac:dyDescent="0.35">
      <c r="A46" t="s">
        <v>62</v>
      </c>
      <c r="B46" t="s">
        <v>10</v>
      </c>
      <c r="C46" t="s">
        <v>56</v>
      </c>
      <c r="D46" t="s">
        <v>3611</v>
      </c>
      <c r="E46" t="s">
        <v>3618</v>
      </c>
      <c r="F46" t="str">
        <f>WORKSHEET[[#This Row],[Depart From]]&amp;"-"&amp;WORKSHEET[[#This Row],[Arrive To]]</f>
        <v>Mogadishu-Tripoli</v>
      </c>
      <c r="G46" s="2">
        <v>44567</v>
      </c>
      <c r="H46" s="2">
        <v>44585</v>
      </c>
      <c r="I46" s="2" t="str">
        <f t="shared" si="0"/>
        <v>Delivered</v>
      </c>
      <c r="J46" s="2" t="str">
        <f>TEXT(WORKSHEET[[#This Row],[Offloading Date]], "mmm")</f>
        <v>Jan</v>
      </c>
      <c r="K46" s="2" t="str">
        <f>IF(OR(WORKSHEET[[#This Row],[Year]]="", ISBLANK(WORKSHEET[[#This Row],[Year]]), WORKSHEET[[#This Row],[Year]]="null"), "Exclude", "Include")</f>
        <v>Include</v>
      </c>
      <c r="L46" t="s">
        <v>16</v>
      </c>
      <c r="M46" t="s">
        <v>12</v>
      </c>
      <c r="N46" t="s">
        <v>57</v>
      </c>
      <c r="O46">
        <v>27.472000000000001</v>
      </c>
      <c r="P46">
        <v>100</v>
      </c>
      <c r="Q46" t="s">
        <v>14</v>
      </c>
      <c r="R46">
        <f>P46 * _xll.XLOOKUP(Q46,CALCULATION!$A$15:$A$17, CALCULATION!$B$15:$B$17 )</f>
        <v>100</v>
      </c>
      <c r="S46" s="5">
        <f>O46*P46*_xll.XLOOKUP(Q46,CALCULATION!$A$15:$A$17, CALCULATION!$B$15:$B$17)</f>
        <v>2747.2000000000003</v>
      </c>
      <c r="T46">
        <v>2000</v>
      </c>
      <c r="U46" t="s">
        <v>58</v>
      </c>
      <c r="V46">
        <f>T46 * _xll.XLOOKUP(U46,CALCULATION!$A$15:$A$17, CALCULATION!$B$15:$B$17 )</f>
        <v>114</v>
      </c>
      <c r="W46" s="5">
        <f>O46*T46*_xll.XLOOKUP(U46,CALCULATION!$A$15:$A$17, CALCULATION!$B$15:$B$17)</f>
        <v>3131.808</v>
      </c>
      <c r="X46" s="5">
        <f>WORKSHEET[[#This Row],[Clients Total Cost]] / WORKSHEET[[#This Row],[Clients Rate per T2 (USD)]]</f>
        <v>27.472000000000001</v>
      </c>
      <c r="Y46" s="5">
        <f>WORKSHEET[[#This Row],[Clients Rate per T2 (USD)]] - WORKSHEET[[#This Row],[Supplier Rate Per t2 (USD)]]</f>
        <v>-14</v>
      </c>
      <c r="Z46" s="5">
        <f>WORKSHEET[[#This Row],[Profit Per T]] * WORKSHEET[[#This Row],[Weight]]</f>
        <v>-384.608</v>
      </c>
      <c r="AA46">
        <v>1</v>
      </c>
      <c r="AB46" s="1">
        <v>1.8</v>
      </c>
      <c r="AC46" s="1">
        <v>2.6999999999999997</v>
      </c>
      <c r="AD46" s="1">
        <v>2.25</v>
      </c>
      <c r="AE46" s="1">
        <f>WORKSHEET[[#This Row],[Delay at toll gate in days]] +WORKSHEET[[#This Row],[Delay at workshop in days]] +WORKSHEET[[#This Row],[Delay at border in days]]</f>
        <v>6.75</v>
      </c>
    </row>
    <row r="47" spans="1:31" x14ac:dyDescent="0.35">
      <c r="A47" t="s">
        <v>63</v>
      </c>
      <c r="B47" t="s">
        <v>10</v>
      </c>
      <c r="C47" t="s">
        <v>56</v>
      </c>
      <c r="D47" t="s">
        <v>3611</v>
      </c>
      <c r="E47" t="s">
        <v>3614</v>
      </c>
      <c r="F47" t="str">
        <f>WORKSHEET[[#This Row],[Depart From]]&amp;"-"&amp;WORKSHEET[[#This Row],[Arrive To]]</f>
        <v>Mogadishu-Alger</v>
      </c>
      <c r="G47" s="2">
        <v>44567</v>
      </c>
      <c r="H47" s="2">
        <v>44585</v>
      </c>
      <c r="I47" s="2" t="str">
        <f t="shared" si="0"/>
        <v>Delivered</v>
      </c>
      <c r="J47" s="2" t="str">
        <f>TEXT(WORKSHEET[[#This Row],[Offloading Date]], "mmm")</f>
        <v>Jan</v>
      </c>
      <c r="K47" s="2" t="str">
        <f>IF(OR(WORKSHEET[[#This Row],[Year]]="", ISBLANK(WORKSHEET[[#This Row],[Year]]), WORKSHEET[[#This Row],[Year]]="null"), "Exclude", "Include")</f>
        <v>Include</v>
      </c>
      <c r="L47" t="s">
        <v>16</v>
      </c>
      <c r="M47" t="s">
        <v>12</v>
      </c>
      <c r="N47" t="s">
        <v>57</v>
      </c>
      <c r="O47">
        <v>27.425000000000001</v>
      </c>
      <c r="P47">
        <v>100</v>
      </c>
      <c r="Q47" t="s">
        <v>14</v>
      </c>
      <c r="R47">
        <f>P47 * _xll.XLOOKUP(Q47,CALCULATION!$A$15:$A$17, CALCULATION!$B$15:$B$17 )</f>
        <v>100</v>
      </c>
      <c r="S47" s="5">
        <f>O47*P47*_xll.XLOOKUP(Q47,CALCULATION!$A$15:$A$17, CALCULATION!$B$15:$B$17)</f>
        <v>2742.5</v>
      </c>
      <c r="T47">
        <v>2000</v>
      </c>
      <c r="U47" t="s">
        <v>58</v>
      </c>
      <c r="V47">
        <f>T47 * _xll.XLOOKUP(U47,CALCULATION!$A$15:$A$17, CALCULATION!$B$15:$B$17 )</f>
        <v>114</v>
      </c>
      <c r="W47" s="5">
        <f>O47*T47*_xll.XLOOKUP(U47,CALCULATION!$A$15:$A$17, CALCULATION!$B$15:$B$17)</f>
        <v>3126.4500000000003</v>
      </c>
      <c r="X47" s="5">
        <f>WORKSHEET[[#This Row],[Clients Total Cost]] / WORKSHEET[[#This Row],[Clients Rate per T2 (USD)]]</f>
        <v>27.425000000000001</v>
      </c>
      <c r="Y47" s="5">
        <f>WORKSHEET[[#This Row],[Clients Rate per T2 (USD)]] - WORKSHEET[[#This Row],[Supplier Rate Per t2 (USD)]]</f>
        <v>-14</v>
      </c>
      <c r="Z47" s="5">
        <f>WORKSHEET[[#This Row],[Profit Per T]] * WORKSHEET[[#This Row],[Weight]]</f>
        <v>-383.95</v>
      </c>
      <c r="AA47">
        <v>1</v>
      </c>
      <c r="AB47" s="1">
        <v>1.8</v>
      </c>
      <c r="AC47" s="1">
        <v>2.6999999999999997</v>
      </c>
      <c r="AD47" s="1">
        <v>2.25</v>
      </c>
      <c r="AE47" s="1">
        <f>WORKSHEET[[#This Row],[Delay at toll gate in days]] +WORKSHEET[[#This Row],[Delay at workshop in days]] +WORKSHEET[[#This Row],[Delay at border in days]]</f>
        <v>6.75</v>
      </c>
    </row>
    <row r="48" spans="1:31" x14ac:dyDescent="0.35">
      <c r="A48" t="s">
        <v>64</v>
      </c>
      <c r="B48" t="s">
        <v>10</v>
      </c>
      <c r="C48" t="s">
        <v>56</v>
      </c>
      <c r="D48" t="s">
        <v>3615</v>
      </c>
      <c r="E48" t="s">
        <v>3614</v>
      </c>
      <c r="F48" t="str">
        <f>WORKSHEET[[#This Row],[Depart From]]&amp;"-"&amp;WORKSHEET[[#This Row],[Arrive To]]</f>
        <v>Mombasa-Alger</v>
      </c>
      <c r="G48" s="2">
        <v>44567</v>
      </c>
      <c r="H48" s="2">
        <v>44585</v>
      </c>
      <c r="I48" s="2" t="str">
        <f t="shared" si="0"/>
        <v>Delivered</v>
      </c>
      <c r="J48" s="2" t="str">
        <f>TEXT(WORKSHEET[[#This Row],[Offloading Date]], "mmm")</f>
        <v>Jan</v>
      </c>
      <c r="K48" s="2" t="str">
        <f>IF(OR(WORKSHEET[[#This Row],[Year]]="", ISBLANK(WORKSHEET[[#This Row],[Year]]), WORKSHEET[[#This Row],[Year]]="null"), "Exclude", "Include")</f>
        <v>Include</v>
      </c>
      <c r="L48" t="s">
        <v>16</v>
      </c>
      <c r="M48" t="s">
        <v>12</v>
      </c>
      <c r="N48" t="s">
        <v>57</v>
      </c>
      <c r="O48">
        <v>27.460999999999999</v>
      </c>
      <c r="P48">
        <v>100</v>
      </c>
      <c r="Q48" t="s">
        <v>14</v>
      </c>
      <c r="R48">
        <f>P48 * _xll.XLOOKUP(Q48,CALCULATION!$A$15:$A$17, CALCULATION!$B$15:$B$17 )</f>
        <v>100</v>
      </c>
      <c r="S48" s="5">
        <f>O48*P48*_xll.XLOOKUP(Q48,CALCULATION!$A$15:$A$17, CALCULATION!$B$15:$B$17)</f>
        <v>2746.1</v>
      </c>
      <c r="T48">
        <v>2000</v>
      </c>
      <c r="U48" t="s">
        <v>58</v>
      </c>
      <c r="V48">
        <f>T48 * _xll.XLOOKUP(U48,CALCULATION!$A$15:$A$17, CALCULATION!$B$15:$B$17 )</f>
        <v>114</v>
      </c>
      <c r="W48" s="5">
        <f>O48*T48*_xll.XLOOKUP(U48,CALCULATION!$A$15:$A$17, CALCULATION!$B$15:$B$17)</f>
        <v>3130.5540000000001</v>
      </c>
      <c r="X48" s="5">
        <f>WORKSHEET[[#This Row],[Clients Total Cost]] / WORKSHEET[[#This Row],[Clients Rate per T2 (USD)]]</f>
        <v>27.460999999999999</v>
      </c>
      <c r="Y48" s="5">
        <f>WORKSHEET[[#This Row],[Clients Rate per T2 (USD)]] - WORKSHEET[[#This Row],[Supplier Rate Per t2 (USD)]]</f>
        <v>-14</v>
      </c>
      <c r="Z48" s="5">
        <f>WORKSHEET[[#This Row],[Profit Per T]] * WORKSHEET[[#This Row],[Weight]]</f>
        <v>-384.45399999999995</v>
      </c>
      <c r="AA48">
        <v>1</v>
      </c>
      <c r="AB48" s="1">
        <v>1.8</v>
      </c>
      <c r="AC48" s="1">
        <v>2.6999999999999997</v>
      </c>
      <c r="AD48" s="1">
        <v>2.25</v>
      </c>
      <c r="AE48" s="1">
        <f>WORKSHEET[[#This Row],[Delay at toll gate in days]] +WORKSHEET[[#This Row],[Delay at workshop in days]] +WORKSHEET[[#This Row],[Delay at border in days]]</f>
        <v>6.75</v>
      </c>
    </row>
    <row r="49" spans="1:31" x14ac:dyDescent="0.35">
      <c r="A49" t="s">
        <v>65</v>
      </c>
      <c r="B49" t="s">
        <v>10</v>
      </c>
      <c r="C49" t="s">
        <v>56</v>
      </c>
      <c r="D49" t="s">
        <v>3620</v>
      </c>
      <c r="E49" t="s">
        <v>3612</v>
      </c>
      <c r="F49" t="str">
        <f>WORKSHEET[[#This Row],[Depart From]]&amp;"-"&amp;WORKSHEET[[#This Row],[Arrive To]]</f>
        <v>Zanzibar-Victoria</v>
      </c>
      <c r="G49" s="2">
        <v>44567</v>
      </c>
      <c r="H49" s="2">
        <v>44585</v>
      </c>
      <c r="I49" s="2" t="str">
        <f t="shared" si="0"/>
        <v>Delivered</v>
      </c>
      <c r="J49" s="2" t="str">
        <f>TEXT(WORKSHEET[[#This Row],[Offloading Date]], "mmm")</f>
        <v>Jan</v>
      </c>
      <c r="K49" s="2" t="str">
        <f>IF(OR(WORKSHEET[[#This Row],[Year]]="", ISBLANK(WORKSHEET[[#This Row],[Year]]), WORKSHEET[[#This Row],[Year]]="null"), "Exclude", "Include")</f>
        <v>Include</v>
      </c>
      <c r="L49" t="s">
        <v>16</v>
      </c>
      <c r="M49" t="s">
        <v>12</v>
      </c>
      <c r="N49" t="s">
        <v>57</v>
      </c>
      <c r="O49">
        <v>27.260999999999999</v>
      </c>
      <c r="P49">
        <v>100</v>
      </c>
      <c r="Q49" t="s">
        <v>14</v>
      </c>
      <c r="R49">
        <f>P49 * _xll.XLOOKUP(Q49,CALCULATION!$A$15:$A$17, CALCULATION!$B$15:$B$17 )</f>
        <v>100</v>
      </c>
      <c r="S49" s="5">
        <f>O49*P49*_xll.XLOOKUP(Q49,CALCULATION!$A$15:$A$17, CALCULATION!$B$15:$B$17)</f>
        <v>2726.1</v>
      </c>
      <c r="T49">
        <v>2000</v>
      </c>
      <c r="U49" t="s">
        <v>58</v>
      </c>
      <c r="V49">
        <f>T49 * _xll.XLOOKUP(U49,CALCULATION!$A$15:$A$17, CALCULATION!$B$15:$B$17 )</f>
        <v>114</v>
      </c>
      <c r="W49" s="5">
        <f>O49*T49*_xll.XLOOKUP(U49,CALCULATION!$A$15:$A$17, CALCULATION!$B$15:$B$17)</f>
        <v>3107.7539999999999</v>
      </c>
      <c r="X49" s="5">
        <f>WORKSHEET[[#This Row],[Clients Total Cost]] / WORKSHEET[[#This Row],[Clients Rate per T2 (USD)]]</f>
        <v>27.260999999999999</v>
      </c>
      <c r="Y49" s="5">
        <f>WORKSHEET[[#This Row],[Clients Rate per T2 (USD)]] - WORKSHEET[[#This Row],[Supplier Rate Per t2 (USD)]]</f>
        <v>-14</v>
      </c>
      <c r="Z49" s="5">
        <f>WORKSHEET[[#This Row],[Profit Per T]] * WORKSHEET[[#This Row],[Weight]]</f>
        <v>-381.654</v>
      </c>
      <c r="AA49">
        <v>1</v>
      </c>
      <c r="AB49" s="1">
        <v>1.8</v>
      </c>
      <c r="AC49" s="1">
        <v>2.6999999999999997</v>
      </c>
      <c r="AD49" s="1">
        <v>2.25</v>
      </c>
      <c r="AE49" s="1">
        <f>WORKSHEET[[#This Row],[Delay at toll gate in days]] +WORKSHEET[[#This Row],[Delay at workshop in days]] +WORKSHEET[[#This Row],[Delay at border in days]]</f>
        <v>6.75</v>
      </c>
    </row>
    <row r="50" spans="1:31" x14ac:dyDescent="0.35">
      <c r="A50" t="s">
        <v>66</v>
      </c>
      <c r="B50" t="s">
        <v>10</v>
      </c>
      <c r="C50" t="s">
        <v>56</v>
      </c>
      <c r="D50" t="s">
        <v>3611</v>
      </c>
      <c r="E50" t="s">
        <v>3614</v>
      </c>
      <c r="F50" t="str">
        <f>WORKSHEET[[#This Row],[Depart From]]&amp;"-"&amp;WORKSHEET[[#This Row],[Arrive To]]</f>
        <v>Mogadishu-Alger</v>
      </c>
      <c r="G50" s="2">
        <v>44567</v>
      </c>
      <c r="H50" s="2">
        <v>44585</v>
      </c>
      <c r="I50" s="2" t="str">
        <f t="shared" si="0"/>
        <v>Delivered</v>
      </c>
      <c r="J50" s="2" t="str">
        <f>TEXT(WORKSHEET[[#This Row],[Offloading Date]], "mmm")</f>
        <v>Jan</v>
      </c>
      <c r="K50" s="2" t="str">
        <f>IF(OR(WORKSHEET[[#This Row],[Year]]="", ISBLANK(WORKSHEET[[#This Row],[Year]]), WORKSHEET[[#This Row],[Year]]="null"), "Exclude", "Include")</f>
        <v>Include</v>
      </c>
      <c r="L50" t="s">
        <v>16</v>
      </c>
      <c r="M50" t="s">
        <v>12</v>
      </c>
      <c r="N50" t="s">
        <v>57</v>
      </c>
      <c r="O50">
        <v>27.38</v>
      </c>
      <c r="P50">
        <v>100</v>
      </c>
      <c r="Q50" t="s">
        <v>14</v>
      </c>
      <c r="R50">
        <f>P50 * _xll.XLOOKUP(Q50,CALCULATION!$A$15:$A$17, CALCULATION!$B$15:$B$17 )</f>
        <v>100</v>
      </c>
      <c r="S50" s="5">
        <f>O50*P50*_xll.XLOOKUP(Q50,CALCULATION!$A$15:$A$17, CALCULATION!$B$15:$B$17)</f>
        <v>2738</v>
      </c>
      <c r="T50">
        <v>2000</v>
      </c>
      <c r="U50" t="s">
        <v>58</v>
      </c>
      <c r="V50">
        <f>T50 * _xll.XLOOKUP(U50,CALCULATION!$A$15:$A$17, CALCULATION!$B$15:$B$17 )</f>
        <v>114</v>
      </c>
      <c r="W50" s="5">
        <f>O50*T50*_xll.XLOOKUP(U50,CALCULATION!$A$15:$A$17, CALCULATION!$B$15:$B$17)</f>
        <v>3121.32</v>
      </c>
      <c r="X50" s="5">
        <f>WORKSHEET[[#This Row],[Clients Total Cost]] / WORKSHEET[[#This Row],[Clients Rate per T2 (USD)]]</f>
        <v>27.38</v>
      </c>
      <c r="Y50" s="5">
        <f>WORKSHEET[[#This Row],[Clients Rate per T2 (USD)]] - WORKSHEET[[#This Row],[Supplier Rate Per t2 (USD)]]</f>
        <v>-14</v>
      </c>
      <c r="Z50" s="5">
        <f>WORKSHEET[[#This Row],[Profit Per T]] * WORKSHEET[[#This Row],[Weight]]</f>
        <v>-383.32</v>
      </c>
      <c r="AA50">
        <v>1</v>
      </c>
      <c r="AB50" s="1">
        <v>1.8</v>
      </c>
      <c r="AC50" s="1">
        <v>2.6999999999999997</v>
      </c>
      <c r="AD50" s="1">
        <v>2.25</v>
      </c>
      <c r="AE50" s="1">
        <f>WORKSHEET[[#This Row],[Delay at toll gate in days]] +WORKSHEET[[#This Row],[Delay at workshop in days]] +WORKSHEET[[#This Row],[Delay at border in days]]</f>
        <v>6.75</v>
      </c>
    </row>
    <row r="51" spans="1:31" x14ac:dyDescent="0.35">
      <c r="A51" t="s">
        <v>67</v>
      </c>
      <c r="B51" t="s">
        <v>10</v>
      </c>
      <c r="C51" t="s">
        <v>68</v>
      </c>
      <c r="D51" t="s">
        <v>3611</v>
      </c>
      <c r="E51" t="s">
        <v>3612</v>
      </c>
      <c r="F51" t="str">
        <f>WORKSHEET[[#This Row],[Depart From]]&amp;"-"&amp;WORKSHEET[[#This Row],[Arrive To]]</f>
        <v>Mogadishu-Victoria</v>
      </c>
      <c r="G51" s="2">
        <v>44568</v>
      </c>
      <c r="H51" s="2">
        <v>44624</v>
      </c>
      <c r="I51" s="2" t="str">
        <f t="shared" si="0"/>
        <v>Delivered</v>
      </c>
      <c r="J51" s="2" t="str">
        <f>TEXT(WORKSHEET[[#This Row],[Offloading Date]], "mmm")</f>
        <v>Mar</v>
      </c>
      <c r="K51" s="2" t="str">
        <f>IF(OR(WORKSHEET[[#This Row],[Year]]="", ISBLANK(WORKSHEET[[#This Row],[Year]]), WORKSHEET[[#This Row],[Year]]="null"), "Exclude", "Include")</f>
        <v>Include</v>
      </c>
      <c r="L51" t="s">
        <v>16</v>
      </c>
      <c r="M51" t="s">
        <v>12</v>
      </c>
      <c r="N51" t="s">
        <v>69</v>
      </c>
      <c r="O51">
        <v>30</v>
      </c>
      <c r="P51">
        <v>20</v>
      </c>
      <c r="Q51" t="s">
        <v>14</v>
      </c>
      <c r="R51">
        <f>P51 * _xll.XLOOKUP(Q51,CALCULATION!$A$15:$A$17, CALCULATION!$B$15:$B$17 )</f>
        <v>20</v>
      </c>
      <c r="S51" s="5">
        <f>O51*P51*_xll.XLOOKUP(Q51,CALCULATION!$A$15:$A$17, CALCULATION!$B$15:$B$17)</f>
        <v>600</v>
      </c>
      <c r="T51">
        <v>10</v>
      </c>
      <c r="U51" t="s">
        <v>14</v>
      </c>
      <c r="V51">
        <f>T51 * _xll.XLOOKUP(U51,CALCULATION!$A$15:$A$17, CALCULATION!$B$15:$B$17 )</f>
        <v>10</v>
      </c>
      <c r="W51" s="5">
        <f>O51*T51*_xll.XLOOKUP(U51,CALCULATION!$A$15:$A$17, CALCULATION!$B$15:$B$17)</f>
        <v>300</v>
      </c>
      <c r="X51" s="5">
        <f>WORKSHEET[[#This Row],[Clients Total Cost]] / WORKSHEET[[#This Row],[Clients Rate per T2 (USD)]]</f>
        <v>30</v>
      </c>
      <c r="Y51" s="5">
        <f>WORKSHEET[[#This Row],[Clients Rate per T2 (USD)]] - WORKSHEET[[#This Row],[Supplier Rate Per t2 (USD)]]</f>
        <v>10</v>
      </c>
      <c r="Z51" s="5">
        <f>WORKSHEET[[#This Row],[Profit Per T]] * WORKSHEET[[#This Row],[Weight]]</f>
        <v>300</v>
      </c>
      <c r="AA51">
        <v>1</v>
      </c>
      <c r="AB51" s="1">
        <v>5.6000000000000005</v>
      </c>
      <c r="AC51" s="1">
        <v>8.4</v>
      </c>
      <c r="AD51" s="1">
        <v>7</v>
      </c>
      <c r="AE51" s="1">
        <f>WORKSHEET[[#This Row],[Delay at toll gate in days]] +WORKSHEET[[#This Row],[Delay at workshop in days]] +WORKSHEET[[#This Row],[Delay at border in days]]</f>
        <v>21</v>
      </c>
    </row>
    <row r="52" spans="1:31" x14ac:dyDescent="0.35">
      <c r="A52" t="s">
        <v>70</v>
      </c>
      <c r="B52" t="s">
        <v>10</v>
      </c>
      <c r="C52" t="s">
        <v>68</v>
      </c>
      <c r="D52" t="s">
        <v>3611</v>
      </c>
      <c r="E52" t="s">
        <v>3612</v>
      </c>
      <c r="F52" t="str">
        <f>WORKSHEET[[#This Row],[Depart From]]&amp;"-"&amp;WORKSHEET[[#This Row],[Arrive To]]</f>
        <v>Mogadishu-Victoria</v>
      </c>
      <c r="G52" s="2">
        <v>44568</v>
      </c>
      <c r="H52" s="2">
        <v>44624</v>
      </c>
      <c r="I52" s="2" t="str">
        <f t="shared" si="0"/>
        <v>Delivered</v>
      </c>
      <c r="J52" s="2" t="str">
        <f>TEXT(WORKSHEET[[#This Row],[Offloading Date]], "mmm")</f>
        <v>Mar</v>
      </c>
      <c r="K52" s="2" t="str">
        <f>IF(OR(WORKSHEET[[#This Row],[Year]]="", ISBLANK(WORKSHEET[[#This Row],[Year]]), WORKSHEET[[#This Row],[Year]]="null"), "Exclude", "Include")</f>
        <v>Include</v>
      </c>
      <c r="L52" t="s">
        <v>16</v>
      </c>
      <c r="M52" t="s">
        <v>16</v>
      </c>
      <c r="N52" t="s">
        <v>13</v>
      </c>
      <c r="O52">
        <v>30</v>
      </c>
      <c r="P52">
        <v>600</v>
      </c>
      <c r="Q52" t="s">
        <v>14</v>
      </c>
      <c r="R52">
        <f>P52 * _xll.XLOOKUP(Q52,CALCULATION!$A$15:$A$17, CALCULATION!$B$15:$B$17 )</f>
        <v>600</v>
      </c>
      <c r="S52" s="5">
        <f>O52*P52*_xll.XLOOKUP(Q52,CALCULATION!$A$15:$A$17, CALCULATION!$B$15:$B$17)</f>
        <v>18000</v>
      </c>
      <c r="T52">
        <v>300</v>
      </c>
      <c r="U52" t="s">
        <v>14</v>
      </c>
      <c r="V52">
        <f>T52 * _xll.XLOOKUP(U52,CALCULATION!$A$15:$A$17, CALCULATION!$B$15:$B$17 )</f>
        <v>300</v>
      </c>
      <c r="W52" s="5">
        <f>O52*T52*_xll.XLOOKUP(U52,CALCULATION!$A$15:$A$17, CALCULATION!$B$15:$B$17)</f>
        <v>9000</v>
      </c>
      <c r="X52" s="5">
        <f>WORKSHEET[[#This Row],[Clients Total Cost]] / WORKSHEET[[#This Row],[Clients Rate per T2 (USD)]]</f>
        <v>30</v>
      </c>
      <c r="Y52" s="5">
        <f>WORKSHEET[[#This Row],[Clients Rate per T2 (USD)]] - WORKSHEET[[#This Row],[Supplier Rate Per t2 (USD)]]</f>
        <v>300</v>
      </c>
      <c r="Z52" s="5">
        <f>WORKSHEET[[#This Row],[Profit Per T]] * WORKSHEET[[#This Row],[Weight]]</f>
        <v>9000</v>
      </c>
      <c r="AA52">
        <v>1</v>
      </c>
      <c r="AB52" s="1">
        <v>5.6000000000000005</v>
      </c>
      <c r="AC52" s="1">
        <v>8.4</v>
      </c>
      <c r="AD52" s="1">
        <v>7</v>
      </c>
      <c r="AE52" s="1">
        <f>WORKSHEET[[#This Row],[Delay at toll gate in days]] +WORKSHEET[[#This Row],[Delay at workshop in days]] +WORKSHEET[[#This Row],[Delay at border in days]]</f>
        <v>21</v>
      </c>
    </row>
    <row r="53" spans="1:31" x14ac:dyDescent="0.35">
      <c r="A53" t="s">
        <v>71</v>
      </c>
      <c r="B53" t="s">
        <v>10</v>
      </c>
      <c r="C53" t="s">
        <v>68</v>
      </c>
      <c r="D53" t="s">
        <v>3615</v>
      </c>
      <c r="E53" t="s">
        <v>3618</v>
      </c>
      <c r="F53" t="str">
        <f>WORKSHEET[[#This Row],[Depart From]]&amp;"-"&amp;WORKSHEET[[#This Row],[Arrive To]]</f>
        <v>Mombasa-Tripoli</v>
      </c>
      <c r="G53" s="2">
        <v>44563</v>
      </c>
      <c r="H53" s="2">
        <v>44594</v>
      </c>
      <c r="I53" s="2" t="str">
        <f t="shared" si="0"/>
        <v>Delivered</v>
      </c>
      <c r="J53" s="2" t="str">
        <f>TEXT(WORKSHEET[[#This Row],[Offloading Date]], "mmm")</f>
        <v>Feb</v>
      </c>
      <c r="K53" s="2" t="str">
        <f>IF(OR(WORKSHEET[[#This Row],[Year]]="", ISBLANK(WORKSHEET[[#This Row],[Year]]), WORKSHEET[[#This Row],[Year]]="null"), "Exclude", "Include")</f>
        <v>Include</v>
      </c>
      <c r="L53" t="s">
        <v>16</v>
      </c>
      <c r="M53" t="s">
        <v>16</v>
      </c>
      <c r="N53" t="s">
        <v>13</v>
      </c>
      <c r="O53">
        <v>32</v>
      </c>
      <c r="P53">
        <v>600</v>
      </c>
      <c r="Q53" t="s">
        <v>14</v>
      </c>
      <c r="R53">
        <f>P53 * _xll.XLOOKUP(Q53,CALCULATION!$A$15:$A$17, CALCULATION!$B$15:$B$17 )</f>
        <v>600</v>
      </c>
      <c r="S53" s="5">
        <f>O53*P53*_xll.XLOOKUP(Q53,CALCULATION!$A$15:$A$17, CALCULATION!$B$15:$B$17)</f>
        <v>19200</v>
      </c>
      <c r="T53">
        <v>300</v>
      </c>
      <c r="U53" t="s">
        <v>14</v>
      </c>
      <c r="V53">
        <f>T53 * _xll.XLOOKUP(U53,CALCULATION!$A$15:$A$17, CALCULATION!$B$15:$B$17 )</f>
        <v>300</v>
      </c>
      <c r="W53" s="5">
        <f>O53*T53*_xll.XLOOKUP(U53,CALCULATION!$A$15:$A$17, CALCULATION!$B$15:$B$17)</f>
        <v>9600</v>
      </c>
      <c r="X53" s="5">
        <f>WORKSHEET[[#This Row],[Clients Total Cost]] / WORKSHEET[[#This Row],[Clients Rate per T2 (USD)]]</f>
        <v>32</v>
      </c>
      <c r="Y53" s="5">
        <f>WORKSHEET[[#This Row],[Clients Rate per T2 (USD)]] - WORKSHEET[[#This Row],[Supplier Rate Per t2 (USD)]]</f>
        <v>300</v>
      </c>
      <c r="Z53" s="5">
        <f>WORKSHEET[[#This Row],[Profit Per T]] * WORKSHEET[[#This Row],[Weight]]</f>
        <v>9600</v>
      </c>
      <c r="AA53">
        <v>1</v>
      </c>
      <c r="AB53" s="1">
        <v>3.1</v>
      </c>
      <c r="AC53" s="1">
        <v>4.6499999999999995</v>
      </c>
      <c r="AD53" s="1">
        <v>3.875</v>
      </c>
      <c r="AE53" s="1">
        <f>WORKSHEET[[#This Row],[Delay at toll gate in days]] +WORKSHEET[[#This Row],[Delay at workshop in days]] +WORKSHEET[[#This Row],[Delay at border in days]]</f>
        <v>11.625</v>
      </c>
    </row>
    <row r="54" spans="1:31" x14ac:dyDescent="0.35">
      <c r="A54" t="s">
        <v>72</v>
      </c>
      <c r="B54" t="s">
        <v>10</v>
      </c>
      <c r="C54" t="s">
        <v>68</v>
      </c>
      <c r="D54" t="s">
        <v>3611</v>
      </c>
      <c r="E54" t="s">
        <v>3613</v>
      </c>
      <c r="F54" t="str">
        <f>WORKSHEET[[#This Row],[Depart From]]&amp;"-"&amp;WORKSHEET[[#This Row],[Arrive To]]</f>
        <v>Mogadishu-Sanaa</v>
      </c>
      <c r="G54" s="2">
        <v>44563</v>
      </c>
      <c r="H54" s="2">
        <v>44594</v>
      </c>
      <c r="I54" s="2" t="str">
        <f t="shared" si="0"/>
        <v>Delivered</v>
      </c>
      <c r="J54" s="2" t="str">
        <f>TEXT(WORKSHEET[[#This Row],[Offloading Date]], "mmm")</f>
        <v>Feb</v>
      </c>
      <c r="K54" s="2" t="str">
        <f>IF(OR(WORKSHEET[[#This Row],[Year]]="", ISBLANK(WORKSHEET[[#This Row],[Year]]), WORKSHEET[[#This Row],[Year]]="null"), "Exclude", "Include")</f>
        <v>Include</v>
      </c>
      <c r="L54" t="s">
        <v>16</v>
      </c>
      <c r="M54" t="s">
        <v>16</v>
      </c>
      <c r="N54" t="s">
        <v>69</v>
      </c>
      <c r="O54">
        <v>32</v>
      </c>
      <c r="P54">
        <v>20</v>
      </c>
      <c r="Q54" t="s">
        <v>14</v>
      </c>
      <c r="R54">
        <f>P54 * _xll.XLOOKUP(Q54,CALCULATION!$A$15:$A$17, CALCULATION!$B$15:$B$17 )</f>
        <v>20</v>
      </c>
      <c r="S54" s="5">
        <f>O54*P54*_xll.XLOOKUP(Q54,CALCULATION!$A$15:$A$17, CALCULATION!$B$15:$B$17)</f>
        <v>640</v>
      </c>
      <c r="T54">
        <v>10</v>
      </c>
      <c r="U54" t="s">
        <v>14</v>
      </c>
      <c r="V54">
        <f>T54 * _xll.XLOOKUP(U54,CALCULATION!$A$15:$A$17, CALCULATION!$B$15:$B$17 )</f>
        <v>10</v>
      </c>
      <c r="W54" s="5">
        <f>O54*T54*_xll.XLOOKUP(U54,CALCULATION!$A$15:$A$17, CALCULATION!$B$15:$B$17)</f>
        <v>320</v>
      </c>
      <c r="X54" s="5">
        <f>WORKSHEET[[#This Row],[Clients Total Cost]] / WORKSHEET[[#This Row],[Clients Rate per T2 (USD)]]</f>
        <v>32</v>
      </c>
      <c r="Y54" s="5">
        <f>WORKSHEET[[#This Row],[Clients Rate per T2 (USD)]] - WORKSHEET[[#This Row],[Supplier Rate Per t2 (USD)]]</f>
        <v>10</v>
      </c>
      <c r="Z54" s="5">
        <f>WORKSHEET[[#This Row],[Profit Per T]] * WORKSHEET[[#This Row],[Weight]]</f>
        <v>320</v>
      </c>
      <c r="AA54">
        <v>1</v>
      </c>
      <c r="AB54" s="1">
        <v>3.1</v>
      </c>
      <c r="AC54" s="1">
        <v>4.6499999999999995</v>
      </c>
      <c r="AD54" s="1">
        <v>3.875</v>
      </c>
      <c r="AE54" s="1">
        <f>WORKSHEET[[#This Row],[Delay at toll gate in days]] +WORKSHEET[[#This Row],[Delay at workshop in days]] +WORKSHEET[[#This Row],[Delay at border in days]]</f>
        <v>11.625</v>
      </c>
    </row>
    <row r="55" spans="1:31" x14ac:dyDescent="0.35">
      <c r="A55" t="s">
        <v>73</v>
      </c>
      <c r="B55" t="s">
        <v>10</v>
      </c>
      <c r="C55" t="s">
        <v>68</v>
      </c>
      <c r="D55" t="s">
        <v>3611</v>
      </c>
      <c r="E55" t="s">
        <v>3618</v>
      </c>
      <c r="F55" t="str">
        <f>WORKSHEET[[#This Row],[Depart From]]&amp;"-"&amp;WORKSHEET[[#This Row],[Arrive To]]</f>
        <v>Mogadishu-Tripoli</v>
      </c>
      <c r="G55" s="2">
        <v>44600</v>
      </c>
      <c r="H55" s="2">
        <v>44627</v>
      </c>
      <c r="I55" s="2" t="str">
        <f t="shared" si="0"/>
        <v>Delivered</v>
      </c>
      <c r="J55" s="2" t="str">
        <f>TEXT(WORKSHEET[[#This Row],[Offloading Date]], "mmm")</f>
        <v>Mar</v>
      </c>
      <c r="K55" s="2" t="str">
        <f>IF(OR(WORKSHEET[[#This Row],[Year]]="", ISBLANK(WORKSHEET[[#This Row],[Year]]), WORKSHEET[[#This Row],[Year]]="null"), "Exclude", "Include")</f>
        <v>Include</v>
      </c>
      <c r="L55" t="s">
        <v>16</v>
      </c>
      <c r="M55" t="s">
        <v>12</v>
      </c>
      <c r="N55" t="s">
        <v>69</v>
      </c>
      <c r="O55">
        <v>33.997</v>
      </c>
      <c r="P55">
        <v>20</v>
      </c>
      <c r="Q55" t="s">
        <v>14</v>
      </c>
      <c r="R55">
        <f>P55 * _xll.XLOOKUP(Q55,CALCULATION!$A$15:$A$17, CALCULATION!$B$15:$B$17 )</f>
        <v>20</v>
      </c>
      <c r="S55" s="5">
        <f>O55*P55*_xll.XLOOKUP(Q55,CALCULATION!$A$15:$A$17, CALCULATION!$B$15:$B$17)</f>
        <v>679.94</v>
      </c>
      <c r="T55">
        <v>10</v>
      </c>
      <c r="U55" t="s">
        <v>14</v>
      </c>
      <c r="V55">
        <f>T55 * _xll.XLOOKUP(U55,CALCULATION!$A$15:$A$17, CALCULATION!$B$15:$B$17 )</f>
        <v>10</v>
      </c>
      <c r="W55" s="5">
        <f>O55*T55*_xll.XLOOKUP(U55,CALCULATION!$A$15:$A$17, CALCULATION!$B$15:$B$17)</f>
        <v>339.97</v>
      </c>
      <c r="X55" s="5">
        <f>WORKSHEET[[#This Row],[Clients Total Cost]] / WORKSHEET[[#This Row],[Clients Rate per T2 (USD)]]</f>
        <v>33.997</v>
      </c>
      <c r="Y55" s="5">
        <f>WORKSHEET[[#This Row],[Clients Rate per T2 (USD)]] - WORKSHEET[[#This Row],[Supplier Rate Per t2 (USD)]]</f>
        <v>10</v>
      </c>
      <c r="Z55" s="5">
        <f>WORKSHEET[[#This Row],[Profit Per T]] * WORKSHEET[[#This Row],[Weight]]</f>
        <v>339.97</v>
      </c>
      <c r="AA55">
        <v>1</v>
      </c>
      <c r="AB55" s="1">
        <v>2.7</v>
      </c>
      <c r="AC55" s="1">
        <v>4.05</v>
      </c>
      <c r="AD55" s="1">
        <v>3.375</v>
      </c>
      <c r="AE55" s="1">
        <f>WORKSHEET[[#This Row],[Delay at toll gate in days]] +WORKSHEET[[#This Row],[Delay at workshop in days]] +WORKSHEET[[#This Row],[Delay at border in days]]</f>
        <v>10.125</v>
      </c>
    </row>
    <row r="56" spans="1:31" x14ac:dyDescent="0.35">
      <c r="A56" t="s">
        <v>74</v>
      </c>
      <c r="B56" t="s">
        <v>10</v>
      </c>
      <c r="C56" t="s">
        <v>68</v>
      </c>
      <c r="D56" t="s">
        <v>3619</v>
      </c>
      <c r="E56" t="s">
        <v>3613</v>
      </c>
      <c r="F56" t="str">
        <f>WORKSHEET[[#This Row],[Depart From]]&amp;"-"&amp;WORKSHEET[[#This Row],[Arrive To]]</f>
        <v>Addis Ababa-Sanaa</v>
      </c>
      <c r="G56" s="2">
        <v>44606</v>
      </c>
      <c r="H56" s="2">
        <v>44631</v>
      </c>
      <c r="I56" s="2" t="str">
        <f t="shared" si="0"/>
        <v>Delivered</v>
      </c>
      <c r="J56" s="2" t="str">
        <f>TEXT(WORKSHEET[[#This Row],[Offloading Date]], "mmm")</f>
        <v>Mar</v>
      </c>
      <c r="K56" s="2" t="str">
        <f>IF(OR(WORKSHEET[[#This Row],[Year]]="", ISBLANK(WORKSHEET[[#This Row],[Year]]), WORKSHEET[[#This Row],[Year]]="null"), "Exclude", "Include")</f>
        <v>Include</v>
      </c>
      <c r="L56" t="s">
        <v>16</v>
      </c>
      <c r="M56" t="s">
        <v>12</v>
      </c>
      <c r="N56" t="s">
        <v>69</v>
      </c>
      <c r="O56">
        <v>30</v>
      </c>
      <c r="P56">
        <v>20</v>
      </c>
      <c r="Q56" t="s">
        <v>14</v>
      </c>
      <c r="R56">
        <f>P56 * _xll.XLOOKUP(Q56,CALCULATION!$A$15:$A$17, CALCULATION!$B$15:$B$17 )</f>
        <v>20</v>
      </c>
      <c r="S56" s="5">
        <f>O56*P56*_xll.XLOOKUP(Q56,CALCULATION!$A$15:$A$17, CALCULATION!$B$15:$B$17)</f>
        <v>600</v>
      </c>
      <c r="T56">
        <v>10</v>
      </c>
      <c r="U56" t="s">
        <v>14</v>
      </c>
      <c r="V56">
        <f>T56 * _xll.XLOOKUP(U56,CALCULATION!$A$15:$A$17, CALCULATION!$B$15:$B$17 )</f>
        <v>10</v>
      </c>
      <c r="W56" s="5">
        <f>O56*T56*_xll.XLOOKUP(U56,CALCULATION!$A$15:$A$17, CALCULATION!$B$15:$B$17)</f>
        <v>300</v>
      </c>
      <c r="X56" s="5">
        <f>WORKSHEET[[#This Row],[Clients Total Cost]] / WORKSHEET[[#This Row],[Clients Rate per T2 (USD)]]</f>
        <v>30</v>
      </c>
      <c r="Y56" s="5">
        <f>WORKSHEET[[#This Row],[Clients Rate per T2 (USD)]] - WORKSHEET[[#This Row],[Supplier Rate Per t2 (USD)]]</f>
        <v>10</v>
      </c>
      <c r="Z56" s="5">
        <f>WORKSHEET[[#This Row],[Profit Per T]] * WORKSHEET[[#This Row],[Weight]]</f>
        <v>300</v>
      </c>
      <c r="AA56">
        <v>1</v>
      </c>
      <c r="AB56" s="1">
        <v>2.5</v>
      </c>
      <c r="AC56" s="1">
        <v>3.75</v>
      </c>
      <c r="AD56" s="1">
        <v>3.125</v>
      </c>
      <c r="AE56" s="1">
        <f>WORKSHEET[[#This Row],[Delay at toll gate in days]] +WORKSHEET[[#This Row],[Delay at workshop in days]] +WORKSHEET[[#This Row],[Delay at border in days]]</f>
        <v>9.375</v>
      </c>
    </row>
    <row r="57" spans="1:31" x14ac:dyDescent="0.35">
      <c r="A57" t="s">
        <v>75</v>
      </c>
      <c r="B57" t="s">
        <v>10</v>
      </c>
      <c r="C57" t="s">
        <v>68</v>
      </c>
      <c r="D57" t="s">
        <v>3615</v>
      </c>
      <c r="E57" t="s">
        <v>3613</v>
      </c>
      <c r="F57" t="str">
        <f>WORKSHEET[[#This Row],[Depart From]]&amp;"-"&amp;WORKSHEET[[#This Row],[Arrive To]]</f>
        <v>Mombasa-Sanaa</v>
      </c>
      <c r="G57" s="2">
        <v>44600</v>
      </c>
      <c r="H57" s="2">
        <v>44627</v>
      </c>
      <c r="I57" s="2" t="str">
        <f t="shared" si="0"/>
        <v>Delivered</v>
      </c>
      <c r="J57" s="2" t="str">
        <f>TEXT(WORKSHEET[[#This Row],[Offloading Date]], "mmm")</f>
        <v>Mar</v>
      </c>
      <c r="K57" s="2" t="str">
        <f>IF(OR(WORKSHEET[[#This Row],[Year]]="", ISBLANK(WORKSHEET[[#This Row],[Year]]), WORKSHEET[[#This Row],[Year]]="null"), "Exclude", "Include")</f>
        <v>Include</v>
      </c>
      <c r="L57" t="s">
        <v>16</v>
      </c>
      <c r="M57" t="s">
        <v>12</v>
      </c>
      <c r="N57" t="s">
        <v>69</v>
      </c>
      <c r="O57">
        <v>29.994</v>
      </c>
      <c r="P57">
        <v>20</v>
      </c>
      <c r="Q57" t="s">
        <v>14</v>
      </c>
      <c r="R57">
        <f>P57 * _xll.XLOOKUP(Q57,CALCULATION!$A$15:$A$17, CALCULATION!$B$15:$B$17 )</f>
        <v>20</v>
      </c>
      <c r="S57" s="5">
        <f>O57*P57*_xll.XLOOKUP(Q57,CALCULATION!$A$15:$A$17, CALCULATION!$B$15:$B$17)</f>
        <v>599.88</v>
      </c>
      <c r="T57">
        <v>10</v>
      </c>
      <c r="U57" t="s">
        <v>14</v>
      </c>
      <c r="V57">
        <f>T57 * _xll.XLOOKUP(U57,CALCULATION!$A$15:$A$17, CALCULATION!$B$15:$B$17 )</f>
        <v>10</v>
      </c>
      <c r="W57" s="5">
        <f>O57*T57*_xll.XLOOKUP(U57,CALCULATION!$A$15:$A$17, CALCULATION!$B$15:$B$17)</f>
        <v>299.94</v>
      </c>
      <c r="X57" s="5">
        <f>WORKSHEET[[#This Row],[Clients Total Cost]] / WORKSHEET[[#This Row],[Clients Rate per T2 (USD)]]</f>
        <v>29.994</v>
      </c>
      <c r="Y57" s="5">
        <f>WORKSHEET[[#This Row],[Clients Rate per T2 (USD)]] - WORKSHEET[[#This Row],[Supplier Rate Per t2 (USD)]]</f>
        <v>10</v>
      </c>
      <c r="Z57" s="5">
        <f>WORKSHEET[[#This Row],[Profit Per T]] * WORKSHEET[[#This Row],[Weight]]</f>
        <v>299.94</v>
      </c>
      <c r="AA57">
        <v>1</v>
      </c>
      <c r="AB57" s="1">
        <v>2.7</v>
      </c>
      <c r="AC57" s="1">
        <v>4.05</v>
      </c>
      <c r="AD57" s="1">
        <v>3.375</v>
      </c>
      <c r="AE57" s="1">
        <f>WORKSHEET[[#This Row],[Delay at toll gate in days]] +WORKSHEET[[#This Row],[Delay at workshop in days]] +WORKSHEET[[#This Row],[Delay at border in days]]</f>
        <v>10.125</v>
      </c>
    </row>
    <row r="58" spans="1:31" x14ac:dyDescent="0.35">
      <c r="A58" t="s">
        <v>76</v>
      </c>
      <c r="B58" t="s">
        <v>10</v>
      </c>
      <c r="C58" t="s">
        <v>68</v>
      </c>
      <c r="D58" t="s">
        <v>3619</v>
      </c>
      <c r="E58" t="s">
        <v>3618</v>
      </c>
      <c r="F58" t="str">
        <f>WORKSHEET[[#This Row],[Depart From]]&amp;"-"&amp;WORKSHEET[[#This Row],[Arrive To]]</f>
        <v>Addis Ababa-Tripoli</v>
      </c>
      <c r="G58" s="2">
        <v>44606</v>
      </c>
      <c r="H58" s="2">
        <v>44635</v>
      </c>
      <c r="I58" s="2" t="str">
        <f t="shared" si="0"/>
        <v>Delivered</v>
      </c>
      <c r="J58" s="2" t="str">
        <f>TEXT(WORKSHEET[[#This Row],[Offloading Date]], "mmm")</f>
        <v>Mar</v>
      </c>
      <c r="K58" s="2" t="str">
        <f>IF(OR(WORKSHEET[[#This Row],[Year]]="", ISBLANK(WORKSHEET[[#This Row],[Year]]), WORKSHEET[[#This Row],[Year]]="null"), "Exclude", "Include")</f>
        <v>Include</v>
      </c>
      <c r="L58" t="s">
        <v>16</v>
      </c>
      <c r="M58" t="s">
        <v>12</v>
      </c>
      <c r="N58" t="s">
        <v>69</v>
      </c>
      <c r="O58">
        <v>29.991</v>
      </c>
      <c r="P58">
        <v>20</v>
      </c>
      <c r="Q58" t="s">
        <v>14</v>
      </c>
      <c r="R58">
        <f>P58 * _xll.XLOOKUP(Q58,CALCULATION!$A$15:$A$17, CALCULATION!$B$15:$B$17 )</f>
        <v>20</v>
      </c>
      <c r="S58" s="5">
        <f>O58*P58*_xll.XLOOKUP(Q58,CALCULATION!$A$15:$A$17, CALCULATION!$B$15:$B$17)</f>
        <v>599.81999999999994</v>
      </c>
      <c r="T58">
        <v>10</v>
      </c>
      <c r="U58" t="s">
        <v>14</v>
      </c>
      <c r="V58">
        <f>T58 * _xll.XLOOKUP(U58,CALCULATION!$A$15:$A$17, CALCULATION!$B$15:$B$17 )</f>
        <v>10</v>
      </c>
      <c r="W58" s="5">
        <f>O58*T58*_xll.XLOOKUP(U58,CALCULATION!$A$15:$A$17, CALCULATION!$B$15:$B$17)</f>
        <v>299.90999999999997</v>
      </c>
      <c r="X58" s="5">
        <f>WORKSHEET[[#This Row],[Clients Total Cost]] / WORKSHEET[[#This Row],[Clients Rate per T2 (USD)]]</f>
        <v>29.990999999999996</v>
      </c>
      <c r="Y58" s="5">
        <f>WORKSHEET[[#This Row],[Clients Rate per T2 (USD)]] - WORKSHEET[[#This Row],[Supplier Rate Per t2 (USD)]]</f>
        <v>10</v>
      </c>
      <c r="Z58" s="5">
        <f>WORKSHEET[[#This Row],[Profit Per T]] * WORKSHEET[[#This Row],[Weight]]</f>
        <v>299.90999999999997</v>
      </c>
      <c r="AA58">
        <v>1</v>
      </c>
      <c r="AB58" s="1">
        <v>2.9000000000000004</v>
      </c>
      <c r="AC58" s="1">
        <v>4.3499999999999996</v>
      </c>
      <c r="AD58" s="1">
        <v>3.625</v>
      </c>
      <c r="AE58" s="1">
        <f>WORKSHEET[[#This Row],[Delay at toll gate in days]] +WORKSHEET[[#This Row],[Delay at workshop in days]] +WORKSHEET[[#This Row],[Delay at border in days]]</f>
        <v>10.875</v>
      </c>
    </row>
    <row r="59" spans="1:31" x14ac:dyDescent="0.35">
      <c r="A59" t="s">
        <v>77</v>
      </c>
      <c r="B59" t="s">
        <v>10</v>
      </c>
      <c r="C59" t="s">
        <v>68</v>
      </c>
      <c r="D59" t="s">
        <v>3615</v>
      </c>
      <c r="E59" t="s">
        <v>3618</v>
      </c>
      <c r="F59" t="str">
        <f>WORKSHEET[[#This Row],[Depart From]]&amp;"-"&amp;WORKSHEET[[#This Row],[Arrive To]]</f>
        <v>Mombasa-Tripoli</v>
      </c>
      <c r="G59" s="2">
        <v>44599</v>
      </c>
      <c r="H59" s="2">
        <v>44627</v>
      </c>
      <c r="I59" s="2" t="str">
        <f t="shared" si="0"/>
        <v>Delivered</v>
      </c>
      <c r="J59" s="2" t="str">
        <f>TEXT(WORKSHEET[[#This Row],[Offloading Date]], "mmm")</f>
        <v>Mar</v>
      </c>
      <c r="K59" s="2" t="str">
        <f>IF(OR(WORKSHEET[[#This Row],[Year]]="", ISBLANK(WORKSHEET[[#This Row],[Year]]), WORKSHEET[[#This Row],[Year]]="null"), "Exclude", "Include")</f>
        <v>Include</v>
      </c>
      <c r="L59" t="s">
        <v>16</v>
      </c>
      <c r="M59" t="s">
        <v>3624</v>
      </c>
      <c r="N59" t="s">
        <v>69</v>
      </c>
      <c r="O59">
        <v>33.994</v>
      </c>
      <c r="P59">
        <v>20</v>
      </c>
      <c r="Q59" t="s">
        <v>14</v>
      </c>
      <c r="R59">
        <f>P59 * _xll.XLOOKUP(Q59,CALCULATION!$A$15:$A$17, CALCULATION!$B$15:$B$17 )</f>
        <v>20</v>
      </c>
      <c r="S59" s="5">
        <f>O59*P59*_xll.XLOOKUP(Q59,CALCULATION!$A$15:$A$17, CALCULATION!$B$15:$B$17)</f>
        <v>679.88</v>
      </c>
      <c r="T59">
        <v>10</v>
      </c>
      <c r="U59" t="s">
        <v>14</v>
      </c>
      <c r="V59">
        <f>T59 * _xll.XLOOKUP(U59,CALCULATION!$A$15:$A$17, CALCULATION!$B$15:$B$17 )</f>
        <v>10</v>
      </c>
      <c r="W59" s="5">
        <f>O59*T59*_xll.XLOOKUP(U59,CALCULATION!$A$15:$A$17, CALCULATION!$B$15:$B$17)</f>
        <v>339.94</v>
      </c>
      <c r="X59" s="5">
        <f>WORKSHEET[[#This Row],[Clients Total Cost]] / WORKSHEET[[#This Row],[Clients Rate per T2 (USD)]]</f>
        <v>33.994</v>
      </c>
      <c r="Y59" s="5">
        <f>WORKSHEET[[#This Row],[Clients Rate per T2 (USD)]] - WORKSHEET[[#This Row],[Supplier Rate Per t2 (USD)]]</f>
        <v>10</v>
      </c>
      <c r="Z59" s="5">
        <f>WORKSHEET[[#This Row],[Profit Per T]] * WORKSHEET[[#This Row],[Weight]]</f>
        <v>339.94</v>
      </c>
      <c r="AA59">
        <v>1</v>
      </c>
      <c r="AB59" s="1">
        <v>2.8000000000000003</v>
      </c>
      <c r="AC59" s="1">
        <v>4.2</v>
      </c>
      <c r="AD59" s="1">
        <v>3.5</v>
      </c>
      <c r="AE59" s="1">
        <f>WORKSHEET[[#This Row],[Delay at toll gate in days]] +WORKSHEET[[#This Row],[Delay at workshop in days]] +WORKSHEET[[#This Row],[Delay at border in days]]</f>
        <v>10.5</v>
      </c>
    </row>
    <row r="60" spans="1:31" x14ac:dyDescent="0.35">
      <c r="A60" t="s">
        <v>78</v>
      </c>
      <c r="B60" t="s">
        <v>10</v>
      </c>
      <c r="C60" t="s">
        <v>68</v>
      </c>
      <c r="D60" t="s">
        <v>3615</v>
      </c>
      <c r="E60" t="s">
        <v>3614</v>
      </c>
      <c r="F60" t="str">
        <f>WORKSHEET[[#This Row],[Depart From]]&amp;"-"&amp;WORKSHEET[[#This Row],[Arrive To]]</f>
        <v>Mombasa-Alger</v>
      </c>
      <c r="G60" s="2">
        <v>44607</v>
      </c>
      <c r="H60" s="2">
        <v>44630</v>
      </c>
      <c r="I60" s="2" t="str">
        <f t="shared" si="0"/>
        <v>Delivered</v>
      </c>
      <c r="J60" s="2" t="str">
        <f>TEXT(WORKSHEET[[#This Row],[Offloading Date]], "mmm")</f>
        <v>Mar</v>
      </c>
      <c r="K60" s="2" t="str">
        <f>IF(OR(WORKSHEET[[#This Row],[Year]]="", ISBLANK(WORKSHEET[[#This Row],[Year]]), WORKSHEET[[#This Row],[Year]]="null"), "Exclude", "Include")</f>
        <v>Include</v>
      </c>
      <c r="L60" t="s">
        <v>16</v>
      </c>
      <c r="M60" t="s">
        <v>3624</v>
      </c>
      <c r="N60" t="s">
        <v>69</v>
      </c>
      <c r="O60">
        <v>33.993000000000002</v>
      </c>
      <c r="P60">
        <v>20</v>
      </c>
      <c r="Q60" t="s">
        <v>14</v>
      </c>
      <c r="R60">
        <f>P60 * _xll.XLOOKUP(Q60,CALCULATION!$A$15:$A$17, CALCULATION!$B$15:$B$17 )</f>
        <v>20</v>
      </c>
      <c r="S60" s="5">
        <f>O60*P60*_xll.XLOOKUP(Q60,CALCULATION!$A$15:$A$17, CALCULATION!$B$15:$B$17)</f>
        <v>679.86</v>
      </c>
      <c r="T60">
        <v>10</v>
      </c>
      <c r="U60" t="s">
        <v>14</v>
      </c>
      <c r="V60">
        <f>T60 * _xll.XLOOKUP(U60,CALCULATION!$A$15:$A$17, CALCULATION!$B$15:$B$17 )</f>
        <v>10</v>
      </c>
      <c r="W60" s="5">
        <f>O60*T60*_xll.XLOOKUP(U60,CALCULATION!$A$15:$A$17, CALCULATION!$B$15:$B$17)</f>
        <v>339.93</v>
      </c>
      <c r="X60" s="5">
        <f>WORKSHEET[[#This Row],[Clients Total Cost]] / WORKSHEET[[#This Row],[Clients Rate per T2 (USD)]]</f>
        <v>33.993000000000002</v>
      </c>
      <c r="Y60" s="5">
        <f>WORKSHEET[[#This Row],[Clients Rate per T2 (USD)]] - WORKSHEET[[#This Row],[Supplier Rate Per t2 (USD)]]</f>
        <v>10</v>
      </c>
      <c r="Z60" s="5">
        <f>WORKSHEET[[#This Row],[Profit Per T]] * WORKSHEET[[#This Row],[Weight]]</f>
        <v>339.93</v>
      </c>
      <c r="AA60">
        <v>1</v>
      </c>
      <c r="AB60" s="1">
        <v>2.3000000000000003</v>
      </c>
      <c r="AC60" s="1">
        <v>3.4499999999999997</v>
      </c>
      <c r="AD60" s="1">
        <v>2.875</v>
      </c>
      <c r="AE60" s="1">
        <f>WORKSHEET[[#This Row],[Delay at toll gate in days]] +WORKSHEET[[#This Row],[Delay at workshop in days]] +WORKSHEET[[#This Row],[Delay at border in days]]</f>
        <v>8.625</v>
      </c>
    </row>
    <row r="61" spans="1:31" x14ac:dyDescent="0.35">
      <c r="A61" t="s">
        <v>79</v>
      </c>
      <c r="B61" t="s">
        <v>10</v>
      </c>
      <c r="C61" t="s">
        <v>68</v>
      </c>
      <c r="D61" t="s">
        <v>3616</v>
      </c>
      <c r="E61" t="s">
        <v>3612</v>
      </c>
      <c r="F61" t="str">
        <f>WORKSHEET[[#This Row],[Depart From]]&amp;"-"&amp;WORKSHEET[[#This Row],[Arrive To]]</f>
        <v>Marrakech-Victoria</v>
      </c>
      <c r="G61" s="2">
        <v>44599</v>
      </c>
      <c r="H61" s="2">
        <v>44630</v>
      </c>
      <c r="I61" s="2" t="str">
        <f t="shared" si="0"/>
        <v>Delivered</v>
      </c>
      <c r="J61" s="2" t="str">
        <f>TEXT(WORKSHEET[[#This Row],[Offloading Date]], "mmm")</f>
        <v>Mar</v>
      </c>
      <c r="K61" s="2" t="str">
        <f>IF(OR(WORKSHEET[[#This Row],[Year]]="", ISBLANK(WORKSHEET[[#This Row],[Year]]), WORKSHEET[[#This Row],[Year]]="null"), "Exclude", "Include")</f>
        <v>Include</v>
      </c>
      <c r="L61" t="s">
        <v>16</v>
      </c>
      <c r="M61" t="s">
        <v>3624</v>
      </c>
      <c r="N61" t="s">
        <v>69</v>
      </c>
      <c r="O61">
        <v>32.996000000000002</v>
      </c>
      <c r="P61">
        <v>20</v>
      </c>
      <c r="Q61" t="s">
        <v>14</v>
      </c>
      <c r="R61">
        <f>P61 * _xll.XLOOKUP(Q61,CALCULATION!$A$15:$A$17, CALCULATION!$B$15:$B$17 )</f>
        <v>20</v>
      </c>
      <c r="S61" s="5">
        <f>O61*P61*_xll.XLOOKUP(Q61,CALCULATION!$A$15:$A$17, CALCULATION!$B$15:$B$17)</f>
        <v>659.92000000000007</v>
      </c>
      <c r="T61">
        <v>10</v>
      </c>
      <c r="U61" t="s">
        <v>14</v>
      </c>
      <c r="V61">
        <f>T61 * _xll.XLOOKUP(U61,CALCULATION!$A$15:$A$17, CALCULATION!$B$15:$B$17 )</f>
        <v>10</v>
      </c>
      <c r="W61" s="5">
        <f>O61*T61*_xll.XLOOKUP(U61,CALCULATION!$A$15:$A$17, CALCULATION!$B$15:$B$17)</f>
        <v>329.96000000000004</v>
      </c>
      <c r="X61" s="5">
        <f>WORKSHEET[[#This Row],[Clients Total Cost]] / WORKSHEET[[#This Row],[Clients Rate per T2 (USD)]]</f>
        <v>32.996000000000002</v>
      </c>
      <c r="Y61" s="5">
        <f>WORKSHEET[[#This Row],[Clients Rate per T2 (USD)]] - WORKSHEET[[#This Row],[Supplier Rate Per t2 (USD)]]</f>
        <v>10</v>
      </c>
      <c r="Z61" s="5">
        <f>WORKSHEET[[#This Row],[Profit Per T]] * WORKSHEET[[#This Row],[Weight]]</f>
        <v>329.96000000000004</v>
      </c>
      <c r="AA61">
        <v>1</v>
      </c>
      <c r="AB61" s="1">
        <v>3.1</v>
      </c>
      <c r="AC61" s="1">
        <v>4.6499999999999995</v>
      </c>
      <c r="AD61" s="1">
        <v>3.875</v>
      </c>
      <c r="AE61" s="1">
        <f>WORKSHEET[[#This Row],[Delay at toll gate in days]] +WORKSHEET[[#This Row],[Delay at workshop in days]] +WORKSHEET[[#This Row],[Delay at border in days]]</f>
        <v>11.625</v>
      </c>
    </row>
    <row r="62" spans="1:31" x14ac:dyDescent="0.35">
      <c r="A62" t="s">
        <v>80</v>
      </c>
      <c r="B62" t="s">
        <v>10</v>
      </c>
      <c r="C62" t="s">
        <v>68</v>
      </c>
      <c r="D62" t="s">
        <v>3615</v>
      </c>
      <c r="E62" t="s">
        <v>3618</v>
      </c>
      <c r="F62" t="str">
        <f>WORKSHEET[[#This Row],[Depart From]]&amp;"-"&amp;WORKSHEET[[#This Row],[Arrive To]]</f>
        <v>Mombasa-Tripoli</v>
      </c>
      <c r="G62" s="2">
        <v>44600</v>
      </c>
      <c r="H62" s="2">
        <v>44627</v>
      </c>
      <c r="I62" s="2" t="str">
        <f t="shared" si="0"/>
        <v>Delivered</v>
      </c>
      <c r="J62" s="2" t="str">
        <f>TEXT(WORKSHEET[[#This Row],[Offloading Date]], "mmm")</f>
        <v>Mar</v>
      </c>
      <c r="K62" s="2" t="str">
        <f>IF(OR(WORKSHEET[[#This Row],[Year]]="", ISBLANK(WORKSHEET[[#This Row],[Year]]), WORKSHEET[[#This Row],[Year]]="null"), "Exclude", "Include")</f>
        <v>Include</v>
      </c>
      <c r="L62" t="s">
        <v>16</v>
      </c>
      <c r="M62" t="s">
        <v>12</v>
      </c>
      <c r="N62" t="s">
        <v>69</v>
      </c>
      <c r="O62">
        <v>32.994</v>
      </c>
      <c r="P62">
        <v>20</v>
      </c>
      <c r="Q62" t="s">
        <v>14</v>
      </c>
      <c r="R62">
        <f>P62 * _xll.XLOOKUP(Q62,CALCULATION!$A$15:$A$17, CALCULATION!$B$15:$B$17 )</f>
        <v>20</v>
      </c>
      <c r="S62" s="5">
        <f>O62*P62*_xll.XLOOKUP(Q62,CALCULATION!$A$15:$A$17, CALCULATION!$B$15:$B$17)</f>
        <v>659.88</v>
      </c>
      <c r="T62">
        <v>10</v>
      </c>
      <c r="U62" t="s">
        <v>14</v>
      </c>
      <c r="V62">
        <f>T62 * _xll.XLOOKUP(U62,CALCULATION!$A$15:$A$17, CALCULATION!$B$15:$B$17 )</f>
        <v>10</v>
      </c>
      <c r="W62" s="5">
        <f>O62*T62*_xll.XLOOKUP(U62,CALCULATION!$A$15:$A$17, CALCULATION!$B$15:$B$17)</f>
        <v>329.94</v>
      </c>
      <c r="X62" s="5">
        <f>WORKSHEET[[#This Row],[Clients Total Cost]] / WORKSHEET[[#This Row],[Clients Rate per T2 (USD)]]</f>
        <v>32.994</v>
      </c>
      <c r="Y62" s="5">
        <f>WORKSHEET[[#This Row],[Clients Rate per T2 (USD)]] - WORKSHEET[[#This Row],[Supplier Rate Per t2 (USD)]]</f>
        <v>10</v>
      </c>
      <c r="Z62" s="5">
        <f>WORKSHEET[[#This Row],[Profit Per T]] * WORKSHEET[[#This Row],[Weight]]</f>
        <v>329.94</v>
      </c>
      <c r="AA62">
        <v>1</v>
      </c>
      <c r="AB62" s="1">
        <v>2.7</v>
      </c>
      <c r="AC62" s="1">
        <v>4.05</v>
      </c>
      <c r="AD62" s="1">
        <v>3.375</v>
      </c>
      <c r="AE62" s="1">
        <f>WORKSHEET[[#This Row],[Delay at toll gate in days]] +WORKSHEET[[#This Row],[Delay at workshop in days]] +WORKSHEET[[#This Row],[Delay at border in days]]</f>
        <v>10.125</v>
      </c>
    </row>
    <row r="63" spans="1:31" x14ac:dyDescent="0.35">
      <c r="A63" t="s">
        <v>81</v>
      </c>
      <c r="B63" t="s">
        <v>10</v>
      </c>
      <c r="C63" t="s">
        <v>68</v>
      </c>
      <c r="D63" t="s">
        <v>3616</v>
      </c>
      <c r="E63" t="s">
        <v>3613</v>
      </c>
      <c r="F63" t="str">
        <f>WORKSHEET[[#This Row],[Depart From]]&amp;"-"&amp;WORKSHEET[[#This Row],[Arrive To]]</f>
        <v>Marrakech-Sanaa</v>
      </c>
      <c r="G63" s="2">
        <v>44602</v>
      </c>
      <c r="H63" s="2">
        <v>44637</v>
      </c>
      <c r="I63" s="2" t="str">
        <f t="shared" si="0"/>
        <v>Delivered</v>
      </c>
      <c r="J63" s="2" t="str">
        <f>TEXT(WORKSHEET[[#This Row],[Offloading Date]], "mmm")</f>
        <v>Mar</v>
      </c>
      <c r="K63" s="2" t="str">
        <f>IF(OR(WORKSHEET[[#This Row],[Year]]="", ISBLANK(WORKSHEET[[#This Row],[Year]]), WORKSHEET[[#This Row],[Year]]="null"), "Exclude", "Include")</f>
        <v>Include</v>
      </c>
      <c r="L63" t="s">
        <v>16</v>
      </c>
      <c r="M63" t="s">
        <v>3624</v>
      </c>
      <c r="N63" t="s">
        <v>69</v>
      </c>
      <c r="O63">
        <v>32.996000000000002</v>
      </c>
      <c r="P63">
        <v>20</v>
      </c>
      <c r="Q63" t="s">
        <v>14</v>
      </c>
      <c r="R63">
        <f>P63 * _xll.XLOOKUP(Q63,CALCULATION!$A$15:$A$17, CALCULATION!$B$15:$B$17 )</f>
        <v>20</v>
      </c>
      <c r="S63" s="5">
        <f>O63*P63*_xll.XLOOKUP(Q63,CALCULATION!$A$15:$A$17, CALCULATION!$B$15:$B$17)</f>
        <v>659.92000000000007</v>
      </c>
      <c r="T63">
        <v>10</v>
      </c>
      <c r="U63" t="s">
        <v>14</v>
      </c>
      <c r="V63">
        <f>T63 * _xll.XLOOKUP(U63,CALCULATION!$A$15:$A$17, CALCULATION!$B$15:$B$17 )</f>
        <v>10</v>
      </c>
      <c r="W63" s="5">
        <f>O63*T63*_xll.XLOOKUP(U63,CALCULATION!$A$15:$A$17, CALCULATION!$B$15:$B$17)</f>
        <v>329.96000000000004</v>
      </c>
      <c r="X63" s="5">
        <f>WORKSHEET[[#This Row],[Clients Total Cost]] / WORKSHEET[[#This Row],[Clients Rate per T2 (USD)]]</f>
        <v>32.996000000000002</v>
      </c>
      <c r="Y63" s="5">
        <f>WORKSHEET[[#This Row],[Clients Rate per T2 (USD)]] - WORKSHEET[[#This Row],[Supplier Rate Per t2 (USD)]]</f>
        <v>10</v>
      </c>
      <c r="Z63" s="5">
        <f>WORKSHEET[[#This Row],[Profit Per T]] * WORKSHEET[[#This Row],[Weight]]</f>
        <v>329.96000000000004</v>
      </c>
      <c r="AA63">
        <v>1</v>
      </c>
      <c r="AB63" s="1">
        <v>3.5</v>
      </c>
      <c r="AC63" s="1">
        <v>5.25</v>
      </c>
      <c r="AD63" s="1">
        <v>4.375</v>
      </c>
      <c r="AE63" s="1">
        <f>WORKSHEET[[#This Row],[Delay at toll gate in days]] +WORKSHEET[[#This Row],[Delay at workshop in days]] +WORKSHEET[[#This Row],[Delay at border in days]]</f>
        <v>13.125</v>
      </c>
    </row>
    <row r="64" spans="1:31" x14ac:dyDescent="0.35">
      <c r="A64" t="s">
        <v>82</v>
      </c>
      <c r="B64" t="s">
        <v>10</v>
      </c>
      <c r="C64" t="s">
        <v>68</v>
      </c>
      <c r="D64" t="s">
        <v>3616</v>
      </c>
      <c r="E64" t="s">
        <v>3612</v>
      </c>
      <c r="F64" t="str">
        <f>WORKSHEET[[#This Row],[Depart From]]&amp;"-"&amp;WORKSHEET[[#This Row],[Arrive To]]</f>
        <v>Marrakech-Victoria</v>
      </c>
      <c r="G64" s="2">
        <v>44600</v>
      </c>
      <c r="H64" s="2">
        <v>44627</v>
      </c>
      <c r="I64" s="2" t="str">
        <f t="shared" si="0"/>
        <v>Delivered</v>
      </c>
      <c r="J64" s="2" t="str">
        <f>TEXT(WORKSHEET[[#This Row],[Offloading Date]], "mmm")</f>
        <v>Mar</v>
      </c>
      <c r="K64" s="2" t="str">
        <f>IF(OR(WORKSHEET[[#This Row],[Year]]="", ISBLANK(WORKSHEET[[#This Row],[Year]]), WORKSHEET[[#This Row],[Year]]="null"), "Exclude", "Include")</f>
        <v>Include</v>
      </c>
      <c r="L64" t="s">
        <v>16</v>
      </c>
      <c r="M64" t="s">
        <v>16</v>
      </c>
      <c r="N64" t="s">
        <v>13</v>
      </c>
      <c r="O64">
        <v>33.997</v>
      </c>
      <c r="P64">
        <v>600</v>
      </c>
      <c r="Q64" t="s">
        <v>14</v>
      </c>
      <c r="R64">
        <f>P64 * _xll.XLOOKUP(Q64,CALCULATION!$A$15:$A$17, CALCULATION!$B$15:$B$17 )</f>
        <v>600</v>
      </c>
      <c r="S64" s="5">
        <f>O64*P64*_xll.XLOOKUP(Q64,CALCULATION!$A$15:$A$17, CALCULATION!$B$15:$B$17)</f>
        <v>20398.2</v>
      </c>
      <c r="T64">
        <v>300</v>
      </c>
      <c r="U64" t="s">
        <v>14</v>
      </c>
      <c r="V64">
        <f>T64 * _xll.XLOOKUP(U64,CALCULATION!$A$15:$A$17, CALCULATION!$B$15:$B$17 )</f>
        <v>300</v>
      </c>
      <c r="W64" s="5">
        <f>O64*T64*_xll.XLOOKUP(U64,CALCULATION!$A$15:$A$17, CALCULATION!$B$15:$B$17)</f>
        <v>10199.1</v>
      </c>
      <c r="X64" s="5">
        <f>WORKSHEET[[#This Row],[Clients Total Cost]] / WORKSHEET[[#This Row],[Clients Rate per T2 (USD)]]</f>
        <v>33.997</v>
      </c>
      <c r="Y64" s="5">
        <f>WORKSHEET[[#This Row],[Clients Rate per T2 (USD)]] - WORKSHEET[[#This Row],[Supplier Rate Per t2 (USD)]]</f>
        <v>300</v>
      </c>
      <c r="Z64" s="5">
        <f>WORKSHEET[[#This Row],[Profit Per T]] * WORKSHEET[[#This Row],[Weight]]</f>
        <v>10199.1</v>
      </c>
      <c r="AA64">
        <v>1</v>
      </c>
      <c r="AB64" s="1">
        <v>2.7</v>
      </c>
      <c r="AC64" s="1">
        <v>4.05</v>
      </c>
      <c r="AD64" s="1">
        <v>3.375</v>
      </c>
      <c r="AE64" s="1">
        <f>WORKSHEET[[#This Row],[Delay at toll gate in days]] +WORKSHEET[[#This Row],[Delay at workshop in days]] +WORKSHEET[[#This Row],[Delay at border in days]]</f>
        <v>10.125</v>
      </c>
    </row>
    <row r="65" spans="1:31" x14ac:dyDescent="0.35">
      <c r="A65" t="s">
        <v>83</v>
      </c>
      <c r="B65" t="s">
        <v>10</v>
      </c>
      <c r="C65" t="s">
        <v>68</v>
      </c>
      <c r="D65" t="s">
        <v>3619</v>
      </c>
      <c r="E65" t="s">
        <v>3614</v>
      </c>
      <c r="F65" t="str">
        <f>WORKSHEET[[#This Row],[Depart From]]&amp;"-"&amp;WORKSHEET[[#This Row],[Arrive To]]</f>
        <v>Addis Ababa-Alger</v>
      </c>
      <c r="G65" s="2">
        <v>44606</v>
      </c>
      <c r="H65" s="2">
        <v>44631</v>
      </c>
      <c r="I65" s="2" t="str">
        <f t="shared" si="0"/>
        <v>Delivered</v>
      </c>
      <c r="J65" s="2" t="str">
        <f>TEXT(WORKSHEET[[#This Row],[Offloading Date]], "mmm")</f>
        <v>Mar</v>
      </c>
      <c r="K65" s="2" t="str">
        <f>IF(OR(WORKSHEET[[#This Row],[Year]]="", ISBLANK(WORKSHEET[[#This Row],[Year]]), WORKSHEET[[#This Row],[Year]]="null"), "Exclude", "Include")</f>
        <v>Include</v>
      </c>
      <c r="L65" t="s">
        <v>16</v>
      </c>
      <c r="M65" t="s">
        <v>16</v>
      </c>
      <c r="N65" t="s">
        <v>13</v>
      </c>
      <c r="O65">
        <v>30</v>
      </c>
      <c r="P65">
        <v>600</v>
      </c>
      <c r="Q65" t="s">
        <v>14</v>
      </c>
      <c r="R65">
        <f>P65 * _xll.XLOOKUP(Q65,CALCULATION!$A$15:$A$17, CALCULATION!$B$15:$B$17 )</f>
        <v>600</v>
      </c>
      <c r="S65" s="5">
        <f>O65*P65*_xll.XLOOKUP(Q65,CALCULATION!$A$15:$A$17, CALCULATION!$B$15:$B$17)</f>
        <v>18000</v>
      </c>
      <c r="T65">
        <v>300</v>
      </c>
      <c r="U65" t="s">
        <v>14</v>
      </c>
      <c r="V65">
        <f>T65 * _xll.XLOOKUP(U65,CALCULATION!$A$15:$A$17, CALCULATION!$B$15:$B$17 )</f>
        <v>300</v>
      </c>
      <c r="W65" s="5">
        <f>O65*T65*_xll.XLOOKUP(U65,CALCULATION!$A$15:$A$17, CALCULATION!$B$15:$B$17)</f>
        <v>9000</v>
      </c>
      <c r="X65" s="5">
        <f>WORKSHEET[[#This Row],[Clients Total Cost]] / WORKSHEET[[#This Row],[Clients Rate per T2 (USD)]]</f>
        <v>30</v>
      </c>
      <c r="Y65" s="5">
        <f>WORKSHEET[[#This Row],[Clients Rate per T2 (USD)]] - WORKSHEET[[#This Row],[Supplier Rate Per t2 (USD)]]</f>
        <v>300</v>
      </c>
      <c r="Z65" s="5">
        <f>WORKSHEET[[#This Row],[Profit Per T]] * WORKSHEET[[#This Row],[Weight]]</f>
        <v>9000</v>
      </c>
      <c r="AA65">
        <v>1</v>
      </c>
      <c r="AB65" s="1">
        <v>2.5</v>
      </c>
      <c r="AC65" s="1">
        <v>3.75</v>
      </c>
      <c r="AD65" s="1">
        <v>3.125</v>
      </c>
      <c r="AE65" s="1">
        <f>WORKSHEET[[#This Row],[Delay at toll gate in days]] +WORKSHEET[[#This Row],[Delay at workshop in days]] +WORKSHEET[[#This Row],[Delay at border in days]]</f>
        <v>9.375</v>
      </c>
    </row>
    <row r="66" spans="1:31" x14ac:dyDescent="0.35">
      <c r="A66" t="s">
        <v>84</v>
      </c>
      <c r="B66" t="s">
        <v>10</v>
      </c>
      <c r="C66" t="s">
        <v>68</v>
      </c>
      <c r="D66" t="s">
        <v>3615</v>
      </c>
      <c r="E66" t="s">
        <v>3617</v>
      </c>
      <c r="F66" t="str">
        <f>WORKSHEET[[#This Row],[Depart From]]&amp;"-"&amp;WORKSHEET[[#This Row],[Arrive To]]</f>
        <v>Mombasa-Lagos</v>
      </c>
      <c r="G66" s="2">
        <v>44600</v>
      </c>
      <c r="H66" s="2">
        <v>44627</v>
      </c>
      <c r="I66" s="2" t="str">
        <f t="shared" ref="I66:I129" si="1">IF(OR(H66="", H66="NULL"), "Failed","Delivered")</f>
        <v>Delivered</v>
      </c>
      <c r="J66" s="2" t="str">
        <f>TEXT(WORKSHEET[[#This Row],[Offloading Date]], "mmm")</f>
        <v>Mar</v>
      </c>
      <c r="K66" s="2" t="str">
        <f>IF(OR(WORKSHEET[[#This Row],[Year]]="", ISBLANK(WORKSHEET[[#This Row],[Year]]), WORKSHEET[[#This Row],[Year]]="null"), "Exclude", "Include")</f>
        <v>Include</v>
      </c>
      <c r="L66" t="s">
        <v>16</v>
      </c>
      <c r="M66" t="s">
        <v>16</v>
      </c>
      <c r="N66" t="s">
        <v>13</v>
      </c>
      <c r="O66">
        <v>29.994</v>
      </c>
      <c r="P66">
        <v>600</v>
      </c>
      <c r="Q66" t="s">
        <v>14</v>
      </c>
      <c r="R66">
        <f>P66 * _xll.XLOOKUP(Q66,CALCULATION!$A$15:$A$17, CALCULATION!$B$15:$B$17 )</f>
        <v>600</v>
      </c>
      <c r="S66" s="5">
        <f>O66*P66*_xll.XLOOKUP(Q66,CALCULATION!$A$15:$A$17, CALCULATION!$B$15:$B$17)</f>
        <v>17996.400000000001</v>
      </c>
      <c r="T66">
        <v>300</v>
      </c>
      <c r="U66" t="s">
        <v>14</v>
      </c>
      <c r="V66">
        <f>T66 * _xll.XLOOKUP(U66,CALCULATION!$A$15:$A$17, CALCULATION!$B$15:$B$17 )</f>
        <v>300</v>
      </c>
      <c r="W66" s="5">
        <f>O66*T66*_xll.XLOOKUP(U66,CALCULATION!$A$15:$A$17, CALCULATION!$B$15:$B$17)</f>
        <v>8998.2000000000007</v>
      </c>
      <c r="X66" s="5">
        <f>WORKSHEET[[#This Row],[Clients Total Cost]] / WORKSHEET[[#This Row],[Clients Rate per T2 (USD)]]</f>
        <v>29.994000000000003</v>
      </c>
      <c r="Y66" s="5">
        <f>WORKSHEET[[#This Row],[Clients Rate per T2 (USD)]] - WORKSHEET[[#This Row],[Supplier Rate Per t2 (USD)]]</f>
        <v>300</v>
      </c>
      <c r="Z66" s="5">
        <f>WORKSHEET[[#This Row],[Profit Per T]] * WORKSHEET[[#This Row],[Weight]]</f>
        <v>8998.2000000000007</v>
      </c>
      <c r="AA66">
        <v>1</v>
      </c>
      <c r="AB66" s="1">
        <v>2.7</v>
      </c>
      <c r="AC66" s="1">
        <v>4.05</v>
      </c>
      <c r="AD66" s="1">
        <v>3.375</v>
      </c>
      <c r="AE66" s="1">
        <f>WORKSHEET[[#This Row],[Delay at toll gate in days]] +WORKSHEET[[#This Row],[Delay at workshop in days]] +WORKSHEET[[#This Row],[Delay at border in days]]</f>
        <v>10.125</v>
      </c>
    </row>
    <row r="67" spans="1:31" x14ac:dyDescent="0.35">
      <c r="A67" t="s">
        <v>85</v>
      </c>
      <c r="B67" t="s">
        <v>10</v>
      </c>
      <c r="C67" t="s">
        <v>68</v>
      </c>
      <c r="D67" t="s">
        <v>3611</v>
      </c>
      <c r="E67" t="s">
        <v>3617</v>
      </c>
      <c r="F67" t="str">
        <f>WORKSHEET[[#This Row],[Depart From]]&amp;"-"&amp;WORKSHEET[[#This Row],[Arrive To]]</f>
        <v>Mogadishu-Lagos</v>
      </c>
      <c r="G67" s="2">
        <v>44606</v>
      </c>
      <c r="H67" s="2">
        <v>44635</v>
      </c>
      <c r="I67" s="2" t="str">
        <f t="shared" si="1"/>
        <v>Delivered</v>
      </c>
      <c r="J67" s="2" t="str">
        <f>TEXT(WORKSHEET[[#This Row],[Offloading Date]], "mmm")</f>
        <v>Mar</v>
      </c>
      <c r="K67" s="2" t="str">
        <f>IF(OR(WORKSHEET[[#This Row],[Year]]="", ISBLANK(WORKSHEET[[#This Row],[Year]]), WORKSHEET[[#This Row],[Year]]="null"), "Exclude", "Include")</f>
        <v>Include</v>
      </c>
      <c r="L67" t="s">
        <v>16</v>
      </c>
      <c r="M67" t="s">
        <v>16</v>
      </c>
      <c r="N67" t="s">
        <v>13</v>
      </c>
      <c r="O67">
        <v>29.991</v>
      </c>
      <c r="P67">
        <v>600</v>
      </c>
      <c r="Q67" t="s">
        <v>14</v>
      </c>
      <c r="R67">
        <f>P67 * _xll.XLOOKUP(Q67,CALCULATION!$A$15:$A$17, CALCULATION!$B$15:$B$17 )</f>
        <v>600</v>
      </c>
      <c r="S67" s="5">
        <f>O67*P67*_xll.XLOOKUP(Q67,CALCULATION!$A$15:$A$17, CALCULATION!$B$15:$B$17)</f>
        <v>17994.599999999999</v>
      </c>
      <c r="T67">
        <v>300</v>
      </c>
      <c r="U67" t="s">
        <v>14</v>
      </c>
      <c r="V67">
        <f>T67 * _xll.XLOOKUP(U67,CALCULATION!$A$15:$A$17, CALCULATION!$B$15:$B$17 )</f>
        <v>300</v>
      </c>
      <c r="W67" s="5">
        <f>O67*T67*_xll.XLOOKUP(U67,CALCULATION!$A$15:$A$17, CALCULATION!$B$15:$B$17)</f>
        <v>8997.2999999999993</v>
      </c>
      <c r="X67" s="5">
        <f>WORKSHEET[[#This Row],[Clients Total Cost]] / WORKSHEET[[#This Row],[Clients Rate per T2 (USD)]]</f>
        <v>29.990999999999996</v>
      </c>
      <c r="Y67" s="5">
        <f>WORKSHEET[[#This Row],[Clients Rate per T2 (USD)]] - WORKSHEET[[#This Row],[Supplier Rate Per t2 (USD)]]</f>
        <v>300</v>
      </c>
      <c r="Z67" s="5">
        <f>WORKSHEET[[#This Row],[Profit Per T]] * WORKSHEET[[#This Row],[Weight]]</f>
        <v>8997.2999999999993</v>
      </c>
      <c r="AA67">
        <v>1</v>
      </c>
      <c r="AB67" s="1">
        <v>2.9000000000000004</v>
      </c>
      <c r="AC67" s="1">
        <v>4.3499999999999996</v>
      </c>
      <c r="AD67" s="1">
        <v>3.625</v>
      </c>
      <c r="AE67" s="1">
        <f>WORKSHEET[[#This Row],[Delay at toll gate in days]] +WORKSHEET[[#This Row],[Delay at workshop in days]] +WORKSHEET[[#This Row],[Delay at border in days]]</f>
        <v>10.875</v>
      </c>
    </row>
    <row r="68" spans="1:31" x14ac:dyDescent="0.35">
      <c r="A68" t="s">
        <v>86</v>
      </c>
      <c r="B68" t="s">
        <v>10</v>
      </c>
      <c r="C68" t="s">
        <v>68</v>
      </c>
      <c r="D68" t="s">
        <v>3615</v>
      </c>
      <c r="E68" t="s">
        <v>3618</v>
      </c>
      <c r="F68" t="str">
        <f>WORKSHEET[[#This Row],[Depart From]]&amp;"-"&amp;WORKSHEET[[#This Row],[Arrive To]]</f>
        <v>Mombasa-Tripoli</v>
      </c>
      <c r="G68" s="2">
        <v>44599</v>
      </c>
      <c r="H68" s="2">
        <v>44627</v>
      </c>
      <c r="I68" s="2" t="str">
        <f t="shared" si="1"/>
        <v>Delivered</v>
      </c>
      <c r="J68" s="2" t="str">
        <f>TEXT(WORKSHEET[[#This Row],[Offloading Date]], "mmm")</f>
        <v>Mar</v>
      </c>
      <c r="K68" s="2" t="str">
        <f>IF(OR(WORKSHEET[[#This Row],[Year]]="", ISBLANK(WORKSHEET[[#This Row],[Year]]), WORKSHEET[[#This Row],[Year]]="null"), "Exclude", "Include")</f>
        <v>Include</v>
      </c>
      <c r="L68" t="s">
        <v>16</v>
      </c>
      <c r="M68" t="s">
        <v>16</v>
      </c>
      <c r="N68" t="s">
        <v>13</v>
      </c>
      <c r="O68">
        <v>33.994</v>
      </c>
      <c r="P68">
        <v>600</v>
      </c>
      <c r="Q68" t="s">
        <v>14</v>
      </c>
      <c r="R68">
        <f>P68 * _xll.XLOOKUP(Q68,CALCULATION!$A$15:$A$17, CALCULATION!$B$15:$B$17 )</f>
        <v>600</v>
      </c>
      <c r="S68" s="5">
        <f>O68*P68*_xll.XLOOKUP(Q68,CALCULATION!$A$15:$A$17, CALCULATION!$B$15:$B$17)</f>
        <v>20396.400000000001</v>
      </c>
      <c r="T68">
        <v>300</v>
      </c>
      <c r="U68" t="s">
        <v>14</v>
      </c>
      <c r="V68">
        <f>T68 * _xll.XLOOKUP(U68,CALCULATION!$A$15:$A$17, CALCULATION!$B$15:$B$17 )</f>
        <v>300</v>
      </c>
      <c r="W68" s="5">
        <f>O68*T68*_xll.XLOOKUP(U68,CALCULATION!$A$15:$A$17, CALCULATION!$B$15:$B$17)</f>
        <v>10198.200000000001</v>
      </c>
      <c r="X68" s="5">
        <f>WORKSHEET[[#This Row],[Clients Total Cost]] / WORKSHEET[[#This Row],[Clients Rate per T2 (USD)]]</f>
        <v>33.994</v>
      </c>
      <c r="Y68" s="5">
        <f>WORKSHEET[[#This Row],[Clients Rate per T2 (USD)]] - WORKSHEET[[#This Row],[Supplier Rate Per t2 (USD)]]</f>
        <v>300</v>
      </c>
      <c r="Z68" s="5">
        <f>WORKSHEET[[#This Row],[Profit Per T]] * WORKSHEET[[#This Row],[Weight]]</f>
        <v>10198.200000000001</v>
      </c>
      <c r="AA68">
        <v>1</v>
      </c>
      <c r="AB68" s="1">
        <v>2.8000000000000003</v>
      </c>
      <c r="AC68" s="1">
        <v>4.2</v>
      </c>
      <c r="AD68" s="1">
        <v>3.5</v>
      </c>
      <c r="AE68" s="1">
        <f>WORKSHEET[[#This Row],[Delay at toll gate in days]] +WORKSHEET[[#This Row],[Delay at workshop in days]] +WORKSHEET[[#This Row],[Delay at border in days]]</f>
        <v>10.5</v>
      </c>
    </row>
    <row r="69" spans="1:31" x14ac:dyDescent="0.35">
      <c r="A69" t="s">
        <v>87</v>
      </c>
      <c r="B69" t="s">
        <v>10</v>
      </c>
      <c r="C69" t="s">
        <v>68</v>
      </c>
      <c r="D69" t="s">
        <v>3611</v>
      </c>
      <c r="E69" t="s">
        <v>3617</v>
      </c>
      <c r="F69" t="str">
        <f>WORKSHEET[[#This Row],[Depart From]]&amp;"-"&amp;WORKSHEET[[#This Row],[Arrive To]]</f>
        <v>Mogadishu-Lagos</v>
      </c>
      <c r="G69" s="2">
        <v>44607</v>
      </c>
      <c r="H69" s="2">
        <v>44630</v>
      </c>
      <c r="I69" s="2" t="str">
        <f t="shared" si="1"/>
        <v>Delivered</v>
      </c>
      <c r="J69" s="2" t="str">
        <f>TEXT(WORKSHEET[[#This Row],[Offloading Date]], "mmm")</f>
        <v>Mar</v>
      </c>
      <c r="K69" s="2" t="str">
        <f>IF(OR(WORKSHEET[[#This Row],[Year]]="", ISBLANK(WORKSHEET[[#This Row],[Year]]), WORKSHEET[[#This Row],[Year]]="null"), "Exclude", "Include")</f>
        <v>Include</v>
      </c>
      <c r="L69" t="s">
        <v>16</v>
      </c>
      <c r="M69" t="s">
        <v>16</v>
      </c>
      <c r="N69" t="s">
        <v>13</v>
      </c>
      <c r="O69">
        <v>33.993000000000002</v>
      </c>
      <c r="P69">
        <v>600</v>
      </c>
      <c r="Q69" t="s">
        <v>14</v>
      </c>
      <c r="R69">
        <f>P69 * _xll.XLOOKUP(Q69,CALCULATION!$A$15:$A$17, CALCULATION!$B$15:$B$17 )</f>
        <v>600</v>
      </c>
      <c r="S69" s="5">
        <f>O69*P69*_xll.XLOOKUP(Q69,CALCULATION!$A$15:$A$17, CALCULATION!$B$15:$B$17)</f>
        <v>20395.800000000003</v>
      </c>
      <c r="T69">
        <v>300</v>
      </c>
      <c r="U69" t="s">
        <v>14</v>
      </c>
      <c r="V69">
        <f>T69 * _xll.XLOOKUP(U69,CALCULATION!$A$15:$A$17, CALCULATION!$B$15:$B$17 )</f>
        <v>300</v>
      </c>
      <c r="W69" s="5">
        <f>O69*T69*_xll.XLOOKUP(U69,CALCULATION!$A$15:$A$17, CALCULATION!$B$15:$B$17)</f>
        <v>10197.900000000001</v>
      </c>
      <c r="X69" s="5">
        <f>WORKSHEET[[#This Row],[Clients Total Cost]] / WORKSHEET[[#This Row],[Clients Rate per T2 (USD)]]</f>
        <v>33.993000000000002</v>
      </c>
      <c r="Y69" s="5">
        <f>WORKSHEET[[#This Row],[Clients Rate per T2 (USD)]] - WORKSHEET[[#This Row],[Supplier Rate Per t2 (USD)]]</f>
        <v>300</v>
      </c>
      <c r="Z69" s="5">
        <f>WORKSHEET[[#This Row],[Profit Per T]] * WORKSHEET[[#This Row],[Weight]]</f>
        <v>10197.900000000001</v>
      </c>
      <c r="AA69">
        <v>1</v>
      </c>
      <c r="AB69" s="1">
        <v>2.3000000000000003</v>
      </c>
      <c r="AC69" s="1">
        <v>3.4499999999999997</v>
      </c>
      <c r="AD69" s="1">
        <v>2.875</v>
      </c>
      <c r="AE69" s="1">
        <f>WORKSHEET[[#This Row],[Delay at toll gate in days]] +WORKSHEET[[#This Row],[Delay at workshop in days]] +WORKSHEET[[#This Row],[Delay at border in days]]</f>
        <v>8.625</v>
      </c>
    </row>
    <row r="70" spans="1:31" x14ac:dyDescent="0.35">
      <c r="A70" t="s">
        <v>88</v>
      </c>
      <c r="B70" t="s">
        <v>10</v>
      </c>
      <c r="C70" t="s">
        <v>68</v>
      </c>
      <c r="D70" t="s">
        <v>3616</v>
      </c>
      <c r="E70" t="s">
        <v>3618</v>
      </c>
      <c r="F70" t="str">
        <f>WORKSHEET[[#This Row],[Depart From]]&amp;"-"&amp;WORKSHEET[[#This Row],[Arrive To]]</f>
        <v>Marrakech-Tripoli</v>
      </c>
      <c r="G70" s="2">
        <v>44599</v>
      </c>
      <c r="H70" s="2">
        <v>44630</v>
      </c>
      <c r="I70" s="2" t="str">
        <f t="shared" si="1"/>
        <v>Delivered</v>
      </c>
      <c r="J70" s="2" t="str">
        <f>TEXT(WORKSHEET[[#This Row],[Offloading Date]], "mmm")</f>
        <v>Mar</v>
      </c>
      <c r="K70" s="2" t="str">
        <f>IF(OR(WORKSHEET[[#This Row],[Year]]="", ISBLANK(WORKSHEET[[#This Row],[Year]]), WORKSHEET[[#This Row],[Year]]="null"), "Exclude", "Include")</f>
        <v>Include</v>
      </c>
      <c r="L70" t="s">
        <v>16</v>
      </c>
      <c r="M70" t="s">
        <v>16</v>
      </c>
      <c r="N70" t="s">
        <v>13</v>
      </c>
      <c r="O70">
        <v>32.996000000000002</v>
      </c>
      <c r="P70">
        <v>600</v>
      </c>
      <c r="Q70" t="s">
        <v>14</v>
      </c>
      <c r="R70">
        <f>P70 * _xll.XLOOKUP(Q70,CALCULATION!$A$15:$A$17, CALCULATION!$B$15:$B$17 )</f>
        <v>600</v>
      </c>
      <c r="S70" s="5">
        <f>O70*P70*_xll.XLOOKUP(Q70,CALCULATION!$A$15:$A$17, CALCULATION!$B$15:$B$17)</f>
        <v>19797.600000000002</v>
      </c>
      <c r="T70">
        <v>300</v>
      </c>
      <c r="U70" t="s">
        <v>14</v>
      </c>
      <c r="V70">
        <f>T70 * _xll.XLOOKUP(U70,CALCULATION!$A$15:$A$17, CALCULATION!$B$15:$B$17 )</f>
        <v>300</v>
      </c>
      <c r="W70" s="5">
        <f>O70*T70*_xll.XLOOKUP(U70,CALCULATION!$A$15:$A$17, CALCULATION!$B$15:$B$17)</f>
        <v>9898.8000000000011</v>
      </c>
      <c r="X70" s="5">
        <f>WORKSHEET[[#This Row],[Clients Total Cost]] / WORKSHEET[[#This Row],[Clients Rate per T2 (USD)]]</f>
        <v>32.996000000000002</v>
      </c>
      <c r="Y70" s="5">
        <f>WORKSHEET[[#This Row],[Clients Rate per T2 (USD)]] - WORKSHEET[[#This Row],[Supplier Rate Per t2 (USD)]]</f>
        <v>300</v>
      </c>
      <c r="Z70" s="5">
        <f>WORKSHEET[[#This Row],[Profit Per T]] * WORKSHEET[[#This Row],[Weight]]</f>
        <v>9898.8000000000011</v>
      </c>
      <c r="AA70">
        <v>1</v>
      </c>
      <c r="AB70" s="1">
        <v>3.1</v>
      </c>
      <c r="AC70" s="1">
        <v>4.6499999999999995</v>
      </c>
      <c r="AD70" s="1">
        <v>3.875</v>
      </c>
      <c r="AE70" s="1">
        <f>WORKSHEET[[#This Row],[Delay at toll gate in days]] +WORKSHEET[[#This Row],[Delay at workshop in days]] +WORKSHEET[[#This Row],[Delay at border in days]]</f>
        <v>11.625</v>
      </c>
    </row>
    <row r="71" spans="1:31" x14ac:dyDescent="0.35">
      <c r="A71" t="s">
        <v>89</v>
      </c>
      <c r="B71" t="s">
        <v>10</v>
      </c>
      <c r="C71" t="s">
        <v>68</v>
      </c>
      <c r="D71" t="s">
        <v>3611</v>
      </c>
      <c r="E71" t="s">
        <v>3617</v>
      </c>
      <c r="F71" t="str">
        <f>WORKSHEET[[#This Row],[Depart From]]&amp;"-"&amp;WORKSHEET[[#This Row],[Arrive To]]</f>
        <v>Mogadishu-Lagos</v>
      </c>
      <c r="G71" s="2">
        <v>44600</v>
      </c>
      <c r="H71" s="2">
        <v>44627</v>
      </c>
      <c r="I71" s="2" t="str">
        <f t="shared" si="1"/>
        <v>Delivered</v>
      </c>
      <c r="J71" s="2" t="str">
        <f>TEXT(WORKSHEET[[#This Row],[Offloading Date]], "mmm")</f>
        <v>Mar</v>
      </c>
      <c r="K71" s="2" t="str">
        <f>IF(OR(WORKSHEET[[#This Row],[Year]]="", ISBLANK(WORKSHEET[[#This Row],[Year]]), WORKSHEET[[#This Row],[Year]]="null"), "Exclude", "Include")</f>
        <v>Include</v>
      </c>
      <c r="L71" t="s">
        <v>16</v>
      </c>
      <c r="M71" t="s">
        <v>16</v>
      </c>
      <c r="N71" t="s">
        <v>13</v>
      </c>
      <c r="O71">
        <v>32.994</v>
      </c>
      <c r="P71">
        <v>600</v>
      </c>
      <c r="Q71" t="s">
        <v>14</v>
      </c>
      <c r="R71">
        <f>P71 * _xll.XLOOKUP(Q71,CALCULATION!$A$15:$A$17, CALCULATION!$B$15:$B$17 )</f>
        <v>600</v>
      </c>
      <c r="S71" s="5">
        <f>O71*P71*_xll.XLOOKUP(Q71,CALCULATION!$A$15:$A$17, CALCULATION!$B$15:$B$17)</f>
        <v>19796.400000000001</v>
      </c>
      <c r="T71">
        <v>300</v>
      </c>
      <c r="U71" t="s">
        <v>14</v>
      </c>
      <c r="V71">
        <f>T71 * _xll.XLOOKUP(U71,CALCULATION!$A$15:$A$17, CALCULATION!$B$15:$B$17 )</f>
        <v>300</v>
      </c>
      <c r="W71" s="5">
        <f>O71*T71*_xll.XLOOKUP(U71,CALCULATION!$A$15:$A$17, CALCULATION!$B$15:$B$17)</f>
        <v>9898.2000000000007</v>
      </c>
      <c r="X71" s="5">
        <f>WORKSHEET[[#This Row],[Clients Total Cost]] / WORKSHEET[[#This Row],[Clients Rate per T2 (USD)]]</f>
        <v>32.994</v>
      </c>
      <c r="Y71" s="5">
        <f>WORKSHEET[[#This Row],[Clients Rate per T2 (USD)]] - WORKSHEET[[#This Row],[Supplier Rate Per t2 (USD)]]</f>
        <v>300</v>
      </c>
      <c r="Z71" s="5">
        <f>WORKSHEET[[#This Row],[Profit Per T]] * WORKSHEET[[#This Row],[Weight]]</f>
        <v>9898.2000000000007</v>
      </c>
      <c r="AA71">
        <v>1</v>
      </c>
      <c r="AB71" s="1">
        <v>2.7</v>
      </c>
      <c r="AC71" s="1">
        <v>4.05</v>
      </c>
      <c r="AD71" s="1">
        <v>3.375</v>
      </c>
      <c r="AE71" s="1">
        <f>WORKSHEET[[#This Row],[Delay at toll gate in days]] +WORKSHEET[[#This Row],[Delay at workshop in days]] +WORKSHEET[[#This Row],[Delay at border in days]]</f>
        <v>10.125</v>
      </c>
    </row>
    <row r="72" spans="1:31" x14ac:dyDescent="0.35">
      <c r="A72" t="s">
        <v>90</v>
      </c>
      <c r="B72" t="s">
        <v>10</v>
      </c>
      <c r="C72" t="s">
        <v>68</v>
      </c>
      <c r="D72" t="s">
        <v>3620</v>
      </c>
      <c r="E72" t="s">
        <v>3612</v>
      </c>
      <c r="F72" t="str">
        <f>WORKSHEET[[#This Row],[Depart From]]&amp;"-"&amp;WORKSHEET[[#This Row],[Arrive To]]</f>
        <v>Zanzibar-Victoria</v>
      </c>
      <c r="G72" s="2">
        <v>44602</v>
      </c>
      <c r="H72" s="2">
        <v>44637</v>
      </c>
      <c r="I72" s="2" t="str">
        <f t="shared" si="1"/>
        <v>Delivered</v>
      </c>
      <c r="J72" s="2" t="str">
        <f>TEXT(WORKSHEET[[#This Row],[Offloading Date]], "mmm")</f>
        <v>Mar</v>
      </c>
      <c r="K72" s="2" t="str">
        <f>IF(OR(WORKSHEET[[#This Row],[Year]]="", ISBLANK(WORKSHEET[[#This Row],[Year]]), WORKSHEET[[#This Row],[Year]]="null"), "Exclude", "Include")</f>
        <v>Include</v>
      </c>
      <c r="L72" t="s">
        <v>16</v>
      </c>
      <c r="M72" t="s">
        <v>16</v>
      </c>
      <c r="N72" t="s">
        <v>13</v>
      </c>
      <c r="O72">
        <v>32.996000000000002</v>
      </c>
      <c r="P72">
        <v>600</v>
      </c>
      <c r="Q72" t="s">
        <v>14</v>
      </c>
      <c r="R72">
        <f>P72 * _xll.XLOOKUP(Q72,CALCULATION!$A$15:$A$17, CALCULATION!$B$15:$B$17 )</f>
        <v>600</v>
      </c>
      <c r="S72" s="5">
        <f>O72*P72*_xll.XLOOKUP(Q72,CALCULATION!$A$15:$A$17, CALCULATION!$B$15:$B$17)</f>
        <v>19797.600000000002</v>
      </c>
      <c r="T72">
        <v>300</v>
      </c>
      <c r="U72" t="s">
        <v>14</v>
      </c>
      <c r="V72">
        <f>T72 * _xll.XLOOKUP(U72,CALCULATION!$A$15:$A$17, CALCULATION!$B$15:$B$17 )</f>
        <v>300</v>
      </c>
      <c r="W72" s="5">
        <f>O72*T72*_xll.XLOOKUP(U72,CALCULATION!$A$15:$A$17, CALCULATION!$B$15:$B$17)</f>
        <v>9898.8000000000011</v>
      </c>
      <c r="X72" s="5">
        <f>WORKSHEET[[#This Row],[Clients Total Cost]] / WORKSHEET[[#This Row],[Clients Rate per T2 (USD)]]</f>
        <v>32.996000000000002</v>
      </c>
      <c r="Y72" s="5">
        <f>WORKSHEET[[#This Row],[Clients Rate per T2 (USD)]] - WORKSHEET[[#This Row],[Supplier Rate Per t2 (USD)]]</f>
        <v>300</v>
      </c>
      <c r="Z72" s="5">
        <f>WORKSHEET[[#This Row],[Profit Per T]] * WORKSHEET[[#This Row],[Weight]]</f>
        <v>9898.8000000000011</v>
      </c>
      <c r="AA72">
        <v>1</v>
      </c>
      <c r="AB72" s="1">
        <v>3.5</v>
      </c>
      <c r="AC72" s="1">
        <v>5.25</v>
      </c>
      <c r="AD72" s="1">
        <v>4.375</v>
      </c>
      <c r="AE72" s="1">
        <f>WORKSHEET[[#This Row],[Delay at toll gate in days]] +WORKSHEET[[#This Row],[Delay at workshop in days]] +WORKSHEET[[#This Row],[Delay at border in days]]</f>
        <v>13.125</v>
      </c>
    </row>
    <row r="73" spans="1:31" x14ac:dyDescent="0.35">
      <c r="A73" t="s">
        <v>91</v>
      </c>
      <c r="B73" t="s">
        <v>10</v>
      </c>
      <c r="C73" t="s">
        <v>68</v>
      </c>
      <c r="D73" t="s">
        <v>3619</v>
      </c>
      <c r="E73" t="s">
        <v>3617</v>
      </c>
      <c r="F73" t="str">
        <f>WORKSHEET[[#This Row],[Depart From]]&amp;"-"&amp;WORKSHEET[[#This Row],[Arrive To]]</f>
        <v>Addis Ababa-Lagos</v>
      </c>
      <c r="G73" s="2">
        <v>44578</v>
      </c>
      <c r="H73" s="2">
        <v>44601</v>
      </c>
      <c r="I73" s="2" t="str">
        <f t="shared" si="1"/>
        <v>Delivered</v>
      </c>
      <c r="J73" s="2" t="str">
        <f>TEXT(WORKSHEET[[#This Row],[Offloading Date]], "mmm")</f>
        <v>Feb</v>
      </c>
      <c r="K73" s="2" t="str">
        <f>IF(OR(WORKSHEET[[#This Row],[Year]]="", ISBLANK(WORKSHEET[[#This Row],[Year]]), WORKSHEET[[#This Row],[Year]]="null"), "Exclude", "Include")</f>
        <v>Include</v>
      </c>
      <c r="L73" t="s">
        <v>16</v>
      </c>
      <c r="M73" t="s">
        <v>16</v>
      </c>
      <c r="N73" t="s">
        <v>13</v>
      </c>
      <c r="O73">
        <v>34.128</v>
      </c>
      <c r="P73">
        <v>600</v>
      </c>
      <c r="Q73" t="s">
        <v>14</v>
      </c>
      <c r="R73">
        <f>P73 * _xll.XLOOKUP(Q73,CALCULATION!$A$15:$A$17, CALCULATION!$B$15:$B$17 )</f>
        <v>600</v>
      </c>
      <c r="S73" s="5">
        <f>O73*P73*_xll.XLOOKUP(Q73,CALCULATION!$A$15:$A$17, CALCULATION!$B$15:$B$17)</f>
        <v>20476.8</v>
      </c>
      <c r="T73">
        <v>300</v>
      </c>
      <c r="U73" t="s">
        <v>14</v>
      </c>
      <c r="V73">
        <f>T73 * _xll.XLOOKUP(U73,CALCULATION!$A$15:$A$17, CALCULATION!$B$15:$B$17 )</f>
        <v>300</v>
      </c>
      <c r="W73" s="5">
        <f>O73*T73*_xll.XLOOKUP(U73,CALCULATION!$A$15:$A$17, CALCULATION!$B$15:$B$17)</f>
        <v>10238.4</v>
      </c>
      <c r="X73" s="5">
        <f>WORKSHEET[[#This Row],[Clients Total Cost]] / WORKSHEET[[#This Row],[Clients Rate per T2 (USD)]]</f>
        <v>34.128</v>
      </c>
      <c r="Y73" s="5">
        <f>WORKSHEET[[#This Row],[Clients Rate per T2 (USD)]] - WORKSHEET[[#This Row],[Supplier Rate Per t2 (USD)]]</f>
        <v>300</v>
      </c>
      <c r="Z73" s="5">
        <f>WORKSHEET[[#This Row],[Profit Per T]] * WORKSHEET[[#This Row],[Weight]]</f>
        <v>10238.4</v>
      </c>
      <c r="AA73">
        <v>1</v>
      </c>
      <c r="AB73" s="1">
        <v>2.3000000000000003</v>
      </c>
      <c r="AC73" s="1">
        <v>3.4499999999999997</v>
      </c>
      <c r="AD73" s="1">
        <v>2.875</v>
      </c>
      <c r="AE73" s="1">
        <f>WORKSHEET[[#This Row],[Delay at toll gate in days]] +WORKSHEET[[#This Row],[Delay at workshop in days]] +WORKSHEET[[#This Row],[Delay at border in days]]</f>
        <v>8.625</v>
      </c>
    </row>
    <row r="74" spans="1:31" x14ac:dyDescent="0.35">
      <c r="A74" t="s">
        <v>92</v>
      </c>
      <c r="B74" t="s">
        <v>10</v>
      </c>
      <c r="C74" t="s">
        <v>68</v>
      </c>
      <c r="D74" t="s">
        <v>3611</v>
      </c>
      <c r="E74" t="s">
        <v>3617</v>
      </c>
      <c r="F74" t="str">
        <f>WORKSHEET[[#This Row],[Depart From]]&amp;"-"&amp;WORKSHEET[[#This Row],[Arrive To]]</f>
        <v>Mogadishu-Lagos</v>
      </c>
      <c r="G74" s="2">
        <v>44578</v>
      </c>
      <c r="H74" s="2">
        <v>44601</v>
      </c>
      <c r="I74" s="2" t="str">
        <f t="shared" si="1"/>
        <v>Delivered</v>
      </c>
      <c r="J74" s="2" t="str">
        <f>TEXT(WORKSHEET[[#This Row],[Offloading Date]], "mmm")</f>
        <v>Feb</v>
      </c>
      <c r="K74" s="2" t="str">
        <f>IF(OR(WORKSHEET[[#This Row],[Year]]="", ISBLANK(WORKSHEET[[#This Row],[Year]]), WORKSHEET[[#This Row],[Year]]="null"), "Exclude", "Include")</f>
        <v>Include</v>
      </c>
      <c r="L74" t="s">
        <v>16</v>
      </c>
      <c r="M74" t="s">
        <v>16</v>
      </c>
      <c r="N74" t="s">
        <v>13</v>
      </c>
      <c r="O74">
        <v>34.069000000000003</v>
      </c>
      <c r="P74">
        <v>600</v>
      </c>
      <c r="Q74" t="s">
        <v>14</v>
      </c>
      <c r="R74">
        <f>P74 * _xll.XLOOKUP(Q74,CALCULATION!$A$15:$A$17, CALCULATION!$B$15:$B$17 )</f>
        <v>600</v>
      </c>
      <c r="S74" s="5">
        <f>O74*P74*_xll.XLOOKUP(Q74,CALCULATION!$A$15:$A$17, CALCULATION!$B$15:$B$17)</f>
        <v>20441.400000000001</v>
      </c>
      <c r="T74">
        <v>300</v>
      </c>
      <c r="U74" t="s">
        <v>14</v>
      </c>
      <c r="V74">
        <f>T74 * _xll.XLOOKUP(U74,CALCULATION!$A$15:$A$17, CALCULATION!$B$15:$B$17 )</f>
        <v>300</v>
      </c>
      <c r="W74" s="5">
        <f>O74*T74*_xll.XLOOKUP(U74,CALCULATION!$A$15:$A$17, CALCULATION!$B$15:$B$17)</f>
        <v>10220.700000000001</v>
      </c>
      <c r="X74" s="5">
        <f>WORKSHEET[[#This Row],[Clients Total Cost]] / WORKSHEET[[#This Row],[Clients Rate per T2 (USD)]]</f>
        <v>34.069000000000003</v>
      </c>
      <c r="Y74" s="5">
        <f>WORKSHEET[[#This Row],[Clients Rate per T2 (USD)]] - WORKSHEET[[#This Row],[Supplier Rate Per t2 (USD)]]</f>
        <v>300</v>
      </c>
      <c r="Z74" s="5">
        <f>WORKSHEET[[#This Row],[Profit Per T]] * WORKSHEET[[#This Row],[Weight]]</f>
        <v>10220.700000000001</v>
      </c>
      <c r="AA74">
        <v>1</v>
      </c>
      <c r="AB74" s="1">
        <v>2.3000000000000003</v>
      </c>
      <c r="AC74" s="1">
        <v>3.4499999999999997</v>
      </c>
      <c r="AD74" s="1">
        <v>2.875</v>
      </c>
      <c r="AE74" s="1">
        <f>WORKSHEET[[#This Row],[Delay at toll gate in days]] +WORKSHEET[[#This Row],[Delay at workshop in days]] +WORKSHEET[[#This Row],[Delay at border in days]]</f>
        <v>8.625</v>
      </c>
    </row>
    <row r="75" spans="1:31" x14ac:dyDescent="0.35">
      <c r="A75" t="s">
        <v>93</v>
      </c>
      <c r="B75" t="s">
        <v>10</v>
      </c>
      <c r="C75" t="s">
        <v>68</v>
      </c>
      <c r="D75" t="s">
        <v>3611</v>
      </c>
      <c r="E75" t="s">
        <v>3617</v>
      </c>
      <c r="F75" t="str">
        <f>WORKSHEET[[#This Row],[Depart From]]&amp;"-"&amp;WORKSHEET[[#This Row],[Arrive To]]</f>
        <v>Mogadishu-Lagos</v>
      </c>
      <c r="G75" s="2">
        <v>44578</v>
      </c>
      <c r="H75" s="2">
        <v>44601</v>
      </c>
      <c r="I75" s="2" t="str">
        <f t="shared" si="1"/>
        <v>Delivered</v>
      </c>
      <c r="J75" s="2" t="str">
        <f>TEXT(WORKSHEET[[#This Row],[Offloading Date]], "mmm")</f>
        <v>Feb</v>
      </c>
      <c r="K75" s="2" t="str">
        <f>IF(OR(WORKSHEET[[#This Row],[Year]]="", ISBLANK(WORKSHEET[[#This Row],[Year]]), WORKSHEET[[#This Row],[Year]]="null"), "Exclude", "Include")</f>
        <v>Include</v>
      </c>
      <c r="L75" t="s">
        <v>16</v>
      </c>
      <c r="M75" t="s">
        <v>16</v>
      </c>
      <c r="N75" t="s">
        <v>13</v>
      </c>
      <c r="O75">
        <v>34.195</v>
      </c>
      <c r="P75">
        <v>600</v>
      </c>
      <c r="Q75" t="s">
        <v>14</v>
      </c>
      <c r="R75">
        <f>P75 * _xll.XLOOKUP(Q75,CALCULATION!$A$15:$A$17, CALCULATION!$B$15:$B$17 )</f>
        <v>600</v>
      </c>
      <c r="S75" s="5">
        <f>O75*P75*_xll.XLOOKUP(Q75,CALCULATION!$A$15:$A$17, CALCULATION!$B$15:$B$17)</f>
        <v>20517</v>
      </c>
      <c r="T75">
        <v>300</v>
      </c>
      <c r="U75" t="s">
        <v>14</v>
      </c>
      <c r="V75">
        <f>T75 * _xll.XLOOKUP(U75,CALCULATION!$A$15:$A$17, CALCULATION!$B$15:$B$17 )</f>
        <v>300</v>
      </c>
      <c r="W75" s="5">
        <f>O75*T75*_xll.XLOOKUP(U75,CALCULATION!$A$15:$A$17, CALCULATION!$B$15:$B$17)</f>
        <v>10258.5</v>
      </c>
      <c r="X75" s="5">
        <f>WORKSHEET[[#This Row],[Clients Total Cost]] / WORKSHEET[[#This Row],[Clients Rate per T2 (USD)]]</f>
        <v>34.195</v>
      </c>
      <c r="Y75" s="5">
        <f>WORKSHEET[[#This Row],[Clients Rate per T2 (USD)]] - WORKSHEET[[#This Row],[Supplier Rate Per t2 (USD)]]</f>
        <v>300</v>
      </c>
      <c r="Z75" s="5">
        <f>WORKSHEET[[#This Row],[Profit Per T]] * WORKSHEET[[#This Row],[Weight]]</f>
        <v>10258.5</v>
      </c>
      <c r="AA75">
        <v>1</v>
      </c>
      <c r="AB75" s="1">
        <v>2.3000000000000003</v>
      </c>
      <c r="AC75" s="1">
        <v>3.4499999999999997</v>
      </c>
      <c r="AD75" s="1">
        <v>2.875</v>
      </c>
      <c r="AE75" s="1">
        <f>WORKSHEET[[#This Row],[Delay at toll gate in days]] +WORKSHEET[[#This Row],[Delay at workshop in days]] +WORKSHEET[[#This Row],[Delay at border in days]]</f>
        <v>8.625</v>
      </c>
    </row>
    <row r="76" spans="1:31" x14ac:dyDescent="0.35">
      <c r="A76" t="s">
        <v>94</v>
      </c>
      <c r="B76" t="s">
        <v>10</v>
      </c>
      <c r="C76" t="s">
        <v>68</v>
      </c>
      <c r="D76" t="s">
        <v>3620</v>
      </c>
      <c r="E76" t="s">
        <v>3618</v>
      </c>
      <c r="F76" t="str">
        <f>WORKSHEET[[#This Row],[Depart From]]&amp;"-"&amp;WORKSHEET[[#This Row],[Arrive To]]</f>
        <v>Zanzibar-Tripoli</v>
      </c>
      <c r="G76" s="2">
        <v>44592</v>
      </c>
      <c r="H76" s="2">
        <v>44617</v>
      </c>
      <c r="I76" s="2" t="str">
        <f t="shared" si="1"/>
        <v>Delivered</v>
      </c>
      <c r="J76" s="2" t="str">
        <f>TEXT(WORKSHEET[[#This Row],[Offloading Date]], "mmm")</f>
        <v>Feb</v>
      </c>
      <c r="K76" s="2" t="str">
        <f>IF(OR(WORKSHEET[[#This Row],[Year]]="", ISBLANK(WORKSHEET[[#This Row],[Year]]), WORKSHEET[[#This Row],[Year]]="null"), "Exclude", "Include")</f>
        <v>Include</v>
      </c>
      <c r="L76" t="s">
        <v>16</v>
      </c>
      <c r="M76" t="s">
        <v>16</v>
      </c>
      <c r="N76" t="s">
        <v>13</v>
      </c>
      <c r="O76">
        <v>32.222999999999999</v>
      </c>
      <c r="P76">
        <v>600</v>
      </c>
      <c r="Q76" t="s">
        <v>14</v>
      </c>
      <c r="R76">
        <f>P76 * _xll.XLOOKUP(Q76,CALCULATION!$A$15:$A$17, CALCULATION!$B$15:$B$17 )</f>
        <v>600</v>
      </c>
      <c r="S76" s="5">
        <f>O76*P76*_xll.XLOOKUP(Q76,CALCULATION!$A$15:$A$17, CALCULATION!$B$15:$B$17)</f>
        <v>19333.8</v>
      </c>
      <c r="T76">
        <v>300</v>
      </c>
      <c r="U76" t="s">
        <v>14</v>
      </c>
      <c r="V76">
        <f>T76 * _xll.XLOOKUP(U76,CALCULATION!$A$15:$A$17, CALCULATION!$B$15:$B$17 )</f>
        <v>300</v>
      </c>
      <c r="W76" s="5">
        <f>O76*T76*_xll.XLOOKUP(U76,CALCULATION!$A$15:$A$17, CALCULATION!$B$15:$B$17)</f>
        <v>9666.9</v>
      </c>
      <c r="X76" s="5">
        <f>WORKSHEET[[#This Row],[Clients Total Cost]] / WORKSHEET[[#This Row],[Clients Rate per T2 (USD)]]</f>
        <v>32.222999999999999</v>
      </c>
      <c r="Y76" s="5">
        <f>WORKSHEET[[#This Row],[Clients Rate per T2 (USD)]] - WORKSHEET[[#This Row],[Supplier Rate Per t2 (USD)]]</f>
        <v>300</v>
      </c>
      <c r="Z76" s="5">
        <f>WORKSHEET[[#This Row],[Profit Per T]] * WORKSHEET[[#This Row],[Weight]]</f>
        <v>9666.9</v>
      </c>
      <c r="AA76">
        <v>1</v>
      </c>
      <c r="AB76" s="1">
        <v>2.5</v>
      </c>
      <c r="AC76" s="1">
        <v>3.75</v>
      </c>
      <c r="AD76" s="1">
        <v>3.125</v>
      </c>
      <c r="AE76" s="1">
        <f>WORKSHEET[[#This Row],[Delay at toll gate in days]] +WORKSHEET[[#This Row],[Delay at workshop in days]] +WORKSHEET[[#This Row],[Delay at border in days]]</f>
        <v>9.375</v>
      </c>
    </row>
    <row r="77" spans="1:31" x14ac:dyDescent="0.35">
      <c r="A77" t="s">
        <v>95</v>
      </c>
      <c r="B77" t="s">
        <v>10</v>
      </c>
      <c r="C77" t="s">
        <v>68</v>
      </c>
      <c r="D77" t="s">
        <v>3611</v>
      </c>
      <c r="E77" t="s">
        <v>3614</v>
      </c>
      <c r="F77" t="str">
        <f>WORKSHEET[[#This Row],[Depart From]]&amp;"-"&amp;WORKSHEET[[#This Row],[Arrive To]]</f>
        <v>Mogadishu-Alger</v>
      </c>
      <c r="G77" s="2">
        <v>44578</v>
      </c>
      <c r="H77" s="2">
        <v>44601</v>
      </c>
      <c r="I77" s="2" t="str">
        <f t="shared" si="1"/>
        <v>Delivered</v>
      </c>
      <c r="J77" s="2" t="str">
        <f>TEXT(WORKSHEET[[#This Row],[Offloading Date]], "mmm")</f>
        <v>Feb</v>
      </c>
      <c r="K77" s="2" t="str">
        <f>IF(OR(WORKSHEET[[#This Row],[Year]]="", ISBLANK(WORKSHEET[[#This Row],[Year]]), WORKSHEET[[#This Row],[Year]]="null"), "Exclude", "Include")</f>
        <v>Include</v>
      </c>
      <c r="L77" t="s">
        <v>16</v>
      </c>
      <c r="M77" t="s">
        <v>12</v>
      </c>
      <c r="N77" t="s">
        <v>69</v>
      </c>
      <c r="O77">
        <v>34.128</v>
      </c>
      <c r="P77">
        <v>20</v>
      </c>
      <c r="Q77" t="s">
        <v>14</v>
      </c>
      <c r="R77">
        <f>P77 * _xll.XLOOKUP(Q77,CALCULATION!$A$15:$A$17, CALCULATION!$B$15:$B$17 )</f>
        <v>20</v>
      </c>
      <c r="S77" s="5">
        <f>O77*P77*_xll.XLOOKUP(Q77,CALCULATION!$A$15:$A$17, CALCULATION!$B$15:$B$17)</f>
        <v>682.56</v>
      </c>
      <c r="T77">
        <v>10</v>
      </c>
      <c r="U77" t="s">
        <v>14</v>
      </c>
      <c r="V77">
        <f>T77 * _xll.XLOOKUP(U77,CALCULATION!$A$15:$A$17, CALCULATION!$B$15:$B$17 )</f>
        <v>10</v>
      </c>
      <c r="W77" s="5">
        <f>O77*T77*_xll.XLOOKUP(U77,CALCULATION!$A$15:$A$17, CALCULATION!$B$15:$B$17)</f>
        <v>341.28</v>
      </c>
      <c r="X77" s="5">
        <f>WORKSHEET[[#This Row],[Clients Total Cost]] / WORKSHEET[[#This Row],[Clients Rate per T2 (USD)]]</f>
        <v>34.128</v>
      </c>
      <c r="Y77" s="5">
        <f>WORKSHEET[[#This Row],[Clients Rate per T2 (USD)]] - WORKSHEET[[#This Row],[Supplier Rate Per t2 (USD)]]</f>
        <v>10</v>
      </c>
      <c r="Z77" s="5">
        <f>WORKSHEET[[#This Row],[Profit Per T]] * WORKSHEET[[#This Row],[Weight]]</f>
        <v>341.28</v>
      </c>
      <c r="AA77">
        <v>1</v>
      </c>
      <c r="AB77" s="1">
        <v>2.3000000000000003</v>
      </c>
      <c r="AC77" s="1">
        <v>3.4499999999999997</v>
      </c>
      <c r="AD77" s="1">
        <v>2.875</v>
      </c>
      <c r="AE77" s="1">
        <f>WORKSHEET[[#This Row],[Delay at toll gate in days]] +WORKSHEET[[#This Row],[Delay at workshop in days]] +WORKSHEET[[#This Row],[Delay at border in days]]</f>
        <v>8.625</v>
      </c>
    </row>
    <row r="78" spans="1:31" x14ac:dyDescent="0.35">
      <c r="A78" t="s">
        <v>96</v>
      </c>
      <c r="B78" t="s">
        <v>10</v>
      </c>
      <c r="C78" t="s">
        <v>68</v>
      </c>
      <c r="D78" t="s">
        <v>3620</v>
      </c>
      <c r="E78" t="s">
        <v>3612</v>
      </c>
      <c r="F78" t="str">
        <f>WORKSHEET[[#This Row],[Depart From]]&amp;"-"&amp;WORKSHEET[[#This Row],[Arrive To]]</f>
        <v>Zanzibar-Victoria</v>
      </c>
      <c r="G78" s="2">
        <v>44594</v>
      </c>
      <c r="H78" s="2">
        <v>44614</v>
      </c>
      <c r="I78" s="2" t="str">
        <f t="shared" si="1"/>
        <v>Delivered</v>
      </c>
      <c r="J78" s="2" t="str">
        <f>TEXT(WORKSHEET[[#This Row],[Offloading Date]], "mmm")</f>
        <v>Feb</v>
      </c>
      <c r="K78" s="2" t="str">
        <f>IF(OR(WORKSHEET[[#This Row],[Year]]="", ISBLANK(WORKSHEET[[#This Row],[Year]]), WORKSHEET[[#This Row],[Year]]="null"), "Exclude", "Include")</f>
        <v>Include</v>
      </c>
      <c r="L78" t="s">
        <v>16</v>
      </c>
      <c r="M78" t="s">
        <v>16</v>
      </c>
      <c r="N78" t="s">
        <v>13</v>
      </c>
      <c r="O78">
        <v>30.042000000000002</v>
      </c>
      <c r="P78">
        <v>600</v>
      </c>
      <c r="Q78" t="s">
        <v>14</v>
      </c>
      <c r="R78">
        <f>P78 * _xll.XLOOKUP(Q78,CALCULATION!$A$15:$A$17, CALCULATION!$B$15:$B$17 )</f>
        <v>600</v>
      </c>
      <c r="S78" s="5">
        <f>O78*P78*_xll.XLOOKUP(Q78,CALCULATION!$A$15:$A$17, CALCULATION!$B$15:$B$17)</f>
        <v>18025.2</v>
      </c>
      <c r="T78">
        <v>300</v>
      </c>
      <c r="U78" t="s">
        <v>14</v>
      </c>
      <c r="V78">
        <f>T78 * _xll.XLOOKUP(U78,CALCULATION!$A$15:$A$17, CALCULATION!$B$15:$B$17 )</f>
        <v>300</v>
      </c>
      <c r="W78" s="5">
        <f>O78*T78*_xll.XLOOKUP(U78,CALCULATION!$A$15:$A$17, CALCULATION!$B$15:$B$17)</f>
        <v>9012.6</v>
      </c>
      <c r="X78" s="5">
        <f>WORKSHEET[[#This Row],[Clients Total Cost]] / WORKSHEET[[#This Row],[Clients Rate per T2 (USD)]]</f>
        <v>30.042000000000002</v>
      </c>
      <c r="Y78" s="5">
        <f>WORKSHEET[[#This Row],[Clients Rate per T2 (USD)]] - WORKSHEET[[#This Row],[Supplier Rate Per t2 (USD)]]</f>
        <v>300</v>
      </c>
      <c r="Z78" s="5">
        <f>WORKSHEET[[#This Row],[Profit Per T]] * WORKSHEET[[#This Row],[Weight]]</f>
        <v>9012.6</v>
      </c>
      <c r="AA78">
        <v>1</v>
      </c>
      <c r="AB78" s="1">
        <v>2</v>
      </c>
      <c r="AC78" s="1">
        <v>3</v>
      </c>
      <c r="AD78" s="1">
        <v>2.5</v>
      </c>
      <c r="AE78" s="1">
        <f>WORKSHEET[[#This Row],[Delay at toll gate in days]] +WORKSHEET[[#This Row],[Delay at workshop in days]] +WORKSHEET[[#This Row],[Delay at border in days]]</f>
        <v>7.5</v>
      </c>
    </row>
    <row r="79" spans="1:31" x14ac:dyDescent="0.35">
      <c r="A79" t="s">
        <v>97</v>
      </c>
      <c r="B79" t="s">
        <v>10</v>
      </c>
      <c r="C79" t="s">
        <v>68</v>
      </c>
      <c r="D79" t="s">
        <v>3620</v>
      </c>
      <c r="E79" t="s">
        <v>3617</v>
      </c>
      <c r="F79" t="str">
        <f>WORKSHEET[[#This Row],[Depart From]]&amp;"-"&amp;WORKSHEET[[#This Row],[Arrive To]]</f>
        <v>Zanzibar-Lagos</v>
      </c>
      <c r="G79" s="2">
        <v>44578</v>
      </c>
      <c r="H79" s="2">
        <v>44601</v>
      </c>
      <c r="I79" s="2" t="str">
        <f t="shared" si="1"/>
        <v>Delivered</v>
      </c>
      <c r="J79" s="2" t="str">
        <f>TEXT(WORKSHEET[[#This Row],[Offloading Date]], "mmm")</f>
        <v>Feb</v>
      </c>
      <c r="K79" s="2" t="str">
        <f>IF(OR(WORKSHEET[[#This Row],[Year]]="", ISBLANK(WORKSHEET[[#This Row],[Year]]), WORKSHEET[[#This Row],[Year]]="null"), "Exclude", "Include")</f>
        <v>Include</v>
      </c>
      <c r="L79" t="s">
        <v>16</v>
      </c>
      <c r="M79" t="s">
        <v>12</v>
      </c>
      <c r="N79" t="s">
        <v>69</v>
      </c>
      <c r="O79">
        <v>34.069000000000003</v>
      </c>
      <c r="P79">
        <v>20</v>
      </c>
      <c r="Q79" t="s">
        <v>14</v>
      </c>
      <c r="R79">
        <f>P79 * _xll.XLOOKUP(Q79,CALCULATION!$A$15:$A$17, CALCULATION!$B$15:$B$17 )</f>
        <v>20</v>
      </c>
      <c r="S79" s="5">
        <f>O79*P79*_xll.XLOOKUP(Q79,CALCULATION!$A$15:$A$17, CALCULATION!$B$15:$B$17)</f>
        <v>681.38000000000011</v>
      </c>
      <c r="T79">
        <v>10</v>
      </c>
      <c r="U79" t="s">
        <v>14</v>
      </c>
      <c r="V79">
        <f>T79 * _xll.XLOOKUP(U79,CALCULATION!$A$15:$A$17, CALCULATION!$B$15:$B$17 )</f>
        <v>10</v>
      </c>
      <c r="W79" s="5">
        <f>O79*T79*_xll.XLOOKUP(U79,CALCULATION!$A$15:$A$17, CALCULATION!$B$15:$B$17)</f>
        <v>340.69000000000005</v>
      </c>
      <c r="X79" s="5">
        <f>WORKSHEET[[#This Row],[Clients Total Cost]] / WORKSHEET[[#This Row],[Clients Rate per T2 (USD)]]</f>
        <v>34.069000000000003</v>
      </c>
      <c r="Y79" s="5">
        <f>WORKSHEET[[#This Row],[Clients Rate per T2 (USD)]] - WORKSHEET[[#This Row],[Supplier Rate Per t2 (USD)]]</f>
        <v>10</v>
      </c>
      <c r="Z79" s="5">
        <f>WORKSHEET[[#This Row],[Profit Per T]] * WORKSHEET[[#This Row],[Weight]]</f>
        <v>340.69000000000005</v>
      </c>
      <c r="AA79">
        <v>1</v>
      </c>
      <c r="AB79" s="1">
        <v>2.3000000000000003</v>
      </c>
      <c r="AC79" s="1">
        <v>3.4499999999999997</v>
      </c>
      <c r="AD79" s="1">
        <v>2.875</v>
      </c>
      <c r="AE79" s="1">
        <f>WORKSHEET[[#This Row],[Delay at toll gate in days]] +WORKSHEET[[#This Row],[Delay at workshop in days]] +WORKSHEET[[#This Row],[Delay at border in days]]</f>
        <v>8.625</v>
      </c>
    </row>
    <row r="80" spans="1:31" x14ac:dyDescent="0.35">
      <c r="A80" t="s">
        <v>98</v>
      </c>
      <c r="B80" t="s">
        <v>10</v>
      </c>
      <c r="C80" t="s">
        <v>68</v>
      </c>
      <c r="D80" t="s">
        <v>3616</v>
      </c>
      <c r="E80" t="s">
        <v>3614</v>
      </c>
      <c r="F80" t="str">
        <f>WORKSHEET[[#This Row],[Depart From]]&amp;"-"&amp;WORKSHEET[[#This Row],[Arrive To]]</f>
        <v>Marrakech-Alger</v>
      </c>
      <c r="G80" s="2">
        <v>44578</v>
      </c>
      <c r="H80" s="2">
        <v>44601</v>
      </c>
      <c r="I80" s="2" t="str">
        <f t="shared" si="1"/>
        <v>Delivered</v>
      </c>
      <c r="J80" s="2" t="str">
        <f>TEXT(WORKSHEET[[#This Row],[Offloading Date]], "mmm")</f>
        <v>Feb</v>
      </c>
      <c r="K80" s="2" t="str">
        <f>IF(OR(WORKSHEET[[#This Row],[Year]]="", ISBLANK(WORKSHEET[[#This Row],[Year]]), WORKSHEET[[#This Row],[Year]]="null"), "Exclude", "Include")</f>
        <v>Include</v>
      </c>
      <c r="L80" t="s">
        <v>16</v>
      </c>
      <c r="M80" t="s">
        <v>12</v>
      </c>
      <c r="N80" t="s">
        <v>69</v>
      </c>
      <c r="O80">
        <v>34.195</v>
      </c>
      <c r="P80">
        <v>20</v>
      </c>
      <c r="Q80" t="s">
        <v>14</v>
      </c>
      <c r="R80">
        <f>P80 * _xll.XLOOKUP(Q80,CALCULATION!$A$15:$A$17, CALCULATION!$B$15:$B$17 )</f>
        <v>20</v>
      </c>
      <c r="S80" s="5">
        <f>O80*P80*_xll.XLOOKUP(Q80,CALCULATION!$A$15:$A$17, CALCULATION!$B$15:$B$17)</f>
        <v>683.9</v>
      </c>
      <c r="T80">
        <v>10</v>
      </c>
      <c r="U80" t="s">
        <v>14</v>
      </c>
      <c r="V80">
        <f>T80 * _xll.XLOOKUP(U80,CALCULATION!$A$15:$A$17, CALCULATION!$B$15:$B$17 )</f>
        <v>10</v>
      </c>
      <c r="W80" s="5">
        <f>O80*T80*_xll.XLOOKUP(U80,CALCULATION!$A$15:$A$17, CALCULATION!$B$15:$B$17)</f>
        <v>341.95</v>
      </c>
      <c r="X80" s="5">
        <f>WORKSHEET[[#This Row],[Clients Total Cost]] / WORKSHEET[[#This Row],[Clients Rate per T2 (USD)]]</f>
        <v>34.195</v>
      </c>
      <c r="Y80" s="5">
        <f>WORKSHEET[[#This Row],[Clients Rate per T2 (USD)]] - WORKSHEET[[#This Row],[Supplier Rate Per t2 (USD)]]</f>
        <v>10</v>
      </c>
      <c r="Z80" s="5">
        <f>WORKSHEET[[#This Row],[Profit Per T]] * WORKSHEET[[#This Row],[Weight]]</f>
        <v>341.95</v>
      </c>
      <c r="AA80">
        <v>1</v>
      </c>
      <c r="AB80" s="1">
        <v>2.3000000000000003</v>
      </c>
      <c r="AC80" s="1">
        <v>3.4499999999999997</v>
      </c>
      <c r="AD80" s="1">
        <v>2.875</v>
      </c>
      <c r="AE80" s="1">
        <f>WORKSHEET[[#This Row],[Delay at toll gate in days]] +WORKSHEET[[#This Row],[Delay at workshop in days]] +WORKSHEET[[#This Row],[Delay at border in days]]</f>
        <v>8.625</v>
      </c>
    </row>
    <row r="81" spans="1:31" x14ac:dyDescent="0.35">
      <c r="A81" t="s">
        <v>99</v>
      </c>
      <c r="B81" t="s">
        <v>10</v>
      </c>
      <c r="C81" t="s">
        <v>68</v>
      </c>
      <c r="D81" t="s">
        <v>3620</v>
      </c>
      <c r="E81" t="s">
        <v>3617</v>
      </c>
      <c r="F81" t="str">
        <f>WORKSHEET[[#This Row],[Depart From]]&amp;"-"&amp;WORKSHEET[[#This Row],[Arrive To]]</f>
        <v>Zanzibar-Lagos</v>
      </c>
      <c r="G81" s="2">
        <v>44592</v>
      </c>
      <c r="H81" s="2">
        <v>44617</v>
      </c>
      <c r="I81" s="2" t="str">
        <f t="shared" si="1"/>
        <v>Delivered</v>
      </c>
      <c r="J81" s="2" t="str">
        <f>TEXT(WORKSHEET[[#This Row],[Offloading Date]], "mmm")</f>
        <v>Feb</v>
      </c>
      <c r="K81" s="2" t="str">
        <f>IF(OR(WORKSHEET[[#This Row],[Year]]="", ISBLANK(WORKSHEET[[#This Row],[Year]]), WORKSHEET[[#This Row],[Year]]="null"), "Exclude", "Include")</f>
        <v>Include</v>
      </c>
      <c r="L81" t="s">
        <v>16</v>
      </c>
      <c r="M81" t="s">
        <v>12</v>
      </c>
      <c r="N81" t="s">
        <v>69</v>
      </c>
      <c r="O81">
        <v>32.222999999999999</v>
      </c>
      <c r="P81">
        <v>20</v>
      </c>
      <c r="Q81" t="s">
        <v>14</v>
      </c>
      <c r="R81">
        <f>P81 * _xll.XLOOKUP(Q81,CALCULATION!$A$15:$A$17, CALCULATION!$B$15:$B$17 )</f>
        <v>20</v>
      </c>
      <c r="S81" s="5">
        <f>O81*P81*_xll.XLOOKUP(Q81,CALCULATION!$A$15:$A$17, CALCULATION!$B$15:$B$17)</f>
        <v>644.46</v>
      </c>
      <c r="T81">
        <v>10</v>
      </c>
      <c r="U81" t="s">
        <v>14</v>
      </c>
      <c r="V81">
        <f>T81 * _xll.XLOOKUP(U81,CALCULATION!$A$15:$A$17, CALCULATION!$B$15:$B$17 )</f>
        <v>10</v>
      </c>
      <c r="W81" s="5">
        <f>O81*T81*_xll.XLOOKUP(U81,CALCULATION!$A$15:$A$17, CALCULATION!$B$15:$B$17)</f>
        <v>322.23</v>
      </c>
      <c r="X81" s="5">
        <f>WORKSHEET[[#This Row],[Clients Total Cost]] / WORKSHEET[[#This Row],[Clients Rate per T2 (USD)]]</f>
        <v>32.222999999999999</v>
      </c>
      <c r="Y81" s="5">
        <f>WORKSHEET[[#This Row],[Clients Rate per T2 (USD)]] - WORKSHEET[[#This Row],[Supplier Rate Per t2 (USD)]]</f>
        <v>10</v>
      </c>
      <c r="Z81" s="5">
        <f>WORKSHEET[[#This Row],[Profit Per T]] * WORKSHEET[[#This Row],[Weight]]</f>
        <v>322.23</v>
      </c>
      <c r="AA81">
        <v>1</v>
      </c>
      <c r="AB81" s="1">
        <v>2.5</v>
      </c>
      <c r="AC81" s="1">
        <v>3.75</v>
      </c>
      <c r="AD81" s="1">
        <v>3.125</v>
      </c>
      <c r="AE81" s="1">
        <f>WORKSHEET[[#This Row],[Delay at toll gate in days]] +WORKSHEET[[#This Row],[Delay at workshop in days]] +WORKSHEET[[#This Row],[Delay at border in days]]</f>
        <v>9.375</v>
      </c>
    </row>
    <row r="82" spans="1:31" x14ac:dyDescent="0.35">
      <c r="A82" t="s">
        <v>100</v>
      </c>
      <c r="B82" t="s">
        <v>10</v>
      </c>
      <c r="C82" t="s">
        <v>68</v>
      </c>
      <c r="D82" t="s">
        <v>3611</v>
      </c>
      <c r="E82" t="s">
        <v>3617</v>
      </c>
      <c r="F82" t="str">
        <f>WORKSHEET[[#This Row],[Depart From]]&amp;"-"&amp;WORKSHEET[[#This Row],[Arrive To]]</f>
        <v>Mogadishu-Lagos</v>
      </c>
      <c r="G82" s="2">
        <v>44594</v>
      </c>
      <c r="H82" s="2">
        <v>44614</v>
      </c>
      <c r="I82" s="2" t="str">
        <f t="shared" si="1"/>
        <v>Delivered</v>
      </c>
      <c r="J82" s="2" t="str">
        <f>TEXT(WORKSHEET[[#This Row],[Offloading Date]], "mmm")</f>
        <v>Feb</v>
      </c>
      <c r="K82" s="2" t="str">
        <f>IF(OR(WORKSHEET[[#This Row],[Year]]="", ISBLANK(WORKSHEET[[#This Row],[Year]]), WORKSHEET[[#This Row],[Year]]="null"), "Exclude", "Include")</f>
        <v>Include</v>
      </c>
      <c r="L82" t="s">
        <v>16</v>
      </c>
      <c r="M82" t="s">
        <v>12</v>
      </c>
      <c r="N82" t="s">
        <v>69</v>
      </c>
      <c r="O82">
        <v>30.042000000000002</v>
      </c>
      <c r="P82">
        <v>20</v>
      </c>
      <c r="Q82" t="s">
        <v>14</v>
      </c>
      <c r="R82">
        <f>P82 * _xll.XLOOKUP(Q82,CALCULATION!$A$15:$A$17, CALCULATION!$B$15:$B$17 )</f>
        <v>20</v>
      </c>
      <c r="S82" s="5">
        <f>O82*P82*_xll.XLOOKUP(Q82,CALCULATION!$A$15:$A$17, CALCULATION!$B$15:$B$17)</f>
        <v>600.84</v>
      </c>
      <c r="T82">
        <v>10</v>
      </c>
      <c r="U82" t="s">
        <v>14</v>
      </c>
      <c r="V82">
        <f>T82 * _xll.XLOOKUP(U82,CALCULATION!$A$15:$A$17, CALCULATION!$B$15:$B$17 )</f>
        <v>10</v>
      </c>
      <c r="W82" s="5">
        <f>O82*T82*_xll.XLOOKUP(U82,CALCULATION!$A$15:$A$17, CALCULATION!$B$15:$B$17)</f>
        <v>300.42</v>
      </c>
      <c r="X82" s="5">
        <f>WORKSHEET[[#This Row],[Clients Total Cost]] / WORKSHEET[[#This Row],[Clients Rate per T2 (USD)]]</f>
        <v>30.042000000000002</v>
      </c>
      <c r="Y82" s="5">
        <f>WORKSHEET[[#This Row],[Clients Rate per T2 (USD)]] - WORKSHEET[[#This Row],[Supplier Rate Per t2 (USD)]]</f>
        <v>10</v>
      </c>
      <c r="Z82" s="5">
        <f>WORKSHEET[[#This Row],[Profit Per T]] * WORKSHEET[[#This Row],[Weight]]</f>
        <v>300.42</v>
      </c>
      <c r="AA82">
        <v>1</v>
      </c>
      <c r="AB82" s="1">
        <v>2</v>
      </c>
      <c r="AC82" s="1">
        <v>3</v>
      </c>
      <c r="AD82" s="1">
        <v>2.5</v>
      </c>
      <c r="AE82" s="1">
        <f>WORKSHEET[[#This Row],[Delay at toll gate in days]] +WORKSHEET[[#This Row],[Delay at workshop in days]] +WORKSHEET[[#This Row],[Delay at border in days]]</f>
        <v>7.5</v>
      </c>
    </row>
    <row r="83" spans="1:31" x14ac:dyDescent="0.35">
      <c r="A83" t="s">
        <v>101</v>
      </c>
      <c r="B83" t="s">
        <v>10</v>
      </c>
      <c r="C83" t="s">
        <v>68</v>
      </c>
      <c r="D83" t="s">
        <v>3611</v>
      </c>
      <c r="E83" t="s">
        <v>3612</v>
      </c>
      <c r="F83" t="str">
        <f>WORKSHEET[[#This Row],[Depart From]]&amp;"-"&amp;WORKSHEET[[#This Row],[Arrive To]]</f>
        <v>Mogadishu-Victoria</v>
      </c>
      <c r="G83" s="2">
        <v>44569</v>
      </c>
      <c r="H83" s="2">
        <v>44589</v>
      </c>
      <c r="I83" s="2" t="str">
        <f t="shared" si="1"/>
        <v>Delivered</v>
      </c>
      <c r="J83" s="2" t="str">
        <f>TEXT(WORKSHEET[[#This Row],[Offloading Date]], "mmm")</f>
        <v>Jan</v>
      </c>
      <c r="K83" s="2" t="str">
        <f>IF(OR(WORKSHEET[[#This Row],[Year]]="", ISBLANK(WORKSHEET[[#This Row],[Year]]), WORKSHEET[[#This Row],[Year]]="null"), "Exclude", "Include")</f>
        <v>Include</v>
      </c>
      <c r="L83" t="s">
        <v>16</v>
      </c>
      <c r="M83" t="s">
        <v>16</v>
      </c>
      <c r="N83" t="s">
        <v>13</v>
      </c>
      <c r="O83">
        <v>30.1</v>
      </c>
      <c r="P83">
        <v>600</v>
      </c>
      <c r="Q83" t="s">
        <v>14</v>
      </c>
      <c r="R83">
        <f>P83 * _xll.XLOOKUP(Q83,CALCULATION!$A$15:$A$17, CALCULATION!$B$15:$B$17 )</f>
        <v>600</v>
      </c>
      <c r="S83" s="5">
        <f>O83*P83*_xll.XLOOKUP(Q83,CALCULATION!$A$15:$A$17, CALCULATION!$B$15:$B$17)</f>
        <v>18060</v>
      </c>
      <c r="T83">
        <v>300</v>
      </c>
      <c r="U83" t="s">
        <v>14</v>
      </c>
      <c r="V83">
        <f>T83 * _xll.XLOOKUP(U83,CALCULATION!$A$15:$A$17, CALCULATION!$B$15:$B$17 )</f>
        <v>300</v>
      </c>
      <c r="W83" s="5">
        <f>O83*T83*_xll.XLOOKUP(U83,CALCULATION!$A$15:$A$17, CALCULATION!$B$15:$B$17)</f>
        <v>9030</v>
      </c>
      <c r="X83" s="5">
        <f>WORKSHEET[[#This Row],[Clients Total Cost]] / WORKSHEET[[#This Row],[Clients Rate per T2 (USD)]]</f>
        <v>30.1</v>
      </c>
      <c r="Y83" s="5">
        <f>WORKSHEET[[#This Row],[Clients Rate per T2 (USD)]] - WORKSHEET[[#This Row],[Supplier Rate Per t2 (USD)]]</f>
        <v>300</v>
      </c>
      <c r="Z83" s="5">
        <f>WORKSHEET[[#This Row],[Profit Per T]] * WORKSHEET[[#This Row],[Weight]]</f>
        <v>9030</v>
      </c>
      <c r="AA83">
        <v>1</v>
      </c>
      <c r="AB83" s="1">
        <v>2</v>
      </c>
      <c r="AC83" s="1">
        <v>3</v>
      </c>
      <c r="AD83" s="1">
        <v>2.5</v>
      </c>
      <c r="AE83" s="1">
        <f>WORKSHEET[[#This Row],[Delay at toll gate in days]] +WORKSHEET[[#This Row],[Delay at workshop in days]] +WORKSHEET[[#This Row],[Delay at border in days]]</f>
        <v>7.5</v>
      </c>
    </row>
    <row r="84" spans="1:31" x14ac:dyDescent="0.35">
      <c r="A84" t="s">
        <v>102</v>
      </c>
      <c r="B84" t="s">
        <v>10</v>
      </c>
      <c r="C84" t="s">
        <v>68</v>
      </c>
      <c r="D84" t="s">
        <v>3620</v>
      </c>
      <c r="E84" t="s">
        <v>3612</v>
      </c>
      <c r="F84" t="str">
        <f>WORKSHEET[[#This Row],[Depart From]]&amp;"-"&amp;WORKSHEET[[#This Row],[Arrive To]]</f>
        <v>Zanzibar-Victoria</v>
      </c>
      <c r="G84" s="2">
        <v>44570</v>
      </c>
      <c r="H84" s="2">
        <v>44589</v>
      </c>
      <c r="I84" s="2" t="str">
        <f t="shared" si="1"/>
        <v>Delivered</v>
      </c>
      <c r="J84" s="2" t="str">
        <f>TEXT(WORKSHEET[[#This Row],[Offloading Date]], "mmm")</f>
        <v>Jan</v>
      </c>
      <c r="K84" s="2" t="str">
        <f>IF(OR(WORKSHEET[[#This Row],[Year]]="", ISBLANK(WORKSHEET[[#This Row],[Year]]), WORKSHEET[[#This Row],[Year]]="null"), "Exclude", "Include")</f>
        <v>Include</v>
      </c>
      <c r="L84" t="s">
        <v>16</v>
      </c>
      <c r="M84" t="s">
        <v>16</v>
      </c>
      <c r="N84" t="s">
        <v>13</v>
      </c>
      <c r="O84">
        <v>30.02</v>
      </c>
      <c r="P84">
        <v>600</v>
      </c>
      <c r="Q84" t="s">
        <v>14</v>
      </c>
      <c r="R84">
        <f>P84 * _xll.XLOOKUP(Q84,CALCULATION!$A$15:$A$17, CALCULATION!$B$15:$B$17 )</f>
        <v>600</v>
      </c>
      <c r="S84" s="5">
        <f>O84*P84*_xll.XLOOKUP(Q84,CALCULATION!$A$15:$A$17, CALCULATION!$B$15:$B$17)</f>
        <v>18012</v>
      </c>
      <c r="T84">
        <v>300</v>
      </c>
      <c r="U84" t="s">
        <v>14</v>
      </c>
      <c r="V84">
        <f>T84 * _xll.XLOOKUP(U84,CALCULATION!$A$15:$A$17, CALCULATION!$B$15:$B$17 )</f>
        <v>300</v>
      </c>
      <c r="W84" s="5">
        <f>O84*T84*_xll.XLOOKUP(U84,CALCULATION!$A$15:$A$17, CALCULATION!$B$15:$B$17)</f>
        <v>9006</v>
      </c>
      <c r="X84" s="5">
        <f>WORKSHEET[[#This Row],[Clients Total Cost]] / WORKSHEET[[#This Row],[Clients Rate per T2 (USD)]]</f>
        <v>30.02</v>
      </c>
      <c r="Y84" s="5">
        <f>WORKSHEET[[#This Row],[Clients Rate per T2 (USD)]] - WORKSHEET[[#This Row],[Supplier Rate Per t2 (USD)]]</f>
        <v>300</v>
      </c>
      <c r="Z84" s="5">
        <f>WORKSHEET[[#This Row],[Profit Per T]] * WORKSHEET[[#This Row],[Weight]]</f>
        <v>9006</v>
      </c>
      <c r="AA84">
        <v>1</v>
      </c>
      <c r="AB84" s="1">
        <v>1.9000000000000001</v>
      </c>
      <c r="AC84" s="1">
        <v>2.85</v>
      </c>
      <c r="AD84" s="1">
        <v>2.375</v>
      </c>
      <c r="AE84" s="1">
        <f>WORKSHEET[[#This Row],[Delay at toll gate in days]] +WORKSHEET[[#This Row],[Delay at workshop in days]] +WORKSHEET[[#This Row],[Delay at border in days]]</f>
        <v>7.125</v>
      </c>
    </row>
    <row r="85" spans="1:31" x14ac:dyDescent="0.35">
      <c r="A85" t="s">
        <v>103</v>
      </c>
      <c r="B85" t="s">
        <v>10</v>
      </c>
      <c r="C85" t="s">
        <v>68</v>
      </c>
      <c r="D85" t="s">
        <v>3619</v>
      </c>
      <c r="E85" t="s">
        <v>3614</v>
      </c>
      <c r="F85" t="str">
        <f>WORKSHEET[[#This Row],[Depart From]]&amp;"-"&amp;WORKSHEET[[#This Row],[Arrive To]]</f>
        <v>Addis Ababa-Alger</v>
      </c>
      <c r="G85" s="2">
        <v>44579</v>
      </c>
      <c r="H85" s="2">
        <v>44613</v>
      </c>
      <c r="I85" s="2" t="str">
        <f t="shared" si="1"/>
        <v>Delivered</v>
      </c>
      <c r="J85" s="2" t="str">
        <f>TEXT(WORKSHEET[[#This Row],[Offloading Date]], "mmm")</f>
        <v>Feb</v>
      </c>
      <c r="K85" s="2" t="str">
        <f>IF(OR(WORKSHEET[[#This Row],[Year]]="", ISBLANK(WORKSHEET[[#This Row],[Year]]), WORKSHEET[[#This Row],[Year]]="null"), "Exclude", "Include")</f>
        <v>Include</v>
      </c>
      <c r="L85" t="s">
        <v>16</v>
      </c>
      <c r="M85" t="s">
        <v>12</v>
      </c>
      <c r="N85" t="s">
        <v>13</v>
      </c>
      <c r="O85">
        <v>30.08</v>
      </c>
      <c r="P85">
        <v>600</v>
      </c>
      <c r="Q85" t="s">
        <v>14</v>
      </c>
      <c r="R85">
        <f>P85 * _xll.XLOOKUP(Q85,CALCULATION!$A$15:$A$17, CALCULATION!$B$15:$B$17 )</f>
        <v>600</v>
      </c>
      <c r="S85" s="5">
        <f>O85*P85*_xll.XLOOKUP(Q85,CALCULATION!$A$15:$A$17, CALCULATION!$B$15:$B$17)</f>
        <v>18048</v>
      </c>
      <c r="T85">
        <v>300</v>
      </c>
      <c r="U85" t="s">
        <v>14</v>
      </c>
      <c r="V85">
        <f>T85 * _xll.XLOOKUP(U85,CALCULATION!$A$15:$A$17, CALCULATION!$B$15:$B$17 )</f>
        <v>300</v>
      </c>
      <c r="W85" s="5">
        <f>O85*T85*_xll.XLOOKUP(U85,CALCULATION!$A$15:$A$17, CALCULATION!$B$15:$B$17)</f>
        <v>9024</v>
      </c>
      <c r="X85" s="5">
        <f>WORKSHEET[[#This Row],[Clients Total Cost]] / WORKSHEET[[#This Row],[Clients Rate per T2 (USD)]]</f>
        <v>30.08</v>
      </c>
      <c r="Y85" s="5">
        <f>WORKSHEET[[#This Row],[Clients Rate per T2 (USD)]] - WORKSHEET[[#This Row],[Supplier Rate Per t2 (USD)]]</f>
        <v>300</v>
      </c>
      <c r="Z85" s="5">
        <f>WORKSHEET[[#This Row],[Profit Per T]] * WORKSHEET[[#This Row],[Weight]]</f>
        <v>9024</v>
      </c>
      <c r="AA85">
        <v>1</v>
      </c>
      <c r="AB85" s="1">
        <v>3.4000000000000004</v>
      </c>
      <c r="AC85" s="1">
        <v>5.0999999999999996</v>
      </c>
      <c r="AD85" s="1">
        <v>4.25</v>
      </c>
      <c r="AE85" s="1">
        <f>WORKSHEET[[#This Row],[Delay at toll gate in days]] +WORKSHEET[[#This Row],[Delay at workshop in days]] +WORKSHEET[[#This Row],[Delay at border in days]]</f>
        <v>12.75</v>
      </c>
    </row>
    <row r="86" spans="1:31" x14ac:dyDescent="0.35">
      <c r="A86" t="s">
        <v>104</v>
      </c>
      <c r="B86" t="s">
        <v>10</v>
      </c>
      <c r="C86" t="s">
        <v>68</v>
      </c>
      <c r="D86" t="s">
        <v>3615</v>
      </c>
      <c r="E86" t="s">
        <v>3612</v>
      </c>
      <c r="F86" t="str">
        <f>WORKSHEET[[#This Row],[Depart From]]&amp;"-"&amp;WORKSHEET[[#This Row],[Arrive To]]</f>
        <v>Mombasa-Victoria</v>
      </c>
      <c r="G86" s="2">
        <v>44574</v>
      </c>
      <c r="H86" s="2">
        <v>44599</v>
      </c>
      <c r="I86" s="2" t="str">
        <f t="shared" si="1"/>
        <v>Delivered</v>
      </c>
      <c r="J86" s="2" t="str">
        <f>TEXT(WORKSHEET[[#This Row],[Offloading Date]], "mmm")</f>
        <v>Feb</v>
      </c>
      <c r="K86" s="2" t="str">
        <f>IF(OR(WORKSHEET[[#This Row],[Year]]="", ISBLANK(WORKSHEET[[#This Row],[Year]]), WORKSHEET[[#This Row],[Year]]="null"), "Exclude", "Include")</f>
        <v>Include</v>
      </c>
      <c r="L86" t="s">
        <v>16</v>
      </c>
      <c r="M86" t="s">
        <v>16</v>
      </c>
      <c r="N86" t="s">
        <v>13</v>
      </c>
      <c r="O86">
        <v>30.12</v>
      </c>
      <c r="P86">
        <v>600</v>
      </c>
      <c r="Q86" t="s">
        <v>14</v>
      </c>
      <c r="R86">
        <f>P86 * _xll.XLOOKUP(Q86,CALCULATION!$A$15:$A$17, CALCULATION!$B$15:$B$17 )</f>
        <v>600</v>
      </c>
      <c r="S86" s="5">
        <f>O86*P86*_xll.XLOOKUP(Q86,CALCULATION!$A$15:$A$17, CALCULATION!$B$15:$B$17)</f>
        <v>18072</v>
      </c>
      <c r="T86">
        <v>300</v>
      </c>
      <c r="U86" t="s">
        <v>14</v>
      </c>
      <c r="V86">
        <f>T86 * _xll.XLOOKUP(U86,CALCULATION!$A$15:$A$17, CALCULATION!$B$15:$B$17 )</f>
        <v>300</v>
      </c>
      <c r="W86" s="5">
        <f>O86*T86*_xll.XLOOKUP(U86,CALCULATION!$A$15:$A$17, CALCULATION!$B$15:$B$17)</f>
        <v>9036</v>
      </c>
      <c r="X86" s="5">
        <f>WORKSHEET[[#This Row],[Clients Total Cost]] / WORKSHEET[[#This Row],[Clients Rate per T2 (USD)]]</f>
        <v>30.12</v>
      </c>
      <c r="Y86" s="5">
        <f>WORKSHEET[[#This Row],[Clients Rate per T2 (USD)]] - WORKSHEET[[#This Row],[Supplier Rate Per t2 (USD)]]</f>
        <v>300</v>
      </c>
      <c r="Z86" s="5">
        <f>WORKSHEET[[#This Row],[Profit Per T]] * WORKSHEET[[#This Row],[Weight]]</f>
        <v>9036</v>
      </c>
      <c r="AA86">
        <v>1</v>
      </c>
      <c r="AB86" s="1">
        <v>2.5</v>
      </c>
      <c r="AC86" s="1">
        <v>3.75</v>
      </c>
      <c r="AD86" s="1">
        <v>3.125</v>
      </c>
      <c r="AE86" s="1">
        <f>WORKSHEET[[#This Row],[Delay at toll gate in days]] +WORKSHEET[[#This Row],[Delay at workshop in days]] +WORKSHEET[[#This Row],[Delay at border in days]]</f>
        <v>9.375</v>
      </c>
    </row>
    <row r="87" spans="1:31" x14ac:dyDescent="0.35">
      <c r="A87" t="s">
        <v>105</v>
      </c>
      <c r="B87" t="s">
        <v>10</v>
      </c>
      <c r="C87" t="s">
        <v>68</v>
      </c>
      <c r="D87" t="s">
        <v>3615</v>
      </c>
      <c r="E87" t="s">
        <v>3618</v>
      </c>
      <c r="F87" t="str">
        <f>WORKSHEET[[#This Row],[Depart From]]&amp;"-"&amp;WORKSHEET[[#This Row],[Arrive To]]</f>
        <v>Mombasa-Tripoli</v>
      </c>
      <c r="G87" s="2">
        <v>44585</v>
      </c>
      <c r="H87" s="2">
        <v>44609</v>
      </c>
      <c r="I87" s="2" t="str">
        <f t="shared" si="1"/>
        <v>Delivered</v>
      </c>
      <c r="J87" s="2" t="str">
        <f>TEXT(WORKSHEET[[#This Row],[Offloading Date]], "mmm")</f>
        <v>Feb</v>
      </c>
      <c r="K87" s="2" t="str">
        <f>IF(OR(WORKSHEET[[#This Row],[Year]]="", ISBLANK(WORKSHEET[[#This Row],[Year]]), WORKSHEET[[#This Row],[Year]]="null"), "Exclude", "Include")</f>
        <v>Include</v>
      </c>
      <c r="L87" t="s">
        <v>16</v>
      </c>
      <c r="M87" t="s">
        <v>16</v>
      </c>
      <c r="N87" t="s">
        <v>13</v>
      </c>
      <c r="O87">
        <v>32.14</v>
      </c>
      <c r="P87">
        <v>600</v>
      </c>
      <c r="Q87" t="s">
        <v>14</v>
      </c>
      <c r="R87">
        <f>P87 * _xll.XLOOKUP(Q87,CALCULATION!$A$15:$A$17, CALCULATION!$B$15:$B$17 )</f>
        <v>600</v>
      </c>
      <c r="S87" s="5">
        <f>O87*P87*_xll.XLOOKUP(Q87,CALCULATION!$A$15:$A$17, CALCULATION!$B$15:$B$17)</f>
        <v>19284</v>
      </c>
      <c r="T87">
        <v>300</v>
      </c>
      <c r="U87" t="s">
        <v>14</v>
      </c>
      <c r="V87">
        <f>T87 * _xll.XLOOKUP(U87,CALCULATION!$A$15:$A$17, CALCULATION!$B$15:$B$17 )</f>
        <v>300</v>
      </c>
      <c r="W87" s="5">
        <f>O87*T87*_xll.XLOOKUP(U87,CALCULATION!$A$15:$A$17, CALCULATION!$B$15:$B$17)</f>
        <v>9642</v>
      </c>
      <c r="X87" s="5">
        <f>WORKSHEET[[#This Row],[Clients Total Cost]] / WORKSHEET[[#This Row],[Clients Rate per T2 (USD)]]</f>
        <v>32.14</v>
      </c>
      <c r="Y87" s="5">
        <f>WORKSHEET[[#This Row],[Clients Rate per T2 (USD)]] - WORKSHEET[[#This Row],[Supplier Rate Per t2 (USD)]]</f>
        <v>300</v>
      </c>
      <c r="Z87" s="5">
        <f>WORKSHEET[[#This Row],[Profit Per T]] * WORKSHEET[[#This Row],[Weight]]</f>
        <v>9642</v>
      </c>
      <c r="AA87">
        <v>1</v>
      </c>
      <c r="AB87" s="1">
        <v>2.4000000000000004</v>
      </c>
      <c r="AC87" s="1">
        <v>3.5999999999999996</v>
      </c>
      <c r="AD87" s="1">
        <v>3</v>
      </c>
      <c r="AE87" s="1">
        <f>WORKSHEET[[#This Row],[Delay at toll gate in days]] +WORKSHEET[[#This Row],[Delay at workshop in days]] +WORKSHEET[[#This Row],[Delay at border in days]]</f>
        <v>9</v>
      </c>
    </row>
    <row r="88" spans="1:31" x14ac:dyDescent="0.35">
      <c r="A88" t="s">
        <v>106</v>
      </c>
      <c r="B88" t="s">
        <v>10</v>
      </c>
      <c r="C88" t="s">
        <v>68</v>
      </c>
      <c r="D88" t="s">
        <v>3620</v>
      </c>
      <c r="E88" t="s">
        <v>3614</v>
      </c>
      <c r="F88" t="str">
        <f>WORKSHEET[[#This Row],[Depart From]]&amp;"-"&amp;WORKSHEET[[#This Row],[Arrive To]]</f>
        <v>Zanzibar-Alger</v>
      </c>
      <c r="G88" s="2">
        <v>44582</v>
      </c>
      <c r="H88" s="2">
        <v>44613</v>
      </c>
      <c r="I88" s="2" t="str">
        <f t="shared" si="1"/>
        <v>Delivered</v>
      </c>
      <c r="J88" s="2" t="str">
        <f>TEXT(WORKSHEET[[#This Row],[Offloading Date]], "mmm")</f>
        <v>Feb</v>
      </c>
      <c r="K88" s="2" t="str">
        <f>IF(OR(WORKSHEET[[#This Row],[Year]]="", ISBLANK(WORKSHEET[[#This Row],[Year]]), WORKSHEET[[#This Row],[Year]]="null"), "Exclude", "Include")</f>
        <v>Include</v>
      </c>
      <c r="L88" t="s">
        <v>16</v>
      </c>
      <c r="M88" t="s">
        <v>16</v>
      </c>
      <c r="N88" t="s">
        <v>13</v>
      </c>
      <c r="O88">
        <v>29.98</v>
      </c>
      <c r="P88">
        <v>600</v>
      </c>
      <c r="Q88" t="s">
        <v>14</v>
      </c>
      <c r="R88">
        <f>P88 * _xll.XLOOKUP(Q88,CALCULATION!$A$15:$A$17, CALCULATION!$B$15:$B$17 )</f>
        <v>600</v>
      </c>
      <c r="S88" s="5">
        <f>O88*P88*_xll.XLOOKUP(Q88,CALCULATION!$A$15:$A$17, CALCULATION!$B$15:$B$17)</f>
        <v>17988</v>
      </c>
      <c r="T88">
        <v>300</v>
      </c>
      <c r="U88" t="s">
        <v>14</v>
      </c>
      <c r="V88">
        <f>T88 * _xll.XLOOKUP(U88,CALCULATION!$A$15:$A$17, CALCULATION!$B$15:$B$17 )</f>
        <v>300</v>
      </c>
      <c r="W88" s="5">
        <f>O88*T88*_xll.XLOOKUP(U88,CALCULATION!$A$15:$A$17, CALCULATION!$B$15:$B$17)</f>
        <v>8994</v>
      </c>
      <c r="X88" s="5">
        <f>WORKSHEET[[#This Row],[Clients Total Cost]] / WORKSHEET[[#This Row],[Clients Rate per T2 (USD)]]</f>
        <v>29.98</v>
      </c>
      <c r="Y88" s="5">
        <f>WORKSHEET[[#This Row],[Clients Rate per T2 (USD)]] - WORKSHEET[[#This Row],[Supplier Rate Per t2 (USD)]]</f>
        <v>300</v>
      </c>
      <c r="Z88" s="5">
        <f>WORKSHEET[[#This Row],[Profit Per T]] * WORKSHEET[[#This Row],[Weight]]</f>
        <v>8994</v>
      </c>
      <c r="AA88">
        <v>1</v>
      </c>
      <c r="AB88" s="1">
        <v>3.1</v>
      </c>
      <c r="AC88" s="1">
        <v>4.6499999999999995</v>
      </c>
      <c r="AD88" s="1">
        <v>3.875</v>
      </c>
      <c r="AE88" s="1">
        <f>WORKSHEET[[#This Row],[Delay at toll gate in days]] +WORKSHEET[[#This Row],[Delay at workshop in days]] +WORKSHEET[[#This Row],[Delay at border in days]]</f>
        <v>11.625</v>
      </c>
    </row>
    <row r="89" spans="1:31" x14ac:dyDescent="0.35">
      <c r="A89" t="s">
        <v>107</v>
      </c>
      <c r="B89" t="s">
        <v>10</v>
      </c>
      <c r="C89" t="s">
        <v>68</v>
      </c>
      <c r="D89" t="s">
        <v>3615</v>
      </c>
      <c r="E89" t="s">
        <v>3614</v>
      </c>
      <c r="F89" t="str">
        <f>WORKSHEET[[#This Row],[Depart From]]&amp;"-"&amp;WORKSHEET[[#This Row],[Arrive To]]</f>
        <v>Mombasa-Alger</v>
      </c>
      <c r="G89" s="2">
        <v>44581</v>
      </c>
      <c r="H89" s="2">
        <v>44609</v>
      </c>
      <c r="I89" s="2" t="str">
        <f t="shared" si="1"/>
        <v>Delivered</v>
      </c>
      <c r="J89" s="2" t="str">
        <f>TEXT(WORKSHEET[[#This Row],[Offloading Date]], "mmm")</f>
        <v>Feb</v>
      </c>
      <c r="K89" s="2" t="str">
        <f>IF(OR(WORKSHEET[[#This Row],[Year]]="", ISBLANK(WORKSHEET[[#This Row],[Year]]), WORKSHEET[[#This Row],[Year]]="null"), "Exclude", "Include")</f>
        <v>Include</v>
      </c>
      <c r="L89" t="s">
        <v>16</v>
      </c>
      <c r="M89" t="s">
        <v>12</v>
      </c>
      <c r="N89" t="s">
        <v>13</v>
      </c>
      <c r="O89">
        <v>30.14</v>
      </c>
      <c r="P89">
        <v>600</v>
      </c>
      <c r="Q89" t="s">
        <v>14</v>
      </c>
      <c r="R89">
        <f>P89 * _xll.XLOOKUP(Q89,CALCULATION!$A$15:$A$17, CALCULATION!$B$15:$B$17 )</f>
        <v>600</v>
      </c>
      <c r="S89" s="5">
        <f>O89*P89*_xll.XLOOKUP(Q89,CALCULATION!$A$15:$A$17, CALCULATION!$B$15:$B$17)</f>
        <v>18084</v>
      </c>
      <c r="T89">
        <v>300</v>
      </c>
      <c r="U89" t="s">
        <v>14</v>
      </c>
      <c r="V89">
        <f>T89 * _xll.XLOOKUP(U89,CALCULATION!$A$15:$A$17, CALCULATION!$B$15:$B$17 )</f>
        <v>300</v>
      </c>
      <c r="W89" s="5">
        <f>O89*T89*_xll.XLOOKUP(U89,CALCULATION!$A$15:$A$17, CALCULATION!$B$15:$B$17)</f>
        <v>9042</v>
      </c>
      <c r="X89" s="5">
        <f>WORKSHEET[[#This Row],[Clients Total Cost]] / WORKSHEET[[#This Row],[Clients Rate per T2 (USD)]]</f>
        <v>30.14</v>
      </c>
      <c r="Y89" s="5">
        <f>WORKSHEET[[#This Row],[Clients Rate per T2 (USD)]] - WORKSHEET[[#This Row],[Supplier Rate Per t2 (USD)]]</f>
        <v>300</v>
      </c>
      <c r="Z89" s="5">
        <f>WORKSHEET[[#This Row],[Profit Per T]] * WORKSHEET[[#This Row],[Weight]]</f>
        <v>9042</v>
      </c>
      <c r="AA89">
        <v>1</v>
      </c>
      <c r="AB89" s="1">
        <v>2.8000000000000003</v>
      </c>
      <c r="AC89" s="1">
        <v>4.2</v>
      </c>
      <c r="AD89" s="1">
        <v>3.5</v>
      </c>
      <c r="AE89" s="1">
        <f>WORKSHEET[[#This Row],[Delay at toll gate in days]] +WORKSHEET[[#This Row],[Delay at workshop in days]] +WORKSHEET[[#This Row],[Delay at border in days]]</f>
        <v>10.5</v>
      </c>
    </row>
    <row r="90" spans="1:31" x14ac:dyDescent="0.35">
      <c r="A90" t="s">
        <v>108</v>
      </c>
      <c r="B90" t="s">
        <v>10</v>
      </c>
      <c r="C90" t="s">
        <v>68</v>
      </c>
      <c r="D90" t="s">
        <v>3615</v>
      </c>
      <c r="E90" t="s">
        <v>3612</v>
      </c>
      <c r="F90" t="str">
        <f>WORKSHEET[[#This Row],[Depart From]]&amp;"-"&amp;WORKSHEET[[#This Row],[Arrive To]]</f>
        <v>Mombasa-Victoria</v>
      </c>
      <c r="G90" s="2">
        <v>44570</v>
      </c>
      <c r="H90" s="2">
        <v>44594</v>
      </c>
      <c r="I90" s="2" t="str">
        <f t="shared" si="1"/>
        <v>Delivered</v>
      </c>
      <c r="J90" s="2" t="str">
        <f>TEXT(WORKSHEET[[#This Row],[Offloading Date]], "mmm")</f>
        <v>Feb</v>
      </c>
      <c r="K90" s="2" t="str">
        <f>IF(OR(WORKSHEET[[#This Row],[Year]]="", ISBLANK(WORKSHEET[[#This Row],[Year]]), WORKSHEET[[#This Row],[Year]]="null"), "Exclude", "Include")</f>
        <v>Include</v>
      </c>
      <c r="L90" t="s">
        <v>16</v>
      </c>
      <c r="M90" t="s">
        <v>16</v>
      </c>
      <c r="N90" t="s">
        <v>13</v>
      </c>
      <c r="O90">
        <v>30.1</v>
      </c>
      <c r="P90">
        <v>600</v>
      </c>
      <c r="Q90" t="s">
        <v>14</v>
      </c>
      <c r="R90">
        <f>P90 * _xll.XLOOKUP(Q90,CALCULATION!$A$15:$A$17, CALCULATION!$B$15:$B$17 )</f>
        <v>600</v>
      </c>
      <c r="S90" s="5">
        <f>O90*P90*_xll.XLOOKUP(Q90,CALCULATION!$A$15:$A$17, CALCULATION!$B$15:$B$17)</f>
        <v>18060</v>
      </c>
      <c r="T90">
        <v>300</v>
      </c>
      <c r="U90" t="s">
        <v>14</v>
      </c>
      <c r="V90">
        <f>T90 * _xll.XLOOKUP(U90,CALCULATION!$A$15:$A$17, CALCULATION!$B$15:$B$17 )</f>
        <v>300</v>
      </c>
      <c r="W90" s="5">
        <f>O90*T90*_xll.XLOOKUP(U90,CALCULATION!$A$15:$A$17, CALCULATION!$B$15:$B$17)</f>
        <v>9030</v>
      </c>
      <c r="X90" s="5">
        <f>WORKSHEET[[#This Row],[Clients Total Cost]] / WORKSHEET[[#This Row],[Clients Rate per T2 (USD)]]</f>
        <v>30.1</v>
      </c>
      <c r="Y90" s="5">
        <f>WORKSHEET[[#This Row],[Clients Rate per T2 (USD)]] - WORKSHEET[[#This Row],[Supplier Rate Per t2 (USD)]]</f>
        <v>300</v>
      </c>
      <c r="Z90" s="5">
        <f>WORKSHEET[[#This Row],[Profit Per T]] * WORKSHEET[[#This Row],[Weight]]</f>
        <v>9030</v>
      </c>
      <c r="AA90">
        <v>1</v>
      </c>
      <c r="AB90" s="1">
        <v>2.4000000000000004</v>
      </c>
      <c r="AC90" s="1">
        <v>3.5999999999999996</v>
      </c>
      <c r="AD90" s="1">
        <v>3</v>
      </c>
      <c r="AE90" s="1">
        <f>WORKSHEET[[#This Row],[Delay at toll gate in days]] +WORKSHEET[[#This Row],[Delay at workshop in days]] +WORKSHEET[[#This Row],[Delay at border in days]]</f>
        <v>9</v>
      </c>
    </row>
    <row r="91" spans="1:31" x14ac:dyDescent="0.35">
      <c r="A91" t="s">
        <v>109</v>
      </c>
      <c r="B91" t="s">
        <v>10</v>
      </c>
      <c r="C91" t="s">
        <v>68</v>
      </c>
      <c r="D91" t="s">
        <v>3616</v>
      </c>
      <c r="E91" t="s">
        <v>3617</v>
      </c>
      <c r="F91" t="str">
        <f>WORKSHEET[[#This Row],[Depart From]]&amp;"-"&amp;WORKSHEET[[#This Row],[Arrive To]]</f>
        <v>Marrakech-Lagos</v>
      </c>
      <c r="G91" s="2">
        <v>44579</v>
      </c>
      <c r="H91" s="2">
        <v>44609</v>
      </c>
      <c r="I91" s="2" t="str">
        <f t="shared" si="1"/>
        <v>Delivered</v>
      </c>
      <c r="J91" s="2" t="str">
        <f>TEXT(WORKSHEET[[#This Row],[Offloading Date]], "mmm")</f>
        <v>Feb</v>
      </c>
      <c r="K91" s="2" t="str">
        <f>IF(OR(WORKSHEET[[#This Row],[Year]]="", ISBLANK(WORKSHEET[[#This Row],[Year]]), WORKSHEET[[#This Row],[Year]]="null"), "Exclude", "Include")</f>
        <v>Include</v>
      </c>
      <c r="L91" t="s">
        <v>16</v>
      </c>
      <c r="M91" t="s">
        <v>12</v>
      </c>
      <c r="N91" t="s">
        <v>13</v>
      </c>
      <c r="O91">
        <v>30.04</v>
      </c>
      <c r="P91">
        <v>600</v>
      </c>
      <c r="Q91" t="s">
        <v>14</v>
      </c>
      <c r="R91">
        <f>P91 * _xll.XLOOKUP(Q91,CALCULATION!$A$15:$A$17, CALCULATION!$B$15:$B$17 )</f>
        <v>600</v>
      </c>
      <c r="S91" s="5">
        <f>O91*P91*_xll.XLOOKUP(Q91,CALCULATION!$A$15:$A$17, CALCULATION!$B$15:$B$17)</f>
        <v>18024</v>
      </c>
      <c r="T91">
        <v>300</v>
      </c>
      <c r="U91" t="s">
        <v>14</v>
      </c>
      <c r="V91">
        <f>T91 * _xll.XLOOKUP(U91,CALCULATION!$A$15:$A$17, CALCULATION!$B$15:$B$17 )</f>
        <v>300</v>
      </c>
      <c r="W91" s="5">
        <f>O91*T91*_xll.XLOOKUP(U91,CALCULATION!$A$15:$A$17, CALCULATION!$B$15:$B$17)</f>
        <v>9012</v>
      </c>
      <c r="X91" s="5">
        <f>WORKSHEET[[#This Row],[Clients Total Cost]] / WORKSHEET[[#This Row],[Clients Rate per T2 (USD)]]</f>
        <v>30.04</v>
      </c>
      <c r="Y91" s="5">
        <f>WORKSHEET[[#This Row],[Clients Rate per T2 (USD)]] - WORKSHEET[[#This Row],[Supplier Rate Per t2 (USD)]]</f>
        <v>300</v>
      </c>
      <c r="Z91" s="5">
        <f>WORKSHEET[[#This Row],[Profit Per T]] * WORKSHEET[[#This Row],[Weight]]</f>
        <v>9012</v>
      </c>
      <c r="AA91">
        <v>1</v>
      </c>
      <c r="AB91" s="1">
        <v>3</v>
      </c>
      <c r="AC91" s="1">
        <v>4.5</v>
      </c>
      <c r="AD91" s="1">
        <v>3.75</v>
      </c>
      <c r="AE91" s="1">
        <f>WORKSHEET[[#This Row],[Delay at toll gate in days]] +WORKSHEET[[#This Row],[Delay at workshop in days]] +WORKSHEET[[#This Row],[Delay at border in days]]</f>
        <v>11.25</v>
      </c>
    </row>
    <row r="92" spans="1:31" x14ac:dyDescent="0.35">
      <c r="A92" t="s">
        <v>110</v>
      </c>
      <c r="B92" t="s">
        <v>10</v>
      </c>
      <c r="C92" t="s">
        <v>68</v>
      </c>
      <c r="D92" t="s">
        <v>3620</v>
      </c>
      <c r="E92" t="s">
        <v>3617</v>
      </c>
      <c r="F92" t="str">
        <f>WORKSHEET[[#This Row],[Depart From]]&amp;"-"&amp;WORKSHEET[[#This Row],[Arrive To]]</f>
        <v>Zanzibar-Lagos</v>
      </c>
      <c r="G92" s="2">
        <v>44574</v>
      </c>
      <c r="H92" s="2">
        <v>44606</v>
      </c>
      <c r="I92" s="2" t="str">
        <f t="shared" si="1"/>
        <v>Delivered</v>
      </c>
      <c r="J92" s="2" t="str">
        <f>TEXT(WORKSHEET[[#This Row],[Offloading Date]], "mmm")</f>
        <v>Feb</v>
      </c>
      <c r="K92" s="2" t="str">
        <f>IF(OR(WORKSHEET[[#This Row],[Year]]="", ISBLANK(WORKSHEET[[#This Row],[Year]]), WORKSHEET[[#This Row],[Year]]="null"), "Exclude", "Include")</f>
        <v>Include</v>
      </c>
      <c r="L92" t="s">
        <v>16</v>
      </c>
      <c r="M92" t="s">
        <v>16</v>
      </c>
      <c r="N92" t="s">
        <v>13</v>
      </c>
      <c r="O92">
        <v>34</v>
      </c>
      <c r="P92">
        <v>600</v>
      </c>
      <c r="Q92" t="s">
        <v>14</v>
      </c>
      <c r="R92">
        <f>P92 * _xll.XLOOKUP(Q92,CALCULATION!$A$15:$A$17, CALCULATION!$B$15:$B$17 )</f>
        <v>600</v>
      </c>
      <c r="S92" s="5">
        <f>O92*P92*_xll.XLOOKUP(Q92,CALCULATION!$A$15:$A$17, CALCULATION!$B$15:$B$17)</f>
        <v>20400</v>
      </c>
      <c r="T92">
        <v>300</v>
      </c>
      <c r="U92" t="s">
        <v>14</v>
      </c>
      <c r="V92">
        <f>T92 * _xll.XLOOKUP(U92,CALCULATION!$A$15:$A$17, CALCULATION!$B$15:$B$17 )</f>
        <v>300</v>
      </c>
      <c r="W92" s="5">
        <f>O92*T92*_xll.XLOOKUP(U92,CALCULATION!$A$15:$A$17, CALCULATION!$B$15:$B$17)</f>
        <v>10200</v>
      </c>
      <c r="X92" s="5">
        <f>WORKSHEET[[#This Row],[Clients Total Cost]] / WORKSHEET[[#This Row],[Clients Rate per T2 (USD)]]</f>
        <v>34</v>
      </c>
      <c r="Y92" s="5">
        <f>WORKSHEET[[#This Row],[Clients Rate per T2 (USD)]] - WORKSHEET[[#This Row],[Supplier Rate Per t2 (USD)]]</f>
        <v>300</v>
      </c>
      <c r="Z92" s="5">
        <f>WORKSHEET[[#This Row],[Profit Per T]] * WORKSHEET[[#This Row],[Weight]]</f>
        <v>10200</v>
      </c>
      <c r="AA92">
        <v>1</v>
      </c>
      <c r="AB92" s="1">
        <v>3.2</v>
      </c>
      <c r="AC92" s="1">
        <v>4.8</v>
      </c>
      <c r="AD92" s="1">
        <v>4</v>
      </c>
      <c r="AE92" s="1">
        <f>WORKSHEET[[#This Row],[Delay at toll gate in days]] +WORKSHEET[[#This Row],[Delay at workshop in days]] +WORKSHEET[[#This Row],[Delay at border in days]]</f>
        <v>12</v>
      </c>
    </row>
    <row r="93" spans="1:31" x14ac:dyDescent="0.35">
      <c r="A93" t="s">
        <v>111</v>
      </c>
      <c r="B93" t="s">
        <v>10</v>
      </c>
      <c r="C93" t="s">
        <v>68</v>
      </c>
      <c r="D93" t="s">
        <v>3619</v>
      </c>
      <c r="E93" t="s">
        <v>3612</v>
      </c>
      <c r="F93" t="str">
        <f>WORKSHEET[[#This Row],[Depart From]]&amp;"-"&amp;WORKSHEET[[#This Row],[Arrive To]]</f>
        <v>Addis Ababa-Victoria</v>
      </c>
      <c r="G93" s="2">
        <v>44579</v>
      </c>
      <c r="H93" s="2">
        <v>44609</v>
      </c>
      <c r="I93" s="2" t="str">
        <f t="shared" si="1"/>
        <v>Delivered</v>
      </c>
      <c r="J93" s="2" t="str">
        <f>TEXT(WORKSHEET[[#This Row],[Offloading Date]], "mmm")</f>
        <v>Feb</v>
      </c>
      <c r="K93" s="2" t="str">
        <f>IF(OR(WORKSHEET[[#This Row],[Year]]="", ISBLANK(WORKSHEET[[#This Row],[Year]]), WORKSHEET[[#This Row],[Year]]="null"), "Exclude", "Include")</f>
        <v>Include</v>
      </c>
      <c r="L93" t="s">
        <v>16</v>
      </c>
      <c r="M93" t="s">
        <v>12</v>
      </c>
      <c r="N93" t="s">
        <v>13</v>
      </c>
      <c r="O93">
        <v>30.08</v>
      </c>
      <c r="P93">
        <v>600</v>
      </c>
      <c r="Q93" t="s">
        <v>14</v>
      </c>
      <c r="R93">
        <f>P93 * _xll.XLOOKUP(Q93,CALCULATION!$A$15:$A$17, CALCULATION!$B$15:$B$17 )</f>
        <v>600</v>
      </c>
      <c r="S93" s="5">
        <f>O93*P93*_xll.XLOOKUP(Q93,CALCULATION!$A$15:$A$17, CALCULATION!$B$15:$B$17)</f>
        <v>18048</v>
      </c>
      <c r="T93">
        <v>300</v>
      </c>
      <c r="U93" t="s">
        <v>14</v>
      </c>
      <c r="V93">
        <f>T93 * _xll.XLOOKUP(U93,CALCULATION!$A$15:$A$17, CALCULATION!$B$15:$B$17 )</f>
        <v>300</v>
      </c>
      <c r="W93" s="5">
        <f>O93*T93*_xll.XLOOKUP(U93,CALCULATION!$A$15:$A$17, CALCULATION!$B$15:$B$17)</f>
        <v>9024</v>
      </c>
      <c r="X93" s="5">
        <f>WORKSHEET[[#This Row],[Clients Total Cost]] / WORKSHEET[[#This Row],[Clients Rate per T2 (USD)]]</f>
        <v>30.08</v>
      </c>
      <c r="Y93" s="5">
        <f>WORKSHEET[[#This Row],[Clients Rate per T2 (USD)]] - WORKSHEET[[#This Row],[Supplier Rate Per t2 (USD)]]</f>
        <v>300</v>
      </c>
      <c r="Z93" s="5">
        <f>WORKSHEET[[#This Row],[Profit Per T]] * WORKSHEET[[#This Row],[Weight]]</f>
        <v>9024</v>
      </c>
      <c r="AA93">
        <v>1</v>
      </c>
      <c r="AB93" s="1">
        <v>3</v>
      </c>
      <c r="AC93" s="1">
        <v>4.5</v>
      </c>
      <c r="AD93" s="1">
        <v>3.75</v>
      </c>
      <c r="AE93" s="1">
        <f>WORKSHEET[[#This Row],[Delay at toll gate in days]] +WORKSHEET[[#This Row],[Delay at workshop in days]] +WORKSHEET[[#This Row],[Delay at border in days]]</f>
        <v>11.25</v>
      </c>
    </row>
    <row r="94" spans="1:31" x14ac:dyDescent="0.35">
      <c r="A94" t="s">
        <v>112</v>
      </c>
      <c r="B94" t="s">
        <v>10</v>
      </c>
      <c r="C94" t="s">
        <v>68</v>
      </c>
      <c r="D94" t="s">
        <v>3611</v>
      </c>
      <c r="E94" t="s">
        <v>3614</v>
      </c>
      <c r="F94" t="str">
        <f>WORKSHEET[[#This Row],[Depart From]]&amp;"-"&amp;WORKSHEET[[#This Row],[Arrive To]]</f>
        <v>Mogadishu-Alger</v>
      </c>
      <c r="G94" s="2">
        <v>44573</v>
      </c>
      <c r="H94" s="2">
        <v>44599</v>
      </c>
      <c r="I94" s="2" t="str">
        <f t="shared" si="1"/>
        <v>Delivered</v>
      </c>
      <c r="J94" s="2" t="str">
        <f>TEXT(WORKSHEET[[#This Row],[Offloading Date]], "mmm")</f>
        <v>Feb</v>
      </c>
      <c r="K94" s="2" t="str">
        <f>IF(OR(WORKSHEET[[#This Row],[Year]]="", ISBLANK(WORKSHEET[[#This Row],[Year]]), WORKSHEET[[#This Row],[Year]]="null"), "Exclude", "Include")</f>
        <v>Include</v>
      </c>
      <c r="L94" t="s">
        <v>16</v>
      </c>
      <c r="M94" t="s">
        <v>16</v>
      </c>
      <c r="N94" t="s">
        <v>13</v>
      </c>
      <c r="O94">
        <v>30.14</v>
      </c>
      <c r="P94">
        <v>600</v>
      </c>
      <c r="Q94" t="s">
        <v>14</v>
      </c>
      <c r="R94">
        <f>P94 * _xll.XLOOKUP(Q94,CALCULATION!$A$15:$A$17, CALCULATION!$B$15:$B$17 )</f>
        <v>600</v>
      </c>
      <c r="S94" s="5">
        <f>O94*P94*_xll.XLOOKUP(Q94,CALCULATION!$A$15:$A$17, CALCULATION!$B$15:$B$17)</f>
        <v>18084</v>
      </c>
      <c r="T94">
        <v>300</v>
      </c>
      <c r="U94" t="s">
        <v>14</v>
      </c>
      <c r="V94">
        <f>T94 * _xll.XLOOKUP(U94,CALCULATION!$A$15:$A$17, CALCULATION!$B$15:$B$17 )</f>
        <v>300</v>
      </c>
      <c r="W94" s="5">
        <f>O94*T94*_xll.XLOOKUP(U94,CALCULATION!$A$15:$A$17, CALCULATION!$B$15:$B$17)</f>
        <v>9042</v>
      </c>
      <c r="X94" s="5">
        <f>WORKSHEET[[#This Row],[Clients Total Cost]] / WORKSHEET[[#This Row],[Clients Rate per T2 (USD)]]</f>
        <v>30.14</v>
      </c>
      <c r="Y94" s="5">
        <f>WORKSHEET[[#This Row],[Clients Rate per T2 (USD)]] - WORKSHEET[[#This Row],[Supplier Rate Per t2 (USD)]]</f>
        <v>300</v>
      </c>
      <c r="Z94" s="5">
        <f>WORKSHEET[[#This Row],[Profit Per T]] * WORKSHEET[[#This Row],[Weight]]</f>
        <v>9042</v>
      </c>
      <c r="AA94">
        <v>1</v>
      </c>
      <c r="AB94" s="1">
        <v>2.6</v>
      </c>
      <c r="AC94" s="1">
        <v>3.9</v>
      </c>
      <c r="AD94" s="1">
        <v>3.25</v>
      </c>
      <c r="AE94" s="1">
        <f>WORKSHEET[[#This Row],[Delay at toll gate in days]] +WORKSHEET[[#This Row],[Delay at workshop in days]] +WORKSHEET[[#This Row],[Delay at border in days]]</f>
        <v>9.75</v>
      </c>
    </row>
    <row r="95" spans="1:31" x14ac:dyDescent="0.35">
      <c r="A95" t="s">
        <v>113</v>
      </c>
      <c r="B95" t="s">
        <v>10</v>
      </c>
      <c r="C95" t="s">
        <v>68</v>
      </c>
      <c r="D95" t="s">
        <v>3620</v>
      </c>
      <c r="E95" t="s">
        <v>3612</v>
      </c>
      <c r="F95" t="str">
        <f>WORKSHEET[[#This Row],[Depart From]]&amp;"-"&amp;WORKSHEET[[#This Row],[Arrive To]]</f>
        <v>Zanzibar-Victoria</v>
      </c>
      <c r="G95" s="2">
        <v>44570</v>
      </c>
      <c r="H95" s="2">
        <v>44594</v>
      </c>
      <c r="I95" s="2" t="str">
        <f t="shared" si="1"/>
        <v>Delivered</v>
      </c>
      <c r="J95" s="2" t="str">
        <f>TEXT(WORKSHEET[[#This Row],[Offloading Date]], "mmm")</f>
        <v>Feb</v>
      </c>
      <c r="K95" s="2" t="str">
        <f>IF(OR(WORKSHEET[[#This Row],[Year]]="", ISBLANK(WORKSHEET[[#This Row],[Year]]), WORKSHEET[[#This Row],[Year]]="null"), "Exclude", "Include")</f>
        <v>Include</v>
      </c>
      <c r="L95" t="s">
        <v>16</v>
      </c>
      <c r="M95" t="s">
        <v>16</v>
      </c>
      <c r="N95" t="s">
        <v>13</v>
      </c>
      <c r="O95">
        <v>30.06</v>
      </c>
      <c r="P95">
        <v>600</v>
      </c>
      <c r="Q95" t="s">
        <v>14</v>
      </c>
      <c r="R95">
        <f>P95 * _xll.XLOOKUP(Q95,CALCULATION!$A$15:$A$17, CALCULATION!$B$15:$B$17 )</f>
        <v>600</v>
      </c>
      <c r="S95" s="5">
        <f>O95*P95*_xll.XLOOKUP(Q95,CALCULATION!$A$15:$A$17, CALCULATION!$B$15:$B$17)</f>
        <v>18036</v>
      </c>
      <c r="T95">
        <v>300</v>
      </c>
      <c r="U95" t="s">
        <v>14</v>
      </c>
      <c r="V95">
        <f>T95 * _xll.XLOOKUP(U95,CALCULATION!$A$15:$A$17, CALCULATION!$B$15:$B$17 )</f>
        <v>300</v>
      </c>
      <c r="W95" s="5">
        <f>O95*T95*_xll.XLOOKUP(U95,CALCULATION!$A$15:$A$17, CALCULATION!$B$15:$B$17)</f>
        <v>9018</v>
      </c>
      <c r="X95" s="5">
        <f>WORKSHEET[[#This Row],[Clients Total Cost]] / WORKSHEET[[#This Row],[Clients Rate per T2 (USD)]]</f>
        <v>30.06</v>
      </c>
      <c r="Y95" s="5">
        <f>WORKSHEET[[#This Row],[Clients Rate per T2 (USD)]] - WORKSHEET[[#This Row],[Supplier Rate Per t2 (USD)]]</f>
        <v>300</v>
      </c>
      <c r="Z95" s="5">
        <f>WORKSHEET[[#This Row],[Profit Per T]] * WORKSHEET[[#This Row],[Weight]]</f>
        <v>9018</v>
      </c>
      <c r="AA95">
        <v>1</v>
      </c>
      <c r="AB95" s="1">
        <v>2.4000000000000004</v>
      </c>
      <c r="AC95" s="1">
        <v>3.5999999999999996</v>
      </c>
      <c r="AD95" s="1">
        <v>3</v>
      </c>
      <c r="AE95" s="1">
        <f>WORKSHEET[[#This Row],[Delay at toll gate in days]] +WORKSHEET[[#This Row],[Delay at workshop in days]] +WORKSHEET[[#This Row],[Delay at border in days]]</f>
        <v>9</v>
      </c>
    </row>
    <row r="96" spans="1:31" x14ac:dyDescent="0.35">
      <c r="A96" t="s">
        <v>114</v>
      </c>
      <c r="B96" t="s">
        <v>10</v>
      </c>
      <c r="C96" t="s">
        <v>68</v>
      </c>
      <c r="D96" t="s">
        <v>3619</v>
      </c>
      <c r="E96" t="s">
        <v>3612</v>
      </c>
      <c r="F96" t="str">
        <f>WORKSHEET[[#This Row],[Depart From]]&amp;"-"&amp;WORKSHEET[[#This Row],[Arrive To]]</f>
        <v>Addis Ababa-Victoria</v>
      </c>
      <c r="G96" s="2">
        <v>44574</v>
      </c>
      <c r="H96" s="2">
        <v>44599</v>
      </c>
      <c r="I96" s="2" t="str">
        <f t="shared" si="1"/>
        <v>Delivered</v>
      </c>
      <c r="J96" s="2" t="str">
        <f>TEXT(WORKSHEET[[#This Row],[Offloading Date]], "mmm")</f>
        <v>Feb</v>
      </c>
      <c r="K96" s="2" t="str">
        <f>IF(OR(WORKSHEET[[#This Row],[Year]]="", ISBLANK(WORKSHEET[[#This Row],[Year]]), WORKSHEET[[#This Row],[Year]]="null"), "Exclude", "Include")</f>
        <v>Include</v>
      </c>
      <c r="L96" t="s">
        <v>16</v>
      </c>
      <c r="M96" t="s">
        <v>16</v>
      </c>
      <c r="N96" t="s">
        <v>13</v>
      </c>
      <c r="O96">
        <v>30.04</v>
      </c>
      <c r="P96">
        <v>600</v>
      </c>
      <c r="Q96" t="s">
        <v>14</v>
      </c>
      <c r="R96">
        <f>P96 * _xll.XLOOKUP(Q96,CALCULATION!$A$15:$A$17, CALCULATION!$B$15:$B$17 )</f>
        <v>600</v>
      </c>
      <c r="S96" s="5">
        <f>O96*P96*_xll.XLOOKUP(Q96,CALCULATION!$A$15:$A$17, CALCULATION!$B$15:$B$17)</f>
        <v>18024</v>
      </c>
      <c r="T96">
        <v>300</v>
      </c>
      <c r="U96" t="s">
        <v>14</v>
      </c>
      <c r="V96">
        <f>T96 * _xll.XLOOKUP(U96,CALCULATION!$A$15:$A$17, CALCULATION!$B$15:$B$17 )</f>
        <v>300</v>
      </c>
      <c r="W96" s="5">
        <f>O96*T96*_xll.XLOOKUP(U96,CALCULATION!$A$15:$A$17, CALCULATION!$B$15:$B$17)</f>
        <v>9012</v>
      </c>
      <c r="X96" s="5">
        <f>WORKSHEET[[#This Row],[Clients Total Cost]] / WORKSHEET[[#This Row],[Clients Rate per T2 (USD)]]</f>
        <v>30.04</v>
      </c>
      <c r="Y96" s="5">
        <f>WORKSHEET[[#This Row],[Clients Rate per T2 (USD)]] - WORKSHEET[[#This Row],[Supplier Rate Per t2 (USD)]]</f>
        <v>300</v>
      </c>
      <c r="Z96" s="5">
        <f>WORKSHEET[[#This Row],[Profit Per T]] * WORKSHEET[[#This Row],[Weight]]</f>
        <v>9012</v>
      </c>
      <c r="AA96">
        <v>1</v>
      </c>
      <c r="AB96" s="1">
        <v>2.5</v>
      </c>
      <c r="AC96" s="1">
        <v>3.75</v>
      </c>
      <c r="AD96" s="1">
        <v>3.125</v>
      </c>
      <c r="AE96" s="1">
        <f>WORKSHEET[[#This Row],[Delay at toll gate in days]] +WORKSHEET[[#This Row],[Delay at workshop in days]] +WORKSHEET[[#This Row],[Delay at border in days]]</f>
        <v>9.375</v>
      </c>
    </row>
    <row r="97" spans="1:31" x14ac:dyDescent="0.35">
      <c r="A97" t="s">
        <v>115</v>
      </c>
      <c r="B97" t="s">
        <v>10</v>
      </c>
      <c r="C97" t="s">
        <v>68</v>
      </c>
      <c r="D97" t="s">
        <v>3619</v>
      </c>
      <c r="E97" t="s">
        <v>3613</v>
      </c>
      <c r="F97" t="str">
        <f>WORKSHEET[[#This Row],[Depart From]]&amp;"-"&amp;WORKSHEET[[#This Row],[Arrive To]]</f>
        <v>Addis Ababa-Sanaa</v>
      </c>
      <c r="G97" s="2">
        <v>44579</v>
      </c>
      <c r="H97" s="2">
        <v>44606</v>
      </c>
      <c r="I97" s="2" t="str">
        <f t="shared" si="1"/>
        <v>Delivered</v>
      </c>
      <c r="J97" s="2" t="str">
        <f>TEXT(WORKSHEET[[#This Row],[Offloading Date]], "mmm")</f>
        <v>Feb</v>
      </c>
      <c r="K97" s="2" t="str">
        <f>IF(OR(WORKSHEET[[#This Row],[Year]]="", ISBLANK(WORKSHEET[[#This Row],[Year]]), WORKSHEET[[#This Row],[Year]]="null"), "Exclude", "Include")</f>
        <v>Include</v>
      </c>
      <c r="L97" t="s">
        <v>16</v>
      </c>
      <c r="M97" t="s">
        <v>12</v>
      </c>
      <c r="N97" t="s">
        <v>13</v>
      </c>
      <c r="O97">
        <v>30.06</v>
      </c>
      <c r="P97">
        <v>600</v>
      </c>
      <c r="Q97" t="s">
        <v>14</v>
      </c>
      <c r="R97">
        <f>P97 * _xll.XLOOKUP(Q97,CALCULATION!$A$15:$A$17, CALCULATION!$B$15:$B$17 )</f>
        <v>600</v>
      </c>
      <c r="S97" s="5">
        <f>O97*P97*_xll.XLOOKUP(Q97,CALCULATION!$A$15:$A$17, CALCULATION!$B$15:$B$17)</f>
        <v>18036</v>
      </c>
      <c r="T97">
        <v>300</v>
      </c>
      <c r="U97" t="s">
        <v>14</v>
      </c>
      <c r="V97">
        <f>T97 * _xll.XLOOKUP(U97,CALCULATION!$A$15:$A$17, CALCULATION!$B$15:$B$17 )</f>
        <v>300</v>
      </c>
      <c r="W97" s="5">
        <f>O97*T97*_xll.XLOOKUP(U97,CALCULATION!$A$15:$A$17, CALCULATION!$B$15:$B$17)</f>
        <v>9018</v>
      </c>
      <c r="X97" s="5">
        <f>WORKSHEET[[#This Row],[Clients Total Cost]] / WORKSHEET[[#This Row],[Clients Rate per T2 (USD)]]</f>
        <v>30.06</v>
      </c>
      <c r="Y97" s="5">
        <f>WORKSHEET[[#This Row],[Clients Rate per T2 (USD)]] - WORKSHEET[[#This Row],[Supplier Rate Per t2 (USD)]]</f>
        <v>300</v>
      </c>
      <c r="Z97" s="5">
        <f>WORKSHEET[[#This Row],[Profit Per T]] * WORKSHEET[[#This Row],[Weight]]</f>
        <v>9018</v>
      </c>
      <c r="AA97">
        <v>1</v>
      </c>
      <c r="AB97" s="1">
        <v>2.7</v>
      </c>
      <c r="AC97" s="1">
        <v>4.05</v>
      </c>
      <c r="AD97" s="1">
        <v>3.375</v>
      </c>
      <c r="AE97" s="1">
        <f>WORKSHEET[[#This Row],[Delay at toll gate in days]] +WORKSHEET[[#This Row],[Delay at workshop in days]] +WORKSHEET[[#This Row],[Delay at border in days]]</f>
        <v>10.125</v>
      </c>
    </row>
    <row r="98" spans="1:31" x14ac:dyDescent="0.35">
      <c r="A98" t="s">
        <v>116</v>
      </c>
      <c r="B98" t="s">
        <v>10</v>
      </c>
      <c r="C98" t="s">
        <v>68</v>
      </c>
      <c r="D98" t="s">
        <v>3620</v>
      </c>
      <c r="E98" t="s">
        <v>3614</v>
      </c>
      <c r="F98" t="str">
        <f>WORKSHEET[[#This Row],[Depart From]]&amp;"-"&amp;WORKSHEET[[#This Row],[Arrive To]]</f>
        <v>Zanzibar-Alger</v>
      </c>
      <c r="G98" s="2">
        <v>44573</v>
      </c>
      <c r="H98" s="2">
        <v>44599</v>
      </c>
      <c r="I98" s="2" t="str">
        <f t="shared" si="1"/>
        <v>Delivered</v>
      </c>
      <c r="J98" s="2" t="str">
        <f>TEXT(WORKSHEET[[#This Row],[Offloading Date]], "mmm")</f>
        <v>Feb</v>
      </c>
      <c r="K98" s="2" t="str">
        <f>IF(OR(WORKSHEET[[#This Row],[Year]]="", ISBLANK(WORKSHEET[[#This Row],[Year]]), WORKSHEET[[#This Row],[Year]]="null"), "Exclude", "Include")</f>
        <v>Include</v>
      </c>
      <c r="L98" t="s">
        <v>16</v>
      </c>
      <c r="M98" t="s">
        <v>16</v>
      </c>
      <c r="N98" t="s">
        <v>13</v>
      </c>
      <c r="O98">
        <v>30.02</v>
      </c>
      <c r="P98">
        <v>600</v>
      </c>
      <c r="Q98" t="s">
        <v>14</v>
      </c>
      <c r="R98">
        <f>P98 * _xll.XLOOKUP(Q98,CALCULATION!$A$15:$A$17, CALCULATION!$B$15:$B$17 )</f>
        <v>600</v>
      </c>
      <c r="S98" s="5">
        <f>O98*P98*_xll.XLOOKUP(Q98,CALCULATION!$A$15:$A$17, CALCULATION!$B$15:$B$17)</f>
        <v>18012</v>
      </c>
      <c r="T98">
        <v>300</v>
      </c>
      <c r="U98" t="s">
        <v>14</v>
      </c>
      <c r="V98">
        <f>T98 * _xll.XLOOKUP(U98,CALCULATION!$A$15:$A$17, CALCULATION!$B$15:$B$17 )</f>
        <v>300</v>
      </c>
      <c r="W98" s="5">
        <f>O98*T98*_xll.XLOOKUP(U98,CALCULATION!$A$15:$A$17, CALCULATION!$B$15:$B$17)</f>
        <v>9006</v>
      </c>
      <c r="X98" s="5">
        <f>WORKSHEET[[#This Row],[Clients Total Cost]] / WORKSHEET[[#This Row],[Clients Rate per T2 (USD)]]</f>
        <v>30.02</v>
      </c>
      <c r="Y98" s="5">
        <f>WORKSHEET[[#This Row],[Clients Rate per T2 (USD)]] - WORKSHEET[[#This Row],[Supplier Rate Per t2 (USD)]]</f>
        <v>300</v>
      </c>
      <c r="Z98" s="5">
        <f>WORKSHEET[[#This Row],[Profit Per T]] * WORKSHEET[[#This Row],[Weight]]</f>
        <v>9006</v>
      </c>
      <c r="AA98">
        <v>1</v>
      </c>
      <c r="AB98" s="1">
        <v>2.6</v>
      </c>
      <c r="AC98" s="1">
        <v>3.9</v>
      </c>
      <c r="AD98" s="1">
        <v>3.25</v>
      </c>
      <c r="AE98" s="1">
        <f>WORKSHEET[[#This Row],[Delay at toll gate in days]] +WORKSHEET[[#This Row],[Delay at workshop in days]] +WORKSHEET[[#This Row],[Delay at border in days]]</f>
        <v>9.75</v>
      </c>
    </row>
    <row r="99" spans="1:31" x14ac:dyDescent="0.35">
      <c r="A99" t="s">
        <v>117</v>
      </c>
      <c r="B99" t="s">
        <v>10</v>
      </c>
      <c r="C99" t="s">
        <v>68</v>
      </c>
      <c r="D99" t="s">
        <v>3616</v>
      </c>
      <c r="E99" t="s">
        <v>3618</v>
      </c>
      <c r="F99" t="str">
        <f>WORKSHEET[[#This Row],[Depart From]]&amp;"-"&amp;WORKSHEET[[#This Row],[Arrive To]]</f>
        <v>Marrakech-Tripoli</v>
      </c>
      <c r="G99" s="2">
        <v>44570</v>
      </c>
      <c r="H99" s="2">
        <v>44594</v>
      </c>
      <c r="I99" s="2" t="str">
        <f t="shared" si="1"/>
        <v>Delivered</v>
      </c>
      <c r="J99" s="2" t="str">
        <f>TEXT(WORKSHEET[[#This Row],[Offloading Date]], "mmm")</f>
        <v>Feb</v>
      </c>
      <c r="K99" s="2" t="str">
        <f>IF(OR(WORKSHEET[[#This Row],[Year]]="", ISBLANK(WORKSHEET[[#This Row],[Year]]), WORKSHEET[[#This Row],[Year]]="null"), "Exclude", "Include")</f>
        <v>Include</v>
      </c>
      <c r="L99" t="s">
        <v>16</v>
      </c>
      <c r="M99" t="s">
        <v>16</v>
      </c>
      <c r="N99" t="s">
        <v>13</v>
      </c>
      <c r="O99">
        <v>30.08</v>
      </c>
      <c r="P99">
        <v>600</v>
      </c>
      <c r="Q99" t="s">
        <v>14</v>
      </c>
      <c r="R99">
        <f>P99 * _xll.XLOOKUP(Q99,CALCULATION!$A$15:$A$17, CALCULATION!$B$15:$B$17 )</f>
        <v>600</v>
      </c>
      <c r="S99" s="5">
        <f>O99*P99*_xll.XLOOKUP(Q99,CALCULATION!$A$15:$A$17, CALCULATION!$B$15:$B$17)</f>
        <v>18048</v>
      </c>
      <c r="T99">
        <v>300</v>
      </c>
      <c r="U99" t="s">
        <v>14</v>
      </c>
      <c r="V99">
        <f>T99 * _xll.XLOOKUP(U99,CALCULATION!$A$15:$A$17, CALCULATION!$B$15:$B$17 )</f>
        <v>300</v>
      </c>
      <c r="W99" s="5">
        <f>O99*T99*_xll.XLOOKUP(U99,CALCULATION!$A$15:$A$17, CALCULATION!$B$15:$B$17)</f>
        <v>9024</v>
      </c>
      <c r="X99" s="5">
        <f>WORKSHEET[[#This Row],[Clients Total Cost]] / WORKSHEET[[#This Row],[Clients Rate per T2 (USD)]]</f>
        <v>30.08</v>
      </c>
      <c r="Y99" s="5">
        <f>WORKSHEET[[#This Row],[Clients Rate per T2 (USD)]] - WORKSHEET[[#This Row],[Supplier Rate Per t2 (USD)]]</f>
        <v>300</v>
      </c>
      <c r="Z99" s="5">
        <f>WORKSHEET[[#This Row],[Profit Per T]] * WORKSHEET[[#This Row],[Weight]]</f>
        <v>9024</v>
      </c>
      <c r="AA99">
        <v>1</v>
      </c>
      <c r="AB99" s="1">
        <v>2.4000000000000004</v>
      </c>
      <c r="AC99" s="1">
        <v>3.5999999999999996</v>
      </c>
      <c r="AD99" s="1">
        <v>3</v>
      </c>
      <c r="AE99" s="1">
        <f>WORKSHEET[[#This Row],[Delay at toll gate in days]] +WORKSHEET[[#This Row],[Delay at workshop in days]] +WORKSHEET[[#This Row],[Delay at border in days]]</f>
        <v>9</v>
      </c>
    </row>
    <row r="100" spans="1:31" x14ac:dyDescent="0.35">
      <c r="A100" t="s">
        <v>118</v>
      </c>
      <c r="B100" t="s">
        <v>10</v>
      </c>
      <c r="C100" t="s">
        <v>68</v>
      </c>
      <c r="D100" t="s">
        <v>3616</v>
      </c>
      <c r="E100" t="s">
        <v>3612</v>
      </c>
      <c r="F100" t="str">
        <f>WORKSHEET[[#This Row],[Depart From]]&amp;"-"&amp;WORKSHEET[[#This Row],[Arrive To]]</f>
        <v>Marrakech-Victoria</v>
      </c>
      <c r="G100" s="2">
        <v>44570</v>
      </c>
      <c r="H100" s="2">
        <v>44590</v>
      </c>
      <c r="I100" s="2" t="str">
        <f t="shared" si="1"/>
        <v>Delivered</v>
      </c>
      <c r="J100" s="2" t="str">
        <f>TEXT(WORKSHEET[[#This Row],[Offloading Date]], "mmm")</f>
        <v>Jan</v>
      </c>
      <c r="K100" s="2" t="str">
        <f>IF(OR(WORKSHEET[[#This Row],[Year]]="", ISBLANK(WORKSHEET[[#This Row],[Year]]), WORKSHEET[[#This Row],[Year]]="null"), "Exclude", "Include")</f>
        <v>Include</v>
      </c>
      <c r="L100" t="s">
        <v>16</v>
      </c>
      <c r="M100" t="s">
        <v>16</v>
      </c>
      <c r="N100" t="s">
        <v>13</v>
      </c>
      <c r="O100">
        <v>34.08</v>
      </c>
      <c r="P100">
        <v>600</v>
      </c>
      <c r="Q100" t="s">
        <v>14</v>
      </c>
      <c r="R100">
        <f>P100 * _xll.XLOOKUP(Q100,CALCULATION!$A$15:$A$17, CALCULATION!$B$15:$B$17 )</f>
        <v>600</v>
      </c>
      <c r="S100" s="5">
        <f>O100*P100*_xll.XLOOKUP(Q100,CALCULATION!$A$15:$A$17, CALCULATION!$B$15:$B$17)</f>
        <v>20448</v>
      </c>
      <c r="T100">
        <v>300</v>
      </c>
      <c r="U100" t="s">
        <v>14</v>
      </c>
      <c r="V100">
        <f>T100 * _xll.XLOOKUP(U100,CALCULATION!$A$15:$A$17, CALCULATION!$B$15:$B$17 )</f>
        <v>300</v>
      </c>
      <c r="W100" s="5">
        <f>O100*T100*_xll.XLOOKUP(U100,CALCULATION!$A$15:$A$17, CALCULATION!$B$15:$B$17)</f>
        <v>10224</v>
      </c>
      <c r="X100" s="5">
        <f>WORKSHEET[[#This Row],[Clients Total Cost]] / WORKSHEET[[#This Row],[Clients Rate per T2 (USD)]]</f>
        <v>34.08</v>
      </c>
      <c r="Y100" s="5">
        <f>WORKSHEET[[#This Row],[Clients Rate per T2 (USD)]] - WORKSHEET[[#This Row],[Supplier Rate Per t2 (USD)]]</f>
        <v>300</v>
      </c>
      <c r="Z100" s="5">
        <f>WORKSHEET[[#This Row],[Profit Per T]] * WORKSHEET[[#This Row],[Weight]]</f>
        <v>10224</v>
      </c>
      <c r="AA100">
        <v>1</v>
      </c>
      <c r="AB100" s="1">
        <v>2</v>
      </c>
      <c r="AC100" s="1">
        <v>3</v>
      </c>
      <c r="AD100" s="1">
        <v>2.5</v>
      </c>
      <c r="AE100" s="1">
        <f>WORKSHEET[[#This Row],[Delay at toll gate in days]] +WORKSHEET[[#This Row],[Delay at workshop in days]] +WORKSHEET[[#This Row],[Delay at border in days]]</f>
        <v>7.5</v>
      </c>
    </row>
    <row r="101" spans="1:31" x14ac:dyDescent="0.35">
      <c r="A101" t="s">
        <v>119</v>
      </c>
      <c r="B101" t="s">
        <v>10</v>
      </c>
      <c r="C101" t="s">
        <v>68</v>
      </c>
      <c r="D101" t="s">
        <v>3611</v>
      </c>
      <c r="E101" t="s">
        <v>3617</v>
      </c>
      <c r="F101" t="str">
        <f>WORKSHEET[[#This Row],[Depart From]]&amp;"-"&amp;WORKSHEET[[#This Row],[Arrive To]]</f>
        <v>Mogadishu-Lagos</v>
      </c>
      <c r="G101" s="2">
        <v>44568</v>
      </c>
      <c r="H101" s="2">
        <v>44590</v>
      </c>
      <c r="I101" s="2" t="str">
        <f t="shared" si="1"/>
        <v>Delivered</v>
      </c>
      <c r="J101" s="2" t="str">
        <f>TEXT(WORKSHEET[[#This Row],[Offloading Date]], "mmm")</f>
        <v>Jan</v>
      </c>
      <c r="K101" s="2" t="str">
        <f>IF(OR(WORKSHEET[[#This Row],[Year]]="", ISBLANK(WORKSHEET[[#This Row],[Year]]), WORKSHEET[[#This Row],[Year]]="null"), "Exclude", "Include")</f>
        <v>Include</v>
      </c>
      <c r="L101" t="s">
        <v>16</v>
      </c>
      <c r="M101" t="s">
        <v>16</v>
      </c>
      <c r="N101" t="s">
        <v>13</v>
      </c>
      <c r="O101">
        <v>30.12</v>
      </c>
      <c r="P101">
        <v>600</v>
      </c>
      <c r="Q101" t="s">
        <v>14</v>
      </c>
      <c r="R101">
        <f>P101 * _xll.XLOOKUP(Q101,CALCULATION!$A$15:$A$17, CALCULATION!$B$15:$B$17 )</f>
        <v>600</v>
      </c>
      <c r="S101" s="5">
        <f>O101*P101*_xll.XLOOKUP(Q101,CALCULATION!$A$15:$A$17, CALCULATION!$B$15:$B$17)</f>
        <v>18072</v>
      </c>
      <c r="T101">
        <v>300</v>
      </c>
      <c r="U101" t="s">
        <v>14</v>
      </c>
      <c r="V101">
        <f>T101 * _xll.XLOOKUP(U101,CALCULATION!$A$15:$A$17, CALCULATION!$B$15:$B$17 )</f>
        <v>300</v>
      </c>
      <c r="W101" s="5">
        <f>O101*T101*_xll.XLOOKUP(U101,CALCULATION!$A$15:$A$17, CALCULATION!$B$15:$B$17)</f>
        <v>9036</v>
      </c>
      <c r="X101" s="5">
        <f>WORKSHEET[[#This Row],[Clients Total Cost]] / WORKSHEET[[#This Row],[Clients Rate per T2 (USD)]]</f>
        <v>30.12</v>
      </c>
      <c r="Y101" s="5">
        <f>WORKSHEET[[#This Row],[Clients Rate per T2 (USD)]] - WORKSHEET[[#This Row],[Supplier Rate Per t2 (USD)]]</f>
        <v>300</v>
      </c>
      <c r="Z101" s="5">
        <f>WORKSHEET[[#This Row],[Profit Per T]] * WORKSHEET[[#This Row],[Weight]]</f>
        <v>9036</v>
      </c>
      <c r="AA101">
        <v>1</v>
      </c>
      <c r="AB101" s="1">
        <v>2.2000000000000002</v>
      </c>
      <c r="AC101" s="1">
        <v>3.3</v>
      </c>
      <c r="AD101" s="1">
        <v>2.75</v>
      </c>
      <c r="AE101" s="1">
        <f>WORKSHEET[[#This Row],[Delay at toll gate in days]] +WORKSHEET[[#This Row],[Delay at workshop in days]] +WORKSHEET[[#This Row],[Delay at border in days]]</f>
        <v>8.25</v>
      </c>
    </row>
    <row r="102" spans="1:31" x14ac:dyDescent="0.35">
      <c r="A102" t="s">
        <v>120</v>
      </c>
      <c r="B102" t="s">
        <v>10</v>
      </c>
      <c r="C102" t="s">
        <v>68</v>
      </c>
      <c r="D102" t="s">
        <v>3620</v>
      </c>
      <c r="E102" t="s">
        <v>3617</v>
      </c>
      <c r="F102" t="str">
        <f>WORKSHEET[[#This Row],[Depart From]]&amp;"-"&amp;WORKSHEET[[#This Row],[Arrive To]]</f>
        <v>Zanzibar-Lagos</v>
      </c>
      <c r="G102" s="2">
        <v>44568</v>
      </c>
      <c r="H102" s="2">
        <v>44597</v>
      </c>
      <c r="I102" s="2" t="str">
        <f t="shared" si="1"/>
        <v>Delivered</v>
      </c>
      <c r="J102" s="2" t="str">
        <f>TEXT(WORKSHEET[[#This Row],[Offloading Date]], "mmm")</f>
        <v>Feb</v>
      </c>
      <c r="K102" s="2" t="str">
        <f>IF(OR(WORKSHEET[[#This Row],[Year]]="", ISBLANK(WORKSHEET[[#This Row],[Year]]), WORKSHEET[[#This Row],[Year]]="null"), "Exclude", "Include")</f>
        <v>Include</v>
      </c>
      <c r="L102" t="s">
        <v>16</v>
      </c>
      <c r="M102" t="s">
        <v>16</v>
      </c>
      <c r="N102" t="s">
        <v>13</v>
      </c>
      <c r="O102">
        <v>33.979999999999997</v>
      </c>
      <c r="P102">
        <v>600</v>
      </c>
      <c r="Q102" t="s">
        <v>14</v>
      </c>
      <c r="R102">
        <f>P102 * _xll.XLOOKUP(Q102,CALCULATION!$A$15:$A$17, CALCULATION!$B$15:$B$17 )</f>
        <v>600</v>
      </c>
      <c r="S102" s="5">
        <f>O102*P102*_xll.XLOOKUP(Q102,CALCULATION!$A$15:$A$17, CALCULATION!$B$15:$B$17)</f>
        <v>20387.999999999996</v>
      </c>
      <c r="T102">
        <v>300</v>
      </c>
      <c r="U102" t="s">
        <v>14</v>
      </c>
      <c r="V102">
        <f>T102 * _xll.XLOOKUP(U102,CALCULATION!$A$15:$A$17, CALCULATION!$B$15:$B$17 )</f>
        <v>300</v>
      </c>
      <c r="W102" s="5">
        <f>O102*T102*_xll.XLOOKUP(U102,CALCULATION!$A$15:$A$17, CALCULATION!$B$15:$B$17)</f>
        <v>10193.999999999998</v>
      </c>
      <c r="X102" s="5">
        <f>WORKSHEET[[#This Row],[Clients Total Cost]] / WORKSHEET[[#This Row],[Clients Rate per T2 (USD)]]</f>
        <v>33.979999999999997</v>
      </c>
      <c r="Y102" s="5">
        <f>WORKSHEET[[#This Row],[Clients Rate per T2 (USD)]] - WORKSHEET[[#This Row],[Supplier Rate Per t2 (USD)]]</f>
        <v>300</v>
      </c>
      <c r="Z102" s="5">
        <f>WORKSHEET[[#This Row],[Profit Per T]] * WORKSHEET[[#This Row],[Weight]]</f>
        <v>10193.999999999998</v>
      </c>
      <c r="AA102">
        <v>1</v>
      </c>
      <c r="AB102" s="1">
        <v>2.9000000000000004</v>
      </c>
      <c r="AC102" s="1">
        <v>4.3499999999999996</v>
      </c>
      <c r="AD102" s="1">
        <v>3.625</v>
      </c>
      <c r="AE102" s="1">
        <f>WORKSHEET[[#This Row],[Delay at toll gate in days]] +WORKSHEET[[#This Row],[Delay at workshop in days]] +WORKSHEET[[#This Row],[Delay at border in days]]</f>
        <v>10.875</v>
      </c>
    </row>
    <row r="103" spans="1:31" x14ac:dyDescent="0.35">
      <c r="A103" t="s">
        <v>121</v>
      </c>
      <c r="B103" t="s">
        <v>10</v>
      </c>
      <c r="C103" t="s">
        <v>68</v>
      </c>
      <c r="D103" t="s">
        <v>3619</v>
      </c>
      <c r="E103" t="s">
        <v>3617</v>
      </c>
      <c r="F103" t="str">
        <f>WORKSHEET[[#This Row],[Depart From]]&amp;"-"&amp;WORKSHEET[[#This Row],[Arrive To]]</f>
        <v>Addis Ababa-Lagos</v>
      </c>
      <c r="G103" s="2">
        <v>44570</v>
      </c>
      <c r="H103" s="2">
        <v>44590</v>
      </c>
      <c r="I103" s="2" t="str">
        <f t="shared" si="1"/>
        <v>Delivered</v>
      </c>
      <c r="J103" s="2" t="str">
        <f>TEXT(WORKSHEET[[#This Row],[Offloading Date]], "mmm")</f>
        <v>Jan</v>
      </c>
      <c r="K103" s="2" t="str">
        <f>IF(OR(WORKSHEET[[#This Row],[Year]]="", ISBLANK(WORKSHEET[[#This Row],[Year]]), WORKSHEET[[#This Row],[Year]]="null"), "Exclude", "Include")</f>
        <v>Include</v>
      </c>
      <c r="L103" t="s">
        <v>16</v>
      </c>
      <c r="M103" t="s">
        <v>16</v>
      </c>
      <c r="N103" t="s">
        <v>13</v>
      </c>
      <c r="O103">
        <v>29.96</v>
      </c>
      <c r="P103">
        <v>600</v>
      </c>
      <c r="Q103" t="s">
        <v>14</v>
      </c>
      <c r="R103">
        <f>P103 * _xll.XLOOKUP(Q103,CALCULATION!$A$15:$A$17, CALCULATION!$B$15:$B$17 )</f>
        <v>600</v>
      </c>
      <c r="S103" s="5">
        <f>O103*P103*_xll.XLOOKUP(Q103,CALCULATION!$A$15:$A$17, CALCULATION!$B$15:$B$17)</f>
        <v>17976</v>
      </c>
      <c r="T103">
        <v>300</v>
      </c>
      <c r="U103" t="s">
        <v>14</v>
      </c>
      <c r="V103">
        <f>T103 * _xll.XLOOKUP(U103,CALCULATION!$A$15:$A$17, CALCULATION!$B$15:$B$17 )</f>
        <v>300</v>
      </c>
      <c r="W103" s="5">
        <f>O103*T103*_xll.XLOOKUP(U103,CALCULATION!$A$15:$A$17, CALCULATION!$B$15:$B$17)</f>
        <v>8988</v>
      </c>
      <c r="X103" s="5">
        <f>WORKSHEET[[#This Row],[Clients Total Cost]] / WORKSHEET[[#This Row],[Clients Rate per T2 (USD)]]</f>
        <v>29.96</v>
      </c>
      <c r="Y103" s="5">
        <f>WORKSHEET[[#This Row],[Clients Rate per T2 (USD)]] - WORKSHEET[[#This Row],[Supplier Rate Per t2 (USD)]]</f>
        <v>300</v>
      </c>
      <c r="Z103" s="5">
        <f>WORKSHEET[[#This Row],[Profit Per T]] * WORKSHEET[[#This Row],[Weight]]</f>
        <v>8988</v>
      </c>
      <c r="AA103">
        <v>1</v>
      </c>
      <c r="AB103" s="1">
        <v>2</v>
      </c>
      <c r="AC103" s="1">
        <v>3</v>
      </c>
      <c r="AD103" s="1">
        <v>2.5</v>
      </c>
      <c r="AE103" s="1">
        <f>WORKSHEET[[#This Row],[Delay at toll gate in days]] +WORKSHEET[[#This Row],[Delay at workshop in days]] +WORKSHEET[[#This Row],[Delay at border in days]]</f>
        <v>7.5</v>
      </c>
    </row>
    <row r="104" spans="1:31" x14ac:dyDescent="0.35">
      <c r="A104" t="s">
        <v>122</v>
      </c>
      <c r="B104" t="s">
        <v>10</v>
      </c>
      <c r="C104" t="s">
        <v>68</v>
      </c>
      <c r="D104" t="s">
        <v>3615</v>
      </c>
      <c r="E104" t="s">
        <v>3617</v>
      </c>
      <c r="F104" t="str">
        <f>WORKSHEET[[#This Row],[Depart From]]&amp;"-"&amp;WORKSHEET[[#This Row],[Arrive To]]</f>
        <v>Mombasa-Lagos</v>
      </c>
      <c r="G104" s="2">
        <v>44568</v>
      </c>
      <c r="H104" s="2">
        <v>44590</v>
      </c>
      <c r="I104" s="2" t="str">
        <f t="shared" si="1"/>
        <v>Delivered</v>
      </c>
      <c r="J104" s="2" t="str">
        <f>TEXT(WORKSHEET[[#This Row],[Offloading Date]], "mmm")</f>
        <v>Jan</v>
      </c>
      <c r="K104" s="2" t="str">
        <f>IF(OR(WORKSHEET[[#This Row],[Year]]="", ISBLANK(WORKSHEET[[#This Row],[Year]]), WORKSHEET[[#This Row],[Year]]="null"), "Exclude", "Include")</f>
        <v>Include</v>
      </c>
      <c r="L104" t="s">
        <v>16</v>
      </c>
      <c r="M104" t="s">
        <v>16</v>
      </c>
      <c r="N104" t="s">
        <v>13</v>
      </c>
      <c r="O104">
        <v>30.12</v>
      </c>
      <c r="P104">
        <v>600</v>
      </c>
      <c r="Q104" t="s">
        <v>14</v>
      </c>
      <c r="R104">
        <f>P104 * _xll.XLOOKUP(Q104,CALCULATION!$A$15:$A$17, CALCULATION!$B$15:$B$17 )</f>
        <v>600</v>
      </c>
      <c r="S104" s="5">
        <f>O104*P104*_xll.XLOOKUP(Q104,CALCULATION!$A$15:$A$17, CALCULATION!$B$15:$B$17)</f>
        <v>18072</v>
      </c>
      <c r="T104">
        <v>300</v>
      </c>
      <c r="U104" t="s">
        <v>14</v>
      </c>
      <c r="V104">
        <f>T104 * _xll.XLOOKUP(U104,CALCULATION!$A$15:$A$17, CALCULATION!$B$15:$B$17 )</f>
        <v>300</v>
      </c>
      <c r="W104" s="5">
        <f>O104*T104*_xll.XLOOKUP(U104,CALCULATION!$A$15:$A$17, CALCULATION!$B$15:$B$17)</f>
        <v>9036</v>
      </c>
      <c r="X104" s="5">
        <f>WORKSHEET[[#This Row],[Clients Total Cost]] / WORKSHEET[[#This Row],[Clients Rate per T2 (USD)]]</f>
        <v>30.12</v>
      </c>
      <c r="Y104" s="5">
        <f>WORKSHEET[[#This Row],[Clients Rate per T2 (USD)]] - WORKSHEET[[#This Row],[Supplier Rate Per t2 (USD)]]</f>
        <v>300</v>
      </c>
      <c r="Z104" s="5">
        <f>WORKSHEET[[#This Row],[Profit Per T]] * WORKSHEET[[#This Row],[Weight]]</f>
        <v>9036</v>
      </c>
      <c r="AA104">
        <v>1</v>
      </c>
      <c r="AB104" s="1">
        <v>2.2000000000000002</v>
      </c>
      <c r="AC104" s="1">
        <v>3.3</v>
      </c>
      <c r="AD104" s="1">
        <v>2.75</v>
      </c>
      <c r="AE104" s="1">
        <f>WORKSHEET[[#This Row],[Delay at toll gate in days]] +WORKSHEET[[#This Row],[Delay at workshop in days]] +WORKSHEET[[#This Row],[Delay at border in days]]</f>
        <v>8.25</v>
      </c>
    </row>
    <row r="105" spans="1:31" x14ac:dyDescent="0.35">
      <c r="A105" t="s">
        <v>123</v>
      </c>
      <c r="B105" t="s">
        <v>10</v>
      </c>
      <c r="C105" t="s">
        <v>68</v>
      </c>
      <c r="D105" t="s">
        <v>3611</v>
      </c>
      <c r="E105" t="s">
        <v>3612</v>
      </c>
      <c r="F105" t="str">
        <f>WORKSHEET[[#This Row],[Depart From]]&amp;"-"&amp;WORKSHEET[[#This Row],[Arrive To]]</f>
        <v>Mogadishu-Victoria</v>
      </c>
      <c r="G105" s="2">
        <v>44591</v>
      </c>
      <c r="H105" s="2">
        <v>44636</v>
      </c>
      <c r="I105" s="2" t="str">
        <f t="shared" si="1"/>
        <v>Delivered</v>
      </c>
      <c r="J105" s="2" t="str">
        <f>TEXT(WORKSHEET[[#This Row],[Offloading Date]], "mmm")</f>
        <v>Mar</v>
      </c>
      <c r="K105" s="2" t="str">
        <f>IF(OR(WORKSHEET[[#This Row],[Year]]="", ISBLANK(WORKSHEET[[#This Row],[Year]]), WORKSHEET[[#This Row],[Year]]="null"), "Exclude", "Include")</f>
        <v>Include</v>
      </c>
      <c r="L105" t="s">
        <v>16</v>
      </c>
      <c r="M105" t="s">
        <v>16</v>
      </c>
      <c r="N105" t="s">
        <v>13</v>
      </c>
      <c r="O105">
        <v>30.06</v>
      </c>
      <c r="P105">
        <v>600</v>
      </c>
      <c r="Q105" t="s">
        <v>14</v>
      </c>
      <c r="R105">
        <f>P105 * _xll.XLOOKUP(Q105,CALCULATION!$A$15:$A$17, CALCULATION!$B$15:$B$17 )</f>
        <v>600</v>
      </c>
      <c r="S105" s="5">
        <f>O105*P105*_xll.XLOOKUP(Q105,CALCULATION!$A$15:$A$17, CALCULATION!$B$15:$B$17)</f>
        <v>18036</v>
      </c>
      <c r="T105">
        <v>300</v>
      </c>
      <c r="U105" t="s">
        <v>14</v>
      </c>
      <c r="V105">
        <f>T105 * _xll.XLOOKUP(U105,CALCULATION!$A$15:$A$17, CALCULATION!$B$15:$B$17 )</f>
        <v>300</v>
      </c>
      <c r="W105" s="5">
        <f>O105*T105*_xll.XLOOKUP(U105,CALCULATION!$A$15:$A$17, CALCULATION!$B$15:$B$17)</f>
        <v>9018</v>
      </c>
      <c r="X105" s="5">
        <f>WORKSHEET[[#This Row],[Clients Total Cost]] / WORKSHEET[[#This Row],[Clients Rate per T2 (USD)]]</f>
        <v>30.06</v>
      </c>
      <c r="Y105" s="5">
        <f>WORKSHEET[[#This Row],[Clients Rate per T2 (USD)]] - WORKSHEET[[#This Row],[Supplier Rate Per t2 (USD)]]</f>
        <v>300</v>
      </c>
      <c r="Z105" s="5">
        <f>WORKSHEET[[#This Row],[Profit Per T]] * WORKSHEET[[#This Row],[Weight]]</f>
        <v>9018</v>
      </c>
      <c r="AA105">
        <v>1</v>
      </c>
      <c r="AB105" s="1">
        <v>4.5</v>
      </c>
      <c r="AC105" s="1">
        <v>6.75</v>
      </c>
      <c r="AD105" s="1">
        <v>5.625</v>
      </c>
      <c r="AE105" s="1">
        <f>WORKSHEET[[#This Row],[Delay at toll gate in days]] +WORKSHEET[[#This Row],[Delay at workshop in days]] +WORKSHEET[[#This Row],[Delay at border in days]]</f>
        <v>16.875</v>
      </c>
    </row>
    <row r="106" spans="1:31" x14ac:dyDescent="0.35">
      <c r="A106" t="s">
        <v>124</v>
      </c>
      <c r="B106" t="s">
        <v>10</v>
      </c>
      <c r="C106" t="s">
        <v>68</v>
      </c>
      <c r="D106" t="s">
        <v>3616</v>
      </c>
      <c r="E106" t="s">
        <v>3614</v>
      </c>
      <c r="F106" t="str">
        <f>WORKSHEET[[#This Row],[Depart From]]&amp;"-"&amp;WORKSHEET[[#This Row],[Arrive To]]</f>
        <v>Marrakech-Alger</v>
      </c>
      <c r="G106" s="2">
        <v>44579</v>
      </c>
      <c r="H106" s="2">
        <v>44608</v>
      </c>
      <c r="I106" s="2" t="str">
        <f t="shared" si="1"/>
        <v>Delivered</v>
      </c>
      <c r="J106" s="2" t="str">
        <f>TEXT(WORKSHEET[[#This Row],[Offloading Date]], "mmm")</f>
        <v>Feb</v>
      </c>
      <c r="K106" s="2" t="str">
        <f>IF(OR(WORKSHEET[[#This Row],[Year]]="", ISBLANK(WORKSHEET[[#This Row],[Year]]), WORKSHEET[[#This Row],[Year]]="null"), "Exclude", "Include")</f>
        <v>Include</v>
      </c>
      <c r="L106" t="s">
        <v>16</v>
      </c>
      <c r="M106" t="s">
        <v>12</v>
      </c>
      <c r="N106" t="s">
        <v>13</v>
      </c>
      <c r="O106">
        <v>30.1</v>
      </c>
      <c r="P106">
        <v>600</v>
      </c>
      <c r="Q106" t="s">
        <v>14</v>
      </c>
      <c r="R106">
        <f>P106 * _xll.XLOOKUP(Q106,CALCULATION!$A$15:$A$17, CALCULATION!$B$15:$B$17 )</f>
        <v>600</v>
      </c>
      <c r="S106" s="5">
        <f>O106*P106*_xll.XLOOKUP(Q106,CALCULATION!$A$15:$A$17, CALCULATION!$B$15:$B$17)</f>
        <v>18060</v>
      </c>
      <c r="T106">
        <v>300</v>
      </c>
      <c r="U106" t="s">
        <v>14</v>
      </c>
      <c r="V106">
        <f>T106 * _xll.XLOOKUP(U106,CALCULATION!$A$15:$A$17, CALCULATION!$B$15:$B$17 )</f>
        <v>300</v>
      </c>
      <c r="W106" s="5">
        <f>O106*T106*_xll.XLOOKUP(U106,CALCULATION!$A$15:$A$17, CALCULATION!$B$15:$B$17)</f>
        <v>9030</v>
      </c>
      <c r="X106" s="5">
        <f>WORKSHEET[[#This Row],[Clients Total Cost]] / WORKSHEET[[#This Row],[Clients Rate per T2 (USD)]]</f>
        <v>30.1</v>
      </c>
      <c r="Y106" s="5">
        <f>WORKSHEET[[#This Row],[Clients Rate per T2 (USD)]] - WORKSHEET[[#This Row],[Supplier Rate Per t2 (USD)]]</f>
        <v>300</v>
      </c>
      <c r="Z106" s="5">
        <f>WORKSHEET[[#This Row],[Profit Per T]] * WORKSHEET[[#This Row],[Weight]]</f>
        <v>9030</v>
      </c>
      <c r="AA106">
        <v>1</v>
      </c>
      <c r="AB106" s="1">
        <v>2.9000000000000004</v>
      </c>
      <c r="AC106" s="1">
        <v>4.3499999999999996</v>
      </c>
      <c r="AD106" s="1">
        <v>3.625</v>
      </c>
      <c r="AE106" s="1">
        <f>WORKSHEET[[#This Row],[Delay at toll gate in days]] +WORKSHEET[[#This Row],[Delay at workshop in days]] +WORKSHEET[[#This Row],[Delay at border in days]]</f>
        <v>10.875</v>
      </c>
    </row>
    <row r="107" spans="1:31" x14ac:dyDescent="0.35">
      <c r="A107" t="s">
        <v>125</v>
      </c>
      <c r="B107" t="s">
        <v>10</v>
      </c>
      <c r="C107" t="s">
        <v>68</v>
      </c>
      <c r="D107" t="s">
        <v>3619</v>
      </c>
      <c r="E107" t="s">
        <v>3618</v>
      </c>
      <c r="F107" t="str">
        <f>WORKSHEET[[#This Row],[Depart From]]&amp;"-"&amp;WORKSHEET[[#This Row],[Arrive To]]</f>
        <v>Addis Ababa-Tripoli</v>
      </c>
      <c r="G107" s="2">
        <v>44568</v>
      </c>
      <c r="H107" s="2">
        <v>44590</v>
      </c>
      <c r="I107" s="2" t="str">
        <f t="shared" si="1"/>
        <v>Delivered</v>
      </c>
      <c r="J107" s="2" t="str">
        <f>TEXT(WORKSHEET[[#This Row],[Offloading Date]], "mmm")</f>
        <v>Jan</v>
      </c>
      <c r="K107" s="2" t="str">
        <f>IF(OR(WORKSHEET[[#This Row],[Year]]="", ISBLANK(WORKSHEET[[#This Row],[Year]]), WORKSHEET[[#This Row],[Year]]="null"), "Exclude", "Include")</f>
        <v>Include</v>
      </c>
      <c r="L107" t="s">
        <v>16</v>
      </c>
      <c r="M107" t="s">
        <v>16</v>
      </c>
      <c r="N107" t="s">
        <v>13</v>
      </c>
      <c r="O107">
        <v>30.06</v>
      </c>
      <c r="P107">
        <v>600</v>
      </c>
      <c r="Q107" t="s">
        <v>14</v>
      </c>
      <c r="R107">
        <f>P107 * _xll.XLOOKUP(Q107,CALCULATION!$A$15:$A$17, CALCULATION!$B$15:$B$17 )</f>
        <v>600</v>
      </c>
      <c r="S107" s="5">
        <f>O107*P107*_xll.XLOOKUP(Q107,CALCULATION!$A$15:$A$17, CALCULATION!$B$15:$B$17)</f>
        <v>18036</v>
      </c>
      <c r="T107">
        <v>300</v>
      </c>
      <c r="U107" t="s">
        <v>14</v>
      </c>
      <c r="V107">
        <f>T107 * _xll.XLOOKUP(U107,CALCULATION!$A$15:$A$17, CALCULATION!$B$15:$B$17 )</f>
        <v>300</v>
      </c>
      <c r="W107" s="5">
        <f>O107*T107*_xll.XLOOKUP(U107,CALCULATION!$A$15:$A$17, CALCULATION!$B$15:$B$17)</f>
        <v>9018</v>
      </c>
      <c r="X107" s="5">
        <f>WORKSHEET[[#This Row],[Clients Total Cost]] / WORKSHEET[[#This Row],[Clients Rate per T2 (USD)]]</f>
        <v>30.06</v>
      </c>
      <c r="Y107" s="5">
        <f>WORKSHEET[[#This Row],[Clients Rate per T2 (USD)]] - WORKSHEET[[#This Row],[Supplier Rate Per t2 (USD)]]</f>
        <v>300</v>
      </c>
      <c r="Z107" s="5">
        <f>WORKSHEET[[#This Row],[Profit Per T]] * WORKSHEET[[#This Row],[Weight]]</f>
        <v>9018</v>
      </c>
      <c r="AA107">
        <v>1</v>
      </c>
      <c r="AB107" s="1">
        <v>2.2000000000000002</v>
      </c>
      <c r="AC107" s="1">
        <v>3.3</v>
      </c>
      <c r="AD107" s="1">
        <v>2.75</v>
      </c>
      <c r="AE107" s="1">
        <f>WORKSHEET[[#This Row],[Delay at toll gate in days]] +WORKSHEET[[#This Row],[Delay at workshop in days]] +WORKSHEET[[#This Row],[Delay at border in days]]</f>
        <v>8.25</v>
      </c>
    </row>
    <row r="108" spans="1:31" x14ac:dyDescent="0.35">
      <c r="A108" t="s">
        <v>126</v>
      </c>
      <c r="B108" t="s">
        <v>10</v>
      </c>
      <c r="C108" t="s">
        <v>68</v>
      </c>
      <c r="D108" t="s">
        <v>3615</v>
      </c>
      <c r="E108" t="s">
        <v>3618</v>
      </c>
      <c r="F108" t="str">
        <f>WORKSHEET[[#This Row],[Depart From]]&amp;"-"&amp;WORKSHEET[[#This Row],[Arrive To]]</f>
        <v>Mombasa-Tripoli</v>
      </c>
      <c r="G108" s="2">
        <v>44602</v>
      </c>
      <c r="H108" s="2">
        <v>44623</v>
      </c>
      <c r="I108" s="2" t="str">
        <f t="shared" si="1"/>
        <v>Delivered</v>
      </c>
      <c r="J108" s="2" t="str">
        <f>TEXT(WORKSHEET[[#This Row],[Offloading Date]], "mmm")</f>
        <v>Mar</v>
      </c>
      <c r="K108" s="2" t="str">
        <f>IF(OR(WORKSHEET[[#This Row],[Year]]="", ISBLANK(WORKSHEET[[#This Row],[Year]]), WORKSHEET[[#This Row],[Year]]="null"), "Exclude", "Include")</f>
        <v>Include</v>
      </c>
      <c r="L108" t="s">
        <v>16</v>
      </c>
      <c r="M108" t="s">
        <v>12</v>
      </c>
      <c r="N108" t="s">
        <v>13</v>
      </c>
      <c r="O108">
        <v>34.18</v>
      </c>
      <c r="P108">
        <v>600</v>
      </c>
      <c r="Q108" t="s">
        <v>14</v>
      </c>
      <c r="R108">
        <f>P108 * _xll.XLOOKUP(Q108,CALCULATION!$A$15:$A$17, CALCULATION!$B$15:$B$17 )</f>
        <v>600</v>
      </c>
      <c r="S108" s="5">
        <f>O108*P108*_xll.XLOOKUP(Q108,CALCULATION!$A$15:$A$17, CALCULATION!$B$15:$B$17)</f>
        <v>20508</v>
      </c>
      <c r="T108">
        <v>300</v>
      </c>
      <c r="U108" t="s">
        <v>14</v>
      </c>
      <c r="V108">
        <f>T108 * _xll.XLOOKUP(U108,CALCULATION!$A$15:$A$17, CALCULATION!$B$15:$B$17 )</f>
        <v>300</v>
      </c>
      <c r="W108" s="5">
        <f>O108*T108*_xll.XLOOKUP(U108,CALCULATION!$A$15:$A$17, CALCULATION!$B$15:$B$17)</f>
        <v>10254</v>
      </c>
      <c r="X108" s="5">
        <f>WORKSHEET[[#This Row],[Clients Total Cost]] / WORKSHEET[[#This Row],[Clients Rate per T2 (USD)]]</f>
        <v>34.18</v>
      </c>
      <c r="Y108" s="5">
        <f>WORKSHEET[[#This Row],[Clients Rate per T2 (USD)]] - WORKSHEET[[#This Row],[Supplier Rate Per t2 (USD)]]</f>
        <v>300</v>
      </c>
      <c r="Z108" s="5">
        <f>WORKSHEET[[#This Row],[Profit Per T]] * WORKSHEET[[#This Row],[Weight]]</f>
        <v>10254</v>
      </c>
      <c r="AA108">
        <v>1</v>
      </c>
      <c r="AB108" s="1">
        <v>2.1</v>
      </c>
      <c r="AC108" s="1">
        <v>3.15</v>
      </c>
      <c r="AD108" s="1">
        <v>2.625</v>
      </c>
      <c r="AE108" s="1">
        <f>WORKSHEET[[#This Row],[Delay at toll gate in days]] +WORKSHEET[[#This Row],[Delay at workshop in days]] +WORKSHEET[[#This Row],[Delay at border in days]]</f>
        <v>7.875</v>
      </c>
    </row>
    <row r="109" spans="1:31" x14ac:dyDescent="0.35">
      <c r="A109" t="s">
        <v>127</v>
      </c>
      <c r="B109" t="s">
        <v>10</v>
      </c>
      <c r="C109" t="s">
        <v>68</v>
      </c>
      <c r="D109" t="s">
        <v>3620</v>
      </c>
      <c r="E109" t="s">
        <v>3612</v>
      </c>
      <c r="F109" t="str">
        <f>WORKSHEET[[#This Row],[Depart From]]&amp;"-"&amp;WORKSHEET[[#This Row],[Arrive To]]</f>
        <v>Zanzibar-Victoria</v>
      </c>
      <c r="G109" s="2">
        <v>44603</v>
      </c>
      <c r="H109" s="2">
        <v>44637</v>
      </c>
      <c r="I109" s="2" t="str">
        <f t="shared" si="1"/>
        <v>Delivered</v>
      </c>
      <c r="J109" s="2" t="str">
        <f>TEXT(WORKSHEET[[#This Row],[Offloading Date]], "mmm")</f>
        <v>Mar</v>
      </c>
      <c r="K109" s="2" t="str">
        <f>IF(OR(WORKSHEET[[#This Row],[Year]]="", ISBLANK(WORKSHEET[[#This Row],[Year]]), WORKSHEET[[#This Row],[Year]]="null"), "Exclude", "Include")</f>
        <v>Include</v>
      </c>
      <c r="L109" t="s">
        <v>16</v>
      </c>
      <c r="M109" t="s">
        <v>16</v>
      </c>
      <c r="N109" t="s">
        <v>13</v>
      </c>
      <c r="O109">
        <v>34.06</v>
      </c>
      <c r="P109">
        <v>600</v>
      </c>
      <c r="Q109" t="s">
        <v>14</v>
      </c>
      <c r="R109">
        <f>P109 * _xll.XLOOKUP(Q109,CALCULATION!$A$15:$A$17, CALCULATION!$B$15:$B$17 )</f>
        <v>600</v>
      </c>
      <c r="S109" s="5">
        <f>O109*P109*_xll.XLOOKUP(Q109,CALCULATION!$A$15:$A$17, CALCULATION!$B$15:$B$17)</f>
        <v>20436</v>
      </c>
      <c r="T109">
        <v>300</v>
      </c>
      <c r="U109" t="s">
        <v>14</v>
      </c>
      <c r="V109">
        <f>T109 * _xll.XLOOKUP(U109,CALCULATION!$A$15:$A$17, CALCULATION!$B$15:$B$17 )</f>
        <v>300</v>
      </c>
      <c r="W109" s="5">
        <f>O109*T109*_xll.XLOOKUP(U109,CALCULATION!$A$15:$A$17, CALCULATION!$B$15:$B$17)</f>
        <v>10218</v>
      </c>
      <c r="X109" s="5">
        <f>WORKSHEET[[#This Row],[Clients Total Cost]] / WORKSHEET[[#This Row],[Clients Rate per T2 (USD)]]</f>
        <v>34.06</v>
      </c>
      <c r="Y109" s="5">
        <f>WORKSHEET[[#This Row],[Clients Rate per T2 (USD)]] - WORKSHEET[[#This Row],[Supplier Rate Per t2 (USD)]]</f>
        <v>300</v>
      </c>
      <c r="Z109" s="5">
        <f>WORKSHEET[[#This Row],[Profit Per T]] * WORKSHEET[[#This Row],[Weight]]</f>
        <v>10218</v>
      </c>
      <c r="AA109">
        <v>1</v>
      </c>
      <c r="AB109" s="1">
        <v>3.4000000000000004</v>
      </c>
      <c r="AC109" s="1">
        <v>5.0999999999999996</v>
      </c>
      <c r="AD109" s="1">
        <v>4.25</v>
      </c>
      <c r="AE109" s="1">
        <f>WORKSHEET[[#This Row],[Delay at toll gate in days]] +WORKSHEET[[#This Row],[Delay at workshop in days]] +WORKSHEET[[#This Row],[Delay at border in days]]</f>
        <v>12.75</v>
      </c>
    </row>
    <row r="110" spans="1:31" x14ac:dyDescent="0.35">
      <c r="A110" t="s">
        <v>128</v>
      </c>
      <c r="B110" t="s">
        <v>10</v>
      </c>
      <c r="C110" t="s">
        <v>68</v>
      </c>
      <c r="D110" t="s">
        <v>3620</v>
      </c>
      <c r="E110" t="s">
        <v>3613</v>
      </c>
      <c r="F110" t="str">
        <f>WORKSHEET[[#This Row],[Depart From]]&amp;"-"&amp;WORKSHEET[[#This Row],[Arrive To]]</f>
        <v>Zanzibar-Sanaa</v>
      </c>
      <c r="G110" s="2">
        <v>44609</v>
      </c>
      <c r="H110" s="2">
        <v>44640</v>
      </c>
      <c r="I110" s="2" t="str">
        <f t="shared" si="1"/>
        <v>Delivered</v>
      </c>
      <c r="J110" s="2" t="str">
        <f>TEXT(WORKSHEET[[#This Row],[Offloading Date]], "mmm")</f>
        <v>Mar</v>
      </c>
      <c r="K110" s="2" t="str">
        <f>IF(OR(WORKSHEET[[#This Row],[Year]]="", ISBLANK(WORKSHEET[[#This Row],[Year]]), WORKSHEET[[#This Row],[Year]]="null"), "Exclude", "Include")</f>
        <v>Include</v>
      </c>
      <c r="L110" t="s">
        <v>16</v>
      </c>
      <c r="M110" t="s">
        <v>16</v>
      </c>
      <c r="N110" t="s">
        <v>13</v>
      </c>
      <c r="O110">
        <v>34.06</v>
      </c>
      <c r="P110">
        <v>600</v>
      </c>
      <c r="Q110" t="s">
        <v>14</v>
      </c>
      <c r="R110">
        <f>P110 * _xll.XLOOKUP(Q110,CALCULATION!$A$15:$A$17, CALCULATION!$B$15:$B$17 )</f>
        <v>600</v>
      </c>
      <c r="S110" s="5">
        <f>O110*P110*_xll.XLOOKUP(Q110,CALCULATION!$A$15:$A$17, CALCULATION!$B$15:$B$17)</f>
        <v>20436</v>
      </c>
      <c r="T110">
        <v>300</v>
      </c>
      <c r="U110" t="s">
        <v>14</v>
      </c>
      <c r="V110">
        <f>T110 * _xll.XLOOKUP(U110,CALCULATION!$A$15:$A$17, CALCULATION!$B$15:$B$17 )</f>
        <v>300</v>
      </c>
      <c r="W110" s="5">
        <f>O110*T110*_xll.XLOOKUP(U110,CALCULATION!$A$15:$A$17, CALCULATION!$B$15:$B$17)</f>
        <v>10218</v>
      </c>
      <c r="X110" s="5">
        <f>WORKSHEET[[#This Row],[Clients Total Cost]] / WORKSHEET[[#This Row],[Clients Rate per T2 (USD)]]</f>
        <v>34.06</v>
      </c>
      <c r="Y110" s="5">
        <f>WORKSHEET[[#This Row],[Clients Rate per T2 (USD)]] - WORKSHEET[[#This Row],[Supplier Rate Per t2 (USD)]]</f>
        <v>300</v>
      </c>
      <c r="Z110" s="5">
        <f>WORKSHEET[[#This Row],[Profit Per T]] * WORKSHEET[[#This Row],[Weight]]</f>
        <v>10218</v>
      </c>
      <c r="AA110">
        <v>1</v>
      </c>
      <c r="AB110" s="1">
        <v>3.1</v>
      </c>
      <c r="AC110" s="1">
        <v>4.6499999999999995</v>
      </c>
      <c r="AD110" s="1">
        <v>3.875</v>
      </c>
      <c r="AE110" s="1">
        <f>WORKSHEET[[#This Row],[Delay at toll gate in days]] +WORKSHEET[[#This Row],[Delay at workshop in days]] +WORKSHEET[[#This Row],[Delay at border in days]]</f>
        <v>11.625</v>
      </c>
    </row>
    <row r="111" spans="1:31" x14ac:dyDescent="0.35">
      <c r="A111" t="s">
        <v>129</v>
      </c>
      <c r="B111" t="s">
        <v>10</v>
      </c>
      <c r="C111" t="s">
        <v>68</v>
      </c>
      <c r="D111" t="s">
        <v>3616</v>
      </c>
      <c r="E111" t="s">
        <v>3614</v>
      </c>
      <c r="F111" t="str">
        <f>WORKSHEET[[#This Row],[Depart From]]&amp;"-"&amp;WORKSHEET[[#This Row],[Arrive To]]</f>
        <v>Marrakech-Alger</v>
      </c>
      <c r="G111" s="2">
        <v>44612</v>
      </c>
      <c r="H111" s="2">
        <v>44642</v>
      </c>
      <c r="I111" s="2" t="str">
        <f t="shared" si="1"/>
        <v>Delivered</v>
      </c>
      <c r="J111" s="2" t="str">
        <f>TEXT(WORKSHEET[[#This Row],[Offloading Date]], "mmm")</f>
        <v>Mar</v>
      </c>
      <c r="K111" s="2" t="str">
        <f>IF(OR(WORKSHEET[[#This Row],[Year]]="", ISBLANK(WORKSHEET[[#This Row],[Year]]), WORKSHEET[[#This Row],[Year]]="null"), "Exclude", "Include")</f>
        <v>Include</v>
      </c>
      <c r="L111" t="s">
        <v>16</v>
      </c>
      <c r="M111" t="s">
        <v>16</v>
      </c>
      <c r="N111" t="s">
        <v>13</v>
      </c>
      <c r="O111">
        <v>33.94</v>
      </c>
      <c r="P111">
        <v>600</v>
      </c>
      <c r="Q111" t="s">
        <v>14</v>
      </c>
      <c r="R111">
        <f>P111 * _xll.XLOOKUP(Q111,CALCULATION!$A$15:$A$17, CALCULATION!$B$15:$B$17 )</f>
        <v>600</v>
      </c>
      <c r="S111" s="5">
        <f>O111*P111*_xll.XLOOKUP(Q111,CALCULATION!$A$15:$A$17, CALCULATION!$B$15:$B$17)</f>
        <v>20364</v>
      </c>
      <c r="T111">
        <v>300</v>
      </c>
      <c r="U111" t="s">
        <v>14</v>
      </c>
      <c r="V111">
        <f>T111 * _xll.XLOOKUP(U111,CALCULATION!$A$15:$A$17, CALCULATION!$B$15:$B$17 )</f>
        <v>300</v>
      </c>
      <c r="W111" s="5">
        <f>O111*T111*_xll.XLOOKUP(U111,CALCULATION!$A$15:$A$17, CALCULATION!$B$15:$B$17)</f>
        <v>10182</v>
      </c>
      <c r="X111" s="5">
        <f>WORKSHEET[[#This Row],[Clients Total Cost]] / WORKSHEET[[#This Row],[Clients Rate per T2 (USD)]]</f>
        <v>33.94</v>
      </c>
      <c r="Y111" s="5">
        <f>WORKSHEET[[#This Row],[Clients Rate per T2 (USD)]] - WORKSHEET[[#This Row],[Supplier Rate Per t2 (USD)]]</f>
        <v>300</v>
      </c>
      <c r="Z111" s="5">
        <f>WORKSHEET[[#This Row],[Profit Per T]] * WORKSHEET[[#This Row],[Weight]]</f>
        <v>10182</v>
      </c>
      <c r="AA111">
        <v>1</v>
      </c>
      <c r="AB111" s="1">
        <v>3</v>
      </c>
      <c r="AC111" s="1">
        <v>4.5</v>
      </c>
      <c r="AD111" s="1">
        <v>3.75</v>
      </c>
      <c r="AE111" s="1">
        <f>WORKSHEET[[#This Row],[Delay at toll gate in days]] +WORKSHEET[[#This Row],[Delay at workshop in days]] +WORKSHEET[[#This Row],[Delay at border in days]]</f>
        <v>11.25</v>
      </c>
    </row>
    <row r="112" spans="1:31" x14ac:dyDescent="0.35">
      <c r="A112" t="s">
        <v>130</v>
      </c>
      <c r="B112" t="s">
        <v>10</v>
      </c>
      <c r="C112" t="s">
        <v>68</v>
      </c>
      <c r="D112" t="s">
        <v>3620</v>
      </c>
      <c r="E112" t="s">
        <v>3617</v>
      </c>
      <c r="F112" t="str">
        <f>WORKSHEET[[#This Row],[Depart From]]&amp;"-"&amp;WORKSHEET[[#This Row],[Arrive To]]</f>
        <v>Zanzibar-Lagos</v>
      </c>
      <c r="G112" s="2">
        <v>44609</v>
      </c>
      <c r="H112" s="2">
        <v>44642</v>
      </c>
      <c r="I112" s="2" t="str">
        <f t="shared" si="1"/>
        <v>Delivered</v>
      </c>
      <c r="J112" s="2" t="str">
        <f>TEXT(WORKSHEET[[#This Row],[Offloading Date]], "mmm")</f>
        <v>Mar</v>
      </c>
      <c r="K112" s="2" t="str">
        <f>IF(OR(WORKSHEET[[#This Row],[Year]]="", ISBLANK(WORKSHEET[[#This Row],[Year]]), WORKSHEET[[#This Row],[Year]]="null"), "Exclude", "Include")</f>
        <v>Include</v>
      </c>
      <c r="L112" t="s">
        <v>16</v>
      </c>
      <c r="M112" t="s">
        <v>16</v>
      </c>
      <c r="N112" t="s">
        <v>13</v>
      </c>
      <c r="O112">
        <v>34.08</v>
      </c>
      <c r="P112">
        <v>600</v>
      </c>
      <c r="Q112" t="s">
        <v>14</v>
      </c>
      <c r="R112">
        <f>P112 * _xll.XLOOKUP(Q112,CALCULATION!$A$15:$A$17, CALCULATION!$B$15:$B$17 )</f>
        <v>600</v>
      </c>
      <c r="S112" s="5">
        <f>O112*P112*_xll.XLOOKUP(Q112,CALCULATION!$A$15:$A$17, CALCULATION!$B$15:$B$17)</f>
        <v>20448</v>
      </c>
      <c r="T112">
        <v>300</v>
      </c>
      <c r="U112" t="s">
        <v>14</v>
      </c>
      <c r="V112">
        <f>T112 * _xll.XLOOKUP(U112,CALCULATION!$A$15:$A$17, CALCULATION!$B$15:$B$17 )</f>
        <v>300</v>
      </c>
      <c r="W112" s="5">
        <f>O112*T112*_xll.XLOOKUP(U112,CALCULATION!$A$15:$A$17, CALCULATION!$B$15:$B$17)</f>
        <v>10224</v>
      </c>
      <c r="X112" s="5">
        <f>WORKSHEET[[#This Row],[Clients Total Cost]] / WORKSHEET[[#This Row],[Clients Rate per T2 (USD)]]</f>
        <v>34.08</v>
      </c>
      <c r="Y112" s="5">
        <f>WORKSHEET[[#This Row],[Clients Rate per T2 (USD)]] - WORKSHEET[[#This Row],[Supplier Rate Per t2 (USD)]]</f>
        <v>300</v>
      </c>
      <c r="Z112" s="5">
        <f>WORKSHEET[[#This Row],[Profit Per T]] * WORKSHEET[[#This Row],[Weight]]</f>
        <v>10224</v>
      </c>
      <c r="AA112">
        <v>1</v>
      </c>
      <c r="AB112" s="1">
        <v>3.3000000000000003</v>
      </c>
      <c r="AC112" s="1">
        <v>4.95</v>
      </c>
      <c r="AD112" s="1">
        <v>4.125</v>
      </c>
      <c r="AE112" s="1">
        <f>WORKSHEET[[#This Row],[Delay at toll gate in days]] +WORKSHEET[[#This Row],[Delay at workshop in days]] +WORKSHEET[[#This Row],[Delay at border in days]]</f>
        <v>12.375</v>
      </c>
    </row>
    <row r="113" spans="1:31" x14ac:dyDescent="0.35">
      <c r="A113" t="s">
        <v>131</v>
      </c>
      <c r="B113" t="s">
        <v>10</v>
      </c>
      <c r="C113" t="s">
        <v>68</v>
      </c>
      <c r="D113" t="s">
        <v>3620</v>
      </c>
      <c r="E113" t="s">
        <v>3613</v>
      </c>
      <c r="F113" t="str">
        <f>WORKSHEET[[#This Row],[Depart From]]&amp;"-"&amp;WORKSHEET[[#This Row],[Arrive To]]</f>
        <v>Zanzibar-Sanaa</v>
      </c>
      <c r="G113" s="2">
        <v>44609</v>
      </c>
      <c r="H113" s="2">
        <v>44642</v>
      </c>
      <c r="I113" s="2" t="str">
        <f t="shared" si="1"/>
        <v>Delivered</v>
      </c>
      <c r="J113" s="2" t="str">
        <f>TEXT(WORKSHEET[[#This Row],[Offloading Date]], "mmm")</f>
        <v>Mar</v>
      </c>
      <c r="K113" s="2" t="str">
        <f>IF(OR(WORKSHEET[[#This Row],[Year]]="", ISBLANK(WORKSHEET[[#This Row],[Year]]), WORKSHEET[[#This Row],[Year]]="null"), "Exclude", "Include")</f>
        <v>Include</v>
      </c>
      <c r="L113" t="s">
        <v>16</v>
      </c>
      <c r="M113" t="s">
        <v>16</v>
      </c>
      <c r="N113" t="s">
        <v>13</v>
      </c>
      <c r="O113">
        <v>34.08</v>
      </c>
      <c r="P113">
        <v>600</v>
      </c>
      <c r="Q113" t="s">
        <v>14</v>
      </c>
      <c r="R113">
        <f>P113 * _xll.XLOOKUP(Q113,CALCULATION!$A$15:$A$17, CALCULATION!$B$15:$B$17 )</f>
        <v>600</v>
      </c>
      <c r="S113" s="5">
        <f>O113*P113*_xll.XLOOKUP(Q113,CALCULATION!$A$15:$A$17, CALCULATION!$B$15:$B$17)</f>
        <v>20448</v>
      </c>
      <c r="T113">
        <v>300</v>
      </c>
      <c r="U113" t="s">
        <v>14</v>
      </c>
      <c r="V113">
        <f>T113 * _xll.XLOOKUP(U113,CALCULATION!$A$15:$A$17, CALCULATION!$B$15:$B$17 )</f>
        <v>300</v>
      </c>
      <c r="W113" s="5">
        <f>O113*T113*_xll.XLOOKUP(U113,CALCULATION!$A$15:$A$17, CALCULATION!$B$15:$B$17)</f>
        <v>10224</v>
      </c>
      <c r="X113" s="5">
        <f>WORKSHEET[[#This Row],[Clients Total Cost]] / WORKSHEET[[#This Row],[Clients Rate per T2 (USD)]]</f>
        <v>34.08</v>
      </c>
      <c r="Y113" s="5">
        <f>WORKSHEET[[#This Row],[Clients Rate per T2 (USD)]] - WORKSHEET[[#This Row],[Supplier Rate Per t2 (USD)]]</f>
        <v>300</v>
      </c>
      <c r="Z113" s="5">
        <f>WORKSHEET[[#This Row],[Profit Per T]] * WORKSHEET[[#This Row],[Weight]]</f>
        <v>10224</v>
      </c>
      <c r="AA113">
        <v>1</v>
      </c>
      <c r="AB113" s="1">
        <v>3.3000000000000003</v>
      </c>
      <c r="AC113" s="1">
        <v>4.95</v>
      </c>
      <c r="AD113" s="1">
        <v>4.125</v>
      </c>
      <c r="AE113" s="1">
        <f>WORKSHEET[[#This Row],[Delay at toll gate in days]] +WORKSHEET[[#This Row],[Delay at workshop in days]] +WORKSHEET[[#This Row],[Delay at border in days]]</f>
        <v>12.375</v>
      </c>
    </row>
    <row r="114" spans="1:31" x14ac:dyDescent="0.35">
      <c r="A114" t="s">
        <v>132</v>
      </c>
      <c r="B114" t="s">
        <v>10</v>
      </c>
      <c r="C114" t="s">
        <v>68</v>
      </c>
      <c r="D114" t="s">
        <v>3620</v>
      </c>
      <c r="E114" t="s">
        <v>3618</v>
      </c>
      <c r="F114" t="str">
        <f>WORKSHEET[[#This Row],[Depart From]]&amp;"-"&amp;WORKSHEET[[#This Row],[Arrive To]]</f>
        <v>Zanzibar-Tripoli</v>
      </c>
      <c r="G114" s="2">
        <v>44603</v>
      </c>
      <c r="H114" s="2">
        <v>44631</v>
      </c>
      <c r="I114" s="2" t="str">
        <f t="shared" si="1"/>
        <v>Delivered</v>
      </c>
      <c r="J114" s="2" t="str">
        <f>TEXT(WORKSHEET[[#This Row],[Offloading Date]], "mmm")</f>
        <v>Mar</v>
      </c>
      <c r="K114" s="2" t="str">
        <f>IF(OR(WORKSHEET[[#This Row],[Year]]="", ISBLANK(WORKSHEET[[#This Row],[Year]]), WORKSHEET[[#This Row],[Year]]="null"), "Exclude", "Include")</f>
        <v>Include</v>
      </c>
      <c r="L114" t="s">
        <v>16</v>
      </c>
      <c r="M114" t="s">
        <v>12</v>
      </c>
      <c r="N114" t="s">
        <v>13</v>
      </c>
      <c r="O114">
        <v>30.14</v>
      </c>
      <c r="P114">
        <v>600</v>
      </c>
      <c r="Q114" t="s">
        <v>14</v>
      </c>
      <c r="R114">
        <f>P114 * _xll.XLOOKUP(Q114,CALCULATION!$A$15:$A$17, CALCULATION!$B$15:$B$17 )</f>
        <v>600</v>
      </c>
      <c r="S114" s="5">
        <f>O114*P114*_xll.XLOOKUP(Q114,CALCULATION!$A$15:$A$17, CALCULATION!$B$15:$B$17)</f>
        <v>18084</v>
      </c>
      <c r="T114">
        <v>300</v>
      </c>
      <c r="U114" t="s">
        <v>14</v>
      </c>
      <c r="V114">
        <f>T114 * _xll.XLOOKUP(U114,CALCULATION!$A$15:$A$17, CALCULATION!$B$15:$B$17 )</f>
        <v>300</v>
      </c>
      <c r="W114" s="5">
        <f>O114*T114*_xll.XLOOKUP(U114,CALCULATION!$A$15:$A$17, CALCULATION!$B$15:$B$17)</f>
        <v>9042</v>
      </c>
      <c r="X114" s="5">
        <f>WORKSHEET[[#This Row],[Clients Total Cost]] / WORKSHEET[[#This Row],[Clients Rate per T2 (USD)]]</f>
        <v>30.14</v>
      </c>
      <c r="Y114" s="5">
        <f>WORKSHEET[[#This Row],[Clients Rate per T2 (USD)]] - WORKSHEET[[#This Row],[Supplier Rate Per t2 (USD)]]</f>
        <v>300</v>
      </c>
      <c r="Z114" s="5">
        <f>WORKSHEET[[#This Row],[Profit Per T]] * WORKSHEET[[#This Row],[Weight]]</f>
        <v>9042</v>
      </c>
      <c r="AA114">
        <v>1</v>
      </c>
      <c r="AB114" s="1">
        <v>2.8000000000000003</v>
      </c>
      <c r="AC114" s="1">
        <v>4.2</v>
      </c>
      <c r="AD114" s="1">
        <v>3.5</v>
      </c>
      <c r="AE114" s="1">
        <f>WORKSHEET[[#This Row],[Delay at toll gate in days]] +WORKSHEET[[#This Row],[Delay at workshop in days]] +WORKSHEET[[#This Row],[Delay at border in days]]</f>
        <v>10.5</v>
      </c>
    </row>
    <row r="115" spans="1:31" x14ac:dyDescent="0.35">
      <c r="A115" t="s">
        <v>133</v>
      </c>
      <c r="B115" t="s">
        <v>10</v>
      </c>
      <c r="C115" t="s">
        <v>68</v>
      </c>
      <c r="D115" t="s">
        <v>3616</v>
      </c>
      <c r="E115" t="s">
        <v>3612</v>
      </c>
      <c r="F115" t="str">
        <f>WORKSHEET[[#This Row],[Depart From]]&amp;"-"&amp;WORKSHEET[[#This Row],[Arrive To]]</f>
        <v>Marrakech-Victoria</v>
      </c>
      <c r="G115" s="2">
        <v>44603</v>
      </c>
      <c r="H115" s="2">
        <v>44631</v>
      </c>
      <c r="I115" s="2" t="str">
        <f t="shared" si="1"/>
        <v>Delivered</v>
      </c>
      <c r="J115" s="2" t="str">
        <f>TEXT(WORKSHEET[[#This Row],[Offloading Date]], "mmm")</f>
        <v>Mar</v>
      </c>
      <c r="K115" s="2" t="str">
        <f>IF(OR(WORKSHEET[[#This Row],[Year]]="", ISBLANK(WORKSHEET[[#This Row],[Year]]), WORKSHEET[[#This Row],[Year]]="null"), "Exclude", "Include")</f>
        <v>Include</v>
      </c>
      <c r="L115" t="s">
        <v>16</v>
      </c>
      <c r="M115" t="s">
        <v>12</v>
      </c>
      <c r="N115" t="s">
        <v>13</v>
      </c>
      <c r="O115">
        <v>34.119999999999997</v>
      </c>
      <c r="P115">
        <v>600</v>
      </c>
      <c r="Q115" t="s">
        <v>14</v>
      </c>
      <c r="R115">
        <f>P115 * _xll.XLOOKUP(Q115,CALCULATION!$A$15:$A$17, CALCULATION!$B$15:$B$17 )</f>
        <v>600</v>
      </c>
      <c r="S115" s="5">
        <f>O115*P115*_xll.XLOOKUP(Q115,CALCULATION!$A$15:$A$17, CALCULATION!$B$15:$B$17)</f>
        <v>20472</v>
      </c>
      <c r="T115">
        <v>300</v>
      </c>
      <c r="U115" t="s">
        <v>14</v>
      </c>
      <c r="V115">
        <f>T115 * _xll.XLOOKUP(U115,CALCULATION!$A$15:$A$17, CALCULATION!$B$15:$B$17 )</f>
        <v>300</v>
      </c>
      <c r="W115" s="5">
        <f>O115*T115*_xll.XLOOKUP(U115,CALCULATION!$A$15:$A$17, CALCULATION!$B$15:$B$17)</f>
        <v>10236</v>
      </c>
      <c r="X115" s="5">
        <f>WORKSHEET[[#This Row],[Clients Total Cost]] / WORKSHEET[[#This Row],[Clients Rate per T2 (USD)]]</f>
        <v>34.119999999999997</v>
      </c>
      <c r="Y115" s="5">
        <f>WORKSHEET[[#This Row],[Clients Rate per T2 (USD)]] - WORKSHEET[[#This Row],[Supplier Rate Per t2 (USD)]]</f>
        <v>300</v>
      </c>
      <c r="Z115" s="5">
        <f>WORKSHEET[[#This Row],[Profit Per T]] * WORKSHEET[[#This Row],[Weight]]</f>
        <v>10236</v>
      </c>
      <c r="AA115">
        <v>1</v>
      </c>
      <c r="AB115" s="1">
        <v>2.8000000000000003</v>
      </c>
      <c r="AC115" s="1">
        <v>4.2</v>
      </c>
      <c r="AD115" s="1">
        <v>3.5</v>
      </c>
      <c r="AE115" s="1">
        <f>WORKSHEET[[#This Row],[Delay at toll gate in days]] +WORKSHEET[[#This Row],[Delay at workshop in days]] +WORKSHEET[[#This Row],[Delay at border in days]]</f>
        <v>10.5</v>
      </c>
    </row>
    <row r="116" spans="1:31" x14ac:dyDescent="0.35">
      <c r="A116" t="s">
        <v>134</v>
      </c>
      <c r="B116" t="s">
        <v>10</v>
      </c>
      <c r="C116" t="s">
        <v>68</v>
      </c>
      <c r="D116" t="s">
        <v>3611</v>
      </c>
      <c r="E116" t="s">
        <v>3614</v>
      </c>
      <c r="F116" t="str">
        <f>WORKSHEET[[#This Row],[Depart From]]&amp;"-"&amp;WORKSHEET[[#This Row],[Arrive To]]</f>
        <v>Mogadishu-Alger</v>
      </c>
      <c r="G116" s="2">
        <v>44615</v>
      </c>
      <c r="H116" s="2">
        <v>44644</v>
      </c>
      <c r="I116" s="2" t="str">
        <f t="shared" si="1"/>
        <v>Delivered</v>
      </c>
      <c r="J116" s="2" t="str">
        <f>TEXT(WORKSHEET[[#This Row],[Offloading Date]], "mmm")</f>
        <v>Mar</v>
      </c>
      <c r="K116" s="2" t="str">
        <f>IF(OR(WORKSHEET[[#This Row],[Year]]="", ISBLANK(WORKSHEET[[#This Row],[Year]]), WORKSHEET[[#This Row],[Year]]="null"), "Exclude", "Include")</f>
        <v>Include</v>
      </c>
      <c r="L116" t="s">
        <v>16</v>
      </c>
      <c r="M116" t="s">
        <v>16</v>
      </c>
      <c r="N116" t="s">
        <v>13</v>
      </c>
      <c r="O116">
        <v>30.16</v>
      </c>
      <c r="P116">
        <v>600</v>
      </c>
      <c r="Q116" t="s">
        <v>14</v>
      </c>
      <c r="R116">
        <f>P116 * _xll.XLOOKUP(Q116,CALCULATION!$A$15:$A$17, CALCULATION!$B$15:$B$17 )</f>
        <v>600</v>
      </c>
      <c r="S116" s="5">
        <f>O116*P116*_xll.XLOOKUP(Q116,CALCULATION!$A$15:$A$17, CALCULATION!$B$15:$B$17)</f>
        <v>18096</v>
      </c>
      <c r="T116">
        <v>300</v>
      </c>
      <c r="U116" t="s">
        <v>14</v>
      </c>
      <c r="V116">
        <f>T116 * _xll.XLOOKUP(U116,CALCULATION!$A$15:$A$17, CALCULATION!$B$15:$B$17 )</f>
        <v>300</v>
      </c>
      <c r="W116" s="5">
        <f>O116*T116*_xll.XLOOKUP(U116,CALCULATION!$A$15:$A$17, CALCULATION!$B$15:$B$17)</f>
        <v>9048</v>
      </c>
      <c r="X116" s="5">
        <f>WORKSHEET[[#This Row],[Clients Total Cost]] / WORKSHEET[[#This Row],[Clients Rate per T2 (USD)]]</f>
        <v>30.16</v>
      </c>
      <c r="Y116" s="5">
        <f>WORKSHEET[[#This Row],[Clients Rate per T2 (USD)]] - WORKSHEET[[#This Row],[Supplier Rate Per t2 (USD)]]</f>
        <v>300</v>
      </c>
      <c r="Z116" s="5">
        <f>WORKSHEET[[#This Row],[Profit Per T]] * WORKSHEET[[#This Row],[Weight]]</f>
        <v>9048</v>
      </c>
      <c r="AA116">
        <v>1</v>
      </c>
      <c r="AB116" s="1">
        <v>2.9000000000000004</v>
      </c>
      <c r="AC116" s="1">
        <v>4.3499999999999996</v>
      </c>
      <c r="AD116" s="1">
        <v>3.625</v>
      </c>
      <c r="AE116" s="1">
        <f>WORKSHEET[[#This Row],[Delay at toll gate in days]] +WORKSHEET[[#This Row],[Delay at workshop in days]] +WORKSHEET[[#This Row],[Delay at border in days]]</f>
        <v>10.875</v>
      </c>
    </row>
    <row r="117" spans="1:31" x14ac:dyDescent="0.35">
      <c r="A117" t="s">
        <v>135</v>
      </c>
      <c r="B117" t="s">
        <v>10</v>
      </c>
      <c r="C117" t="s">
        <v>68</v>
      </c>
      <c r="D117" t="s">
        <v>3616</v>
      </c>
      <c r="E117" t="s">
        <v>3617</v>
      </c>
      <c r="F117" t="str">
        <f>WORKSHEET[[#This Row],[Depart From]]&amp;"-"&amp;WORKSHEET[[#This Row],[Arrive To]]</f>
        <v>Marrakech-Lagos</v>
      </c>
      <c r="G117" s="2">
        <v>44603</v>
      </c>
      <c r="H117" s="2">
        <v>44629</v>
      </c>
      <c r="I117" s="2" t="str">
        <f t="shared" si="1"/>
        <v>Delivered</v>
      </c>
      <c r="J117" s="2" t="str">
        <f>TEXT(WORKSHEET[[#This Row],[Offloading Date]], "mmm")</f>
        <v>Mar</v>
      </c>
      <c r="K117" s="2" t="str">
        <f>IF(OR(WORKSHEET[[#This Row],[Year]]="", ISBLANK(WORKSHEET[[#This Row],[Year]]), WORKSHEET[[#This Row],[Year]]="null"), "Exclude", "Include")</f>
        <v>Include</v>
      </c>
      <c r="L117" t="s">
        <v>12</v>
      </c>
      <c r="M117" t="s">
        <v>12</v>
      </c>
      <c r="N117" t="s">
        <v>13</v>
      </c>
      <c r="O117">
        <v>34.14</v>
      </c>
      <c r="P117">
        <v>600</v>
      </c>
      <c r="Q117" t="s">
        <v>14</v>
      </c>
      <c r="R117">
        <f>P117 * _xll.XLOOKUP(Q117,CALCULATION!$A$15:$A$17, CALCULATION!$B$15:$B$17 )</f>
        <v>600</v>
      </c>
      <c r="S117" s="5">
        <f>O117*P117*_xll.XLOOKUP(Q117,CALCULATION!$A$15:$A$17, CALCULATION!$B$15:$B$17)</f>
        <v>20484</v>
      </c>
      <c r="T117">
        <v>300</v>
      </c>
      <c r="U117" t="s">
        <v>14</v>
      </c>
      <c r="V117">
        <f>T117 * _xll.XLOOKUP(U117,CALCULATION!$A$15:$A$17, CALCULATION!$B$15:$B$17 )</f>
        <v>300</v>
      </c>
      <c r="W117" s="5">
        <f>O117*T117*_xll.XLOOKUP(U117,CALCULATION!$A$15:$A$17, CALCULATION!$B$15:$B$17)</f>
        <v>10242</v>
      </c>
      <c r="X117" s="5">
        <f>WORKSHEET[[#This Row],[Clients Total Cost]] / WORKSHEET[[#This Row],[Clients Rate per T2 (USD)]]</f>
        <v>34.14</v>
      </c>
      <c r="Y117" s="5">
        <f>WORKSHEET[[#This Row],[Clients Rate per T2 (USD)]] - WORKSHEET[[#This Row],[Supplier Rate Per t2 (USD)]]</f>
        <v>300</v>
      </c>
      <c r="Z117" s="5">
        <f>WORKSHEET[[#This Row],[Profit Per T]] * WORKSHEET[[#This Row],[Weight]]</f>
        <v>10242</v>
      </c>
      <c r="AA117">
        <v>1</v>
      </c>
      <c r="AB117" s="1">
        <v>2.6</v>
      </c>
      <c r="AC117" s="1">
        <v>3.9</v>
      </c>
      <c r="AD117" s="1">
        <v>3.25</v>
      </c>
      <c r="AE117" s="1">
        <f>WORKSHEET[[#This Row],[Delay at toll gate in days]] +WORKSHEET[[#This Row],[Delay at workshop in days]] +WORKSHEET[[#This Row],[Delay at border in days]]</f>
        <v>9.75</v>
      </c>
    </row>
    <row r="118" spans="1:31" x14ac:dyDescent="0.35">
      <c r="A118" t="s">
        <v>136</v>
      </c>
      <c r="B118" t="s">
        <v>10</v>
      </c>
      <c r="C118" t="s">
        <v>68</v>
      </c>
      <c r="D118" t="s">
        <v>3611</v>
      </c>
      <c r="E118" t="s">
        <v>3613</v>
      </c>
      <c r="F118" t="str">
        <f>WORKSHEET[[#This Row],[Depart From]]&amp;"-"&amp;WORKSHEET[[#This Row],[Arrive To]]</f>
        <v>Mogadishu-Sanaa</v>
      </c>
      <c r="G118" s="2">
        <v>44603</v>
      </c>
      <c r="H118" s="2">
        <v>44631</v>
      </c>
      <c r="I118" s="2" t="str">
        <f t="shared" si="1"/>
        <v>Delivered</v>
      </c>
      <c r="J118" s="2" t="str">
        <f>TEXT(WORKSHEET[[#This Row],[Offloading Date]], "mmm")</f>
        <v>Mar</v>
      </c>
      <c r="K118" s="2" t="str">
        <f>IF(OR(WORKSHEET[[#This Row],[Year]]="", ISBLANK(WORKSHEET[[#This Row],[Year]]), WORKSHEET[[#This Row],[Year]]="null"), "Exclude", "Include")</f>
        <v>Include</v>
      </c>
      <c r="L118" t="s">
        <v>16</v>
      </c>
      <c r="M118" t="s">
        <v>12</v>
      </c>
      <c r="N118" t="s">
        <v>13</v>
      </c>
      <c r="O118">
        <v>30.16</v>
      </c>
      <c r="P118">
        <v>600</v>
      </c>
      <c r="Q118" t="s">
        <v>14</v>
      </c>
      <c r="R118">
        <f>P118 * _xll.XLOOKUP(Q118,CALCULATION!$A$15:$A$17, CALCULATION!$B$15:$B$17 )</f>
        <v>600</v>
      </c>
      <c r="S118" s="5">
        <f>O118*P118*_xll.XLOOKUP(Q118,CALCULATION!$A$15:$A$17, CALCULATION!$B$15:$B$17)</f>
        <v>18096</v>
      </c>
      <c r="T118">
        <v>300</v>
      </c>
      <c r="U118" t="s">
        <v>14</v>
      </c>
      <c r="V118">
        <f>T118 * _xll.XLOOKUP(U118,CALCULATION!$A$15:$A$17, CALCULATION!$B$15:$B$17 )</f>
        <v>300</v>
      </c>
      <c r="W118" s="5">
        <f>O118*T118*_xll.XLOOKUP(U118,CALCULATION!$A$15:$A$17, CALCULATION!$B$15:$B$17)</f>
        <v>9048</v>
      </c>
      <c r="X118" s="5">
        <f>WORKSHEET[[#This Row],[Clients Total Cost]] / WORKSHEET[[#This Row],[Clients Rate per T2 (USD)]]</f>
        <v>30.16</v>
      </c>
      <c r="Y118" s="5">
        <f>WORKSHEET[[#This Row],[Clients Rate per T2 (USD)]] - WORKSHEET[[#This Row],[Supplier Rate Per t2 (USD)]]</f>
        <v>300</v>
      </c>
      <c r="Z118" s="5">
        <f>WORKSHEET[[#This Row],[Profit Per T]] * WORKSHEET[[#This Row],[Weight]]</f>
        <v>9048</v>
      </c>
      <c r="AA118">
        <v>1</v>
      </c>
      <c r="AB118" s="1">
        <v>2.8000000000000003</v>
      </c>
      <c r="AC118" s="1">
        <v>4.2</v>
      </c>
      <c r="AD118" s="1">
        <v>3.5</v>
      </c>
      <c r="AE118" s="1">
        <f>WORKSHEET[[#This Row],[Delay at toll gate in days]] +WORKSHEET[[#This Row],[Delay at workshop in days]] +WORKSHEET[[#This Row],[Delay at border in days]]</f>
        <v>10.5</v>
      </c>
    </row>
    <row r="119" spans="1:31" x14ac:dyDescent="0.35">
      <c r="A119" t="s">
        <v>137</v>
      </c>
      <c r="B119" t="s">
        <v>10</v>
      </c>
      <c r="C119" t="s">
        <v>68</v>
      </c>
      <c r="D119" t="s">
        <v>3615</v>
      </c>
      <c r="E119" t="s">
        <v>3617</v>
      </c>
      <c r="F119" t="str">
        <f>WORKSHEET[[#This Row],[Depart From]]&amp;"-"&amp;WORKSHEET[[#This Row],[Arrive To]]</f>
        <v>Mombasa-Lagos</v>
      </c>
      <c r="G119" s="2">
        <v>44602</v>
      </c>
      <c r="H119" s="2">
        <v>44627</v>
      </c>
      <c r="I119" s="2" t="str">
        <f t="shared" si="1"/>
        <v>Delivered</v>
      </c>
      <c r="J119" s="2" t="str">
        <f>TEXT(WORKSHEET[[#This Row],[Offloading Date]], "mmm")</f>
        <v>Mar</v>
      </c>
      <c r="K119" s="2" t="str">
        <f>IF(OR(WORKSHEET[[#This Row],[Year]]="", ISBLANK(WORKSHEET[[#This Row],[Year]]), WORKSHEET[[#This Row],[Year]]="null"), "Exclude", "Include")</f>
        <v>Include</v>
      </c>
      <c r="L119" t="s">
        <v>16</v>
      </c>
      <c r="M119" t="s">
        <v>12</v>
      </c>
      <c r="N119" t="s">
        <v>13</v>
      </c>
      <c r="O119">
        <v>32.04</v>
      </c>
      <c r="P119">
        <v>600</v>
      </c>
      <c r="Q119" t="s">
        <v>14</v>
      </c>
      <c r="R119">
        <f>P119 * _xll.XLOOKUP(Q119,CALCULATION!$A$15:$A$17, CALCULATION!$B$15:$B$17 )</f>
        <v>600</v>
      </c>
      <c r="S119" s="5">
        <f>O119*P119*_xll.XLOOKUP(Q119,CALCULATION!$A$15:$A$17, CALCULATION!$B$15:$B$17)</f>
        <v>19224</v>
      </c>
      <c r="T119">
        <v>300</v>
      </c>
      <c r="U119" t="s">
        <v>14</v>
      </c>
      <c r="V119">
        <f>T119 * _xll.XLOOKUP(U119,CALCULATION!$A$15:$A$17, CALCULATION!$B$15:$B$17 )</f>
        <v>300</v>
      </c>
      <c r="W119" s="5">
        <f>O119*T119*_xll.XLOOKUP(U119,CALCULATION!$A$15:$A$17, CALCULATION!$B$15:$B$17)</f>
        <v>9612</v>
      </c>
      <c r="X119" s="5">
        <f>WORKSHEET[[#This Row],[Clients Total Cost]] / WORKSHEET[[#This Row],[Clients Rate per T2 (USD)]]</f>
        <v>32.04</v>
      </c>
      <c r="Y119" s="5">
        <f>WORKSHEET[[#This Row],[Clients Rate per T2 (USD)]] - WORKSHEET[[#This Row],[Supplier Rate Per t2 (USD)]]</f>
        <v>300</v>
      </c>
      <c r="Z119" s="5">
        <f>WORKSHEET[[#This Row],[Profit Per T]] * WORKSHEET[[#This Row],[Weight]]</f>
        <v>9612</v>
      </c>
      <c r="AA119">
        <v>1</v>
      </c>
      <c r="AB119" s="1">
        <v>2.5</v>
      </c>
      <c r="AC119" s="1">
        <v>3.75</v>
      </c>
      <c r="AD119" s="1">
        <v>3.125</v>
      </c>
      <c r="AE119" s="1">
        <f>WORKSHEET[[#This Row],[Delay at toll gate in days]] +WORKSHEET[[#This Row],[Delay at workshop in days]] +WORKSHEET[[#This Row],[Delay at border in days]]</f>
        <v>9.375</v>
      </c>
    </row>
    <row r="120" spans="1:31" x14ac:dyDescent="0.35">
      <c r="A120" t="s">
        <v>138</v>
      </c>
      <c r="B120" t="s">
        <v>10</v>
      </c>
      <c r="C120" t="s">
        <v>68</v>
      </c>
      <c r="D120" t="s">
        <v>3619</v>
      </c>
      <c r="E120" t="s">
        <v>3614</v>
      </c>
      <c r="F120" t="str">
        <f>WORKSHEET[[#This Row],[Depart From]]&amp;"-"&amp;WORKSHEET[[#This Row],[Arrive To]]</f>
        <v>Addis Ababa-Alger</v>
      </c>
      <c r="G120" s="2">
        <v>44610</v>
      </c>
      <c r="H120" s="2">
        <v>44639</v>
      </c>
      <c r="I120" s="2" t="str">
        <f t="shared" si="1"/>
        <v>Delivered</v>
      </c>
      <c r="J120" s="2" t="str">
        <f>TEXT(WORKSHEET[[#This Row],[Offloading Date]], "mmm")</f>
        <v>Mar</v>
      </c>
      <c r="K120" s="2" t="str">
        <f>IF(OR(WORKSHEET[[#This Row],[Year]]="", ISBLANK(WORKSHEET[[#This Row],[Year]]), WORKSHEET[[#This Row],[Year]]="null"), "Exclude", "Include")</f>
        <v>Include</v>
      </c>
      <c r="L120" t="s">
        <v>16</v>
      </c>
      <c r="M120" t="s">
        <v>16</v>
      </c>
      <c r="N120" t="s">
        <v>13</v>
      </c>
      <c r="O120">
        <v>30.08</v>
      </c>
      <c r="P120">
        <v>600</v>
      </c>
      <c r="Q120" t="s">
        <v>14</v>
      </c>
      <c r="R120">
        <f>P120 * _xll.XLOOKUP(Q120,CALCULATION!$A$15:$A$17, CALCULATION!$B$15:$B$17 )</f>
        <v>600</v>
      </c>
      <c r="S120" s="5">
        <f>O120*P120*_xll.XLOOKUP(Q120,CALCULATION!$A$15:$A$17, CALCULATION!$B$15:$B$17)</f>
        <v>18048</v>
      </c>
      <c r="T120">
        <v>300</v>
      </c>
      <c r="U120" t="s">
        <v>14</v>
      </c>
      <c r="V120">
        <f>T120 * _xll.XLOOKUP(U120,CALCULATION!$A$15:$A$17, CALCULATION!$B$15:$B$17 )</f>
        <v>300</v>
      </c>
      <c r="W120" s="5">
        <f>O120*T120*_xll.XLOOKUP(U120,CALCULATION!$A$15:$A$17, CALCULATION!$B$15:$B$17)</f>
        <v>9024</v>
      </c>
      <c r="X120" s="5">
        <f>WORKSHEET[[#This Row],[Clients Total Cost]] / WORKSHEET[[#This Row],[Clients Rate per T2 (USD)]]</f>
        <v>30.08</v>
      </c>
      <c r="Y120" s="5">
        <f>WORKSHEET[[#This Row],[Clients Rate per T2 (USD)]] - WORKSHEET[[#This Row],[Supplier Rate Per t2 (USD)]]</f>
        <v>300</v>
      </c>
      <c r="Z120" s="5">
        <f>WORKSHEET[[#This Row],[Profit Per T]] * WORKSHEET[[#This Row],[Weight]]</f>
        <v>9024</v>
      </c>
      <c r="AA120">
        <v>1</v>
      </c>
      <c r="AB120" s="1">
        <v>2.9000000000000004</v>
      </c>
      <c r="AC120" s="1">
        <v>4.3499999999999996</v>
      </c>
      <c r="AD120" s="1">
        <v>3.625</v>
      </c>
      <c r="AE120" s="1">
        <f>WORKSHEET[[#This Row],[Delay at toll gate in days]] +WORKSHEET[[#This Row],[Delay at workshop in days]] +WORKSHEET[[#This Row],[Delay at border in days]]</f>
        <v>10.875</v>
      </c>
    </row>
    <row r="121" spans="1:31" x14ac:dyDescent="0.35">
      <c r="A121" t="s">
        <v>139</v>
      </c>
      <c r="B121" t="s">
        <v>10</v>
      </c>
      <c r="C121" t="s">
        <v>68</v>
      </c>
      <c r="D121" t="s">
        <v>3615</v>
      </c>
      <c r="E121" t="s">
        <v>3613</v>
      </c>
      <c r="F121" t="str">
        <f>WORKSHEET[[#This Row],[Depart From]]&amp;"-"&amp;WORKSHEET[[#This Row],[Arrive To]]</f>
        <v>Mombasa-Sanaa</v>
      </c>
      <c r="G121" s="2">
        <v>44601</v>
      </c>
      <c r="H121" s="2">
        <v>44624</v>
      </c>
      <c r="I121" s="2" t="str">
        <f t="shared" si="1"/>
        <v>Delivered</v>
      </c>
      <c r="J121" s="2" t="str">
        <f>TEXT(WORKSHEET[[#This Row],[Offloading Date]], "mmm")</f>
        <v>Mar</v>
      </c>
      <c r="K121" s="2" t="str">
        <f>IF(OR(WORKSHEET[[#This Row],[Year]]="", ISBLANK(WORKSHEET[[#This Row],[Year]]), WORKSHEET[[#This Row],[Year]]="null"), "Exclude", "Include")</f>
        <v>Include</v>
      </c>
      <c r="L121" t="s">
        <v>16</v>
      </c>
      <c r="M121" t="s">
        <v>12</v>
      </c>
      <c r="N121" t="s">
        <v>13</v>
      </c>
      <c r="O121">
        <v>30.14</v>
      </c>
      <c r="P121">
        <v>600</v>
      </c>
      <c r="Q121" t="s">
        <v>14</v>
      </c>
      <c r="R121">
        <f>P121 * _xll.XLOOKUP(Q121,CALCULATION!$A$15:$A$17, CALCULATION!$B$15:$B$17 )</f>
        <v>600</v>
      </c>
      <c r="S121" s="5">
        <f>O121*P121*_xll.XLOOKUP(Q121,CALCULATION!$A$15:$A$17, CALCULATION!$B$15:$B$17)</f>
        <v>18084</v>
      </c>
      <c r="T121">
        <v>300</v>
      </c>
      <c r="U121" t="s">
        <v>14</v>
      </c>
      <c r="V121">
        <f>T121 * _xll.XLOOKUP(U121,CALCULATION!$A$15:$A$17, CALCULATION!$B$15:$B$17 )</f>
        <v>300</v>
      </c>
      <c r="W121" s="5">
        <f>O121*T121*_xll.XLOOKUP(U121,CALCULATION!$A$15:$A$17, CALCULATION!$B$15:$B$17)</f>
        <v>9042</v>
      </c>
      <c r="X121" s="5">
        <f>WORKSHEET[[#This Row],[Clients Total Cost]] / WORKSHEET[[#This Row],[Clients Rate per T2 (USD)]]</f>
        <v>30.14</v>
      </c>
      <c r="Y121" s="5">
        <f>WORKSHEET[[#This Row],[Clients Rate per T2 (USD)]] - WORKSHEET[[#This Row],[Supplier Rate Per t2 (USD)]]</f>
        <v>300</v>
      </c>
      <c r="Z121" s="5">
        <f>WORKSHEET[[#This Row],[Profit Per T]] * WORKSHEET[[#This Row],[Weight]]</f>
        <v>9042</v>
      </c>
      <c r="AA121">
        <v>1</v>
      </c>
      <c r="AB121" s="1">
        <v>2.3000000000000003</v>
      </c>
      <c r="AC121" s="1">
        <v>3.4499999999999997</v>
      </c>
      <c r="AD121" s="1">
        <v>2.875</v>
      </c>
      <c r="AE121" s="1">
        <f>WORKSHEET[[#This Row],[Delay at toll gate in days]] +WORKSHEET[[#This Row],[Delay at workshop in days]] +WORKSHEET[[#This Row],[Delay at border in days]]</f>
        <v>8.625</v>
      </c>
    </row>
    <row r="122" spans="1:31" x14ac:dyDescent="0.35">
      <c r="A122" t="s">
        <v>140</v>
      </c>
      <c r="B122" t="s">
        <v>10</v>
      </c>
      <c r="C122" t="s">
        <v>68</v>
      </c>
      <c r="D122" t="s">
        <v>3620</v>
      </c>
      <c r="E122" t="s">
        <v>3612</v>
      </c>
      <c r="F122" t="str">
        <f>WORKSHEET[[#This Row],[Depart From]]&amp;"-"&amp;WORKSHEET[[#This Row],[Arrive To]]</f>
        <v>Zanzibar-Victoria</v>
      </c>
      <c r="G122" s="2">
        <v>44607</v>
      </c>
      <c r="H122" s="2">
        <v>44640</v>
      </c>
      <c r="I122" s="2" t="str">
        <f t="shared" si="1"/>
        <v>Delivered</v>
      </c>
      <c r="J122" s="2" t="str">
        <f>TEXT(WORKSHEET[[#This Row],[Offloading Date]], "mmm")</f>
        <v>Mar</v>
      </c>
      <c r="K122" s="2" t="str">
        <f>IF(OR(WORKSHEET[[#This Row],[Year]]="", ISBLANK(WORKSHEET[[#This Row],[Year]]), WORKSHEET[[#This Row],[Year]]="null"), "Exclude", "Include")</f>
        <v>Include</v>
      </c>
      <c r="L122" t="s">
        <v>16</v>
      </c>
      <c r="M122" t="s">
        <v>16</v>
      </c>
      <c r="N122" t="s">
        <v>13</v>
      </c>
      <c r="O122">
        <v>30.14</v>
      </c>
      <c r="P122">
        <v>600</v>
      </c>
      <c r="Q122" t="s">
        <v>14</v>
      </c>
      <c r="R122">
        <f>P122 * _xll.XLOOKUP(Q122,CALCULATION!$A$15:$A$17, CALCULATION!$B$15:$B$17 )</f>
        <v>600</v>
      </c>
      <c r="S122" s="5">
        <f>O122*P122*_xll.XLOOKUP(Q122,CALCULATION!$A$15:$A$17, CALCULATION!$B$15:$B$17)</f>
        <v>18084</v>
      </c>
      <c r="T122">
        <v>300</v>
      </c>
      <c r="U122" t="s">
        <v>14</v>
      </c>
      <c r="V122">
        <f>T122 * _xll.XLOOKUP(U122,CALCULATION!$A$15:$A$17, CALCULATION!$B$15:$B$17 )</f>
        <v>300</v>
      </c>
      <c r="W122" s="5">
        <f>O122*T122*_xll.XLOOKUP(U122,CALCULATION!$A$15:$A$17, CALCULATION!$B$15:$B$17)</f>
        <v>9042</v>
      </c>
      <c r="X122" s="5">
        <f>WORKSHEET[[#This Row],[Clients Total Cost]] / WORKSHEET[[#This Row],[Clients Rate per T2 (USD)]]</f>
        <v>30.14</v>
      </c>
      <c r="Y122" s="5">
        <f>WORKSHEET[[#This Row],[Clients Rate per T2 (USD)]] - WORKSHEET[[#This Row],[Supplier Rate Per t2 (USD)]]</f>
        <v>300</v>
      </c>
      <c r="Z122" s="5">
        <f>WORKSHEET[[#This Row],[Profit Per T]] * WORKSHEET[[#This Row],[Weight]]</f>
        <v>9042</v>
      </c>
      <c r="AA122">
        <v>1</v>
      </c>
      <c r="AB122" s="1">
        <v>3.3000000000000003</v>
      </c>
      <c r="AC122" s="1">
        <v>4.95</v>
      </c>
      <c r="AD122" s="1">
        <v>4.125</v>
      </c>
      <c r="AE122" s="1">
        <f>WORKSHEET[[#This Row],[Delay at toll gate in days]] +WORKSHEET[[#This Row],[Delay at workshop in days]] +WORKSHEET[[#This Row],[Delay at border in days]]</f>
        <v>12.375</v>
      </c>
    </row>
    <row r="123" spans="1:31" x14ac:dyDescent="0.35">
      <c r="A123" t="s">
        <v>141</v>
      </c>
      <c r="B123" t="s">
        <v>10</v>
      </c>
      <c r="C123" t="s">
        <v>68</v>
      </c>
      <c r="D123" t="s">
        <v>3611</v>
      </c>
      <c r="E123" t="s">
        <v>3612</v>
      </c>
      <c r="F123" t="str">
        <f>WORKSHEET[[#This Row],[Depart From]]&amp;"-"&amp;WORKSHEET[[#This Row],[Arrive To]]</f>
        <v>Mogadishu-Victoria</v>
      </c>
      <c r="G123" s="2">
        <v>44608</v>
      </c>
      <c r="H123" s="2">
        <v>44638</v>
      </c>
      <c r="I123" s="2" t="str">
        <f t="shared" si="1"/>
        <v>Delivered</v>
      </c>
      <c r="J123" s="2" t="str">
        <f>TEXT(WORKSHEET[[#This Row],[Offloading Date]], "mmm")</f>
        <v>Mar</v>
      </c>
      <c r="K123" s="2" t="str">
        <f>IF(OR(WORKSHEET[[#This Row],[Year]]="", ISBLANK(WORKSHEET[[#This Row],[Year]]), WORKSHEET[[#This Row],[Year]]="null"), "Exclude", "Include")</f>
        <v>Include</v>
      </c>
      <c r="L123" t="s">
        <v>16</v>
      </c>
      <c r="M123" t="s">
        <v>16</v>
      </c>
      <c r="N123" t="s">
        <v>13</v>
      </c>
      <c r="O123">
        <v>30.18</v>
      </c>
      <c r="P123">
        <v>600</v>
      </c>
      <c r="Q123" t="s">
        <v>14</v>
      </c>
      <c r="R123">
        <f>P123 * _xll.XLOOKUP(Q123,CALCULATION!$A$15:$A$17, CALCULATION!$B$15:$B$17 )</f>
        <v>600</v>
      </c>
      <c r="S123" s="5">
        <f>O123*P123*_xll.XLOOKUP(Q123,CALCULATION!$A$15:$A$17, CALCULATION!$B$15:$B$17)</f>
        <v>18108</v>
      </c>
      <c r="T123">
        <v>300</v>
      </c>
      <c r="U123" t="s">
        <v>14</v>
      </c>
      <c r="V123">
        <f>T123 * _xll.XLOOKUP(U123,CALCULATION!$A$15:$A$17, CALCULATION!$B$15:$B$17 )</f>
        <v>300</v>
      </c>
      <c r="W123" s="5">
        <f>O123*T123*_xll.XLOOKUP(U123,CALCULATION!$A$15:$A$17, CALCULATION!$B$15:$B$17)</f>
        <v>9054</v>
      </c>
      <c r="X123" s="5">
        <f>WORKSHEET[[#This Row],[Clients Total Cost]] / WORKSHEET[[#This Row],[Clients Rate per T2 (USD)]]</f>
        <v>30.18</v>
      </c>
      <c r="Y123" s="5">
        <f>WORKSHEET[[#This Row],[Clients Rate per T2 (USD)]] - WORKSHEET[[#This Row],[Supplier Rate Per t2 (USD)]]</f>
        <v>300</v>
      </c>
      <c r="Z123" s="5">
        <f>WORKSHEET[[#This Row],[Profit Per T]] * WORKSHEET[[#This Row],[Weight]]</f>
        <v>9054</v>
      </c>
      <c r="AA123">
        <v>1</v>
      </c>
      <c r="AB123" s="1">
        <v>3</v>
      </c>
      <c r="AC123" s="1">
        <v>4.5</v>
      </c>
      <c r="AD123" s="1">
        <v>3.75</v>
      </c>
      <c r="AE123" s="1">
        <f>WORKSHEET[[#This Row],[Delay at toll gate in days]] +WORKSHEET[[#This Row],[Delay at workshop in days]] +WORKSHEET[[#This Row],[Delay at border in days]]</f>
        <v>11.25</v>
      </c>
    </row>
    <row r="124" spans="1:31" x14ac:dyDescent="0.35">
      <c r="A124" t="s">
        <v>142</v>
      </c>
      <c r="B124" t="s">
        <v>10</v>
      </c>
      <c r="C124" t="s">
        <v>68</v>
      </c>
      <c r="D124" t="s">
        <v>3616</v>
      </c>
      <c r="E124" t="s">
        <v>3612</v>
      </c>
      <c r="F124" t="str">
        <f>WORKSHEET[[#This Row],[Depart From]]&amp;"-"&amp;WORKSHEET[[#This Row],[Arrive To]]</f>
        <v>Marrakech-Victoria</v>
      </c>
      <c r="G124" s="2">
        <v>44603</v>
      </c>
      <c r="H124" s="2">
        <v>44635</v>
      </c>
      <c r="I124" s="2" t="str">
        <f t="shared" si="1"/>
        <v>Delivered</v>
      </c>
      <c r="J124" s="2" t="str">
        <f>TEXT(WORKSHEET[[#This Row],[Offloading Date]], "mmm")</f>
        <v>Mar</v>
      </c>
      <c r="K124" s="2" t="str">
        <f>IF(OR(WORKSHEET[[#This Row],[Year]]="", ISBLANK(WORKSHEET[[#This Row],[Year]]), WORKSHEET[[#This Row],[Year]]="null"), "Exclude", "Include")</f>
        <v>Include</v>
      </c>
      <c r="L124" t="s">
        <v>16</v>
      </c>
      <c r="M124" t="s">
        <v>12</v>
      </c>
      <c r="N124" t="s">
        <v>13</v>
      </c>
      <c r="O124">
        <v>30.12</v>
      </c>
      <c r="P124">
        <v>600</v>
      </c>
      <c r="Q124" t="s">
        <v>14</v>
      </c>
      <c r="R124">
        <f>P124 * _xll.XLOOKUP(Q124,CALCULATION!$A$15:$A$17, CALCULATION!$B$15:$B$17 )</f>
        <v>600</v>
      </c>
      <c r="S124" s="5">
        <f>O124*P124*_xll.XLOOKUP(Q124,CALCULATION!$A$15:$A$17, CALCULATION!$B$15:$B$17)</f>
        <v>18072</v>
      </c>
      <c r="T124">
        <v>300</v>
      </c>
      <c r="U124" t="s">
        <v>14</v>
      </c>
      <c r="V124">
        <f>T124 * _xll.XLOOKUP(U124,CALCULATION!$A$15:$A$17, CALCULATION!$B$15:$B$17 )</f>
        <v>300</v>
      </c>
      <c r="W124" s="5">
        <f>O124*T124*_xll.XLOOKUP(U124,CALCULATION!$A$15:$A$17, CALCULATION!$B$15:$B$17)</f>
        <v>9036</v>
      </c>
      <c r="X124" s="5">
        <f>WORKSHEET[[#This Row],[Clients Total Cost]] / WORKSHEET[[#This Row],[Clients Rate per T2 (USD)]]</f>
        <v>30.12</v>
      </c>
      <c r="Y124" s="5">
        <f>WORKSHEET[[#This Row],[Clients Rate per T2 (USD)]] - WORKSHEET[[#This Row],[Supplier Rate Per t2 (USD)]]</f>
        <v>300</v>
      </c>
      <c r="Z124" s="5">
        <f>WORKSHEET[[#This Row],[Profit Per T]] * WORKSHEET[[#This Row],[Weight]]</f>
        <v>9036</v>
      </c>
      <c r="AA124">
        <v>1</v>
      </c>
      <c r="AB124" s="1">
        <v>3.2</v>
      </c>
      <c r="AC124" s="1">
        <v>4.8</v>
      </c>
      <c r="AD124" s="1">
        <v>4</v>
      </c>
      <c r="AE124" s="1">
        <f>WORKSHEET[[#This Row],[Delay at toll gate in days]] +WORKSHEET[[#This Row],[Delay at workshop in days]] +WORKSHEET[[#This Row],[Delay at border in days]]</f>
        <v>12</v>
      </c>
    </row>
    <row r="125" spans="1:31" x14ac:dyDescent="0.35">
      <c r="A125" t="s">
        <v>143</v>
      </c>
      <c r="B125" t="s">
        <v>10</v>
      </c>
      <c r="C125" t="s">
        <v>68</v>
      </c>
      <c r="D125" t="s">
        <v>3619</v>
      </c>
      <c r="E125" t="s">
        <v>3613</v>
      </c>
      <c r="F125" t="str">
        <f>WORKSHEET[[#This Row],[Depart From]]&amp;"-"&amp;WORKSHEET[[#This Row],[Arrive To]]</f>
        <v>Addis Ababa-Sanaa</v>
      </c>
      <c r="G125" s="2">
        <v>44601</v>
      </c>
      <c r="H125" s="2">
        <v>44629</v>
      </c>
      <c r="I125" s="2" t="str">
        <f t="shared" si="1"/>
        <v>Delivered</v>
      </c>
      <c r="J125" s="2" t="str">
        <f>TEXT(WORKSHEET[[#This Row],[Offloading Date]], "mmm")</f>
        <v>Mar</v>
      </c>
      <c r="K125" s="2" t="str">
        <f>IF(OR(WORKSHEET[[#This Row],[Year]]="", ISBLANK(WORKSHEET[[#This Row],[Year]]), WORKSHEET[[#This Row],[Year]]="null"), "Exclude", "Include")</f>
        <v>Include</v>
      </c>
      <c r="L125" t="s">
        <v>16</v>
      </c>
      <c r="M125" t="s">
        <v>12</v>
      </c>
      <c r="N125" t="s">
        <v>13</v>
      </c>
      <c r="O125">
        <v>30.08</v>
      </c>
      <c r="P125">
        <v>600</v>
      </c>
      <c r="Q125" t="s">
        <v>14</v>
      </c>
      <c r="R125">
        <f>P125 * _xll.XLOOKUP(Q125,CALCULATION!$A$15:$A$17, CALCULATION!$B$15:$B$17 )</f>
        <v>600</v>
      </c>
      <c r="S125" s="5">
        <f>O125*P125*_xll.XLOOKUP(Q125,CALCULATION!$A$15:$A$17, CALCULATION!$B$15:$B$17)</f>
        <v>18048</v>
      </c>
      <c r="T125">
        <v>300</v>
      </c>
      <c r="U125" t="s">
        <v>14</v>
      </c>
      <c r="V125">
        <f>T125 * _xll.XLOOKUP(U125,CALCULATION!$A$15:$A$17, CALCULATION!$B$15:$B$17 )</f>
        <v>300</v>
      </c>
      <c r="W125" s="5">
        <f>O125*T125*_xll.XLOOKUP(U125,CALCULATION!$A$15:$A$17, CALCULATION!$B$15:$B$17)</f>
        <v>9024</v>
      </c>
      <c r="X125" s="5">
        <f>WORKSHEET[[#This Row],[Clients Total Cost]] / WORKSHEET[[#This Row],[Clients Rate per T2 (USD)]]</f>
        <v>30.08</v>
      </c>
      <c r="Y125" s="5">
        <f>WORKSHEET[[#This Row],[Clients Rate per T2 (USD)]] - WORKSHEET[[#This Row],[Supplier Rate Per t2 (USD)]]</f>
        <v>300</v>
      </c>
      <c r="Z125" s="5">
        <f>WORKSHEET[[#This Row],[Profit Per T]] * WORKSHEET[[#This Row],[Weight]]</f>
        <v>9024</v>
      </c>
      <c r="AA125">
        <v>1</v>
      </c>
      <c r="AB125" s="1">
        <v>2.8000000000000003</v>
      </c>
      <c r="AC125" s="1">
        <v>4.2</v>
      </c>
      <c r="AD125" s="1">
        <v>3.5</v>
      </c>
      <c r="AE125" s="1">
        <f>WORKSHEET[[#This Row],[Delay at toll gate in days]] +WORKSHEET[[#This Row],[Delay at workshop in days]] +WORKSHEET[[#This Row],[Delay at border in days]]</f>
        <v>10.5</v>
      </c>
    </row>
    <row r="126" spans="1:31" x14ac:dyDescent="0.35">
      <c r="A126" t="s">
        <v>144</v>
      </c>
      <c r="B126" t="s">
        <v>10</v>
      </c>
      <c r="C126" t="s">
        <v>68</v>
      </c>
      <c r="D126" t="s">
        <v>3615</v>
      </c>
      <c r="E126" t="s">
        <v>3614</v>
      </c>
      <c r="F126" t="str">
        <f>WORKSHEET[[#This Row],[Depart From]]&amp;"-"&amp;WORKSHEET[[#This Row],[Arrive To]]</f>
        <v>Mombasa-Alger</v>
      </c>
      <c r="G126" s="2">
        <v>44605</v>
      </c>
      <c r="H126" s="2">
        <v>44630</v>
      </c>
      <c r="I126" s="2" t="str">
        <f t="shared" si="1"/>
        <v>Delivered</v>
      </c>
      <c r="J126" s="2" t="str">
        <f>TEXT(WORKSHEET[[#This Row],[Offloading Date]], "mmm")</f>
        <v>Mar</v>
      </c>
      <c r="K126" s="2" t="str">
        <f>IF(OR(WORKSHEET[[#This Row],[Year]]="", ISBLANK(WORKSHEET[[#This Row],[Year]]), WORKSHEET[[#This Row],[Year]]="null"), "Exclude", "Include")</f>
        <v>Include</v>
      </c>
      <c r="L126" t="s">
        <v>16</v>
      </c>
      <c r="M126" t="s">
        <v>12</v>
      </c>
      <c r="N126" t="s">
        <v>13</v>
      </c>
      <c r="O126">
        <v>30.14</v>
      </c>
      <c r="P126">
        <v>600</v>
      </c>
      <c r="Q126" t="s">
        <v>14</v>
      </c>
      <c r="R126">
        <f>P126 * _xll.XLOOKUP(Q126,CALCULATION!$A$15:$A$17, CALCULATION!$B$15:$B$17 )</f>
        <v>600</v>
      </c>
      <c r="S126" s="5">
        <f>O126*P126*_xll.XLOOKUP(Q126,CALCULATION!$A$15:$A$17, CALCULATION!$B$15:$B$17)</f>
        <v>18084</v>
      </c>
      <c r="T126">
        <v>300</v>
      </c>
      <c r="U126" t="s">
        <v>14</v>
      </c>
      <c r="V126">
        <f>T126 * _xll.XLOOKUP(U126,CALCULATION!$A$15:$A$17, CALCULATION!$B$15:$B$17 )</f>
        <v>300</v>
      </c>
      <c r="W126" s="5">
        <f>O126*T126*_xll.XLOOKUP(U126,CALCULATION!$A$15:$A$17, CALCULATION!$B$15:$B$17)</f>
        <v>9042</v>
      </c>
      <c r="X126" s="5">
        <f>WORKSHEET[[#This Row],[Clients Total Cost]] / WORKSHEET[[#This Row],[Clients Rate per T2 (USD)]]</f>
        <v>30.14</v>
      </c>
      <c r="Y126" s="5">
        <f>WORKSHEET[[#This Row],[Clients Rate per T2 (USD)]] - WORKSHEET[[#This Row],[Supplier Rate Per t2 (USD)]]</f>
        <v>300</v>
      </c>
      <c r="Z126" s="5">
        <f>WORKSHEET[[#This Row],[Profit Per T]] * WORKSHEET[[#This Row],[Weight]]</f>
        <v>9042</v>
      </c>
      <c r="AA126">
        <v>1</v>
      </c>
      <c r="AB126" s="1">
        <v>2.5</v>
      </c>
      <c r="AC126" s="1">
        <v>3.75</v>
      </c>
      <c r="AD126" s="1">
        <v>3.125</v>
      </c>
      <c r="AE126" s="1">
        <f>WORKSHEET[[#This Row],[Delay at toll gate in days]] +WORKSHEET[[#This Row],[Delay at workshop in days]] +WORKSHEET[[#This Row],[Delay at border in days]]</f>
        <v>9.375</v>
      </c>
    </row>
    <row r="127" spans="1:31" x14ac:dyDescent="0.35">
      <c r="A127" t="s">
        <v>145</v>
      </c>
      <c r="B127" t="s">
        <v>10</v>
      </c>
      <c r="C127" t="s">
        <v>68</v>
      </c>
      <c r="D127" t="s">
        <v>3620</v>
      </c>
      <c r="E127" t="s">
        <v>3613</v>
      </c>
      <c r="F127" t="str">
        <f>WORKSHEET[[#This Row],[Depart From]]&amp;"-"&amp;WORKSHEET[[#This Row],[Arrive To]]</f>
        <v>Zanzibar-Sanaa</v>
      </c>
      <c r="G127" s="2">
        <v>44602</v>
      </c>
      <c r="H127" s="2">
        <v>44624</v>
      </c>
      <c r="I127" s="2" t="str">
        <f t="shared" si="1"/>
        <v>Delivered</v>
      </c>
      <c r="J127" s="2" t="str">
        <f>TEXT(WORKSHEET[[#This Row],[Offloading Date]], "mmm")</f>
        <v>Mar</v>
      </c>
      <c r="K127" s="2" t="str">
        <f>IF(OR(WORKSHEET[[#This Row],[Year]]="", ISBLANK(WORKSHEET[[#This Row],[Year]]), WORKSHEET[[#This Row],[Year]]="null"), "Exclude", "Include")</f>
        <v>Include</v>
      </c>
      <c r="L127" t="s">
        <v>16</v>
      </c>
      <c r="M127" t="s">
        <v>12</v>
      </c>
      <c r="N127" t="s">
        <v>13</v>
      </c>
      <c r="O127">
        <v>30.16</v>
      </c>
      <c r="P127">
        <v>600</v>
      </c>
      <c r="Q127" t="s">
        <v>14</v>
      </c>
      <c r="R127">
        <f>P127 * _xll.XLOOKUP(Q127,CALCULATION!$A$15:$A$17, CALCULATION!$B$15:$B$17 )</f>
        <v>600</v>
      </c>
      <c r="S127" s="5">
        <f>O127*P127*_xll.XLOOKUP(Q127,CALCULATION!$A$15:$A$17, CALCULATION!$B$15:$B$17)</f>
        <v>18096</v>
      </c>
      <c r="T127">
        <v>300</v>
      </c>
      <c r="U127" t="s">
        <v>14</v>
      </c>
      <c r="V127">
        <f>T127 * _xll.XLOOKUP(U127,CALCULATION!$A$15:$A$17, CALCULATION!$B$15:$B$17 )</f>
        <v>300</v>
      </c>
      <c r="W127" s="5">
        <f>O127*T127*_xll.XLOOKUP(U127,CALCULATION!$A$15:$A$17, CALCULATION!$B$15:$B$17)</f>
        <v>9048</v>
      </c>
      <c r="X127" s="5">
        <f>WORKSHEET[[#This Row],[Clients Total Cost]] / WORKSHEET[[#This Row],[Clients Rate per T2 (USD)]]</f>
        <v>30.16</v>
      </c>
      <c r="Y127" s="5">
        <f>WORKSHEET[[#This Row],[Clients Rate per T2 (USD)]] - WORKSHEET[[#This Row],[Supplier Rate Per t2 (USD)]]</f>
        <v>300</v>
      </c>
      <c r="Z127" s="5">
        <f>WORKSHEET[[#This Row],[Profit Per T]] * WORKSHEET[[#This Row],[Weight]]</f>
        <v>9048</v>
      </c>
      <c r="AA127">
        <v>1</v>
      </c>
      <c r="AB127" s="1">
        <v>2.2000000000000002</v>
      </c>
      <c r="AC127" s="1">
        <v>3.3</v>
      </c>
      <c r="AD127" s="1">
        <v>2.75</v>
      </c>
      <c r="AE127" s="1">
        <f>WORKSHEET[[#This Row],[Delay at toll gate in days]] +WORKSHEET[[#This Row],[Delay at workshop in days]] +WORKSHEET[[#This Row],[Delay at border in days]]</f>
        <v>8.25</v>
      </c>
    </row>
    <row r="128" spans="1:31" x14ac:dyDescent="0.35">
      <c r="A128" t="s">
        <v>146</v>
      </c>
      <c r="B128" t="s">
        <v>10</v>
      </c>
      <c r="C128" t="s">
        <v>68</v>
      </c>
      <c r="D128" t="s">
        <v>3619</v>
      </c>
      <c r="E128" t="s">
        <v>3618</v>
      </c>
      <c r="F128" t="str">
        <f>WORKSHEET[[#This Row],[Depart From]]&amp;"-"&amp;WORKSHEET[[#This Row],[Arrive To]]</f>
        <v>Addis Ababa-Tripoli</v>
      </c>
      <c r="G128" s="2">
        <v>44602</v>
      </c>
      <c r="H128" s="2">
        <v>44638</v>
      </c>
      <c r="I128" s="2" t="str">
        <f t="shared" si="1"/>
        <v>Delivered</v>
      </c>
      <c r="J128" s="2" t="str">
        <f>TEXT(WORKSHEET[[#This Row],[Offloading Date]], "mmm")</f>
        <v>Mar</v>
      </c>
      <c r="K128" s="2" t="str">
        <f>IF(OR(WORKSHEET[[#This Row],[Year]]="", ISBLANK(WORKSHEET[[#This Row],[Year]]), WORKSHEET[[#This Row],[Year]]="null"), "Exclude", "Include")</f>
        <v>Include</v>
      </c>
      <c r="L128" t="s">
        <v>16</v>
      </c>
      <c r="M128" t="s">
        <v>16</v>
      </c>
      <c r="N128" t="s">
        <v>13</v>
      </c>
      <c r="O128">
        <v>30.04</v>
      </c>
      <c r="P128">
        <v>600</v>
      </c>
      <c r="Q128" t="s">
        <v>14</v>
      </c>
      <c r="R128">
        <f>P128 * _xll.XLOOKUP(Q128,CALCULATION!$A$15:$A$17, CALCULATION!$B$15:$B$17 )</f>
        <v>600</v>
      </c>
      <c r="S128" s="5">
        <f>O128*P128*_xll.XLOOKUP(Q128,CALCULATION!$A$15:$A$17, CALCULATION!$B$15:$B$17)</f>
        <v>18024</v>
      </c>
      <c r="T128">
        <v>300</v>
      </c>
      <c r="U128" t="s">
        <v>14</v>
      </c>
      <c r="V128">
        <f>T128 * _xll.XLOOKUP(U128,CALCULATION!$A$15:$A$17, CALCULATION!$B$15:$B$17 )</f>
        <v>300</v>
      </c>
      <c r="W128" s="5">
        <f>O128*T128*_xll.XLOOKUP(U128,CALCULATION!$A$15:$A$17, CALCULATION!$B$15:$B$17)</f>
        <v>9012</v>
      </c>
      <c r="X128" s="5">
        <f>WORKSHEET[[#This Row],[Clients Total Cost]] / WORKSHEET[[#This Row],[Clients Rate per T2 (USD)]]</f>
        <v>30.04</v>
      </c>
      <c r="Y128" s="5">
        <f>WORKSHEET[[#This Row],[Clients Rate per T2 (USD)]] - WORKSHEET[[#This Row],[Supplier Rate Per t2 (USD)]]</f>
        <v>300</v>
      </c>
      <c r="Z128" s="5">
        <f>WORKSHEET[[#This Row],[Profit Per T]] * WORKSHEET[[#This Row],[Weight]]</f>
        <v>9012</v>
      </c>
      <c r="AA128">
        <v>1</v>
      </c>
      <c r="AB128" s="1">
        <v>3.6</v>
      </c>
      <c r="AC128" s="1">
        <v>5.3999999999999995</v>
      </c>
      <c r="AD128" s="1">
        <v>4.5</v>
      </c>
      <c r="AE128" s="1">
        <f>WORKSHEET[[#This Row],[Delay at toll gate in days]] +WORKSHEET[[#This Row],[Delay at workshop in days]] +WORKSHEET[[#This Row],[Delay at border in days]]</f>
        <v>13.5</v>
      </c>
    </row>
    <row r="129" spans="1:31" x14ac:dyDescent="0.35">
      <c r="A129" t="s">
        <v>147</v>
      </c>
      <c r="B129" t="s">
        <v>10</v>
      </c>
      <c r="C129" t="s">
        <v>68</v>
      </c>
      <c r="D129" t="s">
        <v>3615</v>
      </c>
      <c r="E129" t="s">
        <v>3613</v>
      </c>
      <c r="F129" t="str">
        <f>WORKSHEET[[#This Row],[Depart From]]&amp;"-"&amp;WORKSHEET[[#This Row],[Arrive To]]</f>
        <v>Mombasa-Sanaa</v>
      </c>
      <c r="G129" s="2">
        <v>44607</v>
      </c>
      <c r="H129" s="2">
        <v>44637</v>
      </c>
      <c r="I129" s="2" t="str">
        <f t="shared" si="1"/>
        <v>Delivered</v>
      </c>
      <c r="J129" s="2" t="str">
        <f>TEXT(WORKSHEET[[#This Row],[Offloading Date]], "mmm")</f>
        <v>Mar</v>
      </c>
      <c r="K129" s="2" t="str">
        <f>IF(OR(WORKSHEET[[#This Row],[Year]]="", ISBLANK(WORKSHEET[[#This Row],[Year]]), WORKSHEET[[#This Row],[Year]]="null"), "Exclude", "Include")</f>
        <v>Include</v>
      </c>
      <c r="L129" t="s">
        <v>16</v>
      </c>
      <c r="M129" t="s">
        <v>16</v>
      </c>
      <c r="N129" t="s">
        <v>13</v>
      </c>
      <c r="O129">
        <v>30.1</v>
      </c>
      <c r="P129">
        <v>600</v>
      </c>
      <c r="Q129" t="s">
        <v>14</v>
      </c>
      <c r="R129">
        <f>P129 * _xll.XLOOKUP(Q129,CALCULATION!$A$15:$A$17, CALCULATION!$B$15:$B$17 )</f>
        <v>600</v>
      </c>
      <c r="S129" s="5">
        <f>O129*P129*_xll.XLOOKUP(Q129,CALCULATION!$A$15:$A$17, CALCULATION!$B$15:$B$17)</f>
        <v>18060</v>
      </c>
      <c r="T129">
        <v>300</v>
      </c>
      <c r="U129" t="s">
        <v>14</v>
      </c>
      <c r="V129">
        <f>T129 * _xll.XLOOKUP(U129,CALCULATION!$A$15:$A$17, CALCULATION!$B$15:$B$17 )</f>
        <v>300</v>
      </c>
      <c r="W129" s="5">
        <f>O129*T129*_xll.XLOOKUP(U129,CALCULATION!$A$15:$A$17, CALCULATION!$B$15:$B$17)</f>
        <v>9030</v>
      </c>
      <c r="X129" s="5">
        <f>WORKSHEET[[#This Row],[Clients Total Cost]] / WORKSHEET[[#This Row],[Clients Rate per T2 (USD)]]</f>
        <v>30.1</v>
      </c>
      <c r="Y129" s="5">
        <f>WORKSHEET[[#This Row],[Clients Rate per T2 (USD)]] - WORKSHEET[[#This Row],[Supplier Rate Per t2 (USD)]]</f>
        <v>300</v>
      </c>
      <c r="Z129" s="5">
        <f>WORKSHEET[[#This Row],[Profit Per T]] * WORKSHEET[[#This Row],[Weight]]</f>
        <v>9030</v>
      </c>
      <c r="AA129">
        <v>1</v>
      </c>
      <c r="AB129" s="1">
        <v>3</v>
      </c>
      <c r="AC129" s="1">
        <v>4.5</v>
      </c>
      <c r="AD129" s="1">
        <v>3.75</v>
      </c>
      <c r="AE129" s="1">
        <f>WORKSHEET[[#This Row],[Delay at toll gate in days]] +WORKSHEET[[#This Row],[Delay at workshop in days]] +WORKSHEET[[#This Row],[Delay at border in days]]</f>
        <v>11.25</v>
      </c>
    </row>
    <row r="130" spans="1:31" x14ac:dyDescent="0.35">
      <c r="A130" t="s">
        <v>148</v>
      </c>
      <c r="B130" t="s">
        <v>10</v>
      </c>
      <c r="C130" t="s">
        <v>68</v>
      </c>
      <c r="D130" t="s">
        <v>3619</v>
      </c>
      <c r="E130" t="s">
        <v>3614</v>
      </c>
      <c r="F130" t="str">
        <f>WORKSHEET[[#This Row],[Depart From]]&amp;"-"&amp;WORKSHEET[[#This Row],[Arrive To]]</f>
        <v>Addis Ababa-Alger</v>
      </c>
      <c r="G130" s="2">
        <v>44606</v>
      </c>
      <c r="H130" s="2">
        <v>44637</v>
      </c>
      <c r="I130" s="2" t="str">
        <f t="shared" ref="I130:I193" si="2">IF(OR(H130="", H130="NULL"), "Failed","Delivered")</f>
        <v>Delivered</v>
      </c>
      <c r="J130" s="2" t="str">
        <f>TEXT(WORKSHEET[[#This Row],[Offloading Date]], "mmm")</f>
        <v>Mar</v>
      </c>
      <c r="K130" s="2" t="str">
        <f>IF(OR(WORKSHEET[[#This Row],[Year]]="", ISBLANK(WORKSHEET[[#This Row],[Year]]), WORKSHEET[[#This Row],[Year]]="null"), "Exclude", "Include")</f>
        <v>Include</v>
      </c>
      <c r="L130" t="s">
        <v>16</v>
      </c>
      <c r="M130" t="s">
        <v>16</v>
      </c>
      <c r="N130" t="s">
        <v>13</v>
      </c>
      <c r="O130">
        <v>32.14</v>
      </c>
      <c r="P130">
        <v>600</v>
      </c>
      <c r="Q130" t="s">
        <v>14</v>
      </c>
      <c r="R130">
        <f>P130 * _xll.XLOOKUP(Q130,CALCULATION!$A$15:$A$17, CALCULATION!$B$15:$B$17 )</f>
        <v>600</v>
      </c>
      <c r="S130" s="5">
        <f>O130*P130*_xll.XLOOKUP(Q130,CALCULATION!$A$15:$A$17, CALCULATION!$B$15:$B$17)</f>
        <v>19284</v>
      </c>
      <c r="T130">
        <v>300</v>
      </c>
      <c r="U130" t="s">
        <v>14</v>
      </c>
      <c r="V130">
        <f>T130 * _xll.XLOOKUP(U130,CALCULATION!$A$15:$A$17, CALCULATION!$B$15:$B$17 )</f>
        <v>300</v>
      </c>
      <c r="W130" s="5">
        <f>O130*T130*_xll.XLOOKUP(U130,CALCULATION!$A$15:$A$17, CALCULATION!$B$15:$B$17)</f>
        <v>9642</v>
      </c>
      <c r="X130" s="5">
        <f>WORKSHEET[[#This Row],[Clients Total Cost]] / WORKSHEET[[#This Row],[Clients Rate per T2 (USD)]]</f>
        <v>32.14</v>
      </c>
      <c r="Y130" s="5">
        <f>WORKSHEET[[#This Row],[Clients Rate per T2 (USD)]] - WORKSHEET[[#This Row],[Supplier Rate Per t2 (USD)]]</f>
        <v>300</v>
      </c>
      <c r="Z130" s="5">
        <f>WORKSHEET[[#This Row],[Profit Per T]] * WORKSHEET[[#This Row],[Weight]]</f>
        <v>9642</v>
      </c>
      <c r="AA130">
        <v>1</v>
      </c>
      <c r="AB130" s="1">
        <v>3.1</v>
      </c>
      <c r="AC130" s="1">
        <v>4.6499999999999995</v>
      </c>
      <c r="AD130" s="1">
        <v>3.875</v>
      </c>
      <c r="AE130" s="1">
        <f>WORKSHEET[[#This Row],[Delay at toll gate in days]] +WORKSHEET[[#This Row],[Delay at workshop in days]] +WORKSHEET[[#This Row],[Delay at border in days]]</f>
        <v>11.625</v>
      </c>
    </row>
    <row r="131" spans="1:31" x14ac:dyDescent="0.35">
      <c r="A131" t="s">
        <v>149</v>
      </c>
      <c r="B131" t="s">
        <v>10</v>
      </c>
      <c r="C131" t="s">
        <v>68</v>
      </c>
      <c r="D131" t="s">
        <v>3616</v>
      </c>
      <c r="E131" t="s">
        <v>3613</v>
      </c>
      <c r="F131" t="str">
        <f>WORKSHEET[[#This Row],[Depart From]]&amp;"-"&amp;WORKSHEET[[#This Row],[Arrive To]]</f>
        <v>Marrakech-Sanaa</v>
      </c>
      <c r="G131" s="2">
        <v>44608</v>
      </c>
      <c r="H131" s="2">
        <v>44640</v>
      </c>
      <c r="I131" s="2" t="str">
        <f t="shared" si="2"/>
        <v>Delivered</v>
      </c>
      <c r="J131" s="2" t="str">
        <f>TEXT(WORKSHEET[[#This Row],[Offloading Date]], "mmm")</f>
        <v>Mar</v>
      </c>
      <c r="K131" s="2" t="str">
        <f>IF(OR(WORKSHEET[[#This Row],[Year]]="", ISBLANK(WORKSHEET[[#This Row],[Year]]), WORKSHEET[[#This Row],[Year]]="null"), "Exclude", "Include")</f>
        <v>Include</v>
      </c>
      <c r="L131" t="s">
        <v>16</v>
      </c>
      <c r="M131" t="s">
        <v>16</v>
      </c>
      <c r="N131" t="s">
        <v>13</v>
      </c>
      <c r="O131">
        <v>30.16</v>
      </c>
      <c r="P131">
        <v>600</v>
      </c>
      <c r="Q131" t="s">
        <v>14</v>
      </c>
      <c r="R131">
        <f>P131 * _xll.XLOOKUP(Q131,CALCULATION!$A$15:$A$17, CALCULATION!$B$15:$B$17 )</f>
        <v>600</v>
      </c>
      <c r="S131" s="5">
        <f>O131*P131*_xll.XLOOKUP(Q131,CALCULATION!$A$15:$A$17, CALCULATION!$B$15:$B$17)</f>
        <v>18096</v>
      </c>
      <c r="T131">
        <v>300</v>
      </c>
      <c r="U131" t="s">
        <v>14</v>
      </c>
      <c r="V131">
        <f>T131 * _xll.XLOOKUP(U131,CALCULATION!$A$15:$A$17, CALCULATION!$B$15:$B$17 )</f>
        <v>300</v>
      </c>
      <c r="W131" s="5">
        <f>O131*T131*_xll.XLOOKUP(U131,CALCULATION!$A$15:$A$17, CALCULATION!$B$15:$B$17)</f>
        <v>9048</v>
      </c>
      <c r="X131" s="5">
        <f>WORKSHEET[[#This Row],[Clients Total Cost]] / WORKSHEET[[#This Row],[Clients Rate per T2 (USD)]]</f>
        <v>30.16</v>
      </c>
      <c r="Y131" s="5">
        <f>WORKSHEET[[#This Row],[Clients Rate per T2 (USD)]] - WORKSHEET[[#This Row],[Supplier Rate Per t2 (USD)]]</f>
        <v>300</v>
      </c>
      <c r="Z131" s="5">
        <f>WORKSHEET[[#This Row],[Profit Per T]] * WORKSHEET[[#This Row],[Weight]]</f>
        <v>9048</v>
      </c>
      <c r="AA131">
        <v>1</v>
      </c>
      <c r="AB131" s="1">
        <v>3.2</v>
      </c>
      <c r="AC131" s="1">
        <v>4.8</v>
      </c>
      <c r="AD131" s="1">
        <v>4</v>
      </c>
      <c r="AE131" s="1">
        <f>WORKSHEET[[#This Row],[Delay at toll gate in days]] +WORKSHEET[[#This Row],[Delay at workshop in days]] +WORKSHEET[[#This Row],[Delay at border in days]]</f>
        <v>12</v>
      </c>
    </row>
    <row r="132" spans="1:31" x14ac:dyDescent="0.35">
      <c r="A132" t="s">
        <v>150</v>
      </c>
      <c r="B132" t="s">
        <v>10</v>
      </c>
      <c r="C132" t="s">
        <v>68</v>
      </c>
      <c r="D132" t="s">
        <v>3611</v>
      </c>
      <c r="E132" t="s">
        <v>3618</v>
      </c>
      <c r="F132" t="str">
        <f>WORKSHEET[[#This Row],[Depart From]]&amp;"-"&amp;WORKSHEET[[#This Row],[Arrive To]]</f>
        <v>Mogadishu-Tripoli</v>
      </c>
      <c r="G132" s="2">
        <v>44607</v>
      </c>
      <c r="H132" s="2">
        <v>44638</v>
      </c>
      <c r="I132" s="2" t="str">
        <f t="shared" si="2"/>
        <v>Delivered</v>
      </c>
      <c r="J132" s="2" t="str">
        <f>TEXT(WORKSHEET[[#This Row],[Offloading Date]], "mmm")</f>
        <v>Mar</v>
      </c>
      <c r="K132" s="2" t="str">
        <f>IF(OR(WORKSHEET[[#This Row],[Year]]="", ISBLANK(WORKSHEET[[#This Row],[Year]]), WORKSHEET[[#This Row],[Year]]="null"), "Exclude", "Include")</f>
        <v>Include</v>
      </c>
      <c r="L132" t="s">
        <v>16</v>
      </c>
      <c r="M132" t="s">
        <v>16</v>
      </c>
      <c r="N132" t="s">
        <v>13</v>
      </c>
      <c r="O132">
        <v>30.16</v>
      </c>
      <c r="P132">
        <v>600</v>
      </c>
      <c r="Q132" t="s">
        <v>14</v>
      </c>
      <c r="R132">
        <f>P132 * _xll.XLOOKUP(Q132,CALCULATION!$A$15:$A$17, CALCULATION!$B$15:$B$17 )</f>
        <v>600</v>
      </c>
      <c r="S132" s="5">
        <f>O132*P132*_xll.XLOOKUP(Q132,CALCULATION!$A$15:$A$17, CALCULATION!$B$15:$B$17)</f>
        <v>18096</v>
      </c>
      <c r="T132">
        <v>300</v>
      </c>
      <c r="U132" t="s">
        <v>14</v>
      </c>
      <c r="V132">
        <f>T132 * _xll.XLOOKUP(U132,CALCULATION!$A$15:$A$17, CALCULATION!$B$15:$B$17 )</f>
        <v>300</v>
      </c>
      <c r="W132" s="5">
        <f>O132*T132*_xll.XLOOKUP(U132,CALCULATION!$A$15:$A$17, CALCULATION!$B$15:$B$17)</f>
        <v>9048</v>
      </c>
      <c r="X132" s="5">
        <f>WORKSHEET[[#This Row],[Clients Total Cost]] / WORKSHEET[[#This Row],[Clients Rate per T2 (USD)]]</f>
        <v>30.16</v>
      </c>
      <c r="Y132" s="5">
        <f>WORKSHEET[[#This Row],[Clients Rate per T2 (USD)]] - WORKSHEET[[#This Row],[Supplier Rate Per t2 (USD)]]</f>
        <v>300</v>
      </c>
      <c r="Z132" s="5">
        <f>WORKSHEET[[#This Row],[Profit Per T]] * WORKSHEET[[#This Row],[Weight]]</f>
        <v>9048</v>
      </c>
      <c r="AA132">
        <v>1</v>
      </c>
      <c r="AB132" s="1">
        <v>3.1</v>
      </c>
      <c r="AC132" s="1">
        <v>4.6499999999999995</v>
      </c>
      <c r="AD132" s="1">
        <v>3.875</v>
      </c>
      <c r="AE132" s="1">
        <f>WORKSHEET[[#This Row],[Delay at toll gate in days]] +WORKSHEET[[#This Row],[Delay at workshop in days]] +WORKSHEET[[#This Row],[Delay at border in days]]</f>
        <v>11.625</v>
      </c>
    </row>
    <row r="133" spans="1:31" x14ac:dyDescent="0.35">
      <c r="A133" t="s">
        <v>151</v>
      </c>
      <c r="B133" t="s">
        <v>10</v>
      </c>
      <c r="C133" t="s">
        <v>68</v>
      </c>
      <c r="D133" t="s">
        <v>3611</v>
      </c>
      <c r="E133" t="s">
        <v>3612</v>
      </c>
      <c r="F133" t="str">
        <f>WORKSHEET[[#This Row],[Depart From]]&amp;"-"&amp;WORKSHEET[[#This Row],[Arrive To]]</f>
        <v>Mogadishu-Victoria</v>
      </c>
      <c r="G133" s="2">
        <v>44602</v>
      </c>
      <c r="H133" s="2">
        <v>44627</v>
      </c>
      <c r="I133" s="2" t="str">
        <f t="shared" si="2"/>
        <v>Delivered</v>
      </c>
      <c r="J133" s="2" t="str">
        <f>TEXT(WORKSHEET[[#This Row],[Offloading Date]], "mmm")</f>
        <v>Mar</v>
      </c>
      <c r="K133" s="2" t="str">
        <f>IF(OR(WORKSHEET[[#This Row],[Year]]="", ISBLANK(WORKSHEET[[#This Row],[Year]]), WORKSHEET[[#This Row],[Year]]="null"), "Exclude", "Include")</f>
        <v>Include</v>
      </c>
      <c r="L133" t="s">
        <v>16</v>
      </c>
      <c r="M133" t="s">
        <v>12</v>
      </c>
      <c r="N133" t="s">
        <v>13</v>
      </c>
      <c r="O133">
        <v>32.119999999999997</v>
      </c>
      <c r="P133">
        <v>600</v>
      </c>
      <c r="Q133" t="s">
        <v>14</v>
      </c>
      <c r="R133">
        <f>P133 * _xll.XLOOKUP(Q133,CALCULATION!$A$15:$A$17, CALCULATION!$B$15:$B$17 )</f>
        <v>600</v>
      </c>
      <c r="S133" s="5">
        <f>O133*P133*_xll.XLOOKUP(Q133,CALCULATION!$A$15:$A$17, CALCULATION!$B$15:$B$17)</f>
        <v>19272</v>
      </c>
      <c r="T133">
        <v>300</v>
      </c>
      <c r="U133" t="s">
        <v>14</v>
      </c>
      <c r="V133">
        <f>T133 * _xll.XLOOKUP(U133,CALCULATION!$A$15:$A$17, CALCULATION!$B$15:$B$17 )</f>
        <v>300</v>
      </c>
      <c r="W133" s="5">
        <f>O133*T133*_xll.XLOOKUP(U133,CALCULATION!$A$15:$A$17, CALCULATION!$B$15:$B$17)</f>
        <v>9636</v>
      </c>
      <c r="X133" s="5">
        <f>WORKSHEET[[#This Row],[Clients Total Cost]] / WORKSHEET[[#This Row],[Clients Rate per T2 (USD)]]</f>
        <v>32.119999999999997</v>
      </c>
      <c r="Y133" s="5">
        <f>WORKSHEET[[#This Row],[Clients Rate per T2 (USD)]] - WORKSHEET[[#This Row],[Supplier Rate Per t2 (USD)]]</f>
        <v>300</v>
      </c>
      <c r="Z133" s="5">
        <f>WORKSHEET[[#This Row],[Profit Per T]] * WORKSHEET[[#This Row],[Weight]]</f>
        <v>9636</v>
      </c>
      <c r="AA133">
        <v>1</v>
      </c>
      <c r="AB133" s="1">
        <v>2.5</v>
      </c>
      <c r="AC133" s="1">
        <v>3.75</v>
      </c>
      <c r="AD133" s="1">
        <v>3.125</v>
      </c>
      <c r="AE133" s="1">
        <f>WORKSHEET[[#This Row],[Delay at toll gate in days]] +WORKSHEET[[#This Row],[Delay at workshop in days]] +WORKSHEET[[#This Row],[Delay at border in days]]</f>
        <v>9.375</v>
      </c>
    </row>
    <row r="134" spans="1:31" x14ac:dyDescent="0.35">
      <c r="A134" t="s">
        <v>152</v>
      </c>
      <c r="B134" t="s">
        <v>10</v>
      </c>
      <c r="C134" t="s">
        <v>68</v>
      </c>
      <c r="D134" t="s">
        <v>3619</v>
      </c>
      <c r="E134" t="s">
        <v>3612</v>
      </c>
      <c r="F134" t="str">
        <f>WORKSHEET[[#This Row],[Depart From]]&amp;"-"&amp;WORKSHEET[[#This Row],[Arrive To]]</f>
        <v>Addis Ababa-Victoria</v>
      </c>
      <c r="G134" s="2">
        <v>44609</v>
      </c>
      <c r="H134" s="2">
        <v>44642</v>
      </c>
      <c r="I134" s="2" t="str">
        <f t="shared" si="2"/>
        <v>Delivered</v>
      </c>
      <c r="J134" s="2" t="str">
        <f>TEXT(WORKSHEET[[#This Row],[Offloading Date]], "mmm")</f>
        <v>Mar</v>
      </c>
      <c r="K134" s="2" t="str">
        <f>IF(OR(WORKSHEET[[#This Row],[Year]]="", ISBLANK(WORKSHEET[[#This Row],[Year]]), WORKSHEET[[#This Row],[Year]]="null"), "Exclude", "Include")</f>
        <v>Include</v>
      </c>
      <c r="L134" t="s">
        <v>16</v>
      </c>
      <c r="M134" t="s">
        <v>16</v>
      </c>
      <c r="N134" t="s">
        <v>13</v>
      </c>
      <c r="O134">
        <v>30.06</v>
      </c>
      <c r="P134">
        <v>600</v>
      </c>
      <c r="Q134" t="s">
        <v>14</v>
      </c>
      <c r="R134">
        <f>P134 * _xll.XLOOKUP(Q134,CALCULATION!$A$15:$A$17, CALCULATION!$B$15:$B$17 )</f>
        <v>600</v>
      </c>
      <c r="S134" s="5">
        <f>O134*P134*_xll.XLOOKUP(Q134,CALCULATION!$A$15:$A$17, CALCULATION!$B$15:$B$17)</f>
        <v>18036</v>
      </c>
      <c r="T134">
        <v>300</v>
      </c>
      <c r="U134" t="s">
        <v>14</v>
      </c>
      <c r="V134">
        <f>T134 * _xll.XLOOKUP(U134,CALCULATION!$A$15:$A$17, CALCULATION!$B$15:$B$17 )</f>
        <v>300</v>
      </c>
      <c r="W134" s="5">
        <f>O134*T134*_xll.XLOOKUP(U134,CALCULATION!$A$15:$A$17, CALCULATION!$B$15:$B$17)</f>
        <v>9018</v>
      </c>
      <c r="X134" s="5">
        <f>WORKSHEET[[#This Row],[Clients Total Cost]] / WORKSHEET[[#This Row],[Clients Rate per T2 (USD)]]</f>
        <v>30.06</v>
      </c>
      <c r="Y134" s="5">
        <f>WORKSHEET[[#This Row],[Clients Rate per T2 (USD)]] - WORKSHEET[[#This Row],[Supplier Rate Per t2 (USD)]]</f>
        <v>300</v>
      </c>
      <c r="Z134" s="5">
        <f>WORKSHEET[[#This Row],[Profit Per T]] * WORKSHEET[[#This Row],[Weight]]</f>
        <v>9018</v>
      </c>
      <c r="AA134">
        <v>1</v>
      </c>
      <c r="AB134" s="1">
        <v>3.3000000000000003</v>
      </c>
      <c r="AC134" s="1">
        <v>4.95</v>
      </c>
      <c r="AD134" s="1">
        <v>4.125</v>
      </c>
      <c r="AE134" s="1">
        <f>WORKSHEET[[#This Row],[Delay at toll gate in days]] +WORKSHEET[[#This Row],[Delay at workshop in days]] +WORKSHEET[[#This Row],[Delay at border in days]]</f>
        <v>12.375</v>
      </c>
    </row>
    <row r="135" spans="1:31" x14ac:dyDescent="0.35">
      <c r="A135" t="s">
        <v>153</v>
      </c>
      <c r="B135" t="s">
        <v>10</v>
      </c>
      <c r="C135" t="s">
        <v>68</v>
      </c>
      <c r="D135" t="s">
        <v>3620</v>
      </c>
      <c r="E135" t="s">
        <v>3612</v>
      </c>
      <c r="F135" t="str">
        <f>WORKSHEET[[#This Row],[Depart From]]&amp;"-"&amp;WORKSHEET[[#This Row],[Arrive To]]</f>
        <v>Zanzibar-Victoria</v>
      </c>
      <c r="G135" s="2">
        <v>44609</v>
      </c>
      <c r="H135" s="2">
        <v>44642</v>
      </c>
      <c r="I135" s="2" t="str">
        <f t="shared" si="2"/>
        <v>Delivered</v>
      </c>
      <c r="J135" s="2" t="str">
        <f>TEXT(WORKSHEET[[#This Row],[Offloading Date]], "mmm")</f>
        <v>Mar</v>
      </c>
      <c r="K135" s="2" t="str">
        <f>IF(OR(WORKSHEET[[#This Row],[Year]]="", ISBLANK(WORKSHEET[[#This Row],[Year]]), WORKSHEET[[#This Row],[Year]]="null"), "Exclude", "Include")</f>
        <v>Include</v>
      </c>
      <c r="L135" t="s">
        <v>16</v>
      </c>
      <c r="M135" t="s">
        <v>16</v>
      </c>
      <c r="N135" t="s">
        <v>13</v>
      </c>
      <c r="O135">
        <v>30.06</v>
      </c>
      <c r="P135">
        <v>600</v>
      </c>
      <c r="Q135" t="s">
        <v>14</v>
      </c>
      <c r="R135">
        <f>P135 * _xll.XLOOKUP(Q135,CALCULATION!$A$15:$A$17, CALCULATION!$B$15:$B$17 )</f>
        <v>600</v>
      </c>
      <c r="S135" s="5">
        <f>O135*P135*_xll.XLOOKUP(Q135,CALCULATION!$A$15:$A$17, CALCULATION!$B$15:$B$17)</f>
        <v>18036</v>
      </c>
      <c r="T135">
        <v>300</v>
      </c>
      <c r="U135" t="s">
        <v>14</v>
      </c>
      <c r="V135">
        <f>T135 * _xll.XLOOKUP(U135,CALCULATION!$A$15:$A$17, CALCULATION!$B$15:$B$17 )</f>
        <v>300</v>
      </c>
      <c r="W135" s="5">
        <f>O135*T135*_xll.XLOOKUP(U135,CALCULATION!$A$15:$A$17, CALCULATION!$B$15:$B$17)</f>
        <v>9018</v>
      </c>
      <c r="X135" s="5">
        <f>WORKSHEET[[#This Row],[Clients Total Cost]] / WORKSHEET[[#This Row],[Clients Rate per T2 (USD)]]</f>
        <v>30.06</v>
      </c>
      <c r="Y135" s="5">
        <f>WORKSHEET[[#This Row],[Clients Rate per T2 (USD)]] - WORKSHEET[[#This Row],[Supplier Rate Per t2 (USD)]]</f>
        <v>300</v>
      </c>
      <c r="Z135" s="5">
        <f>WORKSHEET[[#This Row],[Profit Per T]] * WORKSHEET[[#This Row],[Weight]]</f>
        <v>9018</v>
      </c>
      <c r="AA135">
        <v>1</v>
      </c>
      <c r="AB135" s="1">
        <v>3.3000000000000003</v>
      </c>
      <c r="AC135" s="1">
        <v>4.95</v>
      </c>
      <c r="AD135" s="1">
        <v>4.125</v>
      </c>
      <c r="AE135" s="1">
        <f>WORKSHEET[[#This Row],[Delay at toll gate in days]] +WORKSHEET[[#This Row],[Delay at workshop in days]] +WORKSHEET[[#This Row],[Delay at border in days]]</f>
        <v>12.375</v>
      </c>
    </row>
    <row r="136" spans="1:31" x14ac:dyDescent="0.35">
      <c r="A136" t="s">
        <v>154</v>
      </c>
      <c r="B136" t="s">
        <v>10</v>
      </c>
      <c r="C136" t="s">
        <v>68</v>
      </c>
      <c r="D136" t="s">
        <v>3615</v>
      </c>
      <c r="E136" t="s">
        <v>3612</v>
      </c>
      <c r="F136" t="str">
        <f>WORKSHEET[[#This Row],[Depart From]]&amp;"-"&amp;WORKSHEET[[#This Row],[Arrive To]]</f>
        <v>Mombasa-Victoria</v>
      </c>
      <c r="G136" s="2">
        <v>44601</v>
      </c>
      <c r="H136" s="2">
        <v>44627</v>
      </c>
      <c r="I136" s="2" t="str">
        <f t="shared" si="2"/>
        <v>Delivered</v>
      </c>
      <c r="J136" s="2" t="str">
        <f>TEXT(WORKSHEET[[#This Row],[Offloading Date]], "mmm")</f>
        <v>Mar</v>
      </c>
      <c r="K136" s="2" t="str">
        <f>IF(OR(WORKSHEET[[#This Row],[Year]]="", ISBLANK(WORKSHEET[[#This Row],[Year]]), WORKSHEET[[#This Row],[Year]]="null"), "Exclude", "Include")</f>
        <v>Include</v>
      </c>
      <c r="L136" t="s">
        <v>16</v>
      </c>
      <c r="M136" t="s">
        <v>12</v>
      </c>
      <c r="N136" t="s">
        <v>13</v>
      </c>
      <c r="O136">
        <v>30.1</v>
      </c>
      <c r="P136">
        <v>600</v>
      </c>
      <c r="Q136" t="s">
        <v>14</v>
      </c>
      <c r="R136">
        <f>P136 * _xll.XLOOKUP(Q136,CALCULATION!$A$15:$A$17, CALCULATION!$B$15:$B$17 )</f>
        <v>600</v>
      </c>
      <c r="S136" s="5">
        <f>O136*P136*_xll.XLOOKUP(Q136,CALCULATION!$A$15:$A$17, CALCULATION!$B$15:$B$17)</f>
        <v>18060</v>
      </c>
      <c r="T136">
        <v>300</v>
      </c>
      <c r="U136" t="s">
        <v>14</v>
      </c>
      <c r="V136">
        <f>T136 * _xll.XLOOKUP(U136,CALCULATION!$A$15:$A$17, CALCULATION!$B$15:$B$17 )</f>
        <v>300</v>
      </c>
      <c r="W136" s="5">
        <f>O136*T136*_xll.XLOOKUP(U136,CALCULATION!$A$15:$A$17, CALCULATION!$B$15:$B$17)</f>
        <v>9030</v>
      </c>
      <c r="X136" s="5">
        <f>WORKSHEET[[#This Row],[Clients Total Cost]] / WORKSHEET[[#This Row],[Clients Rate per T2 (USD)]]</f>
        <v>30.1</v>
      </c>
      <c r="Y136" s="5">
        <f>WORKSHEET[[#This Row],[Clients Rate per T2 (USD)]] - WORKSHEET[[#This Row],[Supplier Rate Per t2 (USD)]]</f>
        <v>300</v>
      </c>
      <c r="Z136" s="5">
        <f>WORKSHEET[[#This Row],[Profit Per T]] * WORKSHEET[[#This Row],[Weight]]</f>
        <v>9030</v>
      </c>
      <c r="AA136">
        <v>1</v>
      </c>
      <c r="AB136" s="1">
        <v>2.6</v>
      </c>
      <c r="AC136" s="1">
        <v>3.9</v>
      </c>
      <c r="AD136" s="1">
        <v>3.25</v>
      </c>
      <c r="AE136" s="1">
        <f>WORKSHEET[[#This Row],[Delay at toll gate in days]] +WORKSHEET[[#This Row],[Delay at workshop in days]] +WORKSHEET[[#This Row],[Delay at border in days]]</f>
        <v>9.75</v>
      </c>
    </row>
    <row r="137" spans="1:31" x14ac:dyDescent="0.35">
      <c r="A137" t="s">
        <v>155</v>
      </c>
      <c r="B137" t="s">
        <v>10</v>
      </c>
      <c r="C137" t="s">
        <v>68</v>
      </c>
      <c r="D137" t="s">
        <v>3620</v>
      </c>
      <c r="E137" t="s">
        <v>3613</v>
      </c>
      <c r="F137" t="str">
        <f>WORKSHEET[[#This Row],[Depart From]]&amp;"-"&amp;WORKSHEET[[#This Row],[Arrive To]]</f>
        <v>Zanzibar-Sanaa</v>
      </c>
      <c r="G137" s="2">
        <v>44599</v>
      </c>
      <c r="H137" s="2">
        <v>44627</v>
      </c>
      <c r="I137" s="2" t="str">
        <f t="shared" si="2"/>
        <v>Delivered</v>
      </c>
      <c r="J137" s="2" t="str">
        <f>TEXT(WORKSHEET[[#This Row],[Offloading Date]], "mmm")</f>
        <v>Mar</v>
      </c>
      <c r="K137" s="2" t="str">
        <f>IF(OR(WORKSHEET[[#This Row],[Year]]="", ISBLANK(WORKSHEET[[#This Row],[Year]]), WORKSHEET[[#This Row],[Year]]="null"), "Exclude", "Include")</f>
        <v>Include</v>
      </c>
      <c r="L137" t="s">
        <v>16</v>
      </c>
      <c r="M137" t="s">
        <v>12</v>
      </c>
      <c r="N137" t="s">
        <v>13</v>
      </c>
      <c r="O137">
        <v>30.02</v>
      </c>
      <c r="P137">
        <v>600</v>
      </c>
      <c r="Q137" t="s">
        <v>14</v>
      </c>
      <c r="R137">
        <f>P137 * _xll.XLOOKUP(Q137,CALCULATION!$A$15:$A$17, CALCULATION!$B$15:$B$17 )</f>
        <v>600</v>
      </c>
      <c r="S137" s="5">
        <f>O137*P137*_xll.XLOOKUP(Q137,CALCULATION!$A$15:$A$17, CALCULATION!$B$15:$B$17)</f>
        <v>18012</v>
      </c>
      <c r="T137">
        <v>300</v>
      </c>
      <c r="U137" t="s">
        <v>14</v>
      </c>
      <c r="V137">
        <f>T137 * _xll.XLOOKUP(U137,CALCULATION!$A$15:$A$17, CALCULATION!$B$15:$B$17 )</f>
        <v>300</v>
      </c>
      <c r="W137" s="5">
        <f>O137*T137*_xll.XLOOKUP(U137,CALCULATION!$A$15:$A$17, CALCULATION!$B$15:$B$17)</f>
        <v>9006</v>
      </c>
      <c r="X137" s="5">
        <f>WORKSHEET[[#This Row],[Clients Total Cost]] / WORKSHEET[[#This Row],[Clients Rate per T2 (USD)]]</f>
        <v>30.02</v>
      </c>
      <c r="Y137" s="5">
        <f>WORKSHEET[[#This Row],[Clients Rate per T2 (USD)]] - WORKSHEET[[#This Row],[Supplier Rate Per t2 (USD)]]</f>
        <v>300</v>
      </c>
      <c r="Z137" s="5">
        <f>WORKSHEET[[#This Row],[Profit Per T]] * WORKSHEET[[#This Row],[Weight]]</f>
        <v>9006</v>
      </c>
      <c r="AA137">
        <v>1</v>
      </c>
      <c r="AB137" s="1">
        <v>2.8000000000000003</v>
      </c>
      <c r="AC137" s="1">
        <v>4.2</v>
      </c>
      <c r="AD137" s="1">
        <v>3.5</v>
      </c>
      <c r="AE137" s="1">
        <f>WORKSHEET[[#This Row],[Delay at toll gate in days]] +WORKSHEET[[#This Row],[Delay at workshop in days]] +WORKSHEET[[#This Row],[Delay at border in days]]</f>
        <v>10.5</v>
      </c>
    </row>
    <row r="138" spans="1:31" x14ac:dyDescent="0.35">
      <c r="A138" t="s">
        <v>156</v>
      </c>
      <c r="B138" t="s">
        <v>10</v>
      </c>
      <c r="C138" t="s">
        <v>68</v>
      </c>
      <c r="D138" t="s">
        <v>3615</v>
      </c>
      <c r="E138" t="s">
        <v>3613</v>
      </c>
      <c r="F138" t="str">
        <f>WORKSHEET[[#This Row],[Depart From]]&amp;"-"&amp;WORKSHEET[[#This Row],[Arrive To]]</f>
        <v>Mombasa-Sanaa</v>
      </c>
      <c r="G138" s="2">
        <v>44597</v>
      </c>
      <c r="H138" s="2">
        <v>44627</v>
      </c>
      <c r="I138" s="2" t="str">
        <f t="shared" si="2"/>
        <v>Delivered</v>
      </c>
      <c r="J138" s="2" t="str">
        <f>TEXT(WORKSHEET[[#This Row],[Offloading Date]], "mmm")</f>
        <v>Mar</v>
      </c>
      <c r="K138" s="2" t="str">
        <f>IF(OR(WORKSHEET[[#This Row],[Year]]="", ISBLANK(WORKSHEET[[#This Row],[Year]]), WORKSHEET[[#This Row],[Year]]="null"), "Exclude", "Include")</f>
        <v>Include</v>
      </c>
      <c r="L138" t="s">
        <v>16</v>
      </c>
      <c r="M138" t="s">
        <v>12</v>
      </c>
      <c r="N138" t="s">
        <v>13</v>
      </c>
      <c r="O138">
        <v>30.06</v>
      </c>
      <c r="P138">
        <v>600</v>
      </c>
      <c r="Q138" t="s">
        <v>14</v>
      </c>
      <c r="R138">
        <f>P138 * _xll.XLOOKUP(Q138,CALCULATION!$A$15:$A$17, CALCULATION!$B$15:$B$17 )</f>
        <v>600</v>
      </c>
      <c r="S138" s="5">
        <f>O138*P138*_xll.XLOOKUP(Q138,CALCULATION!$A$15:$A$17, CALCULATION!$B$15:$B$17)</f>
        <v>18036</v>
      </c>
      <c r="T138">
        <v>300</v>
      </c>
      <c r="U138" t="s">
        <v>14</v>
      </c>
      <c r="V138">
        <f>T138 * _xll.XLOOKUP(U138,CALCULATION!$A$15:$A$17, CALCULATION!$B$15:$B$17 )</f>
        <v>300</v>
      </c>
      <c r="W138" s="5">
        <f>O138*T138*_xll.XLOOKUP(U138,CALCULATION!$A$15:$A$17, CALCULATION!$B$15:$B$17)</f>
        <v>9018</v>
      </c>
      <c r="X138" s="5">
        <f>WORKSHEET[[#This Row],[Clients Total Cost]] / WORKSHEET[[#This Row],[Clients Rate per T2 (USD)]]</f>
        <v>30.06</v>
      </c>
      <c r="Y138" s="5">
        <f>WORKSHEET[[#This Row],[Clients Rate per T2 (USD)]] - WORKSHEET[[#This Row],[Supplier Rate Per t2 (USD)]]</f>
        <v>300</v>
      </c>
      <c r="Z138" s="5">
        <f>WORKSHEET[[#This Row],[Profit Per T]] * WORKSHEET[[#This Row],[Weight]]</f>
        <v>9018</v>
      </c>
      <c r="AA138">
        <v>1</v>
      </c>
      <c r="AB138" s="1">
        <v>3</v>
      </c>
      <c r="AC138" s="1">
        <v>4.5</v>
      </c>
      <c r="AD138" s="1">
        <v>3.75</v>
      </c>
      <c r="AE138" s="1">
        <f>WORKSHEET[[#This Row],[Delay at toll gate in days]] +WORKSHEET[[#This Row],[Delay at workshop in days]] +WORKSHEET[[#This Row],[Delay at border in days]]</f>
        <v>11.25</v>
      </c>
    </row>
    <row r="139" spans="1:31" x14ac:dyDescent="0.35">
      <c r="A139" t="s">
        <v>157</v>
      </c>
      <c r="B139" t="s">
        <v>10</v>
      </c>
      <c r="C139" t="s">
        <v>68</v>
      </c>
      <c r="D139" t="s">
        <v>3620</v>
      </c>
      <c r="E139" t="s">
        <v>3613</v>
      </c>
      <c r="F139" t="str">
        <f>WORKSHEET[[#This Row],[Depart From]]&amp;"-"&amp;WORKSHEET[[#This Row],[Arrive To]]</f>
        <v>Zanzibar-Sanaa</v>
      </c>
      <c r="G139" s="2">
        <v>44629</v>
      </c>
      <c r="H139" s="2">
        <v>44631</v>
      </c>
      <c r="I139" s="2" t="str">
        <f t="shared" si="2"/>
        <v>Delivered</v>
      </c>
      <c r="J139" s="2" t="str">
        <f>TEXT(WORKSHEET[[#This Row],[Offloading Date]], "mmm")</f>
        <v>Mar</v>
      </c>
      <c r="K139" s="2" t="str">
        <f>IF(OR(WORKSHEET[[#This Row],[Year]]="", ISBLANK(WORKSHEET[[#This Row],[Year]]), WORKSHEET[[#This Row],[Year]]="null"), "Exclude", "Include")</f>
        <v>Include</v>
      </c>
      <c r="L139" t="s">
        <v>16</v>
      </c>
      <c r="M139" t="s">
        <v>12</v>
      </c>
      <c r="N139" t="s">
        <v>13</v>
      </c>
      <c r="O139">
        <v>34.14</v>
      </c>
      <c r="P139">
        <v>600</v>
      </c>
      <c r="Q139" t="s">
        <v>14</v>
      </c>
      <c r="R139">
        <f>P139 * _xll.XLOOKUP(Q139,CALCULATION!$A$15:$A$17, CALCULATION!$B$15:$B$17 )</f>
        <v>600</v>
      </c>
      <c r="S139" s="5">
        <f>O139*P139*_xll.XLOOKUP(Q139,CALCULATION!$A$15:$A$17, CALCULATION!$B$15:$B$17)</f>
        <v>20484</v>
      </c>
      <c r="T139">
        <v>300</v>
      </c>
      <c r="U139" t="s">
        <v>14</v>
      </c>
      <c r="V139">
        <f>T139 * _xll.XLOOKUP(U139,CALCULATION!$A$15:$A$17, CALCULATION!$B$15:$B$17 )</f>
        <v>300</v>
      </c>
      <c r="W139" s="5">
        <f>O139*T139*_xll.XLOOKUP(U139,CALCULATION!$A$15:$A$17, CALCULATION!$B$15:$B$17)</f>
        <v>10242</v>
      </c>
      <c r="X139" s="5">
        <f>WORKSHEET[[#This Row],[Clients Total Cost]] / WORKSHEET[[#This Row],[Clients Rate per T2 (USD)]]</f>
        <v>34.14</v>
      </c>
      <c r="Y139" s="5">
        <f>WORKSHEET[[#This Row],[Clients Rate per T2 (USD)]] - WORKSHEET[[#This Row],[Supplier Rate Per t2 (USD)]]</f>
        <v>300</v>
      </c>
      <c r="Z139" s="5">
        <f>WORKSHEET[[#This Row],[Profit Per T]] * WORKSHEET[[#This Row],[Weight]]</f>
        <v>10242</v>
      </c>
      <c r="AA139">
        <v>1</v>
      </c>
      <c r="AB139" s="1">
        <v>0.2</v>
      </c>
      <c r="AC139" s="1">
        <v>0.3</v>
      </c>
      <c r="AD139" s="1">
        <v>0.25</v>
      </c>
      <c r="AE139" s="1">
        <f>WORKSHEET[[#This Row],[Delay at toll gate in days]] +WORKSHEET[[#This Row],[Delay at workshop in days]] +WORKSHEET[[#This Row],[Delay at border in days]]</f>
        <v>0.75</v>
      </c>
    </row>
    <row r="140" spans="1:31" x14ac:dyDescent="0.35">
      <c r="A140" t="s">
        <v>158</v>
      </c>
      <c r="B140" t="s">
        <v>10</v>
      </c>
      <c r="C140" t="s">
        <v>68</v>
      </c>
      <c r="D140" t="s">
        <v>3616</v>
      </c>
      <c r="E140" t="s">
        <v>3618</v>
      </c>
      <c r="F140" t="str">
        <f>WORKSHEET[[#This Row],[Depart From]]&amp;"-"&amp;WORKSHEET[[#This Row],[Arrive To]]</f>
        <v>Marrakech-Tripoli</v>
      </c>
      <c r="G140" s="2">
        <v>44569</v>
      </c>
      <c r="H140" s="2">
        <v>44589</v>
      </c>
      <c r="I140" s="2" t="str">
        <f t="shared" si="2"/>
        <v>Delivered</v>
      </c>
      <c r="J140" s="2" t="str">
        <f>TEXT(WORKSHEET[[#This Row],[Offloading Date]], "mmm")</f>
        <v>Jan</v>
      </c>
      <c r="K140" s="2" t="str">
        <f>IF(OR(WORKSHEET[[#This Row],[Year]]="", ISBLANK(WORKSHEET[[#This Row],[Year]]), WORKSHEET[[#This Row],[Year]]="null"), "Exclude", "Include")</f>
        <v>Include</v>
      </c>
      <c r="L140" t="s">
        <v>16</v>
      </c>
      <c r="M140" t="s">
        <v>12</v>
      </c>
      <c r="N140" t="s">
        <v>69</v>
      </c>
      <c r="O140">
        <v>30.1</v>
      </c>
      <c r="P140">
        <v>20</v>
      </c>
      <c r="Q140" t="s">
        <v>14</v>
      </c>
      <c r="R140">
        <f>P140 * _xll.XLOOKUP(Q140,CALCULATION!$A$15:$A$17, CALCULATION!$B$15:$B$17 )</f>
        <v>20</v>
      </c>
      <c r="S140" s="5">
        <f>O140*P140*_xll.XLOOKUP(Q140,CALCULATION!$A$15:$A$17, CALCULATION!$B$15:$B$17)</f>
        <v>602</v>
      </c>
      <c r="T140">
        <v>10</v>
      </c>
      <c r="U140" t="s">
        <v>14</v>
      </c>
      <c r="V140">
        <f>T140 * _xll.XLOOKUP(U140,CALCULATION!$A$15:$A$17, CALCULATION!$B$15:$B$17 )</f>
        <v>10</v>
      </c>
      <c r="W140" s="5">
        <f>O140*T140*_xll.XLOOKUP(U140,CALCULATION!$A$15:$A$17, CALCULATION!$B$15:$B$17)</f>
        <v>301</v>
      </c>
      <c r="X140" s="5">
        <f>WORKSHEET[[#This Row],[Clients Total Cost]] / WORKSHEET[[#This Row],[Clients Rate per T2 (USD)]]</f>
        <v>30.1</v>
      </c>
      <c r="Y140" s="5">
        <f>WORKSHEET[[#This Row],[Clients Rate per T2 (USD)]] - WORKSHEET[[#This Row],[Supplier Rate Per t2 (USD)]]</f>
        <v>10</v>
      </c>
      <c r="Z140" s="5">
        <f>WORKSHEET[[#This Row],[Profit Per T]] * WORKSHEET[[#This Row],[Weight]]</f>
        <v>301</v>
      </c>
      <c r="AA140">
        <v>1</v>
      </c>
      <c r="AB140" s="1">
        <v>2</v>
      </c>
      <c r="AC140" s="1">
        <v>3</v>
      </c>
      <c r="AD140" s="1">
        <v>2.5</v>
      </c>
      <c r="AE140" s="1">
        <f>WORKSHEET[[#This Row],[Delay at toll gate in days]] +WORKSHEET[[#This Row],[Delay at workshop in days]] +WORKSHEET[[#This Row],[Delay at border in days]]</f>
        <v>7.5</v>
      </c>
    </row>
    <row r="141" spans="1:31" x14ac:dyDescent="0.35">
      <c r="A141" t="s">
        <v>159</v>
      </c>
      <c r="B141" t="s">
        <v>10</v>
      </c>
      <c r="C141" t="s">
        <v>68</v>
      </c>
      <c r="D141" t="s">
        <v>3619</v>
      </c>
      <c r="E141" t="s">
        <v>3614</v>
      </c>
      <c r="F141" t="str">
        <f>WORKSHEET[[#This Row],[Depart From]]&amp;"-"&amp;WORKSHEET[[#This Row],[Arrive To]]</f>
        <v>Addis Ababa-Alger</v>
      </c>
      <c r="G141" s="2">
        <v>44570</v>
      </c>
      <c r="H141" s="2">
        <v>44589</v>
      </c>
      <c r="I141" s="2" t="str">
        <f t="shared" si="2"/>
        <v>Delivered</v>
      </c>
      <c r="J141" s="2" t="str">
        <f>TEXT(WORKSHEET[[#This Row],[Offloading Date]], "mmm")</f>
        <v>Jan</v>
      </c>
      <c r="K141" s="2" t="str">
        <f>IF(OR(WORKSHEET[[#This Row],[Year]]="", ISBLANK(WORKSHEET[[#This Row],[Year]]), WORKSHEET[[#This Row],[Year]]="null"), "Exclude", "Include")</f>
        <v>Include</v>
      </c>
      <c r="L141" t="s">
        <v>16</v>
      </c>
      <c r="M141" t="s">
        <v>3624</v>
      </c>
      <c r="N141" t="s">
        <v>69</v>
      </c>
      <c r="O141">
        <v>30.02</v>
      </c>
      <c r="P141">
        <v>20</v>
      </c>
      <c r="Q141" t="s">
        <v>14</v>
      </c>
      <c r="R141">
        <f>P141 * _xll.XLOOKUP(Q141,CALCULATION!$A$15:$A$17, CALCULATION!$B$15:$B$17 )</f>
        <v>20</v>
      </c>
      <c r="S141" s="5">
        <f>O141*P141*_xll.XLOOKUP(Q141,CALCULATION!$A$15:$A$17, CALCULATION!$B$15:$B$17)</f>
        <v>600.4</v>
      </c>
      <c r="T141">
        <v>10</v>
      </c>
      <c r="U141" t="s">
        <v>14</v>
      </c>
      <c r="V141">
        <f>T141 * _xll.XLOOKUP(U141,CALCULATION!$A$15:$A$17, CALCULATION!$B$15:$B$17 )</f>
        <v>10</v>
      </c>
      <c r="W141" s="5">
        <f>O141*T141*_xll.XLOOKUP(U141,CALCULATION!$A$15:$A$17, CALCULATION!$B$15:$B$17)</f>
        <v>300.2</v>
      </c>
      <c r="X141" s="5">
        <f>WORKSHEET[[#This Row],[Clients Total Cost]] / WORKSHEET[[#This Row],[Clients Rate per T2 (USD)]]</f>
        <v>30.02</v>
      </c>
      <c r="Y141" s="5">
        <f>WORKSHEET[[#This Row],[Clients Rate per T2 (USD)]] - WORKSHEET[[#This Row],[Supplier Rate Per t2 (USD)]]</f>
        <v>10</v>
      </c>
      <c r="Z141" s="5">
        <f>WORKSHEET[[#This Row],[Profit Per T]] * WORKSHEET[[#This Row],[Weight]]</f>
        <v>300.2</v>
      </c>
      <c r="AA141">
        <v>1</v>
      </c>
      <c r="AB141" s="1">
        <v>1.9000000000000001</v>
      </c>
      <c r="AC141" s="1">
        <v>2.85</v>
      </c>
      <c r="AD141" s="1">
        <v>2.375</v>
      </c>
      <c r="AE141" s="1">
        <f>WORKSHEET[[#This Row],[Delay at toll gate in days]] +WORKSHEET[[#This Row],[Delay at workshop in days]] +WORKSHEET[[#This Row],[Delay at border in days]]</f>
        <v>7.125</v>
      </c>
    </row>
    <row r="142" spans="1:31" x14ac:dyDescent="0.35">
      <c r="A142" t="s">
        <v>160</v>
      </c>
      <c r="B142" t="s">
        <v>10</v>
      </c>
      <c r="C142" t="s">
        <v>68</v>
      </c>
      <c r="D142" t="s">
        <v>3619</v>
      </c>
      <c r="E142" t="s">
        <v>3617</v>
      </c>
      <c r="F142" t="str">
        <f>WORKSHEET[[#This Row],[Depart From]]&amp;"-"&amp;WORKSHEET[[#This Row],[Arrive To]]</f>
        <v>Addis Ababa-Lagos</v>
      </c>
      <c r="G142" s="2">
        <v>44579</v>
      </c>
      <c r="H142" s="2">
        <v>44613</v>
      </c>
      <c r="I142" s="2" t="str">
        <f t="shared" si="2"/>
        <v>Delivered</v>
      </c>
      <c r="J142" s="2" t="str">
        <f>TEXT(WORKSHEET[[#This Row],[Offloading Date]], "mmm")</f>
        <v>Feb</v>
      </c>
      <c r="K142" s="2" t="str">
        <f>IF(OR(WORKSHEET[[#This Row],[Year]]="", ISBLANK(WORKSHEET[[#This Row],[Year]]), WORKSHEET[[#This Row],[Year]]="null"), "Exclude", "Include")</f>
        <v>Include</v>
      </c>
      <c r="L142" t="s">
        <v>16</v>
      </c>
      <c r="M142" t="s">
        <v>12</v>
      </c>
      <c r="N142" t="s">
        <v>69</v>
      </c>
      <c r="O142">
        <v>30.08</v>
      </c>
      <c r="P142">
        <v>20</v>
      </c>
      <c r="Q142" t="s">
        <v>14</v>
      </c>
      <c r="R142">
        <f>P142 * _xll.XLOOKUP(Q142,CALCULATION!$A$15:$A$17, CALCULATION!$B$15:$B$17 )</f>
        <v>20</v>
      </c>
      <c r="S142" s="5">
        <f>O142*P142*_xll.XLOOKUP(Q142,CALCULATION!$A$15:$A$17, CALCULATION!$B$15:$B$17)</f>
        <v>601.59999999999991</v>
      </c>
      <c r="T142">
        <v>10</v>
      </c>
      <c r="U142" t="s">
        <v>14</v>
      </c>
      <c r="V142">
        <f>T142 * _xll.XLOOKUP(U142,CALCULATION!$A$15:$A$17, CALCULATION!$B$15:$B$17 )</f>
        <v>10</v>
      </c>
      <c r="W142" s="5">
        <f>O142*T142*_xll.XLOOKUP(U142,CALCULATION!$A$15:$A$17, CALCULATION!$B$15:$B$17)</f>
        <v>300.79999999999995</v>
      </c>
      <c r="X142" s="5">
        <f>WORKSHEET[[#This Row],[Clients Total Cost]] / WORKSHEET[[#This Row],[Clients Rate per T2 (USD)]]</f>
        <v>30.079999999999995</v>
      </c>
      <c r="Y142" s="5">
        <f>WORKSHEET[[#This Row],[Clients Rate per T2 (USD)]] - WORKSHEET[[#This Row],[Supplier Rate Per t2 (USD)]]</f>
        <v>10</v>
      </c>
      <c r="Z142" s="5">
        <f>WORKSHEET[[#This Row],[Profit Per T]] * WORKSHEET[[#This Row],[Weight]]</f>
        <v>300.79999999999995</v>
      </c>
      <c r="AA142">
        <v>1</v>
      </c>
      <c r="AB142" s="1">
        <v>3.4000000000000004</v>
      </c>
      <c r="AC142" s="1">
        <v>5.0999999999999996</v>
      </c>
      <c r="AD142" s="1">
        <v>4.25</v>
      </c>
      <c r="AE142" s="1">
        <f>WORKSHEET[[#This Row],[Delay at toll gate in days]] +WORKSHEET[[#This Row],[Delay at workshop in days]] +WORKSHEET[[#This Row],[Delay at border in days]]</f>
        <v>12.75</v>
      </c>
    </row>
    <row r="143" spans="1:31" x14ac:dyDescent="0.35">
      <c r="A143" t="s">
        <v>161</v>
      </c>
      <c r="B143" t="s">
        <v>10</v>
      </c>
      <c r="C143" t="s">
        <v>68</v>
      </c>
      <c r="D143" t="s">
        <v>3616</v>
      </c>
      <c r="E143" t="s">
        <v>3618</v>
      </c>
      <c r="F143" t="str">
        <f>WORKSHEET[[#This Row],[Depart From]]&amp;"-"&amp;WORKSHEET[[#This Row],[Arrive To]]</f>
        <v>Marrakech-Tripoli</v>
      </c>
      <c r="G143" s="2">
        <v>44574</v>
      </c>
      <c r="H143" s="2">
        <v>44599</v>
      </c>
      <c r="I143" s="2" t="str">
        <f t="shared" si="2"/>
        <v>Delivered</v>
      </c>
      <c r="J143" s="2" t="str">
        <f>TEXT(WORKSHEET[[#This Row],[Offloading Date]], "mmm")</f>
        <v>Feb</v>
      </c>
      <c r="K143" s="2" t="str">
        <f>IF(OR(WORKSHEET[[#This Row],[Year]]="", ISBLANK(WORKSHEET[[#This Row],[Year]]), WORKSHEET[[#This Row],[Year]]="null"), "Exclude", "Include")</f>
        <v>Include</v>
      </c>
      <c r="L143" t="s">
        <v>16</v>
      </c>
      <c r="M143" t="s">
        <v>12</v>
      </c>
      <c r="N143" t="s">
        <v>69</v>
      </c>
      <c r="O143">
        <v>30.12</v>
      </c>
      <c r="P143">
        <v>20</v>
      </c>
      <c r="Q143" t="s">
        <v>14</v>
      </c>
      <c r="R143">
        <f>P143 * _xll.XLOOKUP(Q143,CALCULATION!$A$15:$A$17, CALCULATION!$B$15:$B$17 )</f>
        <v>20</v>
      </c>
      <c r="S143" s="5">
        <f>O143*P143*_xll.XLOOKUP(Q143,CALCULATION!$A$15:$A$17, CALCULATION!$B$15:$B$17)</f>
        <v>602.4</v>
      </c>
      <c r="T143">
        <v>10</v>
      </c>
      <c r="U143" t="s">
        <v>14</v>
      </c>
      <c r="V143">
        <f>T143 * _xll.XLOOKUP(U143,CALCULATION!$A$15:$A$17, CALCULATION!$B$15:$B$17 )</f>
        <v>10</v>
      </c>
      <c r="W143" s="5">
        <f>O143*T143*_xll.XLOOKUP(U143,CALCULATION!$A$15:$A$17, CALCULATION!$B$15:$B$17)</f>
        <v>301.2</v>
      </c>
      <c r="X143" s="5">
        <f>WORKSHEET[[#This Row],[Clients Total Cost]] / WORKSHEET[[#This Row],[Clients Rate per T2 (USD)]]</f>
        <v>30.119999999999997</v>
      </c>
      <c r="Y143" s="5">
        <f>WORKSHEET[[#This Row],[Clients Rate per T2 (USD)]] - WORKSHEET[[#This Row],[Supplier Rate Per t2 (USD)]]</f>
        <v>10</v>
      </c>
      <c r="Z143" s="5">
        <f>WORKSHEET[[#This Row],[Profit Per T]] * WORKSHEET[[#This Row],[Weight]]</f>
        <v>301.2</v>
      </c>
      <c r="AA143">
        <v>1</v>
      </c>
      <c r="AB143" s="1">
        <v>2.5</v>
      </c>
      <c r="AC143" s="1">
        <v>3.75</v>
      </c>
      <c r="AD143" s="1">
        <v>3.125</v>
      </c>
      <c r="AE143" s="1">
        <f>WORKSHEET[[#This Row],[Delay at toll gate in days]] +WORKSHEET[[#This Row],[Delay at workshop in days]] +WORKSHEET[[#This Row],[Delay at border in days]]</f>
        <v>9.375</v>
      </c>
    </row>
    <row r="144" spans="1:31" x14ac:dyDescent="0.35">
      <c r="A144" t="s">
        <v>162</v>
      </c>
      <c r="B144" t="s">
        <v>10</v>
      </c>
      <c r="C144" t="s">
        <v>68</v>
      </c>
      <c r="D144" t="s">
        <v>3611</v>
      </c>
      <c r="E144" t="s">
        <v>3614</v>
      </c>
      <c r="F144" t="str">
        <f>WORKSHEET[[#This Row],[Depart From]]&amp;"-"&amp;WORKSHEET[[#This Row],[Arrive To]]</f>
        <v>Mogadishu-Alger</v>
      </c>
      <c r="G144" s="2">
        <v>44585</v>
      </c>
      <c r="H144" s="2">
        <v>44609</v>
      </c>
      <c r="I144" s="2" t="str">
        <f t="shared" si="2"/>
        <v>Delivered</v>
      </c>
      <c r="J144" s="2" t="str">
        <f>TEXT(WORKSHEET[[#This Row],[Offloading Date]], "mmm")</f>
        <v>Feb</v>
      </c>
      <c r="K144" s="2" t="str">
        <f>IF(OR(WORKSHEET[[#This Row],[Year]]="", ISBLANK(WORKSHEET[[#This Row],[Year]]), WORKSHEET[[#This Row],[Year]]="null"), "Exclude", "Include")</f>
        <v>Include</v>
      </c>
      <c r="L144" t="s">
        <v>16</v>
      </c>
      <c r="M144" t="s">
        <v>3624</v>
      </c>
      <c r="N144" t="s">
        <v>69</v>
      </c>
      <c r="O144">
        <v>32.14</v>
      </c>
      <c r="P144">
        <v>20</v>
      </c>
      <c r="Q144" t="s">
        <v>14</v>
      </c>
      <c r="R144">
        <f>P144 * _xll.XLOOKUP(Q144,CALCULATION!$A$15:$A$17, CALCULATION!$B$15:$B$17 )</f>
        <v>20</v>
      </c>
      <c r="S144" s="5">
        <f>O144*P144*_xll.XLOOKUP(Q144,CALCULATION!$A$15:$A$17, CALCULATION!$B$15:$B$17)</f>
        <v>642.79999999999995</v>
      </c>
      <c r="T144">
        <v>10</v>
      </c>
      <c r="U144" t="s">
        <v>14</v>
      </c>
      <c r="V144">
        <f>T144 * _xll.XLOOKUP(U144,CALCULATION!$A$15:$A$17, CALCULATION!$B$15:$B$17 )</f>
        <v>10</v>
      </c>
      <c r="W144" s="5">
        <f>O144*T144*_xll.XLOOKUP(U144,CALCULATION!$A$15:$A$17, CALCULATION!$B$15:$B$17)</f>
        <v>321.39999999999998</v>
      </c>
      <c r="X144" s="5">
        <f>WORKSHEET[[#This Row],[Clients Total Cost]] / WORKSHEET[[#This Row],[Clients Rate per T2 (USD)]]</f>
        <v>32.14</v>
      </c>
      <c r="Y144" s="5">
        <f>WORKSHEET[[#This Row],[Clients Rate per T2 (USD)]] - WORKSHEET[[#This Row],[Supplier Rate Per t2 (USD)]]</f>
        <v>10</v>
      </c>
      <c r="Z144" s="5">
        <f>WORKSHEET[[#This Row],[Profit Per T]] * WORKSHEET[[#This Row],[Weight]]</f>
        <v>321.39999999999998</v>
      </c>
      <c r="AA144">
        <v>1</v>
      </c>
      <c r="AB144" s="1">
        <v>2.4000000000000004</v>
      </c>
      <c r="AC144" s="1">
        <v>3.5999999999999996</v>
      </c>
      <c r="AD144" s="1">
        <v>3</v>
      </c>
      <c r="AE144" s="1">
        <f>WORKSHEET[[#This Row],[Delay at toll gate in days]] +WORKSHEET[[#This Row],[Delay at workshop in days]] +WORKSHEET[[#This Row],[Delay at border in days]]</f>
        <v>9</v>
      </c>
    </row>
    <row r="145" spans="1:31" x14ac:dyDescent="0.35">
      <c r="A145" t="s">
        <v>163</v>
      </c>
      <c r="B145" t="s">
        <v>10</v>
      </c>
      <c r="C145" t="s">
        <v>68</v>
      </c>
      <c r="D145" t="s">
        <v>3616</v>
      </c>
      <c r="E145" t="s">
        <v>3617</v>
      </c>
      <c r="F145" t="str">
        <f>WORKSHEET[[#This Row],[Depart From]]&amp;"-"&amp;WORKSHEET[[#This Row],[Arrive To]]</f>
        <v>Marrakech-Lagos</v>
      </c>
      <c r="G145" s="2">
        <v>44582</v>
      </c>
      <c r="H145" s="2">
        <v>44613</v>
      </c>
      <c r="I145" s="2" t="str">
        <f t="shared" si="2"/>
        <v>Delivered</v>
      </c>
      <c r="J145" s="2" t="str">
        <f>TEXT(WORKSHEET[[#This Row],[Offloading Date]], "mmm")</f>
        <v>Feb</v>
      </c>
      <c r="K145" s="2" t="str">
        <f>IF(OR(WORKSHEET[[#This Row],[Year]]="", ISBLANK(WORKSHEET[[#This Row],[Year]]), WORKSHEET[[#This Row],[Year]]="null"), "Exclude", "Include")</f>
        <v>Include</v>
      </c>
      <c r="L145" t="s">
        <v>16</v>
      </c>
      <c r="M145" t="s">
        <v>3624</v>
      </c>
      <c r="N145" t="s">
        <v>69</v>
      </c>
      <c r="O145">
        <v>29.98</v>
      </c>
      <c r="P145">
        <v>20</v>
      </c>
      <c r="Q145" t="s">
        <v>14</v>
      </c>
      <c r="R145">
        <f>P145 * _xll.XLOOKUP(Q145,CALCULATION!$A$15:$A$17, CALCULATION!$B$15:$B$17 )</f>
        <v>20</v>
      </c>
      <c r="S145" s="5">
        <f>O145*P145*_xll.XLOOKUP(Q145,CALCULATION!$A$15:$A$17, CALCULATION!$B$15:$B$17)</f>
        <v>599.6</v>
      </c>
      <c r="T145">
        <v>10</v>
      </c>
      <c r="U145" t="s">
        <v>14</v>
      </c>
      <c r="V145">
        <f>T145 * _xll.XLOOKUP(U145,CALCULATION!$A$15:$A$17, CALCULATION!$B$15:$B$17 )</f>
        <v>10</v>
      </c>
      <c r="W145" s="5">
        <f>O145*T145*_xll.XLOOKUP(U145,CALCULATION!$A$15:$A$17, CALCULATION!$B$15:$B$17)</f>
        <v>299.8</v>
      </c>
      <c r="X145" s="5">
        <f>WORKSHEET[[#This Row],[Clients Total Cost]] / WORKSHEET[[#This Row],[Clients Rate per T2 (USD)]]</f>
        <v>29.98</v>
      </c>
      <c r="Y145" s="5">
        <f>WORKSHEET[[#This Row],[Clients Rate per T2 (USD)]] - WORKSHEET[[#This Row],[Supplier Rate Per t2 (USD)]]</f>
        <v>10</v>
      </c>
      <c r="Z145" s="5">
        <f>WORKSHEET[[#This Row],[Profit Per T]] * WORKSHEET[[#This Row],[Weight]]</f>
        <v>299.8</v>
      </c>
      <c r="AA145">
        <v>1</v>
      </c>
      <c r="AB145" s="1">
        <v>3.1</v>
      </c>
      <c r="AC145" s="1">
        <v>4.6499999999999995</v>
      </c>
      <c r="AD145" s="1">
        <v>3.875</v>
      </c>
      <c r="AE145" s="1">
        <f>WORKSHEET[[#This Row],[Delay at toll gate in days]] +WORKSHEET[[#This Row],[Delay at workshop in days]] +WORKSHEET[[#This Row],[Delay at border in days]]</f>
        <v>11.625</v>
      </c>
    </row>
    <row r="146" spans="1:31" x14ac:dyDescent="0.35">
      <c r="A146" t="s">
        <v>164</v>
      </c>
      <c r="B146" t="s">
        <v>10</v>
      </c>
      <c r="C146" t="s">
        <v>68</v>
      </c>
      <c r="D146" t="s">
        <v>3620</v>
      </c>
      <c r="E146" t="s">
        <v>3613</v>
      </c>
      <c r="F146" t="str">
        <f>WORKSHEET[[#This Row],[Depart From]]&amp;"-"&amp;WORKSHEET[[#This Row],[Arrive To]]</f>
        <v>Zanzibar-Sanaa</v>
      </c>
      <c r="G146" s="2">
        <v>44581</v>
      </c>
      <c r="H146" s="2">
        <v>44609</v>
      </c>
      <c r="I146" s="2" t="str">
        <f t="shared" si="2"/>
        <v>Delivered</v>
      </c>
      <c r="J146" s="2" t="str">
        <f>TEXT(WORKSHEET[[#This Row],[Offloading Date]], "mmm")</f>
        <v>Feb</v>
      </c>
      <c r="K146" s="2" t="str">
        <f>IF(OR(WORKSHEET[[#This Row],[Year]]="", ISBLANK(WORKSHEET[[#This Row],[Year]]), WORKSHEET[[#This Row],[Year]]="null"), "Exclude", "Include")</f>
        <v>Include</v>
      </c>
      <c r="L146" t="s">
        <v>16</v>
      </c>
      <c r="M146" t="s">
        <v>3624</v>
      </c>
      <c r="N146" t="s">
        <v>69</v>
      </c>
      <c r="O146">
        <v>30.14</v>
      </c>
      <c r="P146">
        <v>20</v>
      </c>
      <c r="Q146" t="s">
        <v>14</v>
      </c>
      <c r="R146">
        <f>P146 * _xll.XLOOKUP(Q146,CALCULATION!$A$15:$A$17, CALCULATION!$B$15:$B$17 )</f>
        <v>20</v>
      </c>
      <c r="S146" s="5">
        <f>O146*P146*_xll.XLOOKUP(Q146,CALCULATION!$A$15:$A$17, CALCULATION!$B$15:$B$17)</f>
        <v>602.79999999999995</v>
      </c>
      <c r="T146">
        <v>10</v>
      </c>
      <c r="U146" t="s">
        <v>14</v>
      </c>
      <c r="V146">
        <f>T146 * _xll.XLOOKUP(U146,CALCULATION!$A$15:$A$17, CALCULATION!$B$15:$B$17 )</f>
        <v>10</v>
      </c>
      <c r="W146" s="5">
        <f>O146*T146*_xll.XLOOKUP(U146,CALCULATION!$A$15:$A$17, CALCULATION!$B$15:$B$17)</f>
        <v>301.39999999999998</v>
      </c>
      <c r="X146" s="5">
        <f>WORKSHEET[[#This Row],[Clients Total Cost]] / WORKSHEET[[#This Row],[Clients Rate per T2 (USD)]]</f>
        <v>30.139999999999997</v>
      </c>
      <c r="Y146" s="5">
        <f>WORKSHEET[[#This Row],[Clients Rate per T2 (USD)]] - WORKSHEET[[#This Row],[Supplier Rate Per t2 (USD)]]</f>
        <v>10</v>
      </c>
      <c r="Z146" s="5">
        <f>WORKSHEET[[#This Row],[Profit Per T]] * WORKSHEET[[#This Row],[Weight]]</f>
        <v>301.39999999999998</v>
      </c>
      <c r="AA146">
        <v>1</v>
      </c>
      <c r="AB146" s="1">
        <v>2.8000000000000003</v>
      </c>
      <c r="AC146" s="1">
        <v>4.2</v>
      </c>
      <c r="AD146" s="1">
        <v>3.5</v>
      </c>
      <c r="AE146" s="1">
        <f>WORKSHEET[[#This Row],[Delay at toll gate in days]] +WORKSHEET[[#This Row],[Delay at workshop in days]] +WORKSHEET[[#This Row],[Delay at border in days]]</f>
        <v>10.5</v>
      </c>
    </row>
    <row r="147" spans="1:31" x14ac:dyDescent="0.35">
      <c r="A147" t="s">
        <v>165</v>
      </c>
      <c r="B147" t="s">
        <v>10</v>
      </c>
      <c r="C147" t="s">
        <v>68</v>
      </c>
      <c r="D147" t="s">
        <v>3620</v>
      </c>
      <c r="E147" t="s">
        <v>3618</v>
      </c>
      <c r="F147" t="str">
        <f>WORKSHEET[[#This Row],[Depart From]]&amp;"-"&amp;WORKSHEET[[#This Row],[Arrive To]]</f>
        <v>Zanzibar-Tripoli</v>
      </c>
      <c r="G147" s="2">
        <v>44570</v>
      </c>
      <c r="H147" s="2">
        <v>44594</v>
      </c>
      <c r="I147" s="2" t="str">
        <f t="shared" si="2"/>
        <v>Delivered</v>
      </c>
      <c r="J147" s="2" t="str">
        <f>TEXT(WORKSHEET[[#This Row],[Offloading Date]], "mmm")</f>
        <v>Feb</v>
      </c>
      <c r="K147" s="2" t="str">
        <f>IF(OR(WORKSHEET[[#This Row],[Year]]="", ISBLANK(WORKSHEET[[#This Row],[Year]]), WORKSHEET[[#This Row],[Year]]="null"), "Exclude", "Include")</f>
        <v>Include</v>
      </c>
      <c r="L147" t="s">
        <v>16</v>
      </c>
      <c r="M147" t="s">
        <v>16</v>
      </c>
      <c r="N147" t="s">
        <v>69</v>
      </c>
      <c r="O147">
        <v>30.1</v>
      </c>
      <c r="P147">
        <v>20</v>
      </c>
      <c r="Q147" t="s">
        <v>14</v>
      </c>
      <c r="R147">
        <f>P147 * _xll.XLOOKUP(Q147,CALCULATION!$A$15:$A$17, CALCULATION!$B$15:$B$17 )</f>
        <v>20</v>
      </c>
      <c r="S147" s="5">
        <f>O147*P147*_xll.XLOOKUP(Q147,CALCULATION!$A$15:$A$17, CALCULATION!$B$15:$B$17)</f>
        <v>602</v>
      </c>
      <c r="T147">
        <v>10</v>
      </c>
      <c r="U147" t="s">
        <v>14</v>
      </c>
      <c r="V147">
        <f>T147 * _xll.XLOOKUP(U147,CALCULATION!$A$15:$A$17, CALCULATION!$B$15:$B$17 )</f>
        <v>10</v>
      </c>
      <c r="W147" s="5">
        <f>O147*T147*_xll.XLOOKUP(U147,CALCULATION!$A$15:$A$17, CALCULATION!$B$15:$B$17)</f>
        <v>301</v>
      </c>
      <c r="X147" s="5">
        <f>WORKSHEET[[#This Row],[Clients Total Cost]] / WORKSHEET[[#This Row],[Clients Rate per T2 (USD)]]</f>
        <v>30.1</v>
      </c>
      <c r="Y147" s="5">
        <f>WORKSHEET[[#This Row],[Clients Rate per T2 (USD)]] - WORKSHEET[[#This Row],[Supplier Rate Per t2 (USD)]]</f>
        <v>10</v>
      </c>
      <c r="Z147" s="5">
        <f>WORKSHEET[[#This Row],[Profit Per T]] * WORKSHEET[[#This Row],[Weight]]</f>
        <v>301</v>
      </c>
      <c r="AA147">
        <v>1</v>
      </c>
      <c r="AB147" s="1">
        <v>2.4000000000000004</v>
      </c>
      <c r="AC147" s="1">
        <v>3.5999999999999996</v>
      </c>
      <c r="AD147" s="1">
        <v>3</v>
      </c>
      <c r="AE147" s="1">
        <f>WORKSHEET[[#This Row],[Delay at toll gate in days]] +WORKSHEET[[#This Row],[Delay at workshop in days]] +WORKSHEET[[#This Row],[Delay at border in days]]</f>
        <v>9</v>
      </c>
    </row>
    <row r="148" spans="1:31" x14ac:dyDescent="0.35">
      <c r="A148" t="s">
        <v>166</v>
      </c>
      <c r="B148" t="s">
        <v>10</v>
      </c>
      <c r="C148" t="s">
        <v>68</v>
      </c>
      <c r="D148" t="s">
        <v>3611</v>
      </c>
      <c r="E148" t="s">
        <v>3612</v>
      </c>
      <c r="F148" t="str">
        <f>WORKSHEET[[#This Row],[Depart From]]&amp;"-"&amp;WORKSHEET[[#This Row],[Arrive To]]</f>
        <v>Mogadishu-Victoria</v>
      </c>
      <c r="G148" s="2">
        <v>44579</v>
      </c>
      <c r="H148" s="2">
        <v>44609</v>
      </c>
      <c r="I148" s="2" t="str">
        <f t="shared" si="2"/>
        <v>Delivered</v>
      </c>
      <c r="J148" s="2" t="str">
        <f>TEXT(WORKSHEET[[#This Row],[Offloading Date]], "mmm")</f>
        <v>Feb</v>
      </c>
      <c r="K148" s="2" t="str">
        <f>IF(OR(WORKSHEET[[#This Row],[Year]]="", ISBLANK(WORKSHEET[[#This Row],[Year]]), WORKSHEET[[#This Row],[Year]]="null"), "Exclude", "Include")</f>
        <v>Include</v>
      </c>
      <c r="L148" t="s">
        <v>16</v>
      </c>
      <c r="M148" t="s">
        <v>3624</v>
      </c>
      <c r="N148" t="s">
        <v>69</v>
      </c>
      <c r="O148">
        <v>30.04</v>
      </c>
      <c r="P148">
        <v>20</v>
      </c>
      <c r="Q148" t="s">
        <v>14</v>
      </c>
      <c r="R148">
        <f>P148 * _xll.XLOOKUP(Q148,CALCULATION!$A$15:$A$17, CALCULATION!$B$15:$B$17 )</f>
        <v>20</v>
      </c>
      <c r="S148" s="5">
        <f>O148*P148*_xll.XLOOKUP(Q148,CALCULATION!$A$15:$A$17, CALCULATION!$B$15:$B$17)</f>
        <v>600.79999999999995</v>
      </c>
      <c r="T148">
        <v>10</v>
      </c>
      <c r="U148" t="s">
        <v>14</v>
      </c>
      <c r="V148">
        <f>T148 * _xll.XLOOKUP(U148,CALCULATION!$A$15:$A$17, CALCULATION!$B$15:$B$17 )</f>
        <v>10</v>
      </c>
      <c r="W148" s="5">
        <f>O148*T148*_xll.XLOOKUP(U148,CALCULATION!$A$15:$A$17, CALCULATION!$B$15:$B$17)</f>
        <v>300.39999999999998</v>
      </c>
      <c r="X148" s="5">
        <f>WORKSHEET[[#This Row],[Clients Total Cost]] / WORKSHEET[[#This Row],[Clients Rate per T2 (USD)]]</f>
        <v>30.04</v>
      </c>
      <c r="Y148" s="5">
        <f>WORKSHEET[[#This Row],[Clients Rate per T2 (USD)]] - WORKSHEET[[#This Row],[Supplier Rate Per t2 (USD)]]</f>
        <v>10</v>
      </c>
      <c r="Z148" s="5">
        <f>WORKSHEET[[#This Row],[Profit Per T]] * WORKSHEET[[#This Row],[Weight]]</f>
        <v>300.39999999999998</v>
      </c>
      <c r="AA148">
        <v>1</v>
      </c>
      <c r="AB148" s="1">
        <v>3</v>
      </c>
      <c r="AC148" s="1">
        <v>4.5</v>
      </c>
      <c r="AD148" s="1">
        <v>3.75</v>
      </c>
      <c r="AE148" s="1">
        <f>WORKSHEET[[#This Row],[Delay at toll gate in days]] +WORKSHEET[[#This Row],[Delay at workshop in days]] +WORKSHEET[[#This Row],[Delay at border in days]]</f>
        <v>11.25</v>
      </c>
    </row>
    <row r="149" spans="1:31" x14ac:dyDescent="0.35">
      <c r="A149" t="s">
        <v>167</v>
      </c>
      <c r="B149" t="s">
        <v>10</v>
      </c>
      <c r="C149" t="s">
        <v>68</v>
      </c>
      <c r="D149" t="s">
        <v>3611</v>
      </c>
      <c r="E149" t="s">
        <v>3614</v>
      </c>
      <c r="F149" t="str">
        <f>WORKSHEET[[#This Row],[Depart From]]&amp;"-"&amp;WORKSHEET[[#This Row],[Arrive To]]</f>
        <v>Mogadishu-Alger</v>
      </c>
      <c r="G149" s="2">
        <v>44574</v>
      </c>
      <c r="H149" s="2">
        <v>44606</v>
      </c>
      <c r="I149" s="2" t="str">
        <f t="shared" si="2"/>
        <v>Delivered</v>
      </c>
      <c r="J149" s="2" t="str">
        <f>TEXT(WORKSHEET[[#This Row],[Offloading Date]], "mmm")</f>
        <v>Feb</v>
      </c>
      <c r="K149" s="2" t="str">
        <f>IF(OR(WORKSHEET[[#This Row],[Year]]="", ISBLANK(WORKSHEET[[#This Row],[Year]]), WORKSHEET[[#This Row],[Year]]="null"), "Exclude", "Include")</f>
        <v>Include</v>
      </c>
      <c r="L149" t="s">
        <v>16</v>
      </c>
      <c r="M149" t="s">
        <v>12</v>
      </c>
      <c r="N149" t="s">
        <v>69</v>
      </c>
      <c r="O149">
        <v>34</v>
      </c>
      <c r="P149">
        <v>20</v>
      </c>
      <c r="Q149" t="s">
        <v>14</v>
      </c>
      <c r="R149">
        <f>P149 * _xll.XLOOKUP(Q149,CALCULATION!$A$15:$A$17, CALCULATION!$B$15:$B$17 )</f>
        <v>20</v>
      </c>
      <c r="S149" s="5">
        <f>O149*P149*_xll.XLOOKUP(Q149,CALCULATION!$A$15:$A$17, CALCULATION!$B$15:$B$17)</f>
        <v>680</v>
      </c>
      <c r="T149">
        <v>10</v>
      </c>
      <c r="U149" t="s">
        <v>14</v>
      </c>
      <c r="V149">
        <f>T149 * _xll.XLOOKUP(U149,CALCULATION!$A$15:$A$17, CALCULATION!$B$15:$B$17 )</f>
        <v>10</v>
      </c>
      <c r="W149" s="5">
        <f>O149*T149*_xll.XLOOKUP(U149,CALCULATION!$A$15:$A$17, CALCULATION!$B$15:$B$17)</f>
        <v>340</v>
      </c>
      <c r="X149" s="5">
        <f>WORKSHEET[[#This Row],[Clients Total Cost]] / WORKSHEET[[#This Row],[Clients Rate per T2 (USD)]]</f>
        <v>34</v>
      </c>
      <c r="Y149" s="5">
        <f>WORKSHEET[[#This Row],[Clients Rate per T2 (USD)]] - WORKSHEET[[#This Row],[Supplier Rate Per t2 (USD)]]</f>
        <v>10</v>
      </c>
      <c r="Z149" s="5">
        <f>WORKSHEET[[#This Row],[Profit Per T]] * WORKSHEET[[#This Row],[Weight]]</f>
        <v>340</v>
      </c>
      <c r="AA149">
        <v>1</v>
      </c>
      <c r="AB149" s="1">
        <v>3.2</v>
      </c>
      <c r="AC149" s="1">
        <v>4.8</v>
      </c>
      <c r="AD149" s="1">
        <v>4</v>
      </c>
      <c r="AE149" s="1">
        <f>WORKSHEET[[#This Row],[Delay at toll gate in days]] +WORKSHEET[[#This Row],[Delay at workshop in days]] +WORKSHEET[[#This Row],[Delay at border in days]]</f>
        <v>12</v>
      </c>
    </row>
    <row r="150" spans="1:31" x14ac:dyDescent="0.35">
      <c r="A150" t="s">
        <v>168</v>
      </c>
      <c r="B150" t="s">
        <v>10</v>
      </c>
      <c r="C150" t="s">
        <v>68</v>
      </c>
      <c r="D150" t="s">
        <v>3616</v>
      </c>
      <c r="E150" t="s">
        <v>3613</v>
      </c>
      <c r="F150" t="str">
        <f>WORKSHEET[[#This Row],[Depart From]]&amp;"-"&amp;WORKSHEET[[#This Row],[Arrive To]]</f>
        <v>Marrakech-Sanaa</v>
      </c>
      <c r="G150" s="2">
        <v>44579</v>
      </c>
      <c r="H150" s="2">
        <v>44609</v>
      </c>
      <c r="I150" s="2" t="str">
        <f t="shared" si="2"/>
        <v>Delivered</v>
      </c>
      <c r="J150" s="2" t="str">
        <f>TEXT(WORKSHEET[[#This Row],[Offloading Date]], "mmm")</f>
        <v>Feb</v>
      </c>
      <c r="K150" s="2" t="str">
        <f>IF(OR(WORKSHEET[[#This Row],[Year]]="", ISBLANK(WORKSHEET[[#This Row],[Year]]), WORKSHEET[[#This Row],[Year]]="null"), "Exclude", "Include")</f>
        <v>Include</v>
      </c>
      <c r="L150" t="s">
        <v>16</v>
      </c>
      <c r="M150" t="s">
        <v>12</v>
      </c>
      <c r="N150" t="s">
        <v>69</v>
      </c>
      <c r="O150">
        <v>30.08</v>
      </c>
      <c r="P150">
        <v>20</v>
      </c>
      <c r="Q150" t="s">
        <v>14</v>
      </c>
      <c r="R150">
        <f>P150 * _xll.XLOOKUP(Q150,CALCULATION!$A$15:$A$17, CALCULATION!$B$15:$B$17 )</f>
        <v>20</v>
      </c>
      <c r="S150" s="5">
        <f>O150*P150*_xll.XLOOKUP(Q150,CALCULATION!$A$15:$A$17, CALCULATION!$B$15:$B$17)</f>
        <v>601.59999999999991</v>
      </c>
      <c r="T150">
        <v>10</v>
      </c>
      <c r="U150" t="s">
        <v>14</v>
      </c>
      <c r="V150">
        <f>T150 * _xll.XLOOKUP(U150,CALCULATION!$A$15:$A$17, CALCULATION!$B$15:$B$17 )</f>
        <v>10</v>
      </c>
      <c r="W150" s="5">
        <f>O150*T150*_xll.XLOOKUP(U150,CALCULATION!$A$15:$A$17, CALCULATION!$B$15:$B$17)</f>
        <v>300.79999999999995</v>
      </c>
      <c r="X150" s="5">
        <f>WORKSHEET[[#This Row],[Clients Total Cost]] / WORKSHEET[[#This Row],[Clients Rate per T2 (USD)]]</f>
        <v>30.079999999999995</v>
      </c>
      <c r="Y150" s="5">
        <f>WORKSHEET[[#This Row],[Clients Rate per T2 (USD)]] - WORKSHEET[[#This Row],[Supplier Rate Per t2 (USD)]]</f>
        <v>10</v>
      </c>
      <c r="Z150" s="5">
        <f>WORKSHEET[[#This Row],[Profit Per T]] * WORKSHEET[[#This Row],[Weight]]</f>
        <v>300.79999999999995</v>
      </c>
      <c r="AA150">
        <v>1</v>
      </c>
      <c r="AB150" s="1">
        <v>3</v>
      </c>
      <c r="AC150" s="1">
        <v>4.5</v>
      </c>
      <c r="AD150" s="1">
        <v>3.75</v>
      </c>
      <c r="AE150" s="1">
        <f>WORKSHEET[[#This Row],[Delay at toll gate in days]] +WORKSHEET[[#This Row],[Delay at workshop in days]] +WORKSHEET[[#This Row],[Delay at border in days]]</f>
        <v>11.25</v>
      </c>
    </row>
    <row r="151" spans="1:31" x14ac:dyDescent="0.35">
      <c r="A151" t="s">
        <v>169</v>
      </c>
      <c r="B151" t="s">
        <v>10</v>
      </c>
      <c r="C151" t="s">
        <v>68</v>
      </c>
      <c r="D151" t="s">
        <v>3615</v>
      </c>
      <c r="E151" t="s">
        <v>3617</v>
      </c>
      <c r="F151" t="str">
        <f>WORKSHEET[[#This Row],[Depart From]]&amp;"-"&amp;WORKSHEET[[#This Row],[Arrive To]]</f>
        <v>Mombasa-Lagos</v>
      </c>
      <c r="G151" s="2">
        <v>44573</v>
      </c>
      <c r="H151" s="2">
        <v>44599</v>
      </c>
      <c r="I151" s="2" t="str">
        <f t="shared" si="2"/>
        <v>Delivered</v>
      </c>
      <c r="J151" s="2" t="str">
        <f>TEXT(WORKSHEET[[#This Row],[Offloading Date]], "mmm")</f>
        <v>Feb</v>
      </c>
      <c r="K151" s="2" t="str">
        <f>IF(OR(WORKSHEET[[#This Row],[Year]]="", ISBLANK(WORKSHEET[[#This Row],[Year]]), WORKSHEET[[#This Row],[Year]]="null"), "Exclude", "Include")</f>
        <v>Include</v>
      </c>
      <c r="L151" t="s">
        <v>16</v>
      </c>
      <c r="M151" t="s">
        <v>12</v>
      </c>
      <c r="N151" t="s">
        <v>69</v>
      </c>
      <c r="O151">
        <v>30.14</v>
      </c>
      <c r="P151">
        <v>20</v>
      </c>
      <c r="Q151" t="s">
        <v>14</v>
      </c>
      <c r="R151">
        <f>P151 * _xll.XLOOKUP(Q151,CALCULATION!$A$15:$A$17, CALCULATION!$B$15:$B$17 )</f>
        <v>20</v>
      </c>
      <c r="S151" s="5">
        <f>O151*P151*_xll.XLOOKUP(Q151,CALCULATION!$A$15:$A$17, CALCULATION!$B$15:$B$17)</f>
        <v>602.79999999999995</v>
      </c>
      <c r="T151">
        <v>10</v>
      </c>
      <c r="U151" t="s">
        <v>14</v>
      </c>
      <c r="V151">
        <f>T151 * _xll.XLOOKUP(U151,CALCULATION!$A$15:$A$17, CALCULATION!$B$15:$B$17 )</f>
        <v>10</v>
      </c>
      <c r="W151" s="5">
        <f>O151*T151*_xll.XLOOKUP(U151,CALCULATION!$A$15:$A$17, CALCULATION!$B$15:$B$17)</f>
        <v>301.39999999999998</v>
      </c>
      <c r="X151" s="5">
        <f>WORKSHEET[[#This Row],[Clients Total Cost]] / WORKSHEET[[#This Row],[Clients Rate per T2 (USD)]]</f>
        <v>30.139999999999997</v>
      </c>
      <c r="Y151" s="5">
        <f>WORKSHEET[[#This Row],[Clients Rate per T2 (USD)]] - WORKSHEET[[#This Row],[Supplier Rate Per t2 (USD)]]</f>
        <v>10</v>
      </c>
      <c r="Z151" s="5">
        <f>WORKSHEET[[#This Row],[Profit Per T]] * WORKSHEET[[#This Row],[Weight]]</f>
        <v>301.39999999999998</v>
      </c>
      <c r="AA151">
        <v>1</v>
      </c>
      <c r="AB151" s="1">
        <v>2.6</v>
      </c>
      <c r="AC151" s="1">
        <v>3.9</v>
      </c>
      <c r="AD151" s="1">
        <v>3.25</v>
      </c>
      <c r="AE151" s="1">
        <f>WORKSHEET[[#This Row],[Delay at toll gate in days]] +WORKSHEET[[#This Row],[Delay at workshop in days]] +WORKSHEET[[#This Row],[Delay at border in days]]</f>
        <v>9.75</v>
      </c>
    </row>
    <row r="152" spans="1:31" x14ac:dyDescent="0.35">
      <c r="A152" t="s">
        <v>170</v>
      </c>
      <c r="B152" t="s">
        <v>10</v>
      </c>
      <c r="C152" t="s">
        <v>68</v>
      </c>
      <c r="D152" t="s">
        <v>3620</v>
      </c>
      <c r="E152" t="s">
        <v>3618</v>
      </c>
      <c r="F152" t="str">
        <f>WORKSHEET[[#This Row],[Depart From]]&amp;"-"&amp;WORKSHEET[[#This Row],[Arrive To]]</f>
        <v>Zanzibar-Tripoli</v>
      </c>
      <c r="G152" s="2">
        <v>44570</v>
      </c>
      <c r="H152" s="2">
        <v>44594</v>
      </c>
      <c r="I152" s="2" t="str">
        <f t="shared" si="2"/>
        <v>Delivered</v>
      </c>
      <c r="J152" s="2" t="str">
        <f>TEXT(WORKSHEET[[#This Row],[Offloading Date]], "mmm")</f>
        <v>Feb</v>
      </c>
      <c r="K152" s="2" t="str">
        <f>IF(OR(WORKSHEET[[#This Row],[Year]]="", ISBLANK(WORKSHEET[[#This Row],[Year]]), WORKSHEET[[#This Row],[Year]]="null"), "Exclude", "Include")</f>
        <v>Include</v>
      </c>
      <c r="L152" t="s">
        <v>16</v>
      </c>
      <c r="M152" t="s">
        <v>16</v>
      </c>
      <c r="N152" t="s">
        <v>69</v>
      </c>
      <c r="O152">
        <v>30.06</v>
      </c>
      <c r="P152">
        <v>20</v>
      </c>
      <c r="Q152" t="s">
        <v>14</v>
      </c>
      <c r="R152">
        <f>P152 * _xll.XLOOKUP(Q152,CALCULATION!$A$15:$A$17, CALCULATION!$B$15:$B$17 )</f>
        <v>20</v>
      </c>
      <c r="S152" s="5">
        <f>O152*P152*_xll.XLOOKUP(Q152,CALCULATION!$A$15:$A$17, CALCULATION!$B$15:$B$17)</f>
        <v>601.19999999999993</v>
      </c>
      <c r="T152">
        <v>10</v>
      </c>
      <c r="U152" t="s">
        <v>14</v>
      </c>
      <c r="V152">
        <f>T152 * _xll.XLOOKUP(U152,CALCULATION!$A$15:$A$17, CALCULATION!$B$15:$B$17 )</f>
        <v>10</v>
      </c>
      <c r="W152" s="5">
        <f>O152*T152*_xll.XLOOKUP(U152,CALCULATION!$A$15:$A$17, CALCULATION!$B$15:$B$17)</f>
        <v>300.59999999999997</v>
      </c>
      <c r="X152" s="5">
        <f>WORKSHEET[[#This Row],[Clients Total Cost]] / WORKSHEET[[#This Row],[Clients Rate per T2 (USD)]]</f>
        <v>30.059999999999995</v>
      </c>
      <c r="Y152" s="5">
        <f>WORKSHEET[[#This Row],[Clients Rate per T2 (USD)]] - WORKSHEET[[#This Row],[Supplier Rate Per t2 (USD)]]</f>
        <v>10</v>
      </c>
      <c r="Z152" s="5">
        <f>WORKSHEET[[#This Row],[Profit Per T]] * WORKSHEET[[#This Row],[Weight]]</f>
        <v>300.59999999999997</v>
      </c>
      <c r="AA152">
        <v>1</v>
      </c>
      <c r="AB152" s="1">
        <v>2.4000000000000004</v>
      </c>
      <c r="AC152" s="1">
        <v>3.5999999999999996</v>
      </c>
      <c r="AD152" s="1">
        <v>3</v>
      </c>
      <c r="AE152" s="1">
        <f>WORKSHEET[[#This Row],[Delay at toll gate in days]] +WORKSHEET[[#This Row],[Delay at workshop in days]] +WORKSHEET[[#This Row],[Delay at border in days]]</f>
        <v>9</v>
      </c>
    </row>
    <row r="153" spans="1:31" x14ac:dyDescent="0.35">
      <c r="A153" t="s">
        <v>171</v>
      </c>
      <c r="B153" t="s">
        <v>10</v>
      </c>
      <c r="C153" t="s">
        <v>68</v>
      </c>
      <c r="D153" t="s">
        <v>3615</v>
      </c>
      <c r="E153" t="s">
        <v>3613</v>
      </c>
      <c r="F153" t="str">
        <f>WORKSHEET[[#This Row],[Depart From]]&amp;"-"&amp;WORKSHEET[[#This Row],[Arrive To]]</f>
        <v>Mombasa-Sanaa</v>
      </c>
      <c r="G153" s="2">
        <v>44574</v>
      </c>
      <c r="H153" s="2">
        <v>44599</v>
      </c>
      <c r="I153" s="2" t="str">
        <f t="shared" si="2"/>
        <v>Delivered</v>
      </c>
      <c r="J153" s="2" t="str">
        <f>TEXT(WORKSHEET[[#This Row],[Offloading Date]], "mmm")</f>
        <v>Feb</v>
      </c>
      <c r="K153" s="2" t="str">
        <f>IF(OR(WORKSHEET[[#This Row],[Year]]="", ISBLANK(WORKSHEET[[#This Row],[Year]]), WORKSHEET[[#This Row],[Year]]="null"), "Exclude", "Include")</f>
        <v>Include</v>
      </c>
      <c r="L153" t="s">
        <v>16</v>
      </c>
      <c r="M153" t="s">
        <v>12</v>
      </c>
      <c r="N153" t="s">
        <v>69</v>
      </c>
      <c r="O153">
        <v>30.04</v>
      </c>
      <c r="P153">
        <v>20</v>
      </c>
      <c r="Q153" t="s">
        <v>14</v>
      </c>
      <c r="R153">
        <f>P153 * _xll.XLOOKUP(Q153,CALCULATION!$A$15:$A$17, CALCULATION!$B$15:$B$17 )</f>
        <v>20</v>
      </c>
      <c r="S153" s="5">
        <f>O153*P153*_xll.XLOOKUP(Q153,CALCULATION!$A$15:$A$17, CALCULATION!$B$15:$B$17)</f>
        <v>600.79999999999995</v>
      </c>
      <c r="T153">
        <v>10</v>
      </c>
      <c r="U153" t="s">
        <v>14</v>
      </c>
      <c r="V153">
        <f>T153 * _xll.XLOOKUP(U153,CALCULATION!$A$15:$A$17, CALCULATION!$B$15:$B$17 )</f>
        <v>10</v>
      </c>
      <c r="W153" s="5">
        <f>O153*T153*_xll.XLOOKUP(U153,CALCULATION!$A$15:$A$17, CALCULATION!$B$15:$B$17)</f>
        <v>300.39999999999998</v>
      </c>
      <c r="X153" s="5">
        <f>WORKSHEET[[#This Row],[Clients Total Cost]] / WORKSHEET[[#This Row],[Clients Rate per T2 (USD)]]</f>
        <v>30.04</v>
      </c>
      <c r="Y153" s="5">
        <f>WORKSHEET[[#This Row],[Clients Rate per T2 (USD)]] - WORKSHEET[[#This Row],[Supplier Rate Per t2 (USD)]]</f>
        <v>10</v>
      </c>
      <c r="Z153" s="5">
        <f>WORKSHEET[[#This Row],[Profit Per T]] * WORKSHEET[[#This Row],[Weight]]</f>
        <v>300.39999999999998</v>
      </c>
      <c r="AA153">
        <v>1</v>
      </c>
      <c r="AB153" s="1">
        <v>2.5</v>
      </c>
      <c r="AC153" s="1">
        <v>3.75</v>
      </c>
      <c r="AD153" s="1">
        <v>3.125</v>
      </c>
      <c r="AE153" s="1">
        <f>WORKSHEET[[#This Row],[Delay at toll gate in days]] +WORKSHEET[[#This Row],[Delay at workshop in days]] +WORKSHEET[[#This Row],[Delay at border in days]]</f>
        <v>9.375</v>
      </c>
    </row>
    <row r="154" spans="1:31" x14ac:dyDescent="0.35">
      <c r="A154" t="s">
        <v>172</v>
      </c>
      <c r="B154" t="s">
        <v>10</v>
      </c>
      <c r="C154" t="s">
        <v>68</v>
      </c>
      <c r="D154" t="s">
        <v>3620</v>
      </c>
      <c r="E154" t="s">
        <v>3612</v>
      </c>
      <c r="F154" t="str">
        <f>WORKSHEET[[#This Row],[Depart From]]&amp;"-"&amp;WORKSHEET[[#This Row],[Arrive To]]</f>
        <v>Zanzibar-Victoria</v>
      </c>
      <c r="G154" s="2">
        <v>44579</v>
      </c>
      <c r="H154" s="2">
        <v>44606</v>
      </c>
      <c r="I154" s="2" t="str">
        <f t="shared" si="2"/>
        <v>Delivered</v>
      </c>
      <c r="J154" s="2" t="str">
        <f>TEXT(WORKSHEET[[#This Row],[Offloading Date]], "mmm")</f>
        <v>Feb</v>
      </c>
      <c r="K154" s="2" t="str">
        <f>IF(OR(WORKSHEET[[#This Row],[Year]]="", ISBLANK(WORKSHEET[[#This Row],[Year]]), WORKSHEET[[#This Row],[Year]]="null"), "Exclude", "Include")</f>
        <v>Include</v>
      </c>
      <c r="L154" t="s">
        <v>16</v>
      </c>
      <c r="M154" t="s">
        <v>12</v>
      </c>
      <c r="N154" t="s">
        <v>69</v>
      </c>
      <c r="O154">
        <v>30.06</v>
      </c>
      <c r="P154">
        <v>20</v>
      </c>
      <c r="Q154" t="s">
        <v>14</v>
      </c>
      <c r="R154">
        <f>P154 * _xll.XLOOKUP(Q154,CALCULATION!$A$15:$A$17, CALCULATION!$B$15:$B$17 )</f>
        <v>20</v>
      </c>
      <c r="S154" s="5">
        <f>O154*P154*_xll.XLOOKUP(Q154,CALCULATION!$A$15:$A$17, CALCULATION!$B$15:$B$17)</f>
        <v>601.19999999999993</v>
      </c>
      <c r="T154">
        <v>10</v>
      </c>
      <c r="U154" t="s">
        <v>14</v>
      </c>
      <c r="V154">
        <f>T154 * _xll.XLOOKUP(U154,CALCULATION!$A$15:$A$17, CALCULATION!$B$15:$B$17 )</f>
        <v>10</v>
      </c>
      <c r="W154" s="5">
        <f>O154*T154*_xll.XLOOKUP(U154,CALCULATION!$A$15:$A$17, CALCULATION!$B$15:$B$17)</f>
        <v>300.59999999999997</v>
      </c>
      <c r="X154" s="5">
        <f>WORKSHEET[[#This Row],[Clients Total Cost]] / WORKSHEET[[#This Row],[Clients Rate per T2 (USD)]]</f>
        <v>30.059999999999995</v>
      </c>
      <c r="Y154" s="5">
        <f>WORKSHEET[[#This Row],[Clients Rate per T2 (USD)]] - WORKSHEET[[#This Row],[Supplier Rate Per t2 (USD)]]</f>
        <v>10</v>
      </c>
      <c r="Z154" s="5">
        <f>WORKSHEET[[#This Row],[Profit Per T]] * WORKSHEET[[#This Row],[Weight]]</f>
        <v>300.59999999999997</v>
      </c>
      <c r="AA154">
        <v>1</v>
      </c>
      <c r="AB154" s="1">
        <v>2.7</v>
      </c>
      <c r="AC154" s="1">
        <v>4.05</v>
      </c>
      <c r="AD154" s="1">
        <v>3.375</v>
      </c>
      <c r="AE154" s="1">
        <f>WORKSHEET[[#This Row],[Delay at toll gate in days]] +WORKSHEET[[#This Row],[Delay at workshop in days]] +WORKSHEET[[#This Row],[Delay at border in days]]</f>
        <v>10.125</v>
      </c>
    </row>
    <row r="155" spans="1:31" x14ac:dyDescent="0.35">
      <c r="A155" t="s">
        <v>173</v>
      </c>
      <c r="B155" t="s">
        <v>10</v>
      </c>
      <c r="C155" t="s">
        <v>68</v>
      </c>
      <c r="D155" t="s">
        <v>3611</v>
      </c>
      <c r="E155" t="s">
        <v>3617</v>
      </c>
      <c r="F155" t="str">
        <f>WORKSHEET[[#This Row],[Depart From]]&amp;"-"&amp;WORKSHEET[[#This Row],[Arrive To]]</f>
        <v>Mogadishu-Lagos</v>
      </c>
      <c r="G155" s="2">
        <v>44573</v>
      </c>
      <c r="H155" s="2">
        <v>44599</v>
      </c>
      <c r="I155" s="2" t="str">
        <f t="shared" si="2"/>
        <v>Delivered</v>
      </c>
      <c r="J155" s="2" t="str">
        <f>TEXT(WORKSHEET[[#This Row],[Offloading Date]], "mmm")</f>
        <v>Feb</v>
      </c>
      <c r="K155" s="2" t="str">
        <f>IF(OR(WORKSHEET[[#This Row],[Year]]="", ISBLANK(WORKSHEET[[#This Row],[Year]]), WORKSHEET[[#This Row],[Year]]="null"), "Exclude", "Include")</f>
        <v>Include</v>
      </c>
      <c r="L155" t="s">
        <v>16</v>
      </c>
      <c r="M155" t="s">
        <v>12</v>
      </c>
      <c r="N155" t="s">
        <v>69</v>
      </c>
      <c r="O155">
        <v>30.02</v>
      </c>
      <c r="P155">
        <v>20</v>
      </c>
      <c r="Q155" t="s">
        <v>14</v>
      </c>
      <c r="R155">
        <f>P155 * _xll.XLOOKUP(Q155,CALCULATION!$A$15:$A$17, CALCULATION!$B$15:$B$17 )</f>
        <v>20</v>
      </c>
      <c r="S155" s="5">
        <f>O155*P155*_xll.XLOOKUP(Q155,CALCULATION!$A$15:$A$17, CALCULATION!$B$15:$B$17)</f>
        <v>600.4</v>
      </c>
      <c r="T155">
        <v>10</v>
      </c>
      <c r="U155" t="s">
        <v>14</v>
      </c>
      <c r="V155">
        <f>T155 * _xll.XLOOKUP(U155,CALCULATION!$A$15:$A$17, CALCULATION!$B$15:$B$17 )</f>
        <v>10</v>
      </c>
      <c r="W155" s="5">
        <f>O155*T155*_xll.XLOOKUP(U155,CALCULATION!$A$15:$A$17, CALCULATION!$B$15:$B$17)</f>
        <v>300.2</v>
      </c>
      <c r="X155" s="5">
        <f>WORKSHEET[[#This Row],[Clients Total Cost]] / WORKSHEET[[#This Row],[Clients Rate per T2 (USD)]]</f>
        <v>30.02</v>
      </c>
      <c r="Y155" s="5">
        <f>WORKSHEET[[#This Row],[Clients Rate per T2 (USD)]] - WORKSHEET[[#This Row],[Supplier Rate Per t2 (USD)]]</f>
        <v>10</v>
      </c>
      <c r="Z155" s="5">
        <f>WORKSHEET[[#This Row],[Profit Per T]] * WORKSHEET[[#This Row],[Weight]]</f>
        <v>300.2</v>
      </c>
      <c r="AA155">
        <v>1</v>
      </c>
      <c r="AB155" s="1">
        <v>2.6</v>
      </c>
      <c r="AC155" s="1">
        <v>3.9</v>
      </c>
      <c r="AD155" s="1">
        <v>3.25</v>
      </c>
      <c r="AE155" s="1">
        <f>WORKSHEET[[#This Row],[Delay at toll gate in days]] +WORKSHEET[[#This Row],[Delay at workshop in days]] +WORKSHEET[[#This Row],[Delay at border in days]]</f>
        <v>9.75</v>
      </c>
    </row>
    <row r="156" spans="1:31" x14ac:dyDescent="0.35">
      <c r="A156" t="s">
        <v>174</v>
      </c>
      <c r="B156" t="s">
        <v>10</v>
      </c>
      <c r="C156" t="s">
        <v>68</v>
      </c>
      <c r="D156" t="s">
        <v>3615</v>
      </c>
      <c r="E156" t="s">
        <v>3613</v>
      </c>
      <c r="F156" t="str">
        <f>WORKSHEET[[#This Row],[Depart From]]&amp;"-"&amp;WORKSHEET[[#This Row],[Arrive To]]</f>
        <v>Mombasa-Sanaa</v>
      </c>
      <c r="G156" s="2">
        <v>44570</v>
      </c>
      <c r="H156" s="2">
        <v>44594</v>
      </c>
      <c r="I156" s="2" t="str">
        <f t="shared" si="2"/>
        <v>Delivered</v>
      </c>
      <c r="J156" s="2" t="str">
        <f>TEXT(WORKSHEET[[#This Row],[Offloading Date]], "mmm")</f>
        <v>Feb</v>
      </c>
      <c r="K156" s="2" t="str">
        <f>IF(OR(WORKSHEET[[#This Row],[Year]]="", ISBLANK(WORKSHEET[[#This Row],[Year]]), WORKSHEET[[#This Row],[Year]]="null"), "Exclude", "Include")</f>
        <v>Include</v>
      </c>
      <c r="L156" t="s">
        <v>16</v>
      </c>
      <c r="M156" t="s">
        <v>16</v>
      </c>
      <c r="N156" t="s">
        <v>69</v>
      </c>
      <c r="O156">
        <v>30.08</v>
      </c>
      <c r="P156">
        <v>20</v>
      </c>
      <c r="Q156" t="s">
        <v>14</v>
      </c>
      <c r="R156">
        <f>P156 * _xll.XLOOKUP(Q156,CALCULATION!$A$15:$A$17, CALCULATION!$B$15:$B$17 )</f>
        <v>20</v>
      </c>
      <c r="S156" s="5">
        <f>O156*P156*_xll.XLOOKUP(Q156,CALCULATION!$A$15:$A$17, CALCULATION!$B$15:$B$17)</f>
        <v>601.59999999999991</v>
      </c>
      <c r="T156">
        <v>10</v>
      </c>
      <c r="U156" t="s">
        <v>14</v>
      </c>
      <c r="V156">
        <f>T156 * _xll.XLOOKUP(U156,CALCULATION!$A$15:$A$17, CALCULATION!$B$15:$B$17 )</f>
        <v>10</v>
      </c>
      <c r="W156" s="5">
        <f>O156*T156*_xll.XLOOKUP(U156,CALCULATION!$A$15:$A$17, CALCULATION!$B$15:$B$17)</f>
        <v>300.79999999999995</v>
      </c>
      <c r="X156" s="5">
        <f>WORKSHEET[[#This Row],[Clients Total Cost]] / WORKSHEET[[#This Row],[Clients Rate per T2 (USD)]]</f>
        <v>30.079999999999995</v>
      </c>
      <c r="Y156" s="5">
        <f>WORKSHEET[[#This Row],[Clients Rate per T2 (USD)]] - WORKSHEET[[#This Row],[Supplier Rate Per t2 (USD)]]</f>
        <v>10</v>
      </c>
      <c r="Z156" s="5">
        <f>WORKSHEET[[#This Row],[Profit Per T]] * WORKSHEET[[#This Row],[Weight]]</f>
        <v>300.79999999999995</v>
      </c>
      <c r="AA156">
        <v>1</v>
      </c>
      <c r="AB156" s="1">
        <v>2.4000000000000004</v>
      </c>
      <c r="AC156" s="1">
        <v>3.5999999999999996</v>
      </c>
      <c r="AD156" s="1">
        <v>3</v>
      </c>
      <c r="AE156" s="1">
        <f>WORKSHEET[[#This Row],[Delay at toll gate in days]] +WORKSHEET[[#This Row],[Delay at workshop in days]] +WORKSHEET[[#This Row],[Delay at border in days]]</f>
        <v>9</v>
      </c>
    </row>
    <row r="157" spans="1:31" x14ac:dyDescent="0.35">
      <c r="A157" t="s">
        <v>175</v>
      </c>
      <c r="B157" t="s">
        <v>10</v>
      </c>
      <c r="C157" t="s">
        <v>68</v>
      </c>
      <c r="D157" t="s">
        <v>3619</v>
      </c>
      <c r="E157" t="s">
        <v>3614</v>
      </c>
      <c r="F157" t="str">
        <f>WORKSHEET[[#This Row],[Depart From]]&amp;"-"&amp;WORKSHEET[[#This Row],[Arrive To]]</f>
        <v>Addis Ababa-Alger</v>
      </c>
      <c r="G157" s="2">
        <v>44570</v>
      </c>
      <c r="H157" s="2">
        <v>44590</v>
      </c>
      <c r="I157" s="2" t="str">
        <f t="shared" si="2"/>
        <v>Delivered</v>
      </c>
      <c r="J157" s="2" t="str">
        <f>TEXT(WORKSHEET[[#This Row],[Offloading Date]], "mmm")</f>
        <v>Jan</v>
      </c>
      <c r="K157" s="2" t="str">
        <f>IF(OR(WORKSHEET[[#This Row],[Year]]="", ISBLANK(WORKSHEET[[#This Row],[Year]]), WORKSHEET[[#This Row],[Year]]="null"), "Exclude", "Include")</f>
        <v>Include</v>
      </c>
      <c r="L157" t="s">
        <v>16</v>
      </c>
      <c r="M157" t="s">
        <v>3624</v>
      </c>
      <c r="N157" t="s">
        <v>69</v>
      </c>
      <c r="O157">
        <v>34.08</v>
      </c>
      <c r="P157">
        <v>20</v>
      </c>
      <c r="Q157" t="s">
        <v>14</v>
      </c>
      <c r="R157">
        <f>P157 * _xll.XLOOKUP(Q157,CALCULATION!$A$15:$A$17, CALCULATION!$B$15:$B$17 )</f>
        <v>20</v>
      </c>
      <c r="S157" s="5">
        <f>O157*P157*_xll.XLOOKUP(Q157,CALCULATION!$A$15:$A$17, CALCULATION!$B$15:$B$17)</f>
        <v>681.59999999999991</v>
      </c>
      <c r="T157">
        <v>10</v>
      </c>
      <c r="U157" t="s">
        <v>14</v>
      </c>
      <c r="V157">
        <f>T157 * _xll.XLOOKUP(U157,CALCULATION!$A$15:$A$17, CALCULATION!$B$15:$B$17 )</f>
        <v>10</v>
      </c>
      <c r="W157" s="5">
        <f>O157*T157*_xll.XLOOKUP(U157,CALCULATION!$A$15:$A$17, CALCULATION!$B$15:$B$17)</f>
        <v>340.79999999999995</v>
      </c>
      <c r="X157" s="5">
        <f>WORKSHEET[[#This Row],[Clients Total Cost]] / WORKSHEET[[#This Row],[Clients Rate per T2 (USD)]]</f>
        <v>34.08</v>
      </c>
      <c r="Y157" s="5">
        <f>WORKSHEET[[#This Row],[Clients Rate per T2 (USD)]] - WORKSHEET[[#This Row],[Supplier Rate Per t2 (USD)]]</f>
        <v>10</v>
      </c>
      <c r="Z157" s="5">
        <f>WORKSHEET[[#This Row],[Profit Per T]] * WORKSHEET[[#This Row],[Weight]]</f>
        <v>340.79999999999995</v>
      </c>
      <c r="AA157">
        <v>1</v>
      </c>
      <c r="AB157" s="1">
        <v>2</v>
      </c>
      <c r="AC157" s="1">
        <v>3</v>
      </c>
      <c r="AD157" s="1">
        <v>2.5</v>
      </c>
      <c r="AE157" s="1">
        <f>WORKSHEET[[#This Row],[Delay at toll gate in days]] +WORKSHEET[[#This Row],[Delay at workshop in days]] +WORKSHEET[[#This Row],[Delay at border in days]]</f>
        <v>7.5</v>
      </c>
    </row>
    <row r="158" spans="1:31" x14ac:dyDescent="0.35">
      <c r="A158" t="s">
        <v>176</v>
      </c>
      <c r="B158" t="s">
        <v>10</v>
      </c>
      <c r="C158" t="s">
        <v>68</v>
      </c>
      <c r="D158" t="s">
        <v>3620</v>
      </c>
      <c r="E158" t="s">
        <v>3612</v>
      </c>
      <c r="F158" t="str">
        <f>WORKSHEET[[#This Row],[Depart From]]&amp;"-"&amp;WORKSHEET[[#This Row],[Arrive To]]</f>
        <v>Zanzibar-Victoria</v>
      </c>
      <c r="G158" s="2">
        <v>44568</v>
      </c>
      <c r="H158" s="2">
        <v>44590</v>
      </c>
      <c r="I158" s="2" t="str">
        <f t="shared" si="2"/>
        <v>Delivered</v>
      </c>
      <c r="J158" s="2" t="str">
        <f>TEXT(WORKSHEET[[#This Row],[Offloading Date]], "mmm")</f>
        <v>Jan</v>
      </c>
      <c r="K158" s="2" t="str">
        <f>IF(OR(WORKSHEET[[#This Row],[Year]]="", ISBLANK(WORKSHEET[[#This Row],[Year]]), WORKSHEET[[#This Row],[Year]]="null"), "Exclude", "Include")</f>
        <v>Include</v>
      </c>
      <c r="L158" t="s">
        <v>16</v>
      </c>
      <c r="M158" t="s">
        <v>16</v>
      </c>
      <c r="N158" t="s">
        <v>69</v>
      </c>
      <c r="O158">
        <v>30.12</v>
      </c>
      <c r="P158">
        <v>20</v>
      </c>
      <c r="Q158" t="s">
        <v>14</v>
      </c>
      <c r="R158">
        <f>P158 * _xll.XLOOKUP(Q158,CALCULATION!$A$15:$A$17, CALCULATION!$B$15:$B$17 )</f>
        <v>20</v>
      </c>
      <c r="S158" s="5">
        <f>O158*P158*_xll.XLOOKUP(Q158,CALCULATION!$A$15:$A$17, CALCULATION!$B$15:$B$17)</f>
        <v>602.4</v>
      </c>
      <c r="T158">
        <v>10</v>
      </c>
      <c r="U158" t="s">
        <v>14</v>
      </c>
      <c r="V158">
        <f>T158 * _xll.XLOOKUP(U158,CALCULATION!$A$15:$A$17, CALCULATION!$B$15:$B$17 )</f>
        <v>10</v>
      </c>
      <c r="W158" s="5">
        <f>O158*T158*_xll.XLOOKUP(U158,CALCULATION!$A$15:$A$17, CALCULATION!$B$15:$B$17)</f>
        <v>301.2</v>
      </c>
      <c r="X158" s="5">
        <f>WORKSHEET[[#This Row],[Clients Total Cost]] / WORKSHEET[[#This Row],[Clients Rate per T2 (USD)]]</f>
        <v>30.119999999999997</v>
      </c>
      <c r="Y158" s="5">
        <f>WORKSHEET[[#This Row],[Clients Rate per T2 (USD)]] - WORKSHEET[[#This Row],[Supplier Rate Per t2 (USD)]]</f>
        <v>10</v>
      </c>
      <c r="Z158" s="5">
        <f>WORKSHEET[[#This Row],[Profit Per T]] * WORKSHEET[[#This Row],[Weight]]</f>
        <v>301.2</v>
      </c>
      <c r="AA158">
        <v>1</v>
      </c>
      <c r="AB158" s="1">
        <v>2.2000000000000002</v>
      </c>
      <c r="AC158" s="1">
        <v>3.3</v>
      </c>
      <c r="AD158" s="1">
        <v>2.75</v>
      </c>
      <c r="AE158" s="1">
        <f>WORKSHEET[[#This Row],[Delay at toll gate in days]] +WORKSHEET[[#This Row],[Delay at workshop in days]] +WORKSHEET[[#This Row],[Delay at border in days]]</f>
        <v>8.25</v>
      </c>
    </row>
    <row r="159" spans="1:31" x14ac:dyDescent="0.35">
      <c r="A159" t="s">
        <v>177</v>
      </c>
      <c r="B159" t="s">
        <v>10</v>
      </c>
      <c r="C159" t="s">
        <v>68</v>
      </c>
      <c r="D159" t="s">
        <v>3611</v>
      </c>
      <c r="E159" t="s">
        <v>3618</v>
      </c>
      <c r="F159" t="str">
        <f>WORKSHEET[[#This Row],[Depart From]]&amp;"-"&amp;WORKSHEET[[#This Row],[Arrive To]]</f>
        <v>Mogadishu-Tripoli</v>
      </c>
      <c r="G159" s="2">
        <v>44568</v>
      </c>
      <c r="H159" s="2">
        <v>44597</v>
      </c>
      <c r="I159" s="2" t="str">
        <f t="shared" si="2"/>
        <v>Delivered</v>
      </c>
      <c r="J159" s="2" t="str">
        <f>TEXT(WORKSHEET[[#This Row],[Offloading Date]], "mmm")</f>
        <v>Feb</v>
      </c>
      <c r="K159" s="2" t="str">
        <f>IF(OR(WORKSHEET[[#This Row],[Year]]="", ISBLANK(WORKSHEET[[#This Row],[Year]]), WORKSHEET[[#This Row],[Year]]="null"), "Exclude", "Include")</f>
        <v>Include</v>
      </c>
      <c r="L159" t="s">
        <v>16</v>
      </c>
      <c r="M159" t="s">
        <v>12</v>
      </c>
      <c r="N159" t="s">
        <v>69</v>
      </c>
      <c r="O159">
        <v>33.979999999999997</v>
      </c>
      <c r="P159">
        <v>20</v>
      </c>
      <c r="Q159" t="s">
        <v>14</v>
      </c>
      <c r="R159">
        <f>P159 * _xll.XLOOKUP(Q159,CALCULATION!$A$15:$A$17, CALCULATION!$B$15:$B$17 )</f>
        <v>20</v>
      </c>
      <c r="S159" s="5">
        <f>O159*P159*_xll.XLOOKUP(Q159,CALCULATION!$A$15:$A$17, CALCULATION!$B$15:$B$17)</f>
        <v>679.59999999999991</v>
      </c>
      <c r="T159">
        <v>10</v>
      </c>
      <c r="U159" t="s">
        <v>14</v>
      </c>
      <c r="V159">
        <f>T159 * _xll.XLOOKUP(U159,CALCULATION!$A$15:$A$17, CALCULATION!$B$15:$B$17 )</f>
        <v>10</v>
      </c>
      <c r="W159" s="5">
        <f>O159*T159*_xll.XLOOKUP(U159,CALCULATION!$A$15:$A$17, CALCULATION!$B$15:$B$17)</f>
        <v>339.79999999999995</v>
      </c>
      <c r="X159" s="5">
        <f>WORKSHEET[[#This Row],[Clients Total Cost]] / WORKSHEET[[#This Row],[Clients Rate per T2 (USD)]]</f>
        <v>33.979999999999997</v>
      </c>
      <c r="Y159" s="5">
        <f>WORKSHEET[[#This Row],[Clients Rate per T2 (USD)]] - WORKSHEET[[#This Row],[Supplier Rate Per t2 (USD)]]</f>
        <v>10</v>
      </c>
      <c r="Z159" s="5">
        <f>WORKSHEET[[#This Row],[Profit Per T]] * WORKSHEET[[#This Row],[Weight]]</f>
        <v>339.79999999999995</v>
      </c>
      <c r="AA159">
        <v>1</v>
      </c>
      <c r="AB159" s="1">
        <v>2.9000000000000004</v>
      </c>
      <c r="AC159" s="1">
        <v>4.3499999999999996</v>
      </c>
      <c r="AD159" s="1">
        <v>3.625</v>
      </c>
      <c r="AE159" s="1">
        <f>WORKSHEET[[#This Row],[Delay at toll gate in days]] +WORKSHEET[[#This Row],[Delay at workshop in days]] +WORKSHEET[[#This Row],[Delay at border in days]]</f>
        <v>10.875</v>
      </c>
    </row>
    <row r="160" spans="1:31" x14ac:dyDescent="0.35">
      <c r="A160" t="s">
        <v>178</v>
      </c>
      <c r="B160" t="s">
        <v>10</v>
      </c>
      <c r="C160" t="s">
        <v>68</v>
      </c>
      <c r="D160" t="s">
        <v>3616</v>
      </c>
      <c r="E160" t="s">
        <v>3612</v>
      </c>
      <c r="F160" t="str">
        <f>WORKSHEET[[#This Row],[Depart From]]&amp;"-"&amp;WORKSHEET[[#This Row],[Arrive To]]</f>
        <v>Marrakech-Victoria</v>
      </c>
      <c r="G160" s="2">
        <v>44570</v>
      </c>
      <c r="H160" s="2">
        <v>44590</v>
      </c>
      <c r="I160" s="2" t="str">
        <f t="shared" si="2"/>
        <v>Delivered</v>
      </c>
      <c r="J160" s="2" t="str">
        <f>TEXT(WORKSHEET[[#This Row],[Offloading Date]], "mmm")</f>
        <v>Jan</v>
      </c>
      <c r="K160" s="2" t="str">
        <f>IF(OR(WORKSHEET[[#This Row],[Year]]="", ISBLANK(WORKSHEET[[#This Row],[Year]]), WORKSHEET[[#This Row],[Year]]="null"), "Exclude", "Include")</f>
        <v>Include</v>
      </c>
      <c r="L160" t="s">
        <v>16</v>
      </c>
      <c r="M160" t="s">
        <v>3624</v>
      </c>
      <c r="N160" t="s">
        <v>69</v>
      </c>
      <c r="O160">
        <v>29.96</v>
      </c>
      <c r="P160">
        <v>20</v>
      </c>
      <c r="Q160" t="s">
        <v>14</v>
      </c>
      <c r="R160">
        <f>P160 * _xll.XLOOKUP(Q160,CALCULATION!$A$15:$A$17, CALCULATION!$B$15:$B$17 )</f>
        <v>20</v>
      </c>
      <c r="S160" s="5">
        <f>O160*P160*_xll.XLOOKUP(Q160,CALCULATION!$A$15:$A$17, CALCULATION!$B$15:$B$17)</f>
        <v>599.20000000000005</v>
      </c>
      <c r="T160">
        <v>10</v>
      </c>
      <c r="U160" t="s">
        <v>14</v>
      </c>
      <c r="V160">
        <f>T160 * _xll.XLOOKUP(U160,CALCULATION!$A$15:$A$17, CALCULATION!$B$15:$B$17 )</f>
        <v>10</v>
      </c>
      <c r="W160" s="5">
        <f>O160*T160*_xll.XLOOKUP(U160,CALCULATION!$A$15:$A$17, CALCULATION!$B$15:$B$17)</f>
        <v>299.60000000000002</v>
      </c>
      <c r="X160" s="5">
        <f>WORKSHEET[[#This Row],[Clients Total Cost]] / WORKSHEET[[#This Row],[Clients Rate per T2 (USD)]]</f>
        <v>29.96</v>
      </c>
      <c r="Y160" s="5">
        <f>WORKSHEET[[#This Row],[Clients Rate per T2 (USD)]] - WORKSHEET[[#This Row],[Supplier Rate Per t2 (USD)]]</f>
        <v>10</v>
      </c>
      <c r="Z160" s="5">
        <f>WORKSHEET[[#This Row],[Profit Per T]] * WORKSHEET[[#This Row],[Weight]]</f>
        <v>299.60000000000002</v>
      </c>
      <c r="AA160">
        <v>1</v>
      </c>
      <c r="AB160" s="1">
        <v>2</v>
      </c>
      <c r="AC160" s="1">
        <v>3</v>
      </c>
      <c r="AD160" s="1">
        <v>2.5</v>
      </c>
      <c r="AE160" s="1">
        <f>WORKSHEET[[#This Row],[Delay at toll gate in days]] +WORKSHEET[[#This Row],[Delay at workshop in days]] +WORKSHEET[[#This Row],[Delay at border in days]]</f>
        <v>7.5</v>
      </c>
    </row>
    <row r="161" spans="1:31" x14ac:dyDescent="0.35">
      <c r="A161" t="s">
        <v>179</v>
      </c>
      <c r="B161" t="s">
        <v>10</v>
      </c>
      <c r="C161" t="s">
        <v>68</v>
      </c>
      <c r="D161" t="s">
        <v>3615</v>
      </c>
      <c r="E161" t="s">
        <v>3612</v>
      </c>
      <c r="F161" t="str">
        <f>WORKSHEET[[#This Row],[Depart From]]&amp;"-"&amp;WORKSHEET[[#This Row],[Arrive To]]</f>
        <v>Mombasa-Victoria</v>
      </c>
      <c r="G161" s="2">
        <v>44568</v>
      </c>
      <c r="H161" s="2">
        <v>44590</v>
      </c>
      <c r="I161" s="2" t="str">
        <f t="shared" si="2"/>
        <v>Delivered</v>
      </c>
      <c r="J161" s="2" t="str">
        <f>TEXT(WORKSHEET[[#This Row],[Offloading Date]], "mmm")</f>
        <v>Jan</v>
      </c>
      <c r="K161" s="2" t="str">
        <f>IF(OR(WORKSHEET[[#This Row],[Year]]="", ISBLANK(WORKSHEET[[#This Row],[Year]]), WORKSHEET[[#This Row],[Year]]="null"), "Exclude", "Include")</f>
        <v>Include</v>
      </c>
      <c r="L161" t="s">
        <v>16</v>
      </c>
      <c r="M161" t="s">
        <v>16</v>
      </c>
      <c r="N161" t="s">
        <v>69</v>
      </c>
      <c r="O161">
        <v>30.12</v>
      </c>
      <c r="P161">
        <v>20</v>
      </c>
      <c r="Q161" t="s">
        <v>14</v>
      </c>
      <c r="R161">
        <f>P161 * _xll.XLOOKUP(Q161,CALCULATION!$A$15:$A$17, CALCULATION!$B$15:$B$17 )</f>
        <v>20</v>
      </c>
      <c r="S161" s="5">
        <f>O161*P161*_xll.XLOOKUP(Q161,CALCULATION!$A$15:$A$17, CALCULATION!$B$15:$B$17)</f>
        <v>602.4</v>
      </c>
      <c r="T161">
        <v>10</v>
      </c>
      <c r="U161" t="s">
        <v>14</v>
      </c>
      <c r="V161">
        <f>T161 * _xll.XLOOKUP(U161,CALCULATION!$A$15:$A$17, CALCULATION!$B$15:$B$17 )</f>
        <v>10</v>
      </c>
      <c r="W161" s="5">
        <f>O161*T161*_xll.XLOOKUP(U161,CALCULATION!$A$15:$A$17, CALCULATION!$B$15:$B$17)</f>
        <v>301.2</v>
      </c>
      <c r="X161" s="5">
        <f>WORKSHEET[[#This Row],[Clients Total Cost]] / WORKSHEET[[#This Row],[Clients Rate per T2 (USD)]]</f>
        <v>30.119999999999997</v>
      </c>
      <c r="Y161" s="5">
        <f>WORKSHEET[[#This Row],[Clients Rate per T2 (USD)]] - WORKSHEET[[#This Row],[Supplier Rate Per t2 (USD)]]</f>
        <v>10</v>
      </c>
      <c r="Z161" s="5">
        <f>WORKSHEET[[#This Row],[Profit Per T]] * WORKSHEET[[#This Row],[Weight]]</f>
        <v>301.2</v>
      </c>
      <c r="AA161">
        <v>1</v>
      </c>
      <c r="AB161" s="1">
        <v>2.2000000000000002</v>
      </c>
      <c r="AC161" s="1">
        <v>3.3</v>
      </c>
      <c r="AD161" s="1">
        <v>2.75</v>
      </c>
      <c r="AE161" s="1">
        <f>WORKSHEET[[#This Row],[Delay at toll gate in days]] +WORKSHEET[[#This Row],[Delay at workshop in days]] +WORKSHEET[[#This Row],[Delay at border in days]]</f>
        <v>8.25</v>
      </c>
    </row>
    <row r="162" spans="1:31" x14ac:dyDescent="0.35">
      <c r="A162" t="s">
        <v>180</v>
      </c>
      <c r="B162" t="s">
        <v>10</v>
      </c>
      <c r="C162" t="s">
        <v>68</v>
      </c>
      <c r="D162" t="s">
        <v>3620</v>
      </c>
      <c r="E162" t="s">
        <v>3617</v>
      </c>
      <c r="F162" t="str">
        <f>WORKSHEET[[#This Row],[Depart From]]&amp;"-"&amp;WORKSHEET[[#This Row],[Arrive To]]</f>
        <v>Zanzibar-Lagos</v>
      </c>
      <c r="G162" s="2">
        <v>44591</v>
      </c>
      <c r="H162" s="2">
        <v>44636</v>
      </c>
      <c r="I162" s="2" t="str">
        <f t="shared" si="2"/>
        <v>Delivered</v>
      </c>
      <c r="J162" s="2" t="str">
        <f>TEXT(WORKSHEET[[#This Row],[Offloading Date]], "mmm")</f>
        <v>Mar</v>
      </c>
      <c r="K162" s="2" t="str">
        <f>IF(OR(WORKSHEET[[#This Row],[Year]]="", ISBLANK(WORKSHEET[[#This Row],[Year]]), WORKSHEET[[#This Row],[Year]]="null"), "Exclude", "Include")</f>
        <v>Include</v>
      </c>
      <c r="L162" t="s">
        <v>16</v>
      </c>
      <c r="M162" t="s">
        <v>12</v>
      </c>
      <c r="N162" t="s">
        <v>69</v>
      </c>
      <c r="O162">
        <v>30.06</v>
      </c>
      <c r="P162">
        <v>20</v>
      </c>
      <c r="Q162" t="s">
        <v>14</v>
      </c>
      <c r="R162">
        <f>P162 * _xll.XLOOKUP(Q162,CALCULATION!$A$15:$A$17, CALCULATION!$B$15:$B$17 )</f>
        <v>20</v>
      </c>
      <c r="S162" s="5">
        <f>O162*P162*_xll.XLOOKUP(Q162,CALCULATION!$A$15:$A$17, CALCULATION!$B$15:$B$17)</f>
        <v>601.19999999999993</v>
      </c>
      <c r="T162">
        <v>10</v>
      </c>
      <c r="U162" t="s">
        <v>14</v>
      </c>
      <c r="V162">
        <f>T162 * _xll.XLOOKUP(U162,CALCULATION!$A$15:$A$17, CALCULATION!$B$15:$B$17 )</f>
        <v>10</v>
      </c>
      <c r="W162" s="5">
        <f>O162*T162*_xll.XLOOKUP(U162,CALCULATION!$A$15:$A$17, CALCULATION!$B$15:$B$17)</f>
        <v>300.59999999999997</v>
      </c>
      <c r="X162" s="5">
        <f>WORKSHEET[[#This Row],[Clients Total Cost]] / WORKSHEET[[#This Row],[Clients Rate per T2 (USD)]]</f>
        <v>30.059999999999995</v>
      </c>
      <c r="Y162" s="5">
        <f>WORKSHEET[[#This Row],[Clients Rate per T2 (USD)]] - WORKSHEET[[#This Row],[Supplier Rate Per t2 (USD)]]</f>
        <v>10</v>
      </c>
      <c r="Z162" s="5">
        <f>WORKSHEET[[#This Row],[Profit Per T]] * WORKSHEET[[#This Row],[Weight]]</f>
        <v>300.59999999999997</v>
      </c>
      <c r="AA162">
        <v>1</v>
      </c>
      <c r="AB162" s="1">
        <v>4.5</v>
      </c>
      <c r="AC162" s="1">
        <v>6.75</v>
      </c>
      <c r="AD162" s="1">
        <v>5.625</v>
      </c>
      <c r="AE162" s="1">
        <f>WORKSHEET[[#This Row],[Delay at toll gate in days]] +WORKSHEET[[#This Row],[Delay at workshop in days]] +WORKSHEET[[#This Row],[Delay at border in days]]</f>
        <v>16.875</v>
      </c>
    </row>
    <row r="163" spans="1:31" x14ac:dyDescent="0.35">
      <c r="A163" t="s">
        <v>181</v>
      </c>
      <c r="B163" t="s">
        <v>10</v>
      </c>
      <c r="C163" t="s">
        <v>68</v>
      </c>
      <c r="D163" t="s">
        <v>3616</v>
      </c>
      <c r="E163" t="s">
        <v>3618</v>
      </c>
      <c r="F163" t="str">
        <f>WORKSHEET[[#This Row],[Depart From]]&amp;"-"&amp;WORKSHEET[[#This Row],[Arrive To]]</f>
        <v>Marrakech-Tripoli</v>
      </c>
      <c r="G163" s="2">
        <v>44579</v>
      </c>
      <c r="H163" s="2">
        <v>44608</v>
      </c>
      <c r="I163" s="2" t="str">
        <f t="shared" si="2"/>
        <v>Delivered</v>
      </c>
      <c r="J163" s="2" t="str">
        <f>TEXT(WORKSHEET[[#This Row],[Offloading Date]], "mmm")</f>
        <v>Feb</v>
      </c>
      <c r="K163" s="2" t="str">
        <f>IF(OR(WORKSHEET[[#This Row],[Year]]="", ISBLANK(WORKSHEET[[#This Row],[Year]]), WORKSHEET[[#This Row],[Year]]="null"), "Exclude", "Include")</f>
        <v>Include</v>
      </c>
      <c r="L163" t="s">
        <v>16</v>
      </c>
      <c r="M163" t="s">
        <v>12</v>
      </c>
      <c r="N163" t="s">
        <v>69</v>
      </c>
      <c r="O163">
        <v>30.1</v>
      </c>
      <c r="P163">
        <v>20</v>
      </c>
      <c r="Q163" t="s">
        <v>14</v>
      </c>
      <c r="R163">
        <f>P163 * _xll.XLOOKUP(Q163,CALCULATION!$A$15:$A$17, CALCULATION!$B$15:$B$17 )</f>
        <v>20</v>
      </c>
      <c r="S163" s="5">
        <f>O163*P163*_xll.XLOOKUP(Q163,CALCULATION!$A$15:$A$17, CALCULATION!$B$15:$B$17)</f>
        <v>602</v>
      </c>
      <c r="T163">
        <v>10</v>
      </c>
      <c r="U163" t="s">
        <v>14</v>
      </c>
      <c r="V163">
        <f>T163 * _xll.XLOOKUP(U163,CALCULATION!$A$15:$A$17, CALCULATION!$B$15:$B$17 )</f>
        <v>10</v>
      </c>
      <c r="W163" s="5">
        <f>O163*T163*_xll.XLOOKUP(U163,CALCULATION!$A$15:$A$17, CALCULATION!$B$15:$B$17)</f>
        <v>301</v>
      </c>
      <c r="X163" s="5">
        <f>WORKSHEET[[#This Row],[Clients Total Cost]] / WORKSHEET[[#This Row],[Clients Rate per T2 (USD)]]</f>
        <v>30.1</v>
      </c>
      <c r="Y163" s="5">
        <f>WORKSHEET[[#This Row],[Clients Rate per T2 (USD)]] - WORKSHEET[[#This Row],[Supplier Rate Per t2 (USD)]]</f>
        <v>10</v>
      </c>
      <c r="Z163" s="5">
        <f>WORKSHEET[[#This Row],[Profit Per T]] * WORKSHEET[[#This Row],[Weight]]</f>
        <v>301</v>
      </c>
      <c r="AA163">
        <v>1</v>
      </c>
      <c r="AB163" s="1">
        <v>2.9000000000000004</v>
      </c>
      <c r="AC163" s="1">
        <v>4.3499999999999996</v>
      </c>
      <c r="AD163" s="1">
        <v>3.625</v>
      </c>
      <c r="AE163" s="1">
        <f>WORKSHEET[[#This Row],[Delay at toll gate in days]] +WORKSHEET[[#This Row],[Delay at workshop in days]] +WORKSHEET[[#This Row],[Delay at border in days]]</f>
        <v>10.875</v>
      </c>
    </row>
    <row r="164" spans="1:31" x14ac:dyDescent="0.35">
      <c r="A164" t="s">
        <v>182</v>
      </c>
      <c r="B164" t="s">
        <v>10</v>
      </c>
      <c r="C164" t="s">
        <v>68</v>
      </c>
      <c r="D164" t="s">
        <v>3611</v>
      </c>
      <c r="E164" t="s">
        <v>3613</v>
      </c>
      <c r="F164" t="str">
        <f>WORKSHEET[[#This Row],[Depart From]]&amp;"-"&amp;WORKSHEET[[#This Row],[Arrive To]]</f>
        <v>Mogadishu-Sanaa</v>
      </c>
      <c r="G164" s="2">
        <v>44568</v>
      </c>
      <c r="H164" s="2">
        <v>44590</v>
      </c>
      <c r="I164" s="2" t="str">
        <f t="shared" si="2"/>
        <v>Delivered</v>
      </c>
      <c r="J164" s="2" t="str">
        <f>TEXT(WORKSHEET[[#This Row],[Offloading Date]], "mmm")</f>
        <v>Jan</v>
      </c>
      <c r="K164" s="2" t="str">
        <f>IF(OR(WORKSHEET[[#This Row],[Year]]="", ISBLANK(WORKSHEET[[#This Row],[Year]]), WORKSHEET[[#This Row],[Year]]="null"), "Exclude", "Include")</f>
        <v>Include</v>
      </c>
      <c r="L164" t="s">
        <v>16</v>
      </c>
      <c r="M164" t="s">
        <v>16</v>
      </c>
      <c r="N164" t="s">
        <v>69</v>
      </c>
      <c r="O164">
        <v>30.06</v>
      </c>
      <c r="P164">
        <v>20</v>
      </c>
      <c r="Q164" t="s">
        <v>14</v>
      </c>
      <c r="R164">
        <f>P164 * _xll.XLOOKUP(Q164,CALCULATION!$A$15:$A$17, CALCULATION!$B$15:$B$17 )</f>
        <v>20</v>
      </c>
      <c r="S164" s="5">
        <f>O164*P164*_xll.XLOOKUP(Q164,CALCULATION!$A$15:$A$17, CALCULATION!$B$15:$B$17)</f>
        <v>601.19999999999993</v>
      </c>
      <c r="T164">
        <v>10</v>
      </c>
      <c r="U164" t="s">
        <v>14</v>
      </c>
      <c r="V164">
        <f>T164 * _xll.XLOOKUP(U164,CALCULATION!$A$15:$A$17, CALCULATION!$B$15:$B$17 )</f>
        <v>10</v>
      </c>
      <c r="W164" s="5">
        <f>O164*T164*_xll.XLOOKUP(U164,CALCULATION!$A$15:$A$17, CALCULATION!$B$15:$B$17)</f>
        <v>300.59999999999997</v>
      </c>
      <c r="X164" s="5">
        <f>WORKSHEET[[#This Row],[Clients Total Cost]] / WORKSHEET[[#This Row],[Clients Rate per T2 (USD)]]</f>
        <v>30.059999999999995</v>
      </c>
      <c r="Y164" s="5">
        <f>WORKSHEET[[#This Row],[Clients Rate per T2 (USD)]] - WORKSHEET[[#This Row],[Supplier Rate Per t2 (USD)]]</f>
        <v>10</v>
      </c>
      <c r="Z164" s="5">
        <f>WORKSHEET[[#This Row],[Profit Per T]] * WORKSHEET[[#This Row],[Weight]]</f>
        <v>300.59999999999997</v>
      </c>
      <c r="AA164">
        <v>1</v>
      </c>
      <c r="AB164" s="1">
        <v>2.2000000000000002</v>
      </c>
      <c r="AC164" s="1">
        <v>3.3</v>
      </c>
      <c r="AD164" s="1">
        <v>2.75</v>
      </c>
      <c r="AE164" s="1">
        <f>WORKSHEET[[#This Row],[Delay at toll gate in days]] +WORKSHEET[[#This Row],[Delay at workshop in days]] +WORKSHEET[[#This Row],[Delay at border in days]]</f>
        <v>8.25</v>
      </c>
    </row>
    <row r="165" spans="1:31" x14ac:dyDescent="0.35">
      <c r="A165" t="s">
        <v>183</v>
      </c>
      <c r="B165" t="s">
        <v>10</v>
      </c>
      <c r="C165" t="s">
        <v>68</v>
      </c>
      <c r="D165" t="s">
        <v>3619</v>
      </c>
      <c r="E165" t="s">
        <v>3613</v>
      </c>
      <c r="F165" t="str">
        <f>WORKSHEET[[#This Row],[Depart From]]&amp;"-"&amp;WORKSHEET[[#This Row],[Arrive To]]</f>
        <v>Addis Ababa-Sanaa</v>
      </c>
      <c r="G165" s="2">
        <v>44602</v>
      </c>
      <c r="H165" s="2">
        <v>44623</v>
      </c>
      <c r="I165" s="2" t="str">
        <f t="shared" si="2"/>
        <v>Delivered</v>
      </c>
      <c r="J165" s="2" t="str">
        <f>TEXT(WORKSHEET[[#This Row],[Offloading Date]], "mmm")</f>
        <v>Mar</v>
      </c>
      <c r="K165" s="2" t="str">
        <f>IF(OR(WORKSHEET[[#This Row],[Year]]="", ISBLANK(WORKSHEET[[#This Row],[Year]]), WORKSHEET[[#This Row],[Year]]="null"), "Exclude", "Include")</f>
        <v>Include</v>
      </c>
      <c r="L165" t="s">
        <v>16</v>
      </c>
      <c r="M165" t="s">
        <v>3624</v>
      </c>
      <c r="N165" t="s">
        <v>69</v>
      </c>
      <c r="O165">
        <v>34.18</v>
      </c>
      <c r="P165">
        <v>20</v>
      </c>
      <c r="Q165" t="s">
        <v>14</v>
      </c>
      <c r="R165">
        <f>P165 * _xll.XLOOKUP(Q165,CALCULATION!$A$15:$A$17, CALCULATION!$B$15:$B$17 )</f>
        <v>20</v>
      </c>
      <c r="S165" s="5">
        <f>O165*P165*_xll.XLOOKUP(Q165,CALCULATION!$A$15:$A$17, CALCULATION!$B$15:$B$17)</f>
        <v>683.6</v>
      </c>
      <c r="T165">
        <v>10</v>
      </c>
      <c r="U165" t="s">
        <v>14</v>
      </c>
      <c r="V165">
        <f>T165 * _xll.XLOOKUP(U165,CALCULATION!$A$15:$A$17, CALCULATION!$B$15:$B$17 )</f>
        <v>10</v>
      </c>
      <c r="W165" s="5">
        <f>O165*T165*_xll.XLOOKUP(U165,CALCULATION!$A$15:$A$17, CALCULATION!$B$15:$B$17)</f>
        <v>341.8</v>
      </c>
      <c r="X165" s="5">
        <f>WORKSHEET[[#This Row],[Clients Total Cost]] / WORKSHEET[[#This Row],[Clients Rate per T2 (USD)]]</f>
        <v>34.18</v>
      </c>
      <c r="Y165" s="5">
        <f>WORKSHEET[[#This Row],[Clients Rate per T2 (USD)]] - WORKSHEET[[#This Row],[Supplier Rate Per t2 (USD)]]</f>
        <v>10</v>
      </c>
      <c r="Z165" s="5">
        <f>WORKSHEET[[#This Row],[Profit Per T]] * WORKSHEET[[#This Row],[Weight]]</f>
        <v>341.8</v>
      </c>
      <c r="AA165">
        <v>1</v>
      </c>
      <c r="AB165" s="1">
        <v>2.1</v>
      </c>
      <c r="AC165" s="1">
        <v>3.15</v>
      </c>
      <c r="AD165" s="1">
        <v>2.625</v>
      </c>
      <c r="AE165" s="1">
        <f>WORKSHEET[[#This Row],[Delay at toll gate in days]] +WORKSHEET[[#This Row],[Delay at workshop in days]] +WORKSHEET[[#This Row],[Delay at border in days]]</f>
        <v>7.875</v>
      </c>
    </row>
    <row r="166" spans="1:31" x14ac:dyDescent="0.35">
      <c r="A166" t="s">
        <v>184</v>
      </c>
      <c r="B166" t="s">
        <v>10</v>
      </c>
      <c r="C166" t="s">
        <v>68</v>
      </c>
      <c r="D166" t="s">
        <v>3620</v>
      </c>
      <c r="E166" t="s">
        <v>3618</v>
      </c>
      <c r="F166" t="str">
        <f>WORKSHEET[[#This Row],[Depart From]]&amp;"-"&amp;WORKSHEET[[#This Row],[Arrive To]]</f>
        <v>Zanzibar-Tripoli</v>
      </c>
      <c r="G166" s="2">
        <v>44603</v>
      </c>
      <c r="H166" s="2">
        <v>44637</v>
      </c>
      <c r="I166" s="2" t="str">
        <f t="shared" si="2"/>
        <v>Delivered</v>
      </c>
      <c r="J166" s="2" t="str">
        <f>TEXT(WORKSHEET[[#This Row],[Offloading Date]], "mmm")</f>
        <v>Mar</v>
      </c>
      <c r="K166" s="2" t="str">
        <f>IF(OR(WORKSHEET[[#This Row],[Year]]="", ISBLANK(WORKSHEET[[#This Row],[Year]]), WORKSHEET[[#This Row],[Year]]="null"), "Exclude", "Include")</f>
        <v>Include</v>
      </c>
      <c r="L166" t="s">
        <v>16</v>
      </c>
      <c r="M166" t="s">
        <v>3624</v>
      </c>
      <c r="N166" t="s">
        <v>69</v>
      </c>
      <c r="O166">
        <v>34.06</v>
      </c>
      <c r="P166">
        <v>20</v>
      </c>
      <c r="Q166" t="s">
        <v>14</v>
      </c>
      <c r="R166">
        <f>P166 * _xll.XLOOKUP(Q166,CALCULATION!$A$15:$A$17, CALCULATION!$B$15:$B$17 )</f>
        <v>20</v>
      </c>
      <c r="S166" s="5">
        <f>O166*P166*_xll.XLOOKUP(Q166,CALCULATION!$A$15:$A$17, CALCULATION!$B$15:$B$17)</f>
        <v>681.2</v>
      </c>
      <c r="T166">
        <v>10</v>
      </c>
      <c r="U166" t="s">
        <v>14</v>
      </c>
      <c r="V166">
        <f>T166 * _xll.XLOOKUP(U166,CALCULATION!$A$15:$A$17, CALCULATION!$B$15:$B$17 )</f>
        <v>10</v>
      </c>
      <c r="W166" s="5">
        <f>O166*T166*_xll.XLOOKUP(U166,CALCULATION!$A$15:$A$17, CALCULATION!$B$15:$B$17)</f>
        <v>340.6</v>
      </c>
      <c r="X166" s="5">
        <f>WORKSHEET[[#This Row],[Clients Total Cost]] / WORKSHEET[[#This Row],[Clients Rate per T2 (USD)]]</f>
        <v>34.06</v>
      </c>
      <c r="Y166" s="5">
        <f>WORKSHEET[[#This Row],[Clients Rate per T2 (USD)]] - WORKSHEET[[#This Row],[Supplier Rate Per t2 (USD)]]</f>
        <v>10</v>
      </c>
      <c r="Z166" s="5">
        <f>WORKSHEET[[#This Row],[Profit Per T]] * WORKSHEET[[#This Row],[Weight]]</f>
        <v>340.6</v>
      </c>
      <c r="AA166">
        <v>1</v>
      </c>
      <c r="AB166" s="1">
        <v>3.4000000000000004</v>
      </c>
      <c r="AC166" s="1">
        <v>5.0999999999999996</v>
      </c>
      <c r="AD166" s="1">
        <v>4.25</v>
      </c>
      <c r="AE166" s="1">
        <f>WORKSHEET[[#This Row],[Delay at toll gate in days]] +WORKSHEET[[#This Row],[Delay at workshop in days]] +WORKSHEET[[#This Row],[Delay at border in days]]</f>
        <v>12.75</v>
      </c>
    </row>
    <row r="167" spans="1:31" x14ac:dyDescent="0.35">
      <c r="A167" t="s">
        <v>185</v>
      </c>
      <c r="B167" t="s">
        <v>10</v>
      </c>
      <c r="C167" t="s">
        <v>68</v>
      </c>
      <c r="D167" t="s">
        <v>3611</v>
      </c>
      <c r="E167" t="s">
        <v>3613</v>
      </c>
      <c r="F167" t="str">
        <f>WORKSHEET[[#This Row],[Depart From]]&amp;"-"&amp;WORKSHEET[[#This Row],[Arrive To]]</f>
        <v>Mogadishu-Sanaa</v>
      </c>
      <c r="G167" s="2">
        <v>44609</v>
      </c>
      <c r="H167" s="2">
        <v>44640</v>
      </c>
      <c r="I167" s="2" t="str">
        <f t="shared" si="2"/>
        <v>Delivered</v>
      </c>
      <c r="J167" s="2" t="str">
        <f>TEXT(WORKSHEET[[#This Row],[Offloading Date]], "mmm")</f>
        <v>Mar</v>
      </c>
      <c r="K167" s="2" t="str">
        <f>IF(OR(WORKSHEET[[#This Row],[Year]]="", ISBLANK(WORKSHEET[[#This Row],[Year]]), WORKSHEET[[#This Row],[Year]]="null"), "Exclude", "Include")</f>
        <v>Include</v>
      </c>
      <c r="L167" t="s">
        <v>16</v>
      </c>
      <c r="M167" t="s">
        <v>3624</v>
      </c>
      <c r="N167" t="s">
        <v>69</v>
      </c>
      <c r="O167">
        <v>34.06</v>
      </c>
      <c r="P167">
        <v>20</v>
      </c>
      <c r="Q167" t="s">
        <v>14</v>
      </c>
      <c r="R167">
        <f>P167 * _xll.XLOOKUP(Q167,CALCULATION!$A$15:$A$17, CALCULATION!$B$15:$B$17 )</f>
        <v>20</v>
      </c>
      <c r="S167" s="5">
        <f>O167*P167*_xll.XLOOKUP(Q167,CALCULATION!$A$15:$A$17, CALCULATION!$B$15:$B$17)</f>
        <v>681.2</v>
      </c>
      <c r="T167">
        <v>10</v>
      </c>
      <c r="U167" t="s">
        <v>14</v>
      </c>
      <c r="V167">
        <f>T167 * _xll.XLOOKUP(U167,CALCULATION!$A$15:$A$17, CALCULATION!$B$15:$B$17 )</f>
        <v>10</v>
      </c>
      <c r="W167" s="5">
        <f>O167*T167*_xll.XLOOKUP(U167,CALCULATION!$A$15:$A$17, CALCULATION!$B$15:$B$17)</f>
        <v>340.6</v>
      </c>
      <c r="X167" s="5">
        <f>WORKSHEET[[#This Row],[Clients Total Cost]] / WORKSHEET[[#This Row],[Clients Rate per T2 (USD)]]</f>
        <v>34.06</v>
      </c>
      <c r="Y167" s="5">
        <f>WORKSHEET[[#This Row],[Clients Rate per T2 (USD)]] - WORKSHEET[[#This Row],[Supplier Rate Per t2 (USD)]]</f>
        <v>10</v>
      </c>
      <c r="Z167" s="5">
        <f>WORKSHEET[[#This Row],[Profit Per T]] * WORKSHEET[[#This Row],[Weight]]</f>
        <v>340.6</v>
      </c>
      <c r="AA167">
        <v>1</v>
      </c>
      <c r="AB167" s="1">
        <v>3.1</v>
      </c>
      <c r="AC167" s="1">
        <v>4.6499999999999995</v>
      </c>
      <c r="AD167" s="1">
        <v>3.875</v>
      </c>
      <c r="AE167" s="1">
        <f>WORKSHEET[[#This Row],[Delay at toll gate in days]] +WORKSHEET[[#This Row],[Delay at workshop in days]] +WORKSHEET[[#This Row],[Delay at border in days]]</f>
        <v>11.625</v>
      </c>
    </row>
    <row r="168" spans="1:31" x14ac:dyDescent="0.35">
      <c r="A168" t="s">
        <v>186</v>
      </c>
      <c r="B168" t="s">
        <v>10</v>
      </c>
      <c r="C168" t="s">
        <v>68</v>
      </c>
      <c r="D168" t="s">
        <v>3615</v>
      </c>
      <c r="E168" t="s">
        <v>3617</v>
      </c>
      <c r="F168" t="str">
        <f>WORKSHEET[[#This Row],[Depart From]]&amp;"-"&amp;WORKSHEET[[#This Row],[Arrive To]]</f>
        <v>Mombasa-Lagos</v>
      </c>
      <c r="G168" s="2">
        <v>44612</v>
      </c>
      <c r="H168" s="2">
        <v>44642</v>
      </c>
      <c r="I168" s="2" t="str">
        <f t="shared" si="2"/>
        <v>Delivered</v>
      </c>
      <c r="J168" s="2" t="str">
        <f>TEXT(WORKSHEET[[#This Row],[Offloading Date]], "mmm")</f>
        <v>Mar</v>
      </c>
      <c r="K168" s="2" t="str">
        <f>IF(OR(WORKSHEET[[#This Row],[Year]]="", ISBLANK(WORKSHEET[[#This Row],[Year]]), WORKSHEET[[#This Row],[Year]]="null"), "Exclude", "Include")</f>
        <v>Include</v>
      </c>
      <c r="L168" t="s">
        <v>16</v>
      </c>
      <c r="M168" t="s">
        <v>3624</v>
      </c>
      <c r="N168" t="s">
        <v>69</v>
      </c>
      <c r="O168">
        <v>33.94</v>
      </c>
      <c r="P168">
        <v>20</v>
      </c>
      <c r="Q168" t="s">
        <v>14</v>
      </c>
      <c r="R168">
        <f>P168 * _xll.XLOOKUP(Q168,CALCULATION!$A$15:$A$17, CALCULATION!$B$15:$B$17 )</f>
        <v>20</v>
      </c>
      <c r="S168" s="5">
        <f>O168*P168*_xll.XLOOKUP(Q168,CALCULATION!$A$15:$A$17, CALCULATION!$B$15:$B$17)</f>
        <v>678.8</v>
      </c>
      <c r="T168">
        <v>10</v>
      </c>
      <c r="U168" t="s">
        <v>14</v>
      </c>
      <c r="V168">
        <f>T168 * _xll.XLOOKUP(U168,CALCULATION!$A$15:$A$17, CALCULATION!$B$15:$B$17 )</f>
        <v>10</v>
      </c>
      <c r="W168" s="5">
        <f>O168*T168*_xll.XLOOKUP(U168,CALCULATION!$A$15:$A$17, CALCULATION!$B$15:$B$17)</f>
        <v>339.4</v>
      </c>
      <c r="X168" s="5">
        <f>WORKSHEET[[#This Row],[Clients Total Cost]] / WORKSHEET[[#This Row],[Clients Rate per T2 (USD)]]</f>
        <v>33.94</v>
      </c>
      <c r="Y168" s="5">
        <f>WORKSHEET[[#This Row],[Clients Rate per T2 (USD)]] - WORKSHEET[[#This Row],[Supplier Rate Per t2 (USD)]]</f>
        <v>10</v>
      </c>
      <c r="Z168" s="5">
        <f>WORKSHEET[[#This Row],[Profit Per T]] * WORKSHEET[[#This Row],[Weight]]</f>
        <v>339.4</v>
      </c>
      <c r="AA168">
        <v>1</v>
      </c>
      <c r="AB168" s="1">
        <v>3</v>
      </c>
      <c r="AC168" s="1">
        <v>4.5</v>
      </c>
      <c r="AD168" s="1">
        <v>3.75</v>
      </c>
      <c r="AE168" s="1">
        <f>WORKSHEET[[#This Row],[Delay at toll gate in days]] +WORKSHEET[[#This Row],[Delay at workshop in days]] +WORKSHEET[[#This Row],[Delay at border in days]]</f>
        <v>11.25</v>
      </c>
    </row>
    <row r="169" spans="1:31" x14ac:dyDescent="0.35">
      <c r="A169" t="s">
        <v>187</v>
      </c>
      <c r="B169" t="s">
        <v>10</v>
      </c>
      <c r="C169" t="s">
        <v>68</v>
      </c>
      <c r="D169" t="s">
        <v>3619</v>
      </c>
      <c r="E169" t="s">
        <v>3613</v>
      </c>
      <c r="F169" t="str">
        <f>WORKSHEET[[#This Row],[Depart From]]&amp;"-"&amp;WORKSHEET[[#This Row],[Arrive To]]</f>
        <v>Addis Ababa-Sanaa</v>
      </c>
      <c r="G169" s="2">
        <v>44609</v>
      </c>
      <c r="H169" s="2">
        <v>44642</v>
      </c>
      <c r="I169" s="2" t="str">
        <f t="shared" si="2"/>
        <v>Delivered</v>
      </c>
      <c r="J169" s="2" t="str">
        <f>TEXT(WORKSHEET[[#This Row],[Offloading Date]], "mmm")</f>
        <v>Mar</v>
      </c>
      <c r="K169" s="2" t="str">
        <f>IF(OR(WORKSHEET[[#This Row],[Year]]="", ISBLANK(WORKSHEET[[#This Row],[Year]]), WORKSHEET[[#This Row],[Year]]="null"), "Exclude", "Include")</f>
        <v>Include</v>
      </c>
      <c r="L169" t="s">
        <v>16</v>
      </c>
      <c r="M169" t="s">
        <v>3624</v>
      </c>
      <c r="N169" t="s">
        <v>69</v>
      </c>
      <c r="O169">
        <v>34.08</v>
      </c>
      <c r="P169">
        <v>20</v>
      </c>
      <c r="Q169" t="s">
        <v>14</v>
      </c>
      <c r="R169">
        <f>P169 * _xll.XLOOKUP(Q169,CALCULATION!$A$15:$A$17, CALCULATION!$B$15:$B$17 )</f>
        <v>20</v>
      </c>
      <c r="S169" s="5">
        <f>O169*P169*_xll.XLOOKUP(Q169,CALCULATION!$A$15:$A$17, CALCULATION!$B$15:$B$17)</f>
        <v>681.59999999999991</v>
      </c>
      <c r="T169">
        <v>10</v>
      </c>
      <c r="U169" t="s">
        <v>14</v>
      </c>
      <c r="V169">
        <f>T169 * _xll.XLOOKUP(U169,CALCULATION!$A$15:$A$17, CALCULATION!$B$15:$B$17 )</f>
        <v>10</v>
      </c>
      <c r="W169" s="5">
        <f>O169*T169*_xll.XLOOKUP(U169,CALCULATION!$A$15:$A$17, CALCULATION!$B$15:$B$17)</f>
        <v>340.79999999999995</v>
      </c>
      <c r="X169" s="5">
        <f>WORKSHEET[[#This Row],[Clients Total Cost]] / WORKSHEET[[#This Row],[Clients Rate per T2 (USD)]]</f>
        <v>34.08</v>
      </c>
      <c r="Y169" s="5">
        <f>WORKSHEET[[#This Row],[Clients Rate per T2 (USD)]] - WORKSHEET[[#This Row],[Supplier Rate Per t2 (USD)]]</f>
        <v>10</v>
      </c>
      <c r="Z169" s="5">
        <f>WORKSHEET[[#This Row],[Profit Per T]] * WORKSHEET[[#This Row],[Weight]]</f>
        <v>340.79999999999995</v>
      </c>
      <c r="AA169">
        <v>1</v>
      </c>
      <c r="AB169" s="1">
        <v>3.3000000000000003</v>
      </c>
      <c r="AC169" s="1">
        <v>4.95</v>
      </c>
      <c r="AD169" s="1">
        <v>4.125</v>
      </c>
      <c r="AE169" s="1">
        <f>WORKSHEET[[#This Row],[Delay at toll gate in days]] +WORKSHEET[[#This Row],[Delay at workshop in days]] +WORKSHEET[[#This Row],[Delay at border in days]]</f>
        <v>12.375</v>
      </c>
    </row>
    <row r="170" spans="1:31" x14ac:dyDescent="0.35">
      <c r="A170" t="s">
        <v>188</v>
      </c>
      <c r="B170" t="s">
        <v>10</v>
      </c>
      <c r="C170" t="s">
        <v>68</v>
      </c>
      <c r="D170" t="s">
        <v>3615</v>
      </c>
      <c r="E170" t="s">
        <v>3617</v>
      </c>
      <c r="F170" t="str">
        <f>WORKSHEET[[#This Row],[Depart From]]&amp;"-"&amp;WORKSHEET[[#This Row],[Arrive To]]</f>
        <v>Mombasa-Lagos</v>
      </c>
      <c r="G170" s="2">
        <v>44609</v>
      </c>
      <c r="H170" s="2">
        <v>44642</v>
      </c>
      <c r="I170" s="2" t="str">
        <f t="shared" si="2"/>
        <v>Delivered</v>
      </c>
      <c r="J170" s="2" t="str">
        <f>TEXT(WORKSHEET[[#This Row],[Offloading Date]], "mmm")</f>
        <v>Mar</v>
      </c>
      <c r="K170" s="2" t="str">
        <f>IF(OR(WORKSHEET[[#This Row],[Year]]="", ISBLANK(WORKSHEET[[#This Row],[Year]]), WORKSHEET[[#This Row],[Year]]="null"), "Exclude", "Include")</f>
        <v>Include</v>
      </c>
      <c r="L170" t="s">
        <v>16</v>
      </c>
      <c r="M170" t="s">
        <v>3624</v>
      </c>
      <c r="N170" t="s">
        <v>69</v>
      </c>
      <c r="O170">
        <v>34.08</v>
      </c>
      <c r="P170">
        <v>20</v>
      </c>
      <c r="Q170" t="s">
        <v>14</v>
      </c>
      <c r="R170">
        <f>P170 * _xll.XLOOKUP(Q170,CALCULATION!$A$15:$A$17, CALCULATION!$B$15:$B$17 )</f>
        <v>20</v>
      </c>
      <c r="S170" s="5">
        <f>O170*P170*_xll.XLOOKUP(Q170,CALCULATION!$A$15:$A$17, CALCULATION!$B$15:$B$17)</f>
        <v>681.59999999999991</v>
      </c>
      <c r="T170">
        <v>10</v>
      </c>
      <c r="U170" t="s">
        <v>14</v>
      </c>
      <c r="V170">
        <f>T170 * _xll.XLOOKUP(U170,CALCULATION!$A$15:$A$17, CALCULATION!$B$15:$B$17 )</f>
        <v>10</v>
      </c>
      <c r="W170" s="5">
        <f>O170*T170*_xll.XLOOKUP(U170,CALCULATION!$A$15:$A$17, CALCULATION!$B$15:$B$17)</f>
        <v>340.79999999999995</v>
      </c>
      <c r="X170" s="5">
        <f>WORKSHEET[[#This Row],[Clients Total Cost]] / WORKSHEET[[#This Row],[Clients Rate per T2 (USD)]]</f>
        <v>34.08</v>
      </c>
      <c r="Y170" s="5">
        <f>WORKSHEET[[#This Row],[Clients Rate per T2 (USD)]] - WORKSHEET[[#This Row],[Supplier Rate Per t2 (USD)]]</f>
        <v>10</v>
      </c>
      <c r="Z170" s="5">
        <f>WORKSHEET[[#This Row],[Profit Per T]] * WORKSHEET[[#This Row],[Weight]]</f>
        <v>340.79999999999995</v>
      </c>
      <c r="AA170">
        <v>1</v>
      </c>
      <c r="AB170" s="1">
        <v>3.3000000000000003</v>
      </c>
      <c r="AC170" s="1">
        <v>4.95</v>
      </c>
      <c r="AD170" s="1">
        <v>4.125</v>
      </c>
      <c r="AE170" s="1">
        <f>WORKSHEET[[#This Row],[Delay at toll gate in days]] +WORKSHEET[[#This Row],[Delay at workshop in days]] +WORKSHEET[[#This Row],[Delay at border in days]]</f>
        <v>12.375</v>
      </c>
    </row>
    <row r="171" spans="1:31" x14ac:dyDescent="0.35">
      <c r="A171" t="s">
        <v>189</v>
      </c>
      <c r="B171" t="s">
        <v>10</v>
      </c>
      <c r="C171" t="s">
        <v>68</v>
      </c>
      <c r="D171" t="s">
        <v>3616</v>
      </c>
      <c r="E171" t="s">
        <v>3612</v>
      </c>
      <c r="F171" t="str">
        <f>WORKSHEET[[#This Row],[Depart From]]&amp;"-"&amp;WORKSHEET[[#This Row],[Arrive To]]</f>
        <v>Marrakech-Victoria</v>
      </c>
      <c r="G171" s="2">
        <v>44603</v>
      </c>
      <c r="H171" s="2">
        <v>44631</v>
      </c>
      <c r="I171" s="2" t="str">
        <f t="shared" si="2"/>
        <v>Delivered</v>
      </c>
      <c r="J171" s="2" t="str">
        <f>TEXT(WORKSHEET[[#This Row],[Offloading Date]], "mmm")</f>
        <v>Mar</v>
      </c>
      <c r="K171" s="2" t="str">
        <f>IF(OR(WORKSHEET[[#This Row],[Year]]="", ISBLANK(WORKSHEET[[#This Row],[Year]]), WORKSHEET[[#This Row],[Year]]="null"), "Exclude", "Include")</f>
        <v>Include</v>
      </c>
      <c r="L171" t="s">
        <v>16</v>
      </c>
      <c r="M171" t="s">
        <v>3624</v>
      </c>
      <c r="N171" t="s">
        <v>69</v>
      </c>
      <c r="O171">
        <v>30.14</v>
      </c>
      <c r="P171">
        <v>20</v>
      </c>
      <c r="Q171" t="s">
        <v>14</v>
      </c>
      <c r="R171">
        <f>P171 * _xll.XLOOKUP(Q171,CALCULATION!$A$15:$A$17, CALCULATION!$B$15:$B$17 )</f>
        <v>20</v>
      </c>
      <c r="S171" s="5">
        <f>O171*P171*_xll.XLOOKUP(Q171,CALCULATION!$A$15:$A$17, CALCULATION!$B$15:$B$17)</f>
        <v>602.79999999999995</v>
      </c>
      <c r="T171">
        <v>10</v>
      </c>
      <c r="U171" t="s">
        <v>14</v>
      </c>
      <c r="V171">
        <f>T171 * _xll.XLOOKUP(U171,CALCULATION!$A$15:$A$17, CALCULATION!$B$15:$B$17 )</f>
        <v>10</v>
      </c>
      <c r="W171" s="5">
        <f>O171*T171*_xll.XLOOKUP(U171,CALCULATION!$A$15:$A$17, CALCULATION!$B$15:$B$17)</f>
        <v>301.39999999999998</v>
      </c>
      <c r="X171" s="5">
        <f>WORKSHEET[[#This Row],[Clients Total Cost]] / WORKSHEET[[#This Row],[Clients Rate per T2 (USD)]]</f>
        <v>30.139999999999997</v>
      </c>
      <c r="Y171" s="5">
        <f>WORKSHEET[[#This Row],[Clients Rate per T2 (USD)]] - WORKSHEET[[#This Row],[Supplier Rate Per t2 (USD)]]</f>
        <v>10</v>
      </c>
      <c r="Z171" s="5">
        <f>WORKSHEET[[#This Row],[Profit Per T]] * WORKSHEET[[#This Row],[Weight]]</f>
        <v>301.39999999999998</v>
      </c>
      <c r="AA171">
        <v>1</v>
      </c>
      <c r="AB171" s="1">
        <v>2.8000000000000003</v>
      </c>
      <c r="AC171" s="1">
        <v>4.2</v>
      </c>
      <c r="AD171" s="1">
        <v>3.5</v>
      </c>
      <c r="AE171" s="1">
        <f>WORKSHEET[[#This Row],[Delay at toll gate in days]] +WORKSHEET[[#This Row],[Delay at workshop in days]] +WORKSHEET[[#This Row],[Delay at border in days]]</f>
        <v>10.5</v>
      </c>
    </row>
    <row r="172" spans="1:31" x14ac:dyDescent="0.35">
      <c r="A172" t="s">
        <v>190</v>
      </c>
      <c r="B172" t="s">
        <v>10</v>
      </c>
      <c r="C172" t="s">
        <v>68</v>
      </c>
      <c r="D172" t="s">
        <v>3619</v>
      </c>
      <c r="E172" t="s">
        <v>3618</v>
      </c>
      <c r="F172" t="str">
        <f>WORKSHEET[[#This Row],[Depart From]]&amp;"-"&amp;WORKSHEET[[#This Row],[Arrive To]]</f>
        <v>Addis Ababa-Tripoli</v>
      </c>
      <c r="G172" s="2">
        <v>44603</v>
      </c>
      <c r="H172" s="2">
        <v>44631</v>
      </c>
      <c r="I172" s="2" t="str">
        <f t="shared" si="2"/>
        <v>Delivered</v>
      </c>
      <c r="J172" s="2" t="str">
        <f>TEXT(WORKSHEET[[#This Row],[Offloading Date]], "mmm")</f>
        <v>Mar</v>
      </c>
      <c r="K172" s="2" t="str">
        <f>IF(OR(WORKSHEET[[#This Row],[Year]]="", ISBLANK(WORKSHEET[[#This Row],[Year]]), WORKSHEET[[#This Row],[Year]]="null"), "Exclude", "Include")</f>
        <v>Include</v>
      </c>
      <c r="L172" t="s">
        <v>16</v>
      </c>
      <c r="M172" t="s">
        <v>3624</v>
      </c>
      <c r="N172" t="s">
        <v>69</v>
      </c>
      <c r="O172">
        <v>34.119999999999997</v>
      </c>
      <c r="P172">
        <v>20</v>
      </c>
      <c r="Q172" t="s">
        <v>14</v>
      </c>
      <c r="R172">
        <f>P172 * _xll.XLOOKUP(Q172,CALCULATION!$A$15:$A$17, CALCULATION!$B$15:$B$17 )</f>
        <v>20</v>
      </c>
      <c r="S172" s="5">
        <f>O172*P172*_xll.XLOOKUP(Q172,CALCULATION!$A$15:$A$17, CALCULATION!$B$15:$B$17)</f>
        <v>682.4</v>
      </c>
      <c r="T172">
        <v>10</v>
      </c>
      <c r="U172" t="s">
        <v>14</v>
      </c>
      <c r="V172">
        <f>T172 * _xll.XLOOKUP(U172,CALCULATION!$A$15:$A$17, CALCULATION!$B$15:$B$17 )</f>
        <v>10</v>
      </c>
      <c r="W172" s="5">
        <f>O172*T172*_xll.XLOOKUP(U172,CALCULATION!$A$15:$A$17, CALCULATION!$B$15:$B$17)</f>
        <v>341.2</v>
      </c>
      <c r="X172" s="5">
        <f>WORKSHEET[[#This Row],[Clients Total Cost]] / WORKSHEET[[#This Row],[Clients Rate per T2 (USD)]]</f>
        <v>34.119999999999997</v>
      </c>
      <c r="Y172" s="5">
        <f>WORKSHEET[[#This Row],[Clients Rate per T2 (USD)]] - WORKSHEET[[#This Row],[Supplier Rate Per t2 (USD)]]</f>
        <v>10</v>
      </c>
      <c r="Z172" s="5">
        <f>WORKSHEET[[#This Row],[Profit Per T]] * WORKSHEET[[#This Row],[Weight]]</f>
        <v>341.2</v>
      </c>
      <c r="AA172">
        <v>1</v>
      </c>
      <c r="AB172" s="1">
        <v>2.8000000000000003</v>
      </c>
      <c r="AC172" s="1">
        <v>4.2</v>
      </c>
      <c r="AD172" s="1">
        <v>3.5</v>
      </c>
      <c r="AE172" s="1">
        <f>WORKSHEET[[#This Row],[Delay at toll gate in days]] +WORKSHEET[[#This Row],[Delay at workshop in days]] +WORKSHEET[[#This Row],[Delay at border in days]]</f>
        <v>10.5</v>
      </c>
    </row>
    <row r="173" spans="1:31" x14ac:dyDescent="0.35">
      <c r="A173" t="s">
        <v>191</v>
      </c>
      <c r="B173" t="s">
        <v>10</v>
      </c>
      <c r="C173" t="s">
        <v>68</v>
      </c>
      <c r="D173" t="s">
        <v>3620</v>
      </c>
      <c r="E173" t="s">
        <v>3617</v>
      </c>
      <c r="F173" t="str">
        <f>WORKSHEET[[#This Row],[Depart From]]&amp;"-"&amp;WORKSHEET[[#This Row],[Arrive To]]</f>
        <v>Zanzibar-Lagos</v>
      </c>
      <c r="G173" s="2">
        <v>44615</v>
      </c>
      <c r="H173" s="2">
        <v>44644</v>
      </c>
      <c r="I173" s="2" t="str">
        <f t="shared" si="2"/>
        <v>Delivered</v>
      </c>
      <c r="J173" s="2" t="str">
        <f>TEXT(WORKSHEET[[#This Row],[Offloading Date]], "mmm")</f>
        <v>Mar</v>
      </c>
      <c r="K173" s="2" t="str">
        <f>IF(OR(WORKSHEET[[#This Row],[Year]]="", ISBLANK(WORKSHEET[[#This Row],[Year]]), WORKSHEET[[#This Row],[Year]]="null"), "Exclude", "Include")</f>
        <v>Include</v>
      </c>
      <c r="L173" t="s">
        <v>16</v>
      </c>
      <c r="M173" t="s">
        <v>3624</v>
      </c>
      <c r="N173" t="s">
        <v>69</v>
      </c>
      <c r="O173">
        <v>30.16</v>
      </c>
      <c r="P173">
        <v>20</v>
      </c>
      <c r="Q173" t="s">
        <v>14</v>
      </c>
      <c r="R173">
        <f>P173 * _xll.XLOOKUP(Q173,CALCULATION!$A$15:$A$17, CALCULATION!$B$15:$B$17 )</f>
        <v>20</v>
      </c>
      <c r="S173" s="5">
        <f>O173*P173*_xll.XLOOKUP(Q173,CALCULATION!$A$15:$A$17, CALCULATION!$B$15:$B$17)</f>
        <v>603.20000000000005</v>
      </c>
      <c r="T173">
        <v>10</v>
      </c>
      <c r="U173" t="s">
        <v>14</v>
      </c>
      <c r="V173">
        <f>T173 * _xll.XLOOKUP(U173,CALCULATION!$A$15:$A$17, CALCULATION!$B$15:$B$17 )</f>
        <v>10</v>
      </c>
      <c r="W173" s="5">
        <f>O173*T173*_xll.XLOOKUP(U173,CALCULATION!$A$15:$A$17, CALCULATION!$B$15:$B$17)</f>
        <v>301.60000000000002</v>
      </c>
      <c r="X173" s="5">
        <f>WORKSHEET[[#This Row],[Clients Total Cost]] / WORKSHEET[[#This Row],[Clients Rate per T2 (USD)]]</f>
        <v>30.160000000000004</v>
      </c>
      <c r="Y173" s="5">
        <f>WORKSHEET[[#This Row],[Clients Rate per T2 (USD)]] - WORKSHEET[[#This Row],[Supplier Rate Per t2 (USD)]]</f>
        <v>10</v>
      </c>
      <c r="Z173" s="5">
        <f>WORKSHEET[[#This Row],[Profit Per T]] * WORKSHEET[[#This Row],[Weight]]</f>
        <v>301.60000000000002</v>
      </c>
      <c r="AA173">
        <v>1</v>
      </c>
      <c r="AB173" s="1">
        <v>2.9000000000000004</v>
      </c>
      <c r="AC173" s="1">
        <v>4.3499999999999996</v>
      </c>
      <c r="AD173" s="1">
        <v>3.625</v>
      </c>
      <c r="AE173" s="1">
        <f>WORKSHEET[[#This Row],[Delay at toll gate in days]] +WORKSHEET[[#This Row],[Delay at workshop in days]] +WORKSHEET[[#This Row],[Delay at border in days]]</f>
        <v>10.875</v>
      </c>
    </row>
    <row r="174" spans="1:31" x14ac:dyDescent="0.35">
      <c r="A174" t="s">
        <v>192</v>
      </c>
      <c r="B174" t="s">
        <v>10</v>
      </c>
      <c r="C174" t="s">
        <v>68</v>
      </c>
      <c r="D174" t="s">
        <v>3615</v>
      </c>
      <c r="E174" t="s">
        <v>3614</v>
      </c>
      <c r="F174" t="str">
        <f>WORKSHEET[[#This Row],[Depart From]]&amp;"-"&amp;WORKSHEET[[#This Row],[Arrive To]]</f>
        <v>Mombasa-Alger</v>
      </c>
      <c r="G174" s="2">
        <v>44603</v>
      </c>
      <c r="H174" s="2">
        <v>44629</v>
      </c>
      <c r="I174" s="2" t="str">
        <f t="shared" si="2"/>
        <v>Delivered</v>
      </c>
      <c r="J174" s="2" t="str">
        <f>TEXT(WORKSHEET[[#This Row],[Offloading Date]], "mmm")</f>
        <v>Mar</v>
      </c>
      <c r="K174" s="2" t="str">
        <f>IF(OR(WORKSHEET[[#This Row],[Year]]="", ISBLANK(WORKSHEET[[#This Row],[Year]]), WORKSHEET[[#This Row],[Year]]="null"), "Exclude", "Include")</f>
        <v>Include</v>
      </c>
      <c r="L174" t="s">
        <v>12</v>
      </c>
      <c r="M174" t="s">
        <v>3624</v>
      </c>
      <c r="N174" t="s">
        <v>69</v>
      </c>
      <c r="O174">
        <v>34.14</v>
      </c>
      <c r="P174">
        <v>20</v>
      </c>
      <c r="Q174" t="s">
        <v>14</v>
      </c>
      <c r="R174">
        <f>P174 * _xll.XLOOKUP(Q174,CALCULATION!$A$15:$A$17, CALCULATION!$B$15:$B$17 )</f>
        <v>20</v>
      </c>
      <c r="S174" s="5">
        <f>O174*P174*_xll.XLOOKUP(Q174,CALCULATION!$A$15:$A$17, CALCULATION!$B$15:$B$17)</f>
        <v>682.8</v>
      </c>
      <c r="T174">
        <v>10</v>
      </c>
      <c r="U174" t="s">
        <v>14</v>
      </c>
      <c r="V174">
        <f>T174 * _xll.XLOOKUP(U174,CALCULATION!$A$15:$A$17, CALCULATION!$B$15:$B$17 )</f>
        <v>10</v>
      </c>
      <c r="W174" s="5">
        <f>O174*T174*_xll.XLOOKUP(U174,CALCULATION!$A$15:$A$17, CALCULATION!$B$15:$B$17)</f>
        <v>341.4</v>
      </c>
      <c r="X174" s="5">
        <f>WORKSHEET[[#This Row],[Clients Total Cost]] / WORKSHEET[[#This Row],[Clients Rate per T2 (USD)]]</f>
        <v>34.14</v>
      </c>
      <c r="Y174" s="5">
        <f>WORKSHEET[[#This Row],[Clients Rate per T2 (USD)]] - WORKSHEET[[#This Row],[Supplier Rate Per t2 (USD)]]</f>
        <v>10</v>
      </c>
      <c r="Z174" s="5">
        <f>WORKSHEET[[#This Row],[Profit Per T]] * WORKSHEET[[#This Row],[Weight]]</f>
        <v>341.4</v>
      </c>
      <c r="AA174">
        <v>1</v>
      </c>
      <c r="AB174" s="1">
        <v>2.6</v>
      </c>
      <c r="AC174" s="1">
        <v>3.9</v>
      </c>
      <c r="AD174" s="1">
        <v>3.25</v>
      </c>
      <c r="AE174" s="1">
        <f>WORKSHEET[[#This Row],[Delay at toll gate in days]] +WORKSHEET[[#This Row],[Delay at workshop in days]] +WORKSHEET[[#This Row],[Delay at border in days]]</f>
        <v>9.75</v>
      </c>
    </row>
    <row r="175" spans="1:31" x14ac:dyDescent="0.35">
      <c r="A175" t="s">
        <v>193</v>
      </c>
      <c r="B175" t="s">
        <v>10</v>
      </c>
      <c r="C175" t="s">
        <v>68</v>
      </c>
      <c r="D175" t="s">
        <v>3615</v>
      </c>
      <c r="E175" t="s">
        <v>3617</v>
      </c>
      <c r="F175" t="str">
        <f>WORKSHEET[[#This Row],[Depart From]]&amp;"-"&amp;WORKSHEET[[#This Row],[Arrive To]]</f>
        <v>Mombasa-Lagos</v>
      </c>
      <c r="G175" s="2">
        <v>44603</v>
      </c>
      <c r="H175" s="2">
        <v>44631</v>
      </c>
      <c r="I175" s="2" t="str">
        <f t="shared" si="2"/>
        <v>Delivered</v>
      </c>
      <c r="J175" s="2" t="str">
        <f>TEXT(WORKSHEET[[#This Row],[Offloading Date]], "mmm")</f>
        <v>Mar</v>
      </c>
      <c r="K175" s="2" t="str">
        <f>IF(OR(WORKSHEET[[#This Row],[Year]]="", ISBLANK(WORKSHEET[[#This Row],[Year]]), WORKSHEET[[#This Row],[Year]]="null"), "Exclude", "Include")</f>
        <v>Include</v>
      </c>
      <c r="L175" t="s">
        <v>16</v>
      </c>
      <c r="M175" t="s">
        <v>3624</v>
      </c>
      <c r="N175" t="s">
        <v>69</v>
      </c>
      <c r="O175">
        <v>30.16</v>
      </c>
      <c r="P175">
        <v>20</v>
      </c>
      <c r="Q175" t="s">
        <v>14</v>
      </c>
      <c r="R175">
        <f>P175 * _xll.XLOOKUP(Q175,CALCULATION!$A$15:$A$17, CALCULATION!$B$15:$B$17 )</f>
        <v>20</v>
      </c>
      <c r="S175" s="5">
        <f>O175*P175*_xll.XLOOKUP(Q175,CALCULATION!$A$15:$A$17, CALCULATION!$B$15:$B$17)</f>
        <v>603.20000000000005</v>
      </c>
      <c r="T175">
        <v>10</v>
      </c>
      <c r="U175" t="s">
        <v>14</v>
      </c>
      <c r="V175">
        <f>T175 * _xll.XLOOKUP(U175,CALCULATION!$A$15:$A$17, CALCULATION!$B$15:$B$17 )</f>
        <v>10</v>
      </c>
      <c r="W175" s="5">
        <f>O175*T175*_xll.XLOOKUP(U175,CALCULATION!$A$15:$A$17, CALCULATION!$B$15:$B$17)</f>
        <v>301.60000000000002</v>
      </c>
      <c r="X175" s="5">
        <f>WORKSHEET[[#This Row],[Clients Total Cost]] / WORKSHEET[[#This Row],[Clients Rate per T2 (USD)]]</f>
        <v>30.160000000000004</v>
      </c>
      <c r="Y175" s="5">
        <f>WORKSHEET[[#This Row],[Clients Rate per T2 (USD)]] - WORKSHEET[[#This Row],[Supplier Rate Per t2 (USD)]]</f>
        <v>10</v>
      </c>
      <c r="Z175" s="5">
        <f>WORKSHEET[[#This Row],[Profit Per T]] * WORKSHEET[[#This Row],[Weight]]</f>
        <v>301.60000000000002</v>
      </c>
      <c r="AA175">
        <v>1</v>
      </c>
      <c r="AB175" s="1">
        <v>2.8000000000000003</v>
      </c>
      <c r="AC175" s="1">
        <v>4.2</v>
      </c>
      <c r="AD175" s="1">
        <v>3.5</v>
      </c>
      <c r="AE175" s="1">
        <f>WORKSHEET[[#This Row],[Delay at toll gate in days]] +WORKSHEET[[#This Row],[Delay at workshop in days]] +WORKSHEET[[#This Row],[Delay at border in days]]</f>
        <v>10.5</v>
      </c>
    </row>
    <row r="176" spans="1:31" x14ac:dyDescent="0.35">
      <c r="A176" t="s">
        <v>194</v>
      </c>
      <c r="B176" t="s">
        <v>10</v>
      </c>
      <c r="C176" t="s">
        <v>68</v>
      </c>
      <c r="D176" t="s">
        <v>3619</v>
      </c>
      <c r="E176" t="s">
        <v>3614</v>
      </c>
      <c r="F176" t="str">
        <f>WORKSHEET[[#This Row],[Depart From]]&amp;"-"&amp;WORKSHEET[[#This Row],[Arrive To]]</f>
        <v>Addis Ababa-Alger</v>
      </c>
      <c r="G176" s="2">
        <v>44602</v>
      </c>
      <c r="H176" s="2">
        <v>44627</v>
      </c>
      <c r="I176" s="2" t="str">
        <f t="shared" si="2"/>
        <v>Delivered</v>
      </c>
      <c r="J176" s="2" t="str">
        <f>TEXT(WORKSHEET[[#This Row],[Offloading Date]], "mmm")</f>
        <v>Mar</v>
      </c>
      <c r="K176" s="2" t="str">
        <f>IF(OR(WORKSHEET[[#This Row],[Year]]="", ISBLANK(WORKSHEET[[#This Row],[Year]]), WORKSHEET[[#This Row],[Year]]="null"), "Exclude", "Include")</f>
        <v>Include</v>
      </c>
      <c r="L176" t="s">
        <v>16</v>
      </c>
      <c r="M176" t="s">
        <v>12</v>
      </c>
      <c r="N176" t="s">
        <v>69</v>
      </c>
      <c r="O176">
        <v>32.04</v>
      </c>
      <c r="P176">
        <v>20</v>
      </c>
      <c r="Q176" t="s">
        <v>14</v>
      </c>
      <c r="R176">
        <f>P176 * _xll.XLOOKUP(Q176,CALCULATION!$A$15:$A$17, CALCULATION!$B$15:$B$17 )</f>
        <v>20</v>
      </c>
      <c r="S176" s="5">
        <f>O176*P176*_xll.XLOOKUP(Q176,CALCULATION!$A$15:$A$17, CALCULATION!$B$15:$B$17)</f>
        <v>640.79999999999995</v>
      </c>
      <c r="T176">
        <v>10</v>
      </c>
      <c r="U176" t="s">
        <v>14</v>
      </c>
      <c r="V176">
        <f>T176 * _xll.XLOOKUP(U176,CALCULATION!$A$15:$A$17, CALCULATION!$B$15:$B$17 )</f>
        <v>10</v>
      </c>
      <c r="W176" s="5">
        <f>O176*T176*_xll.XLOOKUP(U176,CALCULATION!$A$15:$A$17, CALCULATION!$B$15:$B$17)</f>
        <v>320.39999999999998</v>
      </c>
      <c r="X176" s="5">
        <f>WORKSHEET[[#This Row],[Clients Total Cost]] / WORKSHEET[[#This Row],[Clients Rate per T2 (USD)]]</f>
        <v>32.04</v>
      </c>
      <c r="Y176" s="5">
        <f>WORKSHEET[[#This Row],[Clients Rate per T2 (USD)]] - WORKSHEET[[#This Row],[Supplier Rate Per t2 (USD)]]</f>
        <v>10</v>
      </c>
      <c r="Z176" s="5">
        <f>WORKSHEET[[#This Row],[Profit Per T]] * WORKSHEET[[#This Row],[Weight]]</f>
        <v>320.39999999999998</v>
      </c>
      <c r="AA176">
        <v>1</v>
      </c>
      <c r="AB176" s="1">
        <v>2.5</v>
      </c>
      <c r="AC176" s="1">
        <v>3.75</v>
      </c>
      <c r="AD176" s="1">
        <v>3.125</v>
      </c>
      <c r="AE176" s="1">
        <f>WORKSHEET[[#This Row],[Delay at toll gate in days]] +WORKSHEET[[#This Row],[Delay at workshop in days]] +WORKSHEET[[#This Row],[Delay at border in days]]</f>
        <v>9.375</v>
      </c>
    </row>
    <row r="177" spans="1:31" x14ac:dyDescent="0.35">
      <c r="A177" t="s">
        <v>195</v>
      </c>
      <c r="B177" t="s">
        <v>10</v>
      </c>
      <c r="C177" t="s">
        <v>68</v>
      </c>
      <c r="D177" t="s">
        <v>3620</v>
      </c>
      <c r="E177" t="s">
        <v>3618</v>
      </c>
      <c r="F177" t="str">
        <f>WORKSHEET[[#This Row],[Depart From]]&amp;"-"&amp;WORKSHEET[[#This Row],[Arrive To]]</f>
        <v>Zanzibar-Tripoli</v>
      </c>
      <c r="G177" s="2">
        <v>44610</v>
      </c>
      <c r="H177" s="2">
        <v>44639</v>
      </c>
      <c r="I177" s="2" t="str">
        <f t="shared" si="2"/>
        <v>Delivered</v>
      </c>
      <c r="J177" s="2" t="str">
        <f>TEXT(WORKSHEET[[#This Row],[Offloading Date]], "mmm")</f>
        <v>Mar</v>
      </c>
      <c r="K177" s="2" t="str">
        <f>IF(OR(WORKSHEET[[#This Row],[Year]]="", ISBLANK(WORKSHEET[[#This Row],[Year]]), WORKSHEET[[#This Row],[Year]]="null"), "Exclude", "Include")</f>
        <v>Include</v>
      </c>
      <c r="L177" t="s">
        <v>16</v>
      </c>
      <c r="M177" t="s">
        <v>3624</v>
      </c>
      <c r="N177" t="s">
        <v>69</v>
      </c>
      <c r="O177">
        <v>30.08</v>
      </c>
      <c r="P177">
        <v>20</v>
      </c>
      <c r="Q177" t="s">
        <v>14</v>
      </c>
      <c r="R177">
        <f>P177 * _xll.XLOOKUP(Q177,CALCULATION!$A$15:$A$17, CALCULATION!$B$15:$B$17 )</f>
        <v>20</v>
      </c>
      <c r="S177" s="5">
        <f>O177*P177*_xll.XLOOKUP(Q177,CALCULATION!$A$15:$A$17, CALCULATION!$B$15:$B$17)</f>
        <v>601.59999999999991</v>
      </c>
      <c r="T177">
        <v>10</v>
      </c>
      <c r="U177" t="s">
        <v>14</v>
      </c>
      <c r="V177">
        <f>T177 * _xll.XLOOKUP(U177,CALCULATION!$A$15:$A$17, CALCULATION!$B$15:$B$17 )</f>
        <v>10</v>
      </c>
      <c r="W177" s="5">
        <f>O177*T177*_xll.XLOOKUP(U177,CALCULATION!$A$15:$A$17, CALCULATION!$B$15:$B$17)</f>
        <v>300.79999999999995</v>
      </c>
      <c r="X177" s="5">
        <f>WORKSHEET[[#This Row],[Clients Total Cost]] / WORKSHEET[[#This Row],[Clients Rate per T2 (USD)]]</f>
        <v>30.079999999999995</v>
      </c>
      <c r="Y177" s="5">
        <f>WORKSHEET[[#This Row],[Clients Rate per T2 (USD)]] - WORKSHEET[[#This Row],[Supplier Rate Per t2 (USD)]]</f>
        <v>10</v>
      </c>
      <c r="Z177" s="5">
        <f>WORKSHEET[[#This Row],[Profit Per T]] * WORKSHEET[[#This Row],[Weight]]</f>
        <v>300.79999999999995</v>
      </c>
      <c r="AA177">
        <v>1</v>
      </c>
      <c r="AB177" s="1">
        <v>2.9000000000000004</v>
      </c>
      <c r="AC177" s="1">
        <v>4.3499999999999996</v>
      </c>
      <c r="AD177" s="1">
        <v>3.625</v>
      </c>
      <c r="AE177" s="1">
        <f>WORKSHEET[[#This Row],[Delay at toll gate in days]] +WORKSHEET[[#This Row],[Delay at workshop in days]] +WORKSHEET[[#This Row],[Delay at border in days]]</f>
        <v>10.875</v>
      </c>
    </row>
    <row r="178" spans="1:31" x14ac:dyDescent="0.35">
      <c r="A178" t="s">
        <v>196</v>
      </c>
      <c r="B178" t="s">
        <v>10</v>
      </c>
      <c r="C178" t="s">
        <v>68</v>
      </c>
      <c r="D178" t="s">
        <v>3611</v>
      </c>
      <c r="E178" t="s">
        <v>3613</v>
      </c>
      <c r="F178" t="str">
        <f>WORKSHEET[[#This Row],[Depart From]]&amp;"-"&amp;WORKSHEET[[#This Row],[Arrive To]]</f>
        <v>Mogadishu-Sanaa</v>
      </c>
      <c r="G178" s="2">
        <v>44601</v>
      </c>
      <c r="H178" s="2">
        <v>44624</v>
      </c>
      <c r="I178" s="2" t="str">
        <f t="shared" si="2"/>
        <v>Delivered</v>
      </c>
      <c r="J178" s="2" t="str">
        <f>TEXT(WORKSHEET[[#This Row],[Offloading Date]], "mmm")</f>
        <v>Mar</v>
      </c>
      <c r="K178" s="2" t="str">
        <f>IF(OR(WORKSHEET[[#This Row],[Year]]="", ISBLANK(WORKSHEET[[#This Row],[Year]]), WORKSHEET[[#This Row],[Year]]="null"), "Exclude", "Include")</f>
        <v>Include</v>
      </c>
      <c r="L178" t="s">
        <v>16</v>
      </c>
      <c r="M178" t="s">
        <v>16</v>
      </c>
      <c r="N178" t="s">
        <v>69</v>
      </c>
      <c r="O178">
        <v>30.14</v>
      </c>
      <c r="P178">
        <v>20</v>
      </c>
      <c r="Q178" t="s">
        <v>14</v>
      </c>
      <c r="R178">
        <f>P178 * _xll.XLOOKUP(Q178,CALCULATION!$A$15:$A$17, CALCULATION!$B$15:$B$17 )</f>
        <v>20</v>
      </c>
      <c r="S178" s="5">
        <f>O178*P178*_xll.XLOOKUP(Q178,CALCULATION!$A$15:$A$17, CALCULATION!$B$15:$B$17)</f>
        <v>602.79999999999995</v>
      </c>
      <c r="T178">
        <v>10</v>
      </c>
      <c r="U178" t="s">
        <v>14</v>
      </c>
      <c r="V178">
        <f>T178 * _xll.XLOOKUP(U178,CALCULATION!$A$15:$A$17, CALCULATION!$B$15:$B$17 )</f>
        <v>10</v>
      </c>
      <c r="W178" s="5">
        <f>O178*T178*_xll.XLOOKUP(U178,CALCULATION!$A$15:$A$17, CALCULATION!$B$15:$B$17)</f>
        <v>301.39999999999998</v>
      </c>
      <c r="X178" s="5">
        <f>WORKSHEET[[#This Row],[Clients Total Cost]] / WORKSHEET[[#This Row],[Clients Rate per T2 (USD)]]</f>
        <v>30.139999999999997</v>
      </c>
      <c r="Y178" s="5">
        <f>WORKSHEET[[#This Row],[Clients Rate per T2 (USD)]] - WORKSHEET[[#This Row],[Supplier Rate Per t2 (USD)]]</f>
        <v>10</v>
      </c>
      <c r="Z178" s="5">
        <f>WORKSHEET[[#This Row],[Profit Per T]] * WORKSHEET[[#This Row],[Weight]]</f>
        <v>301.39999999999998</v>
      </c>
      <c r="AA178">
        <v>1</v>
      </c>
      <c r="AB178" s="1">
        <v>2.3000000000000003</v>
      </c>
      <c r="AC178" s="1">
        <v>3.4499999999999997</v>
      </c>
      <c r="AD178" s="1">
        <v>2.875</v>
      </c>
      <c r="AE178" s="1">
        <f>WORKSHEET[[#This Row],[Delay at toll gate in days]] +WORKSHEET[[#This Row],[Delay at workshop in days]] +WORKSHEET[[#This Row],[Delay at border in days]]</f>
        <v>8.625</v>
      </c>
    </row>
    <row r="179" spans="1:31" x14ac:dyDescent="0.35">
      <c r="A179" t="s">
        <v>197</v>
      </c>
      <c r="B179" t="s">
        <v>10</v>
      </c>
      <c r="C179" t="s">
        <v>68</v>
      </c>
      <c r="D179" t="s">
        <v>3619</v>
      </c>
      <c r="E179" t="s">
        <v>3617</v>
      </c>
      <c r="F179" t="str">
        <f>WORKSHEET[[#This Row],[Depart From]]&amp;"-"&amp;WORKSHEET[[#This Row],[Arrive To]]</f>
        <v>Addis Ababa-Lagos</v>
      </c>
      <c r="G179" s="2">
        <v>44607</v>
      </c>
      <c r="H179" s="2">
        <v>44640</v>
      </c>
      <c r="I179" s="2" t="str">
        <f t="shared" si="2"/>
        <v>Delivered</v>
      </c>
      <c r="J179" s="2" t="str">
        <f>TEXT(WORKSHEET[[#This Row],[Offloading Date]], "mmm")</f>
        <v>Mar</v>
      </c>
      <c r="K179" s="2" t="str">
        <f>IF(OR(WORKSHEET[[#This Row],[Year]]="", ISBLANK(WORKSHEET[[#This Row],[Year]]), WORKSHEET[[#This Row],[Year]]="null"), "Exclude", "Include")</f>
        <v>Include</v>
      </c>
      <c r="L179" t="s">
        <v>16</v>
      </c>
      <c r="M179" t="s">
        <v>3624</v>
      </c>
      <c r="N179" t="s">
        <v>69</v>
      </c>
      <c r="O179">
        <v>30.14</v>
      </c>
      <c r="P179">
        <v>20</v>
      </c>
      <c r="Q179" t="s">
        <v>14</v>
      </c>
      <c r="R179">
        <f>P179 * _xll.XLOOKUP(Q179,CALCULATION!$A$15:$A$17, CALCULATION!$B$15:$B$17 )</f>
        <v>20</v>
      </c>
      <c r="S179" s="5">
        <f>O179*P179*_xll.XLOOKUP(Q179,CALCULATION!$A$15:$A$17, CALCULATION!$B$15:$B$17)</f>
        <v>602.79999999999995</v>
      </c>
      <c r="T179">
        <v>10</v>
      </c>
      <c r="U179" t="s">
        <v>14</v>
      </c>
      <c r="V179">
        <f>T179 * _xll.XLOOKUP(U179,CALCULATION!$A$15:$A$17, CALCULATION!$B$15:$B$17 )</f>
        <v>10</v>
      </c>
      <c r="W179" s="5">
        <f>O179*T179*_xll.XLOOKUP(U179,CALCULATION!$A$15:$A$17, CALCULATION!$B$15:$B$17)</f>
        <v>301.39999999999998</v>
      </c>
      <c r="X179" s="5">
        <f>WORKSHEET[[#This Row],[Clients Total Cost]] / WORKSHEET[[#This Row],[Clients Rate per T2 (USD)]]</f>
        <v>30.139999999999997</v>
      </c>
      <c r="Y179" s="5">
        <f>WORKSHEET[[#This Row],[Clients Rate per T2 (USD)]] - WORKSHEET[[#This Row],[Supplier Rate Per t2 (USD)]]</f>
        <v>10</v>
      </c>
      <c r="Z179" s="5">
        <f>WORKSHEET[[#This Row],[Profit Per T]] * WORKSHEET[[#This Row],[Weight]]</f>
        <v>301.39999999999998</v>
      </c>
      <c r="AA179">
        <v>1</v>
      </c>
      <c r="AB179" s="1">
        <v>3.3000000000000003</v>
      </c>
      <c r="AC179" s="1">
        <v>4.95</v>
      </c>
      <c r="AD179" s="1">
        <v>4.125</v>
      </c>
      <c r="AE179" s="1">
        <f>WORKSHEET[[#This Row],[Delay at toll gate in days]] +WORKSHEET[[#This Row],[Delay at workshop in days]] +WORKSHEET[[#This Row],[Delay at border in days]]</f>
        <v>12.375</v>
      </c>
    </row>
    <row r="180" spans="1:31" x14ac:dyDescent="0.35">
      <c r="A180" t="s">
        <v>198</v>
      </c>
      <c r="B180" t="s">
        <v>10</v>
      </c>
      <c r="C180" t="s">
        <v>68</v>
      </c>
      <c r="D180" t="s">
        <v>3620</v>
      </c>
      <c r="E180" t="s">
        <v>3612</v>
      </c>
      <c r="F180" t="str">
        <f>WORKSHEET[[#This Row],[Depart From]]&amp;"-"&amp;WORKSHEET[[#This Row],[Arrive To]]</f>
        <v>Zanzibar-Victoria</v>
      </c>
      <c r="G180" s="2">
        <v>44608</v>
      </c>
      <c r="H180" s="2">
        <v>44638</v>
      </c>
      <c r="I180" s="2" t="str">
        <f t="shared" si="2"/>
        <v>Delivered</v>
      </c>
      <c r="J180" s="2" t="str">
        <f>TEXT(WORKSHEET[[#This Row],[Offloading Date]], "mmm")</f>
        <v>Mar</v>
      </c>
      <c r="K180" s="2" t="str">
        <f>IF(OR(WORKSHEET[[#This Row],[Year]]="", ISBLANK(WORKSHEET[[#This Row],[Year]]), WORKSHEET[[#This Row],[Year]]="null"), "Exclude", "Include")</f>
        <v>Include</v>
      </c>
      <c r="L180" t="s">
        <v>16</v>
      </c>
      <c r="M180" t="s">
        <v>3624</v>
      </c>
      <c r="N180" t="s">
        <v>69</v>
      </c>
      <c r="O180">
        <v>30.18</v>
      </c>
      <c r="P180">
        <v>20</v>
      </c>
      <c r="Q180" t="s">
        <v>14</v>
      </c>
      <c r="R180">
        <f>P180 * _xll.XLOOKUP(Q180,CALCULATION!$A$15:$A$17, CALCULATION!$B$15:$B$17 )</f>
        <v>20</v>
      </c>
      <c r="S180" s="5">
        <f>O180*P180*_xll.XLOOKUP(Q180,CALCULATION!$A$15:$A$17, CALCULATION!$B$15:$B$17)</f>
        <v>603.6</v>
      </c>
      <c r="T180">
        <v>10</v>
      </c>
      <c r="U180" t="s">
        <v>14</v>
      </c>
      <c r="V180">
        <f>T180 * _xll.XLOOKUP(U180,CALCULATION!$A$15:$A$17, CALCULATION!$B$15:$B$17 )</f>
        <v>10</v>
      </c>
      <c r="W180" s="5">
        <f>O180*T180*_xll.XLOOKUP(U180,CALCULATION!$A$15:$A$17, CALCULATION!$B$15:$B$17)</f>
        <v>301.8</v>
      </c>
      <c r="X180" s="5">
        <f>WORKSHEET[[#This Row],[Clients Total Cost]] / WORKSHEET[[#This Row],[Clients Rate per T2 (USD)]]</f>
        <v>30.18</v>
      </c>
      <c r="Y180" s="5">
        <f>WORKSHEET[[#This Row],[Clients Rate per T2 (USD)]] - WORKSHEET[[#This Row],[Supplier Rate Per t2 (USD)]]</f>
        <v>10</v>
      </c>
      <c r="Z180" s="5">
        <f>WORKSHEET[[#This Row],[Profit Per T]] * WORKSHEET[[#This Row],[Weight]]</f>
        <v>301.8</v>
      </c>
      <c r="AA180">
        <v>1</v>
      </c>
      <c r="AB180" s="1">
        <v>3</v>
      </c>
      <c r="AC180" s="1">
        <v>4.5</v>
      </c>
      <c r="AD180" s="1">
        <v>3.75</v>
      </c>
      <c r="AE180" s="1">
        <f>WORKSHEET[[#This Row],[Delay at toll gate in days]] +WORKSHEET[[#This Row],[Delay at workshop in days]] +WORKSHEET[[#This Row],[Delay at border in days]]</f>
        <v>11.25</v>
      </c>
    </row>
    <row r="181" spans="1:31" x14ac:dyDescent="0.35">
      <c r="A181" t="s">
        <v>199</v>
      </c>
      <c r="B181" t="s">
        <v>10</v>
      </c>
      <c r="C181" t="s">
        <v>68</v>
      </c>
      <c r="D181" t="s">
        <v>3619</v>
      </c>
      <c r="E181" t="s">
        <v>3613</v>
      </c>
      <c r="F181" t="str">
        <f>WORKSHEET[[#This Row],[Depart From]]&amp;"-"&amp;WORKSHEET[[#This Row],[Arrive To]]</f>
        <v>Addis Ababa-Sanaa</v>
      </c>
      <c r="G181" s="2">
        <v>44603</v>
      </c>
      <c r="H181" s="2">
        <v>44635</v>
      </c>
      <c r="I181" s="2" t="str">
        <f t="shared" si="2"/>
        <v>Delivered</v>
      </c>
      <c r="J181" s="2" t="str">
        <f>TEXT(WORKSHEET[[#This Row],[Offloading Date]], "mmm")</f>
        <v>Mar</v>
      </c>
      <c r="K181" s="2" t="str">
        <f>IF(OR(WORKSHEET[[#This Row],[Year]]="", ISBLANK(WORKSHEET[[#This Row],[Year]]), WORKSHEET[[#This Row],[Year]]="null"), "Exclude", "Include")</f>
        <v>Include</v>
      </c>
      <c r="L181" t="s">
        <v>16</v>
      </c>
      <c r="M181" t="s">
        <v>3624</v>
      </c>
      <c r="N181" t="s">
        <v>69</v>
      </c>
      <c r="O181">
        <v>30.12</v>
      </c>
      <c r="P181">
        <v>20</v>
      </c>
      <c r="Q181" t="s">
        <v>14</v>
      </c>
      <c r="R181">
        <f>P181 * _xll.XLOOKUP(Q181,CALCULATION!$A$15:$A$17, CALCULATION!$B$15:$B$17 )</f>
        <v>20</v>
      </c>
      <c r="S181" s="5">
        <f>O181*P181*_xll.XLOOKUP(Q181,CALCULATION!$A$15:$A$17, CALCULATION!$B$15:$B$17)</f>
        <v>602.4</v>
      </c>
      <c r="T181">
        <v>10</v>
      </c>
      <c r="U181" t="s">
        <v>14</v>
      </c>
      <c r="V181">
        <f>T181 * _xll.XLOOKUP(U181,CALCULATION!$A$15:$A$17, CALCULATION!$B$15:$B$17 )</f>
        <v>10</v>
      </c>
      <c r="W181" s="5">
        <f>O181*T181*_xll.XLOOKUP(U181,CALCULATION!$A$15:$A$17, CALCULATION!$B$15:$B$17)</f>
        <v>301.2</v>
      </c>
      <c r="X181" s="5">
        <f>WORKSHEET[[#This Row],[Clients Total Cost]] / WORKSHEET[[#This Row],[Clients Rate per T2 (USD)]]</f>
        <v>30.119999999999997</v>
      </c>
      <c r="Y181" s="5">
        <f>WORKSHEET[[#This Row],[Clients Rate per T2 (USD)]] - WORKSHEET[[#This Row],[Supplier Rate Per t2 (USD)]]</f>
        <v>10</v>
      </c>
      <c r="Z181" s="5">
        <f>WORKSHEET[[#This Row],[Profit Per T]] * WORKSHEET[[#This Row],[Weight]]</f>
        <v>301.2</v>
      </c>
      <c r="AA181">
        <v>1</v>
      </c>
      <c r="AB181" s="1">
        <v>3.2</v>
      </c>
      <c r="AC181" s="1">
        <v>4.8</v>
      </c>
      <c r="AD181" s="1">
        <v>4</v>
      </c>
      <c r="AE181" s="1">
        <f>WORKSHEET[[#This Row],[Delay at toll gate in days]] +WORKSHEET[[#This Row],[Delay at workshop in days]] +WORKSHEET[[#This Row],[Delay at border in days]]</f>
        <v>12</v>
      </c>
    </row>
    <row r="182" spans="1:31" x14ac:dyDescent="0.35">
      <c r="A182" t="s">
        <v>200</v>
      </c>
      <c r="B182" t="s">
        <v>10</v>
      </c>
      <c r="C182" t="s">
        <v>68</v>
      </c>
      <c r="D182" t="s">
        <v>3616</v>
      </c>
      <c r="E182" t="s">
        <v>3617</v>
      </c>
      <c r="F182" t="str">
        <f>WORKSHEET[[#This Row],[Depart From]]&amp;"-"&amp;WORKSHEET[[#This Row],[Arrive To]]</f>
        <v>Marrakech-Lagos</v>
      </c>
      <c r="G182" s="2">
        <v>44601</v>
      </c>
      <c r="H182" s="2">
        <v>44629</v>
      </c>
      <c r="I182" s="2" t="str">
        <f t="shared" si="2"/>
        <v>Delivered</v>
      </c>
      <c r="J182" s="2" t="str">
        <f>TEXT(WORKSHEET[[#This Row],[Offloading Date]], "mmm")</f>
        <v>Mar</v>
      </c>
      <c r="K182" s="2" t="str">
        <f>IF(OR(WORKSHEET[[#This Row],[Year]]="", ISBLANK(WORKSHEET[[#This Row],[Year]]), WORKSHEET[[#This Row],[Year]]="null"), "Exclude", "Include")</f>
        <v>Include</v>
      </c>
      <c r="L182" t="s">
        <v>16</v>
      </c>
      <c r="M182" t="s">
        <v>12</v>
      </c>
      <c r="N182" t="s">
        <v>69</v>
      </c>
      <c r="O182">
        <v>30.08</v>
      </c>
      <c r="P182">
        <v>20</v>
      </c>
      <c r="Q182" t="s">
        <v>14</v>
      </c>
      <c r="R182">
        <f>P182 * _xll.XLOOKUP(Q182,CALCULATION!$A$15:$A$17, CALCULATION!$B$15:$B$17 )</f>
        <v>20</v>
      </c>
      <c r="S182" s="5">
        <f>O182*P182*_xll.XLOOKUP(Q182,CALCULATION!$A$15:$A$17, CALCULATION!$B$15:$B$17)</f>
        <v>601.59999999999991</v>
      </c>
      <c r="T182">
        <v>10</v>
      </c>
      <c r="U182" t="s">
        <v>14</v>
      </c>
      <c r="V182">
        <f>T182 * _xll.XLOOKUP(U182,CALCULATION!$A$15:$A$17, CALCULATION!$B$15:$B$17 )</f>
        <v>10</v>
      </c>
      <c r="W182" s="5">
        <f>O182*T182*_xll.XLOOKUP(U182,CALCULATION!$A$15:$A$17, CALCULATION!$B$15:$B$17)</f>
        <v>300.79999999999995</v>
      </c>
      <c r="X182" s="5">
        <f>WORKSHEET[[#This Row],[Clients Total Cost]] / WORKSHEET[[#This Row],[Clients Rate per T2 (USD)]]</f>
        <v>30.079999999999995</v>
      </c>
      <c r="Y182" s="5">
        <f>WORKSHEET[[#This Row],[Clients Rate per T2 (USD)]] - WORKSHEET[[#This Row],[Supplier Rate Per t2 (USD)]]</f>
        <v>10</v>
      </c>
      <c r="Z182" s="5">
        <f>WORKSHEET[[#This Row],[Profit Per T]] * WORKSHEET[[#This Row],[Weight]]</f>
        <v>300.79999999999995</v>
      </c>
      <c r="AA182">
        <v>1</v>
      </c>
      <c r="AB182" s="1">
        <v>2.8000000000000003</v>
      </c>
      <c r="AC182" s="1">
        <v>4.2</v>
      </c>
      <c r="AD182" s="1">
        <v>3.5</v>
      </c>
      <c r="AE182" s="1">
        <f>WORKSHEET[[#This Row],[Delay at toll gate in days]] +WORKSHEET[[#This Row],[Delay at workshop in days]] +WORKSHEET[[#This Row],[Delay at border in days]]</f>
        <v>10.5</v>
      </c>
    </row>
    <row r="183" spans="1:31" x14ac:dyDescent="0.35">
      <c r="A183" t="s">
        <v>201</v>
      </c>
      <c r="B183" t="s">
        <v>10</v>
      </c>
      <c r="C183" t="s">
        <v>68</v>
      </c>
      <c r="D183" t="s">
        <v>3620</v>
      </c>
      <c r="E183" t="s">
        <v>3612</v>
      </c>
      <c r="F183" t="str">
        <f>WORKSHEET[[#This Row],[Depart From]]&amp;"-"&amp;WORKSHEET[[#This Row],[Arrive To]]</f>
        <v>Zanzibar-Victoria</v>
      </c>
      <c r="G183" s="2">
        <v>44605</v>
      </c>
      <c r="H183" s="2">
        <v>44630</v>
      </c>
      <c r="I183" s="2" t="str">
        <f t="shared" si="2"/>
        <v>Delivered</v>
      </c>
      <c r="J183" s="2" t="str">
        <f>TEXT(WORKSHEET[[#This Row],[Offloading Date]], "mmm")</f>
        <v>Mar</v>
      </c>
      <c r="K183" s="2" t="str">
        <f>IF(OR(WORKSHEET[[#This Row],[Year]]="", ISBLANK(WORKSHEET[[#This Row],[Year]]), WORKSHEET[[#This Row],[Year]]="null"), "Exclude", "Include")</f>
        <v>Include</v>
      </c>
      <c r="L183" t="s">
        <v>16</v>
      </c>
      <c r="M183" t="s">
        <v>3624</v>
      </c>
      <c r="N183" t="s">
        <v>69</v>
      </c>
      <c r="O183">
        <v>30.14</v>
      </c>
      <c r="P183">
        <v>20</v>
      </c>
      <c r="Q183" t="s">
        <v>14</v>
      </c>
      <c r="R183">
        <f>P183 * _xll.XLOOKUP(Q183,CALCULATION!$A$15:$A$17, CALCULATION!$B$15:$B$17 )</f>
        <v>20</v>
      </c>
      <c r="S183" s="5">
        <f>O183*P183*_xll.XLOOKUP(Q183,CALCULATION!$A$15:$A$17, CALCULATION!$B$15:$B$17)</f>
        <v>602.79999999999995</v>
      </c>
      <c r="T183">
        <v>10</v>
      </c>
      <c r="U183" t="s">
        <v>14</v>
      </c>
      <c r="V183">
        <f>T183 * _xll.XLOOKUP(U183,CALCULATION!$A$15:$A$17, CALCULATION!$B$15:$B$17 )</f>
        <v>10</v>
      </c>
      <c r="W183" s="5">
        <f>O183*T183*_xll.XLOOKUP(U183,CALCULATION!$A$15:$A$17, CALCULATION!$B$15:$B$17)</f>
        <v>301.39999999999998</v>
      </c>
      <c r="X183" s="5">
        <f>WORKSHEET[[#This Row],[Clients Total Cost]] / WORKSHEET[[#This Row],[Clients Rate per T2 (USD)]]</f>
        <v>30.139999999999997</v>
      </c>
      <c r="Y183" s="5">
        <f>WORKSHEET[[#This Row],[Clients Rate per T2 (USD)]] - WORKSHEET[[#This Row],[Supplier Rate Per t2 (USD)]]</f>
        <v>10</v>
      </c>
      <c r="Z183" s="5">
        <f>WORKSHEET[[#This Row],[Profit Per T]] * WORKSHEET[[#This Row],[Weight]]</f>
        <v>301.39999999999998</v>
      </c>
      <c r="AA183">
        <v>1</v>
      </c>
      <c r="AB183" s="1">
        <v>2.5</v>
      </c>
      <c r="AC183" s="1">
        <v>3.75</v>
      </c>
      <c r="AD183" s="1">
        <v>3.125</v>
      </c>
      <c r="AE183" s="1">
        <f>WORKSHEET[[#This Row],[Delay at toll gate in days]] +WORKSHEET[[#This Row],[Delay at workshop in days]] +WORKSHEET[[#This Row],[Delay at border in days]]</f>
        <v>9.375</v>
      </c>
    </row>
    <row r="184" spans="1:31" x14ac:dyDescent="0.35">
      <c r="A184" t="s">
        <v>202</v>
      </c>
      <c r="B184" t="s">
        <v>10</v>
      </c>
      <c r="C184" t="s">
        <v>68</v>
      </c>
      <c r="D184" t="s">
        <v>3619</v>
      </c>
      <c r="E184" t="s">
        <v>3618</v>
      </c>
      <c r="F184" t="str">
        <f>WORKSHEET[[#This Row],[Depart From]]&amp;"-"&amp;WORKSHEET[[#This Row],[Arrive To]]</f>
        <v>Addis Ababa-Tripoli</v>
      </c>
      <c r="G184" s="2">
        <v>44602</v>
      </c>
      <c r="H184" s="2">
        <v>44624</v>
      </c>
      <c r="I184" s="2" t="str">
        <f t="shared" si="2"/>
        <v>Delivered</v>
      </c>
      <c r="J184" s="2" t="str">
        <f>TEXT(WORKSHEET[[#This Row],[Offloading Date]], "mmm")</f>
        <v>Mar</v>
      </c>
      <c r="K184" s="2" t="str">
        <f>IF(OR(WORKSHEET[[#This Row],[Year]]="", ISBLANK(WORKSHEET[[#This Row],[Year]]), WORKSHEET[[#This Row],[Year]]="null"), "Exclude", "Include")</f>
        <v>Include</v>
      </c>
      <c r="L184" t="s">
        <v>16</v>
      </c>
      <c r="M184" t="s">
        <v>12</v>
      </c>
      <c r="N184" t="s">
        <v>69</v>
      </c>
      <c r="O184">
        <v>30.16</v>
      </c>
      <c r="P184">
        <v>20</v>
      </c>
      <c r="Q184" t="s">
        <v>14</v>
      </c>
      <c r="R184">
        <f>P184 * _xll.XLOOKUP(Q184,CALCULATION!$A$15:$A$17, CALCULATION!$B$15:$B$17 )</f>
        <v>20</v>
      </c>
      <c r="S184" s="5">
        <f>O184*P184*_xll.XLOOKUP(Q184,CALCULATION!$A$15:$A$17, CALCULATION!$B$15:$B$17)</f>
        <v>603.20000000000005</v>
      </c>
      <c r="T184">
        <v>10</v>
      </c>
      <c r="U184" t="s">
        <v>14</v>
      </c>
      <c r="V184">
        <f>T184 * _xll.XLOOKUP(U184,CALCULATION!$A$15:$A$17, CALCULATION!$B$15:$B$17 )</f>
        <v>10</v>
      </c>
      <c r="W184" s="5">
        <f>O184*T184*_xll.XLOOKUP(U184,CALCULATION!$A$15:$A$17, CALCULATION!$B$15:$B$17)</f>
        <v>301.60000000000002</v>
      </c>
      <c r="X184" s="5">
        <f>WORKSHEET[[#This Row],[Clients Total Cost]] / WORKSHEET[[#This Row],[Clients Rate per T2 (USD)]]</f>
        <v>30.160000000000004</v>
      </c>
      <c r="Y184" s="5">
        <f>WORKSHEET[[#This Row],[Clients Rate per T2 (USD)]] - WORKSHEET[[#This Row],[Supplier Rate Per t2 (USD)]]</f>
        <v>10</v>
      </c>
      <c r="Z184" s="5">
        <f>WORKSHEET[[#This Row],[Profit Per T]] * WORKSHEET[[#This Row],[Weight]]</f>
        <v>301.60000000000002</v>
      </c>
      <c r="AA184">
        <v>1</v>
      </c>
      <c r="AB184" s="1">
        <v>2.2000000000000002</v>
      </c>
      <c r="AC184" s="1">
        <v>3.3</v>
      </c>
      <c r="AD184" s="1">
        <v>2.75</v>
      </c>
      <c r="AE184" s="1">
        <f>WORKSHEET[[#This Row],[Delay at toll gate in days]] +WORKSHEET[[#This Row],[Delay at workshop in days]] +WORKSHEET[[#This Row],[Delay at border in days]]</f>
        <v>8.25</v>
      </c>
    </row>
    <row r="185" spans="1:31" x14ac:dyDescent="0.35">
      <c r="A185" t="s">
        <v>203</v>
      </c>
      <c r="B185" t="s">
        <v>10</v>
      </c>
      <c r="C185" t="s">
        <v>68</v>
      </c>
      <c r="D185" t="s">
        <v>3619</v>
      </c>
      <c r="E185" t="s">
        <v>3618</v>
      </c>
      <c r="F185" t="str">
        <f>WORKSHEET[[#This Row],[Depart From]]&amp;"-"&amp;WORKSHEET[[#This Row],[Arrive To]]</f>
        <v>Addis Ababa-Tripoli</v>
      </c>
      <c r="G185" s="2">
        <v>44602</v>
      </c>
      <c r="H185" s="2">
        <v>44638</v>
      </c>
      <c r="I185" s="2" t="str">
        <f t="shared" si="2"/>
        <v>Delivered</v>
      </c>
      <c r="J185" s="2" t="str">
        <f>TEXT(WORKSHEET[[#This Row],[Offloading Date]], "mmm")</f>
        <v>Mar</v>
      </c>
      <c r="K185" s="2" t="str">
        <f>IF(OR(WORKSHEET[[#This Row],[Year]]="", ISBLANK(WORKSHEET[[#This Row],[Year]]), WORKSHEET[[#This Row],[Year]]="null"), "Exclude", "Include")</f>
        <v>Include</v>
      </c>
      <c r="L185" t="s">
        <v>16</v>
      </c>
      <c r="M185" t="s">
        <v>3624</v>
      </c>
      <c r="N185" t="s">
        <v>69</v>
      </c>
      <c r="O185">
        <v>30.04</v>
      </c>
      <c r="P185">
        <v>20</v>
      </c>
      <c r="Q185" t="s">
        <v>14</v>
      </c>
      <c r="R185">
        <f>P185 * _xll.XLOOKUP(Q185,CALCULATION!$A$15:$A$17, CALCULATION!$B$15:$B$17 )</f>
        <v>20</v>
      </c>
      <c r="S185" s="5">
        <f>O185*P185*_xll.XLOOKUP(Q185,CALCULATION!$A$15:$A$17, CALCULATION!$B$15:$B$17)</f>
        <v>600.79999999999995</v>
      </c>
      <c r="T185">
        <v>10</v>
      </c>
      <c r="U185" t="s">
        <v>14</v>
      </c>
      <c r="V185">
        <f>T185 * _xll.XLOOKUP(U185,CALCULATION!$A$15:$A$17, CALCULATION!$B$15:$B$17 )</f>
        <v>10</v>
      </c>
      <c r="W185" s="5">
        <f>O185*T185*_xll.XLOOKUP(U185,CALCULATION!$A$15:$A$17, CALCULATION!$B$15:$B$17)</f>
        <v>300.39999999999998</v>
      </c>
      <c r="X185" s="5">
        <f>WORKSHEET[[#This Row],[Clients Total Cost]] / WORKSHEET[[#This Row],[Clients Rate per T2 (USD)]]</f>
        <v>30.04</v>
      </c>
      <c r="Y185" s="5">
        <f>WORKSHEET[[#This Row],[Clients Rate per T2 (USD)]] - WORKSHEET[[#This Row],[Supplier Rate Per t2 (USD)]]</f>
        <v>10</v>
      </c>
      <c r="Z185" s="5">
        <f>WORKSHEET[[#This Row],[Profit Per T]] * WORKSHEET[[#This Row],[Weight]]</f>
        <v>300.39999999999998</v>
      </c>
      <c r="AA185">
        <v>1</v>
      </c>
      <c r="AB185" s="1">
        <v>3.6</v>
      </c>
      <c r="AC185" s="1">
        <v>5.3999999999999995</v>
      </c>
      <c r="AD185" s="1">
        <v>4.5</v>
      </c>
      <c r="AE185" s="1">
        <f>WORKSHEET[[#This Row],[Delay at toll gate in days]] +WORKSHEET[[#This Row],[Delay at workshop in days]] +WORKSHEET[[#This Row],[Delay at border in days]]</f>
        <v>13.5</v>
      </c>
    </row>
    <row r="186" spans="1:31" x14ac:dyDescent="0.35">
      <c r="A186" t="s">
        <v>204</v>
      </c>
      <c r="B186" t="s">
        <v>10</v>
      </c>
      <c r="C186" t="s">
        <v>68</v>
      </c>
      <c r="D186" t="s">
        <v>3619</v>
      </c>
      <c r="E186" t="s">
        <v>3614</v>
      </c>
      <c r="F186" t="str">
        <f>WORKSHEET[[#This Row],[Depart From]]&amp;"-"&amp;WORKSHEET[[#This Row],[Arrive To]]</f>
        <v>Addis Ababa-Alger</v>
      </c>
      <c r="G186" s="2">
        <v>44607</v>
      </c>
      <c r="H186" s="2">
        <v>44637</v>
      </c>
      <c r="I186" s="2" t="str">
        <f t="shared" si="2"/>
        <v>Delivered</v>
      </c>
      <c r="J186" s="2" t="str">
        <f>TEXT(WORKSHEET[[#This Row],[Offloading Date]], "mmm")</f>
        <v>Mar</v>
      </c>
      <c r="K186" s="2" t="str">
        <f>IF(OR(WORKSHEET[[#This Row],[Year]]="", ISBLANK(WORKSHEET[[#This Row],[Year]]), WORKSHEET[[#This Row],[Year]]="null"), "Exclude", "Include")</f>
        <v>Include</v>
      </c>
      <c r="L186" t="s">
        <v>16</v>
      </c>
      <c r="M186" t="s">
        <v>3624</v>
      </c>
      <c r="N186" t="s">
        <v>69</v>
      </c>
      <c r="O186">
        <v>30.1</v>
      </c>
      <c r="P186">
        <v>20</v>
      </c>
      <c r="Q186" t="s">
        <v>14</v>
      </c>
      <c r="R186">
        <f>P186 * _xll.XLOOKUP(Q186,CALCULATION!$A$15:$A$17, CALCULATION!$B$15:$B$17 )</f>
        <v>20</v>
      </c>
      <c r="S186" s="5">
        <f>O186*P186*_xll.XLOOKUP(Q186,CALCULATION!$A$15:$A$17, CALCULATION!$B$15:$B$17)</f>
        <v>602</v>
      </c>
      <c r="T186">
        <v>10</v>
      </c>
      <c r="U186" t="s">
        <v>14</v>
      </c>
      <c r="V186">
        <f>T186 * _xll.XLOOKUP(U186,CALCULATION!$A$15:$A$17, CALCULATION!$B$15:$B$17 )</f>
        <v>10</v>
      </c>
      <c r="W186" s="5">
        <f>O186*T186*_xll.XLOOKUP(U186,CALCULATION!$A$15:$A$17, CALCULATION!$B$15:$B$17)</f>
        <v>301</v>
      </c>
      <c r="X186" s="5">
        <f>WORKSHEET[[#This Row],[Clients Total Cost]] / WORKSHEET[[#This Row],[Clients Rate per T2 (USD)]]</f>
        <v>30.1</v>
      </c>
      <c r="Y186" s="5">
        <f>WORKSHEET[[#This Row],[Clients Rate per T2 (USD)]] - WORKSHEET[[#This Row],[Supplier Rate Per t2 (USD)]]</f>
        <v>10</v>
      </c>
      <c r="Z186" s="5">
        <f>WORKSHEET[[#This Row],[Profit Per T]] * WORKSHEET[[#This Row],[Weight]]</f>
        <v>301</v>
      </c>
      <c r="AA186">
        <v>1</v>
      </c>
      <c r="AB186" s="1">
        <v>3</v>
      </c>
      <c r="AC186" s="1">
        <v>4.5</v>
      </c>
      <c r="AD186" s="1">
        <v>3.75</v>
      </c>
      <c r="AE186" s="1">
        <f>WORKSHEET[[#This Row],[Delay at toll gate in days]] +WORKSHEET[[#This Row],[Delay at workshop in days]] +WORKSHEET[[#This Row],[Delay at border in days]]</f>
        <v>11.25</v>
      </c>
    </row>
    <row r="187" spans="1:31" x14ac:dyDescent="0.35">
      <c r="A187" t="s">
        <v>205</v>
      </c>
      <c r="B187" t="s">
        <v>10</v>
      </c>
      <c r="C187" t="s">
        <v>68</v>
      </c>
      <c r="D187" t="s">
        <v>3619</v>
      </c>
      <c r="E187" t="s">
        <v>3613</v>
      </c>
      <c r="F187" t="str">
        <f>WORKSHEET[[#This Row],[Depart From]]&amp;"-"&amp;WORKSHEET[[#This Row],[Arrive To]]</f>
        <v>Addis Ababa-Sanaa</v>
      </c>
      <c r="G187" s="2">
        <v>44606</v>
      </c>
      <c r="H187" s="2">
        <v>44637</v>
      </c>
      <c r="I187" s="2" t="str">
        <f t="shared" si="2"/>
        <v>Delivered</v>
      </c>
      <c r="J187" s="2" t="str">
        <f>TEXT(WORKSHEET[[#This Row],[Offloading Date]], "mmm")</f>
        <v>Mar</v>
      </c>
      <c r="K187" s="2" t="str">
        <f>IF(OR(WORKSHEET[[#This Row],[Year]]="", ISBLANK(WORKSHEET[[#This Row],[Year]]), WORKSHEET[[#This Row],[Year]]="null"), "Exclude", "Include")</f>
        <v>Include</v>
      </c>
      <c r="L187" t="s">
        <v>16</v>
      </c>
      <c r="M187" t="s">
        <v>3624</v>
      </c>
      <c r="N187" t="s">
        <v>69</v>
      </c>
      <c r="O187">
        <v>32.14</v>
      </c>
      <c r="P187">
        <v>20</v>
      </c>
      <c r="Q187" t="s">
        <v>14</v>
      </c>
      <c r="R187">
        <f>P187 * _xll.XLOOKUP(Q187,CALCULATION!$A$15:$A$17, CALCULATION!$B$15:$B$17 )</f>
        <v>20</v>
      </c>
      <c r="S187" s="5">
        <f>O187*P187*_xll.XLOOKUP(Q187,CALCULATION!$A$15:$A$17, CALCULATION!$B$15:$B$17)</f>
        <v>642.79999999999995</v>
      </c>
      <c r="T187">
        <v>10</v>
      </c>
      <c r="U187" t="s">
        <v>14</v>
      </c>
      <c r="V187">
        <f>T187 * _xll.XLOOKUP(U187,CALCULATION!$A$15:$A$17, CALCULATION!$B$15:$B$17 )</f>
        <v>10</v>
      </c>
      <c r="W187" s="5">
        <f>O187*T187*_xll.XLOOKUP(U187,CALCULATION!$A$15:$A$17, CALCULATION!$B$15:$B$17)</f>
        <v>321.39999999999998</v>
      </c>
      <c r="X187" s="5">
        <f>WORKSHEET[[#This Row],[Clients Total Cost]] / WORKSHEET[[#This Row],[Clients Rate per T2 (USD)]]</f>
        <v>32.14</v>
      </c>
      <c r="Y187" s="5">
        <f>WORKSHEET[[#This Row],[Clients Rate per T2 (USD)]] - WORKSHEET[[#This Row],[Supplier Rate Per t2 (USD)]]</f>
        <v>10</v>
      </c>
      <c r="Z187" s="5">
        <f>WORKSHEET[[#This Row],[Profit Per T]] * WORKSHEET[[#This Row],[Weight]]</f>
        <v>321.39999999999998</v>
      </c>
      <c r="AA187">
        <v>1</v>
      </c>
      <c r="AB187" s="1">
        <v>3.1</v>
      </c>
      <c r="AC187" s="1">
        <v>4.6499999999999995</v>
      </c>
      <c r="AD187" s="1">
        <v>3.875</v>
      </c>
      <c r="AE187" s="1">
        <f>WORKSHEET[[#This Row],[Delay at toll gate in days]] +WORKSHEET[[#This Row],[Delay at workshop in days]] +WORKSHEET[[#This Row],[Delay at border in days]]</f>
        <v>11.625</v>
      </c>
    </row>
    <row r="188" spans="1:31" x14ac:dyDescent="0.35">
      <c r="A188" t="s">
        <v>206</v>
      </c>
      <c r="B188" t="s">
        <v>10</v>
      </c>
      <c r="C188" t="s">
        <v>68</v>
      </c>
      <c r="D188" t="s">
        <v>3615</v>
      </c>
      <c r="E188" t="s">
        <v>3613</v>
      </c>
      <c r="F188" t="str">
        <f>WORKSHEET[[#This Row],[Depart From]]&amp;"-"&amp;WORKSHEET[[#This Row],[Arrive To]]</f>
        <v>Mombasa-Sanaa</v>
      </c>
      <c r="G188" s="2">
        <v>44608</v>
      </c>
      <c r="H188" s="2">
        <v>44640</v>
      </c>
      <c r="I188" s="2" t="str">
        <f t="shared" si="2"/>
        <v>Delivered</v>
      </c>
      <c r="J188" s="2" t="str">
        <f>TEXT(WORKSHEET[[#This Row],[Offloading Date]], "mmm")</f>
        <v>Mar</v>
      </c>
      <c r="K188" s="2" t="str">
        <f>IF(OR(WORKSHEET[[#This Row],[Year]]="", ISBLANK(WORKSHEET[[#This Row],[Year]]), WORKSHEET[[#This Row],[Year]]="null"), "Exclude", "Include")</f>
        <v>Include</v>
      </c>
      <c r="L188" t="s">
        <v>16</v>
      </c>
      <c r="M188" t="s">
        <v>3624</v>
      </c>
      <c r="N188" t="s">
        <v>69</v>
      </c>
      <c r="O188">
        <v>30.16</v>
      </c>
      <c r="P188">
        <v>20</v>
      </c>
      <c r="Q188" t="s">
        <v>14</v>
      </c>
      <c r="R188">
        <f>P188 * _xll.XLOOKUP(Q188,CALCULATION!$A$15:$A$17, CALCULATION!$B$15:$B$17 )</f>
        <v>20</v>
      </c>
      <c r="S188" s="5">
        <f>O188*P188*_xll.XLOOKUP(Q188,CALCULATION!$A$15:$A$17, CALCULATION!$B$15:$B$17)</f>
        <v>603.20000000000005</v>
      </c>
      <c r="T188">
        <v>10</v>
      </c>
      <c r="U188" t="s">
        <v>14</v>
      </c>
      <c r="V188">
        <f>T188 * _xll.XLOOKUP(U188,CALCULATION!$A$15:$A$17, CALCULATION!$B$15:$B$17 )</f>
        <v>10</v>
      </c>
      <c r="W188" s="5">
        <f>O188*T188*_xll.XLOOKUP(U188,CALCULATION!$A$15:$A$17, CALCULATION!$B$15:$B$17)</f>
        <v>301.60000000000002</v>
      </c>
      <c r="X188" s="5">
        <f>WORKSHEET[[#This Row],[Clients Total Cost]] / WORKSHEET[[#This Row],[Clients Rate per T2 (USD)]]</f>
        <v>30.160000000000004</v>
      </c>
      <c r="Y188" s="5">
        <f>WORKSHEET[[#This Row],[Clients Rate per T2 (USD)]] - WORKSHEET[[#This Row],[Supplier Rate Per t2 (USD)]]</f>
        <v>10</v>
      </c>
      <c r="Z188" s="5">
        <f>WORKSHEET[[#This Row],[Profit Per T]] * WORKSHEET[[#This Row],[Weight]]</f>
        <v>301.60000000000002</v>
      </c>
      <c r="AA188">
        <v>1</v>
      </c>
      <c r="AB188" s="1">
        <v>3.2</v>
      </c>
      <c r="AC188" s="1">
        <v>4.8</v>
      </c>
      <c r="AD188" s="1">
        <v>4</v>
      </c>
      <c r="AE188" s="1">
        <f>WORKSHEET[[#This Row],[Delay at toll gate in days]] +WORKSHEET[[#This Row],[Delay at workshop in days]] +WORKSHEET[[#This Row],[Delay at border in days]]</f>
        <v>12</v>
      </c>
    </row>
    <row r="189" spans="1:31" x14ac:dyDescent="0.35">
      <c r="A189" t="s">
        <v>207</v>
      </c>
      <c r="B189" t="s">
        <v>10</v>
      </c>
      <c r="C189" t="s">
        <v>68</v>
      </c>
      <c r="D189" t="s">
        <v>3615</v>
      </c>
      <c r="E189" t="s">
        <v>3613</v>
      </c>
      <c r="F189" t="str">
        <f>WORKSHEET[[#This Row],[Depart From]]&amp;"-"&amp;WORKSHEET[[#This Row],[Arrive To]]</f>
        <v>Mombasa-Sanaa</v>
      </c>
      <c r="G189" s="2">
        <v>44607</v>
      </c>
      <c r="H189" s="2">
        <v>44638</v>
      </c>
      <c r="I189" s="2" t="str">
        <f t="shared" si="2"/>
        <v>Delivered</v>
      </c>
      <c r="J189" s="2" t="str">
        <f>TEXT(WORKSHEET[[#This Row],[Offloading Date]], "mmm")</f>
        <v>Mar</v>
      </c>
      <c r="K189" s="2" t="str">
        <f>IF(OR(WORKSHEET[[#This Row],[Year]]="", ISBLANK(WORKSHEET[[#This Row],[Year]]), WORKSHEET[[#This Row],[Year]]="null"), "Exclude", "Include")</f>
        <v>Include</v>
      </c>
      <c r="L189" t="s">
        <v>16</v>
      </c>
      <c r="M189" t="s">
        <v>3624</v>
      </c>
      <c r="N189" t="s">
        <v>69</v>
      </c>
      <c r="O189">
        <v>30.16</v>
      </c>
      <c r="P189">
        <v>20</v>
      </c>
      <c r="Q189" t="s">
        <v>14</v>
      </c>
      <c r="R189">
        <f>P189 * _xll.XLOOKUP(Q189,CALCULATION!$A$15:$A$17, CALCULATION!$B$15:$B$17 )</f>
        <v>20</v>
      </c>
      <c r="S189" s="5">
        <f>O189*P189*_xll.XLOOKUP(Q189,CALCULATION!$A$15:$A$17, CALCULATION!$B$15:$B$17)</f>
        <v>603.20000000000005</v>
      </c>
      <c r="T189">
        <v>10</v>
      </c>
      <c r="U189" t="s">
        <v>14</v>
      </c>
      <c r="V189">
        <f>T189 * _xll.XLOOKUP(U189,CALCULATION!$A$15:$A$17, CALCULATION!$B$15:$B$17 )</f>
        <v>10</v>
      </c>
      <c r="W189" s="5">
        <f>O189*T189*_xll.XLOOKUP(U189,CALCULATION!$A$15:$A$17, CALCULATION!$B$15:$B$17)</f>
        <v>301.60000000000002</v>
      </c>
      <c r="X189" s="5">
        <f>WORKSHEET[[#This Row],[Clients Total Cost]] / WORKSHEET[[#This Row],[Clients Rate per T2 (USD)]]</f>
        <v>30.160000000000004</v>
      </c>
      <c r="Y189" s="5">
        <f>WORKSHEET[[#This Row],[Clients Rate per T2 (USD)]] - WORKSHEET[[#This Row],[Supplier Rate Per t2 (USD)]]</f>
        <v>10</v>
      </c>
      <c r="Z189" s="5">
        <f>WORKSHEET[[#This Row],[Profit Per T]] * WORKSHEET[[#This Row],[Weight]]</f>
        <v>301.60000000000002</v>
      </c>
      <c r="AA189">
        <v>1</v>
      </c>
      <c r="AB189" s="1">
        <v>3.1</v>
      </c>
      <c r="AC189" s="1">
        <v>4.6499999999999995</v>
      </c>
      <c r="AD189" s="1">
        <v>3.875</v>
      </c>
      <c r="AE189" s="1">
        <f>WORKSHEET[[#This Row],[Delay at toll gate in days]] +WORKSHEET[[#This Row],[Delay at workshop in days]] +WORKSHEET[[#This Row],[Delay at border in days]]</f>
        <v>11.625</v>
      </c>
    </row>
    <row r="190" spans="1:31" x14ac:dyDescent="0.35">
      <c r="A190" t="s">
        <v>208</v>
      </c>
      <c r="B190" t="s">
        <v>10</v>
      </c>
      <c r="C190" t="s">
        <v>68</v>
      </c>
      <c r="D190" t="s">
        <v>3611</v>
      </c>
      <c r="E190" t="s">
        <v>3612</v>
      </c>
      <c r="F190" t="str">
        <f>WORKSHEET[[#This Row],[Depart From]]&amp;"-"&amp;WORKSHEET[[#This Row],[Arrive To]]</f>
        <v>Mogadishu-Victoria</v>
      </c>
      <c r="G190" s="2">
        <v>44602</v>
      </c>
      <c r="H190" s="2">
        <v>44627</v>
      </c>
      <c r="I190" s="2" t="str">
        <f t="shared" si="2"/>
        <v>Delivered</v>
      </c>
      <c r="J190" s="2" t="str">
        <f>TEXT(WORKSHEET[[#This Row],[Offloading Date]], "mmm")</f>
        <v>Mar</v>
      </c>
      <c r="K190" s="2" t="str">
        <f>IF(OR(WORKSHEET[[#This Row],[Year]]="", ISBLANK(WORKSHEET[[#This Row],[Year]]), WORKSHEET[[#This Row],[Year]]="null"), "Exclude", "Include")</f>
        <v>Include</v>
      </c>
      <c r="L190" t="s">
        <v>16</v>
      </c>
      <c r="M190" t="s">
        <v>12</v>
      </c>
      <c r="N190" t="s">
        <v>69</v>
      </c>
      <c r="O190">
        <v>32.119999999999997</v>
      </c>
      <c r="P190">
        <v>20</v>
      </c>
      <c r="Q190" t="s">
        <v>14</v>
      </c>
      <c r="R190">
        <f>P190 * _xll.XLOOKUP(Q190,CALCULATION!$A$15:$A$17, CALCULATION!$B$15:$B$17 )</f>
        <v>20</v>
      </c>
      <c r="S190" s="5">
        <f>O190*P190*_xll.XLOOKUP(Q190,CALCULATION!$A$15:$A$17, CALCULATION!$B$15:$B$17)</f>
        <v>642.4</v>
      </c>
      <c r="T190">
        <v>10</v>
      </c>
      <c r="U190" t="s">
        <v>14</v>
      </c>
      <c r="V190">
        <f>T190 * _xll.XLOOKUP(U190,CALCULATION!$A$15:$A$17, CALCULATION!$B$15:$B$17 )</f>
        <v>10</v>
      </c>
      <c r="W190" s="5">
        <f>O190*T190*_xll.XLOOKUP(U190,CALCULATION!$A$15:$A$17, CALCULATION!$B$15:$B$17)</f>
        <v>321.2</v>
      </c>
      <c r="X190" s="5">
        <f>WORKSHEET[[#This Row],[Clients Total Cost]] / WORKSHEET[[#This Row],[Clients Rate per T2 (USD)]]</f>
        <v>32.119999999999997</v>
      </c>
      <c r="Y190" s="5">
        <f>WORKSHEET[[#This Row],[Clients Rate per T2 (USD)]] - WORKSHEET[[#This Row],[Supplier Rate Per t2 (USD)]]</f>
        <v>10</v>
      </c>
      <c r="Z190" s="5">
        <f>WORKSHEET[[#This Row],[Profit Per T]] * WORKSHEET[[#This Row],[Weight]]</f>
        <v>321.2</v>
      </c>
      <c r="AA190">
        <v>1</v>
      </c>
      <c r="AB190" s="1">
        <v>2.5</v>
      </c>
      <c r="AC190" s="1">
        <v>3.75</v>
      </c>
      <c r="AD190" s="1">
        <v>3.125</v>
      </c>
      <c r="AE190" s="1">
        <f>WORKSHEET[[#This Row],[Delay at toll gate in days]] +WORKSHEET[[#This Row],[Delay at workshop in days]] +WORKSHEET[[#This Row],[Delay at border in days]]</f>
        <v>9.375</v>
      </c>
    </row>
    <row r="191" spans="1:31" x14ac:dyDescent="0.35">
      <c r="A191" t="s">
        <v>209</v>
      </c>
      <c r="B191" t="s">
        <v>10</v>
      </c>
      <c r="C191" t="s">
        <v>68</v>
      </c>
      <c r="D191" t="s">
        <v>3611</v>
      </c>
      <c r="E191" t="s">
        <v>3617</v>
      </c>
      <c r="F191" t="str">
        <f>WORKSHEET[[#This Row],[Depart From]]&amp;"-"&amp;WORKSHEET[[#This Row],[Arrive To]]</f>
        <v>Mogadishu-Lagos</v>
      </c>
      <c r="G191" s="2">
        <v>44609</v>
      </c>
      <c r="H191" s="2">
        <v>44642</v>
      </c>
      <c r="I191" s="2" t="str">
        <f t="shared" si="2"/>
        <v>Delivered</v>
      </c>
      <c r="J191" s="2" t="str">
        <f>TEXT(WORKSHEET[[#This Row],[Offloading Date]], "mmm")</f>
        <v>Mar</v>
      </c>
      <c r="K191" s="2" t="str">
        <f>IF(OR(WORKSHEET[[#This Row],[Year]]="", ISBLANK(WORKSHEET[[#This Row],[Year]]), WORKSHEET[[#This Row],[Year]]="null"), "Exclude", "Include")</f>
        <v>Include</v>
      </c>
      <c r="L191" t="s">
        <v>16</v>
      </c>
      <c r="M191" t="s">
        <v>3624</v>
      </c>
      <c r="N191" t="s">
        <v>69</v>
      </c>
      <c r="O191">
        <v>30.06</v>
      </c>
      <c r="P191">
        <v>20</v>
      </c>
      <c r="Q191" t="s">
        <v>14</v>
      </c>
      <c r="R191">
        <f>P191 * _xll.XLOOKUP(Q191,CALCULATION!$A$15:$A$17, CALCULATION!$B$15:$B$17 )</f>
        <v>20</v>
      </c>
      <c r="S191" s="5">
        <f>O191*P191*_xll.XLOOKUP(Q191,CALCULATION!$A$15:$A$17, CALCULATION!$B$15:$B$17)</f>
        <v>601.19999999999993</v>
      </c>
      <c r="T191">
        <v>10</v>
      </c>
      <c r="U191" t="s">
        <v>14</v>
      </c>
      <c r="V191">
        <f>T191 * _xll.XLOOKUP(U191,CALCULATION!$A$15:$A$17, CALCULATION!$B$15:$B$17 )</f>
        <v>10</v>
      </c>
      <c r="W191" s="5">
        <f>O191*T191*_xll.XLOOKUP(U191,CALCULATION!$A$15:$A$17, CALCULATION!$B$15:$B$17)</f>
        <v>300.59999999999997</v>
      </c>
      <c r="X191" s="5">
        <f>WORKSHEET[[#This Row],[Clients Total Cost]] / WORKSHEET[[#This Row],[Clients Rate per T2 (USD)]]</f>
        <v>30.059999999999995</v>
      </c>
      <c r="Y191" s="5">
        <f>WORKSHEET[[#This Row],[Clients Rate per T2 (USD)]] - WORKSHEET[[#This Row],[Supplier Rate Per t2 (USD)]]</f>
        <v>10</v>
      </c>
      <c r="Z191" s="5">
        <f>WORKSHEET[[#This Row],[Profit Per T]] * WORKSHEET[[#This Row],[Weight]]</f>
        <v>300.59999999999997</v>
      </c>
      <c r="AA191">
        <v>1</v>
      </c>
      <c r="AB191" s="1">
        <v>3.3000000000000003</v>
      </c>
      <c r="AC191" s="1">
        <v>4.95</v>
      </c>
      <c r="AD191" s="1">
        <v>4.125</v>
      </c>
      <c r="AE191" s="1">
        <f>WORKSHEET[[#This Row],[Delay at toll gate in days]] +WORKSHEET[[#This Row],[Delay at workshop in days]] +WORKSHEET[[#This Row],[Delay at border in days]]</f>
        <v>12.375</v>
      </c>
    </row>
    <row r="192" spans="1:31" x14ac:dyDescent="0.35">
      <c r="A192" t="s">
        <v>210</v>
      </c>
      <c r="B192" t="s">
        <v>10</v>
      </c>
      <c r="C192" t="s">
        <v>68</v>
      </c>
      <c r="D192" t="s">
        <v>3615</v>
      </c>
      <c r="E192" t="s">
        <v>3612</v>
      </c>
      <c r="F192" t="str">
        <f>WORKSHEET[[#This Row],[Depart From]]&amp;"-"&amp;WORKSHEET[[#This Row],[Arrive To]]</f>
        <v>Mombasa-Victoria</v>
      </c>
      <c r="G192" s="2">
        <v>44609</v>
      </c>
      <c r="H192" s="2">
        <v>44642</v>
      </c>
      <c r="I192" s="2" t="str">
        <f t="shared" si="2"/>
        <v>Delivered</v>
      </c>
      <c r="J192" s="2" t="str">
        <f>TEXT(WORKSHEET[[#This Row],[Offloading Date]], "mmm")</f>
        <v>Mar</v>
      </c>
      <c r="K192" s="2" t="str">
        <f>IF(OR(WORKSHEET[[#This Row],[Year]]="", ISBLANK(WORKSHEET[[#This Row],[Year]]), WORKSHEET[[#This Row],[Year]]="null"), "Exclude", "Include")</f>
        <v>Include</v>
      </c>
      <c r="L192" t="s">
        <v>16</v>
      </c>
      <c r="M192" t="s">
        <v>3624</v>
      </c>
      <c r="N192" t="s">
        <v>69</v>
      </c>
      <c r="O192">
        <v>30.06</v>
      </c>
      <c r="P192">
        <v>20</v>
      </c>
      <c r="Q192" t="s">
        <v>14</v>
      </c>
      <c r="R192">
        <f>P192 * _xll.XLOOKUP(Q192,CALCULATION!$A$15:$A$17, CALCULATION!$B$15:$B$17 )</f>
        <v>20</v>
      </c>
      <c r="S192" s="5">
        <f>O192*P192*_xll.XLOOKUP(Q192,CALCULATION!$A$15:$A$17, CALCULATION!$B$15:$B$17)</f>
        <v>601.19999999999993</v>
      </c>
      <c r="T192">
        <v>10</v>
      </c>
      <c r="U192" t="s">
        <v>14</v>
      </c>
      <c r="V192">
        <f>T192 * _xll.XLOOKUP(U192,CALCULATION!$A$15:$A$17, CALCULATION!$B$15:$B$17 )</f>
        <v>10</v>
      </c>
      <c r="W192" s="5">
        <f>O192*T192*_xll.XLOOKUP(U192,CALCULATION!$A$15:$A$17, CALCULATION!$B$15:$B$17)</f>
        <v>300.59999999999997</v>
      </c>
      <c r="X192" s="5">
        <f>WORKSHEET[[#This Row],[Clients Total Cost]] / WORKSHEET[[#This Row],[Clients Rate per T2 (USD)]]</f>
        <v>30.059999999999995</v>
      </c>
      <c r="Y192" s="5">
        <f>WORKSHEET[[#This Row],[Clients Rate per T2 (USD)]] - WORKSHEET[[#This Row],[Supplier Rate Per t2 (USD)]]</f>
        <v>10</v>
      </c>
      <c r="Z192" s="5">
        <f>WORKSHEET[[#This Row],[Profit Per T]] * WORKSHEET[[#This Row],[Weight]]</f>
        <v>300.59999999999997</v>
      </c>
      <c r="AA192">
        <v>1</v>
      </c>
      <c r="AB192" s="1">
        <v>3.3000000000000003</v>
      </c>
      <c r="AC192" s="1">
        <v>4.95</v>
      </c>
      <c r="AD192" s="1">
        <v>4.125</v>
      </c>
      <c r="AE192" s="1">
        <f>WORKSHEET[[#This Row],[Delay at toll gate in days]] +WORKSHEET[[#This Row],[Delay at workshop in days]] +WORKSHEET[[#This Row],[Delay at border in days]]</f>
        <v>12.375</v>
      </c>
    </row>
    <row r="193" spans="1:31" x14ac:dyDescent="0.35">
      <c r="A193" t="s">
        <v>211</v>
      </c>
      <c r="B193" t="s">
        <v>10</v>
      </c>
      <c r="C193" t="s">
        <v>68</v>
      </c>
      <c r="D193" t="s">
        <v>3616</v>
      </c>
      <c r="E193" t="s">
        <v>3618</v>
      </c>
      <c r="F193" t="str">
        <f>WORKSHEET[[#This Row],[Depart From]]&amp;"-"&amp;WORKSHEET[[#This Row],[Arrive To]]</f>
        <v>Marrakech-Tripoli</v>
      </c>
      <c r="G193" s="2">
        <v>44601</v>
      </c>
      <c r="H193" s="2">
        <v>44627</v>
      </c>
      <c r="I193" s="2" t="str">
        <f t="shared" si="2"/>
        <v>Delivered</v>
      </c>
      <c r="J193" s="2" t="str">
        <f>TEXT(WORKSHEET[[#This Row],[Offloading Date]], "mmm")</f>
        <v>Mar</v>
      </c>
      <c r="K193" s="2" t="str">
        <f>IF(OR(WORKSHEET[[#This Row],[Year]]="", ISBLANK(WORKSHEET[[#This Row],[Year]]), WORKSHEET[[#This Row],[Year]]="null"), "Exclude", "Include")</f>
        <v>Include</v>
      </c>
      <c r="L193" t="s">
        <v>16</v>
      </c>
      <c r="M193" t="s">
        <v>16</v>
      </c>
      <c r="N193" t="s">
        <v>69</v>
      </c>
      <c r="O193">
        <v>30.1</v>
      </c>
      <c r="P193">
        <v>20</v>
      </c>
      <c r="Q193" t="s">
        <v>14</v>
      </c>
      <c r="R193">
        <f>P193 * _xll.XLOOKUP(Q193,CALCULATION!$A$15:$A$17, CALCULATION!$B$15:$B$17 )</f>
        <v>20</v>
      </c>
      <c r="S193" s="5">
        <f>O193*P193*_xll.XLOOKUP(Q193,CALCULATION!$A$15:$A$17, CALCULATION!$B$15:$B$17)</f>
        <v>602</v>
      </c>
      <c r="T193">
        <v>10</v>
      </c>
      <c r="U193" t="s">
        <v>14</v>
      </c>
      <c r="V193">
        <f>T193 * _xll.XLOOKUP(U193,CALCULATION!$A$15:$A$17, CALCULATION!$B$15:$B$17 )</f>
        <v>10</v>
      </c>
      <c r="W193" s="5">
        <f>O193*T193*_xll.XLOOKUP(U193,CALCULATION!$A$15:$A$17, CALCULATION!$B$15:$B$17)</f>
        <v>301</v>
      </c>
      <c r="X193" s="5">
        <f>WORKSHEET[[#This Row],[Clients Total Cost]] / WORKSHEET[[#This Row],[Clients Rate per T2 (USD)]]</f>
        <v>30.1</v>
      </c>
      <c r="Y193" s="5">
        <f>WORKSHEET[[#This Row],[Clients Rate per T2 (USD)]] - WORKSHEET[[#This Row],[Supplier Rate Per t2 (USD)]]</f>
        <v>10</v>
      </c>
      <c r="Z193" s="5">
        <f>WORKSHEET[[#This Row],[Profit Per T]] * WORKSHEET[[#This Row],[Weight]]</f>
        <v>301</v>
      </c>
      <c r="AA193">
        <v>1</v>
      </c>
      <c r="AB193" s="1">
        <v>2.6</v>
      </c>
      <c r="AC193" s="1">
        <v>3.9</v>
      </c>
      <c r="AD193" s="1">
        <v>3.25</v>
      </c>
      <c r="AE193" s="1">
        <f>WORKSHEET[[#This Row],[Delay at toll gate in days]] +WORKSHEET[[#This Row],[Delay at workshop in days]] +WORKSHEET[[#This Row],[Delay at border in days]]</f>
        <v>9.75</v>
      </c>
    </row>
    <row r="194" spans="1:31" x14ac:dyDescent="0.35">
      <c r="A194" t="s">
        <v>212</v>
      </c>
      <c r="B194" t="s">
        <v>10</v>
      </c>
      <c r="C194" t="s">
        <v>68</v>
      </c>
      <c r="D194" t="s">
        <v>3611</v>
      </c>
      <c r="E194" t="s">
        <v>3618</v>
      </c>
      <c r="F194" t="str">
        <f>WORKSHEET[[#This Row],[Depart From]]&amp;"-"&amp;WORKSHEET[[#This Row],[Arrive To]]</f>
        <v>Mogadishu-Tripoli</v>
      </c>
      <c r="G194" s="2">
        <v>44599</v>
      </c>
      <c r="H194" s="2">
        <v>44627</v>
      </c>
      <c r="I194" s="2" t="str">
        <f t="shared" ref="I194:I257" si="3">IF(OR(H194="", H194="NULL"), "Failed","Delivered")</f>
        <v>Delivered</v>
      </c>
      <c r="J194" s="2" t="str">
        <f>TEXT(WORKSHEET[[#This Row],[Offloading Date]], "mmm")</f>
        <v>Mar</v>
      </c>
      <c r="K194" s="2" t="str">
        <f>IF(OR(WORKSHEET[[#This Row],[Year]]="", ISBLANK(WORKSHEET[[#This Row],[Year]]), WORKSHEET[[#This Row],[Year]]="null"), "Exclude", "Include")</f>
        <v>Include</v>
      </c>
      <c r="L194" t="s">
        <v>16</v>
      </c>
      <c r="M194" t="s">
        <v>3624</v>
      </c>
      <c r="N194" t="s">
        <v>69</v>
      </c>
      <c r="O194">
        <v>30.02</v>
      </c>
      <c r="P194">
        <v>20</v>
      </c>
      <c r="Q194" t="s">
        <v>14</v>
      </c>
      <c r="R194">
        <f>P194 * _xll.XLOOKUP(Q194,CALCULATION!$A$15:$A$17, CALCULATION!$B$15:$B$17 )</f>
        <v>20</v>
      </c>
      <c r="S194" s="5">
        <f>O194*P194*_xll.XLOOKUP(Q194,CALCULATION!$A$15:$A$17, CALCULATION!$B$15:$B$17)</f>
        <v>600.4</v>
      </c>
      <c r="T194">
        <v>10</v>
      </c>
      <c r="U194" t="s">
        <v>14</v>
      </c>
      <c r="V194">
        <f>T194 * _xll.XLOOKUP(U194,CALCULATION!$A$15:$A$17, CALCULATION!$B$15:$B$17 )</f>
        <v>10</v>
      </c>
      <c r="W194" s="5">
        <f>O194*T194*_xll.XLOOKUP(U194,CALCULATION!$A$15:$A$17, CALCULATION!$B$15:$B$17)</f>
        <v>300.2</v>
      </c>
      <c r="X194" s="5">
        <f>WORKSHEET[[#This Row],[Clients Total Cost]] / WORKSHEET[[#This Row],[Clients Rate per T2 (USD)]]</f>
        <v>30.02</v>
      </c>
      <c r="Y194" s="5">
        <f>WORKSHEET[[#This Row],[Clients Rate per T2 (USD)]] - WORKSHEET[[#This Row],[Supplier Rate Per t2 (USD)]]</f>
        <v>10</v>
      </c>
      <c r="Z194" s="5">
        <f>WORKSHEET[[#This Row],[Profit Per T]] * WORKSHEET[[#This Row],[Weight]]</f>
        <v>300.2</v>
      </c>
      <c r="AA194">
        <v>1</v>
      </c>
      <c r="AB194" s="1">
        <v>2.8000000000000003</v>
      </c>
      <c r="AC194" s="1">
        <v>4.2</v>
      </c>
      <c r="AD194" s="1">
        <v>3.5</v>
      </c>
      <c r="AE194" s="1">
        <f>WORKSHEET[[#This Row],[Delay at toll gate in days]] +WORKSHEET[[#This Row],[Delay at workshop in days]] +WORKSHEET[[#This Row],[Delay at border in days]]</f>
        <v>10.5</v>
      </c>
    </row>
    <row r="195" spans="1:31" x14ac:dyDescent="0.35">
      <c r="A195" t="s">
        <v>213</v>
      </c>
      <c r="B195" t="s">
        <v>10</v>
      </c>
      <c r="C195" t="s">
        <v>68</v>
      </c>
      <c r="D195" t="s">
        <v>3620</v>
      </c>
      <c r="E195" t="s">
        <v>3617</v>
      </c>
      <c r="F195" t="str">
        <f>WORKSHEET[[#This Row],[Depart From]]&amp;"-"&amp;WORKSHEET[[#This Row],[Arrive To]]</f>
        <v>Zanzibar-Lagos</v>
      </c>
      <c r="G195" s="2">
        <v>44597</v>
      </c>
      <c r="H195" s="2">
        <v>44627</v>
      </c>
      <c r="I195" s="2" t="str">
        <f t="shared" si="3"/>
        <v>Delivered</v>
      </c>
      <c r="J195" s="2" t="str">
        <f>TEXT(WORKSHEET[[#This Row],[Offloading Date]], "mmm")</f>
        <v>Mar</v>
      </c>
      <c r="K195" s="2" t="str">
        <f>IF(OR(WORKSHEET[[#This Row],[Year]]="", ISBLANK(WORKSHEET[[#This Row],[Year]]), WORKSHEET[[#This Row],[Year]]="null"), "Exclude", "Include")</f>
        <v>Include</v>
      </c>
      <c r="L195" t="s">
        <v>16</v>
      </c>
      <c r="M195" t="s">
        <v>3624</v>
      </c>
      <c r="N195" t="s">
        <v>69</v>
      </c>
      <c r="O195">
        <v>30.06</v>
      </c>
      <c r="P195">
        <v>20</v>
      </c>
      <c r="Q195" t="s">
        <v>14</v>
      </c>
      <c r="R195">
        <f>P195 * _xll.XLOOKUP(Q195,CALCULATION!$A$15:$A$17, CALCULATION!$B$15:$B$17 )</f>
        <v>20</v>
      </c>
      <c r="S195" s="5">
        <f>O195*P195*_xll.XLOOKUP(Q195,CALCULATION!$A$15:$A$17, CALCULATION!$B$15:$B$17)</f>
        <v>601.19999999999993</v>
      </c>
      <c r="T195">
        <v>10</v>
      </c>
      <c r="U195" t="s">
        <v>14</v>
      </c>
      <c r="V195">
        <f>T195 * _xll.XLOOKUP(U195,CALCULATION!$A$15:$A$17, CALCULATION!$B$15:$B$17 )</f>
        <v>10</v>
      </c>
      <c r="W195" s="5">
        <f>O195*T195*_xll.XLOOKUP(U195,CALCULATION!$A$15:$A$17, CALCULATION!$B$15:$B$17)</f>
        <v>300.59999999999997</v>
      </c>
      <c r="X195" s="5">
        <f>WORKSHEET[[#This Row],[Clients Total Cost]] / WORKSHEET[[#This Row],[Clients Rate per T2 (USD)]]</f>
        <v>30.059999999999995</v>
      </c>
      <c r="Y195" s="5">
        <f>WORKSHEET[[#This Row],[Clients Rate per T2 (USD)]] - WORKSHEET[[#This Row],[Supplier Rate Per t2 (USD)]]</f>
        <v>10</v>
      </c>
      <c r="Z195" s="5">
        <f>WORKSHEET[[#This Row],[Profit Per T]] * WORKSHEET[[#This Row],[Weight]]</f>
        <v>300.59999999999997</v>
      </c>
      <c r="AA195">
        <v>1</v>
      </c>
      <c r="AB195" s="1">
        <v>3</v>
      </c>
      <c r="AC195" s="1">
        <v>4.5</v>
      </c>
      <c r="AD195" s="1">
        <v>3.75</v>
      </c>
      <c r="AE195" s="1">
        <f>WORKSHEET[[#This Row],[Delay at toll gate in days]] +WORKSHEET[[#This Row],[Delay at workshop in days]] +WORKSHEET[[#This Row],[Delay at border in days]]</f>
        <v>11.25</v>
      </c>
    </row>
    <row r="196" spans="1:31" x14ac:dyDescent="0.35">
      <c r="A196" t="s">
        <v>214</v>
      </c>
      <c r="B196" t="s">
        <v>10</v>
      </c>
      <c r="C196" t="s">
        <v>68</v>
      </c>
      <c r="D196" t="s">
        <v>3616</v>
      </c>
      <c r="E196" t="s">
        <v>3618</v>
      </c>
      <c r="F196" t="str">
        <f>WORKSHEET[[#This Row],[Depart From]]&amp;"-"&amp;WORKSHEET[[#This Row],[Arrive To]]</f>
        <v>Marrakech-Tripoli</v>
      </c>
      <c r="G196" s="2">
        <v>44629</v>
      </c>
      <c r="H196" s="2">
        <v>44631</v>
      </c>
      <c r="I196" s="2" t="str">
        <f t="shared" si="3"/>
        <v>Delivered</v>
      </c>
      <c r="J196" s="2" t="str">
        <f>TEXT(WORKSHEET[[#This Row],[Offloading Date]], "mmm")</f>
        <v>Mar</v>
      </c>
      <c r="K196" s="2" t="str">
        <f>IF(OR(WORKSHEET[[#This Row],[Year]]="", ISBLANK(WORKSHEET[[#This Row],[Year]]), WORKSHEET[[#This Row],[Year]]="null"), "Exclude", "Include")</f>
        <v>Include</v>
      </c>
      <c r="L196" t="s">
        <v>16</v>
      </c>
      <c r="M196" t="s">
        <v>16</v>
      </c>
      <c r="N196" t="s">
        <v>69</v>
      </c>
      <c r="O196">
        <v>34.14</v>
      </c>
      <c r="P196">
        <v>20</v>
      </c>
      <c r="Q196" t="s">
        <v>14</v>
      </c>
      <c r="R196">
        <f>P196 * _xll.XLOOKUP(Q196,CALCULATION!$A$15:$A$17, CALCULATION!$B$15:$B$17 )</f>
        <v>20</v>
      </c>
      <c r="S196" s="5">
        <f>O196*P196*_xll.XLOOKUP(Q196,CALCULATION!$A$15:$A$17, CALCULATION!$B$15:$B$17)</f>
        <v>682.8</v>
      </c>
      <c r="T196">
        <v>10</v>
      </c>
      <c r="U196" t="s">
        <v>14</v>
      </c>
      <c r="V196">
        <f>T196 * _xll.XLOOKUP(U196,CALCULATION!$A$15:$A$17, CALCULATION!$B$15:$B$17 )</f>
        <v>10</v>
      </c>
      <c r="W196" s="5">
        <f>O196*T196*_xll.XLOOKUP(U196,CALCULATION!$A$15:$A$17, CALCULATION!$B$15:$B$17)</f>
        <v>341.4</v>
      </c>
      <c r="X196" s="5">
        <f>WORKSHEET[[#This Row],[Clients Total Cost]] / WORKSHEET[[#This Row],[Clients Rate per T2 (USD)]]</f>
        <v>34.14</v>
      </c>
      <c r="Y196" s="5">
        <f>WORKSHEET[[#This Row],[Clients Rate per T2 (USD)]] - WORKSHEET[[#This Row],[Supplier Rate Per t2 (USD)]]</f>
        <v>10</v>
      </c>
      <c r="Z196" s="5">
        <f>WORKSHEET[[#This Row],[Profit Per T]] * WORKSHEET[[#This Row],[Weight]]</f>
        <v>341.4</v>
      </c>
      <c r="AA196">
        <v>1</v>
      </c>
      <c r="AB196" s="1">
        <v>0.2</v>
      </c>
      <c r="AC196" s="1">
        <v>0.3</v>
      </c>
      <c r="AD196" s="1">
        <v>0.25</v>
      </c>
      <c r="AE196" s="1">
        <f>WORKSHEET[[#This Row],[Delay at toll gate in days]] +WORKSHEET[[#This Row],[Delay at workshop in days]] +WORKSHEET[[#This Row],[Delay at border in days]]</f>
        <v>0.75</v>
      </c>
    </row>
    <row r="197" spans="1:31" x14ac:dyDescent="0.35">
      <c r="A197" t="s">
        <v>215</v>
      </c>
      <c r="B197" t="s">
        <v>10</v>
      </c>
      <c r="C197" t="s">
        <v>68</v>
      </c>
      <c r="D197" t="s">
        <v>3615</v>
      </c>
      <c r="E197" t="s">
        <v>3614</v>
      </c>
      <c r="F197" t="str">
        <f>WORKSHEET[[#This Row],[Depart From]]&amp;"-"&amp;WORKSHEET[[#This Row],[Arrive To]]</f>
        <v>Mombasa-Alger</v>
      </c>
      <c r="G197" s="2">
        <v>44580</v>
      </c>
      <c r="H197" s="2">
        <v>44608</v>
      </c>
      <c r="I197" s="2" t="str">
        <f t="shared" si="3"/>
        <v>Delivered</v>
      </c>
      <c r="J197" s="2" t="str">
        <f>TEXT(WORKSHEET[[#This Row],[Offloading Date]], "mmm")</f>
        <v>Feb</v>
      </c>
      <c r="K197" s="2" t="str">
        <f>IF(OR(WORKSHEET[[#This Row],[Year]]="", ISBLANK(WORKSHEET[[#This Row],[Year]]), WORKSHEET[[#This Row],[Year]]="null"), "Exclude", "Include")</f>
        <v>Include</v>
      </c>
      <c r="L197" t="s">
        <v>16</v>
      </c>
      <c r="M197" t="s">
        <v>3624</v>
      </c>
      <c r="N197" t="s">
        <v>69</v>
      </c>
      <c r="O197">
        <v>33.637</v>
      </c>
      <c r="P197">
        <v>20</v>
      </c>
      <c r="Q197" t="s">
        <v>14</v>
      </c>
      <c r="R197">
        <f>P197 * _xll.XLOOKUP(Q197,CALCULATION!$A$15:$A$17, CALCULATION!$B$15:$B$17 )</f>
        <v>20</v>
      </c>
      <c r="S197" s="5">
        <f>O197*P197*_xll.XLOOKUP(Q197,CALCULATION!$A$15:$A$17, CALCULATION!$B$15:$B$17)</f>
        <v>672.74</v>
      </c>
      <c r="T197">
        <v>10</v>
      </c>
      <c r="U197" t="s">
        <v>14</v>
      </c>
      <c r="V197">
        <f>T197 * _xll.XLOOKUP(U197,CALCULATION!$A$15:$A$17, CALCULATION!$B$15:$B$17 )</f>
        <v>10</v>
      </c>
      <c r="W197" s="5">
        <f>O197*T197*_xll.XLOOKUP(U197,CALCULATION!$A$15:$A$17, CALCULATION!$B$15:$B$17)</f>
        <v>336.37</v>
      </c>
      <c r="X197" s="5">
        <f>WORKSHEET[[#This Row],[Clients Total Cost]] / WORKSHEET[[#This Row],[Clients Rate per T2 (USD)]]</f>
        <v>33.637</v>
      </c>
      <c r="Y197" s="5">
        <f>WORKSHEET[[#This Row],[Clients Rate per T2 (USD)]] - WORKSHEET[[#This Row],[Supplier Rate Per t2 (USD)]]</f>
        <v>10</v>
      </c>
      <c r="Z197" s="5">
        <f>WORKSHEET[[#This Row],[Profit Per T]] * WORKSHEET[[#This Row],[Weight]]</f>
        <v>336.37</v>
      </c>
      <c r="AA197">
        <v>1</v>
      </c>
      <c r="AB197" s="1">
        <v>2.8000000000000003</v>
      </c>
      <c r="AC197" s="1">
        <v>4.2</v>
      </c>
      <c r="AD197" s="1">
        <v>3.5</v>
      </c>
      <c r="AE197" s="1">
        <f>WORKSHEET[[#This Row],[Delay at toll gate in days]] +WORKSHEET[[#This Row],[Delay at workshop in days]] +WORKSHEET[[#This Row],[Delay at border in days]]</f>
        <v>10.5</v>
      </c>
    </row>
    <row r="198" spans="1:31" x14ac:dyDescent="0.35">
      <c r="A198" t="s">
        <v>216</v>
      </c>
      <c r="B198" t="s">
        <v>10</v>
      </c>
      <c r="C198" t="s">
        <v>68</v>
      </c>
      <c r="D198" t="s">
        <v>3616</v>
      </c>
      <c r="E198" t="s">
        <v>3614</v>
      </c>
      <c r="F198" t="str">
        <f>WORKSHEET[[#This Row],[Depart From]]&amp;"-"&amp;WORKSHEET[[#This Row],[Arrive To]]</f>
        <v>Marrakech-Alger</v>
      </c>
      <c r="G198" s="2">
        <v>44585</v>
      </c>
      <c r="H198" s="2">
        <v>44613</v>
      </c>
      <c r="I198" s="2" t="str">
        <f t="shared" si="3"/>
        <v>Delivered</v>
      </c>
      <c r="J198" s="2" t="str">
        <f>TEXT(WORKSHEET[[#This Row],[Offloading Date]], "mmm")</f>
        <v>Feb</v>
      </c>
      <c r="K198" s="2" t="str">
        <f>IF(OR(WORKSHEET[[#This Row],[Year]]="", ISBLANK(WORKSHEET[[#This Row],[Year]]), WORKSHEET[[#This Row],[Year]]="null"), "Exclude", "Include")</f>
        <v>Include</v>
      </c>
      <c r="L198" t="s">
        <v>16</v>
      </c>
      <c r="M198" t="s">
        <v>3624</v>
      </c>
      <c r="N198" t="s">
        <v>69</v>
      </c>
      <c r="O198">
        <v>32.957000000000001</v>
      </c>
      <c r="P198">
        <v>20</v>
      </c>
      <c r="Q198" t="s">
        <v>14</v>
      </c>
      <c r="R198">
        <f>P198 * _xll.XLOOKUP(Q198,CALCULATION!$A$15:$A$17, CALCULATION!$B$15:$B$17 )</f>
        <v>20</v>
      </c>
      <c r="S198" s="5">
        <f>O198*P198*_xll.XLOOKUP(Q198,CALCULATION!$A$15:$A$17, CALCULATION!$B$15:$B$17)</f>
        <v>659.14</v>
      </c>
      <c r="T198">
        <v>10</v>
      </c>
      <c r="U198" t="s">
        <v>14</v>
      </c>
      <c r="V198">
        <f>T198 * _xll.XLOOKUP(U198,CALCULATION!$A$15:$A$17, CALCULATION!$B$15:$B$17 )</f>
        <v>10</v>
      </c>
      <c r="W198" s="5">
        <f>O198*T198*_xll.XLOOKUP(U198,CALCULATION!$A$15:$A$17, CALCULATION!$B$15:$B$17)</f>
        <v>329.57</v>
      </c>
      <c r="X198" s="5">
        <f>WORKSHEET[[#This Row],[Clients Total Cost]] / WORKSHEET[[#This Row],[Clients Rate per T2 (USD)]]</f>
        <v>32.957000000000001</v>
      </c>
      <c r="Y198" s="5">
        <f>WORKSHEET[[#This Row],[Clients Rate per T2 (USD)]] - WORKSHEET[[#This Row],[Supplier Rate Per t2 (USD)]]</f>
        <v>10</v>
      </c>
      <c r="Z198" s="5">
        <f>WORKSHEET[[#This Row],[Profit Per T]] * WORKSHEET[[#This Row],[Weight]]</f>
        <v>329.57</v>
      </c>
      <c r="AA198">
        <v>1</v>
      </c>
      <c r="AB198" s="1">
        <v>2.8000000000000003</v>
      </c>
      <c r="AC198" s="1">
        <v>4.2</v>
      </c>
      <c r="AD198" s="1">
        <v>3.5</v>
      </c>
      <c r="AE198" s="1">
        <f>WORKSHEET[[#This Row],[Delay at toll gate in days]] +WORKSHEET[[#This Row],[Delay at workshop in days]] +WORKSHEET[[#This Row],[Delay at border in days]]</f>
        <v>10.5</v>
      </c>
    </row>
    <row r="199" spans="1:31" x14ac:dyDescent="0.35">
      <c r="A199" t="s">
        <v>217</v>
      </c>
      <c r="B199" t="s">
        <v>10</v>
      </c>
      <c r="C199" t="s">
        <v>68</v>
      </c>
      <c r="D199" t="s">
        <v>3616</v>
      </c>
      <c r="E199" t="s">
        <v>3613</v>
      </c>
      <c r="F199" t="str">
        <f>WORKSHEET[[#This Row],[Depart From]]&amp;"-"&amp;WORKSHEET[[#This Row],[Arrive To]]</f>
        <v>Marrakech-Sanaa</v>
      </c>
      <c r="G199" s="2">
        <v>44585</v>
      </c>
      <c r="H199" s="2">
        <v>44607</v>
      </c>
      <c r="I199" s="2" t="str">
        <f t="shared" si="3"/>
        <v>Delivered</v>
      </c>
      <c r="J199" s="2" t="str">
        <f>TEXT(WORKSHEET[[#This Row],[Offloading Date]], "mmm")</f>
        <v>Feb</v>
      </c>
      <c r="K199" s="2" t="str">
        <f>IF(OR(WORKSHEET[[#This Row],[Year]]="", ISBLANK(WORKSHEET[[#This Row],[Year]]), WORKSHEET[[#This Row],[Year]]="null"), "Exclude", "Include")</f>
        <v>Include</v>
      </c>
      <c r="L199" t="s">
        <v>16</v>
      </c>
      <c r="M199" t="s">
        <v>3624</v>
      </c>
      <c r="N199" t="s">
        <v>69</v>
      </c>
      <c r="O199">
        <v>33.076000000000001</v>
      </c>
      <c r="P199">
        <v>20</v>
      </c>
      <c r="Q199" t="s">
        <v>14</v>
      </c>
      <c r="R199">
        <f>P199 * _xll.XLOOKUP(Q199,CALCULATION!$A$15:$A$17, CALCULATION!$B$15:$B$17 )</f>
        <v>20</v>
      </c>
      <c r="S199" s="5">
        <f>O199*P199*_xll.XLOOKUP(Q199,CALCULATION!$A$15:$A$17, CALCULATION!$B$15:$B$17)</f>
        <v>661.52</v>
      </c>
      <c r="T199">
        <v>10</v>
      </c>
      <c r="U199" t="s">
        <v>14</v>
      </c>
      <c r="V199">
        <f>T199 * _xll.XLOOKUP(U199,CALCULATION!$A$15:$A$17, CALCULATION!$B$15:$B$17 )</f>
        <v>10</v>
      </c>
      <c r="W199" s="5">
        <f>O199*T199*_xll.XLOOKUP(U199,CALCULATION!$A$15:$A$17, CALCULATION!$B$15:$B$17)</f>
        <v>330.76</v>
      </c>
      <c r="X199" s="5">
        <f>WORKSHEET[[#This Row],[Clients Total Cost]] / WORKSHEET[[#This Row],[Clients Rate per T2 (USD)]]</f>
        <v>33.076000000000001</v>
      </c>
      <c r="Y199" s="5">
        <f>WORKSHEET[[#This Row],[Clients Rate per T2 (USD)]] - WORKSHEET[[#This Row],[Supplier Rate Per t2 (USD)]]</f>
        <v>10</v>
      </c>
      <c r="Z199" s="5">
        <f>WORKSHEET[[#This Row],[Profit Per T]] * WORKSHEET[[#This Row],[Weight]]</f>
        <v>330.76</v>
      </c>
      <c r="AA199">
        <v>1</v>
      </c>
      <c r="AB199" s="1">
        <v>2.2000000000000002</v>
      </c>
      <c r="AC199" s="1">
        <v>3.3</v>
      </c>
      <c r="AD199" s="1">
        <v>2.75</v>
      </c>
      <c r="AE199" s="1">
        <f>WORKSHEET[[#This Row],[Delay at toll gate in days]] +WORKSHEET[[#This Row],[Delay at workshop in days]] +WORKSHEET[[#This Row],[Delay at border in days]]</f>
        <v>8.25</v>
      </c>
    </row>
    <row r="200" spans="1:31" x14ac:dyDescent="0.35">
      <c r="A200" t="s">
        <v>218</v>
      </c>
      <c r="B200" t="s">
        <v>10</v>
      </c>
      <c r="C200" t="s">
        <v>68</v>
      </c>
      <c r="D200" t="s">
        <v>3619</v>
      </c>
      <c r="E200" t="s">
        <v>3614</v>
      </c>
      <c r="F200" t="str">
        <f>WORKSHEET[[#This Row],[Depart From]]&amp;"-"&amp;WORKSHEET[[#This Row],[Arrive To]]</f>
        <v>Addis Ababa-Alger</v>
      </c>
      <c r="G200" s="2">
        <v>44584</v>
      </c>
      <c r="H200" s="2">
        <v>44607</v>
      </c>
      <c r="I200" s="2" t="str">
        <f t="shared" si="3"/>
        <v>Delivered</v>
      </c>
      <c r="J200" s="2" t="str">
        <f>TEXT(WORKSHEET[[#This Row],[Offloading Date]], "mmm")</f>
        <v>Feb</v>
      </c>
      <c r="K200" s="2" t="str">
        <f>IF(OR(WORKSHEET[[#This Row],[Year]]="", ISBLANK(WORKSHEET[[#This Row],[Year]]), WORKSHEET[[#This Row],[Year]]="null"), "Exclude", "Include")</f>
        <v>Include</v>
      </c>
      <c r="L200" t="s">
        <v>16</v>
      </c>
      <c r="M200" t="s">
        <v>3624</v>
      </c>
      <c r="N200" t="s">
        <v>69</v>
      </c>
      <c r="O200">
        <v>33.195999999999998</v>
      </c>
      <c r="P200">
        <v>20</v>
      </c>
      <c r="Q200" t="s">
        <v>14</v>
      </c>
      <c r="R200">
        <f>P200 * _xll.XLOOKUP(Q200,CALCULATION!$A$15:$A$17, CALCULATION!$B$15:$B$17 )</f>
        <v>20</v>
      </c>
      <c r="S200" s="5">
        <f>O200*P200*_xll.XLOOKUP(Q200,CALCULATION!$A$15:$A$17, CALCULATION!$B$15:$B$17)</f>
        <v>663.92</v>
      </c>
      <c r="T200">
        <v>10</v>
      </c>
      <c r="U200" t="s">
        <v>14</v>
      </c>
      <c r="V200">
        <f>T200 * _xll.XLOOKUP(U200,CALCULATION!$A$15:$A$17, CALCULATION!$B$15:$B$17 )</f>
        <v>10</v>
      </c>
      <c r="W200" s="5">
        <f>O200*T200*_xll.XLOOKUP(U200,CALCULATION!$A$15:$A$17, CALCULATION!$B$15:$B$17)</f>
        <v>331.96</v>
      </c>
      <c r="X200" s="5">
        <f>WORKSHEET[[#This Row],[Clients Total Cost]] / WORKSHEET[[#This Row],[Clients Rate per T2 (USD)]]</f>
        <v>33.195999999999998</v>
      </c>
      <c r="Y200" s="5">
        <f>WORKSHEET[[#This Row],[Clients Rate per T2 (USD)]] - WORKSHEET[[#This Row],[Supplier Rate Per t2 (USD)]]</f>
        <v>10</v>
      </c>
      <c r="Z200" s="5">
        <f>WORKSHEET[[#This Row],[Profit Per T]] * WORKSHEET[[#This Row],[Weight]]</f>
        <v>331.96</v>
      </c>
      <c r="AA200">
        <v>1</v>
      </c>
      <c r="AB200" s="1">
        <v>2.3000000000000003</v>
      </c>
      <c r="AC200" s="1">
        <v>3.4499999999999997</v>
      </c>
      <c r="AD200" s="1">
        <v>2.875</v>
      </c>
      <c r="AE200" s="1">
        <f>WORKSHEET[[#This Row],[Delay at toll gate in days]] +WORKSHEET[[#This Row],[Delay at workshop in days]] +WORKSHEET[[#This Row],[Delay at border in days]]</f>
        <v>8.625</v>
      </c>
    </row>
    <row r="201" spans="1:31" x14ac:dyDescent="0.35">
      <c r="A201" t="s">
        <v>219</v>
      </c>
      <c r="B201" t="s">
        <v>10</v>
      </c>
      <c r="C201" t="s">
        <v>68</v>
      </c>
      <c r="D201" t="s">
        <v>3615</v>
      </c>
      <c r="E201" t="s">
        <v>3617</v>
      </c>
      <c r="F201" t="str">
        <f>WORKSHEET[[#This Row],[Depart From]]&amp;"-"&amp;WORKSHEET[[#This Row],[Arrive To]]</f>
        <v>Mombasa-Lagos</v>
      </c>
      <c r="G201" s="2">
        <v>44587</v>
      </c>
      <c r="H201" s="2">
        <v>44613</v>
      </c>
      <c r="I201" s="2" t="str">
        <f t="shared" si="3"/>
        <v>Delivered</v>
      </c>
      <c r="J201" s="2" t="str">
        <f>TEXT(WORKSHEET[[#This Row],[Offloading Date]], "mmm")</f>
        <v>Feb</v>
      </c>
      <c r="K201" s="2" t="str">
        <f>IF(OR(WORKSHEET[[#This Row],[Year]]="", ISBLANK(WORKSHEET[[#This Row],[Year]]), WORKSHEET[[#This Row],[Year]]="null"), "Exclude", "Include")</f>
        <v>Include</v>
      </c>
      <c r="L201" t="s">
        <v>16</v>
      </c>
      <c r="M201" t="s">
        <v>16</v>
      </c>
      <c r="N201" t="s">
        <v>69</v>
      </c>
      <c r="O201">
        <v>30.045999999999999</v>
      </c>
      <c r="P201">
        <v>20</v>
      </c>
      <c r="Q201" t="s">
        <v>14</v>
      </c>
      <c r="R201">
        <f>P201 * _xll.XLOOKUP(Q201,CALCULATION!$A$15:$A$17, CALCULATION!$B$15:$B$17 )</f>
        <v>20</v>
      </c>
      <c r="S201" s="5">
        <f>O201*P201*_xll.XLOOKUP(Q201,CALCULATION!$A$15:$A$17, CALCULATION!$B$15:$B$17)</f>
        <v>600.91999999999996</v>
      </c>
      <c r="T201">
        <v>10</v>
      </c>
      <c r="U201" t="s">
        <v>14</v>
      </c>
      <c r="V201">
        <f>T201 * _xll.XLOOKUP(U201,CALCULATION!$A$15:$A$17, CALCULATION!$B$15:$B$17 )</f>
        <v>10</v>
      </c>
      <c r="W201" s="5">
        <f>O201*T201*_xll.XLOOKUP(U201,CALCULATION!$A$15:$A$17, CALCULATION!$B$15:$B$17)</f>
        <v>300.45999999999998</v>
      </c>
      <c r="X201" s="5">
        <f>WORKSHEET[[#This Row],[Clients Total Cost]] / WORKSHEET[[#This Row],[Clients Rate per T2 (USD)]]</f>
        <v>30.045999999999999</v>
      </c>
      <c r="Y201" s="5">
        <f>WORKSHEET[[#This Row],[Clients Rate per T2 (USD)]] - WORKSHEET[[#This Row],[Supplier Rate Per t2 (USD)]]</f>
        <v>10</v>
      </c>
      <c r="Z201" s="5">
        <f>WORKSHEET[[#This Row],[Profit Per T]] * WORKSHEET[[#This Row],[Weight]]</f>
        <v>300.45999999999998</v>
      </c>
      <c r="AA201">
        <v>1</v>
      </c>
      <c r="AB201" s="1">
        <v>2.6</v>
      </c>
      <c r="AC201" s="1">
        <v>3.9</v>
      </c>
      <c r="AD201" s="1">
        <v>3.25</v>
      </c>
      <c r="AE201" s="1">
        <f>WORKSHEET[[#This Row],[Delay at toll gate in days]] +WORKSHEET[[#This Row],[Delay at workshop in days]] +WORKSHEET[[#This Row],[Delay at border in days]]</f>
        <v>9.75</v>
      </c>
    </row>
    <row r="202" spans="1:31" x14ac:dyDescent="0.35">
      <c r="A202" t="s">
        <v>220</v>
      </c>
      <c r="B202" t="s">
        <v>10</v>
      </c>
      <c r="C202" t="s">
        <v>68</v>
      </c>
      <c r="D202" t="s">
        <v>3611</v>
      </c>
      <c r="E202" t="s">
        <v>3614</v>
      </c>
      <c r="F202" t="str">
        <f>WORKSHEET[[#This Row],[Depart From]]&amp;"-"&amp;WORKSHEET[[#This Row],[Arrive To]]</f>
        <v>Mogadishu-Alger</v>
      </c>
      <c r="G202" s="2">
        <v>44585</v>
      </c>
      <c r="H202" s="2">
        <v>44613</v>
      </c>
      <c r="I202" s="2" t="str">
        <f t="shared" si="3"/>
        <v>Delivered</v>
      </c>
      <c r="J202" s="2" t="str">
        <f>TEXT(WORKSHEET[[#This Row],[Offloading Date]], "mmm")</f>
        <v>Feb</v>
      </c>
      <c r="K202" s="2" t="str">
        <f>IF(OR(WORKSHEET[[#This Row],[Year]]="", ISBLANK(WORKSHEET[[#This Row],[Year]]), WORKSHEET[[#This Row],[Year]]="null"), "Exclude", "Include")</f>
        <v>Include</v>
      </c>
      <c r="L202" t="s">
        <v>16</v>
      </c>
      <c r="M202" t="s">
        <v>3624</v>
      </c>
      <c r="N202" t="s">
        <v>69</v>
      </c>
      <c r="O202">
        <v>32.728000000000002</v>
      </c>
      <c r="P202">
        <v>20</v>
      </c>
      <c r="Q202" t="s">
        <v>14</v>
      </c>
      <c r="R202">
        <f>P202 * _xll.XLOOKUP(Q202,CALCULATION!$A$15:$A$17, CALCULATION!$B$15:$B$17 )</f>
        <v>20</v>
      </c>
      <c r="S202" s="5">
        <f>O202*P202*_xll.XLOOKUP(Q202,CALCULATION!$A$15:$A$17, CALCULATION!$B$15:$B$17)</f>
        <v>654.56000000000006</v>
      </c>
      <c r="T202">
        <v>10</v>
      </c>
      <c r="U202" t="s">
        <v>14</v>
      </c>
      <c r="V202">
        <f>T202 * _xll.XLOOKUP(U202,CALCULATION!$A$15:$A$17, CALCULATION!$B$15:$B$17 )</f>
        <v>10</v>
      </c>
      <c r="W202" s="5">
        <f>O202*T202*_xll.XLOOKUP(U202,CALCULATION!$A$15:$A$17, CALCULATION!$B$15:$B$17)</f>
        <v>327.28000000000003</v>
      </c>
      <c r="X202" s="5">
        <f>WORKSHEET[[#This Row],[Clients Total Cost]] / WORKSHEET[[#This Row],[Clients Rate per T2 (USD)]]</f>
        <v>32.728000000000002</v>
      </c>
      <c r="Y202" s="5">
        <f>WORKSHEET[[#This Row],[Clients Rate per T2 (USD)]] - WORKSHEET[[#This Row],[Supplier Rate Per t2 (USD)]]</f>
        <v>10</v>
      </c>
      <c r="Z202" s="5">
        <f>WORKSHEET[[#This Row],[Profit Per T]] * WORKSHEET[[#This Row],[Weight]]</f>
        <v>327.28000000000003</v>
      </c>
      <c r="AA202">
        <v>1</v>
      </c>
      <c r="AB202" s="1">
        <v>2.8000000000000003</v>
      </c>
      <c r="AC202" s="1">
        <v>4.2</v>
      </c>
      <c r="AD202" s="1">
        <v>3.5</v>
      </c>
      <c r="AE202" s="1">
        <f>WORKSHEET[[#This Row],[Delay at toll gate in days]] +WORKSHEET[[#This Row],[Delay at workshop in days]] +WORKSHEET[[#This Row],[Delay at border in days]]</f>
        <v>10.5</v>
      </c>
    </row>
    <row r="203" spans="1:31" x14ac:dyDescent="0.35">
      <c r="A203" t="s">
        <v>221</v>
      </c>
      <c r="B203" t="s">
        <v>10</v>
      </c>
      <c r="C203" t="s">
        <v>68</v>
      </c>
      <c r="D203" t="s">
        <v>3615</v>
      </c>
      <c r="E203" t="s">
        <v>3618</v>
      </c>
      <c r="F203" t="str">
        <f>WORKSHEET[[#This Row],[Depart From]]&amp;"-"&amp;WORKSHEET[[#This Row],[Arrive To]]</f>
        <v>Mombasa-Tripoli</v>
      </c>
      <c r="G203" s="2">
        <v>44588</v>
      </c>
      <c r="H203" s="2">
        <v>44614</v>
      </c>
      <c r="I203" s="2" t="str">
        <f t="shared" si="3"/>
        <v>Delivered</v>
      </c>
      <c r="J203" s="2" t="str">
        <f>TEXT(WORKSHEET[[#This Row],[Offloading Date]], "mmm")</f>
        <v>Feb</v>
      </c>
      <c r="K203" s="2" t="str">
        <f>IF(OR(WORKSHEET[[#This Row],[Year]]="", ISBLANK(WORKSHEET[[#This Row],[Year]]), WORKSHEET[[#This Row],[Year]]="null"), "Exclude", "Include")</f>
        <v>Include</v>
      </c>
      <c r="L203" t="s">
        <v>16</v>
      </c>
      <c r="M203" t="s">
        <v>3624</v>
      </c>
      <c r="N203" t="s">
        <v>69</v>
      </c>
      <c r="O203">
        <v>33.781999999999996</v>
      </c>
      <c r="P203">
        <v>20</v>
      </c>
      <c r="Q203" t="s">
        <v>14</v>
      </c>
      <c r="R203">
        <f>P203 * _xll.XLOOKUP(Q203,CALCULATION!$A$15:$A$17, CALCULATION!$B$15:$B$17 )</f>
        <v>20</v>
      </c>
      <c r="S203" s="5">
        <f>O203*P203*_xll.XLOOKUP(Q203,CALCULATION!$A$15:$A$17, CALCULATION!$B$15:$B$17)</f>
        <v>675.63999999999987</v>
      </c>
      <c r="T203">
        <v>10</v>
      </c>
      <c r="U203" t="s">
        <v>14</v>
      </c>
      <c r="V203">
        <f>T203 * _xll.XLOOKUP(U203,CALCULATION!$A$15:$A$17, CALCULATION!$B$15:$B$17 )</f>
        <v>10</v>
      </c>
      <c r="W203" s="5">
        <f>O203*T203*_xll.XLOOKUP(U203,CALCULATION!$A$15:$A$17, CALCULATION!$B$15:$B$17)</f>
        <v>337.81999999999994</v>
      </c>
      <c r="X203" s="5">
        <f>WORKSHEET[[#This Row],[Clients Total Cost]] / WORKSHEET[[#This Row],[Clients Rate per T2 (USD)]]</f>
        <v>33.781999999999996</v>
      </c>
      <c r="Y203" s="5">
        <f>WORKSHEET[[#This Row],[Clients Rate per T2 (USD)]] - WORKSHEET[[#This Row],[Supplier Rate Per t2 (USD)]]</f>
        <v>10</v>
      </c>
      <c r="Z203" s="5">
        <f>WORKSHEET[[#This Row],[Profit Per T]] * WORKSHEET[[#This Row],[Weight]]</f>
        <v>337.81999999999994</v>
      </c>
      <c r="AA203">
        <v>1</v>
      </c>
      <c r="AB203" s="1">
        <v>2.6</v>
      </c>
      <c r="AC203" s="1">
        <v>3.9</v>
      </c>
      <c r="AD203" s="1">
        <v>3.25</v>
      </c>
      <c r="AE203" s="1">
        <f>WORKSHEET[[#This Row],[Delay at toll gate in days]] +WORKSHEET[[#This Row],[Delay at workshop in days]] +WORKSHEET[[#This Row],[Delay at border in days]]</f>
        <v>9.75</v>
      </c>
    </row>
    <row r="204" spans="1:31" x14ac:dyDescent="0.35">
      <c r="A204" t="s">
        <v>222</v>
      </c>
      <c r="B204" t="s">
        <v>10</v>
      </c>
      <c r="C204" t="s">
        <v>68</v>
      </c>
      <c r="D204" t="s">
        <v>3615</v>
      </c>
      <c r="E204" t="s">
        <v>3618</v>
      </c>
      <c r="F204" t="str">
        <f>WORKSHEET[[#This Row],[Depart From]]&amp;"-"&amp;WORKSHEET[[#This Row],[Arrive To]]</f>
        <v>Mombasa-Tripoli</v>
      </c>
      <c r="G204" s="2">
        <v>44587</v>
      </c>
      <c r="H204" s="2">
        <v>44613</v>
      </c>
      <c r="I204" s="2" t="str">
        <f t="shared" si="3"/>
        <v>Delivered</v>
      </c>
      <c r="J204" s="2" t="str">
        <f>TEXT(WORKSHEET[[#This Row],[Offloading Date]], "mmm")</f>
        <v>Feb</v>
      </c>
      <c r="K204" s="2" t="str">
        <f>IF(OR(WORKSHEET[[#This Row],[Year]]="", ISBLANK(WORKSHEET[[#This Row],[Year]]), WORKSHEET[[#This Row],[Year]]="null"), "Exclude", "Include")</f>
        <v>Include</v>
      </c>
      <c r="L204" t="s">
        <v>16</v>
      </c>
      <c r="M204" t="s">
        <v>16</v>
      </c>
      <c r="N204" t="s">
        <v>69</v>
      </c>
      <c r="O204">
        <v>33.508000000000003</v>
      </c>
      <c r="P204">
        <v>20</v>
      </c>
      <c r="Q204" t="s">
        <v>14</v>
      </c>
      <c r="R204">
        <f>P204 * _xll.XLOOKUP(Q204,CALCULATION!$A$15:$A$17, CALCULATION!$B$15:$B$17 )</f>
        <v>20</v>
      </c>
      <c r="S204" s="5">
        <f>O204*P204*_xll.XLOOKUP(Q204,CALCULATION!$A$15:$A$17, CALCULATION!$B$15:$B$17)</f>
        <v>670.16000000000008</v>
      </c>
      <c r="T204">
        <v>10</v>
      </c>
      <c r="U204" t="s">
        <v>14</v>
      </c>
      <c r="V204">
        <f>T204 * _xll.XLOOKUP(U204,CALCULATION!$A$15:$A$17, CALCULATION!$B$15:$B$17 )</f>
        <v>10</v>
      </c>
      <c r="W204" s="5">
        <f>O204*T204*_xll.XLOOKUP(U204,CALCULATION!$A$15:$A$17, CALCULATION!$B$15:$B$17)</f>
        <v>335.08000000000004</v>
      </c>
      <c r="X204" s="5">
        <f>WORKSHEET[[#This Row],[Clients Total Cost]] / WORKSHEET[[#This Row],[Clients Rate per T2 (USD)]]</f>
        <v>33.508000000000003</v>
      </c>
      <c r="Y204" s="5">
        <f>WORKSHEET[[#This Row],[Clients Rate per T2 (USD)]] - WORKSHEET[[#This Row],[Supplier Rate Per t2 (USD)]]</f>
        <v>10</v>
      </c>
      <c r="Z204" s="5">
        <f>WORKSHEET[[#This Row],[Profit Per T]] * WORKSHEET[[#This Row],[Weight]]</f>
        <v>335.08000000000004</v>
      </c>
      <c r="AA204">
        <v>1</v>
      </c>
      <c r="AB204" s="1">
        <v>2.6</v>
      </c>
      <c r="AC204" s="1">
        <v>3.9</v>
      </c>
      <c r="AD204" s="1">
        <v>3.25</v>
      </c>
      <c r="AE204" s="1">
        <f>WORKSHEET[[#This Row],[Delay at toll gate in days]] +WORKSHEET[[#This Row],[Delay at workshop in days]] +WORKSHEET[[#This Row],[Delay at border in days]]</f>
        <v>9.75</v>
      </c>
    </row>
    <row r="205" spans="1:31" x14ac:dyDescent="0.35">
      <c r="A205" t="s">
        <v>223</v>
      </c>
      <c r="B205" t="s">
        <v>10</v>
      </c>
      <c r="C205" t="s">
        <v>68</v>
      </c>
      <c r="D205" t="s">
        <v>3619</v>
      </c>
      <c r="E205" t="s">
        <v>3617</v>
      </c>
      <c r="F205" t="str">
        <f>WORKSHEET[[#This Row],[Depart From]]&amp;"-"&amp;WORKSHEET[[#This Row],[Arrive To]]</f>
        <v>Addis Ababa-Lagos</v>
      </c>
      <c r="G205" s="2">
        <v>44582</v>
      </c>
      <c r="H205" s="2">
        <v>44606</v>
      </c>
      <c r="I205" s="2" t="str">
        <f t="shared" si="3"/>
        <v>Delivered</v>
      </c>
      <c r="J205" s="2" t="str">
        <f>TEXT(WORKSHEET[[#This Row],[Offloading Date]], "mmm")</f>
        <v>Feb</v>
      </c>
      <c r="K205" s="2" t="str">
        <f>IF(OR(WORKSHEET[[#This Row],[Year]]="", ISBLANK(WORKSHEET[[#This Row],[Year]]), WORKSHEET[[#This Row],[Year]]="null"), "Exclude", "Include")</f>
        <v>Include</v>
      </c>
      <c r="L205" t="s">
        <v>16</v>
      </c>
      <c r="M205" t="s">
        <v>3624</v>
      </c>
      <c r="N205" t="s">
        <v>69</v>
      </c>
      <c r="O205">
        <v>32.915999999999997</v>
      </c>
      <c r="P205">
        <v>20</v>
      </c>
      <c r="Q205" t="s">
        <v>14</v>
      </c>
      <c r="R205">
        <f>P205 * _xll.XLOOKUP(Q205,CALCULATION!$A$15:$A$17, CALCULATION!$B$15:$B$17 )</f>
        <v>20</v>
      </c>
      <c r="S205" s="5">
        <f>O205*P205*_xll.XLOOKUP(Q205,CALCULATION!$A$15:$A$17, CALCULATION!$B$15:$B$17)</f>
        <v>658.31999999999994</v>
      </c>
      <c r="T205">
        <v>10</v>
      </c>
      <c r="U205" t="s">
        <v>14</v>
      </c>
      <c r="V205">
        <f>T205 * _xll.XLOOKUP(U205,CALCULATION!$A$15:$A$17, CALCULATION!$B$15:$B$17 )</f>
        <v>10</v>
      </c>
      <c r="W205" s="5">
        <f>O205*T205*_xll.XLOOKUP(U205,CALCULATION!$A$15:$A$17, CALCULATION!$B$15:$B$17)</f>
        <v>329.15999999999997</v>
      </c>
      <c r="X205" s="5">
        <f>WORKSHEET[[#This Row],[Clients Total Cost]] / WORKSHEET[[#This Row],[Clients Rate per T2 (USD)]]</f>
        <v>32.915999999999997</v>
      </c>
      <c r="Y205" s="5">
        <f>WORKSHEET[[#This Row],[Clients Rate per T2 (USD)]] - WORKSHEET[[#This Row],[Supplier Rate Per t2 (USD)]]</f>
        <v>10</v>
      </c>
      <c r="Z205" s="5">
        <f>WORKSHEET[[#This Row],[Profit Per T]] * WORKSHEET[[#This Row],[Weight]]</f>
        <v>329.15999999999997</v>
      </c>
      <c r="AA205">
        <v>1</v>
      </c>
      <c r="AB205" s="1">
        <v>2.4000000000000004</v>
      </c>
      <c r="AC205" s="1">
        <v>3.5999999999999996</v>
      </c>
      <c r="AD205" s="1">
        <v>3</v>
      </c>
      <c r="AE205" s="1">
        <f>WORKSHEET[[#This Row],[Delay at toll gate in days]] +WORKSHEET[[#This Row],[Delay at workshop in days]] +WORKSHEET[[#This Row],[Delay at border in days]]</f>
        <v>9</v>
      </c>
    </row>
    <row r="206" spans="1:31" x14ac:dyDescent="0.35">
      <c r="A206" t="s">
        <v>224</v>
      </c>
      <c r="B206" t="s">
        <v>10</v>
      </c>
      <c r="C206" t="s">
        <v>68</v>
      </c>
      <c r="D206" t="s">
        <v>3619</v>
      </c>
      <c r="E206" t="s">
        <v>3612</v>
      </c>
      <c r="F206" t="str">
        <f>WORKSHEET[[#This Row],[Depart From]]&amp;"-"&amp;WORKSHEET[[#This Row],[Arrive To]]</f>
        <v>Addis Ababa-Victoria</v>
      </c>
      <c r="G206" s="2">
        <v>44584</v>
      </c>
      <c r="H206" s="2">
        <v>44606</v>
      </c>
      <c r="I206" s="2" t="str">
        <f t="shared" si="3"/>
        <v>Delivered</v>
      </c>
      <c r="J206" s="2" t="str">
        <f>TEXT(WORKSHEET[[#This Row],[Offloading Date]], "mmm")</f>
        <v>Feb</v>
      </c>
      <c r="K206" s="2" t="str">
        <f>IF(OR(WORKSHEET[[#This Row],[Year]]="", ISBLANK(WORKSHEET[[#This Row],[Year]]), WORKSHEET[[#This Row],[Year]]="null"), "Exclude", "Include")</f>
        <v>Include</v>
      </c>
      <c r="L206" t="s">
        <v>16</v>
      </c>
      <c r="M206" t="s">
        <v>3624</v>
      </c>
      <c r="N206" t="s">
        <v>69</v>
      </c>
      <c r="O206">
        <v>29.663</v>
      </c>
      <c r="P206">
        <v>20</v>
      </c>
      <c r="Q206" t="s">
        <v>14</v>
      </c>
      <c r="R206">
        <f>P206 * _xll.XLOOKUP(Q206,CALCULATION!$A$15:$A$17, CALCULATION!$B$15:$B$17 )</f>
        <v>20</v>
      </c>
      <c r="S206" s="5">
        <f>O206*P206*_xll.XLOOKUP(Q206,CALCULATION!$A$15:$A$17, CALCULATION!$B$15:$B$17)</f>
        <v>593.26</v>
      </c>
      <c r="T206">
        <v>10</v>
      </c>
      <c r="U206" t="s">
        <v>14</v>
      </c>
      <c r="V206">
        <f>T206 * _xll.XLOOKUP(U206,CALCULATION!$A$15:$A$17, CALCULATION!$B$15:$B$17 )</f>
        <v>10</v>
      </c>
      <c r="W206" s="5">
        <f>O206*T206*_xll.XLOOKUP(U206,CALCULATION!$A$15:$A$17, CALCULATION!$B$15:$B$17)</f>
        <v>296.63</v>
      </c>
      <c r="X206" s="5">
        <f>WORKSHEET[[#This Row],[Clients Total Cost]] / WORKSHEET[[#This Row],[Clients Rate per T2 (USD)]]</f>
        <v>29.663</v>
      </c>
      <c r="Y206" s="5">
        <f>WORKSHEET[[#This Row],[Clients Rate per T2 (USD)]] - WORKSHEET[[#This Row],[Supplier Rate Per t2 (USD)]]</f>
        <v>10</v>
      </c>
      <c r="Z206" s="5">
        <f>WORKSHEET[[#This Row],[Profit Per T]] * WORKSHEET[[#This Row],[Weight]]</f>
        <v>296.63</v>
      </c>
      <c r="AA206">
        <v>1</v>
      </c>
      <c r="AB206" s="1">
        <v>2.2000000000000002</v>
      </c>
      <c r="AC206" s="1">
        <v>3.3</v>
      </c>
      <c r="AD206" s="1">
        <v>2.75</v>
      </c>
      <c r="AE206" s="1">
        <f>WORKSHEET[[#This Row],[Delay at toll gate in days]] +WORKSHEET[[#This Row],[Delay at workshop in days]] +WORKSHEET[[#This Row],[Delay at border in days]]</f>
        <v>8.25</v>
      </c>
    </row>
    <row r="207" spans="1:31" x14ac:dyDescent="0.35">
      <c r="A207" t="s">
        <v>225</v>
      </c>
      <c r="B207" t="s">
        <v>10</v>
      </c>
      <c r="C207" t="s">
        <v>68</v>
      </c>
      <c r="D207" t="s">
        <v>3611</v>
      </c>
      <c r="E207" t="s">
        <v>3618</v>
      </c>
      <c r="F207" t="str">
        <f>WORKSHEET[[#This Row],[Depart From]]&amp;"-"&amp;WORKSHEET[[#This Row],[Arrive To]]</f>
        <v>Mogadishu-Tripoli</v>
      </c>
      <c r="G207" s="2">
        <v>44588</v>
      </c>
      <c r="H207" s="2">
        <v>44613</v>
      </c>
      <c r="I207" s="2" t="str">
        <f t="shared" si="3"/>
        <v>Delivered</v>
      </c>
      <c r="J207" s="2" t="str">
        <f>TEXT(WORKSHEET[[#This Row],[Offloading Date]], "mmm")</f>
        <v>Feb</v>
      </c>
      <c r="K207" s="2" t="str">
        <f>IF(OR(WORKSHEET[[#This Row],[Year]]="", ISBLANK(WORKSHEET[[#This Row],[Year]]), WORKSHEET[[#This Row],[Year]]="null"), "Exclude", "Include")</f>
        <v>Include</v>
      </c>
      <c r="L207" t="s">
        <v>16</v>
      </c>
      <c r="M207" t="s">
        <v>16</v>
      </c>
      <c r="N207" t="s">
        <v>69</v>
      </c>
      <c r="O207">
        <v>32.228999999999999</v>
      </c>
      <c r="P207">
        <v>20</v>
      </c>
      <c r="Q207" t="s">
        <v>14</v>
      </c>
      <c r="R207">
        <f>P207 * _xll.XLOOKUP(Q207,CALCULATION!$A$15:$A$17, CALCULATION!$B$15:$B$17 )</f>
        <v>20</v>
      </c>
      <c r="S207" s="5">
        <f>O207*P207*_xll.XLOOKUP(Q207,CALCULATION!$A$15:$A$17, CALCULATION!$B$15:$B$17)</f>
        <v>644.57999999999993</v>
      </c>
      <c r="T207">
        <v>10</v>
      </c>
      <c r="U207" t="s">
        <v>14</v>
      </c>
      <c r="V207">
        <f>T207 * _xll.XLOOKUP(U207,CALCULATION!$A$15:$A$17, CALCULATION!$B$15:$B$17 )</f>
        <v>10</v>
      </c>
      <c r="W207" s="5">
        <f>O207*T207*_xll.XLOOKUP(U207,CALCULATION!$A$15:$A$17, CALCULATION!$B$15:$B$17)</f>
        <v>322.28999999999996</v>
      </c>
      <c r="X207" s="5">
        <f>WORKSHEET[[#This Row],[Clients Total Cost]] / WORKSHEET[[#This Row],[Clients Rate per T2 (USD)]]</f>
        <v>32.228999999999999</v>
      </c>
      <c r="Y207" s="5">
        <f>WORKSHEET[[#This Row],[Clients Rate per T2 (USD)]] - WORKSHEET[[#This Row],[Supplier Rate Per t2 (USD)]]</f>
        <v>10</v>
      </c>
      <c r="Z207" s="5">
        <f>WORKSHEET[[#This Row],[Profit Per T]] * WORKSHEET[[#This Row],[Weight]]</f>
        <v>322.28999999999996</v>
      </c>
      <c r="AA207">
        <v>1</v>
      </c>
      <c r="AB207" s="1">
        <v>2.5</v>
      </c>
      <c r="AC207" s="1">
        <v>3.75</v>
      </c>
      <c r="AD207" s="1">
        <v>3.125</v>
      </c>
      <c r="AE207" s="1">
        <f>WORKSHEET[[#This Row],[Delay at toll gate in days]] +WORKSHEET[[#This Row],[Delay at workshop in days]] +WORKSHEET[[#This Row],[Delay at border in days]]</f>
        <v>9.375</v>
      </c>
    </row>
    <row r="208" spans="1:31" x14ac:dyDescent="0.35">
      <c r="A208" t="s">
        <v>226</v>
      </c>
      <c r="B208" t="s">
        <v>10</v>
      </c>
      <c r="C208" t="s">
        <v>68</v>
      </c>
      <c r="D208" t="s">
        <v>3619</v>
      </c>
      <c r="E208" t="s">
        <v>3618</v>
      </c>
      <c r="F208" t="str">
        <f>WORKSHEET[[#This Row],[Depart From]]&amp;"-"&amp;WORKSHEET[[#This Row],[Arrive To]]</f>
        <v>Addis Ababa-Tripoli</v>
      </c>
      <c r="G208" s="2">
        <v>44590</v>
      </c>
      <c r="H208" s="2">
        <v>44614</v>
      </c>
      <c r="I208" s="2" t="str">
        <f t="shared" si="3"/>
        <v>Delivered</v>
      </c>
      <c r="J208" s="2" t="str">
        <f>TEXT(WORKSHEET[[#This Row],[Offloading Date]], "mmm")</f>
        <v>Feb</v>
      </c>
      <c r="K208" s="2" t="str">
        <f>IF(OR(WORKSHEET[[#This Row],[Year]]="", ISBLANK(WORKSHEET[[#This Row],[Year]]), WORKSHEET[[#This Row],[Year]]="null"), "Exclude", "Include")</f>
        <v>Include</v>
      </c>
      <c r="L208" t="s">
        <v>16</v>
      </c>
      <c r="M208" t="s">
        <v>3624</v>
      </c>
      <c r="N208" t="s">
        <v>69</v>
      </c>
      <c r="O208">
        <v>32.664000000000001</v>
      </c>
      <c r="P208">
        <v>20</v>
      </c>
      <c r="Q208" t="s">
        <v>14</v>
      </c>
      <c r="R208">
        <f>P208 * _xll.XLOOKUP(Q208,CALCULATION!$A$15:$A$17, CALCULATION!$B$15:$B$17 )</f>
        <v>20</v>
      </c>
      <c r="S208" s="5">
        <f>O208*P208*_xll.XLOOKUP(Q208,CALCULATION!$A$15:$A$17, CALCULATION!$B$15:$B$17)</f>
        <v>653.28</v>
      </c>
      <c r="T208">
        <v>10</v>
      </c>
      <c r="U208" t="s">
        <v>14</v>
      </c>
      <c r="V208">
        <f>T208 * _xll.XLOOKUP(U208,CALCULATION!$A$15:$A$17, CALCULATION!$B$15:$B$17 )</f>
        <v>10</v>
      </c>
      <c r="W208" s="5">
        <f>O208*T208*_xll.XLOOKUP(U208,CALCULATION!$A$15:$A$17, CALCULATION!$B$15:$B$17)</f>
        <v>326.64</v>
      </c>
      <c r="X208" s="5">
        <f>WORKSHEET[[#This Row],[Clients Total Cost]] / WORKSHEET[[#This Row],[Clients Rate per T2 (USD)]]</f>
        <v>32.664000000000001</v>
      </c>
      <c r="Y208" s="5">
        <f>WORKSHEET[[#This Row],[Clients Rate per T2 (USD)]] - WORKSHEET[[#This Row],[Supplier Rate Per t2 (USD)]]</f>
        <v>10</v>
      </c>
      <c r="Z208" s="5">
        <f>WORKSHEET[[#This Row],[Profit Per T]] * WORKSHEET[[#This Row],[Weight]]</f>
        <v>326.64</v>
      </c>
      <c r="AA208">
        <v>1</v>
      </c>
      <c r="AB208" s="1">
        <v>2.4000000000000004</v>
      </c>
      <c r="AC208" s="1">
        <v>3.5999999999999996</v>
      </c>
      <c r="AD208" s="1">
        <v>3</v>
      </c>
      <c r="AE208" s="1">
        <f>WORKSHEET[[#This Row],[Delay at toll gate in days]] +WORKSHEET[[#This Row],[Delay at workshop in days]] +WORKSHEET[[#This Row],[Delay at border in days]]</f>
        <v>9</v>
      </c>
    </row>
    <row r="209" spans="1:31" x14ac:dyDescent="0.35">
      <c r="A209" t="s">
        <v>227</v>
      </c>
      <c r="B209" t="s">
        <v>10</v>
      </c>
      <c r="C209" t="s">
        <v>68</v>
      </c>
      <c r="D209" t="s">
        <v>3616</v>
      </c>
      <c r="E209" t="s">
        <v>3618</v>
      </c>
      <c r="F209" t="str">
        <f>WORKSHEET[[#This Row],[Depart From]]&amp;"-"&amp;WORKSHEET[[#This Row],[Arrive To]]</f>
        <v>Marrakech-Tripoli</v>
      </c>
      <c r="G209" s="2">
        <v>44590</v>
      </c>
      <c r="H209" s="2">
        <v>44613</v>
      </c>
      <c r="I209" s="2" t="str">
        <f t="shared" si="3"/>
        <v>Delivered</v>
      </c>
      <c r="J209" s="2" t="str">
        <f>TEXT(WORKSHEET[[#This Row],[Offloading Date]], "mmm")</f>
        <v>Feb</v>
      </c>
      <c r="K209" s="2" t="str">
        <f>IF(OR(WORKSHEET[[#This Row],[Year]]="", ISBLANK(WORKSHEET[[#This Row],[Year]]), WORKSHEET[[#This Row],[Year]]="null"), "Exclude", "Include")</f>
        <v>Include</v>
      </c>
      <c r="L209" t="s">
        <v>16</v>
      </c>
      <c r="M209" t="s">
        <v>3624</v>
      </c>
      <c r="N209" t="s">
        <v>69</v>
      </c>
      <c r="O209">
        <v>30.2</v>
      </c>
      <c r="P209">
        <v>20</v>
      </c>
      <c r="Q209" t="s">
        <v>14</v>
      </c>
      <c r="R209">
        <f>P209 * _xll.XLOOKUP(Q209,CALCULATION!$A$15:$A$17, CALCULATION!$B$15:$B$17 )</f>
        <v>20</v>
      </c>
      <c r="S209" s="5">
        <f>O209*P209*_xll.XLOOKUP(Q209,CALCULATION!$A$15:$A$17, CALCULATION!$B$15:$B$17)</f>
        <v>604</v>
      </c>
      <c r="T209">
        <v>10</v>
      </c>
      <c r="U209" t="s">
        <v>14</v>
      </c>
      <c r="V209">
        <f>T209 * _xll.XLOOKUP(U209,CALCULATION!$A$15:$A$17, CALCULATION!$B$15:$B$17 )</f>
        <v>10</v>
      </c>
      <c r="W209" s="5">
        <f>O209*T209*_xll.XLOOKUP(U209,CALCULATION!$A$15:$A$17, CALCULATION!$B$15:$B$17)</f>
        <v>302</v>
      </c>
      <c r="X209" s="5">
        <f>WORKSHEET[[#This Row],[Clients Total Cost]] / WORKSHEET[[#This Row],[Clients Rate per T2 (USD)]]</f>
        <v>30.2</v>
      </c>
      <c r="Y209" s="5">
        <f>WORKSHEET[[#This Row],[Clients Rate per T2 (USD)]] - WORKSHEET[[#This Row],[Supplier Rate Per t2 (USD)]]</f>
        <v>10</v>
      </c>
      <c r="Z209" s="5">
        <f>WORKSHEET[[#This Row],[Profit Per T]] * WORKSHEET[[#This Row],[Weight]]</f>
        <v>302</v>
      </c>
      <c r="AA209">
        <v>1</v>
      </c>
      <c r="AB209" s="1">
        <v>2.3000000000000003</v>
      </c>
      <c r="AC209" s="1">
        <v>3.4499999999999997</v>
      </c>
      <c r="AD209" s="1">
        <v>2.875</v>
      </c>
      <c r="AE209" s="1">
        <f>WORKSHEET[[#This Row],[Delay at toll gate in days]] +WORKSHEET[[#This Row],[Delay at workshop in days]] +WORKSHEET[[#This Row],[Delay at border in days]]</f>
        <v>8.625</v>
      </c>
    </row>
    <row r="210" spans="1:31" x14ac:dyDescent="0.35">
      <c r="A210" t="s">
        <v>228</v>
      </c>
      <c r="B210" t="s">
        <v>10</v>
      </c>
      <c r="C210" t="s">
        <v>68</v>
      </c>
      <c r="D210" t="s">
        <v>3615</v>
      </c>
      <c r="E210" t="s">
        <v>3617</v>
      </c>
      <c r="F210" t="str">
        <f>WORKSHEET[[#This Row],[Depart From]]&amp;"-"&amp;WORKSHEET[[#This Row],[Arrive To]]</f>
        <v>Mombasa-Lagos</v>
      </c>
      <c r="G210" s="2">
        <v>44579</v>
      </c>
      <c r="H210" s="2">
        <v>44608</v>
      </c>
      <c r="I210" s="2" t="str">
        <f t="shared" si="3"/>
        <v>Delivered</v>
      </c>
      <c r="J210" s="2" t="str">
        <f>TEXT(WORKSHEET[[#This Row],[Offloading Date]], "mmm")</f>
        <v>Feb</v>
      </c>
      <c r="K210" s="2" t="str">
        <f>IF(OR(WORKSHEET[[#This Row],[Year]]="", ISBLANK(WORKSHEET[[#This Row],[Year]]), WORKSHEET[[#This Row],[Year]]="null"), "Exclude", "Include")</f>
        <v>Include</v>
      </c>
      <c r="L210" t="s">
        <v>16</v>
      </c>
      <c r="M210" t="s">
        <v>3624</v>
      </c>
      <c r="N210" t="s">
        <v>69</v>
      </c>
      <c r="O210">
        <v>34.204000000000001</v>
      </c>
      <c r="P210">
        <v>20</v>
      </c>
      <c r="Q210" t="s">
        <v>14</v>
      </c>
      <c r="R210">
        <f>P210 * _xll.XLOOKUP(Q210,CALCULATION!$A$15:$A$17, CALCULATION!$B$15:$B$17 )</f>
        <v>20</v>
      </c>
      <c r="S210" s="5">
        <f>O210*P210*_xll.XLOOKUP(Q210,CALCULATION!$A$15:$A$17, CALCULATION!$B$15:$B$17)</f>
        <v>684.08</v>
      </c>
      <c r="T210">
        <v>10</v>
      </c>
      <c r="U210" t="s">
        <v>14</v>
      </c>
      <c r="V210">
        <f>T210 * _xll.XLOOKUP(U210,CALCULATION!$A$15:$A$17, CALCULATION!$B$15:$B$17 )</f>
        <v>10</v>
      </c>
      <c r="W210" s="5">
        <f>O210*T210*_xll.XLOOKUP(U210,CALCULATION!$A$15:$A$17, CALCULATION!$B$15:$B$17)</f>
        <v>342.04</v>
      </c>
      <c r="X210" s="5">
        <f>WORKSHEET[[#This Row],[Clients Total Cost]] / WORKSHEET[[#This Row],[Clients Rate per T2 (USD)]]</f>
        <v>34.204000000000001</v>
      </c>
      <c r="Y210" s="5">
        <f>WORKSHEET[[#This Row],[Clients Rate per T2 (USD)]] - WORKSHEET[[#This Row],[Supplier Rate Per t2 (USD)]]</f>
        <v>10</v>
      </c>
      <c r="Z210" s="5">
        <f>WORKSHEET[[#This Row],[Profit Per T]] * WORKSHEET[[#This Row],[Weight]]</f>
        <v>342.04</v>
      </c>
      <c r="AA210">
        <v>1</v>
      </c>
      <c r="AB210" s="1">
        <v>2.9000000000000004</v>
      </c>
      <c r="AC210" s="1">
        <v>4.3499999999999996</v>
      </c>
      <c r="AD210" s="1">
        <v>3.625</v>
      </c>
      <c r="AE210" s="1">
        <f>WORKSHEET[[#This Row],[Delay at toll gate in days]] +WORKSHEET[[#This Row],[Delay at workshop in days]] +WORKSHEET[[#This Row],[Delay at border in days]]</f>
        <v>10.875</v>
      </c>
    </row>
    <row r="211" spans="1:31" x14ac:dyDescent="0.35">
      <c r="A211" t="s">
        <v>229</v>
      </c>
      <c r="B211" t="s">
        <v>10</v>
      </c>
      <c r="C211" t="s">
        <v>68</v>
      </c>
      <c r="D211" t="s">
        <v>3616</v>
      </c>
      <c r="E211" t="s">
        <v>3613</v>
      </c>
      <c r="F211" t="str">
        <f>WORKSHEET[[#This Row],[Depart From]]&amp;"-"&amp;WORKSHEET[[#This Row],[Arrive To]]</f>
        <v>Marrakech-Sanaa</v>
      </c>
      <c r="G211" s="2">
        <v>44592</v>
      </c>
      <c r="H211" s="2">
        <v>44617</v>
      </c>
      <c r="I211" s="2" t="str">
        <f t="shared" si="3"/>
        <v>Delivered</v>
      </c>
      <c r="J211" s="2" t="str">
        <f>TEXT(WORKSHEET[[#This Row],[Offloading Date]], "mmm")</f>
        <v>Feb</v>
      </c>
      <c r="K211" s="2" t="str">
        <f>IF(OR(WORKSHEET[[#This Row],[Year]]="", ISBLANK(WORKSHEET[[#This Row],[Year]]), WORKSHEET[[#This Row],[Year]]="null"), "Exclude", "Include")</f>
        <v>Include</v>
      </c>
      <c r="L211" t="s">
        <v>16</v>
      </c>
      <c r="M211" t="s">
        <v>3624</v>
      </c>
      <c r="N211" t="s">
        <v>69</v>
      </c>
      <c r="O211">
        <v>33.058</v>
      </c>
      <c r="P211">
        <v>20</v>
      </c>
      <c r="Q211" t="s">
        <v>14</v>
      </c>
      <c r="R211">
        <f>P211 * _xll.XLOOKUP(Q211,CALCULATION!$A$15:$A$17, CALCULATION!$B$15:$B$17 )</f>
        <v>20</v>
      </c>
      <c r="S211" s="5">
        <f>O211*P211*_xll.XLOOKUP(Q211,CALCULATION!$A$15:$A$17, CALCULATION!$B$15:$B$17)</f>
        <v>661.16</v>
      </c>
      <c r="T211">
        <v>10</v>
      </c>
      <c r="U211" t="s">
        <v>14</v>
      </c>
      <c r="V211">
        <f>T211 * _xll.XLOOKUP(U211,CALCULATION!$A$15:$A$17, CALCULATION!$B$15:$B$17 )</f>
        <v>10</v>
      </c>
      <c r="W211" s="5">
        <f>O211*T211*_xll.XLOOKUP(U211,CALCULATION!$A$15:$A$17, CALCULATION!$B$15:$B$17)</f>
        <v>330.58</v>
      </c>
      <c r="X211" s="5">
        <f>WORKSHEET[[#This Row],[Clients Total Cost]] / WORKSHEET[[#This Row],[Clients Rate per T2 (USD)]]</f>
        <v>33.058</v>
      </c>
      <c r="Y211" s="5">
        <f>WORKSHEET[[#This Row],[Clients Rate per T2 (USD)]] - WORKSHEET[[#This Row],[Supplier Rate Per t2 (USD)]]</f>
        <v>10</v>
      </c>
      <c r="Z211" s="5">
        <f>WORKSHEET[[#This Row],[Profit Per T]] * WORKSHEET[[#This Row],[Weight]]</f>
        <v>330.58</v>
      </c>
      <c r="AA211">
        <v>1</v>
      </c>
      <c r="AB211" s="1">
        <v>2.5</v>
      </c>
      <c r="AC211" s="1">
        <v>3.75</v>
      </c>
      <c r="AD211" s="1">
        <v>3.125</v>
      </c>
      <c r="AE211" s="1">
        <f>WORKSHEET[[#This Row],[Delay at toll gate in days]] +WORKSHEET[[#This Row],[Delay at workshop in days]] +WORKSHEET[[#This Row],[Delay at border in days]]</f>
        <v>9.375</v>
      </c>
    </row>
    <row r="212" spans="1:31" x14ac:dyDescent="0.35">
      <c r="A212" t="s">
        <v>230</v>
      </c>
      <c r="B212" t="s">
        <v>10</v>
      </c>
      <c r="C212" t="s">
        <v>68</v>
      </c>
      <c r="D212" t="s">
        <v>3615</v>
      </c>
      <c r="E212" t="s">
        <v>3612</v>
      </c>
      <c r="F212" t="str">
        <f>WORKSHEET[[#This Row],[Depart From]]&amp;"-"&amp;WORKSHEET[[#This Row],[Arrive To]]</f>
        <v>Mombasa-Victoria</v>
      </c>
      <c r="G212" s="2">
        <v>44591</v>
      </c>
      <c r="H212" s="2">
        <v>44613</v>
      </c>
      <c r="I212" s="2" t="str">
        <f t="shared" si="3"/>
        <v>Delivered</v>
      </c>
      <c r="J212" s="2" t="str">
        <f>TEXT(WORKSHEET[[#This Row],[Offloading Date]], "mmm")</f>
        <v>Feb</v>
      </c>
      <c r="K212" s="2" t="str">
        <f>IF(OR(WORKSHEET[[#This Row],[Year]]="", ISBLANK(WORKSHEET[[#This Row],[Year]]), WORKSHEET[[#This Row],[Year]]="null"), "Exclude", "Include")</f>
        <v>Include</v>
      </c>
      <c r="L212" t="s">
        <v>16</v>
      </c>
      <c r="M212" t="s">
        <v>3624</v>
      </c>
      <c r="N212" t="s">
        <v>69</v>
      </c>
      <c r="O212">
        <v>29.649000000000001</v>
      </c>
      <c r="P212">
        <v>20</v>
      </c>
      <c r="Q212" t="s">
        <v>14</v>
      </c>
      <c r="R212">
        <f>P212 * _xll.XLOOKUP(Q212,CALCULATION!$A$15:$A$17, CALCULATION!$B$15:$B$17 )</f>
        <v>20</v>
      </c>
      <c r="S212" s="5">
        <f>O212*P212*_xll.XLOOKUP(Q212,CALCULATION!$A$15:$A$17, CALCULATION!$B$15:$B$17)</f>
        <v>592.98</v>
      </c>
      <c r="T212">
        <v>10</v>
      </c>
      <c r="U212" t="s">
        <v>14</v>
      </c>
      <c r="V212">
        <f>T212 * _xll.XLOOKUP(U212,CALCULATION!$A$15:$A$17, CALCULATION!$B$15:$B$17 )</f>
        <v>10</v>
      </c>
      <c r="W212" s="5">
        <f>O212*T212*_xll.XLOOKUP(U212,CALCULATION!$A$15:$A$17, CALCULATION!$B$15:$B$17)</f>
        <v>296.49</v>
      </c>
      <c r="X212" s="5">
        <f>WORKSHEET[[#This Row],[Clients Total Cost]] / WORKSHEET[[#This Row],[Clients Rate per T2 (USD)]]</f>
        <v>29.649000000000001</v>
      </c>
      <c r="Y212" s="5">
        <f>WORKSHEET[[#This Row],[Clients Rate per T2 (USD)]] - WORKSHEET[[#This Row],[Supplier Rate Per t2 (USD)]]</f>
        <v>10</v>
      </c>
      <c r="Z212" s="5">
        <f>WORKSHEET[[#This Row],[Profit Per T]] * WORKSHEET[[#This Row],[Weight]]</f>
        <v>296.49</v>
      </c>
      <c r="AA212">
        <v>1</v>
      </c>
      <c r="AB212" s="1">
        <v>2.2000000000000002</v>
      </c>
      <c r="AC212" s="1">
        <v>3.3</v>
      </c>
      <c r="AD212" s="1">
        <v>2.75</v>
      </c>
      <c r="AE212" s="1">
        <f>WORKSHEET[[#This Row],[Delay at toll gate in days]] +WORKSHEET[[#This Row],[Delay at workshop in days]] +WORKSHEET[[#This Row],[Delay at border in days]]</f>
        <v>8.25</v>
      </c>
    </row>
    <row r="213" spans="1:31" x14ac:dyDescent="0.35">
      <c r="A213" t="s">
        <v>231</v>
      </c>
      <c r="B213" t="s">
        <v>10</v>
      </c>
      <c r="C213" t="s">
        <v>68</v>
      </c>
      <c r="D213" t="s">
        <v>3620</v>
      </c>
      <c r="E213" t="s">
        <v>3612</v>
      </c>
      <c r="F213" t="str">
        <f>WORKSHEET[[#This Row],[Depart From]]&amp;"-"&amp;WORKSHEET[[#This Row],[Arrive To]]</f>
        <v>Zanzibar-Victoria</v>
      </c>
      <c r="G213" s="2">
        <v>44593</v>
      </c>
      <c r="H213" s="2">
        <v>44614</v>
      </c>
      <c r="I213" s="2" t="str">
        <f t="shared" si="3"/>
        <v>Delivered</v>
      </c>
      <c r="J213" s="2" t="str">
        <f>TEXT(WORKSHEET[[#This Row],[Offloading Date]], "mmm")</f>
        <v>Feb</v>
      </c>
      <c r="K213" s="2" t="str">
        <f>IF(OR(WORKSHEET[[#This Row],[Year]]="", ISBLANK(WORKSHEET[[#This Row],[Year]]), WORKSHEET[[#This Row],[Year]]="null"), "Exclude", "Include")</f>
        <v>Include</v>
      </c>
      <c r="L213" t="s">
        <v>16</v>
      </c>
      <c r="M213" t="s">
        <v>16</v>
      </c>
      <c r="N213" t="s">
        <v>69</v>
      </c>
      <c r="O213">
        <v>29.792999999999999</v>
      </c>
      <c r="P213">
        <v>20</v>
      </c>
      <c r="Q213" t="s">
        <v>14</v>
      </c>
      <c r="R213">
        <f>P213 * _xll.XLOOKUP(Q213,CALCULATION!$A$15:$A$17, CALCULATION!$B$15:$B$17 )</f>
        <v>20</v>
      </c>
      <c r="S213" s="5">
        <f>O213*P213*_xll.XLOOKUP(Q213,CALCULATION!$A$15:$A$17, CALCULATION!$B$15:$B$17)</f>
        <v>595.86</v>
      </c>
      <c r="T213">
        <v>10</v>
      </c>
      <c r="U213" t="s">
        <v>14</v>
      </c>
      <c r="V213">
        <f>T213 * _xll.XLOOKUP(U213,CALCULATION!$A$15:$A$17, CALCULATION!$B$15:$B$17 )</f>
        <v>10</v>
      </c>
      <c r="W213" s="5">
        <f>O213*T213*_xll.XLOOKUP(U213,CALCULATION!$A$15:$A$17, CALCULATION!$B$15:$B$17)</f>
        <v>297.93</v>
      </c>
      <c r="X213" s="5">
        <f>WORKSHEET[[#This Row],[Clients Total Cost]] / WORKSHEET[[#This Row],[Clients Rate per T2 (USD)]]</f>
        <v>29.792999999999999</v>
      </c>
      <c r="Y213" s="5">
        <f>WORKSHEET[[#This Row],[Clients Rate per T2 (USD)]] - WORKSHEET[[#This Row],[Supplier Rate Per t2 (USD)]]</f>
        <v>10</v>
      </c>
      <c r="Z213" s="5">
        <f>WORKSHEET[[#This Row],[Profit Per T]] * WORKSHEET[[#This Row],[Weight]]</f>
        <v>297.93</v>
      </c>
      <c r="AA213">
        <v>1</v>
      </c>
      <c r="AB213" s="1">
        <v>2.1</v>
      </c>
      <c r="AC213" s="1">
        <v>3.15</v>
      </c>
      <c r="AD213" s="1">
        <v>2.625</v>
      </c>
      <c r="AE213" s="1">
        <f>WORKSHEET[[#This Row],[Delay at toll gate in days]] +WORKSHEET[[#This Row],[Delay at workshop in days]] +WORKSHEET[[#This Row],[Delay at border in days]]</f>
        <v>7.875</v>
      </c>
    </row>
    <row r="214" spans="1:31" x14ac:dyDescent="0.35">
      <c r="A214" t="s">
        <v>232</v>
      </c>
      <c r="B214" t="s">
        <v>10</v>
      </c>
      <c r="C214" t="s">
        <v>68</v>
      </c>
      <c r="D214" t="s">
        <v>3619</v>
      </c>
      <c r="E214" t="s">
        <v>3617</v>
      </c>
      <c r="F214" t="str">
        <f>WORKSHEET[[#This Row],[Depart From]]&amp;"-"&amp;WORKSHEET[[#This Row],[Arrive To]]</f>
        <v>Addis Ababa-Lagos</v>
      </c>
      <c r="G214" s="2">
        <v>44603</v>
      </c>
      <c r="H214" s="2">
        <v>44631</v>
      </c>
      <c r="I214" s="2" t="str">
        <f t="shared" si="3"/>
        <v>Delivered</v>
      </c>
      <c r="J214" s="2" t="str">
        <f>TEXT(WORKSHEET[[#This Row],[Offloading Date]], "mmm")</f>
        <v>Mar</v>
      </c>
      <c r="K214" s="2" t="str">
        <f>IF(OR(WORKSHEET[[#This Row],[Year]]="", ISBLANK(WORKSHEET[[#This Row],[Year]]), WORKSHEET[[#This Row],[Year]]="null"), "Exclude", "Include")</f>
        <v>Include</v>
      </c>
      <c r="L214" t="s">
        <v>16</v>
      </c>
      <c r="M214" t="s">
        <v>3624</v>
      </c>
      <c r="N214" t="s">
        <v>69</v>
      </c>
      <c r="O214">
        <v>29.242999999999999</v>
      </c>
      <c r="P214">
        <v>20</v>
      </c>
      <c r="Q214" t="s">
        <v>14</v>
      </c>
      <c r="R214">
        <f>P214 * _xll.XLOOKUP(Q214,CALCULATION!$A$15:$A$17, CALCULATION!$B$15:$B$17 )</f>
        <v>20</v>
      </c>
      <c r="S214" s="5">
        <f>O214*P214*_xll.XLOOKUP(Q214,CALCULATION!$A$15:$A$17, CALCULATION!$B$15:$B$17)</f>
        <v>584.86</v>
      </c>
      <c r="T214">
        <v>10</v>
      </c>
      <c r="U214" t="s">
        <v>14</v>
      </c>
      <c r="V214">
        <f>T214 * _xll.XLOOKUP(U214,CALCULATION!$A$15:$A$17, CALCULATION!$B$15:$B$17 )</f>
        <v>10</v>
      </c>
      <c r="W214" s="5">
        <f>O214*T214*_xll.XLOOKUP(U214,CALCULATION!$A$15:$A$17, CALCULATION!$B$15:$B$17)</f>
        <v>292.43</v>
      </c>
      <c r="X214" s="5">
        <f>WORKSHEET[[#This Row],[Clients Total Cost]] / WORKSHEET[[#This Row],[Clients Rate per T2 (USD)]]</f>
        <v>29.243000000000002</v>
      </c>
      <c r="Y214" s="5">
        <f>WORKSHEET[[#This Row],[Clients Rate per T2 (USD)]] - WORKSHEET[[#This Row],[Supplier Rate Per t2 (USD)]]</f>
        <v>10</v>
      </c>
      <c r="Z214" s="5">
        <f>WORKSHEET[[#This Row],[Profit Per T]] * WORKSHEET[[#This Row],[Weight]]</f>
        <v>292.43</v>
      </c>
      <c r="AA214">
        <v>1</v>
      </c>
      <c r="AB214" s="1">
        <v>2.8000000000000003</v>
      </c>
      <c r="AC214" s="1">
        <v>4.2</v>
      </c>
      <c r="AD214" s="1">
        <v>3.5</v>
      </c>
      <c r="AE214" s="1">
        <f>WORKSHEET[[#This Row],[Delay at toll gate in days]] +WORKSHEET[[#This Row],[Delay at workshop in days]] +WORKSHEET[[#This Row],[Delay at border in days]]</f>
        <v>10.5</v>
      </c>
    </row>
    <row r="215" spans="1:31" x14ac:dyDescent="0.35">
      <c r="A215" t="s">
        <v>233</v>
      </c>
      <c r="B215" t="s">
        <v>10</v>
      </c>
      <c r="C215" t="s">
        <v>68</v>
      </c>
      <c r="D215" t="s">
        <v>3616</v>
      </c>
      <c r="E215" t="s">
        <v>3617</v>
      </c>
      <c r="F215" t="str">
        <f>WORKSHEET[[#This Row],[Depart From]]&amp;"-"&amp;WORKSHEET[[#This Row],[Arrive To]]</f>
        <v>Marrakech-Lagos</v>
      </c>
      <c r="G215" s="2">
        <v>44593</v>
      </c>
      <c r="H215" s="2">
        <v>44615</v>
      </c>
      <c r="I215" s="2" t="str">
        <f t="shared" si="3"/>
        <v>Delivered</v>
      </c>
      <c r="J215" s="2" t="str">
        <f>TEXT(WORKSHEET[[#This Row],[Offloading Date]], "mmm")</f>
        <v>Feb</v>
      </c>
      <c r="K215" s="2" t="str">
        <f>IF(OR(WORKSHEET[[#This Row],[Year]]="", ISBLANK(WORKSHEET[[#This Row],[Year]]), WORKSHEET[[#This Row],[Year]]="null"), "Exclude", "Include")</f>
        <v>Include</v>
      </c>
      <c r="L215" t="s">
        <v>16</v>
      </c>
      <c r="M215" t="s">
        <v>12</v>
      </c>
      <c r="N215" t="s">
        <v>69</v>
      </c>
      <c r="O215">
        <v>29.64</v>
      </c>
      <c r="P215">
        <v>20</v>
      </c>
      <c r="Q215" t="s">
        <v>14</v>
      </c>
      <c r="R215">
        <f>P215 * _xll.XLOOKUP(Q215,CALCULATION!$A$15:$A$17, CALCULATION!$B$15:$B$17 )</f>
        <v>20</v>
      </c>
      <c r="S215" s="5">
        <f>O215*P215*_xll.XLOOKUP(Q215,CALCULATION!$A$15:$A$17, CALCULATION!$B$15:$B$17)</f>
        <v>592.79999999999995</v>
      </c>
      <c r="T215">
        <v>10</v>
      </c>
      <c r="U215" t="s">
        <v>14</v>
      </c>
      <c r="V215">
        <f>T215 * _xll.XLOOKUP(U215,CALCULATION!$A$15:$A$17, CALCULATION!$B$15:$B$17 )</f>
        <v>10</v>
      </c>
      <c r="W215" s="5">
        <f>O215*T215*_xll.XLOOKUP(U215,CALCULATION!$A$15:$A$17, CALCULATION!$B$15:$B$17)</f>
        <v>296.39999999999998</v>
      </c>
      <c r="X215" s="5">
        <f>WORKSHEET[[#This Row],[Clients Total Cost]] / WORKSHEET[[#This Row],[Clients Rate per T2 (USD)]]</f>
        <v>29.639999999999997</v>
      </c>
      <c r="Y215" s="5">
        <f>WORKSHEET[[#This Row],[Clients Rate per T2 (USD)]] - WORKSHEET[[#This Row],[Supplier Rate Per t2 (USD)]]</f>
        <v>10</v>
      </c>
      <c r="Z215" s="5">
        <f>WORKSHEET[[#This Row],[Profit Per T]] * WORKSHEET[[#This Row],[Weight]]</f>
        <v>296.39999999999998</v>
      </c>
      <c r="AA215">
        <v>1</v>
      </c>
      <c r="AB215" s="1">
        <v>2.2000000000000002</v>
      </c>
      <c r="AC215" s="1">
        <v>3.3</v>
      </c>
      <c r="AD215" s="1">
        <v>2.75</v>
      </c>
      <c r="AE215" s="1">
        <f>WORKSHEET[[#This Row],[Delay at toll gate in days]] +WORKSHEET[[#This Row],[Delay at workshop in days]] +WORKSHEET[[#This Row],[Delay at border in days]]</f>
        <v>8.25</v>
      </c>
    </row>
    <row r="216" spans="1:31" x14ac:dyDescent="0.35">
      <c r="A216" t="s">
        <v>234</v>
      </c>
      <c r="B216" t="s">
        <v>10</v>
      </c>
      <c r="C216" t="s">
        <v>68</v>
      </c>
      <c r="D216" t="s">
        <v>3616</v>
      </c>
      <c r="E216" t="s">
        <v>3613</v>
      </c>
      <c r="F216" t="str">
        <f>WORKSHEET[[#This Row],[Depart From]]&amp;"-"&amp;WORKSHEET[[#This Row],[Arrive To]]</f>
        <v>Marrakech-Sanaa</v>
      </c>
      <c r="G216" s="2">
        <v>44591</v>
      </c>
      <c r="H216" s="2">
        <v>44613</v>
      </c>
      <c r="I216" s="2" t="str">
        <f t="shared" si="3"/>
        <v>Delivered</v>
      </c>
      <c r="J216" s="2" t="str">
        <f>TEXT(WORKSHEET[[#This Row],[Offloading Date]], "mmm")</f>
        <v>Feb</v>
      </c>
      <c r="K216" s="2" t="str">
        <f>IF(OR(WORKSHEET[[#This Row],[Year]]="", ISBLANK(WORKSHEET[[#This Row],[Year]]), WORKSHEET[[#This Row],[Year]]="null"), "Exclude", "Include")</f>
        <v>Include</v>
      </c>
      <c r="L216" t="s">
        <v>16</v>
      </c>
      <c r="M216" t="s">
        <v>16</v>
      </c>
      <c r="N216" t="s">
        <v>69</v>
      </c>
      <c r="O216">
        <v>29.677</v>
      </c>
      <c r="P216">
        <v>20</v>
      </c>
      <c r="Q216" t="s">
        <v>14</v>
      </c>
      <c r="R216">
        <f>P216 * _xll.XLOOKUP(Q216,CALCULATION!$A$15:$A$17, CALCULATION!$B$15:$B$17 )</f>
        <v>20</v>
      </c>
      <c r="S216" s="5">
        <f>O216*P216*_xll.XLOOKUP(Q216,CALCULATION!$A$15:$A$17, CALCULATION!$B$15:$B$17)</f>
        <v>593.54</v>
      </c>
      <c r="T216">
        <v>10</v>
      </c>
      <c r="U216" t="s">
        <v>14</v>
      </c>
      <c r="V216">
        <f>T216 * _xll.XLOOKUP(U216,CALCULATION!$A$15:$A$17, CALCULATION!$B$15:$B$17 )</f>
        <v>10</v>
      </c>
      <c r="W216" s="5">
        <f>O216*T216*_xll.XLOOKUP(U216,CALCULATION!$A$15:$A$17, CALCULATION!$B$15:$B$17)</f>
        <v>296.77</v>
      </c>
      <c r="X216" s="5">
        <f>WORKSHEET[[#This Row],[Clients Total Cost]] / WORKSHEET[[#This Row],[Clients Rate per T2 (USD)]]</f>
        <v>29.677</v>
      </c>
      <c r="Y216" s="5">
        <f>WORKSHEET[[#This Row],[Clients Rate per T2 (USD)]] - WORKSHEET[[#This Row],[Supplier Rate Per t2 (USD)]]</f>
        <v>10</v>
      </c>
      <c r="Z216" s="5">
        <f>WORKSHEET[[#This Row],[Profit Per T]] * WORKSHEET[[#This Row],[Weight]]</f>
        <v>296.77</v>
      </c>
      <c r="AA216">
        <v>1</v>
      </c>
      <c r="AB216" s="1">
        <v>2.2000000000000002</v>
      </c>
      <c r="AC216" s="1">
        <v>3.3</v>
      </c>
      <c r="AD216" s="1">
        <v>2.75</v>
      </c>
      <c r="AE216" s="1">
        <f>WORKSHEET[[#This Row],[Delay at toll gate in days]] +WORKSHEET[[#This Row],[Delay at workshop in days]] +WORKSHEET[[#This Row],[Delay at border in days]]</f>
        <v>8.25</v>
      </c>
    </row>
    <row r="217" spans="1:31" x14ac:dyDescent="0.35">
      <c r="A217" t="s">
        <v>235</v>
      </c>
      <c r="B217" t="s">
        <v>10</v>
      </c>
      <c r="C217" t="s">
        <v>68</v>
      </c>
      <c r="D217" t="s">
        <v>3616</v>
      </c>
      <c r="E217" t="s">
        <v>3614</v>
      </c>
      <c r="F217" t="str">
        <f>WORKSHEET[[#This Row],[Depart From]]&amp;"-"&amp;WORKSHEET[[#This Row],[Arrive To]]</f>
        <v>Marrakech-Alger</v>
      </c>
      <c r="G217" s="2">
        <v>44597</v>
      </c>
      <c r="H217" s="2">
        <v>44627</v>
      </c>
      <c r="I217" s="2" t="str">
        <f t="shared" si="3"/>
        <v>Delivered</v>
      </c>
      <c r="J217" s="2" t="str">
        <f>TEXT(WORKSHEET[[#This Row],[Offloading Date]], "mmm")</f>
        <v>Mar</v>
      </c>
      <c r="K217" s="2" t="str">
        <f>IF(OR(WORKSHEET[[#This Row],[Year]]="", ISBLANK(WORKSHEET[[#This Row],[Year]]), WORKSHEET[[#This Row],[Year]]="null"), "Exclude", "Include")</f>
        <v>Include</v>
      </c>
      <c r="L217" t="s">
        <v>16</v>
      </c>
      <c r="M217" t="s">
        <v>3624</v>
      </c>
      <c r="N217" t="s">
        <v>69</v>
      </c>
      <c r="O217">
        <v>29.565000000000001</v>
      </c>
      <c r="P217">
        <v>20</v>
      </c>
      <c r="Q217" t="s">
        <v>14</v>
      </c>
      <c r="R217">
        <f>P217 * _xll.XLOOKUP(Q217,CALCULATION!$A$15:$A$17, CALCULATION!$B$15:$B$17 )</f>
        <v>20</v>
      </c>
      <c r="S217" s="5">
        <f>O217*P217*_xll.XLOOKUP(Q217,CALCULATION!$A$15:$A$17, CALCULATION!$B$15:$B$17)</f>
        <v>591.30000000000007</v>
      </c>
      <c r="T217">
        <v>10</v>
      </c>
      <c r="U217" t="s">
        <v>14</v>
      </c>
      <c r="V217">
        <f>T217 * _xll.XLOOKUP(U217,CALCULATION!$A$15:$A$17, CALCULATION!$B$15:$B$17 )</f>
        <v>10</v>
      </c>
      <c r="W217" s="5">
        <f>O217*T217*_xll.XLOOKUP(U217,CALCULATION!$A$15:$A$17, CALCULATION!$B$15:$B$17)</f>
        <v>295.65000000000003</v>
      </c>
      <c r="X217" s="5">
        <f>WORKSHEET[[#This Row],[Clients Total Cost]] / WORKSHEET[[#This Row],[Clients Rate per T2 (USD)]]</f>
        <v>29.565000000000005</v>
      </c>
      <c r="Y217" s="5">
        <f>WORKSHEET[[#This Row],[Clients Rate per T2 (USD)]] - WORKSHEET[[#This Row],[Supplier Rate Per t2 (USD)]]</f>
        <v>10</v>
      </c>
      <c r="Z217" s="5">
        <f>WORKSHEET[[#This Row],[Profit Per T]] * WORKSHEET[[#This Row],[Weight]]</f>
        <v>295.65000000000003</v>
      </c>
      <c r="AA217">
        <v>1</v>
      </c>
      <c r="AB217" s="1">
        <v>3</v>
      </c>
      <c r="AC217" s="1">
        <v>4.5</v>
      </c>
      <c r="AD217" s="1">
        <v>3.75</v>
      </c>
      <c r="AE217" s="1">
        <f>WORKSHEET[[#This Row],[Delay at toll gate in days]] +WORKSHEET[[#This Row],[Delay at workshop in days]] +WORKSHEET[[#This Row],[Delay at border in days]]</f>
        <v>11.25</v>
      </c>
    </row>
    <row r="218" spans="1:31" x14ac:dyDescent="0.35">
      <c r="A218" t="s">
        <v>236</v>
      </c>
      <c r="B218" t="s">
        <v>10</v>
      </c>
      <c r="C218" t="s">
        <v>68</v>
      </c>
      <c r="D218" t="s">
        <v>3619</v>
      </c>
      <c r="E218" t="s">
        <v>3614</v>
      </c>
      <c r="F218" t="str">
        <f>WORKSHEET[[#This Row],[Depart From]]&amp;"-"&amp;WORKSHEET[[#This Row],[Arrive To]]</f>
        <v>Addis Ababa-Alger</v>
      </c>
      <c r="G218" s="2">
        <v>44595</v>
      </c>
      <c r="H218" s="2">
        <v>44624</v>
      </c>
      <c r="I218" s="2" t="str">
        <f t="shared" si="3"/>
        <v>Delivered</v>
      </c>
      <c r="J218" s="2" t="str">
        <f>TEXT(WORKSHEET[[#This Row],[Offloading Date]], "mmm")</f>
        <v>Mar</v>
      </c>
      <c r="K218" s="2" t="str">
        <f>IF(OR(WORKSHEET[[#This Row],[Year]]="", ISBLANK(WORKSHEET[[#This Row],[Year]]), WORKSHEET[[#This Row],[Year]]="null"), "Exclude", "Include")</f>
        <v>Include</v>
      </c>
      <c r="L218" t="s">
        <v>16</v>
      </c>
      <c r="M218" t="s">
        <v>12</v>
      </c>
      <c r="N218" t="s">
        <v>69</v>
      </c>
      <c r="O218">
        <v>29.611000000000001</v>
      </c>
      <c r="P218">
        <v>20</v>
      </c>
      <c r="Q218" t="s">
        <v>14</v>
      </c>
      <c r="R218">
        <f>P218 * _xll.XLOOKUP(Q218,CALCULATION!$A$15:$A$17, CALCULATION!$B$15:$B$17 )</f>
        <v>20</v>
      </c>
      <c r="S218" s="5">
        <f>O218*P218*_xll.XLOOKUP(Q218,CALCULATION!$A$15:$A$17, CALCULATION!$B$15:$B$17)</f>
        <v>592.22</v>
      </c>
      <c r="T218">
        <v>10</v>
      </c>
      <c r="U218" t="s">
        <v>14</v>
      </c>
      <c r="V218">
        <f>T218 * _xll.XLOOKUP(U218,CALCULATION!$A$15:$A$17, CALCULATION!$B$15:$B$17 )</f>
        <v>10</v>
      </c>
      <c r="W218" s="5">
        <f>O218*T218*_xll.XLOOKUP(U218,CALCULATION!$A$15:$A$17, CALCULATION!$B$15:$B$17)</f>
        <v>296.11</v>
      </c>
      <c r="X218" s="5">
        <f>WORKSHEET[[#This Row],[Clients Total Cost]] / WORKSHEET[[#This Row],[Clients Rate per T2 (USD)]]</f>
        <v>29.611000000000001</v>
      </c>
      <c r="Y218" s="5">
        <f>WORKSHEET[[#This Row],[Clients Rate per T2 (USD)]] - WORKSHEET[[#This Row],[Supplier Rate Per t2 (USD)]]</f>
        <v>10</v>
      </c>
      <c r="Z218" s="5">
        <f>WORKSHEET[[#This Row],[Profit Per T]] * WORKSHEET[[#This Row],[Weight]]</f>
        <v>296.11</v>
      </c>
      <c r="AA218">
        <v>1</v>
      </c>
      <c r="AB218" s="1">
        <v>2.9000000000000004</v>
      </c>
      <c r="AC218" s="1">
        <v>4.3499999999999996</v>
      </c>
      <c r="AD218" s="1">
        <v>3.625</v>
      </c>
      <c r="AE218" s="1">
        <f>WORKSHEET[[#This Row],[Delay at toll gate in days]] +WORKSHEET[[#This Row],[Delay at workshop in days]] +WORKSHEET[[#This Row],[Delay at border in days]]</f>
        <v>10.875</v>
      </c>
    </row>
    <row r="219" spans="1:31" x14ac:dyDescent="0.35">
      <c r="A219" t="s">
        <v>237</v>
      </c>
      <c r="B219" t="s">
        <v>10</v>
      </c>
      <c r="C219" t="s">
        <v>68</v>
      </c>
      <c r="D219" t="s">
        <v>3615</v>
      </c>
      <c r="E219" t="s">
        <v>3618</v>
      </c>
      <c r="F219" t="str">
        <f>WORKSHEET[[#This Row],[Depart From]]&amp;"-"&amp;WORKSHEET[[#This Row],[Arrive To]]</f>
        <v>Mombasa-Tripoli</v>
      </c>
      <c r="G219" s="2">
        <v>44601</v>
      </c>
      <c r="H219" s="2">
        <v>44630</v>
      </c>
      <c r="I219" s="2" t="str">
        <f t="shared" si="3"/>
        <v>Delivered</v>
      </c>
      <c r="J219" s="2" t="str">
        <f>TEXT(WORKSHEET[[#This Row],[Offloading Date]], "mmm")</f>
        <v>Mar</v>
      </c>
      <c r="K219" s="2" t="str">
        <f>IF(OR(WORKSHEET[[#This Row],[Year]]="", ISBLANK(WORKSHEET[[#This Row],[Year]]), WORKSHEET[[#This Row],[Year]]="null"), "Exclude", "Include")</f>
        <v>Include</v>
      </c>
      <c r="L219" t="s">
        <v>16</v>
      </c>
      <c r="M219" t="s">
        <v>3624</v>
      </c>
      <c r="N219" t="s">
        <v>69</v>
      </c>
      <c r="O219">
        <v>30.088000000000001</v>
      </c>
      <c r="P219">
        <v>20</v>
      </c>
      <c r="Q219" t="s">
        <v>14</v>
      </c>
      <c r="R219">
        <f>P219 * _xll.XLOOKUP(Q219,CALCULATION!$A$15:$A$17, CALCULATION!$B$15:$B$17 )</f>
        <v>20</v>
      </c>
      <c r="S219" s="5">
        <f>O219*P219*_xll.XLOOKUP(Q219,CALCULATION!$A$15:$A$17, CALCULATION!$B$15:$B$17)</f>
        <v>601.76</v>
      </c>
      <c r="T219">
        <v>10</v>
      </c>
      <c r="U219" t="s">
        <v>14</v>
      </c>
      <c r="V219">
        <f>T219 * _xll.XLOOKUP(U219,CALCULATION!$A$15:$A$17, CALCULATION!$B$15:$B$17 )</f>
        <v>10</v>
      </c>
      <c r="W219" s="5">
        <f>O219*T219*_xll.XLOOKUP(U219,CALCULATION!$A$15:$A$17, CALCULATION!$B$15:$B$17)</f>
        <v>300.88</v>
      </c>
      <c r="X219" s="5">
        <f>WORKSHEET[[#This Row],[Clients Total Cost]] / WORKSHEET[[#This Row],[Clients Rate per T2 (USD)]]</f>
        <v>30.088000000000001</v>
      </c>
      <c r="Y219" s="5">
        <f>WORKSHEET[[#This Row],[Clients Rate per T2 (USD)]] - WORKSHEET[[#This Row],[Supplier Rate Per t2 (USD)]]</f>
        <v>10</v>
      </c>
      <c r="Z219" s="5">
        <f>WORKSHEET[[#This Row],[Profit Per T]] * WORKSHEET[[#This Row],[Weight]]</f>
        <v>300.88</v>
      </c>
      <c r="AA219">
        <v>1</v>
      </c>
      <c r="AB219" s="1">
        <v>2.9000000000000004</v>
      </c>
      <c r="AC219" s="1">
        <v>4.3499999999999996</v>
      </c>
      <c r="AD219" s="1">
        <v>3.625</v>
      </c>
      <c r="AE219" s="1">
        <f>WORKSHEET[[#This Row],[Delay at toll gate in days]] +WORKSHEET[[#This Row],[Delay at workshop in days]] +WORKSHEET[[#This Row],[Delay at border in days]]</f>
        <v>10.875</v>
      </c>
    </row>
    <row r="220" spans="1:31" x14ac:dyDescent="0.35">
      <c r="A220" t="s">
        <v>238</v>
      </c>
      <c r="B220" t="s">
        <v>10</v>
      </c>
      <c r="C220" t="s">
        <v>68</v>
      </c>
      <c r="D220" t="s">
        <v>3619</v>
      </c>
      <c r="E220" t="s">
        <v>3618</v>
      </c>
      <c r="F220" t="str">
        <f>WORKSHEET[[#This Row],[Depart From]]&amp;"-"&amp;WORKSHEET[[#This Row],[Arrive To]]</f>
        <v>Addis Ababa-Tripoli</v>
      </c>
      <c r="G220" s="2">
        <v>44600</v>
      </c>
      <c r="H220" s="2">
        <v>44627</v>
      </c>
      <c r="I220" s="2" t="str">
        <f t="shared" si="3"/>
        <v>Delivered</v>
      </c>
      <c r="J220" s="2" t="str">
        <f>TEXT(WORKSHEET[[#This Row],[Offloading Date]], "mmm")</f>
        <v>Mar</v>
      </c>
      <c r="K220" s="2" t="str">
        <f>IF(OR(WORKSHEET[[#This Row],[Year]]="", ISBLANK(WORKSHEET[[#This Row],[Year]]), WORKSHEET[[#This Row],[Year]]="null"), "Exclude", "Include")</f>
        <v>Include</v>
      </c>
      <c r="L220" t="s">
        <v>16</v>
      </c>
      <c r="M220" t="s">
        <v>16</v>
      </c>
      <c r="N220" t="s">
        <v>69</v>
      </c>
      <c r="O220">
        <v>30.181999999999999</v>
      </c>
      <c r="P220">
        <v>20</v>
      </c>
      <c r="Q220" t="s">
        <v>14</v>
      </c>
      <c r="R220">
        <f>P220 * _xll.XLOOKUP(Q220,CALCULATION!$A$15:$A$17, CALCULATION!$B$15:$B$17 )</f>
        <v>20</v>
      </c>
      <c r="S220" s="5">
        <f>O220*P220*_xll.XLOOKUP(Q220,CALCULATION!$A$15:$A$17, CALCULATION!$B$15:$B$17)</f>
        <v>603.64</v>
      </c>
      <c r="T220">
        <v>10</v>
      </c>
      <c r="U220" t="s">
        <v>14</v>
      </c>
      <c r="V220">
        <f>T220 * _xll.XLOOKUP(U220,CALCULATION!$A$15:$A$17, CALCULATION!$B$15:$B$17 )</f>
        <v>10</v>
      </c>
      <c r="W220" s="5">
        <f>O220*T220*_xll.XLOOKUP(U220,CALCULATION!$A$15:$A$17, CALCULATION!$B$15:$B$17)</f>
        <v>301.82</v>
      </c>
      <c r="X220" s="5">
        <f>WORKSHEET[[#This Row],[Clients Total Cost]] / WORKSHEET[[#This Row],[Clients Rate per T2 (USD)]]</f>
        <v>30.181999999999999</v>
      </c>
      <c r="Y220" s="5">
        <f>WORKSHEET[[#This Row],[Clients Rate per T2 (USD)]] - WORKSHEET[[#This Row],[Supplier Rate Per t2 (USD)]]</f>
        <v>10</v>
      </c>
      <c r="Z220" s="5">
        <f>WORKSHEET[[#This Row],[Profit Per T]] * WORKSHEET[[#This Row],[Weight]]</f>
        <v>301.82</v>
      </c>
      <c r="AA220">
        <v>1</v>
      </c>
      <c r="AB220" s="1">
        <v>2.7</v>
      </c>
      <c r="AC220" s="1">
        <v>4.05</v>
      </c>
      <c r="AD220" s="1">
        <v>3.375</v>
      </c>
      <c r="AE220" s="1">
        <f>WORKSHEET[[#This Row],[Delay at toll gate in days]] +WORKSHEET[[#This Row],[Delay at workshop in days]] +WORKSHEET[[#This Row],[Delay at border in days]]</f>
        <v>10.125</v>
      </c>
    </row>
    <row r="221" spans="1:31" x14ac:dyDescent="0.35">
      <c r="A221" t="s">
        <v>239</v>
      </c>
      <c r="B221" t="s">
        <v>10</v>
      </c>
      <c r="C221" t="s">
        <v>68</v>
      </c>
      <c r="D221" t="s">
        <v>3615</v>
      </c>
      <c r="E221" t="s">
        <v>3618</v>
      </c>
      <c r="F221" t="str">
        <f>WORKSHEET[[#This Row],[Depart From]]&amp;"-"&amp;WORKSHEET[[#This Row],[Arrive To]]</f>
        <v>Mombasa-Tripoli</v>
      </c>
      <c r="G221" s="2">
        <v>44592</v>
      </c>
      <c r="H221" s="2">
        <v>44614</v>
      </c>
      <c r="I221" s="2" t="str">
        <f t="shared" si="3"/>
        <v>Delivered</v>
      </c>
      <c r="J221" s="2" t="str">
        <f>TEXT(WORKSHEET[[#This Row],[Offloading Date]], "mmm")</f>
        <v>Feb</v>
      </c>
      <c r="K221" s="2" t="str">
        <f>IF(OR(WORKSHEET[[#This Row],[Year]]="", ISBLANK(WORKSHEET[[#This Row],[Year]]), WORKSHEET[[#This Row],[Year]]="null"), "Exclude", "Include")</f>
        <v>Include</v>
      </c>
      <c r="L221" t="s">
        <v>16</v>
      </c>
      <c r="M221" t="s">
        <v>3624</v>
      </c>
      <c r="N221" t="s">
        <v>69</v>
      </c>
      <c r="O221">
        <v>30.248000000000001</v>
      </c>
      <c r="P221">
        <v>20</v>
      </c>
      <c r="Q221" t="s">
        <v>14</v>
      </c>
      <c r="R221">
        <f>P221 * _xll.XLOOKUP(Q221,CALCULATION!$A$15:$A$17, CALCULATION!$B$15:$B$17 )</f>
        <v>20</v>
      </c>
      <c r="S221" s="5">
        <f>O221*P221*_xll.XLOOKUP(Q221,CALCULATION!$A$15:$A$17, CALCULATION!$B$15:$B$17)</f>
        <v>604.96</v>
      </c>
      <c r="T221">
        <v>10</v>
      </c>
      <c r="U221" t="s">
        <v>14</v>
      </c>
      <c r="V221">
        <f>T221 * _xll.XLOOKUP(U221,CALCULATION!$A$15:$A$17, CALCULATION!$B$15:$B$17 )</f>
        <v>10</v>
      </c>
      <c r="W221" s="5">
        <f>O221*T221*_xll.XLOOKUP(U221,CALCULATION!$A$15:$A$17, CALCULATION!$B$15:$B$17)</f>
        <v>302.48</v>
      </c>
      <c r="X221" s="5">
        <f>WORKSHEET[[#This Row],[Clients Total Cost]] / WORKSHEET[[#This Row],[Clients Rate per T2 (USD)]]</f>
        <v>30.248000000000001</v>
      </c>
      <c r="Y221" s="5">
        <f>WORKSHEET[[#This Row],[Clients Rate per T2 (USD)]] - WORKSHEET[[#This Row],[Supplier Rate Per t2 (USD)]]</f>
        <v>10</v>
      </c>
      <c r="Z221" s="5">
        <f>WORKSHEET[[#This Row],[Profit Per T]] * WORKSHEET[[#This Row],[Weight]]</f>
        <v>302.48</v>
      </c>
      <c r="AA221">
        <v>1</v>
      </c>
      <c r="AB221" s="1">
        <v>2.2000000000000002</v>
      </c>
      <c r="AC221" s="1">
        <v>3.3</v>
      </c>
      <c r="AD221" s="1">
        <v>2.75</v>
      </c>
      <c r="AE221" s="1">
        <f>WORKSHEET[[#This Row],[Delay at toll gate in days]] +WORKSHEET[[#This Row],[Delay at workshop in days]] +WORKSHEET[[#This Row],[Delay at border in days]]</f>
        <v>8.25</v>
      </c>
    </row>
    <row r="222" spans="1:31" x14ac:dyDescent="0.35">
      <c r="A222" t="s">
        <v>240</v>
      </c>
      <c r="B222" t="s">
        <v>10</v>
      </c>
      <c r="C222" t="s">
        <v>68</v>
      </c>
      <c r="D222" t="s">
        <v>3619</v>
      </c>
      <c r="E222" t="s">
        <v>3617</v>
      </c>
      <c r="F222" t="str">
        <f>WORKSHEET[[#This Row],[Depart From]]&amp;"-"&amp;WORKSHEET[[#This Row],[Arrive To]]</f>
        <v>Addis Ababa-Lagos</v>
      </c>
      <c r="G222" s="2">
        <v>44600</v>
      </c>
      <c r="H222" s="2">
        <v>44627</v>
      </c>
      <c r="I222" s="2" t="str">
        <f t="shared" si="3"/>
        <v>Delivered</v>
      </c>
      <c r="J222" s="2" t="str">
        <f>TEXT(WORKSHEET[[#This Row],[Offloading Date]], "mmm")</f>
        <v>Mar</v>
      </c>
      <c r="K222" s="2" t="str">
        <f>IF(OR(WORKSHEET[[#This Row],[Year]]="", ISBLANK(WORKSHEET[[#This Row],[Year]]), WORKSHEET[[#This Row],[Year]]="null"), "Exclude", "Include")</f>
        <v>Include</v>
      </c>
      <c r="L222" t="s">
        <v>16</v>
      </c>
      <c r="M222" t="s">
        <v>3624</v>
      </c>
      <c r="N222" t="s">
        <v>69</v>
      </c>
      <c r="O222">
        <v>29.934000000000001</v>
      </c>
      <c r="P222">
        <v>20</v>
      </c>
      <c r="Q222" t="s">
        <v>14</v>
      </c>
      <c r="R222">
        <f>P222 * _xll.XLOOKUP(Q222,CALCULATION!$A$15:$A$17, CALCULATION!$B$15:$B$17 )</f>
        <v>20</v>
      </c>
      <c r="S222" s="5">
        <f>O222*P222*_xll.XLOOKUP(Q222,CALCULATION!$A$15:$A$17, CALCULATION!$B$15:$B$17)</f>
        <v>598.68000000000006</v>
      </c>
      <c r="T222">
        <v>10</v>
      </c>
      <c r="U222" t="s">
        <v>14</v>
      </c>
      <c r="V222">
        <f>T222 * _xll.XLOOKUP(U222,CALCULATION!$A$15:$A$17, CALCULATION!$B$15:$B$17 )</f>
        <v>10</v>
      </c>
      <c r="W222" s="5">
        <f>O222*T222*_xll.XLOOKUP(U222,CALCULATION!$A$15:$A$17, CALCULATION!$B$15:$B$17)</f>
        <v>299.34000000000003</v>
      </c>
      <c r="X222" s="5">
        <f>WORKSHEET[[#This Row],[Clients Total Cost]] / WORKSHEET[[#This Row],[Clients Rate per T2 (USD)]]</f>
        <v>29.934000000000005</v>
      </c>
      <c r="Y222" s="5">
        <f>WORKSHEET[[#This Row],[Clients Rate per T2 (USD)]] - WORKSHEET[[#This Row],[Supplier Rate Per t2 (USD)]]</f>
        <v>10</v>
      </c>
      <c r="Z222" s="5">
        <f>WORKSHEET[[#This Row],[Profit Per T]] * WORKSHEET[[#This Row],[Weight]]</f>
        <v>299.34000000000003</v>
      </c>
      <c r="AA222">
        <v>1</v>
      </c>
      <c r="AB222" s="1">
        <v>2.7</v>
      </c>
      <c r="AC222" s="1">
        <v>4.05</v>
      </c>
      <c r="AD222" s="1">
        <v>3.375</v>
      </c>
      <c r="AE222" s="1">
        <f>WORKSHEET[[#This Row],[Delay at toll gate in days]] +WORKSHEET[[#This Row],[Delay at workshop in days]] +WORKSHEET[[#This Row],[Delay at border in days]]</f>
        <v>10.125</v>
      </c>
    </row>
    <row r="223" spans="1:31" x14ac:dyDescent="0.35">
      <c r="A223" t="s">
        <v>241</v>
      </c>
      <c r="B223" t="s">
        <v>10</v>
      </c>
      <c r="C223" t="s">
        <v>68</v>
      </c>
      <c r="D223" t="s">
        <v>3620</v>
      </c>
      <c r="E223" t="s">
        <v>3617</v>
      </c>
      <c r="F223" t="str">
        <f>WORKSHEET[[#This Row],[Depart From]]&amp;"-"&amp;WORKSHEET[[#This Row],[Arrive To]]</f>
        <v>Zanzibar-Lagos</v>
      </c>
      <c r="G223" s="2">
        <v>44596</v>
      </c>
      <c r="H223" s="2">
        <v>44627</v>
      </c>
      <c r="I223" s="2" t="str">
        <f t="shared" si="3"/>
        <v>Delivered</v>
      </c>
      <c r="J223" s="2" t="str">
        <f>TEXT(WORKSHEET[[#This Row],[Offloading Date]], "mmm")</f>
        <v>Mar</v>
      </c>
      <c r="K223" s="2" t="str">
        <f>IF(OR(WORKSHEET[[#This Row],[Year]]="", ISBLANK(WORKSHEET[[#This Row],[Year]]), WORKSHEET[[#This Row],[Year]]="null"), "Exclude", "Include")</f>
        <v>Include</v>
      </c>
      <c r="L223" t="s">
        <v>16</v>
      </c>
      <c r="M223" t="s">
        <v>16</v>
      </c>
      <c r="N223" t="s">
        <v>69</v>
      </c>
      <c r="O223">
        <v>29.838999999999999</v>
      </c>
      <c r="P223">
        <v>20</v>
      </c>
      <c r="Q223" t="s">
        <v>14</v>
      </c>
      <c r="R223">
        <f>P223 * _xll.XLOOKUP(Q223,CALCULATION!$A$15:$A$17, CALCULATION!$B$15:$B$17 )</f>
        <v>20</v>
      </c>
      <c r="S223" s="5">
        <f>O223*P223*_xll.XLOOKUP(Q223,CALCULATION!$A$15:$A$17, CALCULATION!$B$15:$B$17)</f>
        <v>596.78</v>
      </c>
      <c r="T223">
        <v>10</v>
      </c>
      <c r="U223" t="s">
        <v>14</v>
      </c>
      <c r="V223">
        <f>T223 * _xll.XLOOKUP(U223,CALCULATION!$A$15:$A$17, CALCULATION!$B$15:$B$17 )</f>
        <v>10</v>
      </c>
      <c r="W223" s="5">
        <f>O223*T223*_xll.XLOOKUP(U223,CALCULATION!$A$15:$A$17, CALCULATION!$B$15:$B$17)</f>
        <v>298.39</v>
      </c>
      <c r="X223" s="5">
        <f>WORKSHEET[[#This Row],[Clients Total Cost]] / WORKSHEET[[#This Row],[Clients Rate per T2 (USD)]]</f>
        <v>29.838999999999999</v>
      </c>
      <c r="Y223" s="5">
        <f>WORKSHEET[[#This Row],[Clients Rate per T2 (USD)]] - WORKSHEET[[#This Row],[Supplier Rate Per t2 (USD)]]</f>
        <v>10</v>
      </c>
      <c r="Z223" s="5">
        <f>WORKSHEET[[#This Row],[Profit Per T]] * WORKSHEET[[#This Row],[Weight]]</f>
        <v>298.39</v>
      </c>
      <c r="AA223">
        <v>1</v>
      </c>
      <c r="AB223" s="1">
        <v>3.1</v>
      </c>
      <c r="AC223" s="1">
        <v>4.6499999999999995</v>
      </c>
      <c r="AD223" s="1">
        <v>3.875</v>
      </c>
      <c r="AE223" s="1">
        <f>WORKSHEET[[#This Row],[Delay at toll gate in days]] +WORKSHEET[[#This Row],[Delay at workshop in days]] +WORKSHEET[[#This Row],[Delay at border in days]]</f>
        <v>11.625</v>
      </c>
    </row>
    <row r="224" spans="1:31" x14ac:dyDescent="0.35">
      <c r="A224" t="s">
        <v>242</v>
      </c>
      <c r="B224" t="s">
        <v>10</v>
      </c>
      <c r="C224" t="s">
        <v>68</v>
      </c>
      <c r="D224" t="s">
        <v>3615</v>
      </c>
      <c r="E224" t="s">
        <v>3617</v>
      </c>
      <c r="F224" t="str">
        <f>WORKSHEET[[#This Row],[Depart From]]&amp;"-"&amp;WORKSHEET[[#This Row],[Arrive To]]</f>
        <v>Mombasa-Lagos</v>
      </c>
      <c r="G224" s="2">
        <v>44601</v>
      </c>
      <c r="H224" s="2">
        <v>44636</v>
      </c>
      <c r="I224" s="2" t="str">
        <f t="shared" si="3"/>
        <v>Delivered</v>
      </c>
      <c r="J224" s="2" t="str">
        <f>TEXT(WORKSHEET[[#This Row],[Offloading Date]], "mmm")</f>
        <v>Mar</v>
      </c>
      <c r="K224" s="2" t="str">
        <f>IF(OR(WORKSHEET[[#This Row],[Year]]="", ISBLANK(WORKSHEET[[#This Row],[Year]]), WORKSHEET[[#This Row],[Year]]="null"), "Exclude", "Include")</f>
        <v>Include</v>
      </c>
      <c r="L224" t="s">
        <v>16</v>
      </c>
      <c r="M224" t="s">
        <v>12</v>
      </c>
      <c r="N224" t="s">
        <v>69</v>
      </c>
      <c r="O224">
        <v>29.731999999999999</v>
      </c>
      <c r="P224">
        <v>20</v>
      </c>
      <c r="Q224" t="s">
        <v>14</v>
      </c>
      <c r="R224">
        <f>P224 * _xll.XLOOKUP(Q224,CALCULATION!$A$15:$A$17, CALCULATION!$B$15:$B$17 )</f>
        <v>20</v>
      </c>
      <c r="S224" s="5">
        <f>O224*P224*_xll.XLOOKUP(Q224,CALCULATION!$A$15:$A$17, CALCULATION!$B$15:$B$17)</f>
        <v>594.64</v>
      </c>
      <c r="T224">
        <v>10</v>
      </c>
      <c r="U224" t="s">
        <v>14</v>
      </c>
      <c r="V224">
        <f>T224 * _xll.XLOOKUP(U224,CALCULATION!$A$15:$A$17, CALCULATION!$B$15:$B$17 )</f>
        <v>10</v>
      </c>
      <c r="W224" s="5">
        <f>O224*T224*_xll.XLOOKUP(U224,CALCULATION!$A$15:$A$17, CALCULATION!$B$15:$B$17)</f>
        <v>297.32</v>
      </c>
      <c r="X224" s="5">
        <f>WORKSHEET[[#This Row],[Clients Total Cost]] / WORKSHEET[[#This Row],[Clients Rate per T2 (USD)]]</f>
        <v>29.731999999999999</v>
      </c>
      <c r="Y224" s="5">
        <f>WORKSHEET[[#This Row],[Clients Rate per T2 (USD)]] - WORKSHEET[[#This Row],[Supplier Rate Per t2 (USD)]]</f>
        <v>10</v>
      </c>
      <c r="Z224" s="5">
        <f>WORKSHEET[[#This Row],[Profit Per T]] * WORKSHEET[[#This Row],[Weight]]</f>
        <v>297.32</v>
      </c>
      <c r="AA224">
        <v>1</v>
      </c>
      <c r="AB224" s="1">
        <v>3.5</v>
      </c>
      <c r="AC224" s="1">
        <v>5.25</v>
      </c>
      <c r="AD224" s="1">
        <v>4.375</v>
      </c>
      <c r="AE224" s="1">
        <f>WORKSHEET[[#This Row],[Delay at toll gate in days]] +WORKSHEET[[#This Row],[Delay at workshop in days]] +WORKSHEET[[#This Row],[Delay at border in days]]</f>
        <v>13.125</v>
      </c>
    </row>
    <row r="225" spans="1:31" x14ac:dyDescent="0.35">
      <c r="A225" t="s">
        <v>243</v>
      </c>
      <c r="B225" t="s">
        <v>10</v>
      </c>
      <c r="C225" t="s">
        <v>68</v>
      </c>
      <c r="D225" t="s">
        <v>3616</v>
      </c>
      <c r="E225" t="s">
        <v>3614</v>
      </c>
      <c r="F225" t="str">
        <f>WORKSHEET[[#This Row],[Depart From]]&amp;"-"&amp;WORKSHEET[[#This Row],[Arrive To]]</f>
        <v>Marrakech-Alger</v>
      </c>
      <c r="G225" s="2">
        <v>44591</v>
      </c>
      <c r="H225" s="2">
        <v>44613</v>
      </c>
      <c r="I225" s="2" t="str">
        <f t="shared" si="3"/>
        <v>Delivered</v>
      </c>
      <c r="J225" s="2" t="str">
        <f>TEXT(WORKSHEET[[#This Row],[Offloading Date]], "mmm")</f>
        <v>Feb</v>
      </c>
      <c r="K225" s="2" t="str">
        <f>IF(OR(WORKSHEET[[#This Row],[Year]]="", ISBLANK(WORKSHEET[[#This Row],[Year]]), WORKSHEET[[#This Row],[Year]]="null"), "Exclude", "Include")</f>
        <v>Include</v>
      </c>
      <c r="L225" t="s">
        <v>16</v>
      </c>
      <c r="M225" t="s">
        <v>16</v>
      </c>
      <c r="N225" t="s">
        <v>69</v>
      </c>
      <c r="O225">
        <v>30.234000000000002</v>
      </c>
      <c r="P225">
        <v>20</v>
      </c>
      <c r="Q225" t="s">
        <v>14</v>
      </c>
      <c r="R225">
        <f>P225 * _xll.XLOOKUP(Q225,CALCULATION!$A$15:$A$17, CALCULATION!$B$15:$B$17 )</f>
        <v>20</v>
      </c>
      <c r="S225" s="5">
        <f>O225*P225*_xll.XLOOKUP(Q225,CALCULATION!$A$15:$A$17, CALCULATION!$B$15:$B$17)</f>
        <v>604.68000000000006</v>
      </c>
      <c r="T225">
        <v>10</v>
      </c>
      <c r="U225" t="s">
        <v>14</v>
      </c>
      <c r="V225">
        <f>T225 * _xll.XLOOKUP(U225,CALCULATION!$A$15:$A$17, CALCULATION!$B$15:$B$17 )</f>
        <v>10</v>
      </c>
      <c r="W225" s="5">
        <f>O225*T225*_xll.XLOOKUP(U225,CALCULATION!$A$15:$A$17, CALCULATION!$B$15:$B$17)</f>
        <v>302.34000000000003</v>
      </c>
      <c r="X225" s="5">
        <f>WORKSHEET[[#This Row],[Clients Total Cost]] / WORKSHEET[[#This Row],[Clients Rate per T2 (USD)]]</f>
        <v>30.234000000000002</v>
      </c>
      <c r="Y225" s="5">
        <f>WORKSHEET[[#This Row],[Clients Rate per T2 (USD)]] - WORKSHEET[[#This Row],[Supplier Rate Per t2 (USD)]]</f>
        <v>10</v>
      </c>
      <c r="Z225" s="5">
        <f>WORKSHEET[[#This Row],[Profit Per T]] * WORKSHEET[[#This Row],[Weight]]</f>
        <v>302.34000000000003</v>
      </c>
      <c r="AA225">
        <v>1</v>
      </c>
      <c r="AB225" s="1">
        <v>2.2000000000000002</v>
      </c>
      <c r="AC225" s="1">
        <v>3.3</v>
      </c>
      <c r="AD225" s="1">
        <v>2.75</v>
      </c>
      <c r="AE225" s="1">
        <f>WORKSHEET[[#This Row],[Delay at toll gate in days]] +WORKSHEET[[#This Row],[Delay at workshop in days]] +WORKSHEET[[#This Row],[Delay at border in days]]</f>
        <v>8.25</v>
      </c>
    </row>
    <row r="226" spans="1:31" x14ac:dyDescent="0.35">
      <c r="A226" t="s">
        <v>244</v>
      </c>
      <c r="B226" t="s">
        <v>10</v>
      </c>
      <c r="C226" t="s">
        <v>68</v>
      </c>
      <c r="D226" t="s">
        <v>3615</v>
      </c>
      <c r="E226" t="s">
        <v>3614</v>
      </c>
      <c r="F226" t="str">
        <f>WORKSHEET[[#This Row],[Depart From]]&amp;"-"&amp;WORKSHEET[[#This Row],[Arrive To]]</f>
        <v>Mombasa-Alger</v>
      </c>
      <c r="G226" s="2">
        <v>44601</v>
      </c>
      <c r="H226" s="2">
        <v>44631</v>
      </c>
      <c r="I226" s="2" t="str">
        <f t="shared" si="3"/>
        <v>Delivered</v>
      </c>
      <c r="J226" s="2" t="str">
        <f>TEXT(WORKSHEET[[#This Row],[Offloading Date]], "mmm")</f>
        <v>Mar</v>
      </c>
      <c r="K226" s="2" t="str">
        <f>IF(OR(WORKSHEET[[#This Row],[Year]]="", ISBLANK(WORKSHEET[[#This Row],[Year]]), WORKSHEET[[#This Row],[Year]]="null"), "Exclude", "Include")</f>
        <v>Include</v>
      </c>
      <c r="L226" t="s">
        <v>16</v>
      </c>
      <c r="M226" t="s">
        <v>12</v>
      </c>
      <c r="N226" t="s">
        <v>69</v>
      </c>
      <c r="O226">
        <v>32.457999999999998</v>
      </c>
      <c r="P226">
        <v>20</v>
      </c>
      <c r="Q226" t="s">
        <v>14</v>
      </c>
      <c r="R226">
        <f>P226 * _xll.XLOOKUP(Q226,CALCULATION!$A$15:$A$17, CALCULATION!$B$15:$B$17 )</f>
        <v>20</v>
      </c>
      <c r="S226" s="5">
        <f>O226*P226*_xll.XLOOKUP(Q226,CALCULATION!$A$15:$A$17, CALCULATION!$B$15:$B$17)</f>
        <v>649.16</v>
      </c>
      <c r="T226">
        <v>10</v>
      </c>
      <c r="U226" t="s">
        <v>14</v>
      </c>
      <c r="V226">
        <f>T226 * _xll.XLOOKUP(U226,CALCULATION!$A$15:$A$17, CALCULATION!$B$15:$B$17 )</f>
        <v>10</v>
      </c>
      <c r="W226" s="5">
        <f>O226*T226*_xll.XLOOKUP(U226,CALCULATION!$A$15:$A$17, CALCULATION!$B$15:$B$17)</f>
        <v>324.58</v>
      </c>
      <c r="X226" s="5">
        <f>WORKSHEET[[#This Row],[Clients Total Cost]] / WORKSHEET[[#This Row],[Clients Rate per T2 (USD)]]</f>
        <v>32.457999999999998</v>
      </c>
      <c r="Y226" s="5">
        <f>WORKSHEET[[#This Row],[Clients Rate per T2 (USD)]] - WORKSHEET[[#This Row],[Supplier Rate Per t2 (USD)]]</f>
        <v>10</v>
      </c>
      <c r="Z226" s="5">
        <f>WORKSHEET[[#This Row],[Profit Per T]] * WORKSHEET[[#This Row],[Weight]]</f>
        <v>324.58</v>
      </c>
      <c r="AA226">
        <v>1</v>
      </c>
      <c r="AB226" s="1">
        <v>3</v>
      </c>
      <c r="AC226" s="1">
        <v>4.5</v>
      </c>
      <c r="AD226" s="1">
        <v>3.75</v>
      </c>
      <c r="AE226" s="1">
        <f>WORKSHEET[[#This Row],[Delay at toll gate in days]] +WORKSHEET[[#This Row],[Delay at workshop in days]] +WORKSHEET[[#This Row],[Delay at border in days]]</f>
        <v>11.25</v>
      </c>
    </row>
    <row r="227" spans="1:31" x14ac:dyDescent="0.35">
      <c r="A227" t="s">
        <v>245</v>
      </c>
      <c r="B227" t="s">
        <v>10</v>
      </c>
      <c r="C227" t="s">
        <v>68</v>
      </c>
      <c r="D227" t="s">
        <v>3615</v>
      </c>
      <c r="E227" t="s">
        <v>3613</v>
      </c>
      <c r="F227" t="str">
        <f>WORKSHEET[[#This Row],[Depart From]]&amp;"-"&amp;WORKSHEET[[#This Row],[Arrive To]]</f>
        <v>Mombasa-Sanaa</v>
      </c>
      <c r="G227" s="2">
        <v>44600</v>
      </c>
      <c r="H227" s="2">
        <v>44627</v>
      </c>
      <c r="I227" s="2" t="str">
        <f t="shared" si="3"/>
        <v>Delivered</v>
      </c>
      <c r="J227" s="2" t="str">
        <f>TEXT(WORKSHEET[[#This Row],[Offloading Date]], "mmm")</f>
        <v>Mar</v>
      </c>
      <c r="K227" s="2" t="str">
        <f>IF(OR(WORKSHEET[[#This Row],[Year]]="", ISBLANK(WORKSHEET[[#This Row],[Year]]), WORKSHEET[[#This Row],[Year]]="null"), "Exclude", "Include")</f>
        <v>Include</v>
      </c>
      <c r="L227" t="s">
        <v>16</v>
      </c>
      <c r="M227" t="s">
        <v>3624</v>
      </c>
      <c r="N227" t="s">
        <v>69</v>
      </c>
      <c r="O227">
        <v>34.084000000000003</v>
      </c>
      <c r="P227">
        <v>20</v>
      </c>
      <c r="Q227" t="s">
        <v>14</v>
      </c>
      <c r="R227">
        <f>P227 * _xll.XLOOKUP(Q227,CALCULATION!$A$15:$A$17, CALCULATION!$B$15:$B$17 )</f>
        <v>20</v>
      </c>
      <c r="S227" s="5">
        <f>O227*P227*_xll.XLOOKUP(Q227,CALCULATION!$A$15:$A$17, CALCULATION!$B$15:$B$17)</f>
        <v>681.68000000000006</v>
      </c>
      <c r="T227">
        <v>10</v>
      </c>
      <c r="U227" t="s">
        <v>14</v>
      </c>
      <c r="V227">
        <f>T227 * _xll.XLOOKUP(U227,CALCULATION!$A$15:$A$17, CALCULATION!$B$15:$B$17 )</f>
        <v>10</v>
      </c>
      <c r="W227" s="5">
        <f>O227*T227*_xll.XLOOKUP(U227,CALCULATION!$A$15:$A$17, CALCULATION!$B$15:$B$17)</f>
        <v>340.84000000000003</v>
      </c>
      <c r="X227" s="5">
        <f>WORKSHEET[[#This Row],[Clients Total Cost]] / WORKSHEET[[#This Row],[Clients Rate per T2 (USD)]]</f>
        <v>34.084000000000003</v>
      </c>
      <c r="Y227" s="5">
        <f>WORKSHEET[[#This Row],[Clients Rate per T2 (USD)]] - WORKSHEET[[#This Row],[Supplier Rate Per t2 (USD)]]</f>
        <v>10</v>
      </c>
      <c r="Z227" s="5">
        <f>WORKSHEET[[#This Row],[Profit Per T]] * WORKSHEET[[#This Row],[Weight]]</f>
        <v>340.84000000000003</v>
      </c>
      <c r="AA227">
        <v>1</v>
      </c>
      <c r="AB227" s="1">
        <v>2.7</v>
      </c>
      <c r="AC227" s="1">
        <v>4.05</v>
      </c>
      <c r="AD227" s="1">
        <v>3.375</v>
      </c>
      <c r="AE227" s="1">
        <f>WORKSHEET[[#This Row],[Delay at toll gate in days]] +WORKSHEET[[#This Row],[Delay at workshop in days]] +WORKSHEET[[#This Row],[Delay at border in days]]</f>
        <v>10.125</v>
      </c>
    </row>
    <row r="228" spans="1:31" x14ac:dyDescent="0.35">
      <c r="A228" t="s">
        <v>246</v>
      </c>
      <c r="B228" t="s">
        <v>10</v>
      </c>
      <c r="C228" t="s">
        <v>68</v>
      </c>
      <c r="D228" t="s">
        <v>3620</v>
      </c>
      <c r="E228" t="s">
        <v>3614</v>
      </c>
      <c r="F228" t="str">
        <f>WORKSHEET[[#This Row],[Depart From]]&amp;"-"&amp;WORKSHEET[[#This Row],[Arrive To]]</f>
        <v>Zanzibar-Alger</v>
      </c>
      <c r="G228" s="2">
        <v>44580</v>
      </c>
      <c r="H228" s="2">
        <v>44608</v>
      </c>
      <c r="I228" s="2" t="str">
        <f t="shared" si="3"/>
        <v>Delivered</v>
      </c>
      <c r="J228" s="2" t="str">
        <f>TEXT(WORKSHEET[[#This Row],[Offloading Date]], "mmm")</f>
        <v>Feb</v>
      </c>
      <c r="K228" s="2" t="str">
        <f>IF(OR(WORKSHEET[[#This Row],[Year]]="", ISBLANK(WORKSHEET[[#This Row],[Year]]), WORKSHEET[[#This Row],[Year]]="null"), "Exclude", "Include")</f>
        <v>Include</v>
      </c>
      <c r="L228" t="s">
        <v>16</v>
      </c>
      <c r="M228" t="s">
        <v>16</v>
      </c>
      <c r="N228" t="s">
        <v>13</v>
      </c>
      <c r="O228">
        <v>33.637</v>
      </c>
      <c r="P228">
        <v>600</v>
      </c>
      <c r="Q228" t="s">
        <v>14</v>
      </c>
      <c r="R228">
        <f>P228 * _xll.XLOOKUP(Q228,CALCULATION!$A$15:$A$17, CALCULATION!$B$15:$B$17 )</f>
        <v>600</v>
      </c>
      <c r="S228" s="5">
        <f>O228*P228*_xll.XLOOKUP(Q228,CALCULATION!$A$15:$A$17, CALCULATION!$B$15:$B$17)</f>
        <v>20182.2</v>
      </c>
      <c r="T228">
        <v>300</v>
      </c>
      <c r="U228" t="s">
        <v>14</v>
      </c>
      <c r="V228">
        <f>T228 * _xll.XLOOKUP(U228,CALCULATION!$A$15:$A$17, CALCULATION!$B$15:$B$17 )</f>
        <v>300</v>
      </c>
      <c r="W228" s="5">
        <f>O228*T228*_xll.XLOOKUP(U228,CALCULATION!$A$15:$A$17, CALCULATION!$B$15:$B$17)</f>
        <v>10091.1</v>
      </c>
      <c r="X228" s="5">
        <f>WORKSHEET[[#This Row],[Clients Total Cost]] / WORKSHEET[[#This Row],[Clients Rate per T2 (USD)]]</f>
        <v>33.637</v>
      </c>
      <c r="Y228" s="5">
        <f>WORKSHEET[[#This Row],[Clients Rate per T2 (USD)]] - WORKSHEET[[#This Row],[Supplier Rate Per t2 (USD)]]</f>
        <v>300</v>
      </c>
      <c r="Z228" s="5">
        <f>WORKSHEET[[#This Row],[Profit Per T]] * WORKSHEET[[#This Row],[Weight]]</f>
        <v>10091.1</v>
      </c>
      <c r="AA228">
        <v>1</v>
      </c>
      <c r="AB228" s="1">
        <v>2.8000000000000003</v>
      </c>
      <c r="AC228" s="1">
        <v>4.2</v>
      </c>
      <c r="AD228" s="1">
        <v>3.5</v>
      </c>
      <c r="AE228" s="1">
        <f>WORKSHEET[[#This Row],[Delay at toll gate in days]] +WORKSHEET[[#This Row],[Delay at workshop in days]] +WORKSHEET[[#This Row],[Delay at border in days]]</f>
        <v>10.5</v>
      </c>
    </row>
    <row r="229" spans="1:31" x14ac:dyDescent="0.35">
      <c r="A229" t="s">
        <v>247</v>
      </c>
      <c r="B229" t="s">
        <v>10</v>
      </c>
      <c r="C229" t="s">
        <v>68</v>
      </c>
      <c r="D229" t="s">
        <v>3616</v>
      </c>
      <c r="E229" t="s">
        <v>3613</v>
      </c>
      <c r="F229" t="str">
        <f>WORKSHEET[[#This Row],[Depart From]]&amp;"-"&amp;WORKSHEET[[#This Row],[Arrive To]]</f>
        <v>Marrakech-Sanaa</v>
      </c>
      <c r="G229" s="2">
        <v>44585</v>
      </c>
      <c r="H229" s="2">
        <v>44613</v>
      </c>
      <c r="I229" s="2" t="str">
        <f t="shared" si="3"/>
        <v>Delivered</v>
      </c>
      <c r="J229" s="2" t="str">
        <f>TEXT(WORKSHEET[[#This Row],[Offloading Date]], "mmm")</f>
        <v>Feb</v>
      </c>
      <c r="K229" s="2" t="str">
        <f>IF(OR(WORKSHEET[[#This Row],[Year]]="", ISBLANK(WORKSHEET[[#This Row],[Year]]), WORKSHEET[[#This Row],[Year]]="null"), "Exclude", "Include")</f>
        <v>Include</v>
      </c>
      <c r="L229" t="s">
        <v>16</v>
      </c>
      <c r="M229" t="s">
        <v>16</v>
      </c>
      <c r="N229" t="s">
        <v>13</v>
      </c>
      <c r="O229">
        <v>32.957000000000001</v>
      </c>
      <c r="P229">
        <v>600</v>
      </c>
      <c r="Q229" t="s">
        <v>14</v>
      </c>
      <c r="R229">
        <f>P229 * _xll.XLOOKUP(Q229,CALCULATION!$A$15:$A$17, CALCULATION!$B$15:$B$17 )</f>
        <v>600</v>
      </c>
      <c r="S229" s="5">
        <f>O229*P229*_xll.XLOOKUP(Q229,CALCULATION!$A$15:$A$17, CALCULATION!$B$15:$B$17)</f>
        <v>19774.2</v>
      </c>
      <c r="T229">
        <v>300</v>
      </c>
      <c r="U229" t="s">
        <v>14</v>
      </c>
      <c r="V229">
        <f>T229 * _xll.XLOOKUP(U229,CALCULATION!$A$15:$A$17, CALCULATION!$B$15:$B$17 )</f>
        <v>300</v>
      </c>
      <c r="W229" s="5">
        <f>O229*T229*_xll.XLOOKUP(U229,CALCULATION!$A$15:$A$17, CALCULATION!$B$15:$B$17)</f>
        <v>9887.1</v>
      </c>
      <c r="X229" s="5">
        <f>WORKSHEET[[#This Row],[Clients Total Cost]] / WORKSHEET[[#This Row],[Clients Rate per T2 (USD)]]</f>
        <v>32.957000000000001</v>
      </c>
      <c r="Y229" s="5">
        <f>WORKSHEET[[#This Row],[Clients Rate per T2 (USD)]] - WORKSHEET[[#This Row],[Supplier Rate Per t2 (USD)]]</f>
        <v>300</v>
      </c>
      <c r="Z229" s="5">
        <f>WORKSHEET[[#This Row],[Profit Per T]] * WORKSHEET[[#This Row],[Weight]]</f>
        <v>9887.1</v>
      </c>
      <c r="AA229">
        <v>1</v>
      </c>
      <c r="AB229" s="1">
        <v>2.8000000000000003</v>
      </c>
      <c r="AC229" s="1">
        <v>4.2</v>
      </c>
      <c r="AD229" s="1">
        <v>3.5</v>
      </c>
      <c r="AE229" s="1">
        <f>WORKSHEET[[#This Row],[Delay at toll gate in days]] +WORKSHEET[[#This Row],[Delay at workshop in days]] +WORKSHEET[[#This Row],[Delay at border in days]]</f>
        <v>10.5</v>
      </c>
    </row>
    <row r="230" spans="1:31" x14ac:dyDescent="0.35">
      <c r="A230" t="s">
        <v>248</v>
      </c>
      <c r="B230" t="s">
        <v>10</v>
      </c>
      <c r="C230" t="s">
        <v>68</v>
      </c>
      <c r="D230" t="s">
        <v>3615</v>
      </c>
      <c r="E230" t="s">
        <v>3614</v>
      </c>
      <c r="F230" t="str">
        <f>WORKSHEET[[#This Row],[Depart From]]&amp;"-"&amp;WORKSHEET[[#This Row],[Arrive To]]</f>
        <v>Mombasa-Alger</v>
      </c>
      <c r="G230" s="2">
        <v>44585</v>
      </c>
      <c r="H230" s="2">
        <v>44607</v>
      </c>
      <c r="I230" s="2" t="str">
        <f t="shared" si="3"/>
        <v>Delivered</v>
      </c>
      <c r="J230" s="2" t="str">
        <f>TEXT(WORKSHEET[[#This Row],[Offloading Date]], "mmm")</f>
        <v>Feb</v>
      </c>
      <c r="K230" s="2" t="str">
        <f>IF(OR(WORKSHEET[[#This Row],[Year]]="", ISBLANK(WORKSHEET[[#This Row],[Year]]), WORKSHEET[[#This Row],[Year]]="null"), "Exclude", "Include")</f>
        <v>Include</v>
      </c>
      <c r="L230" t="s">
        <v>16</v>
      </c>
      <c r="M230" t="s">
        <v>16</v>
      </c>
      <c r="N230" t="s">
        <v>13</v>
      </c>
      <c r="O230">
        <v>33.076000000000001</v>
      </c>
      <c r="P230">
        <v>600</v>
      </c>
      <c r="Q230" t="s">
        <v>14</v>
      </c>
      <c r="R230">
        <f>P230 * _xll.XLOOKUP(Q230,CALCULATION!$A$15:$A$17, CALCULATION!$B$15:$B$17 )</f>
        <v>600</v>
      </c>
      <c r="S230" s="5">
        <f>O230*P230*_xll.XLOOKUP(Q230,CALCULATION!$A$15:$A$17, CALCULATION!$B$15:$B$17)</f>
        <v>19845.599999999999</v>
      </c>
      <c r="T230">
        <v>300</v>
      </c>
      <c r="U230" t="s">
        <v>14</v>
      </c>
      <c r="V230">
        <f>T230 * _xll.XLOOKUP(U230,CALCULATION!$A$15:$A$17, CALCULATION!$B$15:$B$17 )</f>
        <v>300</v>
      </c>
      <c r="W230" s="5">
        <f>O230*T230*_xll.XLOOKUP(U230,CALCULATION!$A$15:$A$17, CALCULATION!$B$15:$B$17)</f>
        <v>9922.7999999999993</v>
      </c>
      <c r="X230" s="5">
        <f>WORKSHEET[[#This Row],[Clients Total Cost]] / WORKSHEET[[#This Row],[Clients Rate per T2 (USD)]]</f>
        <v>33.076000000000001</v>
      </c>
      <c r="Y230" s="5">
        <f>WORKSHEET[[#This Row],[Clients Rate per T2 (USD)]] - WORKSHEET[[#This Row],[Supplier Rate Per t2 (USD)]]</f>
        <v>300</v>
      </c>
      <c r="Z230" s="5">
        <f>WORKSHEET[[#This Row],[Profit Per T]] * WORKSHEET[[#This Row],[Weight]]</f>
        <v>9922.7999999999993</v>
      </c>
      <c r="AA230">
        <v>1</v>
      </c>
      <c r="AB230" s="1">
        <v>2.2000000000000002</v>
      </c>
      <c r="AC230" s="1">
        <v>3.3</v>
      </c>
      <c r="AD230" s="1">
        <v>2.75</v>
      </c>
      <c r="AE230" s="1">
        <f>WORKSHEET[[#This Row],[Delay at toll gate in days]] +WORKSHEET[[#This Row],[Delay at workshop in days]] +WORKSHEET[[#This Row],[Delay at border in days]]</f>
        <v>8.25</v>
      </c>
    </row>
    <row r="231" spans="1:31" x14ac:dyDescent="0.35">
      <c r="A231" t="s">
        <v>249</v>
      </c>
      <c r="B231" t="s">
        <v>10</v>
      </c>
      <c r="C231" t="s">
        <v>68</v>
      </c>
      <c r="D231" t="s">
        <v>3616</v>
      </c>
      <c r="E231" t="s">
        <v>3613</v>
      </c>
      <c r="F231" t="str">
        <f>WORKSHEET[[#This Row],[Depart From]]&amp;"-"&amp;WORKSHEET[[#This Row],[Arrive To]]</f>
        <v>Marrakech-Sanaa</v>
      </c>
      <c r="G231" s="2">
        <v>44584</v>
      </c>
      <c r="H231" s="2">
        <v>44607</v>
      </c>
      <c r="I231" s="2" t="str">
        <f t="shared" si="3"/>
        <v>Delivered</v>
      </c>
      <c r="J231" s="2" t="str">
        <f>TEXT(WORKSHEET[[#This Row],[Offloading Date]], "mmm")</f>
        <v>Feb</v>
      </c>
      <c r="K231" s="2" t="str">
        <f>IF(OR(WORKSHEET[[#This Row],[Year]]="", ISBLANK(WORKSHEET[[#This Row],[Year]]), WORKSHEET[[#This Row],[Year]]="null"), "Exclude", "Include")</f>
        <v>Include</v>
      </c>
      <c r="L231" t="s">
        <v>16</v>
      </c>
      <c r="M231" t="s">
        <v>12</v>
      </c>
      <c r="N231" t="s">
        <v>13</v>
      </c>
      <c r="O231">
        <v>33.195999999999998</v>
      </c>
      <c r="P231">
        <v>600</v>
      </c>
      <c r="Q231" t="s">
        <v>14</v>
      </c>
      <c r="R231">
        <f>P231 * _xll.XLOOKUP(Q231,CALCULATION!$A$15:$A$17, CALCULATION!$B$15:$B$17 )</f>
        <v>600</v>
      </c>
      <c r="S231" s="5">
        <f>O231*P231*_xll.XLOOKUP(Q231,CALCULATION!$A$15:$A$17, CALCULATION!$B$15:$B$17)</f>
        <v>19917.599999999999</v>
      </c>
      <c r="T231">
        <v>300</v>
      </c>
      <c r="U231" t="s">
        <v>14</v>
      </c>
      <c r="V231">
        <f>T231 * _xll.XLOOKUP(U231,CALCULATION!$A$15:$A$17, CALCULATION!$B$15:$B$17 )</f>
        <v>300</v>
      </c>
      <c r="W231" s="5">
        <f>O231*T231*_xll.XLOOKUP(U231,CALCULATION!$A$15:$A$17, CALCULATION!$B$15:$B$17)</f>
        <v>9958.7999999999993</v>
      </c>
      <c r="X231" s="5">
        <f>WORKSHEET[[#This Row],[Clients Total Cost]] / WORKSHEET[[#This Row],[Clients Rate per T2 (USD)]]</f>
        <v>33.195999999999998</v>
      </c>
      <c r="Y231" s="5">
        <f>WORKSHEET[[#This Row],[Clients Rate per T2 (USD)]] - WORKSHEET[[#This Row],[Supplier Rate Per t2 (USD)]]</f>
        <v>300</v>
      </c>
      <c r="Z231" s="5">
        <f>WORKSHEET[[#This Row],[Profit Per T]] * WORKSHEET[[#This Row],[Weight]]</f>
        <v>9958.7999999999993</v>
      </c>
      <c r="AA231">
        <v>1</v>
      </c>
      <c r="AB231" s="1">
        <v>2.3000000000000003</v>
      </c>
      <c r="AC231" s="1">
        <v>3.4499999999999997</v>
      </c>
      <c r="AD231" s="1">
        <v>2.875</v>
      </c>
      <c r="AE231" s="1">
        <f>WORKSHEET[[#This Row],[Delay at toll gate in days]] +WORKSHEET[[#This Row],[Delay at workshop in days]] +WORKSHEET[[#This Row],[Delay at border in days]]</f>
        <v>8.625</v>
      </c>
    </row>
    <row r="232" spans="1:31" x14ac:dyDescent="0.35">
      <c r="A232" t="s">
        <v>250</v>
      </c>
      <c r="B232" t="s">
        <v>10</v>
      </c>
      <c r="C232" t="s">
        <v>68</v>
      </c>
      <c r="D232" t="s">
        <v>3611</v>
      </c>
      <c r="E232" t="s">
        <v>3613</v>
      </c>
      <c r="F232" t="str">
        <f>WORKSHEET[[#This Row],[Depart From]]&amp;"-"&amp;WORKSHEET[[#This Row],[Arrive To]]</f>
        <v>Mogadishu-Sanaa</v>
      </c>
      <c r="G232" s="2">
        <v>44587</v>
      </c>
      <c r="H232" s="2">
        <v>44613</v>
      </c>
      <c r="I232" s="2" t="str">
        <f t="shared" si="3"/>
        <v>Delivered</v>
      </c>
      <c r="J232" s="2" t="str">
        <f>TEXT(WORKSHEET[[#This Row],[Offloading Date]], "mmm")</f>
        <v>Feb</v>
      </c>
      <c r="K232" s="2" t="str">
        <f>IF(OR(WORKSHEET[[#This Row],[Year]]="", ISBLANK(WORKSHEET[[#This Row],[Year]]), WORKSHEET[[#This Row],[Year]]="null"), "Exclude", "Include")</f>
        <v>Include</v>
      </c>
      <c r="L232" t="s">
        <v>16</v>
      </c>
      <c r="M232" t="s">
        <v>16</v>
      </c>
      <c r="N232" t="s">
        <v>13</v>
      </c>
      <c r="O232">
        <v>30.045999999999999</v>
      </c>
      <c r="P232">
        <v>600</v>
      </c>
      <c r="Q232" t="s">
        <v>14</v>
      </c>
      <c r="R232">
        <f>P232 * _xll.XLOOKUP(Q232,CALCULATION!$A$15:$A$17, CALCULATION!$B$15:$B$17 )</f>
        <v>600</v>
      </c>
      <c r="S232" s="5">
        <f>O232*P232*_xll.XLOOKUP(Q232,CALCULATION!$A$15:$A$17, CALCULATION!$B$15:$B$17)</f>
        <v>18027.599999999999</v>
      </c>
      <c r="T232">
        <v>300</v>
      </c>
      <c r="U232" t="s">
        <v>14</v>
      </c>
      <c r="V232">
        <f>T232 * _xll.XLOOKUP(U232,CALCULATION!$A$15:$A$17, CALCULATION!$B$15:$B$17 )</f>
        <v>300</v>
      </c>
      <c r="W232" s="5">
        <f>O232*T232*_xll.XLOOKUP(U232,CALCULATION!$A$15:$A$17, CALCULATION!$B$15:$B$17)</f>
        <v>9013.7999999999993</v>
      </c>
      <c r="X232" s="5">
        <f>WORKSHEET[[#This Row],[Clients Total Cost]] / WORKSHEET[[#This Row],[Clients Rate per T2 (USD)]]</f>
        <v>30.045999999999996</v>
      </c>
      <c r="Y232" s="5">
        <f>WORKSHEET[[#This Row],[Clients Rate per T2 (USD)]] - WORKSHEET[[#This Row],[Supplier Rate Per t2 (USD)]]</f>
        <v>300</v>
      </c>
      <c r="Z232" s="5">
        <f>WORKSHEET[[#This Row],[Profit Per T]] * WORKSHEET[[#This Row],[Weight]]</f>
        <v>9013.7999999999993</v>
      </c>
      <c r="AA232">
        <v>1</v>
      </c>
      <c r="AB232" s="1">
        <v>2.6</v>
      </c>
      <c r="AC232" s="1">
        <v>3.9</v>
      </c>
      <c r="AD232" s="1">
        <v>3.25</v>
      </c>
      <c r="AE232" s="1">
        <f>WORKSHEET[[#This Row],[Delay at toll gate in days]] +WORKSHEET[[#This Row],[Delay at workshop in days]] +WORKSHEET[[#This Row],[Delay at border in days]]</f>
        <v>9.75</v>
      </c>
    </row>
    <row r="233" spans="1:31" x14ac:dyDescent="0.35">
      <c r="A233" t="s">
        <v>251</v>
      </c>
      <c r="B233" t="s">
        <v>10</v>
      </c>
      <c r="C233" t="s">
        <v>68</v>
      </c>
      <c r="D233" t="s">
        <v>3615</v>
      </c>
      <c r="E233" t="s">
        <v>3617</v>
      </c>
      <c r="F233" t="str">
        <f>WORKSHEET[[#This Row],[Depart From]]&amp;"-"&amp;WORKSHEET[[#This Row],[Arrive To]]</f>
        <v>Mombasa-Lagos</v>
      </c>
      <c r="G233" s="2">
        <v>44585</v>
      </c>
      <c r="H233" s="2">
        <v>44613</v>
      </c>
      <c r="I233" s="2" t="str">
        <f t="shared" si="3"/>
        <v>Delivered</v>
      </c>
      <c r="J233" s="2" t="str">
        <f>TEXT(WORKSHEET[[#This Row],[Offloading Date]], "mmm")</f>
        <v>Feb</v>
      </c>
      <c r="K233" s="2" t="str">
        <f>IF(OR(WORKSHEET[[#This Row],[Year]]="", ISBLANK(WORKSHEET[[#This Row],[Year]]), WORKSHEET[[#This Row],[Year]]="null"), "Exclude", "Include")</f>
        <v>Include</v>
      </c>
      <c r="L233" t="s">
        <v>16</v>
      </c>
      <c r="M233" t="s">
        <v>16</v>
      </c>
      <c r="N233" t="s">
        <v>13</v>
      </c>
      <c r="O233">
        <v>32.728000000000002</v>
      </c>
      <c r="P233">
        <v>600</v>
      </c>
      <c r="Q233" t="s">
        <v>14</v>
      </c>
      <c r="R233">
        <f>P233 * _xll.XLOOKUP(Q233,CALCULATION!$A$15:$A$17, CALCULATION!$B$15:$B$17 )</f>
        <v>600</v>
      </c>
      <c r="S233" s="5">
        <f>O233*P233*_xll.XLOOKUP(Q233,CALCULATION!$A$15:$A$17, CALCULATION!$B$15:$B$17)</f>
        <v>19636.8</v>
      </c>
      <c r="T233">
        <v>300</v>
      </c>
      <c r="U233" t="s">
        <v>14</v>
      </c>
      <c r="V233">
        <f>T233 * _xll.XLOOKUP(U233,CALCULATION!$A$15:$A$17, CALCULATION!$B$15:$B$17 )</f>
        <v>300</v>
      </c>
      <c r="W233" s="5">
        <f>O233*T233*_xll.XLOOKUP(U233,CALCULATION!$A$15:$A$17, CALCULATION!$B$15:$B$17)</f>
        <v>9818.4</v>
      </c>
      <c r="X233" s="5">
        <f>WORKSHEET[[#This Row],[Clients Total Cost]] / WORKSHEET[[#This Row],[Clients Rate per T2 (USD)]]</f>
        <v>32.728000000000002</v>
      </c>
      <c r="Y233" s="5">
        <f>WORKSHEET[[#This Row],[Clients Rate per T2 (USD)]] - WORKSHEET[[#This Row],[Supplier Rate Per t2 (USD)]]</f>
        <v>300</v>
      </c>
      <c r="Z233" s="5">
        <f>WORKSHEET[[#This Row],[Profit Per T]] * WORKSHEET[[#This Row],[Weight]]</f>
        <v>9818.4</v>
      </c>
      <c r="AA233">
        <v>1</v>
      </c>
      <c r="AB233" s="1">
        <v>2.8000000000000003</v>
      </c>
      <c r="AC233" s="1">
        <v>4.2</v>
      </c>
      <c r="AD233" s="1">
        <v>3.5</v>
      </c>
      <c r="AE233" s="1">
        <f>WORKSHEET[[#This Row],[Delay at toll gate in days]] +WORKSHEET[[#This Row],[Delay at workshop in days]] +WORKSHEET[[#This Row],[Delay at border in days]]</f>
        <v>10.5</v>
      </c>
    </row>
    <row r="234" spans="1:31" x14ac:dyDescent="0.35">
      <c r="A234" t="s">
        <v>252</v>
      </c>
      <c r="B234" t="s">
        <v>10</v>
      </c>
      <c r="C234" t="s">
        <v>68</v>
      </c>
      <c r="D234" t="s">
        <v>3616</v>
      </c>
      <c r="E234" t="s">
        <v>3612</v>
      </c>
      <c r="F234" t="str">
        <f>WORKSHEET[[#This Row],[Depart From]]&amp;"-"&amp;WORKSHEET[[#This Row],[Arrive To]]</f>
        <v>Marrakech-Victoria</v>
      </c>
      <c r="G234" s="2">
        <v>44588</v>
      </c>
      <c r="H234" s="2">
        <v>44614</v>
      </c>
      <c r="I234" s="2" t="str">
        <f t="shared" si="3"/>
        <v>Delivered</v>
      </c>
      <c r="J234" s="2" t="str">
        <f>TEXT(WORKSHEET[[#This Row],[Offloading Date]], "mmm")</f>
        <v>Feb</v>
      </c>
      <c r="K234" s="2" t="str">
        <f>IF(OR(WORKSHEET[[#This Row],[Year]]="", ISBLANK(WORKSHEET[[#This Row],[Year]]), WORKSHEET[[#This Row],[Year]]="null"), "Exclude", "Include")</f>
        <v>Include</v>
      </c>
      <c r="L234" t="s">
        <v>16</v>
      </c>
      <c r="M234" t="s">
        <v>16</v>
      </c>
      <c r="N234" t="s">
        <v>13</v>
      </c>
      <c r="O234">
        <v>33.781999999999996</v>
      </c>
      <c r="P234">
        <v>600</v>
      </c>
      <c r="Q234" t="s">
        <v>14</v>
      </c>
      <c r="R234">
        <f>P234 * _xll.XLOOKUP(Q234,CALCULATION!$A$15:$A$17, CALCULATION!$B$15:$B$17 )</f>
        <v>600</v>
      </c>
      <c r="S234" s="5">
        <f>O234*P234*_xll.XLOOKUP(Q234,CALCULATION!$A$15:$A$17, CALCULATION!$B$15:$B$17)</f>
        <v>20269.199999999997</v>
      </c>
      <c r="T234">
        <v>300</v>
      </c>
      <c r="U234" t="s">
        <v>14</v>
      </c>
      <c r="V234">
        <f>T234 * _xll.XLOOKUP(U234,CALCULATION!$A$15:$A$17, CALCULATION!$B$15:$B$17 )</f>
        <v>300</v>
      </c>
      <c r="W234" s="5">
        <f>O234*T234*_xll.XLOOKUP(U234,CALCULATION!$A$15:$A$17, CALCULATION!$B$15:$B$17)</f>
        <v>10134.599999999999</v>
      </c>
      <c r="X234" s="5">
        <f>WORKSHEET[[#This Row],[Clients Total Cost]] / WORKSHEET[[#This Row],[Clients Rate per T2 (USD)]]</f>
        <v>33.781999999999996</v>
      </c>
      <c r="Y234" s="5">
        <f>WORKSHEET[[#This Row],[Clients Rate per T2 (USD)]] - WORKSHEET[[#This Row],[Supplier Rate Per t2 (USD)]]</f>
        <v>300</v>
      </c>
      <c r="Z234" s="5">
        <f>WORKSHEET[[#This Row],[Profit Per T]] * WORKSHEET[[#This Row],[Weight]]</f>
        <v>10134.599999999999</v>
      </c>
      <c r="AA234">
        <v>1</v>
      </c>
      <c r="AB234" s="1">
        <v>2.6</v>
      </c>
      <c r="AC234" s="1">
        <v>3.9</v>
      </c>
      <c r="AD234" s="1">
        <v>3.25</v>
      </c>
      <c r="AE234" s="1">
        <f>WORKSHEET[[#This Row],[Delay at toll gate in days]] +WORKSHEET[[#This Row],[Delay at workshop in days]] +WORKSHEET[[#This Row],[Delay at border in days]]</f>
        <v>9.75</v>
      </c>
    </row>
    <row r="235" spans="1:31" x14ac:dyDescent="0.35">
      <c r="A235" t="s">
        <v>253</v>
      </c>
      <c r="B235" t="s">
        <v>10</v>
      </c>
      <c r="C235" t="s">
        <v>68</v>
      </c>
      <c r="D235" t="s">
        <v>3620</v>
      </c>
      <c r="E235" t="s">
        <v>3612</v>
      </c>
      <c r="F235" t="str">
        <f>WORKSHEET[[#This Row],[Depart From]]&amp;"-"&amp;WORKSHEET[[#This Row],[Arrive To]]</f>
        <v>Zanzibar-Victoria</v>
      </c>
      <c r="G235" s="2">
        <v>44587</v>
      </c>
      <c r="H235" s="2">
        <v>44613</v>
      </c>
      <c r="I235" s="2" t="str">
        <f t="shared" si="3"/>
        <v>Delivered</v>
      </c>
      <c r="J235" s="2" t="str">
        <f>TEXT(WORKSHEET[[#This Row],[Offloading Date]], "mmm")</f>
        <v>Feb</v>
      </c>
      <c r="K235" s="2" t="str">
        <f>IF(OR(WORKSHEET[[#This Row],[Year]]="", ISBLANK(WORKSHEET[[#This Row],[Year]]), WORKSHEET[[#This Row],[Year]]="null"), "Exclude", "Include")</f>
        <v>Include</v>
      </c>
      <c r="L235" t="s">
        <v>16</v>
      </c>
      <c r="M235" t="s">
        <v>16</v>
      </c>
      <c r="N235" t="s">
        <v>13</v>
      </c>
      <c r="O235">
        <v>33.508000000000003</v>
      </c>
      <c r="P235">
        <v>600</v>
      </c>
      <c r="Q235" t="s">
        <v>14</v>
      </c>
      <c r="R235">
        <f>P235 * _xll.XLOOKUP(Q235,CALCULATION!$A$15:$A$17, CALCULATION!$B$15:$B$17 )</f>
        <v>600</v>
      </c>
      <c r="S235" s="5">
        <f>O235*P235*_xll.XLOOKUP(Q235,CALCULATION!$A$15:$A$17, CALCULATION!$B$15:$B$17)</f>
        <v>20104.800000000003</v>
      </c>
      <c r="T235">
        <v>300</v>
      </c>
      <c r="U235" t="s">
        <v>14</v>
      </c>
      <c r="V235">
        <f>T235 * _xll.XLOOKUP(U235,CALCULATION!$A$15:$A$17, CALCULATION!$B$15:$B$17 )</f>
        <v>300</v>
      </c>
      <c r="W235" s="5">
        <f>O235*T235*_xll.XLOOKUP(U235,CALCULATION!$A$15:$A$17, CALCULATION!$B$15:$B$17)</f>
        <v>10052.400000000001</v>
      </c>
      <c r="X235" s="5">
        <f>WORKSHEET[[#This Row],[Clients Total Cost]] / WORKSHEET[[#This Row],[Clients Rate per T2 (USD)]]</f>
        <v>33.508000000000003</v>
      </c>
      <c r="Y235" s="5">
        <f>WORKSHEET[[#This Row],[Clients Rate per T2 (USD)]] - WORKSHEET[[#This Row],[Supplier Rate Per t2 (USD)]]</f>
        <v>300</v>
      </c>
      <c r="Z235" s="5">
        <f>WORKSHEET[[#This Row],[Profit Per T]] * WORKSHEET[[#This Row],[Weight]]</f>
        <v>10052.400000000001</v>
      </c>
      <c r="AA235">
        <v>1</v>
      </c>
      <c r="AB235" s="1">
        <v>2.6</v>
      </c>
      <c r="AC235" s="1">
        <v>3.9</v>
      </c>
      <c r="AD235" s="1">
        <v>3.25</v>
      </c>
      <c r="AE235" s="1">
        <f>WORKSHEET[[#This Row],[Delay at toll gate in days]] +WORKSHEET[[#This Row],[Delay at workshop in days]] +WORKSHEET[[#This Row],[Delay at border in days]]</f>
        <v>9.75</v>
      </c>
    </row>
    <row r="236" spans="1:31" x14ac:dyDescent="0.35">
      <c r="A236" t="s">
        <v>254</v>
      </c>
      <c r="B236" t="s">
        <v>10</v>
      </c>
      <c r="C236" t="s">
        <v>68</v>
      </c>
      <c r="D236" t="s">
        <v>3619</v>
      </c>
      <c r="E236" t="s">
        <v>3618</v>
      </c>
      <c r="F236" t="str">
        <f>WORKSHEET[[#This Row],[Depart From]]&amp;"-"&amp;WORKSHEET[[#This Row],[Arrive To]]</f>
        <v>Addis Ababa-Tripoli</v>
      </c>
      <c r="G236" s="2">
        <v>44582</v>
      </c>
      <c r="H236" s="2">
        <v>44606</v>
      </c>
      <c r="I236" s="2" t="str">
        <f t="shared" si="3"/>
        <v>Delivered</v>
      </c>
      <c r="J236" s="2" t="str">
        <f>TEXT(WORKSHEET[[#This Row],[Offloading Date]], "mmm")</f>
        <v>Feb</v>
      </c>
      <c r="K236" s="2" t="str">
        <f>IF(OR(WORKSHEET[[#This Row],[Year]]="", ISBLANK(WORKSHEET[[#This Row],[Year]]), WORKSHEET[[#This Row],[Year]]="null"), "Exclude", "Include")</f>
        <v>Include</v>
      </c>
      <c r="L236" t="s">
        <v>16</v>
      </c>
      <c r="M236" t="s">
        <v>16</v>
      </c>
      <c r="N236" t="s">
        <v>13</v>
      </c>
      <c r="O236">
        <v>32.915999999999997</v>
      </c>
      <c r="P236">
        <v>600</v>
      </c>
      <c r="Q236" t="s">
        <v>14</v>
      </c>
      <c r="R236">
        <f>P236 * _xll.XLOOKUP(Q236,CALCULATION!$A$15:$A$17, CALCULATION!$B$15:$B$17 )</f>
        <v>600</v>
      </c>
      <c r="S236" s="5">
        <f>O236*P236*_xll.XLOOKUP(Q236,CALCULATION!$A$15:$A$17, CALCULATION!$B$15:$B$17)</f>
        <v>19749.599999999999</v>
      </c>
      <c r="T236">
        <v>300</v>
      </c>
      <c r="U236" t="s">
        <v>14</v>
      </c>
      <c r="V236">
        <f>T236 * _xll.XLOOKUP(U236,CALCULATION!$A$15:$A$17, CALCULATION!$B$15:$B$17 )</f>
        <v>300</v>
      </c>
      <c r="W236" s="5">
        <f>O236*T236*_xll.XLOOKUP(U236,CALCULATION!$A$15:$A$17, CALCULATION!$B$15:$B$17)</f>
        <v>9874.7999999999993</v>
      </c>
      <c r="X236" s="5">
        <f>WORKSHEET[[#This Row],[Clients Total Cost]] / WORKSHEET[[#This Row],[Clients Rate per T2 (USD)]]</f>
        <v>32.915999999999997</v>
      </c>
      <c r="Y236" s="5">
        <f>WORKSHEET[[#This Row],[Clients Rate per T2 (USD)]] - WORKSHEET[[#This Row],[Supplier Rate Per t2 (USD)]]</f>
        <v>300</v>
      </c>
      <c r="Z236" s="5">
        <f>WORKSHEET[[#This Row],[Profit Per T]] * WORKSHEET[[#This Row],[Weight]]</f>
        <v>9874.7999999999993</v>
      </c>
      <c r="AA236">
        <v>1</v>
      </c>
      <c r="AB236" s="1">
        <v>2.4000000000000004</v>
      </c>
      <c r="AC236" s="1">
        <v>3.5999999999999996</v>
      </c>
      <c r="AD236" s="1">
        <v>3</v>
      </c>
      <c r="AE236" s="1">
        <f>WORKSHEET[[#This Row],[Delay at toll gate in days]] +WORKSHEET[[#This Row],[Delay at workshop in days]] +WORKSHEET[[#This Row],[Delay at border in days]]</f>
        <v>9</v>
      </c>
    </row>
    <row r="237" spans="1:31" x14ac:dyDescent="0.35">
      <c r="A237" t="s">
        <v>255</v>
      </c>
      <c r="B237" t="s">
        <v>10</v>
      </c>
      <c r="C237" t="s">
        <v>68</v>
      </c>
      <c r="D237" t="s">
        <v>3611</v>
      </c>
      <c r="E237" t="s">
        <v>3614</v>
      </c>
      <c r="F237" t="str">
        <f>WORKSHEET[[#This Row],[Depart From]]&amp;"-"&amp;WORKSHEET[[#This Row],[Arrive To]]</f>
        <v>Mogadishu-Alger</v>
      </c>
      <c r="G237" s="2">
        <v>44584</v>
      </c>
      <c r="H237" s="2">
        <v>44606</v>
      </c>
      <c r="I237" s="2" t="str">
        <f t="shared" si="3"/>
        <v>Delivered</v>
      </c>
      <c r="J237" s="2" t="str">
        <f>TEXT(WORKSHEET[[#This Row],[Offloading Date]], "mmm")</f>
        <v>Feb</v>
      </c>
      <c r="K237" s="2" t="str">
        <f>IF(OR(WORKSHEET[[#This Row],[Year]]="", ISBLANK(WORKSHEET[[#This Row],[Year]]), WORKSHEET[[#This Row],[Year]]="null"), "Exclude", "Include")</f>
        <v>Include</v>
      </c>
      <c r="L237" t="s">
        <v>16</v>
      </c>
      <c r="M237" t="s">
        <v>16</v>
      </c>
      <c r="N237" t="s">
        <v>13</v>
      </c>
      <c r="O237">
        <v>29.663</v>
      </c>
      <c r="P237">
        <v>600</v>
      </c>
      <c r="Q237" t="s">
        <v>14</v>
      </c>
      <c r="R237">
        <f>P237 * _xll.XLOOKUP(Q237,CALCULATION!$A$15:$A$17, CALCULATION!$B$15:$B$17 )</f>
        <v>600</v>
      </c>
      <c r="S237" s="5">
        <f>O237*P237*_xll.XLOOKUP(Q237,CALCULATION!$A$15:$A$17, CALCULATION!$B$15:$B$17)</f>
        <v>17797.8</v>
      </c>
      <c r="T237">
        <v>300</v>
      </c>
      <c r="U237" t="s">
        <v>14</v>
      </c>
      <c r="V237">
        <f>T237 * _xll.XLOOKUP(U237,CALCULATION!$A$15:$A$17, CALCULATION!$B$15:$B$17 )</f>
        <v>300</v>
      </c>
      <c r="W237" s="5">
        <f>O237*T237*_xll.XLOOKUP(U237,CALCULATION!$A$15:$A$17, CALCULATION!$B$15:$B$17)</f>
        <v>8898.9</v>
      </c>
      <c r="X237" s="5">
        <f>WORKSHEET[[#This Row],[Clients Total Cost]] / WORKSHEET[[#This Row],[Clients Rate per T2 (USD)]]</f>
        <v>29.663</v>
      </c>
      <c r="Y237" s="5">
        <f>WORKSHEET[[#This Row],[Clients Rate per T2 (USD)]] - WORKSHEET[[#This Row],[Supplier Rate Per t2 (USD)]]</f>
        <v>300</v>
      </c>
      <c r="Z237" s="5">
        <f>WORKSHEET[[#This Row],[Profit Per T]] * WORKSHEET[[#This Row],[Weight]]</f>
        <v>8898.9</v>
      </c>
      <c r="AA237">
        <v>1</v>
      </c>
      <c r="AB237" s="1">
        <v>2.2000000000000002</v>
      </c>
      <c r="AC237" s="1">
        <v>3.3</v>
      </c>
      <c r="AD237" s="1">
        <v>2.75</v>
      </c>
      <c r="AE237" s="1">
        <f>WORKSHEET[[#This Row],[Delay at toll gate in days]] +WORKSHEET[[#This Row],[Delay at workshop in days]] +WORKSHEET[[#This Row],[Delay at border in days]]</f>
        <v>8.25</v>
      </c>
    </row>
    <row r="238" spans="1:31" x14ac:dyDescent="0.35">
      <c r="A238" t="s">
        <v>256</v>
      </c>
      <c r="B238" t="s">
        <v>10</v>
      </c>
      <c r="C238" t="s">
        <v>68</v>
      </c>
      <c r="D238" t="s">
        <v>3615</v>
      </c>
      <c r="E238" t="s">
        <v>3612</v>
      </c>
      <c r="F238" t="str">
        <f>WORKSHEET[[#This Row],[Depart From]]&amp;"-"&amp;WORKSHEET[[#This Row],[Arrive To]]</f>
        <v>Mombasa-Victoria</v>
      </c>
      <c r="G238" s="2">
        <v>44588</v>
      </c>
      <c r="H238" s="2">
        <v>44613</v>
      </c>
      <c r="I238" s="2" t="str">
        <f t="shared" si="3"/>
        <v>Delivered</v>
      </c>
      <c r="J238" s="2" t="str">
        <f>TEXT(WORKSHEET[[#This Row],[Offloading Date]], "mmm")</f>
        <v>Feb</v>
      </c>
      <c r="K238" s="2" t="str">
        <f>IF(OR(WORKSHEET[[#This Row],[Year]]="", ISBLANK(WORKSHEET[[#This Row],[Year]]), WORKSHEET[[#This Row],[Year]]="null"), "Exclude", "Include")</f>
        <v>Include</v>
      </c>
      <c r="L238" t="s">
        <v>16</v>
      </c>
      <c r="M238" t="s">
        <v>16</v>
      </c>
      <c r="N238" t="s">
        <v>13</v>
      </c>
      <c r="O238">
        <v>32.228999999999999</v>
      </c>
      <c r="P238">
        <v>600</v>
      </c>
      <c r="Q238" t="s">
        <v>14</v>
      </c>
      <c r="R238">
        <f>P238 * _xll.XLOOKUP(Q238,CALCULATION!$A$15:$A$17, CALCULATION!$B$15:$B$17 )</f>
        <v>600</v>
      </c>
      <c r="S238" s="5">
        <f>O238*P238*_xll.XLOOKUP(Q238,CALCULATION!$A$15:$A$17, CALCULATION!$B$15:$B$17)</f>
        <v>19337.399999999998</v>
      </c>
      <c r="T238">
        <v>300</v>
      </c>
      <c r="U238" t="s">
        <v>14</v>
      </c>
      <c r="V238">
        <f>T238 * _xll.XLOOKUP(U238,CALCULATION!$A$15:$A$17, CALCULATION!$B$15:$B$17 )</f>
        <v>300</v>
      </c>
      <c r="W238" s="5">
        <f>O238*T238*_xll.XLOOKUP(U238,CALCULATION!$A$15:$A$17, CALCULATION!$B$15:$B$17)</f>
        <v>9668.6999999999989</v>
      </c>
      <c r="X238" s="5">
        <f>WORKSHEET[[#This Row],[Clients Total Cost]] / WORKSHEET[[#This Row],[Clients Rate per T2 (USD)]]</f>
        <v>32.228999999999999</v>
      </c>
      <c r="Y238" s="5">
        <f>WORKSHEET[[#This Row],[Clients Rate per T2 (USD)]] - WORKSHEET[[#This Row],[Supplier Rate Per t2 (USD)]]</f>
        <v>300</v>
      </c>
      <c r="Z238" s="5">
        <f>WORKSHEET[[#This Row],[Profit Per T]] * WORKSHEET[[#This Row],[Weight]]</f>
        <v>9668.6999999999989</v>
      </c>
      <c r="AA238">
        <v>1</v>
      </c>
      <c r="AB238" s="1">
        <v>2.5</v>
      </c>
      <c r="AC238" s="1">
        <v>3.75</v>
      </c>
      <c r="AD238" s="1">
        <v>3.125</v>
      </c>
      <c r="AE238" s="1">
        <f>WORKSHEET[[#This Row],[Delay at toll gate in days]] +WORKSHEET[[#This Row],[Delay at workshop in days]] +WORKSHEET[[#This Row],[Delay at border in days]]</f>
        <v>9.375</v>
      </c>
    </row>
    <row r="239" spans="1:31" x14ac:dyDescent="0.35">
      <c r="A239" t="s">
        <v>257</v>
      </c>
      <c r="B239" t="s">
        <v>10</v>
      </c>
      <c r="C239" t="s">
        <v>68</v>
      </c>
      <c r="D239" t="s">
        <v>3611</v>
      </c>
      <c r="E239" t="s">
        <v>3612</v>
      </c>
      <c r="F239" t="str">
        <f>WORKSHEET[[#This Row],[Depart From]]&amp;"-"&amp;WORKSHEET[[#This Row],[Arrive To]]</f>
        <v>Mogadishu-Victoria</v>
      </c>
      <c r="G239" s="2">
        <v>44590</v>
      </c>
      <c r="H239" s="2">
        <v>44614</v>
      </c>
      <c r="I239" s="2" t="str">
        <f t="shared" si="3"/>
        <v>Delivered</v>
      </c>
      <c r="J239" s="2" t="str">
        <f>TEXT(WORKSHEET[[#This Row],[Offloading Date]], "mmm")</f>
        <v>Feb</v>
      </c>
      <c r="K239" s="2" t="str">
        <f>IF(OR(WORKSHEET[[#This Row],[Year]]="", ISBLANK(WORKSHEET[[#This Row],[Year]]), WORKSHEET[[#This Row],[Year]]="null"), "Exclude", "Include")</f>
        <v>Include</v>
      </c>
      <c r="L239" t="s">
        <v>16</v>
      </c>
      <c r="M239" t="s">
        <v>16</v>
      </c>
      <c r="N239" t="s">
        <v>13</v>
      </c>
      <c r="O239">
        <v>32.664000000000001</v>
      </c>
      <c r="P239">
        <v>600</v>
      </c>
      <c r="Q239" t="s">
        <v>14</v>
      </c>
      <c r="R239">
        <f>P239 * _xll.XLOOKUP(Q239,CALCULATION!$A$15:$A$17, CALCULATION!$B$15:$B$17 )</f>
        <v>600</v>
      </c>
      <c r="S239" s="5">
        <f>O239*P239*_xll.XLOOKUP(Q239,CALCULATION!$A$15:$A$17, CALCULATION!$B$15:$B$17)</f>
        <v>19598.400000000001</v>
      </c>
      <c r="T239">
        <v>300</v>
      </c>
      <c r="U239" t="s">
        <v>14</v>
      </c>
      <c r="V239">
        <f>T239 * _xll.XLOOKUP(U239,CALCULATION!$A$15:$A$17, CALCULATION!$B$15:$B$17 )</f>
        <v>300</v>
      </c>
      <c r="W239" s="5">
        <f>O239*T239*_xll.XLOOKUP(U239,CALCULATION!$A$15:$A$17, CALCULATION!$B$15:$B$17)</f>
        <v>9799.2000000000007</v>
      </c>
      <c r="X239" s="5">
        <f>WORKSHEET[[#This Row],[Clients Total Cost]] / WORKSHEET[[#This Row],[Clients Rate per T2 (USD)]]</f>
        <v>32.664000000000001</v>
      </c>
      <c r="Y239" s="5">
        <f>WORKSHEET[[#This Row],[Clients Rate per T2 (USD)]] - WORKSHEET[[#This Row],[Supplier Rate Per t2 (USD)]]</f>
        <v>300</v>
      </c>
      <c r="Z239" s="5">
        <f>WORKSHEET[[#This Row],[Profit Per T]] * WORKSHEET[[#This Row],[Weight]]</f>
        <v>9799.2000000000007</v>
      </c>
      <c r="AA239">
        <v>1</v>
      </c>
      <c r="AB239" s="1">
        <v>2.4000000000000004</v>
      </c>
      <c r="AC239" s="1">
        <v>3.5999999999999996</v>
      </c>
      <c r="AD239" s="1">
        <v>3</v>
      </c>
      <c r="AE239" s="1">
        <f>WORKSHEET[[#This Row],[Delay at toll gate in days]] +WORKSHEET[[#This Row],[Delay at workshop in days]] +WORKSHEET[[#This Row],[Delay at border in days]]</f>
        <v>9</v>
      </c>
    </row>
    <row r="240" spans="1:31" x14ac:dyDescent="0.35">
      <c r="A240" t="s">
        <v>258</v>
      </c>
      <c r="B240" t="s">
        <v>10</v>
      </c>
      <c r="C240" t="s">
        <v>68</v>
      </c>
      <c r="D240" t="s">
        <v>3611</v>
      </c>
      <c r="E240" t="s">
        <v>3618</v>
      </c>
      <c r="F240" t="str">
        <f>WORKSHEET[[#This Row],[Depart From]]&amp;"-"&amp;WORKSHEET[[#This Row],[Arrive To]]</f>
        <v>Mogadishu-Tripoli</v>
      </c>
      <c r="G240" s="2">
        <v>44590</v>
      </c>
      <c r="H240" s="2">
        <v>44613</v>
      </c>
      <c r="I240" s="2" t="str">
        <f t="shared" si="3"/>
        <v>Delivered</v>
      </c>
      <c r="J240" s="2" t="str">
        <f>TEXT(WORKSHEET[[#This Row],[Offloading Date]], "mmm")</f>
        <v>Feb</v>
      </c>
      <c r="K240" s="2" t="str">
        <f>IF(OR(WORKSHEET[[#This Row],[Year]]="", ISBLANK(WORKSHEET[[#This Row],[Year]]), WORKSHEET[[#This Row],[Year]]="null"), "Exclude", "Include")</f>
        <v>Include</v>
      </c>
      <c r="L240" t="s">
        <v>16</v>
      </c>
      <c r="M240" t="s">
        <v>16</v>
      </c>
      <c r="N240" t="s">
        <v>13</v>
      </c>
      <c r="O240">
        <v>30.2</v>
      </c>
      <c r="P240">
        <v>600</v>
      </c>
      <c r="Q240" t="s">
        <v>14</v>
      </c>
      <c r="R240">
        <f>P240 * _xll.XLOOKUP(Q240,CALCULATION!$A$15:$A$17, CALCULATION!$B$15:$B$17 )</f>
        <v>600</v>
      </c>
      <c r="S240" s="5">
        <f>O240*P240*_xll.XLOOKUP(Q240,CALCULATION!$A$15:$A$17, CALCULATION!$B$15:$B$17)</f>
        <v>18120</v>
      </c>
      <c r="T240">
        <v>300</v>
      </c>
      <c r="U240" t="s">
        <v>14</v>
      </c>
      <c r="V240">
        <f>T240 * _xll.XLOOKUP(U240,CALCULATION!$A$15:$A$17, CALCULATION!$B$15:$B$17 )</f>
        <v>300</v>
      </c>
      <c r="W240" s="5">
        <f>O240*T240*_xll.XLOOKUP(U240,CALCULATION!$A$15:$A$17, CALCULATION!$B$15:$B$17)</f>
        <v>9060</v>
      </c>
      <c r="X240" s="5">
        <f>WORKSHEET[[#This Row],[Clients Total Cost]] / WORKSHEET[[#This Row],[Clients Rate per T2 (USD)]]</f>
        <v>30.2</v>
      </c>
      <c r="Y240" s="5">
        <f>WORKSHEET[[#This Row],[Clients Rate per T2 (USD)]] - WORKSHEET[[#This Row],[Supplier Rate Per t2 (USD)]]</f>
        <v>300</v>
      </c>
      <c r="Z240" s="5">
        <f>WORKSHEET[[#This Row],[Profit Per T]] * WORKSHEET[[#This Row],[Weight]]</f>
        <v>9060</v>
      </c>
      <c r="AA240">
        <v>1</v>
      </c>
      <c r="AB240" s="1">
        <v>2.3000000000000003</v>
      </c>
      <c r="AC240" s="1">
        <v>3.4499999999999997</v>
      </c>
      <c r="AD240" s="1">
        <v>2.875</v>
      </c>
      <c r="AE240" s="1">
        <f>WORKSHEET[[#This Row],[Delay at toll gate in days]] +WORKSHEET[[#This Row],[Delay at workshop in days]] +WORKSHEET[[#This Row],[Delay at border in days]]</f>
        <v>8.625</v>
      </c>
    </row>
    <row r="241" spans="1:31" x14ac:dyDescent="0.35">
      <c r="A241" t="s">
        <v>259</v>
      </c>
      <c r="B241" t="s">
        <v>10</v>
      </c>
      <c r="C241" t="s">
        <v>68</v>
      </c>
      <c r="D241" t="s">
        <v>3615</v>
      </c>
      <c r="E241" t="s">
        <v>3613</v>
      </c>
      <c r="F241" t="str">
        <f>WORKSHEET[[#This Row],[Depart From]]&amp;"-"&amp;WORKSHEET[[#This Row],[Arrive To]]</f>
        <v>Mombasa-Sanaa</v>
      </c>
      <c r="G241" s="2">
        <v>44579</v>
      </c>
      <c r="H241" s="2">
        <v>44608</v>
      </c>
      <c r="I241" s="2" t="str">
        <f t="shared" si="3"/>
        <v>Delivered</v>
      </c>
      <c r="J241" s="2" t="str">
        <f>TEXT(WORKSHEET[[#This Row],[Offloading Date]], "mmm")</f>
        <v>Feb</v>
      </c>
      <c r="K241" s="2" t="str">
        <f>IF(OR(WORKSHEET[[#This Row],[Year]]="", ISBLANK(WORKSHEET[[#This Row],[Year]]), WORKSHEET[[#This Row],[Year]]="null"), "Exclude", "Include")</f>
        <v>Include</v>
      </c>
      <c r="L241" t="s">
        <v>16</v>
      </c>
      <c r="M241" t="s">
        <v>16</v>
      </c>
      <c r="N241" t="s">
        <v>13</v>
      </c>
      <c r="O241">
        <v>34.204000000000001</v>
      </c>
      <c r="P241">
        <v>600</v>
      </c>
      <c r="Q241" t="s">
        <v>14</v>
      </c>
      <c r="R241">
        <f>P241 * _xll.XLOOKUP(Q241,CALCULATION!$A$15:$A$17, CALCULATION!$B$15:$B$17 )</f>
        <v>600</v>
      </c>
      <c r="S241" s="5">
        <f>O241*P241*_xll.XLOOKUP(Q241,CALCULATION!$A$15:$A$17, CALCULATION!$B$15:$B$17)</f>
        <v>20522.400000000001</v>
      </c>
      <c r="T241">
        <v>300</v>
      </c>
      <c r="U241" t="s">
        <v>14</v>
      </c>
      <c r="V241">
        <f>T241 * _xll.XLOOKUP(U241,CALCULATION!$A$15:$A$17, CALCULATION!$B$15:$B$17 )</f>
        <v>300</v>
      </c>
      <c r="W241" s="5">
        <f>O241*T241*_xll.XLOOKUP(U241,CALCULATION!$A$15:$A$17, CALCULATION!$B$15:$B$17)</f>
        <v>10261.200000000001</v>
      </c>
      <c r="X241" s="5">
        <f>WORKSHEET[[#This Row],[Clients Total Cost]] / WORKSHEET[[#This Row],[Clients Rate per T2 (USD)]]</f>
        <v>34.204000000000001</v>
      </c>
      <c r="Y241" s="5">
        <f>WORKSHEET[[#This Row],[Clients Rate per T2 (USD)]] - WORKSHEET[[#This Row],[Supplier Rate Per t2 (USD)]]</f>
        <v>300</v>
      </c>
      <c r="Z241" s="5">
        <f>WORKSHEET[[#This Row],[Profit Per T]] * WORKSHEET[[#This Row],[Weight]]</f>
        <v>10261.200000000001</v>
      </c>
      <c r="AA241">
        <v>1</v>
      </c>
      <c r="AB241" s="1">
        <v>2.9000000000000004</v>
      </c>
      <c r="AC241" s="1">
        <v>4.3499999999999996</v>
      </c>
      <c r="AD241" s="1">
        <v>3.625</v>
      </c>
      <c r="AE241" s="1">
        <f>WORKSHEET[[#This Row],[Delay at toll gate in days]] +WORKSHEET[[#This Row],[Delay at workshop in days]] +WORKSHEET[[#This Row],[Delay at border in days]]</f>
        <v>10.875</v>
      </c>
    </row>
    <row r="242" spans="1:31" x14ac:dyDescent="0.35">
      <c r="A242" t="s">
        <v>260</v>
      </c>
      <c r="B242" t="s">
        <v>10</v>
      </c>
      <c r="C242" t="s">
        <v>68</v>
      </c>
      <c r="D242" t="s">
        <v>3611</v>
      </c>
      <c r="E242" t="s">
        <v>3612</v>
      </c>
      <c r="F242" t="str">
        <f>WORKSHEET[[#This Row],[Depart From]]&amp;"-"&amp;WORKSHEET[[#This Row],[Arrive To]]</f>
        <v>Mogadishu-Victoria</v>
      </c>
      <c r="G242" s="2">
        <v>44592</v>
      </c>
      <c r="H242" s="2">
        <v>44617</v>
      </c>
      <c r="I242" s="2" t="str">
        <f t="shared" si="3"/>
        <v>Delivered</v>
      </c>
      <c r="J242" s="2" t="str">
        <f>TEXT(WORKSHEET[[#This Row],[Offloading Date]], "mmm")</f>
        <v>Feb</v>
      </c>
      <c r="K242" s="2" t="str">
        <f>IF(OR(WORKSHEET[[#This Row],[Year]]="", ISBLANK(WORKSHEET[[#This Row],[Year]]), WORKSHEET[[#This Row],[Year]]="null"), "Exclude", "Include")</f>
        <v>Include</v>
      </c>
      <c r="L242" t="s">
        <v>16</v>
      </c>
      <c r="M242" t="s">
        <v>16</v>
      </c>
      <c r="N242" t="s">
        <v>13</v>
      </c>
      <c r="O242">
        <v>33.058</v>
      </c>
      <c r="P242">
        <v>600</v>
      </c>
      <c r="Q242" t="s">
        <v>14</v>
      </c>
      <c r="R242">
        <f>P242 * _xll.XLOOKUP(Q242,CALCULATION!$A$15:$A$17, CALCULATION!$B$15:$B$17 )</f>
        <v>600</v>
      </c>
      <c r="S242" s="5">
        <f>O242*P242*_xll.XLOOKUP(Q242,CALCULATION!$A$15:$A$17, CALCULATION!$B$15:$B$17)</f>
        <v>19834.8</v>
      </c>
      <c r="T242">
        <v>300</v>
      </c>
      <c r="U242" t="s">
        <v>14</v>
      </c>
      <c r="V242">
        <f>T242 * _xll.XLOOKUP(U242,CALCULATION!$A$15:$A$17, CALCULATION!$B$15:$B$17 )</f>
        <v>300</v>
      </c>
      <c r="W242" s="5">
        <f>O242*T242*_xll.XLOOKUP(U242,CALCULATION!$A$15:$A$17, CALCULATION!$B$15:$B$17)</f>
        <v>9917.4</v>
      </c>
      <c r="X242" s="5">
        <f>WORKSHEET[[#This Row],[Clients Total Cost]] / WORKSHEET[[#This Row],[Clients Rate per T2 (USD)]]</f>
        <v>33.058</v>
      </c>
      <c r="Y242" s="5">
        <f>WORKSHEET[[#This Row],[Clients Rate per T2 (USD)]] - WORKSHEET[[#This Row],[Supplier Rate Per t2 (USD)]]</f>
        <v>300</v>
      </c>
      <c r="Z242" s="5">
        <f>WORKSHEET[[#This Row],[Profit Per T]] * WORKSHEET[[#This Row],[Weight]]</f>
        <v>9917.4</v>
      </c>
      <c r="AA242">
        <v>1</v>
      </c>
      <c r="AB242" s="1">
        <v>2.5</v>
      </c>
      <c r="AC242" s="1">
        <v>3.75</v>
      </c>
      <c r="AD242" s="1">
        <v>3.125</v>
      </c>
      <c r="AE242" s="1">
        <f>WORKSHEET[[#This Row],[Delay at toll gate in days]] +WORKSHEET[[#This Row],[Delay at workshop in days]] +WORKSHEET[[#This Row],[Delay at border in days]]</f>
        <v>9.375</v>
      </c>
    </row>
    <row r="243" spans="1:31" x14ac:dyDescent="0.35">
      <c r="A243" t="s">
        <v>261</v>
      </c>
      <c r="B243" t="s">
        <v>10</v>
      </c>
      <c r="C243" t="s">
        <v>68</v>
      </c>
      <c r="D243" t="s">
        <v>3620</v>
      </c>
      <c r="E243" t="s">
        <v>3618</v>
      </c>
      <c r="F243" t="str">
        <f>WORKSHEET[[#This Row],[Depart From]]&amp;"-"&amp;WORKSHEET[[#This Row],[Arrive To]]</f>
        <v>Zanzibar-Tripoli</v>
      </c>
      <c r="G243" s="2">
        <v>44591</v>
      </c>
      <c r="H243" s="2">
        <v>44613</v>
      </c>
      <c r="I243" s="2" t="str">
        <f t="shared" si="3"/>
        <v>Delivered</v>
      </c>
      <c r="J243" s="2" t="str">
        <f>TEXT(WORKSHEET[[#This Row],[Offloading Date]], "mmm")</f>
        <v>Feb</v>
      </c>
      <c r="K243" s="2" t="str">
        <f>IF(OR(WORKSHEET[[#This Row],[Year]]="", ISBLANK(WORKSHEET[[#This Row],[Year]]), WORKSHEET[[#This Row],[Year]]="null"), "Exclude", "Include")</f>
        <v>Include</v>
      </c>
      <c r="L243" t="s">
        <v>16</v>
      </c>
      <c r="M243" t="s">
        <v>16</v>
      </c>
      <c r="N243" t="s">
        <v>13</v>
      </c>
      <c r="O243">
        <v>29.649000000000001</v>
      </c>
      <c r="P243">
        <v>600</v>
      </c>
      <c r="Q243" t="s">
        <v>14</v>
      </c>
      <c r="R243">
        <f>P243 * _xll.XLOOKUP(Q243,CALCULATION!$A$15:$A$17, CALCULATION!$B$15:$B$17 )</f>
        <v>600</v>
      </c>
      <c r="S243" s="5">
        <f>O243*P243*_xll.XLOOKUP(Q243,CALCULATION!$A$15:$A$17, CALCULATION!$B$15:$B$17)</f>
        <v>17789.400000000001</v>
      </c>
      <c r="T243">
        <v>300</v>
      </c>
      <c r="U243" t="s">
        <v>14</v>
      </c>
      <c r="V243">
        <f>T243 * _xll.XLOOKUP(U243,CALCULATION!$A$15:$A$17, CALCULATION!$B$15:$B$17 )</f>
        <v>300</v>
      </c>
      <c r="W243" s="5">
        <f>O243*T243*_xll.XLOOKUP(U243,CALCULATION!$A$15:$A$17, CALCULATION!$B$15:$B$17)</f>
        <v>8894.7000000000007</v>
      </c>
      <c r="X243" s="5">
        <f>WORKSHEET[[#This Row],[Clients Total Cost]] / WORKSHEET[[#This Row],[Clients Rate per T2 (USD)]]</f>
        <v>29.649000000000001</v>
      </c>
      <c r="Y243" s="5">
        <f>WORKSHEET[[#This Row],[Clients Rate per T2 (USD)]] - WORKSHEET[[#This Row],[Supplier Rate Per t2 (USD)]]</f>
        <v>300</v>
      </c>
      <c r="Z243" s="5">
        <f>WORKSHEET[[#This Row],[Profit Per T]] * WORKSHEET[[#This Row],[Weight]]</f>
        <v>8894.7000000000007</v>
      </c>
      <c r="AA243">
        <v>1</v>
      </c>
      <c r="AB243" s="1">
        <v>2.2000000000000002</v>
      </c>
      <c r="AC243" s="1">
        <v>3.3</v>
      </c>
      <c r="AD243" s="1">
        <v>2.75</v>
      </c>
      <c r="AE243" s="1">
        <f>WORKSHEET[[#This Row],[Delay at toll gate in days]] +WORKSHEET[[#This Row],[Delay at workshop in days]] +WORKSHEET[[#This Row],[Delay at border in days]]</f>
        <v>8.25</v>
      </c>
    </row>
    <row r="244" spans="1:31" x14ac:dyDescent="0.35">
      <c r="A244" t="s">
        <v>262</v>
      </c>
      <c r="B244" t="s">
        <v>10</v>
      </c>
      <c r="C244" t="s">
        <v>68</v>
      </c>
      <c r="D244" t="s">
        <v>3619</v>
      </c>
      <c r="E244" t="s">
        <v>3614</v>
      </c>
      <c r="F244" t="str">
        <f>WORKSHEET[[#This Row],[Depart From]]&amp;"-"&amp;WORKSHEET[[#This Row],[Arrive To]]</f>
        <v>Addis Ababa-Alger</v>
      </c>
      <c r="G244" s="2">
        <v>44593</v>
      </c>
      <c r="H244" s="2">
        <v>44614</v>
      </c>
      <c r="I244" s="2" t="str">
        <f t="shared" si="3"/>
        <v>Delivered</v>
      </c>
      <c r="J244" s="2" t="str">
        <f>TEXT(WORKSHEET[[#This Row],[Offloading Date]], "mmm")</f>
        <v>Feb</v>
      </c>
      <c r="K244" s="2" t="str">
        <f>IF(OR(WORKSHEET[[#This Row],[Year]]="", ISBLANK(WORKSHEET[[#This Row],[Year]]), WORKSHEET[[#This Row],[Year]]="null"), "Exclude", "Include")</f>
        <v>Include</v>
      </c>
      <c r="L244" t="s">
        <v>16</v>
      </c>
      <c r="M244" t="s">
        <v>16</v>
      </c>
      <c r="N244" t="s">
        <v>13</v>
      </c>
      <c r="O244">
        <v>29.792999999999999</v>
      </c>
      <c r="P244">
        <v>600</v>
      </c>
      <c r="Q244" t="s">
        <v>14</v>
      </c>
      <c r="R244">
        <f>P244 * _xll.XLOOKUP(Q244,CALCULATION!$A$15:$A$17, CALCULATION!$B$15:$B$17 )</f>
        <v>600</v>
      </c>
      <c r="S244" s="5">
        <f>O244*P244*_xll.XLOOKUP(Q244,CALCULATION!$A$15:$A$17, CALCULATION!$B$15:$B$17)</f>
        <v>17875.8</v>
      </c>
      <c r="T244">
        <v>300</v>
      </c>
      <c r="U244" t="s">
        <v>14</v>
      </c>
      <c r="V244">
        <f>T244 * _xll.XLOOKUP(U244,CALCULATION!$A$15:$A$17, CALCULATION!$B$15:$B$17 )</f>
        <v>300</v>
      </c>
      <c r="W244" s="5">
        <f>O244*T244*_xll.XLOOKUP(U244,CALCULATION!$A$15:$A$17, CALCULATION!$B$15:$B$17)</f>
        <v>8937.9</v>
      </c>
      <c r="X244" s="5">
        <f>WORKSHEET[[#This Row],[Clients Total Cost]] / WORKSHEET[[#This Row],[Clients Rate per T2 (USD)]]</f>
        <v>29.792999999999999</v>
      </c>
      <c r="Y244" s="5">
        <f>WORKSHEET[[#This Row],[Clients Rate per T2 (USD)]] - WORKSHEET[[#This Row],[Supplier Rate Per t2 (USD)]]</f>
        <v>300</v>
      </c>
      <c r="Z244" s="5">
        <f>WORKSHEET[[#This Row],[Profit Per T]] * WORKSHEET[[#This Row],[Weight]]</f>
        <v>8937.9</v>
      </c>
      <c r="AA244">
        <v>1</v>
      </c>
      <c r="AB244" s="1">
        <v>2.1</v>
      </c>
      <c r="AC244" s="1">
        <v>3.15</v>
      </c>
      <c r="AD244" s="1">
        <v>2.625</v>
      </c>
      <c r="AE244" s="1">
        <f>WORKSHEET[[#This Row],[Delay at toll gate in days]] +WORKSHEET[[#This Row],[Delay at workshop in days]] +WORKSHEET[[#This Row],[Delay at border in days]]</f>
        <v>7.875</v>
      </c>
    </row>
    <row r="245" spans="1:31" x14ac:dyDescent="0.35">
      <c r="A245" t="s">
        <v>263</v>
      </c>
      <c r="B245" t="s">
        <v>10</v>
      </c>
      <c r="C245" t="s">
        <v>68</v>
      </c>
      <c r="D245" t="s">
        <v>3620</v>
      </c>
      <c r="E245" t="s">
        <v>3618</v>
      </c>
      <c r="F245" t="str">
        <f>WORKSHEET[[#This Row],[Depart From]]&amp;"-"&amp;WORKSHEET[[#This Row],[Arrive To]]</f>
        <v>Zanzibar-Tripoli</v>
      </c>
      <c r="G245" s="2">
        <v>44603</v>
      </c>
      <c r="H245" s="2">
        <v>44631</v>
      </c>
      <c r="I245" s="2" t="str">
        <f t="shared" si="3"/>
        <v>Delivered</v>
      </c>
      <c r="J245" s="2" t="str">
        <f>TEXT(WORKSHEET[[#This Row],[Offloading Date]], "mmm")</f>
        <v>Mar</v>
      </c>
      <c r="K245" s="2" t="str">
        <f>IF(OR(WORKSHEET[[#This Row],[Year]]="", ISBLANK(WORKSHEET[[#This Row],[Year]]), WORKSHEET[[#This Row],[Year]]="null"), "Exclude", "Include")</f>
        <v>Include</v>
      </c>
      <c r="L245" t="s">
        <v>16</v>
      </c>
      <c r="M245" t="s">
        <v>12</v>
      </c>
      <c r="N245" t="s">
        <v>13</v>
      </c>
      <c r="O245">
        <v>29.242999999999999</v>
      </c>
      <c r="P245">
        <v>600</v>
      </c>
      <c r="Q245" t="s">
        <v>14</v>
      </c>
      <c r="R245">
        <f>P245 * _xll.XLOOKUP(Q245,CALCULATION!$A$15:$A$17, CALCULATION!$B$15:$B$17 )</f>
        <v>600</v>
      </c>
      <c r="S245" s="5">
        <f>O245*P245*_xll.XLOOKUP(Q245,CALCULATION!$A$15:$A$17, CALCULATION!$B$15:$B$17)</f>
        <v>17545.8</v>
      </c>
      <c r="T245">
        <v>300</v>
      </c>
      <c r="U245" t="s">
        <v>14</v>
      </c>
      <c r="V245">
        <f>T245 * _xll.XLOOKUP(U245,CALCULATION!$A$15:$A$17, CALCULATION!$B$15:$B$17 )</f>
        <v>300</v>
      </c>
      <c r="W245" s="5">
        <f>O245*T245*_xll.XLOOKUP(U245,CALCULATION!$A$15:$A$17, CALCULATION!$B$15:$B$17)</f>
        <v>8772.9</v>
      </c>
      <c r="X245" s="5">
        <f>WORKSHEET[[#This Row],[Clients Total Cost]] / WORKSHEET[[#This Row],[Clients Rate per T2 (USD)]]</f>
        <v>29.242999999999999</v>
      </c>
      <c r="Y245" s="5">
        <f>WORKSHEET[[#This Row],[Clients Rate per T2 (USD)]] - WORKSHEET[[#This Row],[Supplier Rate Per t2 (USD)]]</f>
        <v>300</v>
      </c>
      <c r="Z245" s="5">
        <f>WORKSHEET[[#This Row],[Profit Per T]] * WORKSHEET[[#This Row],[Weight]]</f>
        <v>8772.9</v>
      </c>
      <c r="AA245">
        <v>1</v>
      </c>
      <c r="AB245" s="1">
        <v>2.8000000000000003</v>
      </c>
      <c r="AC245" s="1">
        <v>4.2</v>
      </c>
      <c r="AD245" s="1">
        <v>3.5</v>
      </c>
      <c r="AE245" s="1">
        <f>WORKSHEET[[#This Row],[Delay at toll gate in days]] +WORKSHEET[[#This Row],[Delay at workshop in days]] +WORKSHEET[[#This Row],[Delay at border in days]]</f>
        <v>10.5</v>
      </c>
    </row>
    <row r="246" spans="1:31" x14ac:dyDescent="0.35">
      <c r="A246" t="s">
        <v>264</v>
      </c>
      <c r="B246" t="s">
        <v>10</v>
      </c>
      <c r="C246" t="s">
        <v>68</v>
      </c>
      <c r="D246" t="s">
        <v>3615</v>
      </c>
      <c r="E246" t="s">
        <v>3614</v>
      </c>
      <c r="F246" t="str">
        <f>WORKSHEET[[#This Row],[Depart From]]&amp;"-"&amp;WORKSHEET[[#This Row],[Arrive To]]</f>
        <v>Mombasa-Alger</v>
      </c>
      <c r="G246" s="2">
        <v>44593</v>
      </c>
      <c r="H246" s="2">
        <v>44615</v>
      </c>
      <c r="I246" s="2" t="str">
        <f t="shared" si="3"/>
        <v>Delivered</v>
      </c>
      <c r="J246" s="2" t="str">
        <f>TEXT(WORKSHEET[[#This Row],[Offloading Date]], "mmm")</f>
        <v>Feb</v>
      </c>
      <c r="K246" s="2" t="str">
        <f>IF(OR(WORKSHEET[[#This Row],[Year]]="", ISBLANK(WORKSHEET[[#This Row],[Year]]), WORKSHEET[[#This Row],[Year]]="null"), "Exclude", "Include")</f>
        <v>Include</v>
      </c>
      <c r="L246" t="s">
        <v>16</v>
      </c>
      <c r="M246" t="s">
        <v>16</v>
      </c>
      <c r="N246" t="s">
        <v>13</v>
      </c>
      <c r="O246">
        <v>29.64</v>
      </c>
      <c r="P246">
        <v>600</v>
      </c>
      <c r="Q246" t="s">
        <v>14</v>
      </c>
      <c r="R246">
        <f>P246 * _xll.XLOOKUP(Q246,CALCULATION!$A$15:$A$17, CALCULATION!$B$15:$B$17 )</f>
        <v>600</v>
      </c>
      <c r="S246" s="5">
        <f>O246*P246*_xll.XLOOKUP(Q246,CALCULATION!$A$15:$A$17, CALCULATION!$B$15:$B$17)</f>
        <v>17784</v>
      </c>
      <c r="T246">
        <v>300</v>
      </c>
      <c r="U246" t="s">
        <v>14</v>
      </c>
      <c r="V246">
        <f>T246 * _xll.XLOOKUP(U246,CALCULATION!$A$15:$A$17, CALCULATION!$B$15:$B$17 )</f>
        <v>300</v>
      </c>
      <c r="W246" s="5">
        <f>O246*T246*_xll.XLOOKUP(U246,CALCULATION!$A$15:$A$17, CALCULATION!$B$15:$B$17)</f>
        <v>8892</v>
      </c>
      <c r="X246" s="5">
        <f>WORKSHEET[[#This Row],[Clients Total Cost]] / WORKSHEET[[#This Row],[Clients Rate per T2 (USD)]]</f>
        <v>29.64</v>
      </c>
      <c r="Y246" s="5">
        <f>WORKSHEET[[#This Row],[Clients Rate per T2 (USD)]] - WORKSHEET[[#This Row],[Supplier Rate Per t2 (USD)]]</f>
        <v>300</v>
      </c>
      <c r="Z246" s="5">
        <f>WORKSHEET[[#This Row],[Profit Per T]] * WORKSHEET[[#This Row],[Weight]]</f>
        <v>8892</v>
      </c>
      <c r="AA246">
        <v>1</v>
      </c>
      <c r="AB246" s="1">
        <v>2.2000000000000002</v>
      </c>
      <c r="AC246" s="1">
        <v>3.3</v>
      </c>
      <c r="AD246" s="1">
        <v>2.75</v>
      </c>
      <c r="AE246" s="1">
        <f>WORKSHEET[[#This Row],[Delay at toll gate in days]] +WORKSHEET[[#This Row],[Delay at workshop in days]] +WORKSHEET[[#This Row],[Delay at border in days]]</f>
        <v>8.25</v>
      </c>
    </row>
    <row r="247" spans="1:31" x14ac:dyDescent="0.35">
      <c r="A247" t="s">
        <v>265</v>
      </c>
      <c r="B247" t="s">
        <v>10</v>
      </c>
      <c r="C247" t="s">
        <v>68</v>
      </c>
      <c r="D247" t="s">
        <v>3611</v>
      </c>
      <c r="E247" t="s">
        <v>3613</v>
      </c>
      <c r="F247" t="str">
        <f>WORKSHEET[[#This Row],[Depart From]]&amp;"-"&amp;WORKSHEET[[#This Row],[Arrive To]]</f>
        <v>Mogadishu-Sanaa</v>
      </c>
      <c r="G247" s="2">
        <v>44591</v>
      </c>
      <c r="H247" s="2">
        <v>44613</v>
      </c>
      <c r="I247" s="2" t="str">
        <f t="shared" si="3"/>
        <v>Delivered</v>
      </c>
      <c r="J247" s="2" t="str">
        <f>TEXT(WORKSHEET[[#This Row],[Offloading Date]], "mmm")</f>
        <v>Feb</v>
      </c>
      <c r="K247" s="2" t="str">
        <f>IF(OR(WORKSHEET[[#This Row],[Year]]="", ISBLANK(WORKSHEET[[#This Row],[Year]]), WORKSHEET[[#This Row],[Year]]="null"), "Exclude", "Include")</f>
        <v>Include</v>
      </c>
      <c r="L247" t="s">
        <v>16</v>
      </c>
      <c r="M247" t="s">
        <v>16</v>
      </c>
      <c r="N247" t="s">
        <v>13</v>
      </c>
      <c r="O247">
        <v>29.677</v>
      </c>
      <c r="P247">
        <v>600</v>
      </c>
      <c r="Q247" t="s">
        <v>14</v>
      </c>
      <c r="R247">
        <f>P247 * _xll.XLOOKUP(Q247,CALCULATION!$A$15:$A$17, CALCULATION!$B$15:$B$17 )</f>
        <v>600</v>
      </c>
      <c r="S247" s="5">
        <f>O247*P247*_xll.XLOOKUP(Q247,CALCULATION!$A$15:$A$17, CALCULATION!$B$15:$B$17)</f>
        <v>17806.2</v>
      </c>
      <c r="T247">
        <v>300</v>
      </c>
      <c r="U247" t="s">
        <v>14</v>
      </c>
      <c r="V247">
        <f>T247 * _xll.XLOOKUP(U247,CALCULATION!$A$15:$A$17, CALCULATION!$B$15:$B$17 )</f>
        <v>300</v>
      </c>
      <c r="W247" s="5">
        <f>O247*T247*_xll.XLOOKUP(U247,CALCULATION!$A$15:$A$17, CALCULATION!$B$15:$B$17)</f>
        <v>8903.1</v>
      </c>
      <c r="X247" s="5">
        <f>WORKSHEET[[#This Row],[Clients Total Cost]] / WORKSHEET[[#This Row],[Clients Rate per T2 (USD)]]</f>
        <v>29.677</v>
      </c>
      <c r="Y247" s="5">
        <f>WORKSHEET[[#This Row],[Clients Rate per T2 (USD)]] - WORKSHEET[[#This Row],[Supplier Rate Per t2 (USD)]]</f>
        <v>300</v>
      </c>
      <c r="Z247" s="5">
        <f>WORKSHEET[[#This Row],[Profit Per T]] * WORKSHEET[[#This Row],[Weight]]</f>
        <v>8903.1</v>
      </c>
      <c r="AA247">
        <v>1</v>
      </c>
      <c r="AB247" s="1">
        <v>2.2000000000000002</v>
      </c>
      <c r="AC247" s="1">
        <v>3.3</v>
      </c>
      <c r="AD247" s="1">
        <v>2.75</v>
      </c>
      <c r="AE247" s="1">
        <f>WORKSHEET[[#This Row],[Delay at toll gate in days]] +WORKSHEET[[#This Row],[Delay at workshop in days]] +WORKSHEET[[#This Row],[Delay at border in days]]</f>
        <v>8.25</v>
      </c>
    </row>
    <row r="248" spans="1:31" x14ac:dyDescent="0.35">
      <c r="A248" t="s">
        <v>266</v>
      </c>
      <c r="B248" t="s">
        <v>10</v>
      </c>
      <c r="C248" t="s">
        <v>68</v>
      </c>
      <c r="D248" t="s">
        <v>3615</v>
      </c>
      <c r="E248" t="s">
        <v>3618</v>
      </c>
      <c r="F248" t="str">
        <f>WORKSHEET[[#This Row],[Depart From]]&amp;"-"&amp;WORKSHEET[[#This Row],[Arrive To]]</f>
        <v>Mombasa-Tripoli</v>
      </c>
      <c r="G248" s="2">
        <v>44597</v>
      </c>
      <c r="H248" s="2">
        <v>44627</v>
      </c>
      <c r="I248" s="2" t="str">
        <f t="shared" si="3"/>
        <v>Delivered</v>
      </c>
      <c r="J248" s="2" t="str">
        <f>TEXT(WORKSHEET[[#This Row],[Offloading Date]], "mmm")</f>
        <v>Mar</v>
      </c>
      <c r="K248" s="2" t="str">
        <f>IF(OR(WORKSHEET[[#This Row],[Year]]="", ISBLANK(WORKSHEET[[#This Row],[Year]]), WORKSHEET[[#This Row],[Year]]="null"), "Exclude", "Include")</f>
        <v>Include</v>
      </c>
      <c r="L248" t="s">
        <v>16</v>
      </c>
      <c r="M248" t="s">
        <v>16</v>
      </c>
      <c r="N248" t="s">
        <v>13</v>
      </c>
      <c r="O248">
        <v>29.565000000000001</v>
      </c>
      <c r="P248">
        <v>600</v>
      </c>
      <c r="Q248" t="s">
        <v>14</v>
      </c>
      <c r="R248">
        <f>P248 * _xll.XLOOKUP(Q248,CALCULATION!$A$15:$A$17, CALCULATION!$B$15:$B$17 )</f>
        <v>600</v>
      </c>
      <c r="S248" s="5">
        <f>O248*P248*_xll.XLOOKUP(Q248,CALCULATION!$A$15:$A$17, CALCULATION!$B$15:$B$17)</f>
        <v>17739</v>
      </c>
      <c r="T248">
        <v>300</v>
      </c>
      <c r="U248" t="s">
        <v>14</v>
      </c>
      <c r="V248">
        <f>T248 * _xll.XLOOKUP(U248,CALCULATION!$A$15:$A$17, CALCULATION!$B$15:$B$17 )</f>
        <v>300</v>
      </c>
      <c r="W248" s="5">
        <f>O248*T248*_xll.XLOOKUP(U248,CALCULATION!$A$15:$A$17, CALCULATION!$B$15:$B$17)</f>
        <v>8869.5</v>
      </c>
      <c r="X248" s="5">
        <f>WORKSHEET[[#This Row],[Clients Total Cost]] / WORKSHEET[[#This Row],[Clients Rate per T2 (USD)]]</f>
        <v>29.565000000000001</v>
      </c>
      <c r="Y248" s="5">
        <f>WORKSHEET[[#This Row],[Clients Rate per T2 (USD)]] - WORKSHEET[[#This Row],[Supplier Rate Per t2 (USD)]]</f>
        <v>300</v>
      </c>
      <c r="Z248" s="5">
        <f>WORKSHEET[[#This Row],[Profit Per T]] * WORKSHEET[[#This Row],[Weight]]</f>
        <v>8869.5</v>
      </c>
      <c r="AA248">
        <v>1</v>
      </c>
      <c r="AB248" s="1">
        <v>3</v>
      </c>
      <c r="AC248" s="1">
        <v>4.5</v>
      </c>
      <c r="AD248" s="1">
        <v>3.75</v>
      </c>
      <c r="AE248" s="1">
        <f>WORKSHEET[[#This Row],[Delay at toll gate in days]] +WORKSHEET[[#This Row],[Delay at workshop in days]] +WORKSHEET[[#This Row],[Delay at border in days]]</f>
        <v>11.25</v>
      </c>
    </row>
    <row r="249" spans="1:31" x14ac:dyDescent="0.35">
      <c r="A249" t="s">
        <v>267</v>
      </c>
      <c r="B249" t="s">
        <v>10</v>
      </c>
      <c r="C249" t="s">
        <v>68</v>
      </c>
      <c r="D249" t="s">
        <v>3615</v>
      </c>
      <c r="E249" t="s">
        <v>3614</v>
      </c>
      <c r="F249" t="str">
        <f>WORKSHEET[[#This Row],[Depart From]]&amp;"-"&amp;WORKSHEET[[#This Row],[Arrive To]]</f>
        <v>Mombasa-Alger</v>
      </c>
      <c r="G249" s="2">
        <v>44595</v>
      </c>
      <c r="H249" s="2">
        <v>44624</v>
      </c>
      <c r="I249" s="2" t="str">
        <f t="shared" si="3"/>
        <v>Delivered</v>
      </c>
      <c r="J249" s="2" t="str">
        <f>TEXT(WORKSHEET[[#This Row],[Offloading Date]], "mmm")</f>
        <v>Mar</v>
      </c>
      <c r="K249" s="2" t="str">
        <f>IF(OR(WORKSHEET[[#This Row],[Year]]="", ISBLANK(WORKSHEET[[#This Row],[Year]]), WORKSHEET[[#This Row],[Year]]="null"), "Exclude", "Include")</f>
        <v>Include</v>
      </c>
      <c r="L249" t="s">
        <v>16</v>
      </c>
      <c r="M249" t="s">
        <v>16</v>
      </c>
      <c r="N249" t="s">
        <v>13</v>
      </c>
      <c r="O249">
        <v>29.611000000000001</v>
      </c>
      <c r="P249">
        <v>600</v>
      </c>
      <c r="Q249" t="s">
        <v>14</v>
      </c>
      <c r="R249">
        <f>P249 * _xll.XLOOKUP(Q249,CALCULATION!$A$15:$A$17, CALCULATION!$B$15:$B$17 )</f>
        <v>600</v>
      </c>
      <c r="S249" s="5">
        <f>O249*P249*_xll.XLOOKUP(Q249,CALCULATION!$A$15:$A$17, CALCULATION!$B$15:$B$17)</f>
        <v>17766.600000000002</v>
      </c>
      <c r="T249">
        <v>300</v>
      </c>
      <c r="U249" t="s">
        <v>14</v>
      </c>
      <c r="V249">
        <f>T249 * _xll.XLOOKUP(U249,CALCULATION!$A$15:$A$17, CALCULATION!$B$15:$B$17 )</f>
        <v>300</v>
      </c>
      <c r="W249" s="5">
        <f>O249*T249*_xll.XLOOKUP(U249,CALCULATION!$A$15:$A$17, CALCULATION!$B$15:$B$17)</f>
        <v>8883.3000000000011</v>
      </c>
      <c r="X249" s="5">
        <f>WORKSHEET[[#This Row],[Clients Total Cost]] / WORKSHEET[[#This Row],[Clients Rate per T2 (USD)]]</f>
        <v>29.611000000000004</v>
      </c>
      <c r="Y249" s="5">
        <f>WORKSHEET[[#This Row],[Clients Rate per T2 (USD)]] - WORKSHEET[[#This Row],[Supplier Rate Per t2 (USD)]]</f>
        <v>300</v>
      </c>
      <c r="Z249" s="5">
        <f>WORKSHEET[[#This Row],[Profit Per T]] * WORKSHEET[[#This Row],[Weight]]</f>
        <v>8883.3000000000011</v>
      </c>
      <c r="AA249">
        <v>1</v>
      </c>
      <c r="AB249" s="1">
        <v>2.9000000000000004</v>
      </c>
      <c r="AC249" s="1">
        <v>4.3499999999999996</v>
      </c>
      <c r="AD249" s="1">
        <v>3.625</v>
      </c>
      <c r="AE249" s="1">
        <f>WORKSHEET[[#This Row],[Delay at toll gate in days]] +WORKSHEET[[#This Row],[Delay at workshop in days]] +WORKSHEET[[#This Row],[Delay at border in days]]</f>
        <v>10.875</v>
      </c>
    </row>
    <row r="250" spans="1:31" x14ac:dyDescent="0.35">
      <c r="A250" t="s">
        <v>268</v>
      </c>
      <c r="B250" t="s">
        <v>10</v>
      </c>
      <c r="C250" t="s">
        <v>68</v>
      </c>
      <c r="D250" t="s">
        <v>3611</v>
      </c>
      <c r="E250" t="s">
        <v>3612</v>
      </c>
      <c r="F250" t="str">
        <f>WORKSHEET[[#This Row],[Depart From]]&amp;"-"&amp;WORKSHEET[[#This Row],[Arrive To]]</f>
        <v>Mogadishu-Victoria</v>
      </c>
      <c r="G250" s="2">
        <v>44601</v>
      </c>
      <c r="H250" s="2">
        <v>44630</v>
      </c>
      <c r="I250" s="2" t="str">
        <f t="shared" si="3"/>
        <v>Delivered</v>
      </c>
      <c r="J250" s="2" t="str">
        <f>TEXT(WORKSHEET[[#This Row],[Offloading Date]], "mmm")</f>
        <v>Mar</v>
      </c>
      <c r="K250" s="2" t="str">
        <f>IF(OR(WORKSHEET[[#This Row],[Year]]="", ISBLANK(WORKSHEET[[#This Row],[Year]]), WORKSHEET[[#This Row],[Year]]="null"), "Exclude", "Include")</f>
        <v>Include</v>
      </c>
      <c r="L250" t="s">
        <v>16</v>
      </c>
      <c r="M250" t="s">
        <v>16</v>
      </c>
      <c r="N250" t="s">
        <v>13</v>
      </c>
      <c r="O250">
        <v>30.088000000000001</v>
      </c>
      <c r="P250">
        <v>600</v>
      </c>
      <c r="Q250" t="s">
        <v>14</v>
      </c>
      <c r="R250">
        <f>P250 * _xll.XLOOKUP(Q250,CALCULATION!$A$15:$A$17, CALCULATION!$B$15:$B$17 )</f>
        <v>600</v>
      </c>
      <c r="S250" s="5">
        <f>O250*P250*_xll.XLOOKUP(Q250,CALCULATION!$A$15:$A$17, CALCULATION!$B$15:$B$17)</f>
        <v>18052.8</v>
      </c>
      <c r="T250">
        <v>300</v>
      </c>
      <c r="U250" t="s">
        <v>14</v>
      </c>
      <c r="V250">
        <f>T250 * _xll.XLOOKUP(U250,CALCULATION!$A$15:$A$17, CALCULATION!$B$15:$B$17 )</f>
        <v>300</v>
      </c>
      <c r="W250" s="5">
        <f>O250*T250*_xll.XLOOKUP(U250,CALCULATION!$A$15:$A$17, CALCULATION!$B$15:$B$17)</f>
        <v>9026.4</v>
      </c>
      <c r="X250" s="5">
        <f>WORKSHEET[[#This Row],[Clients Total Cost]] / WORKSHEET[[#This Row],[Clients Rate per T2 (USD)]]</f>
        <v>30.087999999999997</v>
      </c>
      <c r="Y250" s="5">
        <f>WORKSHEET[[#This Row],[Clients Rate per T2 (USD)]] - WORKSHEET[[#This Row],[Supplier Rate Per t2 (USD)]]</f>
        <v>300</v>
      </c>
      <c r="Z250" s="5">
        <f>WORKSHEET[[#This Row],[Profit Per T]] * WORKSHEET[[#This Row],[Weight]]</f>
        <v>9026.4</v>
      </c>
      <c r="AA250">
        <v>1</v>
      </c>
      <c r="AB250" s="1">
        <v>2.9000000000000004</v>
      </c>
      <c r="AC250" s="1">
        <v>4.3499999999999996</v>
      </c>
      <c r="AD250" s="1">
        <v>3.625</v>
      </c>
      <c r="AE250" s="1">
        <f>WORKSHEET[[#This Row],[Delay at toll gate in days]] +WORKSHEET[[#This Row],[Delay at workshop in days]] +WORKSHEET[[#This Row],[Delay at border in days]]</f>
        <v>10.875</v>
      </c>
    </row>
    <row r="251" spans="1:31" x14ac:dyDescent="0.35">
      <c r="A251" t="s">
        <v>269</v>
      </c>
      <c r="B251" t="s">
        <v>10</v>
      </c>
      <c r="C251" t="s">
        <v>68</v>
      </c>
      <c r="D251" t="s">
        <v>3619</v>
      </c>
      <c r="E251" t="s">
        <v>3613</v>
      </c>
      <c r="F251" t="str">
        <f>WORKSHEET[[#This Row],[Depart From]]&amp;"-"&amp;WORKSHEET[[#This Row],[Arrive To]]</f>
        <v>Addis Ababa-Sanaa</v>
      </c>
      <c r="G251" s="2">
        <v>44600</v>
      </c>
      <c r="H251" s="2">
        <v>44627</v>
      </c>
      <c r="I251" s="2" t="str">
        <f t="shared" si="3"/>
        <v>Delivered</v>
      </c>
      <c r="J251" s="2" t="str">
        <f>TEXT(WORKSHEET[[#This Row],[Offloading Date]], "mmm")</f>
        <v>Mar</v>
      </c>
      <c r="K251" s="2" t="str">
        <f>IF(OR(WORKSHEET[[#This Row],[Year]]="", ISBLANK(WORKSHEET[[#This Row],[Year]]), WORKSHEET[[#This Row],[Year]]="null"), "Exclude", "Include")</f>
        <v>Include</v>
      </c>
      <c r="L251" t="s">
        <v>16</v>
      </c>
      <c r="M251" t="s">
        <v>16</v>
      </c>
      <c r="N251" t="s">
        <v>13</v>
      </c>
      <c r="O251">
        <v>30.181999999999999</v>
      </c>
      <c r="P251">
        <v>600</v>
      </c>
      <c r="Q251" t="s">
        <v>14</v>
      </c>
      <c r="R251">
        <f>P251 * _xll.XLOOKUP(Q251,CALCULATION!$A$15:$A$17, CALCULATION!$B$15:$B$17 )</f>
        <v>600</v>
      </c>
      <c r="S251" s="5">
        <f>O251*P251*_xll.XLOOKUP(Q251,CALCULATION!$A$15:$A$17, CALCULATION!$B$15:$B$17)</f>
        <v>18109.2</v>
      </c>
      <c r="T251">
        <v>300</v>
      </c>
      <c r="U251" t="s">
        <v>14</v>
      </c>
      <c r="V251">
        <f>T251 * _xll.XLOOKUP(U251,CALCULATION!$A$15:$A$17, CALCULATION!$B$15:$B$17 )</f>
        <v>300</v>
      </c>
      <c r="W251" s="5">
        <f>O251*T251*_xll.XLOOKUP(U251,CALCULATION!$A$15:$A$17, CALCULATION!$B$15:$B$17)</f>
        <v>9054.6</v>
      </c>
      <c r="X251" s="5">
        <f>WORKSHEET[[#This Row],[Clients Total Cost]] / WORKSHEET[[#This Row],[Clients Rate per T2 (USD)]]</f>
        <v>30.182000000000002</v>
      </c>
      <c r="Y251" s="5">
        <f>WORKSHEET[[#This Row],[Clients Rate per T2 (USD)]] - WORKSHEET[[#This Row],[Supplier Rate Per t2 (USD)]]</f>
        <v>300</v>
      </c>
      <c r="Z251" s="5">
        <f>WORKSHEET[[#This Row],[Profit Per T]] * WORKSHEET[[#This Row],[Weight]]</f>
        <v>9054.6</v>
      </c>
      <c r="AA251">
        <v>1</v>
      </c>
      <c r="AB251" s="1">
        <v>2.7</v>
      </c>
      <c r="AC251" s="1">
        <v>4.05</v>
      </c>
      <c r="AD251" s="1">
        <v>3.375</v>
      </c>
      <c r="AE251" s="1">
        <f>WORKSHEET[[#This Row],[Delay at toll gate in days]] +WORKSHEET[[#This Row],[Delay at workshop in days]] +WORKSHEET[[#This Row],[Delay at border in days]]</f>
        <v>10.125</v>
      </c>
    </row>
    <row r="252" spans="1:31" x14ac:dyDescent="0.35">
      <c r="A252" t="s">
        <v>270</v>
      </c>
      <c r="B252" t="s">
        <v>10</v>
      </c>
      <c r="C252" t="s">
        <v>68</v>
      </c>
      <c r="D252" t="s">
        <v>3611</v>
      </c>
      <c r="E252" t="s">
        <v>3614</v>
      </c>
      <c r="F252" t="str">
        <f>WORKSHEET[[#This Row],[Depart From]]&amp;"-"&amp;WORKSHEET[[#This Row],[Arrive To]]</f>
        <v>Mogadishu-Alger</v>
      </c>
      <c r="G252" s="2">
        <v>44592</v>
      </c>
      <c r="H252" s="2">
        <v>44614</v>
      </c>
      <c r="I252" s="2" t="str">
        <f t="shared" si="3"/>
        <v>Delivered</v>
      </c>
      <c r="J252" s="2" t="str">
        <f>TEXT(WORKSHEET[[#This Row],[Offloading Date]], "mmm")</f>
        <v>Feb</v>
      </c>
      <c r="K252" s="2" t="str">
        <f>IF(OR(WORKSHEET[[#This Row],[Year]]="", ISBLANK(WORKSHEET[[#This Row],[Year]]), WORKSHEET[[#This Row],[Year]]="null"), "Exclude", "Include")</f>
        <v>Include</v>
      </c>
      <c r="L252" t="s">
        <v>16</v>
      </c>
      <c r="M252" t="s">
        <v>16</v>
      </c>
      <c r="N252" t="s">
        <v>13</v>
      </c>
      <c r="O252">
        <v>30.248000000000001</v>
      </c>
      <c r="P252">
        <v>600</v>
      </c>
      <c r="Q252" t="s">
        <v>14</v>
      </c>
      <c r="R252">
        <f>P252 * _xll.XLOOKUP(Q252,CALCULATION!$A$15:$A$17, CALCULATION!$B$15:$B$17 )</f>
        <v>600</v>
      </c>
      <c r="S252" s="5">
        <f>O252*P252*_xll.XLOOKUP(Q252,CALCULATION!$A$15:$A$17, CALCULATION!$B$15:$B$17)</f>
        <v>18148.8</v>
      </c>
      <c r="T252">
        <v>300</v>
      </c>
      <c r="U252" t="s">
        <v>14</v>
      </c>
      <c r="V252">
        <f>T252 * _xll.XLOOKUP(U252,CALCULATION!$A$15:$A$17, CALCULATION!$B$15:$B$17 )</f>
        <v>300</v>
      </c>
      <c r="W252" s="5">
        <f>O252*T252*_xll.XLOOKUP(U252,CALCULATION!$A$15:$A$17, CALCULATION!$B$15:$B$17)</f>
        <v>9074.4</v>
      </c>
      <c r="X252" s="5">
        <f>WORKSHEET[[#This Row],[Clients Total Cost]] / WORKSHEET[[#This Row],[Clients Rate per T2 (USD)]]</f>
        <v>30.247999999999998</v>
      </c>
      <c r="Y252" s="5">
        <f>WORKSHEET[[#This Row],[Clients Rate per T2 (USD)]] - WORKSHEET[[#This Row],[Supplier Rate Per t2 (USD)]]</f>
        <v>300</v>
      </c>
      <c r="Z252" s="5">
        <f>WORKSHEET[[#This Row],[Profit Per T]] * WORKSHEET[[#This Row],[Weight]]</f>
        <v>9074.4</v>
      </c>
      <c r="AA252">
        <v>1</v>
      </c>
      <c r="AB252" s="1">
        <v>2.2000000000000002</v>
      </c>
      <c r="AC252" s="1">
        <v>3.3</v>
      </c>
      <c r="AD252" s="1">
        <v>2.75</v>
      </c>
      <c r="AE252" s="1">
        <f>WORKSHEET[[#This Row],[Delay at toll gate in days]] +WORKSHEET[[#This Row],[Delay at workshop in days]] +WORKSHEET[[#This Row],[Delay at border in days]]</f>
        <v>8.25</v>
      </c>
    </row>
    <row r="253" spans="1:31" x14ac:dyDescent="0.35">
      <c r="A253" t="s">
        <v>271</v>
      </c>
      <c r="B253" t="s">
        <v>10</v>
      </c>
      <c r="C253" t="s">
        <v>68</v>
      </c>
      <c r="D253" t="s">
        <v>3620</v>
      </c>
      <c r="E253" t="s">
        <v>3618</v>
      </c>
      <c r="F253" t="str">
        <f>WORKSHEET[[#This Row],[Depart From]]&amp;"-"&amp;WORKSHEET[[#This Row],[Arrive To]]</f>
        <v>Zanzibar-Tripoli</v>
      </c>
      <c r="G253" s="2">
        <v>44600</v>
      </c>
      <c r="H253" s="2">
        <v>44627</v>
      </c>
      <c r="I253" s="2" t="str">
        <f t="shared" si="3"/>
        <v>Delivered</v>
      </c>
      <c r="J253" s="2" t="str">
        <f>TEXT(WORKSHEET[[#This Row],[Offloading Date]], "mmm")</f>
        <v>Mar</v>
      </c>
      <c r="K253" s="2" t="str">
        <f>IF(OR(WORKSHEET[[#This Row],[Year]]="", ISBLANK(WORKSHEET[[#This Row],[Year]]), WORKSHEET[[#This Row],[Year]]="null"), "Exclude", "Include")</f>
        <v>Include</v>
      </c>
      <c r="L253" t="s">
        <v>16</v>
      </c>
      <c r="M253" t="s">
        <v>16</v>
      </c>
      <c r="N253" t="s">
        <v>13</v>
      </c>
      <c r="O253">
        <v>29.934000000000001</v>
      </c>
      <c r="P253">
        <v>600</v>
      </c>
      <c r="Q253" t="s">
        <v>14</v>
      </c>
      <c r="R253">
        <f>P253 * _xll.XLOOKUP(Q253,CALCULATION!$A$15:$A$17, CALCULATION!$B$15:$B$17 )</f>
        <v>600</v>
      </c>
      <c r="S253" s="5">
        <f>O253*P253*_xll.XLOOKUP(Q253,CALCULATION!$A$15:$A$17, CALCULATION!$B$15:$B$17)</f>
        <v>17960.400000000001</v>
      </c>
      <c r="T253">
        <v>300</v>
      </c>
      <c r="U253" t="s">
        <v>14</v>
      </c>
      <c r="V253">
        <f>T253 * _xll.XLOOKUP(U253,CALCULATION!$A$15:$A$17, CALCULATION!$B$15:$B$17 )</f>
        <v>300</v>
      </c>
      <c r="W253" s="5">
        <f>O253*T253*_xll.XLOOKUP(U253,CALCULATION!$A$15:$A$17, CALCULATION!$B$15:$B$17)</f>
        <v>8980.2000000000007</v>
      </c>
      <c r="X253" s="5">
        <f>WORKSHEET[[#This Row],[Clients Total Cost]] / WORKSHEET[[#This Row],[Clients Rate per T2 (USD)]]</f>
        <v>29.934000000000001</v>
      </c>
      <c r="Y253" s="5">
        <f>WORKSHEET[[#This Row],[Clients Rate per T2 (USD)]] - WORKSHEET[[#This Row],[Supplier Rate Per t2 (USD)]]</f>
        <v>300</v>
      </c>
      <c r="Z253" s="5">
        <f>WORKSHEET[[#This Row],[Profit Per T]] * WORKSHEET[[#This Row],[Weight]]</f>
        <v>8980.2000000000007</v>
      </c>
      <c r="AA253">
        <v>1</v>
      </c>
      <c r="AB253" s="1">
        <v>2.7</v>
      </c>
      <c r="AC253" s="1">
        <v>4.05</v>
      </c>
      <c r="AD253" s="1">
        <v>3.375</v>
      </c>
      <c r="AE253" s="1">
        <f>WORKSHEET[[#This Row],[Delay at toll gate in days]] +WORKSHEET[[#This Row],[Delay at workshop in days]] +WORKSHEET[[#This Row],[Delay at border in days]]</f>
        <v>10.125</v>
      </c>
    </row>
    <row r="254" spans="1:31" x14ac:dyDescent="0.35">
      <c r="A254" t="s">
        <v>272</v>
      </c>
      <c r="B254" t="s">
        <v>10</v>
      </c>
      <c r="C254" t="s">
        <v>68</v>
      </c>
      <c r="D254" t="s">
        <v>3611</v>
      </c>
      <c r="E254" t="s">
        <v>3618</v>
      </c>
      <c r="F254" t="str">
        <f>WORKSHEET[[#This Row],[Depart From]]&amp;"-"&amp;WORKSHEET[[#This Row],[Arrive To]]</f>
        <v>Mogadishu-Tripoli</v>
      </c>
      <c r="G254" s="2">
        <v>44596</v>
      </c>
      <c r="H254" s="2">
        <v>44627</v>
      </c>
      <c r="I254" s="2" t="str">
        <f t="shared" si="3"/>
        <v>Delivered</v>
      </c>
      <c r="J254" s="2" t="str">
        <f>TEXT(WORKSHEET[[#This Row],[Offloading Date]], "mmm")</f>
        <v>Mar</v>
      </c>
      <c r="K254" s="2" t="str">
        <f>IF(OR(WORKSHEET[[#This Row],[Year]]="", ISBLANK(WORKSHEET[[#This Row],[Year]]), WORKSHEET[[#This Row],[Year]]="null"), "Exclude", "Include")</f>
        <v>Include</v>
      </c>
      <c r="L254" t="s">
        <v>16</v>
      </c>
      <c r="M254" t="s">
        <v>16</v>
      </c>
      <c r="N254" t="s">
        <v>13</v>
      </c>
      <c r="O254">
        <v>29.838999999999999</v>
      </c>
      <c r="P254">
        <v>600</v>
      </c>
      <c r="Q254" t="s">
        <v>14</v>
      </c>
      <c r="R254">
        <f>P254 * _xll.XLOOKUP(Q254,CALCULATION!$A$15:$A$17, CALCULATION!$B$15:$B$17 )</f>
        <v>600</v>
      </c>
      <c r="S254" s="5">
        <f>O254*P254*_xll.XLOOKUP(Q254,CALCULATION!$A$15:$A$17, CALCULATION!$B$15:$B$17)</f>
        <v>17903.399999999998</v>
      </c>
      <c r="T254">
        <v>300</v>
      </c>
      <c r="U254" t="s">
        <v>14</v>
      </c>
      <c r="V254">
        <f>T254 * _xll.XLOOKUP(U254,CALCULATION!$A$15:$A$17, CALCULATION!$B$15:$B$17 )</f>
        <v>300</v>
      </c>
      <c r="W254" s="5">
        <f>O254*T254*_xll.XLOOKUP(U254,CALCULATION!$A$15:$A$17, CALCULATION!$B$15:$B$17)</f>
        <v>8951.6999999999989</v>
      </c>
      <c r="X254" s="5">
        <f>WORKSHEET[[#This Row],[Clients Total Cost]] / WORKSHEET[[#This Row],[Clients Rate per T2 (USD)]]</f>
        <v>29.838999999999995</v>
      </c>
      <c r="Y254" s="5">
        <f>WORKSHEET[[#This Row],[Clients Rate per T2 (USD)]] - WORKSHEET[[#This Row],[Supplier Rate Per t2 (USD)]]</f>
        <v>300</v>
      </c>
      <c r="Z254" s="5">
        <f>WORKSHEET[[#This Row],[Profit Per T]] * WORKSHEET[[#This Row],[Weight]]</f>
        <v>8951.6999999999989</v>
      </c>
      <c r="AA254">
        <v>1</v>
      </c>
      <c r="AB254" s="1">
        <v>3.1</v>
      </c>
      <c r="AC254" s="1">
        <v>4.6499999999999995</v>
      </c>
      <c r="AD254" s="1">
        <v>3.875</v>
      </c>
      <c r="AE254" s="1">
        <f>WORKSHEET[[#This Row],[Delay at toll gate in days]] +WORKSHEET[[#This Row],[Delay at workshop in days]] +WORKSHEET[[#This Row],[Delay at border in days]]</f>
        <v>11.625</v>
      </c>
    </row>
    <row r="255" spans="1:31" x14ac:dyDescent="0.35">
      <c r="A255" t="s">
        <v>273</v>
      </c>
      <c r="B255" t="s">
        <v>10</v>
      </c>
      <c r="C255" t="s">
        <v>68</v>
      </c>
      <c r="D255" t="s">
        <v>3620</v>
      </c>
      <c r="E255" t="s">
        <v>3617</v>
      </c>
      <c r="F255" t="str">
        <f>WORKSHEET[[#This Row],[Depart From]]&amp;"-"&amp;WORKSHEET[[#This Row],[Arrive To]]</f>
        <v>Zanzibar-Lagos</v>
      </c>
      <c r="G255" s="2">
        <v>44601</v>
      </c>
      <c r="H255" s="2">
        <v>44636</v>
      </c>
      <c r="I255" s="2" t="str">
        <f t="shared" si="3"/>
        <v>Delivered</v>
      </c>
      <c r="J255" s="2" t="str">
        <f>TEXT(WORKSHEET[[#This Row],[Offloading Date]], "mmm")</f>
        <v>Mar</v>
      </c>
      <c r="K255" s="2" t="str">
        <f>IF(OR(WORKSHEET[[#This Row],[Year]]="", ISBLANK(WORKSHEET[[#This Row],[Year]]), WORKSHEET[[#This Row],[Year]]="null"), "Exclude", "Include")</f>
        <v>Include</v>
      </c>
      <c r="L255" t="s">
        <v>16</v>
      </c>
      <c r="M255" t="s">
        <v>16</v>
      </c>
      <c r="N255" t="s">
        <v>13</v>
      </c>
      <c r="O255">
        <v>29.731999999999999</v>
      </c>
      <c r="P255">
        <v>600</v>
      </c>
      <c r="Q255" t="s">
        <v>14</v>
      </c>
      <c r="R255">
        <f>P255 * _xll.XLOOKUP(Q255,CALCULATION!$A$15:$A$17, CALCULATION!$B$15:$B$17 )</f>
        <v>600</v>
      </c>
      <c r="S255" s="5">
        <f>O255*P255*_xll.XLOOKUP(Q255,CALCULATION!$A$15:$A$17, CALCULATION!$B$15:$B$17)</f>
        <v>17839.2</v>
      </c>
      <c r="T255">
        <v>300</v>
      </c>
      <c r="U255" t="s">
        <v>14</v>
      </c>
      <c r="V255">
        <f>T255 * _xll.XLOOKUP(U255,CALCULATION!$A$15:$A$17, CALCULATION!$B$15:$B$17 )</f>
        <v>300</v>
      </c>
      <c r="W255" s="5">
        <f>O255*T255*_xll.XLOOKUP(U255,CALCULATION!$A$15:$A$17, CALCULATION!$B$15:$B$17)</f>
        <v>8919.6</v>
      </c>
      <c r="X255" s="5">
        <f>WORKSHEET[[#This Row],[Clients Total Cost]] / WORKSHEET[[#This Row],[Clients Rate per T2 (USD)]]</f>
        <v>29.732000000000003</v>
      </c>
      <c r="Y255" s="5">
        <f>WORKSHEET[[#This Row],[Clients Rate per T2 (USD)]] - WORKSHEET[[#This Row],[Supplier Rate Per t2 (USD)]]</f>
        <v>300</v>
      </c>
      <c r="Z255" s="5">
        <f>WORKSHEET[[#This Row],[Profit Per T]] * WORKSHEET[[#This Row],[Weight]]</f>
        <v>8919.6</v>
      </c>
      <c r="AA255">
        <v>1</v>
      </c>
      <c r="AB255" s="1">
        <v>3.5</v>
      </c>
      <c r="AC255" s="1">
        <v>5.25</v>
      </c>
      <c r="AD255" s="1">
        <v>4.375</v>
      </c>
      <c r="AE255" s="1">
        <f>WORKSHEET[[#This Row],[Delay at toll gate in days]] +WORKSHEET[[#This Row],[Delay at workshop in days]] +WORKSHEET[[#This Row],[Delay at border in days]]</f>
        <v>13.125</v>
      </c>
    </row>
    <row r="256" spans="1:31" x14ac:dyDescent="0.35">
      <c r="A256" t="s">
        <v>274</v>
      </c>
      <c r="B256" t="s">
        <v>10</v>
      </c>
      <c r="C256" t="s">
        <v>68</v>
      </c>
      <c r="D256" t="s">
        <v>3620</v>
      </c>
      <c r="E256" t="s">
        <v>3617</v>
      </c>
      <c r="F256" t="str">
        <f>WORKSHEET[[#This Row],[Depart From]]&amp;"-"&amp;WORKSHEET[[#This Row],[Arrive To]]</f>
        <v>Zanzibar-Lagos</v>
      </c>
      <c r="G256" s="2">
        <v>44591</v>
      </c>
      <c r="H256" s="2">
        <v>44613</v>
      </c>
      <c r="I256" s="2" t="str">
        <f t="shared" si="3"/>
        <v>Delivered</v>
      </c>
      <c r="J256" s="2" t="str">
        <f>TEXT(WORKSHEET[[#This Row],[Offloading Date]], "mmm")</f>
        <v>Feb</v>
      </c>
      <c r="K256" s="2" t="str">
        <f>IF(OR(WORKSHEET[[#This Row],[Year]]="", ISBLANK(WORKSHEET[[#This Row],[Year]]), WORKSHEET[[#This Row],[Year]]="null"), "Exclude", "Include")</f>
        <v>Include</v>
      </c>
      <c r="L256" t="s">
        <v>16</v>
      </c>
      <c r="M256" t="s">
        <v>16</v>
      </c>
      <c r="N256" t="s">
        <v>13</v>
      </c>
      <c r="O256">
        <v>30.234000000000002</v>
      </c>
      <c r="P256">
        <v>600</v>
      </c>
      <c r="Q256" t="s">
        <v>14</v>
      </c>
      <c r="R256">
        <f>P256 * _xll.XLOOKUP(Q256,CALCULATION!$A$15:$A$17, CALCULATION!$B$15:$B$17 )</f>
        <v>600</v>
      </c>
      <c r="S256" s="5">
        <f>O256*P256*_xll.XLOOKUP(Q256,CALCULATION!$A$15:$A$17, CALCULATION!$B$15:$B$17)</f>
        <v>18140.400000000001</v>
      </c>
      <c r="T256">
        <v>300</v>
      </c>
      <c r="U256" t="s">
        <v>14</v>
      </c>
      <c r="V256">
        <f>T256 * _xll.XLOOKUP(U256,CALCULATION!$A$15:$A$17, CALCULATION!$B$15:$B$17 )</f>
        <v>300</v>
      </c>
      <c r="W256" s="5">
        <f>O256*T256*_xll.XLOOKUP(U256,CALCULATION!$A$15:$A$17, CALCULATION!$B$15:$B$17)</f>
        <v>9070.2000000000007</v>
      </c>
      <c r="X256" s="5">
        <f>WORKSHEET[[#This Row],[Clients Total Cost]] / WORKSHEET[[#This Row],[Clients Rate per T2 (USD)]]</f>
        <v>30.234000000000002</v>
      </c>
      <c r="Y256" s="5">
        <f>WORKSHEET[[#This Row],[Clients Rate per T2 (USD)]] - WORKSHEET[[#This Row],[Supplier Rate Per t2 (USD)]]</f>
        <v>300</v>
      </c>
      <c r="Z256" s="5">
        <f>WORKSHEET[[#This Row],[Profit Per T]] * WORKSHEET[[#This Row],[Weight]]</f>
        <v>9070.2000000000007</v>
      </c>
      <c r="AA256">
        <v>1</v>
      </c>
      <c r="AB256" s="1">
        <v>2.2000000000000002</v>
      </c>
      <c r="AC256" s="1">
        <v>3.3</v>
      </c>
      <c r="AD256" s="1">
        <v>2.75</v>
      </c>
      <c r="AE256" s="1">
        <f>WORKSHEET[[#This Row],[Delay at toll gate in days]] +WORKSHEET[[#This Row],[Delay at workshop in days]] +WORKSHEET[[#This Row],[Delay at border in days]]</f>
        <v>8.25</v>
      </c>
    </row>
    <row r="257" spans="1:31" x14ac:dyDescent="0.35">
      <c r="A257" t="s">
        <v>275</v>
      </c>
      <c r="B257" t="s">
        <v>10</v>
      </c>
      <c r="C257" t="s">
        <v>68</v>
      </c>
      <c r="D257" t="s">
        <v>3611</v>
      </c>
      <c r="E257" t="s">
        <v>3613</v>
      </c>
      <c r="F257" t="str">
        <f>WORKSHEET[[#This Row],[Depart From]]&amp;"-"&amp;WORKSHEET[[#This Row],[Arrive To]]</f>
        <v>Mogadishu-Sanaa</v>
      </c>
      <c r="G257" s="2">
        <v>44601</v>
      </c>
      <c r="H257" s="2">
        <v>44631</v>
      </c>
      <c r="I257" s="2" t="str">
        <f t="shared" si="3"/>
        <v>Delivered</v>
      </c>
      <c r="J257" s="2" t="str">
        <f>TEXT(WORKSHEET[[#This Row],[Offloading Date]], "mmm")</f>
        <v>Mar</v>
      </c>
      <c r="K257" s="2" t="str">
        <f>IF(OR(WORKSHEET[[#This Row],[Year]]="", ISBLANK(WORKSHEET[[#This Row],[Year]]), WORKSHEET[[#This Row],[Year]]="null"), "Exclude", "Include")</f>
        <v>Include</v>
      </c>
      <c r="L257" t="s">
        <v>16</v>
      </c>
      <c r="M257" t="s">
        <v>16</v>
      </c>
      <c r="N257" t="s">
        <v>13</v>
      </c>
      <c r="O257">
        <v>32.457999999999998</v>
      </c>
      <c r="P257">
        <v>600</v>
      </c>
      <c r="Q257" t="s">
        <v>14</v>
      </c>
      <c r="R257">
        <f>P257 * _xll.XLOOKUP(Q257,CALCULATION!$A$15:$A$17, CALCULATION!$B$15:$B$17 )</f>
        <v>600</v>
      </c>
      <c r="S257" s="5">
        <f>O257*P257*_xll.XLOOKUP(Q257,CALCULATION!$A$15:$A$17, CALCULATION!$B$15:$B$17)</f>
        <v>19474.8</v>
      </c>
      <c r="T257">
        <v>300</v>
      </c>
      <c r="U257" t="s">
        <v>14</v>
      </c>
      <c r="V257">
        <f>T257 * _xll.XLOOKUP(U257,CALCULATION!$A$15:$A$17, CALCULATION!$B$15:$B$17 )</f>
        <v>300</v>
      </c>
      <c r="W257" s="5">
        <f>O257*T257*_xll.XLOOKUP(U257,CALCULATION!$A$15:$A$17, CALCULATION!$B$15:$B$17)</f>
        <v>9737.4</v>
      </c>
      <c r="X257" s="5">
        <f>WORKSHEET[[#This Row],[Clients Total Cost]] / WORKSHEET[[#This Row],[Clients Rate per T2 (USD)]]</f>
        <v>32.457999999999998</v>
      </c>
      <c r="Y257" s="5">
        <f>WORKSHEET[[#This Row],[Clients Rate per T2 (USD)]] - WORKSHEET[[#This Row],[Supplier Rate Per t2 (USD)]]</f>
        <v>300</v>
      </c>
      <c r="Z257" s="5">
        <f>WORKSHEET[[#This Row],[Profit Per T]] * WORKSHEET[[#This Row],[Weight]]</f>
        <v>9737.4</v>
      </c>
      <c r="AA257">
        <v>1</v>
      </c>
      <c r="AB257" s="1">
        <v>3</v>
      </c>
      <c r="AC257" s="1">
        <v>4.5</v>
      </c>
      <c r="AD257" s="1">
        <v>3.75</v>
      </c>
      <c r="AE257" s="1">
        <f>WORKSHEET[[#This Row],[Delay at toll gate in days]] +WORKSHEET[[#This Row],[Delay at workshop in days]] +WORKSHEET[[#This Row],[Delay at border in days]]</f>
        <v>11.25</v>
      </c>
    </row>
    <row r="258" spans="1:31" x14ac:dyDescent="0.35">
      <c r="A258" t="s">
        <v>276</v>
      </c>
      <c r="B258" t="s">
        <v>10</v>
      </c>
      <c r="C258" t="s">
        <v>68</v>
      </c>
      <c r="D258" t="s">
        <v>3620</v>
      </c>
      <c r="E258" t="s">
        <v>3612</v>
      </c>
      <c r="F258" t="str">
        <f>WORKSHEET[[#This Row],[Depart From]]&amp;"-"&amp;WORKSHEET[[#This Row],[Arrive To]]</f>
        <v>Zanzibar-Victoria</v>
      </c>
      <c r="G258" s="2">
        <v>44600</v>
      </c>
      <c r="H258" s="2">
        <v>44627</v>
      </c>
      <c r="I258" s="2" t="str">
        <f t="shared" ref="I258:I321" si="4">IF(OR(H258="", H258="NULL"), "Failed","Delivered")</f>
        <v>Delivered</v>
      </c>
      <c r="J258" s="2" t="str">
        <f>TEXT(WORKSHEET[[#This Row],[Offloading Date]], "mmm")</f>
        <v>Mar</v>
      </c>
      <c r="K258" s="2" t="str">
        <f>IF(OR(WORKSHEET[[#This Row],[Year]]="", ISBLANK(WORKSHEET[[#This Row],[Year]]), WORKSHEET[[#This Row],[Year]]="null"), "Exclude", "Include")</f>
        <v>Include</v>
      </c>
      <c r="L258" t="s">
        <v>16</v>
      </c>
      <c r="M258" t="s">
        <v>16</v>
      </c>
      <c r="N258" t="s">
        <v>13</v>
      </c>
      <c r="O258">
        <v>34.084000000000003</v>
      </c>
      <c r="P258">
        <v>600</v>
      </c>
      <c r="Q258" t="s">
        <v>14</v>
      </c>
      <c r="R258">
        <f>P258 * _xll.XLOOKUP(Q258,CALCULATION!$A$15:$A$17, CALCULATION!$B$15:$B$17 )</f>
        <v>600</v>
      </c>
      <c r="S258" s="5">
        <f>O258*P258*_xll.XLOOKUP(Q258,CALCULATION!$A$15:$A$17, CALCULATION!$B$15:$B$17)</f>
        <v>20450.400000000001</v>
      </c>
      <c r="T258">
        <v>300</v>
      </c>
      <c r="U258" t="s">
        <v>14</v>
      </c>
      <c r="V258">
        <f>T258 * _xll.XLOOKUP(U258,CALCULATION!$A$15:$A$17, CALCULATION!$B$15:$B$17 )</f>
        <v>300</v>
      </c>
      <c r="W258" s="5">
        <f>O258*T258*_xll.XLOOKUP(U258,CALCULATION!$A$15:$A$17, CALCULATION!$B$15:$B$17)</f>
        <v>10225.200000000001</v>
      </c>
      <c r="X258" s="5">
        <f>WORKSHEET[[#This Row],[Clients Total Cost]] / WORKSHEET[[#This Row],[Clients Rate per T2 (USD)]]</f>
        <v>34.084000000000003</v>
      </c>
      <c r="Y258" s="5">
        <f>WORKSHEET[[#This Row],[Clients Rate per T2 (USD)]] - WORKSHEET[[#This Row],[Supplier Rate Per t2 (USD)]]</f>
        <v>300</v>
      </c>
      <c r="Z258" s="5">
        <f>WORKSHEET[[#This Row],[Profit Per T]] * WORKSHEET[[#This Row],[Weight]]</f>
        <v>10225.200000000001</v>
      </c>
      <c r="AA258">
        <v>1</v>
      </c>
      <c r="AB258" s="1">
        <v>2.7</v>
      </c>
      <c r="AC258" s="1">
        <v>4.05</v>
      </c>
      <c r="AD258" s="1">
        <v>3.375</v>
      </c>
      <c r="AE258" s="1">
        <f>WORKSHEET[[#This Row],[Delay at toll gate in days]] +WORKSHEET[[#This Row],[Delay at workshop in days]] +WORKSHEET[[#This Row],[Delay at border in days]]</f>
        <v>10.125</v>
      </c>
    </row>
    <row r="259" spans="1:31" x14ac:dyDescent="0.35">
      <c r="A259" t="s">
        <v>277</v>
      </c>
      <c r="B259" t="s">
        <v>10</v>
      </c>
      <c r="C259" t="s">
        <v>11</v>
      </c>
      <c r="D259" t="s">
        <v>3619</v>
      </c>
      <c r="E259" t="s">
        <v>3614</v>
      </c>
      <c r="F259" t="str">
        <f>WORKSHEET[[#This Row],[Depart From]]&amp;"-"&amp;WORKSHEET[[#This Row],[Arrive To]]</f>
        <v>Addis Ababa-Alger</v>
      </c>
      <c r="G259" s="2">
        <v>44592</v>
      </c>
      <c r="H259" s="2">
        <v>44617</v>
      </c>
      <c r="I259" s="2" t="str">
        <f t="shared" si="4"/>
        <v>Delivered</v>
      </c>
      <c r="J259" s="2" t="str">
        <f>TEXT(WORKSHEET[[#This Row],[Offloading Date]], "mmm")</f>
        <v>Feb</v>
      </c>
      <c r="K259" s="2" t="str">
        <f>IF(OR(WORKSHEET[[#This Row],[Year]]="", ISBLANK(WORKSHEET[[#This Row],[Year]]), WORKSHEET[[#This Row],[Year]]="null"), "Exclude", "Include")</f>
        <v>Include</v>
      </c>
      <c r="L259" t="s">
        <v>16</v>
      </c>
      <c r="M259" t="s">
        <v>12</v>
      </c>
      <c r="N259" t="s">
        <v>13</v>
      </c>
      <c r="O259">
        <v>30.765000000000001</v>
      </c>
      <c r="P259">
        <v>600</v>
      </c>
      <c r="Q259" t="s">
        <v>14</v>
      </c>
      <c r="R259">
        <f>P259 * _xll.XLOOKUP(Q259,CALCULATION!$A$15:$A$17, CALCULATION!$B$15:$B$17 )</f>
        <v>600</v>
      </c>
      <c r="S259" s="5">
        <f>O259*P259*_xll.XLOOKUP(Q259,CALCULATION!$A$15:$A$17, CALCULATION!$B$15:$B$17)</f>
        <v>18459</v>
      </c>
      <c r="T259">
        <v>300</v>
      </c>
      <c r="U259" t="s">
        <v>14</v>
      </c>
      <c r="V259">
        <f>T259 * _xll.XLOOKUP(U259,CALCULATION!$A$15:$A$17, CALCULATION!$B$15:$B$17 )</f>
        <v>300</v>
      </c>
      <c r="W259" s="5">
        <f>O259*T259*_xll.XLOOKUP(U259,CALCULATION!$A$15:$A$17, CALCULATION!$B$15:$B$17)</f>
        <v>9229.5</v>
      </c>
      <c r="X259" s="5">
        <f>WORKSHEET[[#This Row],[Clients Total Cost]] / WORKSHEET[[#This Row],[Clients Rate per T2 (USD)]]</f>
        <v>30.765000000000001</v>
      </c>
      <c r="Y259" s="5">
        <f>WORKSHEET[[#This Row],[Clients Rate per T2 (USD)]] - WORKSHEET[[#This Row],[Supplier Rate Per t2 (USD)]]</f>
        <v>300</v>
      </c>
      <c r="Z259" s="5">
        <f>WORKSHEET[[#This Row],[Profit Per T]] * WORKSHEET[[#This Row],[Weight]]</f>
        <v>9229.5</v>
      </c>
      <c r="AA259">
        <v>1</v>
      </c>
      <c r="AB259" s="1">
        <v>2.5</v>
      </c>
      <c r="AC259" s="1">
        <v>3.75</v>
      </c>
      <c r="AD259" s="1">
        <v>3.125</v>
      </c>
      <c r="AE259" s="1">
        <f>WORKSHEET[[#This Row],[Delay at toll gate in days]] +WORKSHEET[[#This Row],[Delay at workshop in days]] +WORKSHEET[[#This Row],[Delay at border in days]]</f>
        <v>9.375</v>
      </c>
    </row>
    <row r="260" spans="1:31" x14ac:dyDescent="0.35">
      <c r="A260" t="s">
        <v>278</v>
      </c>
      <c r="B260" t="s">
        <v>10</v>
      </c>
      <c r="C260" t="s">
        <v>11</v>
      </c>
      <c r="D260" t="s">
        <v>3619</v>
      </c>
      <c r="E260" t="s">
        <v>3614</v>
      </c>
      <c r="F260" t="str">
        <f>WORKSHEET[[#This Row],[Depart From]]&amp;"-"&amp;WORKSHEET[[#This Row],[Arrive To]]</f>
        <v>Addis Ababa-Alger</v>
      </c>
      <c r="G260" s="2">
        <v>44592</v>
      </c>
      <c r="H260" s="2">
        <v>44617</v>
      </c>
      <c r="I260" s="2" t="str">
        <f t="shared" si="4"/>
        <v>Delivered</v>
      </c>
      <c r="J260" s="2" t="str">
        <f>TEXT(WORKSHEET[[#This Row],[Offloading Date]], "mmm")</f>
        <v>Feb</v>
      </c>
      <c r="K260" s="2" t="str">
        <f>IF(OR(WORKSHEET[[#This Row],[Year]]="", ISBLANK(WORKSHEET[[#This Row],[Year]]), WORKSHEET[[#This Row],[Year]]="null"), "Exclude", "Include")</f>
        <v>Include</v>
      </c>
      <c r="L260" t="s">
        <v>16</v>
      </c>
      <c r="M260" t="s">
        <v>16</v>
      </c>
      <c r="N260" t="s">
        <v>69</v>
      </c>
      <c r="O260">
        <v>30.765000000000001</v>
      </c>
      <c r="P260">
        <v>20</v>
      </c>
      <c r="Q260" t="s">
        <v>14</v>
      </c>
      <c r="R260">
        <f>P260 * _xll.XLOOKUP(Q260,CALCULATION!$A$15:$A$17, CALCULATION!$B$15:$B$17 )</f>
        <v>20</v>
      </c>
      <c r="S260" s="5">
        <f>O260*P260*_xll.XLOOKUP(Q260,CALCULATION!$A$15:$A$17, CALCULATION!$B$15:$B$17)</f>
        <v>615.29999999999995</v>
      </c>
      <c r="T260">
        <v>10</v>
      </c>
      <c r="U260" t="s">
        <v>14</v>
      </c>
      <c r="V260">
        <f>T260 * _xll.XLOOKUP(U260,CALCULATION!$A$15:$A$17, CALCULATION!$B$15:$B$17 )</f>
        <v>10</v>
      </c>
      <c r="W260" s="5">
        <f>O260*T260*_xll.XLOOKUP(U260,CALCULATION!$A$15:$A$17, CALCULATION!$B$15:$B$17)</f>
        <v>307.64999999999998</v>
      </c>
      <c r="X260" s="5">
        <f>WORKSHEET[[#This Row],[Clients Total Cost]] / WORKSHEET[[#This Row],[Clients Rate per T2 (USD)]]</f>
        <v>30.764999999999997</v>
      </c>
      <c r="Y260" s="5">
        <f>WORKSHEET[[#This Row],[Clients Rate per T2 (USD)]] - WORKSHEET[[#This Row],[Supplier Rate Per t2 (USD)]]</f>
        <v>10</v>
      </c>
      <c r="Z260" s="5">
        <f>WORKSHEET[[#This Row],[Profit Per T]] * WORKSHEET[[#This Row],[Weight]]</f>
        <v>307.64999999999998</v>
      </c>
      <c r="AA260">
        <v>1</v>
      </c>
      <c r="AB260" s="1">
        <v>2.5</v>
      </c>
      <c r="AC260" s="1">
        <v>3.75</v>
      </c>
      <c r="AD260" s="1">
        <v>3.125</v>
      </c>
      <c r="AE260" s="1">
        <f>WORKSHEET[[#This Row],[Delay at toll gate in days]] +WORKSHEET[[#This Row],[Delay at workshop in days]] +WORKSHEET[[#This Row],[Delay at border in days]]</f>
        <v>9.375</v>
      </c>
    </row>
    <row r="261" spans="1:31" x14ac:dyDescent="0.35">
      <c r="A261" t="s">
        <v>279</v>
      </c>
      <c r="B261" t="s">
        <v>10</v>
      </c>
      <c r="C261" t="s">
        <v>68</v>
      </c>
      <c r="D261" t="s">
        <v>3619</v>
      </c>
      <c r="E261" t="s">
        <v>3612</v>
      </c>
      <c r="F261" t="str">
        <f>WORKSHEET[[#This Row],[Depart From]]&amp;"-"&amp;WORKSHEET[[#This Row],[Arrive To]]</f>
        <v>Addis Ababa-Victoria</v>
      </c>
      <c r="G261" s="2">
        <v>44610</v>
      </c>
      <c r="H261" s="2">
        <v>44631</v>
      </c>
      <c r="I261" s="2" t="str">
        <f t="shared" si="4"/>
        <v>Delivered</v>
      </c>
      <c r="J261" s="2" t="str">
        <f>TEXT(WORKSHEET[[#This Row],[Offloading Date]], "mmm")</f>
        <v>Mar</v>
      </c>
      <c r="K261" s="2" t="str">
        <f>IF(OR(WORKSHEET[[#This Row],[Year]]="", ISBLANK(WORKSHEET[[#This Row],[Year]]), WORKSHEET[[#This Row],[Year]]="null"), "Exclude", "Include")</f>
        <v>Include</v>
      </c>
      <c r="L261" t="s">
        <v>16</v>
      </c>
      <c r="M261" t="s">
        <v>12</v>
      </c>
      <c r="N261" t="s">
        <v>69</v>
      </c>
      <c r="O261">
        <v>30.065000000000001</v>
      </c>
      <c r="P261">
        <v>20</v>
      </c>
      <c r="Q261" t="s">
        <v>14</v>
      </c>
      <c r="R261">
        <f>P261 * _xll.XLOOKUP(Q261,CALCULATION!$A$15:$A$17, CALCULATION!$B$15:$B$17 )</f>
        <v>20</v>
      </c>
      <c r="S261" s="5">
        <f>O261*P261*_xll.XLOOKUP(Q261,CALCULATION!$A$15:$A$17, CALCULATION!$B$15:$B$17)</f>
        <v>601.30000000000007</v>
      </c>
      <c r="T261">
        <v>10</v>
      </c>
      <c r="U261" t="s">
        <v>14</v>
      </c>
      <c r="V261">
        <f>T261 * _xll.XLOOKUP(U261,CALCULATION!$A$15:$A$17, CALCULATION!$B$15:$B$17 )</f>
        <v>10</v>
      </c>
      <c r="W261" s="5">
        <f>O261*T261*_xll.XLOOKUP(U261,CALCULATION!$A$15:$A$17, CALCULATION!$B$15:$B$17)</f>
        <v>300.65000000000003</v>
      </c>
      <c r="X261" s="5">
        <f>WORKSHEET[[#This Row],[Clients Total Cost]] / WORKSHEET[[#This Row],[Clients Rate per T2 (USD)]]</f>
        <v>30.065000000000005</v>
      </c>
      <c r="Y261" s="5">
        <f>WORKSHEET[[#This Row],[Clients Rate per T2 (USD)]] - WORKSHEET[[#This Row],[Supplier Rate Per t2 (USD)]]</f>
        <v>10</v>
      </c>
      <c r="Z261" s="5">
        <f>WORKSHEET[[#This Row],[Profit Per T]] * WORKSHEET[[#This Row],[Weight]]</f>
        <v>300.65000000000003</v>
      </c>
      <c r="AA261">
        <v>1</v>
      </c>
      <c r="AB261" s="1">
        <v>2.1</v>
      </c>
      <c r="AC261" s="1">
        <v>3.15</v>
      </c>
      <c r="AD261" s="1">
        <v>2.625</v>
      </c>
      <c r="AE261" s="1">
        <f>WORKSHEET[[#This Row],[Delay at toll gate in days]] +WORKSHEET[[#This Row],[Delay at workshop in days]] +WORKSHEET[[#This Row],[Delay at border in days]]</f>
        <v>7.875</v>
      </c>
    </row>
    <row r="262" spans="1:31" x14ac:dyDescent="0.35">
      <c r="A262" t="s">
        <v>280</v>
      </c>
      <c r="B262" t="s">
        <v>10</v>
      </c>
      <c r="C262" t="s">
        <v>68</v>
      </c>
      <c r="D262" t="s">
        <v>3620</v>
      </c>
      <c r="E262" t="s">
        <v>3614</v>
      </c>
      <c r="F262" t="str">
        <f>WORKSHEET[[#This Row],[Depart From]]&amp;"-"&amp;WORKSHEET[[#This Row],[Arrive To]]</f>
        <v>Zanzibar-Alger</v>
      </c>
      <c r="G262" s="2">
        <v>44610</v>
      </c>
      <c r="H262" s="2">
        <v>44636</v>
      </c>
      <c r="I262" s="2" t="str">
        <f t="shared" si="4"/>
        <v>Delivered</v>
      </c>
      <c r="J262" s="2" t="str">
        <f>TEXT(WORKSHEET[[#This Row],[Offloading Date]], "mmm")</f>
        <v>Mar</v>
      </c>
      <c r="K262" s="2" t="str">
        <f>IF(OR(WORKSHEET[[#This Row],[Year]]="", ISBLANK(WORKSHEET[[#This Row],[Year]]), WORKSHEET[[#This Row],[Year]]="null"), "Exclude", "Include")</f>
        <v>Include</v>
      </c>
      <c r="L262" t="s">
        <v>16</v>
      </c>
      <c r="M262" t="s">
        <v>12</v>
      </c>
      <c r="N262" t="s">
        <v>69</v>
      </c>
      <c r="O262">
        <v>30.041</v>
      </c>
      <c r="P262">
        <v>20</v>
      </c>
      <c r="Q262" t="s">
        <v>14</v>
      </c>
      <c r="R262">
        <f>P262 * _xll.XLOOKUP(Q262,CALCULATION!$A$15:$A$17, CALCULATION!$B$15:$B$17 )</f>
        <v>20</v>
      </c>
      <c r="S262" s="5">
        <f>O262*P262*_xll.XLOOKUP(Q262,CALCULATION!$A$15:$A$17, CALCULATION!$B$15:$B$17)</f>
        <v>600.82000000000005</v>
      </c>
      <c r="T262">
        <v>10</v>
      </c>
      <c r="U262" t="s">
        <v>14</v>
      </c>
      <c r="V262">
        <f>T262 * _xll.XLOOKUP(U262,CALCULATION!$A$15:$A$17, CALCULATION!$B$15:$B$17 )</f>
        <v>10</v>
      </c>
      <c r="W262" s="5">
        <f>O262*T262*_xll.XLOOKUP(U262,CALCULATION!$A$15:$A$17, CALCULATION!$B$15:$B$17)</f>
        <v>300.41000000000003</v>
      </c>
      <c r="X262" s="5">
        <f>WORKSHEET[[#This Row],[Clients Total Cost]] / WORKSHEET[[#This Row],[Clients Rate per T2 (USD)]]</f>
        <v>30.041000000000004</v>
      </c>
      <c r="Y262" s="5">
        <f>WORKSHEET[[#This Row],[Clients Rate per T2 (USD)]] - WORKSHEET[[#This Row],[Supplier Rate Per t2 (USD)]]</f>
        <v>10</v>
      </c>
      <c r="Z262" s="5">
        <f>WORKSHEET[[#This Row],[Profit Per T]] * WORKSHEET[[#This Row],[Weight]]</f>
        <v>300.41000000000003</v>
      </c>
      <c r="AA262">
        <v>1</v>
      </c>
      <c r="AB262" s="1">
        <v>2.6</v>
      </c>
      <c r="AC262" s="1">
        <v>3.9</v>
      </c>
      <c r="AD262" s="1">
        <v>3.25</v>
      </c>
      <c r="AE262" s="1">
        <f>WORKSHEET[[#This Row],[Delay at toll gate in days]] +WORKSHEET[[#This Row],[Delay at workshop in days]] +WORKSHEET[[#This Row],[Delay at border in days]]</f>
        <v>9.75</v>
      </c>
    </row>
    <row r="263" spans="1:31" x14ac:dyDescent="0.35">
      <c r="A263" t="s">
        <v>281</v>
      </c>
      <c r="B263" t="s">
        <v>10</v>
      </c>
      <c r="C263" t="s">
        <v>68</v>
      </c>
      <c r="D263" t="s">
        <v>3615</v>
      </c>
      <c r="E263" t="s">
        <v>3617</v>
      </c>
      <c r="F263" t="str">
        <f>WORKSHEET[[#This Row],[Depart From]]&amp;"-"&amp;WORKSHEET[[#This Row],[Arrive To]]</f>
        <v>Mombasa-Lagos</v>
      </c>
      <c r="G263" s="2">
        <v>44616</v>
      </c>
      <c r="H263" s="2">
        <v>44651</v>
      </c>
      <c r="I263" s="2" t="str">
        <f t="shared" si="4"/>
        <v>Delivered</v>
      </c>
      <c r="J263" s="2" t="str">
        <f>TEXT(WORKSHEET[[#This Row],[Offloading Date]], "mmm")</f>
        <v>Mar</v>
      </c>
      <c r="K263" s="2" t="str">
        <f>IF(OR(WORKSHEET[[#This Row],[Year]]="", ISBLANK(WORKSHEET[[#This Row],[Year]]), WORKSHEET[[#This Row],[Year]]="null"), "Exclude", "Include")</f>
        <v>Include</v>
      </c>
      <c r="L263" t="s">
        <v>16</v>
      </c>
      <c r="M263" t="s">
        <v>3624</v>
      </c>
      <c r="N263" t="s">
        <v>69</v>
      </c>
      <c r="O263">
        <v>32.133000000000003</v>
      </c>
      <c r="P263">
        <v>20</v>
      </c>
      <c r="Q263" t="s">
        <v>14</v>
      </c>
      <c r="R263">
        <f>P263 * _xll.XLOOKUP(Q263,CALCULATION!$A$15:$A$17, CALCULATION!$B$15:$B$17 )</f>
        <v>20</v>
      </c>
      <c r="S263" s="5">
        <f>O263*P263*_xll.XLOOKUP(Q263,CALCULATION!$A$15:$A$17, CALCULATION!$B$15:$B$17)</f>
        <v>642.66000000000008</v>
      </c>
      <c r="T263">
        <v>10</v>
      </c>
      <c r="U263" t="s">
        <v>14</v>
      </c>
      <c r="V263">
        <f>T263 * _xll.XLOOKUP(U263,CALCULATION!$A$15:$A$17, CALCULATION!$B$15:$B$17 )</f>
        <v>10</v>
      </c>
      <c r="W263" s="5">
        <f>O263*T263*_xll.XLOOKUP(U263,CALCULATION!$A$15:$A$17, CALCULATION!$B$15:$B$17)</f>
        <v>321.33000000000004</v>
      </c>
      <c r="X263" s="5">
        <f>WORKSHEET[[#This Row],[Clients Total Cost]] / WORKSHEET[[#This Row],[Clients Rate per T2 (USD)]]</f>
        <v>32.133000000000003</v>
      </c>
      <c r="Y263" s="5">
        <f>WORKSHEET[[#This Row],[Clients Rate per T2 (USD)]] - WORKSHEET[[#This Row],[Supplier Rate Per t2 (USD)]]</f>
        <v>10</v>
      </c>
      <c r="Z263" s="5">
        <f>WORKSHEET[[#This Row],[Profit Per T]] * WORKSHEET[[#This Row],[Weight]]</f>
        <v>321.33000000000004</v>
      </c>
      <c r="AA263">
        <v>1</v>
      </c>
      <c r="AB263" s="1">
        <v>3.5</v>
      </c>
      <c r="AC263" s="1">
        <v>5.25</v>
      </c>
      <c r="AD263" s="1">
        <v>4.375</v>
      </c>
      <c r="AE263" s="1">
        <f>WORKSHEET[[#This Row],[Delay at toll gate in days]] +WORKSHEET[[#This Row],[Delay at workshop in days]] +WORKSHEET[[#This Row],[Delay at border in days]]</f>
        <v>13.125</v>
      </c>
    </row>
    <row r="264" spans="1:31" x14ac:dyDescent="0.35">
      <c r="A264" t="s">
        <v>282</v>
      </c>
      <c r="B264" t="s">
        <v>10</v>
      </c>
      <c r="C264" t="s">
        <v>68</v>
      </c>
      <c r="D264" t="s">
        <v>3619</v>
      </c>
      <c r="E264" t="s">
        <v>3613</v>
      </c>
      <c r="F264" t="str">
        <f>WORKSHEET[[#This Row],[Depart From]]&amp;"-"&amp;WORKSHEET[[#This Row],[Arrive To]]</f>
        <v>Addis Ababa-Sanaa</v>
      </c>
      <c r="G264" s="2">
        <v>44610</v>
      </c>
      <c r="H264" s="2">
        <v>44631</v>
      </c>
      <c r="I264" s="2" t="str">
        <f t="shared" si="4"/>
        <v>Delivered</v>
      </c>
      <c r="J264" s="2" t="str">
        <f>TEXT(WORKSHEET[[#This Row],[Offloading Date]], "mmm")</f>
        <v>Mar</v>
      </c>
      <c r="K264" s="2" t="str">
        <f>IF(OR(WORKSHEET[[#This Row],[Year]]="", ISBLANK(WORKSHEET[[#This Row],[Year]]), WORKSHEET[[#This Row],[Year]]="null"), "Exclude", "Include")</f>
        <v>Include</v>
      </c>
      <c r="L264" t="s">
        <v>16</v>
      </c>
      <c r="M264" t="s">
        <v>12</v>
      </c>
      <c r="N264" t="s">
        <v>69</v>
      </c>
      <c r="O264">
        <v>30.172000000000001</v>
      </c>
      <c r="P264">
        <v>20</v>
      </c>
      <c r="Q264" t="s">
        <v>14</v>
      </c>
      <c r="R264">
        <f>P264 * _xll.XLOOKUP(Q264,CALCULATION!$A$15:$A$17, CALCULATION!$B$15:$B$17 )</f>
        <v>20</v>
      </c>
      <c r="S264" s="5">
        <f>O264*P264*_xll.XLOOKUP(Q264,CALCULATION!$A$15:$A$17, CALCULATION!$B$15:$B$17)</f>
        <v>603.44000000000005</v>
      </c>
      <c r="T264">
        <v>10</v>
      </c>
      <c r="U264" t="s">
        <v>14</v>
      </c>
      <c r="V264">
        <f>T264 * _xll.XLOOKUP(U264,CALCULATION!$A$15:$A$17, CALCULATION!$B$15:$B$17 )</f>
        <v>10</v>
      </c>
      <c r="W264" s="5">
        <f>O264*T264*_xll.XLOOKUP(U264,CALCULATION!$A$15:$A$17, CALCULATION!$B$15:$B$17)</f>
        <v>301.72000000000003</v>
      </c>
      <c r="X264" s="5">
        <f>WORKSHEET[[#This Row],[Clients Total Cost]] / WORKSHEET[[#This Row],[Clients Rate per T2 (USD)]]</f>
        <v>30.172000000000004</v>
      </c>
      <c r="Y264" s="5">
        <f>WORKSHEET[[#This Row],[Clients Rate per T2 (USD)]] - WORKSHEET[[#This Row],[Supplier Rate Per t2 (USD)]]</f>
        <v>10</v>
      </c>
      <c r="Z264" s="5">
        <f>WORKSHEET[[#This Row],[Profit Per T]] * WORKSHEET[[#This Row],[Weight]]</f>
        <v>301.72000000000003</v>
      </c>
      <c r="AA264">
        <v>1</v>
      </c>
      <c r="AB264" s="1">
        <v>2.1</v>
      </c>
      <c r="AC264" s="1">
        <v>3.15</v>
      </c>
      <c r="AD264" s="1">
        <v>2.625</v>
      </c>
      <c r="AE264" s="1">
        <f>WORKSHEET[[#This Row],[Delay at toll gate in days]] +WORKSHEET[[#This Row],[Delay at workshop in days]] +WORKSHEET[[#This Row],[Delay at border in days]]</f>
        <v>7.875</v>
      </c>
    </row>
    <row r="265" spans="1:31" x14ac:dyDescent="0.35">
      <c r="A265" t="s">
        <v>283</v>
      </c>
      <c r="B265" t="s">
        <v>10</v>
      </c>
      <c r="C265" t="s">
        <v>68</v>
      </c>
      <c r="D265" t="s">
        <v>3619</v>
      </c>
      <c r="E265" t="s">
        <v>3618</v>
      </c>
      <c r="F265" t="str">
        <f>WORKSHEET[[#This Row],[Depart From]]&amp;"-"&amp;WORKSHEET[[#This Row],[Arrive To]]</f>
        <v>Addis Ababa-Tripoli</v>
      </c>
      <c r="G265" s="2">
        <v>44611</v>
      </c>
      <c r="H265" s="2">
        <v>44642</v>
      </c>
      <c r="I265" s="2" t="str">
        <f t="shared" si="4"/>
        <v>Delivered</v>
      </c>
      <c r="J265" s="2" t="str">
        <f>TEXT(WORKSHEET[[#This Row],[Offloading Date]], "mmm")</f>
        <v>Mar</v>
      </c>
      <c r="K265" s="2" t="str">
        <f>IF(OR(WORKSHEET[[#This Row],[Year]]="", ISBLANK(WORKSHEET[[#This Row],[Year]]), WORKSHEET[[#This Row],[Year]]="null"), "Exclude", "Include")</f>
        <v>Include</v>
      </c>
      <c r="L265" t="s">
        <v>16</v>
      </c>
      <c r="M265" t="s">
        <v>3624</v>
      </c>
      <c r="N265" t="s">
        <v>69</v>
      </c>
      <c r="O265">
        <v>32.042999999999999</v>
      </c>
      <c r="P265">
        <v>20</v>
      </c>
      <c r="Q265" t="s">
        <v>14</v>
      </c>
      <c r="R265">
        <f>P265 * _xll.XLOOKUP(Q265,CALCULATION!$A$15:$A$17, CALCULATION!$B$15:$B$17 )</f>
        <v>20</v>
      </c>
      <c r="S265" s="5">
        <f>O265*P265*_xll.XLOOKUP(Q265,CALCULATION!$A$15:$A$17, CALCULATION!$B$15:$B$17)</f>
        <v>640.86</v>
      </c>
      <c r="T265">
        <v>10</v>
      </c>
      <c r="U265" t="s">
        <v>14</v>
      </c>
      <c r="V265">
        <f>T265 * _xll.XLOOKUP(U265,CALCULATION!$A$15:$A$17, CALCULATION!$B$15:$B$17 )</f>
        <v>10</v>
      </c>
      <c r="W265" s="5">
        <f>O265*T265*_xll.XLOOKUP(U265,CALCULATION!$A$15:$A$17, CALCULATION!$B$15:$B$17)</f>
        <v>320.43</v>
      </c>
      <c r="X265" s="5">
        <f>WORKSHEET[[#This Row],[Clients Total Cost]] / WORKSHEET[[#This Row],[Clients Rate per T2 (USD)]]</f>
        <v>32.042999999999999</v>
      </c>
      <c r="Y265" s="5">
        <f>WORKSHEET[[#This Row],[Clients Rate per T2 (USD)]] - WORKSHEET[[#This Row],[Supplier Rate Per t2 (USD)]]</f>
        <v>10</v>
      </c>
      <c r="Z265" s="5">
        <f>WORKSHEET[[#This Row],[Profit Per T]] * WORKSHEET[[#This Row],[Weight]]</f>
        <v>320.43</v>
      </c>
      <c r="AA265">
        <v>1</v>
      </c>
      <c r="AB265" s="1">
        <v>3.1</v>
      </c>
      <c r="AC265" s="1">
        <v>4.6499999999999995</v>
      </c>
      <c r="AD265" s="1">
        <v>3.875</v>
      </c>
      <c r="AE265" s="1">
        <f>WORKSHEET[[#This Row],[Delay at toll gate in days]] +WORKSHEET[[#This Row],[Delay at workshop in days]] +WORKSHEET[[#This Row],[Delay at border in days]]</f>
        <v>11.625</v>
      </c>
    </row>
    <row r="266" spans="1:31" x14ac:dyDescent="0.35">
      <c r="A266" t="s">
        <v>284</v>
      </c>
      <c r="B266" t="s">
        <v>10</v>
      </c>
      <c r="C266" t="s">
        <v>68</v>
      </c>
      <c r="D266" t="s">
        <v>3620</v>
      </c>
      <c r="E266" t="s">
        <v>3614</v>
      </c>
      <c r="F266" t="str">
        <f>WORKSHEET[[#This Row],[Depart From]]&amp;"-"&amp;WORKSHEET[[#This Row],[Arrive To]]</f>
        <v>Zanzibar-Alger</v>
      </c>
      <c r="G266" s="2">
        <v>44611</v>
      </c>
      <c r="H266" s="2">
        <v>44635</v>
      </c>
      <c r="I266" s="2" t="str">
        <f t="shared" si="4"/>
        <v>Delivered</v>
      </c>
      <c r="J266" s="2" t="str">
        <f>TEXT(WORKSHEET[[#This Row],[Offloading Date]], "mmm")</f>
        <v>Mar</v>
      </c>
      <c r="K266" s="2" t="str">
        <f>IF(OR(WORKSHEET[[#This Row],[Year]]="", ISBLANK(WORKSHEET[[#This Row],[Year]]), WORKSHEET[[#This Row],[Year]]="null"), "Exclude", "Include")</f>
        <v>Include</v>
      </c>
      <c r="L266" t="s">
        <v>16</v>
      </c>
      <c r="M266" t="s">
        <v>12</v>
      </c>
      <c r="N266" t="s">
        <v>69</v>
      </c>
      <c r="O266">
        <v>29.994</v>
      </c>
      <c r="P266">
        <v>20</v>
      </c>
      <c r="Q266" t="s">
        <v>14</v>
      </c>
      <c r="R266">
        <f>P266 * _xll.XLOOKUP(Q266,CALCULATION!$A$15:$A$17, CALCULATION!$B$15:$B$17 )</f>
        <v>20</v>
      </c>
      <c r="S266" s="5">
        <f>O266*P266*_xll.XLOOKUP(Q266,CALCULATION!$A$15:$A$17, CALCULATION!$B$15:$B$17)</f>
        <v>599.88</v>
      </c>
      <c r="T266">
        <v>10</v>
      </c>
      <c r="U266" t="s">
        <v>14</v>
      </c>
      <c r="V266">
        <f>T266 * _xll.XLOOKUP(U266,CALCULATION!$A$15:$A$17, CALCULATION!$B$15:$B$17 )</f>
        <v>10</v>
      </c>
      <c r="W266" s="5">
        <f>O266*T266*_xll.XLOOKUP(U266,CALCULATION!$A$15:$A$17, CALCULATION!$B$15:$B$17)</f>
        <v>299.94</v>
      </c>
      <c r="X266" s="5">
        <f>WORKSHEET[[#This Row],[Clients Total Cost]] / WORKSHEET[[#This Row],[Clients Rate per T2 (USD)]]</f>
        <v>29.994</v>
      </c>
      <c r="Y266" s="5">
        <f>WORKSHEET[[#This Row],[Clients Rate per T2 (USD)]] - WORKSHEET[[#This Row],[Supplier Rate Per t2 (USD)]]</f>
        <v>10</v>
      </c>
      <c r="Z266" s="5">
        <f>WORKSHEET[[#This Row],[Profit Per T]] * WORKSHEET[[#This Row],[Weight]]</f>
        <v>299.94</v>
      </c>
      <c r="AA266">
        <v>1</v>
      </c>
      <c r="AB266" s="1">
        <v>2.4000000000000004</v>
      </c>
      <c r="AC266" s="1">
        <v>3.5999999999999996</v>
      </c>
      <c r="AD266" s="1">
        <v>3</v>
      </c>
      <c r="AE266" s="1">
        <f>WORKSHEET[[#This Row],[Delay at toll gate in days]] +WORKSHEET[[#This Row],[Delay at workshop in days]] +WORKSHEET[[#This Row],[Delay at border in days]]</f>
        <v>9</v>
      </c>
    </row>
    <row r="267" spans="1:31" x14ac:dyDescent="0.35">
      <c r="A267" t="s">
        <v>285</v>
      </c>
      <c r="B267" t="s">
        <v>10</v>
      </c>
      <c r="C267" t="s">
        <v>68</v>
      </c>
      <c r="D267" t="s">
        <v>3616</v>
      </c>
      <c r="E267" t="s">
        <v>3614</v>
      </c>
      <c r="F267" t="str">
        <f>WORKSHEET[[#This Row],[Depart From]]&amp;"-"&amp;WORKSHEET[[#This Row],[Arrive To]]</f>
        <v>Marrakech-Alger</v>
      </c>
      <c r="G267" s="2">
        <v>44617</v>
      </c>
      <c r="H267" s="2">
        <v>44650</v>
      </c>
      <c r="I267" s="2" t="str">
        <f t="shared" si="4"/>
        <v>Delivered</v>
      </c>
      <c r="J267" s="2" t="str">
        <f>TEXT(WORKSHEET[[#This Row],[Offloading Date]], "mmm")</f>
        <v>Mar</v>
      </c>
      <c r="K267" s="2" t="str">
        <f>IF(OR(WORKSHEET[[#This Row],[Year]]="", ISBLANK(WORKSHEET[[#This Row],[Year]]), WORKSHEET[[#This Row],[Year]]="null"), "Exclude", "Include")</f>
        <v>Include</v>
      </c>
      <c r="L267" t="s">
        <v>16</v>
      </c>
      <c r="M267" t="s">
        <v>3624</v>
      </c>
      <c r="N267" t="s">
        <v>69</v>
      </c>
      <c r="O267">
        <v>32.058999999999997</v>
      </c>
      <c r="P267">
        <v>20</v>
      </c>
      <c r="Q267" t="s">
        <v>14</v>
      </c>
      <c r="R267">
        <f>P267 * _xll.XLOOKUP(Q267,CALCULATION!$A$15:$A$17, CALCULATION!$B$15:$B$17 )</f>
        <v>20</v>
      </c>
      <c r="S267" s="5">
        <f>O267*P267*_xll.XLOOKUP(Q267,CALCULATION!$A$15:$A$17, CALCULATION!$B$15:$B$17)</f>
        <v>641.17999999999995</v>
      </c>
      <c r="T267">
        <v>10</v>
      </c>
      <c r="U267" t="s">
        <v>14</v>
      </c>
      <c r="V267">
        <f>T267 * _xll.XLOOKUP(U267,CALCULATION!$A$15:$A$17, CALCULATION!$B$15:$B$17 )</f>
        <v>10</v>
      </c>
      <c r="W267" s="5">
        <f>O267*T267*_xll.XLOOKUP(U267,CALCULATION!$A$15:$A$17, CALCULATION!$B$15:$B$17)</f>
        <v>320.58999999999997</v>
      </c>
      <c r="X267" s="5">
        <f>WORKSHEET[[#This Row],[Clients Total Cost]] / WORKSHEET[[#This Row],[Clients Rate per T2 (USD)]]</f>
        <v>32.058999999999997</v>
      </c>
      <c r="Y267" s="5">
        <f>WORKSHEET[[#This Row],[Clients Rate per T2 (USD)]] - WORKSHEET[[#This Row],[Supplier Rate Per t2 (USD)]]</f>
        <v>10</v>
      </c>
      <c r="Z267" s="5">
        <f>WORKSHEET[[#This Row],[Profit Per T]] * WORKSHEET[[#This Row],[Weight]]</f>
        <v>320.58999999999997</v>
      </c>
      <c r="AA267">
        <v>1</v>
      </c>
      <c r="AB267" s="1">
        <v>3.3000000000000003</v>
      </c>
      <c r="AC267" s="1">
        <v>4.95</v>
      </c>
      <c r="AD267" s="1">
        <v>4.125</v>
      </c>
      <c r="AE267" s="1">
        <f>WORKSHEET[[#This Row],[Delay at toll gate in days]] +WORKSHEET[[#This Row],[Delay at workshop in days]] +WORKSHEET[[#This Row],[Delay at border in days]]</f>
        <v>12.375</v>
      </c>
    </row>
    <row r="268" spans="1:31" x14ac:dyDescent="0.35">
      <c r="A268" t="s">
        <v>286</v>
      </c>
      <c r="B268" t="s">
        <v>10</v>
      </c>
      <c r="C268" t="s">
        <v>68</v>
      </c>
      <c r="D268" t="s">
        <v>3615</v>
      </c>
      <c r="E268" t="s">
        <v>3612</v>
      </c>
      <c r="F268" t="str">
        <f>WORKSHEET[[#This Row],[Depart From]]&amp;"-"&amp;WORKSHEET[[#This Row],[Arrive To]]</f>
        <v>Mombasa-Victoria</v>
      </c>
      <c r="G268" s="2">
        <v>44622</v>
      </c>
      <c r="H268" s="2">
        <v>44652</v>
      </c>
      <c r="I268" s="2" t="str">
        <f t="shared" si="4"/>
        <v>Delivered</v>
      </c>
      <c r="J268" s="2" t="str">
        <f>TEXT(WORKSHEET[[#This Row],[Offloading Date]], "mmm")</f>
        <v>Apr</v>
      </c>
      <c r="K268" s="2" t="str">
        <f>IF(OR(WORKSHEET[[#This Row],[Year]]="", ISBLANK(WORKSHEET[[#This Row],[Year]]), WORKSHEET[[#This Row],[Year]]="null"), "Exclude", "Include")</f>
        <v>Include</v>
      </c>
      <c r="L268" t="s">
        <v>16</v>
      </c>
      <c r="M268" t="s">
        <v>3624</v>
      </c>
      <c r="N268" t="s">
        <v>69</v>
      </c>
      <c r="O268">
        <v>34.048000000000002</v>
      </c>
      <c r="P268">
        <v>20</v>
      </c>
      <c r="Q268" t="s">
        <v>14</v>
      </c>
      <c r="R268">
        <f>P268 * _xll.XLOOKUP(Q268,CALCULATION!$A$15:$A$17, CALCULATION!$B$15:$B$17 )</f>
        <v>20</v>
      </c>
      <c r="S268" s="5">
        <f>O268*P268*_xll.XLOOKUP(Q268,CALCULATION!$A$15:$A$17, CALCULATION!$B$15:$B$17)</f>
        <v>680.96</v>
      </c>
      <c r="T268">
        <v>10</v>
      </c>
      <c r="U268" t="s">
        <v>14</v>
      </c>
      <c r="V268">
        <f>T268 * _xll.XLOOKUP(U268,CALCULATION!$A$15:$A$17, CALCULATION!$B$15:$B$17 )</f>
        <v>10</v>
      </c>
      <c r="W268" s="5">
        <f>O268*T268*_xll.XLOOKUP(U268,CALCULATION!$A$15:$A$17, CALCULATION!$B$15:$B$17)</f>
        <v>340.48</v>
      </c>
      <c r="X268" s="5">
        <f>WORKSHEET[[#This Row],[Clients Total Cost]] / WORKSHEET[[#This Row],[Clients Rate per T2 (USD)]]</f>
        <v>34.048000000000002</v>
      </c>
      <c r="Y268" s="5">
        <f>WORKSHEET[[#This Row],[Clients Rate per T2 (USD)]] - WORKSHEET[[#This Row],[Supplier Rate Per t2 (USD)]]</f>
        <v>10</v>
      </c>
      <c r="Z268" s="5">
        <f>WORKSHEET[[#This Row],[Profit Per T]] * WORKSHEET[[#This Row],[Weight]]</f>
        <v>340.48</v>
      </c>
      <c r="AA268">
        <v>1</v>
      </c>
      <c r="AB268" s="1">
        <v>3</v>
      </c>
      <c r="AC268" s="1">
        <v>4.5</v>
      </c>
      <c r="AD268" s="1">
        <v>3.75</v>
      </c>
      <c r="AE268" s="1">
        <f>WORKSHEET[[#This Row],[Delay at toll gate in days]] +WORKSHEET[[#This Row],[Delay at workshop in days]] +WORKSHEET[[#This Row],[Delay at border in days]]</f>
        <v>11.25</v>
      </c>
    </row>
    <row r="269" spans="1:31" x14ac:dyDescent="0.35">
      <c r="A269" t="s">
        <v>287</v>
      </c>
      <c r="B269" t="s">
        <v>10</v>
      </c>
      <c r="C269" t="s">
        <v>68</v>
      </c>
      <c r="D269" t="s">
        <v>3616</v>
      </c>
      <c r="E269" t="s">
        <v>3613</v>
      </c>
      <c r="F269" t="str">
        <f>WORKSHEET[[#This Row],[Depart From]]&amp;"-"&amp;WORKSHEET[[#This Row],[Arrive To]]</f>
        <v>Marrakech-Sanaa</v>
      </c>
      <c r="G269" s="2">
        <v>44624</v>
      </c>
      <c r="H269" s="2">
        <v>44651</v>
      </c>
      <c r="I269" s="2" t="str">
        <f t="shared" si="4"/>
        <v>Delivered</v>
      </c>
      <c r="J269" s="2" t="str">
        <f>TEXT(WORKSHEET[[#This Row],[Offloading Date]], "mmm")</f>
        <v>Mar</v>
      </c>
      <c r="K269" s="2" t="str">
        <f>IF(OR(WORKSHEET[[#This Row],[Year]]="", ISBLANK(WORKSHEET[[#This Row],[Year]]), WORKSHEET[[#This Row],[Year]]="null"), "Exclude", "Include")</f>
        <v>Include</v>
      </c>
      <c r="L269" t="s">
        <v>16</v>
      </c>
      <c r="M269" t="s">
        <v>3624</v>
      </c>
      <c r="N269" t="s">
        <v>69</v>
      </c>
      <c r="O269">
        <v>32.122999999999998</v>
      </c>
      <c r="P269">
        <v>20</v>
      </c>
      <c r="Q269" t="s">
        <v>14</v>
      </c>
      <c r="R269">
        <f>P269 * _xll.XLOOKUP(Q269,CALCULATION!$A$15:$A$17, CALCULATION!$B$15:$B$17 )</f>
        <v>20</v>
      </c>
      <c r="S269" s="5">
        <f>O269*P269*_xll.XLOOKUP(Q269,CALCULATION!$A$15:$A$17, CALCULATION!$B$15:$B$17)</f>
        <v>642.45999999999992</v>
      </c>
      <c r="T269">
        <v>10</v>
      </c>
      <c r="U269" t="s">
        <v>14</v>
      </c>
      <c r="V269">
        <f>T269 * _xll.XLOOKUP(U269,CALCULATION!$A$15:$A$17, CALCULATION!$B$15:$B$17 )</f>
        <v>10</v>
      </c>
      <c r="W269" s="5">
        <f>O269*T269*_xll.XLOOKUP(U269,CALCULATION!$A$15:$A$17, CALCULATION!$B$15:$B$17)</f>
        <v>321.22999999999996</v>
      </c>
      <c r="X269" s="5">
        <f>WORKSHEET[[#This Row],[Clients Total Cost]] / WORKSHEET[[#This Row],[Clients Rate per T2 (USD)]]</f>
        <v>32.122999999999998</v>
      </c>
      <c r="Y269" s="5">
        <f>WORKSHEET[[#This Row],[Clients Rate per T2 (USD)]] - WORKSHEET[[#This Row],[Supplier Rate Per t2 (USD)]]</f>
        <v>10</v>
      </c>
      <c r="Z269" s="5">
        <f>WORKSHEET[[#This Row],[Profit Per T]] * WORKSHEET[[#This Row],[Weight]]</f>
        <v>321.22999999999996</v>
      </c>
      <c r="AA269">
        <v>1</v>
      </c>
      <c r="AB269" s="1">
        <v>2.7</v>
      </c>
      <c r="AC269" s="1">
        <v>4.05</v>
      </c>
      <c r="AD269" s="1">
        <v>3.375</v>
      </c>
      <c r="AE269" s="1">
        <f>WORKSHEET[[#This Row],[Delay at toll gate in days]] +WORKSHEET[[#This Row],[Delay at workshop in days]] +WORKSHEET[[#This Row],[Delay at border in days]]</f>
        <v>10.125</v>
      </c>
    </row>
    <row r="270" spans="1:31" x14ac:dyDescent="0.35">
      <c r="A270" t="s">
        <v>288</v>
      </c>
      <c r="B270" t="s">
        <v>10</v>
      </c>
      <c r="C270" t="s">
        <v>68</v>
      </c>
      <c r="D270" t="s">
        <v>3620</v>
      </c>
      <c r="E270" t="s">
        <v>3618</v>
      </c>
      <c r="F270" t="str">
        <f>WORKSHEET[[#This Row],[Depart From]]&amp;"-"&amp;WORKSHEET[[#This Row],[Arrive To]]</f>
        <v>Zanzibar-Tripoli</v>
      </c>
      <c r="G270" s="2">
        <v>44613</v>
      </c>
      <c r="H270" s="2">
        <v>44636</v>
      </c>
      <c r="I270" s="2" t="str">
        <f t="shared" si="4"/>
        <v>Delivered</v>
      </c>
      <c r="J270" s="2" t="str">
        <f>TEXT(WORKSHEET[[#This Row],[Offloading Date]], "mmm")</f>
        <v>Mar</v>
      </c>
      <c r="K270" s="2" t="str">
        <f>IF(OR(WORKSHEET[[#This Row],[Year]]="", ISBLANK(WORKSHEET[[#This Row],[Year]]), WORKSHEET[[#This Row],[Year]]="null"), "Exclude", "Include")</f>
        <v>Include</v>
      </c>
      <c r="L270" t="s">
        <v>16</v>
      </c>
      <c r="M270" t="s">
        <v>12</v>
      </c>
      <c r="N270" t="s">
        <v>69</v>
      </c>
      <c r="O270">
        <v>30.1</v>
      </c>
      <c r="P270">
        <v>20</v>
      </c>
      <c r="Q270" t="s">
        <v>14</v>
      </c>
      <c r="R270">
        <f>P270 * _xll.XLOOKUP(Q270,CALCULATION!$A$15:$A$17, CALCULATION!$B$15:$B$17 )</f>
        <v>20</v>
      </c>
      <c r="S270" s="5">
        <f>O270*P270*_xll.XLOOKUP(Q270,CALCULATION!$A$15:$A$17, CALCULATION!$B$15:$B$17)</f>
        <v>602</v>
      </c>
      <c r="T270">
        <v>10</v>
      </c>
      <c r="U270" t="s">
        <v>14</v>
      </c>
      <c r="V270">
        <f>T270 * _xll.XLOOKUP(U270,CALCULATION!$A$15:$A$17, CALCULATION!$B$15:$B$17 )</f>
        <v>10</v>
      </c>
      <c r="W270" s="5">
        <f>O270*T270*_xll.XLOOKUP(U270,CALCULATION!$A$15:$A$17, CALCULATION!$B$15:$B$17)</f>
        <v>301</v>
      </c>
      <c r="X270" s="5">
        <f>WORKSHEET[[#This Row],[Clients Total Cost]] / WORKSHEET[[#This Row],[Clients Rate per T2 (USD)]]</f>
        <v>30.1</v>
      </c>
      <c r="Y270" s="5">
        <f>WORKSHEET[[#This Row],[Clients Rate per T2 (USD)]] - WORKSHEET[[#This Row],[Supplier Rate Per t2 (USD)]]</f>
        <v>10</v>
      </c>
      <c r="Z270" s="5">
        <f>WORKSHEET[[#This Row],[Profit Per T]] * WORKSHEET[[#This Row],[Weight]]</f>
        <v>301</v>
      </c>
      <c r="AA270">
        <v>1</v>
      </c>
      <c r="AB270" s="1">
        <v>2.3000000000000003</v>
      </c>
      <c r="AC270" s="1">
        <v>3.4499999999999997</v>
      </c>
      <c r="AD270" s="1">
        <v>2.875</v>
      </c>
      <c r="AE270" s="1">
        <f>WORKSHEET[[#This Row],[Delay at toll gate in days]] +WORKSHEET[[#This Row],[Delay at workshop in days]] +WORKSHEET[[#This Row],[Delay at border in days]]</f>
        <v>8.625</v>
      </c>
    </row>
    <row r="271" spans="1:31" x14ac:dyDescent="0.35">
      <c r="A271" t="s">
        <v>289</v>
      </c>
      <c r="B271" t="s">
        <v>10</v>
      </c>
      <c r="C271" t="s">
        <v>68</v>
      </c>
      <c r="D271" t="s">
        <v>3620</v>
      </c>
      <c r="E271" t="s">
        <v>3614</v>
      </c>
      <c r="F271" t="str">
        <f>WORKSHEET[[#This Row],[Depart From]]&amp;"-"&amp;WORKSHEET[[#This Row],[Arrive To]]</f>
        <v>Zanzibar-Alger</v>
      </c>
      <c r="G271" s="2">
        <v>44610</v>
      </c>
      <c r="H271" s="2">
        <v>44631</v>
      </c>
      <c r="I271" s="2" t="str">
        <f t="shared" si="4"/>
        <v>Delivered</v>
      </c>
      <c r="J271" s="2" t="str">
        <f>TEXT(WORKSHEET[[#This Row],[Offloading Date]], "mmm")</f>
        <v>Mar</v>
      </c>
      <c r="K271" s="2" t="str">
        <f>IF(OR(WORKSHEET[[#This Row],[Year]]="", ISBLANK(WORKSHEET[[#This Row],[Year]]), WORKSHEET[[#This Row],[Year]]="null"), "Exclude", "Include")</f>
        <v>Include</v>
      </c>
      <c r="L271" t="s">
        <v>16</v>
      </c>
      <c r="M271" t="s">
        <v>16</v>
      </c>
      <c r="N271" t="s">
        <v>13</v>
      </c>
      <c r="O271">
        <v>30.065000000000001</v>
      </c>
      <c r="P271">
        <v>600</v>
      </c>
      <c r="Q271" t="s">
        <v>14</v>
      </c>
      <c r="R271">
        <f>P271 * _xll.XLOOKUP(Q271,CALCULATION!$A$15:$A$17, CALCULATION!$B$15:$B$17 )</f>
        <v>600</v>
      </c>
      <c r="S271" s="5">
        <f>O271*P271*_xll.XLOOKUP(Q271,CALCULATION!$A$15:$A$17, CALCULATION!$B$15:$B$17)</f>
        <v>18039</v>
      </c>
      <c r="T271">
        <v>300</v>
      </c>
      <c r="U271" t="s">
        <v>14</v>
      </c>
      <c r="V271">
        <f>T271 * _xll.XLOOKUP(U271,CALCULATION!$A$15:$A$17, CALCULATION!$B$15:$B$17 )</f>
        <v>300</v>
      </c>
      <c r="W271" s="5">
        <f>O271*T271*_xll.XLOOKUP(U271,CALCULATION!$A$15:$A$17, CALCULATION!$B$15:$B$17)</f>
        <v>9019.5</v>
      </c>
      <c r="X271" s="5">
        <f>WORKSHEET[[#This Row],[Clients Total Cost]] / WORKSHEET[[#This Row],[Clients Rate per T2 (USD)]]</f>
        <v>30.065000000000001</v>
      </c>
      <c r="Y271" s="5">
        <f>WORKSHEET[[#This Row],[Clients Rate per T2 (USD)]] - WORKSHEET[[#This Row],[Supplier Rate Per t2 (USD)]]</f>
        <v>300</v>
      </c>
      <c r="Z271" s="5">
        <f>WORKSHEET[[#This Row],[Profit Per T]] * WORKSHEET[[#This Row],[Weight]]</f>
        <v>9019.5</v>
      </c>
      <c r="AA271">
        <v>1</v>
      </c>
      <c r="AB271" s="1">
        <v>2.1</v>
      </c>
      <c r="AC271" s="1">
        <v>3.15</v>
      </c>
      <c r="AD271" s="1">
        <v>2.625</v>
      </c>
      <c r="AE271" s="1">
        <f>WORKSHEET[[#This Row],[Delay at toll gate in days]] +WORKSHEET[[#This Row],[Delay at workshop in days]] +WORKSHEET[[#This Row],[Delay at border in days]]</f>
        <v>7.875</v>
      </c>
    </row>
    <row r="272" spans="1:31" x14ac:dyDescent="0.35">
      <c r="A272" t="s">
        <v>290</v>
      </c>
      <c r="B272" t="s">
        <v>10</v>
      </c>
      <c r="C272" t="s">
        <v>68</v>
      </c>
      <c r="D272" t="s">
        <v>3616</v>
      </c>
      <c r="E272" t="s">
        <v>3614</v>
      </c>
      <c r="F272" t="str">
        <f>WORKSHEET[[#This Row],[Depart From]]&amp;"-"&amp;WORKSHEET[[#This Row],[Arrive To]]</f>
        <v>Marrakech-Alger</v>
      </c>
      <c r="G272" s="2">
        <v>44610</v>
      </c>
      <c r="H272" s="2">
        <v>44636</v>
      </c>
      <c r="I272" s="2" t="str">
        <f t="shared" si="4"/>
        <v>Delivered</v>
      </c>
      <c r="J272" s="2" t="str">
        <f>TEXT(WORKSHEET[[#This Row],[Offloading Date]], "mmm")</f>
        <v>Mar</v>
      </c>
      <c r="K272" s="2" t="str">
        <f>IF(OR(WORKSHEET[[#This Row],[Year]]="", ISBLANK(WORKSHEET[[#This Row],[Year]]), WORKSHEET[[#This Row],[Year]]="null"), "Exclude", "Include")</f>
        <v>Include</v>
      </c>
      <c r="L272" t="s">
        <v>16</v>
      </c>
      <c r="M272" t="s">
        <v>12</v>
      </c>
      <c r="N272" t="s">
        <v>13</v>
      </c>
      <c r="O272">
        <v>30.041</v>
      </c>
      <c r="P272">
        <v>600</v>
      </c>
      <c r="Q272" t="s">
        <v>14</v>
      </c>
      <c r="R272">
        <f>P272 * _xll.XLOOKUP(Q272,CALCULATION!$A$15:$A$17, CALCULATION!$B$15:$B$17 )</f>
        <v>600</v>
      </c>
      <c r="S272" s="5">
        <f>O272*P272*_xll.XLOOKUP(Q272,CALCULATION!$A$15:$A$17, CALCULATION!$B$15:$B$17)</f>
        <v>18024.599999999999</v>
      </c>
      <c r="T272">
        <v>300</v>
      </c>
      <c r="U272" t="s">
        <v>14</v>
      </c>
      <c r="V272">
        <f>T272 * _xll.XLOOKUP(U272,CALCULATION!$A$15:$A$17, CALCULATION!$B$15:$B$17 )</f>
        <v>300</v>
      </c>
      <c r="W272" s="5">
        <f>O272*T272*_xll.XLOOKUP(U272,CALCULATION!$A$15:$A$17, CALCULATION!$B$15:$B$17)</f>
        <v>9012.2999999999993</v>
      </c>
      <c r="X272" s="5">
        <f>WORKSHEET[[#This Row],[Clients Total Cost]] / WORKSHEET[[#This Row],[Clients Rate per T2 (USD)]]</f>
        <v>30.040999999999997</v>
      </c>
      <c r="Y272" s="5">
        <f>WORKSHEET[[#This Row],[Clients Rate per T2 (USD)]] - WORKSHEET[[#This Row],[Supplier Rate Per t2 (USD)]]</f>
        <v>300</v>
      </c>
      <c r="Z272" s="5">
        <f>WORKSHEET[[#This Row],[Profit Per T]] * WORKSHEET[[#This Row],[Weight]]</f>
        <v>9012.2999999999993</v>
      </c>
      <c r="AA272">
        <v>1</v>
      </c>
      <c r="AB272" s="1">
        <v>2.6</v>
      </c>
      <c r="AC272" s="1">
        <v>3.9</v>
      </c>
      <c r="AD272" s="1">
        <v>3.25</v>
      </c>
      <c r="AE272" s="1">
        <f>WORKSHEET[[#This Row],[Delay at toll gate in days]] +WORKSHEET[[#This Row],[Delay at workshop in days]] +WORKSHEET[[#This Row],[Delay at border in days]]</f>
        <v>9.75</v>
      </c>
    </row>
    <row r="273" spans="1:31" x14ac:dyDescent="0.35">
      <c r="A273" t="s">
        <v>291</v>
      </c>
      <c r="B273" t="s">
        <v>10</v>
      </c>
      <c r="C273" t="s">
        <v>68</v>
      </c>
      <c r="D273" t="s">
        <v>3611</v>
      </c>
      <c r="E273" t="s">
        <v>3613</v>
      </c>
      <c r="F273" t="str">
        <f>WORKSHEET[[#This Row],[Depart From]]&amp;"-"&amp;WORKSHEET[[#This Row],[Arrive To]]</f>
        <v>Mogadishu-Sanaa</v>
      </c>
      <c r="G273" s="2">
        <v>44616</v>
      </c>
      <c r="H273" s="2">
        <v>44651</v>
      </c>
      <c r="I273" s="2" t="str">
        <f t="shared" si="4"/>
        <v>Delivered</v>
      </c>
      <c r="J273" s="2" t="str">
        <f>TEXT(WORKSHEET[[#This Row],[Offloading Date]], "mmm")</f>
        <v>Mar</v>
      </c>
      <c r="K273" s="2" t="str">
        <f>IF(OR(WORKSHEET[[#This Row],[Year]]="", ISBLANK(WORKSHEET[[#This Row],[Year]]), WORKSHEET[[#This Row],[Year]]="null"), "Exclude", "Include")</f>
        <v>Include</v>
      </c>
      <c r="L273" t="s">
        <v>16</v>
      </c>
      <c r="M273" t="s">
        <v>16</v>
      </c>
      <c r="N273" t="s">
        <v>13</v>
      </c>
      <c r="O273">
        <v>32.133000000000003</v>
      </c>
      <c r="P273">
        <v>600</v>
      </c>
      <c r="Q273" t="s">
        <v>14</v>
      </c>
      <c r="R273">
        <f>P273 * _xll.XLOOKUP(Q273,CALCULATION!$A$15:$A$17, CALCULATION!$B$15:$B$17 )</f>
        <v>600</v>
      </c>
      <c r="S273" s="5">
        <f>O273*P273*_xll.XLOOKUP(Q273,CALCULATION!$A$15:$A$17, CALCULATION!$B$15:$B$17)</f>
        <v>19279.800000000003</v>
      </c>
      <c r="T273">
        <v>300</v>
      </c>
      <c r="U273" t="s">
        <v>14</v>
      </c>
      <c r="V273">
        <f>T273 * _xll.XLOOKUP(U273,CALCULATION!$A$15:$A$17, CALCULATION!$B$15:$B$17 )</f>
        <v>300</v>
      </c>
      <c r="W273" s="5">
        <f>O273*T273*_xll.XLOOKUP(U273,CALCULATION!$A$15:$A$17, CALCULATION!$B$15:$B$17)</f>
        <v>9639.9000000000015</v>
      </c>
      <c r="X273" s="5">
        <f>WORKSHEET[[#This Row],[Clients Total Cost]] / WORKSHEET[[#This Row],[Clients Rate per T2 (USD)]]</f>
        <v>32.133000000000003</v>
      </c>
      <c r="Y273" s="5">
        <f>WORKSHEET[[#This Row],[Clients Rate per T2 (USD)]] - WORKSHEET[[#This Row],[Supplier Rate Per t2 (USD)]]</f>
        <v>300</v>
      </c>
      <c r="Z273" s="5">
        <f>WORKSHEET[[#This Row],[Profit Per T]] * WORKSHEET[[#This Row],[Weight]]</f>
        <v>9639.9000000000015</v>
      </c>
      <c r="AA273">
        <v>1</v>
      </c>
      <c r="AB273" s="1">
        <v>3.5</v>
      </c>
      <c r="AC273" s="1">
        <v>5.25</v>
      </c>
      <c r="AD273" s="1">
        <v>4.375</v>
      </c>
      <c r="AE273" s="1">
        <f>WORKSHEET[[#This Row],[Delay at toll gate in days]] +WORKSHEET[[#This Row],[Delay at workshop in days]] +WORKSHEET[[#This Row],[Delay at border in days]]</f>
        <v>13.125</v>
      </c>
    </row>
    <row r="274" spans="1:31" x14ac:dyDescent="0.35">
      <c r="A274" t="s">
        <v>292</v>
      </c>
      <c r="B274" t="s">
        <v>10</v>
      </c>
      <c r="C274" t="s">
        <v>68</v>
      </c>
      <c r="D274" t="s">
        <v>3619</v>
      </c>
      <c r="E274" t="s">
        <v>3612</v>
      </c>
      <c r="F274" t="str">
        <f>WORKSHEET[[#This Row],[Depart From]]&amp;"-"&amp;WORKSHEET[[#This Row],[Arrive To]]</f>
        <v>Addis Ababa-Victoria</v>
      </c>
      <c r="G274" s="2">
        <v>44610</v>
      </c>
      <c r="H274" s="2">
        <v>44631</v>
      </c>
      <c r="I274" s="2" t="str">
        <f t="shared" si="4"/>
        <v>Delivered</v>
      </c>
      <c r="J274" s="2" t="str">
        <f>TEXT(WORKSHEET[[#This Row],[Offloading Date]], "mmm")</f>
        <v>Mar</v>
      </c>
      <c r="K274" s="2" t="str">
        <f>IF(OR(WORKSHEET[[#This Row],[Year]]="", ISBLANK(WORKSHEET[[#This Row],[Year]]), WORKSHEET[[#This Row],[Year]]="null"), "Exclude", "Include")</f>
        <v>Include</v>
      </c>
      <c r="L274" t="s">
        <v>16</v>
      </c>
      <c r="M274" t="s">
        <v>16</v>
      </c>
      <c r="N274" t="s">
        <v>13</v>
      </c>
      <c r="O274">
        <v>30.172000000000001</v>
      </c>
      <c r="P274">
        <v>600</v>
      </c>
      <c r="Q274" t="s">
        <v>14</v>
      </c>
      <c r="R274">
        <f>P274 * _xll.XLOOKUP(Q274,CALCULATION!$A$15:$A$17, CALCULATION!$B$15:$B$17 )</f>
        <v>600</v>
      </c>
      <c r="S274" s="5">
        <f>O274*P274*_xll.XLOOKUP(Q274,CALCULATION!$A$15:$A$17, CALCULATION!$B$15:$B$17)</f>
        <v>18103.2</v>
      </c>
      <c r="T274">
        <v>300</v>
      </c>
      <c r="U274" t="s">
        <v>14</v>
      </c>
      <c r="V274">
        <f>T274 * _xll.XLOOKUP(U274,CALCULATION!$A$15:$A$17, CALCULATION!$B$15:$B$17 )</f>
        <v>300</v>
      </c>
      <c r="W274" s="5">
        <f>O274*T274*_xll.XLOOKUP(U274,CALCULATION!$A$15:$A$17, CALCULATION!$B$15:$B$17)</f>
        <v>9051.6</v>
      </c>
      <c r="X274" s="5">
        <f>WORKSHEET[[#This Row],[Clients Total Cost]] / WORKSHEET[[#This Row],[Clients Rate per T2 (USD)]]</f>
        <v>30.172000000000001</v>
      </c>
      <c r="Y274" s="5">
        <f>WORKSHEET[[#This Row],[Clients Rate per T2 (USD)]] - WORKSHEET[[#This Row],[Supplier Rate Per t2 (USD)]]</f>
        <v>300</v>
      </c>
      <c r="Z274" s="5">
        <f>WORKSHEET[[#This Row],[Profit Per T]] * WORKSHEET[[#This Row],[Weight]]</f>
        <v>9051.6</v>
      </c>
      <c r="AA274">
        <v>1</v>
      </c>
      <c r="AB274" s="1">
        <v>2.1</v>
      </c>
      <c r="AC274" s="1">
        <v>3.15</v>
      </c>
      <c r="AD274" s="1">
        <v>2.625</v>
      </c>
      <c r="AE274" s="1">
        <f>WORKSHEET[[#This Row],[Delay at toll gate in days]] +WORKSHEET[[#This Row],[Delay at workshop in days]] +WORKSHEET[[#This Row],[Delay at border in days]]</f>
        <v>7.875</v>
      </c>
    </row>
    <row r="275" spans="1:31" x14ac:dyDescent="0.35">
      <c r="A275" t="s">
        <v>293</v>
      </c>
      <c r="B275" t="s">
        <v>10</v>
      </c>
      <c r="C275" t="s">
        <v>68</v>
      </c>
      <c r="D275" t="s">
        <v>3619</v>
      </c>
      <c r="E275" t="s">
        <v>3612</v>
      </c>
      <c r="F275" t="str">
        <f>WORKSHEET[[#This Row],[Depart From]]&amp;"-"&amp;WORKSHEET[[#This Row],[Arrive To]]</f>
        <v>Addis Ababa-Victoria</v>
      </c>
      <c r="G275" s="2">
        <v>44611</v>
      </c>
      <c r="H275" s="2">
        <v>44642</v>
      </c>
      <c r="I275" s="2" t="str">
        <f t="shared" si="4"/>
        <v>Delivered</v>
      </c>
      <c r="J275" s="2" t="str">
        <f>TEXT(WORKSHEET[[#This Row],[Offloading Date]], "mmm")</f>
        <v>Mar</v>
      </c>
      <c r="K275" s="2" t="str">
        <f>IF(OR(WORKSHEET[[#This Row],[Year]]="", ISBLANK(WORKSHEET[[#This Row],[Year]]), WORKSHEET[[#This Row],[Year]]="null"), "Exclude", "Include")</f>
        <v>Include</v>
      </c>
      <c r="L275" t="s">
        <v>16</v>
      </c>
      <c r="M275" t="s">
        <v>16</v>
      </c>
      <c r="N275" t="s">
        <v>13</v>
      </c>
      <c r="O275">
        <v>32.042999999999999</v>
      </c>
      <c r="P275">
        <v>600</v>
      </c>
      <c r="Q275" t="s">
        <v>14</v>
      </c>
      <c r="R275">
        <f>P275 * _xll.XLOOKUP(Q275,CALCULATION!$A$15:$A$17, CALCULATION!$B$15:$B$17 )</f>
        <v>600</v>
      </c>
      <c r="S275" s="5">
        <f>O275*P275*_xll.XLOOKUP(Q275,CALCULATION!$A$15:$A$17, CALCULATION!$B$15:$B$17)</f>
        <v>19225.8</v>
      </c>
      <c r="T275">
        <v>300</v>
      </c>
      <c r="U275" t="s">
        <v>14</v>
      </c>
      <c r="V275">
        <f>T275 * _xll.XLOOKUP(U275,CALCULATION!$A$15:$A$17, CALCULATION!$B$15:$B$17 )</f>
        <v>300</v>
      </c>
      <c r="W275" s="5">
        <f>O275*T275*_xll.XLOOKUP(U275,CALCULATION!$A$15:$A$17, CALCULATION!$B$15:$B$17)</f>
        <v>9612.9</v>
      </c>
      <c r="X275" s="5">
        <f>WORKSHEET[[#This Row],[Clients Total Cost]] / WORKSHEET[[#This Row],[Clients Rate per T2 (USD)]]</f>
        <v>32.042999999999999</v>
      </c>
      <c r="Y275" s="5">
        <f>WORKSHEET[[#This Row],[Clients Rate per T2 (USD)]] - WORKSHEET[[#This Row],[Supplier Rate Per t2 (USD)]]</f>
        <v>300</v>
      </c>
      <c r="Z275" s="5">
        <f>WORKSHEET[[#This Row],[Profit Per T]] * WORKSHEET[[#This Row],[Weight]]</f>
        <v>9612.9</v>
      </c>
      <c r="AA275">
        <v>1</v>
      </c>
      <c r="AB275" s="1">
        <v>3.1</v>
      </c>
      <c r="AC275" s="1">
        <v>4.6499999999999995</v>
      </c>
      <c r="AD275" s="1">
        <v>3.875</v>
      </c>
      <c r="AE275" s="1">
        <f>WORKSHEET[[#This Row],[Delay at toll gate in days]] +WORKSHEET[[#This Row],[Delay at workshop in days]] +WORKSHEET[[#This Row],[Delay at border in days]]</f>
        <v>11.625</v>
      </c>
    </row>
    <row r="276" spans="1:31" x14ac:dyDescent="0.35">
      <c r="A276" t="s">
        <v>294</v>
      </c>
      <c r="B276" t="s">
        <v>10</v>
      </c>
      <c r="C276" t="s">
        <v>68</v>
      </c>
      <c r="D276" t="s">
        <v>3619</v>
      </c>
      <c r="E276" t="s">
        <v>3612</v>
      </c>
      <c r="F276" t="str">
        <f>WORKSHEET[[#This Row],[Depart From]]&amp;"-"&amp;WORKSHEET[[#This Row],[Arrive To]]</f>
        <v>Addis Ababa-Victoria</v>
      </c>
      <c r="G276" s="2">
        <v>44611</v>
      </c>
      <c r="H276" s="2">
        <v>44635</v>
      </c>
      <c r="I276" s="2" t="str">
        <f t="shared" si="4"/>
        <v>Delivered</v>
      </c>
      <c r="J276" s="2" t="str">
        <f>TEXT(WORKSHEET[[#This Row],[Offloading Date]], "mmm")</f>
        <v>Mar</v>
      </c>
      <c r="K276" s="2" t="str">
        <f>IF(OR(WORKSHEET[[#This Row],[Year]]="", ISBLANK(WORKSHEET[[#This Row],[Year]]), WORKSHEET[[#This Row],[Year]]="null"), "Exclude", "Include")</f>
        <v>Include</v>
      </c>
      <c r="L276" t="s">
        <v>16</v>
      </c>
      <c r="M276" t="s">
        <v>16</v>
      </c>
      <c r="N276" t="s">
        <v>13</v>
      </c>
      <c r="O276">
        <v>29.994</v>
      </c>
      <c r="P276">
        <v>600</v>
      </c>
      <c r="Q276" t="s">
        <v>14</v>
      </c>
      <c r="R276">
        <f>P276 * _xll.XLOOKUP(Q276,CALCULATION!$A$15:$A$17, CALCULATION!$B$15:$B$17 )</f>
        <v>600</v>
      </c>
      <c r="S276" s="5">
        <f>O276*P276*_xll.XLOOKUP(Q276,CALCULATION!$A$15:$A$17, CALCULATION!$B$15:$B$17)</f>
        <v>17996.400000000001</v>
      </c>
      <c r="T276">
        <v>300</v>
      </c>
      <c r="U276" t="s">
        <v>14</v>
      </c>
      <c r="V276">
        <f>T276 * _xll.XLOOKUP(U276,CALCULATION!$A$15:$A$17, CALCULATION!$B$15:$B$17 )</f>
        <v>300</v>
      </c>
      <c r="W276" s="5">
        <f>O276*T276*_xll.XLOOKUP(U276,CALCULATION!$A$15:$A$17, CALCULATION!$B$15:$B$17)</f>
        <v>8998.2000000000007</v>
      </c>
      <c r="X276" s="5">
        <f>WORKSHEET[[#This Row],[Clients Total Cost]] / WORKSHEET[[#This Row],[Clients Rate per T2 (USD)]]</f>
        <v>29.994000000000003</v>
      </c>
      <c r="Y276" s="5">
        <f>WORKSHEET[[#This Row],[Clients Rate per T2 (USD)]] - WORKSHEET[[#This Row],[Supplier Rate Per t2 (USD)]]</f>
        <v>300</v>
      </c>
      <c r="Z276" s="5">
        <f>WORKSHEET[[#This Row],[Profit Per T]] * WORKSHEET[[#This Row],[Weight]]</f>
        <v>8998.2000000000007</v>
      </c>
      <c r="AA276">
        <v>1</v>
      </c>
      <c r="AB276" s="1">
        <v>2.4000000000000004</v>
      </c>
      <c r="AC276" s="1">
        <v>3.5999999999999996</v>
      </c>
      <c r="AD276" s="1">
        <v>3</v>
      </c>
      <c r="AE276" s="1">
        <f>WORKSHEET[[#This Row],[Delay at toll gate in days]] +WORKSHEET[[#This Row],[Delay at workshop in days]] +WORKSHEET[[#This Row],[Delay at border in days]]</f>
        <v>9</v>
      </c>
    </row>
    <row r="277" spans="1:31" x14ac:dyDescent="0.35">
      <c r="A277" t="s">
        <v>295</v>
      </c>
      <c r="B277" t="s">
        <v>10</v>
      </c>
      <c r="C277" t="s">
        <v>68</v>
      </c>
      <c r="D277" t="s">
        <v>3611</v>
      </c>
      <c r="E277" t="s">
        <v>3612</v>
      </c>
      <c r="F277" t="str">
        <f>WORKSHEET[[#This Row],[Depart From]]&amp;"-"&amp;WORKSHEET[[#This Row],[Arrive To]]</f>
        <v>Mogadishu-Victoria</v>
      </c>
      <c r="G277" s="2">
        <v>44617</v>
      </c>
      <c r="H277" s="2">
        <v>44650</v>
      </c>
      <c r="I277" s="2" t="str">
        <f t="shared" si="4"/>
        <v>Delivered</v>
      </c>
      <c r="J277" s="2" t="str">
        <f>TEXT(WORKSHEET[[#This Row],[Offloading Date]], "mmm")</f>
        <v>Mar</v>
      </c>
      <c r="K277" s="2" t="str">
        <f>IF(OR(WORKSHEET[[#This Row],[Year]]="", ISBLANK(WORKSHEET[[#This Row],[Year]]), WORKSHEET[[#This Row],[Year]]="null"), "Exclude", "Include")</f>
        <v>Include</v>
      </c>
      <c r="L277" t="s">
        <v>16</v>
      </c>
      <c r="M277" t="s">
        <v>16</v>
      </c>
      <c r="N277" t="s">
        <v>13</v>
      </c>
      <c r="O277">
        <v>32.058999999999997</v>
      </c>
      <c r="P277">
        <v>600</v>
      </c>
      <c r="Q277" t="s">
        <v>14</v>
      </c>
      <c r="R277">
        <f>P277 * _xll.XLOOKUP(Q277,CALCULATION!$A$15:$A$17, CALCULATION!$B$15:$B$17 )</f>
        <v>600</v>
      </c>
      <c r="S277" s="5">
        <f>O277*P277*_xll.XLOOKUP(Q277,CALCULATION!$A$15:$A$17, CALCULATION!$B$15:$B$17)</f>
        <v>19235.399999999998</v>
      </c>
      <c r="T277">
        <v>300</v>
      </c>
      <c r="U277" t="s">
        <v>14</v>
      </c>
      <c r="V277">
        <f>T277 * _xll.XLOOKUP(U277,CALCULATION!$A$15:$A$17, CALCULATION!$B$15:$B$17 )</f>
        <v>300</v>
      </c>
      <c r="W277" s="5">
        <f>O277*T277*_xll.XLOOKUP(U277,CALCULATION!$A$15:$A$17, CALCULATION!$B$15:$B$17)</f>
        <v>9617.6999999999989</v>
      </c>
      <c r="X277" s="5">
        <f>WORKSHEET[[#This Row],[Clients Total Cost]] / WORKSHEET[[#This Row],[Clients Rate per T2 (USD)]]</f>
        <v>32.058999999999997</v>
      </c>
      <c r="Y277" s="5">
        <f>WORKSHEET[[#This Row],[Clients Rate per T2 (USD)]] - WORKSHEET[[#This Row],[Supplier Rate Per t2 (USD)]]</f>
        <v>300</v>
      </c>
      <c r="Z277" s="5">
        <f>WORKSHEET[[#This Row],[Profit Per T]] * WORKSHEET[[#This Row],[Weight]]</f>
        <v>9617.6999999999989</v>
      </c>
      <c r="AA277">
        <v>1</v>
      </c>
      <c r="AB277" s="1">
        <v>3.3000000000000003</v>
      </c>
      <c r="AC277" s="1">
        <v>4.95</v>
      </c>
      <c r="AD277" s="1">
        <v>4.125</v>
      </c>
      <c r="AE277" s="1">
        <f>WORKSHEET[[#This Row],[Delay at toll gate in days]] +WORKSHEET[[#This Row],[Delay at workshop in days]] +WORKSHEET[[#This Row],[Delay at border in days]]</f>
        <v>12.375</v>
      </c>
    </row>
    <row r="278" spans="1:31" x14ac:dyDescent="0.35">
      <c r="A278" t="s">
        <v>296</v>
      </c>
      <c r="B278" t="s">
        <v>10</v>
      </c>
      <c r="C278" t="s">
        <v>68</v>
      </c>
      <c r="D278" t="s">
        <v>3620</v>
      </c>
      <c r="E278" t="s">
        <v>3612</v>
      </c>
      <c r="F278" t="str">
        <f>WORKSHEET[[#This Row],[Depart From]]&amp;"-"&amp;WORKSHEET[[#This Row],[Arrive To]]</f>
        <v>Zanzibar-Victoria</v>
      </c>
      <c r="G278" s="2">
        <v>44622</v>
      </c>
      <c r="H278" s="2">
        <v>44652</v>
      </c>
      <c r="I278" s="2" t="str">
        <f t="shared" si="4"/>
        <v>Delivered</v>
      </c>
      <c r="J278" s="2" t="str">
        <f>TEXT(WORKSHEET[[#This Row],[Offloading Date]], "mmm")</f>
        <v>Apr</v>
      </c>
      <c r="K278" s="2" t="str">
        <f>IF(OR(WORKSHEET[[#This Row],[Year]]="", ISBLANK(WORKSHEET[[#This Row],[Year]]), WORKSHEET[[#This Row],[Year]]="null"), "Exclude", "Include")</f>
        <v>Include</v>
      </c>
      <c r="L278" t="s">
        <v>16</v>
      </c>
      <c r="M278" t="s">
        <v>16</v>
      </c>
      <c r="N278" t="s">
        <v>13</v>
      </c>
      <c r="O278">
        <v>34.048000000000002</v>
      </c>
      <c r="P278">
        <v>600</v>
      </c>
      <c r="Q278" t="s">
        <v>14</v>
      </c>
      <c r="R278">
        <f>P278 * _xll.XLOOKUP(Q278,CALCULATION!$A$15:$A$17, CALCULATION!$B$15:$B$17 )</f>
        <v>600</v>
      </c>
      <c r="S278" s="5">
        <f>O278*P278*_xll.XLOOKUP(Q278,CALCULATION!$A$15:$A$17, CALCULATION!$B$15:$B$17)</f>
        <v>20428.800000000003</v>
      </c>
      <c r="T278">
        <v>300</v>
      </c>
      <c r="U278" t="s">
        <v>14</v>
      </c>
      <c r="V278">
        <f>T278 * _xll.XLOOKUP(U278,CALCULATION!$A$15:$A$17, CALCULATION!$B$15:$B$17 )</f>
        <v>300</v>
      </c>
      <c r="W278" s="5">
        <f>O278*T278*_xll.XLOOKUP(U278,CALCULATION!$A$15:$A$17, CALCULATION!$B$15:$B$17)</f>
        <v>10214.400000000001</v>
      </c>
      <c r="X278" s="5">
        <f>WORKSHEET[[#This Row],[Clients Total Cost]] / WORKSHEET[[#This Row],[Clients Rate per T2 (USD)]]</f>
        <v>34.048000000000002</v>
      </c>
      <c r="Y278" s="5">
        <f>WORKSHEET[[#This Row],[Clients Rate per T2 (USD)]] - WORKSHEET[[#This Row],[Supplier Rate Per t2 (USD)]]</f>
        <v>300</v>
      </c>
      <c r="Z278" s="5">
        <f>WORKSHEET[[#This Row],[Profit Per T]] * WORKSHEET[[#This Row],[Weight]]</f>
        <v>10214.400000000001</v>
      </c>
      <c r="AA278">
        <v>1</v>
      </c>
      <c r="AB278" s="1">
        <v>3</v>
      </c>
      <c r="AC278" s="1">
        <v>4.5</v>
      </c>
      <c r="AD278" s="1">
        <v>3.75</v>
      </c>
      <c r="AE278" s="1">
        <f>WORKSHEET[[#This Row],[Delay at toll gate in days]] +WORKSHEET[[#This Row],[Delay at workshop in days]] +WORKSHEET[[#This Row],[Delay at border in days]]</f>
        <v>11.25</v>
      </c>
    </row>
    <row r="279" spans="1:31" x14ac:dyDescent="0.35">
      <c r="A279" t="s">
        <v>297</v>
      </c>
      <c r="B279" t="s">
        <v>10</v>
      </c>
      <c r="C279" t="s">
        <v>68</v>
      </c>
      <c r="D279" t="s">
        <v>3620</v>
      </c>
      <c r="E279" t="s">
        <v>3612</v>
      </c>
      <c r="F279" t="str">
        <f>WORKSHEET[[#This Row],[Depart From]]&amp;"-"&amp;WORKSHEET[[#This Row],[Arrive To]]</f>
        <v>Zanzibar-Victoria</v>
      </c>
      <c r="G279" s="2">
        <v>44624</v>
      </c>
      <c r="H279" s="2">
        <v>44651</v>
      </c>
      <c r="I279" s="2" t="str">
        <f t="shared" si="4"/>
        <v>Delivered</v>
      </c>
      <c r="J279" s="2" t="str">
        <f>TEXT(WORKSHEET[[#This Row],[Offloading Date]], "mmm")</f>
        <v>Mar</v>
      </c>
      <c r="K279" s="2" t="str">
        <f>IF(OR(WORKSHEET[[#This Row],[Year]]="", ISBLANK(WORKSHEET[[#This Row],[Year]]), WORKSHEET[[#This Row],[Year]]="null"), "Exclude", "Include")</f>
        <v>Include</v>
      </c>
      <c r="L279" t="s">
        <v>16</v>
      </c>
      <c r="M279" t="s">
        <v>16</v>
      </c>
      <c r="N279" t="s">
        <v>13</v>
      </c>
      <c r="O279">
        <v>32.122999999999998</v>
      </c>
      <c r="P279">
        <v>600</v>
      </c>
      <c r="Q279" t="s">
        <v>14</v>
      </c>
      <c r="R279">
        <f>P279 * _xll.XLOOKUP(Q279,CALCULATION!$A$15:$A$17, CALCULATION!$B$15:$B$17 )</f>
        <v>600</v>
      </c>
      <c r="S279" s="5">
        <f>O279*P279*_xll.XLOOKUP(Q279,CALCULATION!$A$15:$A$17, CALCULATION!$B$15:$B$17)</f>
        <v>19273.8</v>
      </c>
      <c r="T279">
        <v>300</v>
      </c>
      <c r="U279" t="s">
        <v>14</v>
      </c>
      <c r="V279">
        <f>T279 * _xll.XLOOKUP(U279,CALCULATION!$A$15:$A$17, CALCULATION!$B$15:$B$17 )</f>
        <v>300</v>
      </c>
      <c r="W279" s="5">
        <f>O279*T279*_xll.XLOOKUP(U279,CALCULATION!$A$15:$A$17, CALCULATION!$B$15:$B$17)</f>
        <v>9636.9</v>
      </c>
      <c r="X279" s="5">
        <f>WORKSHEET[[#This Row],[Clients Total Cost]] / WORKSHEET[[#This Row],[Clients Rate per T2 (USD)]]</f>
        <v>32.122999999999998</v>
      </c>
      <c r="Y279" s="5">
        <f>WORKSHEET[[#This Row],[Clients Rate per T2 (USD)]] - WORKSHEET[[#This Row],[Supplier Rate Per t2 (USD)]]</f>
        <v>300</v>
      </c>
      <c r="Z279" s="5">
        <f>WORKSHEET[[#This Row],[Profit Per T]] * WORKSHEET[[#This Row],[Weight]]</f>
        <v>9636.9</v>
      </c>
      <c r="AA279">
        <v>1</v>
      </c>
      <c r="AB279" s="1">
        <v>2.7</v>
      </c>
      <c r="AC279" s="1">
        <v>4.05</v>
      </c>
      <c r="AD279" s="1">
        <v>3.375</v>
      </c>
      <c r="AE279" s="1">
        <f>WORKSHEET[[#This Row],[Delay at toll gate in days]] +WORKSHEET[[#This Row],[Delay at workshop in days]] +WORKSHEET[[#This Row],[Delay at border in days]]</f>
        <v>10.125</v>
      </c>
    </row>
    <row r="280" spans="1:31" x14ac:dyDescent="0.35">
      <c r="A280" t="s">
        <v>298</v>
      </c>
      <c r="B280" t="s">
        <v>10</v>
      </c>
      <c r="C280" t="s">
        <v>68</v>
      </c>
      <c r="D280" t="s">
        <v>3616</v>
      </c>
      <c r="E280" t="s">
        <v>3613</v>
      </c>
      <c r="F280" t="str">
        <f>WORKSHEET[[#This Row],[Depart From]]&amp;"-"&amp;WORKSHEET[[#This Row],[Arrive To]]</f>
        <v>Marrakech-Sanaa</v>
      </c>
      <c r="G280" s="2">
        <v>44613</v>
      </c>
      <c r="H280" s="2">
        <v>44636</v>
      </c>
      <c r="I280" s="2" t="str">
        <f t="shared" si="4"/>
        <v>Delivered</v>
      </c>
      <c r="J280" s="2" t="str">
        <f>TEXT(WORKSHEET[[#This Row],[Offloading Date]], "mmm")</f>
        <v>Mar</v>
      </c>
      <c r="K280" s="2" t="str">
        <f>IF(OR(WORKSHEET[[#This Row],[Year]]="", ISBLANK(WORKSHEET[[#This Row],[Year]]), WORKSHEET[[#This Row],[Year]]="null"), "Exclude", "Include")</f>
        <v>Include</v>
      </c>
      <c r="L280" t="s">
        <v>16</v>
      </c>
      <c r="M280" t="s">
        <v>16</v>
      </c>
      <c r="N280" t="s">
        <v>13</v>
      </c>
      <c r="O280">
        <v>30.1</v>
      </c>
      <c r="P280">
        <v>600</v>
      </c>
      <c r="Q280" t="s">
        <v>14</v>
      </c>
      <c r="R280">
        <f>P280 * _xll.XLOOKUP(Q280,CALCULATION!$A$15:$A$17, CALCULATION!$B$15:$B$17 )</f>
        <v>600</v>
      </c>
      <c r="S280" s="5">
        <f>O280*P280*_xll.XLOOKUP(Q280,CALCULATION!$A$15:$A$17, CALCULATION!$B$15:$B$17)</f>
        <v>18060</v>
      </c>
      <c r="T280">
        <v>300</v>
      </c>
      <c r="U280" t="s">
        <v>14</v>
      </c>
      <c r="V280">
        <f>T280 * _xll.XLOOKUP(U280,CALCULATION!$A$15:$A$17, CALCULATION!$B$15:$B$17 )</f>
        <v>300</v>
      </c>
      <c r="W280" s="5">
        <f>O280*T280*_xll.XLOOKUP(U280,CALCULATION!$A$15:$A$17, CALCULATION!$B$15:$B$17)</f>
        <v>9030</v>
      </c>
      <c r="X280" s="5">
        <f>WORKSHEET[[#This Row],[Clients Total Cost]] / WORKSHEET[[#This Row],[Clients Rate per T2 (USD)]]</f>
        <v>30.1</v>
      </c>
      <c r="Y280" s="5">
        <f>WORKSHEET[[#This Row],[Clients Rate per T2 (USD)]] - WORKSHEET[[#This Row],[Supplier Rate Per t2 (USD)]]</f>
        <v>300</v>
      </c>
      <c r="Z280" s="5">
        <f>WORKSHEET[[#This Row],[Profit Per T]] * WORKSHEET[[#This Row],[Weight]]</f>
        <v>9030</v>
      </c>
      <c r="AA280">
        <v>1</v>
      </c>
      <c r="AB280" s="1">
        <v>2.3000000000000003</v>
      </c>
      <c r="AC280" s="1">
        <v>3.4499999999999997</v>
      </c>
      <c r="AD280" s="1">
        <v>2.875</v>
      </c>
      <c r="AE280" s="1">
        <f>WORKSHEET[[#This Row],[Delay at toll gate in days]] +WORKSHEET[[#This Row],[Delay at workshop in days]] +WORKSHEET[[#This Row],[Delay at border in days]]</f>
        <v>8.625</v>
      </c>
    </row>
    <row r="281" spans="1:31" x14ac:dyDescent="0.35">
      <c r="A281" t="s">
        <v>299</v>
      </c>
      <c r="B281" t="s">
        <v>10</v>
      </c>
      <c r="C281" t="s">
        <v>68</v>
      </c>
      <c r="D281" t="s">
        <v>3616</v>
      </c>
      <c r="E281" t="s">
        <v>3613</v>
      </c>
      <c r="F281" t="str">
        <f>WORKSHEET[[#This Row],[Depart From]]&amp;"-"&amp;WORKSHEET[[#This Row],[Arrive To]]</f>
        <v>Marrakech-Sanaa</v>
      </c>
      <c r="G281" s="2">
        <v>44610</v>
      </c>
      <c r="H281" s="2">
        <v>44639</v>
      </c>
      <c r="I281" s="2" t="str">
        <f t="shared" si="4"/>
        <v>Delivered</v>
      </c>
      <c r="J281" s="2" t="str">
        <f>TEXT(WORKSHEET[[#This Row],[Offloading Date]], "mmm")</f>
        <v>Mar</v>
      </c>
      <c r="K281" s="2" t="str">
        <f>IF(OR(WORKSHEET[[#This Row],[Year]]="", ISBLANK(WORKSHEET[[#This Row],[Year]]), WORKSHEET[[#This Row],[Year]]="null"), "Exclude", "Include")</f>
        <v>Include</v>
      </c>
      <c r="L281" t="s">
        <v>16</v>
      </c>
      <c r="M281" t="s">
        <v>16</v>
      </c>
      <c r="N281" t="s">
        <v>13</v>
      </c>
      <c r="O281">
        <v>33.994</v>
      </c>
      <c r="P281">
        <v>600</v>
      </c>
      <c r="Q281" t="s">
        <v>14</v>
      </c>
      <c r="R281">
        <f>P281 * _xll.XLOOKUP(Q281,CALCULATION!$A$15:$A$17, CALCULATION!$B$15:$B$17 )</f>
        <v>600</v>
      </c>
      <c r="S281" s="5">
        <f>O281*P281*_xll.XLOOKUP(Q281,CALCULATION!$A$15:$A$17, CALCULATION!$B$15:$B$17)</f>
        <v>20396.400000000001</v>
      </c>
      <c r="T281">
        <v>300</v>
      </c>
      <c r="U281" t="s">
        <v>14</v>
      </c>
      <c r="V281">
        <f>T281 * _xll.XLOOKUP(U281,CALCULATION!$A$15:$A$17, CALCULATION!$B$15:$B$17 )</f>
        <v>300</v>
      </c>
      <c r="W281" s="5">
        <f>O281*T281*_xll.XLOOKUP(U281,CALCULATION!$A$15:$A$17, CALCULATION!$B$15:$B$17)</f>
        <v>10198.200000000001</v>
      </c>
      <c r="X281" s="5">
        <f>WORKSHEET[[#This Row],[Clients Total Cost]] / WORKSHEET[[#This Row],[Clients Rate per T2 (USD)]]</f>
        <v>33.994</v>
      </c>
      <c r="Y281" s="5">
        <f>WORKSHEET[[#This Row],[Clients Rate per T2 (USD)]] - WORKSHEET[[#This Row],[Supplier Rate Per t2 (USD)]]</f>
        <v>300</v>
      </c>
      <c r="Z281" s="5">
        <f>WORKSHEET[[#This Row],[Profit Per T]] * WORKSHEET[[#This Row],[Weight]]</f>
        <v>10198.200000000001</v>
      </c>
      <c r="AA281">
        <v>1</v>
      </c>
      <c r="AB281" s="1">
        <v>2.9000000000000004</v>
      </c>
      <c r="AC281" s="1">
        <v>4.3499999999999996</v>
      </c>
      <c r="AD281" s="1">
        <v>3.625</v>
      </c>
      <c r="AE281" s="1">
        <f>WORKSHEET[[#This Row],[Delay at toll gate in days]] +WORKSHEET[[#This Row],[Delay at workshop in days]] +WORKSHEET[[#This Row],[Delay at border in days]]</f>
        <v>10.875</v>
      </c>
    </row>
    <row r="282" spans="1:31" x14ac:dyDescent="0.35">
      <c r="A282" t="s">
        <v>300</v>
      </c>
      <c r="B282" t="s">
        <v>10</v>
      </c>
      <c r="C282" t="s">
        <v>68</v>
      </c>
      <c r="D282" t="s">
        <v>3619</v>
      </c>
      <c r="E282" t="s">
        <v>3612</v>
      </c>
      <c r="F282" t="str">
        <f>WORKSHEET[[#This Row],[Depart From]]&amp;"-"&amp;WORKSHEET[[#This Row],[Arrive To]]</f>
        <v>Addis Ababa-Victoria</v>
      </c>
      <c r="G282" s="2">
        <v>44610</v>
      </c>
      <c r="H282" s="2">
        <v>44638</v>
      </c>
      <c r="I282" s="2" t="str">
        <f t="shared" si="4"/>
        <v>Delivered</v>
      </c>
      <c r="J282" s="2" t="str">
        <f>TEXT(WORKSHEET[[#This Row],[Offloading Date]], "mmm")</f>
        <v>Mar</v>
      </c>
      <c r="K282" s="2" t="str">
        <f>IF(OR(WORKSHEET[[#This Row],[Year]]="", ISBLANK(WORKSHEET[[#This Row],[Year]]), WORKSHEET[[#This Row],[Year]]="null"), "Exclude", "Include")</f>
        <v>Include</v>
      </c>
      <c r="L282" t="s">
        <v>16</v>
      </c>
      <c r="M282" t="s">
        <v>16</v>
      </c>
      <c r="N282" t="s">
        <v>13</v>
      </c>
      <c r="O282">
        <v>33.994</v>
      </c>
      <c r="P282">
        <v>600</v>
      </c>
      <c r="Q282" t="s">
        <v>14</v>
      </c>
      <c r="R282">
        <f>P282 * _xll.XLOOKUP(Q282,CALCULATION!$A$15:$A$17, CALCULATION!$B$15:$B$17 )</f>
        <v>600</v>
      </c>
      <c r="S282" s="5">
        <f>O282*P282*_xll.XLOOKUP(Q282,CALCULATION!$A$15:$A$17, CALCULATION!$B$15:$B$17)</f>
        <v>20396.400000000001</v>
      </c>
      <c r="T282">
        <v>300</v>
      </c>
      <c r="U282" t="s">
        <v>14</v>
      </c>
      <c r="V282">
        <f>T282 * _xll.XLOOKUP(U282,CALCULATION!$A$15:$A$17, CALCULATION!$B$15:$B$17 )</f>
        <v>300</v>
      </c>
      <c r="W282" s="5">
        <f>O282*T282*_xll.XLOOKUP(U282,CALCULATION!$A$15:$A$17, CALCULATION!$B$15:$B$17)</f>
        <v>10198.200000000001</v>
      </c>
      <c r="X282" s="5">
        <f>WORKSHEET[[#This Row],[Clients Total Cost]] / WORKSHEET[[#This Row],[Clients Rate per T2 (USD)]]</f>
        <v>33.994</v>
      </c>
      <c r="Y282" s="5">
        <f>WORKSHEET[[#This Row],[Clients Rate per T2 (USD)]] - WORKSHEET[[#This Row],[Supplier Rate Per t2 (USD)]]</f>
        <v>300</v>
      </c>
      <c r="Z282" s="5">
        <f>WORKSHEET[[#This Row],[Profit Per T]] * WORKSHEET[[#This Row],[Weight]]</f>
        <v>10198.200000000001</v>
      </c>
      <c r="AA282">
        <v>1</v>
      </c>
      <c r="AB282" s="1">
        <v>2.8000000000000003</v>
      </c>
      <c r="AC282" s="1">
        <v>4.2</v>
      </c>
      <c r="AD282" s="1">
        <v>3.5</v>
      </c>
      <c r="AE282" s="1">
        <f>WORKSHEET[[#This Row],[Delay at toll gate in days]] +WORKSHEET[[#This Row],[Delay at workshop in days]] +WORKSHEET[[#This Row],[Delay at border in days]]</f>
        <v>10.5</v>
      </c>
    </row>
    <row r="283" spans="1:31" x14ac:dyDescent="0.35">
      <c r="A283" t="s">
        <v>301</v>
      </c>
      <c r="B283" t="s">
        <v>10</v>
      </c>
      <c r="C283" t="s">
        <v>68</v>
      </c>
      <c r="D283" t="s">
        <v>3611</v>
      </c>
      <c r="E283" t="s">
        <v>3613</v>
      </c>
      <c r="F283" t="str">
        <f>WORKSHEET[[#This Row],[Depart From]]&amp;"-"&amp;WORKSHEET[[#This Row],[Arrive To]]</f>
        <v>Mogadishu-Sanaa</v>
      </c>
      <c r="G283" s="2">
        <v>44610</v>
      </c>
      <c r="H283" s="2">
        <v>44642</v>
      </c>
      <c r="I283" s="2" t="str">
        <f t="shared" si="4"/>
        <v>Delivered</v>
      </c>
      <c r="J283" s="2" t="str">
        <f>TEXT(WORKSHEET[[#This Row],[Offloading Date]], "mmm")</f>
        <v>Mar</v>
      </c>
      <c r="K283" s="2" t="str">
        <f>IF(OR(WORKSHEET[[#This Row],[Year]]="", ISBLANK(WORKSHEET[[#This Row],[Year]]), WORKSHEET[[#This Row],[Year]]="null"), "Exclude", "Include")</f>
        <v>Include</v>
      </c>
      <c r="L283" t="s">
        <v>16</v>
      </c>
      <c r="M283" t="s">
        <v>16</v>
      </c>
      <c r="N283" t="s">
        <v>13</v>
      </c>
      <c r="O283">
        <v>33.994999999999997</v>
      </c>
      <c r="P283">
        <v>600</v>
      </c>
      <c r="Q283" t="s">
        <v>14</v>
      </c>
      <c r="R283">
        <f>P283 * _xll.XLOOKUP(Q283,CALCULATION!$A$15:$A$17, CALCULATION!$B$15:$B$17 )</f>
        <v>600</v>
      </c>
      <c r="S283" s="5">
        <f>O283*P283*_xll.XLOOKUP(Q283,CALCULATION!$A$15:$A$17, CALCULATION!$B$15:$B$17)</f>
        <v>20397</v>
      </c>
      <c r="T283">
        <v>300</v>
      </c>
      <c r="U283" t="s">
        <v>14</v>
      </c>
      <c r="V283">
        <f>T283 * _xll.XLOOKUP(U283,CALCULATION!$A$15:$A$17, CALCULATION!$B$15:$B$17 )</f>
        <v>300</v>
      </c>
      <c r="W283" s="5">
        <f>O283*T283*_xll.XLOOKUP(U283,CALCULATION!$A$15:$A$17, CALCULATION!$B$15:$B$17)</f>
        <v>10198.5</v>
      </c>
      <c r="X283" s="5">
        <f>WORKSHEET[[#This Row],[Clients Total Cost]] / WORKSHEET[[#This Row],[Clients Rate per T2 (USD)]]</f>
        <v>33.994999999999997</v>
      </c>
      <c r="Y283" s="5">
        <f>WORKSHEET[[#This Row],[Clients Rate per T2 (USD)]] - WORKSHEET[[#This Row],[Supplier Rate Per t2 (USD)]]</f>
        <v>300</v>
      </c>
      <c r="Z283" s="5">
        <f>WORKSHEET[[#This Row],[Profit Per T]] * WORKSHEET[[#This Row],[Weight]]</f>
        <v>10198.5</v>
      </c>
      <c r="AA283">
        <v>1</v>
      </c>
      <c r="AB283" s="1">
        <v>3.2</v>
      </c>
      <c r="AC283" s="1">
        <v>4.8</v>
      </c>
      <c r="AD283" s="1">
        <v>4</v>
      </c>
      <c r="AE283" s="1">
        <f>WORKSHEET[[#This Row],[Delay at toll gate in days]] +WORKSHEET[[#This Row],[Delay at workshop in days]] +WORKSHEET[[#This Row],[Delay at border in days]]</f>
        <v>12</v>
      </c>
    </row>
    <row r="284" spans="1:31" x14ac:dyDescent="0.35">
      <c r="A284" t="s">
        <v>302</v>
      </c>
      <c r="B284" t="s">
        <v>10</v>
      </c>
      <c r="C284" t="s">
        <v>68</v>
      </c>
      <c r="D284" t="s">
        <v>3616</v>
      </c>
      <c r="E284" t="s">
        <v>3613</v>
      </c>
      <c r="F284" t="str">
        <f>WORKSHEET[[#This Row],[Depart From]]&amp;"-"&amp;WORKSHEET[[#This Row],[Arrive To]]</f>
        <v>Marrakech-Sanaa</v>
      </c>
      <c r="G284" s="2">
        <v>44610</v>
      </c>
      <c r="H284" s="2">
        <v>44637</v>
      </c>
      <c r="I284" s="2" t="str">
        <f t="shared" si="4"/>
        <v>Delivered</v>
      </c>
      <c r="J284" s="2" t="str">
        <f>TEXT(WORKSHEET[[#This Row],[Offloading Date]], "mmm")</f>
        <v>Mar</v>
      </c>
      <c r="K284" s="2" t="str">
        <f>IF(OR(WORKSHEET[[#This Row],[Year]]="", ISBLANK(WORKSHEET[[#This Row],[Year]]), WORKSHEET[[#This Row],[Year]]="null"), "Exclude", "Include")</f>
        <v>Include</v>
      </c>
      <c r="L284" t="s">
        <v>16</v>
      </c>
      <c r="M284" t="s">
        <v>16</v>
      </c>
      <c r="N284" t="s">
        <v>13</v>
      </c>
      <c r="O284">
        <v>29.997</v>
      </c>
      <c r="P284">
        <v>600</v>
      </c>
      <c r="Q284" t="s">
        <v>14</v>
      </c>
      <c r="R284">
        <f>P284 * _xll.XLOOKUP(Q284,CALCULATION!$A$15:$A$17, CALCULATION!$B$15:$B$17 )</f>
        <v>600</v>
      </c>
      <c r="S284" s="5">
        <f>O284*P284*_xll.XLOOKUP(Q284,CALCULATION!$A$15:$A$17, CALCULATION!$B$15:$B$17)</f>
        <v>17998.2</v>
      </c>
      <c r="T284">
        <v>300</v>
      </c>
      <c r="U284" t="s">
        <v>14</v>
      </c>
      <c r="V284">
        <f>T284 * _xll.XLOOKUP(U284,CALCULATION!$A$15:$A$17, CALCULATION!$B$15:$B$17 )</f>
        <v>300</v>
      </c>
      <c r="W284" s="5">
        <f>O284*T284*_xll.XLOOKUP(U284,CALCULATION!$A$15:$A$17, CALCULATION!$B$15:$B$17)</f>
        <v>8999.1</v>
      </c>
      <c r="X284" s="5">
        <f>WORKSHEET[[#This Row],[Clients Total Cost]] / WORKSHEET[[#This Row],[Clients Rate per T2 (USD)]]</f>
        <v>29.997</v>
      </c>
      <c r="Y284" s="5">
        <f>WORKSHEET[[#This Row],[Clients Rate per T2 (USD)]] - WORKSHEET[[#This Row],[Supplier Rate Per t2 (USD)]]</f>
        <v>300</v>
      </c>
      <c r="Z284" s="5">
        <f>WORKSHEET[[#This Row],[Profit Per T]] * WORKSHEET[[#This Row],[Weight]]</f>
        <v>8999.1</v>
      </c>
      <c r="AA284">
        <v>1</v>
      </c>
      <c r="AB284" s="1">
        <v>2.7</v>
      </c>
      <c r="AC284" s="1">
        <v>4.05</v>
      </c>
      <c r="AD284" s="1">
        <v>3.375</v>
      </c>
      <c r="AE284" s="1">
        <f>WORKSHEET[[#This Row],[Delay at toll gate in days]] +WORKSHEET[[#This Row],[Delay at workshop in days]] +WORKSHEET[[#This Row],[Delay at border in days]]</f>
        <v>10.125</v>
      </c>
    </row>
    <row r="285" spans="1:31" x14ac:dyDescent="0.35">
      <c r="A285" t="s">
        <v>303</v>
      </c>
      <c r="B285" t="s">
        <v>10</v>
      </c>
      <c r="C285" t="s">
        <v>68</v>
      </c>
      <c r="D285" t="s">
        <v>3619</v>
      </c>
      <c r="E285" t="s">
        <v>3612</v>
      </c>
      <c r="F285" t="str">
        <f>WORKSHEET[[#This Row],[Depart From]]&amp;"-"&amp;WORKSHEET[[#This Row],[Arrive To]]</f>
        <v>Addis Ababa-Victoria</v>
      </c>
      <c r="G285" s="2">
        <v>44610</v>
      </c>
      <c r="H285" s="2">
        <v>44651</v>
      </c>
      <c r="I285" s="2" t="str">
        <f t="shared" si="4"/>
        <v>Delivered</v>
      </c>
      <c r="J285" s="2" t="str">
        <f>TEXT(WORKSHEET[[#This Row],[Offloading Date]], "mmm")</f>
        <v>Mar</v>
      </c>
      <c r="K285" s="2" t="str">
        <f>IF(OR(WORKSHEET[[#This Row],[Year]]="", ISBLANK(WORKSHEET[[#This Row],[Year]]), WORKSHEET[[#This Row],[Year]]="null"), "Exclude", "Include")</f>
        <v>Include</v>
      </c>
      <c r="L285" t="s">
        <v>16</v>
      </c>
      <c r="M285" t="s">
        <v>16</v>
      </c>
      <c r="N285" t="s">
        <v>13</v>
      </c>
      <c r="O285">
        <v>32.997</v>
      </c>
      <c r="P285">
        <v>600</v>
      </c>
      <c r="Q285" t="s">
        <v>14</v>
      </c>
      <c r="R285">
        <f>P285 * _xll.XLOOKUP(Q285,CALCULATION!$A$15:$A$17, CALCULATION!$B$15:$B$17 )</f>
        <v>600</v>
      </c>
      <c r="S285" s="5">
        <f>O285*P285*_xll.XLOOKUP(Q285,CALCULATION!$A$15:$A$17, CALCULATION!$B$15:$B$17)</f>
        <v>19798.2</v>
      </c>
      <c r="T285">
        <v>300</v>
      </c>
      <c r="U285" t="s">
        <v>14</v>
      </c>
      <c r="V285">
        <f>T285 * _xll.XLOOKUP(U285,CALCULATION!$A$15:$A$17, CALCULATION!$B$15:$B$17 )</f>
        <v>300</v>
      </c>
      <c r="W285" s="5">
        <f>O285*T285*_xll.XLOOKUP(U285,CALCULATION!$A$15:$A$17, CALCULATION!$B$15:$B$17)</f>
        <v>9899.1</v>
      </c>
      <c r="X285" s="5">
        <f>WORKSHEET[[#This Row],[Clients Total Cost]] / WORKSHEET[[#This Row],[Clients Rate per T2 (USD)]]</f>
        <v>32.997</v>
      </c>
      <c r="Y285" s="5">
        <f>WORKSHEET[[#This Row],[Clients Rate per T2 (USD)]] - WORKSHEET[[#This Row],[Supplier Rate Per t2 (USD)]]</f>
        <v>300</v>
      </c>
      <c r="Z285" s="5">
        <f>WORKSHEET[[#This Row],[Profit Per T]] * WORKSHEET[[#This Row],[Weight]]</f>
        <v>9899.1</v>
      </c>
      <c r="AA285">
        <v>1</v>
      </c>
      <c r="AB285" s="1">
        <v>4.1000000000000005</v>
      </c>
      <c r="AC285" s="1">
        <v>6.1499999999999995</v>
      </c>
      <c r="AD285" s="1">
        <v>5.125</v>
      </c>
      <c r="AE285" s="1">
        <f>WORKSHEET[[#This Row],[Delay at toll gate in days]] +WORKSHEET[[#This Row],[Delay at workshop in days]] +WORKSHEET[[#This Row],[Delay at border in days]]</f>
        <v>15.375</v>
      </c>
    </row>
    <row r="286" spans="1:31" x14ac:dyDescent="0.35">
      <c r="A286" t="s">
        <v>304</v>
      </c>
      <c r="B286" t="s">
        <v>10</v>
      </c>
      <c r="C286" t="s">
        <v>68</v>
      </c>
      <c r="D286" t="s">
        <v>3619</v>
      </c>
      <c r="E286" t="s">
        <v>3617</v>
      </c>
      <c r="F286" t="str">
        <f>WORKSHEET[[#This Row],[Depart From]]&amp;"-"&amp;WORKSHEET[[#This Row],[Arrive To]]</f>
        <v>Addis Ababa-Lagos</v>
      </c>
      <c r="G286" s="2">
        <v>44615</v>
      </c>
      <c r="H286" s="2">
        <v>44648</v>
      </c>
      <c r="I286" s="2" t="str">
        <f t="shared" si="4"/>
        <v>Delivered</v>
      </c>
      <c r="J286" s="2" t="str">
        <f>TEXT(WORKSHEET[[#This Row],[Offloading Date]], "mmm")</f>
        <v>Mar</v>
      </c>
      <c r="K286" s="2" t="str">
        <f>IF(OR(WORKSHEET[[#This Row],[Year]]="", ISBLANK(WORKSHEET[[#This Row],[Year]]), WORKSHEET[[#This Row],[Year]]="null"), "Exclude", "Include")</f>
        <v>Include</v>
      </c>
      <c r="L286" t="s">
        <v>16</v>
      </c>
      <c r="M286" t="s">
        <v>16</v>
      </c>
      <c r="N286" t="s">
        <v>13</v>
      </c>
      <c r="O286">
        <v>33.993000000000002</v>
      </c>
      <c r="P286">
        <v>600</v>
      </c>
      <c r="Q286" t="s">
        <v>14</v>
      </c>
      <c r="R286">
        <f>P286 * _xll.XLOOKUP(Q286,CALCULATION!$A$15:$A$17, CALCULATION!$B$15:$B$17 )</f>
        <v>600</v>
      </c>
      <c r="S286" s="5">
        <f>O286*P286*_xll.XLOOKUP(Q286,CALCULATION!$A$15:$A$17, CALCULATION!$B$15:$B$17)</f>
        <v>20395.800000000003</v>
      </c>
      <c r="T286">
        <v>300</v>
      </c>
      <c r="U286" t="s">
        <v>14</v>
      </c>
      <c r="V286">
        <f>T286 * _xll.XLOOKUP(U286,CALCULATION!$A$15:$A$17, CALCULATION!$B$15:$B$17 )</f>
        <v>300</v>
      </c>
      <c r="W286" s="5">
        <f>O286*T286*_xll.XLOOKUP(U286,CALCULATION!$A$15:$A$17, CALCULATION!$B$15:$B$17)</f>
        <v>10197.900000000001</v>
      </c>
      <c r="X286" s="5">
        <f>WORKSHEET[[#This Row],[Clients Total Cost]] / WORKSHEET[[#This Row],[Clients Rate per T2 (USD)]]</f>
        <v>33.993000000000002</v>
      </c>
      <c r="Y286" s="5">
        <f>WORKSHEET[[#This Row],[Clients Rate per T2 (USD)]] - WORKSHEET[[#This Row],[Supplier Rate Per t2 (USD)]]</f>
        <v>300</v>
      </c>
      <c r="Z286" s="5">
        <f>WORKSHEET[[#This Row],[Profit Per T]] * WORKSHEET[[#This Row],[Weight]]</f>
        <v>10197.900000000001</v>
      </c>
      <c r="AA286">
        <v>1</v>
      </c>
      <c r="AB286" s="1">
        <v>3.3000000000000003</v>
      </c>
      <c r="AC286" s="1">
        <v>4.95</v>
      </c>
      <c r="AD286" s="1">
        <v>4.125</v>
      </c>
      <c r="AE286" s="1">
        <f>WORKSHEET[[#This Row],[Delay at toll gate in days]] +WORKSHEET[[#This Row],[Delay at workshop in days]] +WORKSHEET[[#This Row],[Delay at border in days]]</f>
        <v>12.375</v>
      </c>
    </row>
    <row r="287" spans="1:31" x14ac:dyDescent="0.35">
      <c r="A287" t="s">
        <v>305</v>
      </c>
      <c r="B287" t="s">
        <v>10</v>
      </c>
      <c r="C287" t="s">
        <v>68</v>
      </c>
      <c r="D287" t="s">
        <v>3615</v>
      </c>
      <c r="E287" t="s">
        <v>3612</v>
      </c>
      <c r="F287" t="str">
        <f>WORKSHEET[[#This Row],[Depart From]]&amp;"-"&amp;WORKSHEET[[#This Row],[Arrive To]]</f>
        <v>Mombasa-Victoria</v>
      </c>
      <c r="G287" s="2">
        <v>44628</v>
      </c>
      <c r="H287" s="2">
        <v>44662</v>
      </c>
      <c r="I287" s="2" t="str">
        <f t="shared" si="4"/>
        <v>Delivered</v>
      </c>
      <c r="J287" s="2" t="str">
        <f>TEXT(WORKSHEET[[#This Row],[Offloading Date]], "mmm")</f>
        <v>Apr</v>
      </c>
      <c r="K287" s="2" t="str">
        <f>IF(OR(WORKSHEET[[#This Row],[Year]]="", ISBLANK(WORKSHEET[[#This Row],[Year]]), WORKSHEET[[#This Row],[Year]]="null"), "Exclude", "Include")</f>
        <v>Include</v>
      </c>
      <c r="L287" t="s">
        <v>16</v>
      </c>
      <c r="M287" t="s">
        <v>16</v>
      </c>
      <c r="N287" t="s">
        <v>13</v>
      </c>
      <c r="O287">
        <v>33.997999999999998</v>
      </c>
      <c r="P287">
        <v>600</v>
      </c>
      <c r="Q287" t="s">
        <v>14</v>
      </c>
      <c r="R287">
        <f>P287 * _xll.XLOOKUP(Q287,CALCULATION!$A$15:$A$17, CALCULATION!$B$15:$B$17 )</f>
        <v>600</v>
      </c>
      <c r="S287" s="5">
        <f>O287*P287*_xll.XLOOKUP(Q287,CALCULATION!$A$15:$A$17, CALCULATION!$B$15:$B$17)</f>
        <v>20398.8</v>
      </c>
      <c r="T287">
        <v>300</v>
      </c>
      <c r="U287" t="s">
        <v>14</v>
      </c>
      <c r="V287">
        <f>T287 * _xll.XLOOKUP(U287,CALCULATION!$A$15:$A$17, CALCULATION!$B$15:$B$17 )</f>
        <v>300</v>
      </c>
      <c r="W287" s="5">
        <f>O287*T287*_xll.XLOOKUP(U287,CALCULATION!$A$15:$A$17, CALCULATION!$B$15:$B$17)</f>
        <v>10199.4</v>
      </c>
      <c r="X287" s="5">
        <f>WORKSHEET[[#This Row],[Clients Total Cost]] / WORKSHEET[[#This Row],[Clients Rate per T2 (USD)]]</f>
        <v>33.997999999999998</v>
      </c>
      <c r="Y287" s="5">
        <f>WORKSHEET[[#This Row],[Clients Rate per T2 (USD)]] - WORKSHEET[[#This Row],[Supplier Rate Per t2 (USD)]]</f>
        <v>300</v>
      </c>
      <c r="Z287" s="5">
        <f>WORKSHEET[[#This Row],[Profit Per T]] * WORKSHEET[[#This Row],[Weight]]</f>
        <v>10199.4</v>
      </c>
      <c r="AA287">
        <v>1</v>
      </c>
      <c r="AB287" s="1">
        <v>3.4000000000000004</v>
      </c>
      <c r="AC287" s="1">
        <v>5.0999999999999996</v>
      </c>
      <c r="AD287" s="1">
        <v>4.25</v>
      </c>
      <c r="AE287" s="1">
        <f>WORKSHEET[[#This Row],[Delay at toll gate in days]] +WORKSHEET[[#This Row],[Delay at workshop in days]] +WORKSHEET[[#This Row],[Delay at border in days]]</f>
        <v>12.75</v>
      </c>
    </row>
    <row r="288" spans="1:31" x14ac:dyDescent="0.35">
      <c r="A288" t="s">
        <v>306</v>
      </c>
      <c r="B288" t="s">
        <v>10</v>
      </c>
      <c r="C288" t="s">
        <v>68</v>
      </c>
      <c r="D288" t="s">
        <v>3620</v>
      </c>
      <c r="E288" t="s">
        <v>3617</v>
      </c>
      <c r="F288" t="str">
        <f>WORKSHEET[[#This Row],[Depart From]]&amp;"-"&amp;WORKSHEET[[#This Row],[Arrive To]]</f>
        <v>Zanzibar-Lagos</v>
      </c>
      <c r="G288" s="2">
        <v>44627</v>
      </c>
      <c r="H288" s="2">
        <v>44656</v>
      </c>
      <c r="I288" s="2" t="str">
        <f t="shared" si="4"/>
        <v>Delivered</v>
      </c>
      <c r="J288" s="2" t="str">
        <f>TEXT(WORKSHEET[[#This Row],[Offloading Date]], "mmm")</f>
        <v>Apr</v>
      </c>
      <c r="K288" s="2" t="str">
        <f>IF(OR(WORKSHEET[[#This Row],[Year]]="", ISBLANK(WORKSHEET[[#This Row],[Year]]), WORKSHEET[[#This Row],[Year]]="null"), "Exclude", "Include")</f>
        <v>Include</v>
      </c>
      <c r="L288" t="s">
        <v>16</v>
      </c>
      <c r="M288" t="s">
        <v>16</v>
      </c>
      <c r="N288" t="s">
        <v>13</v>
      </c>
      <c r="O288">
        <v>33.997</v>
      </c>
      <c r="P288">
        <v>600</v>
      </c>
      <c r="Q288" t="s">
        <v>14</v>
      </c>
      <c r="R288">
        <f>P288 * _xll.XLOOKUP(Q288,CALCULATION!$A$15:$A$17, CALCULATION!$B$15:$B$17 )</f>
        <v>600</v>
      </c>
      <c r="S288" s="5">
        <f>O288*P288*_xll.XLOOKUP(Q288,CALCULATION!$A$15:$A$17, CALCULATION!$B$15:$B$17)</f>
        <v>20398.2</v>
      </c>
      <c r="T288">
        <v>300</v>
      </c>
      <c r="U288" t="s">
        <v>14</v>
      </c>
      <c r="V288">
        <f>T288 * _xll.XLOOKUP(U288,CALCULATION!$A$15:$A$17, CALCULATION!$B$15:$B$17 )</f>
        <v>300</v>
      </c>
      <c r="W288" s="5">
        <f>O288*T288*_xll.XLOOKUP(U288,CALCULATION!$A$15:$A$17, CALCULATION!$B$15:$B$17)</f>
        <v>10199.1</v>
      </c>
      <c r="X288" s="5">
        <f>WORKSHEET[[#This Row],[Clients Total Cost]] / WORKSHEET[[#This Row],[Clients Rate per T2 (USD)]]</f>
        <v>33.997</v>
      </c>
      <c r="Y288" s="5">
        <f>WORKSHEET[[#This Row],[Clients Rate per T2 (USD)]] - WORKSHEET[[#This Row],[Supplier Rate Per t2 (USD)]]</f>
        <v>300</v>
      </c>
      <c r="Z288" s="5">
        <f>WORKSHEET[[#This Row],[Profit Per T]] * WORKSHEET[[#This Row],[Weight]]</f>
        <v>10199.1</v>
      </c>
      <c r="AA288">
        <v>1</v>
      </c>
      <c r="AB288" s="1">
        <v>2.9000000000000004</v>
      </c>
      <c r="AC288" s="1">
        <v>4.3499999999999996</v>
      </c>
      <c r="AD288" s="1">
        <v>3.625</v>
      </c>
      <c r="AE288" s="1">
        <f>WORKSHEET[[#This Row],[Delay at toll gate in days]] +WORKSHEET[[#This Row],[Delay at workshop in days]] +WORKSHEET[[#This Row],[Delay at border in days]]</f>
        <v>10.875</v>
      </c>
    </row>
    <row r="289" spans="1:31" x14ac:dyDescent="0.35">
      <c r="A289" t="s">
        <v>307</v>
      </c>
      <c r="B289" t="s">
        <v>10</v>
      </c>
      <c r="C289" t="s">
        <v>68</v>
      </c>
      <c r="D289" t="s">
        <v>3619</v>
      </c>
      <c r="E289" t="s">
        <v>3617</v>
      </c>
      <c r="F289" t="str">
        <f>WORKSHEET[[#This Row],[Depart From]]&amp;"-"&amp;WORKSHEET[[#This Row],[Arrive To]]</f>
        <v>Addis Ababa-Lagos</v>
      </c>
      <c r="G289" s="2">
        <v>44616</v>
      </c>
      <c r="H289" s="2">
        <v>44643</v>
      </c>
      <c r="I289" s="2" t="str">
        <f t="shared" si="4"/>
        <v>Delivered</v>
      </c>
      <c r="J289" s="2" t="str">
        <f>TEXT(WORKSHEET[[#This Row],[Offloading Date]], "mmm")</f>
        <v>Mar</v>
      </c>
      <c r="K289" s="2" t="str">
        <f>IF(OR(WORKSHEET[[#This Row],[Year]]="", ISBLANK(WORKSHEET[[#This Row],[Year]]), WORKSHEET[[#This Row],[Year]]="null"), "Exclude", "Include")</f>
        <v>Include</v>
      </c>
      <c r="L289" t="s">
        <v>16</v>
      </c>
      <c r="M289" t="s">
        <v>16</v>
      </c>
      <c r="N289" t="s">
        <v>13</v>
      </c>
      <c r="O289">
        <v>33.991999999999997</v>
      </c>
      <c r="P289">
        <v>600</v>
      </c>
      <c r="Q289" t="s">
        <v>14</v>
      </c>
      <c r="R289">
        <f>P289 * _xll.XLOOKUP(Q289,CALCULATION!$A$15:$A$17, CALCULATION!$B$15:$B$17 )</f>
        <v>600</v>
      </c>
      <c r="S289" s="5">
        <f>O289*P289*_xll.XLOOKUP(Q289,CALCULATION!$A$15:$A$17, CALCULATION!$B$15:$B$17)</f>
        <v>20395.199999999997</v>
      </c>
      <c r="T289">
        <v>300</v>
      </c>
      <c r="U289" t="s">
        <v>14</v>
      </c>
      <c r="V289">
        <f>T289 * _xll.XLOOKUP(U289,CALCULATION!$A$15:$A$17, CALCULATION!$B$15:$B$17 )</f>
        <v>300</v>
      </c>
      <c r="W289" s="5">
        <f>O289*T289*_xll.XLOOKUP(U289,CALCULATION!$A$15:$A$17, CALCULATION!$B$15:$B$17)</f>
        <v>10197.599999999999</v>
      </c>
      <c r="X289" s="5">
        <f>WORKSHEET[[#This Row],[Clients Total Cost]] / WORKSHEET[[#This Row],[Clients Rate per T2 (USD)]]</f>
        <v>33.991999999999997</v>
      </c>
      <c r="Y289" s="5">
        <f>WORKSHEET[[#This Row],[Clients Rate per T2 (USD)]] - WORKSHEET[[#This Row],[Supplier Rate Per t2 (USD)]]</f>
        <v>300</v>
      </c>
      <c r="Z289" s="5">
        <f>WORKSHEET[[#This Row],[Profit Per T]] * WORKSHEET[[#This Row],[Weight]]</f>
        <v>10197.599999999999</v>
      </c>
      <c r="AA289">
        <v>1</v>
      </c>
      <c r="AB289" s="1">
        <v>2.7</v>
      </c>
      <c r="AC289" s="1">
        <v>4.05</v>
      </c>
      <c r="AD289" s="1">
        <v>3.375</v>
      </c>
      <c r="AE289" s="1">
        <f>WORKSHEET[[#This Row],[Delay at toll gate in days]] +WORKSHEET[[#This Row],[Delay at workshop in days]] +WORKSHEET[[#This Row],[Delay at border in days]]</f>
        <v>10.125</v>
      </c>
    </row>
    <row r="290" spans="1:31" x14ac:dyDescent="0.35">
      <c r="A290" t="s">
        <v>308</v>
      </c>
      <c r="B290" t="s">
        <v>10</v>
      </c>
      <c r="C290" t="s">
        <v>68</v>
      </c>
      <c r="D290" t="s">
        <v>3619</v>
      </c>
      <c r="E290" t="s">
        <v>3617</v>
      </c>
      <c r="F290" t="str">
        <f>WORKSHEET[[#This Row],[Depart From]]&amp;"-"&amp;WORKSHEET[[#This Row],[Arrive To]]</f>
        <v>Addis Ababa-Lagos</v>
      </c>
      <c r="G290" s="2">
        <v>44616</v>
      </c>
      <c r="H290" s="2">
        <v>44644</v>
      </c>
      <c r="I290" s="2" t="str">
        <f t="shared" si="4"/>
        <v>Delivered</v>
      </c>
      <c r="J290" s="2" t="str">
        <f>TEXT(WORKSHEET[[#This Row],[Offloading Date]], "mmm")</f>
        <v>Mar</v>
      </c>
      <c r="K290" s="2" t="str">
        <f>IF(OR(WORKSHEET[[#This Row],[Year]]="", ISBLANK(WORKSHEET[[#This Row],[Year]]), WORKSHEET[[#This Row],[Year]]="null"), "Exclude", "Include")</f>
        <v>Include</v>
      </c>
      <c r="L290" t="s">
        <v>16</v>
      </c>
      <c r="M290" t="s">
        <v>16</v>
      </c>
      <c r="N290" t="s">
        <v>13</v>
      </c>
      <c r="O290">
        <v>34.14</v>
      </c>
      <c r="P290">
        <v>600</v>
      </c>
      <c r="Q290" t="s">
        <v>14</v>
      </c>
      <c r="R290">
        <f>P290 * _xll.XLOOKUP(Q290,CALCULATION!$A$15:$A$17, CALCULATION!$B$15:$B$17 )</f>
        <v>600</v>
      </c>
      <c r="S290" s="5">
        <f>O290*P290*_xll.XLOOKUP(Q290,CALCULATION!$A$15:$A$17, CALCULATION!$B$15:$B$17)</f>
        <v>20484</v>
      </c>
      <c r="T290">
        <v>300</v>
      </c>
      <c r="U290" t="s">
        <v>14</v>
      </c>
      <c r="V290">
        <f>T290 * _xll.XLOOKUP(U290,CALCULATION!$A$15:$A$17, CALCULATION!$B$15:$B$17 )</f>
        <v>300</v>
      </c>
      <c r="W290" s="5">
        <f>O290*T290*_xll.XLOOKUP(U290,CALCULATION!$A$15:$A$17, CALCULATION!$B$15:$B$17)</f>
        <v>10242</v>
      </c>
      <c r="X290" s="5">
        <f>WORKSHEET[[#This Row],[Clients Total Cost]] / WORKSHEET[[#This Row],[Clients Rate per T2 (USD)]]</f>
        <v>34.14</v>
      </c>
      <c r="Y290" s="5">
        <f>WORKSHEET[[#This Row],[Clients Rate per T2 (USD)]] - WORKSHEET[[#This Row],[Supplier Rate Per t2 (USD)]]</f>
        <v>300</v>
      </c>
      <c r="Z290" s="5">
        <f>WORKSHEET[[#This Row],[Profit Per T]] * WORKSHEET[[#This Row],[Weight]]</f>
        <v>10242</v>
      </c>
      <c r="AA290">
        <v>1</v>
      </c>
      <c r="AB290" s="1">
        <v>2.8000000000000003</v>
      </c>
      <c r="AC290" s="1">
        <v>4.2</v>
      </c>
      <c r="AD290" s="1">
        <v>3.5</v>
      </c>
      <c r="AE290" s="1">
        <f>WORKSHEET[[#This Row],[Delay at toll gate in days]] +WORKSHEET[[#This Row],[Delay at workshop in days]] +WORKSHEET[[#This Row],[Delay at border in days]]</f>
        <v>10.5</v>
      </c>
    </row>
    <row r="291" spans="1:31" x14ac:dyDescent="0.35">
      <c r="A291" t="s">
        <v>309</v>
      </c>
      <c r="B291" t="s">
        <v>10</v>
      </c>
      <c r="C291" t="s">
        <v>68</v>
      </c>
      <c r="D291" t="s">
        <v>3615</v>
      </c>
      <c r="E291" t="s">
        <v>3612</v>
      </c>
      <c r="F291" t="str">
        <f>WORKSHEET[[#This Row],[Depart From]]&amp;"-"&amp;WORKSHEET[[#This Row],[Arrive To]]</f>
        <v>Mombasa-Victoria</v>
      </c>
      <c r="G291" s="2">
        <v>44615</v>
      </c>
      <c r="H291" s="2">
        <v>44642</v>
      </c>
      <c r="I291" s="2" t="str">
        <f t="shared" si="4"/>
        <v>Delivered</v>
      </c>
      <c r="J291" s="2" t="str">
        <f>TEXT(WORKSHEET[[#This Row],[Offloading Date]], "mmm")</f>
        <v>Mar</v>
      </c>
      <c r="K291" s="2" t="str">
        <f>IF(OR(WORKSHEET[[#This Row],[Year]]="", ISBLANK(WORKSHEET[[#This Row],[Year]]), WORKSHEET[[#This Row],[Year]]="null"), "Exclude", "Include")</f>
        <v>Include</v>
      </c>
      <c r="L291" t="s">
        <v>16</v>
      </c>
      <c r="M291" t="s">
        <v>16</v>
      </c>
      <c r="N291" t="s">
        <v>13</v>
      </c>
      <c r="O291">
        <v>30.1</v>
      </c>
      <c r="P291">
        <v>600</v>
      </c>
      <c r="Q291" t="s">
        <v>14</v>
      </c>
      <c r="R291">
        <f>P291 * _xll.XLOOKUP(Q291,CALCULATION!$A$15:$A$17, CALCULATION!$B$15:$B$17 )</f>
        <v>600</v>
      </c>
      <c r="S291" s="5">
        <f>O291*P291*_xll.XLOOKUP(Q291,CALCULATION!$A$15:$A$17, CALCULATION!$B$15:$B$17)</f>
        <v>18060</v>
      </c>
      <c r="T291">
        <v>300</v>
      </c>
      <c r="U291" t="s">
        <v>14</v>
      </c>
      <c r="V291">
        <f>T291 * _xll.XLOOKUP(U291,CALCULATION!$A$15:$A$17, CALCULATION!$B$15:$B$17 )</f>
        <v>300</v>
      </c>
      <c r="W291" s="5">
        <f>O291*T291*_xll.XLOOKUP(U291,CALCULATION!$A$15:$A$17, CALCULATION!$B$15:$B$17)</f>
        <v>9030</v>
      </c>
      <c r="X291" s="5">
        <f>WORKSHEET[[#This Row],[Clients Total Cost]] / WORKSHEET[[#This Row],[Clients Rate per T2 (USD)]]</f>
        <v>30.1</v>
      </c>
      <c r="Y291" s="5">
        <f>WORKSHEET[[#This Row],[Clients Rate per T2 (USD)]] - WORKSHEET[[#This Row],[Supplier Rate Per t2 (USD)]]</f>
        <v>300</v>
      </c>
      <c r="Z291" s="5">
        <f>WORKSHEET[[#This Row],[Profit Per T]] * WORKSHEET[[#This Row],[Weight]]</f>
        <v>9030</v>
      </c>
      <c r="AA291">
        <v>1</v>
      </c>
      <c r="AB291" s="1">
        <v>2.7</v>
      </c>
      <c r="AC291" s="1">
        <v>4.05</v>
      </c>
      <c r="AD291" s="1">
        <v>3.375</v>
      </c>
      <c r="AE291" s="1">
        <f>WORKSHEET[[#This Row],[Delay at toll gate in days]] +WORKSHEET[[#This Row],[Delay at workshop in days]] +WORKSHEET[[#This Row],[Delay at border in days]]</f>
        <v>10.125</v>
      </c>
    </row>
    <row r="292" spans="1:31" x14ac:dyDescent="0.35">
      <c r="A292" t="s">
        <v>310</v>
      </c>
      <c r="B292" t="s">
        <v>10</v>
      </c>
      <c r="C292" t="s">
        <v>68</v>
      </c>
      <c r="D292" t="s">
        <v>3616</v>
      </c>
      <c r="E292" t="s">
        <v>3617</v>
      </c>
      <c r="F292" t="str">
        <f>WORKSHEET[[#This Row],[Depart From]]&amp;"-"&amp;WORKSHEET[[#This Row],[Arrive To]]</f>
        <v>Marrakech-Lagos</v>
      </c>
      <c r="G292" s="2">
        <v>44611</v>
      </c>
      <c r="H292" s="2">
        <v>44639</v>
      </c>
      <c r="I292" s="2" t="str">
        <f t="shared" si="4"/>
        <v>Delivered</v>
      </c>
      <c r="J292" s="2" t="str">
        <f>TEXT(WORKSHEET[[#This Row],[Offloading Date]], "mmm")</f>
        <v>Mar</v>
      </c>
      <c r="K292" s="2" t="str">
        <f>IF(OR(WORKSHEET[[#This Row],[Year]]="", ISBLANK(WORKSHEET[[#This Row],[Year]]), WORKSHEET[[#This Row],[Year]]="null"), "Exclude", "Include")</f>
        <v>Include</v>
      </c>
      <c r="L292" t="s">
        <v>16</v>
      </c>
      <c r="M292" t="s">
        <v>16</v>
      </c>
      <c r="N292" t="s">
        <v>13</v>
      </c>
      <c r="O292">
        <v>30.04</v>
      </c>
      <c r="P292">
        <v>600</v>
      </c>
      <c r="Q292" t="s">
        <v>14</v>
      </c>
      <c r="R292">
        <f>P292 * _xll.XLOOKUP(Q292,CALCULATION!$A$15:$A$17, CALCULATION!$B$15:$B$17 )</f>
        <v>600</v>
      </c>
      <c r="S292" s="5">
        <f>O292*P292*_xll.XLOOKUP(Q292,CALCULATION!$A$15:$A$17, CALCULATION!$B$15:$B$17)</f>
        <v>18024</v>
      </c>
      <c r="T292">
        <v>300</v>
      </c>
      <c r="U292" t="s">
        <v>14</v>
      </c>
      <c r="V292">
        <f>T292 * _xll.XLOOKUP(U292,CALCULATION!$A$15:$A$17, CALCULATION!$B$15:$B$17 )</f>
        <v>300</v>
      </c>
      <c r="W292" s="5">
        <f>O292*T292*_xll.XLOOKUP(U292,CALCULATION!$A$15:$A$17, CALCULATION!$B$15:$B$17)</f>
        <v>9012</v>
      </c>
      <c r="X292" s="5">
        <f>WORKSHEET[[#This Row],[Clients Total Cost]] / WORKSHEET[[#This Row],[Clients Rate per T2 (USD)]]</f>
        <v>30.04</v>
      </c>
      <c r="Y292" s="5">
        <f>WORKSHEET[[#This Row],[Clients Rate per T2 (USD)]] - WORKSHEET[[#This Row],[Supplier Rate Per t2 (USD)]]</f>
        <v>300</v>
      </c>
      <c r="Z292" s="5">
        <f>WORKSHEET[[#This Row],[Profit Per T]] * WORKSHEET[[#This Row],[Weight]]</f>
        <v>9012</v>
      </c>
      <c r="AA292">
        <v>1</v>
      </c>
      <c r="AB292" s="1">
        <v>2.8000000000000003</v>
      </c>
      <c r="AC292" s="1">
        <v>4.2</v>
      </c>
      <c r="AD292" s="1">
        <v>3.5</v>
      </c>
      <c r="AE292" s="1">
        <f>WORKSHEET[[#This Row],[Delay at toll gate in days]] +WORKSHEET[[#This Row],[Delay at workshop in days]] +WORKSHEET[[#This Row],[Delay at border in days]]</f>
        <v>10.5</v>
      </c>
    </row>
    <row r="293" spans="1:31" x14ac:dyDescent="0.35">
      <c r="A293" t="s">
        <v>311</v>
      </c>
      <c r="B293" t="s">
        <v>10</v>
      </c>
      <c r="C293" t="s">
        <v>68</v>
      </c>
      <c r="D293" t="s">
        <v>3616</v>
      </c>
      <c r="E293" t="s">
        <v>3617</v>
      </c>
      <c r="F293" t="str">
        <f>WORKSHEET[[#This Row],[Depart From]]&amp;"-"&amp;WORKSHEET[[#This Row],[Arrive To]]</f>
        <v>Marrakech-Lagos</v>
      </c>
      <c r="G293" s="2">
        <v>44616</v>
      </c>
      <c r="H293" s="2">
        <v>44644</v>
      </c>
      <c r="I293" s="2" t="str">
        <f t="shared" si="4"/>
        <v>Delivered</v>
      </c>
      <c r="J293" s="2" t="str">
        <f>TEXT(WORKSHEET[[#This Row],[Offloading Date]], "mmm")</f>
        <v>Mar</v>
      </c>
      <c r="K293" s="2" t="str">
        <f>IF(OR(WORKSHEET[[#This Row],[Year]]="", ISBLANK(WORKSHEET[[#This Row],[Year]]), WORKSHEET[[#This Row],[Year]]="null"), "Exclude", "Include")</f>
        <v>Include</v>
      </c>
      <c r="L293" t="s">
        <v>16</v>
      </c>
      <c r="M293" t="s">
        <v>16</v>
      </c>
      <c r="N293" t="s">
        <v>13</v>
      </c>
      <c r="O293">
        <v>30.18</v>
      </c>
      <c r="P293">
        <v>600</v>
      </c>
      <c r="Q293" t="s">
        <v>14</v>
      </c>
      <c r="R293">
        <f>P293 * _xll.XLOOKUP(Q293,CALCULATION!$A$15:$A$17, CALCULATION!$B$15:$B$17 )</f>
        <v>600</v>
      </c>
      <c r="S293" s="5">
        <f>O293*P293*_xll.XLOOKUP(Q293,CALCULATION!$A$15:$A$17, CALCULATION!$B$15:$B$17)</f>
        <v>18108</v>
      </c>
      <c r="T293">
        <v>300</v>
      </c>
      <c r="U293" t="s">
        <v>14</v>
      </c>
      <c r="V293">
        <f>T293 * _xll.XLOOKUP(U293,CALCULATION!$A$15:$A$17, CALCULATION!$B$15:$B$17 )</f>
        <v>300</v>
      </c>
      <c r="W293" s="5">
        <f>O293*T293*_xll.XLOOKUP(U293,CALCULATION!$A$15:$A$17, CALCULATION!$B$15:$B$17)</f>
        <v>9054</v>
      </c>
      <c r="X293" s="5">
        <f>WORKSHEET[[#This Row],[Clients Total Cost]] / WORKSHEET[[#This Row],[Clients Rate per T2 (USD)]]</f>
        <v>30.18</v>
      </c>
      <c r="Y293" s="5">
        <f>WORKSHEET[[#This Row],[Clients Rate per T2 (USD)]] - WORKSHEET[[#This Row],[Supplier Rate Per t2 (USD)]]</f>
        <v>300</v>
      </c>
      <c r="Z293" s="5">
        <f>WORKSHEET[[#This Row],[Profit Per T]] * WORKSHEET[[#This Row],[Weight]]</f>
        <v>9054</v>
      </c>
      <c r="AA293">
        <v>1</v>
      </c>
      <c r="AB293" s="1">
        <v>2.8000000000000003</v>
      </c>
      <c r="AC293" s="1">
        <v>4.2</v>
      </c>
      <c r="AD293" s="1">
        <v>3.5</v>
      </c>
      <c r="AE293" s="1">
        <f>WORKSHEET[[#This Row],[Delay at toll gate in days]] +WORKSHEET[[#This Row],[Delay at workshop in days]] +WORKSHEET[[#This Row],[Delay at border in days]]</f>
        <v>10.5</v>
      </c>
    </row>
    <row r="294" spans="1:31" x14ac:dyDescent="0.35">
      <c r="A294" t="s">
        <v>312</v>
      </c>
      <c r="B294" t="s">
        <v>10</v>
      </c>
      <c r="C294" t="s">
        <v>68</v>
      </c>
      <c r="D294" t="s">
        <v>3615</v>
      </c>
      <c r="E294" t="s">
        <v>3614</v>
      </c>
      <c r="F294" t="str">
        <f>WORKSHEET[[#This Row],[Depart From]]&amp;"-"&amp;WORKSHEET[[#This Row],[Arrive To]]</f>
        <v>Mombasa-Alger</v>
      </c>
      <c r="G294" s="2">
        <v>44612</v>
      </c>
      <c r="H294" s="2">
        <v>44640</v>
      </c>
      <c r="I294" s="2" t="str">
        <f t="shared" si="4"/>
        <v>Delivered</v>
      </c>
      <c r="J294" s="2" t="str">
        <f>TEXT(WORKSHEET[[#This Row],[Offloading Date]], "mmm")</f>
        <v>Mar</v>
      </c>
      <c r="K294" s="2" t="str">
        <f>IF(OR(WORKSHEET[[#This Row],[Year]]="", ISBLANK(WORKSHEET[[#This Row],[Year]]), WORKSHEET[[#This Row],[Year]]="null"), "Exclude", "Include")</f>
        <v>Include</v>
      </c>
      <c r="L294" t="s">
        <v>16</v>
      </c>
      <c r="M294" t="s">
        <v>16</v>
      </c>
      <c r="N294" t="s">
        <v>13</v>
      </c>
      <c r="O294">
        <v>29.98</v>
      </c>
      <c r="P294">
        <v>600</v>
      </c>
      <c r="Q294" t="s">
        <v>14</v>
      </c>
      <c r="R294">
        <f>P294 * _xll.XLOOKUP(Q294,CALCULATION!$A$15:$A$17, CALCULATION!$B$15:$B$17 )</f>
        <v>600</v>
      </c>
      <c r="S294" s="5">
        <f>O294*P294*_xll.XLOOKUP(Q294,CALCULATION!$A$15:$A$17, CALCULATION!$B$15:$B$17)</f>
        <v>17988</v>
      </c>
      <c r="T294">
        <v>300</v>
      </c>
      <c r="U294" t="s">
        <v>14</v>
      </c>
      <c r="V294">
        <f>T294 * _xll.XLOOKUP(U294,CALCULATION!$A$15:$A$17, CALCULATION!$B$15:$B$17 )</f>
        <v>300</v>
      </c>
      <c r="W294" s="5">
        <f>O294*T294*_xll.XLOOKUP(U294,CALCULATION!$A$15:$A$17, CALCULATION!$B$15:$B$17)</f>
        <v>8994</v>
      </c>
      <c r="X294" s="5">
        <f>WORKSHEET[[#This Row],[Clients Total Cost]] / WORKSHEET[[#This Row],[Clients Rate per T2 (USD)]]</f>
        <v>29.98</v>
      </c>
      <c r="Y294" s="5">
        <f>WORKSHEET[[#This Row],[Clients Rate per T2 (USD)]] - WORKSHEET[[#This Row],[Supplier Rate Per t2 (USD)]]</f>
        <v>300</v>
      </c>
      <c r="Z294" s="5">
        <f>WORKSHEET[[#This Row],[Profit Per T]] * WORKSHEET[[#This Row],[Weight]]</f>
        <v>8994</v>
      </c>
      <c r="AA294">
        <v>1</v>
      </c>
      <c r="AB294" s="1">
        <v>2.8000000000000003</v>
      </c>
      <c r="AC294" s="1">
        <v>4.2</v>
      </c>
      <c r="AD294" s="1">
        <v>3.5</v>
      </c>
      <c r="AE294" s="1">
        <f>WORKSHEET[[#This Row],[Delay at toll gate in days]] +WORKSHEET[[#This Row],[Delay at workshop in days]] +WORKSHEET[[#This Row],[Delay at border in days]]</f>
        <v>10.5</v>
      </c>
    </row>
    <row r="295" spans="1:31" x14ac:dyDescent="0.35">
      <c r="A295" t="s">
        <v>313</v>
      </c>
      <c r="B295" t="s">
        <v>10</v>
      </c>
      <c r="C295" t="s">
        <v>68</v>
      </c>
      <c r="D295" t="s">
        <v>3619</v>
      </c>
      <c r="E295" t="s">
        <v>3612</v>
      </c>
      <c r="F295" t="str">
        <f>WORKSHEET[[#This Row],[Depart From]]&amp;"-"&amp;WORKSHEET[[#This Row],[Arrive To]]</f>
        <v>Addis Ababa-Victoria</v>
      </c>
      <c r="G295" s="2">
        <v>44615</v>
      </c>
      <c r="H295" s="2">
        <v>44644</v>
      </c>
      <c r="I295" s="2" t="str">
        <f t="shared" si="4"/>
        <v>Delivered</v>
      </c>
      <c r="J295" s="2" t="str">
        <f>TEXT(WORKSHEET[[#This Row],[Offloading Date]], "mmm")</f>
        <v>Mar</v>
      </c>
      <c r="K295" s="2" t="str">
        <f>IF(OR(WORKSHEET[[#This Row],[Year]]="", ISBLANK(WORKSHEET[[#This Row],[Year]]), WORKSHEET[[#This Row],[Year]]="null"), "Exclude", "Include")</f>
        <v>Include</v>
      </c>
      <c r="L295" t="s">
        <v>16</v>
      </c>
      <c r="M295" t="s">
        <v>16</v>
      </c>
      <c r="N295" t="s">
        <v>13</v>
      </c>
      <c r="O295">
        <v>30.12</v>
      </c>
      <c r="P295">
        <v>600</v>
      </c>
      <c r="Q295" t="s">
        <v>14</v>
      </c>
      <c r="R295">
        <f>P295 * _xll.XLOOKUP(Q295,CALCULATION!$A$15:$A$17, CALCULATION!$B$15:$B$17 )</f>
        <v>600</v>
      </c>
      <c r="S295" s="5">
        <f>O295*P295*_xll.XLOOKUP(Q295,CALCULATION!$A$15:$A$17, CALCULATION!$B$15:$B$17)</f>
        <v>18072</v>
      </c>
      <c r="T295">
        <v>300</v>
      </c>
      <c r="U295" t="s">
        <v>14</v>
      </c>
      <c r="V295">
        <f>T295 * _xll.XLOOKUP(U295,CALCULATION!$A$15:$A$17, CALCULATION!$B$15:$B$17 )</f>
        <v>300</v>
      </c>
      <c r="W295" s="5">
        <f>O295*T295*_xll.XLOOKUP(U295,CALCULATION!$A$15:$A$17, CALCULATION!$B$15:$B$17)</f>
        <v>9036</v>
      </c>
      <c r="X295" s="5">
        <f>WORKSHEET[[#This Row],[Clients Total Cost]] / WORKSHEET[[#This Row],[Clients Rate per T2 (USD)]]</f>
        <v>30.12</v>
      </c>
      <c r="Y295" s="5">
        <f>WORKSHEET[[#This Row],[Clients Rate per T2 (USD)]] - WORKSHEET[[#This Row],[Supplier Rate Per t2 (USD)]]</f>
        <v>300</v>
      </c>
      <c r="Z295" s="5">
        <f>WORKSHEET[[#This Row],[Profit Per T]] * WORKSHEET[[#This Row],[Weight]]</f>
        <v>9036</v>
      </c>
      <c r="AA295">
        <v>1</v>
      </c>
      <c r="AB295" s="1">
        <v>2.9000000000000004</v>
      </c>
      <c r="AC295" s="1">
        <v>4.3499999999999996</v>
      </c>
      <c r="AD295" s="1">
        <v>3.625</v>
      </c>
      <c r="AE295" s="1">
        <f>WORKSHEET[[#This Row],[Delay at toll gate in days]] +WORKSHEET[[#This Row],[Delay at workshop in days]] +WORKSHEET[[#This Row],[Delay at border in days]]</f>
        <v>10.875</v>
      </c>
    </row>
    <row r="296" spans="1:31" x14ac:dyDescent="0.35">
      <c r="A296" t="s">
        <v>314</v>
      </c>
      <c r="B296" t="s">
        <v>10</v>
      </c>
      <c r="C296" t="s">
        <v>68</v>
      </c>
      <c r="D296" t="s">
        <v>3611</v>
      </c>
      <c r="E296" t="s">
        <v>3612</v>
      </c>
      <c r="F296" t="str">
        <f>WORKSHEET[[#This Row],[Depart From]]&amp;"-"&amp;WORKSHEET[[#This Row],[Arrive To]]</f>
        <v>Mogadishu-Victoria</v>
      </c>
      <c r="G296" s="2">
        <v>44616</v>
      </c>
      <c r="H296" s="2">
        <v>44652</v>
      </c>
      <c r="I296" s="2" t="str">
        <f t="shared" si="4"/>
        <v>Delivered</v>
      </c>
      <c r="J296" s="2" t="str">
        <f>TEXT(WORKSHEET[[#This Row],[Offloading Date]], "mmm")</f>
        <v>Apr</v>
      </c>
      <c r="K296" s="2" t="str">
        <f>IF(OR(WORKSHEET[[#This Row],[Year]]="", ISBLANK(WORKSHEET[[#This Row],[Year]]), WORKSHEET[[#This Row],[Year]]="null"), "Exclude", "Include")</f>
        <v>Include</v>
      </c>
      <c r="L296" t="s">
        <v>16</v>
      </c>
      <c r="M296" t="s">
        <v>16</v>
      </c>
      <c r="N296" t="s">
        <v>13</v>
      </c>
      <c r="O296">
        <v>30.12</v>
      </c>
      <c r="P296">
        <v>600</v>
      </c>
      <c r="Q296" t="s">
        <v>14</v>
      </c>
      <c r="R296">
        <f>P296 * _xll.XLOOKUP(Q296,CALCULATION!$A$15:$A$17, CALCULATION!$B$15:$B$17 )</f>
        <v>600</v>
      </c>
      <c r="S296" s="5">
        <f>O296*P296*_xll.XLOOKUP(Q296,CALCULATION!$A$15:$A$17, CALCULATION!$B$15:$B$17)</f>
        <v>18072</v>
      </c>
      <c r="T296">
        <v>300</v>
      </c>
      <c r="U296" t="s">
        <v>14</v>
      </c>
      <c r="V296">
        <f>T296 * _xll.XLOOKUP(U296,CALCULATION!$A$15:$A$17, CALCULATION!$B$15:$B$17 )</f>
        <v>300</v>
      </c>
      <c r="W296" s="5">
        <f>O296*T296*_xll.XLOOKUP(U296,CALCULATION!$A$15:$A$17, CALCULATION!$B$15:$B$17)</f>
        <v>9036</v>
      </c>
      <c r="X296" s="5">
        <f>WORKSHEET[[#This Row],[Clients Total Cost]] / WORKSHEET[[#This Row],[Clients Rate per T2 (USD)]]</f>
        <v>30.12</v>
      </c>
      <c r="Y296" s="5">
        <f>WORKSHEET[[#This Row],[Clients Rate per T2 (USD)]] - WORKSHEET[[#This Row],[Supplier Rate Per t2 (USD)]]</f>
        <v>300</v>
      </c>
      <c r="Z296" s="5">
        <f>WORKSHEET[[#This Row],[Profit Per T]] * WORKSHEET[[#This Row],[Weight]]</f>
        <v>9036</v>
      </c>
      <c r="AA296">
        <v>1</v>
      </c>
      <c r="AB296" s="1">
        <v>3.6</v>
      </c>
      <c r="AC296" s="1">
        <v>5.3999999999999995</v>
      </c>
      <c r="AD296" s="1">
        <v>4.5</v>
      </c>
      <c r="AE296" s="1">
        <f>WORKSHEET[[#This Row],[Delay at toll gate in days]] +WORKSHEET[[#This Row],[Delay at workshop in days]] +WORKSHEET[[#This Row],[Delay at border in days]]</f>
        <v>13.5</v>
      </c>
    </row>
    <row r="297" spans="1:31" x14ac:dyDescent="0.35">
      <c r="A297" t="s">
        <v>315</v>
      </c>
      <c r="B297" t="s">
        <v>10</v>
      </c>
      <c r="C297" t="s">
        <v>68</v>
      </c>
      <c r="D297" t="s">
        <v>3619</v>
      </c>
      <c r="E297" t="s">
        <v>3613</v>
      </c>
      <c r="F297" t="str">
        <f>WORKSHEET[[#This Row],[Depart From]]&amp;"-"&amp;WORKSHEET[[#This Row],[Arrive To]]</f>
        <v>Addis Ababa-Sanaa</v>
      </c>
      <c r="G297" s="2">
        <v>44623</v>
      </c>
      <c r="H297" s="2">
        <v>44653</v>
      </c>
      <c r="I297" s="2" t="str">
        <f t="shared" si="4"/>
        <v>Delivered</v>
      </c>
      <c r="J297" s="2" t="str">
        <f>TEXT(WORKSHEET[[#This Row],[Offloading Date]], "mmm")</f>
        <v>Apr</v>
      </c>
      <c r="K297" s="2" t="str">
        <f>IF(OR(WORKSHEET[[#This Row],[Year]]="", ISBLANK(WORKSHEET[[#This Row],[Year]]), WORKSHEET[[#This Row],[Year]]="null"), "Exclude", "Include")</f>
        <v>Include</v>
      </c>
      <c r="L297" t="s">
        <v>16</v>
      </c>
      <c r="M297" t="s">
        <v>16</v>
      </c>
      <c r="N297" t="s">
        <v>13</v>
      </c>
      <c r="O297">
        <v>30.08</v>
      </c>
      <c r="P297">
        <v>600</v>
      </c>
      <c r="Q297" t="s">
        <v>14</v>
      </c>
      <c r="R297">
        <f>P297 * _xll.XLOOKUP(Q297,CALCULATION!$A$15:$A$17, CALCULATION!$B$15:$B$17 )</f>
        <v>600</v>
      </c>
      <c r="S297" s="5">
        <f>O297*P297*_xll.XLOOKUP(Q297,CALCULATION!$A$15:$A$17, CALCULATION!$B$15:$B$17)</f>
        <v>18048</v>
      </c>
      <c r="T297">
        <v>300</v>
      </c>
      <c r="U297" t="s">
        <v>14</v>
      </c>
      <c r="V297">
        <f>T297 * _xll.XLOOKUP(U297,CALCULATION!$A$15:$A$17, CALCULATION!$B$15:$B$17 )</f>
        <v>300</v>
      </c>
      <c r="W297" s="5">
        <f>O297*T297*_xll.XLOOKUP(U297,CALCULATION!$A$15:$A$17, CALCULATION!$B$15:$B$17)</f>
        <v>9024</v>
      </c>
      <c r="X297" s="5">
        <f>WORKSHEET[[#This Row],[Clients Total Cost]] / WORKSHEET[[#This Row],[Clients Rate per T2 (USD)]]</f>
        <v>30.08</v>
      </c>
      <c r="Y297" s="5">
        <f>WORKSHEET[[#This Row],[Clients Rate per T2 (USD)]] - WORKSHEET[[#This Row],[Supplier Rate Per t2 (USD)]]</f>
        <v>300</v>
      </c>
      <c r="Z297" s="5">
        <f>WORKSHEET[[#This Row],[Profit Per T]] * WORKSHEET[[#This Row],[Weight]]</f>
        <v>9024</v>
      </c>
      <c r="AA297">
        <v>1</v>
      </c>
      <c r="AB297" s="1">
        <v>3</v>
      </c>
      <c r="AC297" s="1">
        <v>4.5</v>
      </c>
      <c r="AD297" s="1">
        <v>3.75</v>
      </c>
      <c r="AE297" s="1">
        <f>WORKSHEET[[#This Row],[Delay at toll gate in days]] +WORKSHEET[[#This Row],[Delay at workshop in days]] +WORKSHEET[[#This Row],[Delay at border in days]]</f>
        <v>11.25</v>
      </c>
    </row>
    <row r="298" spans="1:31" x14ac:dyDescent="0.35">
      <c r="A298" t="s">
        <v>316</v>
      </c>
      <c r="B298" t="s">
        <v>10</v>
      </c>
      <c r="C298" t="s">
        <v>68</v>
      </c>
      <c r="D298" t="s">
        <v>3611</v>
      </c>
      <c r="E298" t="s">
        <v>3612</v>
      </c>
      <c r="F298" t="str">
        <f>WORKSHEET[[#This Row],[Depart From]]&amp;"-"&amp;WORKSHEET[[#This Row],[Arrive To]]</f>
        <v>Mogadishu-Victoria</v>
      </c>
      <c r="G298" s="2">
        <v>44614</v>
      </c>
      <c r="H298" s="2">
        <v>44642</v>
      </c>
      <c r="I298" s="2" t="str">
        <f t="shared" si="4"/>
        <v>Delivered</v>
      </c>
      <c r="J298" s="2" t="str">
        <f>TEXT(WORKSHEET[[#This Row],[Offloading Date]], "mmm")</f>
        <v>Mar</v>
      </c>
      <c r="K298" s="2" t="str">
        <f>IF(OR(WORKSHEET[[#This Row],[Year]]="", ISBLANK(WORKSHEET[[#This Row],[Year]]), WORKSHEET[[#This Row],[Year]]="null"), "Exclude", "Include")</f>
        <v>Include</v>
      </c>
      <c r="L298" t="s">
        <v>16</v>
      </c>
      <c r="M298" t="s">
        <v>16</v>
      </c>
      <c r="N298" t="s">
        <v>13</v>
      </c>
      <c r="O298">
        <v>30.12</v>
      </c>
      <c r="P298">
        <v>600</v>
      </c>
      <c r="Q298" t="s">
        <v>14</v>
      </c>
      <c r="R298">
        <f>P298 * _xll.XLOOKUP(Q298,CALCULATION!$A$15:$A$17, CALCULATION!$B$15:$B$17 )</f>
        <v>600</v>
      </c>
      <c r="S298" s="5">
        <f>O298*P298*_xll.XLOOKUP(Q298,CALCULATION!$A$15:$A$17, CALCULATION!$B$15:$B$17)</f>
        <v>18072</v>
      </c>
      <c r="T298">
        <v>300</v>
      </c>
      <c r="U298" t="s">
        <v>14</v>
      </c>
      <c r="V298">
        <f>T298 * _xll.XLOOKUP(U298,CALCULATION!$A$15:$A$17, CALCULATION!$B$15:$B$17 )</f>
        <v>300</v>
      </c>
      <c r="W298" s="5">
        <f>O298*T298*_xll.XLOOKUP(U298,CALCULATION!$A$15:$A$17, CALCULATION!$B$15:$B$17)</f>
        <v>9036</v>
      </c>
      <c r="X298" s="5">
        <f>WORKSHEET[[#This Row],[Clients Total Cost]] / WORKSHEET[[#This Row],[Clients Rate per T2 (USD)]]</f>
        <v>30.12</v>
      </c>
      <c r="Y298" s="5">
        <f>WORKSHEET[[#This Row],[Clients Rate per T2 (USD)]] - WORKSHEET[[#This Row],[Supplier Rate Per t2 (USD)]]</f>
        <v>300</v>
      </c>
      <c r="Z298" s="5">
        <f>WORKSHEET[[#This Row],[Profit Per T]] * WORKSHEET[[#This Row],[Weight]]</f>
        <v>9036</v>
      </c>
      <c r="AA298">
        <v>1</v>
      </c>
      <c r="AB298" s="1">
        <v>2.8000000000000003</v>
      </c>
      <c r="AC298" s="1">
        <v>4.2</v>
      </c>
      <c r="AD298" s="1">
        <v>3.5</v>
      </c>
      <c r="AE298" s="1">
        <f>WORKSHEET[[#This Row],[Delay at toll gate in days]] +WORKSHEET[[#This Row],[Delay at workshop in days]] +WORKSHEET[[#This Row],[Delay at border in days]]</f>
        <v>10.5</v>
      </c>
    </row>
    <row r="299" spans="1:31" x14ac:dyDescent="0.35">
      <c r="A299" t="s">
        <v>317</v>
      </c>
      <c r="B299" t="s">
        <v>10</v>
      </c>
      <c r="C299" t="s">
        <v>68</v>
      </c>
      <c r="D299" t="s">
        <v>3620</v>
      </c>
      <c r="E299" t="s">
        <v>3614</v>
      </c>
      <c r="F299" t="str">
        <f>WORKSHEET[[#This Row],[Depart From]]&amp;"-"&amp;WORKSHEET[[#This Row],[Arrive To]]</f>
        <v>Zanzibar-Alger</v>
      </c>
      <c r="G299" s="2">
        <v>44616</v>
      </c>
      <c r="H299" s="2">
        <v>44652</v>
      </c>
      <c r="I299" s="2" t="str">
        <f t="shared" si="4"/>
        <v>Delivered</v>
      </c>
      <c r="J299" s="2" t="str">
        <f>TEXT(WORKSHEET[[#This Row],[Offloading Date]], "mmm")</f>
        <v>Apr</v>
      </c>
      <c r="K299" s="2" t="str">
        <f>IF(OR(WORKSHEET[[#This Row],[Year]]="", ISBLANK(WORKSHEET[[#This Row],[Year]]), WORKSHEET[[#This Row],[Year]]="null"), "Exclude", "Include")</f>
        <v>Include</v>
      </c>
      <c r="L299" t="s">
        <v>16</v>
      </c>
      <c r="M299" t="s">
        <v>16</v>
      </c>
      <c r="N299" t="s">
        <v>13</v>
      </c>
      <c r="O299">
        <v>30.1</v>
      </c>
      <c r="P299">
        <v>600</v>
      </c>
      <c r="Q299" t="s">
        <v>14</v>
      </c>
      <c r="R299">
        <f>P299 * _xll.XLOOKUP(Q299,CALCULATION!$A$15:$A$17, CALCULATION!$B$15:$B$17 )</f>
        <v>600</v>
      </c>
      <c r="S299" s="5">
        <f>O299*P299*_xll.XLOOKUP(Q299,CALCULATION!$A$15:$A$17, CALCULATION!$B$15:$B$17)</f>
        <v>18060</v>
      </c>
      <c r="T299">
        <v>300</v>
      </c>
      <c r="U299" t="s">
        <v>14</v>
      </c>
      <c r="V299">
        <f>T299 * _xll.XLOOKUP(U299,CALCULATION!$A$15:$A$17, CALCULATION!$B$15:$B$17 )</f>
        <v>300</v>
      </c>
      <c r="W299" s="5">
        <f>O299*T299*_xll.XLOOKUP(U299,CALCULATION!$A$15:$A$17, CALCULATION!$B$15:$B$17)</f>
        <v>9030</v>
      </c>
      <c r="X299" s="5">
        <f>WORKSHEET[[#This Row],[Clients Total Cost]] / WORKSHEET[[#This Row],[Clients Rate per T2 (USD)]]</f>
        <v>30.1</v>
      </c>
      <c r="Y299" s="5">
        <f>WORKSHEET[[#This Row],[Clients Rate per T2 (USD)]] - WORKSHEET[[#This Row],[Supplier Rate Per t2 (USD)]]</f>
        <v>300</v>
      </c>
      <c r="Z299" s="5">
        <f>WORKSHEET[[#This Row],[Profit Per T]] * WORKSHEET[[#This Row],[Weight]]</f>
        <v>9030</v>
      </c>
      <c r="AA299">
        <v>1</v>
      </c>
      <c r="AB299" s="1">
        <v>3.6</v>
      </c>
      <c r="AC299" s="1">
        <v>5.3999999999999995</v>
      </c>
      <c r="AD299" s="1">
        <v>4.5</v>
      </c>
      <c r="AE299" s="1">
        <f>WORKSHEET[[#This Row],[Delay at toll gate in days]] +WORKSHEET[[#This Row],[Delay at workshop in days]] +WORKSHEET[[#This Row],[Delay at border in days]]</f>
        <v>13.5</v>
      </c>
    </row>
    <row r="300" spans="1:31" x14ac:dyDescent="0.35">
      <c r="A300" t="s">
        <v>318</v>
      </c>
      <c r="B300" t="s">
        <v>10</v>
      </c>
      <c r="C300" t="s">
        <v>68</v>
      </c>
      <c r="D300" t="s">
        <v>3611</v>
      </c>
      <c r="E300" t="s">
        <v>3618</v>
      </c>
      <c r="F300" t="str">
        <f>WORKSHEET[[#This Row],[Depart From]]&amp;"-"&amp;WORKSHEET[[#This Row],[Arrive To]]</f>
        <v>Mogadishu-Tripoli</v>
      </c>
      <c r="G300" s="2">
        <v>44614</v>
      </c>
      <c r="H300" s="2">
        <v>44642</v>
      </c>
      <c r="I300" s="2" t="str">
        <f t="shared" si="4"/>
        <v>Delivered</v>
      </c>
      <c r="J300" s="2" t="str">
        <f>TEXT(WORKSHEET[[#This Row],[Offloading Date]], "mmm")</f>
        <v>Mar</v>
      </c>
      <c r="K300" s="2" t="str">
        <f>IF(OR(WORKSHEET[[#This Row],[Year]]="", ISBLANK(WORKSHEET[[#This Row],[Year]]), WORKSHEET[[#This Row],[Year]]="null"), "Exclude", "Include")</f>
        <v>Include</v>
      </c>
      <c r="L300" t="s">
        <v>16</v>
      </c>
      <c r="M300" t="s">
        <v>16</v>
      </c>
      <c r="N300" t="s">
        <v>13</v>
      </c>
      <c r="O300">
        <v>30.12</v>
      </c>
      <c r="P300">
        <v>600</v>
      </c>
      <c r="Q300" t="s">
        <v>14</v>
      </c>
      <c r="R300">
        <f>P300 * _xll.XLOOKUP(Q300,CALCULATION!$A$15:$A$17, CALCULATION!$B$15:$B$17 )</f>
        <v>600</v>
      </c>
      <c r="S300" s="5">
        <f>O300*P300*_xll.XLOOKUP(Q300,CALCULATION!$A$15:$A$17, CALCULATION!$B$15:$B$17)</f>
        <v>18072</v>
      </c>
      <c r="T300">
        <v>300</v>
      </c>
      <c r="U300" t="s">
        <v>14</v>
      </c>
      <c r="V300">
        <f>T300 * _xll.XLOOKUP(U300,CALCULATION!$A$15:$A$17, CALCULATION!$B$15:$B$17 )</f>
        <v>300</v>
      </c>
      <c r="W300" s="5">
        <f>O300*T300*_xll.XLOOKUP(U300,CALCULATION!$A$15:$A$17, CALCULATION!$B$15:$B$17)</f>
        <v>9036</v>
      </c>
      <c r="X300" s="5">
        <f>WORKSHEET[[#This Row],[Clients Total Cost]] / WORKSHEET[[#This Row],[Clients Rate per T2 (USD)]]</f>
        <v>30.12</v>
      </c>
      <c r="Y300" s="5">
        <f>WORKSHEET[[#This Row],[Clients Rate per T2 (USD)]] - WORKSHEET[[#This Row],[Supplier Rate Per t2 (USD)]]</f>
        <v>300</v>
      </c>
      <c r="Z300" s="5">
        <f>WORKSHEET[[#This Row],[Profit Per T]] * WORKSHEET[[#This Row],[Weight]]</f>
        <v>9036</v>
      </c>
      <c r="AA300">
        <v>1</v>
      </c>
      <c r="AB300" s="1">
        <v>2.8000000000000003</v>
      </c>
      <c r="AC300" s="1">
        <v>4.2</v>
      </c>
      <c r="AD300" s="1">
        <v>3.5</v>
      </c>
      <c r="AE300" s="1">
        <f>WORKSHEET[[#This Row],[Delay at toll gate in days]] +WORKSHEET[[#This Row],[Delay at workshop in days]] +WORKSHEET[[#This Row],[Delay at border in days]]</f>
        <v>10.5</v>
      </c>
    </row>
    <row r="301" spans="1:31" x14ac:dyDescent="0.35">
      <c r="A301" t="s">
        <v>319</v>
      </c>
      <c r="B301" t="s">
        <v>10</v>
      </c>
      <c r="C301" t="s">
        <v>68</v>
      </c>
      <c r="D301" t="s">
        <v>3620</v>
      </c>
      <c r="E301" t="s">
        <v>3617</v>
      </c>
      <c r="F301" t="str">
        <f>WORKSHEET[[#This Row],[Depart From]]&amp;"-"&amp;WORKSHEET[[#This Row],[Arrive To]]</f>
        <v>Zanzibar-Lagos</v>
      </c>
      <c r="G301" s="2">
        <v>44618</v>
      </c>
      <c r="H301" s="2">
        <v>44646</v>
      </c>
      <c r="I301" s="2" t="str">
        <f t="shared" si="4"/>
        <v>Delivered</v>
      </c>
      <c r="J301" s="2" t="str">
        <f>TEXT(WORKSHEET[[#This Row],[Offloading Date]], "mmm")</f>
        <v>Mar</v>
      </c>
      <c r="K301" s="2" t="str">
        <f>IF(OR(WORKSHEET[[#This Row],[Year]]="", ISBLANK(WORKSHEET[[#This Row],[Year]]), WORKSHEET[[#This Row],[Year]]="null"), "Exclude", "Include")</f>
        <v>Include</v>
      </c>
      <c r="L301" t="s">
        <v>16</v>
      </c>
      <c r="M301" t="s">
        <v>16</v>
      </c>
      <c r="N301" t="s">
        <v>13</v>
      </c>
      <c r="O301">
        <v>30.16</v>
      </c>
      <c r="P301">
        <v>600</v>
      </c>
      <c r="Q301" t="s">
        <v>14</v>
      </c>
      <c r="R301">
        <f>P301 * _xll.XLOOKUP(Q301,CALCULATION!$A$15:$A$17, CALCULATION!$B$15:$B$17 )</f>
        <v>600</v>
      </c>
      <c r="S301" s="5">
        <f>O301*P301*_xll.XLOOKUP(Q301,CALCULATION!$A$15:$A$17, CALCULATION!$B$15:$B$17)</f>
        <v>18096</v>
      </c>
      <c r="T301">
        <v>300</v>
      </c>
      <c r="U301" t="s">
        <v>14</v>
      </c>
      <c r="V301">
        <f>T301 * _xll.XLOOKUP(U301,CALCULATION!$A$15:$A$17, CALCULATION!$B$15:$B$17 )</f>
        <v>300</v>
      </c>
      <c r="W301" s="5">
        <f>O301*T301*_xll.XLOOKUP(U301,CALCULATION!$A$15:$A$17, CALCULATION!$B$15:$B$17)</f>
        <v>9048</v>
      </c>
      <c r="X301" s="5">
        <f>WORKSHEET[[#This Row],[Clients Total Cost]] / WORKSHEET[[#This Row],[Clients Rate per T2 (USD)]]</f>
        <v>30.16</v>
      </c>
      <c r="Y301" s="5">
        <f>WORKSHEET[[#This Row],[Clients Rate per T2 (USD)]] - WORKSHEET[[#This Row],[Supplier Rate Per t2 (USD)]]</f>
        <v>300</v>
      </c>
      <c r="Z301" s="5">
        <f>WORKSHEET[[#This Row],[Profit Per T]] * WORKSHEET[[#This Row],[Weight]]</f>
        <v>9048</v>
      </c>
      <c r="AA301">
        <v>1</v>
      </c>
      <c r="AB301" s="1">
        <v>2.8000000000000003</v>
      </c>
      <c r="AC301" s="1">
        <v>4.2</v>
      </c>
      <c r="AD301" s="1">
        <v>3.5</v>
      </c>
      <c r="AE301" s="1">
        <f>WORKSHEET[[#This Row],[Delay at toll gate in days]] +WORKSHEET[[#This Row],[Delay at workshop in days]] +WORKSHEET[[#This Row],[Delay at border in days]]</f>
        <v>10.5</v>
      </c>
    </row>
    <row r="302" spans="1:31" x14ac:dyDescent="0.35">
      <c r="A302" t="s">
        <v>320</v>
      </c>
      <c r="B302" t="s">
        <v>10</v>
      </c>
      <c r="C302" t="s">
        <v>68</v>
      </c>
      <c r="D302" t="s">
        <v>3615</v>
      </c>
      <c r="E302" t="s">
        <v>3613</v>
      </c>
      <c r="F302" t="str">
        <f>WORKSHEET[[#This Row],[Depart From]]&amp;"-"&amp;WORKSHEET[[#This Row],[Arrive To]]</f>
        <v>Mombasa-Sanaa</v>
      </c>
      <c r="G302" s="2">
        <v>44616</v>
      </c>
      <c r="H302" s="2">
        <v>44643</v>
      </c>
      <c r="I302" s="2" t="str">
        <f t="shared" si="4"/>
        <v>Delivered</v>
      </c>
      <c r="J302" s="2" t="str">
        <f>TEXT(WORKSHEET[[#This Row],[Offloading Date]], "mmm")</f>
        <v>Mar</v>
      </c>
      <c r="K302" s="2" t="str">
        <f>IF(OR(WORKSHEET[[#This Row],[Year]]="", ISBLANK(WORKSHEET[[#This Row],[Year]]), WORKSHEET[[#This Row],[Year]]="null"), "Exclude", "Include")</f>
        <v>Include</v>
      </c>
      <c r="L302" t="s">
        <v>16</v>
      </c>
      <c r="M302" t="s">
        <v>16</v>
      </c>
      <c r="N302" t="s">
        <v>13</v>
      </c>
      <c r="O302">
        <v>30.16</v>
      </c>
      <c r="P302">
        <v>600</v>
      </c>
      <c r="Q302" t="s">
        <v>14</v>
      </c>
      <c r="R302">
        <f>P302 * _xll.XLOOKUP(Q302,CALCULATION!$A$15:$A$17, CALCULATION!$B$15:$B$17 )</f>
        <v>600</v>
      </c>
      <c r="S302" s="5">
        <f>O302*P302*_xll.XLOOKUP(Q302,CALCULATION!$A$15:$A$17, CALCULATION!$B$15:$B$17)</f>
        <v>18096</v>
      </c>
      <c r="T302">
        <v>300</v>
      </c>
      <c r="U302" t="s">
        <v>14</v>
      </c>
      <c r="V302">
        <f>T302 * _xll.XLOOKUP(U302,CALCULATION!$A$15:$A$17, CALCULATION!$B$15:$B$17 )</f>
        <v>300</v>
      </c>
      <c r="W302" s="5">
        <f>O302*T302*_xll.XLOOKUP(U302,CALCULATION!$A$15:$A$17, CALCULATION!$B$15:$B$17)</f>
        <v>9048</v>
      </c>
      <c r="X302" s="5">
        <f>WORKSHEET[[#This Row],[Clients Total Cost]] / WORKSHEET[[#This Row],[Clients Rate per T2 (USD)]]</f>
        <v>30.16</v>
      </c>
      <c r="Y302" s="5">
        <f>WORKSHEET[[#This Row],[Clients Rate per T2 (USD)]] - WORKSHEET[[#This Row],[Supplier Rate Per t2 (USD)]]</f>
        <v>300</v>
      </c>
      <c r="Z302" s="5">
        <f>WORKSHEET[[#This Row],[Profit Per T]] * WORKSHEET[[#This Row],[Weight]]</f>
        <v>9048</v>
      </c>
      <c r="AA302">
        <v>1</v>
      </c>
      <c r="AB302" s="1">
        <v>2.7</v>
      </c>
      <c r="AC302" s="1">
        <v>4.05</v>
      </c>
      <c r="AD302" s="1">
        <v>3.375</v>
      </c>
      <c r="AE302" s="1">
        <f>WORKSHEET[[#This Row],[Delay at toll gate in days]] +WORKSHEET[[#This Row],[Delay at workshop in days]] +WORKSHEET[[#This Row],[Delay at border in days]]</f>
        <v>10.125</v>
      </c>
    </row>
    <row r="303" spans="1:31" x14ac:dyDescent="0.35">
      <c r="A303" t="s">
        <v>321</v>
      </c>
      <c r="B303" t="s">
        <v>10</v>
      </c>
      <c r="C303" t="s">
        <v>68</v>
      </c>
      <c r="D303" t="s">
        <v>3619</v>
      </c>
      <c r="E303" t="s">
        <v>3617</v>
      </c>
      <c r="F303" t="str">
        <f>WORKSHEET[[#This Row],[Depart From]]&amp;"-"&amp;WORKSHEET[[#This Row],[Arrive To]]</f>
        <v>Addis Ababa-Lagos</v>
      </c>
      <c r="G303" s="2">
        <v>44612</v>
      </c>
      <c r="H303" s="2">
        <v>44642</v>
      </c>
      <c r="I303" s="2" t="str">
        <f t="shared" si="4"/>
        <v>Delivered</v>
      </c>
      <c r="J303" s="2" t="str">
        <f>TEXT(WORKSHEET[[#This Row],[Offloading Date]], "mmm")</f>
        <v>Mar</v>
      </c>
      <c r="K303" s="2" t="str">
        <f>IF(OR(WORKSHEET[[#This Row],[Year]]="", ISBLANK(WORKSHEET[[#This Row],[Year]]), WORKSHEET[[#This Row],[Year]]="null"), "Exclude", "Include")</f>
        <v>Include</v>
      </c>
      <c r="L303" t="s">
        <v>16</v>
      </c>
      <c r="M303" t="s">
        <v>16</v>
      </c>
      <c r="N303" t="s">
        <v>13</v>
      </c>
      <c r="O303">
        <v>30.04</v>
      </c>
      <c r="P303">
        <v>600</v>
      </c>
      <c r="Q303" t="s">
        <v>14</v>
      </c>
      <c r="R303">
        <f>P303 * _xll.XLOOKUP(Q303,CALCULATION!$A$15:$A$17, CALCULATION!$B$15:$B$17 )</f>
        <v>600</v>
      </c>
      <c r="S303" s="5">
        <f>O303*P303*_xll.XLOOKUP(Q303,CALCULATION!$A$15:$A$17, CALCULATION!$B$15:$B$17)</f>
        <v>18024</v>
      </c>
      <c r="T303">
        <v>300</v>
      </c>
      <c r="U303" t="s">
        <v>14</v>
      </c>
      <c r="V303">
        <f>T303 * _xll.XLOOKUP(U303,CALCULATION!$A$15:$A$17, CALCULATION!$B$15:$B$17 )</f>
        <v>300</v>
      </c>
      <c r="W303" s="5">
        <f>O303*T303*_xll.XLOOKUP(U303,CALCULATION!$A$15:$A$17, CALCULATION!$B$15:$B$17)</f>
        <v>9012</v>
      </c>
      <c r="X303" s="5">
        <f>WORKSHEET[[#This Row],[Clients Total Cost]] / WORKSHEET[[#This Row],[Clients Rate per T2 (USD)]]</f>
        <v>30.04</v>
      </c>
      <c r="Y303" s="5">
        <f>WORKSHEET[[#This Row],[Clients Rate per T2 (USD)]] - WORKSHEET[[#This Row],[Supplier Rate Per t2 (USD)]]</f>
        <v>300</v>
      </c>
      <c r="Z303" s="5">
        <f>WORKSHEET[[#This Row],[Profit Per T]] * WORKSHEET[[#This Row],[Weight]]</f>
        <v>9012</v>
      </c>
      <c r="AA303">
        <v>1</v>
      </c>
      <c r="AB303" s="1">
        <v>3</v>
      </c>
      <c r="AC303" s="1">
        <v>4.5</v>
      </c>
      <c r="AD303" s="1">
        <v>3.75</v>
      </c>
      <c r="AE303" s="1">
        <f>WORKSHEET[[#This Row],[Delay at toll gate in days]] +WORKSHEET[[#This Row],[Delay at workshop in days]] +WORKSHEET[[#This Row],[Delay at border in days]]</f>
        <v>11.25</v>
      </c>
    </row>
    <row r="304" spans="1:31" x14ac:dyDescent="0.35">
      <c r="A304" t="s">
        <v>322</v>
      </c>
      <c r="B304" t="s">
        <v>10</v>
      </c>
      <c r="C304" t="s">
        <v>68</v>
      </c>
      <c r="D304" t="s">
        <v>3619</v>
      </c>
      <c r="E304" t="s">
        <v>3617</v>
      </c>
      <c r="F304" t="str">
        <f>WORKSHEET[[#This Row],[Depart From]]&amp;"-"&amp;WORKSHEET[[#This Row],[Arrive To]]</f>
        <v>Addis Ababa-Lagos</v>
      </c>
      <c r="G304" s="2">
        <v>44615</v>
      </c>
      <c r="H304" s="2">
        <v>44644</v>
      </c>
      <c r="I304" s="2" t="str">
        <f t="shared" si="4"/>
        <v>Delivered</v>
      </c>
      <c r="J304" s="2" t="str">
        <f>TEXT(WORKSHEET[[#This Row],[Offloading Date]], "mmm")</f>
        <v>Mar</v>
      </c>
      <c r="K304" s="2" t="str">
        <f>IF(OR(WORKSHEET[[#This Row],[Year]]="", ISBLANK(WORKSHEET[[#This Row],[Year]]), WORKSHEET[[#This Row],[Year]]="null"), "Exclude", "Include")</f>
        <v>Include</v>
      </c>
      <c r="L304" t="s">
        <v>16</v>
      </c>
      <c r="M304" t="s">
        <v>16</v>
      </c>
      <c r="N304" t="s">
        <v>13</v>
      </c>
      <c r="O304">
        <v>30.14</v>
      </c>
      <c r="P304">
        <v>600</v>
      </c>
      <c r="Q304" t="s">
        <v>14</v>
      </c>
      <c r="R304">
        <f>P304 * _xll.XLOOKUP(Q304,CALCULATION!$A$15:$A$17, CALCULATION!$B$15:$B$17 )</f>
        <v>600</v>
      </c>
      <c r="S304" s="5">
        <f>O304*P304*_xll.XLOOKUP(Q304,CALCULATION!$A$15:$A$17, CALCULATION!$B$15:$B$17)</f>
        <v>18084</v>
      </c>
      <c r="T304">
        <v>300</v>
      </c>
      <c r="U304" t="s">
        <v>14</v>
      </c>
      <c r="V304">
        <f>T304 * _xll.XLOOKUP(U304,CALCULATION!$A$15:$A$17, CALCULATION!$B$15:$B$17 )</f>
        <v>300</v>
      </c>
      <c r="W304" s="5">
        <f>O304*T304*_xll.XLOOKUP(U304,CALCULATION!$A$15:$A$17, CALCULATION!$B$15:$B$17)</f>
        <v>9042</v>
      </c>
      <c r="X304" s="5">
        <f>WORKSHEET[[#This Row],[Clients Total Cost]] / WORKSHEET[[#This Row],[Clients Rate per T2 (USD)]]</f>
        <v>30.14</v>
      </c>
      <c r="Y304" s="5">
        <f>WORKSHEET[[#This Row],[Clients Rate per T2 (USD)]] - WORKSHEET[[#This Row],[Supplier Rate Per t2 (USD)]]</f>
        <v>300</v>
      </c>
      <c r="Z304" s="5">
        <f>WORKSHEET[[#This Row],[Profit Per T]] * WORKSHEET[[#This Row],[Weight]]</f>
        <v>9042</v>
      </c>
      <c r="AA304">
        <v>1</v>
      </c>
      <c r="AB304" s="1">
        <v>2.9000000000000004</v>
      </c>
      <c r="AC304" s="1">
        <v>4.3499999999999996</v>
      </c>
      <c r="AD304" s="1">
        <v>3.625</v>
      </c>
      <c r="AE304" s="1">
        <f>WORKSHEET[[#This Row],[Delay at toll gate in days]] +WORKSHEET[[#This Row],[Delay at workshop in days]] +WORKSHEET[[#This Row],[Delay at border in days]]</f>
        <v>10.875</v>
      </c>
    </row>
    <row r="305" spans="1:31" x14ac:dyDescent="0.35">
      <c r="A305" t="s">
        <v>323</v>
      </c>
      <c r="B305" t="s">
        <v>10</v>
      </c>
      <c r="C305" t="s">
        <v>68</v>
      </c>
      <c r="D305" t="s">
        <v>3620</v>
      </c>
      <c r="E305" t="s">
        <v>3612</v>
      </c>
      <c r="F305" t="str">
        <f>WORKSHEET[[#This Row],[Depart From]]&amp;"-"&amp;WORKSHEET[[#This Row],[Arrive To]]</f>
        <v>Zanzibar-Victoria</v>
      </c>
      <c r="G305" s="2">
        <v>44611</v>
      </c>
      <c r="H305" s="2">
        <v>44643</v>
      </c>
      <c r="I305" s="2" t="str">
        <f t="shared" si="4"/>
        <v>Delivered</v>
      </c>
      <c r="J305" s="2" t="str">
        <f>TEXT(WORKSHEET[[#This Row],[Offloading Date]], "mmm")</f>
        <v>Mar</v>
      </c>
      <c r="K305" s="2" t="str">
        <f>IF(OR(WORKSHEET[[#This Row],[Year]]="", ISBLANK(WORKSHEET[[#This Row],[Year]]), WORKSHEET[[#This Row],[Year]]="null"), "Exclude", "Include")</f>
        <v>Include</v>
      </c>
      <c r="L305" t="s">
        <v>16</v>
      </c>
      <c r="M305" t="s">
        <v>16</v>
      </c>
      <c r="N305" t="s">
        <v>13</v>
      </c>
      <c r="O305">
        <v>30.02</v>
      </c>
      <c r="P305">
        <v>600</v>
      </c>
      <c r="Q305" t="s">
        <v>14</v>
      </c>
      <c r="R305">
        <f>P305 * _xll.XLOOKUP(Q305,CALCULATION!$A$15:$A$17, CALCULATION!$B$15:$B$17 )</f>
        <v>600</v>
      </c>
      <c r="S305" s="5">
        <f>O305*P305*_xll.XLOOKUP(Q305,CALCULATION!$A$15:$A$17, CALCULATION!$B$15:$B$17)</f>
        <v>18012</v>
      </c>
      <c r="T305">
        <v>300</v>
      </c>
      <c r="U305" t="s">
        <v>14</v>
      </c>
      <c r="V305">
        <f>T305 * _xll.XLOOKUP(U305,CALCULATION!$A$15:$A$17, CALCULATION!$B$15:$B$17 )</f>
        <v>300</v>
      </c>
      <c r="W305" s="5">
        <f>O305*T305*_xll.XLOOKUP(U305,CALCULATION!$A$15:$A$17, CALCULATION!$B$15:$B$17)</f>
        <v>9006</v>
      </c>
      <c r="X305" s="5">
        <f>WORKSHEET[[#This Row],[Clients Total Cost]] / WORKSHEET[[#This Row],[Clients Rate per T2 (USD)]]</f>
        <v>30.02</v>
      </c>
      <c r="Y305" s="5">
        <f>WORKSHEET[[#This Row],[Clients Rate per T2 (USD)]] - WORKSHEET[[#This Row],[Supplier Rate Per t2 (USD)]]</f>
        <v>300</v>
      </c>
      <c r="Z305" s="5">
        <f>WORKSHEET[[#This Row],[Profit Per T]] * WORKSHEET[[#This Row],[Weight]]</f>
        <v>9006</v>
      </c>
      <c r="AA305">
        <v>1</v>
      </c>
      <c r="AB305" s="1">
        <v>3.2</v>
      </c>
      <c r="AC305" s="1">
        <v>4.8</v>
      </c>
      <c r="AD305" s="1">
        <v>4</v>
      </c>
      <c r="AE305" s="1">
        <f>WORKSHEET[[#This Row],[Delay at toll gate in days]] +WORKSHEET[[#This Row],[Delay at workshop in days]] +WORKSHEET[[#This Row],[Delay at border in days]]</f>
        <v>12</v>
      </c>
    </row>
    <row r="306" spans="1:31" x14ac:dyDescent="0.35">
      <c r="A306" t="s">
        <v>324</v>
      </c>
      <c r="B306" t="s">
        <v>10</v>
      </c>
      <c r="C306" t="s">
        <v>68</v>
      </c>
      <c r="D306" t="s">
        <v>3620</v>
      </c>
      <c r="E306" t="s">
        <v>3617</v>
      </c>
      <c r="F306" t="str">
        <f>WORKSHEET[[#This Row],[Depart From]]&amp;"-"&amp;WORKSHEET[[#This Row],[Arrive To]]</f>
        <v>Zanzibar-Lagos</v>
      </c>
      <c r="G306" s="2">
        <v>44611</v>
      </c>
      <c r="H306" s="2">
        <v>44638</v>
      </c>
      <c r="I306" s="2" t="str">
        <f t="shared" si="4"/>
        <v>Delivered</v>
      </c>
      <c r="J306" s="2" t="str">
        <f>TEXT(WORKSHEET[[#This Row],[Offloading Date]], "mmm")</f>
        <v>Mar</v>
      </c>
      <c r="K306" s="2" t="str">
        <f>IF(OR(WORKSHEET[[#This Row],[Year]]="", ISBLANK(WORKSHEET[[#This Row],[Year]]), WORKSHEET[[#This Row],[Year]]="null"), "Exclude", "Include")</f>
        <v>Include</v>
      </c>
      <c r="L306" t="s">
        <v>16</v>
      </c>
      <c r="M306" t="s">
        <v>16</v>
      </c>
      <c r="N306" t="s">
        <v>13</v>
      </c>
      <c r="O306">
        <v>30.12</v>
      </c>
      <c r="P306">
        <v>600</v>
      </c>
      <c r="Q306" t="s">
        <v>14</v>
      </c>
      <c r="R306">
        <f>P306 * _xll.XLOOKUP(Q306,CALCULATION!$A$15:$A$17, CALCULATION!$B$15:$B$17 )</f>
        <v>600</v>
      </c>
      <c r="S306" s="5">
        <f>O306*P306*_xll.XLOOKUP(Q306,CALCULATION!$A$15:$A$17, CALCULATION!$B$15:$B$17)</f>
        <v>18072</v>
      </c>
      <c r="T306">
        <v>300</v>
      </c>
      <c r="U306" t="s">
        <v>14</v>
      </c>
      <c r="V306">
        <f>T306 * _xll.XLOOKUP(U306,CALCULATION!$A$15:$A$17, CALCULATION!$B$15:$B$17 )</f>
        <v>300</v>
      </c>
      <c r="W306" s="5">
        <f>O306*T306*_xll.XLOOKUP(U306,CALCULATION!$A$15:$A$17, CALCULATION!$B$15:$B$17)</f>
        <v>9036</v>
      </c>
      <c r="X306" s="5">
        <f>WORKSHEET[[#This Row],[Clients Total Cost]] / WORKSHEET[[#This Row],[Clients Rate per T2 (USD)]]</f>
        <v>30.12</v>
      </c>
      <c r="Y306" s="5">
        <f>WORKSHEET[[#This Row],[Clients Rate per T2 (USD)]] - WORKSHEET[[#This Row],[Supplier Rate Per t2 (USD)]]</f>
        <v>300</v>
      </c>
      <c r="Z306" s="5">
        <f>WORKSHEET[[#This Row],[Profit Per T]] * WORKSHEET[[#This Row],[Weight]]</f>
        <v>9036</v>
      </c>
      <c r="AA306">
        <v>1</v>
      </c>
      <c r="AB306" s="1">
        <v>2.7</v>
      </c>
      <c r="AC306" s="1">
        <v>4.05</v>
      </c>
      <c r="AD306" s="1">
        <v>3.375</v>
      </c>
      <c r="AE306" s="1">
        <f>WORKSHEET[[#This Row],[Delay at toll gate in days]] +WORKSHEET[[#This Row],[Delay at workshop in days]] +WORKSHEET[[#This Row],[Delay at border in days]]</f>
        <v>10.125</v>
      </c>
    </row>
    <row r="307" spans="1:31" x14ac:dyDescent="0.35">
      <c r="A307" t="s">
        <v>325</v>
      </c>
      <c r="B307" t="s">
        <v>10</v>
      </c>
      <c r="C307" t="s">
        <v>68</v>
      </c>
      <c r="D307" t="s">
        <v>3616</v>
      </c>
      <c r="E307" t="s">
        <v>3618</v>
      </c>
      <c r="F307" t="str">
        <f>WORKSHEET[[#This Row],[Depart From]]&amp;"-"&amp;WORKSHEET[[#This Row],[Arrive To]]</f>
        <v>Marrakech-Tripoli</v>
      </c>
      <c r="G307" s="2">
        <v>44611</v>
      </c>
      <c r="H307" s="2">
        <v>44640</v>
      </c>
      <c r="I307" s="2" t="str">
        <f t="shared" si="4"/>
        <v>Delivered</v>
      </c>
      <c r="J307" s="2" t="str">
        <f>TEXT(WORKSHEET[[#This Row],[Offloading Date]], "mmm")</f>
        <v>Mar</v>
      </c>
      <c r="K307" s="2" t="str">
        <f>IF(OR(WORKSHEET[[#This Row],[Year]]="", ISBLANK(WORKSHEET[[#This Row],[Year]]), WORKSHEET[[#This Row],[Year]]="null"), "Exclude", "Include")</f>
        <v>Include</v>
      </c>
      <c r="L307" t="s">
        <v>16</v>
      </c>
      <c r="M307" t="s">
        <v>16</v>
      </c>
      <c r="N307" t="s">
        <v>13</v>
      </c>
      <c r="O307">
        <v>29.98</v>
      </c>
      <c r="P307">
        <v>600</v>
      </c>
      <c r="Q307" t="s">
        <v>14</v>
      </c>
      <c r="R307">
        <f>P307 * _xll.XLOOKUP(Q307,CALCULATION!$A$15:$A$17, CALCULATION!$B$15:$B$17 )</f>
        <v>600</v>
      </c>
      <c r="S307" s="5">
        <f>O307*P307*_xll.XLOOKUP(Q307,CALCULATION!$A$15:$A$17, CALCULATION!$B$15:$B$17)</f>
        <v>17988</v>
      </c>
      <c r="T307">
        <v>300</v>
      </c>
      <c r="U307" t="s">
        <v>14</v>
      </c>
      <c r="V307">
        <f>T307 * _xll.XLOOKUP(U307,CALCULATION!$A$15:$A$17, CALCULATION!$B$15:$B$17 )</f>
        <v>300</v>
      </c>
      <c r="W307" s="5">
        <f>O307*T307*_xll.XLOOKUP(U307,CALCULATION!$A$15:$A$17, CALCULATION!$B$15:$B$17)</f>
        <v>8994</v>
      </c>
      <c r="X307" s="5">
        <f>WORKSHEET[[#This Row],[Clients Total Cost]] / WORKSHEET[[#This Row],[Clients Rate per T2 (USD)]]</f>
        <v>29.98</v>
      </c>
      <c r="Y307" s="5">
        <f>WORKSHEET[[#This Row],[Clients Rate per T2 (USD)]] - WORKSHEET[[#This Row],[Supplier Rate Per t2 (USD)]]</f>
        <v>300</v>
      </c>
      <c r="Z307" s="5">
        <f>WORKSHEET[[#This Row],[Profit Per T]] * WORKSHEET[[#This Row],[Weight]]</f>
        <v>8994</v>
      </c>
      <c r="AA307">
        <v>1</v>
      </c>
      <c r="AB307" s="1">
        <v>2.9000000000000004</v>
      </c>
      <c r="AC307" s="1">
        <v>4.3499999999999996</v>
      </c>
      <c r="AD307" s="1">
        <v>3.625</v>
      </c>
      <c r="AE307" s="1">
        <f>WORKSHEET[[#This Row],[Delay at toll gate in days]] +WORKSHEET[[#This Row],[Delay at workshop in days]] +WORKSHEET[[#This Row],[Delay at border in days]]</f>
        <v>10.875</v>
      </c>
    </row>
    <row r="308" spans="1:31" x14ac:dyDescent="0.35">
      <c r="A308" t="s">
        <v>326</v>
      </c>
      <c r="B308" t="s">
        <v>10</v>
      </c>
      <c r="C308" t="s">
        <v>68</v>
      </c>
      <c r="D308" t="s">
        <v>3616</v>
      </c>
      <c r="E308" t="s">
        <v>3617</v>
      </c>
      <c r="F308" t="str">
        <f>WORKSHEET[[#This Row],[Depart From]]&amp;"-"&amp;WORKSHEET[[#This Row],[Arrive To]]</f>
        <v>Marrakech-Lagos</v>
      </c>
      <c r="G308" s="2">
        <v>44611</v>
      </c>
      <c r="H308" s="2">
        <v>44642</v>
      </c>
      <c r="I308" s="2" t="str">
        <f t="shared" si="4"/>
        <v>Delivered</v>
      </c>
      <c r="J308" s="2" t="str">
        <f>TEXT(WORKSHEET[[#This Row],[Offloading Date]], "mmm")</f>
        <v>Mar</v>
      </c>
      <c r="K308" s="2" t="str">
        <f>IF(OR(WORKSHEET[[#This Row],[Year]]="", ISBLANK(WORKSHEET[[#This Row],[Year]]), WORKSHEET[[#This Row],[Year]]="null"), "Exclude", "Include")</f>
        <v>Include</v>
      </c>
      <c r="L308" t="s">
        <v>16</v>
      </c>
      <c r="M308" t="s">
        <v>16</v>
      </c>
      <c r="N308" t="s">
        <v>13</v>
      </c>
      <c r="O308">
        <v>30.08</v>
      </c>
      <c r="P308">
        <v>600</v>
      </c>
      <c r="Q308" t="s">
        <v>14</v>
      </c>
      <c r="R308">
        <f>P308 * _xll.XLOOKUP(Q308,CALCULATION!$A$15:$A$17, CALCULATION!$B$15:$B$17 )</f>
        <v>600</v>
      </c>
      <c r="S308" s="5">
        <f>O308*P308*_xll.XLOOKUP(Q308,CALCULATION!$A$15:$A$17, CALCULATION!$B$15:$B$17)</f>
        <v>18048</v>
      </c>
      <c r="T308">
        <v>300</v>
      </c>
      <c r="U308" t="s">
        <v>14</v>
      </c>
      <c r="V308">
        <f>T308 * _xll.XLOOKUP(U308,CALCULATION!$A$15:$A$17, CALCULATION!$B$15:$B$17 )</f>
        <v>300</v>
      </c>
      <c r="W308" s="5">
        <f>O308*T308*_xll.XLOOKUP(U308,CALCULATION!$A$15:$A$17, CALCULATION!$B$15:$B$17)</f>
        <v>9024</v>
      </c>
      <c r="X308" s="5">
        <f>WORKSHEET[[#This Row],[Clients Total Cost]] / WORKSHEET[[#This Row],[Clients Rate per T2 (USD)]]</f>
        <v>30.08</v>
      </c>
      <c r="Y308" s="5">
        <f>WORKSHEET[[#This Row],[Clients Rate per T2 (USD)]] - WORKSHEET[[#This Row],[Supplier Rate Per t2 (USD)]]</f>
        <v>300</v>
      </c>
      <c r="Z308" s="5">
        <f>WORKSHEET[[#This Row],[Profit Per T]] * WORKSHEET[[#This Row],[Weight]]</f>
        <v>9024</v>
      </c>
      <c r="AA308">
        <v>1</v>
      </c>
      <c r="AB308" s="1">
        <v>3.1</v>
      </c>
      <c r="AC308" s="1">
        <v>4.6499999999999995</v>
      </c>
      <c r="AD308" s="1">
        <v>3.875</v>
      </c>
      <c r="AE308" s="1">
        <f>WORKSHEET[[#This Row],[Delay at toll gate in days]] +WORKSHEET[[#This Row],[Delay at workshop in days]] +WORKSHEET[[#This Row],[Delay at border in days]]</f>
        <v>11.625</v>
      </c>
    </row>
    <row r="309" spans="1:31" x14ac:dyDescent="0.35">
      <c r="A309" t="s">
        <v>327</v>
      </c>
      <c r="B309" t="s">
        <v>10</v>
      </c>
      <c r="C309" t="s">
        <v>68</v>
      </c>
      <c r="D309" t="s">
        <v>3620</v>
      </c>
      <c r="E309" t="s">
        <v>3613</v>
      </c>
      <c r="F309" t="str">
        <f>WORKSHEET[[#This Row],[Depart From]]&amp;"-"&amp;WORKSHEET[[#This Row],[Arrive To]]</f>
        <v>Zanzibar-Sanaa</v>
      </c>
      <c r="G309" s="2">
        <v>44611</v>
      </c>
      <c r="H309" s="2">
        <v>44640</v>
      </c>
      <c r="I309" s="2" t="str">
        <f t="shared" si="4"/>
        <v>Delivered</v>
      </c>
      <c r="J309" s="2" t="str">
        <f>TEXT(WORKSHEET[[#This Row],[Offloading Date]], "mmm")</f>
        <v>Mar</v>
      </c>
      <c r="K309" s="2" t="str">
        <f>IF(OR(WORKSHEET[[#This Row],[Year]]="", ISBLANK(WORKSHEET[[#This Row],[Year]]), WORKSHEET[[#This Row],[Year]]="null"), "Exclude", "Include")</f>
        <v>Include</v>
      </c>
      <c r="L309" t="s">
        <v>16</v>
      </c>
      <c r="M309" t="s">
        <v>16</v>
      </c>
      <c r="N309" t="s">
        <v>13</v>
      </c>
      <c r="O309">
        <v>29.98</v>
      </c>
      <c r="P309">
        <v>600</v>
      </c>
      <c r="Q309" t="s">
        <v>14</v>
      </c>
      <c r="R309">
        <f>P309 * _xll.XLOOKUP(Q309,CALCULATION!$A$15:$A$17, CALCULATION!$B$15:$B$17 )</f>
        <v>600</v>
      </c>
      <c r="S309" s="5">
        <f>O309*P309*_xll.XLOOKUP(Q309,CALCULATION!$A$15:$A$17, CALCULATION!$B$15:$B$17)</f>
        <v>17988</v>
      </c>
      <c r="T309">
        <v>300</v>
      </c>
      <c r="U309" t="s">
        <v>14</v>
      </c>
      <c r="V309">
        <f>T309 * _xll.XLOOKUP(U309,CALCULATION!$A$15:$A$17, CALCULATION!$B$15:$B$17 )</f>
        <v>300</v>
      </c>
      <c r="W309" s="5">
        <f>O309*T309*_xll.XLOOKUP(U309,CALCULATION!$A$15:$A$17, CALCULATION!$B$15:$B$17)</f>
        <v>8994</v>
      </c>
      <c r="X309" s="5">
        <f>WORKSHEET[[#This Row],[Clients Total Cost]] / WORKSHEET[[#This Row],[Clients Rate per T2 (USD)]]</f>
        <v>29.98</v>
      </c>
      <c r="Y309" s="5">
        <f>WORKSHEET[[#This Row],[Clients Rate per T2 (USD)]] - WORKSHEET[[#This Row],[Supplier Rate Per t2 (USD)]]</f>
        <v>300</v>
      </c>
      <c r="Z309" s="5">
        <f>WORKSHEET[[#This Row],[Profit Per T]] * WORKSHEET[[#This Row],[Weight]]</f>
        <v>8994</v>
      </c>
      <c r="AA309">
        <v>1</v>
      </c>
      <c r="AB309" s="1">
        <v>2.9000000000000004</v>
      </c>
      <c r="AC309" s="1">
        <v>4.3499999999999996</v>
      </c>
      <c r="AD309" s="1">
        <v>3.625</v>
      </c>
      <c r="AE309" s="1">
        <f>WORKSHEET[[#This Row],[Delay at toll gate in days]] +WORKSHEET[[#This Row],[Delay at workshop in days]] +WORKSHEET[[#This Row],[Delay at border in days]]</f>
        <v>10.875</v>
      </c>
    </row>
    <row r="310" spans="1:31" x14ac:dyDescent="0.35">
      <c r="A310" t="s">
        <v>328</v>
      </c>
      <c r="B310" t="s">
        <v>10</v>
      </c>
      <c r="C310" t="s">
        <v>68</v>
      </c>
      <c r="D310" t="s">
        <v>3616</v>
      </c>
      <c r="E310" t="s">
        <v>3617</v>
      </c>
      <c r="F310" t="str">
        <f>WORKSHEET[[#This Row],[Depart From]]&amp;"-"&amp;WORKSHEET[[#This Row],[Arrive To]]</f>
        <v>Marrakech-Lagos</v>
      </c>
      <c r="G310" s="2">
        <v>44611</v>
      </c>
      <c r="H310" s="2">
        <v>44650</v>
      </c>
      <c r="I310" s="2" t="str">
        <f t="shared" si="4"/>
        <v>Delivered</v>
      </c>
      <c r="J310" s="2" t="str">
        <f>TEXT(WORKSHEET[[#This Row],[Offloading Date]], "mmm")</f>
        <v>Mar</v>
      </c>
      <c r="K310" s="2" t="str">
        <f>IF(OR(WORKSHEET[[#This Row],[Year]]="", ISBLANK(WORKSHEET[[#This Row],[Year]]), WORKSHEET[[#This Row],[Year]]="null"), "Exclude", "Include")</f>
        <v>Include</v>
      </c>
      <c r="L310" t="s">
        <v>16</v>
      </c>
      <c r="M310" t="s">
        <v>16</v>
      </c>
      <c r="N310" t="s">
        <v>13</v>
      </c>
      <c r="O310">
        <v>30.02</v>
      </c>
      <c r="P310">
        <v>600</v>
      </c>
      <c r="Q310" t="s">
        <v>14</v>
      </c>
      <c r="R310">
        <f>P310 * _xll.XLOOKUP(Q310,CALCULATION!$A$15:$A$17, CALCULATION!$B$15:$B$17 )</f>
        <v>600</v>
      </c>
      <c r="S310" s="5">
        <f>O310*P310*_xll.XLOOKUP(Q310,CALCULATION!$A$15:$A$17, CALCULATION!$B$15:$B$17)</f>
        <v>18012</v>
      </c>
      <c r="T310">
        <v>300</v>
      </c>
      <c r="U310" t="s">
        <v>14</v>
      </c>
      <c r="V310">
        <f>T310 * _xll.XLOOKUP(U310,CALCULATION!$A$15:$A$17, CALCULATION!$B$15:$B$17 )</f>
        <v>300</v>
      </c>
      <c r="W310" s="5">
        <f>O310*T310*_xll.XLOOKUP(U310,CALCULATION!$A$15:$A$17, CALCULATION!$B$15:$B$17)</f>
        <v>9006</v>
      </c>
      <c r="X310" s="5">
        <f>WORKSHEET[[#This Row],[Clients Total Cost]] / WORKSHEET[[#This Row],[Clients Rate per T2 (USD)]]</f>
        <v>30.02</v>
      </c>
      <c r="Y310" s="5">
        <f>WORKSHEET[[#This Row],[Clients Rate per T2 (USD)]] - WORKSHEET[[#This Row],[Supplier Rate Per t2 (USD)]]</f>
        <v>300</v>
      </c>
      <c r="Z310" s="5">
        <f>WORKSHEET[[#This Row],[Profit Per T]] * WORKSHEET[[#This Row],[Weight]]</f>
        <v>9006</v>
      </c>
      <c r="AA310">
        <v>1</v>
      </c>
      <c r="AB310" s="1">
        <v>3.9000000000000004</v>
      </c>
      <c r="AC310" s="1">
        <v>5.85</v>
      </c>
      <c r="AD310" s="1">
        <v>4.875</v>
      </c>
      <c r="AE310" s="1">
        <f>WORKSHEET[[#This Row],[Delay at toll gate in days]] +WORKSHEET[[#This Row],[Delay at workshop in days]] +WORKSHEET[[#This Row],[Delay at border in days]]</f>
        <v>14.625</v>
      </c>
    </row>
    <row r="311" spans="1:31" x14ac:dyDescent="0.35">
      <c r="A311" t="s">
        <v>329</v>
      </c>
      <c r="B311" t="s">
        <v>10</v>
      </c>
      <c r="C311" t="s">
        <v>68</v>
      </c>
      <c r="D311" t="s">
        <v>3611</v>
      </c>
      <c r="E311" t="s">
        <v>3618</v>
      </c>
      <c r="F311" t="str">
        <f>WORKSHEET[[#This Row],[Depart From]]&amp;"-"&amp;WORKSHEET[[#This Row],[Arrive To]]</f>
        <v>Mogadishu-Tripoli</v>
      </c>
      <c r="G311" s="2">
        <v>44611</v>
      </c>
      <c r="H311" s="2">
        <v>44642</v>
      </c>
      <c r="I311" s="2" t="str">
        <f t="shared" si="4"/>
        <v>Delivered</v>
      </c>
      <c r="J311" s="2" t="str">
        <f>TEXT(WORKSHEET[[#This Row],[Offloading Date]], "mmm")</f>
        <v>Mar</v>
      </c>
      <c r="K311" s="2" t="str">
        <f>IF(OR(WORKSHEET[[#This Row],[Year]]="", ISBLANK(WORKSHEET[[#This Row],[Year]]), WORKSHEET[[#This Row],[Year]]="null"), "Exclude", "Include")</f>
        <v>Include</v>
      </c>
      <c r="L311" t="s">
        <v>16</v>
      </c>
      <c r="M311" t="s">
        <v>16</v>
      </c>
      <c r="N311" t="s">
        <v>13</v>
      </c>
      <c r="O311">
        <v>30.08</v>
      </c>
      <c r="P311">
        <v>600</v>
      </c>
      <c r="Q311" t="s">
        <v>14</v>
      </c>
      <c r="R311">
        <f>P311 * _xll.XLOOKUP(Q311,CALCULATION!$A$15:$A$17, CALCULATION!$B$15:$B$17 )</f>
        <v>600</v>
      </c>
      <c r="S311" s="5">
        <f>O311*P311*_xll.XLOOKUP(Q311,CALCULATION!$A$15:$A$17, CALCULATION!$B$15:$B$17)</f>
        <v>18048</v>
      </c>
      <c r="T311">
        <v>300</v>
      </c>
      <c r="U311" t="s">
        <v>14</v>
      </c>
      <c r="V311">
        <f>T311 * _xll.XLOOKUP(U311,CALCULATION!$A$15:$A$17, CALCULATION!$B$15:$B$17 )</f>
        <v>300</v>
      </c>
      <c r="W311" s="5">
        <f>O311*T311*_xll.XLOOKUP(U311,CALCULATION!$A$15:$A$17, CALCULATION!$B$15:$B$17)</f>
        <v>9024</v>
      </c>
      <c r="X311" s="5">
        <f>WORKSHEET[[#This Row],[Clients Total Cost]] / WORKSHEET[[#This Row],[Clients Rate per T2 (USD)]]</f>
        <v>30.08</v>
      </c>
      <c r="Y311" s="5">
        <f>WORKSHEET[[#This Row],[Clients Rate per T2 (USD)]] - WORKSHEET[[#This Row],[Supplier Rate Per t2 (USD)]]</f>
        <v>300</v>
      </c>
      <c r="Z311" s="5">
        <f>WORKSHEET[[#This Row],[Profit Per T]] * WORKSHEET[[#This Row],[Weight]]</f>
        <v>9024</v>
      </c>
      <c r="AA311">
        <v>1</v>
      </c>
      <c r="AB311" s="1">
        <v>3.1</v>
      </c>
      <c r="AC311" s="1">
        <v>4.6499999999999995</v>
      </c>
      <c r="AD311" s="1">
        <v>3.875</v>
      </c>
      <c r="AE311" s="1">
        <f>WORKSHEET[[#This Row],[Delay at toll gate in days]] +WORKSHEET[[#This Row],[Delay at workshop in days]] +WORKSHEET[[#This Row],[Delay at border in days]]</f>
        <v>11.625</v>
      </c>
    </row>
    <row r="312" spans="1:31" x14ac:dyDescent="0.35">
      <c r="A312" t="s">
        <v>330</v>
      </c>
      <c r="B312" t="s">
        <v>10</v>
      </c>
      <c r="C312" t="s">
        <v>68</v>
      </c>
      <c r="D312" t="s">
        <v>3615</v>
      </c>
      <c r="E312" t="s">
        <v>3617</v>
      </c>
      <c r="F312" t="str">
        <f>WORKSHEET[[#This Row],[Depart From]]&amp;"-"&amp;WORKSHEET[[#This Row],[Arrive To]]</f>
        <v>Mombasa-Lagos</v>
      </c>
      <c r="G312" s="2">
        <v>44615</v>
      </c>
      <c r="H312" s="2">
        <v>44648</v>
      </c>
      <c r="I312" s="2" t="str">
        <f t="shared" si="4"/>
        <v>Delivered</v>
      </c>
      <c r="J312" s="2" t="str">
        <f>TEXT(WORKSHEET[[#This Row],[Offloading Date]], "mmm")</f>
        <v>Mar</v>
      </c>
      <c r="K312" s="2" t="str">
        <f>IF(OR(WORKSHEET[[#This Row],[Year]]="", ISBLANK(WORKSHEET[[#This Row],[Year]]), WORKSHEET[[#This Row],[Year]]="null"), "Exclude", "Include")</f>
        <v>Include</v>
      </c>
      <c r="L312" t="s">
        <v>16</v>
      </c>
      <c r="M312" t="s">
        <v>16</v>
      </c>
      <c r="N312" t="s">
        <v>13</v>
      </c>
      <c r="O312">
        <v>30.178999999999998</v>
      </c>
      <c r="P312">
        <v>600</v>
      </c>
      <c r="Q312" t="s">
        <v>14</v>
      </c>
      <c r="R312">
        <f>P312 * _xll.XLOOKUP(Q312,CALCULATION!$A$15:$A$17, CALCULATION!$B$15:$B$17 )</f>
        <v>600</v>
      </c>
      <c r="S312" s="5">
        <f>O312*P312*_xll.XLOOKUP(Q312,CALCULATION!$A$15:$A$17, CALCULATION!$B$15:$B$17)</f>
        <v>18107.399999999998</v>
      </c>
      <c r="T312">
        <v>300</v>
      </c>
      <c r="U312" t="s">
        <v>14</v>
      </c>
      <c r="V312">
        <f>T312 * _xll.XLOOKUP(U312,CALCULATION!$A$15:$A$17, CALCULATION!$B$15:$B$17 )</f>
        <v>300</v>
      </c>
      <c r="W312" s="5">
        <f>O312*T312*_xll.XLOOKUP(U312,CALCULATION!$A$15:$A$17, CALCULATION!$B$15:$B$17)</f>
        <v>9053.6999999999989</v>
      </c>
      <c r="X312" s="5">
        <f>WORKSHEET[[#This Row],[Clients Total Cost]] / WORKSHEET[[#This Row],[Clients Rate per T2 (USD)]]</f>
        <v>30.178999999999995</v>
      </c>
      <c r="Y312" s="5">
        <f>WORKSHEET[[#This Row],[Clients Rate per T2 (USD)]] - WORKSHEET[[#This Row],[Supplier Rate Per t2 (USD)]]</f>
        <v>300</v>
      </c>
      <c r="Z312" s="5">
        <f>WORKSHEET[[#This Row],[Profit Per T]] * WORKSHEET[[#This Row],[Weight]]</f>
        <v>9053.6999999999989</v>
      </c>
      <c r="AA312">
        <v>1</v>
      </c>
      <c r="AB312" s="1">
        <v>3.3000000000000003</v>
      </c>
      <c r="AC312" s="1">
        <v>4.95</v>
      </c>
      <c r="AD312" s="1">
        <v>4.125</v>
      </c>
      <c r="AE312" s="1">
        <f>WORKSHEET[[#This Row],[Delay at toll gate in days]] +WORKSHEET[[#This Row],[Delay at workshop in days]] +WORKSHEET[[#This Row],[Delay at border in days]]</f>
        <v>12.375</v>
      </c>
    </row>
    <row r="313" spans="1:31" x14ac:dyDescent="0.35">
      <c r="A313" t="s">
        <v>331</v>
      </c>
      <c r="B313" t="s">
        <v>10</v>
      </c>
      <c r="C313" t="s">
        <v>68</v>
      </c>
      <c r="D313" t="s">
        <v>3611</v>
      </c>
      <c r="E313" t="s">
        <v>3618</v>
      </c>
      <c r="F313" t="str">
        <f>WORKSHEET[[#This Row],[Depart From]]&amp;"-"&amp;WORKSHEET[[#This Row],[Arrive To]]</f>
        <v>Mogadishu-Tripoli</v>
      </c>
      <c r="G313" s="2">
        <v>44611</v>
      </c>
      <c r="H313" s="2">
        <v>44637</v>
      </c>
      <c r="I313" s="2" t="str">
        <f t="shared" si="4"/>
        <v>Delivered</v>
      </c>
      <c r="J313" s="2" t="str">
        <f>TEXT(WORKSHEET[[#This Row],[Offloading Date]], "mmm")</f>
        <v>Mar</v>
      </c>
      <c r="K313" s="2" t="str">
        <f>IF(OR(WORKSHEET[[#This Row],[Year]]="", ISBLANK(WORKSHEET[[#This Row],[Year]]), WORKSHEET[[#This Row],[Year]]="null"), "Exclude", "Include")</f>
        <v>Include</v>
      </c>
      <c r="L313" t="s">
        <v>16</v>
      </c>
      <c r="M313" t="s">
        <v>16</v>
      </c>
      <c r="N313" t="s">
        <v>13</v>
      </c>
      <c r="O313">
        <v>29.849</v>
      </c>
      <c r="P313">
        <v>600</v>
      </c>
      <c r="Q313" t="s">
        <v>14</v>
      </c>
      <c r="R313">
        <f>P313 * _xll.XLOOKUP(Q313,CALCULATION!$A$15:$A$17, CALCULATION!$B$15:$B$17 )</f>
        <v>600</v>
      </c>
      <c r="S313" s="5">
        <f>O313*P313*_xll.XLOOKUP(Q313,CALCULATION!$A$15:$A$17, CALCULATION!$B$15:$B$17)</f>
        <v>17909.400000000001</v>
      </c>
      <c r="T313">
        <v>300</v>
      </c>
      <c r="U313" t="s">
        <v>14</v>
      </c>
      <c r="V313">
        <f>T313 * _xll.XLOOKUP(U313,CALCULATION!$A$15:$A$17, CALCULATION!$B$15:$B$17 )</f>
        <v>300</v>
      </c>
      <c r="W313" s="5">
        <f>O313*T313*_xll.XLOOKUP(U313,CALCULATION!$A$15:$A$17, CALCULATION!$B$15:$B$17)</f>
        <v>8954.7000000000007</v>
      </c>
      <c r="X313" s="5">
        <f>WORKSHEET[[#This Row],[Clients Total Cost]] / WORKSHEET[[#This Row],[Clients Rate per T2 (USD)]]</f>
        <v>29.849000000000004</v>
      </c>
      <c r="Y313" s="5">
        <f>WORKSHEET[[#This Row],[Clients Rate per T2 (USD)]] - WORKSHEET[[#This Row],[Supplier Rate Per t2 (USD)]]</f>
        <v>300</v>
      </c>
      <c r="Z313" s="5">
        <f>WORKSHEET[[#This Row],[Profit Per T]] * WORKSHEET[[#This Row],[Weight]]</f>
        <v>8954.7000000000007</v>
      </c>
      <c r="AA313">
        <v>1</v>
      </c>
      <c r="AB313" s="1">
        <v>2.6</v>
      </c>
      <c r="AC313" s="1">
        <v>3.9</v>
      </c>
      <c r="AD313" s="1">
        <v>3.25</v>
      </c>
      <c r="AE313" s="1">
        <f>WORKSHEET[[#This Row],[Delay at toll gate in days]] +WORKSHEET[[#This Row],[Delay at workshop in days]] +WORKSHEET[[#This Row],[Delay at border in days]]</f>
        <v>9.75</v>
      </c>
    </row>
    <row r="314" spans="1:31" x14ac:dyDescent="0.35">
      <c r="A314" t="s">
        <v>332</v>
      </c>
      <c r="B314" t="s">
        <v>10</v>
      </c>
      <c r="C314" t="s">
        <v>68</v>
      </c>
      <c r="D314" t="s">
        <v>3620</v>
      </c>
      <c r="E314" t="s">
        <v>3618</v>
      </c>
      <c r="F314" t="str">
        <f>WORKSHEET[[#This Row],[Depart From]]&amp;"-"&amp;WORKSHEET[[#This Row],[Arrive To]]</f>
        <v>Zanzibar-Tripoli</v>
      </c>
      <c r="G314" s="2">
        <v>44614</v>
      </c>
      <c r="H314" s="2">
        <v>44642</v>
      </c>
      <c r="I314" s="2" t="str">
        <f t="shared" si="4"/>
        <v>Delivered</v>
      </c>
      <c r="J314" s="2" t="str">
        <f>TEXT(WORKSHEET[[#This Row],[Offloading Date]], "mmm")</f>
        <v>Mar</v>
      </c>
      <c r="K314" s="2" t="str">
        <f>IF(OR(WORKSHEET[[#This Row],[Year]]="", ISBLANK(WORKSHEET[[#This Row],[Year]]), WORKSHEET[[#This Row],[Year]]="null"), "Exclude", "Include")</f>
        <v>Include</v>
      </c>
      <c r="L314" t="s">
        <v>16</v>
      </c>
      <c r="M314" t="s">
        <v>16</v>
      </c>
      <c r="N314" t="s">
        <v>13</v>
      </c>
      <c r="O314">
        <v>29.456</v>
      </c>
      <c r="P314">
        <v>600</v>
      </c>
      <c r="Q314" t="s">
        <v>14</v>
      </c>
      <c r="R314">
        <f>P314 * _xll.XLOOKUP(Q314,CALCULATION!$A$15:$A$17, CALCULATION!$B$15:$B$17 )</f>
        <v>600</v>
      </c>
      <c r="S314" s="5">
        <f>O314*P314*_xll.XLOOKUP(Q314,CALCULATION!$A$15:$A$17, CALCULATION!$B$15:$B$17)</f>
        <v>17673.599999999999</v>
      </c>
      <c r="T314">
        <v>300</v>
      </c>
      <c r="U314" t="s">
        <v>14</v>
      </c>
      <c r="V314">
        <f>T314 * _xll.XLOOKUP(U314,CALCULATION!$A$15:$A$17, CALCULATION!$B$15:$B$17 )</f>
        <v>300</v>
      </c>
      <c r="W314" s="5">
        <f>O314*T314*_xll.XLOOKUP(U314,CALCULATION!$A$15:$A$17, CALCULATION!$B$15:$B$17)</f>
        <v>8836.7999999999993</v>
      </c>
      <c r="X314" s="5">
        <f>WORKSHEET[[#This Row],[Clients Total Cost]] / WORKSHEET[[#This Row],[Clients Rate per T2 (USD)]]</f>
        <v>29.455999999999996</v>
      </c>
      <c r="Y314" s="5">
        <f>WORKSHEET[[#This Row],[Clients Rate per T2 (USD)]] - WORKSHEET[[#This Row],[Supplier Rate Per t2 (USD)]]</f>
        <v>300</v>
      </c>
      <c r="Z314" s="5">
        <f>WORKSHEET[[#This Row],[Profit Per T]] * WORKSHEET[[#This Row],[Weight]]</f>
        <v>8836.7999999999993</v>
      </c>
      <c r="AA314">
        <v>1</v>
      </c>
      <c r="AB314" s="1">
        <v>2.8000000000000003</v>
      </c>
      <c r="AC314" s="1">
        <v>4.2</v>
      </c>
      <c r="AD314" s="1">
        <v>3.5</v>
      </c>
      <c r="AE314" s="1">
        <f>WORKSHEET[[#This Row],[Delay at toll gate in days]] +WORKSHEET[[#This Row],[Delay at workshop in days]] +WORKSHEET[[#This Row],[Delay at border in days]]</f>
        <v>10.5</v>
      </c>
    </row>
    <row r="315" spans="1:31" x14ac:dyDescent="0.35">
      <c r="A315" t="s">
        <v>333</v>
      </c>
      <c r="B315" t="s">
        <v>10</v>
      </c>
      <c r="C315" t="s">
        <v>68</v>
      </c>
      <c r="D315" t="s">
        <v>3620</v>
      </c>
      <c r="E315" t="s">
        <v>3612</v>
      </c>
      <c r="F315" t="str">
        <f>WORKSHEET[[#This Row],[Depart From]]&amp;"-"&amp;WORKSHEET[[#This Row],[Arrive To]]</f>
        <v>Zanzibar-Victoria</v>
      </c>
      <c r="G315" s="2">
        <v>44611</v>
      </c>
      <c r="H315" s="2">
        <v>44637</v>
      </c>
      <c r="I315" s="2" t="str">
        <f t="shared" si="4"/>
        <v>Delivered</v>
      </c>
      <c r="J315" s="2" t="str">
        <f>TEXT(WORKSHEET[[#This Row],[Offloading Date]], "mmm")</f>
        <v>Mar</v>
      </c>
      <c r="K315" s="2" t="str">
        <f>IF(OR(WORKSHEET[[#This Row],[Year]]="", ISBLANK(WORKSHEET[[#This Row],[Year]]), WORKSHEET[[#This Row],[Year]]="null"), "Exclude", "Include")</f>
        <v>Include</v>
      </c>
      <c r="L315" t="s">
        <v>16</v>
      </c>
      <c r="M315" t="s">
        <v>16</v>
      </c>
      <c r="N315" t="s">
        <v>13</v>
      </c>
      <c r="O315">
        <v>29.881</v>
      </c>
      <c r="P315">
        <v>600</v>
      </c>
      <c r="Q315" t="s">
        <v>14</v>
      </c>
      <c r="R315">
        <f>P315 * _xll.XLOOKUP(Q315,CALCULATION!$A$15:$A$17, CALCULATION!$B$15:$B$17 )</f>
        <v>600</v>
      </c>
      <c r="S315" s="5">
        <f>O315*P315*_xll.XLOOKUP(Q315,CALCULATION!$A$15:$A$17, CALCULATION!$B$15:$B$17)</f>
        <v>17928.599999999999</v>
      </c>
      <c r="T315">
        <v>300</v>
      </c>
      <c r="U315" t="s">
        <v>14</v>
      </c>
      <c r="V315">
        <f>T315 * _xll.XLOOKUP(U315,CALCULATION!$A$15:$A$17, CALCULATION!$B$15:$B$17 )</f>
        <v>300</v>
      </c>
      <c r="W315" s="5">
        <f>O315*T315*_xll.XLOOKUP(U315,CALCULATION!$A$15:$A$17, CALCULATION!$B$15:$B$17)</f>
        <v>8964.2999999999993</v>
      </c>
      <c r="X315" s="5">
        <f>WORKSHEET[[#This Row],[Clients Total Cost]] / WORKSHEET[[#This Row],[Clients Rate per T2 (USD)]]</f>
        <v>29.880999999999997</v>
      </c>
      <c r="Y315" s="5">
        <f>WORKSHEET[[#This Row],[Clients Rate per T2 (USD)]] - WORKSHEET[[#This Row],[Supplier Rate Per t2 (USD)]]</f>
        <v>300</v>
      </c>
      <c r="Z315" s="5">
        <f>WORKSHEET[[#This Row],[Profit Per T]] * WORKSHEET[[#This Row],[Weight]]</f>
        <v>8964.2999999999993</v>
      </c>
      <c r="AA315">
        <v>1</v>
      </c>
      <c r="AB315" s="1">
        <v>2.6</v>
      </c>
      <c r="AC315" s="1">
        <v>3.9</v>
      </c>
      <c r="AD315" s="1">
        <v>3.25</v>
      </c>
      <c r="AE315" s="1">
        <f>WORKSHEET[[#This Row],[Delay at toll gate in days]] +WORKSHEET[[#This Row],[Delay at workshop in days]] +WORKSHEET[[#This Row],[Delay at border in days]]</f>
        <v>9.75</v>
      </c>
    </row>
    <row r="316" spans="1:31" x14ac:dyDescent="0.35">
      <c r="A316" t="s">
        <v>334</v>
      </c>
      <c r="B316" t="s">
        <v>10</v>
      </c>
      <c r="C316" t="s">
        <v>68</v>
      </c>
      <c r="D316" t="s">
        <v>3619</v>
      </c>
      <c r="E316" t="s">
        <v>3618</v>
      </c>
      <c r="F316" t="str">
        <f>WORKSHEET[[#This Row],[Depart From]]&amp;"-"&amp;WORKSHEET[[#This Row],[Arrive To]]</f>
        <v>Addis Ababa-Tripoli</v>
      </c>
      <c r="G316" s="2">
        <v>44614</v>
      </c>
      <c r="H316" s="2">
        <v>44643</v>
      </c>
      <c r="I316" s="2" t="str">
        <f t="shared" si="4"/>
        <v>Delivered</v>
      </c>
      <c r="J316" s="2" t="str">
        <f>TEXT(WORKSHEET[[#This Row],[Offloading Date]], "mmm")</f>
        <v>Mar</v>
      </c>
      <c r="K316" s="2" t="str">
        <f>IF(OR(WORKSHEET[[#This Row],[Year]]="", ISBLANK(WORKSHEET[[#This Row],[Year]]), WORKSHEET[[#This Row],[Year]]="null"), "Exclude", "Include")</f>
        <v>Include</v>
      </c>
      <c r="L316" t="s">
        <v>16</v>
      </c>
      <c r="M316" t="s">
        <v>16</v>
      </c>
      <c r="N316" t="s">
        <v>13</v>
      </c>
      <c r="O316">
        <v>33.07</v>
      </c>
      <c r="P316">
        <v>600</v>
      </c>
      <c r="Q316" t="s">
        <v>14</v>
      </c>
      <c r="R316">
        <f>P316 * _xll.XLOOKUP(Q316,CALCULATION!$A$15:$A$17, CALCULATION!$B$15:$B$17 )</f>
        <v>600</v>
      </c>
      <c r="S316" s="5">
        <f>O316*P316*_xll.XLOOKUP(Q316,CALCULATION!$A$15:$A$17, CALCULATION!$B$15:$B$17)</f>
        <v>19842</v>
      </c>
      <c r="T316">
        <v>300</v>
      </c>
      <c r="U316" t="s">
        <v>14</v>
      </c>
      <c r="V316">
        <f>T316 * _xll.XLOOKUP(U316,CALCULATION!$A$15:$A$17, CALCULATION!$B$15:$B$17 )</f>
        <v>300</v>
      </c>
      <c r="W316" s="5">
        <f>O316*T316*_xll.XLOOKUP(U316,CALCULATION!$A$15:$A$17, CALCULATION!$B$15:$B$17)</f>
        <v>9921</v>
      </c>
      <c r="X316" s="5">
        <f>WORKSHEET[[#This Row],[Clients Total Cost]] / WORKSHEET[[#This Row],[Clients Rate per T2 (USD)]]</f>
        <v>33.07</v>
      </c>
      <c r="Y316" s="5">
        <f>WORKSHEET[[#This Row],[Clients Rate per T2 (USD)]] - WORKSHEET[[#This Row],[Supplier Rate Per t2 (USD)]]</f>
        <v>300</v>
      </c>
      <c r="Z316" s="5">
        <f>WORKSHEET[[#This Row],[Profit Per T]] * WORKSHEET[[#This Row],[Weight]]</f>
        <v>9921</v>
      </c>
      <c r="AA316">
        <v>1</v>
      </c>
      <c r="AB316" s="1">
        <v>2.9000000000000004</v>
      </c>
      <c r="AC316" s="1">
        <v>4.3499999999999996</v>
      </c>
      <c r="AD316" s="1">
        <v>3.625</v>
      </c>
      <c r="AE316" s="1">
        <f>WORKSHEET[[#This Row],[Delay at toll gate in days]] +WORKSHEET[[#This Row],[Delay at workshop in days]] +WORKSHEET[[#This Row],[Delay at border in days]]</f>
        <v>10.875</v>
      </c>
    </row>
    <row r="317" spans="1:31" x14ac:dyDescent="0.35">
      <c r="A317" t="s">
        <v>335</v>
      </c>
      <c r="B317" t="s">
        <v>10</v>
      </c>
      <c r="C317" t="s">
        <v>68</v>
      </c>
      <c r="D317" t="s">
        <v>3615</v>
      </c>
      <c r="E317" t="s">
        <v>3617</v>
      </c>
      <c r="F317" t="str">
        <f>WORKSHEET[[#This Row],[Depart From]]&amp;"-"&amp;WORKSHEET[[#This Row],[Arrive To]]</f>
        <v>Mombasa-Lagos</v>
      </c>
      <c r="G317" s="2">
        <v>44611</v>
      </c>
      <c r="H317" s="2">
        <v>44637</v>
      </c>
      <c r="I317" s="2" t="str">
        <f t="shared" si="4"/>
        <v>Delivered</v>
      </c>
      <c r="J317" s="2" t="str">
        <f>TEXT(WORKSHEET[[#This Row],[Offloading Date]], "mmm")</f>
        <v>Mar</v>
      </c>
      <c r="K317" s="2" t="str">
        <f>IF(OR(WORKSHEET[[#This Row],[Year]]="", ISBLANK(WORKSHEET[[#This Row],[Year]]), WORKSHEET[[#This Row],[Year]]="null"), "Exclude", "Include")</f>
        <v>Include</v>
      </c>
      <c r="L317" t="s">
        <v>16</v>
      </c>
      <c r="M317" t="s">
        <v>16</v>
      </c>
      <c r="N317" t="s">
        <v>13</v>
      </c>
      <c r="O317">
        <v>29.844999999999999</v>
      </c>
      <c r="P317">
        <v>600</v>
      </c>
      <c r="Q317" t="s">
        <v>14</v>
      </c>
      <c r="R317">
        <f>P317 * _xll.XLOOKUP(Q317,CALCULATION!$A$15:$A$17, CALCULATION!$B$15:$B$17 )</f>
        <v>600</v>
      </c>
      <c r="S317" s="5">
        <f>O317*P317*_xll.XLOOKUP(Q317,CALCULATION!$A$15:$A$17, CALCULATION!$B$15:$B$17)</f>
        <v>17907</v>
      </c>
      <c r="T317">
        <v>300</v>
      </c>
      <c r="U317" t="s">
        <v>14</v>
      </c>
      <c r="V317">
        <f>T317 * _xll.XLOOKUP(U317,CALCULATION!$A$15:$A$17, CALCULATION!$B$15:$B$17 )</f>
        <v>300</v>
      </c>
      <c r="W317" s="5">
        <f>O317*T317*_xll.XLOOKUP(U317,CALCULATION!$A$15:$A$17, CALCULATION!$B$15:$B$17)</f>
        <v>8953.5</v>
      </c>
      <c r="X317" s="5">
        <f>WORKSHEET[[#This Row],[Clients Total Cost]] / WORKSHEET[[#This Row],[Clients Rate per T2 (USD)]]</f>
        <v>29.844999999999999</v>
      </c>
      <c r="Y317" s="5">
        <f>WORKSHEET[[#This Row],[Clients Rate per T2 (USD)]] - WORKSHEET[[#This Row],[Supplier Rate Per t2 (USD)]]</f>
        <v>300</v>
      </c>
      <c r="Z317" s="5">
        <f>WORKSHEET[[#This Row],[Profit Per T]] * WORKSHEET[[#This Row],[Weight]]</f>
        <v>8953.5</v>
      </c>
      <c r="AA317">
        <v>1</v>
      </c>
      <c r="AB317" s="1">
        <v>2.6</v>
      </c>
      <c r="AC317" s="1">
        <v>3.9</v>
      </c>
      <c r="AD317" s="1">
        <v>3.25</v>
      </c>
      <c r="AE317" s="1">
        <f>WORKSHEET[[#This Row],[Delay at toll gate in days]] +WORKSHEET[[#This Row],[Delay at workshop in days]] +WORKSHEET[[#This Row],[Delay at border in days]]</f>
        <v>9.75</v>
      </c>
    </row>
    <row r="318" spans="1:31" x14ac:dyDescent="0.35">
      <c r="A318" t="s">
        <v>336</v>
      </c>
      <c r="B318" t="s">
        <v>10</v>
      </c>
      <c r="C318" t="s">
        <v>68</v>
      </c>
      <c r="D318" t="s">
        <v>3620</v>
      </c>
      <c r="E318" t="s">
        <v>3618</v>
      </c>
      <c r="F318" t="str">
        <f>WORKSHEET[[#This Row],[Depart From]]&amp;"-"&amp;WORKSHEET[[#This Row],[Arrive To]]</f>
        <v>Zanzibar-Tripoli</v>
      </c>
      <c r="G318" s="2">
        <v>44611</v>
      </c>
      <c r="H318" s="2">
        <v>44637</v>
      </c>
      <c r="I318" s="2" t="str">
        <f t="shared" si="4"/>
        <v>Delivered</v>
      </c>
      <c r="J318" s="2" t="str">
        <f>TEXT(WORKSHEET[[#This Row],[Offloading Date]], "mmm")</f>
        <v>Mar</v>
      </c>
      <c r="K318" s="2" t="str">
        <f>IF(OR(WORKSHEET[[#This Row],[Year]]="", ISBLANK(WORKSHEET[[#This Row],[Year]]), WORKSHEET[[#This Row],[Year]]="null"), "Exclude", "Include")</f>
        <v>Include</v>
      </c>
      <c r="L318" t="s">
        <v>16</v>
      </c>
      <c r="M318" t="s">
        <v>16</v>
      </c>
      <c r="N318" t="s">
        <v>13</v>
      </c>
      <c r="O318">
        <v>29.893000000000001</v>
      </c>
      <c r="P318">
        <v>600</v>
      </c>
      <c r="Q318" t="s">
        <v>14</v>
      </c>
      <c r="R318">
        <f>P318 * _xll.XLOOKUP(Q318,CALCULATION!$A$15:$A$17, CALCULATION!$B$15:$B$17 )</f>
        <v>600</v>
      </c>
      <c r="S318" s="5">
        <f>O318*P318*_xll.XLOOKUP(Q318,CALCULATION!$A$15:$A$17, CALCULATION!$B$15:$B$17)</f>
        <v>17935.8</v>
      </c>
      <c r="T318">
        <v>300</v>
      </c>
      <c r="U318" t="s">
        <v>14</v>
      </c>
      <c r="V318">
        <f>T318 * _xll.XLOOKUP(U318,CALCULATION!$A$15:$A$17, CALCULATION!$B$15:$B$17 )</f>
        <v>300</v>
      </c>
      <c r="W318" s="5">
        <f>O318*T318*_xll.XLOOKUP(U318,CALCULATION!$A$15:$A$17, CALCULATION!$B$15:$B$17)</f>
        <v>8967.9</v>
      </c>
      <c r="X318" s="5">
        <f>WORKSHEET[[#This Row],[Clients Total Cost]] / WORKSHEET[[#This Row],[Clients Rate per T2 (USD)]]</f>
        <v>29.892999999999997</v>
      </c>
      <c r="Y318" s="5">
        <f>WORKSHEET[[#This Row],[Clients Rate per T2 (USD)]] - WORKSHEET[[#This Row],[Supplier Rate Per t2 (USD)]]</f>
        <v>300</v>
      </c>
      <c r="Z318" s="5">
        <f>WORKSHEET[[#This Row],[Profit Per T]] * WORKSHEET[[#This Row],[Weight]]</f>
        <v>8967.9</v>
      </c>
      <c r="AA318">
        <v>1</v>
      </c>
      <c r="AB318" s="1">
        <v>2.6</v>
      </c>
      <c r="AC318" s="1">
        <v>3.9</v>
      </c>
      <c r="AD318" s="1">
        <v>3.25</v>
      </c>
      <c r="AE318" s="1">
        <f>WORKSHEET[[#This Row],[Delay at toll gate in days]] +WORKSHEET[[#This Row],[Delay at workshop in days]] +WORKSHEET[[#This Row],[Delay at border in days]]</f>
        <v>9.75</v>
      </c>
    </row>
    <row r="319" spans="1:31" x14ac:dyDescent="0.35">
      <c r="A319" t="s">
        <v>337</v>
      </c>
      <c r="B319" t="s">
        <v>10</v>
      </c>
      <c r="C319" t="s">
        <v>68</v>
      </c>
      <c r="D319" t="s">
        <v>3620</v>
      </c>
      <c r="E319" t="s">
        <v>3612</v>
      </c>
      <c r="F319" t="str">
        <f>WORKSHEET[[#This Row],[Depart From]]&amp;"-"&amp;WORKSHEET[[#This Row],[Arrive To]]</f>
        <v>Zanzibar-Victoria</v>
      </c>
      <c r="G319" s="2">
        <v>44610</v>
      </c>
      <c r="H319" s="2">
        <v>44640</v>
      </c>
      <c r="I319" s="2" t="str">
        <f t="shared" si="4"/>
        <v>Delivered</v>
      </c>
      <c r="J319" s="2" t="str">
        <f>TEXT(WORKSHEET[[#This Row],[Offloading Date]], "mmm")</f>
        <v>Mar</v>
      </c>
      <c r="K319" s="2" t="str">
        <f>IF(OR(WORKSHEET[[#This Row],[Year]]="", ISBLANK(WORKSHEET[[#This Row],[Year]]), WORKSHEET[[#This Row],[Year]]="null"), "Exclude", "Include")</f>
        <v>Include</v>
      </c>
      <c r="L319" t="s">
        <v>16</v>
      </c>
      <c r="M319" t="s">
        <v>16</v>
      </c>
      <c r="N319" t="s">
        <v>13</v>
      </c>
      <c r="O319">
        <v>29.428999999999998</v>
      </c>
      <c r="P319">
        <v>600</v>
      </c>
      <c r="Q319" t="s">
        <v>14</v>
      </c>
      <c r="R319">
        <f>P319 * _xll.XLOOKUP(Q319,CALCULATION!$A$15:$A$17, CALCULATION!$B$15:$B$17 )</f>
        <v>600</v>
      </c>
      <c r="S319" s="5">
        <f>O319*P319*_xll.XLOOKUP(Q319,CALCULATION!$A$15:$A$17, CALCULATION!$B$15:$B$17)</f>
        <v>17657.399999999998</v>
      </c>
      <c r="T319">
        <v>300</v>
      </c>
      <c r="U319" t="s">
        <v>14</v>
      </c>
      <c r="V319">
        <f>T319 * _xll.XLOOKUP(U319,CALCULATION!$A$15:$A$17, CALCULATION!$B$15:$B$17 )</f>
        <v>300</v>
      </c>
      <c r="W319" s="5">
        <f>O319*T319*_xll.XLOOKUP(U319,CALCULATION!$A$15:$A$17, CALCULATION!$B$15:$B$17)</f>
        <v>8828.6999999999989</v>
      </c>
      <c r="X319" s="5">
        <f>WORKSHEET[[#This Row],[Clients Total Cost]] / WORKSHEET[[#This Row],[Clients Rate per T2 (USD)]]</f>
        <v>29.428999999999995</v>
      </c>
      <c r="Y319" s="5">
        <f>WORKSHEET[[#This Row],[Clients Rate per T2 (USD)]] - WORKSHEET[[#This Row],[Supplier Rate Per t2 (USD)]]</f>
        <v>300</v>
      </c>
      <c r="Z319" s="5">
        <f>WORKSHEET[[#This Row],[Profit Per T]] * WORKSHEET[[#This Row],[Weight]]</f>
        <v>8828.6999999999989</v>
      </c>
      <c r="AA319">
        <v>1</v>
      </c>
      <c r="AB319" s="1">
        <v>3</v>
      </c>
      <c r="AC319" s="1">
        <v>4.5</v>
      </c>
      <c r="AD319" s="1">
        <v>3.75</v>
      </c>
      <c r="AE319" s="1">
        <f>WORKSHEET[[#This Row],[Delay at toll gate in days]] +WORKSHEET[[#This Row],[Delay at workshop in days]] +WORKSHEET[[#This Row],[Delay at border in days]]</f>
        <v>11.25</v>
      </c>
    </row>
    <row r="320" spans="1:31" x14ac:dyDescent="0.35">
      <c r="A320" t="s">
        <v>338</v>
      </c>
      <c r="B320" t="s">
        <v>10</v>
      </c>
      <c r="C320" t="s">
        <v>68</v>
      </c>
      <c r="D320" t="s">
        <v>3616</v>
      </c>
      <c r="E320" t="s">
        <v>3612</v>
      </c>
      <c r="F320" t="str">
        <f>WORKSHEET[[#This Row],[Depart From]]&amp;"-"&amp;WORKSHEET[[#This Row],[Arrive To]]</f>
        <v>Marrakech-Victoria</v>
      </c>
      <c r="G320" s="2">
        <v>44611</v>
      </c>
      <c r="H320" s="2">
        <v>44648</v>
      </c>
      <c r="I320" s="2" t="str">
        <f t="shared" si="4"/>
        <v>Delivered</v>
      </c>
      <c r="J320" s="2" t="str">
        <f>TEXT(WORKSHEET[[#This Row],[Offloading Date]], "mmm")</f>
        <v>Mar</v>
      </c>
      <c r="K320" s="2" t="str">
        <f>IF(OR(WORKSHEET[[#This Row],[Year]]="", ISBLANK(WORKSHEET[[#This Row],[Year]]), WORKSHEET[[#This Row],[Year]]="null"), "Exclude", "Include")</f>
        <v>Include</v>
      </c>
      <c r="L320" t="s">
        <v>16</v>
      </c>
      <c r="M320" t="s">
        <v>16</v>
      </c>
      <c r="N320" t="s">
        <v>13</v>
      </c>
      <c r="O320">
        <v>29.797000000000001</v>
      </c>
      <c r="P320">
        <v>600</v>
      </c>
      <c r="Q320" t="s">
        <v>14</v>
      </c>
      <c r="R320">
        <f>P320 * _xll.XLOOKUP(Q320,CALCULATION!$A$15:$A$17, CALCULATION!$B$15:$B$17 )</f>
        <v>600</v>
      </c>
      <c r="S320" s="5">
        <f>O320*P320*_xll.XLOOKUP(Q320,CALCULATION!$A$15:$A$17, CALCULATION!$B$15:$B$17)</f>
        <v>17878.2</v>
      </c>
      <c r="T320">
        <v>300</v>
      </c>
      <c r="U320" t="s">
        <v>14</v>
      </c>
      <c r="V320">
        <f>T320 * _xll.XLOOKUP(U320,CALCULATION!$A$15:$A$17, CALCULATION!$B$15:$B$17 )</f>
        <v>300</v>
      </c>
      <c r="W320" s="5">
        <f>O320*T320*_xll.XLOOKUP(U320,CALCULATION!$A$15:$A$17, CALCULATION!$B$15:$B$17)</f>
        <v>8939.1</v>
      </c>
      <c r="X320" s="5">
        <f>WORKSHEET[[#This Row],[Clients Total Cost]] / WORKSHEET[[#This Row],[Clients Rate per T2 (USD)]]</f>
        <v>29.797000000000001</v>
      </c>
      <c r="Y320" s="5">
        <f>WORKSHEET[[#This Row],[Clients Rate per T2 (USD)]] - WORKSHEET[[#This Row],[Supplier Rate Per t2 (USD)]]</f>
        <v>300</v>
      </c>
      <c r="Z320" s="5">
        <f>WORKSHEET[[#This Row],[Profit Per T]] * WORKSHEET[[#This Row],[Weight]]</f>
        <v>8939.1</v>
      </c>
      <c r="AA320">
        <v>1</v>
      </c>
      <c r="AB320" s="1">
        <v>3.7</v>
      </c>
      <c r="AC320" s="1">
        <v>5.55</v>
      </c>
      <c r="AD320" s="1">
        <v>4.625</v>
      </c>
      <c r="AE320" s="1">
        <f>WORKSHEET[[#This Row],[Delay at toll gate in days]] +WORKSHEET[[#This Row],[Delay at workshop in days]] +WORKSHEET[[#This Row],[Delay at border in days]]</f>
        <v>13.875</v>
      </c>
    </row>
    <row r="321" spans="1:31" x14ac:dyDescent="0.35">
      <c r="A321" t="s">
        <v>339</v>
      </c>
      <c r="B321" t="s">
        <v>10</v>
      </c>
      <c r="C321" t="s">
        <v>68</v>
      </c>
      <c r="D321" t="s">
        <v>3619</v>
      </c>
      <c r="E321" t="s">
        <v>3613</v>
      </c>
      <c r="F321" t="str">
        <f>WORKSHEET[[#This Row],[Depart From]]&amp;"-"&amp;WORKSHEET[[#This Row],[Arrive To]]</f>
        <v>Addis Ababa-Sanaa</v>
      </c>
      <c r="G321" s="2">
        <v>44611</v>
      </c>
      <c r="H321" s="2">
        <v>44639</v>
      </c>
      <c r="I321" s="2" t="str">
        <f t="shared" si="4"/>
        <v>Delivered</v>
      </c>
      <c r="J321" s="2" t="str">
        <f>TEXT(WORKSHEET[[#This Row],[Offloading Date]], "mmm")</f>
        <v>Mar</v>
      </c>
      <c r="K321" s="2" t="str">
        <f>IF(OR(WORKSHEET[[#This Row],[Year]]="", ISBLANK(WORKSHEET[[#This Row],[Year]]), WORKSHEET[[#This Row],[Year]]="null"), "Exclude", "Include")</f>
        <v>Include</v>
      </c>
      <c r="L321" t="s">
        <v>16</v>
      </c>
      <c r="M321" t="s">
        <v>16</v>
      </c>
      <c r="N321" t="s">
        <v>13</v>
      </c>
      <c r="O321">
        <v>29.376000000000001</v>
      </c>
      <c r="P321">
        <v>600</v>
      </c>
      <c r="Q321" t="s">
        <v>14</v>
      </c>
      <c r="R321">
        <f>P321 * _xll.XLOOKUP(Q321,CALCULATION!$A$15:$A$17, CALCULATION!$B$15:$B$17 )</f>
        <v>600</v>
      </c>
      <c r="S321" s="5">
        <f>O321*P321*_xll.XLOOKUP(Q321,CALCULATION!$A$15:$A$17, CALCULATION!$B$15:$B$17)</f>
        <v>17625.600000000002</v>
      </c>
      <c r="T321">
        <v>300</v>
      </c>
      <c r="U321" t="s">
        <v>14</v>
      </c>
      <c r="V321">
        <f>T321 * _xll.XLOOKUP(U321,CALCULATION!$A$15:$A$17, CALCULATION!$B$15:$B$17 )</f>
        <v>300</v>
      </c>
      <c r="W321" s="5">
        <f>O321*T321*_xll.XLOOKUP(U321,CALCULATION!$A$15:$A$17, CALCULATION!$B$15:$B$17)</f>
        <v>8812.8000000000011</v>
      </c>
      <c r="X321" s="5">
        <f>WORKSHEET[[#This Row],[Clients Total Cost]] / WORKSHEET[[#This Row],[Clients Rate per T2 (USD)]]</f>
        <v>29.376000000000005</v>
      </c>
      <c r="Y321" s="5">
        <f>WORKSHEET[[#This Row],[Clients Rate per T2 (USD)]] - WORKSHEET[[#This Row],[Supplier Rate Per t2 (USD)]]</f>
        <v>300</v>
      </c>
      <c r="Z321" s="5">
        <f>WORKSHEET[[#This Row],[Profit Per T]] * WORKSHEET[[#This Row],[Weight]]</f>
        <v>8812.8000000000011</v>
      </c>
      <c r="AA321">
        <v>1</v>
      </c>
      <c r="AB321" s="1">
        <v>2.8000000000000003</v>
      </c>
      <c r="AC321" s="1">
        <v>4.2</v>
      </c>
      <c r="AD321" s="1">
        <v>3.5</v>
      </c>
      <c r="AE321" s="1">
        <f>WORKSHEET[[#This Row],[Delay at toll gate in days]] +WORKSHEET[[#This Row],[Delay at workshop in days]] +WORKSHEET[[#This Row],[Delay at border in days]]</f>
        <v>10.5</v>
      </c>
    </row>
    <row r="322" spans="1:31" x14ac:dyDescent="0.35">
      <c r="A322" t="s">
        <v>340</v>
      </c>
      <c r="B322" t="s">
        <v>10</v>
      </c>
      <c r="C322" t="s">
        <v>68</v>
      </c>
      <c r="D322" t="s">
        <v>3620</v>
      </c>
      <c r="E322" t="s">
        <v>3612</v>
      </c>
      <c r="F322" t="str">
        <f>WORKSHEET[[#This Row],[Depart From]]&amp;"-"&amp;WORKSHEET[[#This Row],[Arrive To]]</f>
        <v>Zanzibar-Victoria</v>
      </c>
      <c r="G322" s="2">
        <v>44614</v>
      </c>
      <c r="H322" s="2">
        <v>44651</v>
      </c>
      <c r="I322" s="2" t="str">
        <f t="shared" ref="I322:I385" si="5">IF(OR(H322="", H322="NULL"), "Failed","Delivered")</f>
        <v>Delivered</v>
      </c>
      <c r="J322" s="2" t="str">
        <f>TEXT(WORKSHEET[[#This Row],[Offloading Date]], "mmm")</f>
        <v>Mar</v>
      </c>
      <c r="K322" s="2" t="str">
        <f>IF(OR(WORKSHEET[[#This Row],[Year]]="", ISBLANK(WORKSHEET[[#This Row],[Year]]), WORKSHEET[[#This Row],[Year]]="null"), "Exclude", "Include")</f>
        <v>Include</v>
      </c>
      <c r="L322" t="s">
        <v>16</v>
      </c>
      <c r="M322" t="s">
        <v>16</v>
      </c>
      <c r="N322" t="s">
        <v>13</v>
      </c>
      <c r="O322">
        <v>29.536000000000001</v>
      </c>
      <c r="P322">
        <v>600</v>
      </c>
      <c r="Q322" t="s">
        <v>14</v>
      </c>
      <c r="R322">
        <f>P322 * _xll.XLOOKUP(Q322,CALCULATION!$A$15:$A$17, CALCULATION!$B$15:$B$17 )</f>
        <v>600</v>
      </c>
      <c r="S322" s="5">
        <f>O322*P322*_xll.XLOOKUP(Q322,CALCULATION!$A$15:$A$17, CALCULATION!$B$15:$B$17)</f>
        <v>17721.600000000002</v>
      </c>
      <c r="T322">
        <v>300</v>
      </c>
      <c r="U322" t="s">
        <v>14</v>
      </c>
      <c r="V322">
        <f>T322 * _xll.XLOOKUP(U322,CALCULATION!$A$15:$A$17, CALCULATION!$B$15:$B$17 )</f>
        <v>300</v>
      </c>
      <c r="W322" s="5">
        <f>O322*T322*_xll.XLOOKUP(U322,CALCULATION!$A$15:$A$17, CALCULATION!$B$15:$B$17)</f>
        <v>8860.8000000000011</v>
      </c>
      <c r="X322" s="5">
        <f>WORKSHEET[[#This Row],[Clients Total Cost]] / WORKSHEET[[#This Row],[Clients Rate per T2 (USD)]]</f>
        <v>29.536000000000005</v>
      </c>
      <c r="Y322" s="5">
        <f>WORKSHEET[[#This Row],[Clients Rate per T2 (USD)]] - WORKSHEET[[#This Row],[Supplier Rate Per t2 (USD)]]</f>
        <v>300</v>
      </c>
      <c r="Z322" s="5">
        <f>WORKSHEET[[#This Row],[Profit Per T]] * WORKSHEET[[#This Row],[Weight]]</f>
        <v>8860.8000000000011</v>
      </c>
      <c r="AA322">
        <v>1</v>
      </c>
      <c r="AB322" s="1">
        <v>3.7</v>
      </c>
      <c r="AC322" s="1">
        <v>5.55</v>
      </c>
      <c r="AD322" s="1">
        <v>4.625</v>
      </c>
      <c r="AE322" s="1">
        <f>WORKSHEET[[#This Row],[Delay at toll gate in days]] +WORKSHEET[[#This Row],[Delay at workshop in days]] +WORKSHEET[[#This Row],[Delay at border in days]]</f>
        <v>13.875</v>
      </c>
    </row>
    <row r="323" spans="1:31" x14ac:dyDescent="0.35">
      <c r="A323" t="s">
        <v>341</v>
      </c>
      <c r="B323" t="s">
        <v>10</v>
      </c>
      <c r="C323" t="s">
        <v>68</v>
      </c>
      <c r="D323" t="s">
        <v>3619</v>
      </c>
      <c r="E323" t="s">
        <v>3614</v>
      </c>
      <c r="F323" t="str">
        <f>WORKSHEET[[#This Row],[Depart From]]&amp;"-"&amp;WORKSHEET[[#This Row],[Arrive To]]</f>
        <v>Addis Ababa-Alger</v>
      </c>
      <c r="G323" s="2">
        <v>44615</v>
      </c>
      <c r="H323" s="2">
        <v>44644</v>
      </c>
      <c r="I323" s="2" t="str">
        <f t="shared" si="5"/>
        <v>Delivered</v>
      </c>
      <c r="J323" s="2" t="str">
        <f>TEXT(WORKSHEET[[#This Row],[Offloading Date]], "mmm")</f>
        <v>Mar</v>
      </c>
      <c r="K323" s="2" t="str">
        <f>IF(OR(WORKSHEET[[#This Row],[Year]]="", ISBLANK(WORKSHEET[[#This Row],[Year]]), WORKSHEET[[#This Row],[Year]]="null"), "Exclude", "Include")</f>
        <v>Include</v>
      </c>
      <c r="L323" t="s">
        <v>16</v>
      </c>
      <c r="M323" t="s">
        <v>16</v>
      </c>
      <c r="N323" t="s">
        <v>13</v>
      </c>
      <c r="O323">
        <v>29.914000000000001</v>
      </c>
      <c r="P323">
        <v>600</v>
      </c>
      <c r="Q323" t="s">
        <v>14</v>
      </c>
      <c r="R323">
        <f>P323 * _xll.XLOOKUP(Q323,CALCULATION!$A$15:$A$17, CALCULATION!$B$15:$B$17 )</f>
        <v>600</v>
      </c>
      <c r="S323" s="5">
        <f>O323*P323*_xll.XLOOKUP(Q323,CALCULATION!$A$15:$A$17, CALCULATION!$B$15:$B$17)</f>
        <v>17948.400000000001</v>
      </c>
      <c r="T323">
        <v>300</v>
      </c>
      <c r="U323" t="s">
        <v>14</v>
      </c>
      <c r="V323">
        <f>T323 * _xll.XLOOKUP(U323,CALCULATION!$A$15:$A$17, CALCULATION!$B$15:$B$17 )</f>
        <v>300</v>
      </c>
      <c r="W323" s="5">
        <f>O323*T323*_xll.XLOOKUP(U323,CALCULATION!$A$15:$A$17, CALCULATION!$B$15:$B$17)</f>
        <v>8974.2000000000007</v>
      </c>
      <c r="X323" s="5">
        <f>WORKSHEET[[#This Row],[Clients Total Cost]] / WORKSHEET[[#This Row],[Clients Rate per T2 (USD)]]</f>
        <v>29.914000000000001</v>
      </c>
      <c r="Y323" s="5">
        <f>WORKSHEET[[#This Row],[Clients Rate per T2 (USD)]] - WORKSHEET[[#This Row],[Supplier Rate Per t2 (USD)]]</f>
        <v>300</v>
      </c>
      <c r="Z323" s="5">
        <f>WORKSHEET[[#This Row],[Profit Per T]] * WORKSHEET[[#This Row],[Weight]]</f>
        <v>8974.2000000000007</v>
      </c>
      <c r="AA323">
        <v>1</v>
      </c>
      <c r="AB323" s="1">
        <v>2.9000000000000004</v>
      </c>
      <c r="AC323" s="1">
        <v>4.3499999999999996</v>
      </c>
      <c r="AD323" s="1">
        <v>3.625</v>
      </c>
      <c r="AE323" s="1">
        <f>WORKSHEET[[#This Row],[Delay at toll gate in days]] +WORKSHEET[[#This Row],[Delay at workshop in days]] +WORKSHEET[[#This Row],[Delay at border in days]]</f>
        <v>10.875</v>
      </c>
    </row>
    <row r="324" spans="1:31" x14ac:dyDescent="0.35">
      <c r="A324" t="s">
        <v>342</v>
      </c>
      <c r="B324" t="s">
        <v>10</v>
      </c>
      <c r="C324" t="s">
        <v>68</v>
      </c>
      <c r="D324" t="s">
        <v>3615</v>
      </c>
      <c r="E324" t="s">
        <v>3618</v>
      </c>
      <c r="F324" t="str">
        <f>WORKSHEET[[#This Row],[Depart From]]&amp;"-"&amp;WORKSHEET[[#This Row],[Arrive To]]</f>
        <v>Mombasa-Tripoli</v>
      </c>
      <c r="G324" s="2">
        <v>44610</v>
      </c>
      <c r="H324" s="2">
        <v>44646</v>
      </c>
      <c r="I324" s="2" t="str">
        <f t="shared" si="5"/>
        <v>Delivered</v>
      </c>
      <c r="J324" s="2" t="str">
        <f>TEXT(WORKSHEET[[#This Row],[Offloading Date]], "mmm")</f>
        <v>Mar</v>
      </c>
      <c r="K324" s="2" t="str">
        <f>IF(OR(WORKSHEET[[#This Row],[Year]]="", ISBLANK(WORKSHEET[[#This Row],[Year]]), WORKSHEET[[#This Row],[Year]]="null"), "Exclude", "Include")</f>
        <v>Include</v>
      </c>
      <c r="L324" t="s">
        <v>16</v>
      </c>
      <c r="M324" t="s">
        <v>16</v>
      </c>
      <c r="N324" t="s">
        <v>13</v>
      </c>
      <c r="O324">
        <v>29.478999999999999</v>
      </c>
      <c r="P324">
        <v>600</v>
      </c>
      <c r="Q324" t="s">
        <v>14</v>
      </c>
      <c r="R324">
        <f>P324 * _xll.XLOOKUP(Q324,CALCULATION!$A$15:$A$17, CALCULATION!$B$15:$B$17 )</f>
        <v>600</v>
      </c>
      <c r="S324" s="5">
        <f>O324*P324*_xll.XLOOKUP(Q324,CALCULATION!$A$15:$A$17, CALCULATION!$B$15:$B$17)</f>
        <v>17687.399999999998</v>
      </c>
      <c r="T324">
        <v>300</v>
      </c>
      <c r="U324" t="s">
        <v>14</v>
      </c>
      <c r="V324">
        <f>T324 * _xll.XLOOKUP(U324,CALCULATION!$A$15:$A$17, CALCULATION!$B$15:$B$17 )</f>
        <v>300</v>
      </c>
      <c r="W324" s="5">
        <f>O324*T324*_xll.XLOOKUP(U324,CALCULATION!$A$15:$A$17, CALCULATION!$B$15:$B$17)</f>
        <v>8843.6999999999989</v>
      </c>
      <c r="X324" s="5">
        <f>WORKSHEET[[#This Row],[Clients Total Cost]] / WORKSHEET[[#This Row],[Clients Rate per T2 (USD)]]</f>
        <v>29.478999999999996</v>
      </c>
      <c r="Y324" s="5">
        <f>WORKSHEET[[#This Row],[Clients Rate per T2 (USD)]] - WORKSHEET[[#This Row],[Supplier Rate Per t2 (USD)]]</f>
        <v>300</v>
      </c>
      <c r="Z324" s="5">
        <f>WORKSHEET[[#This Row],[Profit Per T]] * WORKSHEET[[#This Row],[Weight]]</f>
        <v>8843.6999999999989</v>
      </c>
      <c r="AA324">
        <v>1</v>
      </c>
      <c r="AB324" s="1">
        <v>3.6</v>
      </c>
      <c r="AC324" s="1">
        <v>5.3999999999999995</v>
      </c>
      <c r="AD324" s="1">
        <v>4.5</v>
      </c>
      <c r="AE324" s="1">
        <f>WORKSHEET[[#This Row],[Delay at toll gate in days]] +WORKSHEET[[#This Row],[Delay at workshop in days]] +WORKSHEET[[#This Row],[Delay at border in days]]</f>
        <v>13.5</v>
      </c>
    </row>
    <row r="325" spans="1:31" x14ac:dyDescent="0.35">
      <c r="A325" t="s">
        <v>343</v>
      </c>
      <c r="B325" t="s">
        <v>10</v>
      </c>
      <c r="C325" t="s">
        <v>68</v>
      </c>
      <c r="D325" t="s">
        <v>3611</v>
      </c>
      <c r="E325" t="s">
        <v>3613</v>
      </c>
      <c r="F325" t="str">
        <f>WORKSHEET[[#This Row],[Depart From]]&amp;"-"&amp;WORKSHEET[[#This Row],[Arrive To]]</f>
        <v>Mogadishu-Sanaa</v>
      </c>
      <c r="G325" s="2">
        <v>44610</v>
      </c>
      <c r="H325" s="2">
        <v>44642</v>
      </c>
      <c r="I325" s="2" t="str">
        <f t="shared" si="5"/>
        <v>Delivered</v>
      </c>
      <c r="J325" s="2" t="str">
        <f>TEXT(WORKSHEET[[#This Row],[Offloading Date]], "mmm")</f>
        <v>Mar</v>
      </c>
      <c r="K325" s="2" t="str">
        <f>IF(OR(WORKSHEET[[#This Row],[Year]]="", ISBLANK(WORKSHEET[[#This Row],[Year]]), WORKSHEET[[#This Row],[Year]]="null"), "Exclude", "Include")</f>
        <v>Include</v>
      </c>
      <c r="L325" t="s">
        <v>16</v>
      </c>
      <c r="M325" t="s">
        <v>16</v>
      </c>
      <c r="N325" t="s">
        <v>13</v>
      </c>
      <c r="O325">
        <v>29.84</v>
      </c>
      <c r="P325">
        <v>600</v>
      </c>
      <c r="Q325" t="s">
        <v>14</v>
      </c>
      <c r="R325">
        <f>P325 * _xll.XLOOKUP(Q325,CALCULATION!$A$15:$A$17, CALCULATION!$B$15:$B$17 )</f>
        <v>600</v>
      </c>
      <c r="S325" s="5">
        <f>O325*P325*_xll.XLOOKUP(Q325,CALCULATION!$A$15:$A$17, CALCULATION!$B$15:$B$17)</f>
        <v>17904</v>
      </c>
      <c r="T325">
        <v>300</v>
      </c>
      <c r="U325" t="s">
        <v>14</v>
      </c>
      <c r="V325">
        <f>T325 * _xll.XLOOKUP(U325,CALCULATION!$A$15:$A$17, CALCULATION!$B$15:$B$17 )</f>
        <v>300</v>
      </c>
      <c r="W325" s="5">
        <f>O325*T325*_xll.XLOOKUP(U325,CALCULATION!$A$15:$A$17, CALCULATION!$B$15:$B$17)</f>
        <v>8952</v>
      </c>
      <c r="X325" s="5">
        <f>WORKSHEET[[#This Row],[Clients Total Cost]] / WORKSHEET[[#This Row],[Clients Rate per T2 (USD)]]</f>
        <v>29.84</v>
      </c>
      <c r="Y325" s="5">
        <f>WORKSHEET[[#This Row],[Clients Rate per T2 (USD)]] - WORKSHEET[[#This Row],[Supplier Rate Per t2 (USD)]]</f>
        <v>300</v>
      </c>
      <c r="Z325" s="5">
        <f>WORKSHEET[[#This Row],[Profit Per T]] * WORKSHEET[[#This Row],[Weight]]</f>
        <v>8952</v>
      </c>
      <c r="AA325">
        <v>1</v>
      </c>
      <c r="AB325" s="1">
        <v>3.2</v>
      </c>
      <c r="AC325" s="1">
        <v>4.8</v>
      </c>
      <c r="AD325" s="1">
        <v>4</v>
      </c>
      <c r="AE325" s="1">
        <f>WORKSHEET[[#This Row],[Delay at toll gate in days]] +WORKSHEET[[#This Row],[Delay at workshop in days]] +WORKSHEET[[#This Row],[Delay at border in days]]</f>
        <v>12</v>
      </c>
    </row>
    <row r="326" spans="1:31" x14ac:dyDescent="0.35">
      <c r="A326" t="s">
        <v>344</v>
      </c>
      <c r="B326" t="s">
        <v>10</v>
      </c>
      <c r="C326" t="s">
        <v>68</v>
      </c>
      <c r="D326" t="s">
        <v>3611</v>
      </c>
      <c r="E326" t="s">
        <v>3613</v>
      </c>
      <c r="F326" t="str">
        <f>WORKSHEET[[#This Row],[Depart From]]&amp;"-"&amp;WORKSHEET[[#This Row],[Arrive To]]</f>
        <v>Mogadishu-Sanaa</v>
      </c>
      <c r="G326" s="2">
        <v>44618</v>
      </c>
      <c r="H326" s="2">
        <v>44648</v>
      </c>
      <c r="I326" s="2" t="str">
        <f t="shared" si="5"/>
        <v>Delivered</v>
      </c>
      <c r="J326" s="2" t="str">
        <f>TEXT(WORKSHEET[[#This Row],[Offloading Date]], "mmm")</f>
        <v>Mar</v>
      </c>
      <c r="K326" s="2" t="str">
        <f>IF(OR(WORKSHEET[[#This Row],[Year]]="", ISBLANK(WORKSHEET[[#This Row],[Year]]), WORKSHEET[[#This Row],[Year]]="null"), "Exclude", "Include")</f>
        <v>Include</v>
      </c>
      <c r="L326" t="s">
        <v>16</v>
      </c>
      <c r="M326" t="s">
        <v>16</v>
      </c>
      <c r="N326" t="s">
        <v>13</v>
      </c>
      <c r="O326">
        <v>33.228999999999999</v>
      </c>
      <c r="P326">
        <v>600</v>
      </c>
      <c r="Q326" t="s">
        <v>14</v>
      </c>
      <c r="R326">
        <f>P326 * _xll.XLOOKUP(Q326,CALCULATION!$A$15:$A$17, CALCULATION!$B$15:$B$17 )</f>
        <v>600</v>
      </c>
      <c r="S326" s="5">
        <f>O326*P326*_xll.XLOOKUP(Q326,CALCULATION!$A$15:$A$17, CALCULATION!$B$15:$B$17)</f>
        <v>19937.399999999998</v>
      </c>
      <c r="T326">
        <v>300</v>
      </c>
      <c r="U326" t="s">
        <v>14</v>
      </c>
      <c r="V326">
        <f>T326 * _xll.XLOOKUP(U326,CALCULATION!$A$15:$A$17, CALCULATION!$B$15:$B$17 )</f>
        <v>300</v>
      </c>
      <c r="W326" s="5">
        <f>O326*T326*_xll.XLOOKUP(U326,CALCULATION!$A$15:$A$17, CALCULATION!$B$15:$B$17)</f>
        <v>9968.6999999999989</v>
      </c>
      <c r="X326" s="5">
        <f>WORKSHEET[[#This Row],[Clients Total Cost]] / WORKSHEET[[#This Row],[Clients Rate per T2 (USD)]]</f>
        <v>33.228999999999999</v>
      </c>
      <c r="Y326" s="5">
        <f>WORKSHEET[[#This Row],[Clients Rate per T2 (USD)]] - WORKSHEET[[#This Row],[Supplier Rate Per t2 (USD)]]</f>
        <v>300</v>
      </c>
      <c r="Z326" s="5">
        <f>WORKSHEET[[#This Row],[Profit Per T]] * WORKSHEET[[#This Row],[Weight]]</f>
        <v>9968.6999999999989</v>
      </c>
      <c r="AA326">
        <v>1</v>
      </c>
      <c r="AB326" s="1">
        <v>3</v>
      </c>
      <c r="AC326" s="1">
        <v>4.5</v>
      </c>
      <c r="AD326" s="1">
        <v>3.75</v>
      </c>
      <c r="AE326" s="1">
        <f>WORKSHEET[[#This Row],[Delay at toll gate in days]] +WORKSHEET[[#This Row],[Delay at workshop in days]] +WORKSHEET[[#This Row],[Delay at border in days]]</f>
        <v>11.25</v>
      </c>
    </row>
    <row r="327" spans="1:31" x14ac:dyDescent="0.35">
      <c r="A327" t="s">
        <v>345</v>
      </c>
      <c r="B327" t="s">
        <v>10</v>
      </c>
      <c r="C327" t="s">
        <v>68</v>
      </c>
      <c r="D327" t="s">
        <v>3615</v>
      </c>
      <c r="E327" t="s">
        <v>3613</v>
      </c>
      <c r="F327" t="str">
        <f>WORKSHEET[[#This Row],[Depart From]]&amp;"-"&amp;WORKSHEET[[#This Row],[Arrive To]]</f>
        <v>Mombasa-Sanaa</v>
      </c>
      <c r="G327" s="2">
        <v>44649</v>
      </c>
      <c r="H327" s="2">
        <v>44653</v>
      </c>
      <c r="I327" s="2" t="str">
        <f t="shared" si="5"/>
        <v>Delivered</v>
      </c>
      <c r="J327" s="2" t="str">
        <f>TEXT(WORKSHEET[[#This Row],[Offloading Date]], "mmm")</f>
        <v>Apr</v>
      </c>
      <c r="K327" s="2" t="str">
        <f>IF(OR(WORKSHEET[[#This Row],[Year]]="", ISBLANK(WORKSHEET[[#This Row],[Year]]), WORKSHEET[[#This Row],[Year]]="null"), "Exclude", "Include")</f>
        <v>Include</v>
      </c>
      <c r="L327" t="s">
        <v>16</v>
      </c>
      <c r="M327" t="s">
        <v>12</v>
      </c>
      <c r="N327" t="s">
        <v>13</v>
      </c>
      <c r="O327">
        <v>30.225999999999999</v>
      </c>
      <c r="P327">
        <v>600</v>
      </c>
      <c r="Q327" t="s">
        <v>14</v>
      </c>
      <c r="R327">
        <f>P327 * _xll.XLOOKUP(Q327,CALCULATION!$A$15:$A$17, CALCULATION!$B$15:$B$17 )</f>
        <v>600</v>
      </c>
      <c r="S327" s="5">
        <f>O327*P327*_xll.XLOOKUP(Q327,CALCULATION!$A$15:$A$17, CALCULATION!$B$15:$B$17)</f>
        <v>18135.599999999999</v>
      </c>
      <c r="T327">
        <v>300</v>
      </c>
      <c r="U327" t="s">
        <v>14</v>
      </c>
      <c r="V327">
        <f>T327 * _xll.XLOOKUP(U327,CALCULATION!$A$15:$A$17, CALCULATION!$B$15:$B$17 )</f>
        <v>300</v>
      </c>
      <c r="W327" s="5">
        <f>O327*T327*_xll.XLOOKUP(U327,CALCULATION!$A$15:$A$17, CALCULATION!$B$15:$B$17)</f>
        <v>9067.7999999999993</v>
      </c>
      <c r="X327" s="5">
        <f>WORKSHEET[[#This Row],[Clients Total Cost]] / WORKSHEET[[#This Row],[Clients Rate per T2 (USD)]]</f>
        <v>30.225999999999999</v>
      </c>
      <c r="Y327" s="5">
        <f>WORKSHEET[[#This Row],[Clients Rate per T2 (USD)]] - WORKSHEET[[#This Row],[Supplier Rate Per t2 (USD)]]</f>
        <v>300</v>
      </c>
      <c r="Z327" s="5">
        <f>WORKSHEET[[#This Row],[Profit Per T]] * WORKSHEET[[#This Row],[Weight]]</f>
        <v>9067.7999999999993</v>
      </c>
      <c r="AA327">
        <v>1</v>
      </c>
      <c r="AB327" s="1">
        <v>0.4</v>
      </c>
      <c r="AC327" s="1">
        <v>0.6</v>
      </c>
      <c r="AD327" s="1">
        <v>0.5</v>
      </c>
      <c r="AE327" s="1">
        <f>WORKSHEET[[#This Row],[Delay at toll gate in days]] +WORKSHEET[[#This Row],[Delay at workshop in days]] +WORKSHEET[[#This Row],[Delay at border in days]]</f>
        <v>1.5</v>
      </c>
    </row>
    <row r="328" spans="1:31" x14ac:dyDescent="0.35">
      <c r="A328" t="s">
        <v>346</v>
      </c>
      <c r="B328" t="s">
        <v>10</v>
      </c>
      <c r="C328" t="s">
        <v>68</v>
      </c>
      <c r="D328" t="s">
        <v>3620</v>
      </c>
      <c r="E328" t="s">
        <v>3614</v>
      </c>
      <c r="F328" t="str">
        <f>WORKSHEET[[#This Row],[Depart From]]&amp;"-"&amp;WORKSHEET[[#This Row],[Arrive To]]</f>
        <v>Zanzibar-Alger</v>
      </c>
      <c r="G328" s="2">
        <v>44624</v>
      </c>
      <c r="H328" s="2">
        <v>44648</v>
      </c>
      <c r="I328" s="2" t="str">
        <f t="shared" si="5"/>
        <v>Delivered</v>
      </c>
      <c r="J328" s="2" t="str">
        <f>TEXT(WORKSHEET[[#This Row],[Offloading Date]], "mmm")</f>
        <v>Mar</v>
      </c>
      <c r="K328" s="2" t="str">
        <f>IF(OR(WORKSHEET[[#This Row],[Year]]="", ISBLANK(WORKSHEET[[#This Row],[Year]]), WORKSHEET[[#This Row],[Year]]="null"), "Exclude", "Include")</f>
        <v>Include</v>
      </c>
      <c r="L328" t="s">
        <v>16</v>
      </c>
      <c r="M328" t="s">
        <v>16</v>
      </c>
      <c r="N328" t="s">
        <v>13</v>
      </c>
      <c r="O328">
        <v>29.998999999999999</v>
      </c>
      <c r="P328">
        <v>600</v>
      </c>
      <c r="Q328" t="s">
        <v>14</v>
      </c>
      <c r="R328">
        <f>P328 * _xll.XLOOKUP(Q328,CALCULATION!$A$15:$A$17, CALCULATION!$B$15:$B$17 )</f>
        <v>600</v>
      </c>
      <c r="S328" s="5">
        <f>O328*P328*_xll.XLOOKUP(Q328,CALCULATION!$A$15:$A$17, CALCULATION!$B$15:$B$17)</f>
        <v>17999.399999999998</v>
      </c>
      <c r="T328">
        <v>300</v>
      </c>
      <c r="U328" t="s">
        <v>14</v>
      </c>
      <c r="V328">
        <f>T328 * _xll.XLOOKUP(U328,CALCULATION!$A$15:$A$17, CALCULATION!$B$15:$B$17 )</f>
        <v>300</v>
      </c>
      <c r="W328" s="5">
        <f>O328*T328*_xll.XLOOKUP(U328,CALCULATION!$A$15:$A$17, CALCULATION!$B$15:$B$17)</f>
        <v>8999.6999999999989</v>
      </c>
      <c r="X328" s="5">
        <f>WORKSHEET[[#This Row],[Clients Total Cost]] / WORKSHEET[[#This Row],[Clients Rate per T2 (USD)]]</f>
        <v>29.998999999999995</v>
      </c>
      <c r="Y328" s="5">
        <f>WORKSHEET[[#This Row],[Clients Rate per T2 (USD)]] - WORKSHEET[[#This Row],[Supplier Rate Per t2 (USD)]]</f>
        <v>300</v>
      </c>
      <c r="Z328" s="5">
        <f>WORKSHEET[[#This Row],[Profit Per T]] * WORKSHEET[[#This Row],[Weight]]</f>
        <v>8999.6999999999989</v>
      </c>
      <c r="AA328">
        <v>1</v>
      </c>
      <c r="AB328" s="1">
        <v>2.4000000000000004</v>
      </c>
      <c r="AC328" s="1">
        <v>3.5999999999999996</v>
      </c>
      <c r="AD328" s="1">
        <v>3</v>
      </c>
      <c r="AE328" s="1">
        <f>WORKSHEET[[#This Row],[Delay at toll gate in days]] +WORKSHEET[[#This Row],[Delay at workshop in days]] +WORKSHEET[[#This Row],[Delay at border in days]]</f>
        <v>9</v>
      </c>
    </row>
    <row r="329" spans="1:31" x14ac:dyDescent="0.35">
      <c r="A329" t="s">
        <v>347</v>
      </c>
      <c r="B329" t="s">
        <v>10</v>
      </c>
      <c r="C329" t="s">
        <v>68</v>
      </c>
      <c r="D329" t="s">
        <v>3616</v>
      </c>
      <c r="E329" t="s">
        <v>3612</v>
      </c>
      <c r="F329" t="str">
        <f>WORKSHEET[[#This Row],[Depart From]]&amp;"-"&amp;WORKSHEET[[#This Row],[Arrive To]]</f>
        <v>Marrakech-Victoria</v>
      </c>
      <c r="G329" s="2">
        <v>44625</v>
      </c>
      <c r="H329" s="2">
        <v>44653</v>
      </c>
      <c r="I329" s="2" t="str">
        <f t="shared" si="5"/>
        <v>Delivered</v>
      </c>
      <c r="J329" s="2" t="str">
        <f>TEXT(WORKSHEET[[#This Row],[Offloading Date]], "mmm")</f>
        <v>Apr</v>
      </c>
      <c r="K329" s="2" t="str">
        <f>IF(OR(WORKSHEET[[#This Row],[Year]]="", ISBLANK(WORKSHEET[[#This Row],[Year]]), WORKSHEET[[#This Row],[Year]]="null"), "Exclude", "Include")</f>
        <v>Include</v>
      </c>
      <c r="L329" t="s">
        <v>16</v>
      </c>
      <c r="M329" t="s">
        <v>16</v>
      </c>
      <c r="N329" t="s">
        <v>13</v>
      </c>
      <c r="O329">
        <v>30</v>
      </c>
      <c r="P329">
        <v>600</v>
      </c>
      <c r="Q329" t="s">
        <v>14</v>
      </c>
      <c r="R329">
        <f>P329 * _xll.XLOOKUP(Q329,CALCULATION!$A$15:$A$17, CALCULATION!$B$15:$B$17 )</f>
        <v>600</v>
      </c>
      <c r="S329" s="5">
        <f>O329*P329*_xll.XLOOKUP(Q329,CALCULATION!$A$15:$A$17, CALCULATION!$B$15:$B$17)</f>
        <v>18000</v>
      </c>
      <c r="T329">
        <v>300</v>
      </c>
      <c r="U329" t="s">
        <v>14</v>
      </c>
      <c r="V329">
        <f>T329 * _xll.XLOOKUP(U329,CALCULATION!$A$15:$A$17, CALCULATION!$B$15:$B$17 )</f>
        <v>300</v>
      </c>
      <c r="W329" s="5">
        <f>O329*T329*_xll.XLOOKUP(U329,CALCULATION!$A$15:$A$17, CALCULATION!$B$15:$B$17)</f>
        <v>9000</v>
      </c>
      <c r="X329" s="5">
        <f>WORKSHEET[[#This Row],[Clients Total Cost]] / WORKSHEET[[#This Row],[Clients Rate per T2 (USD)]]</f>
        <v>30</v>
      </c>
      <c r="Y329" s="5">
        <f>WORKSHEET[[#This Row],[Clients Rate per T2 (USD)]] - WORKSHEET[[#This Row],[Supplier Rate Per t2 (USD)]]</f>
        <v>300</v>
      </c>
      <c r="Z329" s="5">
        <f>WORKSHEET[[#This Row],[Profit Per T]] * WORKSHEET[[#This Row],[Weight]]</f>
        <v>9000</v>
      </c>
      <c r="AA329">
        <v>1</v>
      </c>
      <c r="AB329" s="1">
        <v>2.8000000000000003</v>
      </c>
      <c r="AC329" s="1">
        <v>4.2</v>
      </c>
      <c r="AD329" s="1">
        <v>3.5</v>
      </c>
      <c r="AE329" s="1">
        <f>WORKSHEET[[#This Row],[Delay at toll gate in days]] +WORKSHEET[[#This Row],[Delay at workshop in days]] +WORKSHEET[[#This Row],[Delay at border in days]]</f>
        <v>10.5</v>
      </c>
    </row>
    <row r="330" spans="1:31" x14ac:dyDescent="0.35">
      <c r="A330" t="s">
        <v>348</v>
      </c>
      <c r="B330" t="s">
        <v>10</v>
      </c>
      <c r="C330" t="s">
        <v>68</v>
      </c>
      <c r="D330" t="s">
        <v>3616</v>
      </c>
      <c r="E330" t="s">
        <v>3613</v>
      </c>
      <c r="F330" t="str">
        <f>WORKSHEET[[#This Row],[Depart From]]&amp;"-"&amp;WORKSHEET[[#This Row],[Arrive To]]</f>
        <v>Marrakech-Sanaa</v>
      </c>
      <c r="G330" s="2">
        <v>44625</v>
      </c>
      <c r="H330" s="2">
        <v>44653</v>
      </c>
      <c r="I330" s="2" t="str">
        <f t="shared" si="5"/>
        <v>Delivered</v>
      </c>
      <c r="J330" s="2" t="str">
        <f>TEXT(WORKSHEET[[#This Row],[Offloading Date]], "mmm")</f>
        <v>Apr</v>
      </c>
      <c r="K330" s="2" t="str">
        <f>IF(OR(WORKSHEET[[#This Row],[Year]]="", ISBLANK(WORKSHEET[[#This Row],[Year]]), WORKSHEET[[#This Row],[Year]]="null"), "Exclude", "Include")</f>
        <v>Include</v>
      </c>
      <c r="L330" t="s">
        <v>16</v>
      </c>
      <c r="M330" t="s">
        <v>16</v>
      </c>
      <c r="N330" t="s">
        <v>13</v>
      </c>
      <c r="O330">
        <v>29.998000000000001</v>
      </c>
      <c r="P330">
        <v>600</v>
      </c>
      <c r="Q330" t="s">
        <v>14</v>
      </c>
      <c r="R330">
        <f>P330 * _xll.XLOOKUP(Q330,CALCULATION!$A$15:$A$17, CALCULATION!$B$15:$B$17 )</f>
        <v>600</v>
      </c>
      <c r="S330" s="5">
        <f>O330*P330*_xll.XLOOKUP(Q330,CALCULATION!$A$15:$A$17, CALCULATION!$B$15:$B$17)</f>
        <v>17998.8</v>
      </c>
      <c r="T330">
        <v>300</v>
      </c>
      <c r="U330" t="s">
        <v>14</v>
      </c>
      <c r="V330">
        <f>T330 * _xll.XLOOKUP(U330,CALCULATION!$A$15:$A$17, CALCULATION!$B$15:$B$17 )</f>
        <v>300</v>
      </c>
      <c r="W330" s="5">
        <f>O330*T330*_xll.XLOOKUP(U330,CALCULATION!$A$15:$A$17, CALCULATION!$B$15:$B$17)</f>
        <v>8999.4</v>
      </c>
      <c r="X330" s="5">
        <f>WORKSHEET[[#This Row],[Clients Total Cost]] / WORKSHEET[[#This Row],[Clients Rate per T2 (USD)]]</f>
        <v>29.997999999999998</v>
      </c>
      <c r="Y330" s="5">
        <f>WORKSHEET[[#This Row],[Clients Rate per T2 (USD)]] - WORKSHEET[[#This Row],[Supplier Rate Per t2 (USD)]]</f>
        <v>300</v>
      </c>
      <c r="Z330" s="5">
        <f>WORKSHEET[[#This Row],[Profit Per T]] * WORKSHEET[[#This Row],[Weight]]</f>
        <v>8999.4</v>
      </c>
      <c r="AA330">
        <v>1</v>
      </c>
      <c r="AB330" s="1">
        <v>2.8000000000000003</v>
      </c>
      <c r="AC330" s="1">
        <v>4.2</v>
      </c>
      <c r="AD330" s="1">
        <v>3.5</v>
      </c>
      <c r="AE330" s="1">
        <f>WORKSHEET[[#This Row],[Delay at toll gate in days]] +WORKSHEET[[#This Row],[Delay at workshop in days]] +WORKSHEET[[#This Row],[Delay at border in days]]</f>
        <v>10.5</v>
      </c>
    </row>
    <row r="331" spans="1:31" x14ac:dyDescent="0.35">
      <c r="A331" t="s">
        <v>349</v>
      </c>
      <c r="B331" t="s">
        <v>10</v>
      </c>
      <c r="C331" t="s">
        <v>68</v>
      </c>
      <c r="D331" t="s">
        <v>3615</v>
      </c>
      <c r="E331" t="s">
        <v>3613</v>
      </c>
      <c r="F331" t="str">
        <f>WORKSHEET[[#This Row],[Depart From]]&amp;"-"&amp;WORKSHEET[[#This Row],[Arrive To]]</f>
        <v>Mombasa-Sanaa</v>
      </c>
      <c r="G331" s="2">
        <v>44634</v>
      </c>
      <c r="H331" s="2">
        <v>44671</v>
      </c>
      <c r="I331" s="2" t="str">
        <f t="shared" si="5"/>
        <v>Delivered</v>
      </c>
      <c r="J331" s="2" t="str">
        <f>TEXT(WORKSHEET[[#This Row],[Offloading Date]], "mmm")</f>
        <v>Apr</v>
      </c>
      <c r="K331" s="2" t="str">
        <f>IF(OR(WORKSHEET[[#This Row],[Year]]="", ISBLANK(WORKSHEET[[#This Row],[Year]]), WORKSHEET[[#This Row],[Year]]="null"), "Exclude", "Include")</f>
        <v>Include</v>
      </c>
      <c r="L331" t="s">
        <v>16</v>
      </c>
      <c r="M331" t="s">
        <v>16</v>
      </c>
      <c r="N331" t="s">
        <v>13</v>
      </c>
      <c r="O331">
        <v>29.995000000000001</v>
      </c>
      <c r="P331">
        <v>600</v>
      </c>
      <c r="Q331" t="s">
        <v>14</v>
      </c>
      <c r="R331">
        <f>P331 * _xll.XLOOKUP(Q331,CALCULATION!$A$15:$A$17, CALCULATION!$B$15:$B$17 )</f>
        <v>600</v>
      </c>
      <c r="S331" s="5">
        <f>O331*P331*_xll.XLOOKUP(Q331,CALCULATION!$A$15:$A$17, CALCULATION!$B$15:$B$17)</f>
        <v>17997</v>
      </c>
      <c r="T331">
        <v>300</v>
      </c>
      <c r="U331" t="s">
        <v>14</v>
      </c>
      <c r="V331">
        <f>T331 * _xll.XLOOKUP(U331,CALCULATION!$A$15:$A$17, CALCULATION!$B$15:$B$17 )</f>
        <v>300</v>
      </c>
      <c r="W331" s="5">
        <f>O331*T331*_xll.XLOOKUP(U331,CALCULATION!$A$15:$A$17, CALCULATION!$B$15:$B$17)</f>
        <v>8998.5</v>
      </c>
      <c r="X331" s="5">
        <f>WORKSHEET[[#This Row],[Clients Total Cost]] / WORKSHEET[[#This Row],[Clients Rate per T2 (USD)]]</f>
        <v>29.995000000000001</v>
      </c>
      <c r="Y331" s="5">
        <f>WORKSHEET[[#This Row],[Clients Rate per T2 (USD)]] - WORKSHEET[[#This Row],[Supplier Rate Per t2 (USD)]]</f>
        <v>300</v>
      </c>
      <c r="Z331" s="5">
        <f>WORKSHEET[[#This Row],[Profit Per T]] * WORKSHEET[[#This Row],[Weight]]</f>
        <v>8998.5</v>
      </c>
      <c r="AA331">
        <v>1</v>
      </c>
      <c r="AB331" s="1">
        <v>3.7</v>
      </c>
      <c r="AC331" s="1">
        <v>5.55</v>
      </c>
      <c r="AD331" s="1">
        <v>4.625</v>
      </c>
      <c r="AE331" s="1">
        <f>WORKSHEET[[#This Row],[Delay at toll gate in days]] +WORKSHEET[[#This Row],[Delay at workshop in days]] +WORKSHEET[[#This Row],[Delay at border in days]]</f>
        <v>13.875</v>
      </c>
    </row>
    <row r="332" spans="1:31" x14ac:dyDescent="0.35">
      <c r="A332" t="s">
        <v>350</v>
      </c>
      <c r="B332" t="s">
        <v>10</v>
      </c>
      <c r="C332" t="s">
        <v>68</v>
      </c>
      <c r="D332" t="s">
        <v>3619</v>
      </c>
      <c r="E332" t="s">
        <v>3614</v>
      </c>
      <c r="F332" t="str">
        <f>WORKSHEET[[#This Row],[Depart From]]&amp;"-"&amp;WORKSHEET[[#This Row],[Arrive To]]</f>
        <v>Addis Ababa-Alger</v>
      </c>
      <c r="G332" s="2">
        <v>44627</v>
      </c>
      <c r="H332" s="2">
        <v>44653</v>
      </c>
      <c r="I332" s="2" t="str">
        <f t="shared" si="5"/>
        <v>Delivered</v>
      </c>
      <c r="J332" s="2" t="str">
        <f>TEXT(WORKSHEET[[#This Row],[Offloading Date]], "mmm")</f>
        <v>Apr</v>
      </c>
      <c r="K332" s="2" t="str">
        <f>IF(OR(WORKSHEET[[#This Row],[Year]]="", ISBLANK(WORKSHEET[[#This Row],[Year]]), WORKSHEET[[#This Row],[Year]]="null"), "Exclude", "Include")</f>
        <v>Include</v>
      </c>
      <c r="L332" t="s">
        <v>16</v>
      </c>
      <c r="M332" t="s">
        <v>16</v>
      </c>
      <c r="N332" t="s">
        <v>13</v>
      </c>
      <c r="O332">
        <v>30</v>
      </c>
      <c r="P332">
        <v>600</v>
      </c>
      <c r="Q332" t="s">
        <v>14</v>
      </c>
      <c r="R332">
        <f>P332 * _xll.XLOOKUP(Q332,CALCULATION!$A$15:$A$17, CALCULATION!$B$15:$B$17 )</f>
        <v>600</v>
      </c>
      <c r="S332" s="5">
        <f>O332*P332*_xll.XLOOKUP(Q332,CALCULATION!$A$15:$A$17, CALCULATION!$B$15:$B$17)</f>
        <v>18000</v>
      </c>
      <c r="T332">
        <v>300</v>
      </c>
      <c r="U332" t="s">
        <v>14</v>
      </c>
      <c r="V332">
        <f>T332 * _xll.XLOOKUP(U332,CALCULATION!$A$15:$A$17, CALCULATION!$B$15:$B$17 )</f>
        <v>300</v>
      </c>
      <c r="W332" s="5">
        <f>O332*T332*_xll.XLOOKUP(U332,CALCULATION!$A$15:$A$17, CALCULATION!$B$15:$B$17)</f>
        <v>9000</v>
      </c>
      <c r="X332" s="5">
        <f>WORKSHEET[[#This Row],[Clients Total Cost]] / WORKSHEET[[#This Row],[Clients Rate per T2 (USD)]]</f>
        <v>30</v>
      </c>
      <c r="Y332" s="5">
        <f>WORKSHEET[[#This Row],[Clients Rate per T2 (USD)]] - WORKSHEET[[#This Row],[Supplier Rate Per t2 (USD)]]</f>
        <v>300</v>
      </c>
      <c r="Z332" s="5">
        <f>WORKSHEET[[#This Row],[Profit Per T]] * WORKSHEET[[#This Row],[Weight]]</f>
        <v>9000</v>
      </c>
      <c r="AA332">
        <v>1</v>
      </c>
      <c r="AB332" s="1">
        <v>2.6</v>
      </c>
      <c r="AC332" s="1">
        <v>3.9</v>
      </c>
      <c r="AD332" s="1">
        <v>3.25</v>
      </c>
      <c r="AE332" s="1">
        <f>WORKSHEET[[#This Row],[Delay at toll gate in days]] +WORKSHEET[[#This Row],[Delay at workshop in days]] +WORKSHEET[[#This Row],[Delay at border in days]]</f>
        <v>9.75</v>
      </c>
    </row>
    <row r="333" spans="1:31" x14ac:dyDescent="0.35">
      <c r="A333" t="s">
        <v>351</v>
      </c>
      <c r="B333" t="s">
        <v>10</v>
      </c>
      <c r="C333" t="s">
        <v>68</v>
      </c>
      <c r="D333" t="s">
        <v>3619</v>
      </c>
      <c r="E333" t="s">
        <v>3612</v>
      </c>
      <c r="F333" t="str">
        <f>WORKSHEET[[#This Row],[Depart From]]&amp;"-"&amp;WORKSHEET[[#This Row],[Arrive To]]</f>
        <v>Addis Ababa-Victoria</v>
      </c>
      <c r="G333" s="2">
        <v>44627</v>
      </c>
      <c r="H333" s="2">
        <v>44657</v>
      </c>
      <c r="I333" s="2" t="str">
        <f t="shared" si="5"/>
        <v>Delivered</v>
      </c>
      <c r="J333" s="2" t="str">
        <f>TEXT(WORKSHEET[[#This Row],[Offloading Date]], "mmm")</f>
        <v>Apr</v>
      </c>
      <c r="K333" s="2" t="str">
        <f>IF(OR(WORKSHEET[[#This Row],[Year]]="", ISBLANK(WORKSHEET[[#This Row],[Year]]), WORKSHEET[[#This Row],[Year]]="null"), "Exclude", "Include")</f>
        <v>Include</v>
      </c>
      <c r="L333" t="s">
        <v>16</v>
      </c>
      <c r="M333" t="s">
        <v>16</v>
      </c>
      <c r="N333" t="s">
        <v>13</v>
      </c>
      <c r="O333">
        <v>29.994</v>
      </c>
      <c r="P333">
        <v>600</v>
      </c>
      <c r="Q333" t="s">
        <v>14</v>
      </c>
      <c r="R333">
        <f>P333 * _xll.XLOOKUP(Q333,CALCULATION!$A$15:$A$17, CALCULATION!$B$15:$B$17 )</f>
        <v>600</v>
      </c>
      <c r="S333" s="5">
        <f>O333*P333*_xll.XLOOKUP(Q333,CALCULATION!$A$15:$A$17, CALCULATION!$B$15:$B$17)</f>
        <v>17996.400000000001</v>
      </c>
      <c r="T333">
        <v>300</v>
      </c>
      <c r="U333" t="s">
        <v>14</v>
      </c>
      <c r="V333">
        <f>T333 * _xll.XLOOKUP(U333,CALCULATION!$A$15:$A$17, CALCULATION!$B$15:$B$17 )</f>
        <v>300</v>
      </c>
      <c r="W333" s="5">
        <f>O333*T333*_xll.XLOOKUP(U333,CALCULATION!$A$15:$A$17, CALCULATION!$B$15:$B$17)</f>
        <v>8998.2000000000007</v>
      </c>
      <c r="X333" s="5">
        <f>WORKSHEET[[#This Row],[Clients Total Cost]] / WORKSHEET[[#This Row],[Clients Rate per T2 (USD)]]</f>
        <v>29.994000000000003</v>
      </c>
      <c r="Y333" s="5">
        <f>WORKSHEET[[#This Row],[Clients Rate per T2 (USD)]] - WORKSHEET[[#This Row],[Supplier Rate Per t2 (USD)]]</f>
        <v>300</v>
      </c>
      <c r="Z333" s="5">
        <f>WORKSHEET[[#This Row],[Profit Per T]] * WORKSHEET[[#This Row],[Weight]]</f>
        <v>8998.2000000000007</v>
      </c>
      <c r="AA333">
        <v>1</v>
      </c>
      <c r="AB333" s="1">
        <v>3</v>
      </c>
      <c r="AC333" s="1">
        <v>4.5</v>
      </c>
      <c r="AD333" s="1">
        <v>3.75</v>
      </c>
      <c r="AE333" s="1">
        <f>WORKSHEET[[#This Row],[Delay at toll gate in days]] +WORKSHEET[[#This Row],[Delay at workshop in days]] +WORKSHEET[[#This Row],[Delay at border in days]]</f>
        <v>11.25</v>
      </c>
    </row>
    <row r="334" spans="1:31" x14ac:dyDescent="0.35">
      <c r="A334" t="s">
        <v>352</v>
      </c>
      <c r="B334" t="s">
        <v>10</v>
      </c>
      <c r="C334" t="s">
        <v>68</v>
      </c>
      <c r="D334" t="s">
        <v>3619</v>
      </c>
      <c r="E334" t="s">
        <v>3618</v>
      </c>
      <c r="F334" t="str">
        <f>WORKSHEET[[#This Row],[Depart From]]&amp;"-"&amp;WORKSHEET[[#This Row],[Arrive To]]</f>
        <v>Addis Ababa-Tripoli</v>
      </c>
      <c r="G334" s="2">
        <v>44629</v>
      </c>
      <c r="H334" s="2">
        <v>44659</v>
      </c>
      <c r="I334" s="2" t="str">
        <f t="shared" si="5"/>
        <v>Delivered</v>
      </c>
      <c r="J334" s="2" t="str">
        <f>TEXT(WORKSHEET[[#This Row],[Offloading Date]], "mmm")</f>
        <v>Apr</v>
      </c>
      <c r="K334" s="2" t="str">
        <f>IF(OR(WORKSHEET[[#This Row],[Year]]="", ISBLANK(WORKSHEET[[#This Row],[Year]]), WORKSHEET[[#This Row],[Year]]="null"), "Exclude", "Include")</f>
        <v>Include</v>
      </c>
      <c r="L334" t="s">
        <v>16</v>
      </c>
      <c r="M334" t="s">
        <v>16</v>
      </c>
      <c r="N334" t="s">
        <v>13</v>
      </c>
      <c r="O334">
        <v>29.998999999999999</v>
      </c>
      <c r="P334">
        <v>600</v>
      </c>
      <c r="Q334" t="s">
        <v>14</v>
      </c>
      <c r="R334">
        <f>P334 * _xll.XLOOKUP(Q334,CALCULATION!$A$15:$A$17, CALCULATION!$B$15:$B$17 )</f>
        <v>600</v>
      </c>
      <c r="S334" s="5">
        <f>O334*P334*_xll.XLOOKUP(Q334,CALCULATION!$A$15:$A$17, CALCULATION!$B$15:$B$17)</f>
        <v>17999.399999999998</v>
      </c>
      <c r="T334">
        <v>300</v>
      </c>
      <c r="U334" t="s">
        <v>14</v>
      </c>
      <c r="V334">
        <f>T334 * _xll.XLOOKUP(U334,CALCULATION!$A$15:$A$17, CALCULATION!$B$15:$B$17 )</f>
        <v>300</v>
      </c>
      <c r="W334" s="5">
        <f>O334*T334*_xll.XLOOKUP(U334,CALCULATION!$A$15:$A$17, CALCULATION!$B$15:$B$17)</f>
        <v>8999.6999999999989</v>
      </c>
      <c r="X334" s="5">
        <f>WORKSHEET[[#This Row],[Clients Total Cost]] / WORKSHEET[[#This Row],[Clients Rate per T2 (USD)]]</f>
        <v>29.998999999999995</v>
      </c>
      <c r="Y334" s="5">
        <f>WORKSHEET[[#This Row],[Clients Rate per T2 (USD)]] - WORKSHEET[[#This Row],[Supplier Rate Per t2 (USD)]]</f>
        <v>300</v>
      </c>
      <c r="Z334" s="5">
        <f>WORKSHEET[[#This Row],[Profit Per T]] * WORKSHEET[[#This Row],[Weight]]</f>
        <v>8999.6999999999989</v>
      </c>
      <c r="AA334">
        <v>1</v>
      </c>
      <c r="AB334" s="1">
        <v>3</v>
      </c>
      <c r="AC334" s="1">
        <v>4.5</v>
      </c>
      <c r="AD334" s="1">
        <v>3.75</v>
      </c>
      <c r="AE334" s="1">
        <f>WORKSHEET[[#This Row],[Delay at toll gate in days]] +WORKSHEET[[#This Row],[Delay at workshop in days]] +WORKSHEET[[#This Row],[Delay at border in days]]</f>
        <v>11.25</v>
      </c>
    </row>
    <row r="335" spans="1:31" x14ac:dyDescent="0.35">
      <c r="A335" t="s">
        <v>353</v>
      </c>
      <c r="B335" t="s">
        <v>10</v>
      </c>
      <c r="C335" t="s">
        <v>68</v>
      </c>
      <c r="D335" t="s">
        <v>3619</v>
      </c>
      <c r="E335" t="s">
        <v>3617</v>
      </c>
      <c r="F335" t="str">
        <f>WORKSHEET[[#This Row],[Depart From]]&amp;"-"&amp;WORKSHEET[[#This Row],[Arrive To]]</f>
        <v>Addis Ababa-Lagos</v>
      </c>
      <c r="G335" s="2">
        <v>44631</v>
      </c>
      <c r="H335" s="2">
        <v>44668</v>
      </c>
      <c r="I335" s="2" t="str">
        <f t="shared" si="5"/>
        <v>Delivered</v>
      </c>
      <c r="J335" s="2" t="str">
        <f>TEXT(WORKSHEET[[#This Row],[Offloading Date]], "mmm")</f>
        <v>Apr</v>
      </c>
      <c r="K335" s="2" t="str">
        <f>IF(OR(WORKSHEET[[#This Row],[Year]]="", ISBLANK(WORKSHEET[[#This Row],[Year]]), WORKSHEET[[#This Row],[Year]]="null"), "Exclude", "Include")</f>
        <v>Include</v>
      </c>
      <c r="L335" t="s">
        <v>16</v>
      </c>
      <c r="M335" t="s">
        <v>16</v>
      </c>
      <c r="N335" t="s">
        <v>13</v>
      </c>
      <c r="O335">
        <v>29.998999999999999</v>
      </c>
      <c r="P335">
        <v>600</v>
      </c>
      <c r="Q335" t="s">
        <v>14</v>
      </c>
      <c r="R335">
        <f>P335 * _xll.XLOOKUP(Q335,CALCULATION!$A$15:$A$17, CALCULATION!$B$15:$B$17 )</f>
        <v>600</v>
      </c>
      <c r="S335" s="5">
        <f>O335*P335*_xll.XLOOKUP(Q335,CALCULATION!$A$15:$A$17, CALCULATION!$B$15:$B$17)</f>
        <v>17999.399999999998</v>
      </c>
      <c r="T335">
        <v>300</v>
      </c>
      <c r="U335" t="s">
        <v>14</v>
      </c>
      <c r="V335">
        <f>T335 * _xll.XLOOKUP(U335,CALCULATION!$A$15:$A$17, CALCULATION!$B$15:$B$17 )</f>
        <v>300</v>
      </c>
      <c r="W335" s="5">
        <f>O335*T335*_xll.XLOOKUP(U335,CALCULATION!$A$15:$A$17, CALCULATION!$B$15:$B$17)</f>
        <v>8999.6999999999989</v>
      </c>
      <c r="X335" s="5">
        <f>WORKSHEET[[#This Row],[Clients Total Cost]] / WORKSHEET[[#This Row],[Clients Rate per T2 (USD)]]</f>
        <v>29.998999999999995</v>
      </c>
      <c r="Y335" s="5">
        <f>WORKSHEET[[#This Row],[Clients Rate per T2 (USD)]] - WORKSHEET[[#This Row],[Supplier Rate Per t2 (USD)]]</f>
        <v>300</v>
      </c>
      <c r="Z335" s="5">
        <f>WORKSHEET[[#This Row],[Profit Per T]] * WORKSHEET[[#This Row],[Weight]]</f>
        <v>8999.6999999999989</v>
      </c>
      <c r="AA335">
        <v>1</v>
      </c>
      <c r="AB335" s="1">
        <v>3.7</v>
      </c>
      <c r="AC335" s="1">
        <v>5.55</v>
      </c>
      <c r="AD335" s="1">
        <v>4.625</v>
      </c>
      <c r="AE335" s="1">
        <f>WORKSHEET[[#This Row],[Delay at toll gate in days]] +WORKSHEET[[#This Row],[Delay at workshop in days]] +WORKSHEET[[#This Row],[Delay at border in days]]</f>
        <v>13.875</v>
      </c>
    </row>
    <row r="336" spans="1:31" x14ac:dyDescent="0.35">
      <c r="A336" t="s">
        <v>354</v>
      </c>
      <c r="B336" t="s">
        <v>10</v>
      </c>
      <c r="C336" t="s">
        <v>68</v>
      </c>
      <c r="D336" t="s">
        <v>3620</v>
      </c>
      <c r="E336" t="s">
        <v>3617</v>
      </c>
      <c r="F336" t="str">
        <f>WORKSHEET[[#This Row],[Depart From]]&amp;"-"&amp;WORKSHEET[[#This Row],[Arrive To]]</f>
        <v>Zanzibar-Lagos</v>
      </c>
      <c r="G336" s="2">
        <v>44631</v>
      </c>
      <c r="H336" s="2">
        <v>44659</v>
      </c>
      <c r="I336" s="2" t="str">
        <f t="shared" si="5"/>
        <v>Delivered</v>
      </c>
      <c r="J336" s="2" t="str">
        <f>TEXT(WORKSHEET[[#This Row],[Offloading Date]], "mmm")</f>
        <v>Apr</v>
      </c>
      <c r="K336" s="2" t="str">
        <f>IF(OR(WORKSHEET[[#This Row],[Year]]="", ISBLANK(WORKSHEET[[#This Row],[Year]]), WORKSHEET[[#This Row],[Year]]="null"), "Exclude", "Include")</f>
        <v>Include</v>
      </c>
      <c r="L336" t="s">
        <v>16</v>
      </c>
      <c r="M336" t="s">
        <v>16</v>
      </c>
      <c r="N336" t="s">
        <v>13</v>
      </c>
      <c r="O336">
        <v>29.998000000000001</v>
      </c>
      <c r="P336">
        <v>600</v>
      </c>
      <c r="Q336" t="s">
        <v>14</v>
      </c>
      <c r="R336">
        <f>P336 * _xll.XLOOKUP(Q336,CALCULATION!$A$15:$A$17, CALCULATION!$B$15:$B$17 )</f>
        <v>600</v>
      </c>
      <c r="S336" s="5">
        <f>O336*P336*_xll.XLOOKUP(Q336,CALCULATION!$A$15:$A$17, CALCULATION!$B$15:$B$17)</f>
        <v>17998.8</v>
      </c>
      <c r="T336">
        <v>300</v>
      </c>
      <c r="U336" t="s">
        <v>14</v>
      </c>
      <c r="V336">
        <f>T336 * _xll.XLOOKUP(U336,CALCULATION!$A$15:$A$17, CALCULATION!$B$15:$B$17 )</f>
        <v>300</v>
      </c>
      <c r="W336" s="5">
        <f>O336*T336*_xll.XLOOKUP(U336,CALCULATION!$A$15:$A$17, CALCULATION!$B$15:$B$17)</f>
        <v>8999.4</v>
      </c>
      <c r="X336" s="5">
        <f>WORKSHEET[[#This Row],[Clients Total Cost]] / WORKSHEET[[#This Row],[Clients Rate per T2 (USD)]]</f>
        <v>29.997999999999998</v>
      </c>
      <c r="Y336" s="5">
        <f>WORKSHEET[[#This Row],[Clients Rate per T2 (USD)]] - WORKSHEET[[#This Row],[Supplier Rate Per t2 (USD)]]</f>
        <v>300</v>
      </c>
      <c r="Z336" s="5">
        <f>WORKSHEET[[#This Row],[Profit Per T]] * WORKSHEET[[#This Row],[Weight]]</f>
        <v>8999.4</v>
      </c>
      <c r="AA336">
        <v>1</v>
      </c>
      <c r="AB336" s="1">
        <v>2.8000000000000003</v>
      </c>
      <c r="AC336" s="1">
        <v>4.2</v>
      </c>
      <c r="AD336" s="1">
        <v>3.5</v>
      </c>
      <c r="AE336" s="1">
        <f>WORKSHEET[[#This Row],[Delay at toll gate in days]] +WORKSHEET[[#This Row],[Delay at workshop in days]] +WORKSHEET[[#This Row],[Delay at border in days]]</f>
        <v>10.5</v>
      </c>
    </row>
    <row r="337" spans="1:31" x14ac:dyDescent="0.35">
      <c r="A337" t="s">
        <v>355</v>
      </c>
      <c r="B337" t="s">
        <v>10</v>
      </c>
      <c r="C337" t="s">
        <v>68</v>
      </c>
      <c r="D337" t="s">
        <v>3616</v>
      </c>
      <c r="E337" t="s">
        <v>3614</v>
      </c>
      <c r="F337" t="str">
        <f>WORKSHEET[[#This Row],[Depart From]]&amp;"-"&amp;WORKSHEET[[#This Row],[Arrive To]]</f>
        <v>Marrakech-Alger</v>
      </c>
      <c r="G337" s="2">
        <v>44625</v>
      </c>
      <c r="H337" s="2">
        <v>44653</v>
      </c>
      <c r="I337" s="2" t="str">
        <f t="shared" si="5"/>
        <v>Delivered</v>
      </c>
      <c r="J337" s="2" t="str">
        <f>TEXT(WORKSHEET[[#This Row],[Offloading Date]], "mmm")</f>
        <v>Apr</v>
      </c>
      <c r="K337" s="2" t="str">
        <f>IF(OR(WORKSHEET[[#This Row],[Year]]="", ISBLANK(WORKSHEET[[#This Row],[Year]]), WORKSHEET[[#This Row],[Year]]="null"), "Exclude", "Include")</f>
        <v>Include</v>
      </c>
      <c r="L337" t="s">
        <v>16</v>
      </c>
      <c r="M337" t="s">
        <v>16</v>
      </c>
      <c r="N337" t="s">
        <v>13</v>
      </c>
      <c r="O337">
        <v>29.997</v>
      </c>
      <c r="P337">
        <v>600</v>
      </c>
      <c r="Q337" t="s">
        <v>14</v>
      </c>
      <c r="R337">
        <f>P337 * _xll.XLOOKUP(Q337,CALCULATION!$A$15:$A$17, CALCULATION!$B$15:$B$17 )</f>
        <v>600</v>
      </c>
      <c r="S337" s="5">
        <f>O337*P337*_xll.XLOOKUP(Q337,CALCULATION!$A$15:$A$17, CALCULATION!$B$15:$B$17)</f>
        <v>17998.2</v>
      </c>
      <c r="T337">
        <v>300</v>
      </c>
      <c r="U337" t="s">
        <v>14</v>
      </c>
      <c r="V337">
        <f>T337 * _xll.XLOOKUP(U337,CALCULATION!$A$15:$A$17, CALCULATION!$B$15:$B$17 )</f>
        <v>300</v>
      </c>
      <c r="W337" s="5">
        <f>O337*T337*_xll.XLOOKUP(U337,CALCULATION!$A$15:$A$17, CALCULATION!$B$15:$B$17)</f>
        <v>8999.1</v>
      </c>
      <c r="X337" s="5">
        <f>WORKSHEET[[#This Row],[Clients Total Cost]] / WORKSHEET[[#This Row],[Clients Rate per T2 (USD)]]</f>
        <v>29.997</v>
      </c>
      <c r="Y337" s="5">
        <f>WORKSHEET[[#This Row],[Clients Rate per T2 (USD)]] - WORKSHEET[[#This Row],[Supplier Rate Per t2 (USD)]]</f>
        <v>300</v>
      </c>
      <c r="Z337" s="5">
        <f>WORKSHEET[[#This Row],[Profit Per T]] * WORKSHEET[[#This Row],[Weight]]</f>
        <v>8999.1</v>
      </c>
      <c r="AA337">
        <v>1</v>
      </c>
      <c r="AB337" s="1">
        <v>2.8000000000000003</v>
      </c>
      <c r="AC337" s="1">
        <v>4.2</v>
      </c>
      <c r="AD337" s="1">
        <v>3.5</v>
      </c>
      <c r="AE337" s="1">
        <f>WORKSHEET[[#This Row],[Delay at toll gate in days]] +WORKSHEET[[#This Row],[Delay at workshop in days]] +WORKSHEET[[#This Row],[Delay at border in days]]</f>
        <v>10.5</v>
      </c>
    </row>
    <row r="338" spans="1:31" x14ac:dyDescent="0.35">
      <c r="A338" t="s">
        <v>356</v>
      </c>
      <c r="B338" t="s">
        <v>10</v>
      </c>
      <c r="C338" t="s">
        <v>68</v>
      </c>
      <c r="D338" t="s">
        <v>3616</v>
      </c>
      <c r="E338" t="s">
        <v>3617</v>
      </c>
      <c r="F338" t="str">
        <f>WORKSHEET[[#This Row],[Depart From]]&amp;"-"&amp;WORKSHEET[[#This Row],[Arrive To]]</f>
        <v>Marrakech-Lagos</v>
      </c>
      <c r="G338" s="2">
        <v>44622</v>
      </c>
      <c r="H338" s="2">
        <v>44657</v>
      </c>
      <c r="I338" s="2" t="str">
        <f t="shared" si="5"/>
        <v>Delivered</v>
      </c>
      <c r="J338" s="2" t="str">
        <f>TEXT(WORKSHEET[[#This Row],[Offloading Date]], "mmm")</f>
        <v>Apr</v>
      </c>
      <c r="K338" s="2" t="str">
        <f>IF(OR(WORKSHEET[[#This Row],[Year]]="", ISBLANK(WORKSHEET[[#This Row],[Year]]), WORKSHEET[[#This Row],[Year]]="null"), "Exclude", "Include")</f>
        <v>Include</v>
      </c>
      <c r="L338" t="s">
        <v>16</v>
      </c>
      <c r="M338" t="s">
        <v>16</v>
      </c>
      <c r="N338" t="s">
        <v>13</v>
      </c>
      <c r="O338">
        <v>28.154</v>
      </c>
      <c r="P338">
        <v>600</v>
      </c>
      <c r="Q338" t="s">
        <v>14</v>
      </c>
      <c r="R338">
        <f>P338 * _xll.XLOOKUP(Q338,CALCULATION!$A$15:$A$17, CALCULATION!$B$15:$B$17 )</f>
        <v>600</v>
      </c>
      <c r="S338" s="5">
        <f>O338*P338*_xll.XLOOKUP(Q338,CALCULATION!$A$15:$A$17, CALCULATION!$B$15:$B$17)</f>
        <v>16892.400000000001</v>
      </c>
      <c r="T338">
        <v>300</v>
      </c>
      <c r="U338" t="s">
        <v>14</v>
      </c>
      <c r="V338">
        <f>T338 * _xll.XLOOKUP(U338,CALCULATION!$A$15:$A$17, CALCULATION!$B$15:$B$17 )</f>
        <v>300</v>
      </c>
      <c r="W338" s="5">
        <f>O338*T338*_xll.XLOOKUP(U338,CALCULATION!$A$15:$A$17, CALCULATION!$B$15:$B$17)</f>
        <v>8446.2000000000007</v>
      </c>
      <c r="X338" s="5">
        <f>WORKSHEET[[#This Row],[Clients Total Cost]] / WORKSHEET[[#This Row],[Clients Rate per T2 (USD)]]</f>
        <v>28.154000000000003</v>
      </c>
      <c r="Y338" s="5">
        <f>WORKSHEET[[#This Row],[Clients Rate per T2 (USD)]] - WORKSHEET[[#This Row],[Supplier Rate Per t2 (USD)]]</f>
        <v>300</v>
      </c>
      <c r="Z338" s="5">
        <f>WORKSHEET[[#This Row],[Profit Per T]] * WORKSHEET[[#This Row],[Weight]]</f>
        <v>8446.2000000000007</v>
      </c>
      <c r="AA338">
        <v>1</v>
      </c>
      <c r="AB338" s="1">
        <v>3.5</v>
      </c>
      <c r="AC338" s="1">
        <v>5.25</v>
      </c>
      <c r="AD338" s="1">
        <v>4.375</v>
      </c>
      <c r="AE338" s="1">
        <f>WORKSHEET[[#This Row],[Delay at toll gate in days]] +WORKSHEET[[#This Row],[Delay at workshop in days]] +WORKSHEET[[#This Row],[Delay at border in days]]</f>
        <v>13.125</v>
      </c>
    </row>
    <row r="339" spans="1:31" x14ac:dyDescent="0.35">
      <c r="A339" t="s">
        <v>357</v>
      </c>
      <c r="B339" t="s">
        <v>10</v>
      </c>
      <c r="C339" t="s">
        <v>68</v>
      </c>
      <c r="D339" t="s">
        <v>3620</v>
      </c>
      <c r="E339" t="s">
        <v>3618</v>
      </c>
      <c r="F339" t="str">
        <f>WORKSHEET[[#This Row],[Depart From]]&amp;"-"&amp;WORKSHEET[[#This Row],[Arrive To]]</f>
        <v>Zanzibar-Tripoli</v>
      </c>
      <c r="G339" s="2">
        <v>44624</v>
      </c>
      <c r="H339" s="2">
        <v>44659</v>
      </c>
      <c r="I339" s="2" t="str">
        <f t="shared" si="5"/>
        <v>Delivered</v>
      </c>
      <c r="J339" s="2" t="str">
        <f>TEXT(WORKSHEET[[#This Row],[Offloading Date]], "mmm")</f>
        <v>Apr</v>
      </c>
      <c r="K339" s="2" t="str">
        <f>IF(OR(WORKSHEET[[#This Row],[Year]]="", ISBLANK(WORKSHEET[[#This Row],[Year]]), WORKSHEET[[#This Row],[Year]]="null"), "Exclude", "Include")</f>
        <v>Include</v>
      </c>
      <c r="L339" t="s">
        <v>16</v>
      </c>
      <c r="M339" t="s">
        <v>16</v>
      </c>
      <c r="N339" t="s">
        <v>13</v>
      </c>
      <c r="O339">
        <v>28.120999999999999</v>
      </c>
      <c r="P339">
        <v>600</v>
      </c>
      <c r="Q339" t="s">
        <v>14</v>
      </c>
      <c r="R339">
        <f>P339 * _xll.XLOOKUP(Q339,CALCULATION!$A$15:$A$17, CALCULATION!$B$15:$B$17 )</f>
        <v>600</v>
      </c>
      <c r="S339" s="5">
        <f>O339*P339*_xll.XLOOKUP(Q339,CALCULATION!$A$15:$A$17, CALCULATION!$B$15:$B$17)</f>
        <v>16872.599999999999</v>
      </c>
      <c r="T339">
        <v>300</v>
      </c>
      <c r="U339" t="s">
        <v>14</v>
      </c>
      <c r="V339">
        <f>T339 * _xll.XLOOKUP(U339,CALCULATION!$A$15:$A$17, CALCULATION!$B$15:$B$17 )</f>
        <v>300</v>
      </c>
      <c r="W339" s="5">
        <f>O339*T339*_xll.XLOOKUP(U339,CALCULATION!$A$15:$A$17, CALCULATION!$B$15:$B$17)</f>
        <v>8436.2999999999993</v>
      </c>
      <c r="X339" s="5">
        <f>WORKSHEET[[#This Row],[Clients Total Cost]] / WORKSHEET[[#This Row],[Clients Rate per T2 (USD)]]</f>
        <v>28.120999999999999</v>
      </c>
      <c r="Y339" s="5">
        <f>WORKSHEET[[#This Row],[Clients Rate per T2 (USD)]] - WORKSHEET[[#This Row],[Supplier Rate Per t2 (USD)]]</f>
        <v>300</v>
      </c>
      <c r="Z339" s="5">
        <f>WORKSHEET[[#This Row],[Profit Per T]] * WORKSHEET[[#This Row],[Weight]]</f>
        <v>8436.2999999999993</v>
      </c>
      <c r="AA339">
        <v>1</v>
      </c>
      <c r="AB339" s="1">
        <v>3.5</v>
      </c>
      <c r="AC339" s="1">
        <v>5.25</v>
      </c>
      <c r="AD339" s="1">
        <v>4.375</v>
      </c>
      <c r="AE339" s="1">
        <f>WORKSHEET[[#This Row],[Delay at toll gate in days]] +WORKSHEET[[#This Row],[Delay at workshop in days]] +WORKSHEET[[#This Row],[Delay at border in days]]</f>
        <v>13.125</v>
      </c>
    </row>
    <row r="340" spans="1:31" x14ac:dyDescent="0.35">
      <c r="A340" t="s">
        <v>358</v>
      </c>
      <c r="B340" t="s">
        <v>10</v>
      </c>
      <c r="C340" t="s">
        <v>68</v>
      </c>
      <c r="D340" t="s">
        <v>3619</v>
      </c>
      <c r="E340" t="s">
        <v>3612</v>
      </c>
      <c r="F340" t="str">
        <f>WORKSHEET[[#This Row],[Depart From]]&amp;"-"&amp;WORKSHEET[[#This Row],[Arrive To]]</f>
        <v>Addis Ababa-Victoria</v>
      </c>
      <c r="G340" s="2">
        <v>44622</v>
      </c>
      <c r="H340" s="2">
        <v>44648</v>
      </c>
      <c r="I340" s="2" t="str">
        <f t="shared" si="5"/>
        <v>Delivered</v>
      </c>
      <c r="J340" s="2" t="str">
        <f>TEXT(WORKSHEET[[#This Row],[Offloading Date]], "mmm")</f>
        <v>Mar</v>
      </c>
      <c r="K340" s="2" t="str">
        <f>IF(OR(WORKSHEET[[#This Row],[Year]]="", ISBLANK(WORKSHEET[[#This Row],[Year]]), WORKSHEET[[#This Row],[Year]]="null"), "Exclude", "Include")</f>
        <v>Include</v>
      </c>
      <c r="L340" t="s">
        <v>16</v>
      </c>
      <c r="M340" t="s">
        <v>16</v>
      </c>
      <c r="N340" t="s">
        <v>13</v>
      </c>
      <c r="O340">
        <v>34.113</v>
      </c>
      <c r="P340">
        <v>600</v>
      </c>
      <c r="Q340" t="s">
        <v>14</v>
      </c>
      <c r="R340">
        <f>P340 * _xll.XLOOKUP(Q340,CALCULATION!$A$15:$A$17, CALCULATION!$B$15:$B$17 )</f>
        <v>600</v>
      </c>
      <c r="S340" s="5">
        <f>O340*P340*_xll.XLOOKUP(Q340,CALCULATION!$A$15:$A$17, CALCULATION!$B$15:$B$17)</f>
        <v>20467.8</v>
      </c>
      <c r="T340">
        <v>300</v>
      </c>
      <c r="U340" t="s">
        <v>14</v>
      </c>
      <c r="V340">
        <f>T340 * _xll.XLOOKUP(U340,CALCULATION!$A$15:$A$17, CALCULATION!$B$15:$B$17 )</f>
        <v>300</v>
      </c>
      <c r="W340" s="5">
        <f>O340*T340*_xll.XLOOKUP(U340,CALCULATION!$A$15:$A$17, CALCULATION!$B$15:$B$17)</f>
        <v>10233.9</v>
      </c>
      <c r="X340" s="5">
        <f>WORKSHEET[[#This Row],[Clients Total Cost]] / WORKSHEET[[#This Row],[Clients Rate per T2 (USD)]]</f>
        <v>34.113</v>
      </c>
      <c r="Y340" s="5">
        <f>WORKSHEET[[#This Row],[Clients Rate per T2 (USD)]] - WORKSHEET[[#This Row],[Supplier Rate Per t2 (USD)]]</f>
        <v>300</v>
      </c>
      <c r="Z340" s="5">
        <f>WORKSHEET[[#This Row],[Profit Per T]] * WORKSHEET[[#This Row],[Weight]]</f>
        <v>10233.9</v>
      </c>
      <c r="AA340">
        <v>1</v>
      </c>
      <c r="AB340" s="1">
        <v>2.6</v>
      </c>
      <c r="AC340" s="1">
        <v>3.9</v>
      </c>
      <c r="AD340" s="1">
        <v>3.25</v>
      </c>
      <c r="AE340" s="1">
        <f>WORKSHEET[[#This Row],[Delay at toll gate in days]] +WORKSHEET[[#This Row],[Delay at workshop in days]] +WORKSHEET[[#This Row],[Delay at border in days]]</f>
        <v>9.75</v>
      </c>
    </row>
    <row r="341" spans="1:31" x14ac:dyDescent="0.35">
      <c r="A341" t="s">
        <v>359</v>
      </c>
      <c r="B341" t="s">
        <v>10</v>
      </c>
      <c r="C341" t="s">
        <v>68</v>
      </c>
      <c r="D341" t="s">
        <v>3611</v>
      </c>
      <c r="E341" t="s">
        <v>3613</v>
      </c>
      <c r="F341" t="str">
        <f>WORKSHEET[[#This Row],[Depart From]]&amp;"-"&amp;WORKSHEET[[#This Row],[Arrive To]]</f>
        <v>Mogadishu-Sanaa</v>
      </c>
      <c r="G341" s="2">
        <v>44636</v>
      </c>
      <c r="H341" s="2">
        <v>44677</v>
      </c>
      <c r="I341" s="2" t="str">
        <f t="shared" si="5"/>
        <v>Delivered</v>
      </c>
      <c r="J341" s="2" t="str">
        <f>TEXT(WORKSHEET[[#This Row],[Offloading Date]], "mmm")</f>
        <v>Apr</v>
      </c>
      <c r="K341" s="2" t="str">
        <f>IF(OR(WORKSHEET[[#This Row],[Year]]="", ISBLANK(WORKSHEET[[#This Row],[Year]]), WORKSHEET[[#This Row],[Year]]="null"), "Exclude", "Include")</f>
        <v>Include</v>
      </c>
      <c r="L341" t="s">
        <v>16</v>
      </c>
      <c r="M341" t="s">
        <v>16</v>
      </c>
      <c r="N341" t="s">
        <v>13</v>
      </c>
      <c r="O341">
        <v>32.125</v>
      </c>
      <c r="P341">
        <v>600</v>
      </c>
      <c r="Q341" t="s">
        <v>14</v>
      </c>
      <c r="R341">
        <f>P341 * _xll.XLOOKUP(Q341,CALCULATION!$A$15:$A$17, CALCULATION!$B$15:$B$17 )</f>
        <v>600</v>
      </c>
      <c r="S341" s="5">
        <f>O341*P341*_xll.XLOOKUP(Q341,CALCULATION!$A$15:$A$17, CALCULATION!$B$15:$B$17)</f>
        <v>19275</v>
      </c>
      <c r="T341">
        <v>300</v>
      </c>
      <c r="U341" t="s">
        <v>14</v>
      </c>
      <c r="V341">
        <f>T341 * _xll.XLOOKUP(U341,CALCULATION!$A$15:$A$17, CALCULATION!$B$15:$B$17 )</f>
        <v>300</v>
      </c>
      <c r="W341" s="5">
        <f>O341*T341*_xll.XLOOKUP(U341,CALCULATION!$A$15:$A$17, CALCULATION!$B$15:$B$17)</f>
        <v>9637.5</v>
      </c>
      <c r="X341" s="5">
        <f>WORKSHEET[[#This Row],[Clients Total Cost]] / WORKSHEET[[#This Row],[Clients Rate per T2 (USD)]]</f>
        <v>32.125</v>
      </c>
      <c r="Y341" s="5">
        <f>WORKSHEET[[#This Row],[Clients Rate per T2 (USD)]] - WORKSHEET[[#This Row],[Supplier Rate Per t2 (USD)]]</f>
        <v>300</v>
      </c>
      <c r="Z341" s="5">
        <f>WORKSHEET[[#This Row],[Profit Per T]] * WORKSHEET[[#This Row],[Weight]]</f>
        <v>9637.5</v>
      </c>
      <c r="AA341">
        <v>1</v>
      </c>
      <c r="AB341" s="1">
        <v>4.1000000000000005</v>
      </c>
      <c r="AC341" s="1">
        <v>6.1499999999999995</v>
      </c>
      <c r="AD341" s="1">
        <v>5.125</v>
      </c>
      <c r="AE341" s="1">
        <f>WORKSHEET[[#This Row],[Delay at toll gate in days]] +WORKSHEET[[#This Row],[Delay at workshop in days]] +WORKSHEET[[#This Row],[Delay at border in days]]</f>
        <v>15.375</v>
      </c>
    </row>
    <row r="342" spans="1:31" x14ac:dyDescent="0.35">
      <c r="A342" t="s">
        <v>360</v>
      </c>
      <c r="B342" t="s">
        <v>10</v>
      </c>
      <c r="C342" t="s">
        <v>68</v>
      </c>
      <c r="D342" t="s">
        <v>3620</v>
      </c>
      <c r="E342" t="s">
        <v>3618</v>
      </c>
      <c r="F342" t="str">
        <f>WORKSHEET[[#This Row],[Depart From]]&amp;"-"&amp;WORKSHEET[[#This Row],[Arrive To]]</f>
        <v>Zanzibar-Tripoli</v>
      </c>
      <c r="G342" s="2">
        <v>44634</v>
      </c>
      <c r="H342" s="2">
        <v>44662</v>
      </c>
      <c r="I342" s="2" t="str">
        <f t="shared" si="5"/>
        <v>Delivered</v>
      </c>
      <c r="J342" s="2" t="str">
        <f>TEXT(WORKSHEET[[#This Row],[Offloading Date]], "mmm")</f>
        <v>Apr</v>
      </c>
      <c r="K342" s="2" t="str">
        <f>IF(OR(WORKSHEET[[#This Row],[Year]]="", ISBLANK(WORKSHEET[[#This Row],[Year]]), WORKSHEET[[#This Row],[Year]]="null"), "Exclude", "Include")</f>
        <v>Include</v>
      </c>
      <c r="L342" t="s">
        <v>16</v>
      </c>
      <c r="M342" t="s">
        <v>16</v>
      </c>
      <c r="N342" t="s">
        <v>13</v>
      </c>
      <c r="O342">
        <v>34.055999999999997</v>
      </c>
      <c r="P342">
        <v>600</v>
      </c>
      <c r="Q342" t="s">
        <v>14</v>
      </c>
      <c r="R342">
        <f>P342 * _xll.XLOOKUP(Q342,CALCULATION!$A$15:$A$17, CALCULATION!$B$15:$B$17 )</f>
        <v>600</v>
      </c>
      <c r="S342" s="5">
        <f>O342*P342*_xll.XLOOKUP(Q342,CALCULATION!$A$15:$A$17, CALCULATION!$B$15:$B$17)</f>
        <v>20433.599999999999</v>
      </c>
      <c r="T342">
        <v>300</v>
      </c>
      <c r="U342" t="s">
        <v>14</v>
      </c>
      <c r="V342">
        <f>T342 * _xll.XLOOKUP(U342,CALCULATION!$A$15:$A$17, CALCULATION!$B$15:$B$17 )</f>
        <v>300</v>
      </c>
      <c r="W342" s="5">
        <f>O342*T342*_xll.XLOOKUP(U342,CALCULATION!$A$15:$A$17, CALCULATION!$B$15:$B$17)</f>
        <v>10216.799999999999</v>
      </c>
      <c r="X342" s="5">
        <f>WORKSHEET[[#This Row],[Clients Total Cost]] / WORKSHEET[[#This Row],[Clients Rate per T2 (USD)]]</f>
        <v>34.055999999999997</v>
      </c>
      <c r="Y342" s="5">
        <f>WORKSHEET[[#This Row],[Clients Rate per T2 (USD)]] - WORKSHEET[[#This Row],[Supplier Rate Per t2 (USD)]]</f>
        <v>300</v>
      </c>
      <c r="Z342" s="5">
        <f>WORKSHEET[[#This Row],[Profit Per T]] * WORKSHEET[[#This Row],[Weight]]</f>
        <v>10216.799999999999</v>
      </c>
      <c r="AA342">
        <v>1</v>
      </c>
      <c r="AB342" s="1">
        <v>2.8000000000000003</v>
      </c>
      <c r="AC342" s="1">
        <v>4.2</v>
      </c>
      <c r="AD342" s="1">
        <v>3.5</v>
      </c>
      <c r="AE342" s="1">
        <f>WORKSHEET[[#This Row],[Delay at toll gate in days]] +WORKSHEET[[#This Row],[Delay at workshop in days]] +WORKSHEET[[#This Row],[Delay at border in days]]</f>
        <v>10.5</v>
      </c>
    </row>
    <row r="343" spans="1:31" x14ac:dyDescent="0.35">
      <c r="A343" t="s">
        <v>361</v>
      </c>
      <c r="B343" t="s">
        <v>10</v>
      </c>
      <c r="C343" t="s">
        <v>68</v>
      </c>
      <c r="D343" t="s">
        <v>3616</v>
      </c>
      <c r="E343" t="s">
        <v>3617</v>
      </c>
      <c r="F343" t="str">
        <f>WORKSHEET[[#This Row],[Depart From]]&amp;"-"&amp;WORKSHEET[[#This Row],[Arrive To]]</f>
        <v>Marrakech-Lagos</v>
      </c>
      <c r="G343" s="2">
        <v>44635</v>
      </c>
      <c r="H343" s="2">
        <v>44660</v>
      </c>
      <c r="I343" s="2" t="str">
        <f t="shared" si="5"/>
        <v>Delivered</v>
      </c>
      <c r="J343" s="2" t="str">
        <f>TEXT(WORKSHEET[[#This Row],[Offloading Date]], "mmm")</f>
        <v>Apr</v>
      </c>
      <c r="K343" s="2" t="str">
        <f>IF(OR(WORKSHEET[[#This Row],[Year]]="", ISBLANK(WORKSHEET[[#This Row],[Year]]), WORKSHEET[[#This Row],[Year]]="null"), "Exclude", "Include")</f>
        <v>Include</v>
      </c>
      <c r="L343" t="s">
        <v>16</v>
      </c>
      <c r="M343" t="s">
        <v>16</v>
      </c>
      <c r="N343" t="s">
        <v>13</v>
      </c>
      <c r="O343">
        <v>34.08</v>
      </c>
      <c r="P343">
        <v>600</v>
      </c>
      <c r="Q343" t="s">
        <v>14</v>
      </c>
      <c r="R343">
        <f>P343 * _xll.XLOOKUP(Q343,CALCULATION!$A$15:$A$17, CALCULATION!$B$15:$B$17 )</f>
        <v>600</v>
      </c>
      <c r="S343" s="5">
        <f>O343*P343*_xll.XLOOKUP(Q343,CALCULATION!$A$15:$A$17, CALCULATION!$B$15:$B$17)</f>
        <v>20448</v>
      </c>
      <c r="T343">
        <v>300</v>
      </c>
      <c r="U343" t="s">
        <v>14</v>
      </c>
      <c r="V343">
        <f>T343 * _xll.XLOOKUP(U343,CALCULATION!$A$15:$A$17, CALCULATION!$B$15:$B$17 )</f>
        <v>300</v>
      </c>
      <c r="W343" s="5">
        <f>O343*T343*_xll.XLOOKUP(U343,CALCULATION!$A$15:$A$17, CALCULATION!$B$15:$B$17)</f>
        <v>10224</v>
      </c>
      <c r="X343" s="5">
        <f>WORKSHEET[[#This Row],[Clients Total Cost]] / WORKSHEET[[#This Row],[Clients Rate per T2 (USD)]]</f>
        <v>34.08</v>
      </c>
      <c r="Y343" s="5">
        <f>WORKSHEET[[#This Row],[Clients Rate per T2 (USD)]] - WORKSHEET[[#This Row],[Supplier Rate Per t2 (USD)]]</f>
        <v>300</v>
      </c>
      <c r="Z343" s="5">
        <f>WORKSHEET[[#This Row],[Profit Per T]] * WORKSHEET[[#This Row],[Weight]]</f>
        <v>10224</v>
      </c>
      <c r="AA343">
        <v>1</v>
      </c>
      <c r="AB343" s="1">
        <v>2.5</v>
      </c>
      <c r="AC343" s="1">
        <v>3.75</v>
      </c>
      <c r="AD343" s="1">
        <v>3.125</v>
      </c>
      <c r="AE343" s="1">
        <f>WORKSHEET[[#This Row],[Delay at toll gate in days]] +WORKSHEET[[#This Row],[Delay at workshop in days]] +WORKSHEET[[#This Row],[Delay at border in days]]</f>
        <v>9.375</v>
      </c>
    </row>
    <row r="344" spans="1:31" x14ac:dyDescent="0.35">
      <c r="A344" t="s">
        <v>362</v>
      </c>
      <c r="B344" t="s">
        <v>10</v>
      </c>
      <c r="C344" t="s">
        <v>68</v>
      </c>
      <c r="D344" t="s">
        <v>3611</v>
      </c>
      <c r="E344" t="s">
        <v>3617</v>
      </c>
      <c r="F344" t="str">
        <f>WORKSHEET[[#This Row],[Depart From]]&amp;"-"&amp;WORKSHEET[[#This Row],[Arrive To]]</f>
        <v>Mogadishu-Lagos</v>
      </c>
      <c r="G344" s="2">
        <v>44635</v>
      </c>
      <c r="H344" s="2">
        <v>44659</v>
      </c>
      <c r="I344" s="2" t="str">
        <f t="shared" si="5"/>
        <v>Delivered</v>
      </c>
      <c r="J344" s="2" t="str">
        <f>TEXT(WORKSHEET[[#This Row],[Offloading Date]], "mmm")</f>
        <v>Apr</v>
      </c>
      <c r="K344" s="2" t="str">
        <f>IF(OR(WORKSHEET[[#This Row],[Year]]="", ISBLANK(WORKSHEET[[#This Row],[Year]]), WORKSHEET[[#This Row],[Year]]="null"), "Exclude", "Include")</f>
        <v>Include</v>
      </c>
      <c r="L344" t="s">
        <v>16</v>
      </c>
      <c r="M344" t="s">
        <v>16</v>
      </c>
      <c r="N344" t="s">
        <v>13</v>
      </c>
      <c r="O344">
        <v>28.158999999999999</v>
      </c>
      <c r="P344">
        <v>600</v>
      </c>
      <c r="Q344" t="s">
        <v>14</v>
      </c>
      <c r="R344">
        <f>P344 * _xll.XLOOKUP(Q344,CALCULATION!$A$15:$A$17, CALCULATION!$B$15:$B$17 )</f>
        <v>600</v>
      </c>
      <c r="S344" s="5">
        <f>O344*P344*_xll.XLOOKUP(Q344,CALCULATION!$A$15:$A$17, CALCULATION!$B$15:$B$17)</f>
        <v>16895.399999999998</v>
      </c>
      <c r="T344">
        <v>300</v>
      </c>
      <c r="U344" t="s">
        <v>14</v>
      </c>
      <c r="V344">
        <f>T344 * _xll.XLOOKUP(U344,CALCULATION!$A$15:$A$17, CALCULATION!$B$15:$B$17 )</f>
        <v>300</v>
      </c>
      <c r="W344" s="5">
        <f>O344*T344*_xll.XLOOKUP(U344,CALCULATION!$A$15:$A$17, CALCULATION!$B$15:$B$17)</f>
        <v>8447.6999999999989</v>
      </c>
      <c r="X344" s="5">
        <f>WORKSHEET[[#This Row],[Clients Total Cost]] / WORKSHEET[[#This Row],[Clients Rate per T2 (USD)]]</f>
        <v>28.158999999999995</v>
      </c>
      <c r="Y344" s="5">
        <f>WORKSHEET[[#This Row],[Clients Rate per T2 (USD)]] - WORKSHEET[[#This Row],[Supplier Rate Per t2 (USD)]]</f>
        <v>300</v>
      </c>
      <c r="Z344" s="5">
        <f>WORKSHEET[[#This Row],[Profit Per T]] * WORKSHEET[[#This Row],[Weight]]</f>
        <v>8447.6999999999989</v>
      </c>
      <c r="AA344">
        <v>1</v>
      </c>
      <c r="AB344" s="1">
        <v>2.4000000000000004</v>
      </c>
      <c r="AC344" s="1">
        <v>3.5999999999999996</v>
      </c>
      <c r="AD344" s="1">
        <v>3</v>
      </c>
      <c r="AE344" s="1">
        <f>WORKSHEET[[#This Row],[Delay at toll gate in days]] +WORKSHEET[[#This Row],[Delay at workshop in days]] +WORKSHEET[[#This Row],[Delay at border in days]]</f>
        <v>9</v>
      </c>
    </row>
    <row r="345" spans="1:31" x14ac:dyDescent="0.35">
      <c r="A345" t="s">
        <v>363</v>
      </c>
      <c r="B345" t="s">
        <v>10</v>
      </c>
      <c r="C345" t="s">
        <v>68</v>
      </c>
      <c r="D345" t="s">
        <v>3615</v>
      </c>
      <c r="E345" t="s">
        <v>3613</v>
      </c>
      <c r="F345" t="str">
        <f>WORKSHEET[[#This Row],[Depart From]]&amp;"-"&amp;WORKSHEET[[#This Row],[Arrive To]]</f>
        <v>Mombasa-Sanaa</v>
      </c>
      <c r="G345" s="2">
        <v>44634</v>
      </c>
      <c r="H345" s="2">
        <v>44662</v>
      </c>
      <c r="I345" s="2" t="str">
        <f t="shared" si="5"/>
        <v>Delivered</v>
      </c>
      <c r="J345" s="2" t="str">
        <f>TEXT(WORKSHEET[[#This Row],[Offloading Date]], "mmm")</f>
        <v>Apr</v>
      </c>
      <c r="K345" s="2" t="str">
        <f>IF(OR(WORKSHEET[[#This Row],[Year]]="", ISBLANK(WORKSHEET[[#This Row],[Year]]), WORKSHEET[[#This Row],[Year]]="null"), "Exclude", "Include")</f>
        <v>Include</v>
      </c>
      <c r="L345" t="s">
        <v>16</v>
      </c>
      <c r="M345" t="s">
        <v>16</v>
      </c>
      <c r="N345" t="s">
        <v>13</v>
      </c>
      <c r="O345">
        <v>32.137</v>
      </c>
      <c r="P345">
        <v>600</v>
      </c>
      <c r="Q345" t="s">
        <v>14</v>
      </c>
      <c r="R345">
        <f>P345 * _xll.XLOOKUP(Q345,CALCULATION!$A$15:$A$17, CALCULATION!$B$15:$B$17 )</f>
        <v>600</v>
      </c>
      <c r="S345" s="5">
        <f>O345*P345*_xll.XLOOKUP(Q345,CALCULATION!$A$15:$A$17, CALCULATION!$B$15:$B$17)</f>
        <v>19282.2</v>
      </c>
      <c r="T345">
        <v>300</v>
      </c>
      <c r="U345" t="s">
        <v>14</v>
      </c>
      <c r="V345">
        <f>T345 * _xll.XLOOKUP(U345,CALCULATION!$A$15:$A$17, CALCULATION!$B$15:$B$17 )</f>
        <v>300</v>
      </c>
      <c r="W345" s="5">
        <f>O345*T345*_xll.XLOOKUP(U345,CALCULATION!$A$15:$A$17, CALCULATION!$B$15:$B$17)</f>
        <v>9641.1</v>
      </c>
      <c r="X345" s="5">
        <f>WORKSHEET[[#This Row],[Clients Total Cost]] / WORKSHEET[[#This Row],[Clients Rate per T2 (USD)]]</f>
        <v>32.137</v>
      </c>
      <c r="Y345" s="5">
        <f>WORKSHEET[[#This Row],[Clients Rate per T2 (USD)]] - WORKSHEET[[#This Row],[Supplier Rate Per t2 (USD)]]</f>
        <v>300</v>
      </c>
      <c r="Z345" s="5">
        <f>WORKSHEET[[#This Row],[Profit Per T]] * WORKSHEET[[#This Row],[Weight]]</f>
        <v>9641.1</v>
      </c>
      <c r="AA345">
        <v>1</v>
      </c>
      <c r="AB345" s="1">
        <v>2.8000000000000003</v>
      </c>
      <c r="AC345" s="1">
        <v>4.2</v>
      </c>
      <c r="AD345" s="1">
        <v>3.5</v>
      </c>
      <c r="AE345" s="1">
        <f>WORKSHEET[[#This Row],[Delay at toll gate in days]] +WORKSHEET[[#This Row],[Delay at workshop in days]] +WORKSHEET[[#This Row],[Delay at border in days]]</f>
        <v>10.5</v>
      </c>
    </row>
    <row r="346" spans="1:31" x14ac:dyDescent="0.35">
      <c r="A346" t="s">
        <v>364</v>
      </c>
      <c r="B346" t="s">
        <v>10</v>
      </c>
      <c r="C346" t="s">
        <v>68</v>
      </c>
      <c r="D346" t="s">
        <v>3615</v>
      </c>
      <c r="E346" t="s">
        <v>3618</v>
      </c>
      <c r="F346" t="str">
        <f>WORKSHEET[[#This Row],[Depart From]]&amp;"-"&amp;WORKSHEET[[#This Row],[Arrive To]]</f>
        <v>Mombasa-Tripoli</v>
      </c>
      <c r="G346" s="2">
        <v>44635</v>
      </c>
      <c r="H346" s="2">
        <v>44659</v>
      </c>
      <c r="I346" s="2" t="str">
        <f t="shared" si="5"/>
        <v>Delivered</v>
      </c>
      <c r="J346" s="2" t="str">
        <f>TEXT(WORKSHEET[[#This Row],[Offloading Date]], "mmm")</f>
        <v>Apr</v>
      </c>
      <c r="K346" s="2" t="str">
        <f>IF(OR(WORKSHEET[[#This Row],[Year]]="", ISBLANK(WORKSHEET[[#This Row],[Year]]), WORKSHEET[[#This Row],[Year]]="null"), "Exclude", "Include")</f>
        <v>Include</v>
      </c>
      <c r="L346" t="s">
        <v>16</v>
      </c>
      <c r="M346" t="s">
        <v>16</v>
      </c>
      <c r="N346" t="s">
        <v>13</v>
      </c>
      <c r="O346">
        <v>32.137999999999998</v>
      </c>
      <c r="P346">
        <v>600</v>
      </c>
      <c r="Q346" t="s">
        <v>14</v>
      </c>
      <c r="R346">
        <f>P346 * _xll.XLOOKUP(Q346,CALCULATION!$A$15:$A$17, CALCULATION!$B$15:$B$17 )</f>
        <v>600</v>
      </c>
      <c r="S346" s="5">
        <f>O346*P346*_xll.XLOOKUP(Q346,CALCULATION!$A$15:$A$17, CALCULATION!$B$15:$B$17)</f>
        <v>19282.8</v>
      </c>
      <c r="T346">
        <v>300</v>
      </c>
      <c r="U346" t="s">
        <v>14</v>
      </c>
      <c r="V346">
        <f>T346 * _xll.XLOOKUP(U346,CALCULATION!$A$15:$A$17, CALCULATION!$B$15:$B$17 )</f>
        <v>300</v>
      </c>
      <c r="W346" s="5">
        <f>O346*T346*_xll.XLOOKUP(U346,CALCULATION!$A$15:$A$17, CALCULATION!$B$15:$B$17)</f>
        <v>9641.4</v>
      </c>
      <c r="X346" s="5">
        <f>WORKSHEET[[#This Row],[Clients Total Cost]] / WORKSHEET[[#This Row],[Clients Rate per T2 (USD)]]</f>
        <v>32.137999999999998</v>
      </c>
      <c r="Y346" s="5">
        <f>WORKSHEET[[#This Row],[Clients Rate per T2 (USD)]] - WORKSHEET[[#This Row],[Supplier Rate Per t2 (USD)]]</f>
        <v>300</v>
      </c>
      <c r="Z346" s="5">
        <f>WORKSHEET[[#This Row],[Profit Per T]] * WORKSHEET[[#This Row],[Weight]]</f>
        <v>9641.4</v>
      </c>
      <c r="AA346">
        <v>1</v>
      </c>
      <c r="AB346" s="1">
        <v>2.4000000000000004</v>
      </c>
      <c r="AC346" s="1">
        <v>3.5999999999999996</v>
      </c>
      <c r="AD346" s="1">
        <v>3</v>
      </c>
      <c r="AE346" s="1">
        <f>WORKSHEET[[#This Row],[Delay at toll gate in days]] +WORKSHEET[[#This Row],[Delay at workshop in days]] +WORKSHEET[[#This Row],[Delay at border in days]]</f>
        <v>9</v>
      </c>
    </row>
    <row r="347" spans="1:31" x14ac:dyDescent="0.35">
      <c r="A347" t="s">
        <v>365</v>
      </c>
      <c r="B347" t="s">
        <v>10</v>
      </c>
      <c r="C347" t="s">
        <v>68</v>
      </c>
      <c r="D347" t="s">
        <v>3620</v>
      </c>
      <c r="E347" t="s">
        <v>3613</v>
      </c>
      <c r="F347" t="str">
        <f>WORKSHEET[[#This Row],[Depart From]]&amp;"-"&amp;WORKSHEET[[#This Row],[Arrive To]]</f>
        <v>Zanzibar-Sanaa</v>
      </c>
      <c r="G347" s="2">
        <v>44622</v>
      </c>
      <c r="H347" s="2">
        <v>44651</v>
      </c>
      <c r="I347" s="2" t="str">
        <f t="shared" si="5"/>
        <v>Delivered</v>
      </c>
      <c r="J347" s="2" t="str">
        <f>TEXT(WORKSHEET[[#This Row],[Offloading Date]], "mmm")</f>
        <v>Mar</v>
      </c>
      <c r="K347" s="2" t="str">
        <f>IF(OR(WORKSHEET[[#This Row],[Year]]="", ISBLANK(WORKSHEET[[#This Row],[Year]]), WORKSHEET[[#This Row],[Year]]="null"), "Exclude", "Include")</f>
        <v>Include</v>
      </c>
      <c r="L347" t="s">
        <v>16</v>
      </c>
      <c r="M347" t="s">
        <v>16</v>
      </c>
      <c r="N347" t="s">
        <v>13</v>
      </c>
      <c r="O347">
        <v>34.119999999999997</v>
      </c>
      <c r="P347">
        <v>600</v>
      </c>
      <c r="Q347" t="s">
        <v>14</v>
      </c>
      <c r="R347">
        <f>P347 * _xll.XLOOKUP(Q347,CALCULATION!$A$15:$A$17, CALCULATION!$B$15:$B$17 )</f>
        <v>600</v>
      </c>
      <c r="S347" s="5">
        <f>O347*P347*_xll.XLOOKUP(Q347,CALCULATION!$A$15:$A$17, CALCULATION!$B$15:$B$17)</f>
        <v>20472</v>
      </c>
      <c r="T347">
        <v>300</v>
      </c>
      <c r="U347" t="s">
        <v>14</v>
      </c>
      <c r="V347">
        <f>T347 * _xll.XLOOKUP(U347,CALCULATION!$A$15:$A$17, CALCULATION!$B$15:$B$17 )</f>
        <v>300</v>
      </c>
      <c r="W347" s="5">
        <f>O347*T347*_xll.XLOOKUP(U347,CALCULATION!$A$15:$A$17, CALCULATION!$B$15:$B$17)</f>
        <v>10236</v>
      </c>
      <c r="X347" s="5">
        <f>WORKSHEET[[#This Row],[Clients Total Cost]] / WORKSHEET[[#This Row],[Clients Rate per T2 (USD)]]</f>
        <v>34.119999999999997</v>
      </c>
      <c r="Y347" s="5">
        <f>WORKSHEET[[#This Row],[Clients Rate per T2 (USD)]] - WORKSHEET[[#This Row],[Supplier Rate Per t2 (USD)]]</f>
        <v>300</v>
      </c>
      <c r="Z347" s="5">
        <f>WORKSHEET[[#This Row],[Profit Per T]] * WORKSHEET[[#This Row],[Weight]]</f>
        <v>10236</v>
      </c>
      <c r="AA347">
        <v>1</v>
      </c>
      <c r="AB347" s="1">
        <v>2.9000000000000004</v>
      </c>
      <c r="AC347" s="1">
        <v>4.3499999999999996</v>
      </c>
      <c r="AD347" s="1">
        <v>3.625</v>
      </c>
      <c r="AE347" s="1">
        <f>WORKSHEET[[#This Row],[Delay at toll gate in days]] +WORKSHEET[[#This Row],[Delay at workshop in days]] +WORKSHEET[[#This Row],[Delay at border in days]]</f>
        <v>10.875</v>
      </c>
    </row>
    <row r="348" spans="1:31" x14ac:dyDescent="0.35">
      <c r="A348" t="s">
        <v>366</v>
      </c>
      <c r="B348" t="s">
        <v>10</v>
      </c>
      <c r="C348" t="s">
        <v>68</v>
      </c>
      <c r="D348" t="s">
        <v>3615</v>
      </c>
      <c r="E348" t="s">
        <v>3618</v>
      </c>
      <c r="F348" t="str">
        <f>WORKSHEET[[#This Row],[Depart From]]&amp;"-"&amp;WORKSHEET[[#This Row],[Arrive To]]</f>
        <v>Mombasa-Tripoli</v>
      </c>
      <c r="G348" s="2">
        <v>44621</v>
      </c>
      <c r="H348" s="2">
        <v>44657</v>
      </c>
      <c r="I348" s="2" t="str">
        <f t="shared" si="5"/>
        <v>Delivered</v>
      </c>
      <c r="J348" s="2" t="str">
        <f>TEXT(WORKSHEET[[#This Row],[Offloading Date]], "mmm")</f>
        <v>Apr</v>
      </c>
      <c r="K348" s="2" t="str">
        <f>IF(OR(WORKSHEET[[#This Row],[Year]]="", ISBLANK(WORKSHEET[[#This Row],[Year]]), WORKSHEET[[#This Row],[Year]]="null"), "Exclude", "Include")</f>
        <v>Include</v>
      </c>
      <c r="L348" t="s">
        <v>16</v>
      </c>
      <c r="M348" t="s">
        <v>16</v>
      </c>
      <c r="N348" t="s">
        <v>13</v>
      </c>
      <c r="O348">
        <v>32.04</v>
      </c>
      <c r="P348">
        <v>600</v>
      </c>
      <c r="Q348" t="s">
        <v>14</v>
      </c>
      <c r="R348">
        <f>P348 * _xll.XLOOKUP(Q348,CALCULATION!$A$15:$A$17, CALCULATION!$B$15:$B$17 )</f>
        <v>600</v>
      </c>
      <c r="S348" s="5">
        <f>O348*P348*_xll.XLOOKUP(Q348,CALCULATION!$A$15:$A$17, CALCULATION!$B$15:$B$17)</f>
        <v>19224</v>
      </c>
      <c r="T348">
        <v>300</v>
      </c>
      <c r="U348" t="s">
        <v>14</v>
      </c>
      <c r="V348">
        <f>T348 * _xll.XLOOKUP(U348,CALCULATION!$A$15:$A$17, CALCULATION!$B$15:$B$17 )</f>
        <v>300</v>
      </c>
      <c r="W348" s="5">
        <f>O348*T348*_xll.XLOOKUP(U348,CALCULATION!$A$15:$A$17, CALCULATION!$B$15:$B$17)</f>
        <v>9612</v>
      </c>
      <c r="X348" s="5">
        <f>WORKSHEET[[#This Row],[Clients Total Cost]] / WORKSHEET[[#This Row],[Clients Rate per T2 (USD)]]</f>
        <v>32.04</v>
      </c>
      <c r="Y348" s="5">
        <f>WORKSHEET[[#This Row],[Clients Rate per T2 (USD)]] - WORKSHEET[[#This Row],[Supplier Rate Per t2 (USD)]]</f>
        <v>300</v>
      </c>
      <c r="Z348" s="5">
        <f>WORKSHEET[[#This Row],[Profit Per T]] * WORKSHEET[[#This Row],[Weight]]</f>
        <v>9612</v>
      </c>
      <c r="AA348">
        <v>1</v>
      </c>
      <c r="AB348" s="1">
        <v>3.6</v>
      </c>
      <c r="AC348" s="1">
        <v>5.3999999999999995</v>
      </c>
      <c r="AD348" s="1">
        <v>4.5</v>
      </c>
      <c r="AE348" s="1">
        <f>WORKSHEET[[#This Row],[Delay at toll gate in days]] +WORKSHEET[[#This Row],[Delay at workshop in days]] +WORKSHEET[[#This Row],[Delay at border in days]]</f>
        <v>13.5</v>
      </c>
    </row>
    <row r="349" spans="1:31" x14ac:dyDescent="0.35">
      <c r="A349" t="s">
        <v>367</v>
      </c>
      <c r="B349" t="s">
        <v>10</v>
      </c>
      <c r="C349" t="s">
        <v>68</v>
      </c>
      <c r="D349" t="s">
        <v>3619</v>
      </c>
      <c r="E349" t="s">
        <v>3618</v>
      </c>
      <c r="F349" t="str">
        <f>WORKSHEET[[#This Row],[Depart From]]&amp;"-"&amp;WORKSHEET[[#This Row],[Arrive To]]</f>
        <v>Addis Ababa-Tripoli</v>
      </c>
      <c r="G349" s="2">
        <v>44622</v>
      </c>
      <c r="H349" s="2">
        <v>44653</v>
      </c>
      <c r="I349" s="2" t="str">
        <f t="shared" si="5"/>
        <v>Delivered</v>
      </c>
      <c r="J349" s="2" t="str">
        <f>TEXT(WORKSHEET[[#This Row],[Offloading Date]], "mmm")</f>
        <v>Apr</v>
      </c>
      <c r="K349" s="2" t="str">
        <f>IF(OR(WORKSHEET[[#This Row],[Year]]="", ISBLANK(WORKSHEET[[#This Row],[Year]]), WORKSHEET[[#This Row],[Year]]="null"), "Exclude", "Include")</f>
        <v>Include</v>
      </c>
      <c r="L349" t="s">
        <v>16</v>
      </c>
      <c r="M349" t="s">
        <v>16</v>
      </c>
      <c r="N349" t="s">
        <v>13</v>
      </c>
      <c r="O349">
        <v>34.159999999999997</v>
      </c>
      <c r="P349">
        <v>600</v>
      </c>
      <c r="Q349" t="s">
        <v>14</v>
      </c>
      <c r="R349">
        <f>P349 * _xll.XLOOKUP(Q349,CALCULATION!$A$15:$A$17, CALCULATION!$B$15:$B$17 )</f>
        <v>600</v>
      </c>
      <c r="S349" s="5">
        <f>O349*P349*_xll.XLOOKUP(Q349,CALCULATION!$A$15:$A$17, CALCULATION!$B$15:$B$17)</f>
        <v>20495.999999999996</v>
      </c>
      <c r="T349">
        <v>300</v>
      </c>
      <c r="U349" t="s">
        <v>14</v>
      </c>
      <c r="V349">
        <f>T349 * _xll.XLOOKUP(U349,CALCULATION!$A$15:$A$17, CALCULATION!$B$15:$B$17 )</f>
        <v>300</v>
      </c>
      <c r="W349" s="5">
        <f>O349*T349*_xll.XLOOKUP(U349,CALCULATION!$A$15:$A$17, CALCULATION!$B$15:$B$17)</f>
        <v>10247.999999999998</v>
      </c>
      <c r="X349" s="5">
        <f>WORKSHEET[[#This Row],[Clients Total Cost]] / WORKSHEET[[#This Row],[Clients Rate per T2 (USD)]]</f>
        <v>34.159999999999997</v>
      </c>
      <c r="Y349" s="5">
        <f>WORKSHEET[[#This Row],[Clients Rate per T2 (USD)]] - WORKSHEET[[#This Row],[Supplier Rate Per t2 (USD)]]</f>
        <v>300</v>
      </c>
      <c r="Z349" s="5">
        <f>WORKSHEET[[#This Row],[Profit Per T]] * WORKSHEET[[#This Row],[Weight]]</f>
        <v>10247.999999999998</v>
      </c>
      <c r="AA349">
        <v>1</v>
      </c>
      <c r="AB349" s="1">
        <v>3.1</v>
      </c>
      <c r="AC349" s="1">
        <v>4.6499999999999995</v>
      </c>
      <c r="AD349" s="1">
        <v>3.875</v>
      </c>
      <c r="AE349" s="1">
        <f>WORKSHEET[[#This Row],[Delay at toll gate in days]] +WORKSHEET[[#This Row],[Delay at workshop in days]] +WORKSHEET[[#This Row],[Delay at border in days]]</f>
        <v>11.625</v>
      </c>
    </row>
    <row r="350" spans="1:31" x14ac:dyDescent="0.35">
      <c r="A350" t="s">
        <v>368</v>
      </c>
      <c r="B350" t="s">
        <v>10</v>
      </c>
      <c r="C350" t="s">
        <v>68</v>
      </c>
      <c r="D350" t="s">
        <v>3611</v>
      </c>
      <c r="E350" t="s">
        <v>3617</v>
      </c>
      <c r="F350" t="str">
        <f>WORKSHEET[[#This Row],[Depart From]]&amp;"-"&amp;WORKSHEET[[#This Row],[Arrive To]]</f>
        <v>Mogadishu-Lagos</v>
      </c>
      <c r="G350" s="2">
        <v>44626</v>
      </c>
      <c r="H350" s="2">
        <v>44656</v>
      </c>
      <c r="I350" s="2" t="str">
        <f t="shared" si="5"/>
        <v>Delivered</v>
      </c>
      <c r="J350" s="2" t="str">
        <f>TEXT(WORKSHEET[[#This Row],[Offloading Date]], "mmm")</f>
        <v>Apr</v>
      </c>
      <c r="K350" s="2" t="str">
        <f>IF(OR(WORKSHEET[[#This Row],[Year]]="", ISBLANK(WORKSHEET[[#This Row],[Year]]), WORKSHEET[[#This Row],[Year]]="null"), "Exclude", "Include")</f>
        <v>Include</v>
      </c>
      <c r="L350" t="s">
        <v>16</v>
      </c>
      <c r="M350" t="s">
        <v>16</v>
      </c>
      <c r="N350" t="s">
        <v>13</v>
      </c>
      <c r="O350">
        <v>34.06</v>
      </c>
      <c r="P350">
        <v>600</v>
      </c>
      <c r="Q350" t="s">
        <v>14</v>
      </c>
      <c r="R350">
        <f>P350 * _xll.XLOOKUP(Q350,CALCULATION!$A$15:$A$17, CALCULATION!$B$15:$B$17 )</f>
        <v>600</v>
      </c>
      <c r="S350" s="5">
        <f>O350*P350*_xll.XLOOKUP(Q350,CALCULATION!$A$15:$A$17, CALCULATION!$B$15:$B$17)</f>
        <v>20436</v>
      </c>
      <c r="T350">
        <v>300</v>
      </c>
      <c r="U350" t="s">
        <v>14</v>
      </c>
      <c r="V350">
        <f>T350 * _xll.XLOOKUP(U350,CALCULATION!$A$15:$A$17, CALCULATION!$B$15:$B$17 )</f>
        <v>300</v>
      </c>
      <c r="W350" s="5">
        <f>O350*T350*_xll.XLOOKUP(U350,CALCULATION!$A$15:$A$17, CALCULATION!$B$15:$B$17)</f>
        <v>10218</v>
      </c>
      <c r="X350" s="5">
        <f>WORKSHEET[[#This Row],[Clients Total Cost]] / WORKSHEET[[#This Row],[Clients Rate per T2 (USD)]]</f>
        <v>34.06</v>
      </c>
      <c r="Y350" s="5">
        <f>WORKSHEET[[#This Row],[Clients Rate per T2 (USD)]] - WORKSHEET[[#This Row],[Supplier Rate Per t2 (USD)]]</f>
        <v>300</v>
      </c>
      <c r="Z350" s="5">
        <f>WORKSHEET[[#This Row],[Profit Per T]] * WORKSHEET[[#This Row],[Weight]]</f>
        <v>10218</v>
      </c>
      <c r="AA350">
        <v>1</v>
      </c>
      <c r="AB350" s="1">
        <v>3</v>
      </c>
      <c r="AC350" s="1">
        <v>4.5</v>
      </c>
      <c r="AD350" s="1">
        <v>3.75</v>
      </c>
      <c r="AE350" s="1">
        <f>WORKSHEET[[#This Row],[Delay at toll gate in days]] +WORKSHEET[[#This Row],[Delay at workshop in days]] +WORKSHEET[[#This Row],[Delay at border in days]]</f>
        <v>11.25</v>
      </c>
    </row>
    <row r="351" spans="1:31" x14ac:dyDescent="0.35">
      <c r="A351" t="s">
        <v>369</v>
      </c>
      <c r="B351" t="s">
        <v>10</v>
      </c>
      <c r="C351" t="s">
        <v>68</v>
      </c>
      <c r="D351" t="s">
        <v>3616</v>
      </c>
      <c r="E351" t="s">
        <v>3614</v>
      </c>
      <c r="F351" t="str">
        <f>WORKSHEET[[#This Row],[Depart From]]&amp;"-"&amp;WORKSHEET[[#This Row],[Arrive To]]</f>
        <v>Marrakech-Alger</v>
      </c>
      <c r="G351" s="2">
        <v>44625</v>
      </c>
      <c r="H351" s="2">
        <v>44651</v>
      </c>
      <c r="I351" s="2" t="str">
        <f t="shared" si="5"/>
        <v>Delivered</v>
      </c>
      <c r="J351" s="2" t="str">
        <f>TEXT(WORKSHEET[[#This Row],[Offloading Date]], "mmm")</f>
        <v>Mar</v>
      </c>
      <c r="K351" s="2" t="str">
        <f>IF(OR(WORKSHEET[[#This Row],[Year]]="", ISBLANK(WORKSHEET[[#This Row],[Year]]), WORKSHEET[[#This Row],[Year]]="null"), "Exclude", "Include")</f>
        <v>Include</v>
      </c>
      <c r="L351" t="s">
        <v>16</v>
      </c>
      <c r="M351" t="s">
        <v>16</v>
      </c>
      <c r="N351" t="s">
        <v>13</v>
      </c>
      <c r="O351">
        <v>32.020000000000003</v>
      </c>
      <c r="P351">
        <v>600</v>
      </c>
      <c r="Q351" t="s">
        <v>14</v>
      </c>
      <c r="R351">
        <f>P351 * _xll.XLOOKUP(Q351,CALCULATION!$A$15:$A$17, CALCULATION!$B$15:$B$17 )</f>
        <v>600</v>
      </c>
      <c r="S351" s="5">
        <f>O351*P351*_xll.XLOOKUP(Q351,CALCULATION!$A$15:$A$17, CALCULATION!$B$15:$B$17)</f>
        <v>19212.000000000004</v>
      </c>
      <c r="T351">
        <v>300</v>
      </c>
      <c r="U351" t="s">
        <v>14</v>
      </c>
      <c r="V351">
        <f>T351 * _xll.XLOOKUP(U351,CALCULATION!$A$15:$A$17, CALCULATION!$B$15:$B$17 )</f>
        <v>300</v>
      </c>
      <c r="W351" s="5">
        <f>O351*T351*_xll.XLOOKUP(U351,CALCULATION!$A$15:$A$17, CALCULATION!$B$15:$B$17)</f>
        <v>9606.0000000000018</v>
      </c>
      <c r="X351" s="5">
        <f>WORKSHEET[[#This Row],[Clients Total Cost]] / WORKSHEET[[#This Row],[Clients Rate per T2 (USD)]]</f>
        <v>32.020000000000003</v>
      </c>
      <c r="Y351" s="5">
        <f>WORKSHEET[[#This Row],[Clients Rate per T2 (USD)]] - WORKSHEET[[#This Row],[Supplier Rate Per t2 (USD)]]</f>
        <v>300</v>
      </c>
      <c r="Z351" s="5">
        <f>WORKSHEET[[#This Row],[Profit Per T]] * WORKSHEET[[#This Row],[Weight]]</f>
        <v>9606.0000000000018</v>
      </c>
      <c r="AA351">
        <v>1</v>
      </c>
      <c r="AB351" s="1">
        <v>2.6</v>
      </c>
      <c r="AC351" s="1">
        <v>3.9</v>
      </c>
      <c r="AD351" s="1">
        <v>3.25</v>
      </c>
      <c r="AE351" s="1">
        <f>WORKSHEET[[#This Row],[Delay at toll gate in days]] +WORKSHEET[[#This Row],[Delay at workshop in days]] +WORKSHEET[[#This Row],[Delay at border in days]]</f>
        <v>9.75</v>
      </c>
    </row>
    <row r="352" spans="1:31" x14ac:dyDescent="0.35">
      <c r="A352" t="s">
        <v>370</v>
      </c>
      <c r="B352" t="s">
        <v>10</v>
      </c>
      <c r="C352" t="s">
        <v>68</v>
      </c>
      <c r="D352" t="s">
        <v>3615</v>
      </c>
      <c r="E352" t="s">
        <v>3617</v>
      </c>
      <c r="F352" t="str">
        <f>WORKSHEET[[#This Row],[Depart From]]&amp;"-"&amp;WORKSHEET[[#This Row],[Arrive To]]</f>
        <v>Mombasa-Lagos</v>
      </c>
      <c r="G352" s="2">
        <v>44626</v>
      </c>
      <c r="H352" s="2">
        <v>44651</v>
      </c>
      <c r="I352" s="2" t="str">
        <f t="shared" si="5"/>
        <v>Delivered</v>
      </c>
      <c r="J352" s="2" t="str">
        <f>TEXT(WORKSHEET[[#This Row],[Offloading Date]], "mmm")</f>
        <v>Mar</v>
      </c>
      <c r="K352" s="2" t="str">
        <f>IF(OR(WORKSHEET[[#This Row],[Year]]="", ISBLANK(WORKSHEET[[#This Row],[Year]]), WORKSHEET[[#This Row],[Year]]="null"), "Exclude", "Include")</f>
        <v>Include</v>
      </c>
      <c r="L352" t="s">
        <v>16</v>
      </c>
      <c r="M352" t="s">
        <v>16</v>
      </c>
      <c r="N352" t="s">
        <v>13</v>
      </c>
      <c r="O352">
        <v>32.119999999999997</v>
      </c>
      <c r="P352">
        <v>600</v>
      </c>
      <c r="Q352" t="s">
        <v>14</v>
      </c>
      <c r="R352">
        <f>P352 * _xll.XLOOKUP(Q352,CALCULATION!$A$15:$A$17, CALCULATION!$B$15:$B$17 )</f>
        <v>600</v>
      </c>
      <c r="S352" s="5">
        <f>O352*P352*_xll.XLOOKUP(Q352,CALCULATION!$A$15:$A$17, CALCULATION!$B$15:$B$17)</f>
        <v>19272</v>
      </c>
      <c r="T352">
        <v>300</v>
      </c>
      <c r="U352" t="s">
        <v>14</v>
      </c>
      <c r="V352">
        <f>T352 * _xll.XLOOKUP(U352,CALCULATION!$A$15:$A$17, CALCULATION!$B$15:$B$17 )</f>
        <v>300</v>
      </c>
      <c r="W352" s="5">
        <f>O352*T352*_xll.XLOOKUP(U352,CALCULATION!$A$15:$A$17, CALCULATION!$B$15:$B$17)</f>
        <v>9636</v>
      </c>
      <c r="X352" s="5">
        <f>WORKSHEET[[#This Row],[Clients Total Cost]] / WORKSHEET[[#This Row],[Clients Rate per T2 (USD)]]</f>
        <v>32.119999999999997</v>
      </c>
      <c r="Y352" s="5">
        <f>WORKSHEET[[#This Row],[Clients Rate per T2 (USD)]] - WORKSHEET[[#This Row],[Supplier Rate Per t2 (USD)]]</f>
        <v>300</v>
      </c>
      <c r="Z352" s="5">
        <f>WORKSHEET[[#This Row],[Profit Per T]] * WORKSHEET[[#This Row],[Weight]]</f>
        <v>9636</v>
      </c>
      <c r="AA352">
        <v>1</v>
      </c>
      <c r="AB352" s="1">
        <v>2.5</v>
      </c>
      <c r="AC352" s="1">
        <v>3.75</v>
      </c>
      <c r="AD352" s="1">
        <v>3.125</v>
      </c>
      <c r="AE352" s="1">
        <f>WORKSHEET[[#This Row],[Delay at toll gate in days]] +WORKSHEET[[#This Row],[Delay at workshop in days]] +WORKSHEET[[#This Row],[Delay at border in days]]</f>
        <v>9.375</v>
      </c>
    </row>
    <row r="353" spans="1:31" x14ac:dyDescent="0.35">
      <c r="A353" t="s">
        <v>371</v>
      </c>
      <c r="B353" t="s">
        <v>10</v>
      </c>
      <c r="C353" t="s">
        <v>68</v>
      </c>
      <c r="D353" t="s">
        <v>3615</v>
      </c>
      <c r="E353" t="s">
        <v>3612</v>
      </c>
      <c r="F353" t="str">
        <f>WORKSHEET[[#This Row],[Depart From]]&amp;"-"&amp;WORKSHEET[[#This Row],[Arrive To]]</f>
        <v>Mombasa-Victoria</v>
      </c>
      <c r="G353" s="2">
        <v>44626</v>
      </c>
      <c r="H353" s="2">
        <v>44651</v>
      </c>
      <c r="I353" s="2" t="str">
        <f t="shared" si="5"/>
        <v>Delivered</v>
      </c>
      <c r="J353" s="2" t="str">
        <f>TEXT(WORKSHEET[[#This Row],[Offloading Date]], "mmm")</f>
        <v>Mar</v>
      </c>
      <c r="K353" s="2" t="str">
        <f>IF(OR(WORKSHEET[[#This Row],[Year]]="", ISBLANK(WORKSHEET[[#This Row],[Year]]), WORKSHEET[[#This Row],[Year]]="null"), "Exclude", "Include")</f>
        <v>Include</v>
      </c>
      <c r="L353" t="s">
        <v>16</v>
      </c>
      <c r="M353" t="s">
        <v>16</v>
      </c>
      <c r="N353" t="s">
        <v>13</v>
      </c>
      <c r="O353">
        <v>32.08</v>
      </c>
      <c r="P353">
        <v>600</v>
      </c>
      <c r="Q353" t="s">
        <v>14</v>
      </c>
      <c r="R353">
        <f>P353 * _xll.XLOOKUP(Q353,CALCULATION!$A$15:$A$17, CALCULATION!$B$15:$B$17 )</f>
        <v>600</v>
      </c>
      <c r="S353" s="5">
        <f>O353*P353*_xll.XLOOKUP(Q353,CALCULATION!$A$15:$A$17, CALCULATION!$B$15:$B$17)</f>
        <v>19248</v>
      </c>
      <c r="T353">
        <v>300</v>
      </c>
      <c r="U353" t="s">
        <v>14</v>
      </c>
      <c r="V353">
        <f>T353 * _xll.XLOOKUP(U353,CALCULATION!$A$15:$A$17, CALCULATION!$B$15:$B$17 )</f>
        <v>300</v>
      </c>
      <c r="W353" s="5">
        <f>O353*T353*_xll.XLOOKUP(U353,CALCULATION!$A$15:$A$17, CALCULATION!$B$15:$B$17)</f>
        <v>9624</v>
      </c>
      <c r="X353" s="5">
        <f>WORKSHEET[[#This Row],[Clients Total Cost]] / WORKSHEET[[#This Row],[Clients Rate per T2 (USD)]]</f>
        <v>32.08</v>
      </c>
      <c r="Y353" s="5">
        <f>WORKSHEET[[#This Row],[Clients Rate per T2 (USD)]] - WORKSHEET[[#This Row],[Supplier Rate Per t2 (USD)]]</f>
        <v>300</v>
      </c>
      <c r="Z353" s="5">
        <f>WORKSHEET[[#This Row],[Profit Per T]] * WORKSHEET[[#This Row],[Weight]]</f>
        <v>9624</v>
      </c>
      <c r="AA353">
        <v>1</v>
      </c>
      <c r="AB353" s="1">
        <v>2.5</v>
      </c>
      <c r="AC353" s="1">
        <v>3.75</v>
      </c>
      <c r="AD353" s="1">
        <v>3.125</v>
      </c>
      <c r="AE353" s="1">
        <f>WORKSHEET[[#This Row],[Delay at toll gate in days]] +WORKSHEET[[#This Row],[Delay at workshop in days]] +WORKSHEET[[#This Row],[Delay at border in days]]</f>
        <v>9.375</v>
      </c>
    </row>
    <row r="354" spans="1:31" x14ac:dyDescent="0.35">
      <c r="A354" t="s">
        <v>372</v>
      </c>
      <c r="B354" t="s">
        <v>10</v>
      </c>
      <c r="C354" t="s">
        <v>68</v>
      </c>
      <c r="D354" t="s">
        <v>3615</v>
      </c>
      <c r="E354" t="s">
        <v>3614</v>
      </c>
      <c r="F354" t="str">
        <f>WORKSHEET[[#This Row],[Depart From]]&amp;"-"&amp;WORKSHEET[[#This Row],[Arrive To]]</f>
        <v>Mombasa-Alger</v>
      </c>
      <c r="G354" s="2">
        <v>44626</v>
      </c>
      <c r="H354" s="2">
        <v>44676</v>
      </c>
      <c r="I354" s="2" t="str">
        <f t="shared" si="5"/>
        <v>Delivered</v>
      </c>
      <c r="J354" s="2" t="str">
        <f>TEXT(WORKSHEET[[#This Row],[Offloading Date]], "mmm")</f>
        <v>Apr</v>
      </c>
      <c r="K354" s="2" t="str">
        <f>IF(OR(WORKSHEET[[#This Row],[Year]]="", ISBLANK(WORKSHEET[[#This Row],[Year]]), WORKSHEET[[#This Row],[Year]]="null"), "Exclude", "Include")</f>
        <v>Include</v>
      </c>
      <c r="L354" t="s">
        <v>16</v>
      </c>
      <c r="M354" t="s">
        <v>12</v>
      </c>
      <c r="N354" t="s">
        <v>13</v>
      </c>
      <c r="O354">
        <v>34.119999999999997</v>
      </c>
      <c r="P354">
        <v>600</v>
      </c>
      <c r="Q354" t="s">
        <v>14</v>
      </c>
      <c r="R354">
        <f>P354 * _xll.XLOOKUP(Q354,CALCULATION!$A$15:$A$17, CALCULATION!$B$15:$B$17 )</f>
        <v>600</v>
      </c>
      <c r="S354" s="5">
        <f>O354*P354*_xll.XLOOKUP(Q354,CALCULATION!$A$15:$A$17, CALCULATION!$B$15:$B$17)</f>
        <v>20472</v>
      </c>
      <c r="T354">
        <v>300</v>
      </c>
      <c r="U354" t="s">
        <v>14</v>
      </c>
      <c r="V354">
        <f>T354 * _xll.XLOOKUP(U354,CALCULATION!$A$15:$A$17, CALCULATION!$B$15:$B$17 )</f>
        <v>300</v>
      </c>
      <c r="W354" s="5">
        <f>O354*T354*_xll.XLOOKUP(U354,CALCULATION!$A$15:$A$17, CALCULATION!$B$15:$B$17)</f>
        <v>10236</v>
      </c>
      <c r="X354" s="5">
        <f>WORKSHEET[[#This Row],[Clients Total Cost]] / WORKSHEET[[#This Row],[Clients Rate per T2 (USD)]]</f>
        <v>34.119999999999997</v>
      </c>
      <c r="Y354" s="5">
        <f>WORKSHEET[[#This Row],[Clients Rate per T2 (USD)]] - WORKSHEET[[#This Row],[Supplier Rate Per t2 (USD)]]</f>
        <v>300</v>
      </c>
      <c r="Z354" s="5">
        <f>WORKSHEET[[#This Row],[Profit Per T]] * WORKSHEET[[#This Row],[Weight]]</f>
        <v>10236</v>
      </c>
      <c r="AA354">
        <v>1</v>
      </c>
      <c r="AB354" s="1">
        <v>5</v>
      </c>
      <c r="AC354" s="1">
        <v>7.5</v>
      </c>
      <c r="AD354" s="1">
        <v>6.25</v>
      </c>
      <c r="AE354" s="1">
        <f>WORKSHEET[[#This Row],[Delay at toll gate in days]] +WORKSHEET[[#This Row],[Delay at workshop in days]] +WORKSHEET[[#This Row],[Delay at border in days]]</f>
        <v>18.75</v>
      </c>
    </row>
    <row r="355" spans="1:31" x14ac:dyDescent="0.35">
      <c r="A355" t="s">
        <v>373</v>
      </c>
      <c r="B355" t="s">
        <v>10</v>
      </c>
      <c r="C355" t="s">
        <v>68</v>
      </c>
      <c r="D355" t="s">
        <v>3611</v>
      </c>
      <c r="E355" t="s">
        <v>3612</v>
      </c>
      <c r="F355" t="str">
        <f>WORKSHEET[[#This Row],[Depart From]]&amp;"-"&amp;WORKSHEET[[#This Row],[Arrive To]]</f>
        <v>Mogadishu-Victoria</v>
      </c>
      <c r="G355" s="2">
        <v>44629</v>
      </c>
      <c r="H355" s="2">
        <v>44656</v>
      </c>
      <c r="I355" s="2" t="str">
        <f t="shared" si="5"/>
        <v>Delivered</v>
      </c>
      <c r="J355" s="2" t="str">
        <f>TEXT(WORKSHEET[[#This Row],[Offloading Date]], "mmm")</f>
        <v>Apr</v>
      </c>
      <c r="K355" s="2" t="str">
        <f>IF(OR(WORKSHEET[[#This Row],[Year]]="", ISBLANK(WORKSHEET[[#This Row],[Year]]), WORKSHEET[[#This Row],[Year]]="null"), "Exclude", "Include")</f>
        <v>Include</v>
      </c>
      <c r="L355" t="s">
        <v>16</v>
      </c>
      <c r="M355" t="s">
        <v>16</v>
      </c>
      <c r="N355" t="s">
        <v>13</v>
      </c>
      <c r="O355">
        <v>34.14</v>
      </c>
      <c r="P355">
        <v>600</v>
      </c>
      <c r="Q355" t="s">
        <v>14</v>
      </c>
      <c r="R355">
        <f>P355 * _xll.XLOOKUP(Q355,CALCULATION!$A$15:$A$17, CALCULATION!$B$15:$B$17 )</f>
        <v>600</v>
      </c>
      <c r="S355" s="5">
        <f>O355*P355*_xll.XLOOKUP(Q355,CALCULATION!$A$15:$A$17, CALCULATION!$B$15:$B$17)</f>
        <v>20484</v>
      </c>
      <c r="T355">
        <v>300</v>
      </c>
      <c r="U355" t="s">
        <v>14</v>
      </c>
      <c r="V355">
        <f>T355 * _xll.XLOOKUP(U355,CALCULATION!$A$15:$A$17, CALCULATION!$B$15:$B$17 )</f>
        <v>300</v>
      </c>
      <c r="W355" s="5">
        <f>O355*T355*_xll.XLOOKUP(U355,CALCULATION!$A$15:$A$17, CALCULATION!$B$15:$B$17)</f>
        <v>10242</v>
      </c>
      <c r="X355" s="5">
        <f>WORKSHEET[[#This Row],[Clients Total Cost]] / WORKSHEET[[#This Row],[Clients Rate per T2 (USD)]]</f>
        <v>34.14</v>
      </c>
      <c r="Y355" s="5">
        <f>WORKSHEET[[#This Row],[Clients Rate per T2 (USD)]] - WORKSHEET[[#This Row],[Supplier Rate Per t2 (USD)]]</f>
        <v>300</v>
      </c>
      <c r="Z355" s="5">
        <f>WORKSHEET[[#This Row],[Profit Per T]] * WORKSHEET[[#This Row],[Weight]]</f>
        <v>10242</v>
      </c>
      <c r="AA355">
        <v>1</v>
      </c>
      <c r="AB355" s="1">
        <v>2.7</v>
      </c>
      <c r="AC355" s="1">
        <v>4.05</v>
      </c>
      <c r="AD355" s="1">
        <v>3.375</v>
      </c>
      <c r="AE355" s="1">
        <f>WORKSHEET[[#This Row],[Delay at toll gate in days]] +WORKSHEET[[#This Row],[Delay at workshop in days]] +WORKSHEET[[#This Row],[Delay at border in days]]</f>
        <v>10.125</v>
      </c>
    </row>
    <row r="356" spans="1:31" x14ac:dyDescent="0.35">
      <c r="A356" t="s">
        <v>374</v>
      </c>
      <c r="B356" t="s">
        <v>10</v>
      </c>
      <c r="C356" t="s">
        <v>68</v>
      </c>
      <c r="D356" t="s">
        <v>3611</v>
      </c>
      <c r="E356" t="s">
        <v>3614</v>
      </c>
      <c r="F356" t="str">
        <f>WORKSHEET[[#This Row],[Depart From]]&amp;"-"&amp;WORKSHEET[[#This Row],[Arrive To]]</f>
        <v>Mogadishu-Alger</v>
      </c>
      <c r="G356" s="2">
        <v>44630</v>
      </c>
      <c r="H356" s="2">
        <v>44661</v>
      </c>
      <c r="I356" s="2" t="str">
        <f t="shared" si="5"/>
        <v>Delivered</v>
      </c>
      <c r="J356" s="2" t="str">
        <f>TEXT(WORKSHEET[[#This Row],[Offloading Date]], "mmm")</f>
        <v>Apr</v>
      </c>
      <c r="K356" s="2" t="str">
        <f>IF(OR(WORKSHEET[[#This Row],[Year]]="", ISBLANK(WORKSHEET[[#This Row],[Year]]), WORKSHEET[[#This Row],[Year]]="null"), "Exclude", "Include")</f>
        <v>Include</v>
      </c>
      <c r="L356" t="s">
        <v>16</v>
      </c>
      <c r="M356" t="s">
        <v>16</v>
      </c>
      <c r="N356" t="s">
        <v>13</v>
      </c>
      <c r="O356">
        <v>32.04</v>
      </c>
      <c r="P356">
        <v>600</v>
      </c>
      <c r="Q356" t="s">
        <v>14</v>
      </c>
      <c r="R356">
        <f>P356 * _xll.XLOOKUP(Q356,CALCULATION!$A$15:$A$17, CALCULATION!$B$15:$B$17 )</f>
        <v>600</v>
      </c>
      <c r="S356" s="5">
        <f>O356*P356*_xll.XLOOKUP(Q356,CALCULATION!$A$15:$A$17, CALCULATION!$B$15:$B$17)</f>
        <v>19224</v>
      </c>
      <c r="T356">
        <v>300</v>
      </c>
      <c r="U356" t="s">
        <v>14</v>
      </c>
      <c r="V356">
        <f>T356 * _xll.XLOOKUP(U356,CALCULATION!$A$15:$A$17, CALCULATION!$B$15:$B$17 )</f>
        <v>300</v>
      </c>
      <c r="W356" s="5">
        <f>O356*T356*_xll.XLOOKUP(U356,CALCULATION!$A$15:$A$17, CALCULATION!$B$15:$B$17)</f>
        <v>9612</v>
      </c>
      <c r="X356" s="5">
        <f>WORKSHEET[[#This Row],[Clients Total Cost]] / WORKSHEET[[#This Row],[Clients Rate per T2 (USD)]]</f>
        <v>32.04</v>
      </c>
      <c r="Y356" s="5">
        <f>WORKSHEET[[#This Row],[Clients Rate per T2 (USD)]] - WORKSHEET[[#This Row],[Supplier Rate Per t2 (USD)]]</f>
        <v>300</v>
      </c>
      <c r="Z356" s="5">
        <f>WORKSHEET[[#This Row],[Profit Per T]] * WORKSHEET[[#This Row],[Weight]]</f>
        <v>9612</v>
      </c>
      <c r="AA356">
        <v>1</v>
      </c>
      <c r="AB356" s="1">
        <v>3.1</v>
      </c>
      <c r="AC356" s="1">
        <v>4.6499999999999995</v>
      </c>
      <c r="AD356" s="1">
        <v>3.875</v>
      </c>
      <c r="AE356" s="1">
        <f>WORKSHEET[[#This Row],[Delay at toll gate in days]] +WORKSHEET[[#This Row],[Delay at workshop in days]] +WORKSHEET[[#This Row],[Delay at border in days]]</f>
        <v>11.625</v>
      </c>
    </row>
    <row r="357" spans="1:31" x14ac:dyDescent="0.35">
      <c r="A357" t="s">
        <v>375</v>
      </c>
      <c r="B357" t="s">
        <v>10</v>
      </c>
      <c r="C357" t="s">
        <v>68</v>
      </c>
      <c r="D357" t="s">
        <v>3620</v>
      </c>
      <c r="E357" t="s">
        <v>3614</v>
      </c>
      <c r="F357" t="str">
        <f>WORKSHEET[[#This Row],[Depart From]]&amp;"-"&amp;WORKSHEET[[#This Row],[Arrive To]]</f>
        <v>Zanzibar-Alger</v>
      </c>
      <c r="G357" s="2">
        <v>44630</v>
      </c>
      <c r="H357" s="2">
        <v>44668</v>
      </c>
      <c r="I357" s="2" t="str">
        <f t="shared" si="5"/>
        <v>Delivered</v>
      </c>
      <c r="J357" s="2" t="str">
        <f>TEXT(WORKSHEET[[#This Row],[Offloading Date]], "mmm")</f>
        <v>Apr</v>
      </c>
      <c r="K357" s="2" t="str">
        <f>IF(OR(WORKSHEET[[#This Row],[Year]]="", ISBLANK(WORKSHEET[[#This Row],[Year]]), WORKSHEET[[#This Row],[Year]]="null"), "Exclude", "Include")</f>
        <v>Include</v>
      </c>
      <c r="L357" t="s">
        <v>16</v>
      </c>
      <c r="M357" t="s">
        <v>16</v>
      </c>
      <c r="N357" t="s">
        <v>13</v>
      </c>
      <c r="O357">
        <v>30.14</v>
      </c>
      <c r="P357">
        <v>600</v>
      </c>
      <c r="Q357" t="s">
        <v>14</v>
      </c>
      <c r="R357">
        <f>P357 * _xll.XLOOKUP(Q357,CALCULATION!$A$15:$A$17, CALCULATION!$B$15:$B$17 )</f>
        <v>600</v>
      </c>
      <c r="S357" s="5">
        <f>O357*P357*_xll.XLOOKUP(Q357,CALCULATION!$A$15:$A$17, CALCULATION!$B$15:$B$17)</f>
        <v>18084</v>
      </c>
      <c r="T357">
        <v>300</v>
      </c>
      <c r="U357" t="s">
        <v>14</v>
      </c>
      <c r="V357">
        <f>T357 * _xll.XLOOKUP(U357,CALCULATION!$A$15:$A$17, CALCULATION!$B$15:$B$17 )</f>
        <v>300</v>
      </c>
      <c r="W357" s="5">
        <f>O357*T357*_xll.XLOOKUP(U357,CALCULATION!$A$15:$A$17, CALCULATION!$B$15:$B$17)</f>
        <v>9042</v>
      </c>
      <c r="X357" s="5">
        <f>WORKSHEET[[#This Row],[Clients Total Cost]] / WORKSHEET[[#This Row],[Clients Rate per T2 (USD)]]</f>
        <v>30.14</v>
      </c>
      <c r="Y357" s="5">
        <f>WORKSHEET[[#This Row],[Clients Rate per T2 (USD)]] - WORKSHEET[[#This Row],[Supplier Rate Per t2 (USD)]]</f>
        <v>300</v>
      </c>
      <c r="Z357" s="5">
        <f>WORKSHEET[[#This Row],[Profit Per T]] * WORKSHEET[[#This Row],[Weight]]</f>
        <v>9042</v>
      </c>
      <c r="AA357">
        <v>1</v>
      </c>
      <c r="AB357" s="1">
        <v>3.8000000000000003</v>
      </c>
      <c r="AC357" s="1">
        <v>5.7</v>
      </c>
      <c r="AD357" s="1">
        <v>4.75</v>
      </c>
      <c r="AE357" s="1">
        <f>WORKSHEET[[#This Row],[Delay at toll gate in days]] +WORKSHEET[[#This Row],[Delay at workshop in days]] +WORKSHEET[[#This Row],[Delay at border in days]]</f>
        <v>14.25</v>
      </c>
    </row>
    <row r="358" spans="1:31" x14ac:dyDescent="0.35">
      <c r="A358" t="s">
        <v>376</v>
      </c>
      <c r="B358" t="s">
        <v>10</v>
      </c>
      <c r="C358" t="s">
        <v>68</v>
      </c>
      <c r="D358" t="s">
        <v>3616</v>
      </c>
      <c r="E358" t="s">
        <v>3613</v>
      </c>
      <c r="F358" t="str">
        <f>WORKSHEET[[#This Row],[Depart From]]&amp;"-"&amp;WORKSHEET[[#This Row],[Arrive To]]</f>
        <v>Marrakech-Sanaa</v>
      </c>
      <c r="G358" s="2">
        <v>44625</v>
      </c>
      <c r="H358" s="2">
        <v>44653</v>
      </c>
      <c r="I358" s="2" t="str">
        <f t="shared" si="5"/>
        <v>Delivered</v>
      </c>
      <c r="J358" s="2" t="str">
        <f>TEXT(WORKSHEET[[#This Row],[Offloading Date]], "mmm")</f>
        <v>Apr</v>
      </c>
      <c r="K358" s="2" t="str">
        <f>IF(OR(WORKSHEET[[#This Row],[Year]]="", ISBLANK(WORKSHEET[[#This Row],[Year]]), WORKSHEET[[#This Row],[Year]]="null"), "Exclude", "Include")</f>
        <v>Include</v>
      </c>
      <c r="L358" t="s">
        <v>16</v>
      </c>
      <c r="M358" t="s">
        <v>16</v>
      </c>
      <c r="N358" t="s">
        <v>13</v>
      </c>
      <c r="O358">
        <v>30.18</v>
      </c>
      <c r="P358">
        <v>600</v>
      </c>
      <c r="Q358" t="s">
        <v>14</v>
      </c>
      <c r="R358">
        <f>P358 * _xll.XLOOKUP(Q358,CALCULATION!$A$15:$A$17, CALCULATION!$B$15:$B$17 )</f>
        <v>600</v>
      </c>
      <c r="S358" s="5">
        <f>O358*P358*_xll.XLOOKUP(Q358,CALCULATION!$A$15:$A$17, CALCULATION!$B$15:$B$17)</f>
        <v>18108</v>
      </c>
      <c r="T358">
        <v>300</v>
      </c>
      <c r="U358" t="s">
        <v>14</v>
      </c>
      <c r="V358">
        <f>T358 * _xll.XLOOKUP(U358,CALCULATION!$A$15:$A$17, CALCULATION!$B$15:$B$17 )</f>
        <v>300</v>
      </c>
      <c r="W358" s="5">
        <f>O358*T358*_xll.XLOOKUP(U358,CALCULATION!$A$15:$A$17, CALCULATION!$B$15:$B$17)</f>
        <v>9054</v>
      </c>
      <c r="X358" s="5">
        <f>WORKSHEET[[#This Row],[Clients Total Cost]] / WORKSHEET[[#This Row],[Clients Rate per T2 (USD)]]</f>
        <v>30.18</v>
      </c>
      <c r="Y358" s="5">
        <f>WORKSHEET[[#This Row],[Clients Rate per T2 (USD)]] - WORKSHEET[[#This Row],[Supplier Rate Per t2 (USD)]]</f>
        <v>300</v>
      </c>
      <c r="Z358" s="5">
        <f>WORKSHEET[[#This Row],[Profit Per T]] * WORKSHEET[[#This Row],[Weight]]</f>
        <v>9054</v>
      </c>
      <c r="AA358">
        <v>1</v>
      </c>
      <c r="AB358" s="1">
        <v>2.8000000000000003</v>
      </c>
      <c r="AC358" s="1">
        <v>4.2</v>
      </c>
      <c r="AD358" s="1">
        <v>3.5</v>
      </c>
      <c r="AE358" s="1">
        <f>WORKSHEET[[#This Row],[Delay at toll gate in days]] +WORKSHEET[[#This Row],[Delay at workshop in days]] +WORKSHEET[[#This Row],[Delay at border in days]]</f>
        <v>10.5</v>
      </c>
    </row>
    <row r="359" spans="1:31" x14ac:dyDescent="0.35">
      <c r="A359" t="s">
        <v>377</v>
      </c>
      <c r="B359" t="s">
        <v>10</v>
      </c>
      <c r="C359" t="s">
        <v>68</v>
      </c>
      <c r="D359" t="s">
        <v>3615</v>
      </c>
      <c r="E359" t="s">
        <v>3612</v>
      </c>
      <c r="F359" t="str">
        <f>WORKSHEET[[#This Row],[Depart From]]&amp;"-"&amp;WORKSHEET[[#This Row],[Arrive To]]</f>
        <v>Mombasa-Victoria</v>
      </c>
      <c r="G359" s="2">
        <v>44625</v>
      </c>
      <c r="H359" s="2">
        <v>44653</v>
      </c>
      <c r="I359" s="2" t="str">
        <f t="shared" si="5"/>
        <v>Delivered</v>
      </c>
      <c r="J359" s="2" t="str">
        <f>TEXT(WORKSHEET[[#This Row],[Offloading Date]], "mmm")</f>
        <v>Apr</v>
      </c>
      <c r="K359" s="2" t="str">
        <f>IF(OR(WORKSHEET[[#This Row],[Year]]="", ISBLANK(WORKSHEET[[#This Row],[Year]]), WORKSHEET[[#This Row],[Year]]="null"), "Exclude", "Include")</f>
        <v>Include</v>
      </c>
      <c r="L359" t="s">
        <v>16</v>
      </c>
      <c r="M359" t="s">
        <v>16</v>
      </c>
      <c r="N359" t="s">
        <v>13</v>
      </c>
      <c r="O359">
        <v>30.12</v>
      </c>
      <c r="P359">
        <v>600</v>
      </c>
      <c r="Q359" t="s">
        <v>14</v>
      </c>
      <c r="R359">
        <f>P359 * _xll.XLOOKUP(Q359,CALCULATION!$A$15:$A$17, CALCULATION!$B$15:$B$17 )</f>
        <v>600</v>
      </c>
      <c r="S359" s="5">
        <f>O359*P359*_xll.XLOOKUP(Q359,CALCULATION!$A$15:$A$17, CALCULATION!$B$15:$B$17)</f>
        <v>18072</v>
      </c>
      <c r="T359">
        <v>300</v>
      </c>
      <c r="U359" t="s">
        <v>14</v>
      </c>
      <c r="V359">
        <f>T359 * _xll.XLOOKUP(U359,CALCULATION!$A$15:$A$17, CALCULATION!$B$15:$B$17 )</f>
        <v>300</v>
      </c>
      <c r="W359" s="5">
        <f>O359*T359*_xll.XLOOKUP(U359,CALCULATION!$A$15:$A$17, CALCULATION!$B$15:$B$17)</f>
        <v>9036</v>
      </c>
      <c r="X359" s="5">
        <f>WORKSHEET[[#This Row],[Clients Total Cost]] / WORKSHEET[[#This Row],[Clients Rate per T2 (USD)]]</f>
        <v>30.12</v>
      </c>
      <c r="Y359" s="5">
        <f>WORKSHEET[[#This Row],[Clients Rate per T2 (USD)]] - WORKSHEET[[#This Row],[Supplier Rate Per t2 (USD)]]</f>
        <v>300</v>
      </c>
      <c r="Z359" s="5">
        <f>WORKSHEET[[#This Row],[Profit Per T]] * WORKSHEET[[#This Row],[Weight]]</f>
        <v>9036</v>
      </c>
      <c r="AA359">
        <v>1</v>
      </c>
      <c r="AB359" s="1">
        <v>2.8000000000000003</v>
      </c>
      <c r="AC359" s="1">
        <v>4.2</v>
      </c>
      <c r="AD359" s="1">
        <v>3.5</v>
      </c>
      <c r="AE359" s="1">
        <f>WORKSHEET[[#This Row],[Delay at toll gate in days]] +WORKSHEET[[#This Row],[Delay at workshop in days]] +WORKSHEET[[#This Row],[Delay at border in days]]</f>
        <v>10.5</v>
      </c>
    </row>
    <row r="360" spans="1:31" x14ac:dyDescent="0.35">
      <c r="A360" t="s">
        <v>378</v>
      </c>
      <c r="B360" t="s">
        <v>10</v>
      </c>
      <c r="C360" t="s">
        <v>68</v>
      </c>
      <c r="D360" t="s">
        <v>3616</v>
      </c>
      <c r="E360" t="s">
        <v>3617</v>
      </c>
      <c r="F360" t="str">
        <f>WORKSHEET[[#This Row],[Depart From]]&amp;"-"&amp;WORKSHEET[[#This Row],[Arrive To]]</f>
        <v>Marrakech-Lagos</v>
      </c>
      <c r="G360" s="2">
        <v>44636</v>
      </c>
      <c r="H360" s="2">
        <v>44673</v>
      </c>
      <c r="I360" s="2" t="str">
        <f t="shared" si="5"/>
        <v>Delivered</v>
      </c>
      <c r="J360" s="2" t="str">
        <f>TEXT(WORKSHEET[[#This Row],[Offloading Date]], "mmm")</f>
        <v>Apr</v>
      </c>
      <c r="K360" s="2" t="str">
        <f>IF(OR(WORKSHEET[[#This Row],[Year]]="", ISBLANK(WORKSHEET[[#This Row],[Year]]), WORKSHEET[[#This Row],[Year]]="null"), "Exclude", "Include")</f>
        <v>Include</v>
      </c>
      <c r="L360" t="s">
        <v>16</v>
      </c>
      <c r="M360" t="s">
        <v>16</v>
      </c>
      <c r="N360" t="s">
        <v>13</v>
      </c>
      <c r="O360">
        <v>34.26</v>
      </c>
      <c r="P360">
        <v>600</v>
      </c>
      <c r="Q360" t="s">
        <v>14</v>
      </c>
      <c r="R360">
        <f>P360 * _xll.XLOOKUP(Q360,CALCULATION!$A$15:$A$17, CALCULATION!$B$15:$B$17 )</f>
        <v>600</v>
      </c>
      <c r="S360" s="5">
        <f>O360*P360*_xll.XLOOKUP(Q360,CALCULATION!$A$15:$A$17, CALCULATION!$B$15:$B$17)</f>
        <v>20556</v>
      </c>
      <c r="T360">
        <v>300</v>
      </c>
      <c r="U360" t="s">
        <v>14</v>
      </c>
      <c r="V360">
        <f>T360 * _xll.XLOOKUP(U360,CALCULATION!$A$15:$A$17, CALCULATION!$B$15:$B$17 )</f>
        <v>300</v>
      </c>
      <c r="W360" s="5">
        <f>O360*T360*_xll.XLOOKUP(U360,CALCULATION!$A$15:$A$17, CALCULATION!$B$15:$B$17)</f>
        <v>10278</v>
      </c>
      <c r="X360" s="5">
        <f>WORKSHEET[[#This Row],[Clients Total Cost]] / WORKSHEET[[#This Row],[Clients Rate per T2 (USD)]]</f>
        <v>34.26</v>
      </c>
      <c r="Y360" s="5">
        <f>WORKSHEET[[#This Row],[Clients Rate per T2 (USD)]] - WORKSHEET[[#This Row],[Supplier Rate Per t2 (USD)]]</f>
        <v>300</v>
      </c>
      <c r="Z360" s="5">
        <f>WORKSHEET[[#This Row],[Profit Per T]] * WORKSHEET[[#This Row],[Weight]]</f>
        <v>10278</v>
      </c>
      <c r="AA360">
        <v>1</v>
      </c>
      <c r="AB360" s="1">
        <v>3.7</v>
      </c>
      <c r="AC360" s="1">
        <v>5.55</v>
      </c>
      <c r="AD360" s="1">
        <v>4.625</v>
      </c>
      <c r="AE360" s="1">
        <f>WORKSHEET[[#This Row],[Delay at toll gate in days]] +WORKSHEET[[#This Row],[Delay at workshop in days]] +WORKSHEET[[#This Row],[Delay at border in days]]</f>
        <v>13.875</v>
      </c>
    </row>
    <row r="361" spans="1:31" x14ac:dyDescent="0.35">
      <c r="A361" t="s">
        <v>379</v>
      </c>
      <c r="B361" t="s">
        <v>10</v>
      </c>
      <c r="C361" t="s">
        <v>68</v>
      </c>
      <c r="D361" t="s">
        <v>3620</v>
      </c>
      <c r="E361" t="s">
        <v>3613</v>
      </c>
      <c r="F361" t="str">
        <f>WORKSHEET[[#This Row],[Depart From]]&amp;"-"&amp;WORKSHEET[[#This Row],[Arrive To]]</f>
        <v>Zanzibar-Sanaa</v>
      </c>
      <c r="G361" s="2">
        <v>44633</v>
      </c>
      <c r="H361" s="2">
        <v>44661</v>
      </c>
      <c r="I361" s="2" t="str">
        <f t="shared" si="5"/>
        <v>Delivered</v>
      </c>
      <c r="J361" s="2" t="str">
        <f>TEXT(WORKSHEET[[#This Row],[Offloading Date]], "mmm")</f>
        <v>Apr</v>
      </c>
      <c r="K361" s="2" t="str">
        <f>IF(OR(WORKSHEET[[#This Row],[Year]]="", ISBLANK(WORKSHEET[[#This Row],[Year]]), WORKSHEET[[#This Row],[Year]]="null"), "Exclude", "Include")</f>
        <v>Include</v>
      </c>
      <c r="L361" t="s">
        <v>16</v>
      </c>
      <c r="M361" t="s">
        <v>16</v>
      </c>
      <c r="N361" t="s">
        <v>13</v>
      </c>
      <c r="O361">
        <v>30.12</v>
      </c>
      <c r="P361">
        <v>600</v>
      </c>
      <c r="Q361" t="s">
        <v>14</v>
      </c>
      <c r="R361">
        <f>P361 * _xll.XLOOKUP(Q361,CALCULATION!$A$15:$A$17, CALCULATION!$B$15:$B$17 )</f>
        <v>600</v>
      </c>
      <c r="S361" s="5">
        <f>O361*P361*_xll.XLOOKUP(Q361,CALCULATION!$A$15:$A$17, CALCULATION!$B$15:$B$17)</f>
        <v>18072</v>
      </c>
      <c r="T361">
        <v>300</v>
      </c>
      <c r="U361" t="s">
        <v>14</v>
      </c>
      <c r="V361">
        <f>T361 * _xll.XLOOKUP(U361,CALCULATION!$A$15:$A$17, CALCULATION!$B$15:$B$17 )</f>
        <v>300</v>
      </c>
      <c r="W361" s="5">
        <f>O361*T361*_xll.XLOOKUP(U361,CALCULATION!$A$15:$A$17, CALCULATION!$B$15:$B$17)</f>
        <v>9036</v>
      </c>
      <c r="X361" s="5">
        <f>WORKSHEET[[#This Row],[Clients Total Cost]] / WORKSHEET[[#This Row],[Clients Rate per T2 (USD)]]</f>
        <v>30.12</v>
      </c>
      <c r="Y361" s="5">
        <f>WORKSHEET[[#This Row],[Clients Rate per T2 (USD)]] - WORKSHEET[[#This Row],[Supplier Rate Per t2 (USD)]]</f>
        <v>300</v>
      </c>
      <c r="Z361" s="5">
        <f>WORKSHEET[[#This Row],[Profit Per T]] * WORKSHEET[[#This Row],[Weight]]</f>
        <v>9036</v>
      </c>
      <c r="AA361">
        <v>1</v>
      </c>
      <c r="AB361" s="1">
        <v>2.8000000000000003</v>
      </c>
      <c r="AC361" s="1">
        <v>4.2</v>
      </c>
      <c r="AD361" s="1">
        <v>3.5</v>
      </c>
      <c r="AE361" s="1">
        <f>WORKSHEET[[#This Row],[Delay at toll gate in days]] +WORKSHEET[[#This Row],[Delay at workshop in days]] +WORKSHEET[[#This Row],[Delay at border in days]]</f>
        <v>10.5</v>
      </c>
    </row>
    <row r="362" spans="1:31" x14ac:dyDescent="0.35">
      <c r="A362" t="s">
        <v>380</v>
      </c>
      <c r="B362" t="s">
        <v>10</v>
      </c>
      <c r="C362" t="s">
        <v>68</v>
      </c>
      <c r="D362" t="s">
        <v>3616</v>
      </c>
      <c r="E362" t="s">
        <v>3617</v>
      </c>
      <c r="F362" t="str">
        <f>WORKSHEET[[#This Row],[Depart From]]&amp;"-"&amp;WORKSHEET[[#This Row],[Arrive To]]</f>
        <v>Marrakech-Lagos</v>
      </c>
      <c r="G362" s="2">
        <v>44626</v>
      </c>
      <c r="H362" s="2">
        <v>44652</v>
      </c>
      <c r="I362" s="2" t="str">
        <f t="shared" si="5"/>
        <v>Delivered</v>
      </c>
      <c r="J362" s="2" t="str">
        <f>TEXT(WORKSHEET[[#This Row],[Offloading Date]], "mmm")</f>
        <v>Apr</v>
      </c>
      <c r="K362" s="2" t="str">
        <f>IF(OR(WORKSHEET[[#This Row],[Year]]="", ISBLANK(WORKSHEET[[#This Row],[Year]]), WORKSHEET[[#This Row],[Year]]="null"), "Exclude", "Include")</f>
        <v>Include</v>
      </c>
      <c r="L362" t="s">
        <v>16</v>
      </c>
      <c r="M362" t="s">
        <v>16</v>
      </c>
      <c r="N362" t="s">
        <v>13</v>
      </c>
      <c r="O362">
        <v>30.2</v>
      </c>
      <c r="P362">
        <v>600</v>
      </c>
      <c r="Q362" t="s">
        <v>14</v>
      </c>
      <c r="R362">
        <f>P362 * _xll.XLOOKUP(Q362,CALCULATION!$A$15:$A$17, CALCULATION!$B$15:$B$17 )</f>
        <v>600</v>
      </c>
      <c r="S362" s="5">
        <f>O362*P362*_xll.XLOOKUP(Q362,CALCULATION!$A$15:$A$17, CALCULATION!$B$15:$B$17)</f>
        <v>18120</v>
      </c>
      <c r="T362">
        <v>300</v>
      </c>
      <c r="U362" t="s">
        <v>14</v>
      </c>
      <c r="V362">
        <f>T362 * _xll.XLOOKUP(U362,CALCULATION!$A$15:$A$17, CALCULATION!$B$15:$B$17 )</f>
        <v>300</v>
      </c>
      <c r="W362" s="5">
        <f>O362*T362*_xll.XLOOKUP(U362,CALCULATION!$A$15:$A$17, CALCULATION!$B$15:$B$17)</f>
        <v>9060</v>
      </c>
      <c r="X362" s="5">
        <f>WORKSHEET[[#This Row],[Clients Total Cost]] / WORKSHEET[[#This Row],[Clients Rate per T2 (USD)]]</f>
        <v>30.2</v>
      </c>
      <c r="Y362" s="5">
        <f>WORKSHEET[[#This Row],[Clients Rate per T2 (USD)]] - WORKSHEET[[#This Row],[Supplier Rate Per t2 (USD)]]</f>
        <v>300</v>
      </c>
      <c r="Z362" s="5">
        <f>WORKSHEET[[#This Row],[Profit Per T]] * WORKSHEET[[#This Row],[Weight]]</f>
        <v>9060</v>
      </c>
      <c r="AA362">
        <v>1</v>
      </c>
      <c r="AB362" s="1">
        <v>2.6</v>
      </c>
      <c r="AC362" s="1">
        <v>3.9</v>
      </c>
      <c r="AD362" s="1">
        <v>3.25</v>
      </c>
      <c r="AE362" s="1">
        <f>WORKSHEET[[#This Row],[Delay at toll gate in days]] +WORKSHEET[[#This Row],[Delay at workshop in days]] +WORKSHEET[[#This Row],[Delay at border in days]]</f>
        <v>9.75</v>
      </c>
    </row>
    <row r="363" spans="1:31" x14ac:dyDescent="0.35">
      <c r="A363" t="s">
        <v>381</v>
      </c>
      <c r="B363" t="s">
        <v>10</v>
      </c>
      <c r="C363" t="s">
        <v>68</v>
      </c>
      <c r="D363" t="s">
        <v>3619</v>
      </c>
      <c r="E363" t="s">
        <v>3617</v>
      </c>
      <c r="F363" t="str">
        <f>WORKSHEET[[#This Row],[Depart From]]&amp;"-"&amp;WORKSHEET[[#This Row],[Arrive To]]</f>
        <v>Addis Ababa-Lagos</v>
      </c>
      <c r="G363" s="2">
        <v>44633</v>
      </c>
      <c r="H363" s="2">
        <v>44661</v>
      </c>
      <c r="I363" s="2" t="str">
        <f t="shared" si="5"/>
        <v>Delivered</v>
      </c>
      <c r="J363" s="2" t="str">
        <f>TEXT(WORKSHEET[[#This Row],[Offloading Date]], "mmm")</f>
        <v>Apr</v>
      </c>
      <c r="K363" s="2" t="str">
        <f>IF(OR(WORKSHEET[[#This Row],[Year]]="", ISBLANK(WORKSHEET[[#This Row],[Year]]), WORKSHEET[[#This Row],[Year]]="null"), "Exclude", "Include")</f>
        <v>Include</v>
      </c>
      <c r="L363" t="s">
        <v>16</v>
      </c>
      <c r="M363" t="s">
        <v>16</v>
      </c>
      <c r="N363" t="s">
        <v>13</v>
      </c>
      <c r="O363">
        <v>30.12</v>
      </c>
      <c r="P363">
        <v>600</v>
      </c>
      <c r="Q363" t="s">
        <v>14</v>
      </c>
      <c r="R363">
        <f>P363 * _xll.XLOOKUP(Q363,CALCULATION!$A$15:$A$17, CALCULATION!$B$15:$B$17 )</f>
        <v>600</v>
      </c>
      <c r="S363" s="5">
        <f>O363*P363*_xll.XLOOKUP(Q363,CALCULATION!$A$15:$A$17, CALCULATION!$B$15:$B$17)</f>
        <v>18072</v>
      </c>
      <c r="T363">
        <v>300</v>
      </c>
      <c r="U363" t="s">
        <v>14</v>
      </c>
      <c r="V363">
        <f>T363 * _xll.XLOOKUP(U363,CALCULATION!$A$15:$A$17, CALCULATION!$B$15:$B$17 )</f>
        <v>300</v>
      </c>
      <c r="W363" s="5">
        <f>O363*T363*_xll.XLOOKUP(U363,CALCULATION!$A$15:$A$17, CALCULATION!$B$15:$B$17)</f>
        <v>9036</v>
      </c>
      <c r="X363" s="5">
        <f>WORKSHEET[[#This Row],[Clients Total Cost]] / WORKSHEET[[#This Row],[Clients Rate per T2 (USD)]]</f>
        <v>30.12</v>
      </c>
      <c r="Y363" s="5">
        <f>WORKSHEET[[#This Row],[Clients Rate per T2 (USD)]] - WORKSHEET[[#This Row],[Supplier Rate Per t2 (USD)]]</f>
        <v>300</v>
      </c>
      <c r="Z363" s="5">
        <f>WORKSHEET[[#This Row],[Profit Per T]] * WORKSHEET[[#This Row],[Weight]]</f>
        <v>9036</v>
      </c>
      <c r="AA363">
        <v>1</v>
      </c>
      <c r="AB363" s="1">
        <v>2.8000000000000003</v>
      </c>
      <c r="AC363" s="1">
        <v>4.2</v>
      </c>
      <c r="AD363" s="1">
        <v>3.5</v>
      </c>
      <c r="AE363" s="1">
        <f>WORKSHEET[[#This Row],[Delay at toll gate in days]] +WORKSHEET[[#This Row],[Delay at workshop in days]] +WORKSHEET[[#This Row],[Delay at border in days]]</f>
        <v>10.5</v>
      </c>
    </row>
    <row r="364" spans="1:31" x14ac:dyDescent="0.35">
      <c r="A364" t="s">
        <v>382</v>
      </c>
      <c r="B364" t="s">
        <v>10</v>
      </c>
      <c r="C364" t="s">
        <v>68</v>
      </c>
      <c r="D364" t="s">
        <v>3620</v>
      </c>
      <c r="E364" t="s">
        <v>3614</v>
      </c>
      <c r="F364" t="str">
        <f>WORKSHEET[[#This Row],[Depart From]]&amp;"-"&amp;WORKSHEET[[#This Row],[Arrive To]]</f>
        <v>Zanzibar-Alger</v>
      </c>
      <c r="G364" s="2">
        <v>44627</v>
      </c>
      <c r="H364" s="2">
        <v>44659</v>
      </c>
      <c r="I364" s="2" t="str">
        <f t="shared" si="5"/>
        <v>Delivered</v>
      </c>
      <c r="J364" s="2" t="str">
        <f>TEXT(WORKSHEET[[#This Row],[Offloading Date]], "mmm")</f>
        <v>Apr</v>
      </c>
      <c r="K364" s="2" t="str">
        <f>IF(OR(WORKSHEET[[#This Row],[Year]]="", ISBLANK(WORKSHEET[[#This Row],[Year]]), WORKSHEET[[#This Row],[Year]]="null"), "Exclude", "Include")</f>
        <v>Include</v>
      </c>
      <c r="L364" t="s">
        <v>16</v>
      </c>
      <c r="M364" t="s">
        <v>16</v>
      </c>
      <c r="N364" t="s">
        <v>13</v>
      </c>
      <c r="O364">
        <v>30.18</v>
      </c>
      <c r="P364">
        <v>600</v>
      </c>
      <c r="Q364" t="s">
        <v>14</v>
      </c>
      <c r="R364">
        <f>P364 * _xll.XLOOKUP(Q364,CALCULATION!$A$15:$A$17, CALCULATION!$B$15:$B$17 )</f>
        <v>600</v>
      </c>
      <c r="S364" s="5">
        <f>O364*P364*_xll.XLOOKUP(Q364,CALCULATION!$A$15:$A$17, CALCULATION!$B$15:$B$17)</f>
        <v>18108</v>
      </c>
      <c r="T364">
        <v>300</v>
      </c>
      <c r="U364" t="s">
        <v>14</v>
      </c>
      <c r="V364">
        <f>T364 * _xll.XLOOKUP(U364,CALCULATION!$A$15:$A$17, CALCULATION!$B$15:$B$17 )</f>
        <v>300</v>
      </c>
      <c r="W364" s="5">
        <f>O364*T364*_xll.XLOOKUP(U364,CALCULATION!$A$15:$A$17, CALCULATION!$B$15:$B$17)</f>
        <v>9054</v>
      </c>
      <c r="X364" s="5">
        <f>WORKSHEET[[#This Row],[Clients Total Cost]] / WORKSHEET[[#This Row],[Clients Rate per T2 (USD)]]</f>
        <v>30.18</v>
      </c>
      <c r="Y364" s="5">
        <f>WORKSHEET[[#This Row],[Clients Rate per T2 (USD)]] - WORKSHEET[[#This Row],[Supplier Rate Per t2 (USD)]]</f>
        <v>300</v>
      </c>
      <c r="Z364" s="5">
        <f>WORKSHEET[[#This Row],[Profit Per T]] * WORKSHEET[[#This Row],[Weight]]</f>
        <v>9054</v>
      </c>
      <c r="AA364">
        <v>1</v>
      </c>
      <c r="AB364" s="1">
        <v>3.2</v>
      </c>
      <c r="AC364" s="1">
        <v>4.8</v>
      </c>
      <c r="AD364" s="1">
        <v>4</v>
      </c>
      <c r="AE364" s="1">
        <f>WORKSHEET[[#This Row],[Delay at toll gate in days]] +WORKSHEET[[#This Row],[Delay at workshop in days]] +WORKSHEET[[#This Row],[Delay at border in days]]</f>
        <v>12</v>
      </c>
    </row>
    <row r="365" spans="1:31" x14ac:dyDescent="0.35">
      <c r="A365" t="s">
        <v>383</v>
      </c>
      <c r="B365" t="s">
        <v>10</v>
      </c>
      <c r="C365" t="s">
        <v>68</v>
      </c>
      <c r="D365" t="s">
        <v>3619</v>
      </c>
      <c r="E365" t="s">
        <v>3618</v>
      </c>
      <c r="F365" t="str">
        <f>WORKSHEET[[#This Row],[Depart From]]&amp;"-"&amp;WORKSHEET[[#This Row],[Arrive To]]</f>
        <v>Addis Ababa-Tripoli</v>
      </c>
      <c r="G365" s="2">
        <v>44625</v>
      </c>
      <c r="H365" s="2">
        <v>44651</v>
      </c>
      <c r="I365" s="2" t="str">
        <f t="shared" si="5"/>
        <v>Delivered</v>
      </c>
      <c r="J365" s="2" t="str">
        <f>TEXT(WORKSHEET[[#This Row],[Offloading Date]], "mmm")</f>
        <v>Mar</v>
      </c>
      <c r="K365" s="2" t="str">
        <f>IF(OR(WORKSHEET[[#This Row],[Year]]="", ISBLANK(WORKSHEET[[#This Row],[Year]]), WORKSHEET[[#This Row],[Year]]="null"), "Exclude", "Include")</f>
        <v>Include</v>
      </c>
      <c r="L365" t="s">
        <v>16</v>
      </c>
      <c r="M365" t="s">
        <v>16</v>
      </c>
      <c r="N365" t="s">
        <v>13</v>
      </c>
      <c r="O365">
        <v>28.16</v>
      </c>
      <c r="P365">
        <v>600</v>
      </c>
      <c r="Q365" t="s">
        <v>14</v>
      </c>
      <c r="R365">
        <f>P365 * _xll.XLOOKUP(Q365,CALCULATION!$A$15:$A$17, CALCULATION!$B$15:$B$17 )</f>
        <v>600</v>
      </c>
      <c r="S365" s="5">
        <f>O365*P365*_xll.XLOOKUP(Q365,CALCULATION!$A$15:$A$17, CALCULATION!$B$15:$B$17)</f>
        <v>16896</v>
      </c>
      <c r="T365">
        <v>300</v>
      </c>
      <c r="U365" t="s">
        <v>14</v>
      </c>
      <c r="V365">
        <f>T365 * _xll.XLOOKUP(U365,CALCULATION!$A$15:$A$17, CALCULATION!$B$15:$B$17 )</f>
        <v>300</v>
      </c>
      <c r="W365" s="5">
        <f>O365*T365*_xll.XLOOKUP(U365,CALCULATION!$A$15:$A$17, CALCULATION!$B$15:$B$17)</f>
        <v>8448</v>
      </c>
      <c r="X365" s="5">
        <f>WORKSHEET[[#This Row],[Clients Total Cost]] / WORKSHEET[[#This Row],[Clients Rate per T2 (USD)]]</f>
        <v>28.16</v>
      </c>
      <c r="Y365" s="5">
        <f>WORKSHEET[[#This Row],[Clients Rate per T2 (USD)]] - WORKSHEET[[#This Row],[Supplier Rate Per t2 (USD)]]</f>
        <v>300</v>
      </c>
      <c r="Z365" s="5">
        <f>WORKSHEET[[#This Row],[Profit Per T]] * WORKSHEET[[#This Row],[Weight]]</f>
        <v>8448</v>
      </c>
      <c r="AA365">
        <v>1</v>
      </c>
      <c r="AB365" s="1">
        <v>2.6</v>
      </c>
      <c r="AC365" s="1">
        <v>3.9</v>
      </c>
      <c r="AD365" s="1">
        <v>3.25</v>
      </c>
      <c r="AE365" s="1">
        <f>WORKSHEET[[#This Row],[Delay at toll gate in days]] +WORKSHEET[[#This Row],[Delay at workshop in days]] +WORKSHEET[[#This Row],[Delay at border in days]]</f>
        <v>9.75</v>
      </c>
    </row>
    <row r="366" spans="1:31" x14ac:dyDescent="0.35">
      <c r="A366" t="s">
        <v>384</v>
      </c>
      <c r="B366" t="s">
        <v>10</v>
      </c>
      <c r="C366" t="s">
        <v>68</v>
      </c>
      <c r="D366" t="s">
        <v>3615</v>
      </c>
      <c r="E366" t="s">
        <v>3613</v>
      </c>
      <c r="F366" t="str">
        <f>WORKSHEET[[#This Row],[Depart From]]&amp;"-"&amp;WORKSHEET[[#This Row],[Arrive To]]</f>
        <v>Mombasa-Sanaa</v>
      </c>
      <c r="G366" s="2">
        <v>44629</v>
      </c>
      <c r="H366" s="2">
        <v>44658</v>
      </c>
      <c r="I366" s="2" t="str">
        <f t="shared" si="5"/>
        <v>Delivered</v>
      </c>
      <c r="J366" s="2" t="str">
        <f>TEXT(WORKSHEET[[#This Row],[Offloading Date]], "mmm")</f>
        <v>Apr</v>
      </c>
      <c r="K366" s="2" t="str">
        <f>IF(OR(WORKSHEET[[#This Row],[Year]]="", ISBLANK(WORKSHEET[[#This Row],[Year]]), WORKSHEET[[#This Row],[Year]]="null"), "Exclude", "Include")</f>
        <v>Include</v>
      </c>
      <c r="L366" t="s">
        <v>16</v>
      </c>
      <c r="M366" t="s">
        <v>16</v>
      </c>
      <c r="N366" t="s">
        <v>13</v>
      </c>
      <c r="O366">
        <v>28.12</v>
      </c>
      <c r="P366">
        <v>600</v>
      </c>
      <c r="Q366" t="s">
        <v>14</v>
      </c>
      <c r="R366">
        <f>P366 * _xll.XLOOKUP(Q366,CALCULATION!$A$15:$A$17, CALCULATION!$B$15:$B$17 )</f>
        <v>600</v>
      </c>
      <c r="S366" s="5">
        <f>O366*P366*_xll.XLOOKUP(Q366,CALCULATION!$A$15:$A$17, CALCULATION!$B$15:$B$17)</f>
        <v>16872</v>
      </c>
      <c r="T366">
        <v>300</v>
      </c>
      <c r="U366" t="s">
        <v>14</v>
      </c>
      <c r="V366">
        <f>T366 * _xll.XLOOKUP(U366,CALCULATION!$A$15:$A$17, CALCULATION!$B$15:$B$17 )</f>
        <v>300</v>
      </c>
      <c r="W366" s="5">
        <f>O366*T366*_xll.XLOOKUP(U366,CALCULATION!$A$15:$A$17, CALCULATION!$B$15:$B$17)</f>
        <v>8436</v>
      </c>
      <c r="X366" s="5">
        <f>WORKSHEET[[#This Row],[Clients Total Cost]] / WORKSHEET[[#This Row],[Clients Rate per T2 (USD)]]</f>
        <v>28.12</v>
      </c>
      <c r="Y366" s="5">
        <f>WORKSHEET[[#This Row],[Clients Rate per T2 (USD)]] - WORKSHEET[[#This Row],[Supplier Rate Per t2 (USD)]]</f>
        <v>300</v>
      </c>
      <c r="Z366" s="5">
        <f>WORKSHEET[[#This Row],[Profit Per T]] * WORKSHEET[[#This Row],[Weight]]</f>
        <v>8436</v>
      </c>
      <c r="AA366">
        <v>1</v>
      </c>
      <c r="AB366" s="1">
        <v>2.9000000000000004</v>
      </c>
      <c r="AC366" s="1">
        <v>4.3499999999999996</v>
      </c>
      <c r="AD366" s="1">
        <v>3.625</v>
      </c>
      <c r="AE366" s="1">
        <f>WORKSHEET[[#This Row],[Delay at toll gate in days]] +WORKSHEET[[#This Row],[Delay at workshop in days]] +WORKSHEET[[#This Row],[Delay at border in days]]</f>
        <v>10.875</v>
      </c>
    </row>
    <row r="367" spans="1:31" x14ac:dyDescent="0.35">
      <c r="A367" t="s">
        <v>385</v>
      </c>
      <c r="B367" t="s">
        <v>10</v>
      </c>
      <c r="C367" t="s">
        <v>68</v>
      </c>
      <c r="D367" t="s">
        <v>3616</v>
      </c>
      <c r="E367" t="s">
        <v>3614</v>
      </c>
      <c r="F367" t="str">
        <f>WORKSHEET[[#This Row],[Depart From]]&amp;"-"&amp;WORKSHEET[[#This Row],[Arrive To]]</f>
        <v>Marrakech-Alger</v>
      </c>
      <c r="G367" s="2">
        <v>44628</v>
      </c>
      <c r="H367" s="2">
        <v>44657</v>
      </c>
      <c r="I367" s="2" t="str">
        <f t="shared" si="5"/>
        <v>Delivered</v>
      </c>
      <c r="J367" s="2" t="str">
        <f>TEXT(WORKSHEET[[#This Row],[Offloading Date]], "mmm")</f>
        <v>Apr</v>
      </c>
      <c r="K367" s="2" t="str">
        <f>IF(OR(WORKSHEET[[#This Row],[Year]]="", ISBLANK(WORKSHEET[[#This Row],[Year]]), WORKSHEET[[#This Row],[Year]]="null"), "Exclude", "Include")</f>
        <v>Include</v>
      </c>
      <c r="L367" t="s">
        <v>16</v>
      </c>
      <c r="M367" t="s">
        <v>16</v>
      </c>
      <c r="N367" t="s">
        <v>13</v>
      </c>
      <c r="O367">
        <v>28.12</v>
      </c>
      <c r="P367">
        <v>600</v>
      </c>
      <c r="Q367" t="s">
        <v>14</v>
      </c>
      <c r="R367">
        <f>P367 * _xll.XLOOKUP(Q367,CALCULATION!$A$15:$A$17, CALCULATION!$B$15:$B$17 )</f>
        <v>600</v>
      </c>
      <c r="S367" s="5">
        <f>O367*P367*_xll.XLOOKUP(Q367,CALCULATION!$A$15:$A$17, CALCULATION!$B$15:$B$17)</f>
        <v>16872</v>
      </c>
      <c r="T367">
        <v>300</v>
      </c>
      <c r="U367" t="s">
        <v>14</v>
      </c>
      <c r="V367">
        <f>T367 * _xll.XLOOKUP(U367,CALCULATION!$A$15:$A$17, CALCULATION!$B$15:$B$17 )</f>
        <v>300</v>
      </c>
      <c r="W367" s="5">
        <f>O367*T367*_xll.XLOOKUP(U367,CALCULATION!$A$15:$A$17, CALCULATION!$B$15:$B$17)</f>
        <v>8436</v>
      </c>
      <c r="X367" s="5">
        <f>WORKSHEET[[#This Row],[Clients Total Cost]] / WORKSHEET[[#This Row],[Clients Rate per T2 (USD)]]</f>
        <v>28.12</v>
      </c>
      <c r="Y367" s="5">
        <f>WORKSHEET[[#This Row],[Clients Rate per T2 (USD)]] - WORKSHEET[[#This Row],[Supplier Rate Per t2 (USD)]]</f>
        <v>300</v>
      </c>
      <c r="Z367" s="5">
        <f>WORKSHEET[[#This Row],[Profit Per T]] * WORKSHEET[[#This Row],[Weight]]</f>
        <v>8436</v>
      </c>
      <c r="AA367">
        <v>1</v>
      </c>
      <c r="AB367" s="1">
        <v>2.9000000000000004</v>
      </c>
      <c r="AC367" s="1">
        <v>4.3499999999999996</v>
      </c>
      <c r="AD367" s="1">
        <v>3.625</v>
      </c>
      <c r="AE367" s="1">
        <f>WORKSHEET[[#This Row],[Delay at toll gate in days]] +WORKSHEET[[#This Row],[Delay at workshop in days]] +WORKSHEET[[#This Row],[Delay at border in days]]</f>
        <v>10.875</v>
      </c>
    </row>
    <row r="368" spans="1:31" x14ac:dyDescent="0.35">
      <c r="A368" t="s">
        <v>386</v>
      </c>
      <c r="B368" t="s">
        <v>10</v>
      </c>
      <c r="C368" t="s">
        <v>68</v>
      </c>
      <c r="D368" t="s">
        <v>3611</v>
      </c>
      <c r="E368" t="s">
        <v>3612</v>
      </c>
      <c r="F368" t="str">
        <f>WORKSHEET[[#This Row],[Depart From]]&amp;"-"&amp;WORKSHEET[[#This Row],[Arrive To]]</f>
        <v>Mogadishu-Victoria</v>
      </c>
      <c r="G368" s="2">
        <v>44625</v>
      </c>
      <c r="H368" s="2">
        <v>44653</v>
      </c>
      <c r="I368" s="2" t="str">
        <f t="shared" si="5"/>
        <v>Delivered</v>
      </c>
      <c r="J368" s="2" t="str">
        <f>TEXT(WORKSHEET[[#This Row],[Offloading Date]], "mmm")</f>
        <v>Apr</v>
      </c>
      <c r="K368" s="2" t="str">
        <f>IF(OR(WORKSHEET[[#This Row],[Year]]="", ISBLANK(WORKSHEET[[#This Row],[Year]]), WORKSHEET[[#This Row],[Year]]="null"), "Exclude", "Include")</f>
        <v>Include</v>
      </c>
      <c r="L368" t="s">
        <v>16</v>
      </c>
      <c r="M368" t="s">
        <v>16</v>
      </c>
      <c r="N368" t="s">
        <v>13</v>
      </c>
      <c r="O368">
        <v>28.14</v>
      </c>
      <c r="P368">
        <v>600</v>
      </c>
      <c r="Q368" t="s">
        <v>14</v>
      </c>
      <c r="R368">
        <f>P368 * _xll.XLOOKUP(Q368,CALCULATION!$A$15:$A$17, CALCULATION!$B$15:$B$17 )</f>
        <v>600</v>
      </c>
      <c r="S368" s="5">
        <f>O368*P368*_xll.XLOOKUP(Q368,CALCULATION!$A$15:$A$17, CALCULATION!$B$15:$B$17)</f>
        <v>16884</v>
      </c>
      <c r="T368">
        <v>300</v>
      </c>
      <c r="U368" t="s">
        <v>14</v>
      </c>
      <c r="V368">
        <f>T368 * _xll.XLOOKUP(U368,CALCULATION!$A$15:$A$17, CALCULATION!$B$15:$B$17 )</f>
        <v>300</v>
      </c>
      <c r="W368" s="5">
        <f>O368*T368*_xll.XLOOKUP(U368,CALCULATION!$A$15:$A$17, CALCULATION!$B$15:$B$17)</f>
        <v>8442</v>
      </c>
      <c r="X368" s="5">
        <f>WORKSHEET[[#This Row],[Clients Total Cost]] / WORKSHEET[[#This Row],[Clients Rate per T2 (USD)]]</f>
        <v>28.14</v>
      </c>
      <c r="Y368" s="5">
        <f>WORKSHEET[[#This Row],[Clients Rate per T2 (USD)]] - WORKSHEET[[#This Row],[Supplier Rate Per t2 (USD)]]</f>
        <v>300</v>
      </c>
      <c r="Z368" s="5">
        <f>WORKSHEET[[#This Row],[Profit Per T]] * WORKSHEET[[#This Row],[Weight]]</f>
        <v>8442</v>
      </c>
      <c r="AA368">
        <v>1</v>
      </c>
      <c r="AB368" s="1">
        <v>2.8000000000000003</v>
      </c>
      <c r="AC368" s="1">
        <v>4.2</v>
      </c>
      <c r="AD368" s="1">
        <v>3.5</v>
      </c>
      <c r="AE368" s="1">
        <f>WORKSHEET[[#This Row],[Delay at toll gate in days]] +WORKSHEET[[#This Row],[Delay at workshop in days]] +WORKSHEET[[#This Row],[Delay at border in days]]</f>
        <v>10.5</v>
      </c>
    </row>
    <row r="369" spans="1:31" x14ac:dyDescent="0.35">
      <c r="A369" t="s">
        <v>387</v>
      </c>
      <c r="B369" t="s">
        <v>10</v>
      </c>
      <c r="C369" t="s">
        <v>68</v>
      </c>
      <c r="D369" t="s">
        <v>3611</v>
      </c>
      <c r="E369" t="s">
        <v>3618</v>
      </c>
      <c r="F369" t="str">
        <f>WORKSHEET[[#This Row],[Depart From]]&amp;"-"&amp;WORKSHEET[[#This Row],[Arrive To]]</f>
        <v>Mogadishu-Tripoli</v>
      </c>
      <c r="G369" s="2">
        <v>44632</v>
      </c>
      <c r="H369" s="2">
        <v>44659</v>
      </c>
      <c r="I369" s="2" t="str">
        <f t="shared" si="5"/>
        <v>Delivered</v>
      </c>
      <c r="J369" s="2" t="str">
        <f>TEXT(WORKSHEET[[#This Row],[Offloading Date]], "mmm")</f>
        <v>Apr</v>
      </c>
      <c r="K369" s="2" t="str">
        <f>IF(OR(WORKSHEET[[#This Row],[Year]]="", ISBLANK(WORKSHEET[[#This Row],[Year]]), WORKSHEET[[#This Row],[Year]]="null"), "Exclude", "Include")</f>
        <v>Include</v>
      </c>
      <c r="L369" t="s">
        <v>16</v>
      </c>
      <c r="M369" t="s">
        <v>16</v>
      </c>
      <c r="N369" t="s">
        <v>13</v>
      </c>
      <c r="O369">
        <v>34.119999999999997</v>
      </c>
      <c r="P369">
        <v>600</v>
      </c>
      <c r="Q369" t="s">
        <v>14</v>
      </c>
      <c r="R369">
        <f>P369 * _xll.XLOOKUP(Q369,CALCULATION!$A$15:$A$17, CALCULATION!$B$15:$B$17 )</f>
        <v>600</v>
      </c>
      <c r="S369" s="5">
        <f>O369*P369*_xll.XLOOKUP(Q369,CALCULATION!$A$15:$A$17, CALCULATION!$B$15:$B$17)</f>
        <v>20472</v>
      </c>
      <c r="T369">
        <v>300</v>
      </c>
      <c r="U369" t="s">
        <v>14</v>
      </c>
      <c r="V369">
        <f>T369 * _xll.XLOOKUP(U369,CALCULATION!$A$15:$A$17, CALCULATION!$B$15:$B$17 )</f>
        <v>300</v>
      </c>
      <c r="W369" s="5">
        <f>O369*T369*_xll.XLOOKUP(U369,CALCULATION!$A$15:$A$17, CALCULATION!$B$15:$B$17)</f>
        <v>10236</v>
      </c>
      <c r="X369" s="5">
        <f>WORKSHEET[[#This Row],[Clients Total Cost]] / WORKSHEET[[#This Row],[Clients Rate per T2 (USD)]]</f>
        <v>34.119999999999997</v>
      </c>
      <c r="Y369" s="5">
        <f>WORKSHEET[[#This Row],[Clients Rate per T2 (USD)]] - WORKSHEET[[#This Row],[Supplier Rate Per t2 (USD)]]</f>
        <v>300</v>
      </c>
      <c r="Z369" s="5">
        <f>WORKSHEET[[#This Row],[Profit Per T]] * WORKSHEET[[#This Row],[Weight]]</f>
        <v>10236</v>
      </c>
      <c r="AA369">
        <v>1</v>
      </c>
      <c r="AB369" s="1">
        <v>2.7</v>
      </c>
      <c r="AC369" s="1">
        <v>4.05</v>
      </c>
      <c r="AD369" s="1">
        <v>3.375</v>
      </c>
      <c r="AE369" s="1">
        <f>WORKSHEET[[#This Row],[Delay at toll gate in days]] +WORKSHEET[[#This Row],[Delay at workshop in days]] +WORKSHEET[[#This Row],[Delay at border in days]]</f>
        <v>10.125</v>
      </c>
    </row>
    <row r="370" spans="1:31" x14ac:dyDescent="0.35">
      <c r="A370" t="s">
        <v>388</v>
      </c>
      <c r="B370" t="s">
        <v>10</v>
      </c>
      <c r="C370" t="s">
        <v>68</v>
      </c>
      <c r="D370" t="s">
        <v>3619</v>
      </c>
      <c r="E370" t="s">
        <v>3613</v>
      </c>
      <c r="F370" t="str">
        <f>WORKSHEET[[#This Row],[Depart From]]&amp;"-"&amp;WORKSHEET[[#This Row],[Arrive To]]</f>
        <v>Addis Ababa-Sanaa</v>
      </c>
      <c r="G370" s="2">
        <v>44629</v>
      </c>
      <c r="H370" s="2">
        <v>44653</v>
      </c>
      <c r="I370" s="2" t="str">
        <f t="shared" si="5"/>
        <v>Delivered</v>
      </c>
      <c r="J370" s="2" t="str">
        <f>TEXT(WORKSHEET[[#This Row],[Offloading Date]], "mmm")</f>
        <v>Apr</v>
      </c>
      <c r="K370" s="2" t="str">
        <f>IF(OR(WORKSHEET[[#This Row],[Year]]="", ISBLANK(WORKSHEET[[#This Row],[Year]]), WORKSHEET[[#This Row],[Year]]="null"), "Exclude", "Include")</f>
        <v>Include</v>
      </c>
      <c r="L370" t="s">
        <v>16</v>
      </c>
      <c r="M370" t="s">
        <v>16</v>
      </c>
      <c r="N370" t="s">
        <v>13</v>
      </c>
      <c r="O370">
        <v>32.119999999999997</v>
      </c>
      <c r="P370">
        <v>600</v>
      </c>
      <c r="Q370" t="s">
        <v>14</v>
      </c>
      <c r="R370">
        <f>P370 * _xll.XLOOKUP(Q370,CALCULATION!$A$15:$A$17, CALCULATION!$B$15:$B$17 )</f>
        <v>600</v>
      </c>
      <c r="S370" s="5">
        <f>O370*P370*_xll.XLOOKUP(Q370,CALCULATION!$A$15:$A$17, CALCULATION!$B$15:$B$17)</f>
        <v>19272</v>
      </c>
      <c r="T370">
        <v>300</v>
      </c>
      <c r="U370" t="s">
        <v>14</v>
      </c>
      <c r="V370">
        <f>T370 * _xll.XLOOKUP(U370,CALCULATION!$A$15:$A$17, CALCULATION!$B$15:$B$17 )</f>
        <v>300</v>
      </c>
      <c r="W370" s="5">
        <f>O370*T370*_xll.XLOOKUP(U370,CALCULATION!$A$15:$A$17, CALCULATION!$B$15:$B$17)</f>
        <v>9636</v>
      </c>
      <c r="X370" s="5">
        <f>WORKSHEET[[#This Row],[Clients Total Cost]] / WORKSHEET[[#This Row],[Clients Rate per T2 (USD)]]</f>
        <v>32.119999999999997</v>
      </c>
      <c r="Y370" s="5">
        <f>WORKSHEET[[#This Row],[Clients Rate per T2 (USD)]] - WORKSHEET[[#This Row],[Supplier Rate Per t2 (USD)]]</f>
        <v>300</v>
      </c>
      <c r="Z370" s="5">
        <f>WORKSHEET[[#This Row],[Profit Per T]] * WORKSHEET[[#This Row],[Weight]]</f>
        <v>9636</v>
      </c>
      <c r="AA370">
        <v>1</v>
      </c>
      <c r="AB370" s="1">
        <v>2.4000000000000004</v>
      </c>
      <c r="AC370" s="1">
        <v>3.5999999999999996</v>
      </c>
      <c r="AD370" s="1">
        <v>3</v>
      </c>
      <c r="AE370" s="1">
        <f>WORKSHEET[[#This Row],[Delay at toll gate in days]] +WORKSHEET[[#This Row],[Delay at workshop in days]] +WORKSHEET[[#This Row],[Delay at border in days]]</f>
        <v>9</v>
      </c>
    </row>
    <row r="371" spans="1:31" x14ac:dyDescent="0.35">
      <c r="A371" t="s">
        <v>389</v>
      </c>
      <c r="B371" t="s">
        <v>10</v>
      </c>
      <c r="C371" t="s">
        <v>68</v>
      </c>
      <c r="D371" t="s">
        <v>3615</v>
      </c>
      <c r="E371" t="s">
        <v>3612</v>
      </c>
      <c r="F371" t="str">
        <f>WORKSHEET[[#This Row],[Depart From]]&amp;"-"&amp;WORKSHEET[[#This Row],[Arrive To]]</f>
        <v>Mombasa-Victoria</v>
      </c>
      <c r="G371" s="2">
        <v>44632</v>
      </c>
      <c r="H371" s="2">
        <v>44661</v>
      </c>
      <c r="I371" s="2" t="str">
        <f t="shared" si="5"/>
        <v>Delivered</v>
      </c>
      <c r="J371" s="2" t="str">
        <f>TEXT(WORKSHEET[[#This Row],[Offloading Date]], "mmm")</f>
        <v>Apr</v>
      </c>
      <c r="K371" s="2" t="str">
        <f>IF(OR(WORKSHEET[[#This Row],[Year]]="", ISBLANK(WORKSHEET[[#This Row],[Year]]), WORKSHEET[[#This Row],[Year]]="null"), "Exclude", "Include")</f>
        <v>Include</v>
      </c>
      <c r="L371" t="s">
        <v>16</v>
      </c>
      <c r="M371" t="s">
        <v>16</v>
      </c>
      <c r="N371" t="s">
        <v>13</v>
      </c>
      <c r="O371">
        <v>34.18</v>
      </c>
      <c r="P371">
        <v>600</v>
      </c>
      <c r="Q371" t="s">
        <v>14</v>
      </c>
      <c r="R371">
        <f>P371 * _xll.XLOOKUP(Q371,CALCULATION!$A$15:$A$17, CALCULATION!$B$15:$B$17 )</f>
        <v>600</v>
      </c>
      <c r="S371" s="5">
        <f>O371*P371*_xll.XLOOKUP(Q371,CALCULATION!$A$15:$A$17, CALCULATION!$B$15:$B$17)</f>
        <v>20508</v>
      </c>
      <c r="T371">
        <v>300</v>
      </c>
      <c r="U371" t="s">
        <v>14</v>
      </c>
      <c r="V371">
        <f>T371 * _xll.XLOOKUP(U371,CALCULATION!$A$15:$A$17, CALCULATION!$B$15:$B$17 )</f>
        <v>300</v>
      </c>
      <c r="W371" s="5">
        <f>O371*T371*_xll.XLOOKUP(U371,CALCULATION!$A$15:$A$17, CALCULATION!$B$15:$B$17)</f>
        <v>10254</v>
      </c>
      <c r="X371" s="5">
        <f>WORKSHEET[[#This Row],[Clients Total Cost]] / WORKSHEET[[#This Row],[Clients Rate per T2 (USD)]]</f>
        <v>34.18</v>
      </c>
      <c r="Y371" s="5">
        <f>WORKSHEET[[#This Row],[Clients Rate per T2 (USD)]] - WORKSHEET[[#This Row],[Supplier Rate Per t2 (USD)]]</f>
        <v>300</v>
      </c>
      <c r="Z371" s="5">
        <f>WORKSHEET[[#This Row],[Profit Per T]] * WORKSHEET[[#This Row],[Weight]]</f>
        <v>10254</v>
      </c>
      <c r="AA371">
        <v>1</v>
      </c>
      <c r="AB371" s="1">
        <v>2.9000000000000004</v>
      </c>
      <c r="AC371" s="1">
        <v>4.3499999999999996</v>
      </c>
      <c r="AD371" s="1">
        <v>3.625</v>
      </c>
      <c r="AE371" s="1">
        <f>WORKSHEET[[#This Row],[Delay at toll gate in days]] +WORKSHEET[[#This Row],[Delay at workshop in days]] +WORKSHEET[[#This Row],[Delay at border in days]]</f>
        <v>10.875</v>
      </c>
    </row>
    <row r="372" spans="1:31" x14ac:dyDescent="0.35">
      <c r="A372" t="s">
        <v>390</v>
      </c>
      <c r="B372" t="s">
        <v>10</v>
      </c>
      <c r="C372" t="s">
        <v>68</v>
      </c>
      <c r="D372" t="s">
        <v>3619</v>
      </c>
      <c r="E372" t="s">
        <v>3618</v>
      </c>
      <c r="F372" t="str">
        <f>WORKSHEET[[#This Row],[Depart From]]&amp;"-"&amp;WORKSHEET[[#This Row],[Arrive To]]</f>
        <v>Addis Ababa-Tripoli</v>
      </c>
      <c r="G372" s="2">
        <v>44632</v>
      </c>
      <c r="H372" s="2">
        <v>44673</v>
      </c>
      <c r="I372" s="2" t="str">
        <f t="shared" si="5"/>
        <v>Delivered</v>
      </c>
      <c r="J372" s="2" t="str">
        <f>TEXT(WORKSHEET[[#This Row],[Offloading Date]], "mmm")</f>
        <v>Apr</v>
      </c>
      <c r="K372" s="2" t="str">
        <f>IF(OR(WORKSHEET[[#This Row],[Year]]="", ISBLANK(WORKSHEET[[#This Row],[Year]]), WORKSHEET[[#This Row],[Year]]="null"), "Exclude", "Include")</f>
        <v>Include</v>
      </c>
      <c r="L372" t="s">
        <v>16</v>
      </c>
      <c r="M372" t="s">
        <v>16</v>
      </c>
      <c r="N372" t="s">
        <v>13</v>
      </c>
      <c r="O372">
        <v>34.1</v>
      </c>
      <c r="P372">
        <v>600</v>
      </c>
      <c r="Q372" t="s">
        <v>14</v>
      </c>
      <c r="R372">
        <f>P372 * _xll.XLOOKUP(Q372,CALCULATION!$A$15:$A$17, CALCULATION!$B$15:$B$17 )</f>
        <v>600</v>
      </c>
      <c r="S372" s="5">
        <f>O372*P372*_xll.XLOOKUP(Q372,CALCULATION!$A$15:$A$17, CALCULATION!$B$15:$B$17)</f>
        <v>20460</v>
      </c>
      <c r="T372">
        <v>300</v>
      </c>
      <c r="U372" t="s">
        <v>14</v>
      </c>
      <c r="V372">
        <f>T372 * _xll.XLOOKUP(U372,CALCULATION!$A$15:$A$17, CALCULATION!$B$15:$B$17 )</f>
        <v>300</v>
      </c>
      <c r="W372" s="5">
        <f>O372*T372*_xll.XLOOKUP(U372,CALCULATION!$A$15:$A$17, CALCULATION!$B$15:$B$17)</f>
        <v>10230</v>
      </c>
      <c r="X372" s="5">
        <f>WORKSHEET[[#This Row],[Clients Total Cost]] / WORKSHEET[[#This Row],[Clients Rate per T2 (USD)]]</f>
        <v>34.1</v>
      </c>
      <c r="Y372" s="5">
        <f>WORKSHEET[[#This Row],[Clients Rate per T2 (USD)]] - WORKSHEET[[#This Row],[Supplier Rate Per t2 (USD)]]</f>
        <v>300</v>
      </c>
      <c r="Z372" s="5">
        <f>WORKSHEET[[#This Row],[Profit Per T]] * WORKSHEET[[#This Row],[Weight]]</f>
        <v>10230</v>
      </c>
      <c r="AA372">
        <v>1</v>
      </c>
      <c r="AB372" s="1">
        <v>4.1000000000000005</v>
      </c>
      <c r="AC372" s="1">
        <v>6.1499999999999995</v>
      </c>
      <c r="AD372" s="1">
        <v>5.125</v>
      </c>
      <c r="AE372" s="1">
        <f>WORKSHEET[[#This Row],[Delay at toll gate in days]] +WORKSHEET[[#This Row],[Delay at workshop in days]] +WORKSHEET[[#This Row],[Delay at border in days]]</f>
        <v>15.375</v>
      </c>
    </row>
    <row r="373" spans="1:31" x14ac:dyDescent="0.35">
      <c r="A373" t="s">
        <v>391</v>
      </c>
      <c r="B373" t="s">
        <v>10</v>
      </c>
      <c r="C373" t="s">
        <v>68</v>
      </c>
      <c r="D373" t="s">
        <v>3619</v>
      </c>
      <c r="E373" t="s">
        <v>3617</v>
      </c>
      <c r="F373" t="str">
        <f>WORKSHEET[[#This Row],[Depart From]]&amp;"-"&amp;WORKSHEET[[#This Row],[Arrive To]]</f>
        <v>Addis Ababa-Lagos</v>
      </c>
      <c r="G373" s="2">
        <v>44640</v>
      </c>
      <c r="H373" s="2">
        <v>44672</v>
      </c>
      <c r="I373" s="2" t="str">
        <f t="shared" si="5"/>
        <v>Delivered</v>
      </c>
      <c r="J373" s="2" t="str">
        <f>TEXT(WORKSHEET[[#This Row],[Offloading Date]], "mmm")</f>
        <v>Apr</v>
      </c>
      <c r="K373" s="2" t="str">
        <f>IF(OR(WORKSHEET[[#This Row],[Year]]="", ISBLANK(WORKSHEET[[#This Row],[Year]]), WORKSHEET[[#This Row],[Year]]="null"), "Exclude", "Include")</f>
        <v>Include</v>
      </c>
      <c r="L373" t="s">
        <v>16</v>
      </c>
      <c r="M373" t="s">
        <v>12</v>
      </c>
      <c r="N373" t="s">
        <v>13</v>
      </c>
      <c r="O373">
        <v>32.119999999999997</v>
      </c>
      <c r="P373">
        <v>600</v>
      </c>
      <c r="Q373" t="s">
        <v>14</v>
      </c>
      <c r="R373">
        <f>P373 * _xll.XLOOKUP(Q373,CALCULATION!$A$15:$A$17, CALCULATION!$B$15:$B$17 )</f>
        <v>600</v>
      </c>
      <c r="S373" s="5">
        <f>O373*P373*_xll.XLOOKUP(Q373,CALCULATION!$A$15:$A$17, CALCULATION!$B$15:$B$17)</f>
        <v>19272</v>
      </c>
      <c r="T373">
        <v>300</v>
      </c>
      <c r="U373" t="s">
        <v>14</v>
      </c>
      <c r="V373">
        <f>T373 * _xll.XLOOKUP(U373,CALCULATION!$A$15:$A$17, CALCULATION!$B$15:$B$17 )</f>
        <v>300</v>
      </c>
      <c r="W373" s="5">
        <f>O373*T373*_xll.XLOOKUP(U373,CALCULATION!$A$15:$A$17, CALCULATION!$B$15:$B$17)</f>
        <v>9636</v>
      </c>
      <c r="X373" s="5">
        <f>WORKSHEET[[#This Row],[Clients Total Cost]] / WORKSHEET[[#This Row],[Clients Rate per T2 (USD)]]</f>
        <v>32.119999999999997</v>
      </c>
      <c r="Y373" s="5">
        <f>WORKSHEET[[#This Row],[Clients Rate per T2 (USD)]] - WORKSHEET[[#This Row],[Supplier Rate Per t2 (USD)]]</f>
        <v>300</v>
      </c>
      <c r="Z373" s="5">
        <f>WORKSHEET[[#This Row],[Profit Per T]] * WORKSHEET[[#This Row],[Weight]]</f>
        <v>9636</v>
      </c>
      <c r="AA373">
        <v>1</v>
      </c>
      <c r="AB373" s="1">
        <v>3.2</v>
      </c>
      <c r="AC373" s="1">
        <v>4.8</v>
      </c>
      <c r="AD373" s="1">
        <v>4</v>
      </c>
      <c r="AE373" s="1">
        <f>WORKSHEET[[#This Row],[Delay at toll gate in days]] +WORKSHEET[[#This Row],[Delay at workshop in days]] +WORKSHEET[[#This Row],[Delay at border in days]]</f>
        <v>12</v>
      </c>
    </row>
    <row r="374" spans="1:31" x14ac:dyDescent="0.35">
      <c r="A374" t="s">
        <v>392</v>
      </c>
      <c r="B374" t="s">
        <v>10</v>
      </c>
      <c r="C374" t="s">
        <v>68</v>
      </c>
      <c r="D374" t="s">
        <v>3619</v>
      </c>
      <c r="E374" t="s">
        <v>3614</v>
      </c>
      <c r="F374" t="str">
        <f>WORKSHEET[[#This Row],[Depart From]]&amp;"-"&amp;WORKSHEET[[#This Row],[Arrive To]]</f>
        <v>Addis Ababa-Alger</v>
      </c>
      <c r="G374" s="2">
        <v>44636</v>
      </c>
      <c r="H374" s="2">
        <v>44679</v>
      </c>
      <c r="I374" s="2" t="str">
        <f t="shared" si="5"/>
        <v>Delivered</v>
      </c>
      <c r="J374" s="2" t="str">
        <f>TEXT(WORKSHEET[[#This Row],[Offloading Date]], "mmm")</f>
        <v>Apr</v>
      </c>
      <c r="K374" s="2" t="str">
        <f>IF(OR(WORKSHEET[[#This Row],[Year]]="", ISBLANK(WORKSHEET[[#This Row],[Year]]), WORKSHEET[[#This Row],[Year]]="null"), "Exclude", "Include")</f>
        <v>Include</v>
      </c>
      <c r="L374" t="s">
        <v>16</v>
      </c>
      <c r="M374" t="s">
        <v>12</v>
      </c>
      <c r="N374" t="s">
        <v>13</v>
      </c>
      <c r="O374">
        <v>34.020000000000003</v>
      </c>
      <c r="P374">
        <v>600</v>
      </c>
      <c r="Q374" t="s">
        <v>14</v>
      </c>
      <c r="R374">
        <f>P374 * _xll.XLOOKUP(Q374,CALCULATION!$A$15:$A$17, CALCULATION!$B$15:$B$17 )</f>
        <v>600</v>
      </c>
      <c r="S374" s="5">
        <f>O374*P374*_xll.XLOOKUP(Q374,CALCULATION!$A$15:$A$17, CALCULATION!$B$15:$B$17)</f>
        <v>20412.000000000004</v>
      </c>
      <c r="T374">
        <v>300</v>
      </c>
      <c r="U374" t="s">
        <v>14</v>
      </c>
      <c r="V374">
        <f>T374 * _xll.XLOOKUP(U374,CALCULATION!$A$15:$A$17, CALCULATION!$B$15:$B$17 )</f>
        <v>300</v>
      </c>
      <c r="W374" s="5">
        <f>O374*T374*_xll.XLOOKUP(U374,CALCULATION!$A$15:$A$17, CALCULATION!$B$15:$B$17)</f>
        <v>10206.000000000002</v>
      </c>
      <c r="X374" s="5">
        <f>WORKSHEET[[#This Row],[Clients Total Cost]] / WORKSHEET[[#This Row],[Clients Rate per T2 (USD)]]</f>
        <v>34.020000000000003</v>
      </c>
      <c r="Y374" s="5">
        <f>WORKSHEET[[#This Row],[Clients Rate per T2 (USD)]] - WORKSHEET[[#This Row],[Supplier Rate Per t2 (USD)]]</f>
        <v>300</v>
      </c>
      <c r="Z374" s="5">
        <f>WORKSHEET[[#This Row],[Profit Per T]] * WORKSHEET[[#This Row],[Weight]]</f>
        <v>10206.000000000002</v>
      </c>
      <c r="AA374">
        <v>1</v>
      </c>
      <c r="AB374" s="1">
        <v>4.3</v>
      </c>
      <c r="AC374" s="1">
        <v>6.45</v>
      </c>
      <c r="AD374" s="1">
        <v>5.375</v>
      </c>
      <c r="AE374" s="1">
        <f>WORKSHEET[[#This Row],[Delay at toll gate in days]] +WORKSHEET[[#This Row],[Delay at workshop in days]] +WORKSHEET[[#This Row],[Delay at border in days]]</f>
        <v>16.125</v>
      </c>
    </row>
    <row r="375" spans="1:31" x14ac:dyDescent="0.35">
      <c r="A375" t="s">
        <v>393</v>
      </c>
      <c r="B375" t="s">
        <v>10</v>
      </c>
      <c r="C375" t="s">
        <v>68</v>
      </c>
      <c r="D375" t="s">
        <v>3615</v>
      </c>
      <c r="E375" t="s">
        <v>3617</v>
      </c>
      <c r="F375" t="str">
        <f>WORKSHEET[[#This Row],[Depart From]]&amp;"-"&amp;WORKSHEET[[#This Row],[Arrive To]]</f>
        <v>Mombasa-Lagos</v>
      </c>
      <c r="G375" s="2">
        <v>44622</v>
      </c>
      <c r="H375" s="2">
        <v>44651</v>
      </c>
      <c r="I375" s="2" t="str">
        <f t="shared" si="5"/>
        <v>Delivered</v>
      </c>
      <c r="J375" s="2" t="str">
        <f>TEXT(WORKSHEET[[#This Row],[Offloading Date]], "mmm")</f>
        <v>Mar</v>
      </c>
      <c r="K375" s="2" t="str">
        <f>IF(OR(WORKSHEET[[#This Row],[Year]]="", ISBLANK(WORKSHEET[[#This Row],[Year]]), WORKSHEET[[#This Row],[Year]]="null"), "Exclude", "Include")</f>
        <v>Include</v>
      </c>
      <c r="L375" t="s">
        <v>16</v>
      </c>
      <c r="M375" t="s">
        <v>3624</v>
      </c>
      <c r="N375" t="s">
        <v>69</v>
      </c>
      <c r="O375">
        <v>34.119999999999997</v>
      </c>
      <c r="P375">
        <v>20</v>
      </c>
      <c r="Q375" t="s">
        <v>14</v>
      </c>
      <c r="R375">
        <f>P375 * _xll.XLOOKUP(Q375,CALCULATION!$A$15:$A$17, CALCULATION!$B$15:$B$17 )</f>
        <v>20</v>
      </c>
      <c r="S375" s="5">
        <f>O375*P375*_xll.XLOOKUP(Q375,CALCULATION!$A$15:$A$17, CALCULATION!$B$15:$B$17)</f>
        <v>682.4</v>
      </c>
      <c r="T375">
        <v>10</v>
      </c>
      <c r="U375" t="s">
        <v>14</v>
      </c>
      <c r="V375">
        <f>T375 * _xll.XLOOKUP(U375,CALCULATION!$A$15:$A$17, CALCULATION!$B$15:$B$17 )</f>
        <v>10</v>
      </c>
      <c r="W375" s="5">
        <f>O375*T375*_xll.XLOOKUP(U375,CALCULATION!$A$15:$A$17, CALCULATION!$B$15:$B$17)</f>
        <v>341.2</v>
      </c>
      <c r="X375" s="5">
        <f>WORKSHEET[[#This Row],[Clients Total Cost]] / WORKSHEET[[#This Row],[Clients Rate per T2 (USD)]]</f>
        <v>34.119999999999997</v>
      </c>
      <c r="Y375" s="5">
        <f>WORKSHEET[[#This Row],[Clients Rate per T2 (USD)]] - WORKSHEET[[#This Row],[Supplier Rate Per t2 (USD)]]</f>
        <v>10</v>
      </c>
      <c r="Z375" s="5">
        <f>WORKSHEET[[#This Row],[Profit Per T]] * WORKSHEET[[#This Row],[Weight]]</f>
        <v>341.2</v>
      </c>
      <c r="AA375">
        <v>1</v>
      </c>
      <c r="AB375" s="1">
        <v>2.9000000000000004</v>
      </c>
      <c r="AC375" s="1">
        <v>4.3499999999999996</v>
      </c>
      <c r="AD375" s="1">
        <v>3.625</v>
      </c>
      <c r="AE375" s="1">
        <f>WORKSHEET[[#This Row],[Delay at toll gate in days]] +WORKSHEET[[#This Row],[Delay at workshop in days]] +WORKSHEET[[#This Row],[Delay at border in days]]</f>
        <v>10.875</v>
      </c>
    </row>
    <row r="376" spans="1:31" x14ac:dyDescent="0.35">
      <c r="A376" t="s">
        <v>394</v>
      </c>
      <c r="B376" t="s">
        <v>10</v>
      </c>
      <c r="C376" t="s">
        <v>68</v>
      </c>
      <c r="D376" t="s">
        <v>3615</v>
      </c>
      <c r="E376" t="s">
        <v>3614</v>
      </c>
      <c r="F376" t="str">
        <f>WORKSHEET[[#This Row],[Depart From]]&amp;"-"&amp;WORKSHEET[[#This Row],[Arrive To]]</f>
        <v>Mombasa-Alger</v>
      </c>
      <c r="G376" s="2">
        <v>44621</v>
      </c>
      <c r="H376" s="2">
        <v>44657</v>
      </c>
      <c r="I376" s="2" t="str">
        <f t="shared" si="5"/>
        <v>Delivered</v>
      </c>
      <c r="J376" s="2" t="str">
        <f>TEXT(WORKSHEET[[#This Row],[Offloading Date]], "mmm")</f>
        <v>Apr</v>
      </c>
      <c r="K376" s="2" t="str">
        <f>IF(OR(WORKSHEET[[#This Row],[Year]]="", ISBLANK(WORKSHEET[[#This Row],[Year]]), WORKSHEET[[#This Row],[Year]]="null"), "Exclude", "Include")</f>
        <v>Include</v>
      </c>
      <c r="L376" t="s">
        <v>16</v>
      </c>
      <c r="M376" t="s">
        <v>3624</v>
      </c>
      <c r="N376" t="s">
        <v>69</v>
      </c>
      <c r="O376">
        <v>32.04</v>
      </c>
      <c r="P376">
        <v>20</v>
      </c>
      <c r="Q376" t="s">
        <v>14</v>
      </c>
      <c r="R376">
        <f>P376 * _xll.XLOOKUP(Q376,CALCULATION!$A$15:$A$17, CALCULATION!$B$15:$B$17 )</f>
        <v>20</v>
      </c>
      <c r="S376" s="5">
        <f>O376*P376*_xll.XLOOKUP(Q376,CALCULATION!$A$15:$A$17, CALCULATION!$B$15:$B$17)</f>
        <v>640.79999999999995</v>
      </c>
      <c r="T376">
        <v>10</v>
      </c>
      <c r="U376" t="s">
        <v>14</v>
      </c>
      <c r="V376">
        <f>T376 * _xll.XLOOKUP(U376,CALCULATION!$A$15:$A$17, CALCULATION!$B$15:$B$17 )</f>
        <v>10</v>
      </c>
      <c r="W376" s="5">
        <f>O376*T376*_xll.XLOOKUP(U376,CALCULATION!$A$15:$A$17, CALCULATION!$B$15:$B$17)</f>
        <v>320.39999999999998</v>
      </c>
      <c r="X376" s="5">
        <f>WORKSHEET[[#This Row],[Clients Total Cost]] / WORKSHEET[[#This Row],[Clients Rate per T2 (USD)]]</f>
        <v>32.04</v>
      </c>
      <c r="Y376" s="5">
        <f>WORKSHEET[[#This Row],[Clients Rate per T2 (USD)]] - WORKSHEET[[#This Row],[Supplier Rate Per t2 (USD)]]</f>
        <v>10</v>
      </c>
      <c r="Z376" s="5">
        <f>WORKSHEET[[#This Row],[Profit Per T]] * WORKSHEET[[#This Row],[Weight]]</f>
        <v>320.39999999999998</v>
      </c>
      <c r="AA376">
        <v>1</v>
      </c>
      <c r="AB376" s="1">
        <v>3.6</v>
      </c>
      <c r="AC376" s="1">
        <v>5.3999999999999995</v>
      </c>
      <c r="AD376" s="1">
        <v>4.5</v>
      </c>
      <c r="AE376" s="1">
        <f>WORKSHEET[[#This Row],[Delay at toll gate in days]] +WORKSHEET[[#This Row],[Delay at workshop in days]] +WORKSHEET[[#This Row],[Delay at border in days]]</f>
        <v>13.5</v>
      </c>
    </row>
    <row r="377" spans="1:31" x14ac:dyDescent="0.35">
      <c r="A377" t="s">
        <v>395</v>
      </c>
      <c r="B377" t="s">
        <v>10</v>
      </c>
      <c r="C377" t="s">
        <v>68</v>
      </c>
      <c r="D377" t="s">
        <v>3615</v>
      </c>
      <c r="E377" t="s">
        <v>3612</v>
      </c>
      <c r="F377" t="str">
        <f>WORKSHEET[[#This Row],[Depart From]]&amp;"-"&amp;WORKSHEET[[#This Row],[Arrive To]]</f>
        <v>Mombasa-Victoria</v>
      </c>
      <c r="G377" s="2">
        <v>44622</v>
      </c>
      <c r="H377" s="2">
        <v>44653</v>
      </c>
      <c r="I377" s="2" t="str">
        <f t="shared" si="5"/>
        <v>Delivered</v>
      </c>
      <c r="J377" s="2" t="str">
        <f>TEXT(WORKSHEET[[#This Row],[Offloading Date]], "mmm")</f>
        <v>Apr</v>
      </c>
      <c r="K377" s="2" t="str">
        <f>IF(OR(WORKSHEET[[#This Row],[Year]]="", ISBLANK(WORKSHEET[[#This Row],[Year]]), WORKSHEET[[#This Row],[Year]]="null"), "Exclude", "Include")</f>
        <v>Include</v>
      </c>
      <c r="L377" t="s">
        <v>16</v>
      </c>
      <c r="M377" t="s">
        <v>3624</v>
      </c>
      <c r="N377" t="s">
        <v>69</v>
      </c>
      <c r="O377">
        <v>34.159999999999997</v>
      </c>
      <c r="P377">
        <v>20</v>
      </c>
      <c r="Q377" t="s">
        <v>14</v>
      </c>
      <c r="R377">
        <f>P377 * _xll.XLOOKUP(Q377,CALCULATION!$A$15:$A$17, CALCULATION!$B$15:$B$17 )</f>
        <v>20</v>
      </c>
      <c r="S377" s="5">
        <f>O377*P377*_xll.XLOOKUP(Q377,CALCULATION!$A$15:$A$17, CALCULATION!$B$15:$B$17)</f>
        <v>683.19999999999993</v>
      </c>
      <c r="T377">
        <v>10</v>
      </c>
      <c r="U377" t="s">
        <v>14</v>
      </c>
      <c r="V377">
        <f>T377 * _xll.XLOOKUP(U377,CALCULATION!$A$15:$A$17, CALCULATION!$B$15:$B$17 )</f>
        <v>10</v>
      </c>
      <c r="W377" s="5">
        <f>O377*T377*_xll.XLOOKUP(U377,CALCULATION!$A$15:$A$17, CALCULATION!$B$15:$B$17)</f>
        <v>341.59999999999997</v>
      </c>
      <c r="X377" s="5">
        <f>WORKSHEET[[#This Row],[Clients Total Cost]] / WORKSHEET[[#This Row],[Clients Rate per T2 (USD)]]</f>
        <v>34.159999999999997</v>
      </c>
      <c r="Y377" s="5">
        <f>WORKSHEET[[#This Row],[Clients Rate per T2 (USD)]] - WORKSHEET[[#This Row],[Supplier Rate Per t2 (USD)]]</f>
        <v>10</v>
      </c>
      <c r="Z377" s="5">
        <f>WORKSHEET[[#This Row],[Profit Per T]] * WORKSHEET[[#This Row],[Weight]]</f>
        <v>341.59999999999997</v>
      </c>
      <c r="AA377">
        <v>1</v>
      </c>
      <c r="AB377" s="1">
        <v>3.1</v>
      </c>
      <c r="AC377" s="1">
        <v>4.6499999999999995</v>
      </c>
      <c r="AD377" s="1">
        <v>3.875</v>
      </c>
      <c r="AE377" s="1">
        <f>WORKSHEET[[#This Row],[Delay at toll gate in days]] +WORKSHEET[[#This Row],[Delay at workshop in days]] +WORKSHEET[[#This Row],[Delay at border in days]]</f>
        <v>11.625</v>
      </c>
    </row>
    <row r="378" spans="1:31" x14ac:dyDescent="0.35">
      <c r="A378" t="s">
        <v>396</v>
      </c>
      <c r="B378" t="s">
        <v>10</v>
      </c>
      <c r="C378" t="s">
        <v>68</v>
      </c>
      <c r="D378" t="s">
        <v>3619</v>
      </c>
      <c r="E378" t="s">
        <v>3617</v>
      </c>
      <c r="F378" t="str">
        <f>WORKSHEET[[#This Row],[Depart From]]&amp;"-"&amp;WORKSHEET[[#This Row],[Arrive To]]</f>
        <v>Addis Ababa-Lagos</v>
      </c>
      <c r="G378" s="2">
        <v>44626</v>
      </c>
      <c r="H378" s="2">
        <v>44656</v>
      </c>
      <c r="I378" s="2" t="str">
        <f t="shared" si="5"/>
        <v>Delivered</v>
      </c>
      <c r="J378" s="2" t="str">
        <f>TEXT(WORKSHEET[[#This Row],[Offloading Date]], "mmm")</f>
        <v>Apr</v>
      </c>
      <c r="K378" s="2" t="str">
        <f>IF(OR(WORKSHEET[[#This Row],[Year]]="", ISBLANK(WORKSHEET[[#This Row],[Year]]), WORKSHEET[[#This Row],[Year]]="null"), "Exclude", "Include")</f>
        <v>Include</v>
      </c>
      <c r="L378" t="s">
        <v>16</v>
      </c>
      <c r="M378" t="s">
        <v>3624</v>
      </c>
      <c r="N378" t="s">
        <v>69</v>
      </c>
      <c r="O378">
        <v>34.06</v>
      </c>
      <c r="P378">
        <v>20</v>
      </c>
      <c r="Q378" t="s">
        <v>14</v>
      </c>
      <c r="R378">
        <f>P378 * _xll.XLOOKUP(Q378,CALCULATION!$A$15:$A$17, CALCULATION!$B$15:$B$17 )</f>
        <v>20</v>
      </c>
      <c r="S378" s="5">
        <f>O378*P378*_xll.XLOOKUP(Q378,CALCULATION!$A$15:$A$17, CALCULATION!$B$15:$B$17)</f>
        <v>681.2</v>
      </c>
      <c r="T378">
        <v>10</v>
      </c>
      <c r="U378" t="s">
        <v>14</v>
      </c>
      <c r="V378">
        <f>T378 * _xll.XLOOKUP(U378,CALCULATION!$A$15:$A$17, CALCULATION!$B$15:$B$17 )</f>
        <v>10</v>
      </c>
      <c r="W378" s="5">
        <f>O378*T378*_xll.XLOOKUP(U378,CALCULATION!$A$15:$A$17, CALCULATION!$B$15:$B$17)</f>
        <v>340.6</v>
      </c>
      <c r="X378" s="5">
        <f>WORKSHEET[[#This Row],[Clients Total Cost]] / WORKSHEET[[#This Row],[Clients Rate per T2 (USD)]]</f>
        <v>34.06</v>
      </c>
      <c r="Y378" s="5">
        <f>WORKSHEET[[#This Row],[Clients Rate per T2 (USD)]] - WORKSHEET[[#This Row],[Supplier Rate Per t2 (USD)]]</f>
        <v>10</v>
      </c>
      <c r="Z378" s="5">
        <f>WORKSHEET[[#This Row],[Profit Per T]] * WORKSHEET[[#This Row],[Weight]]</f>
        <v>340.6</v>
      </c>
      <c r="AA378">
        <v>1</v>
      </c>
      <c r="AB378" s="1">
        <v>3</v>
      </c>
      <c r="AC378" s="1">
        <v>4.5</v>
      </c>
      <c r="AD378" s="1">
        <v>3.75</v>
      </c>
      <c r="AE378" s="1">
        <f>WORKSHEET[[#This Row],[Delay at toll gate in days]] +WORKSHEET[[#This Row],[Delay at workshop in days]] +WORKSHEET[[#This Row],[Delay at border in days]]</f>
        <v>11.25</v>
      </c>
    </row>
    <row r="379" spans="1:31" x14ac:dyDescent="0.35">
      <c r="A379" t="s">
        <v>397</v>
      </c>
      <c r="B379" t="s">
        <v>10</v>
      </c>
      <c r="C379" t="s">
        <v>68</v>
      </c>
      <c r="D379" t="s">
        <v>3611</v>
      </c>
      <c r="E379" t="s">
        <v>3617</v>
      </c>
      <c r="F379" t="str">
        <f>WORKSHEET[[#This Row],[Depart From]]&amp;"-"&amp;WORKSHEET[[#This Row],[Arrive To]]</f>
        <v>Mogadishu-Lagos</v>
      </c>
      <c r="G379" s="2">
        <v>44625</v>
      </c>
      <c r="H379" s="2">
        <v>44651</v>
      </c>
      <c r="I379" s="2" t="str">
        <f t="shared" si="5"/>
        <v>Delivered</v>
      </c>
      <c r="J379" s="2" t="str">
        <f>TEXT(WORKSHEET[[#This Row],[Offloading Date]], "mmm")</f>
        <v>Mar</v>
      </c>
      <c r="K379" s="2" t="str">
        <f>IF(OR(WORKSHEET[[#This Row],[Year]]="", ISBLANK(WORKSHEET[[#This Row],[Year]]), WORKSHEET[[#This Row],[Year]]="null"), "Exclude", "Include")</f>
        <v>Include</v>
      </c>
      <c r="L379" t="s">
        <v>16</v>
      </c>
      <c r="M379" t="s">
        <v>3624</v>
      </c>
      <c r="N379" t="s">
        <v>69</v>
      </c>
      <c r="O379">
        <v>32.020000000000003</v>
      </c>
      <c r="P379">
        <v>20</v>
      </c>
      <c r="Q379" t="s">
        <v>14</v>
      </c>
      <c r="R379">
        <f>P379 * _xll.XLOOKUP(Q379,CALCULATION!$A$15:$A$17, CALCULATION!$B$15:$B$17 )</f>
        <v>20</v>
      </c>
      <c r="S379" s="5">
        <f>O379*P379*_xll.XLOOKUP(Q379,CALCULATION!$A$15:$A$17, CALCULATION!$B$15:$B$17)</f>
        <v>640.40000000000009</v>
      </c>
      <c r="T379">
        <v>10</v>
      </c>
      <c r="U379" t="s">
        <v>14</v>
      </c>
      <c r="V379">
        <f>T379 * _xll.XLOOKUP(U379,CALCULATION!$A$15:$A$17, CALCULATION!$B$15:$B$17 )</f>
        <v>10</v>
      </c>
      <c r="W379" s="5">
        <f>O379*T379*_xll.XLOOKUP(U379,CALCULATION!$A$15:$A$17, CALCULATION!$B$15:$B$17)</f>
        <v>320.20000000000005</v>
      </c>
      <c r="X379" s="5">
        <f>WORKSHEET[[#This Row],[Clients Total Cost]] / WORKSHEET[[#This Row],[Clients Rate per T2 (USD)]]</f>
        <v>32.020000000000003</v>
      </c>
      <c r="Y379" s="5">
        <f>WORKSHEET[[#This Row],[Clients Rate per T2 (USD)]] - WORKSHEET[[#This Row],[Supplier Rate Per t2 (USD)]]</f>
        <v>10</v>
      </c>
      <c r="Z379" s="5">
        <f>WORKSHEET[[#This Row],[Profit Per T]] * WORKSHEET[[#This Row],[Weight]]</f>
        <v>320.20000000000005</v>
      </c>
      <c r="AA379">
        <v>1</v>
      </c>
      <c r="AB379" s="1">
        <v>2.6</v>
      </c>
      <c r="AC379" s="1">
        <v>3.9</v>
      </c>
      <c r="AD379" s="1">
        <v>3.25</v>
      </c>
      <c r="AE379" s="1">
        <f>WORKSHEET[[#This Row],[Delay at toll gate in days]] +WORKSHEET[[#This Row],[Delay at workshop in days]] +WORKSHEET[[#This Row],[Delay at border in days]]</f>
        <v>9.75</v>
      </c>
    </row>
    <row r="380" spans="1:31" x14ac:dyDescent="0.35">
      <c r="A380" t="s">
        <v>398</v>
      </c>
      <c r="B380" t="s">
        <v>10</v>
      </c>
      <c r="C380" t="s">
        <v>68</v>
      </c>
      <c r="D380" t="s">
        <v>3620</v>
      </c>
      <c r="E380" t="s">
        <v>3612</v>
      </c>
      <c r="F380" t="str">
        <f>WORKSHEET[[#This Row],[Depart From]]&amp;"-"&amp;WORKSHEET[[#This Row],[Arrive To]]</f>
        <v>Zanzibar-Victoria</v>
      </c>
      <c r="G380" s="2">
        <v>44626</v>
      </c>
      <c r="H380" s="2">
        <v>44651</v>
      </c>
      <c r="I380" s="2" t="str">
        <f t="shared" si="5"/>
        <v>Delivered</v>
      </c>
      <c r="J380" s="2" t="str">
        <f>TEXT(WORKSHEET[[#This Row],[Offloading Date]], "mmm")</f>
        <v>Mar</v>
      </c>
      <c r="K380" s="2" t="str">
        <f>IF(OR(WORKSHEET[[#This Row],[Year]]="", ISBLANK(WORKSHEET[[#This Row],[Year]]), WORKSHEET[[#This Row],[Year]]="null"), "Exclude", "Include")</f>
        <v>Include</v>
      </c>
      <c r="L380" t="s">
        <v>16</v>
      </c>
      <c r="M380" t="s">
        <v>3624</v>
      </c>
      <c r="N380" t="s">
        <v>69</v>
      </c>
      <c r="O380">
        <v>32.119999999999997</v>
      </c>
      <c r="P380">
        <v>20</v>
      </c>
      <c r="Q380" t="s">
        <v>14</v>
      </c>
      <c r="R380">
        <f>P380 * _xll.XLOOKUP(Q380,CALCULATION!$A$15:$A$17, CALCULATION!$B$15:$B$17 )</f>
        <v>20</v>
      </c>
      <c r="S380" s="5">
        <f>O380*P380*_xll.XLOOKUP(Q380,CALCULATION!$A$15:$A$17, CALCULATION!$B$15:$B$17)</f>
        <v>642.4</v>
      </c>
      <c r="T380">
        <v>10</v>
      </c>
      <c r="U380" t="s">
        <v>14</v>
      </c>
      <c r="V380">
        <f>T380 * _xll.XLOOKUP(U380,CALCULATION!$A$15:$A$17, CALCULATION!$B$15:$B$17 )</f>
        <v>10</v>
      </c>
      <c r="W380" s="5">
        <f>O380*T380*_xll.XLOOKUP(U380,CALCULATION!$A$15:$A$17, CALCULATION!$B$15:$B$17)</f>
        <v>321.2</v>
      </c>
      <c r="X380" s="5">
        <f>WORKSHEET[[#This Row],[Clients Total Cost]] / WORKSHEET[[#This Row],[Clients Rate per T2 (USD)]]</f>
        <v>32.119999999999997</v>
      </c>
      <c r="Y380" s="5">
        <f>WORKSHEET[[#This Row],[Clients Rate per T2 (USD)]] - WORKSHEET[[#This Row],[Supplier Rate Per t2 (USD)]]</f>
        <v>10</v>
      </c>
      <c r="Z380" s="5">
        <f>WORKSHEET[[#This Row],[Profit Per T]] * WORKSHEET[[#This Row],[Weight]]</f>
        <v>321.2</v>
      </c>
      <c r="AA380">
        <v>1</v>
      </c>
      <c r="AB380" s="1">
        <v>2.5</v>
      </c>
      <c r="AC380" s="1">
        <v>3.75</v>
      </c>
      <c r="AD380" s="1">
        <v>3.125</v>
      </c>
      <c r="AE380" s="1">
        <f>WORKSHEET[[#This Row],[Delay at toll gate in days]] +WORKSHEET[[#This Row],[Delay at workshop in days]] +WORKSHEET[[#This Row],[Delay at border in days]]</f>
        <v>9.375</v>
      </c>
    </row>
    <row r="381" spans="1:31" x14ac:dyDescent="0.35">
      <c r="A381" t="s">
        <v>399</v>
      </c>
      <c r="B381" t="s">
        <v>10</v>
      </c>
      <c r="C381" t="s">
        <v>68</v>
      </c>
      <c r="D381" t="s">
        <v>3620</v>
      </c>
      <c r="E381" t="s">
        <v>3614</v>
      </c>
      <c r="F381" t="str">
        <f>WORKSHEET[[#This Row],[Depart From]]&amp;"-"&amp;WORKSHEET[[#This Row],[Arrive To]]</f>
        <v>Zanzibar-Alger</v>
      </c>
      <c r="G381" s="2">
        <v>44626</v>
      </c>
      <c r="H381" s="2">
        <v>44651</v>
      </c>
      <c r="I381" s="2" t="str">
        <f t="shared" si="5"/>
        <v>Delivered</v>
      </c>
      <c r="J381" s="2" t="str">
        <f>TEXT(WORKSHEET[[#This Row],[Offloading Date]], "mmm")</f>
        <v>Mar</v>
      </c>
      <c r="K381" s="2" t="str">
        <f>IF(OR(WORKSHEET[[#This Row],[Year]]="", ISBLANK(WORKSHEET[[#This Row],[Year]]), WORKSHEET[[#This Row],[Year]]="null"), "Exclude", "Include")</f>
        <v>Include</v>
      </c>
      <c r="L381" t="s">
        <v>16</v>
      </c>
      <c r="M381" t="s">
        <v>3624</v>
      </c>
      <c r="N381" t="s">
        <v>69</v>
      </c>
      <c r="O381">
        <v>32.08</v>
      </c>
      <c r="P381">
        <v>20</v>
      </c>
      <c r="Q381" t="s">
        <v>14</v>
      </c>
      <c r="R381">
        <f>P381 * _xll.XLOOKUP(Q381,CALCULATION!$A$15:$A$17, CALCULATION!$B$15:$B$17 )</f>
        <v>20</v>
      </c>
      <c r="S381" s="5">
        <f>O381*P381*_xll.XLOOKUP(Q381,CALCULATION!$A$15:$A$17, CALCULATION!$B$15:$B$17)</f>
        <v>641.59999999999991</v>
      </c>
      <c r="T381">
        <v>10</v>
      </c>
      <c r="U381" t="s">
        <v>14</v>
      </c>
      <c r="V381">
        <f>T381 * _xll.XLOOKUP(U381,CALCULATION!$A$15:$A$17, CALCULATION!$B$15:$B$17 )</f>
        <v>10</v>
      </c>
      <c r="W381" s="5">
        <f>O381*T381*_xll.XLOOKUP(U381,CALCULATION!$A$15:$A$17, CALCULATION!$B$15:$B$17)</f>
        <v>320.79999999999995</v>
      </c>
      <c r="X381" s="5">
        <f>WORKSHEET[[#This Row],[Clients Total Cost]] / WORKSHEET[[#This Row],[Clients Rate per T2 (USD)]]</f>
        <v>32.08</v>
      </c>
      <c r="Y381" s="5">
        <f>WORKSHEET[[#This Row],[Clients Rate per T2 (USD)]] - WORKSHEET[[#This Row],[Supplier Rate Per t2 (USD)]]</f>
        <v>10</v>
      </c>
      <c r="Z381" s="5">
        <f>WORKSHEET[[#This Row],[Profit Per T]] * WORKSHEET[[#This Row],[Weight]]</f>
        <v>320.79999999999995</v>
      </c>
      <c r="AA381">
        <v>1</v>
      </c>
      <c r="AB381" s="1">
        <v>2.5</v>
      </c>
      <c r="AC381" s="1">
        <v>3.75</v>
      </c>
      <c r="AD381" s="1">
        <v>3.125</v>
      </c>
      <c r="AE381" s="1">
        <f>WORKSHEET[[#This Row],[Delay at toll gate in days]] +WORKSHEET[[#This Row],[Delay at workshop in days]] +WORKSHEET[[#This Row],[Delay at border in days]]</f>
        <v>9.375</v>
      </c>
    </row>
    <row r="382" spans="1:31" x14ac:dyDescent="0.35">
      <c r="A382" t="s">
        <v>400</v>
      </c>
      <c r="B382" t="s">
        <v>10</v>
      </c>
      <c r="C382" t="s">
        <v>68</v>
      </c>
      <c r="D382" t="s">
        <v>3620</v>
      </c>
      <c r="E382" t="s">
        <v>3617</v>
      </c>
      <c r="F382" t="str">
        <f>WORKSHEET[[#This Row],[Depart From]]&amp;"-"&amp;WORKSHEET[[#This Row],[Arrive To]]</f>
        <v>Zanzibar-Lagos</v>
      </c>
      <c r="G382" s="2">
        <v>44626</v>
      </c>
      <c r="H382" s="2">
        <v>44676</v>
      </c>
      <c r="I382" s="2" t="str">
        <f t="shared" si="5"/>
        <v>Delivered</v>
      </c>
      <c r="J382" s="2" t="str">
        <f>TEXT(WORKSHEET[[#This Row],[Offloading Date]], "mmm")</f>
        <v>Apr</v>
      </c>
      <c r="K382" s="2" t="str">
        <f>IF(OR(WORKSHEET[[#This Row],[Year]]="", ISBLANK(WORKSHEET[[#This Row],[Year]]), WORKSHEET[[#This Row],[Year]]="null"), "Exclude", "Include")</f>
        <v>Include</v>
      </c>
      <c r="L382" t="s">
        <v>16</v>
      </c>
      <c r="M382" t="s">
        <v>3624</v>
      </c>
      <c r="N382" t="s">
        <v>69</v>
      </c>
      <c r="O382">
        <v>34.119999999999997</v>
      </c>
      <c r="P382">
        <v>20</v>
      </c>
      <c r="Q382" t="s">
        <v>14</v>
      </c>
      <c r="R382">
        <f>P382 * _xll.XLOOKUP(Q382,CALCULATION!$A$15:$A$17, CALCULATION!$B$15:$B$17 )</f>
        <v>20</v>
      </c>
      <c r="S382" s="5">
        <f>O382*P382*_xll.XLOOKUP(Q382,CALCULATION!$A$15:$A$17, CALCULATION!$B$15:$B$17)</f>
        <v>682.4</v>
      </c>
      <c r="T382">
        <v>10</v>
      </c>
      <c r="U382" t="s">
        <v>14</v>
      </c>
      <c r="V382">
        <f>T382 * _xll.XLOOKUP(U382,CALCULATION!$A$15:$A$17, CALCULATION!$B$15:$B$17 )</f>
        <v>10</v>
      </c>
      <c r="W382" s="5">
        <f>O382*T382*_xll.XLOOKUP(U382,CALCULATION!$A$15:$A$17, CALCULATION!$B$15:$B$17)</f>
        <v>341.2</v>
      </c>
      <c r="X382" s="5">
        <f>WORKSHEET[[#This Row],[Clients Total Cost]] / WORKSHEET[[#This Row],[Clients Rate per T2 (USD)]]</f>
        <v>34.119999999999997</v>
      </c>
      <c r="Y382" s="5">
        <f>WORKSHEET[[#This Row],[Clients Rate per T2 (USD)]] - WORKSHEET[[#This Row],[Supplier Rate Per t2 (USD)]]</f>
        <v>10</v>
      </c>
      <c r="Z382" s="5">
        <f>WORKSHEET[[#This Row],[Profit Per T]] * WORKSHEET[[#This Row],[Weight]]</f>
        <v>341.2</v>
      </c>
      <c r="AA382">
        <v>1</v>
      </c>
      <c r="AB382" s="1">
        <v>5</v>
      </c>
      <c r="AC382" s="1">
        <v>7.5</v>
      </c>
      <c r="AD382" s="1">
        <v>6.25</v>
      </c>
      <c r="AE382" s="1">
        <f>WORKSHEET[[#This Row],[Delay at toll gate in days]] +WORKSHEET[[#This Row],[Delay at workshop in days]] +WORKSHEET[[#This Row],[Delay at border in days]]</f>
        <v>18.75</v>
      </c>
    </row>
    <row r="383" spans="1:31" x14ac:dyDescent="0.35">
      <c r="A383" t="s">
        <v>401</v>
      </c>
      <c r="B383" t="s">
        <v>10</v>
      </c>
      <c r="C383" t="s">
        <v>68</v>
      </c>
      <c r="D383" t="s">
        <v>3615</v>
      </c>
      <c r="E383" t="s">
        <v>3614</v>
      </c>
      <c r="F383" t="str">
        <f>WORKSHEET[[#This Row],[Depart From]]&amp;"-"&amp;WORKSHEET[[#This Row],[Arrive To]]</f>
        <v>Mombasa-Alger</v>
      </c>
      <c r="G383" s="2">
        <v>44629</v>
      </c>
      <c r="H383" s="2">
        <v>44656</v>
      </c>
      <c r="I383" s="2" t="str">
        <f t="shared" si="5"/>
        <v>Delivered</v>
      </c>
      <c r="J383" s="2" t="str">
        <f>TEXT(WORKSHEET[[#This Row],[Offloading Date]], "mmm")</f>
        <v>Apr</v>
      </c>
      <c r="K383" s="2" t="str">
        <f>IF(OR(WORKSHEET[[#This Row],[Year]]="", ISBLANK(WORKSHEET[[#This Row],[Year]]), WORKSHEET[[#This Row],[Year]]="null"), "Exclude", "Include")</f>
        <v>Include</v>
      </c>
      <c r="L383" t="s">
        <v>16</v>
      </c>
      <c r="M383" t="s">
        <v>3624</v>
      </c>
      <c r="N383" t="s">
        <v>69</v>
      </c>
      <c r="O383">
        <v>34.14</v>
      </c>
      <c r="P383">
        <v>20</v>
      </c>
      <c r="Q383" t="s">
        <v>14</v>
      </c>
      <c r="R383">
        <f>P383 * _xll.XLOOKUP(Q383,CALCULATION!$A$15:$A$17, CALCULATION!$B$15:$B$17 )</f>
        <v>20</v>
      </c>
      <c r="S383" s="5">
        <f>O383*P383*_xll.XLOOKUP(Q383,CALCULATION!$A$15:$A$17, CALCULATION!$B$15:$B$17)</f>
        <v>682.8</v>
      </c>
      <c r="T383">
        <v>10</v>
      </c>
      <c r="U383" t="s">
        <v>14</v>
      </c>
      <c r="V383">
        <f>T383 * _xll.XLOOKUP(U383,CALCULATION!$A$15:$A$17, CALCULATION!$B$15:$B$17 )</f>
        <v>10</v>
      </c>
      <c r="W383" s="5">
        <f>O383*T383*_xll.XLOOKUP(U383,CALCULATION!$A$15:$A$17, CALCULATION!$B$15:$B$17)</f>
        <v>341.4</v>
      </c>
      <c r="X383" s="5">
        <f>WORKSHEET[[#This Row],[Clients Total Cost]] / WORKSHEET[[#This Row],[Clients Rate per T2 (USD)]]</f>
        <v>34.14</v>
      </c>
      <c r="Y383" s="5">
        <f>WORKSHEET[[#This Row],[Clients Rate per T2 (USD)]] - WORKSHEET[[#This Row],[Supplier Rate Per t2 (USD)]]</f>
        <v>10</v>
      </c>
      <c r="Z383" s="5">
        <f>WORKSHEET[[#This Row],[Profit Per T]] * WORKSHEET[[#This Row],[Weight]]</f>
        <v>341.4</v>
      </c>
      <c r="AA383">
        <v>1</v>
      </c>
      <c r="AB383" s="1">
        <v>2.7</v>
      </c>
      <c r="AC383" s="1">
        <v>4.05</v>
      </c>
      <c r="AD383" s="1">
        <v>3.375</v>
      </c>
      <c r="AE383" s="1">
        <f>WORKSHEET[[#This Row],[Delay at toll gate in days]] +WORKSHEET[[#This Row],[Delay at workshop in days]] +WORKSHEET[[#This Row],[Delay at border in days]]</f>
        <v>10.125</v>
      </c>
    </row>
    <row r="384" spans="1:31" x14ac:dyDescent="0.35">
      <c r="A384" t="s">
        <v>402</v>
      </c>
      <c r="B384" t="s">
        <v>10</v>
      </c>
      <c r="C384" t="s">
        <v>68</v>
      </c>
      <c r="D384" t="s">
        <v>3615</v>
      </c>
      <c r="E384" t="s">
        <v>3613</v>
      </c>
      <c r="F384" t="str">
        <f>WORKSHEET[[#This Row],[Depart From]]&amp;"-"&amp;WORKSHEET[[#This Row],[Arrive To]]</f>
        <v>Mombasa-Sanaa</v>
      </c>
      <c r="G384" s="2">
        <v>44630</v>
      </c>
      <c r="H384" s="2">
        <v>44661</v>
      </c>
      <c r="I384" s="2" t="str">
        <f t="shared" si="5"/>
        <v>Delivered</v>
      </c>
      <c r="J384" s="2" t="str">
        <f>TEXT(WORKSHEET[[#This Row],[Offloading Date]], "mmm")</f>
        <v>Apr</v>
      </c>
      <c r="K384" s="2" t="str">
        <f>IF(OR(WORKSHEET[[#This Row],[Year]]="", ISBLANK(WORKSHEET[[#This Row],[Year]]), WORKSHEET[[#This Row],[Year]]="null"), "Exclude", "Include")</f>
        <v>Include</v>
      </c>
      <c r="L384" t="s">
        <v>16</v>
      </c>
      <c r="M384" t="s">
        <v>3624</v>
      </c>
      <c r="N384" t="s">
        <v>69</v>
      </c>
      <c r="O384">
        <v>32.04</v>
      </c>
      <c r="P384">
        <v>20</v>
      </c>
      <c r="Q384" t="s">
        <v>14</v>
      </c>
      <c r="R384">
        <f>P384 * _xll.XLOOKUP(Q384,CALCULATION!$A$15:$A$17, CALCULATION!$B$15:$B$17 )</f>
        <v>20</v>
      </c>
      <c r="S384" s="5">
        <f>O384*P384*_xll.XLOOKUP(Q384,CALCULATION!$A$15:$A$17, CALCULATION!$B$15:$B$17)</f>
        <v>640.79999999999995</v>
      </c>
      <c r="T384">
        <v>10</v>
      </c>
      <c r="U384" t="s">
        <v>14</v>
      </c>
      <c r="V384">
        <f>T384 * _xll.XLOOKUP(U384,CALCULATION!$A$15:$A$17, CALCULATION!$B$15:$B$17 )</f>
        <v>10</v>
      </c>
      <c r="W384" s="5">
        <f>O384*T384*_xll.XLOOKUP(U384,CALCULATION!$A$15:$A$17, CALCULATION!$B$15:$B$17)</f>
        <v>320.39999999999998</v>
      </c>
      <c r="X384" s="5">
        <f>WORKSHEET[[#This Row],[Clients Total Cost]] / WORKSHEET[[#This Row],[Clients Rate per T2 (USD)]]</f>
        <v>32.04</v>
      </c>
      <c r="Y384" s="5">
        <f>WORKSHEET[[#This Row],[Clients Rate per T2 (USD)]] - WORKSHEET[[#This Row],[Supplier Rate Per t2 (USD)]]</f>
        <v>10</v>
      </c>
      <c r="Z384" s="5">
        <f>WORKSHEET[[#This Row],[Profit Per T]] * WORKSHEET[[#This Row],[Weight]]</f>
        <v>320.39999999999998</v>
      </c>
      <c r="AA384">
        <v>1</v>
      </c>
      <c r="AB384" s="1">
        <v>3.1</v>
      </c>
      <c r="AC384" s="1">
        <v>4.6499999999999995</v>
      </c>
      <c r="AD384" s="1">
        <v>3.875</v>
      </c>
      <c r="AE384" s="1">
        <f>WORKSHEET[[#This Row],[Delay at toll gate in days]] +WORKSHEET[[#This Row],[Delay at workshop in days]] +WORKSHEET[[#This Row],[Delay at border in days]]</f>
        <v>11.625</v>
      </c>
    </row>
    <row r="385" spans="1:31" x14ac:dyDescent="0.35">
      <c r="A385" t="s">
        <v>403</v>
      </c>
      <c r="B385" t="s">
        <v>10</v>
      </c>
      <c r="C385" t="s">
        <v>68</v>
      </c>
      <c r="D385" t="s">
        <v>3620</v>
      </c>
      <c r="E385" t="s">
        <v>3612</v>
      </c>
      <c r="F385" t="str">
        <f>WORKSHEET[[#This Row],[Depart From]]&amp;"-"&amp;WORKSHEET[[#This Row],[Arrive To]]</f>
        <v>Zanzibar-Victoria</v>
      </c>
      <c r="G385" s="2">
        <v>44630</v>
      </c>
      <c r="H385" s="2">
        <v>44668</v>
      </c>
      <c r="I385" s="2" t="str">
        <f t="shared" si="5"/>
        <v>Delivered</v>
      </c>
      <c r="J385" s="2" t="str">
        <f>TEXT(WORKSHEET[[#This Row],[Offloading Date]], "mmm")</f>
        <v>Apr</v>
      </c>
      <c r="K385" s="2" t="str">
        <f>IF(OR(WORKSHEET[[#This Row],[Year]]="", ISBLANK(WORKSHEET[[#This Row],[Year]]), WORKSHEET[[#This Row],[Year]]="null"), "Exclude", "Include")</f>
        <v>Include</v>
      </c>
      <c r="L385" t="s">
        <v>16</v>
      </c>
      <c r="M385" t="s">
        <v>3624</v>
      </c>
      <c r="N385" t="s">
        <v>69</v>
      </c>
      <c r="O385">
        <v>30.14</v>
      </c>
      <c r="P385">
        <v>20</v>
      </c>
      <c r="Q385" t="s">
        <v>14</v>
      </c>
      <c r="R385">
        <f>P385 * _xll.XLOOKUP(Q385,CALCULATION!$A$15:$A$17, CALCULATION!$B$15:$B$17 )</f>
        <v>20</v>
      </c>
      <c r="S385" s="5">
        <f>O385*P385*_xll.XLOOKUP(Q385,CALCULATION!$A$15:$A$17, CALCULATION!$B$15:$B$17)</f>
        <v>602.79999999999995</v>
      </c>
      <c r="T385">
        <v>10</v>
      </c>
      <c r="U385" t="s">
        <v>14</v>
      </c>
      <c r="V385">
        <f>T385 * _xll.XLOOKUP(U385,CALCULATION!$A$15:$A$17, CALCULATION!$B$15:$B$17 )</f>
        <v>10</v>
      </c>
      <c r="W385" s="5">
        <f>O385*T385*_xll.XLOOKUP(U385,CALCULATION!$A$15:$A$17, CALCULATION!$B$15:$B$17)</f>
        <v>301.39999999999998</v>
      </c>
      <c r="X385" s="5">
        <f>WORKSHEET[[#This Row],[Clients Total Cost]] / WORKSHEET[[#This Row],[Clients Rate per T2 (USD)]]</f>
        <v>30.139999999999997</v>
      </c>
      <c r="Y385" s="5">
        <f>WORKSHEET[[#This Row],[Clients Rate per T2 (USD)]] - WORKSHEET[[#This Row],[Supplier Rate Per t2 (USD)]]</f>
        <v>10</v>
      </c>
      <c r="Z385" s="5">
        <f>WORKSHEET[[#This Row],[Profit Per T]] * WORKSHEET[[#This Row],[Weight]]</f>
        <v>301.39999999999998</v>
      </c>
      <c r="AA385">
        <v>1</v>
      </c>
      <c r="AB385" s="1">
        <v>3.8000000000000003</v>
      </c>
      <c r="AC385" s="1">
        <v>5.7</v>
      </c>
      <c r="AD385" s="1">
        <v>4.75</v>
      </c>
      <c r="AE385" s="1">
        <f>WORKSHEET[[#This Row],[Delay at toll gate in days]] +WORKSHEET[[#This Row],[Delay at workshop in days]] +WORKSHEET[[#This Row],[Delay at border in days]]</f>
        <v>14.25</v>
      </c>
    </row>
    <row r="386" spans="1:31" x14ac:dyDescent="0.35">
      <c r="A386" t="s">
        <v>404</v>
      </c>
      <c r="B386" t="s">
        <v>10</v>
      </c>
      <c r="C386" t="s">
        <v>68</v>
      </c>
      <c r="D386" t="s">
        <v>3620</v>
      </c>
      <c r="E386" t="s">
        <v>3613</v>
      </c>
      <c r="F386" t="str">
        <f>WORKSHEET[[#This Row],[Depart From]]&amp;"-"&amp;WORKSHEET[[#This Row],[Arrive To]]</f>
        <v>Zanzibar-Sanaa</v>
      </c>
      <c r="G386" s="2">
        <v>44625</v>
      </c>
      <c r="H386" s="2">
        <v>44653</v>
      </c>
      <c r="I386" s="2" t="str">
        <f t="shared" ref="I386:I449" si="6">IF(OR(H386="", H386="NULL"), "Failed","Delivered")</f>
        <v>Delivered</v>
      </c>
      <c r="J386" s="2" t="str">
        <f>TEXT(WORKSHEET[[#This Row],[Offloading Date]], "mmm")</f>
        <v>Apr</v>
      </c>
      <c r="K386" s="2" t="str">
        <f>IF(OR(WORKSHEET[[#This Row],[Year]]="", ISBLANK(WORKSHEET[[#This Row],[Year]]), WORKSHEET[[#This Row],[Year]]="null"), "Exclude", "Include")</f>
        <v>Include</v>
      </c>
      <c r="L386" t="s">
        <v>16</v>
      </c>
      <c r="M386" t="s">
        <v>3624</v>
      </c>
      <c r="N386" t="s">
        <v>69</v>
      </c>
      <c r="O386">
        <v>30.18</v>
      </c>
      <c r="P386">
        <v>20</v>
      </c>
      <c r="Q386" t="s">
        <v>14</v>
      </c>
      <c r="R386">
        <f>P386 * _xll.XLOOKUP(Q386,CALCULATION!$A$15:$A$17, CALCULATION!$B$15:$B$17 )</f>
        <v>20</v>
      </c>
      <c r="S386" s="5">
        <f>O386*P386*_xll.XLOOKUP(Q386,CALCULATION!$A$15:$A$17, CALCULATION!$B$15:$B$17)</f>
        <v>603.6</v>
      </c>
      <c r="T386">
        <v>10</v>
      </c>
      <c r="U386" t="s">
        <v>14</v>
      </c>
      <c r="V386">
        <f>T386 * _xll.XLOOKUP(U386,CALCULATION!$A$15:$A$17, CALCULATION!$B$15:$B$17 )</f>
        <v>10</v>
      </c>
      <c r="W386" s="5">
        <f>O386*T386*_xll.XLOOKUP(U386,CALCULATION!$A$15:$A$17, CALCULATION!$B$15:$B$17)</f>
        <v>301.8</v>
      </c>
      <c r="X386" s="5">
        <f>WORKSHEET[[#This Row],[Clients Total Cost]] / WORKSHEET[[#This Row],[Clients Rate per T2 (USD)]]</f>
        <v>30.18</v>
      </c>
      <c r="Y386" s="5">
        <f>WORKSHEET[[#This Row],[Clients Rate per T2 (USD)]] - WORKSHEET[[#This Row],[Supplier Rate Per t2 (USD)]]</f>
        <v>10</v>
      </c>
      <c r="Z386" s="5">
        <f>WORKSHEET[[#This Row],[Profit Per T]] * WORKSHEET[[#This Row],[Weight]]</f>
        <v>301.8</v>
      </c>
      <c r="AA386">
        <v>1</v>
      </c>
      <c r="AB386" s="1">
        <v>2.8000000000000003</v>
      </c>
      <c r="AC386" s="1">
        <v>4.2</v>
      </c>
      <c r="AD386" s="1">
        <v>3.5</v>
      </c>
      <c r="AE386" s="1">
        <f>WORKSHEET[[#This Row],[Delay at toll gate in days]] +WORKSHEET[[#This Row],[Delay at workshop in days]] +WORKSHEET[[#This Row],[Delay at border in days]]</f>
        <v>10.5</v>
      </c>
    </row>
    <row r="387" spans="1:31" x14ac:dyDescent="0.35">
      <c r="A387" t="s">
        <v>405</v>
      </c>
      <c r="B387" t="s">
        <v>10</v>
      </c>
      <c r="C387" t="s">
        <v>68</v>
      </c>
      <c r="D387" t="s">
        <v>3611</v>
      </c>
      <c r="E387" t="s">
        <v>3618</v>
      </c>
      <c r="F387" t="str">
        <f>WORKSHEET[[#This Row],[Depart From]]&amp;"-"&amp;WORKSHEET[[#This Row],[Arrive To]]</f>
        <v>Mogadishu-Tripoli</v>
      </c>
      <c r="G387" s="2">
        <v>44625</v>
      </c>
      <c r="H387" s="2">
        <v>44653</v>
      </c>
      <c r="I387" s="2" t="str">
        <f t="shared" si="6"/>
        <v>Delivered</v>
      </c>
      <c r="J387" s="2" t="str">
        <f>TEXT(WORKSHEET[[#This Row],[Offloading Date]], "mmm")</f>
        <v>Apr</v>
      </c>
      <c r="K387" s="2" t="str">
        <f>IF(OR(WORKSHEET[[#This Row],[Year]]="", ISBLANK(WORKSHEET[[#This Row],[Year]]), WORKSHEET[[#This Row],[Year]]="null"), "Exclude", "Include")</f>
        <v>Include</v>
      </c>
      <c r="L387" t="s">
        <v>16</v>
      </c>
      <c r="M387" t="s">
        <v>3624</v>
      </c>
      <c r="N387" t="s">
        <v>69</v>
      </c>
      <c r="O387">
        <v>30.12</v>
      </c>
      <c r="P387">
        <v>20</v>
      </c>
      <c r="Q387" t="s">
        <v>14</v>
      </c>
      <c r="R387">
        <f>P387 * _xll.XLOOKUP(Q387,CALCULATION!$A$15:$A$17, CALCULATION!$B$15:$B$17 )</f>
        <v>20</v>
      </c>
      <c r="S387" s="5">
        <f>O387*P387*_xll.XLOOKUP(Q387,CALCULATION!$A$15:$A$17, CALCULATION!$B$15:$B$17)</f>
        <v>602.4</v>
      </c>
      <c r="T387">
        <v>10</v>
      </c>
      <c r="U387" t="s">
        <v>14</v>
      </c>
      <c r="V387">
        <f>T387 * _xll.XLOOKUP(U387,CALCULATION!$A$15:$A$17, CALCULATION!$B$15:$B$17 )</f>
        <v>10</v>
      </c>
      <c r="W387" s="5">
        <f>O387*T387*_xll.XLOOKUP(U387,CALCULATION!$A$15:$A$17, CALCULATION!$B$15:$B$17)</f>
        <v>301.2</v>
      </c>
      <c r="X387" s="5">
        <f>WORKSHEET[[#This Row],[Clients Total Cost]] / WORKSHEET[[#This Row],[Clients Rate per T2 (USD)]]</f>
        <v>30.119999999999997</v>
      </c>
      <c r="Y387" s="5">
        <f>WORKSHEET[[#This Row],[Clients Rate per T2 (USD)]] - WORKSHEET[[#This Row],[Supplier Rate Per t2 (USD)]]</f>
        <v>10</v>
      </c>
      <c r="Z387" s="5">
        <f>WORKSHEET[[#This Row],[Profit Per T]] * WORKSHEET[[#This Row],[Weight]]</f>
        <v>301.2</v>
      </c>
      <c r="AA387">
        <v>1</v>
      </c>
      <c r="AB387" s="1">
        <v>2.8000000000000003</v>
      </c>
      <c r="AC387" s="1">
        <v>4.2</v>
      </c>
      <c r="AD387" s="1">
        <v>3.5</v>
      </c>
      <c r="AE387" s="1">
        <f>WORKSHEET[[#This Row],[Delay at toll gate in days]] +WORKSHEET[[#This Row],[Delay at workshop in days]] +WORKSHEET[[#This Row],[Delay at border in days]]</f>
        <v>10.5</v>
      </c>
    </row>
    <row r="388" spans="1:31" x14ac:dyDescent="0.35">
      <c r="A388" t="s">
        <v>406</v>
      </c>
      <c r="B388" t="s">
        <v>10</v>
      </c>
      <c r="C388" t="s">
        <v>68</v>
      </c>
      <c r="D388" t="s">
        <v>3615</v>
      </c>
      <c r="E388" t="s">
        <v>3612</v>
      </c>
      <c r="F388" t="str">
        <f>WORKSHEET[[#This Row],[Depart From]]&amp;"-"&amp;WORKSHEET[[#This Row],[Arrive To]]</f>
        <v>Mombasa-Victoria</v>
      </c>
      <c r="G388" s="2">
        <v>44636</v>
      </c>
      <c r="H388" s="2">
        <v>44673</v>
      </c>
      <c r="I388" s="2" t="str">
        <f t="shared" si="6"/>
        <v>Delivered</v>
      </c>
      <c r="J388" s="2" t="str">
        <f>TEXT(WORKSHEET[[#This Row],[Offloading Date]], "mmm")</f>
        <v>Apr</v>
      </c>
      <c r="K388" s="2" t="str">
        <f>IF(OR(WORKSHEET[[#This Row],[Year]]="", ISBLANK(WORKSHEET[[#This Row],[Year]]), WORKSHEET[[#This Row],[Year]]="null"), "Exclude", "Include")</f>
        <v>Include</v>
      </c>
      <c r="L388" t="s">
        <v>16</v>
      </c>
      <c r="M388" t="s">
        <v>3624</v>
      </c>
      <c r="N388" t="s">
        <v>69</v>
      </c>
      <c r="O388">
        <v>34.26</v>
      </c>
      <c r="P388">
        <v>20</v>
      </c>
      <c r="Q388" t="s">
        <v>14</v>
      </c>
      <c r="R388">
        <f>P388 * _xll.XLOOKUP(Q388,CALCULATION!$A$15:$A$17, CALCULATION!$B$15:$B$17 )</f>
        <v>20</v>
      </c>
      <c r="S388" s="5">
        <f>O388*P388*_xll.XLOOKUP(Q388,CALCULATION!$A$15:$A$17, CALCULATION!$B$15:$B$17)</f>
        <v>685.19999999999993</v>
      </c>
      <c r="T388">
        <v>10</v>
      </c>
      <c r="U388" t="s">
        <v>14</v>
      </c>
      <c r="V388">
        <f>T388 * _xll.XLOOKUP(U388,CALCULATION!$A$15:$A$17, CALCULATION!$B$15:$B$17 )</f>
        <v>10</v>
      </c>
      <c r="W388" s="5">
        <f>O388*T388*_xll.XLOOKUP(U388,CALCULATION!$A$15:$A$17, CALCULATION!$B$15:$B$17)</f>
        <v>342.59999999999997</v>
      </c>
      <c r="X388" s="5">
        <f>WORKSHEET[[#This Row],[Clients Total Cost]] / WORKSHEET[[#This Row],[Clients Rate per T2 (USD)]]</f>
        <v>34.26</v>
      </c>
      <c r="Y388" s="5">
        <f>WORKSHEET[[#This Row],[Clients Rate per T2 (USD)]] - WORKSHEET[[#This Row],[Supplier Rate Per t2 (USD)]]</f>
        <v>10</v>
      </c>
      <c r="Z388" s="5">
        <f>WORKSHEET[[#This Row],[Profit Per T]] * WORKSHEET[[#This Row],[Weight]]</f>
        <v>342.59999999999997</v>
      </c>
      <c r="AA388">
        <v>1</v>
      </c>
      <c r="AB388" s="1">
        <v>3.7</v>
      </c>
      <c r="AC388" s="1">
        <v>5.55</v>
      </c>
      <c r="AD388" s="1">
        <v>4.625</v>
      </c>
      <c r="AE388" s="1">
        <f>WORKSHEET[[#This Row],[Delay at toll gate in days]] +WORKSHEET[[#This Row],[Delay at workshop in days]] +WORKSHEET[[#This Row],[Delay at border in days]]</f>
        <v>13.875</v>
      </c>
    </row>
    <row r="389" spans="1:31" x14ac:dyDescent="0.35">
      <c r="A389" t="s">
        <v>407</v>
      </c>
      <c r="B389" t="s">
        <v>10</v>
      </c>
      <c r="C389" t="s">
        <v>68</v>
      </c>
      <c r="D389" t="s">
        <v>3616</v>
      </c>
      <c r="E389" t="s">
        <v>3617</v>
      </c>
      <c r="F389" t="str">
        <f>WORKSHEET[[#This Row],[Depart From]]&amp;"-"&amp;WORKSHEET[[#This Row],[Arrive To]]</f>
        <v>Marrakech-Lagos</v>
      </c>
      <c r="G389" s="2">
        <v>44633</v>
      </c>
      <c r="H389" s="2">
        <v>44661</v>
      </c>
      <c r="I389" s="2" t="str">
        <f t="shared" si="6"/>
        <v>Delivered</v>
      </c>
      <c r="J389" s="2" t="str">
        <f>TEXT(WORKSHEET[[#This Row],[Offloading Date]], "mmm")</f>
        <v>Apr</v>
      </c>
      <c r="K389" s="2" t="str">
        <f>IF(OR(WORKSHEET[[#This Row],[Year]]="", ISBLANK(WORKSHEET[[#This Row],[Year]]), WORKSHEET[[#This Row],[Year]]="null"), "Exclude", "Include")</f>
        <v>Include</v>
      </c>
      <c r="L389" t="s">
        <v>16</v>
      </c>
      <c r="M389" t="s">
        <v>3624</v>
      </c>
      <c r="N389" t="s">
        <v>69</v>
      </c>
      <c r="O389">
        <v>30.12</v>
      </c>
      <c r="P389">
        <v>20</v>
      </c>
      <c r="Q389" t="s">
        <v>14</v>
      </c>
      <c r="R389">
        <f>P389 * _xll.XLOOKUP(Q389,CALCULATION!$A$15:$A$17, CALCULATION!$B$15:$B$17 )</f>
        <v>20</v>
      </c>
      <c r="S389" s="5">
        <f>O389*P389*_xll.XLOOKUP(Q389,CALCULATION!$A$15:$A$17, CALCULATION!$B$15:$B$17)</f>
        <v>602.4</v>
      </c>
      <c r="T389">
        <v>10</v>
      </c>
      <c r="U389" t="s">
        <v>14</v>
      </c>
      <c r="V389">
        <f>T389 * _xll.XLOOKUP(U389,CALCULATION!$A$15:$A$17, CALCULATION!$B$15:$B$17 )</f>
        <v>10</v>
      </c>
      <c r="W389" s="5">
        <f>O389*T389*_xll.XLOOKUP(U389,CALCULATION!$A$15:$A$17, CALCULATION!$B$15:$B$17)</f>
        <v>301.2</v>
      </c>
      <c r="X389" s="5">
        <f>WORKSHEET[[#This Row],[Clients Total Cost]] / WORKSHEET[[#This Row],[Clients Rate per T2 (USD)]]</f>
        <v>30.119999999999997</v>
      </c>
      <c r="Y389" s="5">
        <f>WORKSHEET[[#This Row],[Clients Rate per T2 (USD)]] - WORKSHEET[[#This Row],[Supplier Rate Per t2 (USD)]]</f>
        <v>10</v>
      </c>
      <c r="Z389" s="5">
        <f>WORKSHEET[[#This Row],[Profit Per T]] * WORKSHEET[[#This Row],[Weight]]</f>
        <v>301.2</v>
      </c>
      <c r="AA389">
        <v>1</v>
      </c>
      <c r="AB389" s="1">
        <v>2.8000000000000003</v>
      </c>
      <c r="AC389" s="1">
        <v>4.2</v>
      </c>
      <c r="AD389" s="1">
        <v>3.5</v>
      </c>
      <c r="AE389" s="1">
        <f>WORKSHEET[[#This Row],[Delay at toll gate in days]] +WORKSHEET[[#This Row],[Delay at workshop in days]] +WORKSHEET[[#This Row],[Delay at border in days]]</f>
        <v>10.5</v>
      </c>
    </row>
    <row r="390" spans="1:31" x14ac:dyDescent="0.35">
      <c r="A390" t="s">
        <v>408</v>
      </c>
      <c r="B390" t="s">
        <v>10</v>
      </c>
      <c r="C390" t="s">
        <v>68</v>
      </c>
      <c r="D390" t="s">
        <v>3615</v>
      </c>
      <c r="E390" t="s">
        <v>3617</v>
      </c>
      <c r="F390" t="str">
        <f>WORKSHEET[[#This Row],[Depart From]]&amp;"-"&amp;WORKSHEET[[#This Row],[Arrive To]]</f>
        <v>Mombasa-Lagos</v>
      </c>
      <c r="G390" s="2">
        <v>44626</v>
      </c>
      <c r="H390" s="2">
        <v>44652</v>
      </c>
      <c r="I390" s="2" t="str">
        <f t="shared" si="6"/>
        <v>Delivered</v>
      </c>
      <c r="J390" s="2" t="str">
        <f>TEXT(WORKSHEET[[#This Row],[Offloading Date]], "mmm")</f>
        <v>Apr</v>
      </c>
      <c r="K390" s="2" t="str">
        <f>IF(OR(WORKSHEET[[#This Row],[Year]]="", ISBLANK(WORKSHEET[[#This Row],[Year]]), WORKSHEET[[#This Row],[Year]]="null"), "Exclude", "Include")</f>
        <v>Include</v>
      </c>
      <c r="L390" t="s">
        <v>16</v>
      </c>
      <c r="M390" t="s">
        <v>3624</v>
      </c>
      <c r="N390" t="s">
        <v>69</v>
      </c>
      <c r="O390">
        <v>30.2</v>
      </c>
      <c r="P390">
        <v>20</v>
      </c>
      <c r="Q390" t="s">
        <v>14</v>
      </c>
      <c r="R390">
        <f>P390 * _xll.XLOOKUP(Q390,CALCULATION!$A$15:$A$17, CALCULATION!$B$15:$B$17 )</f>
        <v>20</v>
      </c>
      <c r="S390" s="5">
        <f>O390*P390*_xll.XLOOKUP(Q390,CALCULATION!$A$15:$A$17, CALCULATION!$B$15:$B$17)</f>
        <v>604</v>
      </c>
      <c r="T390">
        <v>10</v>
      </c>
      <c r="U390" t="s">
        <v>14</v>
      </c>
      <c r="V390">
        <f>T390 * _xll.XLOOKUP(U390,CALCULATION!$A$15:$A$17, CALCULATION!$B$15:$B$17 )</f>
        <v>10</v>
      </c>
      <c r="W390" s="5">
        <f>O390*T390*_xll.XLOOKUP(U390,CALCULATION!$A$15:$A$17, CALCULATION!$B$15:$B$17)</f>
        <v>302</v>
      </c>
      <c r="X390" s="5">
        <f>WORKSHEET[[#This Row],[Clients Total Cost]] / WORKSHEET[[#This Row],[Clients Rate per T2 (USD)]]</f>
        <v>30.2</v>
      </c>
      <c r="Y390" s="5">
        <f>WORKSHEET[[#This Row],[Clients Rate per T2 (USD)]] - WORKSHEET[[#This Row],[Supplier Rate Per t2 (USD)]]</f>
        <v>10</v>
      </c>
      <c r="Z390" s="5">
        <f>WORKSHEET[[#This Row],[Profit Per T]] * WORKSHEET[[#This Row],[Weight]]</f>
        <v>302</v>
      </c>
      <c r="AA390">
        <v>1</v>
      </c>
      <c r="AB390" s="1">
        <v>2.6</v>
      </c>
      <c r="AC390" s="1">
        <v>3.9</v>
      </c>
      <c r="AD390" s="1">
        <v>3.25</v>
      </c>
      <c r="AE390" s="1">
        <f>WORKSHEET[[#This Row],[Delay at toll gate in days]] +WORKSHEET[[#This Row],[Delay at workshop in days]] +WORKSHEET[[#This Row],[Delay at border in days]]</f>
        <v>9.75</v>
      </c>
    </row>
    <row r="391" spans="1:31" x14ac:dyDescent="0.35">
      <c r="A391" t="s">
        <v>409</v>
      </c>
      <c r="B391" t="s">
        <v>10</v>
      </c>
      <c r="C391" t="s">
        <v>68</v>
      </c>
      <c r="D391" t="s">
        <v>3615</v>
      </c>
      <c r="E391" t="s">
        <v>3614</v>
      </c>
      <c r="F391" t="str">
        <f>WORKSHEET[[#This Row],[Depart From]]&amp;"-"&amp;WORKSHEET[[#This Row],[Arrive To]]</f>
        <v>Mombasa-Alger</v>
      </c>
      <c r="G391" s="2">
        <v>44633</v>
      </c>
      <c r="H391" s="2">
        <v>44661</v>
      </c>
      <c r="I391" s="2" t="str">
        <f t="shared" si="6"/>
        <v>Delivered</v>
      </c>
      <c r="J391" s="2" t="str">
        <f>TEXT(WORKSHEET[[#This Row],[Offloading Date]], "mmm")</f>
        <v>Apr</v>
      </c>
      <c r="K391" s="2" t="str">
        <f>IF(OR(WORKSHEET[[#This Row],[Year]]="", ISBLANK(WORKSHEET[[#This Row],[Year]]), WORKSHEET[[#This Row],[Year]]="null"), "Exclude", "Include")</f>
        <v>Include</v>
      </c>
      <c r="L391" t="s">
        <v>16</v>
      </c>
      <c r="M391" t="s">
        <v>3624</v>
      </c>
      <c r="N391" t="s">
        <v>69</v>
      </c>
      <c r="O391">
        <v>30.12</v>
      </c>
      <c r="P391">
        <v>20</v>
      </c>
      <c r="Q391" t="s">
        <v>14</v>
      </c>
      <c r="R391">
        <f>P391 * _xll.XLOOKUP(Q391,CALCULATION!$A$15:$A$17, CALCULATION!$B$15:$B$17 )</f>
        <v>20</v>
      </c>
      <c r="S391" s="5">
        <f>O391*P391*_xll.XLOOKUP(Q391,CALCULATION!$A$15:$A$17, CALCULATION!$B$15:$B$17)</f>
        <v>602.4</v>
      </c>
      <c r="T391">
        <v>10</v>
      </c>
      <c r="U391" t="s">
        <v>14</v>
      </c>
      <c r="V391">
        <f>T391 * _xll.XLOOKUP(U391,CALCULATION!$A$15:$A$17, CALCULATION!$B$15:$B$17 )</f>
        <v>10</v>
      </c>
      <c r="W391" s="5">
        <f>O391*T391*_xll.XLOOKUP(U391,CALCULATION!$A$15:$A$17, CALCULATION!$B$15:$B$17)</f>
        <v>301.2</v>
      </c>
      <c r="X391" s="5">
        <f>WORKSHEET[[#This Row],[Clients Total Cost]] / WORKSHEET[[#This Row],[Clients Rate per T2 (USD)]]</f>
        <v>30.119999999999997</v>
      </c>
      <c r="Y391" s="5">
        <f>WORKSHEET[[#This Row],[Clients Rate per T2 (USD)]] - WORKSHEET[[#This Row],[Supplier Rate Per t2 (USD)]]</f>
        <v>10</v>
      </c>
      <c r="Z391" s="5">
        <f>WORKSHEET[[#This Row],[Profit Per T]] * WORKSHEET[[#This Row],[Weight]]</f>
        <v>301.2</v>
      </c>
      <c r="AA391">
        <v>1</v>
      </c>
      <c r="AB391" s="1">
        <v>2.8000000000000003</v>
      </c>
      <c r="AC391" s="1">
        <v>4.2</v>
      </c>
      <c r="AD391" s="1">
        <v>3.5</v>
      </c>
      <c r="AE391" s="1">
        <f>WORKSHEET[[#This Row],[Delay at toll gate in days]] +WORKSHEET[[#This Row],[Delay at workshop in days]] +WORKSHEET[[#This Row],[Delay at border in days]]</f>
        <v>10.5</v>
      </c>
    </row>
    <row r="392" spans="1:31" x14ac:dyDescent="0.35">
      <c r="A392" t="s">
        <v>410</v>
      </c>
      <c r="B392" t="s">
        <v>10</v>
      </c>
      <c r="C392" t="s">
        <v>68</v>
      </c>
      <c r="D392" t="s">
        <v>3620</v>
      </c>
      <c r="E392" t="s">
        <v>3613</v>
      </c>
      <c r="F392" t="str">
        <f>WORKSHEET[[#This Row],[Depart From]]&amp;"-"&amp;WORKSHEET[[#This Row],[Arrive To]]</f>
        <v>Zanzibar-Sanaa</v>
      </c>
      <c r="G392" s="2">
        <v>44627</v>
      </c>
      <c r="H392" s="2">
        <v>44659</v>
      </c>
      <c r="I392" s="2" t="str">
        <f t="shared" si="6"/>
        <v>Delivered</v>
      </c>
      <c r="J392" s="2" t="str">
        <f>TEXT(WORKSHEET[[#This Row],[Offloading Date]], "mmm")</f>
        <v>Apr</v>
      </c>
      <c r="K392" s="2" t="str">
        <f>IF(OR(WORKSHEET[[#This Row],[Year]]="", ISBLANK(WORKSHEET[[#This Row],[Year]]), WORKSHEET[[#This Row],[Year]]="null"), "Exclude", "Include")</f>
        <v>Include</v>
      </c>
      <c r="L392" t="s">
        <v>16</v>
      </c>
      <c r="M392" t="s">
        <v>3624</v>
      </c>
      <c r="N392" t="s">
        <v>69</v>
      </c>
      <c r="O392">
        <v>30.18</v>
      </c>
      <c r="P392">
        <v>20</v>
      </c>
      <c r="Q392" t="s">
        <v>14</v>
      </c>
      <c r="R392">
        <f>P392 * _xll.XLOOKUP(Q392,CALCULATION!$A$15:$A$17, CALCULATION!$B$15:$B$17 )</f>
        <v>20</v>
      </c>
      <c r="S392" s="5">
        <f>O392*P392*_xll.XLOOKUP(Q392,CALCULATION!$A$15:$A$17, CALCULATION!$B$15:$B$17)</f>
        <v>603.6</v>
      </c>
      <c r="T392">
        <v>10</v>
      </c>
      <c r="U392" t="s">
        <v>14</v>
      </c>
      <c r="V392">
        <f>T392 * _xll.XLOOKUP(U392,CALCULATION!$A$15:$A$17, CALCULATION!$B$15:$B$17 )</f>
        <v>10</v>
      </c>
      <c r="W392" s="5">
        <f>O392*T392*_xll.XLOOKUP(U392,CALCULATION!$A$15:$A$17, CALCULATION!$B$15:$B$17)</f>
        <v>301.8</v>
      </c>
      <c r="X392" s="5">
        <f>WORKSHEET[[#This Row],[Clients Total Cost]] / WORKSHEET[[#This Row],[Clients Rate per T2 (USD)]]</f>
        <v>30.18</v>
      </c>
      <c r="Y392" s="5">
        <f>WORKSHEET[[#This Row],[Clients Rate per T2 (USD)]] - WORKSHEET[[#This Row],[Supplier Rate Per t2 (USD)]]</f>
        <v>10</v>
      </c>
      <c r="Z392" s="5">
        <f>WORKSHEET[[#This Row],[Profit Per T]] * WORKSHEET[[#This Row],[Weight]]</f>
        <v>301.8</v>
      </c>
      <c r="AA392">
        <v>1</v>
      </c>
      <c r="AB392" s="1">
        <v>3.2</v>
      </c>
      <c r="AC392" s="1">
        <v>4.8</v>
      </c>
      <c r="AD392" s="1">
        <v>4</v>
      </c>
      <c r="AE392" s="1">
        <f>WORKSHEET[[#This Row],[Delay at toll gate in days]] +WORKSHEET[[#This Row],[Delay at workshop in days]] +WORKSHEET[[#This Row],[Delay at border in days]]</f>
        <v>12</v>
      </c>
    </row>
    <row r="393" spans="1:31" x14ac:dyDescent="0.35">
      <c r="A393" t="s">
        <v>411</v>
      </c>
      <c r="B393" t="s">
        <v>10</v>
      </c>
      <c r="C393" t="s">
        <v>68</v>
      </c>
      <c r="D393" t="s">
        <v>3620</v>
      </c>
      <c r="E393" t="s">
        <v>3614</v>
      </c>
      <c r="F393" t="str">
        <f>WORKSHEET[[#This Row],[Depart From]]&amp;"-"&amp;WORKSHEET[[#This Row],[Arrive To]]</f>
        <v>Zanzibar-Alger</v>
      </c>
      <c r="G393" s="2">
        <v>44625</v>
      </c>
      <c r="H393" s="2">
        <v>44651</v>
      </c>
      <c r="I393" s="2" t="str">
        <f t="shared" si="6"/>
        <v>Delivered</v>
      </c>
      <c r="J393" s="2" t="str">
        <f>TEXT(WORKSHEET[[#This Row],[Offloading Date]], "mmm")</f>
        <v>Mar</v>
      </c>
      <c r="K393" s="2" t="str">
        <f>IF(OR(WORKSHEET[[#This Row],[Year]]="", ISBLANK(WORKSHEET[[#This Row],[Year]]), WORKSHEET[[#This Row],[Year]]="null"), "Exclude", "Include")</f>
        <v>Include</v>
      </c>
      <c r="L393" t="s">
        <v>16</v>
      </c>
      <c r="M393" t="s">
        <v>3624</v>
      </c>
      <c r="N393" t="s">
        <v>69</v>
      </c>
      <c r="O393">
        <v>28.16</v>
      </c>
      <c r="P393">
        <v>20</v>
      </c>
      <c r="Q393" t="s">
        <v>14</v>
      </c>
      <c r="R393">
        <f>P393 * _xll.XLOOKUP(Q393,CALCULATION!$A$15:$A$17, CALCULATION!$B$15:$B$17 )</f>
        <v>20</v>
      </c>
      <c r="S393" s="5">
        <f>O393*P393*_xll.XLOOKUP(Q393,CALCULATION!$A$15:$A$17, CALCULATION!$B$15:$B$17)</f>
        <v>563.20000000000005</v>
      </c>
      <c r="T393">
        <v>10</v>
      </c>
      <c r="U393" t="s">
        <v>14</v>
      </c>
      <c r="V393">
        <f>T393 * _xll.XLOOKUP(U393,CALCULATION!$A$15:$A$17, CALCULATION!$B$15:$B$17 )</f>
        <v>10</v>
      </c>
      <c r="W393" s="5">
        <f>O393*T393*_xll.XLOOKUP(U393,CALCULATION!$A$15:$A$17, CALCULATION!$B$15:$B$17)</f>
        <v>281.60000000000002</v>
      </c>
      <c r="X393" s="5">
        <f>WORKSHEET[[#This Row],[Clients Total Cost]] / WORKSHEET[[#This Row],[Clients Rate per T2 (USD)]]</f>
        <v>28.160000000000004</v>
      </c>
      <c r="Y393" s="5">
        <f>WORKSHEET[[#This Row],[Clients Rate per T2 (USD)]] - WORKSHEET[[#This Row],[Supplier Rate Per t2 (USD)]]</f>
        <v>10</v>
      </c>
      <c r="Z393" s="5">
        <f>WORKSHEET[[#This Row],[Profit Per T]] * WORKSHEET[[#This Row],[Weight]]</f>
        <v>281.60000000000002</v>
      </c>
      <c r="AA393">
        <v>1</v>
      </c>
      <c r="AB393" s="1">
        <v>2.6</v>
      </c>
      <c r="AC393" s="1">
        <v>3.9</v>
      </c>
      <c r="AD393" s="1">
        <v>3.25</v>
      </c>
      <c r="AE393" s="1">
        <f>WORKSHEET[[#This Row],[Delay at toll gate in days]] +WORKSHEET[[#This Row],[Delay at workshop in days]] +WORKSHEET[[#This Row],[Delay at border in days]]</f>
        <v>9.75</v>
      </c>
    </row>
    <row r="394" spans="1:31" x14ac:dyDescent="0.35">
      <c r="A394" t="s">
        <v>412</v>
      </c>
      <c r="B394" t="s">
        <v>10</v>
      </c>
      <c r="C394" t="s">
        <v>68</v>
      </c>
      <c r="D394" t="s">
        <v>3611</v>
      </c>
      <c r="E394" t="s">
        <v>3618</v>
      </c>
      <c r="F394" t="str">
        <f>WORKSHEET[[#This Row],[Depart From]]&amp;"-"&amp;WORKSHEET[[#This Row],[Arrive To]]</f>
        <v>Mogadishu-Tripoli</v>
      </c>
      <c r="G394" s="2">
        <v>44629</v>
      </c>
      <c r="H394" s="2">
        <v>44658</v>
      </c>
      <c r="I394" s="2" t="str">
        <f t="shared" si="6"/>
        <v>Delivered</v>
      </c>
      <c r="J394" s="2" t="str">
        <f>TEXT(WORKSHEET[[#This Row],[Offloading Date]], "mmm")</f>
        <v>Apr</v>
      </c>
      <c r="K394" s="2" t="str">
        <f>IF(OR(WORKSHEET[[#This Row],[Year]]="", ISBLANK(WORKSHEET[[#This Row],[Year]]), WORKSHEET[[#This Row],[Year]]="null"), "Exclude", "Include")</f>
        <v>Include</v>
      </c>
      <c r="L394" t="s">
        <v>16</v>
      </c>
      <c r="M394" t="s">
        <v>3624</v>
      </c>
      <c r="N394" t="s">
        <v>69</v>
      </c>
      <c r="O394">
        <v>28.12</v>
      </c>
      <c r="P394">
        <v>20</v>
      </c>
      <c r="Q394" t="s">
        <v>14</v>
      </c>
      <c r="R394">
        <f>P394 * _xll.XLOOKUP(Q394,CALCULATION!$A$15:$A$17, CALCULATION!$B$15:$B$17 )</f>
        <v>20</v>
      </c>
      <c r="S394" s="5">
        <f>O394*P394*_xll.XLOOKUP(Q394,CALCULATION!$A$15:$A$17, CALCULATION!$B$15:$B$17)</f>
        <v>562.4</v>
      </c>
      <c r="T394">
        <v>10</v>
      </c>
      <c r="U394" t="s">
        <v>14</v>
      </c>
      <c r="V394">
        <f>T394 * _xll.XLOOKUP(U394,CALCULATION!$A$15:$A$17, CALCULATION!$B$15:$B$17 )</f>
        <v>10</v>
      </c>
      <c r="W394" s="5">
        <f>O394*T394*_xll.XLOOKUP(U394,CALCULATION!$A$15:$A$17, CALCULATION!$B$15:$B$17)</f>
        <v>281.2</v>
      </c>
      <c r="X394" s="5">
        <f>WORKSHEET[[#This Row],[Clients Total Cost]] / WORKSHEET[[#This Row],[Clients Rate per T2 (USD)]]</f>
        <v>28.119999999999997</v>
      </c>
      <c r="Y394" s="5">
        <f>WORKSHEET[[#This Row],[Clients Rate per T2 (USD)]] - WORKSHEET[[#This Row],[Supplier Rate Per t2 (USD)]]</f>
        <v>10</v>
      </c>
      <c r="Z394" s="5">
        <f>WORKSHEET[[#This Row],[Profit Per T]] * WORKSHEET[[#This Row],[Weight]]</f>
        <v>281.2</v>
      </c>
      <c r="AA394">
        <v>1</v>
      </c>
      <c r="AB394" s="1">
        <v>2.9000000000000004</v>
      </c>
      <c r="AC394" s="1">
        <v>4.3499999999999996</v>
      </c>
      <c r="AD394" s="1">
        <v>3.625</v>
      </c>
      <c r="AE394" s="1">
        <f>WORKSHEET[[#This Row],[Delay at toll gate in days]] +WORKSHEET[[#This Row],[Delay at workshop in days]] +WORKSHEET[[#This Row],[Delay at border in days]]</f>
        <v>10.875</v>
      </c>
    </row>
    <row r="395" spans="1:31" x14ac:dyDescent="0.35">
      <c r="A395" t="s">
        <v>413</v>
      </c>
      <c r="B395" t="s">
        <v>10</v>
      </c>
      <c r="C395" t="s">
        <v>68</v>
      </c>
      <c r="D395" t="s">
        <v>3619</v>
      </c>
      <c r="E395" t="s">
        <v>3613</v>
      </c>
      <c r="F395" t="str">
        <f>WORKSHEET[[#This Row],[Depart From]]&amp;"-"&amp;WORKSHEET[[#This Row],[Arrive To]]</f>
        <v>Addis Ababa-Sanaa</v>
      </c>
      <c r="G395" s="2">
        <v>44628</v>
      </c>
      <c r="H395" s="2">
        <v>44657</v>
      </c>
      <c r="I395" s="2" t="str">
        <f t="shared" si="6"/>
        <v>Delivered</v>
      </c>
      <c r="J395" s="2" t="str">
        <f>TEXT(WORKSHEET[[#This Row],[Offloading Date]], "mmm")</f>
        <v>Apr</v>
      </c>
      <c r="K395" s="2" t="str">
        <f>IF(OR(WORKSHEET[[#This Row],[Year]]="", ISBLANK(WORKSHEET[[#This Row],[Year]]), WORKSHEET[[#This Row],[Year]]="null"), "Exclude", "Include")</f>
        <v>Include</v>
      </c>
      <c r="L395" t="s">
        <v>16</v>
      </c>
      <c r="M395" t="s">
        <v>3624</v>
      </c>
      <c r="N395" t="s">
        <v>69</v>
      </c>
      <c r="O395">
        <v>28.12</v>
      </c>
      <c r="P395">
        <v>20</v>
      </c>
      <c r="Q395" t="s">
        <v>14</v>
      </c>
      <c r="R395">
        <f>P395 * _xll.XLOOKUP(Q395,CALCULATION!$A$15:$A$17, CALCULATION!$B$15:$B$17 )</f>
        <v>20</v>
      </c>
      <c r="S395" s="5">
        <f>O395*P395*_xll.XLOOKUP(Q395,CALCULATION!$A$15:$A$17, CALCULATION!$B$15:$B$17)</f>
        <v>562.4</v>
      </c>
      <c r="T395">
        <v>10</v>
      </c>
      <c r="U395" t="s">
        <v>14</v>
      </c>
      <c r="V395">
        <f>T395 * _xll.XLOOKUP(U395,CALCULATION!$A$15:$A$17, CALCULATION!$B$15:$B$17 )</f>
        <v>10</v>
      </c>
      <c r="W395" s="5">
        <f>O395*T395*_xll.XLOOKUP(U395,CALCULATION!$A$15:$A$17, CALCULATION!$B$15:$B$17)</f>
        <v>281.2</v>
      </c>
      <c r="X395" s="5">
        <f>WORKSHEET[[#This Row],[Clients Total Cost]] / WORKSHEET[[#This Row],[Clients Rate per T2 (USD)]]</f>
        <v>28.119999999999997</v>
      </c>
      <c r="Y395" s="5">
        <f>WORKSHEET[[#This Row],[Clients Rate per T2 (USD)]] - WORKSHEET[[#This Row],[Supplier Rate Per t2 (USD)]]</f>
        <v>10</v>
      </c>
      <c r="Z395" s="5">
        <f>WORKSHEET[[#This Row],[Profit Per T]] * WORKSHEET[[#This Row],[Weight]]</f>
        <v>281.2</v>
      </c>
      <c r="AA395">
        <v>1</v>
      </c>
      <c r="AB395" s="1">
        <v>2.9000000000000004</v>
      </c>
      <c r="AC395" s="1">
        <v>4.3499999999999996</v>
      </c>
      <c r="AD395" s="1">
        <v>3.625</v>
      </c>
      <c r="AE395" s="1">
        <f>WORKSHEET[[#This Row],[Delay at toll gate in days]] +WORKSHEET[[#This Row],[Delay at workshop in days]] +WORKSHEET[[#This Row],[Delay at border in days]]</f>
        <v>10.875</v>
      </c>
    </row>
    <row r="396" spans="1:31" x14ac:dyDescent="0.35">
      <c r="A396" t="s">
        <v>414</v>
      </c>
      <c r="B396" t="s">
        <v>10</v>
      </c>
      <c r="C396" t="s">
        <v>68</v>
      </c>
      <c r="D396" t="s">
        <v>3615</v>
      </c>
      <c r="E396" t="s">
        <v>3617</v>
      </c>
      <c r="F396" t="str">
        <f>WORKSHEET[[#This Row],[Depart From]]&amp;"-"&amp;WORKSHEET[[#This Row],[Arrive To]]</f>
        <v>Mombasa-Lagos</v>
      </c>
      <c r="G396" s="2">
        <v>44625</v>
      </c>
      <c r="H396" s="2">
        <v>44653</v>
      </c>
      <c r="I396" s="2" t="str">
        <f t="shared" si="6"/>
        <v>Delivered</v>
      </c>
      <c r="J396" s="2" t="str">
        <f>TEXT(WORKSHEET[[#This Row],[Offloading Date]], "mmm")</f>
        <v>Apr</v>
      </c>
      <c r="K396" s="2" t="str">
        <f>IF(OR(WORKSHEET[[#This Row],[Year]]="", ISBLANK(WORKSHEET[[#This Row],[Year]]), WORKSHEET[[#This Row],[Year]]="null"), "Exclude", "Include")</f>
        <v>Include</v>
      </c>
      <c r="L396" t="s">
        <v>16</v>
      </c>
      <c r="M396" t="s">
        <v>3624</v>
      </c>
      <c r="N396" t="s">
        <v>69</v>
      </c>
      <c r="O396">
        <v>28.14</v>
      </c>
      <c r="P396">
        <v>20</v>
      </c>
      <c r="Q396" t="s">
        <v>14</v>
      </c>
      <c r="R396">
        <f>P396 * _xll.XLOOKUP(Q396,CALCULATION!$A$15:$A$17, CALCULATION!$B$15:$B$17 )</f>
        <v>20</v>
      </c>
      <c r="S396" s="5">
        <f>O396*P396*_xll.XLOOKUP(Q396,CALCULATION!$A$15:$A$17, CALCULATION!$B$15:$B$17)</f>
        <v>562.79999999999995</v>
      </c>
      <c r="T396">
        <v>10</v>
      </c>
      <c r="U396" t="s">
        <v>14</v>
      </c>
      <c r="V396">
        <f>T396 * _xll.XLOOKUP(U396,CALCULATION!$A$15:$A$17, CALCULATION!$B$15:$B$17 )</f>
        <v>10</v>
      </c>
      <c r="W396" s="5">
        <f>O396*T396*_xll.XLOOKUP(U396,CALCULATION!$A$15:$A$17, CALCULATION!$B$15:$B$17)</f>
        <v>281.39999999999998</v>
      </c>
      <c r="X396" s="5">
        <f>WORKSHEET[[#This Row],[Clients Total Cost]] / WORKSHEET[[#This Row],[Clients Rate per T2 (USD)]]</f>
        <v>28.139999999999997</v>
      </c>
      <c r="Y396" s="5">
        <f>WORKSHEET[[#This Row],[Clients Rate per T2 (USD)]] - WORKSHEET[[#This Row],[Supplier Rate Per t2 (USD)]]</f>
        <v>10</v>
      </c>
      <c r="Z396" s="5">
        <f>WORKSHEET[[#This Row],[Profit Per T]] * WORKSHEET[[#This Row],[Weight]]</f>
        <v>281.39999999999998</v>
      </c>
      <c r="AA396">
        <v>1</v>
      </c>
      <c r="AB396" s="1">
        <v>2.8000000000000003</v>
      </c>
      <c r="AC396" s="1">
        <v>4.2</v>
      </c>
      <c r="AD396" s="1">
        <v>3.5</v>
      </c>
      <c r="AE396" s="1">
        <f>WORKSHEET[[#This Row],[Delay at toll gate in days]] +WORKSHEET[[#This Row],[Delay at workshop in days]] +WORKSHEET[[#This Row],[Delay at border in days]]</f>
        <v>10.5</v>
      </c>
    </row>
    <row r="397" spans="1:31" x14ac:dyDescent="0.35">
      <c r="A397" t="s">
        <v>415</v>
      </c>
      <c r="B397" t="s">
        <v>10</v>
      </c>
      <c r="C397" t="s">
        <v>68</v>
      </c>
      <c r="D397" t="s">
        <v>3611</v>
      </c>
      <c r="E397" t="s">
        <v>3618</v>
      </c>
      <c r="F397" t="str">
        <f>WORKSHEET[[#This Row],[Depart From]]&amp;"-"&amp;WORKSHEET[[#This Row],[Arrive To]]</f>
        <v>Mogadishu-Tripoli</v>
      </c>
      <c r="G397" s="2">
        <v>44632</v>
      </c>
      <c r="H397" s="2">
        <v>44659</v>
      </c>
      <c r="I397" s="2" t="str">
        <f t="shared" si="6"/>
        <v>Delivered</v>
      </c>
      <c r="J397" s="2" t="str">
        <f>TEXT(WORKSHEET[[#This Row],[Offloading Date]], "mmm")</f>
        <v>Apr</v>
      </c>
      <c r="K397" s="2" t="str">
        <f>IF(OR(WORKSHEET[[#This Row],[Year]]="", ISBLANK(WORKSHEET[[#This Row],[Year]]), WORKSHEET[[#This Row],[Year]]="null"), "Exclude", "Include")</f>
        <v>Include</v>
      </c>
      <c r="L397" t="s">
        <v>16</v>
      </c>
      <c r="M397" t="s">
        <v>3624</v>
      </c>
      <c r="N397" t="s">
        <v>69</v>
      </c>
      <c r="O397">
        <v>34.119999999999997</v>
      </c>
      <c r="P397">
        <v>20</v>
      </c>
      <c r="Q397" t="s">
        <v>14</v>
      </c>
      <c r="R397">
        <f>P397 * _xll.XLOOKUP(Q397,CALCULATION!$A$15:$A$17, CALCULATION!$B$15:$B$17 )</f>
        <v>20</v>
      </c>
      <c r="S397" s="5">
        <f>O397*P397*_xll.XLOOKUP(Q397,CALCULATION!$A$15:$A$17, CALCULATION!$B$15:$B$17)</f>
        <v>682.4</v>
      </c>
      <c r="T397">
        <v>10</v>
      </c>
      <c r="U397" t="s">
        <v>14</v>
      </c>
      <c r="V397">
        <f>T397 * _xll.XLOOKUP(U397,CALCULATION!$A$15:$A$17, CALCULATION!$B$15:$B$17 )</f>
        <v>10</v>
      </c>
      <c r="W397" s="5">
        <f>O397*T397*_xll.XLOOKUP(U397,CALCULATION!$A$15:$A$17, CALCULATION!$B$15:$B$17)</f>
        <v>341.2</v>
      </c>
      <c r="X397" s="5">
        <f>WORKSHEET[[#This Row],[Clients Total Cost]] / WORKSHEET[[#This Row],[Clients Rate per T2 (USD)]]</f>
        <v>34.119999999999997</v>
      </c>
      <c r="Y397" s="5">
        <f>WORKSHEET[[#This Row],[Clients Rate per T2 (USD)]] - WORKSHEET[[#This Row],[Supplier Rate Per t2 (USD)]]</f>
        <v>10</v>
      </c>
      <c r="Z397" s="5">
        <f>WORKSHEET[[#This Row],[Profit Per T]] * WORKSHEET[[#This Row],[Weight]]</f>
        <v>341.2</v>
      </c>
      <c r="AA397">
        <v>1</v>
      </c>
      <c r="AB397" s="1">
        <v>2.7</v>
      </c>
      <c r="AC397" s="1">
        <v>4.05</v>
      </c>
      <c r="AD397" s="1">
        <v>3.375</v>
      </c>
      <c r="AE397" s="1">
        <f>WORKSHEET[[#This Row],[Delay at toll gate in days]] +WORKSHEET[[#This Row],[Delay at workshop in days]] +WORKSHEET[[#This Row],[Delay at border in days]]</f>
        <v>10.125</v>
      </c>
    </row>
    <row r="398" spans="1:31" x14ac:dyDescent="0.35">
      <c r="A398" t="s">
        <v>416</v>
      </c>
      <c r="B398" t="s">
        <v>10</v>
      </c>
      <c r="C398" t="s">
        <v>68</v>
      </c>
      <c r="D398" t="s">
        <v>3615</v>
      </c>
      <c r="E398" t="s">
        <v>3617</v>
      </c>
      <c r="F398" t="str">
        <f>WORKSHEET[[#This Row],[Depart From]]&amp;"-"&amp;WORKSHEET[[#This Row],[Arrive To]]</f>
        <v>Mombasa-Lagos</v>
      </c>
      <c r="G398" s="2">
        <v>44629</v>
      </c>
      <c r="H398" s="2">
        <v>44653</v>
      </c>
      <c r="I398" s="2" t="str">
        <f t="shared" si="6"/>
        <v>Delivered</v>
      </c>
      <c r="J398" s="2" t="str">
        <f>TEXT(WORKSHEET[[#This Row],[Offloading Date]], "mmm")</f>
        <v>Apr</v>
      </c>
      <c r="K398" s="2" t="str">
        <f>IF(OR(WORKSHEET[[#This Row],[Year]]="", ISBLANK(WORKSHEET[[#This Row],[Year]]), WORKSHEET[[#This Row],[Year]]="null"), "Exclude", "Include")</f>
        <v>Include</v>
      </c>
      <c r="L398" t="s">
        <v>16</v>
      </c>
      <c r="M398" t="s">
        <v>3624</v>
      </c>
      <c r="N398" t="s">
        <v>69</v>
      </c>
      <c r="O398">
        <v>32.119999999999997</v>
      </c>
      <c r="P398">
        <v>20</v>
      </c>
      <c r="Q398" t="s">
        <v>14</v>
      </c>
      <c r="R398">
        <f>P398 * _xll.XLOOKUP(Q398,CALCULATION!$A$15:$A$17, CALCULATION!$B$15:$B$17 )</f>
        <v>20</v>
      </c>
      <c r="S398" s="5">
        <f>O398*P398*_xll.XLOOKUP(Q398,CALCULATION!$A$15:$A$17, CALCULATION!$B$15:$B$17)</f>
        <v>642.4</v>
      </c>
      <c r="T398">
        <v>10</v>
      </c>
      <c r="U398" t="s">
        <v>14</v>
      </c>
      <c r="V398">
        <f>T398 * _xll.XLOOKUP(U398,CALCULATION!$A$15:$A$17, CALCULATION!$B$15:$B$17 )</f>
        <v>10</v>
      </c>
      <c r="W398" s="5">
        <f>O398*T398*_xll.XLOOKUP(U398,CALCULATION!$A$15:$A$17, CALCULATION!$B$15:$B$17)</f>
        <v>321.2</v>
      </c>
      <c r="X398" s="5">
        <f>WORKSHEET[[#This Row],[Clients Total Cost]] / WORKSHEET[[#This Row],[Clients Rate per T2 (USD)]]</f>
        <v>32.119999999999997</v>
      </c>
      <c r="Y398" s="5">
        <f>WORKSHEET[[#This Row],[Clients Rate per T2 (USD)]] - WORKSHEET[[#This Row],[Supplier Rate Per t2 (USD)]]</f>
        <v>10</v>
      </c>
      <c r="Z398" s="5">
        <f>WORKSHEET[[#This Row],[Profit Per T]] * WORKSHEET[[#This Row],[Weight]]</f>
        <v>321.2</v>
      </c>
      <c r="AA398">
        <v>1</v>
      </c>
      <c r="AB398" s="1">
        <v>2.4000000000000004</v>
      </c>
      <c r="AC398" s="1">
        <v>3.5999999999999996</v>
      </c>
      <c r="AD398" s="1">
        <v>3</v>
      </c>
      <c r="AE398" s="1">
        <f>WORKSHEET[[#This Row],[Delay at toll gate in days]] +WORKSHEET[[#This Row],[Delay at workshop in days]] +WORKSHEET[[#This Row],[Delay at border in days]]</f>
        <v>9</v>
      </c>
    </row>
    <row r="399" spans="1:31" x14ac:dyDescent="0.35">
      <c r="A399" t="s">
        <v>417</v>
      </c>
      <c r="B399" t="s">
        <v>10</v>
      </c>
      <c r="C399" t="s">
        <v>68</v>
      </c>
      <c r="D399" t="s">
        <v>3616</v>
      </c>
      <c r="E399" t="s">
        <v>3612</v>
      </c>
      <c r="F399" t="str">
        <f>WORKSHEET[[#This Row],[Depart From]]&amp;"-"&amp;WORKSHEET[[#This Row],[Arrive To]]</f>
        <v>Marrakech-Victoria</v>
      </c>
      <c r="G399" s="2">
        <v>44632</v>
      </c>
      <c r="H399" s="2">
        <v>44661</v>
      </c>
      <c r="I399" s="2" t="str">
        <f t="shared" si="6"/>
        <v>Delivered</v>
      </c>
      <c r="J399" s="2" t="str">
        <f>TEXT(WORKSHEET[[#This Row],[Offloading Date]], "mmm")</f>
        <v>Apr</v>
      </c>
      <c r="K399" s="2" t="str">
        <f>IF(OR(WORKSHEET[[#This Row],[Year]]="", ISBLANK(WORKSHEET[[#This Row],[Year]]), WORKSHEET[[#This Row],[Year]]="null"), "Exclude", "Include")</f>
        <v>Include</v>
      </c>
      <c r="L399" t="s">
        <v>16</v>
      </c>
      <c r="M399" t="s">
        <v>3624</v>
      </c>
      <c r="N399" t="s">
        <v>69</v>
      </c>
      <c r="O399">
        <v>34.18</v>
      </c>
      <c r="P399">
        <v>20</v>
      </c>
      <c r="Q399" t="s">
        <v>14</v>
      </c>
      <c r="R399">
        <f>P399 * _xll.XLOOKUP(Q399,CALCULATION!$A$15:$A$17, CALCULATION!$B$15:$B$17 )</f>
        <v>20</v>
      </c>
      <c r="S399" s="5">
        <f>O399*P399*_xll.XLOOKUP(Q399,CALCULATION!$A$15:$A$17, CALCULATION!$B$15:$B$17)</f>
        <v>683.6</v>
      </c>
      <c r="T399">
        <v>10</v>
      </c>
      <c r="U399" t="s">
        <v>14</v>
      </c>
      <c r="V399">
        <f>T399 * _xll.XLOOKUP(U399,CALCULATION!$A$15:$A$17, CALCULATION!$B$15:$B$17 )</f>
        <v>10</v>
      </c>
      <c r="W399" s="5">
        <f>O399*T399*_xll.XLOOKUP(U399,CALCULATION!$A$15:$A$17, CALCULATION!$B$15:$B$17)</f>
        <v>341.8</v>
      </c>
      <c r="X399" s="5">
        <f>WORKSHEET[[#This Row],[Clients Total Cost]] / WORKSHEET[[#This Row],[Clients Rate per T2 (USD)]]</f>
        <v>34.18</v>
      </c>
      <c r="Y399" s="5">
        <f>WORKSHEET[[#This Row],[Clients Rate per T2 (USD)]] - WORKSHEET[[#This Row],[Supplier Rate Per t2 (USD)]]</f>
        <v>10</v>
      </c>
      <c r="Z399" s="5">
        <f>WORKSHEET[[#This Row],[Profit Per T]] * WORKSHEET[[#This Row],[Weight]]</f>
        <v>341.8</v>
      </c>
      <c r="AA399">
        <v>1</v>
      </c>
      <c r="AB399" s="1">
        <v>2.9000000000000004</v>
      </c>
      <c r="AC399" s="1">
        <v>4.3499999999999996</v>
      </c>
      <c r="AD399" s="1">
        <v>3.625</v>
      </c>
      <c r="AE399" s="1">
        <f>WORKSHEET[[#This Row],[Delay at toll gate in days]] +WORKSHEET[[#This Row],[Delay at workshop in days]] +WORKSHEET[[#This Row],[Delay at border in days]]</f>
        <v>10.875</v>
      </c>
    </row>
    <row r="400" spans="1:31" x14ac:dyDescent="0.35">
      <c r="A400" t="s">
        <v>418</v>
      </c>
      <c r="B400" t="s">
        <v>10</v>
      </c>
      <c r="C400" t="s">
        <v>68</v>
      </c>
      <c r="D400" t="s">
        <v>3619</v>
      </c>
      <c r="E400" t="s">
        <v>3612</v>
      </c>
      <c r="F400" t="str">
        <f>WORKSHEET[[#This Row],[Depart From]]&amp;"-"&amp;WORKSHEET[[#This Row],[Arrive To]]</f>
        <v>Addis Ababa-Victoria</v>
      </c>
      <c r="G400" s="2">
        <v>44632</v>
      </c>
      <c r="H400" s="2">
        <v>44673</v>
      </c>
      <c r="I400" s="2" t="str">
        <f t="shared" si="6"/>
        <v>Delivered</v>
      </c>
      <c r="J400" s="2" t="str">
        <f>TEXT(WORKSHEET[[#This Row],[Offloading Date]], "mmm")</f>
        <v>Apr</v>
      </c>
      <c r="K400" s="2" t="str">
        <f>IF(OR(WORKSHEET[[#This Row],[Year]]="", ISBLANK(WORKSHEET[[#This Row],[Year]]), WORKSHEET[[#This Row],[Year]]="null"), "Exclude", "Include")</f>
        <v>Include</v>
      </c>
      <c r="L400" t="s">
        <v>16</v>
      </c>
      <c r="M400" t="s">
        <v>3624</v>
      </c>
      <c r="N400" t="s">
        <v>69</v>
      </c>
      <c r="O400">
        <v>34.1</v>
      </c>
      <c r="P400">
        <v>20</v>
      </c>
      <c r="Q400" t="s">
        <v>14</v>
      </c>
      <c r="R400">
        <f>P400 * _xll.XLOOKUP(Q400,CALCULATION!$A$15:$A$17, CALCULATION!$B$15:$B$17 )</f>
        <v>20</v>
      </c>
      <c r="S400" s="5">
        <f>O400*P400*_xll.XLOOKUP(Q400,CALCULATION!$A$15:$A$17, CALCULATION!$B$15:$B$17)</f>
        <v>682</v>
      </c>
      <c r="T400">
        <v>10</v>
      </c>
      <c r="U400" t="s">
        <v>14</v>
      </c>
      <c r="V400">
        <f>T400 * _xll.XLOOKUP(U400,CALCULATION!$A$15:$A$17, CALCULATION!$B$15:$B$17 )</f>
        <v>10</v>
      </c>
      <c r="W400" s="5">
        <f>O400*T400*_xll.XLOOKUP(U400,CALCULATION!$A$15:$A$17, CALCULATION!$B$15:$B$17)</f>
        <v>341</v>
      </c>
      <c r="X400" s="5">
        <f>WORKSHEET[[#This Row],[Clients Total Cost]] / WORKSHEET[[#This Row],[Clients Rate per T2 (USD)]]</f>
        <v>34.1</v>
      </c>
      <c r="Y400" s="5">
        <f>WORKSHEET[[#This Row],[Clients Rate per T2 (USD)]] - WORKSHEET[[#This Row],[Supplier Rate Per t2 (USD)]]</f>
        <v>10</v>
      </c>
      <c r="Z400" s="5">
        <f>WORKSHEET[[#This Row],[Profit Per T]] * WORKSHEET[[#This Row],[Weight]]</f>
        <v>341</v>
      </c>
      <c r="AA400">
        <v>1</v>
      </c>
      <c r="AB400" s="1">
        <v>4.1000000000000005</v>
      </c>
      <c r="AC400" s="1">
        <v>6.1499999999999995</v>
      </c>
      <c r="AD400" s="1">
        <v>5.125</v>
      </c>
      <c r="AE400" s="1">
        <f>WORKSHEET[[#This Row],[Delay at toll gate in days]] +WORKSHEET[[#This Row],[Delay at workshop in days]] +WORKSHEET[[#This Row],[Delay at border in days]]</f>
        <v>15.375</v>
      </c>
    </row>
    <row r="401" spans="1:31" x14ac:dyDescent="0.35">
      <c r="A401" t="s">
        <v>419</v>
      </c>
      <c r="B401" t="s">
        <v>10</v>
      </c>
      <c r="C401" t="s">
        <v>68</v>
      </c>
      <c r="D401" t="s">
        <v>3619</v>
      </c>
      <c r="E401" t="s">
        <v>3617</v>
      </c>
      <c r="F401" t="str">
        <f>WORKSHEET[[#This Row],[Depart From]]&amp;"-"&amp;WORKSHEET[[#This Row],[Arrive To]]</f>
        <v>Addis Ababa-Lagos</v>
      </c>
      <c r="G401" s="2">
        <v>44640</v>
      </c>
      <c r="H401" s="2">
        <v>44672</v>
      </c>
      <c r="I401" s="2" t="str">
        <f t="shared" si="6"/>
        <v>Delivered</v>
      </c>
      <c r="J401" s="2" t="str">
        <f>TEXT(WORKSHEET[[#This Row],[Offloading Date]], "mmm")</f>
        <v>Apr</v>
      </c>
      <c r="K401" s="2" t="str">
        <f>IF(OR(WORKSHEET[[#This Row],[Year]]="", ISBLANK(WORKSHEET[[#This Row],[Year]]), WORKSHEET[[#This Row],[Year]]="null"), "Exclude", "Include")</f>
        <v>Include</v>
      </c>
      <c r="L401" t="s">
        <v>16</v>
      </c>
      <c r="M401" t="s">
        <v>3624</v>
      </c>
      <c r="N401" t="s">
        <v>69</v>
      </c>
      <c r="O401">
        <v>32.119999999999997</v>
      </c>
      <c r="P401">
        <v>20</v>
      </c>
      <c r="Q401" t="s">
        <v>14</v>
      </c>
      <c r="R401">
        <f>P401 * _xll.XLOOKUP(Q401,CALCULATION!$A$15:$A$17, CALCULATION!$B$15:$B$17 )</f>
        <v>20</v>
      </c>
      <c r="S401" s="5">
        <f>O401*P401*_xll.XLOOKUP(Q401,CALCULATION!$A$15:$A$17, CALCULATION!$B$15:$B$17)</f>
        <v>642.4</v>
      </c>
      <c r="T401">
        <v>10</v>
      </c>
      <c r="U401" t="s">
        <v>14</v>
      </c>
      <c r="V401">
        <f>T401 * _xll.XLOOKUP(U401,CALCULATION!$A$15:$A$17, CALCULATION!$B$15:$B$17 )</f>
        <v>10</v>
      </c>
      <c r="W401" s="5">
        <f>O401*T401*_xll.XLOOKUP(U401,CALCULATION!$A$15:$A$17, CALCULATION!$B$15:$B$17)</f>
        <v>321.2</v>
      </c>
      <c r="X401" s="5">
        <f>WORKSHEET[[#This Row],[Clients Total Cost]] / WORKSHEET[[#This Row],[Clients Rate per T2 (USD)]]</f>
        <v>32.119999999999997</v>
      </c>
      <c r="Y401" s="5">
        <f>WORKSHEET[[#This Row],[Clients Rate per T2 (USD)]] - WORKSHEET[[#This Row],[Supplier Rate Per t2 (USD)]]</f>
        <v>10</v>
      </c>
      <c r="Z401" s="5">
        <f>WORKSHEET[[#This Row],[Profit Per T]] * WORKSHEET[[#This Row],[Weight]]</f>
        <v>321.2</v>
      </c>
      <c r="AA401">
        <v>1</v>
      </c>
      <c r="AB401" s="1">
        <v>3.2</v>
      </c>
      <c r="AC401" s="1">
        <v>4.8</v>
      </c>
      <c r="AD401" s="1">
        <v>4</v>
      </c>
      <c r="AE401" s="1">
        <f>WORKSHEET[[#This Row],[Delay at toll gate in days]] +WORKSHEET[[#This Row],[Delay at workshop in days]] +WORKSHEET[[#This Row],[Delay at border in days]]</f>
        <v>12</v>
      </c>
    </row>
    <row r="402" spans="1:31" x14ac:dyDescent="0.35">
      <c r="A402" t="s">
        <v>420</v>
      </c>
      <c r="B402" t="s">
        <v>10</v>
      </c>
      <c r="C402" t="s">
        <v>68</v>
      </c>
      <c r="D402" t="s">
        <v>3616</v>
      </c>
      <c r="E402" t="s">
        <v>3617</v>
      </c>
      <c r="F402" t="str">
        <f>WORKSHEET[[#This Row],[Depart From]]&amp;"-"&amp;WORKSHEET[[#This Row],[Arrive To]]</f>
        <v>Marrakech-Lagos</v>
      </c>
      <c r="G402" s="2">
        <v>44636</v>
      </c>
      <c r="H402" s="2">
        <v>44679</v>
      </c>
      <c r="I402" s="2" t="str">
        <f t="shared" si="6"/>
        <v>Delivered</v>
      </c>
      <c r="J402" s="2" t="str">
        <f>TEXT(WORKSHEET[[#This Row],[Offloading Date]], "mmm")</f>
        <v>Apr</v>
      </c>
      <c r="K402" s="2" t="str">
        <f>IF(OR(WORKSHEET[[#This Row],[Year]]="", ISBLANK(WORKSHEET[[#This Row],[Year]]), WORKSHEET[[#This Row],[Year]]="null"), "Exclude", "Include")</f>
        <v>Include</v>
      </c>
      <c r="L402" t="s">
        <v>16</v>
      </c>
      <c r="M402" t="s">
        <v>3624</v>
      </c>
      <c r="N402" t="s">
        <v>69</v>
      </c>
      <c r="O402">
        <v>34.020000000000003</v>
      </c>
      <c r="P402">
        <v>20</v>
      </c>
      <c r="Q402" t="s">
        <v>14</v>
      </c>
      <c r="R402">
        <f>P402 * _xll.XLOOKUP(Q402,CALCULATION!$A$15:$A$17, CALCULATION!$B$15:$B$17 )</f>
        <v>20</v>
      </c>
      <c r="S402" s="5">
        <f>O402*P402*_xll.XLOOKUP(Q402,CALCULATION!$A$15:$A$17, CALCULATION!$B$15:$B$17)</f>
        <v>680.40000000000009</v>
      </c>
      <c r="T402">
        <v>10</v>
      </c>
      <c r="U402" t="s">
        <v>14</v>
      </c>
      <c r="V402">
        <f>T402 * _xll.XLOOKUP(U402,CALCULATION!$A$15:$A$17, CALCULATION!$B$15:$B$17 )</f>
        <v>10</v>
      </c>
      <c r="W402" s="5">
        <f>O402*T402*_xll.XLOOKUP(U402,CALCULATION!$A$15:$A$17, CALCULATION!$B$15:$B$17)</f>
        <v>340.20000000000005</v>
      </c>
      <c r="X402" s="5">
        <f>WORKSHEET[[#This Row],[Clients Total Cost]] / WORKSHEET[[#This Row],[Clients Rate per T2 (USD)]]</f>
        <v>34.020000000000003</v>
      </c>
      <c r="Y402" s="5">
        <f>WORKSHEET[[#This Row],[Clients Rate per T2 (USD)]] - WORKSHEET[[#This Row],[Supplier Rate Per t2 (USD)]]</f>
        <v>10</v>
      </c>
      <c r="Z402" s="5">
        <f>WORKSHEET[[#This Row],[Profit Per T]] * WORKSHEET[[#This Row],[Weight]]</f>
        <v>340.20000000000005</v>
      </c>
      <c r="AA402">
        <v>1</v>
      </c>
      <c r="AB402" s="1">
        <v>4.3</v>
      </c>
      <c r="AC402" s="1">
        <v>6.45</v>
      </c>
      <c r="AD402" s="1">
        <v>5.375</v>
      </c>
      <c r="AE402" s="1">
        <f>WORKSHEET[[#This Row],[Delay at toll gate in days]] +WORKSHEET[[#This Row],[Delay at workshop in days]] +WORKSHEET[[#This Row],[Delay at border in days]]</f>
        <v>16.125</v>
      </c>
    </row>
    <row r="403" spans="1:31" x14ac:dyDescent="0.35">
      <c r="A403" t="s">
        <v>421</v>
      </c>
      <c r="B403" t="s">
        <v>10</v>
      </c>
      <c r="C403" t="s">
        <v>68</v>
      </c>
      <c r="D403" t="s">
        <v>3611</v>
      </c>
      <c r="E403" t="s">
        <v>3613</v>
      </c>
      <c r="F403" t="str">
        <f>WORKSHEET[[#This Row],[Depart From]]&amp;"-"&amp;WORKSHEET[[#This Row],[Arrive To]]</f>
        <v>Mogadishu-Sanaa</v>
      </c>
      <c r="G403" s="2">
        <v>44621</v>
      </c>
      <c r="H403" s="2">
        <v>44648</v>
      </c>
      <c r="I403" s="2" t="str">
        <f t="shared" si="6"/>
        <v>Delivered</v>
      </c>
      <c r="J403" s="2" t="str">
        <f>TEXT(WORKSHEET[[#This Row],[Offloading Date]], "mmm")</f>
        <v>Mar</v>
      </c>
      <c r="K403" s="2" t="str">
        <f>IF(OR(WORKSHEET[[#This Row],[Year]]="", ISBLANK(WORKSHEET[[#This Row],[Year]]), WORKSHEET[[#This Row],[Year]]="null"), "Exclude", "Include")</f>
        <v>Include</v>
      </c>
      <c r="L403" t="s">
        <v>16</v>
      </c>
      <c r="M403" t="s">
        <v>16</v>
      </c>
      <c r="N403" t="s">
        <v>13</v>
      </c>
      <c r="O403">
        <v>29.486000000000001</v>
      </c>
      <c r="P403">
        <v>600</v>
      </c>
      <c r="Q403" t="s">
        <v>14</v>
      </c>
      <c r="R403">
        <f>P403 * _xll.XLOOKUP(Q403,CALCULATION!$A$15:$A$17, CALCULATION!$B$15:$B$17 )</f>
        <v>600</v>
      </c>
      <c r="S403" s="5">
        <f>O403*P403*_xll.XLOOKUP(Q403,CALCULATION!$A$15:$A$17, CALCULATION!$B$15:$B$17)</f>
        <v>17691.600000000002</v>
      </c>
      <c r="T403">
        <v>300</v>
      </c>
      <c r="U403" t="s">
        <v>14</v>
      </c>
      <c r="V403">
        <f>T403 * _xll.XLOOKUP(U403,CALCULATION!$A$15:$A$17, CALCULATION!$B$15:$B$17 )</f>
        <v>300</v>
      </c>
      <c r="W403" s="5">
        <f>O403*T403*_xll.XLOOKUP(U403,CALCULATION!$A$15:$A$17, CALCULATION!$B$15:$B$17)</f>
        <v>8845.8000000000011</v>
      </c>
      <c r="X403" s="5">
        <f>WORKSHEET[[#This Row],[Clients Total Cost]] / WORKSHEET[[#This Row],[Clients Rate per T2 (USD)]]</f>
        <v>29.486000000000004</v>
      </c>
      <c r="Y403" s="5">
        <f>WORKSHEET[[#This Row],[Clients Rate per T2 (USD)]] - WORKSHEET[[#This Row],[Supplier Rate Per t2 (USD)]]</f>
        <v>300</v>
      </c>
      <c r="Z403" s="5">
        <f>WORKSHEET[[#This Row],[Profit Per T]] * WORKSHEET[[#This Row],[Weight]]</f>
        <v>8845.8000000000011</v>
      </c>
      <c r="AA403">
        <v>1</v>
      </c>
      <c r="AB403" s="1">
        <v>2.7</v>
      </c>
      <c r="AC403" s="1">
        <v>4.05</v>
      </c>
      <c r="AD403" s="1">
        <v>3.375</v>
      </c>
      <c r="AE403" s="1">
        <f>WORKSHEET[[#This Row],[Delay at toll gate in days]] +WORKSHEET[[#This Row],[Delay at workshop in days]] +WORKSHEET[[#This Row],[Delay at border in days]]</f>
        <v>10.125</v>
      </c>
    </row>
    <row r="404" spans="1:31" x14ac:dyDescent="0.35">
      <c r="A404" t="s">
        <v>422</v>
      </c>
      <c r="B404" t="s">
        <v>10</v>
      </c>
      <c r="C404" t="s">
        <v>68</v>
      </c>
      <c r="D404" t="s">
        <v>3619</v>
      </c>
      <c r="E404" t="s">
        <v>3618</v>
      </c>
      <c r="F404" t="str">
        <f>WORKSHEET[[#This Row],[Depart From]]&amp;"-"&amp;WORKSHEET[[#This Row],[Arrive To]]</f>
        <v>Addis Ababa-Tripoli</v>
      </c>
      <c r="G404" s="2">
        <v>44646</v>
      </c>
      <c r="H404" s="2">
        <v>44674</v>
      </c>
      <c r="I404" s="2" t="str">
        <f t="shared" si="6"/>
        <v>Delivered</v>
      </c>
      <c r="J404" s="2" t="str">
        <f>TEXT(WORKSHEET[[#This Row],[Offloading Date]], "mmm")</f>
        <v>Apr</v>
      </c>
      <c r="K404" s="2" t="str">
        <f>IF(OR(WORKSHEET[[#This Row],[Year]]="", ISBLANK(WORKSHEET[[#This Row],[Year]]), WORKSHEET[[#This Row],[Year]]="null"), "Exclude", "Include")</f>
        <v>Include</v>
      </c>
      <c r="L404" t="s">
        <v>16</v>
      </c>
      <c r="M404" t="s">
        <v>12</v>
      </c>
      <c r="N404" t="s">
        <v>13</v>
      </c>
      <c r="O404">
        <v>29.856000000000002</v>
      </c>
      <c r="P404">
        <v>600</v>
      </c>
      <c r="Q404" t="s">
        <v>14</v>
      </c>
      <c r="R404">
        <f>P404 * _xll.XLOOKUP(Q404,CALCULATION!$A$15:$A$17, CALCULATION!$B$15:$B$17 )</f>
        <v>600</v>
      </c>
      <c r="S404" s="5">
        <f>O404*P404*_xll.XLOOKUP(Q404,CALCULATION!$A$15:$A$17, CALCULATION!$B$15:$B$17)</f>
        <v>17913.600000000002</v>
      </c>
      <c r="T404">
        <v>300</v>
      </c>
      <c r="U404" t="s">
        <v>14</v>
      </c>
      <c r="V404">
        <f>T404 * _xll.XLOOKUP(U404,CALCULATION!$A$15:$A$17, CALCULATION!$B$15:$B$17 )</f>
        <v>300</v>
      </c>
      <c r="W404" s="5">
        <f>O404*T404*_xll.XLOOKUP(U404,CALCULATION!$A$15:$A$17, CALCULATION!$B$15:$B$17)</f>
        <v>8956.8000000000011</v>
      </c>
      <c r="X404" s="5">
        <f>WORKSHEET[[#This Row],[Clients Total Cost]] / WORKSHEET[[#This Row],[Clients Rate per T2 (USD)]]</f>
        <v>29.856000000000005</v>
      </c>
      <c r="Y404" s="5">
        <f>WORKSHEET[[#This Row],[Clients Rate per T2 (USD)]] - WORKSHEET[[#This Row],[Supplier Rate Per t2 (USD)]]</f>
        <v>300</v>
      </c>
      <c r="Z404" s="5">
        <f>WORKSHEET[[#This Row],[Profit Per T]] * WORKSHEET[[#This Row],[Weight]]</f>
        <v>8956.8000000000011</v>
      </c>
      <c r="AA404">
        <v>1</v>
      </c>
      <c r="AB404" s="1">
        <v>2.8000000000000003</v>
      </c>
      <c r="AC404" s="1">
        <v>4.2</v>
      </c>
      <c r="AD404" s="1">
        <v>3.5</v>
      </c>
      <c r="AE404" s="1">
        <f>WORKSHEET[[#This Row],[Delay at toll gate in days]] +WORKSHEET[[#This Row],[Delay at workshop in days]] +WORKSHEET[[#This Row],[Delay at border in days]]</f>
        <v>10.5</v>
      </c>
    </row>
    <row r="405" spans="1:31" x14ac:dyDescent="0.35">
      <c r="A405" t="s">
        <v>423</v>
      </c>
      <c r="B405" t="s">
        <v>10</v>
      </c>
      <c r="C405" t="s">
        <v>68</v>
      </c>
      <c r="D405" t="s">
        <v>3619</v>
      </c>
      <c r="E405" t="s">
        <v>3614</v>
      </c>
      <c r="F405" t="str">
        <f>WORKSHEET[[#This Row],[Depart From]]&amp;"-"&amp;WORKSHEET[[#This Row],[Arrive To]]</f>
        <v>Addis Ababa-Alger</v>
      </c>
      <c r="G405" s="2">
        <v>44621</v>
      </c>
      <c r="H405" s="2">
        <v>44648</v>
      </c>
      <c r="I405" s="2" t="str">
        <f t="shared" si="6"/>
        <v>Delivered</v>
      </c>
      <c r="J405" s="2" t="str">
        <f>TEXT(WORKSHEET[[#This Row],[Offloading Date]], "mmm")</f>
        <v>Mar</v>
      </c>
      <c r="K405" s="2" t="str">
        <f>IF(OR(WORKSHEET[[#This Row],[Year]]="", ISBLANK(WORKSHEET[[#This Row],[Year]]), WORKSHEET[[#This Row],[Year]]="null"), "Exclude", "Include")</f>
        <v>Include</v>
      </c>
      <c r="L405" t="s">
        <v>16</v>
      </c>
      <c r="M405" t="s">
        <v>16</v>
      </c>
      <c r="N405" t="s">
        <v>13</v>
      </c>
      <c r="O405">
        <v>29.733000000000001</v>
      </c>
      <c r="P405">
        <v>600</v>
      </c>
      <c r="Q405" t="s">
        <v>14</v>
      </c>
      <c r="R405">
        <f>P405 * _xll.XLOOKUP(Q405,CALCULATION!$A$15:$A$17, CALCULATION!$B$15:$B$17 )</f>
        <v>600</v>
      </c>
      <c r="S405" s="5">
        <f>O405*P405*_xll.XLOOKUP(Q405,CALCULATION!$A$15:$A$17, CALCULATION!$B$15:$B$17)</f>
        <v>17839.8</v>
      </c>
      <c r="T405">
        <v>300</v>
      </c>
      <c r="U405" t="s">
        <v>14</v>
      </c>
      <c r="V405">
        <f>T405 * _xll.XLOOKUP(U405,CALCULATION!$A$15:$A$17, CALCULATION!$B$15:$B$17 )</f>
        <v>300</v>
      </c>
      <c r="W405" s="5">
        <f>O405*T405*_xll.XLOOKUP(U405,CALCULATION!$A$15:$A$17, CALCULATION!$B$15:$B$17)</f>
        <v>8919.9</v>
      </c>
      <c r="X405" s="5">
        <f>WORKSHEET[[#This Row],[Clients Total Cost]] / WORKSHEET[[#This Row],[Clients Rate per T2 (USD)]]</f>
        <v>29.733000000000001</v>
      </c>
      <c r="Y405" s="5">
        <f>WORKSHEET[[#This Row],[Clients Rate per T2 (USD)]] - WORKSHEET[[#This Row],[Supplier Rate Per t2 (USD)]]</f>
        <v>300</v>
      </c>
      <c r="Z405" s="5">
        <f>WORKSHEET[[#This Row],[Profit Per T]] * WORKSHEET[[#This Row],[Weight]]</f>
        <v>8919.9</v>
      </c>
      <c r="AA405">
        <v>1</v>
      </c>
      <c r="AB405" s="1">
        <v>2.7</v>
      </c>
      <c r="AC405" s="1">
        <v>4.05</v>
      </c>
      <c r="AD405" s="1">
        <v>3.375</v>
      </c>
      <c r="AE405" s="1">
        <f>WORKSHEET[[#This Row],[Delay at toll gate in days]] +WORKSHEET[[#This Row],[Delay at workshop in days]] +WORKSHEET[[#This Row],[Delay at border in days]]</f>
        <v>10.125</v>
      </c>
    </row>
    <row r="406" spans="1:31" x14ac:dyDescent="0.35">
      <c r="A406" t="s">
        <v>424</v>
      </c>
      <c r="B406" t="s">
        <v>10</v>
      </c>
      <c r="C406" t="s">
        <v>68</v>
      </c>
      <c r="D406" t="s">
        <v>3616</v>
      </c>
      <c r="E406" t="s">
        <v>3617</v>
      </c>
      <c r="F406" t="str">
        <f>WORKSHEET[[#This Row],[Depart From]]&amp;"-"&amp;WORKSHEET[[#This Row],[Arrive To]]</f>
        <v>Marrakech-Lagos</v>
      </c>
      <c r="G406" s="2">
        <v>44624</v>
      </c>
      <c r="H406" s="2">
        <v>44650</v>
      </c>
      <c r="I406" s="2" t="str">
        <f t="shared" si="6"/>
        <v>Delivered</v>
      </c>
      <c r="J406" s="2" t="str">
        <f>TEXT(WORKSHEET[[#This Row],[Offloading Date]], "mmm")</f>
        <v>Mar</v>
      </c>
      <c r="K406" s="2" t="str">
        <f>IF(OR(WORKSHEET[[#This Row],[Year]]="", ISBLANK(WORKSHEET[[#This Row],[Year]]), WORKSHEET[[#This Row],[Year]]="null"), "Exclude", "Include")</f>
        <v>Include</v>
      </c>
      <c r="L406" t="s">
        <v>16</v>
      </c>
      <c r="M406" t="s">
        <v>16</v>
      </c>
      <c r="N406" t="s">
        <v>13</v>
      </c>
      <c r="O406">
        <v>30.026</v>
      </c>
      <c r="P406">
        <v>600</v>
      </c>
      <c r="Q406" t="s">
        <v>14</v>
      </c>
      <c r="R406">
        <f>P406 * _xll.XLOOKUP(Q406,CALCULATION!$A$15:$A$17, CALCULATION!$B$15:$B$17 )</f>
        <v>600</v>
      </c>
      <c r="S406" s="5">
        <f>O406*P406*_xll.XLOOKUP(Q406,CALCULATION!$A$15:$A$17, CALCULATION!$B$15:$B$17)</f>
        <v>18015.599999999999</v>
      </c>
      <c r="T406">
        <v>300</v>
      </c>
      <c r="U406" t="s">
        <v>14</v>
      </c>
      <c r="V406">
        <f>T406 * _xll.XLOOKUP(U406,CALCULATION!$A$15:$A$17, CALCULATION!$B$15:$B$17 )</f>
        <v>300</v>
      </c>
      <c r="W406" s="5">
        <f>O406*T406*_xll.XLOOKUP(U406,CALCULATION!$A$15:$A$17, CALCULATION!$B$15:$B$17)</f>
        <v>9007.7999999999993</v>
      </c>
      <c r="X406" s="5">
        <f>WORKSHEET[[#This Row],[Clients Total Cost]] / WORKSHEET[[#This Row],[Clients Rate per T2 (USD)]]</f>
        <v>30.025999999999996</v>
      </c>
      <c r="Y406" s="5">
        <f>WORKSHEET[[#This Row],[Clients Rate per T2 (USD)]] - WORKSHEET[[#This Row],[Supplier Rate Per t2 (USD)]]</f>
        <v>300</v>
      </c>
      <c r="Z406" s="5">
        <f>WORKSHEET[[#This Row],[Profit Per T]] * WORKSHEET[[#This Row],[Weight]]</f>
        <v>9007.7999999999993</v>
      </c>
      <c r="AA406">
        <v>1</v>
      </c>
      <c r="AB406" s="1">
        <v>2.6</v>
      </c>
      <c r="AC406" s="1">
        <v>3.9</v>
      </c>
      <c r="AD406" s="1">
        <v>3.25</v>
      </c>
      <c r="AE406" s="1">
        <f>WORKSHEET[[#This Row],[Delay at toll gate in days]] +WORKSHEET[[#This Row],[Delay at workshop in days]] +WORKSHEET[[#This Row],[Delay at border in days]]</f>
        <v>9.75</v>
      </c>
    </row>
    <row r="407" spans="1:31" x14ac:dyDescent="0.35">
      <c r="A407" t="s">
        <v>425</v>
      </c>
      <c r="B407" t="s">
        <v>10</v>
      </c>
      <c r="C407" t="s">
        <v>68</v>
      </c>
      <c r="D407" t="s">
        <v>3619</v>
      </c>
      <c r="E407" t="s">
        <v>3612</v>
      </c>
      <c r="F407" t="str">
        <f>WORKSHEET[[#This Row],[Depart From]]&amp;"-"&amp;WORKSHEET[[#This Row],[Arrive To]]</f>
        <v>Addis Ababa-Victoria</v>
      </c>
      <c r="G407" s="2">
        <v>44622</v>
      </c>
      <c r="H407" s="2">
        <v>44657</v>
      </c>
      <c r="I407" s="2" t="str">
        <f t="shared" si="6"/>
        <v>Delivered</v>
      </c>
      <c r="J407" s="2" t="str">
        <f>TEXT(WORKSHEET[[#This Row],[Offloading Date]], "mmm")</f>
        <v>Apr</v>
      </c>
      <c r="K407" s="2" t="str">
        <f>IF(OR(WORKSHEET[[#This Row],[Year]]="", ISBLANK(WORKSHEET[[#This Row],[Year]]), WORKSHEET[[#This Row],[Year]]="null"), "Exclude", "Include")</f>
        <v>Include</v>
      </c>
      <c r="L407" t="s">
        <v>16</v>
      </c>
      <c r="M407" t="s">
        <v>16</v>
      </c>
      <c r="N407" t="s">
        <v>13</v>
      </c>
      <c r="O407">
        <v>30.204999999999998</v>
      </c>
      <c r="P407">
        <v>600</v>
      </c>
      <c r="Q407" t="s">
        <v>14</v>
      </c>
      <c r="R407">
        <f>P407 * _xll.XLOOKUP(Q407,CALCULATION!$A$15:$A$17, CALCULATION!$B$15:$B$17 )</f>
        <v>600</v>
      </c>
      <c r="S407" s="5">
        <f>O407*P407*_xll.XLOOKUP(Q407,CALCULATION!$A$15:$A$17, CALCULATION!$B$15:$B$17)</f>
        <v>18123</v>
      </c>
      <c r="T407">
        <v>300</v>
      </c>
      <c r="U407" t="s">
        <v>14</v>
      </c>
      <c r="V407">
        <f>T407 * _xll.XLOOKUP(U407,CALCULATION!$A$15:$A$17, CALCULATION!$B$15:$B$17 )</f>
        <v>300</v>
      </c>
      <c r="W407" s="5">
        <f>O407*T407*_xll.XLOOKUP(U407,CALCULATION!$A$15:$A$17, CALCULATION!$B$15:$B$17)</f>
        <v>9061.5</v>
      </c>
      <c r="X407" s="5">
        <f>WORKSHEET[[#This Row],[Clients Total Cost]] / WORKSHEET[[#This Row],[Clients Rate per T2 (USD)]]</f>
        <v>30.204999999999998</v>
      </c>
      <c r="Y407" s="5">
        <f>WORKSHEET[[#This Row],[Clients Rate per T2 (USD)]] - WORKSHEET[[#This Row],[Supplier Rate Per t2 (USD)]]</f>
        <v>300</v>
      </c>
      <c r="Z407" s="5">
        <f>WORKSHEET[[#This Row],[Profit Per T]] * WORKSHEET[[#This Row],[Weight]]</f>
        <v>9061.5</v>
      </c>
      <c r="AA407">
        <v>1</v>
      </c>
      <c r="AB407" s="1">
        <v>3.5</v>
      </c>
      <c r="AC407" s="1">
        <v>5.25</v>
      </c>
      <c r="AD407" s="1">
        <v>4.375</v>
      </c>
      <c r="AE407" s="1">
        <f>WORKSHEET[[#This Row],[Delay at toll gate in days]] +WORKSHEET[[#This Row],[Delay at workshop in days]] +WORKSHEET[[#This Row],[Delay at border in days]]</f>
        <v>13.125</v>
      </c>
    </row>
    <row r="408" spans="1:31" x14ac:dyDescent="0.35">
      <c r="A408" t="s">
        <v>426</v>
      </c>
      <c r="B408" t="s">
        <v>10</v>
      </c>
      <c r="C408" t="s">
        <v>68</v>
      </c>
      <c r="D408" t="s">
        <v>3616</v>
      </c>
      <c r="E408" t="s">
        <v>3614</v>
      </c>
      <c r="F408" t="str">
        <f>WORKSHEET[[#This Row],[Depart From]]&amp;"-"&amp;WORKSHEET[[#This Row],[Arrive To]]</f>
        <v>Marrakech-Alger</v>
      </c>
      <c r="G408" s="2">
        <v>44621</v>
      </c>
      <c r="H408" s="2">
        <v>44648</v>
      </c>
      <c r="I408" s="2" t="str">
        <f t="shared" si="6"/>
        <v>Delivered</v>
      </c>
      <c r="J408" s="2" t="str">
        <f>TEXT(WORKSHEET[[#This Row],[Offloading Date]], "mmm")</f>
        <v>Mar</v>
      </c>
      <c r="K408" s="2" t="str">
        <f>IF(OR(WORKSHEET[[#This Row],[Year]]="", ISBLANK(WORKSHEET[[#This Row],[Year]]), WORKSHEET[[#This Row],[Year]]="null"), "Exclude", "Include")</f>
        <v>Include</v>
      </c>
      <c r="L408" t="s">
        <v>16</v>
      </c>
      <c r="M408" t="s">
        <v>16</v>
      </c>
      <c r="N408" t="s">
        <v>13</v>
      </c>
      <c r="O408">
        <v>29.466000000000001</v>
      </c>
      <c r="P408">
        <v>600</v>
      </c>
      <c r="Q408" t="s">
        <v>14</v>
      </c>
      <c r="R408">
        <f>P408 * _xll.XLOOKUP(Q408,CALCULATION!$A$15:$A$17, CALCULATION!$B$15:$B$17 )</f>
        <v>600</v>
      </c>
      <c r="S408" s="5">
        <f>O408*P408*_xll.XLOOKUP(Q408,CALCULATION!$A$15:$A$17, CALCULATION!$B$15:$B$17)</f>
        <v>17679.600000000002</v>
      </c>
      <c r="T408">
        <v>300</v>
      </c>
      <c r="U408" t="s">
        <v>14</v>
      </c>
      <c r="V408">
        <f>T408 * _xll.XLOOKUP(U408,CALCULATION!$A$15:$A$17, CALCULATION!$B$15:$B$17 )</f>
        <v>300</v>
      </c>
      <c r="W408" s="5">
        <f>O408*T408*_xll.XLOOKUP(U408,CALCULATION!$A$15:$A$17, CALCULATION!$B$15:$B$17)</f>
        <v>8839.8000000000011</v>
      </c>
      <c r="X408" s="5">
        <f>WORKSHEET[[#This Row],[Clients Total Cost]] / WORKSHEET[[#This Row],[Clients Rate per T2 (USD)]]</f>
        <v>29.466000000000005</v>
      </c>
      <c r="Y408" s="5">
        <f>WORKSHEET[[#This Row],[Clients Rate per T2 (USD)]] - WORKSHEET[[#This Row],[Supplier Rate Per t2 (USD)]]</f>
        <v>300</v>
      </c>
      <c r="Z408" s="5">
        <f>WORKSHEET[[#This Row],[Profit Per T]] * WORKSHEET[[#This Row],[Weight]]</f>
        <v>8839.8000000000011</v>
      </c>
      <c r="AA408">
        <v>1</v>
      </c>
      <c r="AB408" s="1">
        <v>2.7</v>
      </c>
      <c r="AC408" s="1">
        <v>4.05</v>
      </c>
      <c r="AD408" s="1">
        <v>3.375</v>
      </c>
      <c r="AE408" s="1">
        <f>WORKSHEET[[#This Row],[Delay at toll gate in days]] +WORKSHEET[[#This Row],[Delay at workshop in days]] +WORKSHEET[[#This Row],[Delay at border in days]]</f>
        <v>10.125</v>
      </c>
    </row>
    <row r="409" spans="1:31" x14ac:dyDescent="0.35">
      <c r="A409" t="s">
        <v>427</v>
      </c>
      <c r="B409" t="s">
        <v>10</v>
      </c>
      <c r="C409" t="s">
        <v>68</v>
      </c>
      <c r="D409" t="s">
        <v>3620</v>
      </c>
      <c r="E409" t="s">
        <v>3618</v>
      </c>
      <c r="F409" t="str">
        <f>WORKSHEET[[#This Row],[Depart From]]&amp;"-"&amp;WORKSHEET[[#This Row],[Arrive To]]</f>
        <v>Zanzibar-Tripoli</v>
      </c>
      <c r="G409" s="2">
        <v>44624</v>
      </c>
      <c r="H409" s="2">
        <v>44650</v>
      </c>
      <c r="I409" s="2" t="str">
        <f t="shared" si="6"/>
        <v>Delivered</v>
      </c>
      <c r="J409" s="2" t="str">
        <f>TEXT(WORKSHEET[[#This Row],[Offloading Date]], "mmm")</f>
        <v>Mar</v>
      </c>
      <c r="K409" s="2" t="str">
        <f>IF(OR(WORKSHEET[[#This Row],[Year]]="", ISBLANK(WORKSHEET[[#This Row],[Year]]), WORKSHEET[[#This Row],[Year]]="null"), "Exclude", "Include")</f>
        <v>Include</v>
      </c>
      <c r="L409" t="s">
        <v>16</v>
      </c>
      <c r="M409" t="s">
        <v>16</v>
      </c>
      <c r="N409" t="s">
        <v>13</v>
      </c>
      <c r="O409">
        <v>29.856000000000002</v>
      </c>
      <c r="P409">
        <v>600</v>
      </c>
      <c r="Q409" t="s">
        <v>14</v>
      </c>
      <c r="R409">
        <f>P409 * _xll.XLOOKUP(Q409,CALCULATION!$A$15:$A$17, CALCULATION!$B$15:$B$17 )</f>
        <v>600</v>
      </c>
      <c r="S409" s="5">
        <f>O409*P409*_xll.XLOOKUP(Q409,CALCULATION!$A$15:$A$17, CALCULATION!$B$15:$B$17)</f>
        <v>17913.600000000002</v>
      </c>
      <c r="T409">
        <v>300</v>
      </c>
      <c r="U409" t="s">
        <v>14</v>
      </c>
      <c r="V409">
        <f>T409 * _xll.XLOOKUP(U409,CALCULATION!$A$15:$A$17, CALCULATION!$B$15:$B$17 )</f>
        <v>300</v>
      </c>
      <c r="W409" s="5">
        <f>O409*T409*_xll.XLOOKUP(U409,CALCULATION!$A$15:$A$17, CALCULATION!$B$15:$B$17)</f>
        <v>8956.8000000000011</v>
      </c>
      <c r="X409" s="5">
        <f>WORKSHEET[[#This Row],[Clients Total Cost]] / WORKSHEET[[#This Row],[Clients Rate per T2 (USD)]]</f>
        <v>29.856000000000005</v>
      </c>
      <c r="Y409" s="5">
        <f>WORKSHEET[[#This Row],[Clients Rate per T2 (USD)]] - WORKSHEET[[#This Row],[Supplier Rate Per t2 (USD)]]</f>
        <v>300</v>
      </c>
      <c r="Z409" s="5">
        <f>WORKSHEET[[#This Row],[Profit Per T]] * WORKSHEET[[#This Row],[Weight]]</f>
        <v>8956.8000000000011</v>
      </c>
      <c r="AA409">
        <v>1</v>
      </c>
      <c r="AB409" s="1">
        <v>2.6</v>
      </c>
      <c r="AC409" s="1">
        <v>3.9</v>
      </c>
      <c r="AD409" s="1">
        <v>3.25</v>
      </c>
      <c r="AE409" s="1">
        <f>WORKSHEET[[#This Row],[Delay at toll gate in days]] +WORKSHEET[[#This Row],[Delay at workshop in days]] +WORKSHEET[[#This Row],[Delay at border in days]]</f>
        <v>9.75</v>
      </c>
    </row>
    <row r="410" spans="1:31" x14ac:dyDescent="0.35">
      <c r="A410" t="s">
        <v>428</v>
      </c>
      <c r="B410" t="s">
        <v>10</v>
      </c>
      <c r="C410" t="s">
        <v>68</v>
      </c>
      <c r="D410" t="s">
        <v>3619</v>
      </c>
      <c r="E410" t="s">
        <v>3614</v>
      </c>
      <c r="F410" t="str">
        <f>WORKSHEET[[#This Row],[Depart From]]&amp;"-"&amp;WORKSHEET[[#This Row],[Arrive To]]</f>
        <v>Addis Ababa-Alger</v>
      </c>
      <c r="G410" s="2">
        <v>44624</v>
      </c>
      <c r="H410" s="2">
        <v>44648</v>
      </c>
      <c r="I410" s="2" t="str">
        <f t="shared" si="6"/>
        <v>Delivered</v>
      </c>
      <c r="J410" s="2" t="str">
        <f>TEXT(WORKSHEET[[#This Row],[Offloading Date]], "mmm")</f>
        <v>Mar</v>
      </c>
      <c r="K410" s="2" t="str">
        <f>IF(OR(WORKSHEET[[#This Row],[Year]]="", ISBLANK(WORKSHEET[[#This Row],[Year]]), WORKSHEET[[#This Row],[Year]]="null"), "Exclude", "Include")</f>
        <v>Include</v>
      </c>
      <c r="L410" t="s">
        <v>16</v>
      </c>
      <c r="M410" t="s">
        <v>16</v>
      </c>
      <c r="N410" t="s">
        <v>13</v>
      </c>
      <c r="O410">
        <v>29.881</v>
      </c>
      <c r="P410">
        <v>600</v>
      </c>
      <c r="Q410" t="s">
        <v>14</v>
      </c>
      <c r="R410">
        <f>P410 * _xll.XLOOKUP(Q410,CALCULATION!$A$15:$A$17, CALCULATION!$B$15:$B$17 )</f>
        <v>600</v>
      </c>
      <c r="S410" s="5">
        <f>O410*P410*_xll.XLOOKUP(Q410,CALCULATION!$A$15:$A$17, CALCULATION!$B$15:$B$17)</f>
        <v>17928.599999999999</v>
      </c>
      <c r="T410">
        <v>300</v>
      </c>
      <c r="U410" t="s">
        <v>14</v>
      </c>
      <c r="V410">
        <f>T410 * _xll.XLOOKUP(U410,CALCULATION!$A$15:$A$17, CALCULATION!$B$15:$B$17 )</f>
        <v>300</v>
      </c>
      <c r="W410" s="5">
        <f>O410*T410*_xll.XLOOKUP(U410,CALCULATION!$A$15:$A$17, CALCULATION!$B$15:$B$17)</f>
        <v>8964.2999999999993</v>
      </c>
      <c r="X410" s="5">
        <f>WORKSHEET[[#This Row],[Clients Total Cost]] / WORKSHEET[[#This Row],[Clients Rate per T2 (USD)]]</f>
        <v>29.880999999999997</v>
      </c>
      <c r="Y410" s="5">
        <f>WORKSHEET[[#This Row],[Clients Rate per T2 (USD)]] - WORKSHEET[[#This Row],[Supplier Rate Per t2 (USD)]]</f>
        <v>300</v>
      </c>
      <c r="Z410" s="5">
        <f>WORKSHEET[[#This Row],[Profit Per T]] * WORKSHEET[[#This Row],[Weight]]</f>
        <v>8964.2999999999993</v>
      </c>
      <c r="AA410">
        <v>1</v>
      </c>
      <c r="AB410" s="1">
        <v>2.4000000000000004</v>
      </c>
      <c r="AC410" s="1">
        <v>3.5999999999999996</v>
      </c>
      <c r="AD410" s="1">
        <v>3</v>
      </c>
      <c r="AE410" s="1">
        <f>WORKSHEET[[#This Row],[Delay at toll gate in days]] +WORKSHEET[[#This Row],[Delay at workshop in days]] +WORKSHEET[[#This Row],[Delay at border in days]]</f>
        <v>9</v>
      </c>
    </row>
    <row r="411" spans="1:31" x14ac:dyDescent="0.35">
      <c r="A411" t="s">
        <v>429</v>
      </c>
      <c r="B411" t="s">
        <v>10</v>
      </c>
      <c r="C411" t="s">
        <v>68</v>
      </c>
      <c r="D411" t="s">
        <v>3615</v>
      </c>
      <c r="E411" t="s">
        <v>3614</v>
      </c>
      <c r="F411" t="str">
        <f>WORKSHEET[[#This Row],[Depart From]]&amp;"-"&amp;WORKSHEET[[#This Row],[Arrive To]]</f>
        <v>Mombasa-Alger</v>
      </c>
      <c r="G411" s="2">
        <v>44621</v>
      </c>
      <c r="H411" s="2">
        <v>44648</v>
      </c>
      <c r="I411" s="2" t="str">
        <f t="shared" si="6"/>
        <v>Delivered</v>
      </c>
      <c r="J411" s="2" t="str">
        <f>TEXT(WORKSHEET[[#This Row],[Offloading Date]], "mmm")</f>
        <v>Mar</v>
      </c>
      <c r="K411" s="2" t="str">
        <f>IF(OR(WORKSHEET[[#This Row],[Year]]="", ISBLANK(WORKSHEET[[#This Row],[Year]]), WORKSHEET[[#This Row],[Year]]="null"), "Exclude", "Include")</f>
        <v>Include</v>
      </c>
      <c r="L411" t="s">
        <v>16</v>
      </c>
      <c r="M411" t="s">
        <v>16</v>
      </c>
      <c r="N411" t="s">
        <v>13</v>
      </c>
      <c r="O411">
        <v>29.667000000000002</v>
      </c>
      <c r="P411">
        <v>600</v>
      </c>
      <c r="Q411" t="s">
        <v>14</v>
      </c>
      <c r="R411">
        <f>P411 * _xll.XLOOKUP(Q411,CALCULATION!$A$15:$A$17, CALCULATION!$B$15:$B$17 )</f>
        <v>600</v>
      </c>
      <c r="S411" s="5">
        <f>O411*P411*_xll.XLOOKUP(Q411,CALCULATION!$A$15:$A$17, CALCULATION!$B$15:$B$17)</f>
        <v>17800.2</v>
      </c>
      <c r="T411">
        <v>300</v>
      </c>
      <c r="U411" t="s">
        <v>14</v>
      </c>
      <c r="V411">
        <f>T411 * _xll.XLOOKUP(U411,CALCULATION!$A$15:$A$17, CALCULATION!$B$15:$B$17 )</f>
        <v>300</v>
      </c>
      <c r="W411" s="5">
        <f>O411*T411*_xll.XLOOKUP(U411,CALCULATION!$A$15:$A$17, CALCULATION!$B$15:$B$17)</f>
        <v>8900.1</v>
      </c>
      <c r="X411" s="5">
        <f>WORKSHEET[[#This Row],[Clients Total Cost]] / WORKSHEET[[#This Row],[Clients Rate per T2 (USD)]]</f>
        <v>29.667000000000002</v>
      </c>
      <c r="Y411" s="5">
        <f>WORKSHEET[[#This Row],[Clients Rate per T2 (USD)]] - WORKSHEET[[#This Row],[Supplier Rate Per t2 (USD)]]</f>
        <v>300</v>
      </c>
      <c r="Z411" s="5">
        <f>WORKSHEET[[#This Row],[Profit Per T]] * WORKSHEET[[#This Row],[Weight]]</f>
        <v>8900.1</v>
      </c>
      <c r="AA411">
        <v>1</v>
      </c>
      <c r="AB411" s="1">
        <v>2.7</v>
      </c>
      <c r="AC411" s="1">
        <v>4.05</v>
      </c>
      <c r="AD411" s="1">
        <v>3.375</v>
      </c>
      <c r="AE411" s="1">
        <f>WORKSHEET[[#This Row],[Delay at toll gate in days]] +WORKSHEET[[#This Row],[Delay at workshop in days]] +WORKSHEET[[#This Row],[Delay at border in days]]</f>
        <v>10.125</v>
      </c>
    </row>
    <row r="412" spans="1:31" x14ac:dyDescent="0.35">
      <c r="A412" t="s">
        <v>430</v>
      </c>
      <c r="B412" t="s">
        <v>10</v>
      </c>
      <c r="C412" t="s">
        <v>68</v>
      </c>
      <c r="D412" t="s">
        <v>3615</v>
      </c>
      <c r="E412" t="s">
        <v>3614</v>
      </c>
      <c r="F412" t="str">
        <f>WORKSHEET[[#This Row],[Depart From]]&amp;"-"&amp;WORKSHEET[[#This Row],[Arrive To]]</f>
        <v>Mombasa-Alger</v>
      </c>
      <c r="G412" s="2">
        <v>44639</v>
      </c>
      <c r="H412" s="2">
        <v>44668</v>
      </c>
      <c r="I412" s="2" t="str">
        <f t="shared" si="6"/>
        <v>Delivered</v>
      </c>
      <c r="J412" s="2" t="str">
        <f>TEXT(WORKSHEET[[#This Row],[Offloading Date]], "mmm")</f>
        <v>Apr</v>
      </c>
      <c r="K412" s="2" t="str">
        <f>IF(OR(WORKSHEET[[#This Row],[Year]]="", ISBLANK(WORKSHEET[[#This Row],[Year]]), WORKSHEET[[#This Row],[Year]]="null"), "Exclude", "Include")</f>
        <v>Include</v>
      </c>
      <c r="L412" t="s">
        <v>12</v>
      </c>
      <c r="M412" t="s">
        <v>12</v>
      </c>
      <c r="N412" t="s">
        <v>13</v>
      </c>
      <c r="O412">
        <v>33.456000000000003</v>
      </c>
      <c r="P412">
        <v>600</v>
      </c>
      <c r="Q412" t="s">
        <v>14</v>
      </c>
      <c r="R412">
        <f>P412 * _xll.XLOOKUP(Q412,CALCULATION!$A$15:$A$17, CALCULATION!$B$15:$B$17 )</f>
        <v>600</v>
      </c>
      <c r="S412" s="5">
        <f>O412*P412*_xll.XLOOKUP(Q412,CALCULATION!$A$15:$A$17, CALCULATION!$B$15:$B$17)</f>
        <v>20073.600000000002</v>
      </c>
      <c r="T412">
        <v>300</v>
      </c>
      <c r="U412" t="s">
        <v>14</v>
      </c>
      <c r="V412">
        <f>T412 * _xll.XLOOKUP(U412,CALCULATION!$A$15:$A$17, CALCULATION!$B$15:$B$17 )</f>
        <v>300</v>
      </c>
      <c r="W412" s="5">
        <f>O412*T412*_xll.XLOOKUP(U412,CALCULATION!$A$15:$A$17, CALCULATION!$B$15:$B$17)</f>
        <v>10036.800000000001</v>
      </c>
      <c r="X412" s="5">
        <f>WORKSHEET[[#This Row],[Clients Total Cost]] / WORKSHEET[[#This Row],[Clients Rate per T2 (USD)]]</f>
        <v>33.456000000000003</v>
      </c>
      <c r="Y412" s="5">
        <f>WORKSHEET[[#This Row],[Clients Rate per T2 (USD)]] - WORKSHEET[[#This Row],[Supplier Rate Per t2 (USD)]]</f>
        <v>300</v>
      </c>
      <c r="Z412" s="5">
        <f>WORKSHEET[[#This Row],[Profit Per T]] * WORKSHEET[[#This Row],[Weight]]</f>
        <v>10036.800000000001</v>
      </c>
      <c r="AA412">
        <v>1</v>
      </c>
      <c r="AB412" s="1">
        <v>2.9000000000000004</v>
      </c>
      <c r="AC412" s="1">
        <v>4.3499999999999996</v>
      </c>
      <c r="AD412" s="1">
        <v>3.625</v>
      </c>
      <c r="AE412" s="1">
        <f>WORKSHEET[[#This Row],[Delay at toll gate in days]] +WORKSHEET[[#This Row],[Delay at workshop in days]] +WORKSHEET[[#This Row],[Delay at border in days]]</f>
        <v>10.875</v>
      </c>
    </row>
    <row r="413" spans="1:31" x14ac:dyDescent="0.35">
      <c r="A413" t="s">
        <v>431</v>
      </c>
      <c r="B413" t="s">
        <v>10</v>
      </c>
      <c r="C413" t="s">
        <v>68</v>
      </c>
      <c r="D413" t="s">
        <v>3616</v>
      </c>
      <c r="E413" t="s">
        <v>3618</v>
      </c>
      <c r="F413" t="str">
        <f>WORKSHEET[[#This Row],[Depart From]]&amp;"-"&amp;WORKSHEET[[#This Row],[Arrive To]]</f>
        <v>Marrakech-Tripoli</v>
      </c>
      <c r="G413" s="2">
        <v>44629</v>
      </c>
      <c r="H413" s="2">
        <v>44653</v>
      </c>
      <c r="I413" s="2" t="str">
        <f t="shared" si="6"/>
        <v>Delivered</v>
      </c>
      <c r="J413" s="2" t="str">
        <f>TEXT(WORKSHEET[[#This Row],[Offloading Date]], "mmm")</f>
        <v>Apr</v>
      </c>
      <c r="K413" s="2" t="str">
        <f>IF(OR(WORKSHEET[[#This Row],[Year]]="", ISBLANK(WORKSHEET[[#This Row],[Year]]), WORKSHEET[[#This Row],[Year]]="null"), "Exclude", "Include")</f>
        <v>Include</v>
      </c>
      <c r="L413" t="s">
        <v>16</v>
      </c>
      <c r="M413" t="s">
        <v>16</v>
      </c>
      <c r="N413" t="s">
        <v>13</v>
      </c>
      <c r="O413">
        <v>30.151</v>
      </c>
      <c r="P413">
        <v>600</v>
      </c>
      <c r="Q413" t="s">
        <v>14</v>
      </c>
      <c r="R413">
        <f>P413 * _xll.XLOOKUP(Q413,CALCULATION!$A$15:$A$17, CALCULATION!$B$15:$B$17 )</f>
        <v>600</v>
      </c>
      <c r="S413" s="5">
        <f>O413*P413*_xll.XLOOKUP(Q413,CALCULATION!$A$15:$A$17, CALCULATION!$B$15:$B$17)</f>
        <v>18090.599999999999</v>
      </c>
      <c r="T413">
        <v>300</v>
      </c>
      <c r="U413" t="s">
        <v>14</v>
      </c>
      <c r="V413">
        <f>T413 * _xll.XLOOKUP(U413,CALCULATION!$A$15:$A$17, CALCULATION!$B$15:$B$17 )</f>
        <v>300</v>
      </c>
      <c r="W413" s="5">
        <f>O413*T413*_xll.XLOOKUP(U413,CALCULATION!$A$15:$A$17, CALCULATION!$B$15:$B$17)</f>
        <v>9045.2999999999993</v>
      </c>
      <c r="X413" s="5">
        <f>WORKSHEET[[#This Row],[Clients Total Cost]] / WORKSHEET[[#This Row],[Clients Rate per T2 (USD)]]</f>
        <v>30.150999999999996</v>
      </c>
      <c r="Y413" s="5">
        <f>WORKSHEET[[#This Row],[Clients Rate per T2 (USD)]] - WORKSHEET[[#This Row],[Supplier Rate Per t2 (USD)]]</f>
        <v>300</v>
      </c>
      <c r="Z413" s="5">
        <f>WORKSHEET[[#This Row],[Profit Per T]] * WORKSHEET[[#This Row],[Weight]]</f>
        <v>9045.2999999999993</v>
      </c>
      <c r="AA413">
        <v>1</v>
      </c>
      <c r="AB413" s="1">
        <v>2.4000000000000004</v>
      </c>
      <c r="AC413" s="1">
        <v>3.5999999999999996</v>
      </c>
      <c r="AD413" s="1">
        <v>3</v>
      </c>
      <c r="AE413" s="1">
        <f>WORKSHEET[[#This Row],[Delay at toll gate in days]] +WORKSHEET[[#This Row],[Delay at workshop in days]] +WORKSHEET[[#This Row],[Delay at border in days]]</f>
        <v>9</v>
      </c>
    </row>
    <row r="414" spans="1:31" x14ac:dyDescent="0.35">
      <c r="A414" t="s">
        <v>432</v>
      </c>
      <c r="B414" t="s">
        <v>10</v>
      </c>
      <c r="C414" t="s">
        <v>68</v>
      </c>
      <c r="D414" t="s">
        <v>3611</v>
      </c>
      <c r="E414" t="s">
        <v>3617</v>
      </c>
      <c r="F414" t="str">
        <f>WORKSHEET[[#This Row],[Depart From]]&amp;"-"&amp;WORKSHEET[[#This Row],[Arrive To]]</f>
        <v>Mogadishu-Lagos</v>
      </c>
      <c r="G414" s="2">
        <v>44630</v>
      </c>
      <c r="H414" s="2">
        <v>44659</v>
      </c>
      <c r="I414" s="2" t="str">
        <f t="shared" si="6"/>
        <v>Delivered</v>
      </c>
      <c r="J414" s="2" t="str">
        <f>TEXT(WORKSHEET[[#This Row],[Offloading Date]], "mmm")</f>
        <v>Apr</v>
      </c>
      <c r="K414" s="2" t="str">
        <f>IF(OR(WORKSHEET[[#This Row],[Year]]="", ISBLANK(WORKSHEET[[#This Row],[Year]]), WORKSHEET[[#This Row],[Year]]="null"), "Exclude", "Include")</f>
        <v>Include</v>
      </c>
      <c r="L414" t="s">
        <v>12</v>
      </c>
      <c r="M414" t="s">
        <v>16</v>
      </c>
      <c r="N414" t="s">
        <v>13</v>
      </c>
      <c r="O414">
        <v>32.472999999999999</v>
      </c>
      <c r="P414">
        <v>600</v>
      </c>
      <c r="Q414" t="s">
        <v>14</v>
      </c>
      <c r="R414">
        <f>P414 * _xll.XLOOKUP(Q414,CALCULATION!$A$15:$A$17, CALCULATION!$B$15:$B$17 )</f>
        <v>600</v>
      </c>
      <c r="S414" s="5">
        <f>O414*P414*_xll.XLOOKUP(Q414,CALCULATION!$A$15:$A$17, CALCULATION!$B$15:$B$17)</f>
        <v>19483.8</v>
      </c>
      <c r="T414">
        <v>300</v>
      </c>
      <c r="U414" t="s">
        <v>14</v>
      </c>
      <c r="V414">
        <f>T414 * _xll.XLOOKUP(U414,CALCULATION!$A$15:$A$17, CALCULATION!$B$15:$B$17 )</f>
        <v>300</v>
      </c>
      <c r="W414" s="5">
        <f>O414*T414*_xll.XLOOKUP(U414,CALCULATION!$A$15:$A$17, CALCULATION!$B$15:$B$17)</f>
        <v>9741.9</v>
      </c>
      <c r="X414" s="5">
        <f>WORKSHEET[[#This Row],[Clients Total Cost]] / WORKSHEET[[#This Row],[Clients Rate per T2 (USD)]]</f>
        <v>32.472999999999999</v>
      </c>
      <c r="Y414" s="5">
        <f>WORKSHEET[[#This Row],[Clients Rate per T2 (USD)]] - WORKSHEET[[#This Row],[Supplier Rate Per t2 (USD)]]</f>
        <v>300</v>
      </c>
      <c r="Z414" s="5">
        <f>WORKSHEET[[#This Row],[Profit Per T]] * WORKSHEET[[#This Row],[Weight]]</f>
        <v>9741.9</v>
      </c>
      <c r="AA414">
        <v>1</v>
      </c>
      <c r="AB414" s="1">
        <v>2.9000000000000004</v>
      </c>
      <c r="AC414" s="1">
        <v>4.3499999999999996</v>
      </c>
      <c r="AD414" s="1">
        <v>3.625</v>
      </c>
      <c r="AE414" s="1">
        <f>WORKSHEET[[#This Row],[Delay at toll gate in days]] +WORKSHEET[[#This Row],[Delay at workshop in days]] +WORKSHEET[[#This Row],[Delay at border in days]]</f>
        <v>10.875</v>
      </c>
    </row>
    <row r="415" spans="1:31" x14ac:dyDescent="0.35">
      <c r="A415" t="s">
        <v>433</v>
      </c>
      <c r="B415" t="s">
        <v>10</v>
      </c>
      <c r="C415" t="s">
        <v>68</v>
      </c>
      <c r="D415" t="s">
        <v>3615</v>
      </c>
      <c r="E415" t="s">
        <v>3612</v>
      </c>
      <c r="F415" t="str">
        <f>WORKSHEET[[#This Row],[Depart From]]&amp;"-"&amp;WORKSHEET[[#This Row],[Arrive To]]</f>
        <v>Mombasa-Victoria</v>
      </c>
      <c r="G415" s="2">
        <v>44635</v>
      </c>
      <c r="H415" s="2">
        <v>44668</v>
      </c>
      <c r="I415" s="2" t="str">
        <f t="shared" si="6"/>
        <v>Delivered</v>
      </c>
      <c r="J415" s="2" t="str">
        <f>TEXT(WORKSHEET[[#This Row],[Offloading Date]], "mmm")</f>
        <v>Apr</v>
      </c>
      <c r="K415" s="2" t="str">
        <f>IF(OR(WORKSHEET[[#This Row],[Year]]="", ISBLANK(WORKSHEET[[#This Row],[Year]]), WORKSHEET[[#This Row],[Year]]="null"), "Exclude", "Include")</f>
        <v>Include</v>
      </c>
      <c r="L415" t="s">
        <v>12</v>
      </c>
      <c r="M415" t="s">
        <v>12</v>
      </c>
      <c r="N415" t="s">
        <v>13</v>
      </c>
      <c r="O415">
        <v>28.866</v>
      </c>
      <c r="P415">
        <v>600</v>
      </c>
      <c r="Q415" t="s">
        <v>14</v>
      </c>
      <c r="R415">
        <f>P415 * _xll.XLOOKUP(Q415,CALCULATION!$A$15:$A$17, CALCULATION!$B$15:$B$17 )</f>
        <v>600</v>
      </c>
      <c r="S415" s="5">
        <f>O415*P415*_xll.XLOOKUP(Q415,CALCULATION!$A$15:$A$17, CALCULATION!$B$15:$B$17)</f>
        <v>17319.599999999999</v>
      </c>
      <c r="T415">
        <v>300</v>
      </c>
      <c r="U415" t="s">
        <v>14</v>
      </c>
      <c r="V415">
        <f>T415 * _xll.XLOOKUP(U415,CALCULATION!$A$15:$A$17, CALCULATION!$B$15:$B$17 )</f>
        <v>300</v>
      </c>
      <c r="W415" s="5">
        <f>O415*T415*_xll.XLOOKUP(U415,CALCULATION!$A$15:$A$17, CALCULATION!$B$15:$B$17)</f>
        <v>8659.7999999999993</v>
      </c>
      <c r="X415" s="5">
        <f>WORKSHEET[[#This Row],[Clients Total Cost]] / WORKSHEET[[#This Row],[Clients Rate per T2 (USD)]]</f>
        <v>28.865999999999996</v>
      </c>
      <c r="Y415" s="5">
        <f>WORKSHEET[[#This Row],[Clients Rate per T2 (USD)]] - WORKSHEET[[#This Row],[Supplier Rate Per t2 (USD)]]</f>
        <v>300</v>
      </c>
      <c r="Z415" s="5">
        <f>WORKSHEET[[#This Row],[Profit Per T]] * WORKSHEET[[#This Row],[Weight]]</f>
        <v>8659.7999999999993</v>
      </c>
      <c r="AA415">
        <v>1</v>
      </c>
      <c r="AB415" s="1">
        <v>3.3000000000000003</v>
      </c>
      <c r="AC415" s="1">
        <v>4.95</v>
      </c>
      <c r="AD415" s="1">
        <v>4.125</v>
      </c>
      <c r="AE415" s="1">
        <f>WORKSHEET[[#This Row],[Delay at toll gate in days]] +WORKSHEET[[#This Row],[Delay at workshop in days]] +WORKSHEET[[#This Row],[Delay at border in days]]</f>
        <v>12.375</v>
      </c>
    </row>
    <row r="416" spans="1:31" x14ac:dyDescent="0.35">
      <c r="A416" t="s">
        <v>434</v>
      </c>
      <c r="B416" t="s">
        <v>10</v>
      </c>
      <c r="C416" t="s">
        <v>68</v>
      </c>
      <c r="D416" t="s">
        <v>3611</v>
      </c>
      <c r="E416" t="s">
        <v>3618</v>
      </c>
      <c r="F416" t="str">
        <f>WORKSHEET[[#This Row],[Depart From]]&amp;"-"&amp;WORKSHEET[[#This Row],[Arrive To]]</f>
        <v>Mogadishu-Tripoli</v>
      </c>
      <c r="G416" s="2">
        <v>44629</v>
      </c>
      <c r="H416" s="2">
        <v>44656</v>
      </c>
      <c r="I416" s="2" t="str">
        <f t="shared" si="6"/>
        <v>Delivered</v>
      </c>
      <c r="J416" s="2" t="str">
        <f>TEXT(WORKSHEET[[#This Row],[Offloading Date]], "mmm")</f>
        <v>Apr</v>
      </c>
      <c r="K416" s="2" t="str">
        <f>IF(OR(WORKSHEET[[#This Row],[Year]]="", ISBLANK(WORKSHEET[[#This Row],[Year]]), WORKSHEET[[#This Row],[Year]]="null"), "Exclude", "Include")</f>
        <v>Include</v>
      </c>
      <c r="L416" t="s">
        <v>16</v>
      </c>
      <c r="M416" t="s">
        <v>16</v>
      </c>
      <c r="N416" t="s">
        <v>13</v>
      </c>
      <c r="O416">
        <v>29.414000000000001</v>
      </c>
      <c r="P416">
        <v>600</v>
      </c>
      <c r="Q416" t="s">
        <v>14</v>
      </c>
      <c r="R416">
        <f>P416 * _xll.XLOOKUP(Q416,CALCULATION!$A$15:$A$17, CALCULATION!$B$15:$B$17 )</f>
        <v>600</v>
      </c>
      <c r="S416" s="5">
        <f>O416*P416*_xll.XLOOKUP(Q416,CALCULATION!$A$15:$A$17, CALCULATION!$B$15:$B$17)</f>
        <v>17648.400000000001</v>
      </c>
      <c r="T416">
        <v>300</v>
      </c>
      <c r="U416" t="s">
        <v>14</v>
      </c>
      <c r="V416">
        <f>T416 * _xll.XLOOKUP(U416,CALCULATION!$A$15:$A$17, CALCULATION!$B$15:$B$17 )</f>
        <v>300</v>
      </c>
      <c r="W416" s="5">
        <f>O416*T416*_xll.XLOOKUP(U416,CALCULATION!$A$15:$A$17, CALCULATION!$B$15:$B$17)</f>
        <v>8824.2000000000007</v>
      </c>
      <c r="X416" s="5">
        <f>WORKSHEET[[#This Row],[Clients Total Cost]] / WORKSHEET[[#This Row],[Clients Rate per T2 (USD)]]</f>
        <v>29.414000000000001</v>
      </c>
      <c r="Y416" s="5">
        <f>WORKSHEET[[#This Row],[Clients Rate per T2 (USD)]] - WORKSHEET[[#This Row],[Supplier Rate Per t2 (USD)]]</f>
        <v>300</v>
      </c>
      <c r="Z416" s="5">
        <f>WORKSHEET[[#This Row],[Profit Per T]] * WORKSHEET[[#This Row],[Weight]]</f>
        <v>8824.2000000000007</v>
      </c>
      <c r="AA416">
        <v>1</v>
      </c>
      <c r="AB416" s="1">
        <v>2.7</v>
      </c>
      <c r="AC416" s="1">
        <v>4.05</v>
      </c>
      <c r="AD416" s="1">
        <v>3.375</v>
      </c>
      <c r="AE416" s="1">
        <f>WORKSHEET[[#This Row],[Delay at toll gate in days]] +WORKSHEET[[#This Row],[Delay at workshop in days]] +WORKSHEET[[#This Row],[Delay at border in days]]</f>
        <v>10.125</v>
      </c>
    </row>
    <row r="417" spans="1:31" x14ac:dyDescent="0.35">
      <c r="A417" t="s">
        <v>435</v>
      </c>
      <c r="B417" t="s">
        <v>10</v>
      </c>
      <c r="C417" t="s">
        <v>68</v>
      </c>
      <c r="D417" t="s">
        <v>3619</v>
      </c>
      <c r="E417" t="s">
        <v>3613</v>
      </c>
      <c r="F417" t="str">
        <f>WORKSHEET[[#This Row],[Depart From]]&amp;"-"&amp;WORKSHEET[[#This Row],[Arrive To]]</f>
        <v>Addis Ababa-Sanaa</v>
      </c>
      <c r="G417" s="2">
        <v>44635</v>
      </c>
      <c r="H417" s="2">
        <v>44679</v>
      </c>
      <c r="I417" s="2" t="str">
        <f t="shared" si="6"/>
        <v>Delivered</v>
      </c>
      <c r="J417" s="2" t="str">
        <f>TEXT(WORKSHEET[[#This Row],[Offloading Date]], "mmm")</f>
        <v>Apr</v>
      </c>
      <c r="K417" s="2" t="str">
        <f>IF(OR(WORKSHEET[[#This Row],[Year]]="", ISBLANK(WORKSHEET[[#This Row],[Year]]), WORKSHEET[[#This Row],[Year]]="null"), "Exclude", "Include")</f>
        <v>Include</v>
      </c>
      <c r="L417" t="s">
        <v>16</v>
      </c>
      <c r="M417" t="s">
        <v>12</v>
      </c>
      <c r="N417" t="s">
        <v>13</v>
      </c>
      <c r="O417">
        <v>29.768000000000001</v>
      </c>
      <c r="P417">
        <v>600</v>
      </c>
      <c r="Q417" t="s">
        <v>14</v>
      </c>
      <c r="R417">
        <f>P417 * _xll.XLOOKUP(Q417,CALCULATION!$A$15:$A$17, CALCULATION!$B$15:$B$17 )</f>
        <v>600</v>
      </c>
      <c r="S417" s="5">
        <f>O417*P417*_xll.XLOOKUP(Q417,CALCULATION!$A$15:$A$17, CALCULATION!$B$15:$B$17)</f>
        <v>17860.8</v>
      </c>
      <c r="T417">
        <v>300</v>
      </c>
      <c r="U417" t="s">
        <v>14</v>
      </c>
      <c r="V417">
        <f>T417 * _xll.XLOOKUP(U417,CALCULATION!$A$15:$A$17, CALCULATION!$B$15:$B$17 )</f>
        <v>300</v>
      </c>
      <c r="W417" s="5">
        <f>O417*T417*_xll.XLOOKUP(U417,CALCULATION!$A$15:$A$17, CALCULATION!$B$15:$B$17)</f>
        <v>8930.4</v>
      </c>
      <c r="X417" s="5">
        <f>WORKSHEET[[#This Row],[Clients Total Cost]] / WORKSHEET[[#This Row],[Clients Rate per T2 (USD)]]</f>
        <v>29.767999999999997</v>
      </c>
      <c r="Y417" s="5">
        <f>WORKSHEET[[#This Row],[Clients Rate per T2 (USD)]] - WORKSHEET[[#This Row],[Supplier Rate Per t2 (USD)]]</f>
        <v>300</v>
      </c>
      <c r="Z417" s="5">
        <f>WORKSHEET[[#This Row],[Profit Per T]] * WORKSHEET[[#This Row],[Weight]]</f>
        <v>8930.4</v>
      </c>
      <c r="AA417">
        <v>1</v>
      </c>
      <c r="AB417" s="1">
        <v>4.4000000000000004</v>
      </c>
      <c r="AC417" s="1">
        <v>6.6</v>
      </c>
      <c r="AD417" s="1">
        <v>5.5</v>
      </c>
      <c r="AE417" s="1">
        <f>WORKSHEET[[#This Row],[Delay at toll gate in days]] +WORKSHEET[[#This Row],[Delay at workshop in days]] +WORKSHEET[[#This Row],[Delay at border in days]]</f>
        <v>16.5</v>
      </c>
    </row>
    <row r="418" spans="1:31" x14ac:dyDescent="0.35">
      <c r="A418" t="s">
        <v>436</v>
      </c>
      <c r="B418" t="s">
        <v>10</v>
      </c>
      <c r="C418" t="s">
        <v>68</v>
      </c>
      <c r="D418" t="s">
        <v>3615</v>
      </c>
      <c r="E418" t="s">
        <v>3614</v>
      </c>
      <c r="F418" t="str">
        <f>WORKSHEET[[#This Row],[Depart From]]&amp;"-"&amp;WORKSHEET[[#This Row],[Arrive To]]</f>
        <v>Mombasa-Alger</v>
      </c>
      <c r="G418" s="2">
        <v>44629</v>
      </c>
      <c r="H418" s="2">
        <v>44652</v>
      </c>
      <c r="I418" s="2" t="str">
        <f t="shared" si="6"/>
        <v>Delivered</v>
      </c>
      <c r="J418" s="2" t="str">
        <f>TEXT(WORKSHEET[[#This Row],[Offloading Date]], "mmm")</f>
        <v>Apr</v>
      </c>
      <c r="K418" s="2" t="str">
        <f>IF(OR(WORKSHEET[[#This Row],[Year]]="", ISBLANK(WORKSHEET[[#This Row],[Year]]), WORKSHEET[[#This Row],[Year]]="null"), "Exclude", "Include")</f>
        <v>Include</v>
      </c>
      <c r="L418" t="s">
        <v>16</v>
      </c>
      <c r="M418" t="s">
        <v>16</v>
      </c>
      <c r="N418" t="s">
        <v>13</v>
      </c>
      <c r="O418">
        <v>30.103000000000002</v>
      </c>
      <c r="P418">
        <v>600</v>
      </c>
      <c r="Q418" t="s">
        <v>14</v>
      </c>
      <c r="R418">
        <f>P418 * _xll.XLOOKUP(Q418,CALCULATION!$A$15:$A$17, CALCULATION!$B$15:$B$17 )</f>
        <v>600</v>
      </c>
      <c r="S418" s="5">
        <f>O418*P418*_xll.XLOOKUP(Q418,CALCULATION!$A$15:$A$17, CALCULATION!$B$15:$B$17)</f>
        <v>18061.8</v>
      </c>
      <c r="T418">
        <v>300</v>
      </c>
      <c r="U418" t="s">
        <v>14</v>
      </c>
      <c r="V418">
        <f>T418 * _xll.XLOOKUP(U418,CALCULATION!$A$15:$A$17, CALCULATION!$B$15:$B$17 )</f>
        <v>300</v>
      </c>
      <c r="W418" s="5">
        <f>O418*T418*_xll.XLOOKUP(U418,CALCULATION!$A$15:$A$17, CALCULATION!$B$15:$B$17)</f>
        <v>9030.9</v>
      </c>
      <c r="X418" s="5">
        <f>WORKSHEET[[#This Row],[Clients Total Cost]] / WORKSHEET[[#This Row],[Clients Rate per T2 (USD)]]</f>
        <v>30.102999999999998</v>
      </c>
      <c r="Y418" s="5">
        <f>WORKSHEET[[#This Row],[Clients Rate per T2 (USD)]] - WORKSHEET[[#This Row],[Supplier Rate Per t2 (USD)]]</f>
        <v>300</v>
      </c>
      <c r="Z418" s="5">
        <f>WORKSHEET[[#This Row],[Profit Per T]] * WORKSHEET[[#This Row],[Weight]]</f>
        <v>9030.9</v>
      </c>
      <c r="AA418">
        <v>1</v>
      </c>
      <c r="AB418" s="1">
        <v>2.3000000000000003</v>
      </c>
      <c r="AC418" s="1">
        <v>3.4499999999999997</v>
      </c>
      <c r="AD418" s="1">
        <v>2.875</v>
      </c>
      <c r="AE418" s="1">
        <f>WORKSHEET[[#This Row],[Delay at toll gate in days]] +WORKSHEET[[#This Row],[Delay at workshop in days]] +WORKSHEET[[#This Row],[Delay at border in days]]</f>
        <v>8.625</v>
      </c>
    </row>
    <row r="419" spans="1:31" x14ac:dyDescent="0.35">
      <c r="A419" t="s">
        <v>437</v>
      </c>
      <c r="B419" t="s">
        <v>10</v>
      </c>
      <c r="C419" t="s">
        <v>68</v>
      </c>
      <c r="D419" t="s">
        <v>3616</v>
      </c>
      <c r="E419" t="s">
        <v>3617</v>
      </c>
      <c r="F419" t="str">
        <f>WORKSHEET[[#This Row],[Depart From]]&amp;"-"&amp;WORKSHEET[[#This Row],[Arrive To]]</f>
        <v>Marrakech-Lagos</v>
      </c>
      <c r="G419" s="2">
        <v>44631</v>
      </c>
      <c r="H419" s="2">
        <v>44668</v>
      </c>
      <c r="I419" s="2" t="str">
        <f t="shared" si="6"/>
        <v>Delivered</v>
      </c>
      <c r="J419" s="2" t="str">
        <f>TEXT(WORKSHEET[[#This Row],[Offloading Date]], "mmm")</f>
        <v>Apr</v>
      </c>
      <c r="K419" s="2" t="str">
        <f>IF(OR(WORKSHEET[[#This Row],[Year]]="", ISBLANK(WORKSHEET[[#This Row],[Year]]), WORKSHEET[[#This Row],[Year]]="null"), "Exclude", "Include")</f>
        <v>Include</v>
      </c>
      <c r="L419" t="s">
        <v>12</v>
      </c>
      <c r="M419" t="s">
        <v>12</v>
      </c>
      <c r="N419" t="s">
        <v>13</v>
      </c>
      <c r="O419">
        <v>29.588000000000001</v>
      </c>
      <c r="P419">
        <v>600</v>
      </c>
      <c r="Q419" t="s">
        <v>14</v>
      </c>
      <c r="R419">
        <f>P419 * _xll.XLOOKUP(Q419,CALCULATION!$A$15:$A$17, CALCULATION!$B$15:$B$17 )</f>
        <v>600</v>
      </c>
      <c r="S419" s="5">
        <f>O419*P419*_xll.XLOOKUP(Q419,CALCULATION!$A$15:$A$17, CALCULATION!$B$15:$B$17)</f>
        <v>17752.8</v>
      </c>
      <c r="T419">
        <v>300</v>
      </c>
      <c r="U419" t="s">
        <v>14</v>
      </c>
      <c r="V419">
        <f>T419 * _xll.XLOOKUP(U419,CALCULATION!$A$15:$A$17, CALCULATION!$B$15:$B$17 )</f>
        <v>300</v>
      </c>
      <c r="W419" s="5">
        <f>O419*T419*_xll.XLOOKUP(U419,CALCULATION!$A$15:$A$17, CALCULATION!$B$15:$B$17)</f>
        <v>8876.4</v>
      </c>
      <c r="X419" s="5">
        <f>WORKSHEET[[#This Row],[Clients Total Cost]] / WORKSHEET[[#This Row],[Clients Rate per T2 (USD)]]</f>
        <v>29.587999999999997</v>
      </c>
      <c r="Y419" s="5">
        <f>WORKSHEET[[#This Row],[Clients Rate per T2 (USD)]] - WORKSHEET[[#This Row],[Supplier Rate Per t2 (USD)]]</f>
        <v>300</v>
      </c>
      <c r="Z419" s="5">
        <f>WORKSHEET[[#This Row],[Profit Per T]] * WORKSHEET[[#This Row],[Weight]]</f>
        <v>8876.4</v>
      </c>
      <c r="AA419">
        <v>1</v>
      </c>
      <c r="AB419" s="1">
        <v>3.7</v>
      </c>
      <c r="AC419" s="1">
        <v>5.55</v>
      </c>
      <c r="AD419" s="1">
        <v>4.625</v>
      </c>
      <c r="AE419" s="1">
        <f>WORKSHEET[[#This Row],[Delay at toll gate in days]] +WORKSHEET[[#This Row],[Delay at workshop in days]] +WORKSHEET[[#This Row],[Delay at border in days]]</f>
        <v>13.875</v>
      </c>
    </row>
    <row r="420" spans="1:31" x14ac:dyDescent="0.35">
      <c r="A420" t="s">
        <v>438</v>
      </c>
      <c r="B420" t="s">
        <v>10</v>
      </c>
      <c r="C420" t="s">
        <v>68</v>
      </c>
      <c r="D420" t="s">
        <v>3616</v>
      </c>
      <c r="E420" t="s">
        <v>3612</v>
      </c>
      <c r="F420" t="str">
        <f>WORKSHEET[[#This Row],[Depart From]]&amp;"-"&amp;WORKSHEET[[#This Row],[Arrive To]]</f>
        <v>Marrakech-Victoria</v>
      </c>
      <c r="G420" s="2">
        <v>44629</v>
      </c>
      <c r="H420" s="2">
        <v>44651</v>
      </c>
      <c r="I420" s="2" t="str">
        <f t="shared" si="6"/>
        <v>Delivered</v>
      </c>
      <c r="J420" s="2" t="str">
        <f>TEXT(WORKSHEET[[#This Row],[Offloading Date]], "mmm")</f>
        <v>Mar</v>
      </c>
      <c r="K420" s="2" t="str">
        <f>IF(OR(WORKSHEET[[#This Row],[Year]]="", ISBLANK(WORKSHEET[[#This Row],[Year]]), WORKSHEET[[#This Row],[Year]]="null"), "Exclude", "Include")</f>
        <v>Include</v>
      </c>
      <c r="L420" t="s">
        <v>16</v>
      </c>
      <c r="M420" t="s">
        <v>16</v>
      </c>
      <c r="N420" t="s">
        <v>13</v>
      </c>
      <c r="O420">
        <v>29.763000000000002</v>
      </c>
      <c r="P420">
        <v>600</v>
      </c>
      <c r="Q420" t="s">
        <v>14</v>
      </c>
      <c r="R420">
        <f>P420 * _xll.XLOOKUP(Q420,CALCULATION!$A$15:$A$17, CALCULATION!$B$15:$B$17 )</f>
        <v>600</v>
      </c>
      <c r="S420" s="5">
        <f>O420*P420*_xll.XLOOKUP(Q420,CALCULATION!$A$15:$A$17, CALCULATION!$B$15:$B$17)</f>
        <v>17857.8</v>
      </c>
      <c r="T420">
        <v>300</v>
      </c>
      <c r="U420" t="s">
        <v>14</v>
      </c>
      <c r="V420">
        <f>T420 * _xll.XLOOKUP(U420,CALCULATION!$A$15:$A$17, CALCULATION!$B$15:$B$17 )</f>
        <v>300</v>
      </c>
      <c r="W420" s="5">
        <f>O420*T420*_xll.XLOOKUP(U420,CALCULATION!$A$15:$A$17, CALCULATION!$B$15:$B$17)</f>
        <v>8928.9</v>
      </c>
      <c r="X420" s="5">
        <f>WORKSHEET[[#This Row],[Clients Total Cost]] / WORKSHEET[[#This Row],[Clients Rate per T2 (USD)]]</f>
        <v>29.762999999999998</v>
      </c>
      <c r="Y420" s="5">
        <f>WORKSHEET[[#This Row],[Clients Rate per T2 (USD)]] - WORKSHEET[[#This Row],[Supplier Rate Per t2 (USD)]]</f>
        <v>300</v>
      </c>
      <c r="Z420" s="5">
        <f>WORKSHEET[[#This Row],[Profit Per T]] * WORKSHEET[[#This Row],[Weight]]</f>
        <v>8928.9</v>
      </c>
      <c r="AA420">
        <v>1</v>
      </c>
      <c r="AB420" s="1">
        <v>2.2000000000000002</v>
      </c>
      <c r="AC420" s="1">
        <v>3.3</v>
      </c>
      <c r="AD420" s="1">
        <v>2.75</v>
      </c>
      <c r="AE420" s="1">
        <f>WORKSHEET[[#This Row],[Delay at toll gate in days]] +WORKSHEET[[#This Row],[Delay at workshop in days]] +WORKSHEET[[#This Row],[Delay at border in days]]</f>
        <v>8.25</v>
      </c>
    </row>
    <row r="421" spans="1:31" x14ac:dyDescent="0.35">
      <c r="A421" t="s">
        <v>439</v>
      </c>
      <c r="B421" t="s">
        <v>10</v>
      </c>
      <c r="C421" t="s">
        <v>68</v>
      </c>
      <c r="D421" t="s">
        <v>3615</v>
      </c>
      <c r="E421" t="s">
        <v>3612</v>
      </c>
      <c r="F421" t="str">
        <f>WORKSHEET[[#This Row],[Depart From]]&amp;"-"&amp;WORKSHEET[[#This Row],[Arrive To]]</f>
        <v>Mombasa-Victoria</v>
      </c>
      <c r="G421" s="2">
        <v>44629</v>
      </c>
      <c r="H421" s="2">
        <v>44657</v>
      </c>
      <c r="I421" s="2" t="str">
        <f t="shared" si="6"/>
        <v>Delivered</v>
      </c>
      <c r="J421" s="2" t="str">
        <f>TEXT(WORKSHEET[[#This Row],[Offloading Date]], "mmm")</f>
        <v>Apr</v>
      </c>
      <c r="K421" s="2" t="str">
        <f>IF(OR(WORKSHEET[[#This Row],[Year]]="", ISBLANK(WORKSHEET[[#This Row],[Year]]), WORKSHEET[[#This Row],[Year]]="null"), "Exclude", "Include")</f>
        <v>Include</v>
      </c>
      <c r="L421" t="s">
        <v>16</v>
      </c>
      <c r="M421" t="s">
        <v>16</v>
      </c>
      <c r="N421" t="s">
        <v>13</v>
      </c>
      <c r="O421">
        <v>32.927999999999997</v>
      </c>
      <c r="P421">
        <v>600</v>
      </c>
      <c r="Q421" t="s">
        <v>14</v>
      </c>
      <c r="R421">
        <f>P421 * _xll.XLOOKUP(Q421,CALCULATION!$A$15:$A$17, CALCULATION!$B$15:$B$17 )</f>
        <v>600</v>
      </c>
      <c r="S421" s="5">
        <f>O421*P421*_xll.XLOOKUP(Q421,CALCULATION!$A$15:$A$17, CALCULATION!$B$15:$B$17)</f>
        <v>19756.8</v>
      </c>
      <c r="T421">
        <v>300</v>
      </c>
      <c r="U421" t="s">
        <v>14</v>
      </c>
      <c r="V421">
        <f>T421 * _xll.XLOOKUP(U421,CALCULATION!$A$15:$A$17, CALCULATION!$B$15:$B$17 )</f>
        <v>300</v>
      </c>
      <c r="W421" s="5">
        <f>O421*T421*_xll.XLOOKUP(U421,CALCULATION!$A$15:$A$17, CALCULATION!$B$15:$B$17)</f>
        <v>9878.4</v>
      </c>
      <c r="X421" s="5">
        <f>WORKSHEET[[#This Row],[Clients Total Cost]] / WORKSHEET[[#This Row],[Clients Rate per T2 (USD)]]</f>
        <v>32.927999999999997</v>
      </c>
      <c r="Y421" s="5">
        <f>WORKSHEET[[#This Row],[Clients Rate per T2 (USD)]] - WORKSHEET[[#This Row],[Supplier Rate Per t2 (USD)]]</f>
        <v>300</v>
      </c>
      <c r="Z421" s="5">
        <f>WORKSHEET[[#This Row],[Profit Per T]] * WORKSHEET[[#This Row],[Weight]]</f>
        <v>9878.4</v>
      </c>
      <c r="AA421">
        <v>1</v>
      </c>
      <c r="AB421" s="1">
        <v>2.8000000000000003</v>
      </c>
      <c r="AC421" s="1">
        <v>4.2</v>
      </c>
      <c r="AD421" s="1">
        <v>3.5</v>
      </c>
      <c r="AE421" s="1">
        <f>WORKSHEET[[#This Row],[Delay at toll gate in days]] +WORKSHEET[[#This Row],[Delay at workshop in days]] +WORKSHEET[[#This Row],[Delay at border in days]]</f>
        <v>10.5</v>
      </c>
    </row>
    <row r="422" spans="1:31" x14ac:dyDescent="0.35">
      <c r="A422" t="s">
        <v>440</v>
      </c>
      <c r="B422" t="s">
        <v>10</v>
      </c>
      <c r="C422" t="s">
        <v>68</v>
      </c>
      <c r="D422" t="s">
        <v>3611</v>
      </c>
      <c r="E422" t="s">
        <v>3614</v>
      </c>
      <c r="F422" t="str">
        <f>WORKSHEET[[#This Row],[Depart From]]&amp;"-"&amp;WORKSHEET[[#This Row],[Arrive To]]</f>
        <v>Mogadishu-Alger</v>
      </c>
      <c r="G422" s="2">
        <v>44628</v>
      </c>
      <c r="H422" s="2">
        <v>44652</v>
      </c>
      <c r="I422" s="2" t="str">
        <f t="shared" si="6"/>
        <v>Delivered</v>
      </c>
      <c r="J422" s="2" t="str">
        <f>TEXT(WORKSHEET[[#This Row],[Offloading Date]], "mmm")</f>
        <v>Apr</v>
      </c>
      <c r="K422" s="2" t="str">
        <f>IF(OR(WORKSHEET[[#This Row],[Year]]="", ISBLANK(WORKSHEET[[#This Row],[Year]]), WORKSHEET[[#This Row],[Year]]="null"), "Exclude", "Include")</f>
        <v>Include</v>
      </c>
      <c r="L422" t="s">
        <v>16</v>
      </c>
      <c r="M422" t="s">
        <v>16</v>
      </c>
      <c r="N422" t="s">
        <v>13</v>
      </c>
      <c r="O422">
        <v>28.852</v>
      </c>
      <c r="P422">
        <v>600</v>
      </c>
      <c r="Q422" t="s">
        <v>14</v>
      </c>
      <c r="R422">
        <f>P422 * _xll.XLOOKUP(Q422,CALCULATION!$A$15:$A$17, CALCULATION!$B$15:$B$17 )</f>
        <v>600</v>
      </c>
      <c r="S422" s="5">
        <f>O422*P422*_xll.XLOOKUP(Q422,CALCULATION!$A$15:$A$17, CALCULATION!$B$15:$B$17)</f>
        <v>17311.2</v>
      </c>
      <c r="T422">
        <v>300</v>
      </c>
      <c r="U422" t="s">
        <v>14</v>
      </c>
      <c r="V422">
        <f>T422 * _xll.XLOOKUP(U422,CALCULATION!$A$15:$A$17, CALCULATION!$B$15:$B$17 )</f>
        <v>300</v>
      </c>
      <c r="W422" s="5">
        <f>O422*T422*_xll.XLOOKUP(U422,CALCULATION!$A$15:$A$17, CALCULATION!$B$15:$B$17)</f>
        <v>8655.6</v>
      </c>
      <c r="X422" s="5">
        <f>WORKSHEET[[#This Row],[Clients Total Cost]] / WORKSHEET[[#This Row],[Clients Rate per T2 (USD)]]</f>
        <v>28.852</v>
      </c>
      <c r="Y422" s="5">
        <f>WORKSHEET[[#This Row],[Clients Rate per T2 (USD)]] - WORKSHEET[[#This Row],[Supplier Rate Per t2 (USD)]]</f>
        <v>300</v>
      </c>
      <c r="Z422" s="5">
        <f>WORKSHEET[[#This Row],[Profit Per T]] * WORKSHEET[[#This Row],[Weight]]</f>
        <v>8655.6</v>
      </c>
      <c r="AA422">
        <v>1</v>
      </c>
      <c r="AB422" s="1">
        <v>2.4000000000000004</v>
      </c>
      <c r="AC422" s="1">
        <v>3.5999999999999996</v>
      </c>
      <c r="AD422" s="1">
        <v>3</v>
      </c>
      <c r="AE422" s="1">
        <f>WORKSHEET[[#This Row],[Delay at toll gate in days]] +WORKSHEET[[#This Row],[Delay at workshop in days]] +WORKSHEET[[#This Row],[Delay at border in days]]</f>
        <v>9</v>
      </c>
    </row>
    <row r="423" spans="1:31" x14ac:dyDescent="0.35">
      <c r="A423" t="s">
        <v>441</v>
      </c>
      <c r="B423" t="s">
        <v>10</v>
      </c>
      <c r="C423" t="s">
        <v>68</v>
      </c>
      <c r="D423" t="s">
        <v>3620</v>
      </c>
      <c r="E423" t="s">
        <v>3618</v>
      </c>
      <c r="F423" t="str">
        <f>WORKSHEET[[#This Row],[Depart From]]&amp;"-"&amp;WORKSHEET[[#This Row],[Arrive To]]</f>
        <v>Zanzibar-Tripoli</v>
      </c>
      <c r="G423" s="2">
        <v>44646</v>
      </c>
      <c r="H423" s="2">
        <v>44679</v>
      </c>
      <c r="I423" s="2" t="str">
        <f t="shared" si="6"/>
        <v>Delivered</v>
      </c>
      <c r="J423" s="2" t="str">
        <f>TEXT(WORKSHEET[[#This Row],[Offloading Date]], "mmm")</f>
        <v>Apr</v>
      </c>
      <c r="K423" s="2" t="str">
        <f>IF(OR(WORKSHEET[[#This Row],[Year]]="", ISBLANK(WORKSHEET[[#This Row],[Year]]), WORKSHEET[[#This Row],[Year]]="null"), "Exclude", "Include")</f>
        <v>Include</v>
      </c>
      <c r="L423" t="s">
        <v>16</v>
      </c>
      <c r="M423" t="s">
        <v>12</v>
      </c>
      <c r="N423" t="s">
        <v>13</v>
      </c>
      <c r="O423">
        <v>33.018999999999998</v>
      </c>
      <c r="P423">
        <v>600</v>
      </c>
      <c r="Q423" t="s">
        <v>14</v>
      </c>
      <c r="R423">
        <f>P423 * _xll.XLOOKUP(Q423,CALCULATION!$A$15:$A$17, CALCULATION!$B$15:$B$17 )</f>
        <v>600</v>
      </c>
      <c r="S423" s="5">
        <f>O423*P423*_xll.XLOOKUP(Q423,CALCULATION!$A$15:$A$17, CALCULATION!$B$15:$B$17)</f>
        <v>19811.399999999998</v>
      </c>
      <c r="T423">
        <v>300</v>
      </c>
      <c r="U423" t="s">
        <v>14</v>
      </c>
      <c r="V423">
        <f>T423 * _xll.XLOOKUP(U423,CALCULATION!$A$15:$A$17, CALCULATION!$B$15:$B$17 )</f>
        <v>300</v>
      </c>
      <c r="W423" s="5">
        <f>O423*T423*_xll.XLOOKUP(U423,CALCULATION!$A$15:$A$17, CALCULATION!$B$15:$B$17)</f>
        <v>9905.6999999999989</v>
      </c>
      <c r="X423" s="5">
        <f>WORKSHEET[[#This Row],[Clients Total Cost]] / WORKSHEET[[#This Row],[Clients Rate per T2 (USD)]]</f>
        <v>33.018999999999998</v>
      </c>
      <c r="Y423" s="5">
        <f>WORKSHEET[[#This Row],[Clients Rate per T2 (USD)]] - WORKSHEET[[#This Row],[Supplier Rate Per t2 (USD)]]</f>
        <v>300</v>
      </c>
      <c r="Z423" s="5">
        <f>WORKSHEET[[#This Row],[Profit Per T]] * WORKSHEET[[#This Row],[Weight]]</f>
        <v>9905.6999999999989</v>
      </c>
      <c r="AA423">
        <v>1</v>
      </c>
      <c r="AB423" s="1">
        <v>3.3000000000000003</v>
      </c>
      <c r="AC423" s="1">
        <v>4.95</v>
      </c>
      <c r="AD423" s="1">
        <v>4.125</v>
      </c>
      <c r="AE423" s="1">
        <f>WORKSHEET[[#This Row],[Delay at toll gate in days]] +WORKSHEET[[#This Row],[Delay at workshop in days]] +WORKSHEET[[#This Row],[Delay at border in days]]</f>
        <v>12.375</v>
      </c>
    </row>
    <row r="424" spans="1:31" x14ac:dyDescent="0.35">
      <c r="A424" t="s">
        <v>442</v>
      </c>
      <c r="B424" t="s">
        <v>10</v>
      </c>
      <c r="C424" t="s">
        <v>68</v>
      </c>
      <c r="D424" t="s">
        <v>3615</v>
      </c>
      <c r="E424" t="s">
        <v>3612</v>
      </c>
      <c r="F424" t="str">
        <f>WORKSHEET[[#This Row],[Depart From]]&amp;"-"&amp;WORKSHEET[[#This Row],[Arrive To]]</f>
        <v>Mombasa-Victoria</v>
      </c>
      <c r="G424" s="2">
        <v>44639</v>
      </c>
      <c r="H424" s="2">
        <v>44674</v>
      </c>
      <c r="I424" s="2" t="str">
        <f t="shared" si="6"/>
        <v>Delivered</v>
      </c>
      <c r="J424" s="2" t="str">
        <f>TEXT(WORKSHEET[[#This Row],[Offloading Date]], "mmm")</f>
        <v>Apr</v>
      </c>
      <c r="K424" s="2" t="str">
        <f>IF(OR(WORKSHEET[[#This Row],[Year]]="", ISBLANK(WORKSHEET[[#This Row],[Year]]), WORKSHEET[[#This Row],[Year]]="null"), "Exclude", "Include")</f>
        <v>Include</v>
      </c>
      <c r="L424" t="s">
        <v>16</v>
      </c>
      <c r="M424" t="s">
        <v>12</v>
      </c>
      <c r="N424" t="s">
        <v>13</v>
      </c>
      <c r="O424">
        <v>30.23</v>
      </c>
      <c r="P424">
        <v>600</v>
      </c>
      <c r="Q424" t="s">
        <v>14</v>
      </c>
      <c r="R424">
        <f>P424 * _xll.XLOOKUP(Q424,CALCULATION!$A$15:$A$17, CALCULATION!$B$15:$B$17 )</f>
        <v>600</v>
      </c>
      <c r="S424" s="5">
        <f>O424*P424*_xll.XLOOKUP(Q424,CALCULATION!$A$15:$A$17, CALCULATION!$B$15:$B$17)</f>
        <v>18138</v>
      </c>
      <c r="T424">
        <v>300</v>
      </c>
      <c r="U424" t="s">
        <v>14</v>
      </c>
      <c r="V424">
        <f>T424 * _xll.XLOOKUP(U424,CALCULATION!$A$15:$A$17, CALCULATION!$B$15:$B$17 )</f>
        <v>300</v>
      </c>
      <c r="W424" s="5">
        <f>O424*T424*_xll.XLOOKUP(U424,CALCULATION!$A$15:$A$17, CALCULATION!$B$15:$B$17)</f>
        <v>9069</v>
      </c>
      <c r="X424" s="5">
        <f>WORKSHEET[[#This Row],[Clients Total Cost]] / WORKSHEET[[#This Row],[Clients Rate per T2 (USD)]]</f>
        <v>30.23</v>
      </c>
      <c r="Y424" s="5">
        <f>WORKSHEET[[#This Row],[Clients Rate per T2 (USD)]] - WORKSHEET[[#This Row],[Supplier Rate Per t2 (USD)]]</f>
        <v>300</v>
      </c>
      <c r="Z424" s="5">
        <f>WORKSHEET[[#This Row],[Profit Per T]] * WORKSHEET[[#This Row],[Weight]]</f>
        <v>9069</v>
      </c>
      <c r="AA424">
        <v>1</v>
      </c>
      <c r="AB424" s="1">
        <v>3.5</v>
      </c>
      <c r="AC424" s="1">
        <v>5.25</v>
      </c>
      <c r="AD424" s="1">
        <v>4.375</v>
      </c>
      <c r="AE424" s="1">
        <f>WORKSHEET[[#This Row],[Delay at toll gate in days]] +WORKSHEET[[#This Row],[Delay at workshop in days]] +WORKSHEET[[#This Row],[Delay at border in days]]</f>
        <v>13.125</v>
      </c>
    </row>
    <row r="425" spans="1:31" x14ac:dyDescent="0.35">
      <c r="A425" t="s">
        <v>443</v>
      </c>
      <c r="B425" t="s">
        <v>10</v>
      </c>
      <c r="C425" t="s">
        <v>68</v>
      </c>
      <c r="D425" t="s">
        <v>3611</v>
      </c>
      <c r="E425" t="s">
        <v>3614</v>
      </c>
      <c r="F425" t="str">
        <f>WORKSHEET[[#This Row],[Depart From]]&amp;"-"&amp;WORKSHEET[[#This Row],[Arrive To]]</f>
        <v>Mogadishu-Alger</v>
      </c>
      <c r="G425" s="2">
        <v>44628</v>
      </c>
      <c r="H425" s="2">
        <v>44651</v>
      </c>
      <c r="I425" s="2" t="str">
        <f t="shared" si="6"/>
        <v>Delivered</v>
      </c>
      <c r="J425" s="2" t="str">
        <f>TEXT(WORKSHEET[[#This Row],[Offloading Date]], "mmm")</f>
        <v>Mar</v>
      </c>
      <c r="K425" s="2" t="str">
        <f>IF(OR(WORKSHEET[[#This Row],[Year]]="", ISBLANK(WORKSHEET[[#This Row],[Year]]), WORKSHEET[[#This Row],[Year]]="null"), "Exclude", "Include")</f>
        <v>Include</v>
      </c>
      <c r="L425" t="s">
        <v>16</v>
      </c>
      <c r="M425" t="s">
        <v>16</v>
      </c>
      <c r="N425" t="s">
        <v>13</v>
      </c>
      <c r="O425">
        <v>30.007000000000001</v>
      </c>
      <c r="P425">
        <v>600</v>
      </c>
      <c r="Q425" t="s">
        <v>14</v>
      </c>
      <c r="R425">
        <f>P425 * _xll.XLOOKUP(Q425,CALCULATION!$A$15:$A$17, CALCULATION!$B$15:$B$17 )</f>
        <v>600</v>
      </c>
      <c r="S425" s="5">
        <f>O425*P425*_xll.XLOOKUP(Q425,CALCULATION!$A$15:$A$17, CALCULATION!$B$15:$B$17)</f>
        <v>18004.2</v>
      </c>
      <c r="T425">
        <v>300</v>
      </c>
      <c r="U425" t="s">
        <v>14</v>
      </c>
      <c r="V425">
        <f>T425 * _xll.XLOOKUP(U425,CALCULATION!$A$15:$A$17, CALCULATION!$B$15:$B$17 )</f>
        <v>300</v>
      </c>
      <c r="W425" s="5">
        <f>O425*T425*_xll.XLOOKUP(U425,CALCULATION!$A$15:$A$17, CALCULATION!$B$15:$B$17)</f>
        <v>9002.1</v>
      </c>
      <c r="X425" s="5">
        <f>WORKSHEET[[#This Row],[Clients Total Cost]] / WORKSHEET[[#This Row],[Clients Rate per T2 (USD)]]</f>
        <v>30.007000000000001</v>
      </c>
      <c r="Y425" s="5">
        <f>WORKSHEET[[#This Row],[Clients Rate per T2 (USD)]] - WORKSHEET[[#This Row],[Supplier Rate Per t2 (USD)]]</f>
        <v>300</v>
      </c>
      <c r="Z425" s="5">
        <f>WORKSHEET[[#This Row],[Profit Per T]] * WORKSHEET[[#This Row],[Weight]]</f>
        <v>9002.1</v>
      </c>
      <c r="AA425">
        <v>1</v>
      </c>
      <c r="AB425" s="1">
        <v>2.3000000000000003</v>
      </c>
      <c r="AC425" s="1">
        <v>3.4499999999999997</v>
      </c>
      <c r="AD425" s="1">
        <v>2.875</v>
      </c>
      <c r="AE425" s="1">
        <f>WORKSHEET[[#This Row],[Delay at toll gate in days]] +WORKSHEET[[#This Row],[Delay at workshop in days]] +WORKSHEET[[#This Row],[Delay at border in days]]</f>
        <v>8.625</v>
      </c>
    </row>
    <row r="426" spans="1:31" x14ac:dyDescent="0.35">
      <c r="A426" t="s">
        <v>444</v>
      </c>
      <c r="B426" t="s">
        <v>10</v>
      </c>
      <c r="C426" t="s">
        <v>68</v>
      </c>
      <c r="D426" t="s">
        <v>3615</v>
      </c>
      <c r="E426" t="s">
        <v>3618</v>
      </c>
      <c r="F426" t="str">
        <f>WORKSHEET[[#This Row],[Depart From]]&amp;"-"&amp;WORKSHEET[[#This Row],[Arrive To]]</f>
        <v>Mombasa-Tripoli</v>
      </c>
      <c r="G426" s="2">
        <v>44630</v>
      </c>
      <c r="H426" s="2">
        <v>44659</v>
      </c>
      <c r="I426" s="2" t="str">
        <f t="shared" si="6"/>
        <v>Delivered</v>
      </c>
      <c r="J426" s="2" t="str">
        <f>TEXT(WORKSHEET[[#This Row],[Offloading Date]], "mmm")</f>
        <v>Apr</v>
      </c>
      <c r="K426" s="2" t="str">
        <f>IF(OR(WORKSHEET[[#This Row],[Year]]="", ISBLANK(WORKSHEET[[#This Row],[Year]]), WORKSHEET[[#This Row],[Year]]="null"), "Exclude", "Include")</f>
        <v>Include</v>
      </c>
      <c r="L426" t="s">
        <v>12</v>
      </c>
      <c r="M426" t="s">
        <v>12</v>
      </c>
      <c r="N426" t="s">
        <v>13</v>
      </c>
      <c r="O426">
        <v>32.890999999999998</v>
      </c>
      <c r="P426">
        <v>600</v>
      </c>
      <c r="Q426" t="s">
        <v>14</v>
      </c>
      <c r="R426">
        <f>P426 * _xll.XLOOKUP(Q426,CALCULATION!$A$15:$A$17, CALCULATION!$B$15:$B$17 )</f>
        <v>600</v>
      </c>
      <c r="S426" s="5">
        <f>O426*P426*_xll.XLOOKUP(Q426,CALCULATION!$A$15:$A$17, CALCULATION!$B$15:$B$17)</f>
        <v>19734.599999999999</v>
      </c>
      <c r="T426">
        <v>300</v>
      </c>
      <c r="U426" t="s">
        <v>14</v>
      </c>
      <c r="V426">
        <f>T426 * _xll.XLOOKUP(U426,CALCULATION!$A$15:$A$17, CALCULATION!$B$15:$B$17 )</f>
        <v>300</v>
      </c>
      <c r="W426" s="5">
        <f>O426*T426*_xll.XLOOKUP(U426,CALCULATION!$A$15:$A$17, CALCULATION!$B$15:$B$17)</f>
        <v>9867.2999999999993</v>
      </c>
      <c r="X426" s="5">
        <f>WORKSHEET[[#This Row],[Clients Total Cost]] / WORKSHEET[[#This Row],[Clients Rate per T2 (USD)]]</f>
        <v>32.890999999999998</v>
      </c>
      <c r="Y426" s="5">
        <f>WORKSHEET[[#This Row],[Clients Rate per T2 (USD)]] - WORKSHEET[[#This Row],[Supplier Rate Per t2 (USD)]]</f>
        <v>300</v>
      </c>
      <c r="Z426" s="5">
        <f>WORKSHEET[[#This Row],[Profit Per T]] * WORKSHEET[[#This Row],[Weight]]</f>
        <v>9867.2999999999993</v>
      </c>
      <c r="AA426">
        <v>1</v>
      </c>
      <c r="AB426" s="1">
        <v>2.9000000000000004</v>
      </c>
      <c r="AC426" s="1">
        <v>4.3499999999999996</v>
      </c>
      <c r="AD426" s="1">
        <v>3.625</v>
      </c>
      <c r="AE426" s="1">
        <f>WORKSHEET[[#This Row],[Delay at toll gate in days]] +WORKSHEET[[#This Row],[Delay at workshop in days]] +WORKSHEET[[#This Row],[Delay at border in days]]</f>
        <v>10.875</v>
      </c>
    </row>
    <row r="427" spans="1:31" x14ac:dyDescent="0.35">
      <c r="A427" t="s">
        <v>445</v>
      </c>
      <c r="B427" t="s">
        <v>10</v>
      </c>
      <c r="C427" t="s">
        <v>68</v>
      </c>
      <c r="D427" t="s">
        <v>3615</v>
      </c>
      <c r="E427" t="s">
        <v>3617</v>
      </c>
      <c r="F427" t="str">
        <f>WORKSHEET[[#This Row],[Depart From]]&amp;"-"&amp;WORKSHEET[[#This Row],[Arrive To]]</f>
        <v>Mombasa-Lagos</v>
      </c>
      <c r="G427" s="2">
        <v>44631</v>
      </c>
      <c r="H427" s="2">
        <v>44660</v>
      </c>
      <c r="I427" s="2" t="str">
        <f t="shared" si="6"/>
        <v>Delivered</v>
      </c>
      <c r="J427" s="2" t="str">
        <f>TEXT(WORKSHEET[[#This Row],[Offloading Date]], "mmm")</f>
        <v>Apr</v>
      </c>
      <c r="K427" s="2" t="str">
        <f>IF(OR(WORKSHEET[[#This Row],[Year]]="", ISBLANK(WORKSHEET[[#This Row],[Year]]), WORKSHEET[[#This Row],[Year]]="null"), "Exclude", "Include")</f>
        <v>Include</v>
      </c>
      <c r="L427" t="s">
        <v>12</v>
      </c>
      <c r="M427" t="s">
        <v>16</v>
      </c>
      <c r="N427" t="s">
        <v>13</v>
      </c>
      <c r="O427">
        <v>29.143999999999998</v>
      </c>
      <c r="P427">
        <v>600</v>
      </c>
      <c r="Q427" t="s">
        <v>14</v>
      </c>
      <c r="R427">
        <f>P427 * _xll.XLOOKUP(Q427,CALCULATION!$A$15:$A$17, CALCULATION!$B$15:$B$17 )</f>
        <v>600</v>
      </c>
      <c r="S427" s="5">
        <f>O427*P427*_xll.XLOOKUP(Q427,CALCULATION!$A$15:$A$17, CALCULATION!$B$15:$B$17)</f>
        <v>17486.399999999998</v>
      </c>
      <c r="T427">
        <v>300</v>
      </c>
      <c r="U427" t="s">
        <v>14</v>
      </c>
      <c r="V427">
        <f>T427 * _xll.XLOOKUP(U427,CALCULATION!$A$15:$A$17, CALCULATION!$B$15:$B$17 )</f>
        <v>300</v>
      </c>
      <c r="W427" s="5">
        <f>O427*T427*_xll.XLOOKUP(U427,CALCULATION!$A$15:$A$17, CALCULATION!$B$15:$B$17)</f>
        <v>8743.1999999999989</v>
      </c>
      <c r="X427" s="5">
        <f>WORKSHEET[[#This Row],[Clients Total Cost]] / WORKSHEET[[#This Row],[Clients Rate per T2 (USD)]]</f>
        <v>29.143999999999995</v>
      </c>
      <c r="Y427" s="5">
        <f>WORKSHEET[[#This Row],[Clients Rate per T2 (USD)]] - WORKSHEET[[#This Row],[Supplier Rate Per t2 (USD)]]</f>
        <v>300</v>
      </c>
      <c r="Z427" s="5">
        <f>WORKSHEET[[#This Row],[Profit Per T]] * WORKSHEET[[#This Row],[Weight]]</f>
        <v>8743.1999999999989</v>
      </c>
      <c r="AA427">
        <v>1</v>
      </c>
      <c r="AB427" s="1">
        <v>2.9000000000000004</v>
      </c>
      <c r="AC427" s="1">
        <v>4.3499999999999996</v>
      </c>
      <c r="AD427" s="1">
        <v>3.625</v>
      </c>
      <c r="AE427" s="1">
        <f>WORKSHEET[[#This Row],[Delay at toll gate in days]] +WORKSHEET[[#This Row],[Delay at workshop in days]] +WORKSHEET[[#This Row],[Delay at border in days]]</f>
        <v>10.875</v>
      </c>
    </row>
    <row r="428" spans="1:31" x14ac:dyDescent="0.35">
      <c r="A428" t="s">
        <v>446</v>
      </c>
      <c r="B428" t="s">
        <v>10</v>
      </c>
      <c r="C428" t="s">
        <v>68</v>
      </c>
      <c r="D428" t="s">
        <v>3616</v>
      </c>
      <c r="E428" t="s">
        <v>3617</v>
      </c>
      <c r="F428" t="str">
        <f>WORKSHEET[[#This Row],[Depart From]]&amp;"-"&amp;WORKSHEET[[#This Row],[Arrive To]]</f>
        <v>Marrakech-Lagos</v>
      </c>
      <c r="G428" s="2">
        <v>44628</v>
      </c>
      <c r="H428" s="2">
        <v>44653</v>
      </c>
      <c r="I428" s="2" t="str">
        <f t="shared" si="6"/>
        <v>Delivered</v>
      </c>
      <c r="J428" s="2" t="str">
        <f>TEXT(WORKSHEET[[#This Row],[Offloading Date]], "mmm")</f>
        <v>Apr</v>
      </c>
      <c r="K428" s="2" t="str">
        <f>IF(OR(WORKSHEET[[#This Row],[Year]]="", ISBLANK(WORKSHEET[[#This Row],[Year]]), WORKSHEET[[#This Row],[Year]]="null"), "Exclude", "Include")</f>
        <v>Include</v>
      </c>
      <c r="L428" t="s">
        <v>16</v>
      </c>
      <c r="M428" t="s">
        <v>16</v>
      </c>
      <c r="N428" t="s">
        <v>13</v>
      </c>
      <c r="O428">
        <v>29.265999999999998</v>
      </c>
      <c r="P428">
        <v>600</v>
      </c>
      <c r="Q428" t="s">
        <v>14</v>
      </c>
      <c r="R428">
        <f>P428 * _xll.XLOOKUP(Q428,CALCULATION!$A$15:$A$17, CALCULATION!$B$15:$B$17 )</f>
        <v>600</v>
      </c>
      <c r="S428" s="5">
        <f>O428*P428*_xll.XLOOKUP(Q428,CALCULATION!$A$15:$A$17, CALCULATION!$B$15:$B$17)</f>
        <v>17559.599999999999</v>
      </c>
      <c r="T428">
        <v>300</v>
      </c>
      <c r="U428" t="s">
        <v>14</v>
      </c>
      <c r="V428">
        <f>T428 * _xll.XLOOKUP(U428,CALCULATION!$A$15:$A$17, CALCULATION!$B$15:$B$17 )</f>
        <v>300</v>
      </c>
      <c r="W428" s="5">
        <f>O428*T428*_xll.XLOOKUP(U428,CALCULATION!$A$15:$A$17, CALCULATION!$B$15:$B$17)</f>
        <v>8779.7999999999993</v>
      </c>
      <c r="X428" s="5">
        <f>WORKSHEET[[#This Row],[Clients Total Cost]] / WORKSHEET[[#This Row],[Clients Rate per T2 (USD)]]</f>
        <v>29.265999999999998</v>
      </c>
      <c r="Y428" s="5">
        <f>WORKSHEET[[#This Row],[Clients Rate per T2 (USD)]] - WORKSHEET[[#This Row],[Supplier Rate Per t2 (USD)]]</f>
        <v>300</v>
      </c>
      <c r="Z428" s="5">
        <f>WORKSHEET[[#This Row],[Profit Per T]] * WORKSHEET[[#This Row],[Weight]]</f>
        <v>8779.7999999999993</v>
      </c>
      <c r="AA428">
        <v>1</v>
      </c>
      <c r="AB428" s="1">
        <v>2.5</v>
      </c>
      <c r="AC428" s="1">
        <v>3.75</v>
      </c>
      <c r="AD428" s="1">
        <v>3.125</v>
      </c>
      <c r="AE428" s="1">
        <f>WORKSHEET[[#This Row],[Delay at toll gate in days]] +WORKSHEET[[#This Row],[Delay at workshop in days]] +WORKSHEET[[#This Row],[Delay at border in days]]</f>
        <v>9.375</v>
      </c>
    </row>
    <row r="429" spans="1:31" x14ac:dyDescent="0.35">
      <c r="A429" t="s">
        <v>447</v>
      </c>
      <c r="B429" t="s">
        <v>10</v>
      </c>
      <c r="C429" t="s">
        <v>68</v>
      </c>
      <c r="D429" t="s">
        <v>3620</v>
      </c>
      <c r="E429" t="s">
        <v>3618</v>
      </c>
      <c r="F429" t="str">
        <f>WORKSHEET[[#This Row],[Depart From]]&amp;"-"&amp;WORKSHEET[[#This Row],[Arrive To]]</f>
        <v>Zanzibar-Tripoli</v>
      </c>
      <c r="G429" s="2">
        <v>44632</v>
      </c>
      <c r="H429" s="2">
        <v>44661</v>
      </c>
      <c r="I429" s="2" t="str">
        <f t="shared" si="6"/>
        <v>Delivered</v>
      </c>
      <c r="J429" s="2" t="str">
        <f>TEXT(WORKSHEET[[#This Row],[Offloading Date]], "mmm")</f>
        <v>Apr</v>
      </c>
      <c r="K429" s="2" t="str">
        <f>IF(OR(WORKSHEET[[#This Row],[Year]]="", ISBLANK(WORKSHEET[[#This Row],[Year]]), WORKSHEET[[#This Row],[Year]]="null"), "Exclude", "Include")</f>
        <v>Include</v>
      </c>
      <c r="L429" t="s">
        <v>12</v>
      </c>
      <c r="M429" t="s">
        <v>16</v>
      </c>
      <c r="N429" t="s">
        <v>13</v>
      </c>
      <c r="O429">
        <v>29.082999999999998</v>
      </c>
      <c r="P429">
        <v>600</v>
      </c>
      <c r="Q429" t="s">
        <v>14</v>
      </c>
      <c r="R429">
        <f>P429 * _xll.XLOOKUP(Q429,CALCULATION!$A$15:$A$17, CALCULATION!$B$15:$B$17 )</f>
        <v>600</v>
      </c>
      <c r="S429" s="5">
        <f>O429*P429*_xll.XLOOKUP(Q429,CALCULATION!$A$15:$A$17, CALCULATION!$B$15:$B$17)</f>
        <v>17449.8</v>
      </c>
      <c r="T429">
        <v>300</v>
      </c>
      <c r="U429" t="s">
        <v>14</v>
      </c>
      <c r="V429">
        <f>T429 * _xll.XLOOKUP(U429,CALCULATION!$A$15:$A$17, CALCULATION!$B$15:$B$17 )</f>
        <v>300</v>
      </c>
      <c r="W429" s="5">
        <f>O429*T429*_xll.XLOOKUP(U429,CALCULATION!$A$15:$A$17, CALCULATION!$B$15:$B$17)</f>
        <v>8724.9</v>
      </c>
      <c r="X429" s="5">
        <f>WORKSHEET[[#This Row],[Clients Total Cost]] / WORKSHEET[[#This Row],[Clients Rate per T2 (USD)]]</f>
        <v>29.082999999999998</v>
      </c>
      <c r="Y429" s="5">
        <f>WORKSHEET[[#This Row],[Clients Rate per T2 (USD)]] - WORKSHEET[[#This Row],[Supplier Rate Per t2 (USD)]]</f>
        <v>300</v>
      </c>
      <c r="Z429" s="5">
        <f>WORKSHEET[[#This Row],[Profit Per T]] * WORKSHEET[[#This Row],[Weight]]</f>
        <v>8724.9</v>
      </c>
      <c r="AA429">
        <v>1</v>
      </c>
      <c r="AB429" s="1">
        <v>2.9000000000000004</v>
      </c>
      <c r="AC429" s="1">
        <v>4.3499999999999996</v>
      </c>
      <c r="AD429" s="1">
        <v>3.625</v>
      </c>
      <c r="AE429" s="1">
        <f>WORKSHEET[[#This Row],[Delay at toll gate in days]] +WORKSHEET[[#This Row],[Delay at workshop in days]] +WORKSHEET[[#This Row],[Delay at border in days]]</f>
        <v>10.875</v>
      </c>
    </row>
    <row r="430" spans="1:31" x14ac:dyDescent="0.35">
      <c r="A430" t="s">
        <v>448</v>
      </c>
      <c r="B430" t="s">
        <v>10</v>
      </c>
      <c r="C430" t="s">
        <v>68</v>
      </c>
      <c r="D430" t="s">
        <v>3619</v>
      </c>
      <c r="E430" t="s">
        <v>3614</v>
      </c>
      <c r="F430" t="str">
        <f>WORKSHEET[[#This Row],[Depart From]]&amp;"-"&amp;WORKSHEET[[#This Row],[Arrive To]]</f>
        <v>Addis Ababa-Alger</v>
      </c>
      <c r="G430" s="2">
        <v>44629</v>
      </c>
      <c r="H430" s="2">
        <v>44651</v>
      </c>
      <c r="I430" s="2" t="str">
        <f t="shared" si="6"/>
        <v>Delivered</v>
      </c>
      <c r="J430" s="2" t="str">
        <f>TEXT(WORKSHEET[[#This Row],[Offloading Date]], "mmm")</f>
        <v>Mar</v>
      </c>
      <c r="K430" s="2" t="str">
        <f>IF(OR(WORKSHEET[[#This Row],[Year]]="", ISBLANK(WORKSHEET[[#This Row],[Year]]), WORKSHEET[[#This Row],[Year]]="null"), "Exclude", "Include")</f>
        <v>Include</v>
      </c>
      <c r="L430" t="s">
        <v>16</v>
      </c>
      <c r="M430" t="s">
        <v>16</v>
      </c>
      <c r="N430" t="s">
        <v>13</v>
      </c>
      <c r="O430">
        <v>29.215</v>
      </c>
      <c r="P430">
        <v>600</v>
      </c>
      <c r="Q430" t="s">
        <v>14</v>
      </c>
      <c r="R430">
        <f>P430 * _xll.XLOOKUP(Q430,CALCULATION!$A$15:$A$17, CALCULATION!$B$15:$B$17 )</f>
        <v>600</v>
      </c>
      <c r="S430" s="5">
        <f>O430*P430*_xll.XLOOKUP(Q430,CALCULATION!$A$15:$A$17, CALCULATION!$B$15:$B$17)</f>
        <v>17529</v>
      </c>
      <c r="T430">
        <v>300</v>
      </c>
      <c r="U430" t="s">
        <v>14</v>
      </c>
      <c r="V430">
        <f>T430 * _xll.XLOOKUP(U430,CALCULATION!$A$15:$A$17, CALCULATION!$B$15:$B$17 )</f>
        <v>300</v>
      </c>
      <c r="W430" s="5">
        <f>O430*T430*_xll.XLOOKUP(U430,CALCULATION!$A$15:$A$17, CALCULATION!$B$15:$B$17)</f>
        <v>8764.5</v>
      </c>
      <c r="X430" s="5">
        <f>WORKSHEET[[#This Row],[Clients Total Cost]] / WORKSHEET[[#This Row],[Clients Rate per T2 (USD)]]</f>
        <v>29.215</v>
      </c>
      <c r="Y430" s="5">
        <f>WORKSHEET[[#This Row],[Clients Rate per T2 (USD)]] - WORKSHEET[[#This Row],[Supplier Rate Per t2 (USD)]]</f>
        <v>300</v>
      </c>
      <c r="Z430" s="5">
        <f>WORKSHEET[[#This Row],[Profit Per T]] * WORKSHEET[[#This Row],[Weight]]</f>
        <v>8764.5</v>
      </c>
      <c r="AA430">
        <v>1</v>
      </c>
      <c r="AB430" s="1">
        <v>2.2000000000000002</v>
      </c>
      <c r="AC430" s="1">
        <v>3.3</v>
      </c>
      <c r="AD430" s="1">
        <v>2.75</v>
      </c>
      <c r="AE430" s="1">
        <f>WORKSHEET[[#This Row],[Delay at toll gate in days]] +WORKSHEET[[#This Row],[Delay at workshop in days]] +WORKSHEET[[#This Row],[Delay at border in days]]</f>
        <v>8.25</v>
      </c>
    </row>
    <row r="431" spans="1:31" x14ac:dyDescent="0.35">
      <c r="A431" t="s">
        <v>449</v>
      </c>
      <c r="B431" t="s">
        <v>10</v>
      </c>
      <c r="C431" t="s">
        <v>68</v>
      </c>
      <c r="D431" t="s">
        <v>3611</v>
      </c>
      <c r="E431" t="s">
        <v>3614</v>
      </c>
      <c r="F431" t="str">
        <f>WORKSHEET[[#This Row],[Depart From]]&amp;"-"&amp;WORKSHEET[[#This Row],[Arrive To]]</f>
        <v>Mogadishu-Alger</v>
      </c>
      <c r="G431" s="2">
        <v>44643</v>
      </c>
      <c r="H431" s="2">
        <v>44668</v>
      </c>
      <c r="I431" s="2" t="str">
        <f t="shared" si="6"/>
        <v>Delivered</v>
      </c>
      <c r="J431" s="2" t="str">
        <f>TEXT(WORKSHEET[[#This Row],[Offloading Date]], "mmm")</f>
        <v>Apr</v>
      </c>
      <c r="K431" s="2" t="str">
        <f>IF(OR(WORKSHEET[[#This Row],[Year]]="", ISBLANK(WORKSHEET[[#This Row],[Year]]), WORKSHEET[[#This Row],[Year]]="null"), "Exclude", "Include")</f>
        <v>Include</v>
      </c>
      <c r="L431" t="s">
        <v>12</v>
      </c>
      <c r="M431" t="s">
        <v>12</v>
      </c>
      <c r="N431" t="s">
        <v>13</v>
      </c>
      <c r="O431">
        <v>29.69</v>
      </c>
      <c r="P431">
        <v>600</v>
      </c>
      <c r="Q431" t="s">
        <v>14</v>
      </c>
      <c r="R431">
        <f>P431 * _xll.XLOOKUP(Q431,CALCULATION!$A$15:$A$17, CALCULATION!$B$15:$B$17 )</f>
        <v>600</v>
      </c>
      <c r="S431" s="5">
        <f>O431*P431*_xll.XLOOKUP(Q431,CALCULATION!$A$15:$A$17, CALCULATION!$B$15:$B$17)</f>
        <v>17814</v>
      </c>
      <c r="T431">
        <v>300</v>
      </c>
      <c r="U431" t="s">
        <v>14</v>
      </c>
      <c r="V431">
        <f>T431 * _xll.XLOOKUP(U431,CALCULATION!$A$15:$A$17, CALCULATION!$B$15:$B$17 )</f>
        <v>300</v>
      </c>
      <c r="W431" s="5">
        <f>O431*T431*_xll.XLOOKUP(U431,CALCULATION!$A$15:$A$17, CALCULATION!$B$15:$B$17)</f>
        <v>8907</v>
      </c>
      <c r="X431" s="5">
        <f>WORKSHEET[[#This Row],[Clients Total Cost]] / WORKSHEET[[#This Row],[Clients Rate per T2 (USD)]]</f>
        <v>29.69</v>
      </c>
      <c r="Y431" s="5">
        <f>WORKSHEET[[#This Row],[Clients Rate per T2 (USD)]] - WORKSHEET[[#This Row],[Supplier Rate Per t2 (USD)]]</f>
        <v>300</v>
      </c>
      <c r="Z431" s="5">
        <f>WORKSHEET[[#This Row],[Profit Per T]] * WORKSHEET[[#This Row],[Weight]]</f>
        <v>8907</v>
      </c>
      <c r="AA431">
        <v>1</v>
      </c>
      <c r="AB431" s="1">
        <v>2.5</v>
      </c>
      <c r="AC431" s="1">
        <v>3.75</v>
      </c>
      <c r="AD431" s="1">
        <v>3.125</v>
      </c>
      <c r="AE431" s="1">
        <f>WORKSHEET[[#This Row],[Delay at toll gate in days]] +WORKSHEET[[#This Row],[Delay at workshop in days]] +WORKSHEET[[#This Row],[Delay at border in days]]</f>
        <v>9.375</v>
      </c>
    </row>
    <row r="432" spans="1:31" x14ac:dyDescent="0.35">
      <c r="A432" t="s">
        <v>450</v>
      </c>
      <c r="B432" t="s">
        <v>10</v>
      </c>
      <c r="C432" t="s">
        <v>68</v>
      </c>
      <c r="D432" t="s">
        <v>3619</v>
      </c>
      <c r="E432" t="s">
        <v>3617</v>
      </c>
      <c r="F432" t="str">
        <f>WORKSHEET[[#This Row],[Depart From]]&amp;"-"&amp;WORKSHEET[[#This Row],[Arrive To]]</f>
        <v>Addis Ababa-Lagos</v>
      </c>
      <c r="G432" s="2">
        <v>44648</v>
      </c>
      <c r="H432" s="2">
        <v>44650</v>
      </c>
      <c r="I432" s="2" t="str">
        <f t="shared" si="6"/>
        <v>Delivered</v>
      </c>
      <c r="J432" s="2" t="str">
        <f>TEXT(WORKSHEET[[#This Row],[Offloading Date]], "mmm")</f>
        <v>Mar</v>
      </c>
      <c r="K432" s="2" t="str">
        <f>IF(OR(WORKSHEET[[#This Row],[Year]]="", ISBLANK(WORKSHEET[[#This Row],[Year]]), WORKSHEET[[#This Row],[Year]]="null"), "Exclude", "Include")</f>
        <v>Include</v>
      </c>
      <c r="L432" t="s">
        <v>16</v>
      </c>
      <c r="M432" t="s">
        <v>16</v>
      </c>
      <c r="N432" t="s">
        <v>13</v>
      </c>
      <c r="O432">
        <v>30.132999999999999</v>
      </c>
      <c r="P432">
        <v>600</v>
      </c>
      <c r="Q432" t="s">
        <v>14</v>
      </c>
      <c r="R432">
        <f>P432 * _xll.XLOOKUP(Q432,CALCULATION!$A$15:$A$17, CALCULATION!$B$15:$B$17 )</f>
        <v>600</v>
      </c>
      <c r="S432" s="5">
        <f>O432*P432*_xll.XLOOKUP(Q432,CALCULATION!$A$15:$A$17, CALCULATION!$B$15:$B$17)</f>
        <v>18079.8</v>
      </c>
      <c r="T432">
        <v>300</v>
      </c>
      <c r="U432" t="s">
        <v>14</v>
      </c>
      <c r="V432">
        <f>T432 * _xll.XLOOKUP(U432,CALCULATION!$A$15:$A$17, CALCULATION!$B$15:$B$17 )</f>
        <v>300</v>
      </c>
      <c r="W432" s="5">
        <f>O432*T432*_xll.XLOOKUP(U432,CALCULATION!$A$15:$A$17, CALCULATION!$B$15:$B$17)</f>
        <v>9039.9</v>
      </c>
      <c r="X432" s="5">
        <f>WORKSHEET[[#This Row],[Clients Total Cost]] / WORKSHEET[[#This Row],[Clients Rate per T2 (USD)]]</f>
        <v>30.132999999999999</v>
      </c>
      <c r="Y432" s="5">
        <f>WORKSHEET[[#This Row],[Clients Rate per T2 (USD)]] - WORKSHEET[[#This Row],[Supplier Rate Per t2 (USD)]]</f>
        <v>300</v>
      </c>
      <c r="Z432" s="5">
        <f>WORKSHEET[[#This Row],[Profit Per T]] * WORKSHEET[[#This Row],[Weight]]</f>
        <v>9039.9</v>
      </c>
      <c r="AA432">
        <v>1</v>
      </c>
      <c r="AB432" s="1">
        <v>0.2</v>
      </c>
      <c r="AC432" s="1">
        <v>0.3</v>
      </c>
      <c r="AD432" s="1">
        <v>0.25</v>
      </c>
      <c r="AE432" s="1">
        <f>WORKSHEET[[#This Row],[Delay at toll gate in days]] +WORKSHEET[[#This Row],[Delay at workshop in days]] +WORKSHEET[[#This Row],[Delay at border in days]]</f>
        <v>0.75</v>
      </c>
    </row>
    <row r="433" spans="1:31" x14ac:dyDescent="0.35">
      <c r="A433" t="s">
        <v>451</v>
      </c>
      <c r="B433" t="s">
        <v>10</v>
      </c>
      <c r="C433" t="s">
        <v>68</v>
      </c>
      <c r="D433" t="s">
        <v>3620</v>
      </c>
      <c r="E433" t="s">
        <v>3612</v>
      </c>
      <c r="F433" t="str">
        <f>WORKSHEET[[#This Row],[Depart From]]&amp;"-"&amp;WORKSHEET[[#This Row],[Arrive To]]</f>
        <v>Zanzibar-Victoria</v>
      </c>
      <c r="G433" s="2">
        <v>44706</v>
      </c>
      <c r="H433" s="2">
        <v>44718</v>
      </c>
      <c r="I433" s="2" t="str">
        <f t="shared" si="6"/>
        <v>Delivered</v>
      </c>
      <c r="J433" s="2" t="str">
        <f>TEXT(WORKSHEET[[#This Row],[Offloading Date]], "mmm")</f>
        <v>Jun</v>
      </c>
      <c r="K433" s="2" t="str">
        <f>IF(OR(WORKSHEET[[#This Row],[Year]]="", ISBLANK(WORKSHEET[[#This Row],[Year]]), WORKSHEET[[#This Row],[Year]]="null"), "Exclude", "Include")</f>
        <v>Include</v>
      </c>
      <c r="L433" t="s">
        <v>16</v>
      </c>
      <c r="M433" t="s">
        <v>3624</v>
      </c>
      <c r="N433" t="s">
        <v>69</v>
      </c>
      <c r="O433">
        <v>31.04</v>
      </c>
      <c r="P433">
        <v>20</v>
      </c>
      <c r="Q433" t="s">
        <v>14</v>
      </c>
      <c r="R433">
        <f>P433 * _xll.XLOOKUP(Q433,CALCULATION!$A$15:$A$17, CALCULATION!$B$15:$B$17 )</f>
        <v>20</v>
      </c>
      <c r="S433" s="5">
        <f>O433*P433*_xll.XLOOKUP(Q433,CALCULATION!$A$15:$A$17, CALCULATION!$B$15:$B$17)</f>
        <v>620.79999999999995</v>
      </c>
      <c r="T433">
        <v>10</v>
      </c>
      <c r="U433" t="s">
        <v>14</v>
      </c>
      <c r="V433">
        <f>T433 * _xll.XLOOKUP(U433,CALCULATION!$A$15:$A$17, CALCULATION!$B$15:$B$17 )</f>
        <v>10</v>
      </c>
      <c r="W433" s="5">
        <f>O433*T433*_xll.XLOOKUP(U433,CALCULATION!$A$15:$A$17, CALCULATION!$B$15:$B$17)</f>
        <v>310.39999999999998</v>
      </c>
      <c r="X433" s="5">
        <f>WORKSHEET[[#This Row],[Clients Total Cost]] / WORKSHEET[[#This Row],[Clients Rate per T2 (USD)]]</f>
        <v>31.04</v>
      </c>
      <c r="Y433" s="5">
        <f>WORKSHEET[[#This Row],[Clients Rate per T2 (USD)]] - WORKSHEET[[#This Row],[Supplier Rate Per t2 (USD)]]</f>
        <v>10</v>
      </c>
      <c r="Z433" s="5">
        <f>WORKSHEET[[#This Row],[Profit Per T]] * WORKSHEET[[#This Row],[Weight]]</f>
        <v>310.39999999999998</v>
      </c>
      <c r="AA433">
        <v>1</v>
      </c>
      <c r="AB433" s="1">
        <v>1.2000000000000002</v>
      </c>
      <c r="AC433" s="1">
        <v>1.7999999999999998</v>
      </c>
      <c r="AD433" s="1">
        <v>1.5</v>
      </c>
      <c r="AE433" s="1">
        <f>WORKSHEET[[#This Row],[Delay at toll gate in days]] +WORKSHEET[[#This Row],[Delay at workshop in days]] +WORKSHEET[[#This Row],[Delay at border in days]]</f>
        <v>4.5</v>
      </c>
    </row>
    <row r="434" spans="1:31" x14ac:dyDescent="0.35">
      <c r="A434" t="s">
        <v>452</v>
      </c>
      <c r="B434" t="s">
        <v>10</v>
      </c>
      <c r="C434" t="s">
        <v>68</v>
      </c>
      <c r="D434" t="s">
        <v>3615</v>
      </c>
      <c r="E434" t="s">
        <v>3612</v>
      </c>
      <c r="F434" t="str">
        <f>WORKSHEET[[#This Row],[Depart From]]&amp;"-"&amp;WORKSHEET[[#This Row],[Arrive To]]</f>
        <v>Mombasa-Victoria</v>
      </c>
      <c r="G434" s="2">
        <v>44706</v>
      </c>
      <c r="H434" s="2">
        <v>44719</v>
      </c>
      <c r="I434" s="2" t="str">
        <f t="shared" si="6"/>
        <v>Delivered</v>
      </c>
      <c r="J434" s="2" t="str">
        <f>TEXT(WORKSHEET[[#This Row],[Offloading Date]], "mmm")</f>
        <v>Jun</v>
      </c>
      <c r="K434" s="2" t="str">
        <f>IF(OR(WORKSHEET[[#This Row],[Year]]="", ISBLANK(WORKSHEET[[#This Row],[Year]]), WORKSHEET[[#This Row],[Year]]="null"), "Exclude", "Include")</f>
        <v>Include</v>
      </c>
      <c r="L434" t="s">
        <v>16</v>
      </c>
      <c r="M434" t="s">
        <v>3624</v>
      </c>
      <c r="N434" t="s">
        <v>69</v>
      </c>
      <c r="O434">
        <v>31.16</v>
      </c>
      <c r="P434">
        <v>20</v>
      </c>
      <c r="Q434" t="s">
        <v>14</v>
      </c>
      <c r="R434">
        <f>P434 * _xll.XLOOKUP(Q434,CALCULATION!$A$15:$A$17, CALCULATION!$B$15:$B$17 )</f>
        <v>20</v>
      </c>
      <c r="S434" s="5">
        <f>O434*P434*_xll.XLOOKUP(Q434,CALCULATION!$A$15:$A$17, CALCULATION!$B$15:$B$17)</f>
        <v>623.20000000000005</v>
      </c>
      <c r="T434">
        <v>10</v>
      </c>
      <c r="U434" t="s">
        <v>14</v>
      </c>
      <c r="V434">
        <f>T434 * _xll.XLOOKUP(U434,CALCULATION!$A$15:$A$17, CALCULATION!$B$15:$B$17 )</f>
        <v>10</v>
      </c>
      <c r="W434" s="5">
        <f>O434*T434*_xll.XLOOKUP(U434,CALCULATION!$A$15:$A$17, CALCULATION!$B$15:$B$17)</f>
        <v>311.60000000000002</v>
      </c>
      <c r="X434" s="5">
        <f>WORKSHEET[[#This Row],[Clients Total Cost]] / WORKSHEET[[#This Row],[Clients Rate per T2 (USD)]]</f>
        <v>31.160000000000004</v>
      </c>
      <c r="Y434" s="5">
        <f>WORKSHEET[[#This Row],[Clients Rate per T2 (USD)]] - WORKSHEET[[#This Row],[Supplier Rate Per t2 (USD)]]</f>
        <v>10</v>
      </c>
      <c r="Z434" s="5">
        <f>WORKSHEET[[#This Row],[Profit Per T]] * WORKSHEET[[#This Row],[Weight]]</f>
        <v>311.60000000000002</v>
      </c>
      <c r="AA434">
        <v>1</v>
      </c>
      <c r="AB434" s="1">
        <v>1.3</v>
      </c>
      <c r="AC434" s="1">
        <v>1.95</v>
      </c>
      <c r="AD434" s="1">
        <v>1.625</v>
      </c>
      <c r="AE434" s="1">
        <f>WORKSHEET[[#This Row],[Delay at toll gate in days]] +WORKSHEET[[#This Row],[Delay at workshop in days]] +WORKSHEET[[#This Row],[Delay at border in days]]</f>
        <v>4.875</v>
      </c>
    </row>
    <row r="435" spans="1:31" x14ac:dyDescent="0.35">
      <c r="A435" t="s">
        <v>453</v>
      </c>
      <c r="B435" t="s">
        <v>10</v>
      </c>
      <c r="C435" t="s">
        <v>68</v>
      </c>
      <c r="D435" t="s">
        <v>3616</v>
      </c>
      <c r="E435" t="s">
        <v>3614</v>
      </c>
      <c r="F435" t="str">
        <f>WORKSHEET[[#This Row],[Depart From]]&amp;"-"&amp;WORKSHEET[[#This Row],[Arrive To]]</f>
        <v>Marrakech-Alger</v>
      </c>
      <c r="G435" s="2">
        <v>44705</v>
      </c>
      <c r="H435" s="2">
        <v>44718</v>
      </c>
      <c r="I435" s="2" t="str">
        <f t="shared" si="6"/>
        <v>Delivered</v>
      </c>
      <c r="J435" s="2" t="str">
        <f>TEXT(WORKSHEET[[#This Row],[Offloading Date]], "mmm")</f>
        <v>Jun</v>
      </c>
      <c r="K435" s="2" t="str">
        <f>IF(OR(WORKSHEET[[#This Row],[Year]]="", ISBLANK(WORKSHEET[[#This Row],[Year]]), WORKSHEET[[#This Row],[Year]]="null"), "Exclude", "Include")</f>
        <v>Include</v>
      </c>
      <c r="L435" t="s">
        <v>16</v>
      </c>
      <c r="M435" t="s">
        <v>3624</v>
      </c>
      <c r="N435" t="s">
        <v>69</v>
      </c>
      <c r="O435">
        <v>31.02</v>
      </c>
      <c r="P435">
        <v>20</v>
      </c>
      <c r="Q435" t="s">
        <v>14</v>
      </c>
      <c r="R435">
        <f>P435 * _xll.XLOOKUP(Q435,CALCULATION!$A$15:$A$17, CALCULATION!$B$15:$B$17 )</f>
        <v>20</v>
      </c>
      <c r="S435" s="5">
        <f>O435*P435*_xll.XLOOKUP(Q435,CALCULATION!$A$15:$A$17, CALCULATION!$B$15:$B$17)</f>
        <v>620.4</v>
      </c>
      <c r="T435">
        <v>10</v>
      </c>
      <c r="U435" t="s">
        <v>14</v>
      </c>
      <c r="V435">
        <f>T435 * _xll.XLOOKUP(U435,CALCULATION!$A$15:$A$17, CALCULATION!$B$15:$B$17 )</f>
        <v>10</v>
      </c>
      <c r="W435" s="5">
        <f>O435*T435*_xll.XLOOKUP(U435,CALCULATION!$A$15:$A$17, CALCULATION!$B$15:$B$17)</f>
        <v>310.2</v>
      </c>
      <c r="X435" s="5">
        <f>WORKSHEET[[#This Row],[Clients Total Cost]] / WORKSHEET[[#This Row],[Clients Rate per T2 (USD)]]</f>
        <v>31.02</v>
      </c>
      <c r="Y435" s="5">
        <f>WORKSHEET[[#This Row],[Clients Rate per T2 (USD)]] - WORKSHEET[[#This Row],[Supplier Rate Per t2 (USD)]]</f>
        <v>10</v>
      </c>
      <c r="Z435" s="5">
        <f>WORKSHEET[[#This Row],[Profit Per T]] * WORKSHEET[[#This Row],[Weight]]</f>
        <v>310.2</v>
      </c>
      <c r="AA435">
        <v>1</v>
      </c>
      <c r="AB435" s="1">
        <v>1.3</v>
      </c>
      <c r="AC435" s="1">
        <v>1.95</v>
      </c>
      <c r="AD435" s="1">
        <v>1.625</v>
      </c>
      <c r="AE435" s="1">
        <f>WORKSHEET[[#This Row],[Delay at toll gate in days]] +WORKSHEET[[#This Row],[Delay at workshop in days]] +WORKSHEET[[#This Row],[Delay at border in days]]</f>
        <v>4.875</v>
      </c>
    </row>
    <row r="436" spans="1:31" x14ac:dyDescent="0.35">
      <c r="A436" t="s">
        <v>454</v>
      </c>
      <c r="B436" t="s">
        <v>10</v>
      </c>
      <c r="C436" t="s">
        <v>68</v>
      </c>
      <c r="D436" t="s">
        <v>3611</v>
      </c>
      <c r="E436" t="s">
        <v>3613</v>
      </c>
      <c r="F436" t="str">
        <f>WORKSHEET[[#This Row],[Depart From]]&amp;"-"&amp;WORKSHEET[[#This Row],[Arrive To]]</f>
        <v>Mogadishu-Sanaa</v>
      </c>
      <c r="G436" s="2">
        <v>44707</v>
      </c>
      <c r="H436" s="2">
        <v>44718</v>
      </c>
      <c r="I436" s="2" t="str">
        <f t="shared" si="6"/>
        <v>Delivered</v>
      </c>
      <c r="J436" s="2" t="str">
        <f>TEXT(WORKSHEET[[#This Row],[Offloading Date]], "mmm")</f>
        <v>Jun</v>
      </c>
      <c r="K436" s="2" t="str">
        <f>IF(OR(WORKSHEET[[#This Row],[Year]]="", ISBLANK(WORKSHEET[[#This Row],[Year]]), WORKSHEET[[#This Row],[Year]]="null"), "Exclude", "Include")</f>
        <v>Include</v>
      </c>
      <c r="L436" t="s">
        <v>16</v>
      </c>
      <c r="M436" t="s">
        <v>3624</v>
      </c>
      <c r="N436" t="s">
        <v>69</v>
      </c>
      <c r="O436">
        <v>31.1</v>
      </c>
      <c r="P436">
        <v>20</v>
      </c>
      <c r="Q436" t="s">
        <v>14</v>
      </c>
      <c r="R436">
        <f>P436 * _xll.XLOOKUP(Q436,CALCULATION!$A$15:$A$17, CALCULATION!$B$15:$B$17 )</f>
        <v>20</v>
      </c>
      <c r="S436" s="5">
        <f>O436*P436*_xll.XLOOKUP(Q436,CALCULATION!$A$15:$A$17, CALCULATION!$B$15:$B$17)</f>
        <v>622</v>
      </c>
      <c r="T436">
        <v>10</v>
      </c>
      <c r="U436" t="s">
        <v>14</v>
      </c>
      <c r="V436">
        <f>T436 * _xll.XLOOKUP(U436,CALCULATION!$A$15:$A$17, CALCULATION!$B$15:$B$17 )</f>
        <v>10</v>
      </c>
      <c r="W436" s="5">
        <f>O436*T436*_xll.XLOOKUP(U436,CALCULATION!$A$15:$A$17, CALCULATION!$B$15:$B$17)</f>
        <v>311</v>
      </c>
      <c r="X436" s="5">
        <f>WORKSHEET[[#This Row],[Clients Total Cost]] / WORKSHEET[[#This Row],[Clients Rate per T2 (USD)]]</f>
        <v>31.1</v>
      </c>
      <c r="Y436" s="5">
        <f>WORKSHEET[[#This Row],[Clients Rate per T2 (USD)]] - WORKSHEET[[#This Row],[Supplier Rate Per t2 (USD)]]</f>
        <v>10</v>
      </c>
      <c r="Z436" s="5">
        <f>WORKSHEET[[#This Row],[Profit Per T]] * WORKSHEET[[#This Row],[Weight]]</f>
        <v>311</v>
      </c>
      <c r="AA436">
        <v>1</v>
      </c>
      <c r="AB436" s="1">
        <v>1.1000000000000001</v>
      </c>
      <c r="AC436" s="1">
        <v>1.65</v>
      </c>
      <c r="AD436" s="1">
        <v>1.375</v>
      </c>
      <c r="AE436" s="1">
        <f>WORKSHEET[[#This Row],[Delay at toll gate in days]] +WORKSHEET[[#This Row],[Delay at workshop in days]] +WORKSHEET[[#This Row],[Delay at border in days]]</f>
        <v>4.125</v>
      </c>
    </row>
    <row r="437" spans="1:31" x14ac:dyDescent="0.35">
      <c r="A437" t="s">
        <v>455</v>
      </c>
      <c r="B437" t="s">
        <v>10</v>
      </c>
      <c r="C437" t="s">
        <v>68</v>
      </c>
      <c r="D437" t="s">
        <v>3619</v>
      </c>
      <c r="E437" t="s">
        <v>3618</v>
      </c>
      <c r="F437" t="str">
        <f>WORKSHEET[[#This Row],[Depart From]]&amp;"-"&amp;WORKSHEET[[#This Row],[Arrive To]]</f>
        <v>Addis Ababa-Tripoli</v>
      </c>
      <c r="G437" s="2">
        <v>44706</v>
      </c>
      <c r="H437" s="2">
        <v>44718</v>
      </c>
      <c r="I437" s="2" t="str">
        <f t="shared" si="6"/>
        <v>Delivered</v>
      </c>
      <c r="J437" s="2" t="str">
        <f>TEXT(WORKSHEET[[#This Row],[Offloading Date]], "mmm")</f>
        <v>Jun</v>
      </c>
      <c r="K437" s="2" t="str">
        <f>IF(OR(WORKSHEET[[#This Row],[Year]]="", ISBLANK(WORKSHEET[[#This Row],[Year]]), WORKSHEET[[#This Row],[Year]]="null"), "Exclude", "Include")</f>
        <v>Include</v>
      </c>
      <c r="L437" t="s">
        <v>16</v>
      </c>
      <c r="M437" t="s">
        <v>3624</v>
      </c>
      <c r="N437" t="s">
        <v>69</v>
      </c>
      <c r="O437">
        <v>31.12</v>
      </c>
      <c r="P437">
        <v>20</v>
      </c>
      <c r="Q437" t="s">
        <v>14</v>
      </c>
      <c r="R437">
        <f>P437 * _xll.XLOOKUP(Q437,CALCULATION!$A$15:$A$17, CALCULATION!$B$15:$B$17 )</f>
        <v>20</v>
      </c>
      <c r="S437" s="5">
        <f>O437*P437*_xll.XLOOKUP(Q437,CALCULATION!$A$15:$A$17, CALCULATION!$B$15:$B$17)</f>
        <v>622.4</v>
      </c>
      <c r="T437">
        <v>10</v>
      </c>
      <c r="U437" t="s">
        <v>14</v>
      </c>
      <c r="V437">
        <f>T437 * _xll.XLOOKUP(U437,CALCULATION!$A$15:$A$17, CALCULATION!$B$15:$B$17 )</f>
        <v>10</v>
      </c>
      <c r="W437" s="5">
        <f>O437*T437*_xll.XLOOKUP(U437,CALCULATION!$A$15:$A$17, CALCULATION!$B$15:$B$17)</f>
        <v>311.2</v>
      </c>
      <c r="X437" s="5">
        <f>WORKSHEET[[#This Row],[Clients Total Cost]] / WORKSHEET[[#This Row],[Clients Rate per T2 (USD)]]</f>
        <v>31.119999999999997</v>
      </c>
      <c r="Y437" s="5">
        <f>WORKSHEET[[#This Row],[Clients Rate per T2 (USD)]] - WORKSHEET[[#This Row],[Supplier Rate Per t2 (USD)]]</f>
        <v>10</v>
      </c>
      <c r="Z437" s="5">
        <f>WORKSHEET[[#This Row],[Profit Per T]] * WORKSHEET[[#This Row],[Weight]]</f>
        <v>311.2</v>
      </c>
      <c r="AA437">
        <v>1</v>
      </c>
      <c r="AB437" s="1">
        <v>1.2000000000000002</v>
      </c>
      <c r="AC437" s="1">
        <v>1.7999999999999998</v>
      </c>
      <c r="AD437" s="1">
        <v>1.5</v>
      </c>
      <c r="AE437" s="1">
        <f>WORKSHEET[[#This Row],[Delay at toll gate in days]] +WORKSHEET[[#This Row],[Delay at workshop in days]] +WORKSHEET[[#This Row],[Delay at border in days]]</f>
        <v>4.5</v>
      </c>
    </row>
    <row r="438" spans="1:31" x14ac:dyDescent="0.35">
      <c r="A438" t="s">
        <v>456</v>
      </c>
      <c r="B438" t="s">
        <v>10</v>
      </c>
      <c r="C438" t="s">
        <v>68</v>
      </c>
      <c r="D438" t="s">
        <v>3611</v>
      </c>
      <c r="E438" t="s">
        <v>3618</v>
      </c>
      <c r="F438" t="str">
        <f>WORKSHEET[[#This Row],[Depart From]]&amp;"-"&amp;WORKSHEET[[#This Row],[Arrive To]]</f>
        <v>Mogadishu-Tripoli</v>
      </c>
      <c r="G438" s="2">
        <v>44706</v>
      </c>
      <c r="H438" s="2">
        <v>44718</v>
      </c>
      <c r="I438" s="2" t="str">
        <f t="shared" si="6"/>
        <v>Delivered</v>
      </c>
      <c r="J438" s="2" t="str">
        <f>TEXT(WORKSHEET[[#This Row],[Offloading Date]], "mmm")</f>
        <v>Jun</v>
      </c>
      <c r="K438" s="2" t="str">
        <f>IF(OR(WORKSHEET[[#This Row],[Year]]="", ISBLANK(WORKSHEET[[#This Row],[Year]]), WORKSHEET[[#This Row],[Year]]="null"), "Exclude", "Include")</f>
        <v>Include</v>
      </c>
      <c r="L438" t="s">
        <v>16</v>
      </c>
      <c r="M438" t="s">
        <v>12</v>
      </c>
      <c r="N438" t="s">
        <v>13</v>
      </c>
      <c r="O438">
        <v>31.04</v>
      </c>
      <c r="P438">
        <v>600</v>
      </c>
      <c r="Q438" t="s">
        <v>14</v>
      </c>
      <c r="R438">
        <f>P438 * _xll.XLOOKUP(Q438,CALCULATION!$A$15:$A$17, CALCULATION!$B$15:$B$17 )</f>
        <v>600</v>
      </c>
      <c r="S438" s="5">
        <f>O438*P438*_xll.XLOOKUP(Q438,CALCULATION!$A$15:$A$17, CALCULATION!$B$15:$B$17)</f>
        <v>18624</v>
      </c>
      <c r="T438">
        <v>300</v>
      </c>
      <c r="U438" t="s">
        <v>14</v>
      </c>
      <c r="V438">
        <f>T438 * _xll.XLOOKUP(U438,CALCULATION!$A$15:$A$17, CALCULATION!$B$15:$B$17 )</f>
        <v>300</v>
      </c>
      <c r="W438" s="5">
        <f>O438*T438*_xll.XLOOKUP(U438,CALCULATION!$A$15:$A$17, CALCULATION!$B$15:$B$17)</f>
        <v>9312</v>
      </c>
      <c r="X438" s="5">
        <f>WORKSHEET[[#This Row],[Clients Total Cost]] / WORKSHEET[[#This Row],[Clients Rate per T2 (USD)]]</f>
        <v>31.04</v>
      </c>
      <c r="Y438" s="5">
        <f>WORKSHEET[[#This Row],[Clients Rate per T2 (USD)]] - WORKSHEET[[#This Row],[Supplier Rate Per t2 (USD)]]</f>
        <v>300</v>
      </c>
      <c r="Z438" s="5">
        <f>WORKSHEET[[#This Row],[Profit Per T]] * WORKSHEET[[#This Row],[Weight]]</f>
        <v>9312</v>
      </c>
      <c r="AA438">
        <v>1</v>
      </c>
      <c r="AB438" s="1">
        <v>1.2000000000000002</v>
      </c>
      <c r="AC438" s="1">
        <v>1.7999999999999998</v>
      </c>
      <c r="AD438" s="1">
        <v>1.5</v>
      </c>
      <c r="AE438" s="1">
        <f>WORKSHEET[[#This Row],[Delay at toll gate in days]] +WORKSHEET[[#This Row],[Delay at workshop in days]] +WORKSHEET[[#This Row],[Delay at border in days]]</f>
        <v>4.5</v>
      </c>
    </row>
    <row r="439" spans="1:31" x14ac:dyDescent="0.35">
      <c r="A439" t="s">
        <v>457</v>
      </c>
      <c r="B439" t="s">
        <v>10</v>
      </c>
      <c r="C439" t="s">
        <v>68</v>
      </c>
      <c r="D439" t="s">
        <v>3619</v>
      </c>
      <c r="E439" t="s">
        <v>3613</v>
      </c>
      <c r="F439" t="str">
        <f>WORKSHEET[[#This Row],[Depart From]]&amp;"-"&amp;WORKSHEET[[#This Row],[Arrive To]]</f>
        <v>Addis Ababa-Sanaa</v>
      </c>
      <c r="G439" s="2">
        <v>44706</v>
      </c>
      <c r="H439" s="2">
        <v>44719</v>
      </c>
      <c r="I439" s="2" t="str">
        <f t="shared" si="6"/>
        <v>Delivered</v>
      </c>
      <c r="J439" s="2" t="str">
        <f>TEXT(WORKSHEET[[#This Row],[Offloading Date]], "mmm")</f>
        <v>Jun</v>
      </c>
      <c r="K439" s="2" t="str">
        <f>IF(OR(WORKSHEET[[#This Row],[Year]]="", ISBLANK(WORKSHEET[[#This Row],[Year]]), WORKSHEET[[#This Row],[Year]]="null"), "Exclude", "Include")</f>
        <v>Include</v>
      </c>
      <c r="L439" t="s">
        <v>16</v>
      </c>
      <c r="M439" t="s">
        <v>12</v>
      </c>
      <c r="N439" t="s">
        <v>13</v>
      </c>
      <c r="O439">
        <v>31.16</v>
      </c>
      <c r="P439">
        <v>600</v>
      </c>
      <c r="Q439" t="s">
        <v>14</v>
      </c>
      <c r="R439">
        <f>P439 * _xll.XLOOKUP(Q439,CALCULATION!$A$15:$A$17, CALCULATION!$B$15:$B$17 )</f>
        <v>600</v>
      </c>
      <c r="S439" s="5">
        <f>O439*P439*_xll.XLOOKUP(Q439,CALCULATION!$A$15:$A$17, CALCULATION!$B$15:$B$17)</f>
        <v>18696</v>
      </c>
      <c r="T439">
        <v>300</v>
      </c>
      <c r="U439" t="s">
        <v>14</v>
      </c>
      <c r="V439">
        <f>T439 * _xll.XLOOKUP(U439,CALCULATION!$A$15:$A$17, CALCULATION!$B$15:$B$17 )</f>
        <v>300</v>
      </c>
      <c r="W439" s="5">
        <f>O439*T439*_xll.XLOOKUP(U439,CALCULATION!$A$15:$A$17, CALCULATION!$B$15:$B$17)</f>
        <v>9348</v>
      </c>
      <c r="X439" s="5">
        <f>WORKSHEET[[#This Row],[Clients Total Cost]] / WORKSHEET[[#This Row],[Clients Rate per T2 (USD)]]</f>
        <v>31.16</v>
      </c>
      <c r="Y439" s="5">
        <f>WORKSHEET[[#This Row],[Clients Rate per T2 (USD)]] - WORKSHEET[[#This Row],[Supplier Rate Per t2 (USD)]]</f>
        <v>300</v>
      </c>
      <c r="Z439" s="5">
        <f>WORKSHEET[[#This Row],[Profit Per T]] * WORKSHEET[[#This Row],[Weight]]</f>
        <v>9348</v>
      </c>
      <c r="AA439">
        <v>1</v>
      </c>
      <c r="AB439" s="1">
        <v>1.3</v>
      </c>
      <c r="AC439" s="1">
        <v>1.95</v>
      </c>
      <c r="AD439" s="1">
        <v>1.625</v>
      </c>
      <c r="AE439" s="1">
        <f>WORKSHEET[[#This Row],[Delay at toll gate in days]] +WORKSHEET[[#This Row],[Delay at workshop in days]] +WORKSHEET[[#This Row],[Delay at border in days]]</f>
        <v>4.875</v>
      </c>
    </row>
    <row r="440" spans="1:31" x14ac:dyDescent="0.35">
      <c r="A440" t="s">
        <v>458</v>
      </c>
      <c r="B440" t="s">
        <v>10</v>
      </c>
      <c r="C440" t="s">
        <v>68</v>
      </c>
      <c r="D440" t="s">
        <v>3619</v>
      </c>
      <c r="E440" t="s">
        <v>3614</v>
      </c>
      <c r="F440" t="str">
        <f>WORKSHEET[[#This Row],[Depart From]]&amp;"-"&amp;WORKSHEET[[#This Row],[Arrive To]]</f>
        <v>Addis Ababa-Alger</v>
      </c>
      <c r="G440" s="2">
        <v>44705</v>
      </c>
      <c r="H440" s="2">
        <v>44718</v>
      </c>
      <c r="I440" s="2" t="str">
        <f t="shared" si="6"/>
        <v>Delivered</v>
      </c>
      <c r="J440" s="2" t="str">
        <f>TEXT(WORKSHEET[[#This Row],[Offloading Date]], "mmm")</f>
        <v>Jun</v>
      </c>
      <c r="K440" s="2" t="str">
        <f>IF(OR(WORKSHEET[[#This Row],[Year]]="", ISBLANK(WORKSHEET[[#This Row],[Year]]), WORKSHEET[[#This Row],[Year]]="null"), "Exclude", "Include")</f>
        <v>Include</v>
      </c>
      <c r="L440" t="s">
        <v>16</v>
      </c>
      <c r="M440" t="s">
        <v>12</v>
      </c>
      <c r="N440" t="s">
        <v>13</v>
      </c>
      <c r="O440">
        <v>31.02</v>
      </c>
      <c r="P440">
        <v>600</v>
      </c>
      <c r="Q440" t="s">
        <v>14</v>
      </c>
      <c r="R440">
        <f>P440 * _xll.XLOOKUP(Q440,CALCULATION!$A$15:$A$17, CALCULATION!$B$15:$B$17 )</f>
        <v>600</v>
      </c>
      <c r="S440" s="5">
        <f>O440*P440*_xll.XLOOKUP(Q440,CALCULATION!$A$15:$A$17, CALCULATION!$B$15:$B$17)</f>
        <v>18612</v>
      </c>
      <c r="T440">
        <v>300</v>
      </c>
      <c r="U440" t="s">
        <v>14</v>
      </c>
      <c r="V440">
        <f>T440 * _xll.XLOOKUP(U440,CALCULATION!$A$15:$A$17, CALCULATION!$B$15:$B$17 )</f>
        <v>300</v>
      </c>
      <c r="W440" s="5">
        <f>O440*T440*_xll.XLOOKUP(U440,CALCULATION!$A$15:$A$17, CALCULATION!$B$15:$B$17)</f>
        <v>9306</v>
      </c>
      <c r="X440" s="5">
        <f>WORKSHEET[[#This Row],[Clients Total Cost]] / WORKSHEET[[#This Row],[Clients Rate per T2 (USD)]]</f>
        <v>31.02</v>
      </c>
      <c r="Y440" s="5">
        <f>WORKSHEET[[#This Row],[Clients Rate per T2 (USD)]] - WORKSHEET[[#This Row],[Supplier Rate Per t2 (USD)]]</f>
        <v>300</v>
      </c>
      <c r="Z440" s="5">
        <f>WORKSHEET[[#This Row],[Profit Per T]] * WORKSHEET[[#This Row],[Weight]]</f>
        <v>9306</v>
      </c>
      <c r="AA440">
        <v>1</v>
      </c>
      <c r="AB440" s="1">
        <v>1.3</v>
      </c>
      <c r="AC440" s="1">
        <v>1.95</v>
      </c>
      <c r="AD440" s="1">
        <v>1.625</v>
      </c>
      <c r="AE440" s="1">
        <f>WORKSHEET[[#This Row],[Delay at toll gate in days]] +WORKSHEET[[#This Row],[Delay at workshop in days]] +WORKSHEET[[#This Row],[Delay at border in days]]</f>
        <v>4.875</v>
      </c>
    </row>
    <row r="441" spans="1:31" x14ac:dyDescent="0.35">
      <c r="A441" t="s">
        <v>459</v>
      </c>
      <c r="B441" t="s">
        <v>10</v>
      </c>
      <c r="C441" t="s">
        <v>68</v>
      </c>
      <c r="D441" t="s">
        <v>3619</v>
      </c>
      <c r="E441" t="s">
        <v>3614</v>
      </c>
      <c r="F441" t="str">
        <f>WORKSHEET[[#This Row],[Depart From]]&amp;"-"&amp;WORKSHEET[[#This Row],[Arrive To]]</f>
        <v>Addis Ababa-Alger</v>
      </c>
      <c r="G441" s="2">
        <v>44707</v>
      </c>
      <c r="H441" s="2">
        <v>44718</v>
      </c>
      <c r="I441" s="2" t="str">
        <f t="shared" si="6"/>
        <v>Delivered</v>
      </c>
      <c r="J441" s="2" t="str">
        <f>TEXT(WORKSHEET[[#This Row],[Offloading Date]], "mmm")</f>
        <v>Jun</v>
      </c>
      <c r="K441" s="2" t="str">
        <f>IF(OR(WORKSHEET[[#This Row],[Year]]="", ISBLANK(WORKSHEET[[#This Row],[Year]]), WORKSHEET[[#This Row],[Year]]="null"), "Exclude", "Include")</f>
        <v>Include</v>
      </c>
      <c r="L441" t="s">
        <v>16</v>
      </c>
      <c r="M441" t="s">
        <v>12</v>
      </c>
      <c r="N441" t="s">
        <v>13</v>
      </c>
      <c r="O441">
        <v>31.1</v>
      </c>
      <c r="P441">
        <v>600</v>
      </c>
      <c r="Q441" t="s">
        <v>14</v>
      </c>
      <c r="R441">
        <f>P441 * _xll.XLOOKUP(Q441,CALCULATION!$A$15:$A$17, CALCULATION!$B$15:$B$17 )</f>
        <v>600</v>
      </c>
      <c r="S441" s="5">
        <f>O441*P441*_xll.XLOOKUP(Q441,CALCULATION!$A$15:$A$17, CALCULATION!$B$15:$B$17)</f>
        <v>18660</v>
      </c>
      <c r="T441">
        <v>300</v>
      </c>
      <c r="U441" t="s">
        <v>14</v>
      </c>
      <c r="V441">
        <f>T441 * _xll.XLOOKUP(U441,CALCULATION!$A$15:$A$17, CALCULATION!$B$15:$B$17 )</f>
        <v>300</v>
      </c>
      <c r="W441" s="5">
        <f>O441*T441*_xll.XLOOKUP(U441,CALCULATION!$A$15:$A$17, CALCULATION!$B$15:$B$17)</f>
        <v>9330</v>
      </c>
      <c r="X441" s="5">
        <f>WORKSHEET[[#This Row],[Clients Total Cost]] / WORKSHEET[[#This Row],[Clients Rate per T2 (USD)]]</f>
        <v>31.1</v>
      </c>
      <c r="Y441" s="5">
        <f>WORKSHEET[[#This Row],[Clients Rate per T2 (USD)]] - WORKSHEET[[#This Row],[Supplier Rate Per t2 (USD)]]</f>
        <v>300</v>
      </c>
      <c r="Z441" s="5">
        <f>WORKSHEET[[#This Row],[Profit Per T]] * WORKSHEET[[#This Row],[Weight]]</f>
        <v>9330</v>
      </c>
      <c r="AA441">
        <v>1</v>
      </c>
      <c r="AB441" s="1">
        <v>1.1000000000000001</v>
      </c>
      <c r="AC441" s="1">
        <v>1.65</v>
      </c>
      <c r="AD441" s="1">
        <v>1.375</v>
      </c>
      <c r="AE441" s="1">
        <f>WORKSHEET[[#This Row],[Delay at toll gate in days]] +WORKSHEET[[#This Row],[Delay at workshop in days]] +WORKSHEET[[#This Row],[Delay at border in days]]</f>
        <v>4.125</v>
      </c>
    </row>
    <row r="442" spans="1:31" x14ac:dyDescent="0.35">
      <c r="A442" t="s">
        <v>460</v>
      </c>
      <c r="B442" t="s">
        <v>10</v>
      </c>
      <c r="C442" t="s">
        <v>68</v>
      </c>
      <c r="D442" t="s">
        <v>3611</v>
      </c>
      <c r="E442" t="s">
        <v>3612</v>
      </c>
      <c r="F442" t="str">
        <f>WORKSHEET[[#This Row],[Depart From]]&amp;"-"&amp;WORKSHEET[[#This Row],[Arrive To]]</f>
        <v>Mogadishu-Victoria</v>
      </c>
      <c r="G442" s="2">
        <v>44706</v>
      </c>
      <c r="H442" s="2">
        <v>44718</v>
      </c>
      <c r="I442" s="2" t="str">
        <f t="shared" si="6"/>
        <v>Delivered</v>
      </c>
      <c r="J442" s="2" t="str">
        <f>TEXT(WORKSHEET[[#This Row],[Offloading Date]], "mmm")</f>
        <v>Jun</v>
      </c>
      <c r="K442" s="2" t="str">
        <f>IF(OR(WORKSHEET[[#This Row],[Year]]="", ISBLANK(WORKSHEET[[#This Row],[Year]]), WORKSHEET[[#This Row],[Year]]="null"), "Exclude", "Include")</f>
        <v>Include</v>
      </c>
      <c r="L442" t="s">
        <v>16</v>
      </c>
      <c r="M442" t="s">
        <v>12</v>
      </c>
      <c r="N442" t="s">
        <v>13</v>
      </c>
      <c r="O442">
        <v>31.12</v>
      </c>
      <c r="P442">
        <v>600</v>
      </c>
      <c r="Q442" t="s">
        <v>14</v>
      </c>
      <c r="R442">
        <f>P442 * _xll.XLOOKUP(Q442,CALCULATION!$A$15:$A$17, CALCULATION!$B$15:$B$17 )</f>
        <v>600</v>
      </c>
      <c r="S442" s="5">
        <f>O442*P442*_xll.XLOOKUP(Q442,CALCULATION!$A$15:$A$17, CALCULATION!$B$15:$B$17)</f>
        <v>18672</v>
      </c>
      <c r="T442">
        <v>300</v>
      </c>
      <c r="U442" t="s">
        <v>14</v>
      </c>
      <c r="V442">
        <f>T442 * _xll.XLOOKUP(U442,CALCULATION!$A$15:$A$17, CALCULATION!$B$15:$B$17 )</f>
        <v>300</v>
      </c>
      <c r="W442" s="5">
        <f>O442*T442*_xll.XLOOKUP(U442,CALCULATION!$A$15:$A$17, CALCULATION!$B$15:$B$17)</f>
        <v>9336</v>
      </c>
      <c r="X442" s="5">
        <f>WORKSHEET[[#This Row],[Clients Total Cost]] / WORKSHEET[[#This Row],[Clients Rate per T2 (USD)]]</f>
        <v>31.12</v>
      </c>
      <c r="Y442" s="5">
        <f>WORKSHEET[[#This Row],[Clients Rate per T2 (USD)]] - WORKSHEET[[#This Row],[Supplier Rate Per t2 (USD)]]</f>
        <v>300</v>
      </c>
      <c r="Z442" s="5">
        <f>WORKSHEET[[#This Row],[Profit Per T]] * WORKSHEET[[#This Row],[Weight]]</f>
        <v>9336</v>
      </c>
      <c r="AA442">
        <v>1</v>
      </c>
      <c r="AB442" s="1">
        <v>1.2000000000000002</v>
      </c>
      <c r="AC442" s="1">
        <v>1.7999999999999998</v>
      </c>
      <c r="AD442" s="1">
        <v>1.5</v>
      </c>
      <c r="AE442" s="1">
        <f>WORKSHEET[[#This Row],[Delay at toll gate in days]] +WORKSHEET[[#This Row],[Delay at workshop in days]] +WORKSHEET[[#This Row],[Delay at border in days]]</f>
        <v>4.5</v>
      </c>
    </row>
    <row r="443" spans="1:31" x14ac:dyDescent="0.35">
      <c r="A443" t="s">
        <v>461</v>
      </c>
      <c r="B443" t="s">
        <v>10</v>
      </c>
      <c r="C443" t="s">
        <v>68</v>
      </c>
      <c r="D443" t="s">
        <v>3615</v>
      </c>
      <c r="E443" t="s">
        <v>3612</v>
      </c>
      <c r="F443" t="str">
        <f>WORKSHEET[[#This Row],[Depart From]]&amp;"-"&amp;WORKSHEET[[#This Row],[Arrive To]]</f>
        <v>Mombasa-Victoria</v>
      </c>
      <c r="G443" s="2">
        <v>44726</v>
      </c>
      <c r="H443" s="2">
        <v>44738</v>
      </c>
      <c r="I443" s="2" t="str">
        <f t="shared" si="6"/>
        <v>Delivered</v>
      </c>
      <c r="J443" s="2" t="str">
        <f>TEXT(WORKSHEET[[#This Row],[Offloading Date]], "mmm")</f>
        <v>Jun</v>
      </c>
      <c r="K443" s="2" t="str">
        <f>IF(OR(WORKSHEET[[#This Row],[Year]]="", ISBLANK(WORKSHEET[[#This Row],[Year]]), WORKSHEET[[#This Row],[Year]]="null"), "Exclude", "Include")</f>
        <v>Include</v>
      </c>
      <c r="L443" t="s">
        <v>16</v>
      </c>
      <c r="M443" t="s">
        <v>12</v>
      </c>
      <c r="N443" t="s">
        <v>13</v>
      </c>
      <c r="O443">
        <v>34.82</v>
      </c>
      <c r="P443">
        <v>600</v>
      </c>
      <c r="Q443" t="s">
        <v>14</v>
      </c>
      <c r="R443">
        <f>P443 * _xll.XLOOKUP(Q443,CALCULATION!$A$15:$A$17, CALCULATION!$B$15:$B$17 )</f>
        <v>600</v>
      </c>
      <c r="S443" s="5">
        <f>O443*P443*_xll.XLOOKUP(Q443,CALCULATION!$A$15:$A$17, CALCULATION!$B$15:$B$17)</f>
        <v>20892</v>
      </c>
      <c r="T443">
        <v>300</v>
      </c>
      <c r="U443" t="s">
        <v>14</v>
      </c>
      <c r="V443">
        <f>T443 * _xll.XLOOKUP(U443,CALCULATION!$A$15:$A$17, CALCULATION!$B$15:$B$17 )</f>
        <v>300</v>
      </c>
      <c r="W443" s="5">
        <f>O443*T443*_xll.XLOOKUP(U443,CALCULATION!$A$15:$A$17, CALCULATION!$B$15:$B$17)</f>
        <v>10446</v>
      </c>
      <c r="X443" s="5">
        <f>WORKSHEET[[#This Row],[Clients Total Cost]] / WORKSHEET[[#This Row],[Clients Rate per T2 (USD)]]</f>
        <v>34.82</v>
      </c>
      <c r="Y443" s="5">
        <f>WORKSHEET[[#This Row],[Clients Rate per T2 (USD)]] - WORKSHEET[[#This Row],[Supplier Rate Per t2 (USD)]]</f>
        <v>300</v>
      </c>
      <c r="Z443" s="5">
        <f>WORKSHEET[[#This Row],[Profit Per T]] * WORKSHEET[[#This Row],[Weight]]</f>
        <v>10446</v>
      </c>
      <c r="AA443">
        <v>1</v>
      </c>
      <c r="AB443" s="1">
        <v>1.2000000000000002</v>
      </c>
      <c r="AC443" s="1">
        <v>1.7999999999999998</v>
      </c>
      <c r="AD443" s="1">
        <v>1.5</v>
      </c>
      <c r="AE443" s="1">
        <f>WORKSHEET[[#This Row],[Delay at toll gate in days]] +WORKSHEET[[#This Row],[Delay at workshop in days]] +WORKSHEET[[#This Row],[Delay at border in days]]</f>
        <v>4.5</v>
      </c>
    </row>
    <row r="444" spans="1:31" x14ac:dyDescent="0.35">
      <c r="A444" t="s">
        <v>462</v>
      </c>
      <c r="B444" t="s">
        <v>10</v>
      </c>
      <c r="C444" t="s">
        <v>68</v>
      </c>
      <c r="D444" t="s">
        <v>3620</v>
      </c>
      <c r="E444" t="s">
        <v>3618</v>
      </c>
      <c r="F444" t="str">
        <f>WORKSHEET[[#This Row],[Depart From]]&amp;"-"&amp;WORKSHEET[[#This Row],[Arrive To]]</f>
        <v>Zanzibar-Tripoli</v>
      </c>
      <c r="G444" s="2">
        <v>44726</v>
      </c>
      <c r="H444" s="2">
        <v>44739</v>
      </c>
      <c r="I444" s="2" t="str">
        <f t="shared" si="6"/>
        <v>Delivered</v>
      </c>
      <c r="J444" s="2" t="str">
        <f>TEXT(WORKSHEET[[#This Row],[Offloading Date]], "mmm")</f>
        <v>Jun</v>
      </c>
      <c r="K444" s="2" t="str">
        <f>IF(OR(WORKSHEET[[#This Row],[Year]]="", ISBLANK(WORKSHEET[[#This Row],[Year]]), WORKSHEET[[#This Row],[Year]]="null"), "Exclude", "Include")</f>
        <v>Include</v>
      </c>
      <c r="L444" t="s">
        <v>16</v>
      </c>
      <c r="M444" t="s">
        <v>12</v>
      </c>
      <c r="N444" t="s">
        <v>13</v>
      </c>
      <c r="O444">
        <v>34.96</v>
      </c>
      <c r="P444">
        <v>600</v>
      </c>
      <c r="Q444" t="s">
        <v>14</v>
      </c>
      <c r="R444">
        <f>P444 * _xll.XLOOKUP(Q444,CALCULATION!$A$15:$A$17, CALCULATION!$B$15:$B$17 )</f>
        <v>600</v>
      </c>
      <c r="S444" s="5">
        <f>O444*P444*_xll.XLOOKUP(Q444,CALCULATION!$A$15:$A$17, CALCULATION!$B$15:$B$17)</f>
        <v>20976</v>
      </c>
      <c r="T444">
        <v>300</v>
      </c>
      <c r="U444" t="s">
        <v>14</v>
      </c>
      <c r="V444">
        <f>T444 * _xll.XLOOKUP(U444,CALCULATION!$A$15:$A$17, CALCULATION!$B$15:$B$17 )</f>
        <v>300</v>
      </c>
      <c r="W444" s="5">
        <f>O444*T444*_xll.XLOOKUP(U444,CALCULATION!$A$15:$A$17, CALCULATION!$B$15:$B$17)</f>
        <v>10488</v>
      </c>
      <c r="X444" s="5">
        <f>WORKSHEET[[#This Row],[Clients Total Cost]] / WORKSHEET[[#This Row],[Clients Rate per T2 (USD)]]</f>
        <v>34.96</v>
      </c>
      <c r="Y444" s="5">
        <f>WORKSHEET[[#This Row],[Clients Rate per T2 (USD)]] - WORKSHEET[[#This Row],[Supplier Rate Per t2 (USD)]]</f>
        <v>300</v>
      </c>
      <c r="Z444" s="5">
        <f>WORKSHEET[[#This Row],[Profit Per T]] * WORKSHEET[[#This Row],[Weight]]</f>
        <v>10488</v>
      </c>
      <c r="AA444">
        <v>1</v>
      </c>
      <c r="AB444" s="1">
        <v>1.3</v>
      </c>
      <c r="AC444" s="1">
        <v>1.95</v>
      </c>
      <c r="AD444" s="1">
        <v>1.625</v>
      </c>
      <c r="AE444" s="1">
        <f>WORKSHEET[[#This Row],[Delay at toll gate in days]] +WORKSHEET[[#This Row],[Delay at workshop in days]] +WORKSHEET[[#This Row],[Delay at border in days]]</f>
        <v>4.875</v>
      </c>
    </row>
    <row r="445" spans="1:31" x14ac:dyDescent="0.35">
      <c r="A445" t="s">
        <v>463</v>
      </c>
      <c r="B445" t="s">
        <v>10</v>
      </c>
      <c r="C445" t="s">
        <v>68</v>
      </c>
      <c r="D445" t="s">
        <v>3611</v>
      </c>
      <c r="E445" t="s">
        <v>3613</v>
      </c>
      <c r="F445" t="str">
        <f>WORKSHEET[[#This Row],[Depart From]]&amp;"-"&amp;WORKSHEET[[#This Row],[Arrive To]]</f>
        <v>Mogadishu-Sanaa</v>
      </c>
      <c r="G445" s="2">
        <v>44726</v>
      </c>
      <c r="H445" s="2">
        <v>44740</v>
      </c>
      <c r="I445" s="2" t="str">
        <f t="shared" si="6"/>
        <v>Delivered</v>
      </c>
      <c r="J445" s="2" t="str">
        <f>TEXT(WORKSHEET[[#This Row],[Offloading Date]], "mmm")</f>
        <v>Jun</v>
      </c>
      <c r="K445" s="2" t="str">
        <f>IF(OR(WORKSHEET[[#This Row],[Year]]="", ISBLANK(WORKSHEET[[#This Row],[Year]]), WORKSHEET[[#This Row],[Year]]="null"), "Exclude", "Include")</f>
        <v>Include</v>
      </c>
      <c r="L445" t="s">
        <v>16</v>
      </c>
      <c r="M445" t="s">
        <v>12</v>
      </c>
      <c r="N445" t="s">
        <v>13</v>
      </c>
      <c r="O445">
        <v>34.96</v>
      </c>
      <c r="P445">
        <v>600</v>
      </c>
      <c r="Q445" t="s">
        <v>14</v>
      </c>
      <c r="R445">
        <f>P445 * _xll.XLOOKUP(Q445,CALCULATION!$A$15:$A$17, CALCULATION!$B$15:$B$17 )</f>
        <v>600</v>
      </c>
      <c r="S445" s="5">
        <f>O445*P445*_xll.XLOOKUP(Q445,CALCULATION!$A$15:$A$17, CALCULATION!$B$15:$B$17)</f>
        <v>20976</v>
      </c>
      <c r="T445">
        <v>300</v>
      </c>
      <c r="U445" t="s">
        <v>14</v>
      </c>
      <c r="V445">
        <f>T445 * _xll.XLOOKUP(U445,CALCULATION!$A$15:$A$17, CALCULATION!$B$15:$B$17 )</f>
        <v>300</v>
      </c>
      <c r="W445" s="5">
        <f>O445*T445*_xll.XLOOKUP(U445,CALCULATION!$A$15:$A$17, CALCULATION!$B$15:$B$17)</f>
        <v>10488</v>
      </c>
      <c r="X445" s="5">
        <f>WORKSHEET[[#This Row],[Clients Total Cost]] / WORKSHEET[[#This Row],[Clients Rate per T2 (USD)]]</f>
        <v>34.96</v>
      </c>
      <c r="Y445" s="5">
        <f>WORKSHEET[[#This Row],[Clients Rate per T2 (USD)]] - WORKSHEET[[#This Row],[Supplier Rate Per t2 (USD)]]</f>
        <v>300</v>
      </c>
      <c r="Z445" s="5">
        <f>WORKSHEET[[#This Row],[Profit Per T]] * WORKSHEET[[#This Row],[Weight]]</f>
        <v>10488</v>
      </c>
      <c r="AA445">
        <v>1</v>
      </c>
      <c r="AB445" s="1">
        <v>1.4000000000000001</v>
      </c>
      <c r="AC445" s="1">
        <v>2.1</v>
      </c>
      <c r="AD445" s="1">
        <v>1.75</v>
      </c>
      <c r="AE445" s="1">
        <f>WORKSHEET[[#This Row],[Delay at toll gate in days]] +WORKSHEET[[#This Row],[Delay at workshop in days]] +WORKSHEET[[#This Row],[Delay at border in days]]</f>
        <v>5.25</v>
      </c>
    </row>
    <row r="446" spans="1:31" x14ac:dyDescent="0.35">
      <c r="A446" t="s">
        <v>464</v>
      </c>
      <c r="B446" t="s">
        <v>10</v>
      </c>
      <c r="C446" t="s">
        <v>68</v>
      </c>
      <c r="D446" t="s">
        <v>3615</v>
      </c>
      <c r="E446" t="s">
        <v>3617</v>
      </c>
      <c r="F446" t="str">
        <f>WORKSHEET[[#This Row],[Depart From]]&amp;"-"&amp;WORKSHEET[[#This Row],[Arrive To]]</f>
        <v>Mombasa-Lagos</v>
      </c>
      <c r="G446" s="2">
        <v>44726</v>
      </c>
      <c r="H446" s="2">
        <v>44739</v>
      </c>
      <c r="I446" s="2" t="str">
        <f t="shared" si="6"/>
        <v>Delivered</v>
      </c>
      <c r="J446" s="2" t="str">
        <f>TEXT(WORKSHEET[[#This Row],[Offloading Date]], "mmm")</f>
        <v>Jun</v>
      </c>
      <c r="K446" s="2" t="str">
        <f>IF(OR(WORKSHEET[[#This Row],[Year]]="", ISBLANK(WORKSHEET[[#This Row],[Year]]), WORKSHEET[[#This Row],[Year]]="null"), "Exclude", "Include")</f>
        <v>Include</v>
      </c>
      <c r="L446" t="s">
        <v>16</v>
      </c>
      <c r="M446" t="s">
        <v>12</v>
      </c>
      <c r="N446" t="s">
        <v>13</v>
      </c>
      <c r="O446">
        <v>34.82</v>
      </c>
      <c r="P446">
        <v>600</v>
      </c>
      <c r="Q446" t="s">
        <v>14</v>
      </c>
      <c r="R446">
        <f>P446 * _xll.XLOOKUP(Q446,CALCULATION!$A$15:$A$17, CALCULATION!$B$15:$B$17 )</f>
        <v>600</v>
      </c>
      <c r="S446" s="5">
        <f>O446*P446*_xll.XLOOKUP(Q446,CALCULATION!$A$15:$A$17, CALCULATION!$B$15:$B$17)</f>
        <v>20892</v>
      </c>
      <c r="T446">
        <v>300</v>
      </c>
      <c r="U446" t="s">
        <v>14</v>
      </c>
      <c r="V446">
        <f>T446 * _xll.XLOOKUP(U446,CALCULATION!$A$15:$A$17, CALCULATION!$B$15:$B$17 )</f>
        <v>300</v>
      </c>
      <c r="W446" s="5">
        <f>O446*T446*_xll.XLOOKUP(U446,CALCULATION!$A$15:$A$17, CALCULATION!$B$15:$B$17)</f>
        <v>10446</v>
      </c>
      <c r="X446" s="5">
        <f>WORKSHEET[[#This Row],[Clients Total Cost]] / WORKSHEET[[#This Row],[Clients Rate per T2 (USD)]]</f>
        <v>34.82</v>
      </c>
      <c r="Y446" s="5">
        <f>WORKSHEET[[#This Row],[Clients Rate per T2 (USD)]] - WORKSHEET[[#This Row],[Supplier Rate Per t2 (USD)]]</f>
        <v>300</v>
      </c>
      <c r="Z446" s="5">
        <f>WORKSHEET[[#This Row],[Profit Per T]] * WORKSHEET[[#This Row],[Weight]]</f>
        <v>10446</v>
      </c>
      <c r="AA446">
        <v>1</v>
      </c>
      <c r="AB446" s="1">
        <v>1.3</v>
      </c>
      <c r="AC446" s="1">
        <v>1.95</v>
      </c>
      <c r="AD446" s="1">
        <v>1.625</v>
      </c>
      <c r="AE446" s="1">
        <f>WORKSHEET[[#This Row],[Delay at toll gate in days]] +WORKSHEET[[#This Row],[Delay at workshop in days]] +WORKSHEET[[#This Row],[Delay at border in days]]</f>
        <v>4.875</v>
      </c>
    </row>
    <row r="447" spans="1:31" x14ac:dyDescent="0.35">
      <c r="A447" t="s">
        <v>465</v>
      </c>
      <c r="B447" t="s">
        <v>10</v>
      </c>
      <c r="C447" t="s">
        <v>68</v>
      </c>
      <c r="D447" t="s">
        <v>3611</v>
      </c>
      <c r="E447" t="s">
        <v>3612</v>
      </c>
      <c r="F447" t="str">
        <f>WORKSHEET[[#This Row],[Depart From]]&amp;"-"&amp;WORKSHEET[[#This Row],[Arrive To]]</f>
        <v>Mogadishu-Victoria</v>
      </c>
      <c r="G447" s="2">
        <v>44726</v>
      </c>
      <c r="H447" s="2">
        <v>44739</v>
      </c>
      <c r="I447" s="2" t="str">
        <f t="shared" si="6"/>
        <v>Delivered</v>
      </c>
      <c r="J447" s="2" t="str">
        <f>TEXT(WORKSHEET[[#This Row],[Offloading Date]], "mmm")</f>
        <v>Jun</v>
      </c>
      <c r="K447" s="2" t="str">
        <f>IF(OR(WORKSHEET[[#This Row],[Year]]="", ISBLANK(WORKSHEET[[#This Row],[Year]]), WORKSHEET[[#This Row],[Year]]="null"), "Exclude", "Include")</f>
        <v>Include</v>
      </c>
      <c r="L447" t="s">
        <v>16</v>
      </c>
      <c r="M447" t="s">
        <v>12</v>
      </c>
      <c r="N447" t="s">
        <v>13</v>
      </c>
      <c r="O447">
        <v>35.020000000000003</v>
      </c>
      <c r="P447">
        <v>600</v>
      </c>
      <c r="Q447" t="s">
        <v>14</v>
      </c>
      <c r="R447">
        <f>P447 * _xll.XLOOKUP(Q447,CALCULATION!$A$15:$A$17, CALCULATION!$B$15:$B$17 )</f>
        <v>600</v>
      </c>
      <c r="S447" s="5">
        <f>O447*P447*_xll.XLOOKUP(Q447,CALCULATION!$A$15:$A$17, CALCULATION!$B$15:$B$17)</f>
        <v>21012.000000000004</v>
      </c>
      <c r="T447">
        <v>300</v>
      </c>
      <c r="U447" t="s">
        <v>14</v>
      </c>
      <c r="V447">
        <f>T447 * _xll.XLOOKUP(U447,CALCULATION!$A$15:$A$17, CALCULATION!$B$15:$B$17 )</f>
        <v>300</v>
      </c>
      <c r="W447" s="5">
        <f>O447*T447*_xll.XLOOKUP(U447,CALCULATION!$A$15:$A$17, CALCULATION!$B$15:$B$17)</f>
        <v>10506.000000000002</v>
      </c>
      <c r="X447" s="5">
        <f>WORKSHEET[[#This Row],[Clients Total Cost]] / WORKSHEET[[#This Row],[Clients Rate per T2 (USD)]]</f>
        <v>35.020000000000003</v>
      </c>
      <c r="Y447" s="5">
        <f>WORKSHEET[[#This Row],[Clients Rate per T2 (USD)]] - WORKSHEET[[#This Row],[Supplier Rate Per t2 (USD)]]</f>
        <v>300</v>
      </c>
      <c r="Z447" s="5">
        <f>WORKSHEET[[#This Row],[Profit Per T]] * WORKSHEET[[#This Row],[Weight]]</f>
        <v>10506.000000000002</v>
      </c>
      <c r="AA447">
        <v>1</v>
      </c>
      <c r="AB447" s="1">
        <v>1.3</v>
      </c>
      <c r="AC447" s="1">
        <v>1.95</v>
      </c>
      <c r="AD447" s="1">
        <v>1.625</v>
      </c>
      <c r="AE447" s="1">
        <f>WORKSHEET[[#This Row],[Delay at toll gate in days]] +WORKSHEET[[#This Row],[Delay at workshop in days]] +WORKSHEET[[#This Row],[Delay at border in days]]</f>
        <v>4.875</v>
      </c>
    </row>
    <row r="448" spans="1:31" x14ac:dyDescent="0.35">
      <c r="A448" t="s">
        <v>466</v>
      </c>
      <c r="B448" t="s">
        <v>10</v>
      </c>
      <c r="C448" t="s">
        <v>68</v>
      </c>
      <c r="D448" t="s">
        <v>3615</v>
      </c>
      <c r="E448" t="s">
        <v>3618</v>
      </c>
      <c r="F448" t="str">
        <f>WORKSHEET[[#This Row],[Depart From]]&amp;"-"&amp;WORKSHEET[[#This Row],[Arrive To]]</f>
        <v>Mombasa-Tripoli</v>
      </c>
      <c r="G448" s="2">
        <v>44742</v>
      </c>
      <c r="H448" s="2">
        <v>44757</v>
      </c>
      <c r="I448" s="2" t="str">
        <f t="shared" si="6"/>
        <v>Delivered</v>
      </c>
      <c r="J448" s="2" t="str">
        <f>TEXT(WORKSHEET[[#This Row],[Offloading Date]], "mmm")</f>
        <v>Jul</v>
      </c>
      <c r="K448" s="2" t="str">
        <f>IF(OR(WORKSHEET[[#This Row],[Year]]="", ISBLANK(WORKSHEET[[#This Row],[Year]]), WORKSHEET[[#This Row],[Year]]="null"), "Exclude", "Include")</f>
        <v>Include</v>
      </c>
      <c r="L448" t="s">
        <v>16</v>
      </c>
      <c r="M448" t="s">
        <v>12</v>
      </c>
      <c r="N448" t="s">
        <v>13</v>
      </c>
      <c r="O448">
        <v>34.9</v>
      </c>
      <c r="P448">
        <v>600</v>
      </c>
      <c r="Q448" t="s">
        <v>14</v>
      </c>
      <c r="R448">
        <f>P448 * _xll.XLOOKUP(Q448,CALCULATION!$A$15:$A$17, CALCULATION!$B$15:$B$17 )</f>
        <v>600</v>
      </c>
      <c r="S448" s="5">
        <f>O448*P448*_xll.XLOOKUP(Q448,CALCULATION!$A$15:$A$17, CALCULATION!$B$15:$B$17)</f>
        <v>20940</v>
      </c>
      <c r="T448">
        <v>300</v>
      </c>
      <c r="U448" t="s">
        <v>14</v>
      </c>
      <c r="V448">
        <f>T448 * _xll.XLOOKUP(U448,CALCULATION!$A$15:$A$17, CALCULATION!$B$15:$B$17 )</f>
        <v>300</v>
      </c>
      <c r="W448" s="5">
        <f>O448*T448*_xll.XLOOKUP(U448,CALCULATION!$A$15:$A$17, CALCULATION!$B$15:$B$17)</f>
        <v>10470</v>
      </c>
      <c r="X448" s="5">
        <f>WORKSHEET[[#This Row],[Clients Total Cost]] / WORKSHEET[[#This Row],[Clients Rate per T2 (USD)]]</f>
        <v>34.9</v>
      </c>
      <c r="Y448" s="5">
        <f>WORKSHEET[[#This Row],[Clients Rate per T2 (USD)]] - WORKSHEET[[#This Row],[Supplier Rate Per t2 (USD)]]</f>
        <v>300</v>
      </c>
      <c r="Z448" s="5">
        <f>WORKSHEET[[#This Row],[Profit Per T]] * WORKSHEET[[#This Row],[Weight]]</f>
        <v>10470</v>
      </c>
      <c r="AA448">
        <v>1</v>
      </c>
      <c r="AB448" s="1">
        <v>1.5</v>
      </c>
      <c r="AC448" s="1">
        <v>2.25</v>
      </c>
      <c r="AD448" s="1">
        <v>1.875</v>
      </c>
      <c r="AE448" s="1">
        <f>WORKSHEET[[#This Row],[Delay at toll gate in days]] +WORKSHEET[[#This Row],[Delay at workshop in days]] +WORKSHEET[[#This Row],[Delay at border in days]]</f>
        <v>5.625</v>
      </c>
    </row>
    <row r="449" spans="1:31" x14ac:dyDescent="0.35">
      <c r="A449" t="s">
        <v>467</v>
      </c>
      <c r="B449" t="s">
        <v>10</v>
      </c>
      <c r="C449" t="s">
        <v>68</v>
      </c>
      <c r="D449" t="s">
        <v>3619</v>
      </c>
      <c r="E449" t="s">
        <v>3613</v>
      </c>
      <c r="F449" t="str">
        <f>WORKSHEET[[#This Row],[Depart From]]&amp;"-"&amp;WORKSHEET[[#This Row],[Arrive To]]</f>
        <v>Addis Ababa-Sanaa</v>
      </c>
      <c r="G449" s="2">
        <v>44739</v>
      </c>
      <c r="H449" s="2">
        <v>44754</v>
      </c>
      <c r="I449" s="2" t="str">
        <f t="shared" si="6"/>
        <v>Delivered</v>
      </c>
      <c r="J449" s="2" t="str">
        <f>TEXT(WORKSHEET[[#This Row],[Offloading Date]], "mmm")</f>
        <v>Jul</v>
      </c>
      <c r="K449" s="2" t="str">
        <f>IF(OR(WORKSHEET[[#This Row],[Year]]="", ISBLANK(WORKSHEET[[#This Row],[Year]]), WORKSHEET[[#This Row],[Year]]="null"), "Exclude", "Include")</f>
        <v>Include</v>
      </c>
      <c r="L449" t="s">
        <v>16</v>
      </c>
      <c r="M449" t="s">
        <v>12</v>
      </c>
      <c r="N449" t="s">
        <v>13</v>
      </c>
      <c r="O449">
        <v>35.54</v>
      </c>
      <c r="P449">
        <v>600</v>
      </c>
      <c r="Q449" t="s">
        <v>14</v>
      </c>
      <c r="R449">
        <f>P449 * _xll.XLOOKUP(Q449,CALCULATION!$A$15:$A$17, CALCULATION!$B$15:$B$17 )</f>
        <v>600</v>
      </c>
      <c r="S449" s="5">
        <f>O449*P449*_xll.XLOOKUP(Q449,CALCULATION!$A$15:$A$17, CALCULATION!$B$15:$B$17)</f>
        <v>21324</v>
      </c>
      <c r="T449">
        <v>300</v>
      </c>
      <c r="U449" t="s">
        <v>14</v>
      </c>
      <c r="V449">
        <f>T449 * _xll.XLOOKUP(U449,CALCULATION!$A$15:$A$17, CALCULATION!$B$15:$B$17 )</f>
        <v>300</v>
      </c>
      <c r="W449" s="5">
        <f>O449*T449*_xll.XLOOKUP(U449,CALCULATION!$A$15:$A$17, CALCULATION!$B$15:$B$17)</f>
        <v>10662</v>
      </c>
      <c r="X449" s="5">
        <f>WORKSHEET[[#This Row],[Clients Total Cost]] / WORKSHEET[[#This Row],[Clients Rate per T2 (USD)]]</f>
        <v>35.54</v>
      </c>
      <c r="Y449" s="5">
        <f>WORKSHEET[[#This Row],[Clients Rate per T2 (USD)]] - WORKSHEET[[#This Row],[Supplier Rate Per t2 (USD)]]</f>
        <v>300</v>
      </c>
      <c r="Z449" s="5">
        <f>WORKSHEET[[#This Row],[Profit Per T]] * WORKSHEET[[#This Row],[Weight]]</f>
        <v>10662</v>
      </c>
      <c r="AA449">
        <v>1</v>
      </c>
      <c r="AB449" s="1">
        <v>1.5</v>
      </c>
      <c r="AC449" s="1">
        <v>2.25</v>
      </c>
      <c r="AD449" s="1">
        <v>1.875</v>
      </c>
      <c r="AE449" s="1">
        <f>WORKSHEET[[#This Row],[Delay at toll gate in days]] +WORKSHEET[[#This Row],[Delay at workshop in days]] +WORKSHEET[[#This Row],[Delay at border in days]]</f>
        <v>5.625</v>
      </c>
    </row>
    <row r="450" spans="1:31" x14ac:dyDescent="0.35">
      <c r="A450" t="s">
        <v>468</v>
      </c>
      <c r="B450" t="s">
        <v>10</v>
      </c>
      <c r="C450" t="s">
        <v>68</v>
      </c>
      <c r="D450" t="s">
        <v>3611</v>
      </c>
      <c r="E450" t="s">
        <v>3613</v>
      </c>
      <c r="F450" t="str">
        <f>WORKSHEET[[#This Row],[Depart From]]&amp;"-"&amp;WORKSHEET[[#This Row],[Arrive To]]</f>
        <v>Mogadishu-Sanaa</v>
      </c>
      <c r="G450" s="2">
        <v>44742</v>
      </c>
      <c r="H450" s="2">
        <v>44757</v>
      </c>
      <c r="I450" s="2" t="str">
        <f t="shared" ref="I450:I513" si="7">IF(OR(H450="", H450="NULL"), "Failed","Delivered")</f>
        <v>Delivered</v>
      </c>
      <c r="J450" s="2" t="str">
        <f>TEXT(WORKSHEET[[#This Row],[Offloading Date]], "mmm")</f>
        <v>Jul</v>
      </c>
      <c r="K450" s="2" t="str">
        <f>IF(OR(WORKSHEET[[#This Row],[Year]]="", ISBLANK(WORKSHEET[[#This Row],[Year]]), WORKSHEET[[#This Row],[Year]]="null"), "Exclude", "Include")</f>
        <v>Include</v>
      </c>
      <c r="L450" t="s">
        <v>16</v>
      </c>
      <c r="M450" t="s">
        <v>12</v>
      </c>
      <c r="N450" t="s">
        <v>13</v>
      </c>
      <c r="O450">
        <v>35.5</v>
      </c>
      <c r="P450">
        <v>600</v>
      </c>
      <c r="Q450" t="s">
        <v>14</v>
      </c>
      <c r="R450">
        <f>P450 * _xll.XLOOKUP(Q450,CALCULATION!$A$15:$A$17, CALCULATION!$B$15:$B$17 )</f>
        <v>600</v>
      </c>
      <c r="S450" s="5">
        <f>O450*P450*_xll.XLOOKUP(Q450,CALCULATION!$A$15:$A$17, CALCULATION!$B$15:$B$17)</f>
        <v>21300</v>
      </c>
      <c r="T450">
        <v>300</v>
      </c>
      <c r="U450" t="s">
        <v>14</v>
      </c>
      <c r="V450">
        <f>T450 * _xll.XLOOKUP(U450,CALCULATION!$A$15:$A$17, CALCULATION!$B$15:$B$17 )</f>
        <v>300</v>
      </c>
      <c r="W450" s="5">
        <f>O450*T450*_xll.XLOOKUP(U450,CALCULATION!$A$15:$A$17, CALCULATION!$B$15:$B$17)</f>
        <v>10650</v>
      </c>
      <c r="X450" s="5">
        <f>WORKSHEET[[#This Row],[Clients Total Cost]] / WORKSHEET[[#This Row],[Clients Rate per T2 (USD)]]</f>
        <v>35.5</v>
      </c>
      <c r="Y450" s="5">
        <f>WORKSHEET[[#This Row],[Clients Rate per T2 (USD)]] - WORKSHEET[[#This Row],[Supplier Rate Per t2 (USD)]]</f>
        <v>300</v>
      </c>
      <c r="Z450" s="5">
        <f>WORKSHEET[[#This Row],[Profit Per T]] * WORKSHEET[[#This Row],[Weight]]</f>
        <v>10650</v>
      </c>
      <c r="AA450">
        <v>1</v>
      </c>
      <c r="AB450" s="1">
        <v>1.5</v>
      </c>
      <c r="AC450" s="1">
        <v>2.25</v>
      </c>
      <c r="AD450" s="1">
        <v>1.875</v>
      </c>
      <c r="AE450" s="1">
        <f>WORKSHEET[[#This Row],[Delay at toll gate in days]] +WORKSHEET[[#This Row],[Delay at workshop in days]] +WORKSHEET[[#This Row],[Delay at border in days]]</f>
        <v>5.625</v>
      </c>
    </row>
    <row r="451" spans="1:31" x14ac:dyDescent="0.35">
      <c r="A451" t="s">
        <v>469</v>
      </c>
      <c r="B451" t="s">
        <v>10</v>
      </c>
      <c r="C451" t="s">
        <v>68</v>
      </c>
      <c r="D451" t="s">
        <v>3619</v>
      </c>
      <c r="E451" t="s">
        <v>3618</v>
      </c>
      <c r="F451" t="str">
        <f>WORKSHEET[[#This Row],[Depart From]]&amp;"-"&amp;WORKSHEET[[#This Row],[Arrive To]]</f>
        <v>Addis Ababa-Tripoli</v>
      </c>
      <c r="G451" s="2">
        <v>44740</v>
      </c>
      <c r="H451" s="2">
        <v>44754</v>
      </c>
      <c r="I451" s="2" t="str">
        <f t="shared" si="7"/>
        <v>Delivered</v>
      </c>
      <c r="J451" s="2" t="str">
        <f>TEXT(WORKSHEET[[#This Row],[Offloading Date]], "mmm")</f>
        <v>Jul</v>
      </c>
      <c r="K451" s="2" t="str">
        <f>IF(OR(WORKSHEET[[#This Row],[Year]]="", ISBLANK(WORKSHEET[[#This Row],[Year]]), WORKSHEET[[#This Row],[Year]]="null"), "Exclude", "Include")</f>
        <v>Include</v>
      </c>
      <c r="L451" t="s">
        <v>16</v>
      </c>
      <c r="M451" t="s">
        <v>12</v>
      </c>
      <c r="N451" t="s">
        <v>13</v>
      </c>
      <c r="O451">
        <v>35.54</v>
      </c>
      <c r="P451">
        <v>600</v>
      </c>
      <c r="Q451" t="s">
        <v>14</v>
      </c>
      <c r="R451">
        <f>P451 * _xll.XLOOKUP(Q451,CALCULATION!$A$15:$A$17, CALCULATION!$B$15:$B$17 )</f>
        <v>600</v>
      </c>
      <c r="S451" s="5">
        <f>O451*P451*_xll.XLOOKUP(Q451,CALCULATION!$A$15:$A$17, CALCULATION!$B$15:$B$17)</f>
        <v>21324</v>
      </c>
      <c r="T451">
        <v>300</v>
      </c>
      <c r="U451" t="s">
        <v>14</v>
      </c>
      <c r="V451">
        <f>T451 * _xll.XLOOKUP(U451,CALCULATION!$A$15:$A$17, CALCULATION!$B$15:$B$17 )</f>
        <v>300</v>
      </c>
      <c r="W451" s="5">
        <f>O451*T451*_xll.XLOOKUP(U451,CALCULATION!$A$15:$A$17, CALCULATION!$B$15:$B$17)</f>
        <v>10662</v>
      </c>
      <c r="X451" s="5">
        <f>WORKSHEET[[#This Row],[Clients Total Cost]] / WORKSHEET[[#This Row],[Clients Rate per T2 (USD)]]</f>
        <v>35.54</v>
      </c>
      <c r="Y451" s="5">
        <f>WORKSHEET[[#This Row],[Clients Rate per T2 (USD)]] - WORKSHEET[[#This Row],[Supplier Rate Per t2 (USD)]]</f>
        <v>300</v>
      </c>
      <c r="Z451" s="5">
        <f>WORKSHEET[[#This Row],[Profit Per T]] * WORKSHEET[[#This Row],[Weight]]</f>
        <v>10662</v>
      </c>
      <c r="AA451">
        <v>1</v>
      </c>
      <c r="AB451" s="1">
        <v>1.4000000000000001</v>
      </c>
      <c r="AC451" s="1">
        <v>2.1</v>
      </c>
      <c r="AD451" s="1">
        <v>1.75</v>
      </c>
      <c r="AE451" s="1">
        <f>WORKSHEET[[#This Row],[Delay at toll gate in days]] +WORKSHEET[[#This Row],[Delay at workshop in days]] +WORKSHEET[[#This Row],[Delay at border in days]]</f>
        <v>5.25</v>
      </c>
    </row>
    <row r="452" spans="1:31" x14ac:dyDescent="0.35">
      <c r="A452" t="s">
        <v>470</v>
      </c>
      <c r="B452" t="s">
        <v>10</v>
      </c>
      <c r="C452" t="s">
        <v>68</v>
      </c>
      <c r="D452" t="s">
        <v>3619</v>
      </c>
      <c r="E452" t="s">
        <v>3614</v>
      </c>
      <c r="F452" t="str">
        <f>WORKSHEET[[#This Row],[Depart From]]&amp;"-"&amp;WORKSHEET[[#This Row],[Arrive To]]</f>
        <v>Addis Ababa-Alger</v>
      </c>
      <c r="G452" s="2">
        <v>44732</v>
      </c>
      <c r="H452" s="2">
        <v>44743</v>
      </c>
      <c r="I452" s="2" t="str">
        <f t="shared" si="7"/>
        <v>Delivered</v>
      </c>
      <c r="J452" s="2" t="str">
        <f>TEXT(WORKSHEET[[#This Row],[Offloading Date]], "mmm")</f>
        <v>Jul</v>
      </c>
      <c r="K452" s="2" t="str">
        <f>IF(OR(WORKSHEET[[#This Row],[Year]]="", ISBLANK(WORKSHEET[[#This Row],[Year]]), WORKSHEET[[#This Row],[Year]]="null"), "Exclude", "Include")</f>
        <v>Include</v>
      </c>
      <c r="L452" t="s">
        <v>16</v>
      </c>
      <c r="M452" t="s">
        <v>12</v>
      </c>
      <c r="N452" t="s">
        <v>13</v>
      </c>
      <c r="O452">
        <v>35.04</v>
      </c>
      <c r="P452">
        <v>600</v>
      </c>
      <c r="Q452" t="s">
        <v>14</v>
      </c>
      <c r="R452">
        <f>P452 * _xll.XLOOKUP(Q452,CALCULATION!$A$15:$A$17, CALCULATION!$B$15:$B$17 )</f>
        <v>600</v>
      </c>
      <c r="S452" s="5">
        <f>O452*P452*_xll.XLOOKUP(Q452,CALCULATION!$A$15:$A$17, CALCULATION!$B$15:$B$17)</f>
        <v>21024</v>
      </c>
      <c r="T452">
        <v>300</v>
      </c>
      <c r="U452" t="s">
        <v>14</v>
      </c>
      <c r="V452">
        <f>T452 * _xll.XLOOKUP(U452,CALCULATION!$A$15:$A$17, CALCULATION!$B$15:$B$17 )</f>
        <v>300</v>
      </c>
      <c r="W452" s="5">
        <f>O452*T452*_xll.XLOOKUP(U452,CALCULATION!$A$15:$A$17, CALCULATION!$B$15:$B$17)</f>
        <v>10512</v>
      </c>
      <c r="X452" s="5">
        <f>WORKSHEET[[#This Row],[Clients Total Cost]] / WORKSHEET[[#This Row],[Clients Rate per T2 (USD)]]</f>
        <v>35.04</v>
      </c>
      <c r="Y452" s="5">
        <f>WORKSHEET[[#This Row],[Clients Rate per T2 (USD)]] - WORKSHEET[[#This Row],[Supplier Rate Per t2 (USD)]]</f>
        <v>300</v>
      </c>
      <c r="Z452" s="5">
        <f>WORKSHEET[[#This Row],[Profit Per T]] * WORKSHEET[[#This Row],[Weight]]</f>
        <v>10512</v>
      </c>
      <c r="AA452">
        <v>1</v>
      </c>
      <c r="AB452" s="1">
        <v>1.1000000000000001</v>
      </c>
      <c r="AC452" s="1">
        <v>1.65</v>
      </c>
      <c r="AD452" s="1">
        <v>1.375</v>
      </c>
      <c r="AE452" s="1">
        <f>WORKSHEET[[#This Row],[Delay at toll gate in days]] +WORKSHEET[[#This Row],[Delay at workshop in days]] +WORKSHEET[[#This Row],[Delay at border in days]]</f>
        <v>4.125</v>
      </c>
    </row>
    <row r="453" spans="1:31" x14ac:dyDescent="0.35">
      <c r="A453" t="s">
        <v>471</v>
      </c>
      <c r="B453" t="s">
        <v>10</v>
      </c>
      <c r="C453" t="s">
        <v>68</v>
      </c>
      <c r="D453" t="s">
        <v>3619</v>
      </c>
      <c r="E453" t="s">
        <v>3612</v>
      </c>
      <c r="F453" t="str">
        <f>WORKSHEET[[#This Row],[Depart From]]&amp;"-"&amp;WORKSHEET[[#This Row],[Arrive To]]</f>
        <v>Addis Ababa-Victoria</v>
      </c>
      <c r="G453" s="2">
        <v>44723</v>
      </c>
      <c r="H453" s="2">
        <v>44736</v>
      </c>
      <c r="I453" s="2" t="str">
        <f t="shared" si="7"/>
        <v>Delivered</v>
      </c>
      <c r="J453" s="2" t="str">
        <f>TEXT(WORKSHEET[[#This Row],[Offloading Date]], "mmm")</f>
        <v>Jun</v>
      </c>
      <c r="K453" s="2" t="str">
        <f>IF(OR(WORKSHEET[[#This Row],[Year]]="", ISBLANK(WORKSHEET[[#This Row],[Year]]), WORKSHEET[[#This Row],[Year]]="null"), "Exclude", "Include")</f>
        <v>Include</v>
      </c>
      <c r="L453" t="s">
        <v>16</v>
      </c>
      <c r="M453" t="s">
        <v>12</v>
      </c>
      <c r="N453" t="s">
        <v>13</v>
      </c>
      <c r="O453">
        <v>34.86</v>
      </c>
      <c r="P453">
        <v>600</v>
      </c>
      <c r="Q453" t="s">
        <v>14</v>
      </c>
      <c r="R453">
        <f>P453 * _xll.XLOOKUP(Q453,CALCULATION!$A$15:$A$17, CALCULATION!$B$15:$B$17 )</f>
        <v>600</v>
      </c>
      <c r="S453" s="5">
        <f>O453*P453*_xll.XLOOKUP(Q453,CALCULATION!$A$15:$A$17, CALCULATION!$B$15:$B$17)</f>
        <v>20916</v>
      </c>
      <c r="T453">
        <v>300</v>
      </c>
      <c r="U453" t="s">
        <v>14</v>
      </c>
      <c r="V453">
        <f>T453 * _xll.XLOOKUP(U453,CALCULATION!$A$15:$A$17, CALCULATION!$B$15:$B$17 )</f>
        <v>300</v>
      </c>
      <c r="W453" s="5">
        <f>O453*T453*_xll.XLOOKUP(U453,CALCULATION!$A$15:$A$17, CALCULATION!$B$15:$B$17)</f>
        <v>10458</v>
      </c>
      <c r="X453" s="5">
        <f>WORKSHEET[[#This Row],[Clients Total Cost]] / WORKSHEET[[#This Row],[Clients Rate per T2 (USD)]]</f>
        <v>34.86</v>
      </c>
      <c r="Y453" s="5">
        <f>WORKSHEET[[#This Row],[Clients Rate per T2 (USD)]] - WORKSHEET[[#This Row],[Supplier Rate Per t2 (USD)]]</f>
        <v>300</v>
      </c>
      <c r="Z453" s="5">
        <f>WORKSHEET[[#This Row],[Profit Per T]] * WORKSHEET[[#This Row],[Weight]]</f>
        <v>10458</v>
      </c>
      <c r="AA453">
        <v>1</v>
      </c>
      <c r="AB453" s="1">
        <v>1.3</v>
      </c>
      <c r="AC453" s="1">
        <v>1.95</v>
      </c>
      <c r="AD453" s="1">
        <v>1.625</v>
      </c>
      <c r="AE453" s="1">
        <f>WORKSHEET[[#This Row],[Delay at toll gate in days]] +WORKSHEET[[#This Row],[Delay at workshop in days]] +WORKSHEET[[#This Row],[Delay at border in days]]</f>
        <v>4.875</v>
      </c>
    </row>
    <row r="454" spans="1:31" x14ac:dyDescent="0.35">
      <c r="A454" t="s">
        <v>472</v>
      </c>
      <c r="B454" t="s">
        <v>10</v>
      </c>
      <c r="C454" t="s">
        <v>68</v>
      </c>
      <c r="D454" t="s">
        <v>3616</v>
      </c>
      <c r="E454" t="s">
        <v>3618</v>
      </c>
      <c r="F454" t="str">
        <f>WORKSHEET[[#This Row],[Depart From]]&amp;"-"&amp;WORKSHEET[[#This Row],[Arrive To]]</f>
        <v>Marrakech-Tripoli</v>
      </c>
      <c r="G454" s="2">
        <v>44734</v>
      </c>
      <c r="H454" s="2">
        <v>44743</v>
      </c>
      <c r="I454" s="2" t="str">
        <f t="shared" si="7"/>
        <v>Delivered</v>
      </c>
      <c r="J454" s="2" t="str">
        <f>TEXT(WORKSHEET[[#This Row],[Offloading Date]], "mmm")</f>
        <v>Jul</v>
      </c>
      <c r="K454" s="2" t="str">
        <f>IF(OR(WORKSHEET[[#This Row],[Year]]="", ISBLANK(WORKSHEET[[#This Row],[Year]]), WORKSHEET[[#This Row],[Year]]="null"), "Exclude", "Include")</f>
        <v>Include</v>
      </c>
      <c r="L454" t="s">
        <v>16</v>
      </c>
      <c r="M454" t="s">
        <v>12</v>
      </c>
      <c r="N454" t="s">
        <v>13</v>
      </c>
      <c r="O454">
        <v>34.96</v>
      </c>
      <c r="P454">
        <v>600</v>
      </c>
      <c r="Q454" t="s">
        <v>14</v>
      </c>
      <c r="R454">
        <f>P454 * _xll.XLOOKUP(Q454,CALCULATION!$A$15:$A$17, CALCULATION!$B$15:$B$17 )</f>
        <v>600</v>
      </c>
      <c r="S454" s="5">
        <f>O454*P454*_xll.XLOOKUP(Q454,CALCULATION!$A$15:$A$17, CALCULATION!$B$15:$B$17)</f>
        <v>20976</v>
      </c>
      <c r="T454">
        <v>300</v>
      </c>
      <c r="U454" t="s">
        <v>14</v>
      </c>
      <c r="V454">
        <f>T454 * _xll.XLOOKUP(U454,CALCULATION!$A$15:$A$17, CALCULATION!$B$15:$B$17 )</f>
        <v>300</v>
      </c>
      <c r="W454" s="5">
        <f>O454*T454*_xll.XLOOKUP(U454,CALCULATION!$A$15:$A$17, CALCULATION!$B$15:$B$17)</f>
        <v>10488</v>
      </c>
      <c r="X454" s="5">
        <f>WORKSHEET[[#This Row],[Clients Total Cost]] / WORKSHEET[[#This Row],[Clients Rate per T2 (USD)]]</f>
        <v>34.96</v>
      </c>
      <c r="Y454" s="5">
        <f>WORKSHEET[[#This Row],[Clients Rate per T2 (USD)]] - WORKSHEET[[#This Row],[Supplier Rate Per t2 (USD)]]</f>
        <v>300</v>
      </c>
      <c r="Z454" s="5">
        <f>WORKSHEET[[#This Row],[Profit Per T]] * WORKSHEET[[#This Row],[Weight]]</f>
        <v>10488</v>
      </c>
      <c r="AA454">
        <v>1</v>
      </c>
      <c r="AB454" s="1">
        <v>0.9</v>
      </c>
      <c r="AC454" s="1">
        <v>1.3499999999999999</v>
      </c>
      <c r="AD454" s="1">
        <v>1.125</v>
      </c>
      <c r="AE454" s="1">
        <f>WORKSHEET[[#This Row],[Delay at toll gate in days]] +WORKSHEET[[#This Row],[Delay at workshop in days]] +WORKSHEET[[#This Row],[Delay at border in days]]</f>
        <v>3.375</v>
      </c>
    </row>
    <row r="455" spans="1:31" x14ac:dyDescent="0.35">
      <c r="A455" t="s">
        <v>473</v>
      </c>
      <c r="B455" t="s">
        <v>10</v>
      </c>
      <c r="C455" t="s">
        <v>68</v>
      </c>
      <c r="D455" t="s">
        <v>3620</v>
      </c>
      <c r="E455" t="s">
        <v>3613</v>
      </c>
      <c r="F455" t="str">
        <f>WORKSHEET[[#This Row],[Depart From]]&amp;"-"&amp;WORKSHEET[[#This Row],[Arrive To]]</f>
        <v>Zanzibar-Sanaa</v>
      </c>
      <c r="G455" s="2">
        <v>44723</v>
      </c>
      <c r="H455" s="2">
        <v>44736</v>
      </c>
      <c r="I455" s="2" t="str">
        <f t="shared" si="7"/>
        <v>Delivered</v>
      </c>
      <c r="J455" s="2" t="str">
        <f>TEXT(WORKSHEET[[#This Row],[Offloading Date]], "mmm")</f>
        <v>Jun</v>
      </c>
      <c r="K455" s="2" t="str">
        <f>IF(OR(WORKSHEET[[#This Row],[Year]]="", ISBLANK(WORKSHEET[[#This Row],[Year]]), WORKSHEET[[#This Row],[Year]]="null"), "Exclude", "Include")</f>
        <v>Include</v>
      </c>
      <c r="L455" t="s">
        <v>16</v>
      </c>
      <c r="M455" t="s">
        <v>12</v>
      </c>
      <c r="N455" t="s">
        <v>13</v>
      </c>
      <c r="O455">
        <v>34.9</v>
      </c>
      <c r="P455">
        <v>600</v>
      </c>
      <c r="Q455" t="s">
        <v>14</v>
      </c>
      <c r="R455">
        <f>P455 * _xll.XLOOKUP(Q455,CALCULATION!$A$15:$A$17, CALCULATION!$B$15:$B$17 )</f>
        <v>600</v>
      </c>
      <c r="S455" s="5">
        <f>O455*P455*_xll.XLOOKUP(Q455,CALCULATION!$A$15:$A$17, CALCULATION!$B$15:$B$17)</f>
        <v>20940</v>
      </c>
      <c r="T455">
        <v>300</v>
      </c>
      <c r="U455" t="s">
        <v>14</v>
      </c>
      <c r="V455">
        <f>T455 * _xll.XLOOKUP(U455,CALCULATION!$A$15:$A$17, CALCULATION!$B$15:$B$17 )</f>
        <v>300</v>
      </c>
      <c r="W455" s="5">
        <f>O455*T455*_xll.XLOOKUP(U455,CALCULATION!$A$15:$A$17, CALCULATION!$B$15:$B$17)</f>
        <v>10470</v>
      </c>
      <c r="X455" s="5">
        <f>WORKSHEET[[#This Row],[Clients Total Cost]] / WORKSHEET[[#This Row],[Clients Rate per T2 (USD)]]</f>
        <v>34.9</v>
      </c>
      <c r="Y455" s="5">
        <f>WORKSHEET[[#This Row],[Clients Rate per T2 (USD)]] - WORKSHEET[[#This Row],[Supplier Rate Per t2 (USD)]]</f>
        <v>300</v>
      </c>
      <c r="Z455" s="5">
        <f>WORKSHEET[[#This Row],[Profit Per T]] * WORKSHEET[[#This Row],[Weight]]</f>
        <v>10470</v>
      </c>
      <c r="AA455">
        <v>1</v>
      </c>
      <c r="AB455" s="1">
        <v>1.3</v>
      </c>
      <c r="AC455" s="1">
        <v>1.95</v>
      </c>
      <c r="AD455" s="1">
        <v>1.625</v>
      </c>
      <c r="AE455" s="1">
        <f>WORKSHEET[[#This Row],[Delay at toll gate in days]] +WORKSHEET[[#This Row],[Delay at workshop in days]] +WORKSHEET[[#This Row],[Delay at border in days]]</f>
        <v>4.875</v>
      </c>
    </row>
    <row r="456" spans="1:31" x14ac:dyDescent="0.35">
      <c r="A456" t="s">
        <v>474</v>
      </c>
      <c r="B456" t="s">
        <v>10</v>
      </c>
      <c r="C456" t="s">
        <v>68</v>
      </c>
      <c r="D456" t="s">
        <v>3615</v>
      </c>
      <c r="E456" t="s">
        <v>3617</v>
      </c>
      <c r="F456" t="str">
        <f>WORKSHEET[[#This Row],[Depart From]]&amp;"-"&amp;WORKSHEET[[#This Row],[Arrive To]]</f>
        <v>Mombasa-Lagos</v>
      </c>
      <c r="G456" s="2">
        <v>44720</v>
      </c>
      <c r="H456" s="2">
        <v>44734</v>
      </c>
      <c r="I456" s="2" t="str">
        <f t="shared" si="7"/>
        <v>Delivered</v>
      </c>
      <c r="J456" s="2" t="str">
        <f>TEXT(WORKSHEET[[#This Row],[Offloading Date]], "mmm")</f>
        <v>Jun</v>
      </c>
      <c r="K456" s="2" t="str">
        <f>IF(OR(WORKSHEET[[#This Row],[Year]]="", ISBLANK(WORKSHEET[[#This Row],[Year]]), WORKSHEET[[#This Row],[Year]]="null"), "Exclude", "Include")</f>
        <v>Include</v>
      </c>
      <c r="L456" t="s">
        <v>16</v>
      </c>
      <c r="M456" t="s">
        <v>12</v>
      </c>
      <c r="N456" t="s">
        <v>13</v>
      </c>
      <c r="O456">
        <v>27.14</v>
      </c>
      <c r="P456">
        <v>600</v>
      </c>
      <c r="Q456" t="s">
        <v>14</v>
      </c>
      <c r="R456">
        <f>P456 * _xll.XLOOKUP(Q456,CALCULATION!$A$15:$A$17, CALCULATION!$B$15:$B$17 )</f>
        <v>600</v>
      </c>
      <c r="S456" s="5">
        <f>O456*P456*_xll.XLOOKUP(Q456,CALCULATION!$A$15:$A$17, CALCULATION!$B$15:$B$17)</f>
        <v>16284</v>
      </c>
      <c r="T456">
        <v>300</v>
      </c>
      <c r="U456" t="s">
        <v>14</v>
      </c>
      <c r="V456">
        <f>T456 * _xll.XLOOKUP(U456,CALCULATION!$A$15:$A$17, CALCULATION!$B$15:$B$17 )</f>
        <v>300</v>
      </c>
      <c r="W456" s="5">
        <f>O456*T456*_xll.XLOOKUP(U456,CALCULATION!$A$15:$A$17, CALCULATION!$B$15:$B$17)</f>
        <v>8142</v>
      </c>
      <c r="X456" s="5">
        <f>WORKSHEET[[#This Row],[Clients Total Cost]] / WORKSHEET[[#This Row],[Clients Rate per T2 (USD)]]</f>
        <v>27.14</v>
      </c>
      <c r="Y456" s="5">
        <f>WORKSHEET[[#This Row],[Clients Rate per T2 (USD)]] - WORKSHEET[[#This Row],[Supplier Rate Per t2 (USD)]]</f>
        <v>300</v>
      </c>
      <c r="Z456" s="5">
        <f>WORKSHEET[[#This Row],[Profit Per T]] * WORKSHEET[[#This Row],[Weight]]</f>
        <v>8142</v>
      </c>
      <c r="AA456">
        <v>1</v>
      </c>
      <c r="AB456" s="1">
        <v>1.4000000000000001</v>
      </c>
      <c r="AC456" s="1">
        <v>2.1</v>
      </c>
      <c r="AD456" s="1">
        <v>1.75</v>
      </c>
      <c r="AE456" s="1">
        <f>WORKSHEET[[#This Row],[Delay at toll gate in days]] +WORKSHEET[[#This Row],[Delay at workshop in days]] +WORKSHEET[[#This Row],[Delay at border in days]]</f>
        <v>5.25</v>
      </c>
    </row>
    <row r="457" spans="1:31" x14ac:dyDescent="0.35">
      <c r="A457" t="s">
        <v>475</v>
      </c>
      <c r="B457" t="s">
        <v>10</v>
      </c>
      <c r="C457" t="s">
        <v>68</v>
      </c>
      <c r="D457" t="s">
        <v>3611</v>
      </c>
      <c r="E457" t="s">
        <v>3614</v>
      </c>
      <c r="F457" t="str">
        <f>WORKSHEET[[#This Row],[Depart From]]&amp;"-"&amp;WORKSHEET[[#This Row],[Arrive To]]</f>
        <v>Mogadishu-Alger</v>
      </c>
      <c r="G457" s="2">
        <v>44734</v>
      </c>
      <c r="H457" s="2">
        <v>44743</v>
      </c>
      <c r="I457" s="2" t="str">
        <f t="shared" si="7"/>
        <v>Delivered</v>
      </c>
      <c r="J457" s="2" t="str">
        <f>TEXT(WORKSHEET[[#This Row],[Offloading Date]], "mmm")</f>
        <v>Jul</v>
      </c>
      <c r="K457" s="2" t="str">
        <f>IF(OR(WORKSHEET[[#This Row],[Year]]="", ISBLANK(WORKSHEET[[#This Row],[Year]]), WORKSHEET[[#This Row],[Year]]="null"), "Exclude", "Include")</f>
        <v>Include</v>
      </c>
      <c r="L457" t="s">
        <v>16</v>
      </c>
      <c r="M457" t="s">
        <v>12</v>
      </c>
      <c r="N457" t="s">
        <v>13</v>
      </c>
      <c r="O457">
        <v>34.94</v>
      </c>
      <c r="P457">
        <v>600</v>
      </c>
      <c r="Q457" t="s">
        <v>14</v>
      </c>
      <c r="R457">
        <f>P457 * _xll.XLOOKUP(Q457,CALCULATION!$A$15:$A$17, CALCULATION!$B$15:$B$17 )</f>
        <v>600</v>
      </c>
      <c r="S457" s="5">
        <f>O457*P457*_xll.XLOOKUP(Q457,CALCULATION!$A$15:$A$17, CALCULATION!$B$15:$B$17)</f>
        <v>20964</v>
      </c>
      <c r="T457">
        <v>300</v>
      </c>
      <c r="U457" t="s">
        <v>14</v>
      </c>
      <c r="V457">
        <f>T457 * _xll.XLOOKUP(U457,CALCULATION!$A$15:$A$17, CALCULATION!$B$15:$B$17 )</f>
        <v>300</v>
      </c>
      <c r="W457" s="5">
        <f>O457*T457*_xll.XLOOKUP(U457,CALCULATION!$A$15:$A$17, CALCULATION!$B$15:$B$17)</f>
        <v>10482</v>
      </c>
      <c r="X457" s="5">
        <f>WORKSHEET[[#This Row],[Clients Total Cost]] / WORKSHEET[[#This Row],[Clients Rate per T2 (USD)]]</f>
        <v>34.94</v>
      </c>
      <c r="Y457" s="5">
        <f>WORKSHEET[[#This Row],[Clients Rate per T2 (USD)]] - WORKSHEET[[#This Row],[Supplier Rate Per t2 (USD)]]</f>
        <v>300</v>
      </c>
      <c r="Z457" s="5">
        <f>WORKSHEET[[#This Row],[Profit Per T]] * WORKSHEET[[#This Row],[Weight]]</f>
        <v>10482</v>
      </c>
      <c r="AA457">
        <v>1</v>
      </c>
      <c r="AB457" s="1">
        <v>0.9</v>
      </c>
      <c r="AC457" s="1">
        <v>1.3499999999999999</v>
      </c>
      <c r="AD457" s="1">
        <v>1.125</v>
      </c>
      <c r="AE457" s="1">
        <f>WORKSHEET[[#This Row],[Delay at toll gate in days]] +WORKSHEET[[#This Row],[Delay at workshop in days]] +WORKSHEET[[#This Row],[Delay at border in days]]</f>
        <v>3.375</v>
      </c>
    </row>
    <row r="458" spans="1:31" x14ac:dyDescent="0.35">
      <c r="A458" t="s">
        <v>476</v>
      </c>
      <c r="B458" t="s">
        <v>10</v>
      </c>
      <c r="C458" t="s">
        <v>68</v>
      </c>
      <c r="D458" t="s">
        <v>3615</v>
      </c>
      <c r="E458" t="s">
        <v>3612</v>
      </c>
      <c r="F458" t="str">
        <f>WORKSHEET[[#This Row],[Depart From]]&amp;"-"&amp;WORKSHEET[[#This Row],[Arrive To]]</f>
        <v>Mombasa-Victoria</v>
      </c>
      <c r="G458" s="2">
        <v>44729</v>
      </c>
      <c r="H458" s="2">
        <v>44741</v>
      </c>
      <c r="I458" s="2" t="str">
        <f t="shared" si="7"/>
        <v>Delivered</v>
      </c>
      <c r="J458" s="2" t="str">
        <f>TEXT(WORKSHEET[[#This Row],[Offloading Date]], "mmm")</f>
        <v>Jun</v>
      </c>
      <c r="K458" s="2" t="str">
        <f>IF(OR(WORKSHEET[[#This Row],[Year]]="", ISBLANK(WORKSHEET[[#This Row],[Year]]), WORKSHEET[[#This Row],[Year]]="null"), "Exclude", "Include")</f>
        <v>Include</v>
      </c>
      <c r="L458" t="s">
        <v>16</v>
      </c>
      <c r="M458" t="s">
        <v>12</v>
      </c>
      <c r="N458" t="s">
        <v>13</v>
      </c>
      <c r="O458">
        <v>34.96</v>
      </c>
      <c r="P458">
        <v>600</v>
      </c>
      <c r="Q458" t="s">
        <v>14</v>
      </c>
      <c r="R458">
        <f>P458 * _xll.XLOOKUP(Q458,CALCULATION!$A$15:$A$17, CALCULATION!$B$15:$B$17 )</f>
        <v>600</v>
      </c>
      <c r="S458" s="5">
        <f>O458*P458*_xll.XLOOKUP(Q458,CALCULATION!$A$15:$A$17, CALCULATION!$B$15:$B$17)</f>
        <v>20976</v>
      </c>
      <c r="T458">
        <v>300</v>
      </c>
      <c r="U458" t="s">
        <v>14</v>
      </c>
      <c r="V458">
        <f>T458 * _xll.XLOOKUP(U458,CALCULATION!$A$15:$A$17, CALCULATION!$B$15:$B$17 )</f>
        <v>300</v>
      </c>
      <c r="W458" s="5">
        <f>O458*T458*_xll.XLOOKUP(U458,CALCULATION!$A$15:$A$17, CALCULATION!$B$15:$B$17)</f>
        <v>10488</v>
      </c>
      <c r="X458" s="5">
        <f>WORKSHEET[[#This Row],[Clients Total Cost]] / WORKSHEET[[#This Row],[Clients Rate per T2 (USD)]]</f>
        <v>34.96</v>
      </c>
      <c r="Y458" s="5">
        <f>WORKSHEET[[#This Row],[Clients Rate per T2 (USD)]] - WORKSHEET[[#This Row],[Supplier Rate Per t2 (USD)]]</f>
        <v>300</v>
      </c>
      <c r="Z458" s="5">
        <f>WORKSHEET[[#This Row],[Profit Per T]] * WORKSHEET[[#This Row],[Weight]]</f>
        <v>10488</v>
      </c>
      <c r="AA458">
        <v>1</v>
      </c>
      <c r="AB458" s="1">
        <v>1.2000000000000002</v>
      </c>
      <c r="AC458" s="1">
        <v>1.7999999999999998</v>
      </c>
      <c r="AD458" s="1">
        <v>1.5</v>
      </c>
      <c r="AE458" s="1">
        <f>WORKSHEET[[#This Row],[Delay at toll gate in days]] +WORKSHEET[[#This Row],[Delay at workshop in days]] +WORKSHEET[[#This Row],[Delay at border in days]]</f>
        <v>4.5</v>
      </c>
    </row>
    <row r="459" spans="1:31" x14ac:dyDescent="0.35">
      <c r="A459" t="s">
        <v>477</v>
      </c>
      <c r="B459" t="s">
        <v>10</v>
      </c>
      <c r="C459" t="s">
        <v>68</v>
      </c>
      <c r="D459" t="s">
        <v>3620</v>
      </c>
      <c r="E459" t="s">
        <v>3618</v>
      </c>
      <c r="F459" t="str">
        <f>WORKSHEET[[#This Row],[Depart From]]&amp;"-"&amp;WORKSHEET[[#This Row],[Arrive To]]</f>
        <v>Zanzibar-Tripoli</v>
      </c>
      <c r="G459" s="2">
        <v>44729</v>
      </c>
      <c r="H459" s="2">
        <v>44741</v>
      </c>
      <c r="I459" s="2" t="str">
        <f t="shared" si="7"/>
        <v>Delivered</v>
      </c>
      <c r="J459" s="2" t="str">
        <f>TEXT(WORKSHEET[[#This Row],[Offloading Date]], "mmm")</f>
        <v>Jun</v>
      </c>
      <c r="K459" s="2" t="str">
        <f>IF(OR(WORKSHEET[[#This Row],[Year]]="", ISBLANK(WORKSHEET[[#This Row],[Year]]), WORKSHEET[[#This Row],[Year]]="null"), "Exclude", "Include")</f>
        <v>Include</v>
      </c>
      <c r="L459" t="s">
        <v>16</v>
      </c>
      <c r="M459" t="s">
        <v>12</v>
      </c>
      <c r="N459" t="s">
        <v>13</v>
      </c>
      <c r="O459">
        <v>34.979999999999997</v>
      </c>
      <c r="P459">
        <v>600</v>
      </c>
      <c r="Q459" t="s">
        <v>14</v>
      </c>
      <c r="R459">
        <f>P459 * _xll.XLOOKUP(Q459,CALCULATION!$A$15:$A$17, CALCULATION!$B$15:$B$17 )</f>
        <v>600</v>
      </c>
      <c r="S459" s="5">
        <f>O459*P459*_xll.XLOOKUP(Q459,CALCULATION!$A$15:$A$17, CALCULATION!$B$15:$B$17)</f>
        <v>20987.999999999996</v>
      </c>
      <c r="T459">
        <v>300</v>
      </c>
      <c r="U459" t="s">
        <v>14</v>
      </c>
      <c r="V459">
        <f>T459 * _xll.XLOOKUP(U459,CALCULATION!$A$15:$A$17, CALCULATION!$B$15:$B$17 )</f>
        <v>300</v>
      </c>
      <c r="W459" s="5">
        <f>O459*T459*_xll.XLOOKUP(U459,CALCULATION!$A$15:$A$17, CALCULATION!$B$15:$B$17)</f>
        <v>10493.999999999998</v>
      </c>
      <c r="X459" s="5">
        <f>WORKSHEET[[#This Row],[Clients Total Cost]] / WORKSHEET[[#This Row],[Clients Rate per T2 (USD)]]</f>
        <v>34.979999999999997</v>
      </c>
      <c r="Y459" s="5">
        <f>WORKSHEET[[#This Row],[Clients Rate per T2 (USD)]] - WORKSHEET[[#This Row],[Supplier Rate Per t2 (USD)]]</f>
        <v>300</v>
      </c>
      <c r="Z459" s="5">
        <f>WORKSHEET[[#This Row],[Profit Per T]] * WORKSHEET[[#This Row],[Weight]]</f>
        <v>10493.999999999998</v>
      </c>
      <c r="AA459">
        <v>1</v>
      </c>
      <c r="AB459" s="1">
        <v>1.2000000000000002</v>
      </c>
      <c r="AC459" s="1">
        <v>1.7999999999999998</v>
      </c>
      <c r="AD459" s="1">
        <v>1.5</v>
      </c>
      <c r="AE459" s="1">
        <f>WORKSHEET[[#This Row],[Delay at toll gate in days]] +WORKSHEET[[#This Row],[Delay at workshop in days]] +WORKSHEET[[#This Row],[Delay at border in days]]</f>
        <v>4.5</v>
      </c>
    </row>
    <row r="460" spans="1:31" x14ac:dyDescent="0.35">
      <c r="A460" t="s">
        <v>478</v>
      </c>
      <c r="B460" t="s">
        <v>10</v>
      </c>
      <c r="C460" t="s">
        <v>68</v>
      </c>
      <c r="D460" t="s">
        <v>3611</v>
      </c>
      <c r="E460" t="s">
        <v>3613</v>
      </c>
      <c r="F460" t="str">
        <f>WORKSHEET[[#This Row],[Depart From]]&amp;"-"&amp;WORKSHEET[[#This Row],[Arrive To]]</f>
        <v>Mogadishu-Sanaa</v>
      </c>
      <c r="G460" s="2">
        <v>44737</v>
      </c>
      <c r="H460" s="2">
        <v>44749</v>
      </c>
      <c r="I460" s="2" t="str">
        <f t="shared" si="7"/>
        <v>Delivered</v>
      </c>
      <c r="J460" s="2" t="str">
        <f>TEXT(WORKSHEET[[#This Row],[Offloading Date]], "mmm")</f>
        <v>Jul</v>
      </c>
      <c r="K460" s="2" t="str">
        <f>IF(OR(WORKSHEET[[#This Row],[Year]]="", ISBLANK(WORKSHEET[[#This Row],[Year]]), WORKSHEET[[#This Row],[Year]]="null"), "Exclude", "Include")</f>
        <v>Include</v>
      </c>
      <c r="L460" t="s">
        <v>16</v>
      </c>
      <c r="M460" t="s">
        <v>12</v>
      </c>
      <c r="N460" t="s">
        <v>13</v>
      </c>
      <c r="O460">
        <v>35.4</v>
      </c>
      <c r="P460">
        <v>600</v>
      </c>
      <c r="Q460" t="s">
        <v>14</v>
      </c>
      <c r="R460">
        <f>P460 * _xll.XLOOKUP(Q460,CALCULATION!$A$15:$A$17, CALCULATION!$B$15:$B$17 )</f>
        <v>600</v>
      </c>
      <c r="S460" s="5">
        <f>O460*P460*_xll.XLOOKUP(Q460,CALCULATION!$A$15:$A$17, CALCULATION!$B$15:$B$17)</f>
        <v>21240</v>
      </c>
      <c r="T460">
        <v>300</v>
      </c>
      <c r="U460" t="s">
        <v>14</v>
      </c>
      <c r="V460">
        <f>T460 * _xll.XLOOKUP(U460,CALCULATION!$A$15:$A$17, CALCULATION!$B$15:$B$17 )</f>
        <v>300</v>
      </c>
      <c r="W460" s="5">
        <f>O460*T460*_xll.XLOOKUP(U460,CALCULATION!$A$15:$A$17, CALCULATION!$B$15:$B$17)</f>
        <v>10620</v>
      </c>
      <c r="X460" s="5">
        <f>WORKSHEET[[#This Row],[Clients Total Cost]] / WORKSHEET[[#This Row],[Clients Rate per T2 (USD)]]</f>
        <v>35.4</v>
      </c>
      <c r="Y460" s="5">
        <f>WORKSHEET[[#This Row],[Clients Rate per T2 (USD)]] - WORKSHEET[[#This Row],[Supplier Rate Per t2 (USD)]]</f>
        <v>300</v>
      </c>
      <c r="Z460" s="5">
        <f>WORKSHEET[[#This Row],[Profit Per T]] * WORKSHEET[[#This Row],[Weight]]</f>
        <v>10620</v>
      </c>
      <c r="AA460">
        <v>1</v>
      </c>
      <c r="AB460" s="1">
        <v>1.2000000000000002</v>
      </c>
      <c r="AC460" s="1">
        <v>1.7999999999999998</v>
      </c>
      <c r="AD460" s="1">
        <v>1.5</v>
      </c>
      <c r="AE460" s="1">
        <f>WORKSHEET[[#This Row],[Delay at toll gate in days]] +WORKSHEET[[#This Row],[Delay at workshop in days]] +WORKSHEET[[#This Row],[Delay at border in days]]</f>
        <v>4.5</v>
      </c>
    </row>
    <row r="461" spans="1:31" x14ac:dyDescent="0.35">
      <c r="A461" t="s">
        <v>479</v>
      </c>
      <c r="B461" t="s">
        <v>10</v>
      </c>
      <c r="C461" t="s">
        <v>68</v>
      </c>
      <c r="D461" t="s">
        <v>3611</v>
      </c>
      <c r="E461" t="s">
        <v>3618</v>
      </c>
      <c r="F461" t="str">
        <f>WORKSHEET[[#This Row],[Depart From]]&amp;"-"&amp;WORKSHEET[[#This Row],[Arrive To]]</f>
        <v>Mogadishu-Tripoli</v>
      </c>
      <c r="G461" s="2">
        <v>44738</v>
      </c>
      <c r="H461" s="2">
        <v>44749</v>
      </c>
      <c r="I461" s="2" t="str">
        <f t="shared" si="7"/>
        <v>Delivered</v>
      </c>
      <c r="J461" s="2" t="str">
        <f>TEXT(WORKSHEET[[#This Row],[Offloading Date]], "mmm")</f>
        <v>Jul</v>
      </c>
      <c r="K461" s="2" t="str">
        <f>IF(OR(WORKSHEET[[#This Row],[Year]]="", ISBLANK(WORKSHEET[[#This Row],[Year]]), WORKSHEET[[#This Row],[Year]]="null"), "Exclude", "Include")</f>
        <v>Include</v>
      </c>
      <c r="L461" t="s">
        <v>16</v>
      </c>
      <c r="M461" t="s">
        <v>12</v>
      </c>
      <c r="N461" t="s">
        <v>13</v>
      </c>
      <c r="O461">
        <v>35.5</v>
      </c>
      <c r="P461">
        <v>600</v>
      </c>
      <c r="Q461" t="s">
        <v>14</v>
      </c>
      <c r="R461">
        <f>P461 * _xll.XLOOKUP(Q461,CALCULATION!$A$15:$A$17, CALCULATION!$B$15:$B$17 )</f>
        <v>600</v>
      </c>
      <c r="S461" s="5">
        <f>O461*P461*_xll.XLOOKUP(Q461,CALCULATION!$A$15:$A$17, CALCULATION!$B$15:$B$17)</f>
        <v>21300</v>
      </c>
      <c r="T461">
        <v>300</v>
      </c>
      <c r="U461" t="s">
        <v>14</v>
      </c>
      <c r="V461">
        <f>T461 * _xll.XLOOKUP(U461,CALCULATION!$A$15:$A$17, CALCULATION!$B$15:$B$17 )</f>
        <v>300</v>
      </c>
      <c r="W461" s="5">
        <f>O461*T461*_xll.XLOOKUP(U461,CALCULATION!$A$15:$A$17, CALCULATION!$B$15:$B$17)</f>
        <v>10650</v>
      </c>
      <c r="X461" s="5">
        <f>WORKSHEET[[#This Row],[Clients Total Cost]] / WORKSHEET[[#This Row],[Clients Rate per T2 (USD)]]</f>
        <v>35.5</v>
      </c>
      <c r="Y461" s="5">
        <f>WORKSHEET[[#This Row],[Clients Rate per T2 (USD)]] - WORKSHEET[[#This Row],[Supplier Rate Per t2 (USD)]]</f>
        <v>300</v>
      </c>
      <c r="Z461" s="5">
        <f>WORKSHEET[[#This Row],[Profit Per T]] * WORKSHEET[[#This Row],[Weight]]</f>
        <v>10650</v>
      </c>
      <c r="AA461">
        <v>1</v>
      </c>
      <c r="AB461" s="1">
        <v>1.1000000000000001</v>
      </c>
      <c r="AC461" s="1">
        <v>1.65</v>
      </c>
      <c r="AD461" s="1">
        <v>1.375</v>
      </c>
      <c r="AE461" s="1">
        <f>WORKSHEET[[#This Row],[Delay at toll gate in days]] +WORKSHEET[[#This Row],[Delay at workshop in days]] +WORKSHEET[[#This Row],[Delay at border in days]]</f>
        <v>4.125</v>
      </c>
    </row>
    <row r="462" spans="1:31" x14ac:dyDescent="0.35">
      <c r="A462" t="s">
        <v>480</v>
      </c>
      <c r="B462" t="s">
        <v>10</v>
      </c>
      <c r="C462" t="s">
        <v>68</v>
      </c>
      <c r="D462" t="s">
        <v>3611</v>
      </c>
      <c r="E462" t="s">
        <v>3613</v>
      </c>
      <c r="F462" t="str">
        <f>WORKSHEET[[#This Row],[Depart From]]&amp;"-"&amp;WORKSHEET[[#This Row],[Arrive To]]</f>
        <v>Mogadishu-Sanaa</v>
      </c>
      <c r="G462" s="2">
        <v>44729</v>
      </c>
      <c r="H462" s="2">
        <v>44741</v>
      </c>
      <c r="I462" s="2" t="str">
        <f t="shared" si="7"/>
        <v>Delivered</v>
      </c>
      <c r="J462" s="2" t="str">
        <f>TEXT(WORKSHEET[[#This Row],[Offloading Date]], "mmm")</f>
        <v>Jun</v>
      </c>
      <c r="K462" s="2" t="str">
        <f>IF(OR(WORKSHEET[[#This Row],[Year]]="", ISBLANK(WORKSHEET[[#This Row],[Year]]), WORKSHEET[[#This Row],[Year]]="null"), "Exclude", "Include")</f>
        <v>Include</v>
      </c>
      <c r="L462" t="s">
        <v>16</v>
      </c>
      <c r="M462" t="s">
        <v>12</v>
      </c>
      <c r="N462" t="s">
        <v>13</v>
      </c>
      <c r="O462">
        <v>35.08</v>
      </c>
      <c r="P462">
        <v>600</v>
      </c>
      <c r="Q462" t="s">
        <v>14</v>
      </c>
      <c r="R462">
        <f>P462 * _xll.XLOOKUP(Q462,CALCULATION!$A$15:$A$17, CALCULATION!$B$15:$B$17 )</f>
        <v>600</v>
      </c>
      <c r="S462" s="5">
        <f>O462*P462*_xll.XLOOKUP(Q462,CALCULATION!$A$15:$A$17, CALCULATION!$B$15:$B$17)</f>
        <v>21048</v>
      </c>
      <c r="T462">
        <v>300</v>
      </c>
      <c r="U462" t="s">
        <v>14</v>
      </c>
      <c r="V462">
        <f>T462 * _xll.XLOOKUP(U462,CALCULATION!$A$15:$A$17, CALCULATION!$B$15:$B$17 )</f>
        <v>300</v>
      </c>
      <c r="W462" s="5">
        <f>O462*T462*_xll.XLOOKUP(U462,CALCULATION!$A$15:$A$17, CALCULATION!$B$15:$B$17)</f>
        <v>10524</v>
      </c>
      <c r="X462" s="5">
        <f>WORKSHEET[[#This Row],[Clients Total Cost]] / WORKSHEET[[#This Row],[Clients Rate per T2 (USD)]]</f>
        <v>35.08</v>
      </c>
      <c r="Y462" s="5">
        <f>WORKSHEET[[#This Row],[Clients Rate per T2 (USD)]] - WORKSHEET[[#This Row],[Supplier Rate Per t2 (USD)]]</f>
        <v>300</v>
      </c>
      <c r="Z462" s="5">
        <f>WORKSHEET[[#This Row],[Profit Per T]] * WORKSHEET[[#This Row],[Weight]]</f>
        <v>10524</v>
      </c>
      <c r="AA462">
        <v>1</v>
      </c>
      <c r="AB462" s="1">
        <v>1.2000000000000002</v>
      </c>
      <c r="AC462" s="1">
        <v>1.7999999999999998</v>
      </c>
      <c r="AD462" s="1">
        <v>1.5</v>
      </c>
      <c r="AE462" s="1">
        <f>WORKSHEET[[#This Row],[Delay at toll gate in days]] +WORKSHEET[[#This Row],[Delay at workshop in days]] +WORKSHEET[[#This Row],[Delay at border in days]]</f>
        <v>4.5</v>
      </c>
    </row>
    <row r="463" spans="1:31" x14ac:dyDescent="0.35">
      <c r="A463" t="s">
        <v>481</v>
      </c>
      <c r="B463" t="s">
        <v>10</v>
      </c>
      <c r="C463" t="s">
        <v>68</v>
      </c>
      <c r="D463" t="s">
        <v>3616</v>
      </c>
      <c r="E463" t="s">
        <v>3614</v>
      </c>
      <c r="F463" t="str">
        <f>WORKSHEET[[#This Row],[Depart From]]&amp;"-"&amp;WORKSHEET[[#This Row],[Arrive To]]</f>
        <v>Marrakech-Alger</v>
      </c>
      <c r="G463" s="2">
        <v>44743</v>
      </c>
      <c r="H463" s="2">
        <v>44763</v>
      </c>
      <c r="I463" s="2" t="str">
        <f t="shared" si="7"/>
        <v>Delivered</v>
      </c>
      <c r="J463" s="2" t="str">
        <f>TEXT(WORKSHEET[[#This Row],[Offloading Date]], "mmm")</f>
        <v>Jul</v>
      </c>
      <c r="K463" s="2" t="str">
        <f>IF(OR(WORKSHEET[[#This Row],[Year]]="", ISBLANK(WORKSHEET[[#This Row],[Year]]), WORKSHEET[[#This Row],[Year]]="null"), "Exclude", "Include")</f>
        <v>Include</v>
      </c>
      <c r="L463" t="s">
        <v>16</v>
      </c>
      <c r="M463" t="s">
        <v>12</v>
      </c>
      <c r="N463" t="s">
        <v>13</v>
      </c>
      <c r="O463">
        <v>35.380000000000003</v>
      </c>
      <c r="P463">
        <v>600</v>
      </c>
      <c r="Q463" t="s">
        <v>14</v>
      </c>
      <c r="R463">
        <f>P463 * _xll.XLOOKUP(Q463,CALCULATION!$A$15:$A$17, CALCULATION!$B$15:$B$17 )</f>
        <v>600</v>
      </c>
      <c r="S463" s="5">
        <f>O463*P463*_xll.XLOOKUP(Q463,CALCULATION!$A$15:$A$17, CALCULATION!$B$15:$B$17)</f>
        <v>21228</v>
      </c>
      <c r="T463">
        <v>300</v>
      </c>
      <c r="U463" t="s">
        <v>14</v>
      </c>
      <c r="V463">
        <f>T463 * _xll.XLOOKUP(U463,CALCULATION!$A$15:$A$17, CALCULATION!$B$15:$B$17 )</f>
        <v>300</v>
      </c>
      <c r="W463" s="5">
        <f>O463*T463*_xll.XLOOKUP(U463,CALCULATION!$A$15:$A$17, CALCULATION!$B$15:$B$17)</f>
        <v>10614</v>
      </c>
      <c r="X463" s="5">
        <f>WORKSHEET[[#This Row],[Clients Total Cost]] / WORKSHEET[[#This Row],[Clients Rate per T2 (USD)]]</f>
        <v>35.380000000000003</v>
      </c>
      <c r="Y463" s="5">
        <f>WORKSHEET[[#This Row],[Clients Rate per T2 (USD)]] - WORKSHEET[[#This Row],[Supplier Rate Per t2 (USD)]]</f>
        <v>300</v>
      </c>
      <c r="Z463" s="5">
        <f>WORKSHEET[[#This Row],[Profit Per T]] * WORKSHEET[[#This Row],[Weight]]</f>
        <v>10614</v>
      </c>
      <c r="AA463">
        <v>1</v>
      </c>
      <c r="AB463" s="1">
        <v>2</v>
      </c>
      <c r="AC463" s="1">
        <v>3</v>
      </c>
      <c r="AD463" s="1">
        <v>2.5</v>
      </c>
      <c r="AE463" s="1">
        <f>WORKSHEET[[#This Row],[Delay at toll gate in days]] +WORKSHEET[[#This Row],[Delay at workshop in days]] +WORKSHEET[[#This Row],[Delay at border in days]]</f>
        <v>7.5</v>
      </c>
    </row>
    <row r="464" spans="1:31" x14ac:dyDescent="0.35">
      <c r="A464" t="s">
        <v>482</v>
      </c>
      <c r="B464" t="s">
        <v>10</v>
      </c>
      <c r="C464" t="s">
        <v>68</v>
      </c>
      <c r="D464" t="s">
        <v>3620</v>
      </c>
      <c r="E464" t="s">
        <v>3618</v>
      </c>
      <c r="F464" t="str">
        <f>WORKSHEET[[#This Row],[Depart From]]&amp;"-"&amp;WORKSHEET[[#This Row],[Arrive To]]</f>
        <v>Zanzibar-Tripoli</v>
      </c>
      <c r="G464" s="2">
        <v>44726</v>
      </c>
      <c r="H464" s="2">
        <v>44738</v>
      </c>
      <c r="I464" s="2" t="str">
        <f t="shared" si="7"/>
        <v>Delivered</v>
      </c>
      <c r="J464" s="2" t="str">
        <f>TEXT(WORKSHEET[[#This Row],[Offloading Date]], "mmm")</f>
        <v>Jun</v>
      </c>
      <c r="K464" s="2" t="str">
        <f>IF(OR(WORKSHEET[[#This Row],[Year]]="", ISBLANK(WORKSHEET[[#This Row],[Year]]), WORKSHEET[[#This Row],[Year]]="null"), "Exclude", "Include")</f>
        <v>Include</v>
      </c>
      <c r="L464" t="s">
        <v>16</v>
      </c>
      <c r="M464" t="s">
        <v>3624</v>
      </c>
      <c r="N464" t="s">
        <v>69</v>
      </c>
      <c r="O464">
        <v>34.82</v>
      </c>
      <c r="P464">
        <v>20</v>
      </c>
      <c r="Q464" t="s">
        <v>14</v>
      </c>
      <c r="R464">
        <f>P464 * _xll.XLOOKUP(Q464,CALCULATION!$A$15:$A$17, CALCULATION!$B$15:$B$17 )</f>
        <v>20</v>
      </c>
      <c r="S464" s="5">
        <f>O464*P464*_xll.XLOOKUP(Q464,CALCULATION!$A$15:$A$17, CALCULATION!$B$15:$B$17)</f>
        <v>696.4</v>
      </c>
      <c r="T464">
        <v>10</v>
      </c>
      <c r="U464" t="s">
        <v>14</v>
      </c>
      <c r="V464">
        <f>T464 * _xll.XLOOKUP(U464,CALCULATION!$A$15:$A$17, CALCULATION!$B$15:$B$17 )</f>
        <v>10</v>
      </c>
      <c r="W464" s="5">
        <f>O464*T464*_xll.XLOOKUP(U464,CALCULATION!$A$15:$A$17, CALCULATION!$B$15:$B$17)</f>
        <v>348.2</v>
      </c>
      <c r="X464" s="5">
        <f>WORKSHEET[[#This Row],[Clients Total Cost]] / WORKSHEET[[#This Row],[Clients Rate per T2 (USD)]]</f>
        <v>34.82</v>
      </c>
      <c r="Y464" s="5">
        <f>WORKSHEET[[#This Row],[Clients Rate per T2 (USD)]] - WORKSHEET[[#This Row],[Supplier Rate Per t2 (USD)]]</f>
        <v>10</v>
      </c>
      <c r="Z464" s="5">
        <f>WORKSHEET[[#This Row],[Profit Per T]] * WORKSHEET[[#This Row],[Weight]]</f>
        <v>348.2</v>
      </c>
      <c r="AA464">
        <v>1</v>
      </c>
      <c r="AB464" s="1">
        <v>1.2000000000000002</v>
      </c>
      <c r="AC464" s="1">
        <v>1.7999999999999998</v>
      </c>
      <c r="AD464" s="1">
        <v>1.5</v>
      </c>
      <c r="AE464" s="1">
        <f>WORKSHEET[[#This Row],[Delay at toll gate in days]] +WORKSHEET[[#This Row],[Delay at workshop in days]] +WORKSHEET[[#This Row],[Delay at border in days]]</f>
        <v>4.5</v>
      </c>
    </row>
    <row r="465" spans="1:31" x14ac:dyDescent="0.35">
      <c r="A465" t="s">
        <v>483</v>
      </c>
      <c r="B465" t="s">
        <v>10</v>
      </c>
      <c r="C465" t="s">
        <v>68</v>
      </c>
      <c r="D465" t="s">
        <v>3620</v>
      </c>
      <c r="E465" t="s">
        <v>3618</v>
      </c>
      <c r="F465" t="str">
        <f>WORKSHEET[[#This Row],[Depart From]]&amp;"-"&amp;WORKSHEET[[#This Row],[Arrive To]]</f>
        <v>Zanzibar-Tripoli</v>
      </c>
      <c r="G465" s="2">
        <v>44726</v>
      </c>
      <c r="H465" s="2">
        <v>44739</v>
      </c>
      <c r="I465" s="2" t="str">
        <f t="shared" si="7"/>
        <v>Delivered</v>
      </c>
      <c r="J465" s="2" t="str">
        <f>TEXT(WORKSHEET[[#This Row],[Offloading Date]], "mmm")</f>
        <v>Jun</v>
      </c>
      <c r="K465" s="2" t="str">
        <f>IF(OR(WORKSHEET[[#This Row],[Year]]="", ISBLANK(WORKSHEET[[#This Row],[Year]]), WORKSHEET[[#This Row],[Year]]="null"), "Exclude", "Include")</f>
        <v>Include</v>
      </c>
      <c r="L465" t="s">
        <v>16</v>
      </c>
      <c r="M465" t="s">
        <v>3624</v>
      </c>
      <c r="N465" t="s">
        <v>69</v>
      </c>
      <c r="O465">
        <v>34.96</v>
      </c>
      <c r="P465">
        <v>20</v>
      </c>
      <c r="Q465" t="s">
        <v>14</v>
      </c>
      <c r="R465">
        <f>P465 * _xll.XLOOKUP(Q465,CALCULATION!$A$15:$A$17, CALCULATION!$B$15:$B$17 )</f>
        <v>20</v>
      </c>
      <c r="S465" s="5">
        <f>O465*P465*_xll.XLOOKUP(Q465,CALCULATION!$A$15:$A$17, CALCULATION!$B$15:$B$17)</f>
        <v>699.2</v>
      </c>
      <c r="T465">
        <v>10</v>
      </c>
      <c r="U465" t="s">
        <v>14</v>
      </c>
      <c r="V465">
        <f>T465 * _xll.XLOOKUP(U465,CALCULATION!$A$15:$A$17, CALCULATION!$B$15:$B$17 )</f>
        <v>10</v>
      </c>
      <c r="W465" s="5">
        <f>O465*T465*_xll.XLOOKUP(U465,CALCULATION!$A$15:$A$17, CALCULATION!$B$15:$B$17)</f>
        <v>349.6</v>
      </c>
      <c r="X465" s="5">
        <f>WORKSHEET[[#This Row],[Clients Total Cost]] / WORKSHEET[[#This Row],[Clients Rate per T2 (USD)]]</f>
        <v>34.96</v>
      </c>
      <c r="Y465" s="5">
        <f>WORKSHEET[[#This Row],[Clients Rate per T2 (USD)]] - WORKSHEET[[#This Row],[Supplier Rate Per t2 (USD)]]</f>
        <v>10</v>
      </c>
      <c r="Z465" s="5">
        <f>WORKSHEET[[#This Row],[Profit Per T]] * WORKSHEET[[#This Row],[Weight]]</f>
        <v>349.6</v>
      </c>
      <c r="AA465">
        <v>1</v>
      </c>
      <c r="AB465" s="1">
        <v>1.3</v>
      </c>
      <c r="AC465" s="1">
        <v>1.95</v>
      </c>
      <c r="AD465" s="1">
        <v>1.625</v>
      </c>
      <c r="AE465" s="1">
        <f>WORKSHEET[[#This Row],[Delay at toll gate in days]] +WORKSHEET[[#This Row],[Delay at workshop in days]] +WORKSHEET[[#This Row],[Delay at border in days]]</f>
        <v>4.875</v>
      </c>
    </row>
    <row r="466" spans="1:31" x14ac:dyDescent="0.35">
      <c r="A466" t="s">
        <v>484</v>
      </c>
      <c r="B466" t="s">
        <v>10</v>
      </c>
      <c r="C466" t="s">
        <v>68</v>
      </c>
      <c r="D466" t="s">
        <v>3620</v>
      </c>
      <c r="E466" t="s">
        <v>3618</v>
      </c>
      <c r="F466" t="str">
        <f>WORKSHEET[[#This Row],[Depart From]]&amp;"-"&amp;WORKSHEET[[#This Row],[Arrive To]]</f>
        <v>Zanzibar-Tripoli</v>
      </c>
      <c r="G466" s="2">
        <v>44726</v>
      </c>
      <c r="H466" s="2">
        <v>44740</v>
      </c>
      <c r="I466" s="2" t="str">
        <f t="shared" si="7"/>
        <v>Delivered</v>
      </c>
      <c r="J466" s="2" t="str">
        <f>TEXT(WORKSHEET[[#This Row],[Offloading Date]], "mmm")</f>
        <v>Jun</v>
      </c>
      <c r="K466" s="2" t="str">
        <f>IF(OR(WORKSHEET[[#This Row],[Year]]="", ISBLANK(WORKSHEET[[#This Row],[Year]]), WORKSHEET[[#This Row],[Year]]="null"), "Exclude", "Include")</f>
        <v>Include</v>
      </c>
      <c r="L466" t="s">
        <v>16</v>
      </c>
      <c r="M466" t="s">
        <v>3624</v>
      </c>
      <c r="N466" t="s">
        <v>69</v>
      </c>
      <c r="O466">
        <v>34.96</v>
      </c>
      <c r="P466">
        <v>20</v>
      </c>
      <c r="Q466" t="s">
        <v>14</v>
      </c>
      <c r="R466">
        <f>P466 * _xll.XLOOKUP(Q466,CALCULATION!$A$15:$A$17, CALCULATION!$B$15:$B$17 )</f>
        <v>20</v>
      </c>
      <c r="S466" s="5">
        <f>O466*P466*_xll.XLOOKUP(Q466,CALCULATION!$A$15:$A$17, CALCULATION!$B$15:$B$17)</f>
        <v>699.2</v>
      </c>
      <c r="T466">
        <v>10</v>
      </c>
      <c r="U466" t="s">
        <v>14</v>
      </c>
      <c r="V466">
        <f>T466 * _xll.XLOOKUP(U466,CALCULATION!$A$15:$A$17, CALCULATION!$B$15:$B$17 )</f>
        <v>10</v>
      </c>
      <c r="W466" s="5">
        <f>O466*T466*_xll.XLOOKUP(U466,CALCULATION!$A$15:$A$17, CALCULATION!$B$15:$B$17)</f>
        <v>349.6</v>
      </c>
      <c r="X466" s="5">
        <f>WORKSHEET[[#This Row],[Clients Total Cost]] / WORKSHEET[[#This Row],[Clients Rate per T2 (USD)]]</f>
        <v>34.96</v>
      </c>
      <c r="Y466" s="5">
        <f>WORKSHEET[[#This Row],[Clients Rate per T2 (USD)]] - WORKSHEET[[#This Row],[Supplier Rate Per t2 (USD)]]</f>
        <v>10</v>
      </c>
      <c r="Z466" s="5">
        <f>WORKSHEET[[#This Row],[Profit Per T]] * WORKSHEET[[#This Row],[Weight]]</f>
        <v>349.6</v>
      </c>
      <c r="AA466">
        <v>1</v>
      </c>
      <c r="AB466" s="1">
        <v>1.4000000000000001</v>
      </c>
      <c r="AC466" s="1">
        <v>2.1</v>
      </c>
      <c r="AD466" s="1">
        <v>1.75</v>
      </c>
      <c r="AE466" s="1">
        <f>WORKSHEET[[#This Row],[Delay at toll gate in days]] +WORKSHEET[[#This Row],[Delay at workshop in days]] +WORKSHEET[[#This Row],[Delay at border in days]]</f>
        <v>5.25</v>
      </c>
    </row>
    <row r="467" spans="1:31" x14ac:dyDescent="0.35">
      <c r="A467" t="s">
        <v>485</v>
      </c>
      <c r="B467" t="s">
        <v>10</v>
      </c>
      <c r="C467" t="s">
        <v>68</v>
      </c>
      <c r="D467" t="s">
        <v>3616</v>
      </c>
      <c r="E467" t="s">
        <v>3613</v>
      </c>
      <c r="F467" t="str">
        <f>WORKSHEET[[#This Row],[Depart From]]&amp;"-"&amp;WORKSHEET[[#This Row],[Arrive To]]</f>
        <v>Marrakech-Sanaa</v>
      </c>
      <c r="G467" s="2">
        <v>44726</v>
      </c>
      <c r="H467" s="2">
        <v>44739</v>
      </c>
      <c r="I467" s="2" t="str">
        <f t="shared" si="7"/>
        <v>Delivered</v>
      </c>
      <c r="J467" s="2" t="str">
        <f>TEXT(WORKSHEET[[#This Row],[Offloading Date]], "mmm")</f>
        <v>Jun</v>
      </c>
      <c r="K467" s="2" t="str">
        <f>IF(OR(WORKSHEET[[#This Row],[Year]]="", ISBLANK(WORKSHEET[[#This Row],[Year]]), WORKSHEET[[#This Row],[Year]]="null"), "Exclude", "Include")</f>
        <v>Include</v>
      </c>
      <c r="L467" t="s">
        <v>16</v>
      </c>
      <c r="M467" t="s">
        <v>3624</v>
      </c>
      <c r="N467" t="s">
        <v>69</v>
      </c>
      <c r="O467">
        <v>34.82</v>
      </c>
      <c r="P467">
        <v>20</v>
      </c>
      <c r="Q467" t="s">
        <v>14</v>
      </c>
      <c r="R467">
        <f>P467 * _xll.XLOOKUP(Q467,CALCULATION!$A$15:$A$17, CALCULATION!$B$15:$B$17 )</f>
        <v>20</v>
      </c>
      <c r="S467" s="5">
        <f>O467*P467*_xll.XLOOKUP(Q467,CALCULATION!$A$15:$A$17, CALCULATION!$B$15:$B$17)</f>
        <v>696.4</v>
      </c>
      <c r="T467">
        <v>10</v>
      </c>
      <c r="U467" t="s">
        <v>14</v>
      </c>
      <c r="V467">
        <f>T467 * _xll.XLOOKUP(U467,CALCULATION!$A$15:$A$17, CALCULATION!$B$15:$B$17 )</f>
        <v>10</v>
      </c>
      <c r="W467" s="5">
        <f>O467*T467*_xll.XLOOKUP(U467,CALCULATION!$A$15:$A$17, CALCULATION!$B$15:$B$17)</f>
        <v>348.2</v>
      </c>
      <c r="X467" s="5">
        <f>WORKSHEET[[#This Row],[Clients Total Cost]] / WORKSHEET[[#This Row],[Clients Rate per T2 (USD)]]</f>
        <v>34.82</v>
      </c>
      <c r="Y467" s="5">
        <f>WORKSHEET[[#This Row],[Clients Rate per T2 (USD)]] - WORKSHEET[[#This Row],[Supplier Rate Per t2 (USD)]]</f>
        <v>10</v>
      </c>
      <c r="Z467" s="5">
        <f>WORKSHEET[[#This Row],[Profit Per T]] * WORKSHEET[[#This Row],[Weight]]</f>
        <v>348.2</v>
      </c>
      <c r="AA467">
        <v>1</v>
      </c>
      <c r="AB467" s="1">
        <v>1.3</v>
      </c>
      <c r="AC467" s="1">
        <v>1.95</v>
      </c>
      <c r="AD467" s="1">
        <v>1.625</v>
      </c>
      <c r="AE467" s="1">
        <f>WORKSHEET[[#This Row],[Delay at toll gate in days]] +WORKSHEET[[#This Row],[Delay at workshop in days]] +WORKSHEET[[#This Row],[Delay at border in days]]</f>
        <v>4.875</v>
      </c>
    </row>
    <row r="468" spans="1:31" x14ac:dyDescent="0.35">
      <c r="A468" t="s">
        <v>486</v>
      </c>
      <c r="B468" t="s">
        <v>10</v>
      </c>
      <c r="C468" t="s">
        <v>68</v>
      </c>
      <c r="D468" t="s">
        <v>3615</v>
      </c>
      <c r="E468" t="s">
        <v>3614</v>
      </c>
      <c r="F468" t="str">
        <f>WORKSHEET[[#This Row],[Depart From]]&amp;"-"&amp;WORKSHEET[[#This Row],[Arrive To]]</f>
        <v>Mombasa-Alger</v>
      </c>
      <c r="G468" s="2">
        <v>44726</v>
      </c>
      <c r="H468" s="2">
        <v>44739</v>
      </c>
      <c r="I468" s="2" t="str">
        <f t="shared" si="7"/>
        <v>Delivered</v>
      </c>
      <c r="J468" s="2" t="str">
        <f>TEXT(WORKSHEET[[#This Row],[Offloading Date]], "mmm")</f>
        <v>Jun</v>
      </c>
      <c r="K468" s="2" t="str">
        <f>IF(OR(WORKSHEET[[#This Row],[Year]]="", ISBLANK(WORKSHEET[[#This Row],[Year]]), WORKSHEET[[#This Row],[Year]]="null"), "Exclude", "Include")</f>
        <v>Include</v>
      </c>
      <c r="L468" t="s">
        <v>16</v>
      </c>
      <c r="M468" t="s">
        <v>3624</v>
      </c>
      <c r="N468" t="s">
        <v>69</v>
      </c>
      <c r="O468">
        <v>35.020000000000003</v>
      </c>
      <c r="P468">
        <v>20</v>
      </c>
      <c r="Q468" t="s">
        <v>14</v>
      </c>
      <c r="R468">
        <f>P468 * _xll.XLOOKUP(Q468,CALCULATION!$A$15:$A$17, CALCULATION!$B$15:$B$17 )</f>
        <v>20</v>
      </c>
      <c r="S468" s="5">
        <f>O468*P468*_xll.XLOOKUP(Q468,CALCULATION!$A$15:$A$17, CALCULATION!$B$15:$B$17)</f>
        <v>700.40000000000009</v>
      </c>
      <c r="T468">
        <v>10</v>
      </c>
      <c r="U468" t="s">
        <v>14</v>
      </c>
      <c r="V468">
        <f>T468 * _xll.XLOOKUP(U468,CALCULATION!$A$15:$A$17, CALCULATION!$B$15:$B$17 )</f>
        <v>10</v>
      </c>
      <c r="W468" s="5">
        <f>O468*T468*_xll.XLOOKUP(U468,CALCULATION!$A$15:$A$17, CALCULATION!$B$15:$B$17)</f>
        <v>350.20000000000005</v>
      </c>
      <c r="X468" s="5">
        <f>WORKSHEET[[#This Row],[Clients Total Cost]] / WORKSHEET[[#This Row],[Clients Rate per T2 (USD)]]</f>
        <v>35.020000000000003</v>
      </c>
      <c r="Y468" s="5">
        <f>WORKSHEET[[#This Row],[Clients Rate per T2 (USD)]] - WORKSHEET[[#This Row],[Supplier Rate Per t2 (USD)]]</f>
        <v>10</v>
      </c>
      <c r="Z468" s="5">
        <f>WORKSHEET[[#This Row],[Profit Per T]] * WORKSHEET[[#This Row],[Weight]]</f>
        <v>350.20000000000005</v>
      </c>
      <c r="AA468">
        <v>1</v>
      </c>
      <c r="AB468" s="1">
        <v>1.3</v>
      </c>
      <c r="AC468" s="1">
        <v>1.95</v>
      </c>
      <c r="AD468" s="1">
        <v>1.625</v>
      </c>
      <c r="AE468" s="1">
        <f>WORKSHEET[[#This Row],[Delay at toll gate in days]] +WORKSHEET[[#This Row],[Delay at workshop in days]] +WORKSHEET[[#This Row],[Delay at border in days]]</f>
        <v>4.875</v>
      </c>
    </row>
    <row r="469" spans="1:31" x14ac:dyDescent="0.35">
      <c r="A469" t="s">
        <v>487</v>
      </c>
      <c r="B469" t="s">
        <v>10</v>
      </c>
      <c r="C469" t="s">
        <v>68</v>
      </c>
      <c r="D469" t="s">
        <v>3619</v>
      </c>
      <c r="E469" t="s">
        <v>3614</v>
      </c>
      <c r="F469" t="str">
        <f>WORKSHEET[[#This Row],[Depart From]]&amp;"-"&amp;WORKSHEET[[#This Row],[Arrive To]]</f>
        <v>Addis Ababa-Alger</v>
      </c>
      <c r="G469" s="2">
        <v>44742</v>
      </c>
      <c r="H469" s="2">
        <v>44757</v>
      </c>
      <c r="I469" s="2" t="str">
        <f t="shared" si="7"/>
        <v>Delivered</v>
      </c>
      <c r="J469" s="2" t="str">
        <f>TEXT(WORKSHEET[[#This Row],[Offloading Date]], "mmm")</f>
        <v>Jul</v>
      </c>
      <c r="K469" s="2" t="str">
        <f>IF(OR(WORKSHEET[[#This Row],[Year]]="", ISBLANK(WORKSHEET[[#This Row],[Year]]), WORKSHEET[[#This Row],[Year]]="null"), "Exclude", "Include")</f>
        <v>Include</v>
      </c>
      <c r="L469" t="s">
        <v>16</v>
      </c>
      <c r="M469" t="s">
        <v>3624</v>
      </c>
      <c r="N469" t="s">
        <v>69</v>
      </c>
      <c r="O469">
        <v>34.9</v>
      </c>
      <c r="P469">
        <v>20</v>
      </c>
      <c r="Q469" t="s">
        <v>14</v>
      </c>
      <c r="R469">
        <f>P469 * _xll.XLOOKUP(Q469,CALCULATION!$A$15:$A$17, CALCULATION!$B$15:$B$17 )</f>
        <v>20</v>
      </c>
      <c r="S469" s="5">
        <f>O469*P469*_xll.XLOOKUP(Q469,CALCULATION!$A$15:$A$17, CALCULATION!$B$15:$B$17)</f>
        <v>698</v>
      </c>
      <c r="T469">
        <v>10</v>
      </c>
      <c r="U469" t="s">
        <v>14</v>
      </c>
      <c r="V469">
        <f>T469 * _xll.XLOOKUP(U469,CALCULATION!$A$15:$A$17, CALCULATION!$B$15:$B$17 )</f>
        <v>10</v>
      </c>
      <c r="W469" s="5">
        <f>O469*T469*_xll.XLOOKUP(U469,CALCULATION!$A$15:$A$17, CALCULATION!$B$15:$B$17)</f>
        <v>349</v>
      </c>
      <c r="X469" s="5">
        <f>WORKSHEET[[#This Row],[Clients Total Cost]] / WORKSHEET[[#This Row],[Clients Rate per T2 (USD)]]</f>
        <v>34.9</v>
      </c>
      <c r="Y469" s="5">
        <f>WORKSHEET[[#This Row],[Clients Rate per T2 (USD)]] - WORKSHEET[[#This Row],[Supplier Rate Per t2 (USD)]]</f>
        <v>10</v>
      </c>
      <c r="Z469" s="5">
        <f>WORKSHEET[[#This Row],[Profit Per T]] * WORKSHEET[[#This Row],[Weight]]</f>
        <v>349</v>
      </c>
      <c r="AA469">
        <v>1</v>
      </c>
      <c r="AB469" s="1">
        <v>1.5</v>
      </c>
      <c r="AC469" s="1">
        <v>2.25</v>
      </c>
      <c r="AD469" s="1">
        <v>1.875</v>
      </c>
      <c r="AE469" s="1">
        <f>WORKSHEET[[#This Row],[Delay at toll gate in days]] +WORKSHEET[[#This Row],[Delay at workshop in days]] +WORKSHEET[[#This Row],[Delay at border in days]]</f>
        <v>5.625</v>
      </c>
    </row>
    <row r="470" spans="1:31" x14ac:dyDescent="0.35">
      <c r="A470" t="s">
        <v>488</v>
      </c>
      <c r="B470" t="s">
        <v>10</v>
      </c>
      <c r="C470" t="s">
        <v>68</v>
      </c>
      <c r="D470" t="s">
        <v>3620</v>
      </c>
      <c r="E470" t="s">
        <v>3614</v>
      </c>
      <c r="F470" t="str">
        <f>WORKSHEET[[#This Row],[Depart From]]&amp;"-"&amp;WORKSHEET[[#This Row],[Arrive To]]</f>
        <v>Zanzibar-Alger</v>
      </c>
      <c r="G470" s="2">
        <v>44739</v>
      </c>
      <c r="H470" s="2">
        <v>44754</v>
      </c>
      <c r="I470" s="2" t="str">
        <f t="shared" si="7"/>
        <v>Delivered</v>
      </c>
      <c r="J470" s="2" t="str">
        <f>TEXT(WORKSHEET[[#This Row],[Offloading Date]], "mmm")</f>
        <v>Jul</v>
      </c>
      <c r="K470" s="2" t="str">
        <f>IF(OR(WORKSHEET[[#This Row],[Year]]="", ISBLANK(WORKSHEET[[#This Row],[Year]]), WORKSHEET[[#This Row],[Year]]="null"), "Exclude", "Include")</f>
        <v>Include</v>
      </c>
      <c r="L470" t="s">
        <v>16</v>
      </c>
      <c r="M470" t="s">
        <v>3624</v>
      </c>
      <c r="N470" t="s">
        <v>69</v>
      </c>
      <c r="O470">
        <v>35.54</v>
      </c>
      <c r="P470">
        <v>20</v>
      </c>
      <c r="Q470" t="s">
        <v>14</v>
      </c>
      <c r="R470">
        <f>P470 * _xll.XLOOKUP(Q470,CALCULATION!$A$15:$A$17, CALCULATION!$B$15:$B$17 )</f>
        <v>20</v>
      </c>
      <c r="S470" s="5">
        <f>O470*P470*_xll.XLOOKUP(Q470,CALCULATION!$A$15:$A$17, CALCULATION!$B$15:$B$17)</f>
        <v>710.8</v>
      </c>
      <c r="T470">
        <v>10</v>
      </c>
      <c r="U470" t="s">
        <v>14</v>
      </c>
      <c r="V470">
        <f>T470 * _xll.XLOOKUP(U470,CALCULATION!$A$15:$A$17, CALCULATION!$B$15:$B$17 )</f>
        <v>10</v>
      </c>
      <c r="W470" s="5">
        <f>O470*T470*_xll.XLOOKUP(U470,CALCULATION!$A$15:$A$17, CALCULATION!$B$15:$B$17)</f>
        <v>355.4</v>
      </c>
      <c r="X470" s="5">
        <f>WORKSHEET[[#This Row],[Clients Total Cost]] / WORKSHEET[[#This Row],[Clients Rate per T2 (USD)]]</f>
        <v>35.54</v>
      </c>
      <c r="Y470" s="5">
        <f>WORKSHEET[[#This Row],[Clients Rate per T2 (USD)]] - WORKSHEET[[#This Row],[Supplier Rate Per t2 (USD)]]</f>
        <v>10</v>
      </c>
      <c r="Z470" s="5">
        <f>WORKSHEET[[#This Row],[Profit Per T]] * WORKSHEET[[#This Row],[Weight]]</f>
        <v>355.4</v>
      </c>
      <c r="AA470">
        <v>1</v>
      </c>
      <c r="AB470" s="1">
        <v>1.5</v>
      </c>
      <c r="AC470" s="1">
        <v>2.25</v>
      </c>
      <c r="AD470" s="1">
        <v>1.875</v>
      </c>
      <c r="AE470" s="1">
        <f>WORKSHEET[[#This Row],[Delay at toll gate in days]] +WORKSHEET[[#This Row],[Delay at workshop in days]] +WORKSHEET[[#This Row],[Delay at border in days]]</f>
        <v>5.625</v>
      </c>
    </row>
    <row r="471" spans="1:31" x14ac:dyDescent="0.35">
      <c r="A471" t="s">
        <v>489</v>
      </c>
      <c r="B471" t="s">
        <v>10</v>
      </c>
      <c r="C471" t="s">
        <v>68</v>
      </c>
      <c r="D471" t="s">
        <v>3611</v>
      </c>
      <c r="E471" t="s">
        <v>3613</v>
      </c>
      <c r="F471" t="str">
        <f>WORKSHEET[[#This Row],[Depart From]]&amp;"-"&amp;WORKSHEET[[#This Row],[Arrive To]]</f>
        <v>Mogadishu-Sanaa</v>
      </c>
      <c r="G471" s="2">
        <v>44742</v>
      </c>
      <c r="H471" s="2">
        <v>44757</v>
      </c>
      <c r="I471" s="2" t="str">
        <f t="shared" si="7"/>
        <v>Delivered</v>
      </c>
      <c r="J471" s="2" t="str">
        <f>TEXT(WORKSHEET[[#This Row],[Offloading Date]], "mmm")</f>
        <v>Jul</v>
      </c>
      <c r="K471" s="2" t="str">
        <f>IF(OR(WORKSHEET[[#This Row],[Year]]="", ISBLANK(WORKSHEET[[#This Row],[Year]]), WORKSHEET[[#This Row],[Year]]="null"), "Exclude", "Include")</f>
        <v>Include</v>
      </c>
      <c r="L471" t="s">
        <v>16</v>
      </c>
      <c r="M471" t="s">
        <v>3624</v>
      </c>
      <c r="N471" t="s">
        <v>69</v>
      </c>
      <c r="O471">
        <v>35.5</v>
      </c>
      <c r="P471">
        <v>20</v>
      </c>
      <c r="Q471" t="s">
        <v>14</v>
      </c>
      <c r="R471">
        <f>P471 * _xll.XLOOKUP(Q471,CALCULATION!$A$15:$A$17, CALCULATION!$B$15:$B$17 )</f>
        <v>20</v>
      </c>
      <c r="S471" s="5">
        <f>O471*P471*_xll.XLOOKUP(Q471,CALCULATION!$A$15:$A$17, CALCULATION!$B$15:$B$17)</f>
        <v>710</v>
      </c>
      <c r="T471">
        <v>10</v>
      </c>
      <c r="U471" t="s">
        <v>14</v>
      </c>
      <c r="V471">
        <f>T471 * _xll.XLOOKUP(U471,CALCULATION!$A$15:$A$17, CALCULATION!$B$15:$B$17 )</f>
        <v>10</v>
      </c>
      <c r="W471" s="5">
        <f>O471*T471*_xll.XLOOKUP(U471,CALCULATION!$A$15:$A$17, CALCULATION!$B$15:$B$17)</f>
        <v>355</v>
      </c>
      <c r="X471" s="5">
        <f>WORKSHEET[[#This Row],[Clients Total Cost]] / WORKSHEET[[#This Row],[Clients Rate per T2 (USD)]]</f>
        <v>35.5</v>
      </c>
      <c r="Y471" s="5">
        <f>WORKSHEET[[#This Row],[Clients Rate per T2 (USD)]] - WORKSHEET[[#This Row],[Supplier Rate Per t2 (USD)]]</f>
        <v>10</v>
      </c>
      <c r="Z471" s="5">
        <f>WORKSHEET[[#This Row],[Profit Per T]] * WORKSHEET[[#This Row],[Weight]]</f>
        <v>355</v>
      </c>
      <c r="AA471">
        <v>1</v>
      </c>
      <c r="AB471" s="1">
        <v>1.5</v>
      </c>
      <c r="AC471" s="1">
        <v>2.25</v>
      </c>
      <c r="AD471" s="1">
        <v>1.875</v>
      </c>
      <c r="AE471" s="1">
        <f>WORKSHEET[[#This Row],[Delay at toll gate in days]] +WORKSHEET[[#This Row],[Delay at workshop in days]] +WORKSHEET[[#This Row],[Delay at border in days]]</f>
        <v>5.625</v>
      </c>
    </row>
    <row r="472" spans="1:31" x14ac:dyDescent="0.35">
      <c r="A472" t="s">
        <v>490</v>
      </c>
      <c r="B472" t="s">
        <v>10</v>
      </c>
      <c r="C472" t="s">
        <v>68</v>
      </c>
      <c r="D472" t="s">
        <v>3616</v>
      </c>
      <c r="E472" t="s">
        <v>3612</v>
      </c>
      <c r="F472" t="str">
        <f>WORKSHEET[[#This Row],[Depart From]]&amp;"-"&amp;WORKSHEET[[#This Row],[Arrive To]]</f>
        <v>Marrakech-Victoria</v>
      </c>
      <c r="G472" s="2">
        <v>44740</v>
      </c>
      <c r="H472" s="2">
        <v>44754</v>
      </c>
      <c r="I472" s="2" t="str">
        <f t="shared" si="7"/>
        <v>Delivered</v>
      </c>
      <c r="J472" s="2" t="str">
        <f>TEXT(WORKSHEET[[#This Row],[Offloading Date]], "mmm")</f>
        <v>Jul</v>
      </c>
      <c r="K472" s="2" t="str">
        <f>IF(OR(WORKSHEET[[#This Row],[Year]]="", ISBLANK(WORKSHEET[[#This Row],[Year]]), WORKSHEET[[#This Row],[Year]]="null"), "Exclude", "Include")</f>
        <v>Include</v>
      </c>
      <c r="L472" t="s">
        <v>16</v>
      </c>
      <c r="M472" t="s">
        <v>3624</v>
      </c>
      <c r="N472" t="s">
        <v>69</v>
      </c>
      <c r="O472">
        <v>35.54</v>
      </c>
      <c r="P472">
        <v>20</v>
      </c>
      <c r="Q472" t="s">
        <v>14</v>
      </c>
      <c r="R472">
        <f>P472 * _xll.XLOOKUP(Q472,CALCULATION!$A$15:$A$17, CALCULATION!$B$15:$B$17 )</f>
        <v>20</v>
      </c>
      <c r="S472" s="5">
        <f>O472*P472*_xll.XLOOKUP(Q472,CALCULATION!$A$15:$A$17, CALCULATION!$B$15:$B$17)</f>
        <v>710.8</v>
      </c>
      <c r="T472">
        <v>10</v>
      </c>
      <c r="U472" t="s">
        <v>14</v>
      </c>
      <c r="V472">
        <f>T472 * _xll.XLOOKUP(U472,CALCULATION!$A$15:$A$17, CALCULATION!$B$15:$B$17 )</f>
        <v>10</v>
      </c>
      <c r="W472" s="5">
        <f>O472*T472*_xll.XLOOKUP(U472,CALCULATION!$A$15:$A$17, CALCULATION!$B$15:$B$17)</f>
        <v>355.4</v>
      </c>
      <c r="X472" s="5">
        <f>WORKSHEET[[#This Row],[Clients Total Cost]] / WORKSHEET[[#This Row],[Clients Rate per T2 (USD)]]</f>
        <v>35.54</v>
      </c>
      <c r="Y472" s="5">
        <f>WORKSHEET[[#This Row],[Clients Rate per T2 (USD)]] - WORKSHEET[[#This Row],[Supplier Rate Per t2 (USD)]]</f>
        <v>10</v>
      </c>
      <c r="Z472" s="5">
        <f>WORKSHEET[[#This Row],[Profit Per T]] * WORKSHEET[[#This Row],[Weight]]</f>
        <v>355.4</v>
      </c>
      <c r="AA472">
        <v>1</v>
      </c>
      <c r="AB472" s="1">
        <v>1.4000000000000001</v>
      </c>
      <c r="AC472" s="1">
        <v>2.1</v>
      </c>
      <c r="AD472" s="1">
        <v>1.75</v>
      </c>
      <c r="AE472" s="1">
        <f>WORKSHEET[[#This Row],[Delay at toll gate in days]] +WORKSHEET[[#This Row],[Delay at workshop in days]] +WORKSHEET[[#This Row],[Delay at border in days]]</f>
        <v>5.25</v>
      </c>
    </row>
    <row r="473" spans="1:31" x14ac:dyDescent="0.35">
      <c r="A473" t="s">
        <v>491</v>
      </c>
      <c r="B473" t="s">
        <v>10</v>
      </c>
      <c r="C473" t="s">
        <v>68</v>
      </c>
      <c r="D473" t="s">
        <v>3620</v>
      </c>
      <c r="E473" t="s">
        <v>3617</v>
      </c>
      <c r="F473" t="str">
        <f>WORKSHEET[[#This Row],[Depart From]]&amp;"-"&amp;WORKSHEET[[#This Row],[Arrive To]]</f>
        <v>Zanzibar-Lagos</v>
      </c>
      <c r="G473" s="2">
        <v>44732</v>
      </c>
      <c r="H473" s="2">
        <v>44743</v>
      </c>
      <c r="I473" s="2" t="str">
        <f t="shared" si="7"/>
        <v>Delivered</v>
      </c>
      <c r="J473" s="2" t="str">
        <f>TEXT(WORKSHEET[[#This Row],[Offloading Date]], "mmm")</f>
        <v>Jul</v>
      </c>
      <c r="K473" s="2" t="str">
        <f>IF(OR(WORKSHEET[[#This Row],[Year]]="", ISBLANK(WORKSHEET[[#This Row],[Year]]), WORKSHEET[[#This Row],[Year]]="null"), "Exclude", "Include")</f>
        <v>Include</v>
      </c>
      <c r="L473" t="s">
        <v>16</v>
      </c>
      <c r="M473" t="s">
        <v>3624</v>
      </c>
      <c r="N473" t="s">
        <v>69</v>
      </c>
      <c r="O473">
        <v>35.04</v>
      </c>
      <c r="P473">
        <v>20</v>
      </c>
      <c r="Q473" t="s">
        <v>14</v>
      </c>
      <c r="R473">
        <f>P473 * _xll.XLOOKUP(Q473,CALCULATION!$A$15:$A$17, CALCULATION!$B$15:$B$17 )</f>
        <v>20</v>
      </c>
      <c r="S473" s="5">
        <f>O473*P473*_xll.XLOOKUP(Q473,CALCULATION!$A$15:$A$17, CALCULATION!$B$15:$B$17)</f>
        <v>700.8</v>
      </c>
      <c r="T473">
        <v>10</v>
      </c>
      <c r="U473" t="s">
        <v>14</v>
      </c>
      <c r="V473">
        <f>T473 * _xll.XLOOKUP(U473,CALCULATION!$A$15:$A$17, CALCULATION!$B$15:$B$17 )</f>
        <v>10</v>
      </c>
      <c r="W473" s="5">
        <f>O473*T473*_xll.XLOOKUP(U473,CALCULATION!$A$15:$A$17, CALCULATION!$B$15:$B$17)</f>
        <v>350.4</v>
      </c>
      <c r="X473" s="5">
        <f>WORKSHEET[[#This Row],[Clients Total Cost]] / WORKSHEET[[#This Row],[Clients Rate per T2 (USD)]]</f>
        <v>35.04</v>
      </c>
      <c r="Y473" s="5">
        <f>WORKSHEET[[#This Row],[Clients Rate per T2 (USD)]] - WORKSHEET[[#This Row],[Supplier Rate Per t2 (USD)]]</f>
        <v>10</v>
      </c>
      <c r="Z473" s="5">
        <f>WORKSHEET[[#This Row],[Profit Per T]] * WORKSHEET[[#This Row],[Weight]]</f>
        <v>350.4</v>
      </c>
      <c r="AA473">
        <v>1</v>
      </c>
      <c r="AB473" s="1">
        <v>1.1000000000000001</v>
      </c>
      <c r="AC473" s="1">
        <v>1.65</v>
      </c>
      <c r="AD473" s="1">
        <v>1.375</v>
      </c>
      <c r="AE473" s="1">
        <f>WORKSHEET[[#This Row],[Delay at toll gate in days]] +WORKSHEET[[#This Row],[Delay at workshop in days]] +WORKSHEET[[#This Row],[Delay at border in days]]</f>
        <v>4.125</v>
      </c>
    </row>
    <row r="474" spans="1:31" x14ac:dyDescent="0.35">
      <c r="A474" t="s">
        <v>492</v>
      </c>
      <c r="B474" t="s">
        <v>10</v>
      </c>
      <c r="C474" t="s">
        <v>68</v>
      </c>
      <c r="D474" t="s">
        <v>3616</v>
      </c>
      <c r="E474" t="s">
        <v>3617</v>
      </c>
      <c r="F474" t="str">
        <f>WORKSHEET[[#This Row],[Depart From]]&amp;"-"&amp;WORKSHEET[[#This Row],[Arrive To]]</f>
        <v>Marrakech-Lagos</v>
      </c>
      <c r="G474" s="2">
        <v>44723</v>
      </c>
      <c r="H474" s="2">
        <v>44736</v>
      </c>
      <c r="I474" s="2" t="str">
        <f t="shared" si="7"/>
        <v>Delivered</v>
      </c>
      <c r="J474" s="2" t="str">
        <f>TEXT(WORKSHEET[[#This Row],[Offloading Date]], "mmm")</f>
        <v>Jun</v>
      </c>
      <c r="K474" s="2" t="str">
        <f>IF(OR(WORKSHEET[[#This Row],[Year]]="", ISBLANK(WORKSHEET[[#This Row],[Year]]), WORKSHEET[[#This Row],[Year]]="null"), "Exclude", "Include")</f>
        <v>Include</v>
      </c>
      <c r="L474" t="s">
        <v>16</v>
      </c>
      <c r="M474" t="s">
        <v>3624</v>
      </c>
      <c r="N474" t="s">
        <v>69</v>
      </c>
      <c r="O474">
        <v>34.86</v>
      </c>
      <c r="P474">
        <v>20</v>
      </c>
      <c r="Q474" t="s">
        <v>14</v>
      </c>
      <c r="R474">
        <f>P474 * _xll.XLOOKUP(Q474,CALCULATION!$A$15:$A$17, CALCULATION!$B$15:$B$17 )</f>
        <v>20</v>
      </c>
      <c r="S474" s="5">
        <f>O474*P474*_xll.XLOOKUP(Q474,CALCULATION!$A$15:$A$17, CALCULATION!$B$15:$B$17)</f>
        <v>697.2</v>
      </c>
      <c r="T474">
        <v>10</v>
      </c>
      <c r="U474" t="s">
        <v>14</v>
      </c>
      <c r="V474">
        <f>T474 * _xll.XLOOKUP(U474,CALCULATION!$A$15:$A$17, CALCULATION!$B$15:$B$17 )</f>
        <v>10</v>
      </c>
      <c r="W474" s="5">
        <f>O474*T474*_xll.XLOOKUP(U474,CALCULATION!$A$15:$A$17, CALCULATION!$B$15:$B$17)</f>
        <v>348.6</v>
      </c>
      <c r="X474" s="5">
        <f>WORKSHEET[[#This Row],[Clients Total Cost]] / WORKSHEET[[#This Row],[Clients Rate per T2 (USD)]]</f>
        <v>34.86</v>
      </c>
      <c r="Y474" s="5">
        <f>WORKSHEET[[#This Row],[Clients Rate per T2 (USD)]] - WORKSHEET[[#This Row],[Supplier Rate Per t2 (USD)]]</f>
        <v>10</v>
      </c>
      <c r="Z474" s="5">
        <f>WORKSHEET[[#This Row],[Profit Per T]] * WORKSHEET[[#This Row],[Weight]]</f>
        <v>348.6</v>
      </c>
      <c r="AA474">
        <v>1</v>
      </c>
      <c r="AB474" s="1">
        <v>1.3</v>
      </c>
      <c r="AC474" s="1">
        <v>1.95</v>
      </c>
      <c r="AD474" s="1">
        <v>1.625</v>
      </c>
      <c r="AE474" s="1">
        <f>WORKSHEET[[#This Row],[Delay at toll gate in days]] +WORKSHEET[[#This Row],[Delay at workshop in days]] +WORKSHEET[[#This Row],[Delay at border in days]]</f>
        <v>4.875</v>
      </c>
    </row>
    <row r="475" spans="1:31" x14ac:dyDescent="0.35">
      <c r="A475" t="s">
        <v>493</v>
      </c>
      <c r="B475" t="s">
        <v>10</v>
      </c>
      <c r="C475" t="s">
        <v>68</v>
      </c>
      <c r="D475" t="s">
        <v>3615</v>
      </c>
      <c r="E475" t="s">
        <v>3617</v>
      </c>
      <c r="F475" t="str">
        <f>WORKSHEET[[#This Row],[Depart From]]&amp;"-"&amp;WORKSHEET[[#This Row],[Arrive To]]</f>
        <v>Mombasa-Lagos</v>
      </c>
      <c r="G475" s="2">
        <v>44734</v>
      </c>
      <c r="H475" s="2">
        <v>44743</v>
      </c>
      <c r="I475" s="2" t="str">
        <f t="shared" si="7"/>
        <v>Delivered</v>
      </c>
      <c r="J475" s="2" t="str">
        <f>TEXT(WORKSHEET[[#This Row],[Offloading Date]], "mmm")</f>
        <v>Jul</v>
      </c>
      <c r="K475" s="2" t="str">
        <f>IF(OR(WORKSHEET[[#This Row],[Year]]="", ISBLANK(WORKSHEET[[#This Row],[Year]]), WORKSHEET[[#This Row],[Year]]="null"), "Exclude", "Include")</f>
        <v>Include</v>
      </c>
      <c r="L475" t="s">
        <v>16</v>
      </c>
      <c r="M475" t="s">
        <v>3624</v>
      </c>
      <c r="N475" t="s">
        <v>69</v>
      </c>
      <c r="O475">
        <v>34.96</v>
      </c>
      <c r="P475">
        <v>20</v>
      </c>
      <c r="Q475" t="s">
        <v>14</v>
      </c>
      <c r="R475">
        <f>P475 * _xll.XLOOKUP(Q475,CALCULATION!$A$15:$A$17, CALCULATION!$B$15:$B$17 )</f>
        <v>20</v>
      </c>
      <c r="S475" s="5">
        <f>O475*P475*_xll.XLOOKUP(Q475,CALCULATION!$A$15:$A$17, CALCULATION!$B$15:$B$17)</f>
        <v>699.2</v>
      </c>
      <c r="T475">
        <v>10</v>
      </c>
      <c r="U475" t="s">
        <v>14</v>
      </c>
      <c r="V475">
        <f>T475 * _xll.XLOOKUP(U475,CALCULATION!$A$15:$A$17, CALCULATION!$B$15:$B$17 )</f>
        <v>10</v>
      </c>
      <c r="W475" s="5">
        <f>O475*T475*_xll.XLOOKUP(U475,CALCULATION!$A$15:$A$17, CALCULATION!$B$15:$B$17)</f>
        <v>349.6</v>
      </c>
      <c r="X475" s="5">
        <f>WORKSHEET[[#This Row],[Clients Total Cost]] / WORKSHEET[[#This Row],[Clients Rate per T2 (USD)]]</f>
        <v>34.96</v>
      </c>
      <c r="Y475" s="5">
        <f>WORKSHEET[[#This Row],[Clients Rate per T2 (USD)]] - WORKSHEET[[#This Row],[Supplier Rate Per t2 (USD)]]</f>
        <v>10</v>
      </c>
      <c r="Z475" s="5">
        <f>WORKSHEET[[#This Row],[Profit Per T]] * WORKSHEET[[#This Row],[Weight]]</f>
        <v>349.6</v>
      </c>
      <c r="AA475">
        <v>1</v>
      </c>
      <c r="AB475" s="1">
        <v>0.9</v>
      </c>
      <c r="AC475" s="1">
        <v>1.3499999999999999</v>
      </c>
      <c r="AD475" s="1">
        <v>1.125</v>
      </c>
      <c r="AE475" s="1">
        <f>WORKSHEET[[#This Row],[Delay at toll gate in days]] +WORKSHEET[[#This Row],[Delay at workshop in days]] +WORKSHEET[[#This Row],[Delay at border in days]]</f>
        <v>3.375</v>
      </c>
    </row>
    <row r="476" spans="1:31" x14ac:dyDescent="0.35">
      <c r="A476" t="s">
        <v>494</v>
      </c>
      <c r="B476" t="s">
        <v>10</v>
      </c>
      <c r="C476" t="s">
        <v>68</v>
      </c>
      <c r="D476" t="s">
        <v>3619</v>
      </c>
      <c r="E476" t="s">
        <v>3618</v>
      </c>
      <c r="F476" t="str">
        <f>WORKSHEET[[#This Row],[Depart From]]&amp;"-"&amp;WORKSHEET[[#This Row],[Arrive To]]</f>
        <v>Addis Ababa-Tripoli</v>
      </c>
      <c r="G476" s="2">
        <v>44723</v>
      </c>
      <c r="H476" s="2">
        <v>44736</v>
      </c>
      <c r="I476" s="2" t="str">
        <f t="shared" si="7"/>
        <v>Delivered</v>
      </c>
      <c r="J476" s="2" t="str">
        <f>TEXT(WORKSHEET[[#This Row],[Offloading Date]], "mmm")</f>
        <v>Jun</v>
      </c>
      <c r="K476" s="2" t="str">
        <f>IF(OR(WORKSHEET[[#This Row],[Year]]="", ISBLANK(WORKSHEET[[#This Row],[Year]]), WORKSHEET[[#This Row],[Year]]="null"), "Exclude", "Include")</f>
        <v>Include</v>
      </c>
      <c r="L476" t="s">
        <v>16</v>
      </c>
      <c r="M476" t="s">
        <v>3624</v>
      </c>
      <c r="N476" t="s">
        <v>69</v>
      </c>
      <c r="O476">
        <v>34.9</v>
      </c>
      <c r="P476">
        <v>20</v>
      </c>
      <c r="Q476" t="s">
        <v>14</v>
      </c>
      <c r="R476">
        <f>P476 * _xll.XLOOKUP(Q476,CALCULATION!$A$15:$A$17, CALCULATION!$B$15:$B$17 )</f>
        <v>20</v>
      </c>
      <c r="S476" s="5">
        <f>O476*P476*_xll.XLOOKUP(Q476,CALCULATION!$A$15:$A$17, CALCULATION!$B$15:$B$17)</f>
        <v>698</v>
      </c>
      <c r="T476">
        <v>10</v>
      </c>
      <c r="U476" t="s">
        <v>14</v>
      </c>
      <c r="V476">
        <f>T476 * _xll.XLOOKUP(U476,CALCULATION!$A$15:$A$17, CALCULATION!$B$15:$B$17 )</f>
        <v>10</v>
      </c>
      <c r="W476" s="5">
        <f>O476*T476*_xll.XLOOKUP(U476,CALCULATION!$A$15:$A$17, CALCULATION!$B$15:$B$17)</f>
        <v>349</v>
      </c>
      <c r="X476" s="5">
        <f>WORKSHEET[[#This Row],[Clients Total Cost]] / WORKSHEET[[#This Row],[Clients Rate per T2 (USD)]]</f>
        <v>34.9</v>
      </c>
      <c r="Y476" s="5">
        <f>WORKSHEET[[#This Row],[Clients Rate per T2 (USD)]] - WORKSHEET[[#This Row],[Supplier Rate Per t2 (USD)]]</f>
        <v>10</v>
      </c>
      <c r="Z476" s="5">
        <f>WORKSHEET[[#This Row],[Profit Per T]] * WORKSHEET[[#This Row],[Weight]]</f>
        <v>349</v>
      </c>
      <c r="AA476">
        <v>1</v>
      </c>
      <c r="AB476" s="1">
        <v>1.3</v>
      </c>
      <c r="AC476" s="1">
        <v>1.95</v>
      </c>
      <c r="AD476" s="1">
        <v>1.625</v>
      </c>
      <c r="AE476" s="1">
        <f>WORKSHEET[[#This Row],[Delay at toll gate in days]] +WORKSHEET[[#This Row],[Delay at workshop in days]] +WORKSHEET[[#This Row],[Delay at border in days]]</f>
        <v>4.875</v>
      </c>
    </row>
    <row r="477" spans="1:31" x14ac:dyDescent="0.35">
      <c r="A477" t="s">
        <v>495</v>
      </c>
      <c r="B477" t="s">
        <v>10</v>
      </c>
      <c r="C477" t="s">
        <v>68</v>
      </c>
      <c r="D477" t="s">
        <v>3611</v>
      </c>
      <c r="E477" t="s">
        <v>3613</v>
      </c>
      <c r="F477" t="str">
        <f>WORKSHEET[[#This Row],[Depart From]]&amp;"-"&amp;WORKSHEET[[#This Row],[Arrive To]]</f>
        <v>Mogadishu-Sanaa</v>
      </c>
      <c r="G477" s="2">
        <v>44720</v>
      </c>
      <c r="H477" s="2">
        <v>44734</v>
      </c>
      <c r="I477" s="2" t="str">
        <f t="shared" si="7"/>
        <v>Delivered</v>
      </c>
      <c r="J477" s="2" t="str">
        <f>TEXT(WORKSHEET[[#This Row],[Offloading Date]], "mmm")</f>
        <v>Jun</v>
      </c>
      <c r="K477" s="2" t="str">
        <f>IF(OR(WORKSHEET[[#This Row],[Year]]="", ISBLANK(WORKSHEET[[#This Row],[Year]]), WORKSHEET[[#This Row],[Year]]="null"), "Exclude", "Include")</f>
        <v>Include</v>
      </c>
      <c r="L477" t="s">
        <v>16</v>
      </c>
      <c r="M477" t="s">
        <v>3624</v>
      </c>
      <c r="N477" t="s">
        <v>69</v>
      </c>
      <c r="O477">
        <v>27.14</v>
      </c>
      <c r="P477">
        <v>20</v>
      </c>
      <c r="Q477" t="s">
        <v>14</v>
      </c>
      <c r="R477">
        <f>P477 * _xll.XLOOKUP(Q477,CALCULATION!$A$15:$A$17, CALCULATION!$B$15:$B$17 )</f>
        <v>20</v>
      </c>
      <c r="S477" s="5">
        <f>O477*P477*_xll.XLOOKUP(Q477,CALCULATION!$A$15:$A$17, CALCULATION!$B$15:$B$17)</f>
        <v>542.79999999999995</v>
      </c>
      <c r="T477">
        <v>10</v>
      </c>
      <c r="U477" t="s">
        <v>14</v>
      </c>
      <c r="V477">
        <f>T477 * _xll.XLOOKUP(U477,CALCULATION!$A$15:$A$17, CALCULATION!$B$15:$B$17 )</f>
        <v>10</v>
      </c>
      <c r="W477" s="5">
        <f>O477*T477*_xll.XLOOKUP(U477,CALCULATION!$A$15:$A$17, CALCULATION!$B$15:$B$17)</f>
        <v>271.39999999999998</v>
      </c>
      <c r="X477" s="5">
        <f>WORKSHEET[[#This Row],[Clients Total Cost]] / WORKSHEET[[#This Row],[Clients Rate per T2 (USD)]]</f>
        <v>27.139999999999997</v>
      </c>
      <c r="Y477" s="5">
        <f>WORKSHEET[[#This Row],[Clients Rate per T2 (USD)]] - WORKSHEET[[#This Row],[Supplier Rate Per t2 (USD)]]</f>
        <v>10</v>
      </c>
      <c r="Z477" s="5">
        <f>WORKSHEET[[#This Row],[Profit Per T]] * WORKSHEET[[#This Row],[Weight]]</f>
        <v>271.39999999999998</v>
      </c>
      <c r="AA477">
        <v>1</v>
      </c>
      <c r="AB477" s="1">
        <v>1.4000000000000001</v>
      </c>
      <c r="AC477" s="1">
        <v>2.1</v>
      </c>
      <c r="AD477" s="1">
        <v>1.75</v>
      </c>
      <c r="AE477" s="1">
        <f>WORKSHEET[[#This Row],[Delay at toll gate in days]] +WORKSHEET[[#This Row],[Delay at workshop in days]] +WORKSHEET[[#This Row],[Delay at border in days]]</f>
        <v>5.25</v>
      </c>
    </row>
    <row r="478" spans="1:31" x14ac:dyDescent="0.35">
      <c r="A478" t="s">
        <v>496</v>
      </c>
      <c r="B478" t="s">
        <v>10</v>
      </c>
      <c r="C478" t="s">
        <v>68</v>
      </c>
      <c r="D478" t="s">
        <v>3615</v>
      </c>
      <c r="E478" t="s">
        <v>3617</v>
      </c>
      <c r="F478" t="str">
        <f>WORKSHEET[[#This Row],[Depart From]]&amp;"-"&amp;WORKSHEET[[#This Row],[Arrive To]]</f>
        <v>Mombasa-Lagos</v>
      </c>
      <c r="G478" s="2">
        <v>44734</v>
      </c>
      <c r="H478" s="2">
        <v>44743</v>
      </c>
      <c r="I478" s="2" t="str">
        <f t="shared" si="7"/>
        <v>Delivered</v>
      </c>
      <c r="J478" s="2" t="str">
        <f>TEXT(WORKSHEET[[#This Row],[Offloading Date]], "mmm")</f>
        <v>Jul</v>
      </c>
      <c r="K478" s="2" t="str">
        <f>IF(OR(WORKSHEET[[#This Row],[Year]]="", ISBLANK(WORKSHEET[[#This Row],[Year]]), WORKSHEET[[#This Row],[Year]]="null"), "Exclude", "Include")</f>
        <v>Include</v>
      </c>
      <c r="L478" t="s">
        <v>16</v>
      </c>
      <c r="M478" t="s">
        <v>3624</v>
      </c>
      <c r="N478" t="s">
        <v>69</v>
      </c>
      <c r="O478">
        <v>34.94</v>
      </c>
      <c r="P478">
        <v>20</v>
      </c>
      <c r="Q478" t="s">
        <v>14</v>
      </c>
      <c r="R478">
        <f>P478 * _xll.XLOOKUP(Q478,CALCULATION!$A$15:$A$17, CALCULATION!$B$15:$B$17 )</f>
        <v>20</v>
      </c>
      <c r="S478" s="5">
        <f>O478*P478*_xll.XLOOKUP(Q478,CALCULATION!$A$15:$A$17, CALCULATION!$B$15:$B$17)</f>
        <v>698.8</v>
      </c>
      <c r="T478">
        <v>10</v>
      </c>
      <c r="U478" t="s">
        <v>14</v>
      </c>
      <c r="V478">
        <f>T478 * _xll.XLOOKUP(U478,CALCULATION!$A$15:$A$17, CALCULATION!$B$15:$B$17 )</f>
        <v>10</v>
      </c>
      <c r="W478" s="5">
        <f>O478*T478*_xll.XLOOKUP(U478,CALCULATION!$A$15:$A$17, CALCULATION!$B$15:$B$17)</f>
        <v>349.4</v>
      </c>
      <c r="X478" s="5">
        <f>WORKSHEET[[#This Row],[Clients Total Cost]] / WORKSHEET[[#This Row],[Clients Rate per T2 (USD)]]</f>
        <v>34.94</v>
      </c>
      <c r="Y478" s="5">
        <f>WORKSHEET[[#This Row],[Clients Rate per T2 (USD)]] - WORKSHEET[[#This Row],[Supplier Rate Per t2 (USD)]]</f>
        <v>10</v>
      </c>
      <c r="Z478" s="5">
        <f>WORKSHEET[[#This Row],[Profit Per T]] * WORKSHEET[[#This Row],[Weight]]</f>
        <v>349.4</v>
      </c>
      <c r="AA478">
        <v>1</v>
      </c>
      <c r="AB478" s="1">
        <v>0.9</v>
      </c>
      <c r="AC478" s="1">
        <v>1.3499999999999999</v>
      </c>
      <c r="AD478" s="1">
        <v>1.125</v>
      </c>
      <c r="AE478" s="1">
        <f>WORKSHEET[[#This Row],[Delay at toll gate in days]] +WORKSHEET[[#This Row],[Delay at workshop in days]] +WORKSHEET[[#This Row],[Delay at border in days]]</f>
        <v>3.375</v>
      </c>
    </row>
    <row r="479" spans="1:31" x14ac:dyDescent="0.35">
      <c r="A479" t="s">
        <v>497</v>
      </c>
      <c r="B479" t="s">
        <v>10</v>
      </c>
      <c r="C479" t="s">
        <v>68</v>
      </c>
      <c r="D479" t="s">
        <v>3611</v>
      </c>
      <c r="E479" t="s">
        <v>3617</v>
      </c>
      <c r="F479" t="str">
        <f>WORKSHEET[[#This Row],[Depart From]]&amp;"-"&amp;WORKSHEET[[#This Row],[Arrive To]]</f>
        <v>Mogadishu-Lagos</v>
      </c>
      <c r="G479" s="2">
        <v>44729</v>
      </c>
      <c r="H479" s="2">
        <v>44741</v>
      </c>
      <c r="I479" s="2" t="str">
        <f t="shared" si="7"/>
        <v>Delivered</v>
      </c>
      <c r="J479" s="2" t="str">
        <f>TEXT(WORKSHEET[[#This Row],[Offloading Date]], "mmm")</f>
        <v>Jun</v>
      </c>
      <c r="K479" s="2" t="str">
        <f>IF(OR(WORKSHEET[[#This Row],[Year]]="", ISBLANK(WORKSHEET[[#This Row],[Year]]), WORKSHEET[[#This Row],[Year]]="null"), "Exclude", "Include")</f>
        <v>Include</v>
      </c>
      <c r="L479" t="s">
        <v>16</v>
      </c>
      <c r="M479" t="s">
        <v>3624</v>
      </c>
      <c r="N479" t="s">
        <v>69</v>
      </c>
      <c r="O479">
        <v>34.96</v>
      </c>
      <c r="P479">
        <v>20</v>
      </c>
      <c r="Q479" t="s">
        <v>14</v>
      </c>
      <c r="R479">
        <f>P479 * _xll.XLOOKUP(Q479,CALCULATION!$A$15:$A$17, CALCULATION!$B$15:$B$17 )</f>
        <v>20</v>
      </c>
      <c r="S479" s="5">
        <f>O479*P479*_xll.XLOOKUP(Q479,CALCULATION!$A$15:$A$17, CALCULATION!$B$15:$B$17)</f>
        <v>699.2</v>
      </c>
      <c r="T479">
        <v>10</v>
      </c>
      <c r="U479" t="s">
        <v>14</v>
      </c>
      <c r="V479">
        <f>T479 * _xll.XLOOKUP(U479,CALCULATION!$A$15:$A$17, CALCULATION!$B$15:$B$17 )</f>
        <v>10</v>
      </c>
      <c r="W479" s="5">
        <f>O479*T479*_xll.XLOOKUP(U479,CALCULATION!$A$15:$A$17, CALCULATION!$B$15:$B$17)</f>
        <v>349.6</v>
      </c>
      <c r="X479" s="5">
        <f>WORKSHEET[[#This Row],[Clients Total Cost]] / WORKSHEET[[#This Row],[Clients Rate per T2 (USD)]]</f>
        <v>34.96</v>
      </c>
      <c r="Y479" s="5">
        <f>WORKSHEET[[#This Row],[Clients Rate per T2 (USD)]] - WORKSHEET[[#This Row],[Supplier Rate Per t2 (USD)]]</f>
        <v>10</v>
      </c>
      <c r="Z479" s="5">
        <f>WORKSHEET[[#This Row],[Profit Per T]] * WORKSHEET[[#This Row],[Weight]]</f>
        <v>349.6</v>
      </c>
      <c r="AA479">
        <v>1</v>
      </c>
      <c r="AB479" s="1">
        <v>1.2000000000000002</v>
      </c>
      <c r="AC479" s="1">
        <v>1.7999999999999998</v>
      </c>
      <c r="AD479" s="1">
        <v>1.5</v>
      </c>
      <c r="AE479" s="1">
        <f>WORKSHEET[[#This Row],[Delay at toll gate in days]] +WORKSHEET[[#This Row],[Delay at workshop in days]] +WORKSHEET[[#This Row],[Delay at border in days]]</f>
        <v>4.5</v>
      </c>
    </row>
    <row r="480" spans="1:31" x14ac:dyDescent="0.35">
      <c r="A480" t="s">
        <v>498</v>
      </c>
      <c r="B480" t="s">
        <v>10</v>
      </c>
      <c r="C480" t="s">
        <v>68</v>
      </c>
      <c r="D480" t="s">
        <v>3619</v>
      </c>
      <c r="E480" t="s">
        <v>3612</v>
      </c>
      <c r="F480" t="str">
        <f>WORKSHEET[[#This Row],[Depart From]]&amp;"-"&amp;WORKSHEET[[#This Row],[Arrive To]]</f>
        <v>Addis Ababa-Victoria</v>
      </c>
      <c r="G480" s="2">
        <v>44729</v>
      </c>
      <c r="H480" s="2">
        <v>44741</v>
      </c>
      <c r="I480" s="2" t="str">
        <f t="shared" si="7"/>
        <v>Delivered</v>
      </c>
      <c r="J480" s="2" t="str">
        <f>TEXT(WORKSHEET[[#This Row],[Offloading Date]], "mmm")</f>
        <v>Jun</v>
      </c>
      <c r="K480" s="2" t="str">
        <f>IF(OR(WORKSHEET[[#This Row],[Year]]="", ISBLANK(WORKSHEET[[#This Row],[Year]]), WORKSHEET[[#This Row],[Year]]="null"), "Exclude", "Include")</f>
        <v>Include</v>
      </c>
      <c r="L480" t="s">
        <v>16</v>
      </c>
      <c r="M480" t="s">
        <v>3624</v>
      </c>
      <c r="N480" t="s">
        <v>69</v>
      </c>
      <c r="O480">
        <v>34.979999999999997</v>
      </c>
      <c r="P480">
        <v>20</v>
      </c>
      <c r="Q480" t="s">
        <v>14</v>
      </c>
      <c r="R480">
        <f>P480 * _xll.XLOOKUP(Q480,CALCULATION!$A$15:$A$17, CALCULATION!$B$15:$B$17 )</f>
        <v>20</v>
      </c>
      <c r="S480" s="5">
        <f>O480*P480*_xll.XLOOKUP(Q480,CALCULATION!$A$15:$A$17, CALCULATION!$B$15:$B$17)</f>
        <v>699.59999999999991</v>
      </c>
      <c r="T480">
        <v>10</v>
      </c>
      <c r="U480" t="s">
        <v>14</v>
      </c>
      <c r="V480">
        <f>T480 * _xll.XLOOKUP(U480,CALCULATION!$A$15:$A$17, CALCULATION!$B$15:$B$17 )</f>
        <v>10</v>
      </c>
      <c r="W480" s="5">
        <f>O480*T480*_xll.XLOOKUP(U480,CALCULATION!$A$15:$A$17, CALCULATION!$B$15:$B$17)</f>
        <v>349.79999999999995</v>
      </c>
      <c r="X480" s="5">
        <f>WORKSHEET[[#This Row],[Clients Total Cost]] / WORKSHEET[[#This Row],[Clients Rate per T2 (USD)]]</f>
        <v>34.979999999999997</v>
      </c>
      <c r="Y480" s="5">
        <f>WORKSHEET[[#This Row],[Clients Rate per T2 (USD)]] - WORKSHEET[[#This Row],[Supplier Rate Per t2 (USD)]]</f>
        <v>10</v>
      </c>
      <c r="Z480" s="5">
        <f>WORKSHEET[[#This Row],[Profit Per T]] * WORKSHEET[[#This Row],[Weight]]</f>
        <v>349.79999999999995</v>
      </c>
      <c r="AA480">
        <v>1</v>
      </c>
      <c r="AB480" s="1">
        <v>1.2000000000000002</v>
      </c>
      <c r="AC480" s="1">
        <v>1.7999999999999998</v>
      </c>
      <c r="AD480" s="1">
        <v>1.5</v>
      </c>
      <c r="AE480" s="1">
        <f>WORKSHEET[[#This Row],[Delay at toll gate in days]] +WORKSHEET[[#This Row],[Delay at workshop in days]] +WORKSHEET[[#This Row],[Delay at border in days]]</f>
        <v>4.5</v>
      </c>
    </row>
    <row r="481" spans="1:31" x14ac:dyDescent="0.35">
      <c r="A481" t="s">
        <v>499</v>
      </c>
      <c r="B481" t="s">
        <v>10</v>
      </c>
      <c r="C481" t="s">
        <v>68</v>
      </c>
      <c r="D481" t="s">
        <v>3611</v>
      </c>
      <c r="E481" t="s">
        <v>3613</v>
      </c>
      <c r="F481" t="str">
        <f>WORKSHEET[[#This Row],[Depart From]]&amp;"-"&amp;WORKSHEET[[#This Row],[Arrive To]]</f>
        <v>Mogadishu-Sanaa</v>
      </c>
      <c r="G481" s="2">
        <v>44737</v>
      </c>
      <c r="H481" s="2">
        <v>44749</v>
      </c>
      <c r="I481" s="2" t="str">
        <f t="shared" si="7"/>
        <v>Delivered</v>
      </c>
      <c r="J481" s="2" t="str">
        <f>TEXT(WORKSHEET[[#This Row],[Offloading Date]], "mmm")</f>
        <v>Jul</v>
      </c>
      <c r="K481" s="2" t="str">
        <f>IF(OR(WORKSHEET[[#This Row],[Year]]="", ISBLANK(WORKSHEET[[#This Row],[Year]]), WORKSHEET[[#This Row],[Year]]="null"), "Exclude", "Include")</f>
        <v>Include</v>
      </c>
      <c r="L481" t="s">
        <v>16</v>
      </c>
      <c r="M481" t="s">
        <v>3624</v>
      </c>
      <c r="N481" t="s">
        <v>69</v>
      </c>
      <c r="O481">
        <v>35.4</v>
      </c>
      <c r="P481">
        <v>20</v>
      </c>
      <c r="Q481" t="s">
        <v>14</v>
      </c>
      <c r="R481">
        <f>P481 * _xll.XLOOKUP(Q481,CALCULATION!$A$15:$A$17, CALCULATION!$B$15:$B$17 )</f>
        <v>20</v>
      </c>
      <c r="S481" s="5">
        <f>O481*P481*_xll.XLOOKUP(Q481,CALCULATION!$A$15:$A$17, CALCULATION!$B$15:$B$17)</f>
        <v>708</v>
      </c>
      <c r="T481">
        <v>10</v>
      </c>
      <c r="U481" t="s">
        <v>14</v>
      </c>
      <c r="V481">
        <f>T481 * _xll.XLOOKUP(U481,CALCULATION!$A$15:$A$17, CALCULATION!$B$15:$B$17 )</f>
        <v>10</v>
      </c>
      <c r="W481" s="5">
        <f>O481*T481*_xll.XLOOKUP(U481,CALCULATION!$A$15:$A$17, CALCULATION!$B$15:$B$17)</f>
        <v>354</v>
      </c>
      <c r="X481" s="5">
        <f>WORKSHEET[[#This Row],[Clients Total Cost]] / WORKSHEET[[#This Row],[Clients Rate per T2 (USD)]]</f>
        <v>35.4</v>
      </c>
      <c r="Y481" s="5">
        <f>WORKSHEET[[#This Row],[Clients Rate per T2 (USD)]] - WORKSHEET[[#This Row],[Supplier Rate Per t2 (USD)]]</f>
        <v>10</v>
      </c>
      <c r="Z481" s="5">
        <f>WORKSHEET[[#This Row],[Profit Per T]] * WORKSHEET[[#This Row],[Weight]]</f>
        <v>354</v>
      </c>
      <c r="AA481">
        <v>1</v>
      </c>
      <c r="AB481" s="1">
        <v>1.2000000000000002</v>
      </c>
      <c r="AC481" s="1">
        <v>1.7999999999999998</v>
      </c>
      <c r="AD481" s="1">
        <v>1.5</v>
      </c>
      <c r="AE481" s="1">
        <f>WORKSHEET[[#This Row],[Delay at toll gate in days]] +WORKSHEET[[#This Row],[Delay at workshop in days]] +WORKSHEET[[#This Row],[Delay at border in days]]</f>
        <v>4.5</v>
      </c>
    </row>
    <row r="482" spans="1:31" x14ac:dyDescent="0.35">
      <c r="A482" t="s">
        <v>500</v>
      </c>
      <c r="B482" t="s">
        <v>10</v>
      </c>
      <c r="C482" t="s">
        <v>68</v>
      </c>
      <c r="D482" t="s">
        <v>3611</v>
      </c>
      <c r="E482" t="s">
        <v>3617</v>
      </c>
      <c r="F482" t="str">
        <f>WORKSHEET[[#This Row],[Depart From]]&amp;"-"&amp;WORKSHEET[[#This Row],[Arrive To]]</f>
        <v>Mogadishu-Lagos</v>
      </c>
      <c r="G482" s="2">
        <v>44738</v>
      </c>
      <c r="H482" s="2">
        <v>44749</v>
      </c>
      <c r="I482" s="2" t="str">
        <f t="shared" si="7"/>
        <v>Delivered</v>
      </c>
      <c r="J482" s="2" t="str">
        <f>TEXT(WORKSHEET[[#This Row],[Offloading Date]], "mmm")</f>
        <v>Jul</v>
      </c>
      <c r="K482" s="2" t="str">
        <f>IF(OR(WORKSHEET[[#This Row],[Year]]="", ISBLANK(WORKSHEET[[#This Row],[Year]]), WORKSHEET[[#This Row],[Year]]="null"), "Exclude", "Include")</f>
        <v>Include</v>
      </c>
      <c r="L482" t="s">
        <v>16</v>
      </c>
      <c r="M482" t="s">
        <v>3624</v>
      </c>
      <c r="N482" t="s">
        <v>69</v>
      </c>
      <c r="O482">
        <v>35.5</v>
      </c>
      <c r="P482">
        <v>20</v>
      </c>
      <c r="Q482" t="s">
        <v>14</v>
      </c>
      <c r="R482">
        <f>P482 * _xll.XLOOKUP(Q482,CALCULATION!$A$15:$A$17, CALCULATION!$B$15:$B$17 )</f>
        <v>20</v>
      </c>
      <c r="S482" s="5">
        <f>O482*P482*_xll.XLOOKUP(Q482,CALCULATION!$A$15:$A$17, CALCULATION!$B$15:$B$17)</f>
        <v>710</v>
      </c>
      <c r="T482">
        <v>10</v>
      </c>
      <c r="U482" t="s">
        <v>14</v>
      </c>
      <c r="V482">
        <f>T482 * _xll.XLOOKUP(U482,CALCULATION!$A$15:$A$17, CALCULATION!$B$15:$B$17 )</f>
        <v>10</v>
      </c>
      <c r="W482" s="5">
        <f>O482*T482*_xll.XLOOKUP(U482,CALCULATION!$A$15:$A$17, CALCULATION!$B$15:$B$17)</f>
        <v>355</v>
      </c>
      <c r="X482" s="5">
        <f>WORKSHEET[[#This Row],[Clients Total Cost]] / WORKSHEET[[#This Row],[Clients Rate per T2 (USD)]]</f>
        <v>35.5</v>
      </c>
      <c r="Y482" s="5">
        <f>WORKSHEET[[#This Row],[Clients Rate per T2 (USD)]] - WORKSHEET[[#This Row],[Supplier Rate Per t2 (USD)]]</f>
        <v>10</v>
      </c>
      <c r="Z482" s="5">
        <f>WORKSHEET[[#This Row],[Profit Per T]] * WORKSHEET[[#This Row],[Weight]]</f>
        <v>355</v>
      </c>
      <c r="AA482">
        <v>1</v>
      </c>
      <c r="AB482" s="1">
        <v>1.1000000000000001</v>
      </c>
      <c r="AC482" s="1">
        <v>1.65</v>
      </c>
      <c r="AD482" s="1">
        <v>1.375</v>
      </c>
      <c r="AE482" s="1">
        <f>WORKSHEET[[#This Row],[Delay at toll gate in days]] +WORKSHEET[[#This Row],[Delay at workshop in days]] +WORKSHEET[[#This Row],[Delay at border in days]]</f>
        <v>4.125</v>
      </c>
    </row>
    <row r="483" spans="1:31" x14ac:dyDescent="0.35">
      <c r="A483" t="s">
        <v>501</v>
      </c>
      <c r="B483" t="s">
        <v>10</v>
      </c>
      <c r="C483" t="s">
        <v>68</v>
      </c>
      <c r="D483" t="s">
        <v>3615</v>
      </c>
      <c r="E483" t="s">
        <v>3618</v>
      </c>
      <c r="F483" t="str">
        <f>WORKSHEET[[#This Row],[Depart From]]&amp;"-"&amp;WORKSHEET[[#This Row],[Arrive To]]</f>
        <v>Mombasa-Tripoli</v>
      </c>
      <c r="G483" s="2">
        <v>44729</v>
      </c>
      <c r="H483" s="2">
        <v>44741</v>
      </c>
      <c r="I483" s="2" t="str">
        <f t="shared" si="7"/>
        <v>Delivered</v>
      </c>
      <c r="J483" s="2" t="str">
        <f>TEXT(WORKSHEET[[#This Row],[Offloading Date]], "mmm")</f>
        <v>Jun</v>
      </c>
      <c r="K483" s="2" t="str">
        <f>IF(OR(WORKSHEET[[#This Row],[Year]]="", ISBLANK(WORKSHEET[[#This Row],[Year]]), WORKSHEET[[#This Row],[Year]]="null"), "Exclude", "Include")</f>
        <v>Include</v>
      </c>
      <c r="L483" t="s">
        <v>16</v>
      </c>
      <c r="M483" t="s">
        <v>3624</v>
      </c>
      <c r="N483" t="s">
        <v>69</v>
      </c>
      <c r="O483">
        <v>35.08</v>
      </c>
      <c r="P483">
        <v>20</v>
      </c>
      <c r="Q483" t="s">
        <v>14</v>
      </c>
      <c r="R483">
        <f>P483 * _xll.XLOOKUP(Q483,CALCULATION!$A$15:$A$17, CALCULATION!$B$15:$B$17 )</f>
        <v>20</v>
      </c>
      <c r="S483" s="5">
        <f>O483*P483*_xll.XLOOKUP(Q483,CALCULATION!$A$15:$A$17, CALCULATION!$B$15:$B$17)</f>
        <v>701.59999999999991</v>
      </c>
      <c r="T483">
        <v>10</v>
      </c>
      <c r="U483" t="s">
        <v>14</v>
      </c>
      <c r="V483">
        <f>T483 * _xll.XLOOKUP(U483,CALCULATION!$A$15:$A$17, CALCULATION!$B$15:$B$17 )</f>
        <v>10</v>
      </c>
      <c r="W483" s="5">
        <f>O483*T483*_xll.XLOOKUP(U483,CALCULATION!$A$15:$A$17, CALCULATION!$B$15:$B$17)</f>
        <v>350.79999999999995</v>
      </c>
      <c r="X483" s="5">
        <f>WORKSHEET[[#This Row],[Clients Total Cost]] / WORKSHEET[[#This Row],[Clients Rate per T2 (USD)]]</f>
        <v>35.08</v>
      </c>
      <c r="Y483" s="5">
        <f>WORKSHEET[[#This Row],[Clients Rate per T2 (USD)]] - WORKSHEET[[#This Row],[Supplier Rate Per t2 (USD)]]</f>
        <v>10</v>
      </c>
      <c r="Z483" s="5">
        <f>WORKSHEET[[#This Row],[Profit Per T]] * WORKSHEET[[#This Row],[Weight]]</f>
        <v>350.79999999999995</v>
      </c>
      <c r="AA483">
        <v>1</v>
      </c>
      <c r="AB483" s="1">
        <v>1.2000000000000002</v>
      </c>
      <c r="AC483" s="1">
        <v>1.7999999999999998</v>
      </c>
      <c r="AD483" s="1">
        <v>1.5</v>
      </c>
      <c r="AE483" s="1">
        <f>WORKSHEET[[#This Row],[Delay at toll gate in days]] +WORKSHEET[[#This Row],[Delay at workshop in days]] +WORKSHEET[[#This Row],[Delay at border in days]]</f>
        <v>4.5</v>
      </c>
    </row>
    <row r="484" spans="1:31" x14ac:dyDescent="0.35">
      <c r="A484" t="s">
        <v>502</v>
      </c>
      <c r="B484" t="s">
        <v>10</v>
      </c>
      <c r="C484" t="s">
        <v>68</v>
      </c>
      <c r="D484" t="s">
        <v>3619</v>
      </c>
      <c r="E484" t="s">
        <v>3613</v>
      </c>
      <c r="F484" t="str">
        <f>WORKSHEET[[#This Row],[Depart From]]&amp;"-"&amp;WORKSHEET[[#This Row],[Arrive To]]</f>
        <v>Addis Ababa-Sanaa</v>
      </c>
      <c r="G484" s="2">
        <v>44743</v>
      </c>
      <c r="H484" s="2">
        <v>44763</v>
      </c>
      <c r="I484" s="2" t="str">
        <f t="shared" si="7"/>
        <v>Delivered</v>
      </c>
      <c r="J484" s="2" t="str">
        <f>TEXT(WORKSHEET[[#This Row],[Offloading Date]], "mmm")</f>
        <v>Jul</v>
      </c>
      <c r="K484" s="2" t="str">
        <f>IF(OR(WORKSHEET[[#This Row],[Year]]="", ISBLANK(WORKSHEET[[#This Row],[Year]]), WORKSHEET[[#This Row],[Year]]="null"), "Exclude", "Include")</f>
        <v>Include</v>
      </c>
      <c r="L484" t="s">
        <v>16</v>
      </c>
      <c r="M484" t="s">
        <v>3624</v>
      </c>
      <c r="N484" t="s">
        <v>69</v>
      </c>
      <c r="O484">
        <v>35.380000000000003</v>
      </c>
      <c r="P484">
        <v>20</v>
      </c>
      <c r="Q484" t="s">
        <v>14</v>
      </c>
      <c r="R484">
        <f>P484 * _xll.XLOOKUP(Q484,CALCULATION!$A$15:$A$17, CALCULATION!$B$15:$B$17 )</f>
        <v>20</v>
      </c>
      <c r="S484" s="5">
        <f>O484*P484*_xll.XLOOKUP(Q484,CALCULATION!$A$15:$A$17, CALCULATION!$B$15:$B$17)</f>
        <v>707.6</v>
      </c>
      <c r="T484">
        <v>10</v>
      </c>
      <c r="U484" t="s">
        <v>14</v>
      </c>
      <c r="V484">
        <f>T484 * _xll.XLOOKUP(U484,CALCULATION!$A$15:$A$17, CALCULATION!$B$15:$B$17 )</f>
        <v>10</v>
      </c>
      <c r="W484" s="5">
        <f>O484*T484*_xll.XLOOKUP(U484,CALCULATION!$A$15:$A$17, CALCULATION!$B$15:$B$17)</f>
        <v>353.8</v>
      </c>
      <c r="X484" s="5">
        <f>WORKSHEET[[#This Row],[Clients Total Cost]] / WORKSHEET[[#This Row],[Clients Rate per T2 (USD)]]</f>
        <v>35.380000000000003</v>
      </c>
      <c r="Y484" s="5">
        <f>WORKSHEET[[#This Row],[Clients Rate per T2 (USD)]] - WORKSHEET[[#This Row],[Supplier Rate Per t2 (USD)]]</f>
        <v>10</v>
      </c>
      <c r="Z484" s="5">
        <f>WORKSHEET[[#This Row],[Profit Per T]] * WORKSHEET[[#This Row],[Weight]]</f>
        <v>353.8</v>
      </c>
      <c r="AA484">
        <v>1</v>
      </c>
      <c r="AB484" s="1">
        <v>2</v>
      </c>
      <c r="AC484" s="1">
        <v>3</v>
      </c>
      <c r="AD484" s="1">
        <v>2.5</v>
      </c>
      <c r="AE484" s="1">
        <f>WORKSHEET[[#This Row],[Delay at toll gate in days]] +WORKSHEET[[#This Row],[Delay at workshop in days]] +WORKSHEET[[#This Row],[Delay at border in days]]</f>
        <v>7.5</v>
      </c>
    </row>
    <row r="485" spans="1:31" x14ac:dyDescent="0.35">
      <c r="A485" t="s">
        <v>503</v>
      </c>
      <c r="B485" t="s">
        <v>10</v>
      </c>
      <c r="C485" t="s">
        <v>68</v>
      </c>
      <c r="D485" t="s">
        <v>3615</v>
      </c>
      <c r="E485" t="s">
        <v>3617</v>
      </c>
      <c r="F485" t="str">
        <f>WORKSHEET[[#This Row],[Depart From]]&amp;"-"&amp;WORKSHEET[[#This Row],[Arrive To]]</f>
        <v>Mombasa-Lagos</v>
      </c>
      <c r="G485" s="2">
        <v>44742</v>
      </c>
      <c r="H485" s="2">
        <v>44757</v>
      </c>
      <c r="I485" s="2" t="str">
        <f t="shared" si="7"/>
        <v>Delivered</v>
      </c>
      <c r="J485" s="2" t="str">
        <f>TEXT(WORKSHEET[[#This Row],[Offloading Date]], "mmm")</f>
        <v>Jul</v>
      </c>
      <c r="K485" s="2" t="str">
        <f>IF(OR(WORKSHEET[[#This Row],[Year]]="", ISBLANK(WORKSHEET[[#This Row],[Year]]), WORKSHEET[[#This Row],[Year]]="null"), "Exclude", "Include")</f>
        <v>Include</v>
      </c>
      <c r="L485" t="s">
        <v>16</v>
      </c>
      <c r="M485" t="s">
        <v>3624</v>
      </c>
      <c r="N485" t="s">
        <v>69</v>
      </c>
      <c r="O485">
        <v>35.54</v>
      </c>
      <c r="P485">
        <v>20</v>
      </c>
      <c r="Q485" t="s">
        <v>14</v>
      </c>
      <c r="R485">
        <f>P485 * _xll.XLOOKUP(Q485,CALCULATION!$A$15:$A$17, CALCULATION!$B$15:$B$17 )</f>
        <v>20</v>
      </c>
      <c r="S485" s="5">
        <f>O485*P485*_xll.XLOOKUP(Q485,CALCULATION!$A$15:$A$17, CALCULATION!$B$15:$B$17)</f>
        <v>710.8</v>
      </c>
      <c r="T485">
        <v>10</v>
      </c>
      <c r="U485" t="s">
        <v>14</v>
      </c>
      <c r="V485">
        <f>T485 * _xll.XLOOKUP(U485,CALCULATION!$A$15:$A$17, CALCULATION!$B$15:$B$17 )</f>
        <v>10</v>
      </c>
      <c r="W485" s="5">
        <f>O485*T485*_xll.XLOOKUP(U485,CALCULATION!$A$15:$A$17, CALCULATION!$B$15:$B$17)</f>
        <v>355.4</v>
      </c>
      <c r="X485" s="5">
        <f>WORKSHEET[[#This Row],[Clients Total Cost]] / WORKSHEET[[#This Row],[Clients Rate per T2 (USD)]]</f>
        <v>35.54</v>
      </c>
      <c r="Y485" s="5">
        <f>WORKSHEET[[#This Row],[Clients Rate per T2 (USD)]] - WORKSHEET[[#This Row],[Supplier Rate Per t2 (USD)]]</f>
        <v>10</v>
      </c>
      <c r="Z485" s="5">
        <f>WORKSHEET[[#This Row],[Profit Per T]] * WORKSHEET[[#This Row],[Weight]]</f>
        <v>355.4</v>
      </c>
      <c r="AA485">
        <v>1</v>
      </c>
      <c r="AB485" s="1">
        <v>1.5</v>
      </c>
      <c r="AC485" s="1">
        <v>2.25</v>
      </c>
      <c r="AD485" s="1">
        <v>1.875</v>
      </c>
      <c r="AE485" s="1">
        <f>WORKSHEET[[#This Row],[Delay at toll gate in days]] +WORKSHEET[[#This Row],[Delay at workshop in days]] +WORKSHEET[[#This Row],[Delay at border in days]]</f>
        <v>5.625</v>
      </c>
    </row>
    <row r="486" spans="1:31" x14ac:dyDescent="0.35">
      <c r="A486" t="s">
        <v>504</v>
      </c>
      <c r="B486" t="s">
        <v>10</v>
      </c>
      <c r="C486" t="s">
        <v>68</v>
      </c>
      <c r="D486" t="s">
        <v>3615</v>
      </c>
      <c r="E486" t="s">
        <v>3612</v>
      </c>
      <c r="F486" t="str">
        <f>WORKSHEET[[#This Row],[Depart From]]&amp;"-"&amp;WORKSHEET[[#This Row],[Arrive To]]</f>
        <v>Mombasa-Victoria</v>
      </c>
      <c r="G486" s="2">
        <v>44742</v>
      </c>
      <c r="H486" s="2">
        <v>44757</v>
      </c>
      <c r="I486" s="2" t="str">
        <f t="shared" si="7"/>
        <v>Delivered</v>
      </c>
      <c r="J486" s="2" t="str">
        <f>TEXT(WORKSHEET[[#This Row],[Offloading Date]], "mmm")</f>
        <v>Jul</v>
      </c>
      <c r="K486" s="2" t="str">
        <f>IF(OR(WORKSHEET[[#This Row],[Year]]="", ISBLANK(WORKSHEET[[#This Row],[Year]]), WORKSHEET[[#This Row],[Year]]="null"), "Exclude", "Include")</f>
        <v>Include</v>
      </c>
      <c r="L486" t="s">
        <v>16</v>
      </c>
      <c r="M486" t="s">
        <v>3624</v>
      </c>
      <c r="N486" t="s">
        <v>69</v>
      </c>
      <c r="O486">
        <v>35.44</v>
      </c>
      <c r="P486">
        <v>20</v>
      </c>
      <c r="Q486" t="s">
        <v>14</v>
      </c>
      <c r="R486">
        <f>P486 * _xll.XLOOKUP(Q486,CALCULATION!$A$15:$A$17, CALCULATION!$B$15:$B$17 )</f>
        <v>20</v>
      </c>
      <c r="S486" s="5">
        <f>O486*P486*_xll.XLOOKUP(Q486,CALCULATION!$A$15:$A$17, CALCULATION!$B$15:$B$17)</f>
        <v>708.8</v>
      </c>
      <c r="T486">
        <v>10</v>
      </c>
      <c r="U486" t="s">
        <v>14</v>
      </c>
      <c r="V486">
        <f>T486 * _xll.XLOOKUP(U486,CALCULATION!$A$15:$A$17, CALCULATION!$B$15:$B$17 )</f>
        <v>10</v>
      </c>
      <c r="W486" s="5">
        <f>O486*T486*_xll.XLOOKUP(U486,CALCULATION!$A$15:$A$17, CALCULATION!$B$15:$B$17)</f>
        <v>354.4</v>
      </c>
      <c r="X486" s="5">
        <f>WORKSHEET[[#This Row],[Clients Total Cost]] / WORKSHEET[[#This Row],[Clients Rate per T2 (USD)]]</f>
        <v>35.44</v>
      </c>
      <c r="Y486" s="5">
        <f>WORKSHEET[[#This Row],[Clients Rate per T2 (USD)]] - WORKSHEET[[#This Row],[Supplier Rate Per t2 (USD)]]</f>
        <v>10</v>
      </c>
      <c r="Z486" s="5">
        <f>WORKSHEET[[#This Row],[Profit Per T]] * WORKSHEET[[#This Row],[Weight]]</f>
        <v>354.4</v>
      </c>
      <c r="AA486">
        <v>1</v>
      </c>
      <c r="AB486" s="1">
        <v>1.5</v>
      </c>
      <c r="AC486" s="1">
        <v>2.25</v>
      </c>
      <c r="AD486" s="1">
        <v>1.875</v>
      </c>
      <c r="AE486" s="1">
        <f>WORKSHEET[[#This Row],[Delay at toll gate in days]] +WORKSHEET[[#This Row],[Delay at workshop in days]] +WORKSHEET[[#This Row],[Delay at border in days]]</f>
        <v>5.625</v>
      </c>
    </row>
    <row r="487" spans="1:31" x14ac:dyDescent="0.35">
      <c r="A487" t="s">
        <v>505</v>
      </c>
      <c r="B487" t="s">
        <v>10</v>
      </c>
      <c r="C487" t="s">
        <v>68</v>
      </c>
      <c r="D487" t="s">
        <v>3620</v>
      </c>
      <c r="E487" t="s">
        <v>3612</v>
      </c>
      <c r="F487" t="str">
        <f>WORKSHEET[[#This Row],[Depart From]]&amp;"-"&amp;WORKSHEET[[#This Row],[Arrive To]]</f>
        <v>Zanzibar-Victoria</v>
      </c>
      <c r="G487" s="2">
        <v>44743</v>
      </c>
      <c r="H487" s="2">
        <v>44758</v>
      </c>
      <c r="I487" s="2" t="str">
        <f t="shared" si="7"/>
        <v>Delivered</v>
      </c>
      <c r="J487" s="2" t="str">
        <f>TEXT(WORKSHEET[[#This Row],[Offloading Date]], "mmm")</f>
        <v>Jul</v>
      </c>
      <c r="K487" s="2" t="str">
        <f>IF(OR(WORKSHEET[[#This Row],[Year]]="", ISBLANK(WORKSHEET[[#This Row],[Year]]), WORKSHEET[[#This Row],[Year]]="null"), "Exclude", "Include")</f>
        <v>Include</v>
      </c>
      <c r="L487" t="s">
        <v>16</v>
      </c>
      <c r="M487" t="s">
        <v>3624</v>
      </c>
      <c r="N487" t="s">
        <v>69</v>
      </c>
      <c r="O487">
        <v>34.840000000000003</v>
      </c>
      <c r="P487">
        <v>20</v>
      </c>
      <c r="Q487" t="s">
        <v>14</v>
      </c>
      <c r="R487">
        <f>P487 * _xll.XLOOKUP(Q487,CALCULATION!$A$15:$A$17, CALCULATION!$B$15:$B$17 )</f>
        <v>20</v>
      </c>
      <c r="S487" s="5">
        <f>O487*P487*_xll.XLOOKUP(Q487,CALCULATION!$A$15:$A$17, CALCULATION!$B$15:$B$17)</f>
        <v>696.80000000000007</v>
      </c>
      <c r="T487">
        <v>10</v>
      </c>
      <c r="U487" t="s">
        <v>14</v>
      </c>
      <c r="V487">
        <f>T487 * _xll.XLOOKUP(U487,CALCULATION!$A$15:$A$17, CALCULATION!$B$15:$B$17 )</f>
        <v>10</v>
      </c>
      <c r="W487" s="5">
        <f>O487*T487*_xll.XLOOKUP(U487,CALCULATION!$A$15:$A$17, CALCULATION!$B$15:$B$17)</f>
        <v>348.40000000000003</v>
      </c>
      <c r="X487" s="5">
        <f>WORKSHEET[[#This Row],[Clients Total Cost]] / WORKSHEET[[#This Row],[Clients Rate per T2 (USD)]]</f>
        <v>34.840000000000003</v>
      </c>
      <c r="Y487" s="5">
        <f>WORKSHEET[[#This Row],[Clients Rate per T2 (USD)]] - WORKSHEET[[#This Row],[Supplier Rate Per t2 (USD)]]</f>
        <v>10</v>
      </c>
      <c r="Z487" s="5">
        <f>WORKSHEET[[#This Row],[Profit Per T]] * WORKSHEET[[#This Row],[Weight]]</f>
        <v>348.40000000000003</v>
      </c>
      <c r="AA487">
        <v>1</v>
      </c>
      <c r="AB487" s="1">
        <v>1.5</v>
      </c>
      <c r="AC487" s="1">
        <v>2.25</v>
      </c>
      <c r="AD487" s="1">
        <v>1.875</v>
      </c>
      <c r="AE487" s="1">
        <f>WORKSHEET[[#This Row],[Delay at toll gate in days]] +WORKSHEET[[#This Row],[Delay at workshop in days]] +WORKSHEET[[#This Row],[Delay at border in days]]</f>
        <v>5.625</v>
      </c>
    </row>
    <row r="488" spans="1:31" x14ac:dyDescent="0.35">
      <c r="A488" t="s">
        <v>506</v>
      </c>
      <c r="B488" t="s">
        <v>10</v>
      </c>
      <c r="C488" t="s">
        <v>68</v>
      </c>
      <c r="D488" t="s">
        <v>3616</v>
      </c>
      <c r="E488" t="s">
        <v>3618</v>
      </c>
      <c r="F488" t="str">
        <f>WORKSHEET[[#This Row],[Depart From]]&amp;"-"&amp;WORKSHEET[[#This Row],[Arrive To]]</f>
        <v>Marrakech-Tripoli</v>
      </c>
      <c r="G488" s="2">
        <v>44739</v>
      </c>
      <c r="H488" s="2">
        <v>44757</v>
      </c>
      <c r="I488" s="2" t="str">
        <f t="shared" si="7"/>
        <v>Delivered</v>
      </c>
      <c r="J488" s="2" t="str">
        <f>TEXT(WORKSHEET[[#This Row],[Offloading Date]], "mmm")</f>
        <v>Jul</v>
      </c>
      <c r="K488" s="2" t="str">
        <f>IF(OR(WORKSHEET[[#This Row],[Year]]="", ISBLANK(WORKSHEET[[#This Row],[Year]]), WORKSHEET[[#This Row],[Year]]="null"), "Exclude", "Include")</f>
        <v>Include</v>
      </c>
      <c r="L488" t="s">
        <v>16</v>
      </c>
      <c r="M488" t="s">
        <v>3624</v>
      </c>
      <c r="N488" t="s">
        <v>69</v>
      </c>
      <c r="O488">
        <v>35.5</v>
      </c>
      <c r="P488">
        <v>20</v>
      </c>
      <c r="Q488" t="s">
        <v>14</v>
      </c>
      <c r="R488">
        <f>P488 * _xll.XLOOKUP(Q488,CALCULATION!$A$15:$A$17, CALCULATION!$B$15:$B$17 )</f>
        <v>20</v>
      </c>
      <c r="S488" s="5">
        <f>O488*P488*_xll.XLOOKUP(Q488,CALCULATION!$A$15:$A$17, CALCULATION!$B$15:$B$17)</f>
        <v>710</v>
      </c>
      <c r="T488">
        <v>10</v>
      </c>
      <c r="U488" t="s">
        <v>14</v>
      </c>
      <c r="V488">
        <f>T488 * _xll.XLOOKUP(U488,CALCULATION!$A$15:$A$17, CALCULATION!$B$15:$B$17 )</f>
        <v>10</v>
      </c>
      <c r="W488" s="5">
        <f>O488*T488*_xll.XLOOKUP(U488,CALCULATION!$A$15:$A$17, CALCULATION!$B$15:$B$17)</f>
        <v>355</v>
      </c>
      <c r="X488" s="5">
        <f>WORKSHEET[[#This Row],[Clients Total Cost]] / WORKSHEET[[#This Row],[Clients Rate per T2 (USD)]]</f>
        <v>35.5</v>
      </c>
      <c r="Y488" s="5">
        <f>WORKSHEET[[#This Row],[Clients Rate per T2 (USD)]] - WORKSHEET[[#This Row],[Supplier Rate Per t2 (USD)]]</f>
        <v>10</v>
      </c>
      <c r="Z488" s="5">
        <f>WORKSHEET[[#This Row],[Profit Per T]] * WORKSHEET[[#This Row],[Weight]]</f>
        <v>355</v>
      </c>
      <c r="AA488">
        <v>1</v>
      </c>
      <c r="AB488" s="1">
        <v>1.8</v>
      </c>
      <c r="AC488" s="1">
        <v>2.6999999999999997</v>
      </c>
      <c r="AD488" s="1">
        <v>2.25</v>
      </c>
      <c r="AE488" s="1">
        <f>WORKSHEET[[#This Row],[Delay at toll gate in days]] +WORKSHEET[[#This Row],[Delay at workshop in days]] +WORKSHEET[[#This Row],[Delay at border in days]]</f>
        <v>6.75</v>
      </c>
    </row>
    <row r="489" spans="1:31" x14ac:dyDescent="0.35">
      <c r="A489" t="s">
        <v>507</v>
      </c>
      <c r="B489" t="s">
        <v>10</v>
      </c>
      <c r="C489" t="s">
        <v>68</v>
      </c>
      <c r="D489" t="s">
        <v>3616</v>
      </c>
      <c r="E489" t="s">
        <v>3617</v>
      </c>
      <c r="F489" t="str">
        <f>WORKSHEET[[#This Row],[Depart From]]&amp;"-"&amp;WORKSHEET[[#This Row],[Arrive To]]</f>
        <v>Marrakech-Lagos</v>
      </c>
      <c r="G489" s="2">
        <v>44742</v>
      </c>
      <c r="H489" s="2">
        <v>44757</v>
      </c>
      <c r="I489" s="2" t="str">
        <f t="shared" si="7"/>
        <v>Delivered</v>
      </c>
      <c r="J489" s="2" t="str">
        <f>TEXT(WORKSHEET[[#This Row],[Offloading Date]], "mmm")</f>
        <v>Jul</v>
      </c>
      <c r="K489" s="2" t="str">
        <f>IF(OR(WORKSHEET[[#This Row],[Year]]="", ISBLANK(WORKSHEET[[#This Row],[Year]]), WORKSHEET[[#This Row],[Year]]="null"), "Exclude", "Include")</f>
        <v>Include</v>
      </c>
      <c r="L489" t="s">
        <v>16</v>
      </c>
      <c r="M489" t="s">
        <v>12</v>
      </c>
      <c r="N489" t="s">
        <v>13</v>
      </c>
      <c r="O489">
        <v>35.54</v>
      </c>
      <c r="P489">
        <v>600</v>
      </c>
      <c r="Q489" t="s">
        <v>14</v>
      </c>
      <c r="R489">
        <f>P489 * _xll.XLOOKUP(Q489,CALCULATION!$A$15:$A$17, CALCULATION!$B$15:$B$17 )</f>
        <v>600</v>
      </c>
      <c r="S489" s="5">
        <f>O489*P489*_xll.XLOOKUP(Q489,CALCULATION!$A$15:$A$17, CALCULATION!$B$15:$B$17)</f>
        <v>21324</v>
      </c>
      <c r="T489">
        <v>300</v>
      </c>
      <c r="U489" t="s">
        <v>14</v>
      </c>
      <c r="V489">
        <f>T489 * _xll.XLOOKUP(U489,CALCULATION!$A$15:$A$17, CALCULATION!$B$15:$B$17 )</f>
        <v>300</v>
      </c>
      <c r="W489" s="5">
        <f>O489*T489*_xll.XLOOKUP(U489,CALCULATION!$A$15:$A$17, CALCULATION!$B$15:$B$17)</f>
        <v>10662</v>
      </c>
      <c r="X489" s="5">
        <f>WORKSHEET[[#This Row],[Clients Total Cost]] / WORKSHEET[[#This Row],[Clients Rate per T2 (USD)]]</f>
        <v>35.54</v>
      </c>
      <c r="Y489" s="5">
        <f>WORKSHEET[[#This Row],[Clients Rate per T2 (USD)]] - WORKSHEET[[#This Row],[Supplier Rate Per t2 (USD)]]</f>
        <v>300</v>
      </c>
      <c r="Z489" s="5">
        <f>WORKSHEET[[#This Row],[Profit Per T]] * WORKSHEET[[#This Row],[Weight]]</f>
        <v>10662</v>
      </c>
      <c r="AA489">
        <v>1</v>
      </c>
      <c r="AB489" s="1">
        <v>1.5</v>
      </c>
      <c r="AC489" s="1">
        <v>2.25</v>
      </c>
      <c r="AD489" s="1">
        <v>1.875</v>
      </c>
      <c r="AE489" s="1">
        <f>WORKSHEET[[#This Row],[Delay at toll gate in days]] +WORKSHEET[[#This Row],[Delay at workshop in days]] +WORKSHEET[[#This Row],[Delay at border in days]]</f>
        <v>5.625</v>
      </c>
    </row>
    <row r="490" spans="1:31" x14ac:dyDescent="0.35">
      <c r="A490" t="s">
        <v>508</v>
      </c>
      <c r="B490" t="s">
        <v>10</v>
      </c>
      <c r="C490" t="s">
        <v>68</v>
      </c>
      <c r="D490" t="s">
        <v>3616</v>
      </c>
      <c r="E490" t="s">
        <v>3614</v>
      </c>
      <c r="F490" t="str">
        <f>WORKSHEET[[#This Row],[Depart From]]&amp;"-"&amp;WORKSHEET[[#This Row],[Arrive To]]</f>
        <v>Marrakech-Alger</v>
      </c>
      <c r="G490" s="2">
        <v>44742</v>
      </c>
      <c r="H490" s="2">
        <v>44757</v>
      </c>
      <c r="I490" s="2" t="str">
        <f t="shared" si="7"/>
        <v>Delivered</v>
      </c>
      <c r="J490" s="2" t="str">
        <f>TEXT(WORKSHEET[[#This Row],[Offloading Date]], "mmm")</f>
        <v>Jul</v>
      </c>
      <c r="K490" s="2" t="str">
        <f>IF(OR(WORKSHEET[[#This Row],[Year]]="", ISBLANK(WORKSHEET[[#This Row],[Year]]), WORKSHEET[[#This Row],[Year]]="null"), "Exclude", "Include")</f>
        <v>Include</v>
      </c>
      <c r="L490" t="s">
        <v>16</v>
      </c>
      <c r="M490" t="s">
        <v>12</v>
      </c>
      <c r="N490" t="s">
        <v>13</v>
      </c>
      <c r="O490">
        <v>35.44</v>
      </c>
      <c r="P490">
        <v>600</v>
      </c>
      <c r="Q490" t="s">
        <v>14</v>
      </c>
      <c r="R490">
        <f>P490 * _xll.XLOOKUP(Q490,CALCULATION!$A$15:$A$17, CALCULATION!$B$15:$B$17 )</f>
        <v>600</v>
      </c>
      <c r="S490" s="5">
        <f>O490*P490*_xll.XLOOKUP(Q490,CALCULATION!$A$15:$A$17, CALCULATION!$B$15:$B$17)</f>
        <v>21264</v>
      </c>
      <c r="T490">
        <v>300</v>
      </c>
      <c r="U490" t="s">
        <v>14</v>
      </c>
      <c r="V490">
        <f>T490 * _xll.XLOOKUP(U490,CALCULATION!$A$15:$A$17, CALCULATION!$B$15:$B$17 )</f>
        <v>300</v>
      </c>
      <c r="W490" s="5">
        <f>O490*T490*_xll.XLOOKUP(U490,CALCULATION!$A$15:$A$17, CALCULATION!$B$15:$B$17)</f>
        <v>10632</v>
      </c>
      <c r="X490" s="5">
        <f>WORKSHEET[[#This Row],[Clients Total Cost]] / WORKSHEET[[#This Row],[Clients Rate per T2 (USD)]]</f>
        <v>35.44</v>
      </c>
      <c r="Y490" s="5">
        <f>WORKSHEET[[#This Row],[Clients Rate per T2 (USD)]] - WORKSHEET[[#This Row],[Supplier Rate Per t2 (USD)]]</f>
        <v>300</v>
      </c>
      <c r="Z490" s="5">
        <f>WORKSHEET[[#This Row],[Profit Per T]] * WORKSHEET[[#This Row],[Weight]]</f>
        <v>10632</v>
      </c>
      <c r="AA490">
        <v>1</v>
      </c>
      <c r="AB490" s="1">
        <v>1.5</v>
      </c>
      <c r="AC490" s="1">
        <v>2.25</v>
      </c>
      <c r="AD490" s="1">
        <v>1.875</v>
      </c>
      <c r="AE490" s="1">
        <f>WORKSHEET[[#This Row],[Delay at toll gate in days]] +WORKSHEET[[#This Row],[Delay at workshop in days]] +WORKSHEET[[#This Row],[Delay at border in days]]</f>
        <v>5.625</v>
      </c>
    </row>
    <row r="491" spans="1:31" x14ac:dyDescent="0.35">
      <c r="A491" t="s">
        <v>509</v>
      </c>
      <c r="B491" t="s">
        <v>10</v>
      </c>
      <c r="C491" t="s">
        <v>68</v>
      </c>
      <c r="D491" t="s">
        <v>3616</v>
      </c>
      <c r="E491" t="s">
        <v>3613</v>
      </c>
      <c r="F491" t="str">
        <f>WORKSHEET[[#This Row],[Depart From]]&amp;"-"&amp;WORKSHEET[[#This Row],[Arrive To]]</f>
        <v>Marrakech-Sanaa</v>
      </c>
      <c r="G491" s="2">
        <v>44743</v>
      </c>
      <c r="H491" s="2">
        <v>44758</v>
      </c>
      <c r="I491" s="2" t="str">
        <f t="shared" si="7"/>
        <v>Delivered</v>
      </c>
      <c r="J491" s="2" t="str">
        <f>TEXT(WORKSHEET[[#This Row],[Offloading Date]], "mmm")</f>
        <v>Jul</v>
      </c>
      <c r="K491" s="2" t="str">
        <f>IF(OR(WORKSHEET[[#This Row],[Year]]="", ISBLANK(WORKSHEET[[#This Row],[Year]]), WORKSHEET[[#This Row],[Year]]="null"), "Exclude", "Include")</f>
        <v>Include</v>
      </c>
      <c r="L491" t="s">
        <v>16</v>
      </c>
      <c r="M491" t="s">
        <v>12</v>
      </c>
      <c r="N491" t="s">
        <v>13</v>
      </c>
      <c r="O491">
        <v>34.840000000000003</v>
      </c>
      <c r="P491">
        <v>600</v>
      </c>
      <c r="Q491" t="s">
        <v>14</v>
      </c>
      <c r="R491">
        <f>P491 * _xll.XLOOKUP(Q491,CALCULATION!$A$15:$A$17, CALCULATION!$B$15:$B$17 )</f>
        <v>600</v>
      </c>
      <c r="S491" s="5">
        <f>O491*P491*_xll.XLOOKUP(Q491,CALCULATION!$A$15:$A$17, CALCULATION!$B$15:$B$17)</f>
        <v>20904.000000000004</v>
      </c>
      <c r="T491">
        <v>300</v>
      </c>
      <c r="U491" t="s">
        <v>14</v>
      </c>
      <c r="V491">
        <f>T491 * _xll.XLOOKUP(U491,CALCULATION!$A$15:$A$17, CALCULATION!$B$15:$B$17 )</f>
        <v>300</v>
      </c>
      <c r="W491" s="5">
        <f>O491*T491*_xll.XLOOKUP(U491,CALCULATION!$A$15:$A$17, CALCULATION!$B$15:$B$17)</f>
        <v>10452.000000000002</v>
      </c>
      <c r="X491" s="5">
        <f>WORKSHEET[[#This Row],[Clients Total Cost]] / WORKSHEET[[#This Row],[Clients Rate per T2 (USD)]]</f>
        <v>34.840000000000003</v>
      </c>
      <c r="Y491" s="5">
        <f>WORKSHEET[[#This Row],[Clients Rate per T2 (USD)]] - WORKSHEET[[#This Row],[Supplier Rate Per t2 (USD)]]</f>
        <v>300</v>
      </c>
      <c r="Z491" s="5">
        <f>WORKSHEET[[#This Row],[Profit Per T]] * WORKSHEET[[#This Row],[Weight]]</f>
        <v>10452.000000000002</v>
      </c>
      <c r="AA491">
        <v>1</v>
      </c>
      <c r="AB491" s="1">
        <v>1.5</v>
      </c>
      <c r="AC491" s="1">
        <v>2.25</v>
      </c>
      <c r="AD491" s="1">
        <v>1.875</v>
      </c>
      <c r="AE491" s="1">
        <f>WORKSHEET[[#This Row],[Delay at toll gate in days]] +WORKSHEET[[#This Row],[Delay at workshop in days]] +WORKSHEET[[#This Row],[Delay at border in days]]</f>
        <v>5.625</v>
      </c>
    </row>
    <row r="492" spans="1:31" x14ac:dyDescent="0.35">
      <c r="A492" t="s">
        <v>510</v>
      </c>
      <c r="B492" t="s">
        <v>10</v>
      </c>
      <c r="C492" t="s">
        <v>68</v>
      </c>
      <c r="D492" t="s">
        <v>3615</v>
      </c>
      <c r="E492" t="s">
        <v>3612</v>
      </c>
      <c r="F492" t="str">
        <f>WORKSHEET[[#This Row],[Depart From]]&amp;"-"&amp;WORKSHEET[[#This Row],[Arrive To]]</f>
        <v>Mombasa-Victoria</v>
      </c>
      <c r="G492" s="2">
        <v>44739</v>
      </c>
      <c r="H492" s="2">
        <v>44757</v>
      </c>
      <c r="I492" s="2" t="str">
        <f t="shared" si="7"/>
        <v>Delivered</v>
      </c>
      <c r="J492" s="2" t="str">
        <f>TEXT(WORKSHEET[[#This Row],[Offloading Date]], "mmm")</f>
        <v>Jul</v>
      </c>
      <c r="K492" s="2" t="str">
        <f>IF(OR(WORKSHEET[[#This Row],[Year]]="", ISBLANK(WORKSHEET[[#This Row],[Year]]), WORKSHEET[[#This Row],[Year]]="null"), "Exclude", "Include")</f>
        <v>Include</v>
      </c>
      <c r="L492" t="s">
        <v>16</v>
      </c>
      <c r="M492" t="s">
        <v>12</v>
      </c>
      <c r="N492" t="s">
        <v>13</v>
      </c>
      <c r="O492">
        <v>35.5</v>
      </c>
      <c r="P492">
        <v>600</v>
      </c>
      <c r="Q492" t="s">
        <v>14</v>
      </c>
      <c r="R492">
        <f>P492 * _xll.XLOOKUP(Q492,CALCULATION!$A$15:$A$17, CALCULATION!$B$15:$B$17 )</f>
        <v>600</v>
      </c>
      <c r="S492" s="5">
        <f>O492*P492*_xll.XLOOKUP(Q492,CALCULATION!$A$15:$A$17, CALCULATION!$B$15:$B$17)</f>
        <v>21300</v>
      </c>
      <c r="T492">
        <v>300</v>
      </c>
      <c r="U492" t="s">
        <v>14</v>
      </c>
      <c r="V492">
        <f>T492 * _xll.XLOOKUP(U492,CALCULATION!$A$15:$A$17, CALCULATION!$B$15:$B$17 )</f>
        <v>300</v>
      </c>
      <c r="W492" s="5">
        <f>O492*T492*_xll.XLOOKUP(U492,CALCULATION!$A$15:$A$17, CALCULATION!$B$15:$B$17)</f>
        <v>10650</v>
      </c>
      <c r="X492" s="5">
        <f>WORKSHEET[[#This Row],[Clients Total Cost]] / WORKSHEET[[#This Row],[Clients Rate per T2 (USD)]]</f>
        <v>35.5</v>
      </c>
      <c r="Y492" s="5">
        <f>WORKSHEET[[#This Row],[Clients Rate per T2 (USD)]] - WORKSHEET[[#This Row],[Supplier Rate Per t2 (USD)]]</f>
        <v>300</v>
      </c>
      <c r="Z492" s="5">
        <f>WORKSHEET[[#This Row],[Profit Per T]] * WORKSHEET[[#This Row],[Weight]]</f>
        <v>10650</v>
      </c>
      <c r="AA492">
        <v>1</v>
      </c>
      <c r="AB492" s="1">
        <v>1.8</v>
      </c>
      <c r="AC492" s="1">
        <v>2.6999999999999997</v>
      </c>
      <c r="AD492" s="1">
        <v>2.25</v>
      </c>
      <c r="AE492" s="1">
        <f>WORKSHEET[[#This Row],[Delay at toll gate in days]] +WORKSHEET[[#This Row],[Delay at workshop in days]] +WORKSHEET[[#This Row],[Delay at border in days]]</f>
        <v>6.75</v>
      </c>
    </row>
    <row r="493" spans="1:31" x14ac:dyDescent="0.35">
      <c r="A493" t="s">
        <v>511</v>
      </c>
      <c r="B493" t="s">
        <v>10</v>
      </c>
      <c r="C493" t="s">
        <v>56</v>
      </c>
      <c r="D493" t="s">
        <v>3616</v>
      </c>
      <c r="E493" t="s">
        <v>3614</v>
      </c>
      <c r="F493" t="str">
        <f>WORKSHEET[[#This Row],[Depart From]]&amp;"-"&amp;WORKSHEET[[#This Row],[Arrive To]]</f>
        <v>Marrakech-Alger</v>
      </c>
      <c r="G493" s="2">
        <v>44740</v>
      </c>
      <c r="H493" s="2">
        <v>44776</v>
      </c>
      <c r="I493" s="2" t="str">
        <f t="shared" si="7"/>
        <v>Delivered</v>
      </c>
      <c r="J493" s="2" t="str">
        <f>TEXT(WORKSHEET[[#This Row],[Offloading Date]], "mmm")</f>
        <v>Aug</v>
      </c>
      <c r="K493" s="2" t="str">
        <f>IF(OR(WORKSHEET[[#This Row],[Year]]="", ISBLANK(WORKSHEET[[#This Row],[Year]]), WORKSHEET[[#This Row],[Year]]="null"), "Exclude", "Include")</f>
        <v>Include</v>
      </c>
      <c r="L493" t="s">
        <v>12</v>
      </c>
      <c r="M493" t="s">
        <v>12</v>
      </c>
      <c r="N493" t="s">
        <v>13</v>
      </c>
      <c r="O493">
        <v>34.875999999999998</v>
      </c>
      <c r="P493">
        <v>600</v>
      </c>
      <c r="Q493" t="s">
        <v>14</v>
      </c>
      <c r="R493">
        <f>P493 * _xll.XLOOKUP(Q493,CALCULATION!$A$15:$A$17, CALCULATION!$B$15:$B$17 )</f>
        <v>600</v>
      </c>
      <c r="S493" s="5">
        <f>O493*P493*_xll.XLOOKUP(Q493,CALCULATION!$A$15:$A$17, CALCULATION!$B$15:$B$17)</f>
        <v>20925.599999999999</v>
      </c>
      <c r="T493">
        <v>300</v>
      </c>
      <c r="U493" t="s">
        <v>14</v>
      </c>
      <c r="V493">
        <f>T493 * _xll.XLOOKUP(U493,CALCULATION!$A$15:$A$17, CALCULATION!$B$15:$B$17 )</f>
        <v>300</v>
      </c>
      <c r="W493" s="5">
        <f>O493*T493*_xll.XLOOKUP(U493,CALCULATION!$A$15:$A$17, CALCULATION!$B$15:$B$17)</f>
        <v>10462.799999999999</v>
      </c>
      <c r="X493" s="5">
        <f>WORKSHEET[[#This Row],[Clients Total Cost]] / WORKSHEET[[#This Row],[Clients Rate per T2 (USD)]]</f>
        <v>34.875999999999998</v>
      </c>
      <c r="Y493" s="5">
        <f>WORKSHEET[[#This Row],[Clients Rate per T2 (USD)]] - WORKSHEET[[#This Row],[Supplier Rate Per t2 (USD)]]</f>
        <v>300</v>
      </c>
      <c r="Z493" s="5">
        <f>WORKSHEET[[#This Row],[Profit Per T]] * WORKSHEET[[#This Row],[Weight]]</f>
        <v>10462.799999999999</v>
      </c>
      <c r="AA493">
        <v>1</v>
      </c>
      <c r="AB493" s="1">
        <v>3.6</v>
      </c>
      <c r="AC493" s="1">
        <v>5.3999999999999995</v>
      </c>
      <c r="AD493" s="1">
        <v>4.5</v>
      </c>
      <c r="AE493" s="1">
        <f>WORKSHEET[[#This Row],[Delay at toll gate in days]] +WORKSHEET[[#This Row],[Delay at workshop in days]] +WORKSHEET[[#This Row],[Delay at border in days]]</f>
        <v>13.5</v>
      </c>
    </row>
    <row r="494" spans="1:31" x14ac:dyDescent="0.35">
      <c r="A494" t="s">
        <v>512</v>
      </c>
      <c r="B494" t="s">
        <v>10</v>
      </c>
      <c r="C494" t="s">
        <v>56</v>
      </c>
      <c r="D494" t="s">
        <v>3616</v>
      </c>
      <c r="E494" t="s">
        <v>3612</v>
      </c>
      <c r="F494" t="str">
        <f>WORKSHEET[[#This Row],[Depart From]]&amp;"-"&amp;WORKSHEET[[#This Row],[Arrive To]]</f>
        <v>Marrakech-Victoria</v>
      </c>
      <c r="G494" s="2">
        <v>44743</v>
      </c>
      <c r="H494" s="2">
        <v>44757</v>
      </c>
      <c r="I494" s="2" t="str">
        <f t="shared" si="7"/>
        <v>Delivered</v>
      </c>
      <c r="J494" s="2" t="str">
        <f>TEXT(WORKSHEET[[#This Row],[Offloading Date]], "mmm")</f>
        <v>Jul</v>
      </c>
      <c r="K494" s="2" t="str">
        <f>IF(OR(WORKSHEET[[#This Row],[Year]]="", ISBLANK(WORKSHEET[[#This Row],[Year]]), WORKSHEET[[#This Row],[Year]]="null"), "Exclude", "Include")</f>
        <v>Include</v>
      </c>
      <c r="L494" t="s">
        <v>12</v>
      </c>
      <c r="M494" t="s">
        <v>12</v>
      </c>
      <c r="N494" t="s">
        <v>13</v>
      </c>
      <c r="O494">
        <v>35.003999999999998</v>
      </c>
      <c r="P494">
        <v>600</v>
      </c>
      <c r="Q494" t="s">
        <v>14</v>
      </c>
      <c r="R494">
        <f>P494 * _xll.XLOOKUP(Q494,CALCULATION!$A$15:$A$17, CALCULATION!$B$15:$B$17 )</f>
        <v>600</v>
      </c>
      <c r="S494" s="5">
        <f>O494*P494*_xll.XLOOKUP(Q494,CALCULATION!$A$15:$A$17, CALCULATION!$B$15:$B$17)</f>
        <v>21002.399999999998</v>
      </c>
      <c r="T494">
        <v>300</v>
      </c>
      <c r="U494" t="s">
        <v>14</v>
      </c>
      <c r="V494">
        <f>T494 * _xll.XLOOKUP(U494,CALCULATION!$A$15:$A$17, CALCULATION!$B$15:$B$17 )</f>
        <v>300</v>
      </c>
      <c r="W494" s="5">
        <f>O494*T494*_xll.XLOOKUP(U494,CALCULATION!$A$15:$A$17, CALCULATION!$B$15:$B$17)</f>
        <v>10501.199999999999</v>
      </c>
      <c r="X494" s="5">
        <f>WORKSHEET[[#This Row],[Clients Total Cost]] / WORKSHEET[[#This Row],[Clients Rate per T2 (USD)]]</f>
        <v>35.003999999999998</v>
      </c>
      <c r="Y494" s="5">
        <f>WORKSHEET[[#This Row],[Clients Rate per T2 (USD)]] - WORKSHEET[[#This Row],[Supplier Rate Per t2 (USD)]]</f>
        <v>300</v>
      </c>
      <c r="Z494" s="5">
        <f>WORKSHEET[[#This Row],[Profit Per T]] * WORKSHEET[[#This Row],[Weight]]</f>
        <v>10501.199999999999</v>
      </c>
      <c r="AA494">
        <v>1</v>
      </c>
      <c r="AB494" s="1">
        <v>1.4000000000000001</v>
      </c>
      <c r="AC494" s="1">
        <v>2.1</v>
      </c>
      <c r="AD494" s="1">
        <v>1.75</v>
      </c>
      <c r="AE494" s="1">
        <f>WORKSHEET[[#This Row],[Delay at toll gate in days]] +WORKSHEET[[#This Row],[Delay at workshop in days]] +WORKSHEET[[#This Row],[Delay at border in days]]</f>
        <v>5.25</v>
      </c>
    </row>
    <row r="495" spans="1:31" x14ac:dyDescent="0.35">
      <c r="A495" t="s">
        <v>513</v>
      </c>
      <c r="B495" t="s">
        <v>10</v>
      </c>
      <c r="C495" t="s">
        <v>56</v>
      </c>
      <c r="D495" t="s">
        <v>3619</v>
      </c>
      <c r="E495" t="s">
        <v>3612</v>
      </c>
      <c r="F495" t="str">
        <f>WORKSHEET[[#This Row],[Depart From]]&amp;"-"&amp;WORKSHEET[[#This Row],[Arrive To]]</f>
        <v>Addis Ababa-Victoria</v>
      </c>
      <c r="G495" s="2">
        <v>44743</v>
      </c>
      <c r="H495" s="2">
        <v>44767</v>
      </c>
      <c r="I495" s="2" t="str">
        <f t="shared" si="7"/>
        <v>Delivered</v>
      </c>
      <c r="J495" s="2" t="str">
        <f>TEXT(WORKSHEET[[#This Row],[Offloading Date]], "mmm")</f>
        <v>Jul</v>
      </c>
      <c r="K495" s="2" t="str">
        <f>IF(OR(WORKSHEET[[#This Row],[Year]]="", ISBLANK(WORKSHEET[[#This Row],[Year]]), WORKSHEET[[#This Row],[Year]]="null"), "Exclude", "Include")</f>
        <v>Include</v>
      </c>
      <c r="L495" t="s">
        <v>12</v>
      </c>
      <c r="M495" t="s">
        <v>12</v>
      </c>
      <c r="N495" t="s">
        <v>13</v>
      </c>
      <c r="O495">
        <v>34.954000000000001</v>
      </c>
      <c r="P495">
        <v>600</v>
      </c>
      <c r="Q495" t="s">
        <v>14</v>
      </c>
      <c r="R495">
        <f>P495 * _xll.XLOOKUP(Q495,CALCULATION!$A$15:$A$17, CALCULATION!$B$15:$B$17 )</f>
        <v>600</v>
      </c>
      <c r="S495" s="5">
        <f>O495*P495*_xll.XLOOKUP(Q495,CALCULATION!$A$15:$A$17, CALCULATION!$B$15:$B$17)</f>
        <v>20972.400000000001</v>
      </c>
      <c r="T495">
        <v>300</v>
      </c>
      <c r="U495" t="s">
        <v>14</v>
      </c>
      <c r="V495">
        <f>T495 * _xll.XLOOKUP(U495,CALCULATION!$A$15:$A$17, CALCULATION!$B$15:$B$17 )</f>
        <v>300</v>
      </c>
      <c r="W495" s="5">
        <f>O495*T495*_xll.XLOOKUP(U495,CALCULATION!$A$15:$A$17, CALCULATION!$B$15:$B$17)</f>
        <v>10486.2</v>
      </c>
      <c r="X495" s="5">
        <f>WORKSHEET[[#This Row],[Clients Total Cost]] / WORKSHEET[[#This Row],[Clients Rate per T2 (USD)]]</f>
        <v>34.954000000000001</v>
      </c>
      <c r="Y495" s="5">
        <f>WORKSHEET[[#This Row],[Clients Rate per T2 (USD)]] - WORKSHEET[[#This Row],[Supplier Rate Per t2 (USD)]]</f>
        <v>300</v>
      </c>
      <c r="Z495" s="5">
        <f>WORKSHEET[[#This Row],[Profit Per T]] * WORKSHEET[[#This Row],[Weight]]</f>
        <v>10486.2</v>
      </c>
      <c r="AA495">
        <v>1</v>
      </c>
      <c r="AB495" s="1">
        <v>2.4000000000000004</v>
      </c>
      <c r="AC495" s="1">
        <v>3.5999999999999996</v>
      </c>
      <c r="AD495" s="1">
        <v>3</v>
      </c>
      <c r="AE495" s="1">
        <f>WORKSHEET[[#This Row],[Delay at toll gate in days]] +WORKSHEET[[#This Row],[Delay at workshop in days]] +WORKSHEET[[#This Row],[Delay at border in days]]</f>
        <v>9</v>
      </c>
    </row>
    <row r="496" spans="1:31" x14ac:dyDescent="0.35">
      <c r="A496" t="s">
        <v>514</v>
      </c>
      <c r="B496" t="s">
        <v>10</v>
      </c>
      <c r="C496" t="s">
        <v>56</v>
      </c>
      <c r="D496" t="s">
        <v>3616</v>
      </c>
      <c r="E496" t="s">
        <v>3614</v>
      </c>
      <c r="F496" t="str">
        <f>WORKSHEET[[#This Row],[Depart From]]&amp;"-"&amp;WORKSHEET[[#This Row],[Arrive To]]</f>
        <v>Marrakech-Alger</v>
      </c>
      <c r="G496" s="2">
        <v>44745</v>
      </c>
      <c r="H496" s="2">
        <v>44761</v>
      </c>
      <c r="I496" s="2" t="str">
        <f t="shared" si="7"/>
        <v>Delivered</v>
      </c>
      <c r="J496" s="2" t="str">
        <f>TEXT(WORKSHEET[[#This Row],[Offloading Date]], "mmm")</f>
        <v>Jul</v>
      </c>
      <c r="K496" s="2" t="str">
        <f>IF(OR(WORKSHEET[[#This Row],[Year]]="", ISBLANK(WORKSHEET[[#This Row],[Year]]), WORKSHEET[[#This Row],[Year]]="null"), "Exclude", "Include")</f>
        <v>Include</v>
      </c>
      <c r="L496" t="s">
        <v>12</v>
      </c>
      <c r="M496" t="s">
        <v>12</v>
      </c>
      <c r="N496" t="s">
        <v>13</v>
      </c>
      <c r="O496">
        <v>34.976999999999997</v>
      </c>
      <c r="P496">
        <v>600</v>
      </c>
      <c r="Q496" t="s">
        <v>14</v>
      </c>
      <c r="R496">
        <f>P496 * _xll.XLOOKUP(Q496,CALCULATION!$A$15:$A$17, CALCULATION!$B$15:$B$17 )</f>
        <v>600</v>
      </c>
      <c r="S496" s="5">
        <f>O496*P496*_xll.XLOOKUP(Q496,CALCULATION!$A$15:$A$17, CALCULATION!$B$15:$B$17)</f>
        <v>20986.199999999997</v>
      </c>
      <c r="T496">
        <v>300</v>
      </c>
      <c r="U496" t="s">
        <v>14</v>
      </c>
      <c r="V496">
        <f>T496 * _xll.XLOOKUP(U496,CALCULATION!$A$15:$A$17, CALCULATION!$B$15:$B$17 )</f>
        <v>300</v>
      </c>
      <c r="W496" s="5">
        <f>O496*T496*_xll.XLOOKUP(U496,CALCULATION!$A$15:$A$17, CALCULATION!$B$15:$B$17)</f>
        <v>10493.099999999999</v>
      </c>
      <c r="X496" s="5">
        <f>WORKSHEET[[#This Row],[Clients Total Cost]] / WORKSHEET[[#This Row],[Clients Rate per T2 (USD)]]</f>
        <v>34.976999999999997</v>
      </c>
      <c r="Y496" s="5">
        <f>WORKSHEET[[#This Row],[Clients Rate per T2 (USD)]] - WORKSHEET[[#This Row],[Supplier Rate Per t2 (USD)]]</f>
        <v>300</v>
      </c>
      <c r="Z496" s="5">
        <f>WORKSHEET[[#This Row],[Profit Per T]] * WORKSHEET[[#This Row],[Weight]]</f>
        <v>10493.099999999999</v>
      </c>
      <c r="AA496">
        <v>1</v>
      </c>
      <c r="AB496" s="1">
        <v>1.6</v>
      </c>
      <c r="AC496" s="1">
        <v>2.4</v>
      </c>
      <c r="AD496" s="1">
        <v>2</v>
      </c>
      <c r="AE496" s="1">
        <f>WORKSHEET[[#This Row],[Delay at toll gate in days]] +WORKSHEET[[#This Row],[Delay at workshop in days]] +WORKSHEET[[#This Row],[Delay at border in days]]</f>
        <v>6</v>
      </c>
    </row>
    <row r="497" spans="1:31" x14ac:dyDescent="0.35">
      <c r="A497" t="s">
        <v>515</v>
      </c>
      <c r="B497" t="s">
        <v>10</v>
      </c>
      <c r="C497" t="s">
        <v>56</v>
      </c>
      <c r="D497" t="s">
        <v>3615</v>
      </c>
      <c r="E497" t="s">
        <v>3614</v>
      </c>
      <c r="F497" t="str">
        <f>WORKSHEET[[#This Row],[Depart From]]&amp;"-"&amp;WORKSHEET[[#This Row],[Arrive To]]</f>
        <v>Mombasa-Alger</v>
      </c>
      <c r="G497" s="2">
        <v>44744</v>
      </c>
      <c r="H497" s="2">
        <v>44757</v>
      </c>
      <c r="I497" s="2" t="str">
        <f t="shared" si="7"/>
        <v>Delivered</v>
      </c>
      <c r="J497" s="2" t="str">
        <f>TEXT(WORKSHEET[[#This Row],[Offloading Date]], "mmm")</f>
        <v>Jul</v>
      </c>
      <c r="K497" s="2" t="str">
        <f>IF(OR(WORKSHEET[[#This Row],[Year]]="", ISBLANK(WORKSHEET[[#This Row],[Year]]), WORKSHEET[[#This Row],[Year]]="null"), "Exclude", "Include")</f>
        <v>Include</v>
      </c>
      <c r="L497" t="s">
        <v>12</v>
      </c>
      <c r="M497" t="s">
        <v>12</v>
      </c>
      <c r="N497" t="s">
        <v>13</v>
      </c>
      <c r="O497">
        <v>34.973999999999997</v>
      </c>
      <c r="P497">
        <v>600</v>
      </c>
      <c r="Q497" t="s">
        <v>14</v>
      </c>
      <c r="R497">
        <f>P497 * _xll.XLOOKUP(Q497,CALCULATION!$A$15:$A$17, CALCULATION!$B$15:$B$17 )</f>
        <v>600</v>
      </c>
      <c r="S497" s="5">
        <f>O497*P497*_xll.XLOOKUP(Q497,CALCULATION!$A$15:$A$17, CALCULATION!$B$15:$B$17)</f>
        <v>20984.399999999998</v>
      </c>
      <c r="T497">
        <v>300</v>
      </c>
      <c r="U497" t="s">
        <v>14</v>
      </c>
      <c r="V497">
        <f>T497 * _xll.XLOOKUP(U497,CALCULATION!$A$15:$A$17, CALCULATION!$B$15:$B$17 )</f>
        <v>300</v>
      </c>
      <c r="W497" s="5">
        <f>O497*T497*_xll.XLOOKUP(U497,CALCULATION!$A$15:$A$17, CALCULATION!$B$15:$B$17)</f>
        <v>10492.199999999999</v>
      </c>
      <c r="X497" s="5">
        <f>WORKSHEET[[#This Row],[Clients Total Cost]] / WORKSHEET[[#This Row],[Clients Rate per T2 (USD)]]</f>
        <v>34.973999999999997</v>
      </c>
      <c r="Y497" s="5">
        <f>WORKSHEET[[#This Row],[Clients Rate per T2 (USD)]] - WORKSHEET[[#This Row],[Supplier Rate Per t2 (USD)]]</f>
        <v>300</v>
      </c>
      <c r="Z497" s="5">
        <f>WORKSHEET[[#This Row],[Profit Per T]] * WORKSHEET[[#This Row],[Weight]]</f>
        <v>10492.199999999999</v>
      </c>
      <c r="AA497">
        <v>1</v>
      </c>
      <c r="AB497" s="1">
        <v>1.3</v>
      </c>
      <c r="AC497" s="1">
        <v>1.95</v>
      </c>
      <c r="AD497" s="1">
        <v>1.625</v>
      </c>
      <c r="AE497" s="1">
        <f>WORKSHEET[[#This Row],[Delay at toll gate in days]] +WORKSHEET[[#This Row],[Delay at workshop in days]] +WORKSHEET[[#This Row],[Delay at border in days]]</f>
        <v>4.875</v>
      </c>
    </row>
    <row r="498" spans="1:31" x14ac:dyDescent="0.35">
      <c r="A498" t="s">
        <v>516</v>
      </c>
      <c r="B498" t="s">
        <v>10</v>
      </c>
      <c r="C498" t="s">
        <v>56</v>
      </c>
      <c r="D498" t="s">
        <v>3611</v>
      </c>
      <c r="E498" t="s">
        <v>3613</v>
      </c>
      <c r="F498" t="str">
        <f>WORKSHEET[[#This Row],[Depart From]]&amp;"-"&amp;WORKSHEET[[#This Row],[Arrive To]]</f>
        <v>Mogadishu-Sanaa</v>
      </c>
      <c r="G498" s="2">
        <v>44740</v>
      </c>
      <c r="H498" s="2">
        <v>44789</v>
      </c>
      <c r="I498" s="2" t="str">
        <f t="shared" si="7"/>
        <v>Delivered</v>
      </c>
      <c r="J498" s="2" t="str">
        <f>TEXT(WORKSHEET[[#This Row],[Offloading Date]], "mmm")</f>
        <v>Aug</v>
      </c>
      <c r="K498" s="2" t="str">
        <f>IF(OR(WORKSHEET[[#This Row],[Year]]="", ISBLANK(WORKSHEET[[#This Row],[Year]]), WORKSHEET[[#This Row],[Year]]="null"), "Exclude", "Include")</f>
        <v>Include</v>
      </c>
      <c r="L498" t="s">
        <v>12</v>
      </c>
      <c r="M498" t="s">
        <v>12</v>
      </c>
      <c r="N498" t="s">
        <v>13</v>
      </c>
      <c r="O498">
        <v>35.008000000000003</v>
      </c>
      <c r="P498">
        <v>600</v>
      </c>
      <c r="Q498" t="s">
        <v>14</v>
      </c>
      <c r="R498">
        <f>P498 * _xll.XLOOKUP(Q498,CALCULATION!$A$15:$A$17, CALCULATION!$B$15:$B$17 )</f>
        <v>600</v>
      </c>
      <c r="S498" s="5">
        <f>O498*P498*_xll.XLOOKUP(Q498,CALCULATION!$A$15:$A$17, CALCULATION!$B$15:$B$17)</f>
        <v>21004.800000000003</v>
      </c>
      <c r="T498">
        <v>300</v>
      </c>
      <c r="U498" t="s">
        <v>14</v>
      </c>
      <c r="V498">
        <f>T498 * _xll.XLOOKUP(U498,CALCULATION!$A$15:$A$17, CALCULATION!$B$15:$B$17 )</f>
        <v>300</v>
      </c>
      <c r="W498" s="5">
        <f>O498*T498*_xll.XLOOKUP(U498,CALCULATION!$A$15:$A$17, CALCULATION!$B$15:$B$17)</f>
        <v>10502.400000000001</v>
      </c>
      <c r="X498" s="5">
        <f>WORKSHEET[[#This Row],[Clients Total Cost]] / WORKSHEET[[#This Row],[Clients Rate per T2 (USD)]]</f>
        <v>35.008000000000003</v>
      </c>
      <c r="Y498" s="5">
        <f>WORKSHEET[[#This Row],[Clients Rate per T2 (USD)]] - WORKSHEET[[#This Row],[Supplier Rate Per t2 (USD)]]</f>
        <v>300</v>
      </c>
      <c r="Z498" s="5">
        <f>WORKSHEET[[#This Row],[Profit Per T]] * WORKSHEET[[#This Row],[Weight]]</f>
        <v>10502.400000000001</v>
      </c>
      <c r="AA498">
        <v>1</v>
      </c>
      <c r="AB498" s="1">
        <v>4.9000000000000004</v>
      </c>
      <c r="AC498" s="1">
        <v>7.35</v>
      </c>
      <c r="AD498" s="1">
        <v>6.125</v>
      </c>
      <c r="AE498" s="1">
        <f>WORKSHEET[[#This Row],[Delay at toll gate in days]] +WORKSHEET[[#This Row],[Delay at workshop in days]] +WORKSHEET[[#This Row],[Delay at border in days]]</f>
        <v>18.375</v>
      </c>
    </row>
    <row r="499" spans="1:31" x14ac:dyDescent="0.35">
      <c r="A499" t="s">
        <v>517</v>
      </c>
      <c r="B499" t="s">
        <v>10</v>
      </c>
      <c r="C499" t="s">
        <v>56</v>
      </c>
      <c r="D499" t="s">
        <v>3615</v>
      </c>
      <c r="E499" t="s">
        <v>3617</v>
      </c>
      <c r="F499" t="str">
        <f>WORKSHEET[[#This Row],[Depart From]]&amp;"-"&amp;WORKSHEET[[#This Row],[Arrive To]]</f>
        <v>Mombasa-Lagos</v>
      </c>
      <c r="G499" s="2">
        <v>44740</v>
      </c>
      <c r="H499" s="2">
        <v>44780</v>
      </c>
      <c r="I499" s="2" t="str">
        <f t="shared" si="7"/>
        <v>Delivered</v>
      </c>
      <c r="J499" s="2" t="str">
        <f>TEXT(WORKSHEET[[#This Row],[Offloading Date]], "mmm")</f>
        <v>Aug</v>
      </c>
      <c r="K499" s="2" t="str">
        <f>IF(OR(WORKSHEET[[#This Row],[Year]]="", ISBLANK(WORKSHEET[[#This Row],[Year]]), WORKSHEET[[#This Row],[Year]]="null"), "Exclude", "Include")</f>
        <v>Include</v>
      </c>
      <c r="L499" t="s">
        <v>12</v>
      </c>
      <c r="M499" t="s">
        <v>12</v>
      </c>
      <c r="N499" t="s">
        <v>13</v>
      </c>
      <c r="O499">
        <v>35.005000000000003</v>
      </c>
      <c r="P499">
        <v>600</v>
      </c>
      <c r="Q499" t="s">
        <v>14</v>
      </c>
      <c r="R499">
        <f>P499 * _xll.XLOOKUP(Q499,CALCULATION!$A$15:$A$17, CALCULATION!$B$15:$B$17 )</f>
        <v>600</v>
      </c>
      <c r="S499" s="5">
        <f>O499*P499*_xll.XLOOKUP(Q499,CALCULATION!$A$15:$A$17, CALCULATION!$B$15:$B$17)</f>
        <v>21003</v>
      </c>
      <c r="T499">
        <v>300</v>
      </c>
      <c r="U499" t="s">
        <v>14</v>
      </c>
      <c r="V499">
        <f>T499 * _xll.XLOOKUP(U499,CALCULATION!$A$15:$A$17, CALCULATION!$B$15:$B$17 )</f>
        <v>300</v>
      </c>
      <c r="W499" s="5">
        <f>O499*T499*_xll.XLOOKUP(U499,CALCULATION!$A$15:$A$17, CALCULATION!$B$15:$B$17)</f>
        <v>10501.5</v>
      </c>
      <c r="X499" s="5">
        <f>WORKSHEET[[#This Row],[Clients Total Cost]] / WORKSHEET[[#This Row],[Clients Rate per T2 (USD)]]</f>
        <v>35.005000000000003</v>
      </c>
      <c r="Y499" s="5">
        <f>WORKSHEET[[#This Row],[Clients Rate per T2 (USD)]] - WORKSHEET[[#This Row],[Supplier Rate Per t2 (USD)]]</f>
        <v>300</v>
      </c>
      <c r="Z499" s="5">
        <f>WORKSHEET[[#This Row],[Profit Per T]] * WORKSHEET[[#This Row],[Weight]]</f>
        <v>10501.5</v>
      </c>
      <c r="AA499">
        <v>1</v>
      </c>
      <c r="AB499" s="1">
        <v>4</v>
      </c>
      <c r="AC499" s="1">
        <v>6</v>
      </c>
      <c r="AD499" s="1">
        <v>5</v>
      </c>
      <c r="AE499" s="1">
        <f>WORKSHEET[[#This Row],[Delay at toll gate in days]] +WORKSHEET[[#This Row],[Delay at workshop in days]] +WORKSHEET[[#This Row],[Delay at border in days]]</f>
        <v>15</v>
      </c>
    </row>
    <row r="500" spans="1:31" x14ac:dyDescent="0.35">
      <c r="A500" t="s">
        <v>518</v>
      </c>
      <c r="B500" t="s">
        <v>10</v>
      </c>
      <c r="C500" t="s">
        <v>56</v>
      </c>
      <c r="D500" t="s">
        <v>3619</v>
      </c>
      <c r="E500" t="s">
        <v>3617</v>
      </c>
      <c r="F500" t="str">
        <f>WORKSHEET[[#This Row],[Depart From]]&amp;"-"&amp;WORKSHEET[[#This Row],[Arrive To]]</f>
        <v>Addis Ababa-Lagos</v>
      </c>
      <c r="G500" s="2">
        <v>44749</v>
      </c>
      <c r="H500" s="2">
        <v>44769</v>
      </c>
      <c r="I500" s="2" t="str">
        <f t="shared" si="7"/>
        <v>Delivered</v>
      </c>
      <c r="J500" s="2" t="str">
        <f>TEXT(WORKSHEET[[#This Row],[Offloading Date]], "mmm")</f>
        <v>Jul</v>
      </c>
      <c r="K500" s="2" t="str">
        <f>IF(OR(WORKSHEET[[#This Row],[Year]]="", ISBLANK(WORKSHEET[[#This Row],[Year]]), WORKSHEET[[#This Row],[Year]]="null"), "Exclude", "Include")</f>
        <v>Include</v>
      </c>
      <c r="L500" t="s">
        <v>12</v>
      </c>
      <c r="M500" t="s">
        <v>12</v>
      </c>
      <c r="N500" t="s">
        <v>13</v>
      </c>
      <c r="O500">
        <v>35.076000000000001</v>
      </c>
      <c r="P500">
        <v>600</v>
      </c>
      <c r="Q500" t="s">
        <v>14</v>
      </c>
      <c r="R500">
        <f>P500 * _xll.XLOOKUP(Q500,CALCULATION!$A$15:$A$17, CALCULATION!$B$15:$B$17 )</f>
        <v>600</v>
      </c>
      <c r="S500" s="5">
        <f>O500*P500*_xll.XLOOKUP(Q500,CALCULATION!$A$15:$A$17, CALCULATION!$B$15:$B$17)</f>
        <v>21045.599999999999</v>
      </c>
      <c r="T500">
        <v>300</v>
      </c>
      <c r="U500" t="s">
        <v>14</v>
      </c>
      <c r="V500">
        <f>T500 * _xll.XLOOKUP(U500,CALCULATION!$A$15:$A$17, CALCULATION!$B$15:$B$17 )</f>
        <v>300</v>
      </c>
      <c r="W500" s="5">
        <f>O500*T500*_xll.XLOOKUP(U500,CALCULATION!$A$15:$A$17, CALCULATION!$B$15:$B$17)</f>
        <v>10522.8</v>
      </c>
      <c r="X500" s="5">
        <f>WORKSHEET[[#This Row],[Clients Total Cost]] / WORKSHEET[[#This Row],[Clients Rate per T2 (USD)]]</f>
        <v>35.076000000000001</v>
      </c>
      <c r="Y500" s="5">
        <f>WORKSHEET[[#This Row],[Clients Rate per T2 (USD)]] - WORKSHEET[[#This Row],[Supplier Rate Per t2 (USD)]]</f>
        <v>300</v>
      </c>
      <c r="Z500" s="5">
        <f>WORKSHEET[[#This Row],[Profit Per T]] * WORKSHEET[[#This Row],[Weight]]</f>
        <v>10522.8</v>
      </c>
      <c r="AA500">
        <v>1</v>
      </c>
      <c r="AB500" s="1">
        <v>2</v>
      </c>
      <c r="AC500" s="1">
        <v>3</v>
      </c>
      <c r="AD500" s="1">
        <v>2.5</v>
      </c>
      <c r="AE500" s="1">
        <f>WORKSHEET[[#This Row],[Delay at toll gate in days]] +WORKSHEET[[#This Row],[Delay at workshop in days]] +WORKSHEET[[#This Row],[Delay at border in days]]</f>
        <v>7.5</v>
      </c>
    </row>
    <row r="501" spans="1:31" x14ac:dyDescent="0.35">
      <c r="A501" t="s">
        <v>519</v>
      </c>
      <c r="B501" t="s">
        <v>10</v>
      </c>
      <c r="C501" t="s">
        <v>56</v>
      </c>
      <c r="D501" t="s">
        <v>3615</v>
      </c>
      <c r="E501" t="s">
        <v>3617</v>
      </c>
      <c r="F501" t="str">
        <f>WORKSHEET[[#This Row],[Depart From]]&amp;"-"&amp;WORKSHEET[[#This Row],[Arrive To]]</f>
        <v>Mombasa-Lagos</v>
      </c>
      <c r="G501" s="2">
        <v>44748</v>
      </c>
      <c r="H501" s="2">
        <v>44761</v>
      </c>
      <c r="I501" s="2" t="str">
        <f t="shared" si="7"/>
        <v>Delivered</v>
      </c>
      <c r="J501" s="2" t="str">
        <f>TEXT(WORKSHEET[[#This Row],[Offloading Date]], "mmm")</f>
        <v>Jul</v>
      </c>
      <c r="K501" s="2" t="str">
        <f>IF(OR(WORKSHEET[[#This Row],[Year]]="", ISBLANK(WORKSHEET[[#This Row],[Year]]), WORKSHEET[[#This Row],[Year]]="null"), "Exclude", "Include")</f>
        <v>Include</v>
      </c>
      <c r="L501" t="s">
        <v>12</v>
      </c>
      <c r="M501" t="s">
        <v>12</v>
      </c>
      <c r="N501" t="s">
        <v>13</v>
      </c>
      <c r="O501">
        <v>35.058</v>
      </c>
      <c r="P501">
        <v>600</v>
      </c>
      <c r="Q501" t="s">
        <v>14</v>
      </c>
      <c r="R501">
        <f>P501 * _xll.XLOOKUP(Q501,CALCULATION!$A$15:$A$17, CALCULATION!$B$15:$B$17 )</f>
        <v>600</v>
      </c>
      <c r="S501" s="5">
        <f>O501*P501*_xll.XLOOKUP(Q501,CALCULATION!$A$15:$A$17, CALCULATION!$B$15:$B$17)</f>
        <v>21034.799999999999</v>
      </c>
      <c r="T501">
        <v>300</v>
      </c>
      <c r="U501" t="s">
        <v>14</v>
      </c>
      <c r="V501">
        <f>T501 * _xll.XLOOKUP(U501,CALCULATION!$A$15:$A$17, CALCULATION!$B$15:$B$17 )</f>
        <v>300</v>
      </c>
      <c r="W501" s="5">
        <f>O501*T501*_xll.XLOOKUP(U501,CALCULATION!$A$15:$A$17, CALCULATION!$B$15:$B$17)</f>
        <v>10517.4</v>
      </c>
      <c r="X501" s="5">
        <f>WORKSHEET[[#This Row],[Clients Total Cost]] / WORKSHEET[[#This Row],[Clients Rate per T2 (USD)]]</f>
        <v>35.058</v>
      </c>
      <c r="Y501" s="5">
        <f>WORKSHEET[[#This Row],[Clients Rate per T2 (USD)]] - WORKSHEET[[#This Row],[Supplier Rate Per t2 (USD)]]</f>
        <v>300</v>
      </c>
      <c r="Z501" s="5">
        <f>WORKSHEET[[#This Row],[Profit Per T]] * WORKSHEET[[#This Row],[Weight]]</f>
        <v>10517.4</v>
      </c>
      <c r="AA501">
        <v>1</v>
      </c>
      <c r="AB501" s="1">
        <v>1.3</v>
      </c>
      <c r="AC501" s="1">
        <v>1.95</v>
      </c>
      <c r="AD501" s="1">
        <v>1.625</v>
      </c>
      <c r="AE501" s="1">
        <f>WORKSHEET[[#This Row],[Delay at toll gate in days]] +WORKSHEET[[#This Row],[Delay at workshop in days]] +WORKSHEET[[#This Row],[Delay at border in days]]</f>
        <v>4.875</v>
      </c>
    </row>
    <row r="502" spans="1:31" x14ac:dyDescent="0.35">
      <c r="A502" t="s">
        <v>520</v>
      </c>
      <c r="B502" t="s">
        <v>10</v>
      </c>
      <c r="C502" t="s">
        <v>56</v>
      </c>
      <c r="D502" t="s">
        <v>3615</v>
      </c>
      <c r="E502" t="s">
        <v>3613</v>
      </c>
      <c r="F502" t="str">
        <f>WORKSHEET[[#This Row],[Depart From]]&amp;"-"&amp;WORKSHEET[[#This Row],[Arrive To]]</f>
        <v>Mombasa-Sanaa</v>
      </c>
      <c r="G502" s="2">
        <v>44748</v>
      </c>
      <c r="H502" s="2">
        <v>44761</v>
      </c>
      <c r="I502" s="2" t="str">
        <f t="shared" si="7"/>
        <v>Delivered</v>
      </c>
      <c r="J502" s="2" t="str">
        <f>TEXT(WORKSHEET[[#This Row],[Offloading Date]], "mmm")</f>
        <v>Jul</v>
      </c>
      <c r="K502" s="2" t="str">
        <f>IF(OR(WORKSHEET[[#This Row],[Year]]="", ISBLANK(WORKSHEET[[#This Row],[Year]]), WORKSHEET[[#This Row],[Year]]="null"), "Exclude", "Include")</f>
        <v>Include</v>
      </c>
      <c r="L502" t="s">
        <v>12</v>
      </c>
      <c r="M502" t="s">
        <v>12</v>
      </c>
      <c r="N502" t="s">
        <v>13</v>
      </c>
      <c r="O502">
        <v>35.091000000000001</v>
      </c>
      <c r="P502">
        <v>600</v>
      </c>
      <c r="Q502" t="s">
        <v>14</v>
      </c>
      <c r="R502">
        <f>P502 * _xll.XLOOKUP(Q502,CALCULATION!$A$15:$A$17, CALCULATION!$B$15:$B$17 )</f>
        <v>600</v>
      </c>
      <c r="S502" s="5">
        <f>O502*P502*_xll.XLOOKUP(Q502,CALCULATION!$A$15:$A$17, CALCULATION!$B$15:$B$17)</f>
        <v>21054.600000000002</v>
      </c>
      <c r="T502">
        <v>300</v>
      </c>
      <c r="U502" t="s">
        <v>14</v>
      </c>
      <c r="V502">
        <f>T502 * _xll.XLOOKUP(U502,CALCULATION!$A$15:$A$17, CALCULATION!$B$15:$B$17 )</f>
        <v>300</v>
      </c>
      <c r="W502" s="5">
        <f>O502*T502*_xll.XLOOKUP(U502,CALCULATION!$A$15:$A$17, CALCULATION!$B$15:$B$17)</f>
        <v>10527.300000000001</v>
      </c>
      <c r="X502" s="5">
        <f>WORKSHEET[[#This Row],[Clients Total Cost]] / WORKSHEET[[#This Row],[Clients Rate per T2 (USD)]]</f>
        <v>35.091000000000001</v>
      </c>
      <c r="Y502" s="5">
        <f>WORKSHEET[[#This Row],[Clients Rate per T2 (USD)]] - WORKSHEET[[#This Row],[Supplier Rate Per t2 (USD)]]</f>
        <v>300</v>
      </c>
      <c r="Z502" s="5">
        <f>WORKSHEET[[#This Row],[Profit Per T]] * WORKSHEET[[#This Row],[Weight]]</f>
        <v>10527.300000000001</v>
      </c>
      <c r="AA502">
        <v>1</v>
      </c>
      <c r="AB502" s="1">
        <v>1.3</v>
      </c>
      <c r="AC502" s="1">
        <v>1.95</v>
      </c>
      <c r="AD502" s="1">
        <v>1.625</v>
      </c>
      <c r="AE502" s="1">
        <f>WORKSHEET[[#This Row],[Delay at toll gate in days]] +WORKSHEET[[#This Row],[Delay at workshop in days]] +WORKSHEET[[#This Row],[Delay at border in days]]</f>
        <v>4.875</v>
      </c>
    </row>
    <row r="503" spans="1:31" x14ac:dyDescent="0.35">
      <c r="A503" t="s">
        <v>521</v>
      </c>
      <c r="B503" t="s">
        <v>10</v>
      </c>
      <c r="C503" t="s">
        <v>56</v>
      </c>
      <c r="D503" t="s">
        <v>3619</v>
      </c>
      <c r="E503" t="s">
        <v>3618</v>
      </c>
      <c r="F503" t="str">
        <f>WORKSHEET[[#This Row],[Depart From]]&amp;"-"&amp;WORKSHEET[[#This Row],[Arrive To]]</f>
        <v>Addis Ababa-Tripoli</v>
      </c>
      <c r="G503" s="2">
        <v>44753</v>
      </c>
      <c r="H503" s="2">
        <v>44764</v>
      </c>
      <c r="I503" s="2" t="str">
        <f t="shared" si="7"/>
        <v>Delivered</v>
      </c>
      <c r="J503" s="2" t="str">
        <f>TEXT(WORKSHEET[[#This Row],[Offloading Date]], "mmm")</f>
        <v>Jul</v>
      </c>
      <c r="K503" s="2" t="str">
        <f>IF(OR(WORKSHEET[[#This Row],[Year]]="", ISBLANK(WORKSHEET[[#This Row],[Year]]), WORKSHEET[[#This Row],[Year]]="null"), "Exclude", "Include")</f>
        <v>Include</v>
      </c>
      <c r="L503" t="s">
        <v>12</v>
      </c>
      <c r="M503" t="s">
        <v>12</v>
      </c>
      <c r="N503" t="s">
        <v>13</v>
      </c>
      <c r="O503">
        <v>34.933999999999997</v>
      </c>
      <c r="P503">
        <v>600</v>
      </c>
      <c r="Q503" t="s">
        <v>14</v>
      </c>
      <c r="R503">
        <f>P503 * _xll.XLOOKUP(Q503,CALCULATION!$A$15:$A$17, CALCULATION!$B$15:$B$17 )</f>
        <v>600</v>
      </c>
      <c r="S503" s="5">
        <f>O503*P503*_xll.XLOOKUP(Q503,CALCULATION!$A$15:$A$17, CALCULATION!$B$15:$B$17)</f>
        <v>20960.399999999998</v>
      </c>
      <c r="T503">
        <v>300</v>
      </c>
      <c r="U503" t="s">
        <v>14</v>
      </c>
      <c r="V503">
        <f>T503 * _xll.XLOOKUP(U503,CALCULATION!$A$15:$A$17, CALCULATION!$B$15:$B$17 )</f>
        <v>300</v>
      </c>
      <c r="W503" s="5">
        <f>O503*T503*_xll.XLOOKUP(U503,CALCULATION!$A$15:$A$17, CALCULATION!$B$15:$B$17)</f>
        <v>10480.199999999999</v>
      </c>
      <c r="X503" s="5">
        <f>WORKSHEET[[#This Row],[Clients Total Cost]] / WORKSHEET[[#This Row],[Clients Rate per T2 (USD)]]</f>
        <v>34.933999999999997</v>
      </c>
      <c r="Y503" s="5">
        <f>WORKSHEET[[#This Row],[Clients Rate per T2 (USD)]] - WORKSHEET[[#This Row],[Supplier Rate Per t2 (USD)]]</f>
        <v>300</v>
      </c>
      <c r="Z503" s="5">
        <f>WORKSHEET[[#This Row],[Profit Per T]] * WORKSHEET[[#This Row],[Weight]]</f>
        <v>10480.199999999999</v>
      </c>
      <c r="AA503">
        <v>1</v>
      </c>
      <c r="AB503" s="1">
        <v>1.1000000000000001</v>
      </c>
      <c r="AC503" s="1">
        <v>1.65</v>
      </c>
      <c r="AD503" s="1">
        <v>1.375</v>
      </c>
      <c r="AE503" s="1">
        <f>WORKSHEET[[#This Row],[Delay at toll gate in days]] +WORKSHEET[[#This Row],[Delay at workshop in days]] +WORKSHEET[[#This Row],[Delay at border in days]]</f>
        <v>4.125</v>
      </c>
    </row>
    <row r="504" spans="1:31" x14ac:dyDescent="0.35">
      <c r="A504" t="s">
        <v>522</v>
      </c>
      <c r="B504" t="s">
        <v>10</v>
      </c>
      <c r="C504" t="s">
        <v>56</v>
      </c>
      <c r="D504" t="s">
        <v>3615</v>
      </c>
      <c r="E504" t="s">
        <v>3613</v>
      </c>
      <c r="F504" t="str">
        <f>WORKSHEET[[#This Row],[Depart From]]&amp;"-"&amp;WORKSHEET[[#This Row],[Arrive To]]</f>
        <v>Mombasa-Sanaa</v>
      </c>
      <c r="G504" s="2">
        <v>44753</v>
      </c>
      <c r="H504" s="2">
        <v>44764</v>
      </c>
      <c r="I504" s="2" t="str">
        <f t="shared" si="7"/>
        <v>Delivered</v>
      </c>
      <c r="J504" s="2" t="str">
        <f>TEXT(WORKSHEET[[#This Row],[Offloading Date]], "mmm")</f>
        <v>Jul</v>
      </c>
      <c r="K504" s="2" t="str">
        <f>IF(OR(WORKSHEET[[#This Row],[Year]]="", ISBLANK(WORKSHEET[[#This Row],[Year]]), WORKSHEET[[#This Row],[Year]]="null"), "Exclude", "Include")</f>
        <v>Include</v>
      </c>
      <c r="L504" t="s">
        <v>12</v>
      </c>
      <c r="M504" t="s">
        <v>12</v>
      </c>
      <c r="N504" t="s">
        <v>13</v>
      </c>
      <c r="O504">
        <v>35.122</v>
      </c>
      <c r="P504">
        <v>600</v>
      </c>
      <c r="Q504" t="s">
        <v>14</v>
      </c>
      <c r="R504">
        <f>P504 * _xll.XLOOKUP(Q504,CALCULATION!$A$15:$A$17, CALCULATION!$B$15:$B$17 )</f>
        <v>600</v>
      </c>
      <c r="S504" s="5">
        <f>O504*P504*_xll.XLOOKUP(Q504,CALCULATION!$A$15:$A$17, CALCULATION!$B$15:$B$17)</f>
        <v>21073.200000000001</v>
      </c>
      <c r="T504">
        <v>300</v>
      </c>
      <c r="U504" t="s">
        <v>14</v>
      </c>
      <c r="V504">
        <f>T504 * _xll.XLOOKUP(U504,CALCULATION!$A$15:$A$17, CALCULATION!$B$15:$B$17 )</f>
        <v>300</v>
      </c>
      <c r="W504" s="5">
        <f>O504*T504*_xll.XLOOKUP(U504,CALCULATION!$A$15:$A$17, CALCULATION!$B$15:$B$17)</f>
        <v>10536.6</v>
      </c>
      <c r="X504" s="5">
        <f>WORKSHEET[[#This Row],[Clients Total Cost]] / WORKSHEET[[#This Row],[Clients Rate per T2 (USD)]]</f>
        <v>35.122</v>
      </c>
      <c r="Y504" s="5">
        <f>WORKSHEET[[#This Row],[Clients Rate per T2 (USD)]] - WORKSHEET[[#This Row],[Supplier Rate Per t2 (USD)]]</f>
        <v>300</v>
      </c>
      <c r="Z504" s="5">
        <f>WORKSHEET[[#This Row],[Profit Per T]] * WORKSHEET[[#This Row],[Weight]]</f>
        <v>10536.6</v>
      </c>
      <c r="AA504">
        <v>1</v>
      </c>
      <c r="AB504" s="1">
        <v>1.1000000000000001</v>
      </c>
      <c r="AC504" s="1">
        <v>1.65</v>
      </c>
      <c r="AD504" s="1">
        <v>1.375</v>
      </c>
      <c r="AE504" s="1">
        <f>WORKSHEET[[#This Row],[Delay at toll gate in days]] +WORKSHEET[[#This Row],[Delay at workshop in days]] +WORKSHEET[[#This Row],[Delay at border in days]]</f>
        <v>4.125</v>
      </c>
    </row>
    <row r="505" spans="1:31" x14ac:dyDescent="0.35">
      <c r="A505" t="s">
        <v>523</v>
      </c>
      <c r="B505" t="s">
        <v>10</v>
      </c>
      <c r="C505" t="s">
        <v>56</v>
      </c>
      <c r="D505" t="s">
        <v>3615</v>
      </c>
      <c r="E505" t="s">
        <v>3613</v>
      </c>
      <c r="F505" t="str">
        <f>WORKSHEET[[#This Row],[Depart From]]&amp;"-"&amp;WORKSHEET[[#This Row],[Arrive To]]</f>
        <v>Mombasa-Sanaa</v>
      </c>
      <c r="G505" s="2">
        <v>44753</v>
      </c>
      <c r="H505" s="2">
        <v>44764</v>
      </c>
      <c r="I505" s="2" t="str">
        <f t="shared" si="7"/>
        <v>Delivered</v>
      </c>
      <c r="J505" s="2" t="str">
        <f>TEXT(WORKSHEET[[#This Row],[Offloading Date]], "mmm")</f>
        <v>Jul</v>
      </c>
      <c r="K505" s="2" t="str">
        <f>IF(OR(WORKSHEET[[#This Row],[Year]]="", ISBLANK(WORKSHEET[[#This Row],[Year]]), WORKSHEET[[#This Row],[Year]]="null"), "Exclude", "Include")</f>
        <v>Include</v>
      </c>
      <c r="L505" t="s">
        <v>12</v>
      </c>
      <c r="M505" t="s">
        <v>12</v>
      </c>
      <c r="N505" t="s">
        <v>13</v>
      </c>
      <c r="O505">
        <v>35.07</v>
      </c>
      <c r="P505">
        <v>600</v>
      </c>
      <c r="Q505" t="s">
        <v>14</v>
      </c>
      <c r="R505">
        <f>P505 * _xll.XLOOKUP(Q505,CALCULATION!$A$15:$A$17, CALCULATION!$B$15:$B$17 )</f>
        <v>600</v>
      </c>
      <c r="S505" s="5">
        <f>O505*P505*_xll.XLOOKUP(Q505,CALCULATION!$A$15:$A$17, CALCULATION!$B$15:$B$17)</f>
        <v>21042</v>
      </c>
      <c r="T505">
        <v>300</v>
      </c>
      <c r="U505" t="s">
        <v>14</v>
      </c>
      <c r="V505">
        <f>T505 * _xll.XLOOKUP(U505,CALCULATION!$A$15:$A$17, CALCULATION!$B$15:$B$17 )</f>
        <v>300</v>
      </c>
      <c r="W505" s="5">
        <f>O505*T505*_xll.XLOOKUP(U505,CALCULATION!$A$15:$A$17, CALCULATION!$B$15:$B$17)</f>
        <v>10521</v>
      </c>
      <c r="X505" s="5">
        <f>WORKSHEET[[#This Row],[Clients Total Cost]] / WORKSHEET[[#This Row],[Clients Rate per T2 (USD)]]</f>
        <v>35.07</v>
      </c>
      <c r="Y505" s="5">
        <f>WORKSHEET[[#This Row],[Clients Rate per T2 (USD)]] - WORKSHEET[[#This Row],[Supplier Rate Per t2 (USD)]]</f>
        <v>300</v>
      </c>
      <c r="Z505" s="5">
        <f>WORKSHEET[[#This Row],[Profit Per T]] * WORKSHEET[[#This Row],[Weight]]</f>
        <v>10521</v>
      </c>
      <c r="AA505">
        <v>1</v>
      </c>
      <c r="AB505" s="1">
        <v>1.1000000000000001</v>
      </c>
      <c r="AC505" s="1">
        <v>1.65</v>
      </c>
      <c r="AD505" s="1">
        <v>1.375</v>
      </c>
      <c r="AE505" s="1">
        <f>WORKSHEET[[#This Row],[Delay at toll gate in days]] +WORKSHEET[[#This Row],[Delay at workshop in days]] +WORKSHEET[[#This Row],[Delay at border in days]]</f>
        <v>4.125</v>
      </c>
    </row>
    <row r="506" spans="1:31" x14ac:dyDescent="0.35">
      <c r="A506" t="s">
        <v>524</v>
      </c>
      <c r="B506" t="s">
        <v>10</v>
      </c>
      <c r="C506" t="s">
        <v>56</v>
      </c>
      <c r="D506" t="s">
        <v>3615</v>
      </c>
      <c r="E506" t="s">
        <v>3614</v>
      </c>
      <c r="F506" t="str">
        <f>WORKSHEET[[#This Row],[Depart From]]&amp;"-"&amp;WORKSHEET[[#This Row],[Arrive To]]</f>
        <v>Mombasa-Alger</v>
      </c>
      <c r="G506" s="2">
        <v>44753</v>
      </c>
      <c r="H506" s="2">
        <v>44770</v>
      </c>
      <c r="I506" s="2" t="str">
        <f t="shared" si="7"/>
        <v>Delivered</v>
      </c>
      <c r="J506" s="2" t="str">
        <f>TEXT(WORKSHEET[[#This Row],[Offloading Date]], "mmm")</f>
        <v>Jul</v>
      </c>
      <c r="K506" s="2" t="str">
        <f>IF(OR(WORKSHEET[[#This Row],[Year]]="", ISBLANK(WORKSHEET[[#This Row],[Year]]), WORKSHEET[[#This Row],[Year]]="null"), "Exclude", "Include")</f>
        <v>Include</v>
      </c>
      <c r="L506" t="s">
        <v>12</v>
      </c>
      <c r="M506" t="s">
        <v>12</v>
      </c>
      <c r="N506" t="s">
        <v>13</v>
      </c>
      <c r="O506">
        <v>34.927</v>
      </c>
      <c r="P506">
        <v>600</v>
      </c>
      <c r="Q506" t="s">
        <v>14</v>
      </c>
      <c r="R506">
        <f>P506 * _xll.XLOOKUP(Q506,CALCULATION!$A$15:$A$17, CALCULATION!$B$15:$B$17 )</f>
        <v>600</v>
      </c>
      <c r="S506" s="5">
        <f>O506*P506*_xll.XLOOKUP(Q506,CALCULATION!$A$15:$A$17, CALCULATION!$B$15:$B$17)</f>
        <v>20956.2</v>
      </c>
      <c r="T506">
        <v>300</v>
      </c>
      <c r="U506" t="s">
        <v>14</v>
      </c>
      <c r="V506">
        <f>T506 * _xll.XLOOKUP(U506,CALCULATION!$A$15:$A$17, CALCULATION!$B$15:$B$17 )</f>
        <v>300</v>
      </c>
      <c r="W506" s="5">
        <f>O506*T506*_xll.XLOOKUP(U506,CALCULATION!$A$15:$A$17, CALCULATION!$B$15:$B$17)</f>
        <v>10478.1</v>
      </c>
      <c r="X506" s="5">
        <f>WORKSHEET[[#This Row],[Clients Total Cost]] / WORKSHEET[[#This Row],[Clients Rate per T2 (USD)]]</f>
        <v>34.927</v>
      </c>
      <c r="Y506" s="5">
        <f>WORKSHEET[[#This Row],[Clients Rate per T2 (USD)]] - WORKSHEET[[#This Row],[Supplier Rate Per t2 (USD)]]</f>
        <v>300</v>
      </c>
      <c r="Z506" s="5">
        <f>WORKSHEET[[#This Row],[Profit Per T]] * WORKSHEET[[#This Row],[Weight]]</f>
        <v>10478.1</v>
      </c>
      <c r="AA506">
        <v>1</v>
      </c>
      <c r="AB506" s="1">
        <v>1.7000000000000002</v>
      </c>
      <c r="AC506" s="1">
        <v>2.5499999999999998</v>
      </c>
      <c r="AD506" s="1">
        <v>2.125</v>
      </c>
      <c r="AE506" s="1">
        <f>WORKSHEET[[#This Row],[Delay at toll gate in days]] +WORKSHEET[[#This Row],[Delay at workshop in days]] +WORKSHEET[[#This Row],[Delay at border in days]]</f>
        <v>6.375</v>
      </c>
    </row>
    <row r="507" spans="1:31" x14ac:dyDescent="0.35">
      <c r="A507" t="s">
        <v>525</v>
      </c>
      <c r="B507" t="s">
        <v>10</v>
      </c>
      <c r="C507" t="s">
        <v>56</v>
      </c>
      <c r="D507" t="s">
        <v>3620</v>
      </c>
      <c r="E507" t="s">
        <v>3617</v>
      </c>
      <c r="F507" t="str">
        <f>WORKSHEET[[#This Row],[Depart From]]&amp;"-"&amp;WORKSHEET[[#This Row],[Arrive To]]</f>
        <v>Zanzibar-Lagos</v>
      </c>
      <c r="G507" s="2">
        <v>44762</v>
      </c>
      <c r="H507" s="2">
        <v>44774</v>
      </c>
      <c r="I507" s="2" t="str">
        <f t="shared" si="7"/>
        <v>Delivered</v>
      </c>
      <c r="J507" s="2" t="str">
        <f>TEXT(WORKSHEET[[#This Row],[Offloading Date]], "mmm")</f>
        <v>Aug</v>
      </c>
      <c r="K507" s="2" t="str">
        <f>IF(OR(WORKSHEET[[#This Row],[Year]]="", ISBLANK(WORKSHEET[[#This Row],[Year]]), WORKSHEET[[#This Row],[Year]]="null"), "Exclude", "Include")</f>
        <v>Include</v>
      </c>
      <c r="L507" t="s">
        <v>12</v>
      </c>
      <c r="M507" t="s">
        <v>12</v>
      </c>
      <c r="N507" t="s">
        <v>13</v>
      </c>
      <c r="O507">
        <v>35.575000000000003</v>
      </c>
      <c r="P507">
        <v>600</v>
      </c>
      <c r="Q507" t="s">
        <v>14</v>
      </c>
      <c r="R507">
        <f>P507 * _xll.XLOOKUP(Q507,CALCULATION!$A$15:$A$17, CALCULATION!$B$15:$B$17 )</f>
        <v>600</v>
      </c>
      <c r="S507" s="5">
        <f>O507*P507*_xll.XLOOKUP(Q507,CALCULATION!$A$15:$A$17, CALCULATION!$B$15:$B$17)</f>
        <v>21345</v>
      </c>
      <c r="T507">
        <v>300</v>
      </c>
      <c r="U507" t="s">
        <v>14</v>
      </c>
      <c r="V507">
        <f>T507 * _xll.XLOOKUP(U507,CALCULATION!$A$15:$A$17, CALCULATION!$B$15:$B$17 )</f>
        <v>300</v>
      </c>
      <c r="W507" s="5">
        <f>O507*T507*_xll.XLOOKUP(U507,CALCULATION!$A$15:$A$17, CALCULATION!$B$15:$B$17)</f>
        <v>10672.5</v>
      </c>
      <c r="X507" s="5">
        <f>WORKSHEET[[#This Row],[Clients Total Cost]] / WORKSHEET[[#This Row],[Clients Rate per T2 (USD)]]</f>
        <v>35.575000000000003</v>
      </c>
      <c r="Y507" s="5">
        <f>WORKSHEET[[#This Row],[Clients Rate per T2 (USD)]] - WORKSHEET[[#This Row],[Supplier Rate Per t2 (USD)]]</f>
        <v>300</v>
      </c>
      <c r="Z507" s="5">
        <f>WORKSHEET[[#This Row],[Profit Per T]] * WORKSHEET[[#This Row],[Weight]]</f>
        <v>10672.5</v>
      </c>
      <c r="AA507">
        <v>1</v>
      </c>
      <c r="AB507" s="1">
        <v>1.2000000000000002</v>
      </c>
      <c r="AC507" s="1">
        <v>1.7999999999999998</v>
      </c>
      <c r="AD507" s="1">
        <v>1.5</v>
      </c>
      <c r="AE507" s="1">
        <f>WORKSHEET[[#This Row],[Delay at toll gate in days]] +WORKSHEET[[#This Row],[Delay at workshop in days]] +WORKSHEET[[#This Row],[Delay at border in days]]</f>
        <v>4.5</v>
      </c>
    </row>
    <row r="508" spans="1:31" x14ac:dyDescent="0.35">
      <c r="A508" t="s">
        <v>526</v>
      </c>
      <c r="B508" t="s">
        <v>10</v>
      </c>
      <c r="C508" t="s">
        <v>56</v>
      </c>
      <c r="D508" t="s">
        <v>3619</v>
      </c>
      <c r="E508" t="s">
        <v>3612</v>
      </c>
      <c r="F508" t="str">
        <f>WORKSHEET[[#This Row],[Depart From]]&amp;"-"&amp;WORKSHEET[[#This Row],[Arrive To]]</f>
        <v>Addis Ababa-Victoria</v>
      </c>
      <c r="G508" s="2">
        <v>44762</v>
      </c>
      <c r="H508" s="2">
        <v>44774</v>
      </c>
      <c r="I508" s="2" t="str">
        <f t="shared" si="7"/>
        <v>Delivered</v>
      </c>
      <c r="J508" s="2" t="str">
        <f>TEXT(WORKSHEET[[#This Row],[Offloading Date]], "mmm")</f>
        <v>Aug</v>
      </c>
      <c r="K508" s="2" t="str">
        <f>IF(OR(WORKSHEET[[#This Row],[Year]]="", ISBLANK(WORKSHEET[[#This Row],[Year]]), WORKSHEET[[#This Row],[Year]]="null"), "Exclude", "Include")</f>
        <v>Include</v>
      </c>
      <c r="L508" t="s">
        <v>12</v>
      </c>
      <c r="M508" t="s">
        <v>12</v>
      </c>
      <c r="N508" t="s">
        <v>13</v>
      </c>
      <c r="O508">
        <v>35.555</v>
      </c>
      <c r="P508">
        <v>600</v>
      </c>
      <c r="Q508" t="s">
        <v>14</v>
      </c>
      <c r="R508">
        <f>P508 * _xll.XLOOKUP(Q508,CALCULATION!$A$15:$A$17, CALCULATION!$B$15:$B$17 )</f>
        <v>600</v>
      </c>
      <c r="S508" s="5">
        <f>O508*P508*_xll.XLOOKUP(Q508,CALCULATION!$A$15:$A$17, CALCULATION!$B$15:$B$17)</f>
        <v>21333</v>
      </c>
      <c r="T508">
        <v>300</v>
      </c>
      <c r="U508" t="s">
        <v>14</v>
      </c>
      <c r="V508">
        <f>T508 * _xll.XLOOKUP(U508,CALCULATION!$A$15:$A$17, CALCULATION!$B$15:$B$17 )</f>
        <v>300</v>
      </c>
      <c r="W508" s="5">
        <f>O508*T508*_xll.XLOOKUP(U508,CALCULATION!$A$15:$A$17, CALCULATION!$B$15:$B$17)</f>
        <v>10666.5</v>
      </c>
      <c r="X508" s="5">
        <f>WORKSHEET[[#This Row],[Clients Total Cost]] / WORKSHEET[[#This Row],[Clients Rate per T2 (USD)]]</f>
        <v>35.555</v>
      </c>
      <c r="Y508" s="5">
        <f>WORKSHEET[[#This Row],[Clients Rate per T2 (USD)]] - WORKSHEET[[#This Row],[Supplier Rate Per t2 (USD)]]</f>
        <v>300</v>
      </c>
      <c r="Z508" s="5">
        <f>WORKSHEET[[#This Row],[Profit Per T]] * WORKSHEET[[#This Row],[Weight]]</f>
        <v>10666.5</v>
      </c>
      <c r="AA508">
        <v>1</v>
      </c>
      <c r="AB508" s="1">
        <v>1.2000000000000002</v>
      </c>
      <c r="AC508" s="1">
        <v>1.7999999999999998</v>
      </c>
      <c r="AD508" s="1">
        <v>1.5</v>
      </c>
      <c r="AE508" s="1">
        <f>WORKSHEET[[#This Row],[Delay at toll gate in days]] +WORKSHEET[[#This Row],[Delay at workshop in days]] +WORKSHEET[[#This Row],[Delay at border in days]]</f>
        <v>4.5</v>
      </c>
    </row>
    <row r="509" spans="1:31" x14ac:dyDescent="0.35">
      <c r="A509" t="s">
        <v>527</v>
      </c>
      <c r="B509" t="s">
        <v>10</v>
      </c>
      <c r="C509" t="s">
        <v>56</v>
      </c>
      <c r="D509" t="s">
        <v>3611</v>
      </c>
      <c r="E509" t="s">
        <v>3617</v>
      </c>
      <c r="F509" t="str">
        <f>WORKSHEET[[#This Row],[Depart From]]&amp;"-"&amp;WORKSHEET[[#This Row],[Arrive To]]</f>
        <v>Mogadishu-Lagos</v>
      </c>
      <c r="G509" s="2">
        <v>44763</v>
      </c>
      <c r="H509" s="2">
        <v>44771</v>
      </c>
      <c r="I509" s="2" t="str">
        <f t="shared" si="7"/>
        <v>Delivered</v>
      </c>
      <c r="J509" s="2" t="str">
        <f>TEXT(WORKSHEET[[#This Row],[Offloading Date]], "mmm")</f>
        <v>Jul</v>
      </c>
      <c r="K509" s="2" t="str">
        <f>IF(OR(WORKSHEET[[#This Row],[Year]]="", ISBLANK(WORKSHEET[[#This Row],[Year]]), WORKSHEET[[#This Row],[Year]]="null"), "Exclude", "Include")</f>
        <v>Include</v>
      </c>
      <c r="L509" t="s">
        <v>12</v>
      </c>
      <c r="M509" t="s">
        <v>12</v>
      </c>
      <c r="N509" t="s">
        <v>13</v>
      </c>
      <c r="O509">
        <v>35.540999999999997</v>
      </c>
      <c r="P509">
        <v>600</v>
      </c>
      <c r="Q509" t="s">
        <v>14</v>
      </c>
      <c r="R509">
        <f>P509 * _xll.XLOOKUP(Q509,CALCULATION!$A$15:$A$17, CALCULATION!$B$15:$B$17 )</f>
        <v>600</v>
      </c>
      <c r="S509" s="5">
        <f>O509*P509*_xll.XLOOKUP(Q509,CALCULATION!$A$15:$A$17, CALCULATION!$B$15:$B$17)</f>
        <v>21324.6</v>
      </c>
      <c r="T509">
        <v>300</v>
      </c>
      <c r="U509" t="s">
        <v>14</v>
      </c>
      <c r="V509">
        <f>T509 * _xll.XLOOKUP(U509,CALCULATION!$A$15:$A$17, CALCULATION!$B$15:$B$17 )</f>
        <v>300</v>
      </c>
      <c r="W509" s="5">
        <f>O509*T509*_xll.XLOOKUP(U509,CALCULATION!$A$15:$A$17, CALCULATION!$B$15:$B$17)</f>
        <v>10662.3</v>
      </c>
      <c r="X509" s="5">
        <f>WORKSHEET[[#This Row],[Clients Total Cost]] / WORKSHEET[[#This Row],[Clients Rate per T2 (USD)]]</f>
        <v>35.540999999999997</v>
      </c>
      <c r="Y509" s="5">
        <f>WORKSHEET[[#This Row],[Clients Rate per T2 (USD)]] - WORKSHEET[[#This Row],[Supplier Rate Per t2 (USD)]]</f>
        <v>300</v>
      </c>
      <c r="Z509" s="5">
        <f>WORKSHEET[[#This Row],[Profit Per T]] * WORKSHEET[[#This Row],[Weight]]</f>
        <v>10662.3</v>
      </c>
      <c r="AA509">
        <v>1</v>
      </c>
      <c r="AB509" s="1">
        <v>0.8</v>
      </c>
      <c r="AC509" s="1">
        <v>1.2</v>
      </c>
      <c r="AD509" s="1">
        <v>1</v>
      </c>
      <c r="AE509" s="1">
        <f>WORKSHEET[[#This Row],[Delay at toll gate in days]] +WORKSHEET[[#This Row],[Delay at workshop in days]] +WORKSHEET[[#This Row],[Delay at border in days]]</f>
        <v>3</v>
      </c>
    </row>
    <row r="510" spans="1:31" x14ac:dyDescent="0.35">
      <c r="A510" t="s">
        <v>528</v>
      </c>
      <c r="B510" t="s">
        <v>10</v>
      </c>
      <c r="C510" t="s">
        <v>56</v>
      </c>
      <c r="D510" t="s">
        <v>3615</v>
      </c>
      <c r="E510" t="s">
        <v>3614</v>
      </c>
      <c r="F510" t="str">
        <f>WORKSHEET[[#This Row],[Depart From]]&amp;"-"&amp;WORKSHEET[[#This Row],[Arrive To]]</f>
        <v>Mombasa-Alger</v>
      </c>
      <c r="G510" s="2">
        <v>44767</v>
      </c>
      <c r="H510" s="2">
        <v>44777</v>
      </c>
      <c r="I510" s="2" t="str">
        <f t="shared" si="7"/>
        <v>Delivered</v>
      </c>
      <c r="J510" s="2" t="str">
        <f>TEXT(WORKSHEET[[#This Row],[Offloading Date]], "mmm")</f>
        <v>Aug</v>
      </c>
      <c r="K510" s="2" t="str">
        <f>IF(OR(WORKSHEET[[#This Row],[Year]]="", ISBLANK(WORKSHEET[[#This Row],[Year]]), WORKSHEET[[#This Row],[Year]]="null"), "Exclude", "Include")</f>
        <v>Include</v>
      </c>
      <c r="L510" t="s">
        <v>12</v>
      </c>
      <c r="M510" t="s">
        <v>12</v>
      </c>
      <c r="N510" t="s">
        <v>13</v>
      </c>
      <c r="O510">
        <v>35.551000000000002</v>
      </c>
      <c r="P510">
        <v>600</v>
      </c>
      <c r="Q510" t="s">
        <v>14</v>
      </c>
      <c r="R510">
        <f>P510 * _xll.XLOOKUP(Q510,CALCULATION!$A$15:$A$17, CALCULATION!$B$15:$B$17 )</f>
        <v>600</v>
      </c>
      <c r="S510" s="5">
        <f>O510*P510*_xll.XLOOKUP(Q510,CALCULATION!$A$15:$A$17, CALCULATION!$B$15:$B$17)</f>
        <v>21330.600000000002</v>
      </c>
      <c r="T510">
        <v>300</v>
      </c>
      <c r="U510" t="s">
        <v>14</v>
      </c>
      <c r="V510">
        <f>T510 * _xll.XLOOKUP(U510,CALCULATION!$A$15:$A$17, CALCULATION!$B$15:$B$17 )</f>
        <v>300</v>
      </c>
      <c r="W510" s="5">
        <f>O510*T510*_xll.XLOOKUP(U510,CALCULATION!$A$15:$A$17, CALCULATION!$B$15:$B$17)</f>
        <v>10665.300000000001</v>
      </c>
      <c r="X510" s="5">
        <f>WORKSHEET[[#This Row],[Clients Total Cost]] / WORKSHEET[[#This Row],[Clients Rate per T2 (USD)]]</f>
        <v>35.551000000000002</v>
      </c>
      <c r="Y510" s="5">
        <f>WORKSHEET[[#This Row],[Clients Rate per T2 (USD)]] - WORKSHEET[[#This Row],[Supplier Rate Per t2 (USD)]]</f>
        <v>300</v>
      </c>
      <c r="Z510" s="5">
        <f>WORKSHEET[[#This Row],[Profit Per T]] * WORKSHEET[[#This Row],[Weight]]</f>
        <v>10665.300000000001</v>
      </c>
      <c r="AA510">
        <v>1</v>
      </c>
      <c r="AB510" s="1">
        <v>1</v>
      </c>
      <c r="AC510" s="1">
        <v>1.5</v>
      </c>
      <c r="AD510" s="1">
        <v>1.25</v>
      </c>
      <c r="AE510" s="1">
        <f>WORKSHEET[[#This Row],[Delay at toll gate in days]] +WORKSHEET[[#This Row],[Delay at workshop in days]] +WORKSHEET[[#This Row],[Delay at border in days]]</f>
        <v>3.75</v>
      </c>
    </row>
    <row r="511" spans="1:31" x14ac:dyDescent="0.35">
      <c r="A511" t="s">
        <v>529</v>
      </c>
      <c r="B511" t="s">
        <v>10</v>
      </c>
      <c r="C511" t="s">
        <v>56</v>
      </c>
      <c r="D511" t="s">
        <v>3615</v>
      </c>
      <c r="E511" t="s">
        <v>3614</v>
      </c>
      <c r="F511" t="str">
        <f>WORKSHEET[[#This Row],[Depart From]]&amp;"-"&amp;WORKSHEET[[#This Row],[Arrive To]]</f>
        <v>Mombasa-Alger</v>
      </c>
      <c r="G511" s="2">
        <v>44764</v>
      </c>
      <c r="H511" s="2">
        <v>44774</v>
      </c>
      <c r="I511" s="2" t="str">
        <f t="shared" si="7"/>
        <v>Delivered</v>
      </c>
      <c r="J511" s="2" t="str">
        <f>TEXT(WORKSHEET[[#This Row],[Offloading Date]], "mmm")</f>
        <v>Aug</v>
      </c>
      <c r="K511" s="2" t="str">
        <f>IF(OR(WORKSHEET[[#This Row],[Year]]="", ISBLANK(WORKSHEET[[#This Row],[Year]]), WORKSHEET[[#This Row],[Year]]="null"), "Exclude", "Include")</f>
        <v>Include</v>
      </c>
      <c r="L511" t="s">
        <v>12</v>
      </c>
      <c r="M511" t="s">
        <v>12</v>
      </c>
      <c r="N511" t="s">
        <v>13</v>
      </c>
      <c r="O511">
        <v>34.936999999999998</v>
      </c>
      <c r="P511">
        <v>600</v>
      </c>
      <c r="Q511" t="s">
        <v>14</v>
      </c>
      <c r="R511">
        <f>P511 * _xll.XLOOKUP(Q511,CALCULATION!$A$15:$A$17, CALCULATION!$B$15:$B$17 )</f>
        <v>600</v>
      </c>
      <c r="S511" s="5">
        <f>O511*P511*_xll.XLOOKUP(Q511,CALCULATION!$A$15:$A$17, CALCULATION!$B$15:$B$17)</f>
        <v>20962.199999999997</v>
      </c>
      <c r="T511">
        <v>300</v>
      </c>
      <c r="U511" t="s">
        <v>14</v>
      </c>
      <c r="V511">
        <f>T511 * _xll.XLOOKUP(U511,CALCULATION!$A$15:$A$17, CALCULATION!$B$15:$B$17 )</f>
        <v>300</v>
      </c>
      <c r="W511" s="5">
        <f>O511*T511*_xll.XLOOKUP(U511,CALCULATION!$A$15:$A$17, CALCULATION!$B$15:$B$17)</f>
        <v>10481.099999999999</v>
      </c>
      <c r="X511" s="5">
        <f>WORKSHEET[[#This Row],[Clients Total Cost]] / WORKSHEET[[#This Row],[Clients Rate per T2 (USD)]]</f>
        <v>34.936999999999998</v>
      </c>
      <c r="Y511" s="5">
        <f>WORKSHEET[[#This Row],[Clients Rate per T2 (USD)]] - WORKSHEET[[#This Row],[Supplier Rate Per t2 (USD)]]</f>
        <v>300</v>
      </c>
      <c r="Z511" s="5">
        <f>WORKSHEET[[#This Row],[Profit Per T]] * WORKSHEET[[#This Row],[Weight]]</f>
        <v>10481.099999999999</v>
      </c>
      <c r="AA511">
        <v>1</v>
      </c>
      <c r="AB511" s="1">
        <v>1</v>
      </c>
      <c r="AC511" s="1">
        <v>1.5</v>
      </c>
      <c r="AD511" s="1">
        <v>1.25</v>
      </c>
      <c r="AE511" s="1">
        <f>WORKSHEET[[#This Row],[Delay at toll gate in days]] +WORKSHEET[[#This Row],[Delay at workshop in days]] +WORKSHEET[[#This Row],[Delay at border in days]]</f>
        <v>3.75</v>
      </c>
    </row>
    <row r="512" spans="1:31" x14ac:dyDescent="0.35">
      <c r="A512" t="s">
        <v>530</v>
      </c>
      <c r="B512" t="s">
        <v>10</v>
      </c>
      <c r="C512" t="s">
        <v>56</v>
      </c>
      <c r="D512" t="s">
        <v>3616</v>
      </c>
      <c r="E512" t="s">
        <v>3613</v>
      </c>
      <c r="F512" t="str">
        <f>WORKSHEET[[#This Row],[Depart From]]&amp;"-"&amp;WORKSHEET[[#This Row],[Arrive To]]</f>
        <v>Marrakech-Sanaa</v>
      </c>
      <c r="G512" s="2">
        <v>44767</v>
      </c>
      <c r="H512" s="2">
        <v>44778</v>
      </c>
      <c r="I512" s="2" t="str">
        <f t="shared" si="7"/>
        <v>Delivered</v>
      </c>
      <c r="J512" s="2" t="str">
        <f>TEXT(WORKSHEET[[#This Row],[Offloading Date]], "mmm")</f>
        <v>Aug</v>
      </c>
      <c r="K512" s="2" t="str">
        <f>IF(OR(WORKSHEET[[#This Row],[Year]]="", ISBLANK(WORKSHEET[[#This Row],[Year]]), WORKSHEET[[#This Row],[Year]]="null"), "Exclude", "Include")</f>
        <v>Include</v>
      </c>
      <c r="L512" t="s">
        <v>12</v>
      </c>
      <c r="M512" t="s">
        <v>12</v>
      </c>
      <c r="N512" t="s">
        <v>13</v>
      </c>
      <c r="O512">
        <v>35.600999999999999</v>
      </c>
      <c r="P512">
        <v>600</v>
      </c>
      <c r="Q512" t="s">
        <v>14</v>
      </c>
      <c r="R512">
        <f>P512 * _xll.XLOOKUP(Q512,CALCULATION!$A$15:$A$17, CALCULATION!$B$15:$B$17 )</f>
        <v>600</v>
      </c>
      <c r="S512" s="5">
        <f>O512*P512*_xll.XLOOKUP(Q512,CALCULATION!$A$15:$A$17, CALCULATION!$B$15:$B$17)</f>
        <v>21360.6</v>
      </c>
      <c r="T512">
        <v>300</v>
      </c>
      <c r="U512" t="s">
        <v>14</v>
      </c>
      <c r="V512">
        <f>T512 * _xll.XLOOKUP(U512,CALCULATION!$A$15:$A$17, CALCULATION!$B$15:$B$17 )</f>
        <v>300</v>
      </c>
      <c r="W512" s="5">
        <f>O512*T512*_xll.XLOOKUP(U512,CALCULATION!$A$15:$A$17, CALCULATION!$B$15:$B$17)</f>
        <v>10680.3</v>
      </c>
      <c r="X512" s="5">
        <f>WORKSHEET[[#This Row],[Clients Total Cost]] / WORKSHEET[[#This Row],[Clients Rate per T2 (USD)]]</f>
        <v>35.600999999999999</v>
      </c>
      <c r="Y512" s="5">
        <f>WORKSHEET[[#This Row],[Clients Rate per T2 (USD)]] - WORKSHEET[[#This Row],[Supplier Rate Per t2 (USD)]]</f>
        <v>300</v>
      </c>
      <c r="Z512" s="5">
        <f>WORKSHEET[[#This Row],[Profit Per T]] * WORKSHEET[[#This Row],[Weight]]</f>
        <v>10680.3</v>
      </c>
      <c r="AA512">
        <v>1</v>
      </c>
      <c r="AB512" s="1">
        <v>1.1000000000000001</v>
      </c>
      <c r="AC512" s="1">
        <v>1.65</v>
      </c>
      <c r="AD512" s="1">
        <v>1.375</v>
      </c>
      <c r="AE512" s="1">
        <f>WORKSHEET[[#This Row],[Delay at toll gate in days]] +WORKSHEET[[#This Row],[Delay at workshop in days]] +WORKSHEET[[#This Row],[Delay at border in days]]</f>
        <v>4.125</v>
      </c>
    </row>
    <row r="513" spans="1:31" x14ac:dyDescent="0.35">
      <c r="A513" t="s">
        <v>531</v>
      </c>
      <c r="B513" t="s">
        <v>10</v>
      </c>
      <c r="C513" t="s">
        <v>56</v>
      </c>
      <c r="D513" t="s">
        <v>3615</v>
      </c>
      <c r="E513" t="s">
        <v>3614</v>
      </c>
      <c r="F513" t="str">
        <f>WORKSHEET[[#This Row],[Depart From]]&amp;"-"&amp;WORKSHEET[[#This Row],[Arrive To]]</f>
        <v>Mombasa-Alger</v>
      </c>
      <c r="G513" s="2">
        <v>44765</v>
      </c>
      <c r="H513" s="2">
        <v>44775</v>
      </c>
      <c r="I513" s="2" t="str">
        <f t="shared" si="7"/>
        <v>Delivered</v>
      </c>
      <c r="J513" s="2" t="str">
        <f>TEXT(WORKSHEET[[#This Row],[Offloading Date]], "mmm")</f>
        <v>Aug</v>
      </c>
      <c r="K513" s="2" t="str">
        <f>IF(OR(WORKSHEET[[#This Row],[Year]]="", ISBLANK(WORKSHEET[[#This Row],[Year]]), WORKSHEET[[#This Row],[Year]]="null"), "Exclude", "Include")</f>
        <v>Include</v>
      </c>
      <c r="L513" t="s">
        <v>12</v>
      </c>
      <c r="M513" t="s">
        <v>12</v>
      </c>
      <c r="N513" t="s">
        <v>13</v>
      </c>
      <c r="O513">
        <v>35.148000000000003</v>
      </c>
      <c r="P513">
        <v>600</v>
      </c>
      <c r="Q513" t="s">
        <v>14</v>
      </c>
      <c r="R513">
        <f>P513 * _xll.XLOOKUP(Q513,CALCULATION!$A$15:$A$17, CALCULATION!$B$15:$B$17 )</f>
        <v>600</v>
      </c>
      <c r="S513" s="5">
        <f>O513*P513*_xll.XLOOKUP(Q513,CALCULATION!$A$15:$A$17, CALCULATION!$B$15:$B$17)</f>
        <v>21088.800000000003</v>
      </c>
      <c r="T513">
        <v>300</v>
      </c>
      <c r="U513" t="s">
        <v>14</v>
      </c>
      <c r="V513">
        <f>T513 * _xll.XLOOKUP(U513,CALCULATION!$A$15:$A$17, CALCULATION!$B$15:$B$17 )</f>
        <v>300</v>
      </c>
      <c r="W513" s="5">
        <f>O513*T513*_xll.XLOOKUP(U513,CALCULATION!$A$15:$A$17, CALCULATION!$B$15:$B$17)</f>
        <v>10544.400000000001</v>
      </c>
      <c r="X513" s="5">
        <f>WORKSHEET[[#This Row],[Clients Total Cost]] / WORKSHEET[[#This Row],[Clients Rate per T2 (USD)]]</f>
        <v>35.148000000000003</v>
      </c>
      <c r="Y513" s="5">
        <f>WORKSHEET[[#This Row],[Clients Rate per T2 (USD)]] - WORKSHEET[[#This Row],[Supplier Rate Per t2 (USD)]]</f>
        <v>300</v>
      </c>
      <c r="Z513" s="5">
        <f>WORKSHEET[[#This Row],[Profit Per T]] * WORKSHEET[[#This Row],[Weight]]</f>
        <v>10544.400000000001</v>
      </c>
      <c r="AA513">
        <v>1</v>
      </c>
      <c r="AB513" s="1">
        <v>1</v>
      </c>
      <c r="AC513" s="1">
        <v>1.5</v>
      </c>
      <c r="AD513" s="1">
        <v>1.25</v>
      </c>
      <c r="AE513" s="1">
        <f>WORKSHEET[[#This Row],[Delay at toll gate in days]] +WORKSHEET[[#This Row],[Delay at workshop in days]] +WORKSHEET[[#This Row],[Delay at border in days]]</f>
        <v>3.75</v>
      </c>
    </row>
    <row r="514" spans="1:31" x14ac:dyDescent="0.35">
      <c r="A514" t="s">
        <v>532</v>
      </c>
      <c r="B514" t="s">
        <v>10</v>
      </c>
      <c r="C514" t="s">
        <v>56</v>
      </c>
      <c r="D514" t="s">
        <v>3619</v>
      </c>
      <c r="E514" t="s">
        <v>3612</v>
      </c>
      <c r="F514" t="str">
        <f>WORKSHEET[[#This Row],[Depart From]]&amp;"-"&amp;WORKSHEET[[#This Row],[Arrive To]]</f>
        <v>Addis Ababa-Victoria</v>
      </c>
      <c r="G514" s="2">
        <v>44765</v>
      </c>
      <c r="H514" s="2">
        <v>44774</v>
      </c>
      <c r="I514" s="2" t="str">
        <f t="shared" ref="I514:I577" si="8">IF(OR(H514="", H514="NULL"), "Failed","Delivered")</f>
        <v>Delivered</v>
      </c>
      <c r="J514" s="2" t="str">
        <f>TEXT(WORKSHEET[[#This Row],[Offloading Date]], "mmm")</f>
        <v>Aug</v>
      </c>
      <c r="K514" s="2" t="str">
        <f>IF(OR(WORKSHEET[[#This Row],[Year]]="", ISBLANK(WORKSHEET[[#This Row],[Year]]), WORKSHEET[[#This Row],[Year]]="null"), "Exclude", "Include")</f>
        <v>Include</v>
      </c>
      <c r="L514" t="s">
        <v>12</v>
      </c>
      <c r="M514" t="s">
        <v>12</v>
      </c>
      <c r="N514" t="s">
        <v>13</v>
      </c>
      <c r="O514">
        <v>35.045000000000002</v>
      </c>
      <c r="P514">
        <v>600</v>
      </c>
      <c r="Q514" t="s">
        <v>14</v>
      </c>
      <c r="R514">
        <f>P514 * _xll.XLOOKUP(Q514,CALCULATION!$A$15:$A$17, CALCULATION!$B$15:$B$17 )</f>
        <v>600</v>
      </c>
      <c r="S514" s="5">
        <f>O514*P514*_xll.XLOOKUP(Q514,CALCULATION!$A$15:$A$17, CALCULATION!$B$15:$B$17)</f>
        <v>21027</v>
      </c>
      <c r="T514">
        <v>300</v>
      </c>
      <c r="U514" t="s">
        <v>14</v>
      </c>
      <c r="V514">
        <f>T514 * _xll.XLOOKUP(U514,CALCULATION!$A$15:$A$17, CALCULATION!$B$15:$B$17 )</f>
        <v>300</v>
      </c>
      <c r="W514" s="5">
        <f>O514*T514*_xll.XLOOKUP(U514,CALCULATION!$A$15:$A$17, CALCULATION!$B$15:$B$17)</f>
        <v>10513.5</v>
      </c>
      <c r="X514" s="5">
        <f>WORKSHEET[[#This Row],[Clients Total Cost]] / WORKSHEET[[#This Row],[Clients Rate per T2 (USD)]]</f>
        <v>35.045000000000002</v>
      </c>
      <c r="Y514" s="5">
        <f>WORKSHEET[[#This Row],[Clients Rate per T2 (USD)]] - WORKSHEET[[#This Row],[Supplier Rate Per t2 (USD)]]</f>
        <v>300</v>
      </c>
      <c r="Z514" s="5">
        <f>WORKSHEET[[#This Row],[Profit Per T]] * WORKSHEET[[#This Row],[Weight]]</f>
        <v>10513.5</v>
      </c>
      <c r="AA514">
        <v>1</v>
      </c>
      <c r="AB514" s="1">
        <v>0.9</v>
      </c>
      <c r="AC514" s="1">
        <v>1.3499999999999999</v>
      </c>
      <c r="AD514" s="1">
        <v>1.125</v>
      </c>
      <c r="AE514" s="1">
        <f>WORKSHEET[[#This Row],[Delay at toll gate in days]] +WORKSHEET[[#This Row],[Delay at workshop in days]] +WORKSHEET[[#This Row],[Delay at border in days]]</f>
        <v>3.375</v>
      </c>
    </row>
    <row r="515" spans="1:31" x14ac:dyDescent="0.35">
      <c r="A515" t="s">
        <v>533</v>
      </c>
      <c r="B515" t="s">
        <v>10</v>
      </c>
      <c r="C515" t="s">
        <v>56</v>
      </c>
      <c r="D515" t="s">
        <v>3615</v>
      </c>
      <c r="E515" t="s">
        <v>3618</v>
      </c>
      <c r="F515" t="str">
        <f>WORKSHEET[[#This Row],[Depart From]]&amp;"-"&amp;WORKSHEET[[#This Row],[Arrive To]]</f>
        <v>Mombasa-Tripoli</v>
      </c>
      <c r="G515" s="2">
        <v>44765</v>
      </c>
      <c r="H515" s="2">
        <v>44774</v>
      </c>
      <c r="I515" s="2" t="str">
        <f t="shared" si="8"/>
        <v>Delivered</v>
      </c>
      <c r="J515" s="2" t="str">
        <f>TEXT(WORKSHEET[[#This Row],[Offloading Date]], "mmm")</f>
        <v>Aug</v>
      </c>
      <c r="K515" s="2" t="str">
        <f>IF(OR(WORKSHEET[[#This Row],[Year]]="", ISBLANK(WORKSHEET[[#This Row],[Year]]), WORKSHEET[[#This Row],[Year]]="null"), "Exclude", "Include")</f>
        <v>Include</v>
      </c>
      <c r="L515" t="s">
        <v>12</v>
      </c>
      <c r="M515" t="s">
        <v>12</v>
      </c>
      <c r="N515" t="s">
        <v>13</v>
      </c>
      <c r="O515">
        <v>35.578000000000003</v>
      </c>
      <c r="P515">
        <v>600</v>
      </c>
      <c r="Q515" t="s">
        <v>14</v>
      </c>
      <c r="R515">
        <f>P515 * _xll.XLOOKUP(Q515,CALCULATION!$A$15:$A$17, CALCULATION!$B$15:$B$17 )</f>
        <v>600</v>
      </c>
      <c r="S515" s="5">
        <f>O515*P515*_xll.XLOOKUP(Q515,CALCULATION!$A$15:$A$17, CALCULATION!$B$15:$B$17)</f>
        <v>21346.800000000003</v>
      </c>
      <c r="T515">
        <v>300</v>
      </c>
      <c r="U515" t="s">
        <v>14</v>
      </c>
      <c r="V515">
        <f>T515 * _xll.XLOOKUP(U515,CALCULATION!$A$15:$A$17, CALCULATION!$B$15:$B$17 )</f>
        <v>300</v>
      </c>
      <c r="W515" s="5">
        <f>O515*T515*_xll.XLOOKUP(U515,CALCULATION!$A$15:$A$17, CALCULATION!$B$15:$B$17)</f>
        <v>10673.400000000001</v>
      </c>
      <c r="X515" s="5">
        <f>WORKSHEET[[#This Row],[Clients Total Cost]] / WORKSHEET[[#This Row],[Clients Rate per T2 (USD)]]</f>
        <v>35.578000000000003</v>
      </c>
      <c r="Y515" s="5">
        <f>WORKSHEET[[#This Row],[Clients Rate per T2 (USD)]] - WORKSHEET[[#This Row],[Supplier Rate Per t2 (USD)]]</f>
        <v>300</v>
      </c>
      <c r="Z515" s="5">
        <f>WORKSHEET[[#This Row],[Profit Per T]] * WORKSHEET[[#This Row],[Weight]]</f>
        <v>10673.400000000001</v>
      </c>
      <c r="AA515">
        <v>1</v>
      </c>
      <c r="AB515" s="1">
        <v>0.9</v>
      </c>
      <c r="AC515" s="1">
        <v>1.3499999999999999</v>
      </c>
      <c r="AD515" s="1">
        <v>1.125</v>
      </c>
      <c r="AE515" s="1">
        <f>WORKSHEET[[#This Row],[Delay at toll gate in days]] +WORKSHEET[[#This Row],[Delay at workshop in days]] +WORKSHEET[[#This Row],[Delay at border in days]]</f>
        <v>3.375</v>
      </c>
    </row>
    <row r="516" spans="1:31" x14ac:dyDescent="0.35">
      <c r="A516" t="s">
        <v>534</v>
      </c>
      <c r="B516" t="s">
        <v>10</v>
      </c>
      <c r="C516" t="s">
        <v>56</v>
      </c>
      <c r="D516" t="s">
        <v>3615</v>
      </c>
      <c r="E516" t="s">
        <v>3613</v>
      </c>
      <c r="F516" t="str">
        <f>WORKSHEET[[#This Row],[Depart From]]&amp;"-"&amp;WORKSHEET[[#This Row],[Arrive To]]</f>
        <v>Mombasa-Sanaa</v>
      </c>
      <c r="G516" s="2">
        <v>44763</v>
      </c>
      <c r="H516" s="2">
        <v>44771</v>
      </c>
      <c r="I516" s="2" t="str">
        <f t="shared" si="8"/>
        <v>Delivered</v>
      </c>
      <c r="J516" s="2" t="str">
        <f>TEXT(WORKSHEET[[#This Row],[Offloading Date]], "mmm")</f>
        <v>Jul</v>
      </c>
      <c r="K516" s="2" t="str">
        <f>IF(OR(WORKSHEET[[#This Row],[Year]]="", ISBLANK(WORKSHEET[[#This Row],[Year]]), WORKSHEET[[#This Row],[Year]]="null"), "Exclude", "Include")</f>
        <v>Include</v>
      </c>
      <c r="L516" t="s">
        <v>12</v>
      </c>
      <c r="M516" t="s">
        <v>12</v>
      </c>
      <c r="N516" t="s">
        <v>13</v>
      </c>
      <c r="O516">
        <v>35.603000000000002</v>
      </c>
      <c r="P516">
        <v>600</v>
      </c>
      <c r="Q516" t="s">
        <v>14</v>
      </c>
      <c r="R516">
        <f>P516 * _xll.XLOOKUP(Q516,CALCULATION!$A$15:$A$17, CALCULATION!$B$15:$B$17 )</f>
        <v>600</v>
      </c>
      <c r="S516" s="5">
        <f>O516*P516*_xll.XLOOKUP(Q516,CALCULATION!$A$15:$A$17, CALCULATION!$B$15:$B$17)</f>
        <v>21361.8</v>
      </c>
      <c r="T516">
        <v>300</v>
      </c>
      <c r="U516" t="s">
        <v>14</v>
      </c>
      <c r="V516">
        <f>T516 * _xll.XLOOKUP(U516,CALCULATION!$A$15:$A$17, CALCULATION!$B$15:$B$17 )</f>
        <v>300</v>
      </c>
      <c r="W516" s="5">
        <f>O516*T516*_xll.XLOOKUP(U516,CALCULATION!$A$15:$A$17, CALCULATION!$B$15:$B$17)</f>
        <v>10680.9</v>
      </c>
      <c r="X516" s="5">
        <f>WORKSHEET[[#This Row],[Clients Total Cost]] / WORKSHEET[[#This Row],[Clients Rate per T2 (USD)]]</f>
        <v>35.603000000000002</v>
      </c>
      <c r="Y516" s="5">
        <f>WORKSHEET[[#This Row],[Clients Rate per T2 (USD)]] - WORKSHEET[[#This Row],[Supplier Rate Per t2 (USD)]]</f>
        <v>300</v>
      </c>
      <c r="Z516" s="5">
        <f>WORKSHEET[[#This Row],[Profit Per T]] * WORKSHEET[[#This Row],[Weight]]</f>
        <v>10680.9</v>
      </c>
      <c r="AA516">
        <v>1</v>
      </c>
      <c r="AB516" s="1">
        <v>0.8</v>
      </c>
      <c r="AC516" s="1">
        <v>1.2</v>
      </c>
      <c r="AD516" s="1">
        <v>1</v>
      </c>
      <c r="AE516" s="1">
        <f>WORKSHEET[[#This Row],[Delay at toll gate in days]] +WORKSHEET[[#This Row],[Delay at workshop in days]] +WORKSHEET[[#This Row],[Delay at border in days]]</f>
        <v>3</v>
      </c>
    </row>
    <row r="517" spans="1:31" x14ac:dyDescent="0.35">
      <c r="A517" t="s">
        <v>535</v>
      </c>
      <c r="B517" t="s">
        <v>10</v>
      </c>
      <c r="C517" t="s">
        <v>56</v>
      </c>
      <c r="D517" t="s">
        <v>3615</v>
      </c>
      <c r="E517" t="s">
        <v>3617</v>
      </c>
      <c r="F517" t="str">
        <f>WORKSHEET[[#This Row],[Depart From]]&amp;"-"&amp;WORKSHEET[[#This Row],[Arrive To]]</f>
        <v>Mombasa-Lagos</v>
      </c>
      <c r="G517" s="2">
        <v>44764</v>
      </c>
      <c r="H517" s="2">
        <v>44775</v>
      </c>
      <c r="I517" s="2" t="str">
        <f t="shared" si="8"/>
        <v>Delivered</v>
      </c>
      <c r="J517" s="2" t="str">
        <f>TEXT(WORKSHEET[[#This Row],[Offloading Date]], "mmm")</f>
        <v>Aug</v>
      </c>
      <c r="K517" s="2" t="str">
        <f>IF(OR(WORKSHEET[[#This Row],[Year]]="", ISBLANK(WORKSHEET[[#This Row],[Year]]), WORKSHEET[[#This Row],[Year]]="null"), "Exclude", "Include")</f>
        <v>Include</v>
      </c>
      <c r="L517" t="s">
        <v>12</v>
      </c>
      <c r="M517" t="s">
        <v>12</v>
      </c>
      <c r="N517" t="s">
        <v>13</v>
      </c>
      <c r="O517">
        <v>35.125</v>
      </c>
      <c r="P517">
        <v>600</v>
      </c>
      <c r="Q517" t="s">
        <v>14</v>
      </c>
      <c r="R517">
        <f>P517 * _xll.XLOOKUP(Q517,CALCULATION!$A$15:$A$17, CALCULATION!$B$15:$B$17 )</f>
        <v>600</v>
      </c>
      <c r="S517" s="5">
        <f>O517*P517*_xll.XLOOKUP(Q517,CALCULATION!$A$15:$A$17, CALCULATION!$B$15:$B$17)</f>
        <v>21075</v>
      </c>
      <c r="T517">
        <v>300</v>
      </c>
      <c r="U517" t="s">
        <v>14</v>
      </c>
      <c r="V517">
        <f>T517 * _xll.XLOOKUP(U517,CALCULATION!$A$15:$A$17, CALCULATION!$B$15:$B$17 )</f>
        <v>300</v>
      </c>
      <c r="W517" s="5">
        <f>O517*T517*_xll.XLOOKUP(U517,CALCULATION!$A$15:$A$17, CALCULATION!$B$15:$B$17)</f>
        <v>10537.5</v>
      </c>
      <c r="X517" s="5">
        <f>WORKSHEET[[#This Row],[Clients Total Cost]] / WORKSHEET[[#This Row],[Clients Rate per T2 (USD)]]</f>
        <v>35.125</v>
      </c>
      <c r="Y517" s="5">
        <f>WORKSHEET[[#This Row],[Clients Rate per T2 (USD)]] - WORKSHEET[[#This Row],[Supplier Rate Per t2 (USD)]]</f>
        <v>300</v>
      </c>
      <c r="Z517" s="5">
        <f>WORKSHEET[[#This Row],[Profit Per T]] * WORKSHEET[[#This Row],[Weight]]</f>
        <v>10537.5</v>
      </c>
      <c r="AA517">
        <v>1</v>
      </c>
      <c r="AB517" s="1">
        <v>1.1000000000000001</v>
      </c>
      <c r="AC517" s="1">
        <v>1.65</v>
      </c>
      <c r="AD517" s="1">
        <v>1.375</v>
      </c>
      <c r="AE517" s="1">
        <f>WORKSHEET[[#This Row],[Delay at toll gate in days]] +WORKSHEET[[#This Row],[Delay at workshop in days]] +WORKSHEET[[#This Row],[Delay at border in days]]</f>
        <v>4.125</v>
      </c>
    </row>
    <row r="518" spans="1:31" x14ac:dyDescent="0.35">
      <c r="A518" t="s">
        <v>536</v>
      </c>
      <c r="B518" t="s">
        <v>10</v>
      </c>
      <c r="C518" t="s">
        <v>56</v>
      </c>
      <c r="D518" t="s">
        <v>3616</v>
      </c>
      <c r="E518" t="s">
        <v>3613</v>
      </c>
      <c r="F518" t="str">
        <f>WORKSHEET[[#This Row],[Depart From]]&amp;"-"&amp;WORKSHEET[[#This Row],[Arrive To]]</f>
        <v>Marrakech-Sanaa</v>
      </c>
      <c r="G518" s="2">
        <v>44769</v>
      </c>
      <c r="H518" s="2">
        <v>44776</v>
      </c>
      <c r="I518" s="2" t="str">
        <f t="shared" si="8"/>
        <v>Delivered</v>
      </c>
      <c r="J518" s="2" t="str">
        <f>TEXT(WORKSHEET[[#This Row],[Offloading Date]], "mmm")</f>
        <v>Aug</v>
      </c>
      <c r="K518" s="2" t="str">
        <f>IF(OR(WORKSHEET[[#This Row],[Year]]="", ISBLANK(WORKSHEET[[#This Row],[Year]]), WORKSHEET[[#This Row],[Year]]="null"), "Exclude", "Include")</f>
        <v>Include</v>
      </c>
      <c r="L518" t="s">
        <v>12</v>
      </c>
      <c r="M518" t="s">
        <v>12</v>
      </c>
      <c r="N518" t="s">
        <v>13</v>
      </c>
      <c r="O518">
        <v>35.630000000000003</v>
      </c>
      <c r="P518">
        <v>600</v>
      </c>
      <c r="Q518" t="s">
        <v>14</v>
      </c>
      <c r="R518">
        <f>P518 * _xll.XLOOKUP(Q518,CALCULATION!$A$15:$A$17, CALCULATION!$B$15:$B$17 )</f>
        <v>600</v>
      </c>
      <c r="S518" s="5">
        <f>O518*P518*_xll.XLOOKUP(Q518,CALCULATION!$A$15:$A$17, CALCULATION!$B$15:$B$17)</f>
        <v>21378</v>
      </c>
      <c r="T518">
        <v>300</v>
      </c>
      <c r="U518" t="s">
        <v>14</v>
      </c>
      <c r="V518">
        <f>T518 * _xll.XLOOKUP(U518,CALCULATION!$A$15:$A$17, CALCULATION!$B$15:$B$17 )</f>
        <v>300</v>
      </c>
      <c r="W518" s="5">
        <f>O518*T518*_xll.XLOOKUP(U518,CALCULATION!$A$15:$A$17, CALCULATION!$B$15:$B$17)</f>
        <v>10689</v>
      </c>
      <c r="X518" s="5">
        <f>WORKSHEET[[#This Row],[Clients Total Cost]] / WORKSHEET[[#This Row],[Clients Rate per T2 (USD)]]</f>
        <v>35.630000000000003</v>
      </c>
      <c r="Y518" s="5">
        <f>WORKSHEET[[#This Row],[Clients Rate per T2 (USD)]] - WORKSHEET[[#This Row],[Supplier Rate Per t2 (USD)]]</f>
        <v>300</v>
      </c>
      <c r="Z518" s="5">
        <f>WORKSHEET[[#This Row],[Profit Per T]] * WORKSHEET[[#This Row],[Weight]]</f>
        <v>10689</v>
      </c>
      <c r="AA518">
        <v>1</v>
      </c>
      <c r="AB518" s="1">
        <v>0.70000000000000007</v>
      </c>
      <c r="AC518" s="1">
        <v>1.05</v>
      </c>
      <c r="AD518" s="1">
        <v>0.875</v>
      </c>
      <c r="AE518" s="1">
        <f>WORKSHEET[[#This Row],[Delay at toll gate in days]] +WORKSHEET[[#This Row],[Delay at workshop in days]] +WORKSHEET[[#This Row],[Delay at border in days]]</f>
        <v>2.625</v>
      </c>
    </row>
    <row r="519" spans="1:31" x14ac:dyDescent="0.35">
      <c r="A519" t="s">
        <v>537</v>
      </c>
      <c r="B519" t="s">
        <v>10</v>
      </c>
      <c r="C519" t="s">
        <v>56</v>
      </c>
      <c r="D519" t="s">
        <v>3615</v>
      </c>
      <c r="E519" t="s">
        <v>3614</v>
      </c>
      <c r="F519" t="str">
        <f>WORKSHEET[[#This Row],[Depart From]]&amp;"-"&amp;WORKSHEET[[#This Row],[Arrive To]]</f>
        <v>Mombasa-Alger</v>
      </c>
      <c r="G519" s="2">
        <v>44769</v>
      </c>
      <c r="H519" s="2">
        <v>44781</v>
      </c>
      <c r="I519" s="2" t="str">
        <f t="shared" si="8"/>
        <v>Delivered</v>
      </c>
      <c r="J519" s="2" t="str">
        <f>TEXT(WORKSHEET[[#This Row],[Offloading Date]], "mmm")</f>
        <v>Aug</v>
      </c>
      <c r="K519" s="2" t="str">
        <f>IF(OR(WORKSHEET[[#This Row],[Year]]="", ISBLANK(WORKSHEET[[#This Row],[Year]]), WORKSHEET[[#This Row],[Year]]="null"), "Exclude", "Include")</f>
        <v>Include</v>
      </c>
      <c r="L519" t="s">
        <v>12</v>
      </c>
      <c r="M519" t="s">
        <v>12</v>
      </c>
      <c r="N519" t="s">
        <v>13</v>
      </c>
      <c r="O519">
        <v>35.531999999999996</v>
      </c>
      <c r="P519">
        <v>600</v>
      </c>
      <c r="Q519" t="s">
        <v>14</v>
      </c>
      <c r="R519">
        <f>P519 * _xll.XLOOKUP(Q519,CALCULATION!$A$15:$A$17, CALCULATION!$B$15:$B$17 )</f>
        <v>600</v>
      </c>
      <c r="S519" s="5">
        <f>O519*P519*_xll.XLOOKUP(Q519,CALCULATION!$A$15:$A$17, CALCULATION!$B$15:$B$17)</f>
        <v>21319.199999999997</v>
      </c>
      <c r="T519">
        <v>300</v>
      </c>
      <c r="U519" t="s">
        <v>14</v>
      </c>
      <c r="V519">
        <f>T519 * _xll.XLOOKUP(U519,CALCULATION!$A$15:$A$17, CALCULATION!$B$15:$B$17 )</f>
        <v>300</v>
      </c>
      <c r="W519" s="5">
        <f>O519*T519*_xll.XLOOKUP(U519,CALCULATION!$A$15:$A$17, CALCULATION!$B$15:$B$17)</f>
        <v>10659.599999999999</v>
      </c>
      <c r="X519" s="5">
        <f>WORKSHEET[[#This Row],[Clients Total Cost]] / WORKSHEET[[#This Row],[Clients Rate per T2 (USD)]]</f>
        <v>35.531999999999996</v>
      </c>
      <c r="Y519" s="5">
        <f>WORKSHEET[[#This Row],[Clients Rate per T2 (USD)]] - WORKSHEET[[#This Row],[Supplier Rate Per t2 (USD)]]</f>
        <v>300</v>
      </c>
      <c r="Z519" s="5">
        <f>WORKSHEET[[#This Row],[Profit Per T]] * WORKSHEET[[#This Row],[Weight]]</f>
        <v>10659.599999999999</v>
      </c>
      <c r="AA519">
        <v>1</v>
      </c>
      <c r="AB519" s="1">
        <v>1.2000000000000002</v>
      </c>
      <c r="AC519" s="1">
        <v>1.7999999999999998</v>
      </c>
      <c r="AD519" s="1">
        <v>1.5</v>
      </c>
      <c r="AE519" s="1">
        <f>WORKSHEET[[#This Row],[Delay at toll gate in days]] +WORKSHEET[[#This Row],[Delay at workshop in days]] +WORKSHEET[[#This Row],[Delay at border in days]]</f>
        <v>4.5</v>
      </c>
    </row>
    <row r="520" spans="1:31" x14ac:dyDescent="0.35">
      <c r="A520" t="s">
        <v>538</v>
      </c>
      <c r="B520" t="s">
        <v>10</v>
      </c>
      <c r="C520" t="s">
        <v>56</v>
      </c>
      <c r="D520" t="s">
        <v>3611</v>
      </c>
      <c r="E520" t="s">
        <v>3612</v>
      </c>
      <c r="F520" t="str">
        <f>WORKSHEET[[#This Row],[Depart From]]&amp;"-"&amp;WORKSHEET[[#This Row],[Arrive To]]</f>
        <v>Mogadishu-Victoria</v>
      </c>
      <c r="G520" s="2">
        <v>44772</v>
      </c>
      <c r="H520" s="2">
        <v>44785</v>
      </c>
      <c r="I520" s="2" t="str">
        <f t="shared" si="8"/>
        <v>Delivered</v>
      </c>
      <c r="J520" s="2" t="str">
        <f>TEXT(WORKSHEET[[#This Row],[Offloading Date]], "mmm")</f>
        <v>Aug</v>
      </c>
      <c r="K520" s="2" t="str">
        <f>IF(OR(WORKSHEET[[#This Row],[Year]]="", ISBLANK(WORKSHEET[[#This Row],[Year]]), WORKSHEET[[#This Row],[Year]]="null"), "Exclude", "Include")</f>
        <v>Include</v>
      </c>
      <c r="L520" t="s">
        <v>12</v>
      </c>
      <c r="M520" t="s">
        <v>12</v>
      </c>
      <c r="N520" t="s">
        <v>13</v>
      </c>
      <c r="O520">
        <v>35.704999999999998</v>
      </c>
      <c r="P520">
        <v>600</v>
      </c>
      <c r="Q520" t="s">
        <v>14</v>
      </c>
      <c r="R520">
        <f>P520 * _xll.XLOOKUP(Q520,CALCULATION!$A$15:$A$17, CALCULATION!$B$15:$B$17 )</f>
        <v>600</v>
      </c>
      <c r="S520" s="5">
        <f>O520*P520*_xll.XLOOKUP(Q520,CALCULATION!$A$15:$A$17, CALCULATION!$B$15:$B$17)</f>
        <v>21423</v>
      </c>
      <c r="T520">
        <v>300</v>
      </c>
      <c r="U520" t="s">
        <v>14</v>
      </c>
      <c r="V520">
        <f>T520 * _xll.XLOOKUP(U520,CALCULATION!$A$15:$A$17, CALCULATION!$B$15:$B$17 )</f>
        <v>300</v>
      </c>
      <c r="W520" s="5">
        <f>O520*T520*_xll.XLOOKUP(U520,CALCULATION!$A$15:$A$17, CALCULATION!$B$15:$B$17)</f>
        <v>10711.5</v>
      </c>
      <c r="X520" s="5">
        <f>WORKSHEET[[#This Row],[Clients Total Cost]] / WORKSHEET[[#This Row],[Clients Rate per T2 (USD)]]</f>
        <v>35.704999999999998</v>
      </c>
      <c r="Y520" s="5">
        <f>WORKSHEET[[#This Row],[Clients Rate per T2 (USD)]] - WORKSHEET[[#This Row],[Supplier Rate Per t2 (USD)]]</f>
        <v>300</v>
      </c>
      <c r="Z520" s="5">
        <f>WORKSHEET[[#This Row],[Profit Per T]] * WORKSHEET[[#This Row],[Weight]]</f>
        <v>10711.5</v>
      </c>
      <c r="AA520">
        <v>1</v>
      </c>
      <c r="AB520" s="1">
        <v>1.3</v>
      </c>
      <c r="AC520" s="1">
        <v>1.95</v>
      </c>
      <c r="AD520" s="1">
        <v>1.625</v>
      </c>
      <c r="AE520" s="1">
        <f>WORKSHEET[[#This Row],[Delay at toll gate in days]] +WORKSHEET[[#This Row],[Delay at workshop in days]] +WORKSHEET[[#This Row],[Delay at border in days]]</f>
        <v>4.875</v>
      </c>
    </row>
    <row r="521" spans="1:31" x14ac:dyDescent="0.35">
      <c r="A521" t="s">
        <v>539</v>
      </c>
      <c r="B521" t="s">
        <v>10</v>
      </c>
      <c r="C521" t="s">
        <v>56</v>
      </c>
      <c r="D521" t="s">
        <v>3619</v>
      </c>
      <c r="E521" t="s">
        <v>3617</v>
      </c>
      <c r="F521" t="str">
        <f>WORKSHEET[[#This Row],[Depart From]]&amp;"-"&amp;WORKSHEET[[#This Row],[Arrive To]]</f>
        <v>Addis Ababa-Lagos</v>
      </c>
      <c r="G521" s="2">
        <v>44771</v>
      </c>
      <c r="H521" s="2">
        <v>44782</v>
      </c>
      <c r="I521" s="2" t="str">
        <f t="shared" si="8"/>
        <v>Delivered</v>
      </c>
      <c r="J521" s="2" t="str">
        <f>TEXT(WORKSHEET[[#This Row],[Offloading Date]], "mmm")</f>
        <v>Aug</v>
      </c>
      <c r="K521" s="2" t="str">
        <f>IF(OR(WORKSHEET[[#This Row],[Year]]="", ISBLANK(WORKSHEET[[#This Row],[Year]]), WORKSHEET[[#This Row],[Year]]="null"), "Exclude", "Include")</f>
        <v>Include</v>
      </c>
      <c r="L521" t="s">
        <v>12</v>
      </c>
      <c r="M521" t="s">
        <v>12</v>
      </c>
      <c r="N521" t="s">
        <v>13</v>
      </c>
      <c r="O521">
        <v>35.707999999999998</v>
      </c>
      <c r="P521">
        <v>600</v>
      </c>
      <c r="Q521" t="s">
        <v>14</v>
      </c>
      <c r="R521">
        <f>P521 * _xll.XLOOKUP(Q521,CALCULATION!$A$15:$A$17, CALCULATION!$B$15:$B$17 )</f>
        <v>600</v>
      </c>
      <c r="S521" s="5">
        <f>O521*P521*_xll.XLOOKUP(Q521,CALCULATION!$A$15:$A$17, CALCULATION!$B$15:$B$17)</f>
        <v>21424.799999999999</v>
      </c>
      <c r="T521">
        <v>300</v>
      </c>
      <c r="U521" t="s">
        <v>14</v>
      </c>
      <c r="V521">
        <f>T521 * _xll.XLOOKUP(U521,CALCULATION!$A$15:$A$17, CALCULATION!$B$15:$B$17 )</f>
        <v>300</v>
      </c>
      <c r="W521" s="5">
        <f>O521*T521*_xll.XLOOKUP(U521,CALCULATION!$A$15:$A$17, CALCULATION!$B$15:$B$17)</f>
        <v>10712.4</v>
      </c>
      <c r="X521" s="5">
        <f>WORKSHEET[[#This Row],[Clients Total Cost]] / WORKSHEET[[#This Row],[Clients Rate per T2 (USD)]]</f>
        <v>35.707999999999998</v>
      </c>
      <c r="Y521" s="5">
        <f>WORKSHEET[[#This Row],[Clients Rate per T2 (USD)]] - WORKSHEET[[#This Row],[Supplier Rate Per t2 (USD)]]</f>
        <v>300</v>
      </c>
      <c r="Z521" s="5">
        <f>WORKSHEET[[#This Row],[Profit Per T]] * WORKSHEET[[#This Row],[Weight]]</f>
        <v>10712.4</v>
      </c>
      <c r="AA521">
        <v>1</v>
      </c>
      <c r="AB521" s="1">
        <v>1.1000000000000001</v>
      </c>
      <c r="AC521" s="1">
        <v>1.65</v>
      </c>
      <c r="AD521" s="1">
        <v>1.375</v>
      </c>
      <c r="AE521" s="1">
        <f>WORKSHEET[[#This Row],[Delay at toll gate in days]] +WORKSHEET[[#This Row],[Delay at workshop in days]] +WORKSHEET[[#This Row],[Delay at border in days]]</f>
        <v>4.125</v>
      </c>
    </row>
    <row r="522" spans="1:31" x14ac:dyDescent="0.35">
      <c r="A522" t="s">
        <v>540</v>
      </c>
      <c r="B522" t="s">
        <v>10</v>
      </c>
      <c r="C522" t="s">
        <v>56</v>
      </c>
      <c r="D522" t="s">
        <v>3611</v>
      </c>
      <c r="E522" t="s">
        <v>3614</v>
      </c>
      <c r="F522" t="str">
        <f>WORKSHEET[[#This Row],[Depart From]]&amp;"-"&amp;WORKSHEET[[#This Row],[Arrive To]]</f>
        <v>Mogadishu-Alger</v>
      </c>
      <c r="G522" s="2">
        <v>44771</v>
      </c>
      <c r="H522" s="2">
        <v>44782</v>
      </c>
      <c r="I522" s="2" t="str">
        <f t="shared" si="8"/>
        <v>Delivered</v>
      </c>
      <c r="J522" s="2" t="str">
        <f>TEXT(WORKSHEET[[#This Row],[Offloading Date]], "mmm")</f>
        <v>Aug</v>
      </c>
      <c r="K522" s="2" t="str">
        <f>IF(OR(WORKSHEET[[#This Row],[Year]]="", ISBLANK(WORKSHEET[[#This Row],[Year]]), WORKSHEET[[#This Row],[Year]]="null"), "Exclude", "Include")</f>
        <v>Include</v>
      </c>
      <c r="L522" t="s">
        <v>12</v>
      </c>
      <c r="M522" t="s">
        <v>12</v>
      </c>
      <c r="N522" t="s">
        <v>13</v>
      </c>
      <c r="O522">
        <v>35.65</v>
      </c>
      <c r="P522">
        <v>600</v>
      </c>
      <c r="Q522" t="s">
        <v>14</v>
      </c>
      <c r="R522">
        <f>P522 * _xll.XLOOKUP(Q522,CALCULATION!$A$15:$A$17, CALCULATION!$B$15:$B$17 )</f>
        <v>600</v>
      </c>
      <c r="S522" s="5">
        <f>O522*P522*_xll.XLOOKUP(Q522,CALCULATION!$A$15:$A$17, CALCULATION!$B$15:$B$17)</f>
        <v>21390</v>
      </c>
      <c r="T522">
        <v>300</v>
      </c>
      <c r="U522" t="s">
        <v>14</v>
      </c>
      <c r="V522">
        <f>T522 * _xll.XLOOKUP(U522,CALCULATION!$A$15:$A$17, CALCULATION!$B$15:$B$17 )</f>
        <v>300</v>
      </c>
      <c r="W522" s="5">
        <f>O522*T522*_xll.XLOOKUP(U522,CALCULATION!$A$15:$A$17, CALCULATION!$B$15:$B$17)</f>
        <v>10695</v>
      </c>
      <c r="X522" s="5">
        <f>WORKSHEET[[#This Row],[Clients Total Cost]] / WORKSHEET[[#This Row],[Clients Rate per T2 (USD)]]</f>
        <v>35.65</v>
      </c>
      <c r="Y522" s="5">
        <f>WORKSHEET[[#This Row],[Clients Rate per T2 (USD)]] - WORKSHEET[[#This Row],[Supplier Rate Per t2 (USD)]]</f>
        <v>300</v>
      </c>
      <c r="Z522" s="5">
        <f>WORKSHEET[[#This Row],[Profit Per T]] * WORKSHEET[[#This Row],[Weight]]</f>
        <v>10695</v>
      </c>
      <c r="AA522">
        <v>1</v>
      </c>
      <c r="AB522" s="1">
        <v>1.1000000000000001</v>
      </c>
      <c r="AC522" s="1">
        <v>1.65</v>
      </c>
      <c r="AD522" s="1">
        <v>1.375</v>
      </c>
      <c r="AE522" s="1">
        <f>WORKSHEET[[#This Row],[Delay at toll gate in days]] +WORKSHEET[[#This Row],[Delay at workshop in days]] +WORKSHEET[[#This Row],[Delay at border in days]]</f>
        <v>4.125</v>
      </c>
    </row>
    <row r="523" spans="1:31" x14ac:dyDescent="0.35">
      <c r="A523" t="s">
        <v>541</v>
      </c>
      <c r="B523" t="s">
        <v>10</v>
      </c>
      <c r="C523" t="s">
        <v>56</v>
      </c>
      <c r="D523" t="s">
        <v>3611</v>
      </c>
      <c r="E523" t="s">
        <v>3612</v>
      </c>
      <c r="F523" t="str">
        <f>WORKSHEET[[#This Row],[Depart From]]&amp;"-"&amp;WORKSHEET[[#This Row],[Arrive To]]</f>
        <v>Mogadishu-Victoria</v>
      </c>
      <c r="G523" s="2">
        <v>44775</v>
      </c>
      <c r="H523" s="2">
        <v>44788</v>
      </c>
      <c r="I523" s="2" t="str">
        <f t="shared" si="8"/>
        <v>Delivered</v>
      </c>
      <c r="J523" s="2" t="str">
        <f>TEXT(WORKSHEET[[#This Row],[Offloading Date]], "mmm")</f>
        <v>Aug</v>
      </c>
      <c r="K523" s="2" t="str">
        <f>IF(OR(WORKSHEET[[#This Row],[Year]]="", ISBLANK(WORKSHEET[[#This Row],[Year]]), WORKSHEET[[#This Row],[Year]]="null"), "Exclude", "Include")</f>
        <v>Include</v>
      </c>
      <c r="L523" t="s">
        <v>12</v>
      </c>
      <c r="M523" t="s">
        <v>12</v>
      </c>
      <c r="N523" t="s">
        <v>13</v>
      </c>
      <c r="O523">
        <v>35.579000000000001</v>
      </c>
      <c r="P523">
        <v>600</v>
      </c>
      <c r="Q523" t="s">
        <v>14</v>
      </c>
      <c r="R523">
        <f>P523 * _xll.XLOOKUP(Q523,CALCULATION!$A$15:$A$17, CALCULATION!$B$15:$B$17 )</f>
        <v>600</v>
      </c>
      <c r="S523" s="5">
        <f>O523*P523*_xll.XLOOKUP(Q523,CALCULATION!$A$15:$A$17, CALCULATION!$B$15:$B$17)</f>
        <v>21347.4</v>
      </c>
      <c r="T523">
        <v>300</v>
      </c>
      <c r="U523" t="s">
        <v>14</v>
      </c>
      <c r="V523">
        <f>T523 * _xll.XLOOKUP(U523,CALCULATION!$A$15:$A$17, CALCULATION!$B$15:$B$17 )</f>
        <v>300</v>
      </c>
      <c r="W523" s="5">
        <f>O523*T523*_xll.XLOOKUP(U523,CALCULATION!$A$15:$A$17, CALCULATION!$B$15:$B$17)</f>
        <v>10673.7</v>
      </c>
      <c r="X523" s="5">
        <f>WORKSHEET[[#This Row],[Clients Total Cost]] / WORKSHEET[[#This Row],[Clients Rate per T2 (USD)]]</f>
        <v>35.579000000000001</v>
      </c>
      <c r="Y523" s="5">
        <f>WORKSHEET[[#This Row],[Clients Rate per T2 (USD)]] - WORKSHEET[[#This Row],[Supplier Rate Per t2 (USD)]]</f>
        <v>300</v>
      </c>
      <c r="Z523" s="5">
        <f>WORKSHEET[[#This Row],[Profit Per T]] * WORKSHEET[[#This Row],[Weight]]</f>
        <v>10673.7</v>
      </c>
      <c r="AA523">
        <v>1</v>
      </c>
      <c r="AB523" s="1">
        <v>1.3</v>
      </c>
      <c r="AC523" s="1">
        <v>1.95</v>
      </c>
      <c r="AD523" s="1">
        <v>1.625</v>
      </c>
      <c r="AE523" s="1">
        <f>WORKSHEET[[#This Row],[Delay at toll gate in days]] +WORKSHEET[[#This Row],[Delay at workshop in days]] +WORKSHEET[[#This Row],[Delay at border in days]]</f>
        <v>4.875</v>
      </c>
    </row>
    <row r="524" spans="1:31" x14ac:dyDescent="0.35">
      <c r="A524" t="s">
        <v>542</v>
      </c>
      <c r="B524" t="s">
        <v>10</v>
      </c>
      <c r="C524" t="s">
        <v>56</v>
      </c>
      <c r="D524" t="s">
        <v>3616</v>
      </c>
      <c r="E524" t="s">
        <v>3617</v>
      </c>
      <c r="F524" t="str">
        <f>WORKSHEET[[#This Row],[Depart From]]&amp;"-"&amp;WORKSHEET[[#This Row],[Arrive To]]</f>
        <v>Marrakech-Lagos</v>
      </c>
      <c r="G524" s="2">
        <v>44774</v>
      </c>
      <c r="H524" s="2">
        <v>44785</v>
      </c>
      <c r="I524" s="2" t="str">
        <f t="shared" si="8"/>
        <v>Delivered</v>
      </c>
      <c r="J524" s="2" t="str">
        <f>TEXT(WORKSHEET[[#This Row],[Offloading Date]], "mmm")</f>
        <v>Aug</v>
      </c>
      <c r="K524" s="2" t="str">
        <f>IF(OR(WORKSHEET[[#This Row],[Year]]="", ISBLANK(WORKSHEET[[#This Row],[Year]]), WORKSHEET[[#This Row],[Year]]="null"), "Exclude", "Include")</f>
        <v>Include</v>
      </c>
      <c r="L524" t="s">
        <v>12</v>
      </c>
      <c r="M524" t="s">
        <v>12</v>
      </c>
      <c r="N524" t="s">
        <v>13</v>
      </c>
      <c r="O524">
        <v>35.612000000000002</v>
      </c>
      <c r="P524">
        <v>600</v>
      </c>
      <c r="Q524" t="s">
        <v>14</v>
      </c>
      <c r="R524">
        <f>P524 * _xll.XLOOKUP(Q524,CALCULATION!$A$15:$A$17, CALCULATION!$B$15:$B$17 )</f>
        <v>600</v>
      </c>
      <c r="S524" s="5">
        <f>O524*P524*_xll.XLOOKUP(Q524,CALCULATION!$A$15:$A$17, CALCULATION!$B$15:$B$17)</f>
        <v>21367.200000000001</v>
      </c>
      <c r="T524">
        <v>300</v>
      </c>
      <c r="U524" t="s">
        <v>14</v>
      </c>
      <c r="V524">
        <f>T524 * _xll.XLOOKUP(U524,CALCULATION!$A$15:$A$17, CALCULATION!$B$15:$B$17 )</f>
        <v>300</v>
      </c>
      <c r="W524" s="5">
        <f>O524*T524*_xll.XLOOKUP(U524,CALCULATION!$A$15:$A$17, CALCULATION!$B$15:$B$17)</f>
        <v>10683.6</v>
      </c>
      <c r="X524" s="5">
        <f>WORKSHEET[[#This Row],[Clients Total Cost]] / WORKSHEET[[#This Row],[Clients Rate per T2 (USD)]]</f>
        <v>35.612000000000002</v>
      </c>
      <c r="Y524" s="5">
        <f>WORKSHEET[[#This Row],[Clients Rate per T2 (USD)]] - WORKSHEET[[#This Row],[Supplier Rate Per t2 (USD)]]</f>
        <v>300</v>
      </c>
      <c r="Z524" s="5">
        <f>WORKSHEET[[#This Row],[Profit Per T]] * WORKSHEET[[#This Row],[Weight]]</f>
        <v>10683.6</v>
      </c>
      <c r="AA524">
        <v>1</v>
      </c>
      <c r="AB524" s="1">
        <v>1.1000000000000001</v>
      </c>
      <c r="AC524" s="1">
        <v>1.65</v>
      </c>
      <c r="AD524" s="1">
        <v>1.375</v>
      </c>
      <c r="AE524" s="1">
        <f>WORKSHEET[[#This Row],[Delay at toll gate in days]] +WORKSHEET[[#This Row],[Delay at workshop in days]] +WORKSHEET[[#This Row],[Delay at border in days]]</f>
        <v>4.125</v>
      </c>
    </row>
    <row r="525" spans="1:31" x14ac:dyDescent="0.35">
      <c r="A525" t="s">
        <v>543</v>
      </c>
      <c r="B525" t="s">
        <v>10</v>
      </c>
      <c r="C525" t="s">
        <v>56</v>
      </c>
      <c r="D525" t="s">
        <v>3615</v>
      </c>
      <c r="E525" t="s">
        <v>3618</v>
      </c>
      <c r="F525" t="str">
        <f>WORKSHEET[[#This Row],[Depart From]]&amp;"-"&amp;WORKSHEET[[#This Row],[Arrive To]]</f>
        <v>Mombasa-Tripoli</v>
      </c>
      <c r="G525" s="2">
        <v>44776</v>
      </c>
      <c r="H525" s="2">
        <v>44796</v>
      </c>
      <c r="I525" s="2" t="str">
        <f t="shared" si="8"/>
        <v>Delivered</v>
      </c>
      <c r="J525" s="2" t="str">
        <f>TEXT(WORKSHEET[[#This Row],[Offloading Date]], "mmm")</f>
        <v>Aug</v>
      </c>
      <c r="K525" s="2" t="str">
        <f>IF(OR(WORKSHEET[[#This Row],[Year]]="", ISBLANK(WORKSHEET[[#This Row],[Year]]), WORKSHEET[[#This Row],[Year]]="null"), "Exclude", "Include")</f>
        <v>Include</v>
      </c>
      <c r="L525" t="s">
        <v>12</v>
      </c>
      <c r="M525" t="s">
        <v>12</v>
      </c>
      <c r="N525" t="s">
        <v>13</v>
      </c>
      <c r="O525">
        <v>35.543999999999997</v>
      </c>
      <c r="P525">
        <v>600</v>
      </c>
      <c r="Q525" t="s">
        <v>14</v>
      </c>
      <c r="R525">
        <f>P525 * _xll.XLOOKUP(Q525,CALCULATION!$A$15:$A$17, CALCULATION!$B$15:$B$17 )</f>
        <v>600</v>
      </c>
      <c r="S525" s="5">
        <f>O525*P525*_xll.XLOOKUP(Q525,CALCULATION!$A$15:$A$17, CALCULATION!$B$15:$B$17)</f>
        <v>21326.399999999998</v>
      </c>
      <c r="T525">
        <v>300</v>
      </c>
      <c r="U525" t="s">
        <v>14</v>
      </c>
      <c r="V525">
        <f>T525 * _xll.XLOOKUP(U525,CALCULATION!$A$15:$A$17, CALCULATION!$B$15:$B$17 )</f>
        <v>300</v>
      </c>
      <c r="W525" s="5">
        <f>O525*T525*_xll.XLOOKUP(U525,CALCULATION!$A$15:$A$17, CALCULATION!$B$15:$B$17)</f>
        <v>10663.199999999999</v>
      </c>
      <c r="X525" s="5">
        <f>WORKSHEET[[#This Row],[Clients Total Cost]] / WORKSHEET[[#This Row],[Clients Rate per T2 (USD)]]</f>
        <v>35.543999999999997</v>
      </c>
      <c r="Y525" s="5">
        <f>WORKSHEET[[#This Row],[Clients Rate per T2 (USD)]] - WORKSHEET[[#This Row],[Supplier Rate Per t2 (USD)]]</f>
        <v>300</v>
      </c>
      <c r="Z525" s="5">
        <f>WORKSHEET[[#This Row],[Profit Per T]] * WORKSHEET[[#This Row],[Weight]]</f>
        <v>10663.199999999999</v>
      </c>
      <c r="AA525">
        <v>1</v>
      </c>
      <c r="AB525" s="1">
        <v>2</v>
      </c>
      <c r="AC525" s="1">
        <v>3</v>
      </c>
      <c r="AD525" s="1">
        <v>2.5</v>
      </c>
      <c r="AE525" s="1">
        <f>WORKSHEET[[#This Row],[Delay at toll gate in days]] +WORKSHEET[[#This Row],[Delay at workshop in days]] +WORKSHEET[[#This Row],[Delay at border in days]]</f>
        <v>7.5</v>
      </c>
    </row>
    <row r="526" spans="1:31" x14ac:dyDescent="0.35">
      <c r="A526" t="s">
        <v>544</v>
      </c>
      <c r="B526" t="s">
        <v>10</v>
      </c>
      <c r="C526" t="s">
        <v>56</v>
      </c>
      <c r="D526" t="s">
        <v>3620</v>
      </c>
      <c r="E526" t="s">
        <v>3612</v>
      </c>
      <c r="F526" t="str">
        <f>WORKSHEET[[#This Row],[Depart From]]&amp;"-"&amp;WORKSHEET[[#This Row],[Arrive To]]</f>
        <v>Zanzibar-Victoria</v>
      </c>
      <c r="G526" s="2">
        <v>44782</v>
      </c>
      <c r="H526" s="2">
        <v>44795</v>
      </c>
      <c r="I526" s="2" t="str">
        <f t="shared" si="8"/>
        <v>Delivered</v>
      </c>
      <c r="J526" s="2" t="str">
        <f>TEXT(WORKSHEET[[#This Row],[Offloading Date]], "mmm")</f>
        <v>Aug</v>
      </c>
      <c r="K526" s="2" t="str">
        <f>IF(OR(WORKSHEET[[#This Row],[Year]]="", ISBLANK(WORKSHEET[[#This Row],[Year]]), WORKSHEET[[#This Row],[Year]]="null"), "Exclude", "Include")</f>
        <v>Include</v>
      </c>
      <c r="L526" t="s">
        <v>12</v>
      </c>
      <c r="M526" t="s">
        <v>12</v>
      </c>
      <c r="N526" t="s">
        <v>13</v>
      </c>
      <c r="O526">
        <v>33.590000000000003</v>
      </c>
      <c r="P526">
        <v>600</v>
      </c>
      <c r="Q526" t="s">
        <v>14</v>
      </c>
      <c r="R526">
        <f>P526 * _xll.XLOOKUP(Q526,CALCULATION!$A$15:$A$17, CALCULATION!$B$15:$B$17 )</f>
        <v>600</v>
      </c>
      <c r="S526" s="5">
        <f>O526*P526*_xll.XLOOKUP(Q526,CALCULATION!$A$15:$A$17, CALCULATION!$B$15:$B$17)</f>
        <v>20154.000000000004</v>
      </c>
      <c r="T526">
        <v>300</v>
      </c>
      <c r="U526" t="s">
        <v>14</v>
      </c>
      <c r="V526">
        <f>T526 * _xll.XLOOKUP(U526,CALCULATION!$A$15:$A$17, CALCULATION!$B$15:$B$17 )</f>
        <v>300</v>
      </c>
      <c r="W526" s="5">
        <f>O526*T526*_xll.XLOOKUP(U526,CALCULATION!$A$15:$A$17, CALCULATION!$B$15:$B$17)</f>
        <v>10077.000000000002</v>
      </c>
      <c r="X526" s="5">
        <f>WORKSHEET[[#This Row],[Clients Total Cost]] / WORKSHEET[[#This Row],[Clients Rate per T2 (USD)]]</f>
        <v>33.590000000000003</v>
      </c>
      <c r="Y526" s="5">
        <f>WORKSHEET[[#This Row],[Clients Rate per T2 (USD)]] - WORKSHEET[[#This Row],[Supplier Rate Per t2 (USD)]]</f>
        <v>300</v>
      </c>
      <c r="Z526" s="5">
        <f>WORKSHEET[[#This Row],[Profit Per T]] * WORKSHEET[[#This Row],[Weight]]</f>
        <v>10077.000000000002</v>
      </c>
      <c r="AA526">
        <v>1</v>
      </c>
      <c r="AB526" s="1">
        <v>1.3</v>
      </c>
      <c r="AC526" s="1">
        <v>1.95</v>
      </c>
      <c r="AD526" s="1">
        <v>1.625</v>
      </c>
      <c r="AE526" s="1">
        <f>WORKSHEET[[#This Row],[Delay at toll gate in days]] +WORKSHEET[[#This Row],[Delay at workshop in days]] +WORKSHEET[[#This Row],[Delay at border in days]]</f>
        <v>4.875</v>
      </c>
    </row>
    <row r="527" spans="1:31" x14ac:dyDescent="0.35">
      <c r="A527" t="s">
        <v>545</v>
      </c>
      <c r="B527" t="s">
        <v>10</v>
      </c>
      <c r="C527" t="s">
        <v>56</v>
      </c>
      <c r="D527" t="s">
        <v>3620</v>
      </c>
      <c r="E527" t="s">
        <v>3617</v>
      </c>
      <c r="F527" t="str">
        <f>WORKSHEET[[#This Row],[Depart From]]&amp;"-"&amp;WORKSHEET[[#This Row],[Arrive To]]</f>
        <v>Zanzibar-Lagos</v>
      </c>
      <c r="G527" s="2">
        <v>44778</v>
      </c>
      <c r="H527" s="2">
        <v>44796</v>
      </c>
      <c r="I527" s="2" t="str">
        <f t="shared" si="8"/>
        <v>Delivered</v>
      </c>
      <c r="J527" s="2" t="str">
        <f>TEXT(WORKSHEET[[#This Row],[Offloading Date]], "mmm")</f>
        <v>Aug</v>
      </c>
      <c r="K527" s="2" t="str">
        <f>IF(OR(WORKSHEET[[#This Row],[Year]]="", ISBLANK(WORKSHEET[[#This Row],[Year]]), WORKSHEET[[#This Row],[Year]]="null"), "Exclude", "Include")</f>
        <v>Include</v>
      </c>
      <c r="L527" t="s">
        <v>12</v>
      </c>
      <c r="M527" t="s">
        <v>12</v>
      </c>
      <c r="N527" t="s">
        <v>13</v>
      </c>
      <c r="O527">
        <v>35.587000000000003</v>
      </c>
      <c r="P527">
        <v>600</v>
      </c>
      <c r="Q527" t="s">
        <v>14</v>
      </c>
      <c r="R527">
        <f>P527 * _xll.XLOOKUP(Q527,CALCULATION!$A$15:$A$17, CALCULATION!$B$15:$B$17 )</f>
        <v>600</v>
      </c>
      <c r="S527" s="5">
        <f>O527*P527*_xll.XLOOKUP(Q527,CALCULATION!$A$15:$A$17, CALCULATION!$B$15:$B$17)</f>
        <v>21352.2</v>
      </c>
      <c r="T527">
        <v>300</v>
      </c>
      <c r="U527" t="s">
        <v>14</v>
      </c>
      <c r="V527">
        <f>T527 * _xll.XLOOKUP(U527,CALCULATION!$A$15:$A$17, CALCULATION!$B$15:$B$17 )</f>
        <v>300</v>
      </c>
      <c r="W527" s="5">
        <f>O527*T527*_xll.XLOOKUP(U527,CALCULATION!$A$15:$A$17, CALCULATION!$B$15:$B$17)</f>
        <v>10676.1</v>
      </c>
      <c r="X527" s="5">
        <f>WORKSHEET[[#This Row],[Clients Total Cost]] / WORKSHEET[[#This Row],[Clients Rate per T2 (USD)]]</f>
        <v>35.587000000000003</v>
      </c>
      <c r="Y527" s="5">
        <f>WORKSHEET[[#This Row],[Clients Rate per T2 (USD)]] - WORKSHEET[[#This Row],[Supplier Rate Per t2 (USD)]]</f>
        <v>300</v>
      </c>
      <c r="Z527" s="5">
        <f>WORKSHEET[[#This Row],[Profit Per T]] * WORKSHEET[[#This Row],[Weight]]</f>
        <v>10676.1</v>
      </c>
      <c r="AA527">
        <v>1</v>
      </c>
      <c r="AB527" s="1">
        <v>1.8</v>
      </c>
      <c r="AC527" s="1">
        <v>2.6999999999999997</v>
      </c>
      <c r="AD527" s="1">
        <v>2.25</v>
      </c>
      <c r="AE527" s="1">
        <f>WORKSHEET[[#This Row],[Delay at toll gate in days]] +WORKSHEET[[#This Row],[Delay at workshop in days]] +WORKSHEET[[#This Row],[Delay at border in days]]</f>
        <v>6.75</v>
      </c>
    </row>
    <row r="528" spans="1:31" x14ac:dyDescent="0.35">
      <c r="A528" t="s">
        <v>546</v>
      </c>
      <c r="B528" t="s">
        <v>10</v>
      </c>
      <c r="C528" t="s">
        <v>56</v>
      </c>
      <c r="D528" t="s">
        <v>3619</v>
      </c>
      <c r="E528" t="s">
        <v>3612</v>
      </c>
      <c r="F528" t="str">
        <f>WORKSHEET[[#This Row],[Depart From]]&amp;"-"&amp;WORKSHEET[[#This Row],[Arrive To]]</f>
        <v>Addis Ababa-Victoria</v>
      </c>
      <c r="G528" s="2">
        <v>44783</v>
      </c>
      <c r="H528" s="2">
        <v>44795</v>
      </c>
      <c r="I528" s="2" t="str">
        <f t="shared" si="8"/>
        <v>Delivered</v>
      </c>
      <c r="J528" s="2" t="str">
        <f>TEXT(WORKSHEET[[#This Row],[Offloading Date]], "mmm")</f>
        <v>Aug</v>
      </c>
      <c r="K528" s="2" t="str">
        <f>IF(OR(WORKSHEET[[#This Row],[Year]]="", ISBLANK(WORKSHEET[[#This Row],[Year]]), WORKSHEET[[#This Row],[Year]]="null"), "Exclude", "Include")</f>
        <v>Include</v>
      </c>
      <c r="L528" t="s">
        <v>12</v>
      </c>
      <c r="M528" t="s">
        <v>12</v>
      </c>
      <c r="N528" t="s">
        <v>13</v>
      </c>
      <c r="O528">
        <v>35.58</v>
      </c>
      <c r="P528">
        <v>600</v>
      </c>
      <c r="Q528" t="s">
        <v>14</v>
      </c>
      <c r="R528">
        <f>P528 * _xll.XLOOKUP(Q528,CALCULATION!$A$15:$A$17, CALCULATION!$B$15:$B$17 )</f>
        <v>600</v>
      </c>
      <c r="S528" s="5">
        <f>O528*P528*_xll.XLOOKUP(Q528,CALCULATION!$A$15:$A$17, CALCULATION!$B$15:$B$17)</f>
        <v>21348</v>
      </c>
      <c r="T528">
        <v>300</v>
      </c>
      <c r="U528" t="s">
        <v>14</v>
      </c>
      <c r="V528">
        <f>T528 * _xll.XLOOKUP(U528,CALCULATION!$A$15:$A$17, CALCULATION!$B$15:$B$17 )</f>
        <v>300</v>
      </c>
      <c r="W528" s="5">
        <f>O528*T528*_xll.XLOOKUP(U528,CALCULATION!$A$15:$A$17, CALCULATION!$B$15:$B$17)</f>
        <v>10674</v>
      </c>
      <c r="X528" s="5">
        <f>WORKSHEET[[#This Row],[Clients Total Cost]] / WORKSHEET[[#This Row],[Clients Rate per T2 (USD)]]</f>
        <v>35.58</v>
      </c>
      <c r="Y528" s="5">
        <f>WORKSHEET[[#This Row],[Clients Rate per T2 (USD)]] - WORKSHEET[[#This Row],[Supplier Rate Per t2 (USD)]]</f>
        <v>300</v>
      </c>
      <c r="Z528" s="5">
        <f>WORKSHEET[[#This Row],[Profit Per T]] * WORKSHEET[[#This Row],[Weight]]</f>
        <v>10674</v>
      </c>
      <c r="AA528">
        <v>1</v>
      </c>
      <c r="AB528" s="1">
        <v>1.2000000000000002</v>
      </c>
      <c r="AC528" s="1">
        <v>1.7999999999999998</v>
      </c>
      <c r="AD528" s="1">
        <v>1.5</v>
      </c>
      <c r="AE528" s="1">
        <f>WORKSHEET[[#This Row],[Delay at toll gate in days]] +WORKSHEET[[#This Row],[Delay at workshop in days]] +WORKSHEET[[#This Row],[Delay at border in days]]</f>
        <v>4.5</v>
      </c>
    </row>
    <row r="529" spans="1:31" x14ac:dyDescent="0.35">
      <c r="A529" t="s">
        <v>547</v>
      </c>
      <c r="B529" t="s">
        <v>10</v>
      </c>
      <c r="C529" t="s">
        <v>68</v>
      </c>
      <c r="D529" t="s">
        <v>3620</v>
      </c>
      <c r="E529" t="s">
        <v>3614</v>
      </c>
      <c r="F529" t="str">
        <f>WORKSHEET[[#This Row],[Depart From]]&amp;"-"&amp;WORKSHEET[[#This Row],[Arrive To]]</f>
        <v>Zanzibar-Alger</v>
      </c>
      <c r="G529" s="2">
        <v>44759</v>
      </c>
      <c r="H529" s="2">
        <v>44772</v>
      </c>
      <c r="I529" s="2" t="str">
        <f t="shared" si="8"/>
        <v>Delivered</v>
      </c>
      <c r="J529" s="2" t="str">
        <f>TEXT(WORKSHEET[[#This Row],[Offloading Date]], "mmm")</f>
        <v>Jul</v>
      </c>
      <c r="K529" s="2" t="str">
        <f>IF(OR(WORKSHEET[[#This Row],[Year]]="", ISBLANK(WORKSHEET[[#This Row],[Year]]), WORKSHEET[[#This Row],[Year]]="null"), "Exclude", "Include")</f>
        <v>Include</v>
      </c>
      <c r="L529" t="s">
        <v>12</v>
      </c>
      <c r="M529" t="s">
        <v>12</v>
      </c>
      <c r="N529" t="s">
        <v>13</v>
      </c>
      <c r="O529">
        <v>35.56</v>
      </c>
      <c r="P529">
        <v>600</v>
      </c>
      <c r="Q529" t="s">
        <v>14</v>
      </c>
      <c r="R529">
        <f>P529 * _xll.XLOOKUP(Q529,CALCULATION!$A$15:$A$17, CALCULATION!$B$15:$B$17 )</f>
        <v>600</v>
      </c>
      <c r="S529" s="5">
        <f>O529*P529*_xll.XLOOKUP(Q529,CALCULATION!$A$15:$A$17, CALCULATION!$B$15:$B$17)</f>
        <v>21336</v>
      </c>
      <c r="T529">
        <v>300</v>
      </c>
      <c r="U529" t="s">
        <v>14</v>
      </c>
      <c r="V529">
        <f>T529 * _xll.XLOOKUP(U529,CALCULATION!$A$15:$A$17, CALCULATION!$B$15:$B$17 )</f>
        <v>300</v>
      </c>
      <c r="W529" s="5">
        <f>O529*T529*_xll.XLOOKUP(U529,CALCULATION!$A$15:$A$17, CALCULATION!$B$15:$B$17)</f>
        <v>10668</v>
      </c>
      <c r="X529" s="5">
        <f>WORKSHEET[[#This Row],[Clients Total Cost]] / WORKSHEET[[#This Row],[Clients Rate per T2 (USD)]]</f>
        <v>35.56</v>
      </c>
      <c r="Y529" s="5">
        <f>WORKSHEET[[#This Row],[Clients Rate per T2 (USD)]] - WORKSHEET[[#This Row],[Supplier Rate Per t2 (USD)]]</f>
        <v>300</v>
      </c>
      <c r="Z529" s="5">
        <f>WORKSHEET[[#This Row],[Profit Per T]] * WORKSHEET[[#This Row],[Weight]]</f>
        <v>10668</v>
      </c>
      <c r="AA529">
        <v>1</v>
      </c>
      <c r="AB529" s="1">
        <v>1.3</v>
      </c>
      <c r="AC529" s="1">
        <v>1.95</v>
      </c>
      <c r="AD529" s="1">
        <v>1.625</v>
      </c>
      <c r="AE529" s="1">
        <f>WORKSHEET[[#This Row],[Delay at toll gate in days]] +WORKSHEET[[#This Row],[Delay at workshop in days]] +WORKSHEET[[#This Row],[Delay at border in days]]</f>
        <v>4.875</v>
      </c>
    </row>
    <row r="530" spans="1:31" x14ac:dyDescent="0.35">
      <c r="A530" t="s">
        <v>548</v>
      </c>
      <c r="B530" t="s">
        <v>10</v>
      </c>
      <c r="C530" t="s">
        <v>68</v>
      </c>
      <c r="D530" t="s">
        <v>3616</v>
      </c>
      <c r="E530" t="s">
        <v>3612</v>
      </c>
      <c r="F530" t="str">
        <f>WORKSHEET[[#This Row],[Depart From]]&amp;"-"&amp;WORKSHEET[[#This Row],[Arrive To]]</f>
        <v>Marrakech-Victoria</v>
      </c>
      <c r="G530" s="2">
        <v>44759</v>
      </c>
      <c r="H530" s="2">
        <v>44775</v>
      </c>
      <c r="I530" s="2" t="str">
        <f t="shared" si="8"/>
        <v>Delivered</v>
      </c>
      <c r="J530" s="2" t="str">
        <f>TEXT(WORKSHEET[[#This Row],[Offloading Date]], "mmm")</f>
        <v>Aug</v>
      </c>
      <c r="K530" s="2" t="str">
        <f>IF(OR(WORKSHEET[[#This Row],[Year]]="", ISBLANK(WORKSHEET[[#This Row],[Year]]), WORKSHEET[[#This Row],[Year]]="null"), "Exclude", "Include")</f>
        <v>Include</v>
      </c>
      <c r="L530" t="s">
        <v>12</v>
      </c>
      <c r="M530" t="s">
        <v>12</v>
      </c>
      <c r="N530" t="s">
        <v>13</v>
      </c>
      <c r="O530">
        <v>35.54</v>
      </c>
      <c r="P530">
        <v>600</v>
      </c>
      <c r="Q530" t="s">
        <v>14</v>
      </c>
      <c r="R530">
        <f>P530 * _xll.XLOOKUP(Q530,CALCULATION!$A$15:$A$17, CALCULATION!$B$15:$B$17 )</f>
        <v>600</v>
      </c>
      <c r="S530" s="5">
        <f>O530*P530*_xll.XLOOKUP(Q530,CALCULATION!$A$15:$A$17, CALCULATION!$B$15:$B$17)</f>
        <v>21324</v>
      </c>
      <c r="T530">
        <v>300</v>
      </c>
      <c r="U530" t="s">
        <v>14</v>
      </c>
      <c r="V530">
        <f>T530 * _xll.XLOOKUP(U530,CALCULATION!$A$15:$A$17, CALCULATION!$B$15:$B$17 )</f>
        <v>300</v>
      </c>
      <c r="W530" s="5">
        <f>O530*T530*_xll.XLOOKUP(U530,CALCULATION!$A$15:$A$17, CALCULATION!$B$15:$B$17)</f>
        <v>10662</v>
      </c>
      <c r="X530" s="5">
        <f>WORKSHEET[[#This Row],[Clients Total Cost]] / WORKSHEET[[#This Row],[Clients Rate per T2 (USD)]]</f>
        <v>35.54</v>
      </c>
      <c r="Y530" s="5">
        <f>WORKSHEET[[#This Row],[Clients Rate per T2 (USD)]] - WORKSHEET[[#This Row],[Supplier Rate Per t2 (USD)]]</f>
        <v>300</v>
      </c>
      <c r="Z530" s="5">
        <f>WORKSHEET[[#This Row],[Profit Per T]] * WORKSHEET[[#This Row],[Weight]]</f>
        <v>10662</v>
      </c>
      <c r="AA530">
        <v>1</v>
      </c>
      <c r="AB530" s="1">
        <v>1.6</v>
      </c>
      <c r="AC530" s="1">
        <v>2.4</v>
      </c>
      <c r="AD530" s="1">
        <v>2</v>
      </c>
      <c r="AE530" s="1">
        <f>WORKSHEET[[#This Row],[Delay at toll gate in days]] +WORKSHEET[[#This Row],[Delay at workshop in days]] +WORKSHEET[[#This Row],[Delay at border in days]]</f>
        <v>6</v>
      </c>
    </row>
    <row r="531" spans="1:31" x14ac:dyDescent="0.35">
      <c r="A531" t="s">
        <v>549</v>
      </c>
      <c r="B531" t="s">
        <v>10</v>
      </c>
      <c r="C531" t="s">
        <v>68</v>
      </c>
      <c r="D531" t="s">
        <v>3615</v>
      </c>
      <c r="E531" t="s">
        <v>3612</v>
      </c>
      <c r="F531" t="str">
        <f>WORKSHEET[[#This Row],[Depart From]]&amp;"-"&amp;WORKSHEET[[#This Row],[Arrive To]]</f>
        <v>Mombasa-Victoria</v>
      </c>
      <c r="G531" s="2">
        <v>44747</v>
      </c>
      <c r="H531" s="2">
        <v>44760</v>
      </c>
      <c r="I531" s="2" t="str">
        <f t="shared" si="8"/>
        <v>Delivered</v>
      </c>
      <c r="J531" s="2" t="str">
        <f>TEXT(WORKSHEET[[#This Row],[Offloading Date]], "mmm")</f>
        <v>Jul</v>
      </c>
      <c r="K531" s="2" t="str">
        <f>IF(OR(WORKSHEET[[#This Row],[Year]]="", ISBLANK(WORKSHEET[[#This Row],[Year]]), WORKSHEET[[#This Row],[Year]]="null"), "Exclude", "Include")</f>
        <v>Include</v>
      </c>
      <c r="L531" t="s">
        <v>12</v>
      </c>
      <c r="M531" t="s">
        <v>12</v>
      </c>
      <c r="N531" t="s">
        <v>13</v>
      </c>
      <c r="O531">
        <v>35.56</v>
      </c>
      <c r="P531">
        <v>600</v>
      </c>
      <c r="Q531" t="s">
        <v>14</v>
      </c>
      <c r="R531">
        <f>P531 * _xll.XLOOKUP(Q531,CALCULATION!$A$15:$A$17, CALCULATION!$B$15:$B$17 )</f>
        <v>600</v>
      </c>
      <c r="S531" s="5">
        <f>O531*P531*_xll.XLOOKUP(Q531,CALCULATION!$A$15:$A$17, CALCULATION!$B$15:$B$17)</f>
        <v>21336</v>
      </c>
      <c r="T531">
        <v>300</v>
      </c>
      <c r="U531" t="s">
        <v>14</v>
      </c>
      <c r="V531">
        <f>T531 * _xll.XLOOKUP(U531,CALCULATION!$A$15:$A$17, CALCULATION!$B$15:$B$17 )</f>
        <v>300</v>
      </c>
      <c r="W531" s="5">
        <f>O531*T531*_xll.XLOOKUP(U531,CALCULATION!$A$15:$A$17, CALCULATION!$B$15:$B$17)</f>
        <v>10668</v>
      </c>
      <c r="X531" s="5">
        <f>WORKSHEET[[#This Row],[Clients Total Cost]] / WORKSHEET[[#This Row],[Clients Rate per T2 (USD)]]</f>
        <v>35.56</v>
      </c>
      <c r="Y531" s="5">
        <f>WORKSHEET[[#This Row],[Clients Rate per T2 (USD)]] - WORKSHEET[[#This Row],[Supplier Rate Per t2 (USD)]]</f>
        <v>300</v>
      </c>
      <c r="Z531" s="5">
        <f>WORKSHEET[[#This Row],[Profit Per T]] * WORKSHEET[[#This Row],[Weight]]</f>
        <v>10668</v>
      </c>
      <c r="AA531">
        <v>1</v>
      </c>
      <c r="AB531" s="1">
        <v>1.3</v>
      </c>
      <c r="AC531" s="1">
        <v>1.95</v>
      </c>
      <c r="AD531" s="1">
        <v>1.625</v>
      </c>
      <c r="AE531" s="1">
        <f>WORKSHEET[[#This Row],[Delay at toll gate in days]] +WORKSHEET[[#This Row],[Delay at workshop in days]] +WORKSHEET[[#This Row],[Delay at border in days]]</f>
        <v>4.875</v>
      </c>
    </row>
    <row r="532" spans="1:31" x14ac:dyDescent="0.35">
      <c r="A532" t="s">
        <v>550</v>
      </c>
      <c r="B532" t="s">
        <v>10</v>
      </c>
      <c r="C532" t="s">
        <v>68</v>
      </c>
      <c r="D532" t="s">
        <v>3620</v>
      </c>
      <c r="E532" t="s">
        <v>3617</v>
      </c>
      <c r="F532" t="str">
        <f>WORKSHEET[[#This Row],[Depart From]]&amp;"-"&amp;WORKSHEET[[#This Row],[Arrive To]]</f>
        <v>Zanzibar-Lagos</v>
      </c>
      <c r="G532" s="2">
        <v>44761</v>
      </c>
      <c r="H532" s="2">
        <v>44777</v>
      </c>
      <c r="I532" s="2" t="str">
        <f t="shared" si="8"/>
        <v>Delivered</v>
      </c>
      <c r="J532" s="2" t="str">
        <f>TEXT(WORKSHEET[[#This Row],[Offloading Date]], "mmm")</f>
        <v>Aug</v>
      </c>
      <c r="K532" s="2" t="str">
        <f>IF(OR(WORKSHEET[[#This Row],[Year]]="", ISBLANK(WORKSHEET[[#This Row],[Year]]), WORKSHEET[[#This Row],[Year]]="null"), "Exclude", "Include")</f>
        <v>Include</v>
      </c>
      <c r="L532" t="s">
        <v>12</v>
      </c>
      <c r="M532" t="s">
        <v>12</v>
      </c>
      <c r="N532" t="s">
        <v>13</v>
      </c>
      <c r="O532">
        <v>35.58</v>
      </c>
      <c r="P532">
        <v>600</v>
      </c>
      <c r="Q532" t="s">
        <v>14</v>
      </c>
      <c r="R532">
        <f>P532 * _xll.XLOOKUP(Q532,CALCULATION!$A$15:$A$17, CALCULATION!$B$15:$B$17 )</f>
        <v>600</v>
      </c>
      <c r="S532" s="5">
        <f>O532*P532*_xll.XLOOKUP(Q532,CALCULATION!$A$15:$A$17, CALCULATION!$B$15:$B$17)</f>
        <v>21348</v>
      </c>
      <c r="T532">
        <v>300</v>
      </c>
      <c r="U532" t="s">
        <v>14</v>
      </c>
      <c r="V532">
        <f>T532 * _xll.XLOOKUP(U532,CALCULATION!$A$15:$A$17, CALCULATION!$B$15:$B$17 )</f>
        <v>300</v>
      </c>
      <c r="W532" s="5">
        <f>O532*T532*_xll.XLOOKUP(U532,CALCULATION!$A$15:$A$17, CALCULATION!$B$15:$B$17)</f>
        <v>10674</v>
      </c>
      <c r="X532" s="5">
        <f>WORKSHEET[[#This Row],[Clients Total Cost]] / WORKSHEET[[#This Row],[Clients Rate per T2 (USD)]]</f>
        <v>35.58</v>
      </c>
      <c r="Y532" s="5">
        <f>WORKSHEET[[#This Row],[Clients Rate per T2 (USD)]] - WORKSHEET[[#This Row],[Supplier Rate Per t2 (USD)]]</f>
        <v>300</v>
      </c>
      <c r="Z532" s="5">
        <f>WORKSHEET[[#This Row],[Profit Per T]] * WORKSHEET[[#This Row],[Weight]]</f>
        <v>10674</v>
      </c>
      <c r="AA532">
        <v>1</v>
      </c>
      <c r="AB532" s="1">
        <v>1.6</v>
      </c>
      <c r="AC532" s="1">
        <v>2.4</v>
      </c>
      <c r="AD532" s="1">
        <v>2</v>
      </c>
      <c r="AE532" s="1">
        <f>WORKSHEET[[#This Row],[Delay at toll gate in days]] +WORKSHEET[[#This Row],[Delay at workshop in days]] +WORKSHEET[[#This Row],[Delay at border in days]]</f>
        <v>6</v>
      </c>
    </row>
    <row r="533" spans="1:31" x14ac:dyDescent="0.35">
      <c r="A533" t="s">
        <v>551</v>
      </c>
      <c r="B533" t="s">
        <v>10</v>
      </c>
      <c r="C533" t="s">
        <v>68</v>
      </c>
      <c r="D533" t="s">
        <v>3619</v>
      </c>
      <c r="E533" t="s">
        <v>3614</v>
      </c>
      <c r="F533" t="str">
        <f>WORKSHEET[[#This Row],[Depart From]]&amp;"-"&amp;WORKSHEET[[#This Row],[Arrive To]]</f>
        <v>Addis Ababa-Alger</v>
      </c>
      <c r="G533" s="2">
        <v>44760</v>
      </c>
      <c r="H533" s="2">
        <v>44778</v>
      </c>
      <c r="I533" s="2" t="str">
        <f t="shared" si="8"/>
        <v>Delivered</v>
      </c>
      <c r="J533" s="2" t="str">
        <f>TEXT(WORKSHEET[[#This Row],[Offloading Date]], "mmm")</f>
        <v>Aug</v>
      </c>
      <c r="K533" s="2" t="str">
        <f>IF(OR(WORKSHEET[[#This Row],[Year]]="", ISBLANK(WORKSHEET[[#This Row],[Year]]), WORKSHEET[[#This Row],[Year]]="null"), "Exclude", "Include")</f>
        <v>Include</v>
      </c>
      <c r="L533" t="s">
        <v>12</v>
      </c>
      <c r="M533" t="s">
        <v>12</v>
      </c>
      <c r="N533" t="s">
        <v>13</v>
      </c>
      <c r="O533">
        <v>35.76</v>
      </c>
      <c r="P533">
        <v>600</v>
      </c>
      <c r="Q533" t="s">
        <v>14</v>
      </c>
      <c r="R533">
        <f>P533 * _xll.XLOOKUP(Q533,CALCULATION!$A$15:$A$17, CALCULATION!$B$15:$B$17 )</f>
        <v>600</v>
      </c>
      <c r="S533" s="5">
        <f>O533*P533*_xll.XLOOKUP(Q533,CALCULATION!$A$15:$A$17, CALCULATION!$B$15:$B$17)</f>
        <v>21456</v>
      </c>
      <c r="T533">
        <v>300</v>
      </c>
      <c r="U533" t="s">
        <v>14</v>
      </c>
      <c r="V533">
        <f>T533 * _xll.XLOOKUP(U533,CALCULATION!$A$15:$A$17, CALCULATION!$B$15:$B$17 )</f>
        <v>300</v>
      </c>
      <c r="W533" s="5">
        <f>O533*T533*_xll.XLOOKUP(U533,CALCULATION!$A$15:$A$17, CALCULATION!$B$15:$B$17)</f>
        <v>10728</v>
      </c>
      <c r="X533" s="5">
        <f>WORKSHEET[[#This Row],[Clients Total Cost]] / WORKSHEET[[#This Row],[Clients Rate per T2 (USD)]]</f>
        <v>35.76</v>
      </c>
      <c r="Y533" s="5">
        <f>WORKSHEET[[#This Row],[Clients Rate per T2 (USD)]] - WORKSHEET[[#This Row],[Supplier Rate Per t2 (USD)]]</f>
        <v>300</v>
      </c>
      <c r="Z533" s="5">
        <f>WORKSHEET[[#This Row],[Profit Per T]] * WORKSHEET[[#This Row],[Weight]]</f>
        <v>10728</v>
      </c>
      <c r="AA533">
        <v>1</v>
      </c>
      <c r="AB533" s="1">
        <v>1.8</v>
      </c>
      <c r="AC533" s="1">
        <v>2.6999999999999997</v>
      </c>
      <c r="AD533" s="1">
        <v>2.25</v>
      </c>
      <c r="AE533" s="1">
        <f>WORKSHEET[[#This Row],[Delay at toll gate in days]] +WORKSHEET[[#This Row],[Delay at workshop in days]] +WORKSHEET[[#This Row],[Delay at border in days]]</f>
        <v>6.75</v>
      </c>
    </row>
    <row r="534" spans="1:31" x14ac:dyDescent="0.35">
      <c r="A534" t="s">
        <v>552</v>
      </c>
      <c r="B534" t="s">
        <v>10</v>
      </c>
      <c r="C534" t="s">
        <v>68</v>
      </c>
      <c r="D534" t="s">
        <v>3611</v>
      </c>
      <c r="E534" t="s">
        <v>3617</v>
      </c>
      <c r="F534" t="str">
        <f>WORKSHEET[[#This Row],[Depart From]]&amp;"-"&amp;WORKSHEET[[#This Row],[Arrive To]]</f>
        <v>Mogadishu-Lagos</v>
      </c>
      <c r="G534" s="2">
        <v>44758</v>
      </c>
      <c r="H534" s="2">
        <v>44774</v>
      </c>
      <c r="I534" s="2" t="str">
        <f t="shared" si="8"/>
        <v>Delivered</v>
      </c>
      <c r="J534" s="2" t="str">
        <f>TEXT(WORKSHEET[[#This Row],[Offloading Date]], "mmm")</f>
        <v>Aug</v>
      </c>
      <c r="K534" s="2" t="str">
        <f>IF(OR(WORKSHEET[[#This Row],[Year]]="", ISBLANK(WORKSHEET[[#This Row],[Year]]), WORKSHEET[[#This Row],[Year]]="null"), "Exclude", "Include")</f>
        <v>Include</v>
      </c>
      <c r="L534" t="s">
        <v>12</v>
      </c>
      <c r="M534" t="s">
        <v>12</v>
      </c>
      <c r="N534" t="s">
        <v>13</v>
      </c>
      <c r="O534">
        <v>35.64</v>
      </c>
      <c r="P534">
        <v>600</v>
      </c>
      <c r="Q534" t="s">
        <v>14</v>
      </c>
      <c r="R534">
        <f>P534 * _xll.XLOOKUP(Q534,CALCULATION!$A$15:$A$17, CALCULATION!$B$15:$B$17 )</f>
        <v>600</v>
      </c>
      <c r="S534" s="5">
        <f>O534*P534*_xll.XLOOKUP(Q534,CALCULATION!$A$15:$A$17, CALCULATION!$B$15:$B$17)</f>
        <v>21384</v>
      </c>
      <c r="T534">
        <v>300</v>
      </c>
      <c r="U534" t="s">
        <v>14</v>
      </c>
      <c r="V534">
        <f>T534 * _xll.XLOOKUP(U534,CALCULATION!$A$15:$A$17, CALCULATION!$B$15:$B$17 )</f>
        <v>300</v>
      </c>
      <c r="W534" s="5">
        <f>O534*T534*_xll.XLOOKUP(U534,CALCULATION!$A$15:$A$17, CALCULATION!$B$15:$B$17)</f>
        <v>10692</v>
      </c>
      <c r="X534" s="5">
        <f>WORKSHEET[[#This Row],[Clients Total Cost]] / WORKSHEET[[#This Row],[Clients Rate per T2 (USD)]]</f>
        <v>35.64</v>
      </c>
      <c r="Y534" s="5">
        <f>WORKSHEET[[#This Row],[Clients Rate per T2 (USD)]] - WORKSHEET[[#This Row],[Supplier Rate Per t2 (USD)]]</f>
        <v>300</v>
      </c>
      <c r="Z534" s="5">
        <f>WORKSHEET[[#This Row],[Profit Per T]] * WORKSHEET[[#This Row],[Weight]]</f>
        <v>10692</v>
      </c>
      <c r="AA534">
        <v>1</v>
      </c>
      <c r="AB534" s="1">
        <v>1.6</v>
      </c>
      <c r="AC534" s="1">
        <v>2.4</v>
      </c>
      <c r="AD534" s="1">
        <v>2</v>
      </c>
      <c r="AE534" s="1">
        <f>WORKSHEET[[#This Row],[Delay at toll gate in days]] +WORKSHEET[[#This Row],[Delay at workshop in days]] +WORKSHEET[[#This Row],[Delay at border in days]]</f>
        <v>6</v>
      </c>
    </row>
    <row r="535" spans="1:31" x14ac:dyDescent="0.35">
      <c r="A535" t="s">
        <v>553</v>
      </c>
      <c r="B535" t="s">
        <v>10</v>
      </c>
      <c r="C535" t="s">
        <v>68</v>
      </c>
      <c r="D535" t="s">
        <v>3611</v>
      </c>
      <c r="E535" t="s">
        <v>3617</v>
      </c>
      <c r="F535" t="str">
        <f>WORKSHEET[[#This Row],[Depart From]]&amp;"-"&amp;WORKSHEET[[#This Row],[Arrive To]]</f>
        <v>Mogadishu-Lagos</v>
      </c>
      <c r="G535" s="2">
        <v>44757</v>
      </c>
      <c r="H535" s="2">
        <v>44772</v>
      </c>
      <c r="I535" s="2" t="str">
        <f t="shared" si="8"/>
        <v>Delivered</v>
      </c>
      <c r="J535" s="2" t="str">
        <f>TEXT(WORKSHEET[[#This Row],[Offloading Date]], "mmm")</f>
        <v>Jul</v>
      </c>
      <c r="K535" s="2" t="str">
        <f>IF(OR(WORKSHEET[[#This Row],[Year]]="", ISBLANK(WORKSHEET[[#This Row],[Year]]), WORKSHEET[[#This Row],[Year]]="null"), "Exclude", "Include")</f>
        <v>Include</v>
      </c>
      <c r="L535" t="s">
        <v>12</v>
      </c>
      <c r="M535" t="s">
        <v>12</v>
      </c>
      <c r="N535" t="s">
        <v>13</v>
      </c>
      <c r="O535">
        <v>35.56</v>
      </c>
      <c r="P535">
        <v>600</v>
      </c>
      <c r="Q535" t="s">
        <v>14</v>
      </c>
      <c r="R535">
        <f>P535 * _xll.XLOOKUP(Q535,CALCULATION!$A$15:$A$17, CALCULATION!$B$15:$B$17 )</f>
        <v>600</v>
      </c>
      <c r="S535" s="5">
        <f>O535*P535*_xll.XLOOKUP(Q535,CALCULATION!$A$15:$A$17, CALCULATION!$B$15:$B$17)</f>
        <v>21336</v>
      </c>
      <c r="T535">
        <v>300</v>
      </c>
      <c r="U535" t="s">
        <v>14</v>
      </c>
      <c r="V535">
        <f>T535 * _xll.XLOOKUP(U535,CALCULATION!$A$15:$A$17, CALCULATION!$B$15:$B$17 )</f>
        <v>300</v>
      </c>
      <c r="W535" s="5">
        <f>O535*T535*_xll.XLOOKUP(U535,CALCULATION!$A$15:$A$17, CALCULATION!$B$15:$B$17)</f>
        <v>10668</v>
      </c>
      <c r="X535" s="5">
        <f>WORKSHEET[[#This Row],[Clients Total Cost]] / WORKSHEET[[#This Row],[Clients Rate per T2 (USD)]]</f>
        <v>35.56</v>
      </c>
      <c r="Y535" s="5">
        <f>WORKSHEET[[#This Row],[Clients Rate per T2 (USD)]] - WORKSHEET[[#This Row],[Supplier Rate Per t2 (USD)]]</f>
        <v>300</v>
      </c>
      <c r="Z535" s="5">
        <f>WORKSHEET[[#This Row],[Profit Per T]] * WORKSHEET[[#This Row],[Weight]]</f>
        <v>10668</v>
      </c>
      <c r="AA535">
        <v>1</v>
      </c>
      <c r="AB535" s="1">
        <v>1.5</v>
      </c>
      <c r="AC535" s="1">
        <v>2.25</v>
      </c>
      <c r="AD535" s="1">
        <v>1.875</v>
      </c>
      <c r="AE535" s="1">
        <f>WORKSHEET[[#This Row],[Delay at toll gate in days]] +WORKSHEET[[#This Row],[Delay at workshop in days]] +WORKSHEET[[#This Row],[Delay at border in days]]</f>
        <v>5.625</v>
      </c>
    </row>
    <row r="536" spans="1:31" x14ac:dyDescent="0.35">
      <c r="A536" t="s">
        <v>554</v>
      </c>
      <c r="B536" t="s">
        <v>10</v>
      </c>
      <c r="C536" t="s">
        <v>68</v>
      </c>
      <c r="D536" t="s">
        <v>3611</v>
      </c>
      <c r="E536" t="s">
        <v>3614</v>
      </c>
      <c r="F536" t="str">
        <f>WORKSHEET[[#This Row],[Depart From]]&amp;"-"&amp;WORKSHEET[[#This Row],[Arrive To]]</f>
        <v>Mogadishu-Alger</v>
      </c>
      <c r="G536" s="2">
        <v>44752</v>
      </c>
      <c r="H536" s="2">
        <v>44767</v>
      </c>
      <c r="I536" s="2" t="str">
        <f t="shared" si="8"/>
        <v>Delivered</v>
      </c>
      <c r="J536" s="2" t="str">
        <f>TEXT(WORKSHEET[[#This Row],[Offloading Date]], "mmm")</f>
        <v>Jul</v>
      </c>
      <c r="K536" s="2" t="str">
        <f>IF(OR(WORKSHEET[[#This Row],[Year]]="", ISBLANK(WORKSHEET[[#This Row],[Year]]), WORKSHEET[[#This Row],[Year]]="null"), "Exclude", "Include")</f>
        <v>Include</v>
      </c>
      <c r="L536" t="s">
        <v>12</v>
      </c>
      <c r="M536" t="s">
        <v>12</v>
      </c>
      <c r="N536" t="s">
        <v>13</v>
      </c>
      <c r="O536">
        <v>35.520000000000003</v>
      </c>
      <c r="P536">
        <v>600</v>
      </c>
      <c r="Q536" t="s">
        <v>14</v>
      </c>
      <c r="R536">
        <f>P536 * _xll.XLOOKUP(Q536,CALCULATION!$A$15:$A$17, CALCULATION!$B$15:$B$17 )</f>
        <v>600</v>
      </c>
      <c r="S536" s="5">
        <f>O536*P536*_xll.XLOOKUP(Q536,CALCULATION!$A$15:$A$17, CALCULATION!$B$15:$B$17)</f>
        <v>21312.000000000004</v>
      </c>
      <c r="T536">
        <v>300</v>
      </c>
      <c r="U536" t="s">
        <v>14</v>
      </c>
      <c r="V536">
        <f>T536 * _xll.XLOOKUP(U536,CALCULATION!$A$15:$A$17, CALCULATION!$B$15:$B$17 )</f>
        <v>300</v>
      </c>
      <c r="W536" s="5">
        <f>O536*T536*_xll.XLOOKUP(U536,CALCULATION!$A$15:$A$17, CALCULATION!$B$15:$B$17)</f>
        <v>10656.000000000002</v>
      </c>
      <c r="X536" s="5">
        <f>WORKSHEET[[#This Row],[Clients Total Cost]] / WORKSHEET[[#This Row],[Clients Rate per T2 (USD)]]</f>
        <v>35.520000000000003</v>
      </c>
      <c r="Y536" s="5">
        <f>WORKSHEET[[#This Row],[Clients Rate per T2 (USD)]] - WORKSHEET[[#This Row],[Supplier Rate Per t2 (USD)]]</f>
        <v>300</v>
      </c>
      <c r="Z536" s="5">
        <f>WORKSHEET[[#This Row],[Profit Per T]] * WORKSHEET[[#This Row],[Weight]]</f>
        <v>10656.000000000002</v>
      </c>
      <c r="AA536">
        <v>1</v>
      </c>
      <c r="AB536" s="1">
        <v>1.5</v>
      </c>
      <c r="AC536" s="1">
        <v>2.25</v>
      </c>
      <c r="AD536" s="1">
        <v>1.875</v>
      </c>
      <c r="AE536" s="1">
        <f>WORKSHEET[[#This Row],[Delay at toll gate in days]] +WORKSHEET[[#This Row],[Delay at workshop in days]] +WORKSHEET[[#This Row],[Delay at border in days]]</f>
        <v>5.625</v>
      </c>
    </row>
    <row r="537" spans="1:31" x14ac:dyDescent="0.35">
      <c r="A537" t="s">
        <v>555</v>
      </c>
      <c r="B537" t="s">
        <v>10</v>
      </c>
      <c r="C537" t="s">
        <v>68</v>
      </c>
      <c r="D537" t="s">
        <v>3620</v>
      </c>
      <c r="E537" t="s">
        <v>3617</v>
      </c>
      <c r="F537" t="str">
        <f>WORKSHEET[[#This Row],[Depart From]]&amp;"-"&amp;WORKSHEET[[#This Row],[Arrive To]]</f>
        <v>Zanzibar-Lagos</v>
      </c>
      <c r="G537" s="2">
        <v>44762</v>
      </c>
      <c r="H537" s="2">
        <v>44779</v>
      </c>
      <c r="I537" s="2" t="str">
        <f t="shared" si="8"/>
        <v>Delivered</v>
      </c>
      <c r="J537" s="2" t="str">
        <f>TEXT(WORKSHEET[[#This Row],[Offloading Date]], "mmm")</f>
        <v>Aug</v>
      </c>
      <c r="K537" s="2" t="str">
        <f>IF(OR(WORKSHEET[[#This Row],[Year]]="", ISBLANK(WORKSHEET[[#This Row],[Year]]), WORKSHEET[[#This Row],[Year]]="null"), "Exclude", "Include")</f>
        <v>Include</v>
      </c>
      <c r="L537" t="s">
        <v>12</v>
      </c>
      <c r="M537" t="s">
        <v>12</v>
      </c>
      <c r="N537" t="s">
        <v>13</v>
      </c>
      <c r="O537">
        <v>35.700000000000003</v>
      </c>
      <c r="P537">
        <v>600</v>
      </c>
      <c r="Q537" t="s">
        <v>14</v>
      </c>
      <c r="R537">
        <f>P537 * _xll.XLOOKUP(Q537,CALCULATION!$A$15:$A$17, CALCULATION!$B$15:$B$17 )</f>
        <v>600</v>
      </c>
      <c r="S537" s="5">
        <f>O537*P537*_xll.XLOOKUP(Q537,CALCULATION!$A$15:$A$17, CALCULATION!$B$15:$B$17)</f>
        <v>21420</v>
      </c>
      <c r="T537">
        <v>300</v>
      </c>
      <c r="U537" t="s">
        <v>14</v>
      </c>
      <c r="V537">
        <f>T537 * _xll.XLOOKUP(U537,CALCULATION!$A$15:$A$17, CALCULATION!$B$15:$B$17 )</f>
        <v>300</v>
      </c>
      <c r="W537" s="5">
        <f>O537*T537*_xll.XLOOKUP(U537,CALCULATION!$A$15:$A$17, CALCULATION!$B$15:$B$17)</f>
        <v>10710</v>
      </c>
      <c r="X537" s="5">
        <f>WORKSHEET[[#This Row],[Clients Total Cost]] / WORKSHEET[[#This Row],[Clients Rate per T2 (USD)]]</f>
        <v>35.700000000000003</v>
      </c>
      <c r="Y537" s="5">
        <f>WORKSHEET[[#This Row],[Clients Rate per T2 (USD)]] - WORKSHEET[[#This Row],[Supplier Rate Per t2 (USD)]]</f>
        <v>300</v>
      </c>
      <c r="Z537" s="5">
        <f>WORKSHEET[[#This Row],[Profit Per T]] * WORKSHEET[[#This Row],[Weight]]</f>
        <v>10710</v>
      </c>
      <c r="AA537">
        <v>1</v>
      </c>
      <c r="AB537" s="1">
        <v>1.7000000000000002</v>
      </c>
      <c r="AC537" s="1">
        <v>2.5499999999999998</v>
      </c>
      <c r="AD537" s="1">
        <v>2.125</v>
      </c>
      <c r="AE537" s="1">
        <f>WORKSHEET[[#This Row],[Delay at toll gate in days]] +WORKSHEET[[#This Row],[Delay at workshop in days]] +WORKSHEET[[#This Row],[Delay at border in days]]</f>
        <v>6.375</v>
      </c>
    </row>
    <row r="538" spans="1:31" x14ac:dyDescent="0.35">
      <c r="A538" t="s">
        <v>556</v>
      </c>
      <c r="B538" t="s">
        <v>10</v>
      </c>
      <c r="C538" t="s">
        <v>68</v>
      </c>
      <c r="D538" t="s">
        <v>3620</v>
      </c>
      <c r="E538" t="s">
        <v>3613</v>
      </c>
      <c r="F538" t="str">
        <f>WORKSHEET[[#This Row],[Depart From]]&amp;"-"&amp;WORKSHEET[[#This Row],[Arrive To]]</f>
        <v>Zanzibar-Sanaa</v>
      </c>
      <c r="G538" s="2">
        <v>44753</v>
      </c>
      <c r="H538" s="2">
        <v>44767</v>
      </c>
      <c r="I538" s="2" t="str">
        <f t="shared" si="8"/>
        <v>Delivered</v>
      </c>
      <c r="J538" s="2" t="str">
        <f>TEXT(WORKSHEET[[#This Row],[Offloading Date]], "mmm")</f>
        <v>Jul</v>
      </c>
      <c r="K538" s="2" t="str">
        <f>IF(OR(WORKSHEET[[#This Row],[Year]]="", ISBLANK(WORKSHEET[[#This Row],[Year]]), WORKSHEET[[#This Row],[Year]]="null"), "Exclude", "Include")</f>
        <v>Include</v>
      </c>
      <c r="L538" t="s">
        <v>12</v>
      </c>
      <c r="M538" t="s">
        <v>12</v>
      </c>
      <c r="N538" t="s">
        <v>13</v>
      </c>
      <c r="O538">
        <v>35.479999999999997</v>
      </c>
      <c r="P538">
        <v>600</v>
      </c>
      <c r="Q538" t="s">
        <v>14</v>
      </c>
      <c r="R538">
        <f>P538 * _xll.XLOOKUP(Q538,CALCULATION!$A$15:$A$17, CALCULATION!$B$15:$B$17 )</f>
        <v>600</v>
      </c>
      <c r="S538" s="5">
        <f>O538*P538*_xll.XLOOKUP(Q538,CALCULATION!$A$15:$A$17, CALCULATION!$B$15:$B$17)</f>
        <v>21287.999999999996</v>
      </c>
      <c r="T538">
        <v>300</v>
      </c>
      <c r="U538" t="s">
        <v>14</v>
      </c>
      <c r="V538">
        <f>T538 * _xll.XLOOKUP(U538,CALCULATION!$A$15:$A$17, CALCULATION!$B$15:$B$17 )</f>
        <v>300</v>
      </c>
      <c r="W538" s="5">
        <f>O538*T538*_xll.XLOOKUP(U538,CALCULATION!$A$15:$A$17, CALCULATION!$B$15:$B$17)</f>
        <v>10643.999999999998</v>
      </c>
      <c r="X538" s="5">
        <f>WORKSHEET[[#This Row],[Clients Total Cost]] / WORKSHEET[[#This Row],[Clients Rate per T2 (USD)]]</f>
        <v>35.479999999999997</v>
      </c>
      <c r="Y538" s="5">
        <f>WORKSHEET[[#This Row],[Clients Rate per T2 (USD)]] - WORKSHEET[[#This Row],[Supplier Rate Per t2 (USD)]]</f>
        <v>300</v>
      </c>
      <c r="Z538" s="5">
        <f>WORKSHEET[[#This Row],[Profit Per T]] * WORKSHEET[[#This Row],[Weight]]</f>
        <v>10643.999999999998</v>
      </c>
      <c r="AA538">
        <v>1</v>
      </c>
      <c r="AB538" s="1">
        <v>1.4000000000000001</v>
      </c>
      <c r="AC538" s="1">
        <v>2.1</v>
      </c>
      <c r="AD538" s="1">
        <v>1.75</v>
      </c>
      <c r="AE538" s="1">
        <f>WORKSHEET[[#This Row],[Delay at toll gate in days]] +WORKSHEET[[#This Row],[Delay at workshop in days]] +WORKSHEET[[#This Row],[Delay at border in days]]</f>
        <v>5.25</v>
      </c>
    </row>
    <row r="539" spans="1:31" x14ac:dyDescent="0.35">
      <c r="A539" t="s">
        <v>557</v>
      </c>
      <c r="B539" t="s">
        <v>10</v>
      </c>
      <c r="C539" t="s">
        <v>68</v>
      </c>
      <c r="D539" t="s">
        <v>3616</v>
      </c>
      <c r="E539" t="s">
        <v>3617</v>
      </c>
      <c r="F539" t="str">
        <f>WORKSHEET[[#This Row],[Depart From]]&amp;"-"&amp;WORKSHEET[[#This Row],[Arrive To]]</f>
        <v>Marrakech-Lagos</v>
      </c>
      <c r="G539" s="2">
        <v>44744</v>
      </c>
      <c r="H539" s="2">
        <v>44758</v>
      </c>
      <c r="I539" s="2" t="str">
        <f t="shared" si="8"/>
        <v>Delivered</v>
      </c>
      <c r="J539" s="2" t="str">
        <f>TEXT(WORKSHEET[[#This Row],[Offloading Date]], "mmm")</f>
        <v>Jul</v>
      </c>
      <c r="K539" s="2" t="str">
        <f>IF(OR(WORKSHEET[[#This Row],[Year]]="", ISBLANK(WORKSHEET[[#This Row],[Year]]), WORKSHEET[[#This Row],[Year]]="null"), "Exclude", "Include")</f>
        <v>Include</v>
      </c>
      <c r="L539" t="s">
        <v>12</v>
      </c>
      <c r="M539" t="s">
        <v>12</v>
      </c>
      <c r="N539" t="s">
        <v>13</v>
      </c>
      <c r="O539">
        <v>35.56</v>
      </c>
      <c r="P539">
        <v>600</v>
      </c>
      <c r="Q539" t="s">
        <v>14</v>
      </c>
      <c r="R539">
        <f>P539 * _xll.XLOOKUP(Q539,CALCULATION!$A$15:$A$17, CALCULATION!$B$15:$B$17 )</f>
        <v>600</v>
      </c>
      <c r="S539" s="5">
        <f>O539*P539*_xll.XLOOKUP(Q539,CALCULATION!$A$15:$A$17, CALCULATION!$B$15:$B$17)</f>
        <v>21336</v>
      </c>
      <c r="T539">
        <v>300</v>
      </c>
      <c r="U539" t="s">
        <v>14</v>
      </c>
      <c r="V539">
        <f>T539 * _xll.XLOOKUP(U539,CALCULATION!$A$15:$A$17, CALCULATION!$B$15:$B$17 )</f>
        <v>300</v>
      </c>
      <c r="W539" s="5">
        <f>O539*T539*_xll.XLOOKUP(U539,CALCULATION!$A$15:$A$17, CALCULATION!$B$15:$B$17)</f>
        <v>10668</v>
      </c>
      <c r="X539" s="5">
        <f>WORKSHEET[[#This Row],[Clients Total Cost]] / WORKSHEET[[#This Row],[Clients Rate per T2 (USD)]]</f>
        <v>35.56</v>
      </c>
      <c r="Y539" s="5">
        <f>WORKSHEET[[#This Row],[Clients Rate per T2 (USD)]] - WORKSHEET[[#This Row],[Supplier Rate Per t2 (USD)]]</f>
        <v>300</v>
      </c>
      <c r="Z539" s="5">
        <f>WORKSHEET[[#This Row],[Profit Per T]] * WORKSHEET[[#This Row],[Weight]]</f>
        <v>10668</v>
      </c>
      <c r="AA539">
        <v>1</v>
      </c>
      <c r="AB539" s="1">
        <v>1.4000000000000001</v>
      </c>
      <c r="AC539" s="1">
        <v>2.1</v>
      </c>
      <c r="AD539" s="1">
        <v>1.75</v>
      </c>
      <c r="AE539" s="1">
        <f>WORKSHEET[[#This Row],[Delay at toll gate in days]] +WORKSHEET[[#This Row],[Delay at workshop in days]] +WORKSHEET[[#This Row],[Delay at border in days]]</f>
        <v>5.25</v>
      </c>
    </row>
    <row r="540" spans="1:31" x14ac:dyDescent="0.35">
      <c r="A540" t="s">
        <v>558</v>
      </c>
      <c r="B540" t="s">
        <v>10</v>
      </c>
      <c r="C540" t="s">
        <v>68</v>
      </c>
      <c r="D540" t="s">
        <v>3620</v>
      </c>
      <c r="E540" t="s">
        <v>3618</v>
      </c>
      <c r="F540" t="str">
        <f>WORKSHEET[[#This Row],[Depart From]]&amp;"-"&amp;WORKSHEET[[#This Row],[Arrive To]]</f>
        <v>Zanzibar-Tripoli</v>
      </c>
      <c r="G540" s="2">
        <v>44744</v>
      </c>
      <c r="H540" s="2">
        <v>44758</v>
      </c>
      <c r="I540" s="2" t="str">
        <f t="shared" si="8"/>
        <v>Delivered</v>
      </c>
      <c r="J540" s="2" t="str">
        <f>TEXT(WORKSHEET[[#This Row],[Offloading Date]], "mmm")</f>
        <v>Jul</v>
      </c>
      <c r="K540" s="2" t="str">
        <f>IF(OR(WORKSHEET[[#This Row],[Year]]="", ISBLANK(WORKSHEET[[#This Row],[Year]]), WORKSHEET[[#This Row],[Year]]="null"), "Exclude", "Include")</f>
        <v>Include</v>
      </c>
      <c r="L540" t="s">
        <v>12</v>
      </c>
      <c r="M540" t="s">
        <v>12</v>
      </c>
      <c r="N540" t="s">
        <v>13</v>
      </c>
      <c r="O540">
        <v>35.54</v>
      </c>
      <c r="P540">
        <v>600</v>
      </c>
      <c r="Q540" t="s">
        <v>14</v>
      </c>
      <c r="R540">
        <f>P540 * _xll.XLOOKUP(Q540,CALCULATION!$A$15:$A$17, CALCULATION!$B$15:$B$17 )</f>
        <v>600</v>
      </c>
      <c r="S540" s="5">
        <f>O540*P540*_xll.XLOOKUP(Q540,CALCULATION!$A$15:$A$17, CALCULATION!$B$15:$B$17)</f>
        <v>21324</v>
      </c>
      <c r="T540">
        <v>300</v>
      </c>
      <c r="U540" t="s">
        <v>14</v>
      </c>
      <c r="V540">
        <f>T540 * _xll.XLOOKUP(U540,CALCULATION!$A$15:$A$17, CALCULATION!$B$15:$B$17 )</f>
        <v>300</v>
      </c>
      <c r="W540" s="5">
        <f>O540*T540*_xll.XLOOKUP(U540,CALCULATION!$A$15:$A$17, CALCULATION!$B$15:$B$17)</f>
        <v>10662</v>
      </c>
      <c r="X540" s="5">
        <f>WORKSHEET[[#This Row],[Clients Total Cost]] / WORKSHEET[[#This Row],[Clients Rate per T2 (USD)]]</f>
        <v>35.54</v>
      </c>
      <c r="Y540" s="5">
        <f>WORKSHEET[[#This Row],[Clients Rate per T2 (USD)]] - WORKSHEET[[#This Row],[Supplier Rate Per t2 (USD)]]</f>
        <v>300</v>
      </c>
      <c r="Z540" s="5">
        <f>WORKSHEET[[#This Row],[Profit Per T]] * WORKSHEET[[#This Row],[Weight]]</f>
        <v>10662</v>
      </c>
      <c r="AA540">
        <v>1</v>
      </c>
      <c r="AB540" s="1">
        <v>1.4000000000000001</v>
      </c>
      <c r="AC540" s="1">
        <v>2.1</v>
      </c>
      <c r="AD540" s="1">
        <v>1.75</v>
      </c>
      <c r="AE540" s="1">
        <f>WORKSHEET[[#This Row],[Delay at toll gate in days]] +WORKSHEET[[#This Row],[Delay at workshop in days]] +WORKSHEET[[#This Row],[Delay at border in days]]</f>
        <v>5.25</v>
      </c>
    </row>
    <row r="541" spans="1:31" x14ac:dyDescent="0.35">
      <c r="A541" t="s">
        <v>559</v>
      </c>
      <c r="B541" t="s">
        <v>10</v>
      </c>
      <c r="C541" t="s">
        <v>68</v>
      </c>
      <c r="D541" t="s">
        <v>3611</v>
      </c>
      <c r="E541" t="s">
        <v>3612</v>
      </c>
      <c r="F541" t="str">
        <f>WORKSHEET[[#This Row],[Depart From]]&amp;"-"&amp;WORKSHEET[[#This Row],[Arrive To]]</f>
        <v>Mogadishu-Victoria</v>
      </c>
      <c r="G541" s="2">
        <v>44757</v>
      </c>
      <c r="H541" s="2">
        <v>44772</v>
      </c>
      <c r="I541" s="2" t="str">
        <f t="shared" si="8"/>
        <v>Delivered</v>
      </c>
      <c r="J541" s="2" t="str">
        <f>TEXT(WORKSHEET[[#This Row],[Offloading Date]], "mmm")</f>
        <v>Jul</v>
      </c>
      <c r="K541" s="2" t="str">
        <f>IF(OR(WORKSHEET[[#This Row],[Year]]="", ISBLANK(WORKSHEET[[#This Row],[Year]]), WORKSHEET[[#This Row],[Year]]="null"), "Exclude", "Include")</f>
        <v>Include</v>
      </c>
      <c r="L541" t="s">
        <v>12</v>
      </c>
      <c r="M541" t="s">
        <v>12</v>
      </c>
      <c r="N541" t="s">
        <v>13</v>
      </c>
      <c r="O541">
        <v>35.659999999999997</v>
      </c>
      <c r="P541">
        <v>600</v>
      </c>
      <c r="Q541" t="s">
        <v>14</v>
      </c>
      <c r="R541">
        <f>P541 * _xll.XLOOKUP(Q541,CALCULATION!$A$15:$A$17, CALCULATION!$B$15:$B$17 )</f>
        <v>600</v>
      </c>
      <c r="S541" s="5">
        <f>O541*P541*_xll.XLOOKUP(Q541,CALCULATION!$A$15:$A$17, CALCULATION!$B$15:$B$17)</f>
        <v>21395.999999999996</v>
      </c>
      <c r="T541">
        <v>300</v>
      </c>
      <c r="U541" t="s">
        <v>14</v>
      </c>
      <c r="V541">
        <f>T541 * _xll.XLOOKUP(U541,CALCULATION!$A$15:$A$17, CALCULATION!$B$15:$B$17 )</f>
        <v>300</v>
      </c>
      <c r="W541" s="5">
        <f>O541*T541*_xll.XLOOKUP(U541,CALCULATION!$A$15:$A$17, CALCULATION!$B$15:$B$17)</f>
        <v>10697.999999999998</v>
      </c>
      <c r="X541" s="5">
        <f>WORKSHEET[[#This Row],[Clients Total Cost]] / WORKSHEET[[#This Row],[Clients Rate per T2 (USD)]]</f>
        <v>35.659999999999997</v>
      </c>
      <c r="Y541" s="5">
        <f>WORKSHEET[[#This Row],[Clients Rate per T2 (USD)]] - WORKSHEET[[#This Row],[Supplier Rate Per t2 (USD)]]</f>
        <v>300</v>
      </c>
      <c r="Z541" s="5">
        <f>WORKSHEET[[#This Row],[Profit Per T]] * WORKSHEET[[#This Row],[Weight]]</f>
        <v>10697.999999999998</v>
      </c>
      <c r="AA541">
        <v>1</v>
      </c>
      <c r="AB541" s="1">
        <v>1.5</v>
      </c>
      <c r="AC541" s="1">
        <v>2.25</v>
      </c>
      <c r="AD541" s="1">
        <v>1.875</v>
      </c>
      <c r="AE541" s="1">
        <f>WORKSHEET[[#This Row],[Delay at toll gate in days]] +WORKSHEET[[#This Row],[Delay at workshop in days]] +WORKSHEET[[#This Row],[Delay at border in days]]</f>
        <v>5.625</v>
      </c>
    </row>
    <row r="542" spans="1:31" x14ac:dyDescent="0.35">
      <c r="A542" t="s">
        <v>560</v>
      </c>
      <c r="B542" t="s">
        <v>10</v>
      </c>
      <c r="C542" t="s">
        <v>68</v>
      </c>
      <c r="D542" t="s">
        <v>3620</v>
      </c>
      <c r="E542" t="s">
        <v>3614</v>
      </c>
      <c r="F542" t="str">
        <f>WORKSHEET[[#This Row],[Depart From]]&amp;"-"&amp;WORKSHEET[[#This Row],[Arrive To]]</f>
        <v>Zanzibar-Alger</v>
      </c>
      <c r="G542" s="2">
        <v>44744</v>
      </c>
      <c r="H542" s="2">
        <v>44757</v>
      </c>
      <c r="I542" s="2" t="str">
        <f t="shared" si="8"/>
        <v>Delivered</v>
      </c>
      <c r="J542" s="2" t="str">
        <f>TEXT(WORKSHEET[[#This Row],[Offloading Date]], "mmm")</f>
        <v>Jul</v>
      </c>
      <c r="K542" s="2" t="str">
        <f>IF(OR(WORKSHEET[[#This Row],[Year]]="", ISBLANK(WORKSHEET[[#This Row],[Year]]), WORKSHEET[[#This Row],[Year]]="null"), "Exclude", "Include")</f>
        <v>Include</v>
      </c>
      <c r="L542" t="s">
        <v>12</v>
      </c>
      <c r="M542" t="s">
        <v>12</v>
      </c>
      <c r="N542" t="s">
        <v>13</v>
      </c>
      <c r="O542">
        <v>35.299999999999997</v>
      </c>
      <c r="P542">
        <v>600</v>
      </c>
      <c r="Q542" t="s">
        <v>14</v>
      </c>
      <c r="R542">
        <f>P542 * _xll.XLOOKUP(Q542,CALCULATION!$A$15:$A$17, CALCULATION!$B$15:$B$17 )</f>
        <v>600</v>
      </c>
      <c r="S542" s="5">
        <f>O542*P542*_xll.XLOOKUP(Q542,CALCULATION!$A$15:$A$17, CALCULATION!$B$15:$B$17)</f>
        <v>21180</v>
      </c>
      <c r="T542">
        <v>300</v>
      </c>
      <c r="U542" t="s">
        <v>14</v>
      </c>
      <c r="V542">
        <f>T542 * _xll.XLOOKUP(U542,CALCULATION!$A$15:$A$17, CALCULATION!$B$15:$B$17 )</f>
        <v>300</v>
      </c>
      <c r="W542" s="5">
        <f>O542*T542*_xll.XLOOKUP(U542,CALCULATION!$A$15:$A$17, CALCULATION!$B$15:$B$17)</f>
        <v>10590</v>
      </c>
      <c r="X542" s="5">
        <f>WORKSHEET[[#This Row],[Clients Total Cost]] / WORKSHEET[[#This Row],[Clients Rate per T2 (USD)]]</f>
        <v>35.299999999999997</v>
      </c>
      <c r="Y542" s="5">
        <f>WORKSHEET[[#This Row],[Clients Rate per T2 (USD)]] - WORKSHEET[[#This Row],[Supplier Rate Per t2 (USD)]]</f>
        <v>300</v>
      </c>
      <c r="Z542" s="5">
        <f>WORKSHEET[[#This Row],[Profit Per T]] * WORKSHEET[[#This Row],[Weight]]</f>
        <v>10590</v>
      </c>
      <c r="AA542">
        <v>1</v>
      </c>
      <c r="AB542" s="1">
        <v>1.3</v>
      </c>
      <c r="AC542" s="1">
        <v>1.95</v>
      </c>
      <c r="AD542" s="1">
        <v>1.625</v>
      </c>
      <c r="AE542" s="1">
        <f>WORKSHEET[[#This Row],[Delay at toll gate in days]] +WORKSHEET[[#This Row],[Delay at workshop in days]] +WORKSHEET[[#This Row],[Delay at border in days]]</f>
        <v>4.875</v>
      </c>
    </row>
    <row r="543" spans="1:31" x14ac:dyDescent="0.35">
      <c r="A543" t="s">
        <v>561</v>
      </c>
      <c r="B543" t="s">
        <v>10</v>
      </c>
      <c r="C543" t="s">
        <v>68</v>
      </c>
      <c r="D543" t="s">
        <v>3611</v>
      </c>
      <c r="E543" t="s">
        <v>3617</v>
      </c>
      <c r="F543" t="str">
        <f>WORKSHEET[[#This Row],[Depart From]]&amp;"-"&amp;WORKSHEET[[#This Row],[Arrive To]]</f>
        <v>Mogadishu-Lagos</v>
      </c>
      <c r="G543" s="2">
        <v>44745</v>
      </c>
      <c r="H543" s="2">
        <v>44760</v>
      </c>
      <c r="I543" s="2" t="str">
        <f t="shared" si="8"/>
        <v>Delivered</v>
      </c>
      <c r="J543" s="2" t="str">
        <f>TEXT(WORKSHEET[[#This Row],[Offloading Date]], "mmm")</f>
        <v>Jul</v>
      </c>
      <c r="K543" s="2" t="str">
        <f>IF(OR(WORKSHEET[[#This Row],[Year]]="", ISBLANK(WORKSHEET[[#This Row],[Year]]), WORKSHEET[[#This Row],[Year]]="null"), "Exclude", "Include")</f>
        <v>Include</v>
      </c>
      <c r="L543" t="s">
        <v>12</v>
      </c>
      <c r="M543" t="s">
        <v>12</v>
      </c>
      <c r="N543" t="s">
        <v>13</v>
      </c>
      <c r="O543">
        <v>35.4</v>
      </c>
      <c r="P543">
        <v>600</v>
      </c>
      <c r="Q543" t="s">
        <v>14</v>
      </c>
      <c r="R543">
        <f>P543 * _xll.XLOOKUP(Q543,CALCULATION!$A$15:$A$17, CALCULATION!$B$15:$B$17 )</f>
        <v>600</v>
      </c>
      <c r="S543" s="5">
        <f>O543*P543*_xll.XLOOKUP(Q543,CALCULATION!$A$15:$A$17, CALCULATION!$B$15:$B$17)</f>
        <v>21240</v>
      </c>
      <c r="T543">
        <v>300</v>
      </c>
      <c r="U543" t="s">
        <v>14</v>
      </c>
      <c r="V543">
        <f>T543 * _xll.XLOOKUP(U543,CALCULATION!$A$15:$A$17, CALCULATION!$B$15:$B$17 )</f>
        <v>300</v>
      </c>
      <c r="W543" s="5">
        <f>O543*T543*_xll.XLOOKUP(U543,CALCULATION!$A$15:$A$17, CALCULATION!$B$15:$B$17)</f>
        <v>10620</v>
      </c>
      <c r="X543" s="5">
        <f>WORKSHEET[[#This Row],[Clients Total Cost]] / WORKSHEET[[#This Row],[Clients Rate per T2 (USD)]]</f>
        <v>35.4</v>
      </c>
      <c r="Y543" s="5">
        <f>WORKSHEET[[#This Row],[Clients Rate per T2 (USD)]] - WORKSHEET[[#This Row],[Supplier Rate Per t2 (USD)]]</f>
        <v>300</v>
      </c>
      <c r="Z543" s="5">
        <f>WORKSHEET[[#This Row],[Profit Per T]] * WORKSHEET[[#This Row],[Weight]]</f>
        <v>10620</v>
      </c>
      <c r="AA543">
        <v>1</v>
      </c>
      <c r="AB543" s="1">
        <v>1.5</v>
      </c>
      <c r="AC543" s="1">
        <v>2.25</v>
      </c>
      <c r="AD543" s="1">
        <v>1.875</v>
      </c>
      <c r="AE543" s="1">
        <f>WORKSHEET[[#This Row],[Delay at toll gate in days]] +WORKSHEET[[#This Row],[Delay at workshop in days]] +WORKSHEET[[#This Row],[Delay at border in days]]</f>
        <v>5.625</v>
      </c>
    </row>
    <row r="544" spans="1:31" x14ac:dyDescent="0.35">
      <c r="A544" t="s">
        <v>562</v>
      </c>
      <c r="B544" t="s">
        <v>10</v>
      </c>
      <c r="C544" t="s">
        <v>68</v>
      </c>
      <c r="D544" t="s">
        <v>3615</v>
      </c>
      <c r="E544" t="s">
        <v>3614</v>
      </c>
      <c r="F544" t="str">
        <f>WORKSHEET[[#This Row],[Depart From]]&amp;"-"&amp;WORKSHEET[[#This Row],[Arrive To]]</f>
        <v>Mombasa-Alger</v>
      </c>
      <c r="G544" s="2">
        <v>44746</v>
      </c>
      <c r="H544" s="2">
        <v>44760</v>
      </c>
      <c r="I544" s="2" t="str">
        <f t="shared" si="8"/>
        <v>Delivered</v>
      </c>
      <c r="J544" s="2" t="str">
        <f>TEXT(WORKSHEET[[#This Row],[Offloading Date]], "mmm")</f>
        <v>Jul</v>
      </c>
      <c r="K544" s="2" t="str">
        <f>IF(OR(WORKSHEET[[#This Row],[Year]]="", ISBLANK(WORKSHEET[[#This Row],[Year]]), WORKSHEET[[#This Row],[Year]]="null"), "Exclude", "Include")</f>
        <v>Include</v>
      </c>
      <c r="L544" t="s">
        <v>12</v>
      </c>
      <c r="M544" t="s">
        <v>12</v>
      </c>
      <c r="N544" t="s">
        <v>13</v>
      </c>
      <c r="O544">
        <v>35.44</v>
      </c>
      <c r="P544">
        <v>600</v>
      </c>
      <c r="Q544" t="s">
        <v>14</v>
      </c>
      <c r="R544">
        <f>P544 * _xll.XLOOKUP(Q544,CALCULATION!$A$15:$A$17, CALCULATION!$B$15:$B$17 )</f>
        <v>600</v>
      </c>
      <c r="S544" s="5">
        <f>O544*P544*_xll.XLOOKUP(Q544,CALCULATION!$A$15:$A$17, CALCULATION!$B$15:$B$17)</f>
        <v>21264</v>
      </c>
      <c r="T544">
        <v>300</v>
      </c>
      <c r="U544" t="s">
        <v>14</v>
      </c>
      <c r="V544">
        <f>T544 * _xll.XLOOKUP(U544,CALCULATION!$A$15:$A$17, CALCULATION!$B$15:$B$17 )</f>
        <v>300</v>
      </c>
      <c r="W544" s="5">
        <f>O544*T544*_xll.XLOOKUP(U544,CALCULATION!$A$15:$A$17, CALCULATION!$B$15:$B$17)</f>
        <v>10632</v>
      </c>
      <c r="X544" s="5">
        <f>WORKSHEET[[#This Row],[Clients Total Cost]] / WORKSHEET[[#This Row],[Clients Rate per T2 (USD)]]</f>
        <v>35.44</v>
      </c>
      <c r="Y544" s="5">
        <f>WORKSHEET[[#This Row],[Clients Rate per T2 (USD)]] - WORKSHEET[[#This Row],[Supplier Rate Per t2 (USD)]]</f>
        <v>300</v>
      </c>
      <c r="Z544" s="5">
        <f>WORKSHEET[[#This Row],[Profit Per T]] * WORKSHEET[[#This Row],[Weight]]</f>
        <v>10632</v>
      </c>
      <c r="AA544">
        <v>1</v>
      </c>
      <c r="AB544" s="1">
        <v>1.4000000000000001</v>
      </c>
      <c r="AC544" s="1">
        <v>2.1</v>
      </c>
      <c r="AD544" s="1">
        <v>1.75</v>
      </c>
      <c r="AE544" s="1">
        <f>WORKSHEET[[#This Row],[Delay at toll gate in days]] +WORKSHEET[[#This Row],[Delay at workshop in days]] +WORKSHEET[[#This Row],[Delay at border in days]]</f>
        <v>5.25</v>
      </c>
    </row>
    <row r="545" spans="1:31" x14ac:dyDescent="0.35">
      <c r="A545" t="s">
        <v>563</v>
      </c>
      <c r="B545" t="s">
        <v>10</v>
      </c>
      <c r="C545" t="s">
        <v>68</v>
      </c>
      <c r="D545" t="s">
        <v>3615</v>
      </c>
      <c r="E545" t="s">
        <v>3618</v>
      </c>
      <c r="F545" t="str">
        <f>WORKSHEET[[#This Row],[Depart From]]&amp;"-"&amp;WORKSHEET[[#This Row],[Arrive To]]</f>
        <v>Mombasa-Tripoli</v>
      </c>
      <c r="G545" s="2">
        <v>44745</v>
      </c>
      <c r="H545" s="2">
        <v>44760</v>
      </c>
      <c r="I545" s="2" t="str">
        <f t="shared" si="8"/>
        <v>Delivered</v>
      </c>
      <c r="J545" s="2" t="str">
        <f>TEXT(WORKSHEET[[#This Row],[Offloading Date]], "mmm")</f>
        <v>Jul</v>
      </c>
      <c r="K545" s="2" t="str">
        <f>IF(OR(WORKSHEET[[#This Row],[Year]]="", ISBLANK(WORKSHEET[[#This Row],[Year]]), WORKSHEET[[#This Row],[Year]]="null"), "Exclude", "Include")</f>
        <v>Include</v>
      </c>
      <c r="L545" t="s">
        <v>12</v>
      </c>
      <c r="M545" t="s">
        <v>12</v>
      </c>
      <c r="N545" t="s">
        <v>13</v>
      </c>
      <c r="O545">
        <v>35.520000000000003</v>
      </c>
      <c r="P545">
        <v>600</v>
      </c>
      <c r="Q545" t="s">
        <v>14</v>
      </c>
      <c r="R545">
        <f>P545 * _xll.XLOOKUP(Q545,CALCULATION!$A$15:$A$17, CALCULATION!$B$15:$B$17 )</f>
        <v>600</v>
      </c>
      <c r="S545" s="5">
        <f>O545*P545*_xll.XLOOKUP(Q545,CALCULATION!$A$15:$A$17, CALCULATION!$B$15:$B$17)</f>
        <v>21312.000000000004</v>
      </c>
      <c r="T545">
        <v>300</v>
      </c>
      <c r="U545" t="s">
        <v>14</v>
      </c>
      <c r="V545">
        <f>T545 * _xll.XLOOKUP(U545,CALCULATION!$A$15:$A$17, CALCULATION!$B$15:$B$17 )</f>
        <v>300</v>
      </c>
      <c r="W545" s="5">
        <f>O545*T545*_xll.XLOOKUP(U545,CALCULATION!$A$15:$A$17, CALCULATION!$B$15:$B$17)</f>
        <v>10656.000000000002</v>
      </c>
      <c r="X545" s="5">
        <f>WORKSHEET[[#This Row],[Clients Total Cost]] / WORKSHEET[[#This Row],[Clients Rate per T2 (USD)]]</f>
        <v>35.520000000000003</v>
      </c>
      <c r="Y545" s="5">
        <f>WORKSHEET[[#This Row],[Clients Rate per T2 (USD)]] - WORKSHEET[[#This Row],[Supplier Rate Per t2 (USD)]]</f>
        <v>300</v>
      </c>
      <c r="Z545" s="5">
        <f>WORKSHEET[[#This Row],[Profit Per T]] * WORKSHEET[[#This Row],[Weight]]</f>
        <v>10656.000000000002</v>
      </c>
      <c r="AA545">
        <v>1</v>
      </c>
      <c r="AB545" s="1">
        <v>1.5</v>
      </c>
      <c r="AC545" s="1">
        <v>2.25</v>
      </c>
      <c r="AD545" s="1">
        <v>1.875</v>
      </c>
      <c r="AE545" s="1">
        <f>WORKSHEET[[#This Row],[Delay at toll gate in days]] +WORKSHEET[[#This Row],[Delay at workshop in days]] +WORKSHEET[[#This Row],[Delay at border in days]]</f>
        <v>5.625</v>
      </c>
    </row>
    <row r="546" spans="1:31" x14ac:dyDescent="0.35">
      <c r="A546" t="s">
        <v>564</v>
      </c>
      <c r="B546" t="s">
        <v>10</v>
      </c>
      <c r="C546" t="s">
        <v>68</v>
      </c>
      <c r="D546" t="s">
        <v>3620</v>
      </c>
      <c r="E546" t="s">
        <v>3614</v>
      </c>
      <c r="F546" t="str">
        <f>WORKSHEET[[#This Row],[Depart From]]&amp;"-"&amp;WORKSHEET[[#This Row],[Arrive To]]</f>
        <v>Zanzibar-Alger</v>
      </c>
      <c r="G546" s="2">
        <v>44745</v>
      </c>
      <c r="H546" s="2">
        <v>44760</v>
      </c>
      <c r="I546" s="2" t="str">
        <f t="shared" si="8"/>
        <v>Delivered</v>
      </c>
      <c r="J546" s="2" t="str">
        <f>TEXT(WORKSHEET[[#This Row],[Offloading Date]], "mmm")</f>
        <v>Jul</v>
      </c>
      <c r="K546" s="2" t="str">
        <f>IF(OR(WORKSHEET[[#This Row],[Year]]="", ISBLANK(WORKSHEET[[#This Row],[Year]]), WORKSHEET[[#This Row],[Year]]="null"), "Exclude", "Include")</f>
        <v>Include</v>
      </c>
      <c r="L546" t="s">
        <v>12</v>
      </c>
      <c r="M546" t="s">
        <v>12</v>
      </c>
      <c r="N546" t="s">
        <v>13</v>
      </c>
      <c r="O546">
        <v>35.5</v>
      </c>
      <c r="P546">
        <v>600</v>
      </c>
      <c r="Q546" t="s">
        <v>14</v>
      </c>
      <c r="R546">
        <f>P546 * _xll.XLOOKUP(Q546,CALCULATION!$A$15:$A$17, CALCULATION!$B$15:$B$17 )</f>
        <v>600</v>
      </c>
      <c r="S546" s="5">
        <f>O546*P546*_xll.XLOOKUP(Q546,CALCULATION!$A$15:$A$17, CALCULATION!$B$15:$B$17)</f>
        <v>21300</v>
      </c>
      <c r="T546">
        <v>300</v>
      </c>
      <c r="U546" t="s">
        <v>14</v>
      </c>
      <c r="V546">
        <f>T546 * _xll.XLOOKUP(U546,CALCULATION!$A$15:$A$17, CALCULATION!$B$15:$B$17 )</f>
        <v>300</v>
      </c>
      <c r="W546" s="5">
        <f>O546*T546*_xll.XLOOKUP(U546,CALCULATION!$A$15:$A$17, CALCULATION!$B$15:$B$17)</f>
        <v>10650</v>
      </c>
      <c r="X546" s="5">
        <f>WORKSHEET[[#This Row],[Clients Total Cost]] / WORKSHEET[[#This Row],[Clients Rate per T2 (USD)]]</f>
        <v>35.5</v>
      </c>
      <c r="Y546" s="5">
        <f>WORKSHEET[[#This Row],[Clients Rate per T2 (USD)]] - WORKSHEET[[#This Row],[Supplier Rate Per t2 (USD)]]</f>
        <v>300</v>
      </c>
      <c r="Z546" s="5">
        <f>WORKSHEET[[#This Row],[Profit Per T]] * WORKSHEET[[#This Row],[Weight]]</f>
        <v>10650</v>
      </c>
      <c r="AA546">
        <v>1</v>
      </c>
      <c r="AB546" s="1">
        <v>1.5</v>
      </c>
      <c r="AC546" s="1">
        <v>2.25</v>
      </c>
      <c r="AD546" s="1">
        <v>1.875</v>
      </c>
      <c r="AE546" s="1">
        <f>WORKSHEET[[#This Row],[Delay at toll gate in days]] +WORKSHEET[[#This Row],[Delay at workshop in days]] +WORKSHEET[[#This Row],[Delay at border in days]]</f>
        <v>5.625</v>
      </c>
    </row>
    <row r="547" spans="1:31" x14ac:dyDescent="0.35">
      <c r="A547" t="s">
        <v>565</v>
      </c>
      <c r="B547" t="s">
        <v>10</v>
      </c>
      <c r="C547" t="s">
        <v>68</v>
      </c>
      <c r="D547" t="s">
        <v>3616</v>
      </c>
      <c r="E547" t="s">
        <v>3618</v>
      </c>
      <c r="F547" t="str">
        <f>WORKSHEET[[#This Row],[Depart From]]&amp;"-"&amp;WORKSHEET[[#This Row],[Arrive To]]</f>
        <v>Marrakech-Tripoli</v>
      </c>
      <c r="G547" s="2">
        <v>44755</v>
      </c>
      <c r="H547" s="2">
        <v>44770</v>
      </c>
      <c r="I547" s="2" t="str">
        <f t="shared" si="8"/>
        <v>Delivered</v>
      </c>
      <c r="J547" s="2" t="str">
        <f>TEXT(WORKSHEET[[#This Row],[Offloading Date]], "mmm")</f>
        <v>Jul</v>
      </c>
      <c r="K547" s="2" t="str">
        <f>IF(OR(WORKSHEET[[#This Row],[Year]]="", ISBLANK(WORKSHEET[[#This Row],[Year]]), WORKSHEET[[#This Row],[Year]]="null"), "Exclude", "Include")</f>
        <v>Include</v>
      </c>
      <c r="L547" t="s">
        <v>12</v>
      </c>
      <c r="M547" t="s">
        <v>12</v>
      </c>
      <c r="N547" t="s">
        <v>13</v>
      </c>
      <c r="O547">
        <v>35.54</v>
      </c>
      <c r="P547">
        <v>600</v>
      </c>
      <c r="Q547" t="s">
        <v>14</v>
      </c>
      <c r="R547">
        <f>P547 * _xll.XLOOKUP(Q547,CALCULATION!$A$15:$A$17, CALCULATION!$B$15:$B$17 )</f>
        <v>600</v>
      </c>
      <c r="S547" s="5">
        <f>O547*P547*_xll.XLOOKUP(Q547,CALCULATION!$A$15:$A$17, CALCULATION!$B$15:$B$17)</f>
        <v>21324</v>
      </c>
      <c r="T547">
        <v>300</v>
      </c>
      <c r="U547" t="s">
        <v>14</v>
      </c>
      <c r="V547">
        <f>T547 * _xll.XLOOKUP(U547,CALCULATION!$A$15:$A$17, CALCULATION!$B$15:$B$17 )</f>
        <v>300</v>
      </c>
      <c r="W547" s="5">
        <f>O547*T547*_xll.XLOOKUP(U547,CALCULATION!$A$15:$A$17, CALCULATION!$B$15:$B$17)</f>
        <v>10662</v>
      </c>
      <c r="X547" s="5">
        <f>WORKSHEET[[#This Row],[Clients Total Cost]] / WORKSHEET[[#This Row],[Clients Rate per T2 (USD)]]</f>
        <v>35.54</v>
      </c>
      <c r="Y547" s="5">
        <f>WORKSHEET[[#This Row],[Clients Rate per T2 (USD)]] - WORKSHEET[[#This Row],[Supplier Rate Per t2 (USD)]]</f>
        <v>300</v>
      </c>
      <c r="Z547" s="5">
        <f>WORKSHEET[[#This Row],[Profit Per T]] * WORKSHEET[[#This Row],[Weight]]</f>
        <v>10662</v>
      </c>
      <c r="AA547">
        <v>1</v>
      </c>
      <c r="AB547" s="1">
        <v>1.5</v>
      </c>
      <c r="AC547" s="1">
        <v>2.25</v>
      </c>
      <c r="AD547" s="1">
        <v>1.875</v>
      </c>
      <c r="AE547" s="1">
        <f>WORKSHEET[[#This Row],[Delay at toll gate in days]] +WORKSHEET[[#This Row],[Delay at workshop in days]] +WORKSHEET[[#This Row],[Delay at border in days]]</f>
        <v>5.625</v>
      </c>
    </row>
    <row r="548" spans="1:31" x14ac:dyDescent="0.35">
      <c r="A548" t="s">
        <v>566</v>
      </c>
      <c r="B548" t="s">
        <v>10</v>
      </c>
      <c r="C548" t="s">
        <v>68</v>
      </c>
      <c r="D548" t="s">
        <v>3619</v>
      </c>
      <c r="E548" t="s">
        <v>3617</v>
      </c>
      <c r="F548" t="str">
        <f>WORKSHEET[[#This Row],[Depart From]]&amp;"-"&amp;WORKSHEET[[#This Row],[Arrive To]]</f>
        <v>Addis Ababa-Lagos</v>
      </c>
      <c r="G548" s="2">
        <v>44747</v>
      </c>
      <c r="H548" s="2">
        <v>44760</v>
      </c>
      <c r="I548" s="2" t="str">
        <f t="shared" si="8"/>
        <v>Delivered</v>
      </c>
      <c r="J548" s="2" t="str">
        <f>TEXT(WORKSHEET[[#This Row],[Offloading Date]], "mmm")</f>
        <v>Jul</v>
      </c>
      <c r="K548" s="2" t="str">
        <f>IF(OR(WORKSHEET[[#This Row],[Year]]="", ISBLANK(WORKSHEET[[#This Row],[Year]]), WORKSHEET[[#This Row],[Year]]="null"), "Exclude", "Include")</f>
        <v>Include</v>
      </c>
      <c r="L548" t="s">
        <v>12</v>
      </c>
      <c r="M548" t="s">
        <v>12</v>
      </c>
      <c r="N548" t="s">
        <v>13</v>
      </c>
      <c r="O548">
        <v>35.479999999999997</v>
      </c>
      <c r="P548">
        <v>600</v>
      </c>
      <c r="Q548" t="s">
        <v>14</v>
      </c>
      <c r="R548">
        <f>P548 * _xll.XLOOKUP(Q548,CALCULATION!$A$15:$A$17, CALCULATION!$B$15:$B$17 )</f>
        <v>600</v>
      </c>
      <c r="S548" s="5">
        <f>O548*P548*_xll.XLOOKUP(Q548,CALCULATION!$A$15:$A$17, CALCULATION!$B$15:$B$17)</f>
        <v>21287.999999999996</v>
      </c>
      <c r="T548">
        <v>300</v>
      </c>
      <c r="U548" t="s">
        <v>14</v>
      </c>
      <c r="V548">
        <f>T548 * _xll.XLOOKUP(U548,CALCULATION!$A$15:$A$17, CALCULATION!$B$15:$B$17 )</f>
        <v>300</v>
      </c>
      <c r="W548" s="5">
        <f>O548*T548*_xll.XLOOKUP(U548,CALCULATION!$A$15:$A$17, CALCULATION!$B$15:$B$17)</f>
        <v>10643.999999999998</v>
      </c>
      <c r="X548" s="5">
        <f>WORKSHEET[[#This Row],[Clients Total Cost]] / WORKSHEET[[#This Row],[Clients Rate per T2 (USD)]]</f>
        <v>35.479999999999997</v>
      </c>
      <c r="Y548" s="5">
        <f>WORKSHEET[[#This Row],[Clients Rate per T2 (USD)]] - WORKSHEET[[#This Row],[Supplier Rate Per t2 (USD)]]</f>
        <v>300</v>
      </c>
      <c r="Z548" s="5">
        <f>WORKSHEET[[#This Row],[Profit Per T]] * WORKSHEET[[#This Row],[Weight]]</f>
        <v>10643.999999999998</v>
      </c>
      <c r="AA548">
        <v>1</v>
      </c>
      <c r="AB548" s="1">
        <v>1.3</v>
      </c>
      <c r="AC548" s="1">
        <v>1.95</v>
      </c>
      <c r="AD548" s="1">
        <v>1.625</v>
      </c>
      <c r="AE548" s="1">
        <f>WORKSHEET[[#This Row],[Delay at toll gate in days]] +WORKSHEET[[#This Row],[Delay at workshop in days]] +WORKSHEET[[#This Row],[Delay at border in days]]</f>
        <v>4.875</v>
      </c>
    </row>
    <row r="549" spans="1:31" x14ac:dyDescent="0.35">
      <c r="A549" t="s">
        <v>567</v>
      </c>
      <c r="B549" t="s">
        <v>10</v>
      </c>
      <c r="C549" t="s">
        <v>68</v>
      </c>
      <c r="D549" t="s">
        <v>3615</v>
      </c>
      <c r="E549" t="s">
        <v>3612</v>
      </c>
      <c r="F549" t="str">
        <f>WORKSHEET[[#This Row],[Depart From]]&amp;"-"&amp;WORKSHEET[[#This Row],[Arrive To]]</f>
        <v>Mombasa-Victoria</v>
      </c>
      <c r="G549" s="2">
        <v>44759</v>
      </c>
      <c r="H549" s="2">
        <v>44771</v>
      </c>
      <c r="I549" s="2" t="str">
        <f t="shared" si="8"/>
        <v>Delivered</v>
      </c>
      <c r="J549" s="2" t="str">
        <f>TEXT(WORKSHEET[[#This Row],[Offloading Date]], "mmm")</f>
        <v>Jul</v>
      </c>
      <c r="K549" s="2" t="str">
        <f>IF(OR(WORKSHEET[[#This Row],[Year]]="", ISBLANK(WORKSHEET[[#This Row],[Year]]), WORKSHEET[[#This Row],[Year]]="null"), "Exclude", "Include")</f>
        <v>Include</v>
      </c>
      <c r="L549" t="s">
        <v>12</v>
      </c>
      <c r="M549" t="s">
        <v>12</v>
      </c>
      <c r="N549" t="s">
        <v>13</v>
      </c>
      <c r="O549">
        <v>35.520000000000003</v>
      </c>
      <c r="P549">
        <v>600</v>
      </c>
      <c r="Q549" t="s">
        <v>14</v>
      </c>
      <c r="R549">
        <f>P549 * _xll.XLOOKUP(Q549,CALCULATION!$A$15:$A$17, CALCULATION!$B$15:$B$17 )</f>
        <v>600</v>
      </c>
      <c r="S549" s="5">
        <f>O549*P549*_xll.XLOOKUP(Q549,CALCULATION!$A$15:$A$17, CALCULATION!$B$15:$B$17)</f>
        <v>21312.000000000004</v>
      </c>
      <c r="T549">
        <v>300</v>
      </c>
      <c r="U549" t="s">
        <v>14</v>
      </c>
      <c r="V549">
        <f>T549 * _xll.XLOOKUP(U549,CALCULATION!$A$15:$A$17, CALCULATION!$B$15:$B$17 )</f>
        <v>300</v>
      </c>
      <c r="W549" s="5">
        <f>O549*T549*_xll.XLOOKUP(U549,CALCULATION!$A$15:$A$17, CALCULATION!$B$15:$B$17)</f>
        <v>10656.000000000002</v>
      </c>
      <c r="X549" s="5">
        <f>WORKSHEET[[#This Row],[Clients Total Cost]] / WORKSHEET[[#This Row],[Clients Rate per T2 (USD)]]</f>
        <v>35.520000000000003</v>
      </c>
      <c r="Y549" s="5">
        <f>WORKSHEET[[#This Row],[Clients Rate per T2 (USD)]] - WORKSHEET[[#This Row],[Supplier Rate Per t2 (USD)]]</f>
        <v>300</v>
      </c>
      <c r="Z549" s="5">
        <f>WORKSHEET[[#This Row],[Profit Per T]] * WORKSHEET[[#This Row],[Weight]]</f>
        <v>10656.000000000002</v>
      </c>
      <c r="AA549">
        <v>1</v>
      </c>
      <c r="AB549" s="1">
        <v>1.2000000000000002</v>
      </c>
      <c r="AC549" s="1">
        <v>1.7999999999999998</v>
      </c>
      <c r="AD549" s="1">
        <v>1.5</v>
      </c>
      <c r="AE549" s="1">
        <f>WORKSHEET[[#This Row],[Delay at toll gate in days]] +WORKSHEET[[#This Row],[Delay at workshop in days]] +WORKSHEET[[#This Row],[Delay at border in days]]</f>
        <v>4.5</v>
      </c>
    </row>
    <row r="550" spans="1:31" x14ac:dyDescent="0.35">
      <c r="A550" t="s">
        <v>568</v>
      </c>
      <c r="B550" t="s">
        <v>10</v>
      </c>
      <c r="C550" t="s">
        <v>68</v>
      </c>
      <c r="D550" t="s">
        <v>3620</v>
      </c>
      <c r="E550" t="s">
        <v>3614</v>
      </c>
      <c r="F550" t="str">
        <f>WORKSHEET[[#This Row],[Depart From]]&amp;"-"&amp;WORKSHEET[[#This Row],[Arrive To]]</f>
        <v>Zanzibar-Alger</v>
      </c>
      <c r="G550" s="2">
        <v>44759</v>
      </c>
      <c r="H550" s="2">
        <v>44772</v>
      </c>
      <c r="I550" s="2" t="str">
        <f t="shared" si="8"/>
        <v>Delivered</v>
      </c>
      <c r="J550" s="2" t="str">
        <f>TEXT(WORKSHEET[[#This Row],[Offloading Date]], "mmm")</f>
        <v>Jul</v>
      </c>
      <c r="K550" s="2" t="str">
        <f>IF(OR(WORKSHEET[[#This Row],[Year]]="", ISBLANK(WORKSHEET[[#This Row],[Year]]), WORKSHEET[[#This Row],[Year]]="null"), "Exclude", "Include")</f>
        <v>Include</v>
      </c>
      <c r="L550" t="s">
        <v>12</v>
      </c>
      <c r="M550" t="s">
        <v>12</v>
      </c>
      <c r="N550" t="s">
        <v>13</v>
      </c>
      <c r="O550">
        <v>35.520000000000003</v>
      </c>
      <c r="P550">
        <v>600</v>
      </c>
      <c r="Q550" t="s">
        <v>14</v>
      </c>
      <c r="R550">
        <f>P550 * _xll.XLOOKUP(Q550,CALCULATION!$A$15:$A$17, CALCULATION!$B$15:$B$17 )</f>
        <v>600</v>
      </c>
      <c r="S550" s="5">
        <f>O550*P550*_xll.XLOOKUP(Q550,CALCULATION!$A$15:$A$17, CALCULATION!$B$15:$B$17)</f>
        <v>21312.000000000004</v>
      </c>
      <c r="T550">
        <v>300</v>
      </c>
      <c r="U550" t="s">
        <v>14</v>
      </c>
      <c r="V550">
        <f>T550 * _xll.XLOOKUP(U550,CALCULATION!$A$15:$A$17, CALCULATION!$B$15:$B$17 )</f>
        <v>300</v>
      </c>
      <c r="W550" s="5">
        <f>O550*T550*_xll.XLOOKUP(U550,CALCULATION!$A$15:$A$17, CALCULATION!$B$15:$B$17)</f>
        <v>10656.000000000002</v>
      </c>
      <c r="X550" s="5">
        <f>WORKSHEET[[#This Row],[Clients Total Cost]] / WORKSHEET[[#This Row],[Clients Rate per T2 (USD)]]</f>
        <v>35.520000000000003</v>
      </c>
      <c r="Y550" s="5">
        <f>WORKSHEET[[#This Row],[Clients Rate per T2 (USD)]] - WORKSHEET[[#This Row],[Supplier Rate Per t2 (USD)]]</f>
        <v>300</v>
      </c>
      <c r="Z550" s="5">
        <f>WORKSHEET[[#This Row],[Profit Per T]] * WORKSHEET[[#This Row],[Weight]]</f>
        <v>10656.000000000002</v>
      </c>
      <c r="AA550">
        <v>1</v>
      </c>
      <c r="AB550" s="1">
        <v>1.3</v>
      </c>
      <c r="AC550" s="1">
        <v>1.95</v>
      </c>
      <c r="AD550" s="1">
        <v>1.625</v>
      </c>
      <c r="AE550" s="1">
        <f>WORKSHEET[[#This Row],[Delay at toll gate in days]] +WORKSHEET[[#This Row],[Delay at workshop in days]] +WORKSHEET[[#This Row],[Delay at border in days]]</f>
        <v>4.875</v>
      </c>
    </row>
    <row r="551" spans="1:31" x14ac:dyDescent="0.35">
      <c r="A551" t="s">
        <v>569</v>
      </c>
      <c r="B551" t="s">
        <v>10</v>
      </c>
      <c r="C551" t="s">
        <v>68</v>
      </c>
      <c r="D551" t="s">
        <v>3619</v>
      </c>
      <c r="E551" t="s">
        <v>3618</v>
      </c>
      <c r="F551" t="str">
        <f>WORKSHEET[[#This Row],[Depart From]]&amp;"-"&amp;WORKSHEET[[#This Row],[Arrive To]]</f>
        <v>Addis Ababa-Tripoli</v>
      </c>
      <c r="G551" s="2">
        <v>44758</v>
      </c>
      <c r="H551" s="2">
        <v>44771</v>
      </c>
      <c r="I551" s="2" t="str">
        <f t="shared" si="8"/>
        <v>Delivered</v>
      </c>
      <c r="J551" s="2" t="str">
        <f>TEXT(WORKSHEET[[#This Row],[Offloading Date]], "mmm")</f>
        <v>Jul</v>
      </c>
      <c r="K551" s="2" t="str">
        <f>IF(OR(WORKSHEET[[#This Row],[Year]]="", ISBLANK(WORKSHEET[[#This Row],[Year]]), WORKSHEET[[#This Row],[Year]]="null"), "Exclude", "Include")</f>
        <v>Include</v>
      </c>
      <c r="L551" t="s">
        <v>12</v>
      </c>
      <c r="M551" t="s">
        <v>12</v>
      </c>
      <c r="N551" t="s">
        <v>13</v>
      </c>
      <c r="O551">
        <v>35.479999999999997</v>
      </c>
      <c r="P551">
        <v>600</v>
      </c>
      <c r="Q551" t="s">
        <v>14</v>
      </c>
      <c r="R551">
        <f>P551 * _xll.XLOOKUP(Q551,CALCULATION!$A$15:$A$17, CALCULATION!$B$15:$B$17 )</f>
        <v>600</v>
      </c>
      <c r="S551" s="5">
        <f>O551*P551*_xll.XLOOKUP(Q551,CALCULATION!$A$15:$A$17, CALCULATION!$B$15:$B$17)</f>
        <v>21287.999999999996</v>
      </c>
      <c r="T551">
        <v>300</v>
      </c>
      <c r="U551" t="s">
        <v>14</v>
      </c>
      <c r="V551">
        <f>T551 * _xll.XLOOKUP(U551,CALCULATION!$A$15:$A$17, CALCULATION!$B$15:$B$17 )</f>
        <v>300</v>
      </c>
      <c r="W551" s="5">
        <f>O551*T551*_xll.XLOOKUP(U551,CALCULATION!$A$15:$A$17, CALCULATION!$B$15:$B$17)</f>
        <v>10643.999999999998</v>
      </c>
      <c r="X551" s="5">
        <f>WORKSHEET[[#This Row],[Clients Total Cost]] / WORKSHEET[[#This Row],[Clients Rate per T2 (USD)]]</f>
        <v>35.479999999999997</v>
      </c>
      <c r="Y551" s="5">
        <f>WORKSHEET[[#This Row],[Clients Rate per T2 (USD)]] - WORKSHEET[[#This Row],[Supplier Rate Per t2 (USD)]]</f>
        <v>300</v>
      </c>
      <c r="Z551" s="5">
        <f>WORKSHEET[[#This Row],[Profit Per T]] * WORKSHEET[[#This Row],[Weight]]</f>
        <v>10643.999999999998</v>
      </c>
      <c r="AA551">
        <v>1</v>
      </c>
      <c r="AB551" s="1">
        <v>1.3</v>
      </c>
      <c r="AC551" s="1">
        <v>1.95</v>
      </c>
      <c r="AD551" s="1">
        <v>1.625</v>
      </c>
      <c r="AE551" s="1">
        <f>WORKSHEET[[#This Row],[Delay at toll gate in days]] +WORKSHEET[[#This Row],[Delay at workshop in days]] +WORKSHEET[[#This Row],[Delay at border in days]]</f>
        <v>4.875</v>
      </c>
    </row>
    <row r="552" spans="1:31" x14ac:dyDescent="0.35">
      <c r="A552" t="s">
        <v>570</v>
      </c>
      <c r="B552" t="s">
        <v>10</v>
      </c>
      <c r="C552" t="s">
        <v>68</v>
      </c>
      <c r="D552" t="s">
        <v>3616</v>
      </c>
      <c r="E552" t="s">
        <v>3618</v>
      </c>
      <c r="F552" t="str">
        <f>WORKSHEET[[#This Row],[Depart From]]&amp;"-"&amp;WORKSHEET[[#This Row],[Arrive To]]</f>
        <v>Marrakech-Tripoli</v>
      </c>
      <c r="G552" s="2">
        <v>44759</v>
      </c>
      <c r="H552" s="2">
        <v>44772</v>
      </c>
      <c r="I552" s="2" t="str">
        <f t="shared" si="8"/>
        <v>Delivered</v>
      </c>
      <c r="J552" s="2" t="str">
        <f>TEXT(WORKSHEET[[#This Row],[Offloading Date]], "mmm")</f>
        <v>Jul</v>
      </c>
      <c r="K552" s="2" t="str">
        <f>IF(OR(WORKSHEET[[#This Row],[Year]]="", ISBLANK(WORKSHEET[[#This Row],[Year]]), WORKSHEET[[#This Row],[Year]]="null"), "Exclude", "Include")</f>
        <v>Include</v>
      </c>
      <c r="L552" t="s">
        <v>12</v>
      </c>
      <c r="M552" t="s">
        <v>12</v>
      </c>
      <c r="N552" t="s">
        <v>13</v>
      </c>
      <c r="O552">
        <v>35.58</v>
      </c>
      <c r="P552">
        <v>600</v>
      </c>
      <c r="Q552" t="s">
        <v>14</v>
      </c>
      <c r="R552">
        <f>P552 * _xll.XLOOKUP(Q552,CALCULATION!$A$15:$A$17, CALCULATION!$B$15:$B$17 )</f>
        <v>600</v>
      </c>
      <c r="S552" s="5">
        <f>O552*P552*_xll.XLOOKUP(Q552,CALCULATION!$A$15:$A$17, CALCULATION!$B$15:$B$17)</f>
        <v>21348</v>
      </c>
      <c r="T552">
        <v>300</v>
      </c>
      <c r="U552" t="s">
        <v>14</v>
      </c>
      <c r="V552">
        <f>T552 * _xll.XLOOKUP(U552,CALCULATION!$A$15:$A$17, CALCULATION!$B$15:$B$17 )</f>
        <v>300</v>
      </c>
      <c r="W552" s="5">
        <f>O552*T552*_xll.XLOOKUP(U552,CALCULATION!$A$15:$A$17, CALCULATION!$B$15:$B$17)</f>
        <v>10674</v>
      </c>
      <c r="X552" s="5">
        <f>WORKSHEET[[#This Row],[Clients Total Cost]] / WORKSHEET[[#This Row],[Clients Rate per T2 (USD)]]</f>
        <v>35.58</v>
      </c>
      <c r="Y552" s="5">
        <f>WORKSHEET[[#This Row],[Clients Rate per T2 (USD)]] - WORKSHEET[[#This Row],[Supplier Rate Per t2 (USD)]]</f>
        <v>300</v>
      </c>
      <c r="Z552" s="5">
        <f>WORKSHEET[[#This Row],[Profit Per T]] * WORKSHEET[[#This Row],[Weight]]</f>
        <v>10674</v>
      </c>
      <c r="AA552">
        <v>1</v>
      </c>
      <c r="AB552" s="1">
        <v>1.3</v>
      </c>
      <c r="AC552" s="1">
        <v>1.95</v>
      </c>
      <c r="AD552" s="1">
        <v>1.625</v>
      </c>
      <c r="AE552" s="1">
        <f>WORKSHEET[[#This Row],[Delay at toll gate in days]] +WORKSHEET[[#This Row],[Delay at workshop in days]] +WORKSHEET[[#This Row],[Delay at border in days]]</f>
        <v>4.875</v>
      </c>
    </row>
    <row r="553" spans="1:31" x14ac:dyDescent="0.35">
      <c r="A553" t="s">
        <v>571</v>
      </c>
      <c r="B553" t="s">
        <v>10</v>
      </c>
      <c r="C553" t="s">
        <v>68</v>
      </c>
      <c r="D553" t="s">
        <v>3620</v>
      </c>
      <c r="E553" t="s">
        <v>3613</v>
      </c>
      <c r="F553" t="str">
        <f>WORKSHEET[[#This Row],[Depart From]]&amp;"-"&amp;WORKSHEET[[#This Row],[Arrive To]]</f>
        <v>Zanzibar-Sanaa</v>
      </c>
      <c r="G553" s="2">
        <v>44759</v>
      </c>
      <c r="H553" s="2">
        <v>44772</v>
      </c>
      <c r="I553" s="2" t="str">
        <f t="shared" si="8"/>
        <v>Delivered</v>
      </c>
      <c r="J553" s="2" t="str">
        <f>TEXT(WORKSHEET[[#This Row],[Offloading Date]], "mmm")</f>
        <v>Jul</v>
      </c>
      <c r="K553" s="2" t="str">
        <f>IF(OR(WORKSHEET[[#This Row],[Year]]="", ISBLANK(WORKSHEET[[#This Row],[Year]]), WORKSHEET[[#This Row],[Year]]="null"), "Exclude", "Include")</f>
        <v>Include</v>
      </c>
      <c r="L553" t="s">
        <v>12</v>
      </c>
      <c r="M553" t="s">
        <v>12</v>
      </c>
      <c r="N553" t="s">
        <v>13</v>
      </c>
      <c r="O553">
        <v>35.5</v>
      </c>
      <c r="P553">
        <v>600</v>
      </c>
      <c r="Q553" t="s">
        <v>14</v>
      </c>
      <c r="R553">
        <f>P553 * _xll.XLOOKUP(Q553,CALCULATION!$A$15:$A$17, CALCULATION!$B$15:$B$17 )</f>
        <v>600</v>
      </c>
      <c r="S553" s="5">
        <f>O553*P553*_xll.XLOOKUP(Q553,CALCULATION!$A$15:$A$17, CALCULATION!$B$15:$B$17)</f>
        <v>21300</v>
      </c>
      <c r="T553">
        <v>300</v>
      </c>
      <c r="U553" t="s">
        <v>14</v>
      </c>
      <c r="V553">
        <f>T553 * _xll.XLOOKUP(U553,CALCULATION!$A$15:$A$17, CALCULATION!$B$15:$B$17 )</f>
        <v>300</v>
      </c>
      <c r="W553" s="5">
        <f>O553*T553*_xll.XLOOKUP(U553,CALCULATION!$A$15:$A$17, CALCULATION!$B$15:$B$17)</f>
        <v>10650</v>
      </c>
      <c r="X553" s="5">
        <f>WORKSHEET[[#This Row],[Clients Total Cost]] / WORKSHEET[[#This Row],[Clients Rate per T2 (USD)]]</f>
        <v>35.5</v>
      </c>
      <c r="Y553" s="5">
        <f>WORKSHEET[[#This Row],[Clients Rate per T2 (USD)]] - WORKSHEET[[#This Row],[Supplier Rate Per t2 (USD)]]</f>
        <v>300</v>
      </c>
      <c r="Z553" s="5">
        <f>WORKSHEET[[#This Row],[Profit Per T]] * WORKSHEET[[#This Row],[Weight]]</f>
        <v>10650</v>
      </c>
      <c r="AA553">
        <v>1</v>
      </c>
      <c r="AB553" s="1">
        <v>1.3</v>
      </c>
      <c r="AC553" s="1">
        <v>1.95</v>
      </c>
      <c r="AD553" s="1">
        <v>1.625</v>
      </c>
      <c r="AE553" s="1">
        <f>WORKSHEET[[#This Row],[Delay at toll gate in days]] +WORKSHEET[[#This Row],[Delay at workshop in days]] +WORKSHEET[[#This Row],[Delay at border in days]]</f>
        <v>4.875</v>
      </c>
    </row>
    <row r="554" spans="1:31" x14ac:dyDescent="0.35">
      <c r="A554" t="s">
        <v>572</v>
      </c>
      <c r="B554" t="s">
        <v>10</v>
      </c>
      <c r="C554" t="s">
        <v>68</v>
      </c>
      <c r="D554" t="s">
        <v>3619</v>
      </c>
      <c r="E554" t="s">
        <v>3614</v>
      </c>
      <c r="F554" t="str">
        <f>WORKSHEET[[#This Row],[Depart From]]&amp;"-"&amp;WORKSHEET[[#This Row],[Arrive To]]</f>
        <v>Addis Ababa-Alger</v>
      </c>
      <c r="G554" s="2">
        <v>44761</v>
      </c>
      <c r="H554" s="2">
        <v>44778</v>
      </c>
      <c r="I554" s="2" t="str">
        <f t="shared" si="8"/>
        <v>Delivered</v>
      </c>
      <c r="J554" s="2" t="str">
        <f>TEXT(WORKSHEET[[#This Row],[Offloading Date]], "mmm")</f>
        <v>Aug</v>
      </c>
      <c r="K554" s="2" t="str">
        <f>IF(OR(WORKSHEET[[#This Row],[Year]]="", ISBLANK(WORKSHEET[[#This Row],[Year]]), WORKSHEET[[#This Row],[Year]]="null"), "Exclude", "Include")</f>
        <v>Include</v>
      </c>
      <c r="L554" t="s">
        <v>12</v>
      </c>
      <c r="M554" t="s">
        <v>12</v>
      </c>
      <c r="N554" t="s">
        <v>13</v>
      </c>
      <c r="O554">
        <v>35.520000000000003</v>
      </c>
      <c r="P554">
        <v>600</v>
      </c>
      <c r="Q554" t="s">
        <v>14</v>
      </c>
      <c r="R554">
        <f>P554 * _xll.XLOOKUP(Q554,CALCULATION!$A$15:$A$17, CALCULATION!$B$15:$B$17 )</f>
        <v>600</v>
      </c>
      <c r="S554" s="5">
        <f>O554*P554*_xll.XLOOKUP(Q554,CALCULATION!$A$15:$A$17, CALCULATION!$B$15:$B$17)</f>
        <v>21312.000000000004</v>
      </c>
      <c r="T554">
        <v>300</v>
      </c>
      <c r="U554" t="s">
        <v>14</v>
      </c>
      <c r="V554">
        <f>T554 * _xll.XLOOKUP(U554,CALCULATION!$A$15:$A$17, CALCULATION!$B$15:$B$17 )</f>
        <v>300</v>
      </c>
      <c r="W554" s="5">
        <f>O554*T554*_xll.XLOOKUP(U554,CALCULATION!$A$15:$A$17, CALCULATION!$B$15:$B$17)</f>
        <v>10656.000000000002</v>
      </c>
      <c r="X554" s="5">
        <f>WORKSHEET[[#This Row],[Clients Total Cost]] / WORKSHEET[[#This Row],[Clients Rate per T2 (USD)]]</f>
        <v>35.520000000000003</v>
      </c>
      <c r="Y554" s="5">
        <f>WORKSHEET[[#This Row],[Clients Rate per T2 (USD)]] - WORKSHEET[[#This Row],[Supplier Rate Per t2 (USD)]]</f>
        <v>300</v>
      </c>
      <c r="Z554" s="5">
        <f>WORKSHEET[[#This Row],[Profit Per T]] * WORKSHEET[[#This Row],[Weight]]</f>
        <v>10656.000000000002</v>
      </c>
      <c r="AA554">
        <v>1</v>
      </c>
      <c r="AB554" s="1">
        <v>1.7000000000000002</v>
      </c>
      <c r="AC554" s="1">
        <v>2.5499999999999998</v>
      </c>
      <c r="AD554" s="1">
        <v>2.125</v>
      </c>
      <c r="AE554" s="1">
        <f>WORKSHEET[[#This Row],[Delay at toll gate in days]] +WORKSHEET[[#This Row],[Delay at workshop in days]] +WORKSHEET[[#This Row],[Delay at border in days]]</f>
        <v>6.375</v>
      </c>
    </row>
    <row r="555" spans="1:31" x14ac:dyDescent="0.35">
      <c r="A555" t="s">
        <v>573</v>
      </c>
      <c r="B555" t="s">
        <v>10</v>
      </c>
      <c r="C555" t="s">
        <v>68</v>
      </c>
      <c r="D555" t="s">
        <v>3611</v>
      </c>
      <c r="E555" t="s">
        <v>3613</v>
      </c>
      <c r="F555" t="str">
        <f>WORKSHEET[[#This Row],[Depart From]]&amp;"-"&amp;WORKSHEET[[#This Row],[Arrive To]]</f>
        <v>Mogadishu-Sanaa</v>
      </c>
      <c r="G555" s="2">
        <v>44764</v>
      </c>
      <c r="H555" s="2">
        <v>44782</v>
      </c>
      <c r="I555" s="2" t="str">
        <f t="shared" si="8"/>
        <v>Delivered</v>
      </c>
      <c r="J555" s="2" t="str">
        <f>TEXT(WORKSHEET[[#This Row],[Offloading Date]], "mmm")</f>
        <v>Aug</v>
      </c>
      <c r="K555" s="2" t="str">
        <f>IF(OR(WORKSHEET[[#This Row],[Year]]="", ISBLANK(WORKSHEET[[#This Row],[Year]]), WORKSHEET[[#This Row],[Year]]="null"), "Exclude", "Include")</f>
        <v>Include</v>
      </c>
      <c r="L555" t="s">
        <v>12</v>
      </c>
      <c r="M555" t="s">
        <v>12</v>
      </c>
      <c r="N555" t="s">
        <v>13</v>
      </c>
      <c r="O555">
        <v>35.58</v>
      </c>
      <c r="P555">
        <v>600</v>
      </c>
      <c r="Q555" t="s">
        <v>14</v>
      </c>
      <c r="R555">
        <f>P555 * _xll.XLOOKUP(Q555,CALCULATION!$A$15:$A$17, CALCULATION!$B$15:$B$17 )</f>
        <v>600</v>
      </c>
      <c r="S555" s="5">
        <f>O555*P555*_xll.XLOOKUP(Q555,CALCULATION!$A$15:$A$17, CALCULATION!$B$15:$B$17)</f>
        <v>21348</v>
      </c>
      <c r="T555">
        <v>300</v>
      </c>
      <c r="U555" t="s">
        <v>14</v>
      </c>
      <c r="V555">
        <f>T555 * _xll.XLOOKUP(U555,CALCULATION!$A$15:$A$17, CALCULATION!$B$15:$B$17 )</f>
        <v>300</v>
      </c>
      <c r="W555" s="5">
        <f>O555*T555*_xll.XLOOKUP(U555,CALCULATION!$A$15:$A$17, CALCULATION!$B$15:$B$17)</f>
        <v>10674</v>
      </c>
      <c r="X555" s="5">
        <f>WORKSHEET[[#This Row],[Clients Total Cost]] / WORKSHEET[[#This Row],[Clients Rate per T2 (USD)]]</f>
        <v>35.58</v>
      </c>
      <c r="Y555" s="5">
        <f>WORKSHEET[[#This Row],[Clients Rate per T2 (USD)]] - WORKSHEET[[#This Row],[Supplier Rate Per t2 (USD)]]</f>
        <v>300</v>
      </c>
      <c r="Z555" s="5">
        <f>WORKSHEET[[#This Row],[Profit Per T]] * WORKSHEET[[#This Row],[Weight]]</f>
        <v>10674</v>
      </c>
      <c r="AA555">
        <v>1</v>
      </c>
      <c r="AB555" s="1">
        <v>1.8</v>
      </c>
      <c r="AC555" s="1">
        <v>2.6999999999999997</v>
      </c>
      <c r="AD555" s="1">
        <v>2.25</v>
      </c>
      <c r="AE555" s="1">
        <f>WORKSHEET[[#This Row],[Delay at toll gate in days]] +WORKSHEET[[#This Row],[Delay at workshop in days]] +WORKSHEET[[#This Row],[Delay at border in days]]</f>
        <v>6.75</v>
      </c>
    </row>
    <row r="556" spans="1:31" x14ac:dyDescent="0.35">
      <c r="A556" t="s">
        <v>574</v>
      </c>
      <c r="B556" t="s">
        <v>10</v>
      </c>
      <c r="C556" t="s">
        <v>68</v>
      </c>
      <c r="D556" t="s">
        <v>3615</v>
      </c>
      <c r="E556" t="s">
        <v>3614</v>
      </c>
      <c r="F556" t="str">
        <f>WORKSHEET[[#This Row],[Depart From]]&amp;"-"&amp;WORKSHEET[[#This Row],[Arrive To]]</f>
        <v>Mombasa-Alger</v>
      </c>
      <c r="G556" s="2">
        <v>44761</v>
      </c>
      <c r="H556" s="2">
        <v>44778</v>
      </c>
      <c r="I556" s="2" t="str">
        <f t="shared" si="8"/>
        <v>Delivered</v>
      </c>
      <c r="J556" s="2" t="str">
        <f>TEXT(WORKSHEET[[#This Row],[Offloading Date]], "mmm")</f>
        <v>Aug</v>
      </c>
      <c r="K556" s="2" t="str">
        <f>IF(OR(WORKSHEET[[#This Row],[Year]]="", ISBLANK(WORKSHEET[[#This Row],[Year]]), WORKSHEET[[#This Row],[Year]]="null"), "Exclude", "Include")</f>
        <v>Include</v>
      </c>
      <c r="L556" t="s">
        <v>12</v>
      </c>
      <c r="M556" t="s">
        <v>12</v>
      </c>
      <c r="N556" t="s">
        <v>13</v>
      </c>
      <c r="O556">
        <v>35.58</v>
      </c>
      <c r="P556">
        <v>600</v>
      </c>
      <c r="Q556" t="s">
        <v>14</v>
      </c>
      <c r="R556">
        <f>P556 * _xll.XLOOKUP(Q556,CALCULATION!$A$15:$A$17, CALCULATION!$B$15:$B$17 )</f>
        <v>600</v>
      </c>
      <c r="S556" s="5">
        <f>O556*P556*_xll.XLOOKUP(Q556,CALCULATION!$A$15:$A$17, CALCULATION!$B$15:$B$17)</f>
        <v>21348</v>
      </c>
      <c r="T556">
        <v>300</v>
      </c>
      <c r="U556" t="s">
        <v>14</v>
      </c>
      <c r="V556">
        <f>T556 * _xll.XLOOKUP(U556,CALCULATION!$A$15:$A$17, CALCULATION!$B$15:$B$17 )</f>
        <v>300</v>
      </c>
      <c r="W556" s="5">
        <f>O556*T556*_xll.XLOOKUP(U556,CALCULATION!$A$15:$A$17, CALCULATION!$B$15:$B$17)</f>
        <v>10674</v>
      </c>
      <c r="X556" s="5">
        <f>WORKSHEET[[#This Row],[Clients Total Cost]] / WORKSHEET[[#This Row],[Clients Rate per T2 (USD)]]</f>
        <v>35.58</v>
      </c>
      <c r="Y556" s="5">
        <f>WORKSHEET[[#This Row],[Clients Rate per T2 (USD)]] - WORKSHEET[[#This Row],[Supplier Rate Per t2 (USD)]]</f>
        <v>300</v>
      </c>
      <c r="Z556" s="5">
        <f>WORKSHEET[[#This Row],[Profit Per T]] * WORKSHEET[[#This Row],[Weight]]</f>
        <v>10674</v>
      </c>
      <c r="AA556">
        <v>1</v>
      </c>
      <c r="AB556" s="1">
        <v>1.7000000000000002</v>
      </c>
      <c r="AC556" s="1">
        <v>2.5499999999999998</v>
      </c>
      <c r="AD556" s="1">
        <v>2.125</v>
      </c>
      <c r="AE556" s="1">
        <f>WORKSHEET[[#This Row],[Delay at toll gate in days]] +WORKSHEET[[#This Row],[Delay at workshop in days]] +WORKSHEET[[#This Row],[Delay at border in days]]</f>
        <v>6.375</v>
      </c>
    </row>
    <row r="557" spans="1:31" x14ac:dyDescent="0.35">
      <c r="A557" t="s">
        <v>575</v>
      </c>
      <c r="B557" t="s">
        <v>10</v>
      </c>
      <c r="C557" t="s">
        <v>68</v>
      </c>
      <c r="D557" t="s">
        <v>3611</v>
      </c>
      <c r="E557" t="s">
        <v>3612</v>
      </c>
      <c r="F557" t="str">
        <f>WORKSHEET[[#This Row],[Depart From]]&amp;"-"&amp;WORKSHEET[[#This Row],[Arrive To]]</f>
        <v>Mogadishu-Victoria</v>
      </c>
      <c r="G557" s="2">
        <v>44759</v>
      </c>
      <c r="H557" s="2">
        <v>44772</v>
      </c>
      <c r="I557" s="2" t="str">
        <f t="shared" si="8"/>
        <v>Delivered</v>
      </c>
      <c r="J557" s="2" t="str">
        <f>TEXT(WORKSHEET[[#This Row],[Offloading Date]], "mmm")</f>
        <v>Jul</v>
      </c>
      <c r="K557" s="2" t="str">
        <f>IF(OR(WORKSHEET[[#This Row],[Year]]="", ISBLANK(WORKSHEET[[#This Row],[Year]]), WORKSHEET[[#This Row],[Year]]="null"), "Exclude", "Include")</f>
        <v>Include</v>
      </c>
      <c r="L557" t="s">
        <v>12</v>
      </c>
      <c r="M557" t="s">
        <v>12</v>
      </c>
      <c r="N557" t="s">
        <v>13</v>
      </c>
      <c r="O557">
        <v>35.56</v>
      </c>
      <c r="P557">
        <v>600</v>
      </c>
      <c r="Q557" t="s">
        <v>14</v>
      </c>
      <c r="R557">
        <f>P557 * _xll.XLOOKUP(Q557,CALCULATION!$A$15:$A$17, CALCULATION!$B$15:$B$17 )</f>
        <v>600</v>
      </c>
      <c r="S557" s="5">
        <f>O557*P557*_xll.XLOOKUP(Q557,CALCULATION!$A$15:$A$17, CALCULATION!$B$15:$B$17)</f>
        <v>21336</v>
      </c>
      <c r="T557">
        <v>300</v>
      </c>
      <c r="U557" t="s">
        <v>14</v>
      </c>
      <c r="V557">
        <f>T557 * _xll.XLOOKUP(U557,CALCULATION!$A$15:$A$17, CALCULATION!$B$15:$B$17 )</f>
        <v>300</v>
      </c>
      <c r="W557" s="5">
        <f>O557*T557*_xll.XLOOKUP(U557,CALCULATION!$A$15:$A$17, CALCULATION!$B$15:$B$17)</f>
        <v>10668</v>
      </c>
      <c r="X557" s="5">
        <f>WORKSHEET[[#This Row],[Clients Total Cost]] / WORKSHEET[[#This Row],[Clients Rate per T2 (USD)]]</f>
        <v>35.56</v>
      </c>
      <c r="Y557" s="5">
        <f>WORKSHEET[[#This Row],[Clients Rate per T2 (USD)]] - WORKSHEET[[#This Row],[Supplier Rate Per t2 (USD)]]</f>
        <v>300</v>
      </c>
      <c r="Z557" s="5">
        <f>WORKSHEET[[#This Row],[Profit Per T]] * WORKSHEET[[#This Row],[Weight]]</f>
        <v>10668</v>
      </c>
      <c r="AA557">
        <v>1</v>
      </c>
      <c r="AB557" s="1">
        <v>1.3</v>
      </c>
      <c r="AC557" s="1">
        <v>1.95</v>
      </c>
      <c r="AD557" s="1">
        <v>1.625</v>
      </c>
      <c r="AE557" s="1">
        <f>WORKSHEET[[#This Row],[Delay at toll gate in days]] +WORKSHEET[[#This Row],[Delay at workshop in days]] +WORKSHEET[[#This Row],[Delay at border in days]]</f>
        <v>4.875</v>
      </c>
    </row>
    <row r="558" spans="1:31" x14ac:dyDescent="0.35">
      <c r="A558" t="s">
        <v>576</v>
      </c>
      <c r="B558" t="s">
        <v>10</v>
      </c>
      <c r="C558" t="s">
        <v>68</v>
      </c>
      <c r="D558" t="s">
        <v>3615</v>
      </c>
      <c r="E558" t="s">
        <v>3612</v>
      </c>
      <c r="F558" t="str">
        <f>WORKSHEET[[#This Row],[Depart From]]&amp;"-"&amp;WORKSHEET[[#This Row],[Arrive To]]</f>
        <v>Mombasa-Victoria</v>
      </c>
      <c r="G558" s="2">
        <v>44759</v>
      </c>
      <c r="H558" s="2">
        <v>44772</v>
      </c>
      <c r="I558" s="2" t="str">
        <f t="shared" si="8"/>
        <v>Delivered</v>
      </c>
      <c r="J558" s="2" t="str">
        <f>TEXT(WORKSHEET[[#This Row],[Offloading Date]], "mmm")</f>
        <v>Jul</v>
      </c>
      <c r="K558" s="2" t="str">
        <f>IF(OR(WORKSHEET[[#This Row],[Year]]="", ISBLANK(WORKSHEET[[#This Row],[Year]]), WORKSHEET[[#This Row],[Year]]="null"), "Exclude", "Include")</f>
        <v>Include</v>
      </c>
      <c r="L558" t="s">
        <v>12</v>
      </c>
      <c r="M558" t="s">
        <v>12</v>
      </c>
      <c r="N558" t="s">
        <v>13</v>
      </c>
      <c r="O558">
        <v>35.58</v>
      </c>
      <c r="P558">
        <v>600</v>
      </c>
      <c r="Q558" t="s">
        <v>14</v>
      </c>
      <c r="R558">
        <f>P558 * _xll.XLOOKUP(Q558,CALCULATION!$A$15:$A$17, CALCULATION!$B$15:$B$17 )</f>
        <v>600</v>
      </c>
      <c r="S558" s="5">
        <f>O558*P558*_xll.XLOOKUP(Q558,CALCULATION!$A$15:$A$17, CALCULATION!$B$15:$B$17)</f>
        <v>21348</v>
      </c>
      <c r="T558">
        <v>300</v>
      </c>
      <c r="U558" t="s">
        <v>14</v>
      </c>
      <c r="V558">
        <f>T558 * _xll.XLOOKUP(U558,CALCULATION!$A$15:$A$17, CALCULATION!$B$15:$B$17 )</f>
        <v>300</v>
      </c>
      <c r="W558" s="5">
        <f>O558*T558*_xll.XLOOKUP(U558,CALCULATION!$A$15:$A$17, CALCULATION!$B$15:$B$17)</f>
        <v>10674</v>
      </c>
      <c r="X558" s="5">
        <f>WORKSHEET[[#This Row],[Clients Total Cost]] / WORKSHEET[[#This Row],[Clients Rate per T2 (USD)]]</f>
        <v>35.58</v>
      </c>
      <c r="Y558" s="5">
        <f>WORKSHEET[[#This Row],[Clients Rate per T2 (USD)]] - WORKSHEET[[#This Row],[Supplier Rate Per t2 (USD)]]</f>
        <v>300</v>
      </c>
      <c r="Z558" s="5">
        <f>WORKSHEET[[#This Row],[Profit Per T]] * WORKSHEET[[#This Row],[Weight]]</f>
        <v>10674</v>
      </c>
      <c r="AA558">
        <v>1</v>
      </c>
      <c r="AB558" s="1">
        <v>1.3</v>
      </c>
      <c r="AC558" s="1">
        <v>1.95</v>
      </c>
      <c r="AD558" s="1">
        <v>1.625</v>
      </c>
      <c r="AE558" s="1">
        <f>WORKSHEET[[#This Row],[Delay at toll gate in days]] +WORKSHEET[[#This Row],[Delay at workshop in days]] +WORKSHEET[[#This Row],[Delay at border in days]]</f>
        <v>4.875</v>
      </c>
    </row>
    <row r="559" spans="1:31" x14ac:dyDescent="0.35">
      <c r="A559" t="s">
        <v>577</v>
      </c>
      <c r="B559" t="s">
        <v>10</v>
      </c>
      <c r="C559" t="s">
        <v>68</v>
      </c>
      <c r="D559" t="s">
        <v>3620</v>
      </c>
      <c r="E559" t="s">
        <v>3614</v>
      </c>
      <c r="F559" t="str">
        <f>WORKSHEET[[#This Row],[Depart From]]&amp;"-"&amp;WORKSHEET[[#This Row],[Arrive To]]</f>
        <v>Zanzibar-Alger</v>
      </c>
      <c r="G559" s="2">
        <v>44764</v>
      </c>
      <c r="H559" s="2">
        <v>44778</v>
      </c>
      <c r="I559" s="2" t="str">
        <f t="shared" si="8"/>
        <v>Delivered</v>
      </c>
      <c r="J559" s="2" t="str">
        <f>TEXT(WORKSHEET[[#This Row],[Offloading Date]], "mmm")</f>
        <v>Aug</v>
      </c>
      <c r="K559" s="2" t="str">
        <f>IF(OR(WORKSHEET[[#This Row],[Year]]="", ISBLANK(WORKSHEET[[#This Row],[Year]]), WORKSHEET[[#This Row],[Year]]="null"), "Exclude", "Include")</f>
        <v>Include</v>
      </c>
      <c r="L559" t="s">
        <v>12</v>
      </c>
      <c r="M559" t="s">
        <v>12</v>
      </c>
      <c r="N559" t="s">
        <v>13</v>
      </c>
      <c r="O559">
        <v>35.520000000000003</v>
      </c>
      <c r="P559">
        <v>600</v>
      </c>
      <c r="Q559" t="s">
        <v>14</v>
      </c>
      <c r="R559">
        <f>P559 * _xll.XLOOKUP(Q559,CALCULATION!$A$15:$A$17, CALCULATION!$B$15:$B$17 )</f>
        <v>600</v>
      </c>
      <c r="S559" s="5">
        <f>O559*P559*_xll.XLOOKUP(Q559,CALCULATION!$A$15:$A$17, CALCULATION!$B$15:$B$17)</f>
        <v>21312.000000000004</v>
      </c>
      <c r="T559">
        <v>300</v>
      </c>
      <c r="U559" t="s">
        <v>14</v>
      </c>
      <c r="V559">
        <f>T559 * _xll.XLOOKUP(U559,CALCULATION!$A$15:$A$17, CALCULATION!$B$15:$B$17 )</f>
        <v>300</v>
      </c>
      <c r="W559" s="5">
        <f>O559*T559*_xll.XLOOKUP(U559,CALCULATION!$A$15:$A$17, CALCULATION!$B$15:$B$17)</f>
        <v>10656.000000000002</v>
      </c>
      <c r="X559" s="5">
        <f>WORKSHEET[[#This Row],[Clients Total Cost]] / WORKSHEET[[#This Row],[Clients Rate per T2 (USD)]]</f>
        <v>35.520000000000003</v>
      </c>
      <c r="Y559" s="5">
        <f>WORKSHEET[[#This Row],[Clients Rate per T2 (USD)]] - WORKSHEET[[#This Row],[Supplier Rate Per t2 (USD)]]</f>
        <v>300</v>
      </c>
      <c r="Z559" s="5">
        <f>WORKSHEET[[#This Row],[Profit Per T]] * WORKSHEET[[#This Row],[Weight]]</f>
        <v>10656.000000000002</v>
      </c>
      <c r="AA559">
        <v>1</v>
      </c>
      <c r="AB559" s="1">
        <v>1.4000000000000001</v>
      </c>
      <c r="AC559" s="1">
        <v>2.1</v>
      </c>
      <c r="AD559" s="1">
        <v>1.75</v>
      </c>
      <c r="AE559" s="1">
        <f>WORKSHEET[[#This Row],[Delay at toll gate in days]] +WORKSHEET[[#This Row],[Delay at workshop in days]] +WORKSHEET[[#This Row],[Delay at border in days]]</f>
        <v>5.25</v>
      </c>
    </row>
    <row r="560" spans="1:31" x14ac:dyDescent="0.35">
      <c r="A560" t="s">
        <v>578</v>
      </c>
      <c r="B560" t="s">
        <v>10</v>
      </c>
      <c r="C560" t="s">
        <v>68</v>
      </c>
      <c r="D560" t="s">
        <v>3611</v>
      </c>
      <c r="E560" t="s">
        <v>3613</v>
      </c>
      <c r="F560" t="str">
        <f>WORKSHEET[[#This Row],[Depart From]]&amp;"-"&amp;WORKSHEET[[#This Row],[Arrive To]]</f>
        <v>Mogadishu-Sanaa</v>
      </c>
      <c r="G560" s="2">
        <v>44758</v>
      </c>
      <c r="H560" s="2">
        <v>44774</v>
      </c>
      <c r="I560" s="2" t="str">
        <f t="shared" si="8"/>
        <v>Delivered</v>
      </c>
      <c r="J560" s="2" t="str">
        <f>TEXT(WORKSHEET[[#This Row],[Offloading Date]], "mmm")</f>
        <v>Aug</v>
      </c>
      <c r="K560" s="2" t="str">
        <f>IF(OR(WORKSHEET[[#This Row],[Year]]="", ISBLANK(WORKSHEET[[#This Row],[Year]]), WORKSHEET[[#This Row],[Year]]="null"), "Exclude", "Include")</f>
        <v>Include</v>
      </c>
      <c r="L560" t="s">
        <v>12</v>
      </c>
      <c r="M560" t="s">
        <v>12</v>
      </c>
      <c r="N560" t="s">
        <v>13</v>
      </c>
      <c r="O560">
        <v>35.56</v>
      </c>
      <c r="P560">
        <v>600</v>
      </c>
      <c r="Q560" t="s">
        <v>14</v>
      </c>
      <c r="R560">
        <f>P560 * _xll.XLOOKUP(Q560,CALCULATION!$A$15:$A$17, CALCULATION!$B$15:$B$17 )</f>
        <v>600</v>
      </c>
      <c r="S560" s="5">
        <f>O560*P560*_xll.XLOOKUP(Q560,CALCULATION!$A$15:$A$17, CALCULATION!$B$15:$B$17)</f>
        <v>21336</v>
      </c>
      <c r="T560">
        <v>300</v>
      </c>
      <c r="U560" t="s">
        <v>14</v>
      </c>
      <c r="V560">
        <f>T560 * _xll.XLOOKUP(U560,CALCULATION!$A$15:$A$17, CALCULATION!$B$15:$B$17 )</f>
        <v>300</v>
      </c>
      <c r="W560" s="5">
        <f>O560*T560*_xll.XLOOKUP(U560,CALCULATION!$A$15:$A$17, CALCULATION!$B$15:$B$17)</f>
        <v>10668</v>
      </c>
      <c r="X560" s="5">
        <f>WORKSHEET[[#This Row],[Clients Total Cost]] / WORKSHEET[[#This Row],[Clients Rate per T2 (USD)]]</f>
        <v>35.56</v>
      </c>
      <c r="Y560" s="5">
        <f>WORKSHEET[[#This Row],[Clients Rate per T2 (USD)]] - WORKSHEET[[#This Row],[Supplier Rate Per t2 (USD)]]</f>
        <v>300</v>
      </c>
      <c r="Z560" s="5">
        <f>WORKSHEET[[#This Row],[Profit Per T]] * WORKSHEET[[#This Row],[Weight]]</f>
        <v>10668</v>
      </c>
      <c r="AA560">
        <v>1</v>
      </c>
      <c r="AB560" s="1">
        <v>1.6</v>
      </c>
      <c r="AC560" s="1">
        <v>2.4</v>
      </c>
      <c r="AD560" s="1">
        <v>2</v>
      </c>
      <c r="AE560" s="1">
        <f>WORKSHEET[[#This Row],[Delay at toll gate in days]] +WORKSHEET[[#This Row],[Delay at workshop in days]] +WORKSHEET[[#This Row],[Delay at border in days]]</f>
        <v>6</v>
      </c>
    </row>
    <row r="561" spans="1:31" x14ac:dyDescent="0.35">
      <c r="A561" t="s">
        <v>579</v>
      </c>
      <c r="B561" t="s">
        <v>10</v>
      </c>
      <c r="C561" t="s">
        <v>68</v>
      </c>
      <c r="D561" t="s">
        <v>3611</v>
      </c>
      <c r="E561" t="s">
        <v>3612</v>
      </c>
      <c r="F561" t="str">
        <f>WORKSHEET[[#This Row],[Depart From]]&amp;"-"&amp;WORKSHEET[[#This Row],[Arrive To]]</f>
        <v>Mogadishu-Victoria</v>
      </c>
      <c r="G561" s="2">
        <v>44752</v>
      </c>
      <c r="H561" s="2">
        <v>44767</v>
      </c>
      <c r="I561" s="2" t="str">
        <f t="shared" si="8"/>
        <v>Delivered</v>
      </c>
      <c r="J561" s="2" t="str">
        <f>TEXT(WORKSHEET[[#This Row],[Offloading Date]], "mmm")</f>
        <v>Jul</v>
      </c>
      <c r="K561" s="2" t="str">
        <f>IF(OR(WORKSHEET[[#This Row],[Year]]="", ISBLANK(WORKSHEET[[#This Row],[Year]]), WORKSHEET[[#This Row],[Year]]="null"), "Exclude", "Include")</f>
        <v>Include</v>
      </c>
      <c r="L561" t="s">
        <v>12</v>
      </c>
      <c r="M561" t="s">
        <v>12</v>
      </c>
      <c r="N561" t="s">
        <v>13</v>
      </c>
      <c r="O561">
        <v>35.54</v>
      </c>
      <c r="P561">
        <v>600</v>
      </c>
      <c r="Q561" t="s">
        <v>14</v>
      </c>
      <c r="R561">
        <f>P561 * _xll.XLOOKUP(Q561,CALCULATION!$A$15:$A$17, CALCULATION!$B$15:$B$17 )</f>
        <v>600</v>
      </c>
      <c r="S561" s="5">
        <f>O561*P561*_xll.XLOOKUP(Q561,CALCULATION!$A$15:$A$17, CALCULATION!$B$15:$B$17)</f>
        <v>21324</v>
      </c>
      <c r="T561">
        <v>300</v>
      </c>
      <c r="U561" t="s">
        <v>14</v>
      </c>
      <c r="V561">
        <f>T561 * _xll.XLOOKUP(U561,CALCULATION!$A$15:$A$17, CALCULATION!$B$15:$B$17 )</f>
        <v>300</v>
      </c>
      <c r="W561" s="5">
        <f>O561*T561*_xll.XLOOKUP(U561,CALCULATION!$A$15:$A$17, CALCULATION!$B$15:$B$17)</f>
        <v>10662</v>
      </c>
      <c r="X561" s="5">
        <f>WORKSHEET[[#This Row],[Clients Total Cost]] / WORKSHEET[[#This Row],[Clients Rate per T2 (USD)]]</f>
        <v>35.54</v>
      </c>
      <c r="Y561" s="5">
        <f>WORKSHEET[[#This Row],[Clients Rate per T2 (USD)]] - WORKSHEET[[#This Row],[Supplier Rate Per t2 (USD)]]</f>
        <v>300</v>
      </c>
      <c r="Z561" s="5">
        <f>WORKSHEET[[#This Row],[Profit Per T]] * WORKSHEET[[#This Row],[Weight]]</f>
        <v>10662</v>
      </c>
      <c r="AA561">
        <v>1</v>
      </c>
      <c r="AB561" s="1">
        <v>1.5</v>
      </c>
      <c r="AC561" s="1">
        <v>2.25</v>
      </c>
      <c r="AD561" s="1">
        <v>1.875</v>
      </c>
      <c r="AE561" s="1">
        <f>WORKSHEET[[#This Row],[Delay at toll gate in days]] +WORKSHEET[[#This Row],[Delay at workshop in days]] +WORKSHEET[[#This Row],[Delay at border in days]]</f>
        <v>5.625</v>
      </c>
    </row>
    <row r="562" spans="1:31" x14ac:dyDescent="0.35">
      <c r="A562" t="s">
        <v>580</v>
      </c>
      <c r="B562" t="s">
        <v>10</v>
      </c>
      <c r="C562" t="s">
        <v>68</v>
      </c>
      <c r="D562" t="s">
        <v>3615</v>
      </c>
      <c r="E562" t="s">
        <v>3613</v>
      </c>
      <c r="F562" t="str">
        <f>WORKSHEET[[#This Row],[Depart From]]&amp;"-"&amp;WORKSHEET[[#This Row],[Arrive To]]</f>
        <v>Mombasa-Sanaa</v>
      </c>
      <c r="G562" s="2">
        <v>44748</v>
      </c>
      <c r="H562" s="2">
        <v>44764</v>
      </c>
      <c r="I562" s="2" t="str">
        <f t="shared" si="8"/>
        <v>Delivered</v>
      </c>
      <c r="J562" s="2" t="str">
        <f>TEXT(WORKSHEET[[#This Row],[Offloading Date]], "mmm")</f>
        <v>Jul</v>
      </c>
      <c r="K562" s="2" t="str">
        <f>IF(OR(WORKSHEET[[#This Row],[Year]]="", ISBLANK(WORKSHEET[[#This Row],[Year]]), WORKSHEET[[#This Row],[Year]]="null"), "Exclude", "Include")</f>
        <v>Include</v>
      </c>
      <c r="L562" t="s">
        <v>12</v>
      </c>
      <c r="M562" t="s">
        <v>12</v>
      </c>
      <c r="N562" t="s">
        <v>13</v>
      </c>
      <c r="O562">
        <v>35.64</v>
      </c>
      <c r="P562">
        <v>600</v>
      </c>
      <c r="Q562" t="s">
        <v>14</v>
      </c>
      <c r="R562">
        <f>P562 * _xll.XLOOKUP(Q562,CALCULATION!$A$15:$A$17, CALCULATION!$B$15:$B$17 )</f>
        <v>600</v>
      </c>
      <c r="S562" s="5">
        <f>O562*P562*_xll.XLOOKUP(Q562,CALCULATION!$A$15:$A$17, CALCULATION!$B$15:$B$17)</f>
        <v>21384</v>
      </c>
      <c r="T562">
        <v>300</v>
      </c>
      <c r="U562" t="s">
        <v>14</v>
      </c>
      <c r="V562">
        <f>T562 * _xll.XLOOKUP(U562,CALCULATION!$A$15:$A$17, CALCULATION!$B$15:$B$17 )</f>
        <v>300</v>
      </c>
      <c r="W562" s="5">
        <f>O562*T562*_xll.XLOOKUP(U562,CALCULATION!$A$15:$A$17, CALCULATION!$B$15:$B$17)</f>
        <v>10692</v>
      </c>
      <c r="X562" s="5">
        <f>WORKSHEET[[#This Row],[Clients Total Cost]] / WORKSHEET[[#This Row],[Clients Rate per T2 (USD)]]</f>
        <v>35.64</v>
      </c>
      <c r="Y562" s="5">
        <f>WORKSHEET[[#This Row],[Clients Rate per T2 (USD)]] - WORKSHEET[[#This Row],[Supplier Rate Per t2 (USD)]]</f>
        <v>300</v>
      </c>
      <c r="Z562" s="5">
        <f>WORKSHEET[[#This Row],[Profit Per T]] * WORKSHEET[[#This Row],[Weight]]</f>
        <v>10692</v>
      </c>
      <c r="AA562">
        <v>1</v>
      </c>
      <c r="AB562" s="1">
        <v>1.6</v>
      </c>
      <c r="AC562" s="1">
        <v>2.4</v>
      </c>
      <c r="AD562" s="1">
        <v>2</v>
      </c>
      <c r="AE562" s="1">
        <f>WORKSHEET[[#This Row],[Delay at toll gate in days]] +WORKSHEET[[#This Row],[Delay at workshop in days]] +WORKSHEET[[#This Row],[Delay at border in days]]</f>
        <v>6</v>
      </c>
    </row>
    <row r="563" spans="1:31" x14ac:dyDescent="0.35">
      <c r="A563" t="s">
        <v>581</v>
      </c>
      <c r="B563" t="s">
        <v>10</v>
      </c>
      <c r="C563" t="s">
        <v>68</v>
      </c>
      <c r="D563" t="s">
        <v>3620</v>
      </c>
      <c r="E563" t="s">
        <v>3613</v>
      </c>
      <c r="F563" t="str">
        <f>WORKSHEET[[#This Row],[Depart From]]&amp;"-"&amp;WORKSHEET[[#This Row],[Arrive To]]</f>
        <v>Zanzibar-Sanaa</v>
      </c>
      <c r="G563" s="2">
        <v>44748</v>
      </c>
      <c r="H563" s="2">
        <v>44765</v>
      </c>
      <c r="I563" s="2" t="str">
        <f t="shared" si="8"/>
        <v>Delivered</v>
      </c>
      <c r="J563" s="2" t="str">
        <f>TEXT(WORKSHEET[[#This Row],[Offloading Date]], "mmm")</f>
        <v>Jul</v>
      </c>
      <c r="K563" s="2" t="str">
        <f>IF(OR(WORKSHEET[[#This Row],[Year]]="", ISBLANK(WORKSHEET[[#This Row],[Year]]), WORKSHEET[[#This Row],[Year]]="null"), "Exclude", "Include")</f>
        <v>Include</v>
      </c>
      <c r="L563" t="s">
        <v>12</v>
      </c>
      <c r="M563" t="s">
        <v>12</v>
      </c>
      <c r="N563" t="s">
        <v>13</v>
      </c>
      <c r="O563">
        <v>35.619999999999997</v>
      </c>
      <c r="P563">
        <v>600</v>
      </c>
      <c r="Q563" t="s">
        <v>14</v>
      </c>
      <c r="R563">
        <f>P563 * _xll.XLOOKUP(Q563,CALCULATION!$A$15:$A$17, CALCULATION!$B$15:$B$17 )</f>
        <v>600</v>
      </c>
      <c r="S563" s="5">
        <f>O563*P563*_xll.XLOOKUP(Q563,CALCULATION!$A$15:$A$17, CALCULATION!$B$15:$B$17)</f>
        <v>21372</v>
      </c>
      <c r="T563">
        <v>300</v>
      </c>
      <c r="U563" t="s">
        <v>14</v>
      </c>
      <c r="V563">
        <f>T563 * _xll.XLOOKUP(U563,CALCULATION!$A$15:$A$17, CALCULATION!$B$15:$B$17 )</f>
        <v>300</v>
      </c>
      <c r="W563" s="5">
        <f>O563*T563*_xll.XLOOKUP(U563,CALCULATION!$A$15:$A$17, CALCULATION!$B$15:$B$17)</f>
        <v>10686</v>
      </c>
      <c r="X563" s="5">
        <f>WORKSHEET[[#This Row],[Clients Total Cost]] / WORKSHEET[[#This Row],[Clients Rate per T2 (USD)]]</f>
        <v>35.619999999999997</v>
      </c>
      <c r="Y563" s="5">
        <f>WORKSHEET[[#This Row],[Clients Rate per T2 (USD)]] - WORKSHEET[[#This Row],[Supplier Rate Per t2 (USD)]]</f>
        <v>300</v>
      </c>
      <c r="Z563" s="5">
        <f>WORKSHEET[[#This Row],[Profit Per T]] * WORKSHEET[[#This Row],[Weight]]</f>
        <v>10686</v>
      </c>
      <c r="AA563">
        <v>1</v>
      </c>
      <c r="AB563" s="1">
        <v>1.7000000000000002</v>
      </c>
      <c r="AC563" s="1">
        <v>2.5499999999999998</v>
      </c>
      <c r="AD563" s="1">
        <v>2.125</v>
      </c>
      <c r="AE563" s="1">
        <f>WORKSHEET[[#This Row],[Delay at toll gate in days]] +WORKSHEET[[#This Row],[Delay at workshop in days]] +WORKSHEET[[#This Row],[Delay at border in days]]</f>
        <v>6.375</v>
      </c>
    </row>
    <row r="564" spans="1:31" x14ac:dyDescent="0.35">
      <c r="A564" t="s">
        <v>582</v>
      </c>
      <c r="B564" t="s">
        <v>10</v>
      </c>
      <c r="C564" t="s">
        <v>68</v>
      </c>
      <c r="D564" t="s">
        <v>3615</v>
      </c>
      <c r="E564" t="s">
        <v>3617</v>
      </c>
      <c r="F564" t="str">
        <f>WORKSHEET[[#This Row],[Depart From]]&amp;"-"&amp;WORKSHEET[[#This Row],[Arrive To]]</f>
        <v>Mombasa-Lagos</v>
      </c>
      <c r="G564" s="2">
        <v>44748</v>
      </c>
      <c r="H564" s="2">
        <v>44764</v>
      </c>
      <c r="I564" s="2" t="str">
        <f t="shared" si="8"/>
        <v>Delivered</v>
      </c>
      <c r="J564" s="2" t="str">
        <f>TEXT(WORKSHEET[[#This Row],[Offloading Date]], "mmm")</f>
        <v>Jul</v>
      </c>
      <c r="K564" s="2" t="str">
        <f>IF(OR(WORKSHEET[[#This Row],[Year]]="", ISBLANK(WORKSHEET[[#This Row],[Year]]), WORKSHEET[[#This Row],[Year]]="null"), "Exclude", "Include")</f>
        <v>Include</v>
      </c>
      <c r="L564" t="s">
        <v>12</v>
      </c>
      <c r="M564" t="s">
        <v>583</v>
      </c>
      <c r="N564" t="s">
        <v>13</v>
      </c>
      <c r="O564">
        <v>35.44</v>
      </c>
      <c r="P564">
        <v>600</v>
      </c>
      <c r="Q564" t="s">
        <v>14</v>
      </c>
      <c r="R564">
        <f>P564 * _xll.XLOOKUP(Q564,CALCULATION!$A$15:$A$17, CALCULATION!$B$15:$B$17 )</f>
        <v>600</v>
      </c>
      <c r="S564" s="5">
        <f>O564*P564*_xll.XLOOKUP(Q564,CALCULATION!$A$15:$A$17, CALCULATION!$B$15:$B$17)</f>
        <v>21264</v>
      </c>
      <c r="T564">
        <v>300</v>
      </c>
      <c r="U564" t="s">
        <v>14</v>
      </c>
      <c r="V564">
        <f>T564 * _xll.XLOOKUP(U564,CALCULATION!$A$15:$A$17, CALCULATION!$B$15:$B$17 )</f>
        <v>300</v>
      </c>
      <c r="W564" s="5">
        <f>O564*T564*_xll.XLOOKUP(U564,CALCULATION!$A$15:$A$17, CALCULATION!$B$15:$B$17)</f>
        <v>10632</v>
      </c>
      <c r="X564" s="5">
        <f>WORKSHEET[[#This Row],[Clients Total Cost]] / WORKSHEET[[#This Row],[Clients Rate per T2 (USD)]]</f>
        <v>35.44</v>
      </c>
      <c r="Y564" s="5">
        <f>WORKSHEET[[#This Row],[Clients Rate per T2 (USD)]] - WORKSHEET[[#This Row],[Supplier Rate Per t2 (USD)]]</f>
        <v>300</v>
      </c>
      <c r="Z564" s="5">
        <f>WORKSHEET[[#This Row],[Profit Per T]] * WORKSHEET[[#This Row],[Weight]]</f>
        <v>10632</v>
      </c>
      <c r="AA564">
        <v>1</v>
      </c>
      <c r="AB564" s="1">
        <v>1.6</v>
      </c>
      <c r="AC564" s="1">
        <v>2.4</v>
      </c>
      <c r="AD564" s="1">
        <v>2</v>
      </c>
      <c r="AE564" s="1">
        <f>WORKSHEET[[#This Row],[Delay at toll gate in days]] +WORKSHEET[[#This Row],[Delay at workshop in days]] +WORKSHEET[[#This Row],[Delay at border in days]]</f>
        <v>6</v>
      </c>
    </row>
    <row r="565" spans="1:31" x14ac:dyDescent="0.35">
      <c r="A565" t="s">
        <v>584</v>
      </c>
      <c r="B565" t="s">
        <v>10</v>
      </c>
      <c r="C565" t="s">
        <v>68</v>
      </c>
      <c r="D565" t="s">
        <v>3620</v>
      </c>
      <c r="E565" t="s">
        <v>3614</v>
      </c>
      <c r="F565" t="str">
        <f>WORKSHEET[[#This Row],[Depart From]]&amp;"-"&amp;WORKSHEET[[#This Row],[Arrive To]]</f>
        <v>Zanzibar-Alger</v>
      </c>
      <c r="G565" s="2">
        <v>44753</v>
      </c>
      <c r="H565" s="2">
        <v>44767</v>
      </c>
      <c r="I565" s="2" t="str">
        <f t="shared" si="8"/>
        <v>Delivered</v>
      </c>
      <c r="J565" s="2" t="str">
        <f>TEXT(WORKSHEET[[#This Row],[Offloading Date]], "mmm")</f>
        <v>Jul</v>
      </c>
      <c r="K565" s="2" t="str">
        <f>IF(OR(WORKSHEET[[#This Row],[Year]]="", ISBLANK(WORKSHEET[[#This Row],[Year]]), WORKSHEET[[#This Row],[Year]]="null"), "Exclude", "Include")</f>
        <v>Include</v>
      </c>
      <c r="L565" t="s">
        <v>12</v>
      </c>
      <c r="M565" t="s">
        <v>12</v>
      </c>
      <c r="N565" t="s">
        <v>13</v>
      </c>
      <c r="O565">
        <v>35.44</v>
      </c>
      <c r="P565">
        <v>600</v>
      </c>
      <c r="Q565" t="s">
        <v>14</v>
      </c>
      <c r="R565">
        <f>P565 * _xll.XLOOKUP(Q565,CALCULATION!$A$15:$A$17, CALCULATION!$B$15:$B$17 )</f>
        <v>600</v>
      </c>
      <c r="S565" s="5">
        <f>O565*P565*_xll.XLOOKUP(Q565,CALCULATION!$A$15:$A$17, CALCULATION!$B$15:$B$17)</f>
        <v>21264</v>
      </c>
      <c r="T565">
        <v>300</v>
      </c>
      <c r="U565" t="s">
        <v>14</v>
      </c>
      <c r="V565">
        <f>T565 * _xll.XLOOKUP(U565,CALCULATION!$A$15:$A$17, CALCULATION!$B$15:$B$17 )</f>
        <v>300</v>
      </c>
      <c r="W565" s="5">
        <f>O565*T565*_xll.XLOOKUP(U565,CALCULATION!$A$15:$A$17, CALCULATION!$B$15:$B$17)</f>
        <v>10632</v>
      </c>
      <c r="X565" s="5">
        <f>WORKSHEET[[#This Row],[Clients Total Cost]] / WORKSHEET[[#This Row],[Clients Rate per T2 (USD)]]</f>
        <v>35.44</v>
      </c>
      <c r="Y565" s="5">
        <f>WORKSHEET[[#This Row],[Clients Rate per T2 (USD)]] - WORKSHEET[[#This Row],[Supplier Rate Per t2 (USD)]]</f>
        <v>300</v>
      </c>
      <c r="Z565" s="5">
        <f>WORKSHEET[[#This Row],[Profit Per T]] * WORKSHEET[[#This Row],[Weight]]</f>
        <v>10632</v>
      </c>
      <c r="AA565">
        <v>1</v>
      </c>
      <c r="AB565" s="1">
        <v>1.4000000000000001</v>
      </c>
      <c r="AC565" s="1">
        <v>2.1</v>
      </c>
      <c r="AD565" s="1">
        <v>1.75</v>
      </c>
      <c r="AE565" s="1">
        <f>WORKSHEET[[#This Row],[Delay at toll gate in days]] +WORKSHEET[[#This Row],[Delay at workshop in days]] +WORKSHEET[[#This Row],[Delay at border in days]]</f>
        <v>5.25</v>
      </c>
    </row>
    <row r="566" spans="1:31" x14ac:dyDescent="0.35">
      <c r="A566" t="s">
        <v>585</v>
      </c>
      <c r="B566" t="s">
        <v>10</v>
      </c>
      <c r="C566" t="s">
        <v>68</v>
      </c>
      <c r="D566" t="s">
        <v>3615</v>
      </c>
      <c r="E566" t="s">
        <v>3613</v>
      </c>
      <c r="F566" t="str">
        <f>WORKSHEET[[#This Row],[Depart From]]&amp;"-"&amp;WORKSHEET[[#This Row],[Arrive To]]</f>
        <v>Mombasa-Sanaa</v>
      </c>
      <c r="G566" s="2">
        <v>44753</v>
      </c>
      <c r="H566" s="2">
        <v>44767</v>
      </c>
      <c r="I566" s="2" t="str">
        <f t="shared" si="8"/>
        <v>Delivered</v>
      </c>
      <c r="J566" s="2" t="str">
        <f>TEXT(WORKSHEET[[#This Row],[Offloading Date]], "mmm")</f>
        <v>Jul</v>
      </c>
      <c r="K566" s="2" t="str">
        <f>IF(OR(WORKSHEET[[#This Row],[Year]]="", ISBLANK(WORKSHEET[[#This Row],[Year]]), WORKSHEET[[#This Row],[Year]]="null"), "Exclude", "Include")</f>
        <v>Include</v>
      </c>
      <c r="L566" t="s">
        <v>12</v>
      </c>
      <c r="M566" t="s">
        <v>12</v>
      </c>
      <c r="N566" t="s">
        <v>13</v>
      </c>
      <c r="O566">
        <v>35.46</v>
      </c>
      <c r="P566">
        <v>600</v>
      </c>
      <c r="Q566" t="s">
        <v>14</v>
      </c>
      <c r="R566">
        <f>P566 * _xll.XLOOKUP(Q566,CALCULATION!$A$15:$A$17, CALCULATION!$B$15:$B$17 )</f>
        <v>600</v>
      </c>
      <c r="S566" s="5">
        <f>O566*P566*_xll.XLOOKUP(Q566,CALCULATION!$A$15:$A$17, CALCULATION!$B$15:$B$17)</f>
        <v>21276</v>
      </c>
      <c r="T566">
        <v>300</v>
      </c>
      <c r="U566" t="s">
        <v>14</v>
      </c>
      <c r="V566">
        <f>T566 * _xll.XLOOKUP(U566,CALCULATION!$A$15:$A$17, CALCULATION!$B$15:$B$17 )</f>
        <v>300</v>
      </c>
      <c r="W566" s="5">
        <f>O566*T566*_xll.XLOOKUP(U566,CALCULATION!$A$15:$A$17, CALCULATION!$B$15:$B$17)</f>
        <v>10638</v>
      </c>
      <c r="X566" s="5">
        <f>WORKSHEET[[#This Row],[Clients Total Cost]] / WORKSHEET[[#This Row],[Clients Rate per T2 (USD)]]</f>
        <v>35.46</v>
      </c>
      <c r="Y566" s="5">
        <f>WORKSHEET[[#This Row],[Clients Rate per T2 (USD)]] - WORKSHEET[[#This Row],[Supplier Rate Per t2 (USD)]]</f>
        <v>300</v>
      </c>
      <c r="Z566" s="5">
        <f>WORKSHEET[[#This Row],[Profit Per T]] * WORKSHEET[[#This Row],[Weight]]</f>
        <v>10638</v>
      </c>
      <c r="AA566">
        <v>1</v>
      </c>
      <c r="AB566" s="1">
        <v>1.4000000000000001</v>
      </c>
      <c r="AC566" s="1">
        <v>2.1</v>
      </c>
      <c r="AD566" s="1">
        <v>1.75</v>
      </c>
      <c r="AE566" s="1">
        <f>WORKSHEET[[#This Row],[Delay at toll gate in days]] +WORKSHEET[[#This Row],[Delay at workshop in days]] +WORKSHEET[[#This Row],[Delay at border in days]]</f>
        <v>5.25</v>
      </c>
    </row>
    <row r="567" spans="1:31" x14ac:dyDescent="0.35">
      <c r="A567" t="s">
        <v>586</v>
      </c>
      <c r="B567" t="s">
        <v>10</v>
      </c>
      <c r="C567" t="s">
        <v>68</v>
      </c>
      <c r="D567" t="s">
        <v>3616</v>
      </c>
      <c r="E567" t="s">
        <v>3614</v>
      </c>
      <c r="F567" t="str">
        <f>WORKSHEET[[#This Row],[Depart From]]&amp;"-"&amp;WORKSHEET[[#This Row],[Arrive To]]</f>
        <v>Marrakech-Alger</v>
      </c>
      <c r="G567" s="2">
        <v>44763</v>
      </c>
      <c r="H567" s="2">
        <v>44777</v>
      </c>
      <c r="I567" s="2" t="str">
        <f t="shared" si="8"/>
        <v>Delivered</v>
      </c>
      <c r="J567" s="2" t="str">
        <f>TEXT(WORKSHEET[[#This Row],[Offloading Date]], "mmm")</f>
        <v>Aug</v>
      </c>
      <c r="K567" s="2" t="str">
        <f>IF(OR(WORKSHEET[[#This Row],[Year]]="", ISBLANK(WORKSHEET[[#This Row],[Year]]), WORKSHEET[[#This Row],[Year]]="null"), "Exclude", "Include")</f>
        <v>Include</v>
      </c>
      <c r="L567" t="s">
        <v>12</v>
      </c>
      <c r="M567" t="s">
        <v>12</v>
      </c>
      <c r="N567" t="s">
        <v>13</v>
      </c>
      <c r="O567">
        <v>35.619999999999997</v>
      </c>
      <c r="P567">
        <v>600</v>
      </c>
      <c r="Q567" t="s">
        <v>14</v>
      </c>
      <c r="R567">
        <f>P567 * _xll.XLOOKUP(Q567,CALCULATION!$A$15:$A$17, CALCULATION!$B$15:$B$17 )</f>
        <v>600</v>
      </c>
      <c r="S567" s="5">
        <f>O567*P567*_xll.XLOOKUP(Q567,CALCULATION!$A$15:$A$17, CALCULATION!$B$15:$B$17)</f>
        <v>21372</v>
      </c>
      <c r="T567">
        <v>300</v>
      </c>
      <c r="U567" t="s">
        <v>14</v>
      </c>
      <c r="V567">
        <f>T567 * _xll.XLOOKUP(U567,CALCULATION!$A$15:$A$17, CALCULATION!$B$15:$B$17 )</f>
        <v>300</v>
      </c>
      <c r="W567" s="5">
        <f>O567*T567*_xll.XLOOKUP(U567,CALCULATION!$A$15:$A$17, CALCULATION!$B$15:$B$17)</f>
        <v>10686</v>
      </c>
      <c r="X567" s="5">
        <f>WORKSHEET[[#This Row],[Clients Total Cost]] / WORKSHEET[[#This Row],[Clients Rate per T2 (USD)]]</f>
        <v>35.619999999999997</v>
      </c>
      <c r="Y567" s="5">
        <f>WORKSHEET[[#This Row],[Clients Rate per T2 (USD)]] - WORKSHEET[[#This Row],[Supplier Rate Per t2 (USD)]]</f>
        <v>300</v>
      </c>
      <c r="Z567" s="5">
        <f>WORKSHEET[[#This Row],[Profit Per T]] * WORKSHEET[[#This Row],[Weight]]</f>
        <v>10686</v>
      </c>
      <c r="AA567">
        <v>1</v>
      </c>
      <c r="AB567" s="1">
        <v>1.4000000000000001</v>
      </c>
      <c r="AC567" s="1">
        <v>2.1</v>
      </c>
      <c r="AD567" s="1">
        <v>1.75</v>
      </c>
      <c r="AE567" s="1">
        <f>WORKSHEET[[#This Row],[Delay at toll gate in days]] +WORKSHEET[[#This Row],[Delay at workshop in days]] +WORKSHEET[[#This Row],[Delay at border in days]]</f>
        <v>5.25</v>
      </c>
    </row>
    <row r="568" spans="1:31" x14ac:dyDescent="0.35">
      <c r="A568" t="s">
        <v>587</v>
      </c>
      <c r="B568" t="s">
        <v>10</v>
      </c>
      <c r="C568" t="s">
        <v>68</v>
      </c>
      <c r="D568" t="s">
        <v>3619</v>
      </c>
      <c r="E568" t="s">
        <v>3618</v>
      </c>
      <c r="F568" t="str">
        <f>WORKSHEET[[#This Row],[Depart From]]&amp;"-"&amp;WORKSHEET[[#This Row],[Arrive To]]</f>
        <v>Addis Ababa-Tripoli</v>
      </c>
      <c r="G568" s="2">
        <v>44763</v>
      </c>
      <c r="H568" s="2">
        <v>44778</v>
      </c>
      <c r="I568" s="2" t="str">
        <f t="shared" si="8"/>
        <v>Delivered</v>
      </c>
      <c r="J568" s="2" t="str">
        <f>TEXT(WORKSHEET[[#This Row],[Offloading Date]], "mmm")</f>
        <v>Aug</v>
      </c>
      <c r="K568" s="2" t="str">
        <f>IF(OR(WORKSHEET[[#This Row],[Year]]="", ISBLANK(WORKSHEET[[#This Row],[Year]]), WORKSHEET[[#This Row],[Year]]="null"), "Exclude", "Include")</f>
        <v>Include</v>
      </c>
      <c r="L568" t="s">
        <v>12</v>
      </c>
      <c r="M568" t="s">
        <v>12</v>
      </c>
      <c r="N568" t="s">
        <v>13</v>
      </c>
      <c r="O568">
        <v>35.56</v>
      </c>
      <c r="P568">
        <v>600</v>
      </c>
      <c r="Q568" t="s">
        <v>14</v>
      </c>
      <c r="R568">
        <f>P568 * _xll.XLOOKUP(Q568,CALCULATION!$A$15:$A$17, CALCULATION!$B$15:$B$17 )</f>
        <v>600</v>
      </c>
      <c r="S568" s="5">
        <f>O568*P568*_xll.XLOOKUP(Q568,CALCULATION!$A$15:$A$17, CALCULATION!$B$15:$B$17)</f>
        <v>21336</v>
      </c>
      <c r="T568">
        <v>300</v>
      </c>
      <c r="U568" t="s">
        <v>14</v>
      </c>
      <c r="V568">
        <f>T568 * _xll.XLOOKUP(U568,CALCULATION!$A$15:$A$17, CALCULATION!$B$15:$B$17 )</f>
        <v>300</v>
      </c>
      <c r="W568" s="5">
        <f>O568*T568*_xll.XLOOKUP(U568,CALCULATION!$A$15:$A$17, CALCULATION!$B$15:$B$17)</f>
        <v>10668</v>
      </c>
      <c r="X568" s="5">
        <f>WORKSHEET[[#This Row],[Clients Total Cost]] / WORKSHEET[[#This Row],[Clients Rate per T2 (USD)]]</f>
        <v>35.56</v>
      </c>
      <c r="Y568" s="5">
        <f>WORKSHEET[[#This Row],[Clients Rate per T2 (USD)]] - WORKSHEET[[#This Row],[Supplier Rate Per t2 (USD)]]</f>
        <v>300</v>
      </c>
      <c r="Z568" s="5">
        <f>WORKSHEET[[#This Row],[Profit Per T]] * WORKSHEET[[#This Row],[Weight]]</f>
        <v>10668</v>
      </c>
      <c r="AA568">
        <v>1</v>
      </c>
      <c r="AB568" s="1">
        <v>1.5</v>
      </c>
      <c r="AC568" s="1">
        <v>2.25</v>
      </c>
      <c r="AD568" s="1">
        <v>1.875</v>
      </c>
      <c r="AE568" s="1">
        <f>WORKSHEET[[#This Row],[Delay at toll gate in days]] +WORKSHEET[[#This Row],[Delay at workshop in days]] +WORKSHEET[[#This Row],[Delay at border in days]]</f>
        <v>5.625</v>
      </c>
    </row>
    <row r="569" spans="1:31" x14ac:dyDescent="0.35">
      <c r="A569" t="s">
        <v>588</v>
      </c>
      <c r="B569" t="s">
        <v>10</v>
      </c>
      <c r="C569" t="s">
        <v>68</v>
      </c>
      <c r="D569" t="s">
        <v>3620</v>
      </c>
      <c r="E569" t="s">
        <v>3617</v>
      </c>
      <c r="F569" t="str">
        <f>WORKSHEET[[#This Row],[Depart From]]&amp;"-"&amp;WORKSHEET[[#This Row],[Arrive To]]</f>
        <v>Zanzibar-Lagos</v>
      </c>
      <c r="G569" s="2">
        <v>44762</v>
      </c>
      <c r="H569" s="2">
        <v>44776</v>
      </c>
      <c r="I569" s="2" t="str">
        <f t="shared" si="8"/>
        <v>Delivered</v>
      </c>
      <c r="J569" s="2" t="str">
        <f>TEXT(WORKSHEET[[#This Row],[Offloading Date]], "mmm")</f>
        <v>Aug</v>
      </c>
      <c r="K569" s="2" t="str">
        <f>IF(OR(WORKSHEET[[#This Row],[Year]]="", ISBLANK(WORKSHEET[[#This Row],[Year]]), WORKSHEET[[#This Row],[Year]]="null"), "Exclude", "Include")</f>
        <v>Include</v>
      </c>
      <c r="L569" t="s">
        <v>12</v>
      </c>
      <c r="M569" t="s">
        <v>12</v>
      </c>
      <c r="N569" t="s">
        <v>13</v>
      </c>
      <c r="O569">
        <v>35.520000000000003</v>
      </c>
      <c r="P569">
        <v>600</v>
      </c>
      <c r="Q569" t="s">
        <v>14</v>
      </c>
      <c r="R569">
        <f>P569 * _xll.XLOOKUP(Q569,CALCULATION!$A$15:$A$17, CALCULATION!$B$15:$B$17 )</f>
        <v>600</v>
      </c>
      <c r="S569" s="5">
        <f>O569*P569*_xll.XLOOKUP(Q569,CALCULATION!$A$15:$A$17, CALCULATION!$B$15:$B$17)</f>
        <v>21312.000000000004</v>
      </c>
      <c r="T569">
        <v>300</v>
      </c>
      <c r="U569" t="s">
        <v>14</v>
      </c>
      <c r="V569">
        <f>T569 * _xll.XLOOKUP(U569,CALCULATION!$A$15:$A$17, CALCULATION!$B$15:$B$17 )</f>
        <v>300</v>
      </c>
      <c r="W569" s="5">
        <f>O569*T569*_xll.XLOOKUP(U569,CALCULATION!$A$15:$A$17, CALCULATION!$B$15:$B$17)</f>
        <v>10656.000000000002</v>
      </c>
      <c r="X569" s="5">
        <f>WORKSHEET[[#This Row],[Clients Total Cost]] / WORKSHEET[[#This Row],[Clients Rate per T2 (USD)]]</f>
        <v>35.520000000000003</v>
      </c>
      <c r="Y569" s="5">
        <f>WORKSHEET[[#This Row],[Clients Rate per T2 (USD)]] - WORKSHEET[[#This Row],[Supplier Rate Per t2 (USD)]]</f>
        <v>300</v>
      </c>
      <c r="Z569" s="5">
        <f>WORKSHEET[[#This Row],[Profit Per T]] * WORKSHEET[[#This Row],[Weight]]</f>
        <v>10656.000000000002</v>
      </c>
      <c r="AA569">
        <v>1</v>
      </c>
      <c r="AB569" s="1">
        <v>1.4000000000000001</v>
      </c>
      <c r="AC569" s="1">
        <v>2.1</v>
      </c>
      <c r="AD569" s="1">
        <v>1.75</v>
      </c>
      <c r="AE569" s="1">
        <f>WORKSHEET[[#This Row],[Delay at toll gate in days]] +WORKSHEET[[#This Row],[Delay at workshop in days]] +WORKSHEET[[#This Row],[Delay at border in days]]</f>
        <v>5.25</v>
      </c>
    </row>
    <row r="570" spans="1:31" x14ac:dyDescent="0.35">
      <c r="A570" t="s">
        <v>589</v>
      </c>
      <c r="B570" t="s">
        <v>10</v>
      </c>
      <c r="C570" t="s">
        <v>68</v>
      </c>
      <c r="D570" t="s">
        <v>3620</v>
      </c>
      <c r="E570" t="s">
        <v>3613</v>
      </c>
      <c r="F570" t="str">
        <f>WORKSHEET[[#This Row],[Depart From]]&amp;"-"&amp;WORKSHEET[[#This Row],[Arrive To]]</f>
        <v>Zanzibar-Sanaa</v>
      </c>
      <c r="G570" s="2">
        <v>44761</v>
      </c>
      <c r="H570" s="2">
        <v>44778</v>
      </c>
      <c r="I570" s="2" t="str">
        <f t="shared" si="8"/>
        <v>Delivered</v>
      </c>
      <c r="J570" s="2" t="str">
        <f>TEXT(WORKSHEET[[#This Row],[Offloading Date]], "mmm")</f>
        <v>Aug</v>
      </c>
      <c r="K570" s="2" t="str">
        <f>IF(OR(WORKSHEET[[#This Row],[Year]]="", ISBLANK(WORKSHEET[[#This Row],[Year]]), WORKSHEET[[#This Row],[Year]]="null"), "Exclude", "Include")</f>
        <v>Include</v>
      </c>
      <c r="L570" t="s">
        <v>12</v>
      </c>
      <c r="M570" t="s">
        <v>12</v>
      </c>
      <c r="N570" t="s">
        <v>13</v>
      </c>
      <c r="O570">
        <v>35.64</v>
      </c>
      <c r="P570">
        <v>600</v>
      </c>
      <c r="Q570" t="s">
        <v>14</v>
      </c>
      <c r="R570">
        <f>P570 * _xll.XLOOKUP(Q570,CALCULATION!$A$15:$A$17, CALCULATION!$B$15:$B$17 )</f>
        <v>600</v>
      </c>
      <c r="S570" s="5">
        <f>O570*P570*_xll.XLOOKUP(Q570,CALCULATION!$A$15:$A$17, CALCULATION!$B$15:$B$17)</f>
        <v>21384</v>
      </c>
      <c r="T570">
        <v>300</v>
      </c>
      <c r="U570" t="s">
        <v>14</v>
      </c>
      <c r="V570">
        <f>T570 * _xll.XLOOKUP(U570,CALCULATION!$A$15:$A$17, CALCULATION!$B$15:$B$17 )</f>
        <v>300</v>
      </c>
      <c r="W570" s="5">
        <f>O570*T570*_xll.XLOOKUP(U570,CALCULATION!$A$15:$A$17, CALCULATION!$B$15:$B$17)</f>
        <v>10692</v>
      </c>
      <c r="X570" s="5">
        <f>WORKSHEET[[#This Row],[Clients Total Cost]] / WORKSHEET[[#This Row],[Clients Rate per T2 (USD)]]</f>
        <v>35.64</v>
      </c>
      <c r="Y570" s="5">
        <f>WORKSHEET[[#This Row],[Clients Rate per T2 (USD)]] - WORKSHEET[[#This Row],[Supplier Rate Per t2 (USD)]]</f>
        <v>300</v>
      </c>
      <c r="Z570" s="5">
        <f>WORKSHEET[[#This Row],[Profit Per T]] * WORKSHEET[[#This Row],[Weight]]</f>
        <v>10692</v>
      </c>
      <c r="AA570">
        <v>1</v>
      </c>
      <c r="AB570" s="1">
        <v>1.7000000000000002</v>
      </c>
      <c r="AC570" s="1">
        <v>2.5499999999999998</v>
      </c>
      <c r="AD570" s="1">
        <v>2.125</v>
      </c>
      <c r="AE570" s="1">
        <f>WORKSHEET[[#This Row],[Delay at toll gate in days]] +WORKSHEET[[#This Row],[Delay at workshop in days]] +WORKSHEET[[#This Row],[Delay at border in days]]</f>
        <v>6.375</v>
      </c>
    </row>
    <row r="571" spans="1:31" x14ac:dyDescent="0.35">
      <c r="A571" t="s">
        <v>590</v>
      </c>
      <c r="B571" t="s">
        <v>10</v>
      </c>
      <c r="C571" t="s">
        <v>68</v>
      </c>
      <c r="D571" t="s">
        <v>3620</v>
      </c>
      <c r="E571" t="s">
        <v>3613</v>
      </c>
      <c r="F571" t="str">
        <f>WORKSHEET[[#This Row],[Depart From]]&amp;"-"&amp;WORKSHEET[[#This Row],[Arrive To]]</f>
        <v>Zanzibar-Sanaa</v>
      </c>
      <c r="G571" s="2">
        <v>44763</v>
      </c>
      <c r="H571" s="2">
        <v>44780</v>
      </c>
      <c r="I571" s="2" t="str">
        <f t="shared" si="8"/>
        <v>Delivered</v>
      </c>
      <c r="J571" s="2" t="str">
        <f>TEXT(WORKSHEET[[#This Row],[Offloading Date]], "mmm")</f>
        <v>Aug</v>
      </c>
      <c r="K571" s="2" t="str">
        <f>IF(OR(WORKSHEET[[#This Row],[Year]]="", ISBLANK(WORKSHEET[[#This Row],[Year]]), WORKSHEET[[#This Row],[Year]]="null"), "Exclude", "Include")</f>
        <v>Include</v>
      </c>
      <c r="L571" t="s">
        <v>12</v>
      </c>
      <c r="M571" t="s">
        <v>12</v>
      </c>
      <c r="N571" t="s">
        <v>13</v>
      </c>
      <c r="O571">
        <v>35.54</v>
      </c>
      <c r="P571">
        <v>600</v>
      </c>
      <c r="Q571" t="s">
        <v>14</v>
      </c>
      <c r="R571">
        <f>P571 * _xll.XLOOKUP(Q571,CALCULATION!$A$15:$A$17, CALCULATION!$B$15:$B$17 )</f>
        <v>600</v>
      </c>
      <c r="S571" s="5">
        <f>O571*P571*_xll.XLOOKUP(Q571,CALCULATION!$A$15:$A$17, CALCULATION!$B$15:$B$17)</f>
        <v>21324</v>
      </c>
      <c r="T571">
        <v>300</v>
      </c>
      <c r="U571" t="s">
        <v>14</v>
      </c>
      <c r="V571">
        <f>T571 * _xll.XLOOKUP(U571,CALCULATION!$A$15:$A$17, CALCULATION!$B$15:$B$17 )</f>
        <v>300</v>
      </c>
      <c r="W571" s="5">
        <f>O571*T571*_xll.XLOOKUP(U571,CALCULATION!$A$15:$A$17, CALCULATION!$B$15:$B$17)</f>
        <v>10662</v>
      </c>
      <c r="X571" s="5">
        <f>WORKSHEET[[#This Row],[Clients Total Cost]] / WORKSHEET[[#This Row],[Clients Rate per T2 (USD)]]</f>
        <v>35.54</v>
      </c>
      <c r="Y571" s="5">
        <f>WORKSHEET[[#This Row],[Clients Rate per T2 (USD)]] - WORKSHEET[[#This Row],[Supplier Rate Per t2 (USD)]]</f>
        <v>300</v>
      </c>
      <c r="Z571" s="5">
        <f>WORKSHEET[[#This Row],[Profit Per T]] * WORKSHEET[[#This Row],[Weight]]</f>
        <v>10662</v>
      </c>
      <c r="AA571">
        <v>1</v>
      </c>
      <c r="AB571" s="1">
        <v>1.7000000000000002</v>
      </c>
      <c r="AC571" s="1">
        <v>2.5499999999999998</v>
      </c>
      <c r="AD571" s="1">
        <v>2.125</v>
      </c>
      <c r="AE571" s="1">
        <f>WORKSHEET[[#This Row],[Delay at toll gate in days]] +WORKSHEET[[#This Row],[Delay at workshop in days]] +WORKSHEET[[#This Row],[Delay at border in days]]</f>
        <v>6.375</v>
      </c>
    </row>
    <row r="572" spans="1:31" x14ac:dyDescent="0.35">
      <c r="A572" t="s">
        <v>591</v>
      </c>
      <c r="B572" t="s">
        <v>10</v>
      </c>
      <c r="C572" t="s">
        <v>68</v>
      </c>
      <c r="D572" t="s">
        <v>3616</v>
      </c>
      <c r="E572" t="s">
        <v>3618</v>
      </c>
      <c r="F572" t="str">
        <f>WORKSHEET[[#This Row],[Depart From]]&amp;"-"&amp;WORKSHEET[[#This Row],[Arrive To]]</f>
        <v>Marrakech-Tripoli</v>
      </c>
      <c r="G572" s="2">
        <v>44763</v>
      </c>
      <c r="H572" s="2">
        <v>44780</v>
      </c>
      <c r="I572" s="2" t="str">
        <f t="shared" si="8"/>
        <v>Delivered</v>
      </c>
      <c r="J572" s="2" t="str">
        <f>TEXT(WORKSHEET[[#This Row],[Offloading Date]], "mmm")</f>
        <v>Aug</v>
      </c>
      <c r="K572" s="2" t="str">
        <f>IF(OR(WORKSHEET[[#This Row],[Year]]="", ISBLANK(WORKSHEET[[#This Row],[Year]]), WORKSHEET[[#This Row],[Year]]="null"), "Exclude", "Include")</f>
        <v>Include</v>
      </c>
      <c r="L572" t="s">
        <v>12</v>
      </c>
      <c r="M572" t="s">
        <v>12</v>
      </c>
      <c r="N572" t="s">
        <v>13</v>
      </c>
      <c r="O572">
        <v>35.56</v>
      </c>
      <c r="P572">
        <v>600</v>
      </c>
      <c r="Q572" t="s">
        <v>14</v>
      </c>
      <c r="R572">
        <f>P572 * _xll.XLOOKUP(Q572,CALCULATION!$A$15:$A$17, CALCULATION!$B$15:$B$17 )</f>
        <v>600</v>
      </c>
      <c r="S572" s="5">
        <f>O572*P572*_xll.XLOOKUP(Q572,CALCULATION!$A$15:$A$17, CALCULATION!$B$15:$B$17)</f>
        <v>21336</v>
      </c>
      <c r="T572">
        <v>300</v>
      </c>
      <c r="U572" t="s">
        <v>14</v>
      </c>
      <c r="V572">
        <f>T572 * _xll.XLOOKUP(U572,CALCULATION!$A$15:$A$17, CALCULATION!$B$15:$B$17 )</f>
        <v>300</v>
      </c>
      <c r="W572" s="5">
        <f>O572*T572*_xll.XLOOKUP(U572,CALCULATION!$A$15:$A$17, CALCULATION!$B$15:$B$17)</f>
        <v>10668</v>
      </c>
      <c r="X572" s="5">
        <f>WORKSHEET[[#This Row],[Clients Total Cost]] / WORKSHEET[[#This Row],[Clients Rate per T2 (USD)]]</f>
        <v>35.56</v>
      </c>
      <c r="Y572" s="5">
        <f>WORKSHEET[[#This Row],[Clients Rate per T2 (USD)]] - WORKSHEET[[#This Row],[Supplier Rate Per t2 (USD)]]</f>
        <v>300</v>
      </c>
      <c r="Z572" s="5">
        <f>WORKSHEET[[#This Row],[Profit Per T]] * WORKSHEET[[#This Row],[Weight]]</f>
        <v>10668</v>
      </c>
      <c r="AA572">
        <v>1</v>
      </c>
      <c r="AB572" s="1">
        <v>1.7000000000000002</v>
      </c>
      <c r="AC572" s="1">
        <v>2.5499999999999998</v>
      </c>
      <c r="AD572" s="1">
        <v>2.125</v>
      </c>
      <c r="AE572" s="1">
        <f>WORKSHEET[[#This Row],[Delay at toll gate in days]] +WORKSHEET[[#This Row],[Delay at workshop in days]] +WORKSHEET[[#This Row],[Delay at border in days]]</f>
        <v>6.375</v>
      </c>
    </row>
    <row r="573" spans="1:31" x14ac:dyDescent="0.35">
      <c r="A573" t="s">
        <v>592</v>
      </c>
      <c r="B573" t="s">
        <v>10</v>
      </c>
      <c r="C573" t="s">
        <v>68</v>
      </c>
      <c r="D573" t="s">
        <v>3619</v>
      </c>
      <c r="E573" t="s">
        <v>3612</v>
      </c>
      <c r="F573" t="str">
        <f>WORKSHEET[[#This Row],[Depart From]]&amp;"-"&amp;WORKSHEET[[#This Row],[Arrive To]]</f>
        <v>Addis Ababa-Victoria</v>
      </c>
      <c r="G573" s="2">
        <v>44760</v>
      </c>
      <c r="H573" s="2">
        <v>44778</v>
      </c>
      <c r="I573" s="2" t="str">
        <f t="shared" si="8"/>
        <v>Delivered</v>
      </c>
      <c r="J573" s="2" t="str">
        <f>TEXT(WORKSHEET[[#This Row],[Offloading Date]], "mmm")</f>
        <v>Aug</v>
      </c>
      <c r="K573" s="2" t="str">
        <f>IF(OR(WORKSHEET[[#This Row],[Year]]="", ISBLANK(WORKSHEET[[#This Row],[Year]]), WORKSHEET[[#This Row],[Year]]="null"), "Exclude", "Include")</f>
        <v>Include</v>
      </c>
      <c r="L573" t="s">
        <v>12</v>
      </c>
      <c r="M573" t="s">
        <v>12</v>
      </c>
      <c r="N573" t="s">
        <v>13</v>
      </c>
      <c r="O573">
        <v>35.700000000000003</v>
      </c>
      <c r="P573">
        <v>600</v>
      </c>
      <c r="Q573" t="s">
        <v>14</v>
      </c>
      <c r="R573">
        <f>P573 * _xll.XLOOKUP(Q573,CALCULATION!$A$15:$A$17, CALCULATION!$B$15:$B$17 )</f>
        <v>600</v>
      </c>
      <c r="S573" s="5">
        <f>O573*P573*_xll.XLOOKUP(Q573,CALCULATION!$A$15:$A$17, CALCULATION!$B$15:$B$17)</f>
        <v>21420</v>
      </c>
      <c r="T573">
        <v>300</v>
      </c>
      <c r="U573" t="s">
        <v>14</v>
      </c>
      <c r="V573">
        <f>T573 * _xll.XLOOKUP(U573,CALCULATION!$A$15:$A$17, CALCULATION!$B$15:$B$17 )</f>
        <v>300</v>
      </c>
      <c r="W573" s="5">
        <f>O573*T573*_xll.XLOOKUP(U573,CALCULATION!$A$15:$A$17, CALCULATION!$B$15:$B$17)</f>
        <v>10710</v>
      </c>
      <c r="X573" s="5">
        <f>WORKSHEET[[#This Row],[Clients Total Cost]] / WORKSHEET[[#This Row],[Clients Rate per T2 (USD)]]</f>
        <v>35.700000000000003</v>
      </c>
      <c r="Y573" s="5">
        <f>WORKSHEET[[#This Row],[Clients Rate per T2 (USD)]] - WORKSHEET[[#This Row],[Supplier Rate Per t2 (USD)]]</f>
        <v>300</v>
      </c>
      <c r="Z573" s="5">
        <f>WORKSHEET[[#This Row],[Profit Per T]] * WORKSHEET[[#This Row],[Weight]]</f>
        <v>10710</v>
      </c>
      <c r="AA573">
        <v>1</v>
      </c>
      <c r="AB573" s="1">
        <v>1.8</v>
      </c>
      <c r="AC573" s="1">
        <v>2.6999999999999997</v>
      </c>
      <c r="AD573" s="1">
        <v>2.25</v>
      </c>
      <c r="AE573" s="1">
        <f>WORKSHEET[[#This Row],[Delay at toll gate in days]] +WORKSHEET[[#This Row],[Delay at workshop in days]] +WORKSHEET[[#This Row],[Delay at border in days]]</f>
        <v>6.75</v>
      </c>
    </row>
    <row r="574" spans="1:31" x14ac:dyDescent="0.35">
      <c r="A574" t="s">
        <v>593</v>
      </c>
      <c r="B574" t="s">
        <v>10</v>
      </c>
      <c r="C574" t="s">
        <v>68</v>
      </c>
      <c r="D574" t="s">
        <v>3620</v>
      </c>
      <c r="E574" t="s">
        <v>3612</v>
      </c>
      <c r="F574" t="str">
        <f>WORKSHEET[[#This Row],[Depart From]]&amp;"-"&amp;WORKSHEET[[#This Row],[Arrive To]]</f>
        <v>Zanzibar-Victoria</v>
      </c>
      <c r="G574" s="2">
        <v>44760</v>
      </c>
      <c r="H574" s="2">
        <v>44778</v>
      </c>
      <c r="I574" s="2" t="str">
        <f t="shared" si="8"/>
        <v>Delivered</v>
      </c>
      <c r="J574" s="2" t="str">
        <f>TEXT(WORKSHEET[[#This Row],[Offloading Date]], "mmm")</f>
        <v>Aug</v>
      </c>
      <c r="K574" s="2" t="str">
        <f>IF(OR(WORKSHEET[[#This Row],[Year]]="", ISBLANK(WORKSHEET[[#This Row],[Year]]), WORKSHEET[[#This Row],[Year]]="null"), "Exclude", "Include")</f>
        <v>Include</v>
      </c>
      <c r="L574" t="s">
        <v>12</v>
      </c>
      <c r="M574" t="s">
        <v>12</v>
      </c>
      <c r="N574" t="s">
        <v>13</v>
      </c>
      <c r="O574">
        <v>35.6</v>
      </c>
      <c r="P574">
        <v>600</v>
      </c>
      <c r="Q574" t="s">
        <v>14</v>
      </c>
      <c r="R574">
        <f>P574 * _xll.XLOOKUP(Q574,CALCULATION!$A$15:$A$17, CALCULATION!$B$15:$B$17 )</f>
        <v>600</v>
      </c>
      <c r="S574" s="5">
        <f>O574*P574*_xll.XLOOKUP(Q574,CALCULATION!$A$15:$A$17, CALCULATION!$B$15:$B$17)</f>
        <v>21360</v>
      </c>
      <c r="T574">
        <v>300</v>
      </c>
      <c r="U574" t="s">
        <v>14</v>
      </c>
      <c r="V574">
        <f>T574 * _xll.XLOOKUP(U574,CALCULATION!$A$15:$A$17, CALCULATION!$B$15:$B$17 )</f>
        <v>300</v>
      </c>
      <c r="W574" s="5">
        <f>O574*T574*_xll.XLOOKUP(U574,CALCULATION!$A$15:$A$17, CALCULATION!$B$15:$B$17)</f>
        <v>10680</v>
      </c>
      <c r="X574" s="5">
        <f>WORKSHEET[[#This Row],[Clients Total Cost]] / WORKSHEET[[#This Row],[Clients Rate per T2 (USD)]]</f>
        <v>35.6</v>
      </c>
      <c r="Y574" s="5">
        <f>WORKSHEET[[#This Row],[Clients Rate per T2 (USD)]] - WORKSHEET[[#This Row],[Supplier Rate Per t2 (USD)]]</f>
        <v>300</v>
      </c>
      <c r="Z574" s="5">
        <f>WORKSHEET[[#This Row],[Profit Per T]] * WORKSHEET[[#This Row],[Weight]]</f>
        <v>10680</v>
      </c>
      <c r="AA574">
        <v>1</v>
      </c>
      <c r="AB574" s="1">
        <v>1.8</v>
      </c>
      <c r="AC574" s="1">
        <v>2.6999999999999997</v>
      </c>
      <c r="AD574" s="1">
        <v>2.25</v>
      </c>
      <c r="AE574" s="1">
        <f>WORKSHEET[[#This Row],[Delay at toll gate in days]] +WORKSHEET[[#This Row],[Delay at workshop in days]] +WORKSHEET[[#This Row],[Delay at border in days]]</f>
        <v>6.75</v>
      </c>
    </row>
    <row r="575" spans="1:31" x14ac:dyDescent="0.35">
      <c r="A575" t="s">
        <v>594</v>
      </c>
      <c r="B575" t="s">
        <v>10</v>
      </c>
      <c r="C575" t="s">
        <v>68</v>
      </c>
      <c r="D575" t="s">
        <v>3620</v>
      </c>
      <c r="E575" t="s">
        <v>3612</v>
      </c>
      <c r="F575" t="str">
        <f>WORKSHEET[[#This Row],[Depart From]]&amp;"-"&amp;WORKSHEET[[#This Row],[Arrive To]]</f>
        <v>Zanzibar-Victoria</v>
      </c>
      <c r="G575" s="2">
        <v>44767</v>
      </c>
      <c r="H575" s="2">
        <v>44783</v>
      </c>
      <c r="I575" s="2" t="str">
        <f t="shared" si="8"/>
        <v>Delivered</v>
      </c>
      <c r="J575" s="2" t="str">
        <f>TEXT(WORKSHEET[[#This Row],[Offloading Date]], "mmm")</f>
        <v>Aug</v>
      </c>
      <c r="K575" s="2" t="str">
        <f>IF(OR(WORKSHEET[[#This Row],[Year]]="", ISBLANK(WORKSHEET[[#This Row],[Year]]), WORKSHEET[[#This Row],[Year]]="null"), "Exclude", "Include")</f>
        <v>Include</v>
      </c>
      <c r="L575" t="s">
        <v>12</v>
      </c>
      <c r="M575" t="s">
        <v>12</v>
      </c>
      <c r="N575" t="s">
        <v>13</v>
      </c>
      <c r="O575">
        <v>35.58</v>
      </c>
      <c r="P575">
        <v>600</v>
      </c>
      <c r="Q575" t="s">
        <v>14</v>
      </c>
      <c r="R575">
        <f>P575 * _xll.XLOOKUP(Q575,CALCULATION!$A$15:$A$17, CALCULATION!$B$15:$B$17 )</f>
        <v>600</v>
      </c>
      <c r="S575" s="5">
        <f>O575*P575*_xll.XLOOKUP(Q575,CALCULATION!$A$15:$A$17, CALCULATION!$B$15:$B$17)</f>
        <v>21348</v>
      </c>
      <c r="T575">
        <v>300</v>
      </c>
      <c r="U575" t="s">
        <v>14</v>
      </c>
      <c r="V575">
        <f>T575 * _xll.XLOOKUP(U575,CALCULATION!$A$15:$A$17, CALCULATION!$B$15:$B$17 )</f>
        <v>300</v>
      </c>
      <c r="W575" s="5">
        <f>O575*T575*_xll.XLOOKUP(U575,CALCULATION!$A$15:$A$17, CALCULATION!$B$15:$B$17)</f>
        <v>10674</v>
      </c>
      <c r="X575" s="5">
        <f>WORKSHEET[[#This Row],[Clients Total Cost]] / WORKSHEET[[#This Row],[Clients Rate per T2 (USD)]]</f>
        <v>35.58</v>
      </c>
      <c r="Y575" s="5">
        <f>WORKSHEET[[#This Row],[Clients Rate per T2 (USD)]] - WORKSHEET[[#This Row],[Supplier Rate Per t2 (USD)]]</f>
        <v>300</v>
      </c>
      <c r="Z575" s="5">
        <f>WORKSHEET[[#This Row],[Profit Per T]] * WORKSHEET[[#This Row],[Weight]]</f>
        <v>10674</v>
      </c>
      <c r="AA575">
        <v>1</v>
      </c>
      <c r="AB575" s="1">
        <v>1.6</v>
      </c>
      <c r="AC575" s="1">
        <v>2.4</v>
      </c>
      <c r="AD575" s="1">
        <v>2</v>
      </c>
      <c r="AE575" s="1">
        <f>WORKSHEET[[#This Row],[Delay at toll gate in days]] +WORKSHEET[[#This Row],[Delay at workshop in days]] +WORKSHEET[[#This Row],[Delay at border in days]]</f>
        <v>6</v>
      </c>
    </row>
    <row r="576" spans="1:31" x14ac:dyDescent="0.35">
      <c r="A576" t="s">
        <v>595</v>
      </c>
      <c r="B576" t="s">
        <v>10</v>
      </c>
      <c r="C576" t="s">
        <v>68</v>
      </c>
      <c r="D576" t="s">
        <v>3611</v>
      </c>
      <c r="E576" t="s">
        <v>3617</v>
      </c>
      <c r="F576" t="str">
        <f>WORKSHEET[[#This Row],[Depart From]]&amp;"-"&amp;WORKSHEET[[#This Row],[Arrive To]]</f>
        <v>Mogadishu-Lagos</v>
      </c>
      <c r="G576" s="2">
        <v>44758</v>
      </c>
      <c r="H576" s="2">
        <v>44772</v>
      </c>
      <c r="I576" s="2" t="str">
        <f t="shared" si="8"/>
        <v>Delivered</v>
      </c>
      <c r="J576" s="2" t="str">
        <f>TEXT(WORKSHEET[[#This Row],[Offloading Date]], "mmm")</f>
        <v>Jul</v>
      </c>
      <c r="K576" s="2" t="str">
        <f>IF(OR(WORKSHEET[[#This Row],[Year]]="", ISBLANK(WORKSHEET[[#This Row],[Year]]), WORKSHEET[[#This Row],[Year]]="null"), "Exclude", "Include")</f>
        <v>Include</v>
      </c>
      <c r="L576" t="s">
        <v>12</v>
      </c>
      <c r="M576" t="s">
        <v>12</v>
      </c>
      <c r="N576" t="s">
        <v>13</v>
      </c>
      <c r="O576">
        <v>35.56</v>
      </c>
      <c r="P576">
        <v>600</v>
      </c>
      <c r="Q576" t="s">
        <v>14</v>
      </c>
      <c r="R576">
        <f>P576 * _xll.XLOOKUP(Q576,CALCULATION!$A$15:$A$17, CALCULATION!$B$15:$B$17 )</f>
        <v>600</v>
      </c>
      <c r="S576" s="5">
        <f>O576*P576*_xll.XLOOKUP(Q576,CALCULATION!$A$15:$A$17, CALCULATION!$B$15:$B$17)</f>
        <v>21336</v>
      </c>
      <c r="T576">
        <v>300</v>
      </c>
      <c r="U576" t="s">
        <v>14</v>
      </c>
      <c r="V576">
        <f>T576 * _xll.XLOOKUP(U576,CALCULATION!$A$15:$A$17, CALCULATION!$B$15:$B$17 )</f>
        <v>300</v>
      </c>
      <c r="W576" s="5">
        <f>O576*T576*_xll.XLOOKUP(U576,CALCULATION!$A$15:$A$17, CALCULATION!$B$15:$B$17)</f>
        <v>10668</v>
      </c>
      <c r="X576" s="5">
        <f>WORKSHEET[[#This Row],[Clients Total Cost]] / WORKSHEET[[#This Row],[Clients Rate per T2 (USD)]]</f>
        <v>35.56</v>
      </c>
      <c r="Y576" s="5">
        <f>WORKSHEET[[#This Row],[Clients Rate per T2 (USD)]] - WORKSHEET[[#This Row],[Supplier Rate Per t2 (USD)]]</f>
        <v>300</v>
      </c>
      <c r="Z576" s="5">
        <f>WORKSHEET[[#This Row],[Profit Per T]] * WORKSHEET[[#This Row],[Weight]]</f>
        <v>10668</v>
      </c>
      <c r="AA576">
        <v>1</v>
      </c>
      <c r="AB576" s="1">
        <v>1.4000000000000001</v>
      </c>
      <c r="AC576" s="1">
        <v>2.1</v>
      </c>
      <c r="AD576" s="1">
        <v>1.75</v>
      </c>
      <c r="AE576" s="1">
        <f>WORKSHEET[[#This Row],[Delay at toll gate in days]] +WORKSHEET[[#This Row],[Delay at workshop in days]] +WORKSHEET[[#This Row],[Delay at border in days]]</f>
        <v>5.25</v>
      </c>
    </row>
    <row r="577" spans="1:31" x14ac:dyDescent="0.35">
      <c r="A577" t="s">
        <v>596</v>
      </c>
      <c r="B577" t="s">
        <v>10</v>
      </c>
      <c r="C577" t="s">
        <v>68</v>
      </c>
      <c r="D577" t="s">
        <v>3620</v>
      </c>
      <c r="E577" t="s">
        <v>3617</v>
      </c>
      <c r="F577" t="str">
        <f>WORKSHEET[[#This Row],[Depart From]]&amp;"-"&amp;WORKSHEET[[#This Row],[Arrive To]]</f>
        <v>Zanzibar-Lagos</v>
      </c>
      <c r="G577" s="2">
        <v>44759</v>
      </c>
      <c r="H577" s="2">
        <v>44775</v>
      </c>
      <c r="I577" s="2" t="str">
        <f t="shared" si="8"/>
        <v>Delivered</v>
      </c>
      <c r="J577" s="2" t="str">
        <f>TEXT(WORKSHEET[[#This Row],[Offloading Date]], "mmm")</f>
        <v>Aug</v>
      </c>
      <c r="K577" s="2" t="str">
        <f>IF(OR(WORKSHEET[[#This Row],[Year]]="", ISBLANK(WORKSHEET[[#This Row],[Year]]), WORKSHEET[[#This Row],[Year]]="null"), "Exclude", "Include")</f>
        <v>Include</v>
      </c>
      <c r="L577" t="s">
        <v>12</v>
      </c>
      <c r="M577" t="s">
        <v>12</v>
      </c>
      <c r="N577" t="s">
        <v>13</v>
      </c>
      <c r="O577">
        <v>35.479999999999997</v>
      </c>
      <c r="P577">
        <v>600</v>
      </c>
      <c r="Q577" t="s">
        <v>14</v>
      </c>
      <c r="R577">
        <f>P577 * _xll.XLOOKUP(Q577,CALCULATION!$A$15:$A$17, CALCULATION!$B$15:$B$17 )</f>
        <v>600</v>
      </c>
      <c r="S577" s="5">
        <f>O577*P577*_xll.XLOOKUP(Q577,CALCULATION!$A$15:$A$17, CALCULATION!$B$15:$B$17)</f>
        <v>21287.999999999996</v>
      </c>
      <c r="T577">
        <v>300</v>
      </c>
      <c r="U577" t="s">
        <v>14</v>
      </c>
      <c r="V577">
        <f>T577 * _xll.XLOOKUP(U577,CALCULATION!$A$15:$A$17, CALCULATION!$B$15:$B$17 )</f>
        <v>300</v>
      </c>
      <c r="W577" s="5">
        <f>O577*T577*_xll.XLOOKUP(U577,CALCULATION!$A$15:$A$17, CALCULATION!$B$15:$B$17)</f>
        <v>10643.999999999998</v>
      </c>
      <c r="X577" s="5">
        <f>WORKSHEET[[#This Row],[Clients Total Cost]] / WORKSHEET[[#This Row],[Clients Rate per T2 (USD)]]</f>
        <v>35.479999999999997</v>
      </c>
      <c r="Y577" s="5">
        <f>WORKSHEET[[#This Row],[Clients Rate per T2 (USD)]] - WORKSHEET[[#This Row],[Supplier Rate Per t2 (USD)]]</f>
        <v>300</v>
      </c>
      <c r="Z577" s="5">
        <f>WORKSHEET[[#This Row],[Profit Per T]] * WORKSHEET[[#This Row],[Weight]]</f>
        <v>10643.999999999998</v>
      </c>
      <c r="AA577">
        <v>1</v>
      </c>
      <c r="AB577" s="1">
        <v>1.6</v>
      </c>
      <c r="AC577" s="1">
        <v>2.4</v>
      </c>
      <c r="AD577" s="1">
        <v>2</v>
      </c>
      <c r="AE577" s="1">
        <f>WORKSHEET[[#This Row],[Delay at toll gate in days]] +WORKSHEET[[#This Row],[Delay at workshop in days]] +WORKSHEET[[#This Row],[Delay at border in days]]</f>
        <v>6</v>
      </c>
    </row>
    <row r="578" spans="1:31" x14ac:dyDescent="0.35">
      <c r="A578" t="s">
        <v>597</v>
      </c>
      <c r="B578" t="s">
        <v>10</v>
      </c>
      <c r="C578" t="s">
        <v>68</v>
      </c>
      <c r="D578" t="s">
        <v>3616</v>
      </c>
      <c r="E578" t="s">
        <v>3618</v>
      </c>
      <c r="F578" t="str">
        <f>WORKSHEET[[#This Row],[Depart From]]&amp;"-"&amp;WORKSHEET[[#This Row],[Arrive To]]</f>
        <v>Marrakech-Tripoli</v>
      </c>
      <c r="G578" s="2">
        <v>44764</v>
      </c>
      <c r="H578" s="2">
        <v>44779</v>
      </c>
      <c r="I578" s="2" t="str">
        <f t="shared" ref="I578:I641" si="9">IF(OR(H578="", H578="NULL"), "Failed","Delivered")</f>
        <v>Delivered</v>
      </c>
      <c r="J578" s="2" t="str">
        <f>TEXT(WORKSHEET[[#This Row],[Offloading Date]], "mmm")</f>
        <v>Aug</v>
      </c>
      <c r="K578" s="2" t="str">
        <f>IF(OR(WORKSHEET[[#This Row],[Year]]="", ISBLANK(WORKSHEET[[#This Row],[Year]]), WORKSHEET[[#This Row],[Year]]="null"), "Exclude", "Include")</f>
        <v>Include</v>
      </c>
      <c r="L578" t="s">
        <v>12</v>
      </c>
      <c r="M578" t="s">
        <v>12</v>
      </c>
      <c r="N578" t="s">
        <v>13</v>
      </c>
      <c r="O578">
        <v>35.479999999999997</v>
      </c>
      <c r="P578">
        <v>600</v>
      </c>
      <c r="Q578" t="s">
        <v>14</v>
      </c>
      <c r="R578">
        <f>P578 * _xll.XLOOKUP(Q578,CALCULATION!$A$15:$A$17, CALCULATION!$B$15:$B$17 )</f>
        <v>600</v>
      </c>
      <c r="S578" s="5">
        <f>O578*P578*_xll.XLOOKUP(Q578,CALCULATION!$A$15:$A$17, CALCULATION!$B$15:$B$17)</f>
        <v>21287.999999999996</v>
      </c>
      <c r="T578">
        <v>300</v>
      </c>
      <c r="U578" t="s">
        <v>14</v>
      </c>
      <c r="V578">
        <f>T578 * _xll.XLOOKUP(U578,CALCULATION!$A$15:$A$17, CALCULATION!$B$15:$B$17 )</f>
        <v>300</v>
      </c>
      <c r="W578" s="5">
        <f>O578*T578*_xll.XLOOKUP(U578,CALCULATION!$A$15:$A$17, CALCULATION!$B$15:$B$17)</f>
        <v>10643.999999999998</v>
      </c>
      <c r="X578" s="5">
        <f>WORKSHEET[[#This Row],[Clients Total Cost]] / WORKSHEET[[#This Row],[Clients Rate per T2 (USD)]]</f>
        <v>35.479999999999997</v>
      </c>
      <c r="Y578" s="5">
        <f>WORKSHEET[[#This Row],[Clients Rate per T2 (USD)]] - WORKSHEET[[#This Row],[Supplier Rate Per t2 (USD)]]</f>
        <v>300</v>
      </c>
      <c r="Z578" s="5">
        <f>WORKSHEET[[#This Row],[Profit Per T]] * WORKSHEET[[#This Row],[Weight]]</f>
        <v>10643.999999999998</v>
      </c>
      <c r="AA578">
        <v>1</v>
      </c>
      <c r="AB578" s="1">
        <v>1.5</v>
      </c>
      <c r="AC578" s="1">
        <v>2.25</v>
      </c>
      <c r="AD578" s="1">
        <v>1.875</v>
      </c>
      <c r="AE578" s="1">
        <f>WORKSHEET[[#This Row],[Delay at toll gate in days]] +WORKSHEET[[#This Row],[Delay at workshop in days]] +WORKSHEET[[#This Row],[Delay at border in days]]</f>
        <v>5.625</v>
      </c>
    </row>
    <row r="579" spans="1:31" x14ac:dyDescent="0.35">
      <c r="A579" t="s">
        <v>598</v>
      </c>
      <c r="B579" t="s">
        <v>10</v>
      </c>
      <c r="C579" t="s">
        <v>68</v>
      </c>
      <c r="D579" t="s">
        <v>3615</v>
      </c>
      <c r="E579" t="s">
        <v>3613</v>
      </c>
      <c r="F579" t="str">
        <f>WORKSHEET[[#This Row],[Depart From]]&amp;"-"&amp;WORKSHEET[[#This Row],[Arrive To]]</f>
        <v>Mombasa-Sanaa</v>
      </c>
      <c r="G579" s="2">
        <v>44764</v>
      </c>
      <c r="H579" s="2">
        <v>44778</v>
      </c>
      <c r="I579" s="2" t="str">
        <f t="shared" si="9"/>
        <v>Delivered</v>
      </c>
      <c r="J579" s="2" t="str">
        <f>TEXT(WORKSHEET[[#This Row],[Offloading Date]], "mmm")</f>
        <v>Aug</v>
      </c>
      <c r="K579" s="2" t="str">
        <f>IF(OR(WORKSHEET[[#This Row],[Year]]="", ISBLANK(WORKSHEET[[#This Row],[Year]]), WORKSHEET[[#This Row],[Year]]="null"), "Exclude", "Include")</f>
        <v>Include</v>
      </c>
      <c r="L579" t="s">
        <v>12</v>
      </c>
      <c r="M579" t="s">
        <v>12</v>
      </c>
      <c r="N579" t="s">
        <v>13</v>
      </c>
      <c r="O579">
        <v>35.6</v>
      </c>
      <c r="P579">
        <v>600</v>
      </c>
      <c r="Q579" t="s">
        <v>14</v>
      </c>
      <c r="R579">
        <f>P579 * _xll.XLOOKUP(Q579,CALCULATION!$A$15:$A$17, CALCULATION!$B$15:$B$17 )</f>
        <v>600</v>
      </c>
      <c r="S579" s="5">
        <f>O579*P579*_xll.XLOOKUP(Q579,CALCULATION!$A$15:$A$17, CALCULATION!$B$15:$B$17)</f>
        <v>21360</v>
      </c>
      <c r="T579">
        <v>300</v>
      </c>
      <c r="U579" t="s">
        <v>14</v>
      </c>
      <c r="V579">
        <f>T579 * _xll.XLOOKUP(U579,CALCULATION!$A$15:$A$17, CALCULATION!$B$15:$B$17 )</f>
        <v>300</v>
      </c>
      <c r="W579" s="5">
        <f>O579*T579*_xll.XLOOKUP(U579,CALCULATION!$A$15:$A$17, CALCULATION!$B$15:$B$17)</f>
        <v>10680</v>
      </c>
      <c r="X579" s="5">
        <f>WORKSHEET[[#This Row],[Clients Total Cost]] / WORKSHEET[[#This Row],[Clients Rate per T2 (USD)]]</f>
        <v>35.6</v>
      </c>
      <c r="Y579" s="5">
        <f>WORKSHEET[[#This Row],[Clients Rate per T2 (USD)]] - WORKSHEET[[#This Row],[Supplier Rate Per t2 (USD)]]</f>
        <v>300</v>
      </c>
      <c r="Z579" s="5">
        <f>WORKSHEET[[#This Row],[Profit Per T]] * WORKSHEET[[#This Row],[Weight]]</f>
        <v>10680</v>
      </c>
      <c r="AA579">
        <v>1</v>
      </c>
      <c r="AB579" s="1">
        <v>1.4000000000000001</v>
      </c>
      <c r="AC579" s="1">
        <v>2.1</v>
      </c>
      <c r="AD579" s="1">
        <v>1.75</v>
      </c>
      <c r="AE579" s="1">
        <f>WORKSHEET[[#This Row],[Delay at toll gate in days]] +WORKSHEET[[#This Row],[Delay at workshop in days]] +WORKSHEET[[#This Row],[Delay at border in days]]</f>
        <v>5.25</v>
      </c>
    </row>
    <row r="580" spans="1:31" x14ac:dyDescent="0.35">
      <c r="A580" t="s">
        <v>599</v>
      </c>
      <c r="B580" t="s">
        <v>10</v>
      </c>
      <c r="C580" t="s">
        <v>68</v>
      </c>
      <c r="D580" t="s">
        <v>3616</v>
      </c>
      <c r="E580" t="s">
        <v>3618</v>
      </c>
      <c r="F580" t="str">
        <f>WORKSHEET[[#This Row],[Depart From]]&amp;"-"&amp;WORKSHEET[[#This Row],[Arrive To]]</f>
        <v>Marrakech-Tripoli</v>
      </c>
      <c r="G580" s="2">
        <v>44765</v>
      </c>
      <c r="H580" s="2">
        <v>44780</v>
      </c>
      <c r="I580" s="2" t="str">
        <f t="shared" si="9"/>
        <v>Delivered</v>
      </c>
      <c r="J580" s="2" t="str">
        <f>TEXT(WORKSHEET[[#This Row],[Offloading Date]], "mmm")</f>
        <v>Aug</v>
      </c>
      <c r="K580" s="2" t="str">
        <f>IF(OR(WORKSHEET[[#This Row],[Year]]="", ISBLANK(WORKSHEET[[#This Row],[Year]]), WORKSHEET[[#This Row],[Year]]="null"), "Exclude", "Include")</f>
        <v>Include</v>
      </c>
      <c r="L580" t="s">
        <v>12</v>
      </c>
      <c r="M580" t="s">
        <v>12</v>
      </c>
      <c r="N580" t="s">
        <v>13</v>
      </c>
      <c r="O580">
        <v>35.619999999999997</v>
      </c>
      <c r="P580">
        <v>600</v>
      </c>
      <c r="Q580" t="s">
        <v>14</v>
      </c>
      <c r="R580">
        <f>P580 * _xll.XLOOKUP(Q580,CALCULATION!$A$15:$A$17, CALCULATION!$B$15:$B$17 )</f>
        <v>600</v>
      </c>
      <c r="S580" s="5">
        <f>O580*P580*_xll.XLOOKUP(Q580,CALCULATION!$A$15:$A$17, CALCULATION!$B$15:$B$17)</f>
        <v>21372</v>
      </c>
      <c r="T580">
        <v>300</v>
      </c>
      <c r="U580" t="s">
        <v>14</v>
      </c>
      <c r="V580">
        <f>T580 * _xll.XLOOKUP(U580,CALCULATION!$A$15:$A$17, CALCULATION!$B$15:$B$17 )</f>
        <v>300</v>
      </c>
      <c r="W580" s="5">
        <f>O580*T580*_xll.XLOOKUP(U580,CALCULATION!$A$15:$A$17, CALCULATION!$B$15:$B$17)</f>
        <v>10686</v>
      </c>
      <c r="X580" s="5">
        <f>WORKSHEET[[#This Row],[Clients Total Cost]] / WORKSHEET[[#This Row],[Clients Rate per T2 (USD)]]</f>
        <v>35.619999999999997</v>
      </c>
      <c r="Y580" s="5">
        <f>WORKSHEET[[#This Row],[Clients Rate per T2 (USD)]] - WORKSHEET[[#This Row],[Supplier Rate Per t2 (USD)]]</f>
        <v>300</v>
      </c>
      <c r="Z580" s="5">
        <f>WORKSHEET[[#This Row],[Profit Per T]] * WORKSHEET[[#This Row],[Weight]]</f>
        <v>10686</v>
      </c>
      <c r="AA580">
        <v>1</v>
      </c>
      <c r="AB580" s="1">
        <v>1.5</v>
      </c>
      <c r="AC580" s="1">
        <v>2.25</v>
      </c>
      <c r="AD580" s="1">
        <v>1.875</v>
      </c>
      <c r="AE580" s="1">
        <f>WORKSHEET[[#This Row],[Delay at toll gate in days]] +WORKSHEET[[#This Row],[Delay at workshop in days]] +WORKSHEET[[#This Row],[Delay at border in days]]</f>
        <v>5.625</v>
      </c>
    </row>
    <row r="581" spans="1:31" x14ac:dyDescent="0.35">
      <c r="A581" t="s">
        <v>600</v>
      </c>
      <c r="B581" t="s">
        <v>10</v>
      </c>
      <c r="C581" t="s">
        <v>68</v>
      </c>
      <c r="D581" t="s">
        <v>3611</v>
      </c>
      <c r="E581" t="s">
        <v>3618</v>
      </c>
      <c r="F581" t="str">
        <f>WORKSHEET[[#This Row],[Depart From]]&amp;"-"&amp;WORKSHEET[[#This Row],[Arrive To]]</f>
        <v>Mogadishu-Tripoli</v>
      </c>
      <c r="G581" s="2">
        <v>44770</v>
      </c>
      <c r="H581" s="2">
        <v>44784</v>
      </c>
      <c r="I581" s="2" t="str">
        <f t="shared" si="9"/>
        <v>Delivered</v>
      </c>
      <c r="J581" s="2" t="str">
        <f>TEXT(WORKSHEET[[#This Row],[Offloading Date]], "mmm")</f>
        <v>Aug</v>
      </c>
      <c r="K581" s="2" t="str">
        <f>IF(OR(WORKSHEET[[#This Row],[Year]]="", ISBLANK(WORKSHEET[[#This Row],[Year]]), WORKSHEET[[#This Row],[Year]]="null"), "Exclude", "Include")</f>
        <v>Include</v>
      </c>
      <c r="L581" t="s">
        <v>12</v>
      </c>
      <c r="M581" t="s">
        <v>12</v>
      </c>
      <c r="N581" t="s">
        <v>13</v>
      </c>
      <c r="O581">
        <v>35.58</v>
      </c>
      <c r="P581">
        <v>600</v>
      </c>
      <c r="Q581" t="s">
        <v>14</v>
      </c>
      <c r="R581">
        <f>P581 * _xll.XLOOKUP(Q581,CALCULATION!$A$15:$A$17, CALCULATION!$B$15:$B$17 )</f>
        <v>600</v>
      </c>
      <c r="S581" s="5">
        <f>O581*P581*_xll.XLOOKUP(Q581,CALCULATION!$A$15:$A$17, CALCULATION!$B$15:$B$17)</f>
        <v>21348</v>
      </c>
      <c r="T581">
        <v>300</v>
      </c>
      <c r="U581" t="s">
        <v>14</v>
      </c>
      <c r="V581">
        <f>T581 * _xll.XLOOKUP(U581,CALCULATION!$A$15:$A$17, CALCULATION!$B$15:$B$17 )</f>
        <v>300</v>
      </c>
      <c r="W581" s="5">
        <f>O581*T581*_xll.XLOOKUP(U581,CALCULATION!$A$15:$A$17, CALCULATION!$B$15:$B$17)</f>
        <v>10674</v>
      </c>
      <c r="X581" s="5">
        <f>WORKSHEET[[#This Row],[Clients Total Cost]] / WORKSHEET[[#This Row],[Clients Rate per T2 (USD)]]</f>
        <v>35.58</v>
      </c>
      <c r="Y581" s="5">
        <f>WORKSHEET[[#This Row],[Clients Rate per T2 (USD)]] - WORKSHEET[[#This Row],[Supplier Rate Per t2 (USD)]]</f>
        <v>300</v>
      </c>
      <c r="Z581" s="5">
        <f>WORKSHEET[[#This Row],[Profit Per T]] * WORKSHEET[[#This Row],[Weight]]</f>
        <v>10674</v>
      </c>
      <c r="AA581">
        <v>1</v>
      </c>
      <c r="AB581" s="1">
        <v>1.4000000000000001</v>
      </c>
      <c r="AC581" s="1">
        <v>2.1</v>
      </c>
      <c r="AD581" s="1">
        <v>1.75</v>
      </c>
      <c r="AE581" s="1">
        <f>WORKSHEET[[#This Row],[Delay at toll gate in days]] +WORKSHEET[[#This Row],[Delay at workshop in days]] +WORKSHEET[[#This Row],[Delay at border in days]]</f>
        <v>5.25</v>
      </c>
    </row>
    <row r="582" spans="1:31" x14ac:dyDescent="0.35">
      <c r="A582" t="s">
        <v>601</v>
      </c>
      <c r="B582" t="s">
        <v>10</v>
      </c>
      <c r="C582" t="s">
        <v>68</v>
      </c>
      <c r="D582" t="s">
        <v>3615</v>
      </c>
      <c r="E582" t="s">
        <v>3617</v>
      </c>
      <c r="F582" t="str">
        <f>WORKSHEET[[#This Row],[Depart From]]&amp;"-"&amp;WORKSHEET[[#This Row],[Arrive To]]</f>
        <v>Mombasa-Lagos</v>
      </c>
      <c r="G582" s="2">
        <v>44764</v>
      </c>
      <c r="H582" s="2">
        <v>44778</v>
      </c>
      <c r="I582" s="2" t="str">
        <f t="shared" si="9"/>
        <v>Delivered</v>
      </c>
      <c r="J582" s="2" t="str">
        <f>TEXT(WORKSHEET[[#This Row],[Offloading Date]], "mmm")</f>
        <v>Aug</v>
      </c>
      <c r="K582" s="2" t="str">
        <f>IF(OR(WORKSHEET[[#This Row],[Year]]="", ISBLANK(WORKSHEET[[#This Row],[Year]]), WORKSHEET[[#This Row],[Year]]="null"), "Exclude", "Include")</f>
        <v>Include</v>
      </c>
      <c r="L582" t="s">
        <v>12</v>
      </c>
      <c r="M582" t="s">
        <v>12</v>
      </c>
      <c r="N582" t="s">
        <v>13</v>
      </c>
      <c r="O582">
        <v>35.56</v>
      </c>
      <c r="P582">
        <v>600</v>
      </c>
      <c r="Q582" t="s">
        <v>14</v>
      </c>
      <c r="R582">
        <f>P582 * _xll.XLOOKUP(Q582,CALCULATION!$A$15:$A$17, CALCULATION!$B$15:$B$17 )</f>
        <v>600</v>
      </c>
      <c r="S582" s="5">
        <f>O582*P582*_xll.XLOOKUP(Q582,CALCULATION!$A$15:$A$17, CALCULATION!$B$15:$B$17)</f>
        <v>21336</v>
      </c>
      <c r="T582">
        <v>300</v>
      </c>
      <c r="U582" t="s">
        <v>14</v>
      </c>
      <c r="V582">
        <f>T582 * _xll.XLOOKUP(U582,CALCULATION!$A$15:$A$17, CALCULATION!$B$15:$B$17 )</f>
        <v>300</v>
      </c>
      <c r="W582" s="5">
        <f>O582*T582*_xll.XLOOKUP(U582,CALCULATION!$A$15:$A$17, CALCULATION!$B$15:$B$17)</f>
        <v>10668</v>
      </c>
      <c r="X582" s="5">
        <f>WORKSHEET[[#This Row],[Clients Total Cost]] / WORKSHEET[[#This Row],[Clients Rate per T2 (USD)]]</f>
        <v>35.56</v>
      </c>
      <c r="Y582" s="5">
        <f>WORKSHEET[[#This Row],[Clients Rate per T2 (USD)]] - WORKSHEET[[#This Row],[Supplier Rate Per t2 (USD)]]</f>
        <v>300</v>
      </c>
      <c r="Z582" s="5">
        <f>WORKSHEET[[#This Row],[Profit Per T]] * WORKSHEET[[#This Row],[Weight]]</f>
        <v>10668</v>
      </c>
      <c r="AA582">
        <v>1</v>
      </c>
      <c r="AB582" s="1">
        <v>1.4000000000000001</v>
      </c>
      <c r="AC582" s="1">
        <v>2.1</v>
      </c>
      <c r="AD582" s="1">
        <v>1.75</v>
      </c>
      <c r="AE582" s="1">
        <f>WORKSHEET[[#This Row],[Delay at toll gate in days]] +WORKSHEET[[#This Row],[Delay at workshop in days]] +WORKSHEET[[#This Row],[Delay at border in days]]</f>
        <v>5.25</v>
      </c>
    </row>
    <row r="583" spans="1:31" x14ac:dyDescent="0.35">
      <c r="A583" t="s">
        <v>602</v>
      </c>
      <c r="B583" t="s">
        <v>10</v>
      </c>
      <c r="C583" t="s">
        <v>68</v>
      </c>
      <c r="D583" t="s">
        <v>3619</v>
      </c>
      <c r="E583" t="s">
        <v>3614</v>
      </c>
      <c r="F583" t="str">
        <f>WORKSHEET[[#This Row],[Depart From]]&amp;"-"&amp;WORKSHEET[[#This Row],[Arrive To]]</f>
        <v>Addis Ababa-Alger</v>
      </c>
      <c r="G583" s="2">
        <v>44764</v>
      </c>
      <c r="H583" s="2">
        <v>44777</v>
      </c>
      <c r="I583" s="2" t="str">
        <f t="shared" si="9"/>
        <v>Delivered</v>
      </c>
      <c r="J583" s="2" t="str">
        <f>TEXT(WORKSHEET[[#This Row],[Offloading Date]], "mmm")</f>
        <v>Aug</v>
      </c>
      <c r="K583" s="2" t="str">
        <f>IF(OR(WORKSHEET[[#This Row],[Year]]="", ISBLANK(WORKSHEET[[#This Row],[Year]]), WORKSHEET[[#This Row],[Year]]="null"), "Exclude", "Include")</f>
        <v>Include</v>
      </c>
      <c r="L583" t="s">
        <v>12</v>
      </c>
      <c r="M583" t="s">
        <v>12</v>
      </c>
      <c r="N583" t="s">
        <v>13</v>
      </c>
      <c r="O583">
        <v>35.58</v>
      </c>
      <c r="P583">
        <v>600</v>
      </c>
      <c r="Q583" t="s">
        <v>14</v>
      </c>
      <c r="R583">
        <f>P583 * _xll.XLOOKUP(Q583,CALCULATION!$A$15:$A$17, CALCULATION!$B$15:$B$17 )</f>
        <v>600</v>
      </c>
      <c r="S583" s="5">
        <f>O583*P583*_xll.XLOOKUP(Q583,CALCULATION!$A$15:$A$17, CALCULATION!$B$15:$B$17)</f>
        <v>21348</v>
      </c>
      <c r="T583">
        <v>300</v>
      </c>
      <c r="U583" t="s">
        <v>14</v>
      </c>
      <c r="V583">
        <f>T583 * _xll.XLOOKUP(U583,CALCULATION!$A$15:$A$17, CALCULATION!$B$15:$B$17 )</f>
        <v>300</v>
      </c>
      <c r="W583" s="5">
        <f>O583*T583*_xll.XLOOKUP(U583,CALCULATION!$A$15:$A$17, CALCULATION!$B$15:$B$17)</f>
        <v>10674</v>
      </c>
      <c r="X583" s="5">
        <f>WORKSHEET[[#This Row],[Clients Total Cost]] / WORKSHEET[[#This Row],[Clients Rate per T2 (USD)]]</f>
        <v>35.58</v>
      </c>
      <c r="Y583" s="5">
        <f>WORKSHEET[[#This Row],[Clients Rate per T2 (USD)]] - WORKSHEET[[#This Row],[Supplier Rate Per t2 (USD)]]</f>
        <v>300</v>
      </c>
      <c r="Z583" s="5">
        <f>WORKSHEET[[#This Row],[Profit Per T]] * WORKSHEET[[#This Row],[Weight]]</f>
        <v>10674</v>
      </c>
      <c r="AA583">
        <v>1</v>
      </c>
      <c r="AB583" s="1">
        <v>1.3</v>
      </c>
      <c r="AC583" s="1">
        <v>1.95</v>
      </c>
      <c r="AD583" s="1">
        <v>1.625</v>
      </c>
      <c r="AE583" s="1">
        <f>WORKSHEET[[#This Row],[Delay at toll gate in days]] +WORKSHEET[[#This Row],[Delay at workshop in days]] +WORKSHEET[[#This Row],[Delay at border in days]]</f>
        <v>4.875</v>
      </c>
    </row>
    <row r="584" spans="1:31" x14ac:dyDescent="0.35">
      <c r="A584" t="s">
        <v>603</v>
      </c>
      <c r="B584" t="s">
        <v>10</v>
      </c>
      <c r="C584" t="s">
        <v>68</v>
      </c>
      <c r="D584" t="s">
        <v>3619</v>
      </c>
      <c r="E584" t="s">
        <v>3613</v>
      </c>
      <c r="F584" t="str">
        <f>WORKSHEET[[#This Row],[Depart From]]&amp;"-"&amp;WORKSHEET[[#This Row],[Arrive To]]</f>
        <v>Addis Ababa-Sanaa</v>
      </c>
      <c r="G584" s="2">
        <v>44768</v>
      </c>
      <c r="H584" s="2">
        <v>44782</v>
      </c>
      <c r="I584" s="2" t="str">
        <f t="shared" si="9"/>
        <v>Delivered</v>
      </c>
      <c r="J584" s="2" t="str">
        <f>TEXT(WORKSHEET[[#This Row],[Offloading Date]], "mmm")</f>
        <v>Aug</v>
      </c>
      <c r="K584" s="2" t="str">
        <f>IF(OR(WORKSHEET[[#This Row],[Year]]="", ISBLANK(WORKSHEET[[#This Row],[Year]]), WORKSHEET[[#This Row],[Year]]="null"), "Exclude", "Include")</f>
        <v>Include</v>
      </c>
      <c r="L584" t="s">
        <v>12</v>
      </c>
      <c r="M584" t="s">
        <v>12</v>
      </c>
      <c r="N584" t="s">
        <v>13</v>
      </c>
      <c r="O584">
        <v>35.58</v>
      </c>
      <c r="P584">
        <v>600</v>
      </c>
      <c r="Q584" t="s">
        <v>14</v>
      </c>
      <c r="R584">
        <f>P584 * _xll.XLOOKUP(Q584,CALCULATION!$A$15:$A$17, CALCULATION!$B$15:$B$17 )</f>
        <v>600</v>
      </c>
      <c r="S584" s="5">
        <f>O584*P584*_xll.XLOOKUP(Q584,CALCULATION!$A$15:$A$17, CALCULATION!$B$15:$B$17)</f>
        <v>21348</v>
      </c>
      <c r="T584">
        <v>300</v>
      </c>
      <c r="U584" t="s">
        <v>14</v>
      </c>
      <c r="V584">
        <f>T584 * _xll.XLOOKUP(U584,CALCULATION!$A$15:$A$17, CALCULATION!$B$15:$B$17 )</f>
        <v>300</v>
      </c>
      <c r="W584" s="5">
        <f>O584*T584*_xll.XLOOKUP(U584,CALCULATION!$A$15:$A$17, CALCULATION!$B$15:$B$17)</f>
        <v>10674</v>
      </c>
      <c r="X584" s="5">
        <f>WORKSHEET[[#This Row],[Clients Total Cost]] / WORKSHEET[[#This Row],[Clients Rate per T2 (USD)]]</f>
        <v>35.58</v>
      </c>
      <c r="Y584" s="5">
        <f>WORKSHEET[[#This Row],[Clients Rate per T2 (USD)]] - WORKSHEET[[#This Row],[Supplier Rate Per t2 (USD)]]</f>
        <v>300</v>
      </c>
      <c r="Z584" s="5">
        <f>WORKSHEET[[#This Row],[Profit Per T]] * WORKSHEET[[#This Row],[Weight]]</f>
        <v>10674</v>
      </c>
      <c r="AA584">
        <v>1</v>
      </c>
      <c r="AB584" s="1">
        <v>1.4000000000000001</v>
      </c>
      <c r="AC584" s="1">
        <v>2.1</v>
      </c>
      <c r="AD584" s="1">
        <v>1.75</v>
      </c>
      <c r="AE584" s="1">
        <f>WORKSHEET[[#This Row],[Delay at toll gate in days]] +WORKSHEET[[#This Row],[Delay at workshop in days]] +WORKSHEET[[#This Row],[Delay at border in days]]</f>
        <v>5.25</v>
      </c>
    </row>
    <row r="585" spans="1:31" x14ac:dyDescent="0.35">
      <c r="A585" t="s">
        <v>604</v>
      </c>
      <c r="B585" t="s">
        <v>10</v>
      </c>
      <c r="C585" t="s">
        <v>68</v>
      </c>
      <c r="D585" t="s">
        <v>3620</v>
      </c>
      <c r="E585" t="s">
        <v>3612</v>
      </c>
      <c r="F585" t="str">
        <f>WORKSHEET[[#This Row],[Depart From]]&amp;"-"&amp;WORKSHEET[[#This Row],[Arrive To]]</f>
        <v>Zanzibar-Victoria</v>
      </c>
      <c r="G585" s="2">
        <v>44768</v>
      </c>
      <c r="H585" s="2">
        <v>44783</v>
      </c>
      <c r="I585" s="2" t="str">
        <f t="shared" si="9"/>
        <v>Delivered</v>
      </c>
      <c r="J585" s="2" t="str">
        <f>TEXT(WORKSHEET[[#This Row],[Offloading Date]], "mmm")</f>
        <v>Aug</v>
      </c>
      <c r="K585" s="2" t="str">
        <f>IF(OR(WORKSHEET[[#This Row],[Year]]="", ISBLANK(WORKSHEET[[#This Row],[Year]]), WORKSHEET[[#This Row],[Year]]="null"), "Exclude", "Include")</f>
        <v>Include</v>
      </c>
      <c r="L585" t="s">
        <v>12</v>
      </c>
      <c r="M585" t="s">
        <v>12</v>
      </c>
      <c r="N585" t="s">
        <v>13</v>
      </c>
      <c r="O585">
        <v>35.520000000000003</v>
      </c>
      <c r="P585">
        <v>600</v>
      </c>
      <c r="Q585" t="s">
        <v>14</v>
      </c>
      <c r="R585">
        <f>P585 * _xll.XLOOKUP(Q585,CALCULATION!$A$15:$A$17, CALCULATION!$B$15:$B$17 )</f>
        <v>600</v>
      </c>
      <c r="S585" s="5">
        <f>O585*P585*_xll.XLOOKUP(Q585,CALCULATION!$A$15:$A$17, CALCULATION!$B$15:$B$17)</f>
        <v>21312.000000000004</v>
      </c>
      <c r="T585">
        <v>300</v>
      </c>
      <c r="U585" t="s">
        <v>14</v>
      </c>
      <c r="V585">
        <f>T585 * _xll.XLOOKUP(U585,CALCULATION!$A$15:$A$17, CALCULATION!$B$15:$B$17 )</f>
        <v>300</v>
      </c>
      <c r="W585" s="5">
        <f>O585*T585*_xll.XLOOKUP(U585,CALCULATION!$A$15:$A$17, CALCULATION!$B$15:$B$17)</f>
        <v>10656.000000000002</v>
      </c>
      <c r="X585" s="5">
        <f>WORKSHEET[[#This Row],[Clients Total Cost]] / WORKSHEET[[#This Row],[Clients Rate per T2 (USD)]]</f>
        <v>35.520000000000003</v>
      </c>
      <c r="Y585" s="5">
        <f>WORKSHEET[[#This Row],[Clients Rate per T2 (USD)]] - WORKSHEET[[#This Row],[Supplier Rate Per t2 (USD)]]</f>
        <v>300</v>
      </c>
      <c r="Z585" s="5">
        <f>WORKSHEET[[#This Row],[Profit Per T]] * WORKSHEET[[#This Row],[Weight]]</f>
        <v>10656.000000000002</v>
      </c>
      <c r="AA585">
        <v>1</v>
      </c>
      <c r="AB585" s="1">
        <v>1.5</v>
      </c>
      <c r="AC585" s="1">
        <v>2.25</v>
      </c>
      <c r="AD585" s="1">
        <v>1.875</v>
      </c>
      <c r="AE585" s="1">
        <f>WORKSHEET[[#This Row],[Delay at toll gate in days]] +WORKSHEET[[#This Row],[Delay at workshop in days]] +WORKSHEET[[#This Row],[Delay at border in days]]</f>
        <v>5.625</v>
      </c>
    </row>
    <row r="586" spans="1:31" x14ac:dyDescent="0.35">
      <c r="A586" t="s">
        <v>605</v>
      </c>
      <c r="B586" t="s">
        <v>10</v>
      </c>
      <c r="C586" t="s">
        <v>68</v>
      </c>
      <c r="D586" t="s">
        <v>3611</v>
      </c>
      <c r="E586" t="s">
        <v>3617</v>
      </c>
      <c r="F586" t="str">
        <f>WORKSHEET[[#This Row],[Depart From]]&amp;"-"&amp;WORKSHEET[[#This Row],[Arrive To]]</f>
        <v>Mogadishu-Lagos</v>
      </c>
      <c r="G586" s="2">
        <v>44773</v>
      </c>
      <c r="H586" s="2">
        <v>44786</v>
      </c>
      <c r="I586" s="2" t="str">
        <f t="shared" si="9"/>
        <v>Delivered</v>
      </c>
      <c r="J586" s="2" t="str">
        <f>TEXT(WORKSHEET[[#This Row],[Offloading Date]], "mmm")</f>
        <v>Aug</v>
      </c>
      <c r="K586" s="2" t="str">
        <f>IF(OR(WORKSHEET[[#This Row],[Year]]="", ISBLANK(WORKSHEET[[#This Row],[Year]]), WORKSHEET[[#This Row],[Year]]="null"), "Exclude", "Include")</f>
        <v>Include</v>
      </c>
      <c r="L586" t="s">
        <v>12</v>
      </c>
      <c r="M586" t="s">
        <v>12</v>
      </c>
      <c r="N586" t="s">
        <v>13</v>
      </c>
      <c r="O586">
        <v>35.58</v>
      </c>
      <c r="P586">
        <v>600</v>
      </c>
      <c r="Q586" t="s">
        <v>14</v>
      </c>
      <c r="R586">
        <f>P586 * _xll.XLOOKUP(Q586,CALCULATION!$A$15:$A$17, CALCULATION!$B$15:$B$17 )</f>
        <v>600</v>
      </c>
      <c r="S586" s="5">
        <f>O586*P586*_xll.XLOOKUP(Q586,CALCULATION!$A$15:$A$17, CALCULATION!$B$15:$B$17)</f>
        <v>21348</v>
      </c>
      <c r="T586">
        <v>300</v>
      </c>
      <c r="U586" t="s">
        <v>14</v>
      </c>
      <c r="V586">
        <f>T586 * _xll.XLOOKUP(U586,CALCULATION!$A$15:$A$17, CALCULATION!$B$15:$B$17 )</f>
        <v>300</v>
      </c>
      <c r="W586" s="5">
        <f>O586*T586*_xll.XLOOKUP(U586,CALCULATION!$A$15:$A$17, CALCULATION!$B$15:$B$17)</f>
        <v>10674</v>
      </c>
      <c r="X586" s="5">
        <f>WORKSHEET[[#This Row],[Clients Total Cost]] / WORKSHEET[[#This Row],[Clients Rate per T2 (USD)]]</f>
        <v>35.58</v>
      </c>
      <c r="Y586" s="5">
        <f>WORKSHEET[[#This Row],[Clients Rate per T2 (USD)]] - WORKSHEET[[#This Row],[Supplier Rate Per t2 (USD)]]</f>
        <v>300</v>
      </c>
      <c r="Z586" s="5">
        <f>WORKSHEET[[#This Row],[Profit Per T]] * WORKSHEET[[#This Row],[Weight]]</f>
        <v>10674</v>
      </c>
      <c r="AA586">
        <v>1</v>
      </c>
      <c r="AB586" s="1">
        <v>1.3</v>
      </c>
      <c r="AC586" s="1">
        <v>1.95</v>
      </c>
      <c r="AD586" s="1">
        <v>1.625</v>
      </c>
      <c r="AE586" s="1">
        <f>WORKSHEET[[#This Row],[Delay at toll gate in days]] +WORKSHEET[[#This Row],[Delay at workshop in days]] +WORKSHEET[[#This Row],[Delay at border in days]]</f>
        <v>4.875</v>
      </c>
    </row>
    <row r="587" spans="1:31" x14ac:dyDescent="0.35">
      <c r="A587" t="s">
        <v>606</v>
      </c>
      <c r="B587" t="s">
        <v>10</v>
      </c>
      <c r="C587" t="s">
        <v>68</v>
      </c>
      <c r="D587" t="s">
        <v>3620</v>
      </c>
      <c r="E587" t="s">
        <v>3617</v>
      </c>
      <c r="F587" t="str">
        <f>WORKSHEET[[#This Row],[Depart From]]&amp;"-"&amp;WORKSHEET[[#This Row],[Arrive To]]</f>
        <v>Zanzibar-Lagos</v>
      </c>
      <c r="G587" s="2">
        <v>44763</v>
      </c>
      <c r="H587" s="2">
        <v>44778</v>
      </c>
      <c r="I587" s="2" t="str">
        <f t="shared" si="9"/>
        <v>Delivered</v>
      </c>
      <c r="J587" s="2" t="str">
        <f>TEXT(WORKSHEET[[#This Row],[Offloading Date]], "mmm")</f>
        <v>Aug</v>
      </c>
      <c r="K587" s="2" t="str">
        <f>IF(OR(WORKSHEET[[#This Row],[Year]]="", ISBLANK(WORKSHEET[[#This Row],[Year]]), WORKSHEET[[#This Row],[Year]]="null"), "Exclude", "Include")</f>
        <v>Include</v>
      </c>
      <c r="L587" t="s">
        <v>12</v>
      </c>
      <c r="M587" t="s">
        <v>12</v>
      </c>
      <c r="N587" t="s">
        <v>13</v>
      </c>
      <c r="O587">
        <v>35.54</v>
      </c>
      <c r="P587">
        <v>600</v>
      </c>
      <c r="Q587" t="s">
        <v>14</v>
      </c>
      <c r="R587">
        <f>P587 * _xll.XLOOKUP(Q587,CALCULATION!$A$15:$A$17, CALCULATION!$B$15:$B$17 )</f>
        <v>600</v>
      </c>
      <c r="S587" s="5">
        <f>O587*P587*_xll.XLOOKUP(Q587,CALCULATION!$A$15:$A$17, CALCULATION!$B$15:$B$17)</f>
        <v>21324</v>
      </c>
      <c r="T587">
        <v>300</v>
      </c>
      <c r="U587" t="s">
        <v>14</v>
      </c>
      <c r="V587">
        <f>T587 * _xll.XLOOKUP(U587,CALCULATION!$A$15:$A$17, CALCULATION!$B$15:$B$17 )</f>
        <v>300</v>
      </c>
      <c r="W587" s="5">
        <f>O587*T587*_xll.XLOOKUP(U587,CALCULATION!$A$15:$A$17, CALCULATION!$B$15:$B$17)</f>
        <v>10662</v>
      </c>
      <c r="X587" s="5">
        <f>WORKSHEET[[#This Row],[Clients Total Cost]] / WORKSHEET[[#This Row],[Clients Rate per T2 (USD)]]</f>
        <v>35.54</v>
      </c>
      <c r="Y587" s="5">
        <f>WORKSHEET[[#This Row],[Clients Rate per T2 (USD)]] - WORKSHEET[[#This Row],[Supplier Rate Per t2 (USD)]]</f>
        <v>300</v>
      </c>
      <c r="Z587" s="5">
        <f>WORKSHEET[[#This Row],[Profit Per T]] * WORKSHEET[[#This Row],[Weight]]</f>
        <v>10662</v>
      </c>
      <c r="AA587">
        <v>1</v>
      </c>
      <c r="AB587" s="1">
        <v>1.5</v>
      </c>
      <c r="AC587" s="1">
        <v>2.25</v>
      </c>
      <c r="AD587" s="1">
        <v>1.875</v>
      </c>
      <c r="AE587" s="1">
        <f>WORKSHEET[[#This Row],[Delay at toll gate in days]] +WORKSHEET[[#This Row],[Delay at workshop in days]] +WORKSHEET[[#This Row],[Delay at border in days]]</f>
        <v>5.625</v>
      </c>
    </row>
    <row r="588" spans="1:31" x14ac:dyDescent="0.35">
      <c r="A588" t="s">
        <v>607</v>
      </c>
      <c r="B588" t="s">
        <v>10</v>
      </c>
      <c r="C588" t="s">
        <v>68</v>
      </c>
      <c r="D588" t="s">
        <v>3611</v>
      </c>
      <c r="E588" t="s">
        <v>3614</v>
      </c>
      <c r="F588" t="str">
        <f>WORKSHEET[[#This Row],[Depart From]]&amp;"-"&amp;WORKSHEET[[#This Row],[Arrive To]]</f>
        <v>Mogadishu-Alger</v>
      </c>
      <c r="G588" s="2">
        <v>44770</v>
      </c>
      <c r="H588" s="2">
        <v>44784</v>
      </c>
      <c r="I588" s="2" t="str">
        <f t="shared" si="9"/>
        <v>Delivered</v>
      </c>
      <c r="J588" s="2" t="str">
        <f>TEXT(WORKSHEET[[#This Row],[Offloading Date]], "mmm")</f>
        <v>Aug</v>
      </c>
      <c r="K588" s="2" t="str">
        <f>IF(OR(WORKSHEET[[#This Row],[Year]]="", ISBLANK(WORKSHEET[[#This Row],[Year]]), WORKSHEET[[#This Row],[Year]]="null"), "Exclude", "Include")</f>
        <v>Include</v>
      </c>
      <c r="L588" t="s">
        <v>12</v>
      </c>
      <c r="M588" t="s">
        <v>12</v>
      </c>
      <c r="N588" t="s">
        <v>13</v>
      </c>
      <c r="O588">
        <v>35.58</v>
      </c>
      <c r="P588">
        <v>600</v>
      </c>
      <c r="Q588" t="s">
        <v>14</v>
      </c>
      <c r="R588">
        <f>P588 * _xll.XLOOKUP(Q588,CALCULATION!$A$15:$A$17, CALCULATION!$B$15:$B$17 )</f>
        <v>600</v>
      </c>
      <c r="S588" s="5">
        <f>O588*P588*_xll.XLOOKUP(Q588,CALCULATION!$A$15:$A$17, CALCULATION!$B$15:$B$17)</f>
        <v>21348</v>
      </c>
      <c r="T588">
        <v>300</v>
      </c>
      <c r="U588" t="s">
        <v>14</v>
      </c>
      <c r="V588">
        <f>T588 * _xll.XLOOKUP(U588,CALCULATION!$A$15:$A$17, CALCULATION!$B$15:$B$17 )</f>
        <v>300</v>
      </c>
      <c r="W588" s="5">
        <f>O588*T588*_xll.XLOOKUP(U588,CALCULATION!$A$15:$A$17, CALCULATION!$B$15:$B$17)</f>
        <v>10674</v>
      </c>
      <c r="X588" s="5">
        <f>WORKSHEET[[#This Row],[Clients Total Cost]] / WORKSHEET[[#This Row],[Clients Rate per T2 (USD)]]</f>
        <v>35.58</v>
      </c>
      <c r="Y588" s="5">
        <f>WORKSHEET[[#This Row],[Clients Rate per T2 (USD)]] - WORKSHEET[[#This Row],[Supplier Rate Per t2 (USD)]]</f>
        <v>300</v>
      </c>
      <c r="Z588" s="5">
        <f>WORKSHEET[[#This Row],[Profit Per T]] * WORKSHEET[[#This Row],[Weight]]</f>
        <v>10674</v>
      </c>
      <c r="AA588">
        <v>1</v>
      </c>
      <c r="AB588" s="1">
        <v>1.4000000000000001</v>
      </c>
      <c r="AC588" s="1">
        <v>2.1</v>
      </c>
      <c r="AD588" s="1">
        <v>1.75</v>
      </c>
      <c r="AE588" s="1">
        <f>WORKSHEET[[#This Row],[Delay at toll gate in days]] +WORKSHEET[[#This Row],[Delay at workshop in days]] +WORKSHEET[[#This Row],[Delay at border in days]]</f>
        <v>5.25</v>
      </c>
    </row>
    <row r="589" spans="1:31" x14ac:dyDescent="0.35">
      <c r="A589" t="s">
        <v>608</v>
      </c>
      <c r="B589" t="s">
        <v>10</v>
      </c>
      <c r="C589" t="s">
        <v>68</v>
      </c>
      <c r="D589" t="s">
        <v>3619</v>
      </c>
      <c r="E589" t="s">
        <v>3617</v>
      </c>
      <c r="F589" t="str">
        <f>WORKSHEET[[#This Row],[Depart From]]&amp;"-"&amp;WORKSHEET[[#This Row],[Arrive To]]</f>
        <v>Addis Ababa-Lagos</v>
      </c>
      <c r="G589" s="2">
        <v>44770</v>
      </c>
      <c r="H589" s="2">
        <v>44784</v>
      </c>
      <c r="I589" s="2" t="str">
        <f t="shared" si="9"/>
        <v>Delivered</v>
      </c>
      <c r="J589" s="2" t="str">
        <f>TEXT(WORKSHEET[[#This Row],[Offloading Date]], "mmm")</f>
        <v>Aug</v>
      </c>
      <c r="K589" s="2" t="str">
        <f>IF(OR(WORKSHEET[[#This Row],[Year]]="", ISBLANK(WORKSHEET[[#This Row],[Year]]), WORKSHEET[[#This Row],[Year]]="null"), "Exclude", "Include")</f>
        <v>Include</v>
      </c>
      <c r="L589" t="s">
        <v>12</v>
      </c>
      <c r="M589" t="s">
        <v>12</v>
      </c>
      <c r="N589" t="s">
        <v>13</v>
      </c>
      <c r="O589">
        <v>35.6</v>
      </c>
      <c r="P589">
        <v>600</v>
      </c>
      <c r="Q589" t="s">
        <v>14</v>
      </c>
      <c r="R589">
        <f>P589 * _xll.XLOOKUP(Q589,CALCULATION!$A$15:$A$17, CALCULATION!$B$15:$B$17 )</f>
        <v>600</v>
      </c>
      <c r="S589" s="5">
        <f>O589*P589*_xll.XLOOKUP(Q589,CALCULATION!$A$15:$A$17, CALCULATION!$B$15:$B$17)</f>
        <v>21360</v>
      </c>
      <c r="T589">
        <v>300</v>
      </c>
      <c r="U589" t="s">
        <v>14</v>
      </c>
      <c r="V589">
        <f>T589 * _xll.XLOOKUP(U589,CALCULATION!$A$15:$A$17, CALCULATION!$B$15:$B$17 )</f>
        <v>300</v>
      </c>
      <c r="W589" s="5">
        <f>O589*T589*_xll.XLOOKUP(U589,CALCULATION!$A$15:$A$17, CALCULATION!$B$15:$B$17)</f>
        <v>10680</v>
      </c>
      <c r="X589" s="5">
        <f>WORKSHEET[[#This Row],[Clients Total Cost]] / WORKSHEET[[#This Row],[Clients Rate per T2 (USD)]]</f>
        <v>35.6</v>
      </c>
      <c r="Y589" s="5">
        <f>WORKSHEET[[#This Row],[Clients Rate per T2 (USD)]] - WORKSHEET[[#This Row],[Supplier Rate Per t2 (USD)]]</f>
        <v>300</v>
      </c>
      <c r="Z589" s="5">
        <f>WORKSHEET[[#This Row],[Profit Per T]] * WORKSHEET[[#This Row],[Weight]]</f>
        <v>10680</v>
      </c>
      <c r="AA589">
        <v>1</v>
      </c>
      <c r="AB589" s="1">
        <v>1.4000000000000001</v>
      </c>
      <c r="AC589" s="1">
        <v>2.1</v>
      </c>
      <c r="AD589" s="1">
        <v>1.75</v>
      </c>
      <c r="AE589" s="1">
        <f>WORKSHEET[[#This Row],[Delay at toll gate in days]] +WORKSHEET[[#This Row],[Delay at workshop in days]] +WORKSHEET[[#This Row],[Delay at border in days]]</f>
        <v>5.25</v>
      </c>
    </row>
    <row r="590" spans="1:31" x14ac:dyDescent="0.35">
      <c r="A590" t="s">
        <v>609</v>
      </c>
      <c r="B590" t="s">
        <v>10</v>
      </c>
      <c r="C590" t="s">
        <v>68</v>
      </c>
      <c r="D590" t="s">
        <v>3611</v>
      </c>
      <c r="E590" t="s">
        <v>3613</v>
      </c>
      <c r="F590" t="str">
        <f>WORKSHEET[[#This Row],[Depart From]]&amp;"-"&amp;WORKSHEET[[#This Row],[Arrive To]]</f>
        <v>Mogadishu-Sanaa</v>
      </c>
      <c r="G590" s="2">
        <v>44772</v>
      </c>
      <c r="H590" s="2">
        <v>44799</v>
      </c>
      <c r="I590" s="2" t="str">
        <f t="shared" si="9"/>
        <v>Delivered</v>
      </c>
      <c r="J590" s="2" t="str">
        <f>TEXT(WORKSHEET[[#This Row],[Offloading Date]], "mmm")</f>
        <v>Aug</v>
      </c>
      <c r="K590" s="2" t="str">
        <f>IF(OR(WORKSHEET[[#This Row],[Year]]="", ISBLANK(WORKSHEET[[#This Row],[Year]]), WORKSHEET[[#This Row],[Year]]="null"), "Exclude", "Include")</f>
        <v>Include</v>
      </c>
      <c r="L590" t="s">
        <v>12</v>
      </c>
      <c r="M590" t="s">
        <v>12</v>
      </c>
      <c r="N590" t="s">
        <v>13</v>
      </c>
      <c r="O590">
        <v>29.6</v>
      </c>
      <c r="P590">
        <v>600</v>
      </c>
      <c r="Q590" t="s">
        <v>14</v>
      </c>
      <c r="R590">
        <f>P590 * _xll.XLOOKUP(Q590,CALCULATION!$A$15:$A$17, CALCULATION!$B$15:$B$17 )</f>
        <v>600</v>
      </c>
      <c r="S590" s="5">
        <f>O590*P590*_xll.XLOOKUP(Q590,CALCULATION!$A$15:$A$17, CALCULATION!$B$15:$B$17)</f>
        <v>17760</v>
      </c>
      <c r="T590">
        <v>300</v>
      </c>
      <c r="U590" t="s">
        <v>14</v>
      </c>
      <c r="V590">
        <f>T590 * _xll.XLOOKUP(U590,CALCULATION!$A$15:$A$17, CALCULATION!$B$15:$B$17 )</f>
        <v>300</v>
      </c>
      <c r="W590" s="5">
        <f>O590*T590*_xll.XLOOKUP(U590,CALCULATION!$A$15:$A$17, CALCULATION!$B$15:$B$17)</f>
        <v>8880</v>
      </c>
      <c r="X590" s="5">
        <f>WORKSHEET[[#This Row],[Clients Total Cost]] / WORKSHEET[[#This Row],[Clients Rate per T2 (USD)]]</f>
        <v>29.6</v>
      </c>
      <c r="Y590" s="5">
        <f>WORKSHEET[[#This Row],[Clients Rate per T2 (USD)]] - WORKSHEET[[#This Row],[Supplier Rate Per t2 (USD)]]</f>
        <v>300</v>
      </c>
      <c r="Z590" s="5">
        <f>WORKSHEET[[#This Row],[Profit Per T]] * WORKSHEET[[#This Row],[Weight]]</f>
        <v>8880</v>
      </c>
      <c r="AA590">
        <v>1</v>
      </c>
      <c r="AB590" s="1">
        <v>2.7</v>
      </c>
      <c r="AC590" s="1">
        <v>4.05</v>
      </c>
      <c r="AD590" s="1">
        <v>3.375</v>
      </c>
      <c r="AE590" s="1">
        <f>WORKSHEET[[#This Row],[Delay at toll gate in days]] +WORKSHEET[[#This Row],[Delay at workshop in days]] +WORKSHEET[[#This Row],[Delay at border in days]]</f>
        <v>10.125</v>
      </c>
    </row>
    <row r="591" spans="1:31" x14ac:dyDescent="0.35">
      <c r="A591" t="s">
        <v>610</v>
      </c>
      <c r="B591" t="s">
        <v>10</v>
      </c>
      <c r="C591" t="s">
        <v>68</v>
      </c>
      <c r="D591" t="s">
        <v>3619</v>
      </c>
      <c r="E591" t="s">
        <v>3617</v>
      </c>
      <c r="F591" t="str">
        <f>WORKSHEET[[#This Row],[Depart From]]&amp;"-"&amp;WORKSHEET[[#This Row],[Arrive To]]</f>
        <v>Addis Ababa-Lagos</v>
      </c>
      <c r="G591" s="2">
        <v>44774</v>
      </c>
      <c r="H591" s="2">
        <v>44799</v>
      </c>
      <c r="I591" s="2" t="str">
        <f t="shared" si="9"/>
        <v>Delivered</v>
      </c>
      <c r="J591" s="2" t="str">
        <f>TEXT(WORKSHEET[[#This Row],[Offloading Date]], "mmm")</f>
        <v>Aug</v>
      </c>
      <c r="K591" s="2" t="str">
        <f>IF(OR(WORKSHEET[[#This Row],[Year]]="", ISBLANK(WORKSHEET[[#This Row],[Year]]), WORKSHEET[[#This Row],[Year]]="null"), "Exclude", "Include")</f>
        <v>Include</v>
      </c>
      <c r="L591" t="s">
        <v>12</v>
      </c>
      <c r="M591" t="s">
        <v>12</v>
      </c>
      <c r="N591" t="s">
        <v>13</v>
      </c>
      <c r="O591">
        <v>29.7</v>
      </c>
      <c r="P591">
        <v>600</v>
      </c>
      <c r="Q591" t="s">
        <v>14</v>
      </c>
      <c r="R591">
        <f>P591 * _xll.XLOOKUP(Q591,CALCULATION!$A$15:$A$17, CALCULATION!$B$15:$B$17 )</f>
        <v>600</v>
      </c>
      <c r="S591" s="5">
        <f>O591*P591*_xll.XLOOKUP(Q591,CALCULATION!$A$15:$A$17, CALCULATION!$B$15:$B$17)</f>
        <v>17820</v>
      </c>
      <c r="T591">
        <v>300</v>
      </c>
      <c r="U591" t="s">
        <v>14</v>
      </c>
      <c r="V591">
        <f>T591 * _xll.XLOOKUP(U591,CALCULATION!$A$15:$A$17, CALCULATION!$B$15:$B$17 )</f>
        <v>300</v>
      </c>
      <c r="W591" s="5">
        <f>O591*T591*_xll.XLOOKUP(U591,CALCULATION!$A$15:$A$17, CALCULATION!$B$15:$B$17)</f>
        <v>8910</v>
      </c>
      <c r="X591" s="5">
        <f>WORKSHEET[[#This Row],[Clients Total Cost]] / WORKSHEET[[#This Row],[Clients Rate per T2 (USD)]]</f>
        <v>29.7</v>
      </c>
      <c r="Y591" s="5">
        <f>WORKSHEET[[#This Row],[Clients Rate per T2 (USD)]] - WORKSHEET[[#This Row],[Supplier Rate Per t2 (USD)]]</f>
        <v>300</v>
      </c>
      <c r="Z591" s="5">
        <f>WORKSHEET[[#This Row],[Profit Per T]] * WORKSHEET[[#This Row],[Weight]]</f>
        <v>8910</v>
      </c>
      <c r="AA591">
        <v>1</v>
      </c>
      <c r="AB591" s="1">
        <v>2.5</v>
      </c>
      <c r="AC591" s="1">
        <v>3.75</v>
      </c>
      <c r="AD591" s="1">
        <v>3.125</v>
      </c>
      <c r="AE591" s="1">
        <f>WORKSHEET[[#This Row],[Delay at toll gate in days]] +WORKSHEET[[#This Row],[Delay at workshop in days]] +WORKSHEET[[#This Row],[Delay at border in days]]</f>
        <v>9.375</v>
      </c>
    </row>
    <row r="592" spans="1:31" x14ac:dyDescent="0.35">
      <c r="A592" t="s">
        <v>611</v>
      </c>
      <c r="B592" t="s">
        <v>10</v>
      </c>
      <c r="C592" t="s">
        <v>68</v>
      </c>
      <c r="D592" t="s">
        <v>3611</v>
      </c>
      <c r="E592" t="s">
        <v>3612</v>
      </c>
      <c r="F592" t="str">
        <f>WORKSHEET[[#This Row],[Depart From]]&amp;"-"&amp;WORKSHEET[[#This Row],[Arrive To]]</f>
        <v>Mogadishu-Victoria</v>
      </c>
      <c r="G592" s="2">
        <v>44789</v>
      </c>
      <c r="H592" s="2">
        <v>44816</v>
      </c>
      <c r="I592" s="2" t="str">
        <f t="shared" si="9"/>
        <v>Delivered</v>
      </c>
      <c r="J592" s="2" t="str">
        <f>TEXT(WORKSHEET[[#This Row],[Offloading Date]], "mmm")</f>
        <v>Sep</v>
      </c>
      <c r="K592" s="2" t="str">
        <f>IF(OR(WORKSHEET[[#This Row],[Year]]="", ISBLANK(WORKSHEET[[#This Row],[Year]]), WORKSHEET[[#This Row],[Year]]="null"), "Exclude", "Include")</f>
        <v>Include</v>
      </c>
      <c r="L592" t="s">
        <v>12</v>
      </c>
      <c r="M592" t="s">
        <v>3624</v>
      </c>
      <c r="N592" t="s">
        <v>13</v>
      </c>
      <c r="O592">
        <v>29.5</v>
      </c>
      <c r="P592">
        <v>600</v>
      </c>
      <c r="Q592" t="s">
        <v>14</v>
      </c>
      <c r="R592">
        <f>P592 * _xll.XLOOKUP(Q592,CALCULATION!$A$15:$A$17, CALCULATION!$B$15:$B$17 )</f>
        <v>600</v>
      </c>
      <c r="S592" s="5">
        <f>O592*P592*_xll.XLOOKUP(Q592,CALCULATION!$A$15:$A$17, CALCULATION!$B$15:$B$17)</f>
        <v>17700</v>
      </c>
      <c r="T592">
        <v>300</v>
      </c>
      <c r="U592" t="s">
        <v>14</v>
      </c>
      <c r="V592">
        <f>T592 * _xll.XLOOKUP(U592,CALCULATION!$A$15:$A$17, CALCULATION!$B$15:$B$17 )</f>
        <v>300</v>
      </c>
      <c r="W592" s="5">
        <f>O592*T592*_xll.XLOOKUP(U592,CALCULATION!$A$15:$A$17, CALCULATION!$B$15:$B$17)</f>
        <v>8850</v>
      </c>
      <c r="X592" s="5">
        <f>WORKSHEET[[#This Row],[Clients Total Cost]] / WORKSHEET[[#This Row],[Clients Rate per T2 (USD)]]</f>
        <v>29.5</v>
      </c>
      <c r="Y592" s="5">
        <f>WORKSHEET[[#This Row],[Clients Rate per T2 (USD)]] - WORKSHEET[[#This Row],[Supplier Rate Per t2 (USD)]]</f>
        <v>300</v>
      </c>
      <c r="Z592" s="5">
        <f>WORKSHEET[[#This Row],[Profit Per T]] * WORKSHEET[[#This Row],[Weight]]</f>
        <v>8850</v>
      </c>
      <c r="AA592">
        <v>1</v>
      </c>
      <c r="AB592" s="1">
        <v>2.7</v>
      </c>
      <c r="AC592" s="1">
        <v>4.05</v>
      </c>
      <c r="AD592" s="1">
        <v>3.375</v>
      </c>
      <c r="AE592" s="1">
        <f>WORKSHEET[[#This Row],[Delay at toll gate in days]] +WORKSHEET[[#This Row],[Delay at workshop in days]] +WORKSHEET[[#This Row],[Delay at border in days]]</f>
        <v>10.125</v>
      </c>
    </row>
    <row r="593" spans="1:31" x14ac:dyDescent="0.35">
      <c r="A593" t="s">
        <v>612</v>
      </c>
      <c r="B593" t="s">
        <v>10</v>
      </c>
      <c r="C593" t="s">
        <v>68</v>
      </c>
      <c r="D593" t="s">
        <v>3616</v>
      </c>
      <c r="E593" t="s">
        <v>3612</v>
      </c>
      <c r="F593" t="str">
        <f>WORKSHEET[[#This Row],[Depart From]]&amp;"-"&amp;WORKSHEET[[#This Row],[Arrive To]]</f>
        <v>Marrakech-Victoria</v>
      </c>
      <c r="G593" s="2">
        <v>44789</v>
      </c>
      <c r="H593" s="2">
        <v>44816</v>
      </c>
      <c r="I593" s="2" t="str">
        <f t="shared" si="9"/>
        <v>Delivered</v>
      </c>
      <c r="J593" s="2" t="str">
        <f>TEXT(WORKSHEET[[#This Row],[Offloading Date]], "mmm")</f>
        <v>Sep</v>
      </c>
      <c r="K593" s="2" t="str">
        <f>IF(OR(WORKSHEET[[#This Row],[Year]]="", ISBLANK(WORKSHEET[[#This Row],[Year]]), WORKSHEET[[#This Row],[Year]]="null"), "Exclude", "Include")</f>
        <v>Include</v>
      </c>
      <c r="L593" t="s">
        <v>12</v>
      </c>
      <c r="M593" t="s">
        <v>3624</v>
      </c>
      <c r="N593" t="s">
        <v>13</v>
      </c>
      <c r="O593">
        <v>29.66</v>
      </c>
      <c r="P593">
        <v>600</v>
      </c>
      <c r="Q593" t="s">
        <v>14</v>
      </c>
      <c r="R593">
        <f>P593 * _xll.XLOOKUP(Q593,CALCULATION!$A$15:$A$17, CALCULATION!$B$15:$B$17 )</f>
        <v>600</v>
      </c>
      <c r="S593" s="5">
        <f>O593*P593*_xll.XLOOKUP(Q593,CALCULATION!$A$15:$A$17, CALCULATION!$B$15:$B$17)</f>
        <v>17796</v>
      </c>
      <c r="T593">
        <v>300</v>
      </c>
      <c r="U593" t="s">
        <v>14</v>
      </c>
      <c r="V593">
        <f>T593 * _xll.XLOOKUP(U593,CALCULATION!$A$15:$A$17, CALCULATION!$B$15:$B$17 )</f>
        <v>300</v>
      </c>
      <c r="W593" s="5">
        <f>O593*T593*_xll.XLOOKUP(U593,CALCULATION!$A$15:$A$17, CALCULATION!$B$15:$B$17)</f>
        <v>8898</v>
      </c>
      <c r="X593" s="5">
        <f>WORKSHEET[[#This Row],[Clients Total Cost]] / WORKSHEET[[#This Row],[Clients Rate per T2 (USD)]]</f>
        <v>29.66</v>
      </c>
      <c r="Y593" s="5">
        <f>WORKSHEET[[#This Row],[Clients Rate per T2 (USD)]] - WORKSHEET[[#This Row],[Supplier Rate Per t2 (USD)]]</f>
        <v>300</v>
      </c>
      <c r="Z593" s="5">
        <f>WORKSHEET[[#This Row],[Profit Per T]] * WORKSHEET[[#This Row],[Weight]]</f>
        <v>8898</v>
      </c>
      <c r="AA593">
        <v>1</v>
      </c>
      <c r="AB593" s="1">
        <v>2.7</v>
      </c>
      <c r="AC593" s="1">
        <v>4.05</v>
      </c>
      <c r="AD593" s="1">
        <v>3.375</v>
      </c>
      <c r="AE593" s="1">
        <f>WORKSHEET[[#This Row],[Delay at toll gate in days]] +WORKSHEET[[#This Row],[Delay at workshop in days]] +WORKSHEET[[#This Row],[Delay at border in days]]</f>
        <v>10.125</v>
      </c>
    </row>
    <row r="594" spans="1:31" x14ac:dyDescent="0.35">
      <c r="A594" t="s">
        <v>613</v>
      </c>
      <c r="B594" t="s">
        <v>10</v>
      </c>
      <c r="C594" t="s">
        <v>68</v>
      </c>
      <c r="D594" t="s">
        <v>3616</v>
      </c>
      <c r="E594" t="s">
        <v>3617</v>
      </c>
      <c r="F594" t="str">
        <f>WORKSHEET[[#This Row],[Depart From]]&amp;"-"&amp;WORKSHEET[[#This Row],[Arrive To]]</f>
        <v>Marrakech-Lagos</v>
      </c>
      <c r="G594" s="2">
        <v>44790</v>
      </c>
      <c r="H594" s="2">
        <v>44818</v>
      </c>
      <c r="I594" s="2" t="str">
        <f t="shared" si="9"/>
        <v>Delivered</v>
      </c>
      <c r="J594" s="2" t="str">
        <f>TEXT(WORKSHEET[[#This Row],[Offloading Date]], "mmm")</f>
        <v>Sep</v>
      </c>
      <c r="K594" s="2" t="str">
        <f>IF(OR(WORKSHEET[[#This Row],[Year]]="", ISBLANK(WORKSHEET[[#This Row],[Year]]), WORKSHEET[[#This Row],[Year]]="null"), "Exclude", "Include")</f>
        <v>Include</v>
      </c>
      <c r="L594" t="s">
        <v>3624</v>
      </c>
      <c r="M594" t="s">
        <v>3624</v>
      </c>
      <c r="N594" t="s">
        <v>13</v>
      </c>
      <c r="O594">
        <v>29.44</v>
      </c>
      <c r="P594">
        <v>600</v>
      </c>
      <c r="Q594" t="s">
        <v>14</v>
      </c>
      <c r="R594">
        <f>P594 * _xll.XLOOKUP(Q594,CALCULATION!$A$15:$A$17, CALCULATION!$B$15:$B$17 )</f>
        <v>600</v>
      </c>
      <c r="S594" s="5">
        <f>O594*P594*_xll.XLOOKUP(Q594,CALCULATION!$A$15:$A$17, CALCULATION!$B$15:$B$17)</f>
        <v>17664</v>
      </c>
      <c r="T594">
        <v>300</v>
      </c>
      <c r="U594" t="s">
        <v>14</v>
      </c>
      <c r="V594">
        <f>T594 * _xll.XLOOKUP(U594,CALCULATION!$A$15:$A$17, CALCULATION!$B$15:$B$17 )</f>
        <v>300</v>
      </c>
      <c r="W594" s="5">
        <f>O594*T594*_xll.XLOOKUP(U594,CALCULATION!$A$15:$A$17, CALCULATION!$B$15:$B$17)</f>
        <v>8832</v>
      </c>
      <c r="X594" s="5">
        <f>WORKSHEET[[#This Row],[Clients Total Cost]] / WORKSHEET[[#This Row],[Clients Rate per T2 (USD)]]</f>
        <v>29.44</v>
      </c>
      <c r="Y594" s="5">
        <f>WORKSHEET[[#This Row],[Clients Rate per T2 (USD)]] - WORKSHEET[[#This Row],[Supplier Rate Per t2 (USD)]]</f>
        <v>300</v>
      </c>
      <c r="Z594" s="5">
        <f>WORKSHEET[[#This Row],[Profit Per T]] * WORKSHEET[[#This Row],[Weight]]</f>
        <v>8832</v>
      </c>
      <c r="AA594">
        <v>1</v>
      </c>
      <c r="AB594" s="1">
        <v>2.8000000000000003</v>
      </c>
      <c r="AC594" s="1">
        <v>4.2</v>
      </c>
      <c r="AD594" s="1">
        <v>3.5</v>
      </c>
      <c r="AE594" s="1">
        <f>WORKSHEET[[#This Row],[Delay at toll gate in days]] +WORKSHEET[[#This Row],[Delay at workshop in days]] +WORKSHEET[[#This Row],[Delay at border in days]]</f>
        <v>10.5</v>
      </c>
    </row>
    <row r="595" spans="1:31" x14ac:dyDescent="0.35">
      <c r="A595" t="s">
        <v>614</v>
      </c>
      <c r="B595" t="s">
        <v>10</v>
      </c>
      <c r="C595" t="s">
        <v>68</v>
      </c>
      <c r="D595" t="s">
        <v>3611</v>
      </c>
      <c r="E595" t="s">
        <v>3617</v>
      </c>
      <c r="F595" t="str">
        <f>WORKSHEET[[#This Row],[Depart From]]&amp;"-"&amp;WORKSHEET[[#This Row],[Arrive To]]</f>
        <v>Mogadishu-Lagos</v>
      </c>
      <c r="G595" s="2">
        <v>44789</v>
      </c>
      <c r="H595" s="2">
        <v>44816</v>
      </c>
      <c r="I595" s="2" t="str">
        <f t="shared" si="9"/>
        <v>Delivered</v>
      </c>
      <c r="J595" s="2" t="str">
        <f>TEXT(WORKSHEET[[#This Row],[Offloading Date]], "mmm")</f>
        <v>Sep</v>
      </c>
      <c r="K595" s="2" t="str">
        <f>IF(OR(WORKSHEET[[#This Row],[Year]]="", ISBLANK(WORKSHEET[[#This Row],[Year]]), WORKSHEET[[#This Row],[Year]]="null"), "Exclude", "Include")</f>
        <v>Include</v>
      </c>
      <c r="L595" t="s">
        <v>12</v>
      </c>
      <c r="M595" t="s">
        <v>3624</v>
      </c>
      <c r="N595" t="s">
        <v>13</v>
      </c>
      <c r="O595">
        <v>29.5</v>
      </c>
      <c r="P595">
        <v>600</v>
      </c>
      <c r="Q595" t="s">
        <v>14</v>
      </c>
      <c r="R595">
        <f>P595 * _xll.XLOOKUP(Q595,CALCULATION!$A$15:$A$17, CALCULATION!$B$15:$B$17 )</f>
        <v>600</v>
      </c>
      <c r="S595" s="5">
        <f>O595*P595*_xll.XLOOKUP(Q595,CALCULATION!$A$15:$A$17, CALCULATION!$B$15:$B$17)</f>
        <v>17700</v>
      </c>
      <c r="T595">
        <v>300</v>
      </c>
      <c r="U595" t="s">
        <v>14</v>
      </c>
      <c r="V595">
        <f>T595 * _xll.XLOOKUP(U595,CALCULATION!$A$15:$A$17, CALCULATION!$B$15:$B$17 )</f>
        <v>300</v>
      </c>
      <c r="W595" s="5">
        <f>O595*T595*_xll.XLOOKUP(U595,CALCULATION!$A$15:$A$17, CALCULATION!$B$15:$B$17)</f>
        <v>8850</v>
      </c>
      <c r="X595" s="5">
        <f>WORKSHEET[[#This Row],[Clients Total Cost]] / WORKSHEET[[#This Row],[Clients Rate per T2 (USD)]]</f>
        <v>29.5</v>
      </c>
      <c r="Y595" s="5">
        <f>WORKSHEET[[#This Row],[Clients Rate per T2 (USD)]] - WORKSHEET[[#This Row],[Supplier Rate Per t2 (USD)]]</f>
        <v>300</v>
      </c>
      <c r="Z595" s="5">
        <f>WORKSHEET[[#This Row],[Profit Per T]] * WORKSHEET[[#This Row],[Weight]]</f>
        <v>8850</v>
      </c>
      <c r="AA595">
        <v>1</v>
      </c>
      <c r="AB595" s="1">
        <v>2.7</v>
      </c>
      <c r="AC595" s="1">
        <v>4.05</v>
      </c>
      <c r="AD595" s="1">
        <v>3.375</v>
      </c>
      <c r="AE595" s="1">
        <f>WORKSHEET[[#This Row],[Delay at toll gate in days]] +WORKSHEET[[#This Row],[Delay at workshop in days]] +WORKSHEET[[#This Row],[Delay at border in days]]</f>
        <v>10.125</v>
      </c>
    </row>
    <row r="596" spans="1:31" x14ac:dyDescent="0.35">
      <c r="A596" t="s">
        <v>615</v>
      </c>
      <c r="B596" t="s">
        <v>10</v>
      </c>
      <c r="C596" t="s">
        <v>68</v>
      </c>
      <c r="D596" t="s">
        <v>3611</v>
      </c>
      <c r="E596" t="s">
        <v>3617</v>
      </c>
      <c r="F596" t="str">
        <f>WORKSHEET[[#This Row],[Depart From]]&amp;"-"&amp;WORKSHEET[[#This Row],[Arrive To]]</f>
        <v>Mogadishu-Lagos</v>
      </c>
      <c r="G596" s="2">
        <v>44789</v>
      </c>
      <c r="H596" s="2">
        <v>44818</v>
      </c>
      <c r="I596" s="2" t="str">
        <f t="shared" si="9"/>
        <v>Delivered</v>
      </c>
      <c r="J596" s="2" t="str">
        <f>TEXT(WORKSHEET[[#This Row],[Offloading Date]], "mmm")</f>
        <v>Sep</v>
      </c>
      <c r="K596" s="2" t="str">
        <f>IF(OR(WORKSHEET[[#This Row],[Year]]="", ISBLANK(WORKSHEET[[#This Row],[Year]]), WORKSHEET[[#This Row],[Year]]="null"), "Exclude", "Include")</f>
        <v>Include</v>
      </c>
      <c r="L596" t="s">
        <v>3624</v>
      </c>
      <c r="M596" t="s">
        <v>3624</v>
      </c>
      <c r="N596" t="s">
        <v>13</v>
      </c>
      <c r="O596">
        <v>29.56</v>
      </c>
      <c r="P596">
        <v>600</v>
      </c>
      <c r="Q596" t="s">
        <v>14</v>
      </c>
      <c r="R596">
        <f>P596 * _xll.XLOOKUP(Q596,CALCULATION!$A$15:$A$17, CALCULATION!$B$15:$B$17 )</f>
        <v>600</v>
      </c>
      <c r="S596" s="5">
        <f>O596*P596*_xll.XLOOKUP(Q596,CALCULATION!$A$15:$A$17, CALCULATION!$B$15:$B$17)</f>
        <v>17736</v>
      </c>
      <c r="T596">
        <v>300</v>
      </c>
      <c r="U596" t="s">
        <v>14</v>
      </c>
      <c r="V596">
        <f>T596 * _xll.XLOOKUP(U596,CALCULATION!$A$15:$A$17, CALCULATION!$B$15:$B$17 )</f>
        <v>300</v>
      </c>
      <c r="W596" s="5">
        <f>O596*T596*_xll.XLOOKUP(U596,CALCULATION!$A$15:$A$17, CALCULATION!$B$15:$B$17)</f>
        <v>8868</v>
      </c>
      <c r="X596" s="5">
        <f>WORKSHEET[[#This Row],[Clients Total Cost]] / WORKSHEET[[#This Row],[Clients Rate per T2 (USD)]]</f>
        <v>29.56</v>
      </c>
      <c r="Y596" s="5">
        <f>WORKSHEET[[#This Row],[Clients Rate per T2 (USD)]] - WORKSHEET[[#This Row],[Supplier Rate Per t2 (USD)]]</f>
        <v>300</v>
      </c>
      <c r="Z596" s="5">
        <f>WORKSHEET[[#This Row],[Profit Per T]] * WORKSHEET[[#This Row],[Weight]]</f>
        <v>8868</v>
      </c>
      <c r="AA596">
        <v>1</v>
      </c>
      <c r="AB596" s="1">
        <v>2.9000000000000004</v>
      </c>
      <c r="AC596" s="1">
        <v>4.3499999999999996</v>
      </c>
      <c r="AD596" s="1">
        <v>3.625</v>
      </c>
      <c r="AE596" s="1">
        <f>WORKSHEET[[#This Row],[Delay at toll gate in days]] +WORKSHEET[[#This Row],[Delay at workshop in days]] +WORKSHEET[[#This Row],[Delay at border in days]]</f>
        <v>10.875</v>
      </c>
    </row>
    <row r="597" spans="1:31" x14ac:dyDescent="0.35">
      <c r="A597" t="s">
        <v>616</v>
      </c>
      <c r="B597" t="s">
        <v>10</v>
      </c>
      <c r="C597" t="s">
        <v>68</v>
      </c>
      <c r="D597" t="s">
        <v>3615</v>
      </c>
      <c r="E597" t="s">
        <v>3614</v>
      </c>
      <c r="F597" t="str">
        <f>WORKSHEET[[#This Row],[Depart From]]&amp;"-"&amp;WORKSHEET[[#This Row],[Arrive To]]</f>
        <v>Mombasa-Alger</v>
      </c>
      <c r="G597" s="2">
        <v>44792</v>
      </c>
      <c r="H597" s="2" t="s">
        <v>3631</v>
      </c>
      <c r="I597" s="2" t="str">
        <f t="shared" si="9"/>
        <v>Failed</v>
      </c>
      <c r="J597" s="2" t="str">
        <f>TEXT(WORKSHEET[[#This Row],[Offloading Date]], "mmm")</f>
        <v>NULL</v>
      </c>
      <c r="K597" s="2" t="str">
        <f>IF(OR(WORKSHEET[[#This Row],[Year]]="", ISBLANK(WORKSHEET[[#This Row],[Year]]), WORKSHEET[[#This Row],[Year]]="null"), "Exclude", "Include")</f>
        <v>Exclude</v>
      </c>
      <c r="L597" t="s">
        <v>3624</v>
      </c>
      <c r="M597" t="s">
        <v>3624</v>
      </c>
      <c r="N597" t="s">
        <v>13</v>
      </c>
      <c r="O597">
        <v>33.5</v>
      </c>
      <c r="P597">
        <v>600</v>
      </c>
      <c r="Q597" t="s">
        <v>14</v>
      </c>
      <c r="R597">
        <f>P597 * _xll.XLOOKUP(Q597,CALCULATION!$A$15:$A$17, CALCULATION!$B$15:$B$17 )</f>
        <v>600</v>
      </c>
      <c r="S597" s="5">
        <f>O597*P597*_xll.XLOOKUP(Q597,CALCULATION!$A$15:$A$17, CALCULATION!$B$15:$B$17)</f>
        <v>20100</v>
      </c>
      <c r="T597">
        <v>300</v>
      </c>
      <c r="U597" t="s">
        <v>14</v>
      </c>
      <c r="V597">
        <f>T597 * _xll.XLOOKUP(U597,CALCULATION!$A$15:$A$17, CALCULATION!$B$15:$B$17 )</f>
        <v>300</v>
      </c>
      <c r="W597" s="5">
        <f>O597*T597*_xll.XLOOKUP(U597,CALCULATION!$A$15:$A$17, CALCULATION!$B$15:$B$17)</f>
        <v>10050</v>
      </c>
      <c r="X597" s="5">
        <f>WORKSHEET[[#This Row],[Clients Total Cost]] / WORKSHEET[[#This Row],[Clients Rate per T2 (USD)]]</f>
        <v>33.5</v>
      </c>
      <c r="Y597" s="5">
        <f>WORKSHEET[[#This Row],[Clients Rate per T2 (USD)]] - WORKSHEET[[#This Row],[Supplier Rate Per t2 (USD)]]</f>
        <v>300</v>
      </c>
      <c r="Z597" s="5">
        <f>WORKSHEET[[#This Row],[Profit Per T]] * WORKSHEET[[#This Row],[Weight]]</f>
        <v>10050</v>
      </c>
      <c r="AA597">
        <v>0</v>
      </c>
      <c r="AB597" s="1">
        <v>0</v>
      </c>
      <c r="AC597" s="1">
        <v>0</v>
      </c>
      <c r="AD597">
        <v>0</v>
      </c>
      <c r="AE597" s="1">
        <f>WORKSHEET[[#This Row],[Delay at toll gate in days]] +WORKSHEET[[#This Row],[Delay at workshop in days]] +WORKSHEET[[#This Row],[Delay at border in days]]</f>
        <v>0</v>
      </c>
    </row>
    <row r="598" spans="1:31" x14ac:dyDescent="0.35">
      <c r="A598" t="s">
        <v>617</v>
      </c>
      <c r="B598" t="s">
        <v>10</v>
      </c>
      <c r="C598" t="s">
        <v>68</v>
      </c>
      <c r="D598" t="s">
        <v>3615</v>
      </c>
      <c r="E598" t="s">
        <v>3617</v>
      </c>
      <c r="F598" t="str">
        <f>WORKSHEET[[#This Row],[Depart From]]&amp;"-"&amp;WORKSHEET[[#This Row],[Arrive To]]</f>
        <v>Mombasa-Lagos</v>
      </c>
      <c r="G598" s="2">
        <v>44790</v>
      </c>
      <c r="H598" s="2">
        <v>44814</v>
      </c>
      <c r="I598" s="2" t="str">
        <f t="shared" si="9"/>
        <v>Delivered</v>
      </c>
      <c r="J598" s="2" t="str">
        <f>TEXT(WORKSHEET[[#This Row],[Offloading Date]], "mmm")</f>
        <v>Sep</v>
      </c>
      <c r="K598" s="2" t="str">
        <f>IF(OR(WORKSHEET[[#This Row],[Year]]="", ISBLANK(WORKSHEET[[#This Row],[Year]]), WORKSHEET[[#This Row],[Year]]="null"), "Exclude", "Include")</f>
        <v>Include</v>
      </c>
      <c r="L598" t="s">
        <v>12</v>
      </c>
      <c r="M598" t="s">
        <v>583</v>
      </c>
      <c r="N598" t="s">
        <v>13</v>
      </c>
      <c r="O598">
        <v>29.38</v>
      </c>
      <c r="P598">
        <v>600</v>
      </c>
      <c r="Q598" t="s">
        <v>14</v>
      </c>
      <c r="R598">
        <f>P598 * _xll.XLOOKUP(Q598,CALCULATION!$A$15:$A$17, CALCULATION!$B$15:$B$17 )</f>
        <v>600</v>
      </c>
      <c r="S598" s="5">
        <f>O598*P598*_xll.XLOOKUP(Q598,CALCULATION!$A$15:$A$17, CALCULATION!$B$15:$B$17)</f>
        <v>17628</v>
      </c>
      <c r="T598">
        <v>300</v>
      </c>
      <c r="U598" t="s">
        <v>14</v>
      </c>
      <c r="V598">
        <f>T598 * _xll.XLOOKUP(U598,CALCULATION!$A$15:$A$17, CALCULATION!$B$15:$B$17 )</f>
        <v>300</v>
      </c>
      <c r="W598" s="5">
        <f>O598*T598*_xll.XLOOKUP(U598,CALCULATION!$A$15:$A$17, CALCULATION!$B$15:$B$17)</f>
        <v>8814</v>
      </c>
      <c r="X598" s="5">
        <f>WORKSHEET[[#This Row],[Clients Total Cost]] / WORKSHEET[[#This Row],[Clients Rate per T2 (USD)]]</f>
        <v>29.38</v>
      </c>
      <c r="Y598" s="5">
        <f>WORKSHEET[[#This Row],[Clients Rate per T2 (USD)]] - WORKSHEET[[#This Row],[Supplier Rate Per t2 (USD)]]</f>
        <v>300</v>
      </c>
      <c r="Z598" s="5">
        <f>WORKSHEET[[#This Row],[Profit Per T]] * WORKSHEET[[#This Row],[Weight]]</f>
        <v>8814</v>
      </c>
      <c r="AA598">
        <v>1</v>
      </c>
      <c r="AB598" s="1">
        <v>2.4000000000000004</v>
      </c>
      <c r="AC598" s="1">
        <v>3.5999999999999996</v>
      </c>
      <c r="AD598" s="1">
        <v>3</v>
      </c>
      <c r="AE598" s="1">
        <f>WORKSHEET[[#This Row],[Delay at toll gate in days]] +WORKSHEET[[#This Row],[Delay at workshop in days]] +WORKSHEET[[#This Row],[Delay at border in days]]</f>
        <v>9</v>
      </c>
    </row>
    <row r="599" spans="1:31" x14ac:dyDescent="0.35">
      <c r="A599" t="s">
        <v>618</v>
      </c>
      <c r="B599" t="s">
        <v>10</v>
      </c>
      <c r="C599" t="s">
        <v>68</v>
      </c>
      <c r="D599" t="s">
        <v>3615</v>
      </c>
      <c r="E599" t="s">
        <v>3617</v>
      </c>
      <c r="F599" t="str">
        <f>WORKSHEET[[#This Row],[Depart From]]&amp;"-"&amp;WORKSHEET[[#This Row],[Arrive To]]</f>
        <v>Mombasa-Lagos</v>
      </c>
      <c r="G599" s="2">
        <v>44792</v>
      </c>
      <c r="H599" s="2" t="s">
        <v>3631</v>
      </c>
      <c r="I599" s="2" t="str">
        <f t="shared" si="9"/>
        <v>Failed</v>
      </c>
      <c r="J599" s="2" t="str">
        <f>TEXT(WORKSHEET[[#This Row],[Offloading Date]], "mmm")</f>
        <v>NULL</v>
      </c>
      <c r="K599" s="2" t="str">
        <f>IF(OR(WORKSHEET[[#This Row],[Year]]="", ISBLANK(WORKSHEET[[#This Row],[Year]]), WORKSHEET[[#This Row],[Year]]="null"), "Exclude", "Include")</f>
        <v>Exclude</v>
      </c>
      <c r="L599" t="s">
        <v>3624</v>
      </c>
      <c r="M599" t="s">
        <v>3624</v>
      </c>
      <c r="N599" t="s">
        <v>13</v>
      </c>
      <c r="O599">
        <v>33.42</v>
      </c>
      <c r="P599">
        <v>600</v>
      </c>
      <c r="Q599" t="s">
        <v>14</v>
      </c>
      <c r="R599">
        <f>P599 * _xll.XLOOKUP(Q599,CALCULATION!$A$15:$A$17, CALCULATION!$B$15:$B$17 )</f>
        <v>600</v>
      </c>
      <c r="S599" s="5">
        <f>O599*P599*_xll.XLOOKUP(Q599,CALCULATION!$A$15:$A$17, CALCULATION!$B$15:$B$17)</f>
        <v>20052</v>
      </c>
      <c r="T599">
        <v>300</v>
      </c>
      <c r="U599" t="s">
        <v>14</v>
      </c>
      <c r="V599">
        <f>T599 * _xll.XLOOKUP(U599,CALCULATION!$A$15:$A$17, CALCULATION!$B$15:$B$17 )</f>
        <v>300</v>
      </c>
      <c r="W599" s="5">
        <f>O599*T599*_xll.XLOOKUP(U599,CALCULATION!$A$15:$A$17, CALCULATION!$B$15:$B$17)</f>
        <v>10026</v>
      </c>
      <c r="X599" s="5">
        <f>WORKSHEET[[#This Row],[Clients Total Cost]] / WORKSHEET[[#This Row],[Clients Rate per T2 (USD)]]</f>
        <v>33.42</v>
      </c>
      <c r="Y599" s="5">
        <f>WORKSHEET[[#This Row],[Clients Rate per T2 (USD)]] - WORKSHEET[[#This Row],[Supplier Rate Per t2 (USD)]]</f>
        <v>300</v>
      </c>
      <c r="Z599" s="5">
        <f>WORKSHEET[[#This Row],[Profit Per T]] * WORKSHEET[[#This Row],[Weight]]</f>
        <v>10026</v>
      </c>
      <c r="AA599">
        <v>0</v>
      </c>
      <c r="AB599" s="1">
        <v>0</v>
      </c>
      <c r="AC599" s="1">
        <v>0</v>
      </c>
      <c r="AD599">
        <v>0</v>
      </c>
      <c r="AE599" s="1">
        <f>WORKSHEET[[#This Row],[Delay at toll gate in days]] +WORKSHEET[[#This Row],[Delay at workshop in days]] +WORKSHEET[[#This Row],[Delay at border in days]]</f>
        <v>0</v>
      </c>
    </row>
    <row r="600" spans="1:31" x14ac:dyDescent="0.35">
      <c r="A600" t="s">
        <v>619</v>
      </c>
      <c r="B600" t="s">
        <v>10</v>
      </c>
      <c r="C600" t="s">
        <v>68</v>
      </c>
      <c r="D600" t="s">
        <v>3615</v>
      </c>
      <c r="E600" t="s">
        <v>3617</v>
      </c>
      <c r="F600" t="str">
        <f>WORKSHEET[[#This Row],[Depart From]]&amp;"-"&amp;WORKSHEET[[#This Row],[Arrive To]]</f>
        <v>Mombasa-Lagos</v>
      </c>
      <c r="G600" s="2">
        <v>44785</v>
      </c>
      <c r="H600" s="2">
        <v>44814</v>
      </c>
      <c r="I600" s="2" t="str">
        <f t="shared" si="9"/>
        <v>Delivered</v>
      </c>
      <c r="J600" s="2" t="str">
        <f>TEXT(WORKSHEET[[#This Row],[Offloading Date]], "mmm")</f>
        <v>Sep</v>
      </c>
      <c r="K600" s="2" t="str">
        <f>IF(OR(WORKSHEET[[#This Row],[Year]]="", ISBLANK(WORKSHEET[[#This Row],[Year]]), WORKSHEET[[#This Row],[Year]]="null"), "Exclude", "Include")</f>
        <v>Include</v>
      </c>
      <c r="L600" t="s">
        <v>12</v>
      </c>
      <c r="M600" t="s">
        <v>583</v>
      </c>
      <c r="N600" t="s">
        <v>13</v>
      </c>
      <c r="O600">
        <v>29.32</v>
      </c>
      <c r="P600">
        <v>600</v>
      </c>
      <c r="Q600" t="s">
        <v>14</v>
      </c>
      <c r="R600">
        <f>P600 * _xll.XLOOKUP(Q600,CALCULATION!$A$15:$A$17, CALCULATION!$B$15:$B$17 )</f>
        <v>600</v>
      </c>
      <c r="S600" s="5">
        <f>O600*P600*_xll.XLOOKUP(Q600,CALCULATION!$A$15:$A$17, CALCULATION!$B$15:$B$17)</f>
        <v>17592</v>
      </c>
      <c r="T600">
        <v>300</v>
      </c>
      <c r="U600" t="s">
        <v>14</v>
      </c>
      <c r="V600">
        <f>T600 * _xll.XLOOKUP(U600,CALCULATION!$A$15:$A$17, CALCULATION!$B$15:$B$17 )</f>
        <v>300</v>
      </c>
      <c r="W600" s="5">
        <f>O600*T600*_xll.XLOOKUP(U600,CALCULATION!$A$15:$A$17, CALCULATION!$B$15:$B$17)</f>
        <v>8796</v>
      </c>
      <c r="X600" s="5">
        <f>WORKSHEET[[#This Row],[Clients Total Cost]] / WORKSHEET[[#This Row],[Clients Rate per T2 (USD)]]</f>
        <v>29.32</v>
      </c>
      <c r="Y600" s="5">
        <f>WORKSHEET[[#This Row],[Clients Rate per T2 (USD)]] - WORKSHEET[[#This Row],[Supplier Rate Per t2 (USD)]]</f>
        <v>300</v>
      </c>
      <c r="Z600" s="5">
        <f>WORKSHEET[[#This Row],[Profit Per T]] * WORKSHEET[[#This Row],[Weight]]</f>
        <v>8796</v>
      </c>
      <c r="AA600">
        <v>1</v>
      </c>
      <c r="AB600" s="1">
        <v>2.9000000000000004</v>
      </c>
      <c r="AC600" s="1">
        <v>4.3499999999999996</v>
      </c>
      <c r="AD600" s="1">
        <v>3.625</v>
      </c>
      <c r="AE600" s="1">
        <f>WORKSHEET[[#This Row],[Delay at toll gate in days]] +WORKSHEET[[#This Row],[Delay at workshop in days]] +WORKSHEET[[#This Row],[Delay at border in days]]</f>
        <v>10.875</v>
      </c>
    </row>
    <row r="601" spans="1:31" x14ac:dyDescent="0.35">
      <c r="A601" t="s">
        <v>620</v>
      </c>
      <c r="B601" t="s">
        <v>10</v>
      </c>
      <c r="C601" t="s">
        <v>68</v>
      </c>
      <c r="D601" t="s">
        <v>3620</v>
      </c>
      <c r="E601" t="s">
        <v>3613</v>
      </c>
      <c r="F601" t="str">
        <f>WORKSHEET[[#This Row],[Depart From]]&amp;"-"&amp;WORKSHEET[[#This Row],[Arrive To]]</f>
        <v>Zanzibar-Sanaa</v>
      </c>
      <c r="G601" s="2">
        <v>44787</v>
      </c>
      <c r="H601" s="2">
        <v>44814</v>
      </c>
      <c r="I601" s="2" t="str">
        <f t="shared" si="9"/>
        <v>Delivered</v>
      </c>
      <c r="J601" s="2" t="str">
        <f>TEXT(WORKSHEET[[#This Row],[Offloading Date]], "mmm")</f>
        <v>Sep</v>
      </c>
      <c r="K601" s="2" t="str">
        <f>IF(OR(WORKSHEET[[#This Row],[Year]]="", ISBLANK(WORKSHEET[[#This Row],[Year]]), WORKSHEET[[#This Row],[Year]]="null"), "Exclude", "Include")</f>
        <v>Include</v>
      </c>
      <c r="L601" t="s">
        <v>12</v>
      </c>
      <c r="M601" t="s">
        <v>583</v>
      </c>
      <c r="N601" t="s">
        <v>13</v>
      </c>
      <c r="O601">
        <v>29.5</v>
      </c>
      <c r="P601">
        <v>600</v>
      </c>
      <c r="Q601" t="s">
        <v>14</v>
      </c>
      <c r="R601">
        <f>P601 * _xll.XLOOKUP(Q601,CALCULATION!$A$15:$A$17, CALCULATION!$B$15:$B$17 )</f>
        <v>600</v>
      </c>
      <c r="S601" s="5">
        <f>O601*P601*_xll.XLOOKUP(Q601,CALCULATION!$A$15:$A$17, CALCULATION!$B$15:$B$17)</f>
        <v>17700</v>
      </c>
      <c r="T601">
        <v>300</v>
      </c>
      <c r="U601" t="s">
        <v>14</v>
      </c>
      <c r="V601">
        <f>T601 * _xll.XLOOKUP(U601,CALCULATION!$A$15:$A$17, CALCULATION!$B$15:$B$17 )</f>
        <v>300</v>
      </c>
      <c r="W601" s="5">
        <f>O601*T601*_xll.XLOOKUP(U601,CALCULATION!$A$15:$A$17, CALCULATION!$B$15:$B$17)</f>
        <v>8850</v>
      </c>
      <c r="X601" s="5">
        <f>WORKSHEET[[#This Row],[Clients Total Cost]] / WORKSHEET[[#This Row],[Clients Rate per T2 (USD)]]</f>
        <v>29.5</v>
      </c>
      <c r="Y601" s="5">
        <f>WORKSHEET[[#This Row],[Clients Rate per T2 (USD)]] - WORKSHEET[[#This Row],[Supplier Rate Per t2 (USD)]]</f>
        <v>300</v>
      </c>
      <c r="Z601" s="5">
        <f>WORKSHEET[[#This Row],[Profit Per T]] * WORKSHEET[[#This Row],[Weight]]</f>
        <v>8850</v>
      </c>
      <c r="AA601">
        <v>1</v>
      </c>
      <c r="AB601" s="1">
        <v>2.7</v>
      </c>
      <c r="AC601" s="1">
        <v>4.05</v>
      </c>
      <c r="AD601" s="1">
        <v>3.375</v>
      </c>
      <c r="AE601" s="1">
        <f>WORKSHEET[[#This Row],[Delay at toll gate in days]] +WORKSHEET[[#This Row],[Delay at workshop in days]] +WORKSHEET[[#This Row],[Delay at border in days]]</f>
        <v>10.125</v>
      </c>
    </row>
    <row r="602" spans="1:31" x14ac:dyDescent="0.35">
      <c r="A602" t="s">
        <v>621</v>
      </c>
      <c r="B602" t="s">
        <v>10</v>
      </c>
      <c r="C602" t="s">
        <v>68</v>
      </c>
      <c r="D602" t="s">
        <v>3611</v>
      </c>
      <c r="E602" t="s">
        <v>3618</v>
      </c>
      <c r="F602" t="str">
        <f>WORKSHEET[[#This Row],[Depart From]]&amp;"-"&amp;WORKSHEET[[#This Row],[Arrive To]]</f>
        <v>Mogadishu-Tripoli</v>
      </c>
      <c r="G602" s="2">
        <v>44777</v>
      </c>
      <c r="H602" s="2">
        <v>44803</v>
      </c>
      <c r="I602" s="2" t="str">
        <f t="shared" si="9"/>
        <v>Delivered</v>
      </c>
      <c r="J602" s="2" t="str">
        <f>TEXT(WORKSHEET[[#This Row],[Offloading Date]], "mmm")</f>
        <v>Aug</v>
      </c>
      <c r="K602" s="2" t="str">
        <f>IF(OR(WORKSHEET[[#This Row],[Year]]="", ISBLANK(WORKSHEET[[#This Row],[Year]]), WORKSHEET[[#This Row],[Year]]="null"), "Exclude", "Include")</f>
        <v>Include</v>
      </c>
      <c r="L602" t="s">
        <v>12</v>
      </c>
      <c r="M602" t="s">
        <v>12</v>
      </c>
      <c r="N602" t="s">
        <v>13</v>
      </c>
      <c r="O602">
        <v>29.56</v>
      </c>
      <c r="P602">
        <v>600</v>
      </c>
      <c r="Q602" t="s">
        <v>14</v>
      </c>
      <c r="R602">
        <f>P602 * _xll.XLOOKUP(Q602,CALCULATION!$A$15:$A$17, CALCULATION!$B$15:$B$17 )</f>
        <v>600</v>
      </c>
      <c r="S602" s="5">
        <f>O602*P602*_xll.XLOOKUP(Q602,CALCULATION!$A$15:$A$17, CALCULATION!$B$15:$B$17)</f>
        <v>17736</v>
      </c>
      <c r="T602">
        <v>300</v>
      </c>
      <c r="U602" t="s">
        <v>14</v>
      </c>
      <c r="V602">
        <f>T602 * _xll.XLOOKUP(U602,CALCULATION!$A$15:$A$17, CALCULATION!$B$15:$B$17 )</f>
        <v>300</v>
      </c>
      <c r="W602" s="5">
        <f>O602*T602*_xll.XLOOKUP(U602,CALCULATION!$A$15:$A$17, CALCULATION!$B$15:$B$17)</f>
        <v>8868</v>
      </c>
      <c r="X602" s="5">
        <f>WORKSHEET[[#This Row],[Clients Total Cost]] / WORKSHEET[[#This Row],[Clients Rate per T2 (USD)]]</f>
        <v>29.56</v>
      </c>
      <c r="Y602" s="5">
        <f>WORKSHEET[[#This Row],[Clients Rate per T2 (USD)]] - WORKSHEET[[#This Row],[Supplier Rate Per t2 (USD)]]</f>
        <v>300</v>
      </c>
      <c r="Z602" s="5">
        <f>WORKSHEET[[#This Row],[Profit Per T]] * WORKSHEET[[#This Row],[Weight]]</f>
        <v>8868</v>
      </c>
      <c r="AA602">
        <v>1</v>
      </c>
      <c r="AB602" s="1">
        <v>2.6</v>
      </c>
      <c r="AC602" s="1">
        <v>3.9</v>
      </c>
      <c r="AD602" s="1">
        <v>3.25</v>
      </c>
      <c r="AE602" s="1">
        <f>WORKSHEET[[#This Row],[Delay at toll gate in days]] +WORKSHEET[[#This Row],[Delay at workshop in days]] +WORKSHEET[[#This Row],[Delay at border in days]]</f>
        <v>9.75</v>
      </c>
    </row>
    <row r="603" spans="1:31" x14ac:dyDescent="0.35">
      <c r="A603" t="s">
        <v>622</v>
      </c>
      <c r="B603" t="s">
        <v>10</v>
      </c>
      <c r="C603" t="s">
        <v>68</v>
      </c>
      <c r="D603" t="s">
        <v>3620</v>
      </c>
      <c r="E603" t="s">
        <v>3614</v>
      </c>
      <c r="F603" t="str">
        <f>WORKSHEET[[#This Row],[Depart From]]&amp;"-"&amp;WORKSHEET[[#This Row],[Arrive To]]</f>
        <v>Zanzibar-Alger</v>
      </c>
      <c r="G603" s="2">
        <v>44777</v>
      </c>
      <c r="H603" s="2">
        <v>44805</v>
      </c>
      <c r="I603" s="2" t="str">
        <f t="shared" si="9"/>
        <v>Delivered</v>
      </c>
      <c r="J603" s="2" t="str">
        <f>TEXT(WORKSHEET[[#This Row],[Offloading Date]], "mmm")</f>
        <v>Sep</v>
      </c>
      <c r="K603" s="2" t="str">
        <f>IF(OR(WORKSHEET[[#This Row],[Year]]="", ISBLANK(WORKSHEET[[#This Row],[Year]]), WORKSHEET[[#This Row],[Year]]="null"), "Exclude", "Include")</f>
        <v>Include</v>
      </c>
      <c r="L603" t="s">
        <v>12</v>
      </c>
      <c r="M603" t="s">
        <v>583</v>
      </c>
      <c r="N603" t="s">
        <v>13</v>
      </c>
      <c r="O603">
        <v>29.64</v>
      </c>
      <c r="P603">
        <v>600</v>
      </c>
      <c r="Q603" t="s">
        <v>14</v>
      </c>
      <c r="R603">
        <f>P603 * _xll.XLOOKUP(Q603,CALCULATION!$A$15:$A$17, CALCULATION!$B$15:$B$17 )</f>
        <v>600</v>
      </c>
      <c r="S603" s="5">
        <f>O603*P603*_xll.XLOOKUP(Q603,CALCULATION!$A$15:$A$17, CALCULATION!$B$15:$B$17)</f>
        <v>17784</v>
      </c>
      <c r="T603">
        <v>300</v>
      </c>
      <c r="U603" t="s">
        <v>14</v>
      </c>
      <c r="V603">
        <f>T603 * _xll.XLOOKUP(U603,CALCULATION!$A$15:$A$17, CALCULATION!$B$15:$B$17 )</f>
        <v>300</v>
      </c>
      <c r="W603" s="5">
        <f>O603*T603*_xll.XLOOKUP(U603,CALCULATION!$A$15:$A$17, CALCULATION!$B$15:$B$17)</f>
        <v>8892</v>
      </c>
      <c r="X603" s="5">
        <f>WORKSHEET[[#This Row],[Clients Total Cost]] / WORKSHEET[[#This Row],[Clients Rate per T2 (USD)]]</f>
        <v>29.64</v>
      </c>
      <c r="Y603" s="5">
        <f>WORKSHEET[[#This Row],[Clients Rate per T2 (USD)]] - WORKSHEET[[#This Row],[Supplier Rate Per t2 (USD)]]</f>
        <v>300</v>
      </c>
      <c r="Z603" s="5">
        <f>WORKSHEET[[#This Row],[Profit Per T]] * WORKSHEET[[#This Row],[Weight]]</f>
        <v>8892</v>
      </c>
      <c r="AA603">
        <v>1</v>
      </c>
      <c r="AB603" s="1">
        <v>2.8000000000000003</v>
      </c>
      <c r="AC603" s="1">
        <v>4.2</v>
      </c>
      <c r="AD603" s="1">
        <v>3.5</v>
      </c>
      <c r="AE603" s="1">
        <f>WORKSHEET[[#This Row],[Delay at toll gate in days]] +WORKSHEET[[#This Row],[Delay at workshop in days]] +WORKSHEET[[#This Row],[Delay at border in days]]</f>
        <v>10.5</v>
      </c>
    </row>
    <row r="604" spans="1:31" x14ac:dyDescent="0.35">
      <c r="A604" t="s">
        <v>623</v>
      </c>
      <c r="B604" t="s">
        <v>10</v>
      </c>
      <c r="C604" t="s">
        <v>68</v>
      </c>
      <c r="D604" t="s">
        <v>3619</v>
      </c>
      <c r="E604" t="s">
        <v>3612</v>
      </c>
      <c r="F604" t="str">
        <f>WORKSHEET[[#This Row],[Depart From]]&amp;"-"&amp;WORKSHEET[[#This Row],[Arrive To]]</f>
        <v>Addis Ababa-Victoria</v>
      </c>
      <c r="G604" s="2">
        <v>44778</v>
      </c>
      <c r="H604" s="2">
        <v>44803</v>
      </c>
      <c r="I604" s="2" t="str">
        <f t="shared" si="9"/>
        <v>Delivered</v>
      </c>
      <c r="J604" s="2" t="str">
        <f>TEXT(WORKSHEET[[#This Row],[Offloading Date]], "mmm")</f>
        <v>Aug</v>
      </c>
      <c r="K604" s="2" t="str">
        <f>IF(OR(WORKSHEET[[#This Row],[Year]]="", ISBLANK(WORKSHEET[[#This Row],[Year]]), WORKSHEET[[#This Row],[Year]]="null"), "Exclude", "Include")</f>
        <v>Include</v>
      </c>
      <c r="L604" t="s">
        <v>12</v>
      </c>
      <c r="M604" t="s">
        <v>12</v>
      </c>
      <c r="N604" t="s">
        <v>13</v>
      </c>
      <c r="O604">
        <v>29.62</v>
      </c>
      <c r="P604">
        <v>600</v>
      </c>
      <c r="Q604" t="s">
        <v>14</v>
      </c>
      <c r="R604">
        <f>P604 * _xll.XLOOKUP(Q604,CALCULATION!$A$15:$A$17, CALCULATION!$B$15:$B$17 )</f>
        <v>600</v>
      </c>
      <c r="S604" s="5">
        <f>O604*P604*_xll.XLOOKUP(Q604,CALCULATION!$A$15:$A$17, CALCULATION!$B$15:$B$17)</f>
        <v>17772</v>
      </c>
      <c r="T604">
        <v>300</v>
      </c>
      <c r="U604" t="s">
        <v>14</v>
      </c>
      <c r="V604">
        <f>T604 * _xll.XLOOKUP(U604,CALCULATION!$A$15:$A$17, CALCULATION!$B$15:$B$17 )</f>
        <v>300</v>
      </c>
      <c r="W604" s="5">
        <f>O604*T604*_xll.XLOOKUP(U604,CALCULATION!$A$15:$A$17, CALCULATION!$B$15:$B$17)</f>
        <v>8886</v>
      </c>
      <c r="X604" s="5">
        <f>WORKSHEET[[#This Row],[Clients Total Cost]] / WORKSHEET[[#This Row],[Clients Rate per T2 (USD)]]</f>
        <v>29.62</v>
      </c>
      <c r="Y604" s="5">
        <f>WORKSHEET[[#This Row],[Clients Rate per T2 (USD)]] - WORKSHEET[[#This Row],[Supplier Rate Per t2 (USD)]]</f>
        <v>300</v>
      </c>
      <c r="Z604" s="5">
        <f>WORKSHEET[[#This Row],[Profit Per T]] * WORKSHEET[[#This Row],[Weight]]</f>
        <v>8886</v>
      </c>
      <c r="AA604">
        <v>1</v>
      </c>
      <c r="AB604" s="1">
        <v>2.5</v>
      </c>
      <c r="AC604" s="1">
        <v>3.75</v>
      </c>
      <c r="AD604" s="1">
        <v>3.125</v>
      </c>
      <c r="AE604" s="1">
        <f>WORKSHEET[[#This Row],[Delay at toll gate in days]] +WORKSHEET[[#This Row],[Delay at workshop in days]] +WORKSHEET[[#This Row],[Delay at border in days]]</f>
        <v>9.375</v>
      </c>
    </row>
    <row r="605" spans="1:31" x14ac:dyDescent="0.35">
      <c r="A605" t="s">
        <v>624</v>
      </c>
      <c r="B605" t="s">
        <v>10</v>
      </c>
      <c r="C605" t="s">
        <v>68</v>
      </c>
      <c r="D605" t="s">
        <v>3620</v>
      </c>
      <c r="E605" t="s">
        <v>3618</v>
      </c>
      <c r="F605" t="str">
        <f>WORKSHEET[[#This Row],[Depart From]]&amp;"-"&amp;WORKSHEET[[#This Row],[Arrive To]]</f>
        <v>Zanzibar-Tripoli</v>
      </c>
      <c r="G605" s="2">
        <v>44779</v>
      </c>
      <c r="H605" s="2">
        <v>44804</v>
      </c>
      <c r="I605" s="2" t="str">
        <f t="shared" si="9"/>
        <v>Delivered</v>
      </c>
      <c r="J605" s="2" t="str">
        <f>TEXT(WORKSHEET[[#This Row],[Offloading Date]], "mmm")</f>
        <v>Aug</v>
      </c>
      <c r="K605" s="2" t="str">
        <f>IF(OR(WORKSHEET[[#This Row],[Year]]="", ISBLANK(WORKSHEET[[#This Row],[Year]]), WORKSHEET[[#This Row],[Year]]="null"), "Exclude", "Include")</f>
        <v>Include</v>
      </c>
      <c r="L605" t="s">
        <v>12</v>
      </c>
      <c r="M605" t="s">
        <v>583</v>
      </c>
      <c r="N605" t="s">
        <v>13</v>
      </c>
      <c r="O605">
        <v>29.46</v>
      </c>
      <c r="P605">
        <v>600</v>
      </c>
      <c r="Q605" t="s">
        <v>14</v>
      </c>
      <c r="R605">
        <f>P605 * _xll.XLOOKUP(Q605,CALCULATION!$A$15:$A$17, CALCULATION!$B$15:$B$17 )</f>
        <v>600</v>
      </c>
      <c r="S605" s="5">
        <f>O605*P605*_xll.XLOOKUP(Q605,CALCULATION!$A$15:$A$17, CALCULATION!$B$15:$B$17)</f>
        <v>17676</v>
      </c>
      <c r="T605">
        <v>300</v>
      </c>
      <c r="U605" t="s">
        <v>14</v>
      </c>
      <c r="V605">
        <f>T605 * _xll.XLOOKUP(U605,CALCULATION!$A$15:$A$17, CALCULATION!$B$15:$B$17 )</f>
        <v>300</v>
      </c>
      <c r="W605" s="5">
        <f>O605*T605*_xll.XLOOKUP(U605,CALCULATION!$A$15:$A$17, CALCULATION!$B$15:$B$17)</f>
        <v>8838</v>
      </c>
      <c r="X605" s="5">
        <f>WORKSHEET[[#This Row],[Clients Total Cost]] / WORKSHEET[[#This Row],[Clients Rate per T2 (USD)]]</f>
        <v>29.46</v>
      </c>
      <c r="Y605" s="5">
        <f>WORKSHEET[[#This Row],[Clients Rate per T2 (USD)]] - WORKSHEET[[#This Row],[Supplier Rate Per t2 (USD)]]</f>
        <v>300</v>
      </c>
      <c r="Z605" s="5">
        <f>WORKSHEET[[#This Row],[Profit Per T]] * WORKSHEET[[#This Row],[Weight]]</f>
        <v>8838</v>
      </c>
      <c r="AA605">
        <v>1</v>
      </c>
      <c r="AB605" s="1">
        <v>2.5</v>
      </c>
      <c r="AC605" s="1">
        <v>3.75</v>
      </c>
      <c r="AD605" s="1">
        <v>3.125</v>
      </c>
      <c r="AE605" s="1">
        <f>WORKSHEET[[#This Row],[Delay at toll gate in days]] +WORKSHEET[[#This Row],[Delay at workshop in days]] +WORKSHEET[[#This Row],[Delay at border in days]]</f>
        <v>9.375</v>
      </c>
    </row>
    <row r="606" spans="1:31" x14ac:dyDescent="0.35">
      <c r="A606" t="s">
        <v>625</v>
      </c>
      <c r="B606" t="s">
        <v>10</v>
      </c>
      <c r="C606" t="s">
        <v>68</v>
      </c>
      <c r="D606" t="s">
        <v>3616</v>
      </c>
      <c r="E606" t="s">
        <v>3614</v>
      </c>
      <c r="F606" t="str">
        <f>WORKSHEET[[#This Row],[Depart From]]&amp;"-"&amp;WORKSHEET[[#This Row],[Arrive To]]</f>
        <v>Marrakech-Alger</v>
      </c>
      <c r="G606" s="2">
        <v>44785</v>
      </c>
      <c r="H606" s="2">
        <v>44810</v>
      </c>
      <c r="I606" s="2" t="str">
        <f t="shared" si="9"/>
        <v>Delivered</v>
      </c>
      <c r="J606" s="2" t="str">
        <f>TEXT(WORKSHEET[[#This Row],[Offloading Date]], "mmm")</f>
        <v>Sep</v>
      </c>
      <c r="K606" s="2" t="str">
        <f>IF(OR(WORKSHEET[[#This Row],[Year]]="", ISBLANK(WORKSHEET[[#This Row],[Year]]), WORKSHEET[[#This Row],[Year]]="null"), "Exclude", "Include")</f>
        <v>Include</v>
      </c>
      <c r="L606" t="s">
        <v>12</v>
      </c>
      <c r="M606" t="s">
        <v>583</v>
      </c>
      <c r="N606" t="s">
        <v>13</v>
      </c>
      <c r="O606">
        <v>29.58</v>
      </c>
      <c r="P606">
        <v>600</v>
      </c>
      <c r="Q606" t="s">
        <v>14</v>
      </c>
      <c r="R606">
        <f>P606 * _xll.XLOOKUP(Q606,CALCULATION!$A$15:$A$17, CALCULATION!$B$15:$B$17 )</f>
        <v>600</v>
      </c>
      <c r="S606" s="5">
        <f>O606*P606*_xll.XLOOKUP(Q606,CALCULATION!$A$15:$A$17, CALCULATION!$B$15:$B$17)</f>
        <v>17748</v>
      </c>
      <c r="T606">
        <v>300</v>
      </c>
      <c r="U606" t="s">
        <v>14</v>
      </c>
      <c r="V606">
        <f>T606 * _xll.XLOOKUP(U606,CALCULATION!$A$15:$A$17, CALCULATION!$B$15:$B$17 )</f>
        <v>300</v>
      </c>
      <c r="W606" s="5">
        <f>O606*T606*_xll.XLOOKUP(U606,CALCULATION!$A$15:$A$17, CALCULATION!$B$15:$B$17)</f>
        <v>8874</v>
      </c>
      <c r="X606" s="5">
        <f>WORKSHEET[[#This Row],[Clients Total Cost]] / WORKSHEET[[#This Row],[Clients Rate per T2 (USD)]]</f>
        <v>29.58</v>
      </c>
      <c r="Y606" s="5">
        <f>WORKSHEET[[#This Row],[Clients Rate per T2 (USD)]] - WORKSHEET[[#This Row],[Supplier Rate Per t2 (USD)]]</f>
        <v>300</v>
      </c>
      <c r="Z606" s="5">
        <f>WORKSHEET[[#This Row],[Profit Per T]] * WORKSHEET[[#This Row],[Weight]]</f>
        <v>8874</v>
      </c>
      <c r="AA606">
        <v>1</v>
      </c>
      <c r="AB606" s="1">
        <v>2.5</v>
      </c>
      <c r="AC606" s="1">
        <v>3.75</v>
      </c>
      <c r="AD606" s="1">
        <v>3.125</v>
      </c>
      <c r="AE606" s="1">
        <f>WORKSHEET[[#This Row],[Delay at toll gate in days]] +WORKSHEET[[#This Row],[Delay at workshop in days]] +WORKSHEET[[#This Row],[Delay at border in days]]</f>
        <v>9.375</v>
      </c>
    </row>
    <row r="607" spans="1:31" x14ac:dyDescent="0.35">
      <c r="A607" t="s">
        <v>626</v>
      </c>
      <c r="B607" t="s">
        <v>10</v>
      </c>
      <c r="C607" t="s">
        <v>68</v>
      </c>
      <c r="D607" t="s">
        <v>3611</v>
      </c>
      <c r="E607" t="s">
        <v>3614</v>
      </c>
      <c r="F607" t="str">
        <f>WORKSHEET[[#This Row],[Depart From]]&amp;"-"&amp;WORKSHEET[[#This Row],[Arrive To]]</f>
        <v>Mogadishu-Alger</v>
      </c>
      <c r="G607" s="2">
        <v>44778</v>
      </c>
      <c r="H607" s="2">
        <v>44804</v>
      </c>
      <c r="I607" s="2" t="str">
        <f t="shared" si="9"/>
        <v>Delivered</v>
      </c>
      <c r="J607" s="2" t="str">
        <f>TEXT(WORKSHEET[[#This Row],[Offloading Date]], "mmm")</f>
        <v>Aug</v>
      </c>
      <c r="K607" s="2" t="str">
        <f>IF(OR(WORKSHEET[[#This Row],[Year]]="", ISBLANK(WORKSHEET[[#This Row],[Year]]), WORKSHEET[[#This Row],[Year]]="null"), "Exclude", "Include")</f>
        <v>Include</v>
      </c>
      <c r="L607" t="s">
        <v>12</v>
      </c>
      <c r="M607" t="s">
        <v>12</v>
      </c>
      <c r="N607" t="s">
        <v>13</v>
      </c>
      <c r="O607">
        <v>29.52</v>
      </c>
      <c r="P607">
        <v>600</v>
      </c>
      <c r="Q607" t="s">
        <v>14</v>
      </c>
      <c r="R607">
        <f>P607 * _xll.XLOOKUP(Q607,CALCULATION!$A$15:$A$17, CALCULATION!$B$15:$B$17 )</f>
        <v>600</v>
      </c>
      <c r="S607" s="5">
        <f>O607*P607*_xll.XLOOKUP(Q607,CALCULATION!$A$15:$A$17, CALCULATION!$B$15:$B$17)</f>
        <v>17712</v>
      </c>
      <c r="T607">
        <v>300</v>
      </c>
      <c r="U607" t="s">
        <v>14</v>
      </c>
      <c r="V607">
        <f>T607 * _xll.XLOOKUP(U607,CALCULATION!$A$15:$A$17, CALCULATION!$B$15:$B$17 )</f>
        <v>300</v>
      </c>
      <c r="W607" s="5">
        <f>O607*T607*_xll.XLOOKUP(U607,CALCULATION!$A$15:$A$17, CALCULATION!$B$15:$B$17)</f>
        <v>8856</v>
      </c>
      <c r="X607" s="5">
        <f>WORKSHEET[[#This Row],[Clients Total Cost]] / WORKSHEET[[#This Row],[Clients Rate per T2 (USD)]]</f>
        <v>29.52</v>
      </c>
      <c r="Y607" s="5">
        <f>WORKSHEET[[#This Row],[Clients Rate per T2 (USD)]] - WORKSHEET[[#This Row],[Supplier Rate Per t2 (USD)]]</f>
        <v>300</v>
      </c>
      <c r="Z607" s="5">
        <f>WORKSHEET[[#This Row],[Profit Per T]] * WORKSHEET[[#This Row],[Weight]]</f>
        <v>8856</v>
      </c>
      <c r="AA607">
        <v>1</v>
      </c>
      <c r="AB607" s="1">
        <v>2.6</v>
      </c>
      <c r="AC607" s="1">
        <v>3.9</v>
      </c>
      <c r="AD607" s="1">
        <v>3.25</v>
      </c>
      <c r="AE607" s="1">
        <f>WORKSHEET[[#This Row],[Delay at toll gate in days]] +WORKSHEET[[#This Row],[Delay at workshop in days]] +WORKSHEET[[#This Row],[Delay at border in days]]</f>
        <v>9.75</v>
      </c>
    </row>
    <row r="608" spans="1:31" x14ac:dyDescent="0.35">
      <c r="A608" t="s">
        <v>627</v>
      </c>
      <c r="B608" t="s">
        <v>10</v>
      </c>
      <c r="C608" t="s">
        <v>68</v>
      </c>
      <c r="D608" t="s">
        <v>3619</v>
      </c>
      <c r="E608" t="s">
        <v>3618</v>
      </c>
      <c r="F608" t="str">
        <f>WORKSHEET[[#This Row],[Depart From]]&amp;"-"&amp;WORKSHEET[[#This Row],[Arrive To]]</f>
        <v>Addis Ababa-Tripoli</v>
      </c>
      <c r="G608" s="2">
        <v>44777</v>
      </c>
      <c r="H608" s="2">
        <v>44804</v>
      </c>
      <c r="I608" s="2" t="str">
        <f t="shared" si="9"/>
        <v>Delivered</v>
      </c>
      <c r="J608" s="2" t="str">
        <f>TEXT(WORKSHEET[[#This Row],[Offloading Date]], "mmm")</f>
        <v>Aug</v>
      </c>
      <c r="K608" s="2" t="str">
        <f>IF(OR(WORKSHEET[[#This Row],[Year]]="", ISBLANK(WORKSHEET[[#This Row],[Year]]), WORKSHEET[[#This Row],[Year]]="null"), "Exclude", "Include")</f>
        <v>Include</v>
      </c>
      <c r="L608" t="s">
        <v>12</v>
      </c>
      <c r="M608" t="s">
        <v>12</v>
      </c>
      <c r="N608" t="s">
        <v>13</v>
      </c>
      <c r="O608">
        <v>29.54</v>
      </c>
      <c r="P608">
        <v>600</v>
      </c>
      <c r="Q608" t="s">
        <v>14</v>
      </c>
      <c r="R608">
        <f>P608 * _xll.XLOOKUP(Q608,CALCULATION!$A$15:$A$17, CALCULATION!$B$15:$B$17 )</f>
        <v>600</v>
      </c>
      <c r="S608" s="5">
        <f>O608*P608*_xll.XLOOKUP(Q608,CALCULATION!$A$15:$A$17, CALCULATION!$B$15:$B$17)</f>
        <v>17724</v>
      </c>
      <c r="T608">
        <v>300</v>
      </c>
      <c r="U608" t="s">
        <v>14</v>
      </c>
      <c r="V608">
        <f>T608 * _xll.XLOOKUP(U608,CALCULATION!$A$15:$A$17, CALCULATION!$B$15:$B$17 )</f>
        <v>300</v>
      </c>
      <c r="W608" s="5">
        <f>O608*T608*_xll.XLOOKUP(U608,CALCULATION!$A$15:$A$17, CALCULATION!$B$15:$B$17)</f>
        <v>8862</v>
      </c>
      <c r="X608" s="5">
        <f>WORKSHEET[[#This Row],[Clients Total Cost]] / WORKSHEET[[#This Row],[Clients Rate per T2 (USD)]]</f>
        <v>29.54</v>
      </c>
      <c r="Y608" s="5">
        <f>WORKSHEET[[#This Row],[Clients Rate per T2 (USD)]] - WORKSHEET[[#This Row],[Supplier Rate Per t2 (USD)]]</f>
        <v>300</v>
      </c>
      <c r="Z608" s="5">
        <f>WORKSHEET[[#This Row],[Profit Per T]] * WORKSHEET[[#This Row],[Weight]]</f>
        <v>8862</v>
      </c>
      <c r="AA608">
        <v>1</v>
      </c>
      <c r="AB608" s="1">
        <v>2.7</v>
      </c>
      <c r="AC608" s="1">
        <v>4.05</v>
      </c>
      <c r="AD608" s="1">
        <v>3.375</v>
      </c>
      <c r="AE608" s="1">
        <f>WORKSHEET[[#This Row],[Delay at toll gate in days]] +WORKSHEET[[#This Row],[Delay at workshop in days]] +WORKSHEET[[#This Row],[Delay at border in days]]</f>
        <v>10.125</v>
      </c>
    </row>
    <row r="609" spans="1:31" x14ac:dyDescent="0.35">
      <c r="A609" t="s">
        <v>628</v>
      </c>
      <c r="B609" t="s">
        <v>10</v>
      </c>
      <c r="C609" t="s">
        <v>68</v>
      </c>
      <c r="D609" t="s">
        <v>3611</v>
      </c>
      <c r="E609" t="s">
        <v>3612</v>
      </c>
      <c r="F609" t="str">
        <f>WORKSHEET[[#This Row],[Depart From]]&amp;"-"&amp;WORKSHEET[[#This Row],[Arrive To]]</f>
        <v>Mogadishu-Victoria</v>
      </c>
      <c r="G609" s="2">
        <v>44777</v>
      </c>
      <c r="H609" s="2">
        <v>44806</v>
      </c>
      <c r="I609" s="2" t="str">
        <f t="shared" si="9"/>
        <v>Delivered</v>
      </c>
      <c r="J609" s="2" t="str">
        <f>TEXT(WORKSHEET[[#This Row],[Offloading Date]], "mmm")</f>
        <v>Sep</v>
      </c>
      <c r="K609" s="2" t="str">
        <f>IF(OR(WORKSHEET[[#This Row],[Year]]="", ISBLANK(WORKSHEET[[#This Row],[Year]]), WORKSHEET[[#This Row],[Year]]="null"), "Exclude", "Include")</f>
        <v>Include</v>
      </c>
      <c r="L609" t="s">
        <v>12</v>
      </c>
      <c r="M609" t="s">
        <v>583</v>
      </c>
      <c r="N609" t="s">
        <v>13</v>
      </c>
      <c r="O609">
        <v>29.36</v>
      </c>
      <c r="P609">
        <v>600</v>
      </c>
      <c r="Q609" t="s">
        <v>14</v>
      </c>
      <c r="R609">
        <f>P609 * _xll.XLOOKUP(Q609,CALCULATION!$A$15:$A$17, CALCULATION!$B$15:$B$17 )</f>
        <v>600</v>
      </c>
      <c r="S609" s="5">
        <f>O609*P609*_xll.XLOOKUP(Q609,CALCULATION!$A$15:$A$17, CALCULATION!$B$15:$B$17)</f>
        <v>17616</v>
      </c>
      <c r="T609">
        <v>300</v>
      </c>
      <c r="U609" t="s">
        <v>14</v>
      </c>
      <c r="V609">
        <f>T609 * _xll.XLOOKUP(U609,CALCULATION!$A$15:$A$17, CALCULATION!$B$15:$B$17 )</f>
        <v>300</v>
      </c>
      <c r="W609" s="5">
        <f>O609*T609*_xll.XLOOKUP(U609,CALCULATION!$A$15:$A$17, CALCULATION!$B$15:$B$17)</f>
        <v>8808</v>
      </c>
      <c r="X609" s="5">
        <f>WORKSHEET[[#This Row],[Clients Total Cost]] / WORKSHEET[[#This Row],[Clients Rate per T2 (USD)]]</f>
        <v>29.36</v>
      </c>
      <c r="Y609" s="5">
        <f>WORKSHEET[[#This Row],[Clients Rate per T2 (USD)]] - WORKSHEET[[#This Row],[Supplier Rate Per t2 (USD)]]</f>
        <v>300</v>
      </c>
      <c r="Z609" s="5">
        <f>WORKSHEET[[#This Row],[Profit Per T]] * WORKSHEET[[#This Row],[Weight]]</f>
        <v>8808</v>
      </c>
      <c r="AA609">
        <v>1</v>
      </c>
      <c r="AB609" s="1">
        <v>2.9000000000000004</v>
      </c>
      <c r="AC609" s="1">
        <v>4.3499999999999996</v>
      </c>
      <c r="AD609" s="1">
        <v>3.625</v>
      </c>
      <c r="AE609" s="1">
        <f>WORKSHEET[[#This Row],[Delay at toll gate in days]] +WORKSHEET[[#This Row],[Delay at workshop in days]] +WORKSHEET[[#This Row],[Delay at border in days]]</f>
        <v>10.875</v>
      </c>
    </row>
    <row r="610" spans="1:31" x14ac:dyDescent="0.35">
      <c r="A610" t="s">
        <v>629</v>
      </c>
      <c r="B610" t="s">
        <v>10</v>
      </c>
      <c r="C610" t="s">
        <v>68</v>
      </c>
      <c r="D610" t="s">
        <v>3620</v>
      </c>
      <c r="E610" t="s">
        <v>3613</v>
      </c>
      <c r="F610" t="str">
        <f>WORKSHEET[[#This Row],[Depart From]]&amp;"-"&amp;WORKSHEET[[#This Row],[Arrive To]]</f>
        <v>Zanzibar-Sanaa</v>
      </c>
      <c r="G610" s="2">
        <v>44778</v>
      </c>
      <c r="H610" s="2">
        <v>44805</v>
      </c>
      <c r="I610" s="2" t="str">
        <f t="shared" si="9"/>
        <v>Delivered</v>
      </c>
      <c r="J610" s="2" t="str">
        <f>TEXT(WORKSHEET[[#This Row],[Offloading Date]], "mmm")</f>
        <v>Sep</v>
      </c>
      <c r="K610" s="2" t="str">
        <f>IF(OR(WORKSHEET[[#This Row],[Year]]="", ISBLANK(WORKSHEET[[#This Row],[Year]]), WORKSHEET[[#This Row],[Year]]="null"), "Exclude", "Include")</f>
        <v>Include</v>
      </c>
      <c r="L610" t="s">
        <v>12</v>
      </c>
      <c r="M610" t="s">
        <v>583</v>
      </c>
      <c r="N610" t="s">
        <v>13</v>
      </c>
      <c r="O610">
        <v>29.6</v>
      </c>
      <c r="P610">
        <v>600</v>
      </c>
      <c r="Q610" t="s">
        <v>14</v>
      </c>
      <c r="R610">
        <f>P610 * _xll.XLOOKUP(Q610,CALCULATION!$A$15:$A$17, CALCULATION!$B$15:$B$17 )</f>
        <v>600</v>
      </c>
      <c r="S610" s="5">
        <f>O610*P610*_xll.XLOOKUP(Q610,CALCULATION!$A$15:$A$17, CALCULATION!$B$15:$B$17)</f>
        <v>17760</v>
      </c>
      <c r="T610">
        <v>300</v>
      </c>
      <c r="U610" t="s">
        <v>14</v>
      </c>
      <c r="V610">
        <f>T610 * _xll.XLOOKUP(U610,CALCULATION!$A$15:$A$17, CALCULATION!$B$15:$B$17 )</f>
        <v>300</v>
      </c>
      <c r="W610" s="5">
        <f>O610*T610*_xll.XLOOKUP(U610,CALCULATION!$A$15:$A$17, CALCULATION!$B$15:$B$17)</f>
        <v>8880</v>
      </c>
      <c r="X610" s="5">
        <f>WORKSHEET[[#This Row],[Clients Total Cost]] / WORKSHEET[[#This Row],[Clients Rate per T2 (USD)]]</f>
        <v>29.6</v>
      </c>
      <c r="Y610" s="5">
        <f>WORKSHEET[[#This Row],[Clients Rate per T2 (USD)]] - WORKSHEET[[#This Row],[Supplier Rate Per t2 (USD)]]</f>
        <v>300</v>
      </c>
      <c r="Z610" s="5">
        <f>WORKSHEET[[#This Row],[Profit Per T]] * WORKSHEET[[#This Row],[Weight]]</f>
        <v>8880</v>
      </c>
      <c r="AA610">
        <v>1</v>
      </c>
      <c r="AB610" s="1">
        <v>2.7</v>
      </c>
      <c r="AC610" s="1">
        <v>4.05</v>
      </c>
      <c r="AD610" s="1">
        <v>3.375</v>
      </c>
      <c r="AE610" s="1">
        <f>WORKSHEET[[#This Row],[Delay at toll gate in days]] +WORKSHEET[[#This Row],[Delay at workshop in days]] +WORKSHEET[[#This Row],[Delay at border in days]]</f>
        <v>10.125</v>
      </c>
    </row>
    <row r="611" spans="1:31" x14ac:dyDescent="0.35">
      <c r="A611" t="s">
        <v>630</v>
      </c>
      <c r="B611" t="s">
        <v>10</v>
      </c>
      <c r="C611" t="s">
        <v>68</v>
      </c>
      <c r="D611" t="s">
        <v>3619</v>
      </c>
      <c r="E611" t="s">
        <v>3617</v>
      </c>
      <c r="F611" t="str">
        <f>WORKSHEET[[#This Row],[Depart From]]&amp;"-"&amp;WORKSHEET[[#This Row],[Arrive To]]</f>
        <v>Addis Ababa-Lagos</v>
      </c>
      <c r="G611" s="2">
        <v>44785</v>
      </c>
      <c r="H611" s="2">
        <v>44810</v>
      </c>
      <c r="I611" s="2" t="str">
        <f t="shared" si="9"/>
        <v>Delivered</v>
      </c>
      <c r="J611" s="2" t="str">
        <f>TEXT(WORKSHEET[[#This Row],[Offloading Date]], "mmm")</f>
        <v>Sep</v>
      </c>
      <c r="K611" s="2" t="str">
        <f>IF(OR(WORKSHEET[[#This Row],[Year]]="", ISBLANK(WORKSHEET[[#This Row],[Year]]), WORKSHEET[[#This Row],[Year]]="null"), "Exclude", "Include")</f>
        <v>Include</v>
      </c>
      <c r="L611" t="s">
        <v>12</v>
      </c>
      <c r="M611" t="s">
        <v>583</v>
      </c>
      <c r="N611" t="s">
        <v>13</v>
      </c>
      <c r="O611">
        <v>29.52</v>
      </c>
      <c r="P611">
        <v>600</v>
      </c>
      <c r="Q611" t="s">
        <v>14</v>
      </c>
      <c r="R611">
        <f>P611 * _xll.XLOOKUP(Q611,CALCULATION!$A$15:$A$17, CALCULATION!$B$15:$B$17 )</f>
        <v>600</v>
      </c>
      <c r="S611" s="5">
        <f>O611*P611*_xll.XLOOKUP(Q611,CALCULATION!$A$15:$A$17, CALCULATION!$B$15:$B$17)</f>
        <v>17712</v>
      </c>
      <c r="T611">
        <v>300</v>
      </c>
      <c r="U611" t="s">
        <v>14</v>
      </c>
      <c r="V611">
        <f>T611 * _xll.XLOOKUP(U611,CALCULATION!$A$15:$A$17, CALCULATION!$B$15:$B$17 )</f>
        <v>300</v>
      </c>
      <c r="W611" s="5">
        <f>O611*T611*_xll.XLOOKUP(U611,CALCULATION!$A$15:$A$17, CALCULATION!$B$15:$B$17)</f>
        <v>8856</v>
      </c>
      <c r="X611" s="5">
        <f>WORKSHEET[[#This Row],[Clients Total Cost]] / WORKSHEET[[#This Row],[Clients Rate per T2 (USD)]]</f>
        <v>29.52</v>
      </c>
      <c r="Y611" s="5">
        <f>WORKSHEET[[#This Row],[Clients Rate per T2 (USD)]] - WORKSHEET[[#This Row],[Supplier Rate Per t2 (USD)]]</f>
        <v>300</v>
      </c>
      <c r="Z611" s="5">
        <f>WORKSHEET[[#This Row],[Profit Per T]] * WORKSHEET[[#This Row],[Weight]]</f>
        <v>8856</v>
      </c>
      <c r="AA611">
        <v>1</v>
      </c>
      <c r="AB611" s="1">
        <v>2.5</v>
      </c>
      <c r="AC611" s="1">
        <v>3.75</v>
      </c>
      <c r="AD611" s="1">
        <v>3.125</v>
      </c>
      <c r="AE611" s="1">
        <f>WORKSHEET[[#This Row],[Delay at toll gate in days]] +WORKSHEET[[#This Row],[Delay at workshop in days]] +WORKSHEET[[#This Row],[Delay at border in days]]</f>
        <v>9.375</v>
      </c>
    </row>
    <row r="612" spans="1:31" x14ac:dyDescent="0.35">
      <c r="A612" t="s">
        <v>631</v>
      </c>
      <c r="B612" t="s">
        <v>10</v>
      </c>
      <c r="C612" t="s">
        <v>68</v>
      </c>
      <c r="D612" t="s">
        <v>3611</v>
      </c>
      <c r="E612" t="s">
        <v>3612</v>
      </c>
      <c r="F612" t="str">
        <f>WORKSHEET[[#This Row],[Depart From]]&amp;"-"&amp;WORKSHEET[[#This Row],[Arrive To]]</f>
        <v>Mogadishu-Victoria</v>
      </c>
      <c r="G612" s="2">
        <v>44776</v>
      </c>
      <c r="H612" s="2">
        <v>44805</v>
      </c>
      <c r="I612" s="2" t="str">
        <f t="shared" si="9"/>
        <v>Delivered</v>
      </c>
      <c r="J612" s="2" t="str">
        <f>TEXT(WORKSHEET[[#This Row],[Offloading Date]], "mmm")</f>
        <v>Sep</v>
      </c>
      <c r="K612" s="2" t="str">
        <f>IF(OR(WORKSHEET[[#This Row],[Year]]="", ISBLANK(WORKSHEET[[#This Row],[Year]]), WORKSHEET[[#This Row],[Year]]="null"), "Exclude", "Include")</f>
        <v>Include</v>
      </c>
      <c r="L612" t="s">
        <v>12</v>
      </c>
      <c r="M612" t="s">
        <v>583</v>
      </c>
      <c r="N612" t="s">
        <v>13</v>
      </c>
      <c r="O612">
        <v>29.54</v>
      </c>
      <c r="P612">
        <v>600</v>
      </c>
      <c r="Q612" t="s">
        <v>14</v>
      </c>
      <c r="R612">
        <f>P612 * _xll.XLOOKUP(Q612,CALCULATION!$A$15:$A$17, CALCULATION!$B$15:$B$17 )</f>
        <v>600</v>
      </c>
      <c r="S612" s="5">
        <f>O612*P612*_xll.XLOOKUP(Q612,CALCULATION!$A$15:$A$17, CALCULATION!$B$15:$B$17)</f>
        <v>17724</v>
      </c>
      <c r="T612">
        <v>300</v>
      </c>
      <c r="U612" t="s">
        <v>14</v>
      </c>
      <c r="V612">
        <f>T612 * _xll.XLOOKUP(U612,CALCULATION!$A$15:$A$17, CALCULATION!$B$15:$B$17 )</f>
        <v>300</v>
      </c>
      <c r="W612" s="5">
        <f>O612*T612*_xll.XLOOKUP(U612,CALCULATION!$A$15:$A$17, CALCULATION!$B$15:$B$17)</f>
        <v>8862</v>
      </c>
      <c r="X612" s="5">
        <f>WORKSHEET[[#This Row],[Clients Total Cost]] / WORKSHEET[[#This Row],[Clients Rate per T2 (USD)]]</f>
        <v>29.54</v>
      </c>
      <c r="Y612" s="5">
        <f>WORKSHEET[[#This Row],[Clients Rate per T2 (USD)]] - WORKSHEET[[#This Row],[Supplier Rate Per t2 (USD)]]</f>
        <v>300</v>
      </c>
      <c r="Z612" s="5">
        <f>WORKSHEET[[#This Row],[Profit Per T]] * WORKSHEET[[#This Row],[Weight]]</f>
        <v>8862</v>
      </c>
      <c r="AA612">
        <v>1</v>
      </c>
      <c r="AB612" s="1">
        <v>2.9000000000000004</v>
      </c>
      <c r="AC612" s="1">
        <v>4.3499999999999996</v>
      </c>
      <c r="AD612" s="1">
        <v>3.625</v>
      </c>
      <c r="AE612" s="1">
        <f>WORKSHEET[[#This Row],[Delay at toll gate in days]] +WORKSHEET[[#This Row],[Delay at workshop in days]] +WORKSHEET[[#This Row],[Delay at border in days]]</f>
        <v>10.875</v>
      </c>
    </row>
    <row r="613" spans="1:31" x14ac:dyDescent="0.35">
      <c r="A613" t="s">
        <v>632</v>
      </c>
      <c r="B613" t="s">
        <v>10</v>
      </c>
      <c r="C613" t="s">
        <v>68</v>
      </c>
      <c r="D613" t="s">
        <v>3620</v>
      </c>
      <c r="E613" t="s">
        <v>3612</v>
      </c>
      <c r="F613" t="str">
        <f>WORKSHEET[[#This Row],[Depart From]]&amp;"-"&amp;WORKSHEET[[#This Row],[Arrive To]]</f>
        <v>Zanzibar-Victoria</v>
      </c>
      <c r="G613" s="2">
        <v>44778</v>
      </c>
      <c r="H613" s="2">
        <v>44805</v>
      </c>
      <c r="I613" s="2" t="str">
        <f t="shared" si="9"/>
        <v>Delivered</v>
      </c>
      <c r="J613" s="2" t="str">
        <f>TEXT(WORKSHEET[[#This Row],[Offloading Date]], "mmm")</f>
        <v>Sep</v>
      </c>
      <c r="K613" s="2" t="str">
        <f>IF(OR(WORKSHEET[[#This Row],[Year]]="", ISBLANK(WORKSHEET[[#This Row],[Year]]), WORKSHEET[[#This Row],[Year]]="null"), "Exclude", "Include")</f>
        <v>Include</v>
      </c>
      <c r="L613" t="s">
        <v>12</v>
      </c>
      <c r="M613" t="s">
        <v>583</v>
      </c>
      <c r="N613" t="s">
        <v>13</v>
      </c>
      <c r="O613">
        <v>29.62</v>
      </c>
      <c r="P613">
        <v>600</v>
      </c>
      <c r="Q613" t="s">
        <v>14</v>
      </c>
      <c r="R613">
        <f>P613 * _xll.XLOOKUP(Q613,CALCULATION!$A$15:$A$17, CALCULATION!$B$15:$B$17 )</f>
        <v>600</v>
      </c>
      <c r="S613" s="5">
        <f>O613*P613*_xll.XLOOKUP(Q613,CALCULATION!$A$15:$A$17, CALCULATION!$B$15:$B$17)</f>
        <v>17772</v>
      </c>
      <c r="T613">
        <v>300</v>
      </c>
      <c r="U613" t="s">
        <v>14</v>
      </c>
      <c r="V613">
        <f>T613 * _xll.XLOOKUP(U613,CALCULATION!$A$15:$A$17, CALCULATION!$B$15:$B$17 )</f>
        <v>300</v>
      </c>
      <c r="W613" s="5">
        <f>O613*T613*_xll.XLOOKUP(U613,CALCULATION!$A$15:$A$17, CALCULATION!$B$15:$B$17)</f>
        <v>8886</v>
      </c>
      <c r="X613" s="5">
        <f>WORKSHEET[[#This Row],[Clients Total Cost]] / WORKSHEET[[#This Row],[Clients Rate per T2 (USD)]]</f>
        <v>29.62</v>
      </c>
      <c r="Y613" s="5">
        <f>WORKSHEET[[#This Row],[Clients Rate per T2 (USD)]] - WORKSHEET[[#This Row],[Supplier Rate Per t2 (USD)]]</f>
        <v>300</v>
      </c>
      <c r="Z613" s="5">
        <f>WORKSHEET[[#This Row],[Profit Per T]] * WORKSHEET[[#This Row],[Weight]]</f>
        <v>8886</v>
      </c>
      <c r="AA613">
        <v>1</v>
      </c>
      <c r="AB613" s="1">
        <v>2.7</v>
      </c>
      <c r="AC613" s="1">
        <v>4.05</v>
      </c>
      <c r="AD613" s="1">
        <v>3.375</v>
      </c>
      <c r="AE613" s="1">
        <f>WORKSHEET[[#This Row],[Delay at toll gate in days]] +WORKSHEET[[#This Row],[Delay at workshop in days]] +WORKSHEET[[#This Row],[Delay at border in days]]</f>
        <v>10.125</v>
      </c>
    </row>
    <row r="614" spans="1:31" x14ac:dyDescent="0.35">
      <c r="A614" t="s">
        <v>633</v>
      </c>
      <c r="B614" t="s">
        <v>10</v>
      </c>
      <c r="C614" t="s">
        <v>68</v>
      </c>
      <c r="D614" t="s">
        <v>3616</v>
      </c>
      <c r="E614" t="s">
        <v>3614</v>
      </c>
      <c r="F614" t="str">
        <f>WORKSHEET[[#This Row],[Depart From]]&amp;"-"&amp;WORKSHEET[[#This Row],[Arrive To]]</f>
        <v>Marrakech-Alger</v>
      </c>
      <c r="G614" s="2">
        <v>44776</v>
      </c>
      <c r="H614" s="2">
        <v>44810</v>
      </c>
      <c r="I614" s="2" t="str">
        <f t="shared" si="9"/>
        <v>Delivered</v>
      </c>
      <c r="J614" s="2" t="str">
        <f>TEXT(WORKSHEET[[#This Row],[Offloading Date]], "mmm")</f>
        <v>Sep</v>
      </c>
      <c r="K614" s="2" t="str">
        <f>IF(OR(WORKSHEET[[#This Row],[Year]]="", ISBLANK(WORKSHEET[[#This Row],[Year]]), WORKSHEET[[#This Row],[Year]]="null"), "Exclude", "Include")</f>
        <v>Include</v>
      </c>
      <c r="L614" t="s">
        <v>12</v>
      </c>
      <c r="M614" t="s">
        <v>583</v>
      </c>
      <c r="N614" t="s">
        <v>13</v>
      </c>
      <c r="O614">
        <v>29.64</v>
      </c>
      <c r="P614">
        <v>600</v>
      </c>
      <c r="Q614" t="s">
        <v>14</v>
      </c>
      <c r="R614">
        <f>P614 * _xll.XLOOKUP(Q614,CALCULATION!$A$15:$A$17, CALCULATION!$B$15:$B$17 )</f>
        <v>600</v>
      </c>
      <c r="S614" s="5">
        <f>O614*P614*_xll.XLOOKUP(Q614,CALCULATION!$A$15:$A$17, CALCULATION!$B$15:$B$17)</f>
        <v>17784</v>
      </c>
      <c r="T614">
        <v>300</v>
      </c>
      <c r="U614" t="s">
        <v>14</v>
      </c>
      <c r="V614">
        <f>T614 * _xll.XLOOKUP(U614,CALCULATION!$A$15:$A$17, CALCULATION!$B$15:$B$17 )</f>
        <v>300</v>
      </c>
      <c r="W614" s="5">
        <f>O614*T614*_xll.XLOOKUP(U614,CALCULATION!$A$15:$A$17, CALCULATION!$B$15:$B$17)</f>
        <v>8892</v>
      </c>
      <c r="X614" s="5">
        <f>WORKSHEET[[#This Row],[Clients Total Cost]] / WORKSHEET[[#This Row],[Clients Rate per T2 (USD)]]</f>
        <v>29.64</v>
      </c>
      <c r="Y614" s="5">
        <f>WORKSHEET[[#This Row],[Clients Rate per T2 (USD)]] - WORKSHEET[[#This Row],[Supplier Rate Per t2 (USD)]]</f>
        <v>300</v>
      </c>
      <c r="Z614" s="5">
        <f>WORKSHEET[[#This Row],[Profit Per T]] * WORKSHEET[[#This Row],[Weight]]</f>
        <v>8892</v>
      </c>
      <c r="AA614">
        <v>1</v>
      </c>
      <c r="AB614" s="1">
        <v>3.4000000000000004</v>
      </c>
      <c r="AC614" s="1">
        <v>5.0999999999999996</v>
      </c>
      <c r="AD614" s="1">
        <v>4.25</v>
      </c>
      <c r="AE614" s="1">
        <f>WORKSHEET[[#This Row],[Delay at toll gate in days]] +WORKSHEET[[#This Row],[Delay at workshop in days]] +WORKSHEET[[#This Row],[Delay at border in days]]</f>
        <v>12.75</v>
      </c>
    </row>
    <row r="615" spans="1:31" x14ac:dyDescent="0.35">
      <c r="A615" t="s">
        <v>634</v>
      </c>
      <c r="B615" t="s">
        <v>10</v>
      </c>
      <c r="C615" t="s">
        <v>68</v>
      </c>
      <c r="D615" t="s">
        <v>3611</v>
      </c>
      <c r="E615" t="s">
        <v>3618</v>
      </c>
      <c r="F615" t="str">
        <f>WORKSHEET[[#This Row],[Depart From]]&amp;"-"&amp;WORKSHEET[[#This Row],[Arrive To]]</f>
        <v>Mogadishu-Tripoli</v>
      </c>
      <c r="G615" s="2">
        <v>44777</v>
      </c>
      <c r="H615" s="2">
        <v>44805</v>
      </c>
      <c r="I615" s="2" t="str">
        <f t="shared" si="9"/>
        <v>Delivered</v>
      </c>
      <c r="J615" s="2" t="str">
        <f>TEXT(WORKSHEET[[#This Row],[Offloading Date]], "mmm")</f>
        <v>Sep</v>
      </c>
      <c r="K615" s="2" t="str">
        <f>IF(OR(WORKSHEET[[#This Row],[Year]]="", ISBLANK(WORKSHEET[[#This Row],[Year]]), WORKSHEET[[#This Row],[Year]]="null"), "Exclude", "Include")</f>
        <v>Include</v>
      </c>
      <c r="L615" t="s">
        <v>12</v>
      </c>
      <c r="M615" t="s">
        <v>583</v>
      </c>
      <c r="N615" t="s">
        <v>13</v>
      </c>
      <c r="O615">
        <v>29.58</v>
      </c>
      <c r="P615">
        <v>600</v>
      </c>
      <c r="Q615" t="s">
        <v>14</v>
      </c>
      <c r="R615">
        <f>P615 * _xll.XLOOKUP(Q615,CALCULATION!$A$15:$A$17, CALCULATION!$B$15:$B$17 )</f>
        <v>600</v>
      </c>
      <c r="S615" s="5">
        <f>O615*P615*_xll.XLOOKUP(Q615,CALCULATION!$A$15:$A$17, CALCULATION!$B$15:$B$17)</f>
        <v>17748</v>
      </c>
      <c r="T615">
        <v>300</v>
      </c>
      <c r="U615" t="s">
        <v>14</v>
      </c>
      <c r="V615">
        <f>T615 * _xll.XLOOKUP(U615,CALCULATION!$A$15:$A$17, CALCULATION!$B$15:$B$17 )</f>
        <v>300</v>
      </c>
      <c r="W615" s="5">
        <f>O615*T615*_xll.XLOOKUP(U615,CALCULATION!$A$15:$A$17, CALCULATION!$B$15:$B$17)</f>
        <v>8874</v>
      </c>
      <c r="X615" s="5">
        <f>WORKSHEET[[#This Row],[Clients Total Cost]] / WORKSHEET[[#This Row],[Clients Rate per T2 (USD)]]</f>
        <v>29.58</v>
      </c>
      <c r="Y615" s="5">
        <f>WORKSHEET[[#This Row],[Clients Rate per T2 (USD)]] - WORKSHEET[[#This Row],[Supplier Rate Per t2 (USD)]]</f>
        <v>300</v>
      </c>
      <c r="Z615" s="5">
        <f>WORKSHEET[[#This Row],[Profit Per T]] * WORKSHEET[[#This Row],[Weight]]</f>
        <v>8874</v>
      </c>
      <c r="AA615">
        <v>1</v>
      </c>
      <c r="AB615" s="1">
        <v>2.8000000000000003</v>
      </c>
      <c r="AC615" s="1">
        <v>4.2</v>
      </c>
      <c r="AD615" s="1">
        <v>3.5</v>
      </c>
      <c r="AE615" s="1">
        <f>WORKSHEET[[#This Row],[Delay at toll gate in days]] +WORKSHEET[[#This Row],[Delay at workshop in days]] +WORKSHEET[[#This Row],[Delay at border in days]]</f>
        <v>10.5</v>
      </c>
    </row>
    <row r="616" spans="1:31" x14ac:dyDescent="0.35">
      <c r="A616" t="s">
        <v>635</v>
      </c>
      <c r="B616" t="s">
        <v>10</v>
      </c>
      <c r="C616" t="s">
        <v>68</v>
      </c>
      <c r="D616" t="s">
        <v>3620</v>
      </c>
      <c r="E616" t="s">
        <v>3617</v>
      </c>
      <c r="F616" t="str">
        <f>WORKSHEET[[#This Row],[Depart From]]&amp;"-"&amp;WORKSHEET[[#This Row],[Arrive To]]</f>
        <v>Zanzibar-Lagos</v>
      </c>
      <c r="G616" s="2">
        <v>44777</v>
      </c>
      <c r="H616" s="2">
        <v>44804</v>
      </c>
      <c r="I616" s="2" t="str">
        <f t="shared" si="9"/>
        <v>Delivered</v>
      </c>
      <c r="J616" s="2" t="str">
        <f>TEXT(WORKSHEET[[#This Row],[Offloading Date]], "mmm")</f>
        <v>Aug</v>
      </c>
      <c r="K616" s="2" t="str">
        <f>IF(OR(WORKSHEET[[#This Row],[Year]]="", ISBLANK(WORKSHEET[[#This Row],[Year]]), WORKSHEET[[#This Row],[Year]]="null"), "Exclude", "Include")</f>
        <v>Include</v>
      </c>
      <c r="L616" t="s">
        <v>12</v>
      </c>
      <c r="M616" t="s">
        <v>583</v>
      </c>
      <c r="N616" t="s">
        <v>13</v>
      </c>
      <c r="O616">
        <v>29.48</v>
      </c>
      <c r="P616">
        <v>600</v>
      </c>
      <c r="Q616" t="s">
        <v>14</v>
      </c>
      <c r="R616">
        <f>P616 * _xll.XLOOKUP(Q616,CALCULATION!$A$15:$A$17, CALCULATION!$B$15:$B$17 )</f>
        <v>600</v>
      </c>
      <c r="S616" s="5">
        <f>O616*P616*_xll.XLOOKUP(Q616,CALCULATION!$A$15:$A$17, CALCULATION!$B$15:$B$17)</f>
        <v>17688</v>
      </c>
      <c r="T616">
        <v>300</v>
      </c>
      <c r="U616" t="s">
        <v>14</v>
      </c>
      <c r="V616">
        <f>T616 * _xll.XLOOKUP(U616,CALCULATION!$A$15:$A$17, CALCULATION!$B$15:$B$17 )</f>
        <v>300</v>
      </c>
      <c r="W616" s="5">
        <f>O616*T616*_xll.XLOOKUP(U616,CALCULATION!$A$15:$A$17, CALCULATION!$B$15:$B$17)</f>
        <v>8844</v>
      </c>
      <c r="X616" s="5">
        <f>WORKSHEET[[#This Row],[Clients Total Cost]] / WORKSHEET[[#This Row],[Clients Rate per T2 (USD)]]</f>
        <v>29.48</v>
      </c>
      <c r="Y616" s="5">
        <f>WORKSHEET[[#This Row],[Clients Rate per T2 (USD)]] - WORKSHEET[[#This Row],[Supplier Rate Per t2 (USD)]]</f>
        <v>300</v>
      </c>
      <c r="Z616" s="5">
        <f>WORKSHEET[[#This Row],[Profit Per T]] * WORKSHEET[[#This Row],[Weight]]</f>
        <v>8844</v>
      </c>
      <c r="AA616">
        <v>1</v>
      </c>
      <c r="AB616" s="1">
        <v>2.7</v>
      </c>
      <c r="AC616" s="1">
        <v>4.05</v>
      </c>
      <c r="AD616" s="1">
        <v>3.375</v>
      </c>
      <c r="AE616" s="1">
        <f>WORKSHEET[[#This Row],[Delay at toll gate in days]] +WORKSHEET[[#This Row],[Delay at workshop in days]] +WORKSHEET[[#This Row],[Delay at border in days]]</f>
        <v>10.125</v>
      </c>
    </row>
    <row r="617" spans="1:31" x14ac:dyDescent="0.35">
      <c r="A617" t="s">
        <v>636</v>
      </c>
      <c r="B617" t="s">
        <v>10</v>
      </c>
      <c r="C617" t="s">
        <v>68</v>
      </c>
      <c r="D617" t="s">
        <v>3611</v>
      </c>
      <c r="E617" t="s">
        <v>3614</v>
      </c>
      <c r="F617" t="str">
        <f>WORKSHEET[[#This Row],[Depart From]]&amp;"-"&amp;WORKSHEET[[#This Row],[Arrive To]]</f>
        <v>Mogadishu-Alger</v>
      </c>
      <c r="G617" s="2">
        <v>44779</v>
      </c>
      <c r="H617" s="2">
        <v>44808</v>
      </c>
      <c r="I617" s="2" t="str">
        <f t="shared" si="9"/>
        <v>Delivered</v>
      </c>
      <c r="J617" s="2" t="str">
        <f>TEXT(WORKSHEET[[#This Row],[Offloading Date]], "mmm")</f>
        <v>Sep</v>
      </c>
      <c r="K617" s="2" t="str">
        <f>IF(OR(WORKSHEET[[#This Row],[Year]]="", ISBLANK(WORKSHEET[[#This Row],[Year]]), WORKSHEET[[#This Row],[Year]]="null"), "Exclude", "Include")</f>
        <v>Include</v>
      </c>
      <c r="L617" t="s">
        <v>12</v>
      </c>
      <c r="M617" t="s">
        <v>583</v>
      </c>
      <c r="N617" t="s">
        <v>13</v>
      </c>
      <c r="O617">
        <v>29.68</v>
      </c>
      <c r="P617">
        <v>600</v>
      </c>
      <c r="Q617" t="s">
        <v>14</v>
      </c>
      <c r="R617">
        <f>P617 * _xll.XLOOKUP(Q617,CALCULATION!$A$15:$A$17, CALCULATION!$B$15:$B$17 )</f>
        <v>600</v>
      </c>
      <c r="S617" s="5">
        <f>O617*P617*_xll.XLOOKUP(Q617,CALCULATION!$A$15:$A$17, CALCULATION!$B$15:$B$17)</f>
        <v>17808</v>
      </c>
      <c r="T617">
        <v>300</v>
      </c>
      <c r="U617" t="s">
        <v>14</v>
      </c>
      <c r="V617">
        <f>T617 * _xll.XLOOKUP(U617,CALCULATION!$A$15:$A$17, CALCULATION!$B$15:$B$17 )</f>
        <v>300</v>
      </c>
      <c r="W617" s="5">
        <f>O617*T617*_xll.XLOOKUP(U617,CALCULATION!$A$15:$A$17, CALCULATION!$B$15:$B$17)</f>
        <v>8904</v>
      </c>
      <c r="X617" s="5">
        <f>WORKSHEET[[#This Row],[Clients Total Cost]] / WORKSHEET[[#This Row],[Clients Rate per T2 (USD)]]</f>
        <v>29.68</v>
      </c>
      <c r="Y617" s="5">
        <f>WORKSHEET[[#This Row],[Clients Rate per T2 (USD)]] - WORKSHEET[[#This Row],[Supplier Rate Per t2 (USD)]]</f>
        <v>300</v>
      </c>
      <c r="Z617" s="5">
        <f>WORKSHEET[[#This Row],[Profit Per T]] * WORKSHEET[[#This Row],[Weight]]</f>
        <v>8904</v>
      </c>
      <c r="AA617">
        <v>1</v>
      </c>
      <c r="AB617" s="1">
        <v>2.9000000000000004</v>
      </c>
      <c r="AC617" s="1">
        <v>4.3499999999999996</v>
      </c>
      <c r="AD617" s="1">
        <v>3.625</v>
      </c>
      <c r="AE617" s="1">
        <f>WORKSHEET[[#This Row],[Delay at toll gate in days]] +WORKSHEET[[#This Row],[Delay at workshop in days]] +WORKSHEET[[#This Row],[Delay at border in days]]</f>
        <v>10.875</v>
      </c>
    </row>
    <row r="618" spans="1:31" x14ac:dyDescent="0.35">
      <c r="A618" t="s">
        <v>637</v>
      </c>
      <c r="B618" t="s">
        <v>10</v>
      </c>
      <c r="C618" t="s">
        <v>68</v>
      </c>
      <c r="D618" t="s">
        <v>3620</v>
      </c>
      <c r="E618" t="s">
        <v>3614</v>
      </c>
      <c r="F618" t="str">
        <f>WORKSHEET[[#This Row],[Depart From]]&amp;"-"&amp;WORKSHEET[[#This Row],[Arrive To]]</f>
        <v>Zanzibar-Alger</v>
      </c>
      <c r="G618" s="2">
        <v>44779</v>
      </c>
      <c r="H618" s="2">
        <v>44804</v>
      </c>
      <c r="I618" s="2" t="str">
        <f t="shared" si="9"/>
        <v>Delivered</v>
      </c>
      <c r="J618" s="2" t="str">
        <f>TEXT(WORKSHEET[[#This Row],[Offloading Date]], "mmm")</f>
        <v>Aug</v>
      </c>
      <c r="K618" s="2" t="str">
        <f>IF(OR(WORKSHEET[[#This Row],[Year]]="", ISBLANK(WORKSHEET[[#This Row],[Year]]), WORKSHEET[[#This Row],[Year]]="null"), "Exclude", "Include")</f>
        <v>Include</v>
      </c>
      <c r="L618" t="s">
        <v>12</v>
      </c>
      <c r="M618" t="s">
        <v>12</v>
      </c>
      <c r="N618" t="s">
        <v>13</v>
      </c>
      <c r="O618">
        <v>29.52</v>
      </c>
      <c r="P618">
        <v>600</v>
      </c>
      <c r="Q618" t="s">
        <v>14</v>
      </c>
      <c r="R618">
        <f>P618 * _xll.XLOOKUP(Q618,CALCULATION!$A$15:$A$17, CALCULATION!$B$15:$B$17 )</f>
        <v>600</v>
      </c>
      <c r="S618" s="5">
        <f>O618*P618*_xll.XLOOKUP(Q618,CALCULATION!$A$15:$A$17, CALCULATION!$B$15:$B$17)</f>
        <v>17712</v>
      </c>
      <c r="T618">
        <v>300</v>
      </c>
      <c r="U618" t="s">
        <v>14</v>
      </c>
      <c r="V618">
        <f>T618 * _xll.XLOOKUP(U618,CALCULATION!$A$15:$A$17, CALCULATION!$B$15:$B$17 )</f>
        <v>300</v>
      </c>
      <c r="W618" s="5">
        <f>O618*T618*_xll.XLOOKUP(U618,CALCULATION!$A$15:$A$17, CALCULATION!$B$15:$B$17)</f>
        <v>8856</v>
      </c>
      <c r="X618" s="5">
        <f>WORKSHEET[[#This Row],[Clients Total Cost]] / WORKSHEET[[#This Row],[Clients Rate per T2 (USD)]]</f>
        <v>29.52</v>
      </c>
      <c r="Y618" s="5">
        <f>WORKSHEET[[#This Row],[Clients Rate per T2 (USD)]] - WORKSHEET[[#This Row],[Supplier Rate Per t2 (USD)]]</f>
        <v>300</v>
      </c>
      <c r="Z618" s="5">
        <f>WORKSHEET[[#This Row],[Profit Per T]] * WORKSHEET[[#This Row],[Weight]]</f>
        <v>8856</v>
      </c>
      <c r="AA618">
        <v>1</v>
      </c>
      <c r="AB618" s="1">
        <v>2.5</v>
      </c>
      <c r="AC618" s="1">
        <v>3.75</v>
      </c>
      <c r="AD618" s="1">
        <v>3.125</v>
      </c>
      <c r="AE618" s="1">
        <f>WORKSHEET[[#This Row],[Delay at toll gate in days]] +WORKSHEET[[#This Row],[Delay at workshop in days]] +WORKSHEET[[#This Row],[Delay at border in days]]</f>
        <v>9.375</v>
      </c>
    </row>
    <row r="619" spans="1:31" x14ac:dyDescent="0.35">
      <c r="A619" t="s">
        <v>638</v>
      </c>
      <c r="B619" t="s">
        <v>10</v>
      </c>
      <c r="C619" t="s">
        <v>68</v>
      </c>
      <c r="D619" t="s">
        <v>3616</v>
      </c>
      <c r="E619" t="s">
        <v>3612</v>
      </c>
      <c r="F619" t="str">
        <f>WORKSHEET[[#This Row],[Depart From]]&amp;"-"&amp;WORKSHEET[[#This Row],[Arrive To]]</f>
        <v>Marrakech-Victoria</v>
      </c>
      <c r="G619" s="2">
        <v>44776</v>
      </c>
      <c r="H619" s="2">
        <v>44804</v>
      </c>
      <c r="I619" s="2" t="str">
        <f t="shared" si="9"/>
        <v>Delivered</v>
      </c>
      <c r="J619" s="2" t="str">
        <f>TEXT(WORKSHEET[[#This Row],[Offloading Date]], "mmm")</f>
        <v>Aug</v>
      </c>
      <c r="K619" s="2" t="str">
        <f>IF(OR(WORKSHEET[[#This Row],[Year]]="", ISBLANK(WORKSHEET[[#This Row],[Year]]), WORKSHEET[[#This Row],[Year]]="null"), "Exclude", "Include")</f>
        <v>Include</v>
      </c>
      <c r="L619" t="s">
        <v>12</v>
      </c>
      <c r="M619" t="s">
        <v>12</v>
      </c>
      <c r="N619" t="s">
        <v>13</v>
      </c>
      <c r="O619">
        <v>29.62</v>
      </c>
      <c r="P619">
        <v>600</v>
      </c>
      <c r="Q619" t="s">
        <v>14</v>
      </c>
      <c r="R619">
        <f>P619 * _xll.XLOOKUP(Q619,CALCULATION!$A$15:$A$17, CALCULATION!$B$15:$B$17 )</f>
        <v>600</v>
      </c>
      <c r="S619" s="5">
        <f>O619*P619*_xll.XLOOKUP(Q619,CALCULATION!$A$15:$A$17, CALCULATION!$B$15:$B$17)</f>
        <v>17772</v>
      </c>
      <c r="T619">
        <v>300</v>
      </c>
      <c r="U619" t="s">
        <v>14</v>
      </c>
      <c r="V619">
        <f>T619 * _xll.XLOOKUP(U619,CALCULATION!$A$15:$A$17, CALCULATION!$B$15:$B$17 )</f>
        <v>300</v>
      </c>
      <c r="W619" s="5">
        <f>O619*T619*_xll.XLOOKUP(U619,CALCULATION!$A$15:$A$17, CALCULATION!$B$15:$B$17)</f>
        <v>8886</v>
      </c>
      <c r="X619" s="5">
        <f>WORKSHEET[[#This Row],[Clients Total Cost]] / WORKSHEET[[#This Row],[Clients Rate per T2 (USD)]]</f>
        <v>29.62</v>
      </c>
      <c r="Y619" s="5">
        <f>WORKSHEET[[#This Row],[Clients Rate per T2 (USD)]] - WORKSHEET[[#This Row],[Supplier Rate Per t2 (USD)]]</f>
        <v>300</v>
      </c>
      <c r="Z619" s="5">
        <f>WORKSHEET[[#This Row],[Profit Per T]] * WORKSHEET[[#This Row],[Weight]]</f>
        <v>8886</v>
      </c>
      <c r="AA619">
        <v>1</v>
      </c>
      <c r="AB619" s="1">
        <v>2.8000000000000003</v>
      </c>
      <c r="AC619" s="1">
        <v>4.2</v>
      </c>
      <c r="AD619" s="1">
        <v>3.5</v>
      </c>
      <c r="AE619" s="1">
        <f>WORKSHEET[[#This Row],[Delay at toll gate in days]] +WORKSHEET[[#This Row],[Delay at workshop in days]] +WORKSHEET[[#This Row],[Delay at border in days]]</f>
        <v>10.5</v>
      </c>
    </row>
    <row r="620" spans="1:31" x14ac:dyDescent="0.35">
      <c r="A620" t="s">
        <v>639</v>
      </c>
      <c r="B620" t="s">
        <v>10</v>
      </c>
      <c r="C620" t="s">
        <v>68</v>
      </c>
      <c r="D620" t="s">
        <v>3616</v>
      </c>
      <c r="E620" t="s">
        <v>3613</v>
      </c>
      <c r="F620" t="str">
        <f>WORKSHEET[[#This Row],[Depart From]]&amp;"-"&amp;WORKSHEET[[#This Row],[Arrive To]]</f>
        <v>Marrakech-Sanaa</v>
      </c>
      <c r="G620" s="2">
        <v>44785</v>
      </c>
      <c r="H620" s="2">
        <v>44818</v>
      </c>
      <c r="I620" s="2" t="str">
        <f t="shared" si="9"/>
        <v>Delivered</v>
      </c>
      <c r="J620" s="2" t="str">
        <f>TEXT(WORKSHEET[[#This Row],[Offloading Date]], "mmm")</f>
        <v>Sep</v>
      </c>
      <c r="K620" s="2" t="str">
        <f>IF(OR(WORKSHEET[[#This Row],[Year]]="", ISBLANK(WORKSHEET[[#This Row],[Year]]), WORKSHEET[[#This Row],[Year]]="null"), "Exclude", "Include")</f>
        <v>Include</v>
      </c>
      <c r="L620" t="s">
        <v>3624</v>
      </c>
      <c r="M620" t="s">
        <v>3624</v>
      </c>
      <c r="N620" t="s">
        <v>13</v>
      </c>
      <c r="O620">
        <v>29.48</v>
      </c>
      <c r="P620">
        <v>600</v>
      </c>
      <c r="Q620" t="s">
        <v>14</v>
      </c>
      <c r="R620">
        <f>P620 * _xll.XLOOKUP(Q620,CALCULATION!$A$15:$A$17, CALCULATION!$B$15:$B$17 )</f>
        <v>600</v>
      </c>
      <c r="S620" s="5">
        <f>O620*P620*_xll.XLOOKUP(Q620,CALCULATION!$A$15:$A$17, CALCULATION!$B$15:$B$17)</f>
        <v>17688</v>
      </c>
      <c r="T620">
        <v>300</v>
      </c>
      <c r="U620" t="s">
        <v>14</v>
      </c>
      <c r="V620">
        <f>T620 * _xll.XLOOKUP(U620,CALCULATION!$A$15:$A$17, CALCULATION!$B$15:$B$17 )</f>
        <v>300</v>
      </c>
      <c r="W620" s="5">
        <f>O620*T620*_xll.XLOOKUP(U620,CALCULATION!$A$15:$A$17, CALCULATION!$B$15:$B$17)</f>
        <v>8844</v>
      </c>
      <c r="X620" s="5">
        <f>WORKSHEET[[#This Row],[Clients Total Cost]] / WORKSHEET[[#This Row],[Clients Rate per T2 (USD)]]</f>
        <v>29.48</v>
      </c>
      <c r="Y620" s="5">
        <f>WORKSHEET[[#This Row],[Clients Rate per T2 (USD)]] - WORKSHEET[[#This Row],[Supplier Rate Per t2 (USD)]]</f>
        <v>300</v>
      </c>
      <c r="Z620" s="5">
        <f>WORKSHEET[[#This Row],[Profit Per T]] * WORKSHEET[[#This Row],[Weight]]</f>
        <v>8844</v>
      </c>
      <c r="AA620">
        <v>1</v>
      </c>
      <c r="AB620" s="1">
        <v>3.3000000000000003</v>
      </c>
      <c r="AC620" s="1">
        <v>4.95</v>
      </c>
      <c r="AD620" s="1">
        <v>4.125</v>
      </c>
      <c r="AE620" s="1">
        <f>WORKSHEET[[#This Row],[Delay at toll gate in days]] +WORKSHEET[[#This Row],[Delay at workshop in days]] +WORKSHEET[[#This Row],[Delay at border in days]]</f>
        <v>12.375</v>
      </c>
    </row>
    <row r="621" spans="1:31" x14ac:dyDescent="0.35">
      <c r="A621" t="s">
        <v>640</v>
      </c>
      <c r="B621" t="s">
        <v>10</v>
      </c>
      <c r="C621" t="s">
        <v>68</v>
      </c>
      <c r="D621" t="s">
        <v>3620</v>
      </c>
      <c r="E621" t="s">
        <v>3617</v>
      </c>
      <c r="F621" t="str">
        <f>WORKSHEET[[#This Row],[Depart From]]&amp;"-"&amp;WORKSHEET[[#This Row],[Arrive To]]</f>
        <v>Zanzibar-Lagos</v>
      </c>
      <c r="G621" s="2">
        <v>44778</v>
      </c>
      <c r="H621" s="2">
        <v>44807</v>
      </c>
      <c r="I621" s="2" t="str">
        <f t="shared" si="9"/>
        <v>Delivered</v>
      </c>
      <c r="J621" s="2" t="str">
        <f>TEXT(WORKSHEET[[#This Row],[Offloading Date]], "mmm")</f>
        <v>Sep</v>
      </c>
      <c r="K621" s="2" t="str">
        <f>IF(OR(WORKSHEET[[#This Row],[Year]]="", ISBLANK(WORKSHEET[[#This Row],[Year]]), WORKSHEET[[#This Row],[Year]]="null"), "Exclude", "Include")</f>
        <v>Include</v>
      </c>
      <c r="L621" t="s">
        <v>12</v>
      </c>
      <c r="M621" t="s">
        <v>583</v>
      </c>
      <c r="N621" t="s">
        <v>13</v>
      </c>
      <c r="O621">
        <v>29.64</v>
      </c>
      <c r="P621">
        <v>600</v>
      </c>
      <c r="Q621" t="s">
        <v>14</v>
      </c>
      <c r="R621">
        <f>P621 * _xll.XLOOKUP(Q621,CALCULATION!$A$15:$A$17, CALCULATION!$B$15:$B$17 )</f>
        <v>600</v>
      </c>
      <c r="S621" s="5">
        <f>O621*P621*_xll.XLOOKUP(Q621,CALCULATION!$A$15:$A$17, CALCULATION!$B$15:$B$17)</f>
        <v>17784</v>
      </c>
      <c r="T621">
        <v>300</v>
      </c>
      <c r="U621" t="s">
        <v>14</v>
      </c>
      <c r="V621">
        <f>T621 * _xll.XLOOKUP(U621,CALCULATION!$A$15:$A$17, CALCULATION!$B$15:$B$17 )</f>
        <v>300</v>
      </c>
      <c r="W621" s="5">
        <f>O621*T621*_xll.XLOOKUP(U621,CALCULATION!$A$15:$A$17, CALCULATION!$B$15:$B$17)</f>
        <v>8892</v>
      </c>
      <c r="X621" s="5">
        <f>WORKSHEET[[#This Row],[Clients Total Cost]] / WORKSHEET[[#This Row],[Clients Rate per T2 (USD)]]</f>
        <v>29.64</v>
      </c>
      <c r="Y621" s="5">
        <f>WORKSHEET[[#This Row],[Clients Rate per T2 (USD)]] - WORKSHEET[[#This Row],[Supplier Rate Per t2 (USD)]]</f>
        <v>300</v>
      </c>
      <c r="Z621" s="5">
        <f>WORKSHEET[[#This Row],[Profit Per T]] * WORKSHEET[[#This Row],[Weight]]</f>
        <v>8892</v>
      </c>
      <c r="AA621">
        <v>1</v>
      </c>
      <c r="AB621" s="1">
        <v>2.9000000000000004</v>
      </c>
      <c r="AC621" s="1">
        <v>4.3499999999999996</v>
      </c>
      <c r="AD621" s="1">
        <v>3.625</v>
      </c>
      <c r="AE621" s="1">
        <f>WORKSHEET[[#This Row],[Delay at toll gate in days]] +WORKSHEET[[#This Row],[Delay at workshop in days]] +WORKSHEET[[#This Row],[Delay at border in days]]</f>
        <v>10.875</v>
      </c>
    </row>
    <row r="622" spans="1:31" x14ac:dyDescent="0.35">
      <c r="A622" t="s">
        <v>641</v>
      </c>
      <c r="B622" t="s">
        <v>10</v>
      </c>
      <c r="C622" t="s">
        <v>68</v>
      </c>
      <c r="D622" t="s">
        <v>3616</v>
      </c>
      <c r="E622" t="s">
        <v>3613</v>
      </c>
      <c r="F622" t="str">
        <f>WORKSHEET[[#This Row],[Depart From]]&amp;"-"&amp;WORKSHEET[[#This Row],[Arrive To]]</f>
        <v>Marrakech-Sanaa</v>
      </c>
      <c r="G622" s="2">
        <v>44778</v>
      </c>
      <c r="H622" s="2">
        <v>44804</v>
      </c>
      <c r="I622" s="2" t="str">
        <f t="shared" si="9"/>
        <v>Delivered</v>
      </c>
      <c r="J622" s="2" t="str">
        <f>TEXT(WORKSHEET[[#This Row],[Offloading Date]], "mmm")</f>
        <v>Aug</v>
      </c>
      <c r="K622" s="2" t="str">
        <f>IF(OR(WORKSHEET[[#This Row],[Year]]="", ISBLANK(WORKSHEET[[#This Row],[Year]]), WORKSHEET[[#This Row],[Year]]="null"), "Exclude", "Include")</f>
        <v>Include</v>
      </c>
      <c r="L622" t="s">
        <v>12</v>
      </c>
      <c r="M622" t="s">
        <v>12</v>
      </c>
      <c r="N622" t="s">
        <v>13</v>
      </c>
      <c r="O622">
        <v>33.58</v>
      </c>
      <c r="P622">
        <v>600</v>
      </c>
      <c r="Q622" t="s">
        <v>14</v>
      </c>
      <c r="R622">
        <f>P622 * _xll.XLOOKUP(Q622,CALCULATION!$A$15:$A$17, CALCULATION!$B$15:$B$17 )</f>
        <v>600</v>
      </c>
      <c r="S622" s="5">
        <f>O622*P622*_xll.XLOOKUP(Q622,CALCULATION!$A$15:$A$17, CALCULATION!$B$15:$B$17)</f>
        <v>20148</v>
      </c>
      <c r="T622">
        <v>300</v>
      </c>
      <c r="U622" t="s">
        <v>14</v>
      </c>
      <c r="V622">
        <f>T622 * _xll.XLOOKUP(U622,CALCULATION!$A$15:$A$17, CALCULATION!$B$15:$B$17 )</f>
        <v>300</v>
      </c>
      <c r="W622" s="5">
        <f>O622*T622*_xll.XLOOKUP(U622,CALCULATION!$A$15:$A$17, CALCULATION!$B$15:$B$17)</f>
        <v>10074</v>
      </c>
      <c r="X622" s="5">
        <f>WORKSHEET[[#This Row],[Clients Total Cost]] / WORKSHEET[[#This Row],[Clients Rate per T2 (USD)]]</f>
        <v>33.58</v>
      </c>
      <c r="Y622" s="5">
        <f>WORKSHEET[[#This Row],[Clients Rate per T2 (USD)]] - WORKSHEET[[#This Row],[Supplier Rate Per t2 (USD)]]</f>
        <v>300</v>
      </c>
      <c r="Z622" s="5">
        <f>WORKSHEET[[#This Row],[Profit Per T]] * WORKSHEET[[#This Row],[Weight]]</f>
        <v>10074</v>
      </c>
      <c r="AA622">
        <v>1</v>
      </c>
      <c r="AB622" s="1">
        <v>2.6</v>
      </c>
      <c r="AC622" s="1">
        <v>3.9</v>
      </c>
      <c r="AD622" s="1">
        <v>3.25</v>
      </c>
      <c r="AE622" s="1">
        <f>WORKSHEET[[#This Row],[Delay at toll gate in days]] +WORKSHEET[[#This Row],[Delay at workshop in days]] +WORKSHEET[[#This Row],[Delay at border in days]]</f>
        <v>9.75</v>
      </c>
    </row>
    <row r="623" spans="1:31" x14ac:dyDescent="0.35">
      <c r="A623" t="s">
        <v>642</v>
      </c>
      <c r="B623" t="s">
        <v>10</v>
      </c>
      <c r="C623" t="s">
        <v>68</v>
      </c>
      <c r="D623" t="s">
        <v>3620</v>
      </c>
      <c r="E623" t="s">
        <v>3612</v>
      </c>
      <c r="F623" t="str">
        <f>WORKSHEET[[#This Row],[Depart From]]&amp;"-"&amp;WORKSHEET[[#This Row],[Arrive To]]</f>
        <v>Zanzibar-Victoria</v>
      </c>
      <c r="G623" s="2">
        <v>44784</v>
      </c>
      <c r="H623" s="2">
        <v>44817</v>
      </c>
      <c r="I623" s="2" t="str">
        <f t="shared" si="9"/>
        <v>Delivered</v>
      </c>
      <c r="J623" s="2" t="str">
        <f>TEXT(WORKSHEET[[#This Row],[Offloading Date]], "mmm")</f>
        <v>Sep</v>
      </c>
      <c r="K623" s="2" t="str">
        <f>IF(OR(WORKSHEET[[#This Row],[Year]]="", ISBLANK(WORKSHEET[[#This Row],[Year]]), WORKSHEET[[#This Row],[Year]]="null"), "Exclude", "Include")</f>
        <v>Include</v>
      </c>
      <c r="L623" t="s">
        <v>12</v>
      </c>
      <c r="M623" t="s">
        <v>3624</v>
      </c>
      <c r="N623" t="s">
        <v>13</v>
      </c>
      <c r="O623">
        <v>33.520000000000003</v>
      </c>
      <c r="P623">
        <v>600</v>
      </c>
      <c r="Q623" t="s">
        <v>14</v>
      </c>
      <c r="R623">
        <f>P623 * _xll.XLOOKUP(Q623,CALCULATION!$A$15:$A$17, CALCULATION!$B$15:$B$17 )</f>
        <v>600</v>
      </c>
      <c r="S623" s="5">
        <f>O623*P623*_xll.XLOOKUP(Q623,CALCULATION!$A$15:$A$17, CALCULATION!$B$15:$B$17)</f>
        <v>20112.000000000004</v>
      </c>
      <c r="T623">
        <v>300</v>
      </c>
      <c r="U623" t="s">
        <v>14</v>
      </c>
      <c r="V623">
        <f>T623 * _xll.XLOOKUP(U623,CALCULATION!$A$15:$A$17, CALCULATION!$B$15:$B$17 )</f>
        <v>300</v>
      </c>
      <c r="W623" s="5">
        <f>O623*T623*_xll.XLOOKUP(U623,CALCULATION!$A$15:$A$17, CALCULATION!$B$15:$B$17)</f>
        <v>10056.000000000002</v>
      </c>
      <c r="X623" s="5">
        <f>WORKSHEET[[#This Row],[Clients Total Cost]] / WORKSHEET[[#This Row],[Clients Rate per T2 (USD)]]</f>
        <v>33.520000000000003</v>
      </c>
      <c r="Y623" s="5">
        <f>WORKSHEET[[#This Row],[Clients Rate per T2 (USD)]] - WORKSHEET[[#This Row],[Supplier Rate Per t2 (USD)]]</f>
        <v>300</v>
      </c>
      <c r="Z623" s="5">
        <f>WORKSHEET[[#This Row],[Profit Per T]] * WORKSHEET[[#This Row],[Weight]]</f>
        <v>10056.000000000002</v>
      </c>
      <c r="AA623">
        <v>1</v>
      </c>
      <c r="AB623" s="1">
        <v>3.3000000000000003</v>
      </c>
      <c r="AC623" s="1">
        <v>4.95</v>
      </c>
      <c r="AD623" s="1">
        <v>4.125</v>
      </c>
      <c r="AE623" s="1">
        <f>WORKSHEET[[#This Row],[Delay at toll gate in days]] +WORKSHEET[[#This Row],[Delay at workshop in days]] +WORKSHEET[[#This Row],[Delay at border in days]]</f>
        <v>12.375</v>
      </c>
    </row>
    <row r="624" spans="1:31" x14ac:dyDescent="0.35">
      <c r="A624" t="s">
        <v>643</v>
      </c>
      <c r="B624" t="s">
        <v>10</v>
      </c>
      <c r="C624" t="s">
        <v>68</v>
      </c>
      <c r="D624" t="s">
        <v>3611</v>
      </c>
      <c r="E624" t="s">
        <v>3617</v>
      </c>
      <c r="F624" t="str">
        <f>WORKSHEET[[#This Row],[Depart From]]&amp;"-"&amp;WORKSHEET[[#This Row],[Arrive To]]</f>
        <v>Mogadishu-Lagos</v>
      </c>
      <c r="G624" s="2">
        <v>44779</v>
      </c>
      <c r="H624" s="2">
        <v>44808</v>
      </c>
      <c r="I624" s="2" t="str">
        <f t="shared" si="9"/>
        <v>Delivered</v>
      </c>
      <c r="J624" s="2" t="str">
        <f>TEXT(WORKSHEET[[#This Row],[Offloading Date]], "mmm")</f>
        <v>Sep</v>
      </c>
      <c r="K624" s="2" t="str">
        <f>IF(OR(WORKSHEET[[#This Row],[Year]]="", ISBLANK(WORKSHEET[[#This Row],[Year]]), WORKSHEET[[#This Row],[Year]]="null"), "Exclude", "Include")</f>
        <v>Include</v>
      </c>
      <c r="L624" t="s">
        <v>12</v>
      </c>
      <c r="M624" t="s">
        <v>583</v>
      </c>
      <c r="N624" t="s">
        <v>13</v>
      </c>
      <c r="O624">
        <v>33.54</v>
      </c>
      <c r="P624">
        <v>600</v>
      </c>
      <c r="Q624" t="s">
        <v>14</v>
      </c>
      <c r="R624">
        <f>P624 * _xll.XLOOKUP(Q624,CALCULATION!$A$15:$A$17, CALCULATION!$B$15:$B$17 )</f>
        <v>600</v>
      </c>
      <c r="S624" s="5">
        <f>O624*P624*_xll.XLOOKUP(Q624,CALCULATION!$A$15:$A$17, CALCULATION!$B$15:$B$17)</f>
        <v>20124</v>
      </c>
      <c r="T624">
        <v>300</v>
      </c>
      <c r="U624" t="s">
        <v>14</v>
      </c>
      <c r="V624">
        <f>T624 * _xll.XLOOKUP(U624,CALCULATION!$A$15:$A$17, CALCULATION!$B$15:$B$17 )</f>
        <v>300</v>
      </c>
      <c r="W624" s="5">
        <f>O624*T624*_xll.XLOOKUP(U624,CALCULATION!$A$15:$A$17, CALCULATION!$B$15:$B$17)</f>
        <v>10062</v>
      </c>
      <c r="X624" s="5">
        <f>WORKSHEET[[#This Row],[Clients Total Cost]] / WORKSHEET[[#This Row],[Clients Rate per T2 (USD)]]</f>
        <v>33.54</v>
      </c>
      <c r="Y624" s="5">
        <f>WORKSHEET[[#This Row],[Clients Rate per T2 (USD)]] - WORKSHEET[[#This Row],[Supplier Rate Per t2 (USD)]]</f>
        <v>300</v>
      </c>
      <c r="Z624" s="5">
        <f>WORKSHEET[[#This Row],[Profit Per T]] * WORKSHEET[[#This Row],[Weight]]</f>
        <v>10062</v>
      </c>
      <c r="AA624">
        <v>1</v>
      </c>
      <c r="AB624" s="1">
        <v>2.9000000000000004</v>
      </c>
      <c r="AC624" s="1">
        <v>4.3499999999999996</v>
      </c>
      <c r="AD624" s="1">
        <v>3.625</v>
      </c>
      <c r="AE624" s="1">
        <f>WORKSHEET[[#This Row],[Delay at toll gate in days]] +WORKSHEET[[#This Row],[Delay at workshop in days]] +WORKSHEET[[#This Row],[Delay at border in days]]</f>
        <v>10.875</v>
      </c>
    </row>
    <row r="625" spans="1:31" x14ac:dyDescent="0.35">
      <c r="A625" t="s">
        <v>644</v>
      </c>
      <c r="B625" t="s">
        <v>10</v>
      </c>
      <c r="C625" t="s">
        <v>68</v>
      </c>
      <c r="D625" t="s">
        <v>3619</v>
      </c>
      <c r="E625" t="s">
        <v>3612</v>
      </c>
      <c r="F625" t="str">
        <f>WORKSHEET[[#This Row],[Depart From]]&amp;"-"&amp;WORKSHEET[[#This Row],[Arrive To]]</f>
        <v>Addis Ababa-Victoria</v>
      </c>
      <c r="G625" s="2">
        <v>44779</v>
      </c>
      <c r="H625" s="2">
        <v>44803</v>
      </c>
      <c r="I625" s="2" t="str">
        <f t="shared" si="9"/>
        <v>Delivered</v>
      </c>
      <c r="J625" s="2" t="str">
        <f>TEXT(WORKSHEET[[#This Row],[Offloading Date]], "mmm")</f>
        <v>Aug</v>
      </c>
      <c r="K625" s="2" t="str">
        <f>IF(OR(WORKSHEET[[#This Row],[Year]]="", ISBLANK(WORKSHEET[[#This Row],[Year]]), WORKSHEET[[#This Row],[Year]]="null"), "Exclude", "Include")</f>
        <v>Include</v>
      </c>
      <c r="L625" t="s">
        <v>12</v>
      </c>
      <c r="M625" t="s">
        <v>12</v>
      </c>
      <c r="N625" t="s">
        <v>13</v>
      </c>
      <c r="O625">
        <v>33.479999999999997</v>
      </c>
      <c r="P625">
        <v>600</v>
      </c>
      <c r="Q625" t="s">
        <v>14</v>
      </c>
      <c r="R625">
        <f>P625 * _xll.XLOOKUP(Q625,CALCULATION!$A$15:$A$17, CALCULATION!$B$15:$B$17 )</f>
        <v>600</v>
      </c>
      <c r="S625" s="5">
        <f>O625*P625*_xll.XLOOKUP(Q625,CALCULATION!$A$15:$A$17, CALCULATION!$B$15:$B$17)</f>
        <v>20087.999999999996</v>
      </c>
      <c r="T625">
        <v>300</v>
      </c>
      <c r="U625" t="s">
        <v>14</v>
      </c>
      <c r="V625">
        <f>T625 * _xll.XLOOKUP(U625,CALCULATION!$A$15:$A$17, CALCULATION!$B$15:$B$17 )</f>
        <v>300</v>
      </c>
      <c r="W625" s="5">
        <f>O625*T625*_xll.XLOOKUP(U625,CALCULATION!$A$15:$A$17, CALCULATION!$B$15:$B$17)</f>
        <v>10043.999999999998</v>
      </c>
      <c r="X625" s="5">
        <f>WORKSHEET[[#This Row],[Clients Total Cost]] / WORKSHEET[[#This Row],[Clients Rate per T2 (USD)]]</f>
        <v>33.479999999999997</v>
      </c>
      <c r="Y625" s="5">
        <f>WORKSHEET[[#This Row],[Clients Rate per T2 (USD)]] - WORKSHEET[[#This Row],[Supplier Rate Per t2 (USD)]]</f>
        <v>300</v>
      </c>
      <c r="Z625" s="5">
        <f>WORKSHEET[[#This Row],[Profit Per T]] * WORKSHEET[[#This Row],[Weight]]</f>
        <v>10043.999999999998</v>
      </c>
      <c r="AA625">
        <v>1</v>
      </c>
      <c r="AB625" s="1">
        <v>2.4000000000000004</v>
      </c>
      <c r="AC625" s="1">
        <v>3.5999999999999996</v>
      </c>
      <c r="AD625" s="1">
        <v>3</v>
      </c>
      <c r="AE625" s="1">
        <f>WORKSHEET[[#This Row],[Delay at toll gate in days]] +WORKSHEET[[#This Row],[Delay at workshop in days]] +WORKSHEET[[#This Row],[Delay at border in days]]</f>
        <v>9</v>
      </c>
    </row>
    <row r="626" spans="1:31" x14ac:dyDescent="0.35">
      <c r="A626" t="s">
        <v>645</v>
      </c>
      <c r="B626" t="s">
        <v>10</v>
      </c>
      <c r="C626" t="s">
        <v>68</v>
      </c>
      <c r="D626" t="s">
        <v>3616</v>
      </c>
      <c r="E626" t="s">
        <v>3614</v>
      </c>
      <c r="F626" t="str">
        <f>WORKSHEET[[#This Row],[Depart From]]&amp;"-"&amp;WORKSHEET[[#This Row],[Arrive To]]</f>
        <v>Marrakech-Alger</v>
      </c>
      <c r="G626" s="2">
        <v>44781</v>
      </c>
      <c r="H626" s="2">
        <v>44805</v>
      </c>
      <c r="I626" s="2" t="str">
        <f t="shared" si="9"/>
        <v>Delivered</v>
      </c>
      <c r="J626" s="2" t="str">
        <f>TEXT(WORKSHEET[[#This Row],[Offloading Date]], "mmm")</f>
        <v>Sep</v>
      </c>
      <c r="K626" s="2" t="str">
        <f>IF(OR(WORKSHEET[[#This Row],[Year]]="", ISBLANK(WORKSHEET[[#This Row],[Year]]), WORKSHEET[[#This Row],[Year]]="null"), "Exclude", "Include")</f>
        <v>Include</v>
      </c>
      <c r="L626" t="s">
        <v>12</v>
      </c>
      <c r="M626" t="s">
        <v>583</v>
      </c>
      <c r="N626" t="s">
        <v>13</v>
      </c>
      <c r="O626">
        <v>29.5</v>
      </c>
      <c r="P626">
        <v>600</v>
      </c>
      <c r="Q626" t="s">
        <v>14</v>
      </c>
      <c r="R626">
        <f>P626 * _xll.XLOOKUP(Q626,CALCULATION!$A$15:$A$17, CALCULATION!$B$15:$B$17 )</f>
        <v>600</v>
      </c>
      <c r="S626" s="5">
        <f>O626*P626*_xll.XLOOKUP(Q626,CALCULATION!$A$15:$A$17, CALCULATION!$B$15:$B$17)</f>
        <v>17700</v>
      </c>
      <c r="T626">
        <v>300</v>
      </c>
      <c r="U626" t="s">
        <v>14</v>
      </c>
      <c r="V626">
        <f>T626 * _xll.XLOOKUP(U626,CALCULATION!$A$15:$A$17, CALCULATION!$B$15:$B$17 )</f>
        <v>300</v>
      </c>
      <c r="W626" s="5">
        <f>O626*T626*_xll.XLOOKUP(U626,CALCULATION!$A$15:$A$17, CALCULATION!$B$15:$B$17)</f>
        <v>8850</v>
      </c>
      <c r="X626" s="5">
        <f>WORKSHEET[[#This Row],[Clients Total Cost]] / WORKSHEET[[#This Row],[Clients Rate per T2 (USD)]]</f>
        <v>29.5</v>
      </c>
      <c r="Y626" s="5">
        <f>WORKSHEET[[#This Row],[Clients Rate per T2 (USD)]] - WORKSHEET[[#This Row],[Supplier Rate Per t2 (USD)]]</f>
        <v>300</v>
      </c>
      <c r="Z626" s="5">
        <f>WORKSHEET[[#This Row],[Profit Per T]] * WORKSHEET[[#This Row],[Weight]]</f>
        <v>8850</v>
      </c>
      <c r="AA626">
        <v>1</v>
      </c>
      <c r="AB626" s="1">
        <v>2.4000000000000004</v>
      </c>
      <c r="AC626" s="1">
        <v>3.5999999999999996</v>
      </c>
      <c r="AD626" s="1">
        <v>3</v>
      </c>
      <c r="AE626" s="1">
        <f>WORKSHEET[[#This Row],[Delay at toll gate in days]] +WORKSHEET[[#This Row],[Delay at workshop in days]] +WORKSHEET[[#This Row],[Delay at border in days]]</f>
        <v>9</v>
      </c>
    </row>
    <row r="627" spans="1:31" x14ac:dyDescent="0.35">
      <c r="A627" t="s">
        <v>646</v>
      </c>
      <c r="B627" t="s">
        <v>10</v>
      </c>
      <c r="C627" t="s">
        <v>68</v>
      </c>
      <c r="D627" t="s">
        <v>3611</v>
      </c>
      <c r="E627" t="s">
        <v>3618</v>
      </c>
      <c r="F627" t="str">
        <f>WORKSHEET[[#This Row],[Depart From]]&amp;"-"&amp;WORKSHEET[[#This Row],[Arrive To]]</f>
        <v>Mogadishu-Tripoli</v>
      </c>
      <c r="G627" s="2">
        <v>44781</v>
      </c>
      <c r="H627" s="2">
        <v>44810</v>
      </c>
      <c r="I627" s="2" t="str">
        <f t="shared" si="9"/>
        <v>Delivered</v>
      </c>
      <c r="J627" s="2" t="str">
        <f>TEXT(WORKSHEET[[#This Row],[Offloading Date]], "mmm")</f>
        <v>Sep</v>
      </c>
      <c r="K627" s="2" t="str">
        <f>IF(OR(WORKSHEET[[#This Row],[Year]]="", ISBLANK(WORKSHEET[[#This Row],[Year]]), WORKSHEET[[#This Row],[Year]]="null"), "Exclude", "Include")</f>
        <v>Include</v>
      </c>
      <c r="L627" t="s">
        <v>12</v>
      </c>
      <c r="M627" t="s">
        <v>583</v>
      </c>
      <c r="N627" t="s">
        <v>13</v>
      </c>
      <c r="O627">
        <v>29.66</v>
      </c>
      <c r="P627">
        <v>600</v>
      </c>
      <c r="Q627" t="s">
        <v>14</v>
      </c>
      <c r="R627">
        <f>P627 * _xll.XLOOKUP(Q627,CALCULATION!$A$15:$A$17, CALCULATION!$B$15:$B$17 )</f>
        <v>600</v>
      </c>
      <c r="S627" s="5">
        <f>O627*P627*_xll.XLOOKUP(Q627,CALCULATION!$A$15:$A$17, CALCULATION!$B$15:$B$17)</f>
        <v>17796</v>
      </c>
      <c r="T627">
        <v>300</v>
      </c>
      <c r="U627" t="s">
        <v>14</v>
      </c>
      <c r="V627">
        <f>T627 * _xll.XLOOKUP(U627,CALCULATION!$A$15:$A$17, CALCULATION!$B$15:$B$17 )</f>
        <v>300</v>
      </c>
      <c r="W627" s="5">
        <f>O627*T627*_xll.XLOOKUP(U627,CALCULATION!$A$15:$A$17, CALCULATION!$B$15:$B$17)</f>
        <v>8898</v>
      </c>
      <c r="X627" s="5">
        <f>WORKSHEET[[#This Row],[Clients Total Cost]] / WORKSHEET[[#This Row],[Clients Rate per T2 (USD)]]</f>
        <v>29.66</v>
      </c>
      <c r="Y627" s="5">
        <f>WORKSHEET[[#This Row],[Clients Rate per T2 (USD)]] - WORKSHEET[[#This Row],[Supplier Rate Per t2 (USD)]]</f>
        <v>300</v>
      </c>
      <c r="Z627" s="5">
        <f>WORKSHEET[[#This Row],[Profit Per T]] * WORKSHEET[[#This Row],[Weight]]</f>
        <v>8898</v>
      </c>
      <c r="AA627">
        <v>1</v>
      </c>
      <c r="AB627" s="1">
        <v>2.9000000000000004</v>
      </c>
      <c r="AC627" s="1">
        <v>4.3499999999999996</v>
      </c>
      <c r="AD627" s="1">
        <v>3.625</v>
      </c>
      <c r="AE627" s="1">
        <f>WORKSHEET[[#This Row],[Delay at toll gate in days]] +WORKSHEET[[#This Row],[Delay at workshop in days]] +WORKSHEET[[#This Row],[Delay at border in days]]</f>
        <v>10.875</v>
      </c>
    </row>
    <row r="628" spans="1:31" x14ac:dyDescent="0.35">
      <c r="A628" t="s">
        <v>647</v>
      </c>
      <c r="B628" t="s">
        <v>10</v>
      </c>
      <c r="C628" t="s">
        <v>68</v>
      </c>
      <c r="D628" t="s">
        <v>3619</v>
      </c>
      <c r="E628" t="s">
        <v>3617</v>
      </c>
      <c r="F628" t="str">
        <f>WORKSHEET[[#This Row],[Depart From]]&amp;"-"&amp;WORKSHEET[[#This Row],[Arrive To]]</f>
        <v>Addis Ababa-Lagos</v>
      </c>
      <c r="G628" s="2">
        <v>44783</v>
      </c>
      <c r="H628" s="2">
        <v>44810</v>
      </c>
      <c r="I628" s="2" t="str">
        <f t="shared" si="9"/>
        <v>Delivered</v>
      </c>
      <c r="J628" s="2" t="str">
        <f>TEXT(WORKSHEET[[#This Row],[Offloading Date]], "mmm")</f>
        <v>Sep</v>
      </c>
      <c r="K628" s="2" t="str">
        <f>IF(OR(WORKSHEET[[#This Row],[Year]]="", ISBLANK(WORKSHEET[[#This Row],[Year]]), WORKSHEET[[#This Row],[Year]]="null"), "Exclude", "Include")</f>
        <v>Include</v>
      </c>
      <c r="L628" t="s">
        <v>12</v>
      </c>
      <c r="M628" t="s">
        <v>583</v>
      </c>
      <c r="N628" t="s">
        <v>13</v>
      </c>
      <c r="O628">
        <v>29.58</v>
      </c>
      <c r="P628">
        <v>600</v>
      </c>
      <c r="Q628" t="s">
        <v>14</v>
      </c>
      <c r="R628">
        <f>P628 * _xll.XLOOKUP(Q628,CALCULATION!$A$15:$A$17, CALCULATION!$B$15:$B$17 )</f>
        <v>600</v>
      </c>
      <c r="S628" s="5">
        <f>O628*P628*_xll.XLOOKUP(Q628,CALCULATION!$A$15:$A$17, CALCULATION!$B$15:$B$17)</f>
        <v>17748</v>
      </c>
      <c r="T628">
        <v>300</v>
      </c>
      <c r="U628" t="s">
        <v>14</v>
      </c>
      <c r="V628">
        <f>T628 * _xll.XLOOKUP(U628,CALCULATION!$A$15:$A$17, CALCULATION!$B$15:$B$17 )</f>
        <v>300</v>
      </c>
      <c r="W628" s="5">
        <f>O628*T628*_xll.XLOOKUP(U628,CALCULATION!$A$15:$A$17, CALCULATION!$B$15:$B$17)</f>
        <v>8874</v>
      </c>
      <c r="X628" s="5">
        <f>WORKSHEET[[#This Row],[Clients Total Cost]] / WORKSHEET[[#This Row],[Clients Rate per T2 (USD)]]</f>
        <v>29.58</v>
      </c>
      <c r="Y628" s="5">
        <f>WORKSHEET[[#This Row],[Clients Rate per T2 (USD)]] - WORKSHEET[[#This Row],[Supplier Rate Per t2 (USD)]]</f>
        <v>300</v>
      </c>
      <c r="Z628" s="5">
        <f>WORKSHEET[[#This Row],[Profit Per T]] * WORKSHEET[[#This Row],[Weight]]</f>
        <v>8874</v>
      </c>
      <c r="AA628">
        <v>1</v>
      </c>
      <c r="AB628" s="1">
        <v>2.7</v>
      </c>
      <c r="AC628" s="1">
        <v>4.05</v>
      </c>
      <c r="AD628" s="1">
        <v>3.375</v>
      </c>
      <c r="AE628" s="1">
        <f>WORKSHEET[[#This Row],[Delay at toll gate in days]] +WORKSHEET[[#This Row],[Delay at workshop in days]] +WORKSHEET[[#This Row],[Delay at border in days]]</f>
        <v>10.125</v>
      </c>
    </row>
    <row r="629" spans="1:31" x14ac:dyDescent="0.35">
      <c r="A629" t="s">
        <v>648</v>
      </c>
      <c r="B629" t="s">
        <v>10</v>
      </c>
      <c r="C629" t="s">
        <v>68</v>
      </c>
      <c r="D629" t="s">
        <v>3611</v>
      </c>
      <c r="E629" t="s">
        <v>3613</v>
      </c>
      <c r="F629" t="str">
        <f>WORKSHEET[[#This Row],[Depart From]]&amp;"-"&amp;WORKSHEET[[#This Row],[Arrive To]]</f>
        <v>Mogadishu-Sanaa</v>
      </c>
      <c r="G629" s="2">
        <v>44784</v>
      </c>
      <c r="H629" s="2">
        <v>44812</v>
      </c>
      <c r="I629" s="2" t="str">
        <f t="shared" si="9"/>
        <v>Delivered</v>
      </c>
      <c r="J629" s="2" t="str">
        <f>TEXT(WORKSHEET[[#This Row],[Offloading Date]], "mmm")</f>
        <v>Sep</v>
      </c>
      <c r="K629" s="2" t="str">
        <f>IF(OR(WORKSHEET[[#This Row],[Year]]="", ISBLANK(WORKSHEET[[#This Row],[Year]]), WORKSHEET[[#This Row],[Year]]="null"), "Exclude", "Include")</f>
        <v>Include</v>
      </c>
      <c r="L629" t="s">
        <v>12</v>
      </c>
      <c r="M629" t="s">
        <v>583</v>
      </c>
      <c r="N629" t="s">
        <v>13</v>
      </c>
      <c r="O629">
        <v>29.18</v>
      </c>
      <c r="P629">
        <v>600</v>
      </c>
      <c r="Q629" t="s">
        <v>14</v>
      </c>
      <c r="R629">
        <f>P629 * _xll.XLOOKUP(Q629,CALCULATION!$A$15:$A$17, CALCULATION!$B$15:$B$17 )</f>
        <v>600</v>
      </c>
      <c r="S629" s="5">
        <f>O629*P629*_xll.XLOOKUP(Q629,CALCULATION!$A$15:$A$17, CALCULATION!$B$15:$B$17)</f>
        <v>17508</v>
      </c>
      <c r="T629">
        <v>300</v>
      </c>
      <c r="U629" t="s">
        <v>14</v>
      </c>
      <c r="V629">
        <f>T629 * _xll.XLOOKUP(U629,CALCULATION!$A$15:$A$17, CALCULATION!$B$15:$B$17 )</f>
        <v>300</v>
      </c>
      <c r="W629" s="5">
        <f>O629*T629*_xll.XLOOKUP(U629,CALCULATION!$A$15:$A$17, CALCULATION!$B$15:$B$17)</f>
        <v>8754</v>
      </c>
      <c r="X629" s="5">
        <f>WORKSHEET[[#This Row],[Clients Total Cost]] / WORKSHEET[[#This Row],[Clients Rate per T2 (USD)]]</f>
        <v>29.18</v>
      </c>
      <c r="Y629" s="5">
        <f>WORKSHEET[[#This Row],[Clients Rate per T2 (USD)]] - WORKSHEET[[#This Row],[Supplier Rate Per t2 (USD)]]</f>
        <v>300</v>
      </c>
      <c r="Z629" s="5">
        <f>WORKSHEET[[#This Row],[Profit Per T]] * WORKSHEET[[#This Row],[Weight]]</f>
        <v>8754</v>
      </c>
      <c r="AA629">
        <v>1</v>
      </c>
      <c r="AB629" s="1">
        <v>2.8000000000000003</v>
      </c>
      <c r="AC629" s="1">
        <v>4.2</v>
      </c>
      <c r="AD629" s="1">
        <v>3.5</v>
      </c>
      <c r="AE629" s="1">
        <f>WORKSHEET[[#This Row],[Delay at toll gate in days]] +WORKSHEET[[#This Row],[Delay at workshop in days]] +WORKSHEET[[#This Row],[Delay at border in days]]</f>
        <v>10.5</v>
      </c>
    </row>
    <row r="630" spans="1:31" x14ac:dyDescent="0.35">
      <c r="A630" t="s">
        <v>649</v>
      </c>
      <c r="B630" t="s">
        <v>10</v>
      </c>
      <c r="C630" t="s">
        <v>68</v>
      </c>
      <c r="D630" t="s">
        <v>3619</v>
      </c>
      <c r="E630" t="s">
        <v>3614</v>
      </c>
      <c r="F630" t="str">
        <f>WORKSHEET[[#This Row],[Depart From]]&amp;"-"&amp;WORKSHEET[[#This Row],[Arrive To]]</f>
        <v>Addis Ababa-Alger</v>
      </c>
      <c r="G630" s="2">
        <v>44781</v>
      </c>
      <c r="H630" s="2">
        <v>44805</v>
      </c>
      <c r="I630" s="2" t="str">
        <f t="shared" si="9"/>
        <v>Delivered</v>
      </c>
      <c r="J630" s="2" t="str">
        <f>TEXT(WORKSHEET[[#This Row],[Offloading Date]], "mmm")</f>
        <v>Sep</v>
      </c>
      <c r="K630" s="2" t="str">
        <f>IF(OR(WORKSHEET[[#This Row],[Year]]="", ISBLANK(WORKSHEET[[#This Row],[Year]]), WORKSHEET[[#This Row],[Year]]="null"), "Exclude", "Include")</f>
        <v>Include</v>
      </c>
      <c r="L630" t="s">
        <v>12</v>
      </c>
      <c r="M630" t="s">
        <v>583</v>
      </c>
      <c r="N630" t="s">
        <v>13</v>
      </c>
      <c r="O630">
        <v>29.5</v>
      </c>
      <c r="P630">
        <v>600</v>
      </c>
      <c r="Q630" t="s">
        <v>14</v>
      </c>
      <c r="R630">
        <f>P630 * _xll.XLOOKUP(Q630,CALCULATION!$A$15:$A$17, CALCULATION!$B$15:$B$17 )</f>
        <v>600</v>
      </c>
      <c r="S630" s="5">
        <f>O630*P630*_xll.XLOOKUP(Q630,CALCULATION!$A$15:$A$17, CALCULATION!$B$15:$B$17)</f>
        <v>17700</v>
      </c>
      <c r="T630">
        <v>300</v>
      </c>
      <c r="U630" t="s">
        <v>14</v>
      </c>
      <c r="V630">
        <f>T630 * _xll.XLOOKUP(U630,CALCULATION!$A$15:$A$17, CALCULATION!$B$15:$B$17 )</f>
        <v>300</v>
      </c>
      <c r="W630" s="5">
        <f>O630*T630*_xll.XLOOKUP(U630,CALCULATION!$A$15:$A$17, CALCULATION!$B$15:$B$17)</f>
        <v>8850</v>
      </c>
      <c r="X630" s="5">
        <f>WORKSHEET[[#This Row],[Clients Total Cost]] / WORKSHEET[[#This Row],[Clients Rate per T2 (USD)]]</f>
        <v>29.5</v>
      </c>
      <c r="Y630" s="5">
        <f>WORKSHEET[[#This Row],[Clients Rate per T2 (USD)]] - WORKSHEET[[#This Row],[Supplier Rate Per t2 (USD)]]</f>
        <v>300</v>
      </c>
      <c r="Z630" s="5">
        <f>WORKSHEET[[#This Row],[Profit Per T]] * WORKSHEET[[#This Row],[Weight]]</f>
        <v>8850</v>
      </c>
      <c r="AA630">
        <v>1</v>
      </c>
      <c r="AB630" s="1">
        <v>2.4000000000000004</v>
      </c>
      <c r="AC630" s="1">
        <v>3.5999999999999996</v>
      </c>
      <c r="AD630" s="1">
        <v>3</v>
      </c>
      <c r="AE630" s="1">
        <f>WORKSHEET[[#This Row],[Delay at toll gate in days]] +WORKSHEET[[#This Row],[Delay at workshop in days]] +WORKSHEET[[#This Row],[Delay at border in days]]</f>
        <v>9</v>
      </c>
    </row>
    <row r="631" spans="1:31" x14ac:dyDescent="0.35">
      <c r="A631" t="s">
        <v>650</v>
      </c>
      <c r="B631" t="s">
        <v>10</v>
      </c>
      <c r="C631" t="s">
        <v>68</v>
      </c>
      <c r="D631" t="s">
        <v>3619</v>
      </c>
      <c r="E631" t="s">
        <v>3613</v>
      </c>
      <c r="F631" t="str">
        <f>WORKSHEET[[#This Row],[Depart From]]&amp;"-"&amp;WORKSHEET[[#This Row],[Arrive To]]</f>
        <v>Addis Ababa-Sanaa</v>
      </c>
      <c r="G631" s="2">
        <v>44784</v>
      </c>
      <c r="H631" s="2">
        <v>44810</v>
      </c>
      <c r="I631" s="2" t="str">
        <f t="shared" si="9"/>
        <v>Delivered</v>
      </c>
      <c r="J631" s="2" t="str">
        <f>TEXT(WORKSHEET[[#This Row],[Offloading Date]], "mmm")</f>
        <v>Sep</v>
      </c>
      <c r="K631" s="2" t="str">
        <f>IF(OR(WORKSHEET[[#This Row],[Year]]="", ISBLANK(WORKSHEET[[#This Row],[Year]]), WORKSHEET[[#This Row],[Year]]="null"), "Exclude", "Include")</f>
        <v>Include</v>
      </c>
      <c r="L631" t="s">
        <v>12</v>
      </c>
      <c r="M631" t="s">
        <v>583</v>
      </c>
      <c r="N631" t="s">
        <v>13</v>
      </c>
      <c r="O631">
        <v>29.42</v>
      </c>
      <c r="P631">
        <v>600</v>
      </c>
      <c r="Q631" t="s">
        <v>14</v>
      </c>
      <c r="R631">
        <f>P631 * _xll.XLOOKUP(Q631,CALCULATION!$A$15:$A$17, CALCULATION!$B$15:$B$17 )</f>
        <v>600</v>
      </c>
      <c r="S631" s="5">
        <f>O631*P631*_xll.XLOOKUP(Q631,CALCULATION!$A$15:$A$17, CALCULATION!$B$15:$B$17)</f>
        <v>17652</v>
      </c>
      <c r="T631">
        <v>300</v>
      </c>
      <c r="U631" t="s">
        <v>14</v>
      </c>
      <c r="V631">
        <f>T631 * _xll.XLOOKUP(U631,CALCULATION!$A$15:$A$17, CALCULATION!$B$15:$B$17 )</f>
        <v>300</v>
      </c>
      <c r="W631" s="5">
        <f>O631*T631*_xll.XLOOKUP(U631,CALCULATION!$A$15:$A$17, CALCULATION!$B$15:$B$17)</f>
        <v>8826</v>
      </c>
      <c r="X631" s="5">
        <f>WORKSHEET[[#This Row],[Clients Total Cost]] / WORKSHEET[[#This Row],[Clients Rate per T2 (USD)]]</f>
        <v>29.42</v>
      </c>
      <c r="Y631" s="5">
        <f>WORKSHEET[[#This Row],[Clients Rate per T2 (USD)]] - WORKSHEET[[#This Row],[Supplier Rate Per t2 (USD)]]</f>
        <v>300</v>
      </c>
      <c r="Z631" s="5">
        <f>WORKSHEET[[#This Row],[Profit Per T]] * WORKSHEET[[#This Row],[Weight]]</f>
        <v>8826</v>
      </c>
      <c r="AA631">
        <v>1</v>
      </c>
      <c r="AB631" s="1">
        <v>2.6</v>
      </c>
      <c r="AC631" s="1">
        <v>3.9</v>
      </c>
      <c r="AD631" s="1">
        <v>3.25</v>
      </c>
      <c r="AE631" s="1">
        <f>WORKSHEET[[#This Row],[Delay at toll gate in days]] +WORKSHEET[[#This Row],[Delay at workshop in days]] +WORKSHEET[[#This Row],[Delay at border in days]]</f>
        <v>9.75</v>
      </c>
    </row>
    <row r="632" spans="1:31" x14ac:dyDescent="0.35">
      <c r="A632" t="s">
        <v>651</v>
      </c>
      <c r="B632" t="s">
        <v>10</v>
      </c>
      <c r="C632" t="s">
        <v>68</v>
      </c>
      <c r="D632" t="s">
        <v>3615</v>
      </c>
      <c r="E632" t="s">
        <v>3613</v>
      </c>
      <c r="F632" t="str">
        <f>WORKSHEET[[#This Row],[Depart From]]&amp;"-"&amp;WORKSHEET[[#This Row],[Arrive To]]</f>
        <v>Mombasa-Sanaa</v>
      </c>
      <c r="G632" s="2">
        <v>44788</v>
      </c>
      <c r="H632" s="2">
        <v>44816</v>
      </c>
      <c r="I632" s="2" t="str">
        <f t="shared" si="9"/>
        <v>Delivered</v>
      </c>
      <c r="J632" s="2" t="str">
        <f>TEXT(WORKSHEET[[#This Row],[Offloading Date]], "mmm")</f>
        <v>Sep</v>
      </c>
      <c r="K632" s="2" t="str">
        <f>IF(OR(WORKSHEET[[#This Row],[Year]]="", ISBLANK(WORKSHEET[[#This Row],[Year]]), WORKSHEET[[#This Row],[Year]]="null"), "Exclude", "Include")</f>
        <v>Include</v>
      </c>
      <c r="L632" t="s">
        <v>12</v>
      </c>
      <c r="M632" t="s">
        <v>3624</v>
      </c>
      <c r="N632" t="s">
        <v>13</v>
      </c>
      <c r="O632">
        <v>29.76</v>
      </c>
      <c r="P632">
        <v>600</v>
      </c>
      <c r="Q632" t="s">
        <v>14</v>
      </c>
      <c r="R632">
        <f>P632 * _xll.XLOOKUP(Q632,CALCULATION!$A$15:$A$17, CALCULATION!$B$15:$B$17 )</f>
        <v>600</v>
      </c>
      <c r="S632" s="5">
        <f>O632*P632*_xll.XLOOKUP(Q632,CALCULATION!$A$15:$A$17, CALCULATION!$B$15:$B$17)</f>
        <v>17856</v>
      </c>
      <c r="T632">
        <v>300</v>
      </c>
      <c r="U632" t="s">
        <v>14</v>
      </c>
      <c r="V632">
        <f>T632 * _xll.XLOOKUP(U632,CALCULATION!$A$15:$A$17, CALCULATION!$B$15:$B$17 )</f>
        <v>300</v>
      </c>
      <c r="W632" s="5">
        <f>O632*T632*_xll.XLOOKUP(U632,CALCULATION!$A$15:$A$17, CALCULATION!$B$15:$B$17)</f>
        <v>8928</v>
      </c>
      <c r="X632" s="5">
        <f>WORKSHEET[[#This Row],[Clients Total Cost]] / WORKSHEET[[#This Row],[Clients Rate per T2 (USD)]]</f>
        <v>29.76</v>
      </c>
      <c r="Y632" s="5">
        <f>WORKSHEET[[#This Row],[Clients Rate per T2 (USD)]] - WORKSHEET[[#This Row],[Supplier Rate Per t2 (USD)]]</f>
        <v>300</v>
      </c>
      <c r="Z632" s="5">
        <f>WORKSHEET[[#This Row],[Profit Per T]] * WORKSHEET[[#This Row],[Weight]]</f>
        <v>8928</v>
      </c>
      <c r="AA632">
        <v>1</v>
      </c>
      <c r="AB632" s="1">
        <v>2.8000000000000003</v>
      </c>
      <c r="AC632" s="1">
        <v>4.2</v>
      </c>
      <c r="AD632" s="1">
        <v>3.5</v>
      </c>
      <c r="AE632" s="1">
        <f>WORKSHEET[[#This Row],[Delay at toll gate in days]] +WORKSHEET[[#This Row],[Delay at workshop in days]] +WORKSHEET[[#This Row],[Delay at border in days]]</f>
        <v>10.5</v>
      </c>
    </row>
    <row r="633" spans="1:31" x14ac:dyDescent="0.35">
      <c r="A633" t="s">
        <v>652</v>
      </c>
      <c r="B633" t="s">
        <v>10</v>
      </c>
      <c r="C633" t="s">
        <v>68</v>
      </c>
      <c r="D633" t="s">
        <v>3620</v>
      </c>
      <c r="E633" t="s">
        <v>3618</v>
      </c>
      <c r="F633" t="str">
        <f>WORKSHEET[[#This Row],[Depart From]]&amp;"-"&amp;WORKSHEET[[#This Row],[Arrive To]]</f>
        <v>Zanzibar-Tripoli</v>
      </c>
      <c r="G633" s="2">
        <v>44781</v>
      </c>
      <c r="H633" s="2">
        <v>44810</v>
      </c>
      <c r="I633" s="2" t="str">
        <f t="shared" si="9"/>
        <v>Delivered</v>
      </c>
      <c r="J633" s="2" t="str">
        <f>TEXT(WORKSHEET[[#This Row],[Offloading Date]], "mmm")</f>
        <v>Sep</v>
      </c>
      <c r="K633" s="2" t="str">
        <f>IF(OR(WORKSHEET[[#This Row],[Year]]="", ISBLANK(WORKSHEET[[#This Row],[Year]]), WORKSHEET[[#This Row],[Year]]="null"), "Exclude", "Include")</f>
        <v>Include</v>
      </c>
      <c r="L633" t="s">
        <v>12</v>
      </c>
      <c r="M633" t="s">
        <v>583</v>
      </c>
      <c r="N633" t="s">
        <v>13</v>
      </c>
      <c r="O633">
        <v>29.64</v>
      </c>
      <c r="P633">
        <v>600</v>
      </c>
      <c r="Q633" t="s">
        <v>14</v>
      </c>
      <c r="R633">
        <f>P633 * _xll.XLOOKUP(Q633,CALCULATION!$A$15:$A$17, CALCULATION!$B$15:$B$17 )</f>
        <v>600</v>
      </c>
      <c r="S633" s="5">
        <f>O633*P633*_xll.XLOOKUP(Q633,CALCULATION!$A$15:$A$17, CALCULATION!$B$15:$B$17)</f>
        <v>17784</v>
      </c>
      <c r="T633">
        <v>300</v>
      </c>
      <c r="U633" t="s">
        <v>14</v>
      </c>
      <c r="V633">
        <f>T633 * _xll.XLOOKUP(U633,CALCULATION!$A$15:$A$17, CALCULATION!$B$15:$B$17 )</f>
        <v>300</v>
      </c>
      <c r="W633" s="5">
        <f>O633*T633*_xll.XLOOKUP(U633,CALCULATION!$A$15:$A$17, CALCULATION!$B$15:$B$17)</f>
        <v>8892</v>
      </c>
      <c r="X633" s="5">
        <f>WORKSHEET[[#This Row],[Clients Total Cost]] / WORKSHEET[[#This Row],[Clients Rate per T2 (USD)]]</f>
        <v>29.64</v>
      </c>
      <c r="Y633" s="5">
        <f>WORKSHEET[[#This Row],[Clients Rate per T2 (USD)]] - WORKSHEET[[#This Row],[Supplier Rate Per t2 (USD)]]</f>
        <v>300</v>
      </c>
      <c r="Z633" s="5">
        <f>WORKSHEET[[#This Row],[Profit Per T]] * WORKSHEET[[#This Row],[Weight]]</f>
        <v>8892</v>
      </c>
      <c r="AA633">
        <v>1</v>
      </c>
      <c r="AB633" s="1">
        <v>2.9000000000000004</v>
      </c>
      <c r="AC633" s="1">
        <v>4.3499999999999996</v>
      </c>
      <c r="AD633" s="1">
        <v>3.625</v>
      </c>
      <c r="AE633" s="1">
        <f>WORKSHEET[[#This Row],[Delay at toll gate in days]] +WORKSHEET[[#This Row],[Delay at workshop in days]] +WORKSHEET[[#This Row],[Delay at border in days]]</f>
        <v>10.875</v>
      </c>
    </row>
    <row r="634" spans="1:31" x14ac:dyDescent="0.35">
      <c r="A634" t="s">
        <v>653</v>
      </c>
      <c r="B634" t="s">
        <v>10</v>
      </c>
      <c r="C634" t="s">
        <v>68</v>
      </c>
      <c r="D634" t="s">
        <v>3616</v>
      </c>
      <c r="E634" t="s">
        <v>3614</v>
      </c>
      <c r="F634" t="str">
        <f>WORKSHEET[[#This Row],[Depart From]]&amp;"-"&amp;WORKSHEET[[#This Row],[Arrive To]]</f>
        <v>Marrakech-Alger</v>
      </c>
      <c r="G634" s="2">
        <v>44785</v>
      </c>
      <c r="H634" s="2">
        <v>44816</v>
      </c>
      <c r="I634" s="2" t="str">
        <f t="shared" si="9"/>
        <v>Delivered</v>
      </c>
      <c r="J634" s="2" t="str">
        <f>TEXT(WORKSHEET[[#This Row],[Offloading Date]], "mmm")</f>
        <v>Sep</v>
      </c>
      <c r="K634" s="2" t="str">
        <f>IF(OR(WORKSHEET[[#This Row],[Year]]="", ISBLANK(WORKSHEET[[#This Row],[Year]]), WORKSHEET[[#This Row],[Year]]="null"), "Exclude", "Include")</f>
        <v>Include</v>
      </c>
      <c r="L634" t="s">
        <v>12</v>
      </c>
      <c r="M634" t="s">
        <v>3624</v>
      </c>
      <c r="N634" t="s">
        <v>13</v>
      </c>
      <c r="O634">
        <v>29.6</v>
      </c>
      <c r="P634">
        <v>600</v>
      </c>
      <c r="Q634" t="s">
        <v>14</v>
      </c>
      <c r="R634">
        <f>P634 * _xll.XLOOKUP(Q634,CALCULATION!$A$15:$A$17, CALCULATION!$B$15:$B$17 )</f>
        <v>600</v>
      </c>
      <c r="S634" s="5">
        <f>O634*P634*_xll.XLOOKUP(Q634,CALCULATION!$A$15:$A$17, CALCULATION!$B$15:$B$17)</f>
        <v>17760</v>
      </c>
      <c r="T634">
        <v>300</v>
      </c>
      <c r="U634" t="s">
        <v>14</v>
      </c>
      <c r="V634">
        <f>T634 * _xll.XLOOKUP(U634,CALCULATION!$A$15:$A$17, CALCULATION!$B$15:$B$17 )</f>
        <v>300</v>
      </c>
      <c r="W634" s="5">
        <f>O634*T634*_xll.XLOOKUP(U634,CALCULATION!$A$15:$A$17, CALCULATION!$B$15:$B$17)</f>
        <v>8880</v>
      </c>
      <c r="X634" s="5">
        <f>WORKSHEET[[#This Row],[Clients Total Cost]] / WORKSHEET[[#This Row],[Clients Rate per T2 (USD)]]</f>
        <v>29.6</v>
      </c>
      <c r="Y634" s="5">
        <f>WORKSHEET[[#This Row],[Clients Rate per T2 (USD)]] - WORKSHEET[[#This Row],[Supplier Rate Per t2 (USD)]]</f>
        <v>300</v>
      </c>
      <c r="Z634" s="5">
        <f>WORKSHEET[[#This Row],[Profit Per T]] * WORKSHEET[[#This Row],[Weight]]</f>
        <v>8880</v>
      </c>
      <c r="AA634">
        <v>1</v>
      </c>
      <c r="AB634" s="1">
        <v>3.1</v>
      </c>
      <c r="AC634" s="1">
        <v>4.6499999999999995</v>
      </c>
      <c r="AD634" s="1">
        <v>3.875</v>
      </c>
      <c r="AE634" s="1">
        <f>WORKSHEET[[#This Row],[Delay at toll gate in days]] +WORKSHEET[[#This Row],[Delay at workshop in days]] +WORKSHEET[[#This Row],[Delay at border in days]]</f>
        <v>11.625</v>
      </c>
    </row>
    <row r="635" spans="1:31" x14ac:dyDescent="0.35">
      <c r="A635" t="s">
        <v>654</v>
      </c>
      <c r="B635" t="s">
        <v>10</v>
      </c>
      <c r="C635" t="s">
        <v>68</v>
      </c>
      <c r="D635" t="s">
        <v>3619</v>
      </c>
      <c r="E635" t="s">
        <v>3617</v>
      </c>
      <c r="F635" t="str">
        <f>WORKSHEET[[#This Row],[Depart From]]&amp;"-"&amp;WORKSHEET[[#This Row],[Arrive To]]</f>
        <v>Addis Ababa-Lagos</v>
      </c>
      <c r="G635" s="2">
        <v>44785</v>
      </c>
      <c r="H635" s="2">
        <v>44810</v>
      </c>
      <c r="I635" s="2" t="str">
        <f t="shared" si="9"/>
        <v>Delivered</v>
      </c>
      <c r="J635" s="2" t="str">
        <f>TEXT(WORKSHEET[[#This Row],[Offloading Date]], "mmm")</f>
        <v>Sep</v>
      </c>
      <c r="K635" s="2" t="str">
        <f>IF(OR(WORKSHEET[[#This Row],[Year]]="", ISBLANK(WORKSHEET[[#This Row],[Year]]), WORKSHEET[[#This Row],[Year]]="null"), "Exclude", "Include")</f>
        <v>Include</v>
      </c>
      <c r="L635" t="s">
        <v>12</v>
      </c>
      <c r="M635" t="s">
        <v>583</v>
      </c>
      <c r="N635" t="s">
        <v>13</v>
      </c>
      <c r="O635">
        <v>29.6</v>
      </c>
      <c r="P635">
        <v>600</v>
      </c>
      <c r="Q635" t="s">
        <v>14</v>
      </c>
      <c r="R635">
        <f>P635 * _xll.XLOOKUP(Q635,CALCULATION!$A$15:$A$17, CALCULATION!$B$15:$B$17 )</f>
        <v>600</v>
      </c>
      <c r="S635" s="5">
        <f>O635*P635*_xll.XLOOKUP(Q635,CALCULATION!$A$15:$A$17, CALCULATION!$B$15:$B$17)</f>
        <v>17760</v>
      </c>
      <c r="T635">
        <v>300</v>
      </c>
      <c r="U635" t="s">
        <v>14</v>
      </c>
      <c r="V635">
        <f>T635 * _xll.XLOOKUP(U635,CALCULATION!$A$15:$A$17, CALCULATION!$B$15:$B$17 )</f>
        <v>300</v>
      </c>
      <c r="W635" s="5">
        <f>O635*T635*_xll.XLOOKUP(U635,CALCULATION!$A$15:$A$17, CALCULATION!$B$15:$B$17)</f>
        <v>8880</v>
      </c>
      <c r="X635" s="5">
        <f>WORKSHEET[[#This Row],[Clients Total Cost]] / WORKSHEET[[#This Row],[Clients Rate per T2 (USD)]]</f>
        <v>29.6</v>
      </c>
      <c r="Y635" s="5">
        <f>WORKSHEET[[#This Row],[Clients Rate per T2 (USD)]] - WORKSHEET[[#This Row],[Supplier Rate Per t2 (USD)]]</f>
        <v>300</v>
      </c>
      <c r="Z635" s="5">
        <f>WORKSHEET[[#This Row],[Profit Per T]] * WORKSHEET[[#This Row],[Weight]]</f>
        <v>8880</v>
      </c>
      <c r="AA635">
        <v>1</v>
      </c>
      <c r="AB635" s="1">
        <v>2.5</v>
      </c>
      <c r="AC635" s="1">
        <v>3.75</v>
      </c>
      <c r="AD635" s="1">
        <v>3.125</v>
      </c>
      <c r="AE635" s="1">
        <f>WORKSHEET[[#This Row],[Delay at toll gate in days]] +WORKSHEET[[#This Row],[Delay at workshop in days]] +WORKSHEET[[#This Row],[Delay at border in days]]</f>
        <v>9.375</v>
      </c>
    </row>
    <row r="636" spans="1:31" x14ac:dyDescent="0.35">
      <c r="A636" t="s">
        <v>655</v>
      </c>
      <c r="B636" t="s">
        <v>10</v>
      </c>
      <c r="C636" t="s">
        <v>68</v>
      </c>
      <c r="D636" t="s">
        <v>3615</v>
      </c>
      <c r="E636" t="s">
        <v>3617</v>
      </c>
      <c r="F636" t="str">
        <f>WORKSHEET[[#This Row],[Depart From]]&amp;"-"&amp;WORKSHEET[[#This Row],[Arrive To]]</f>
        <v>Mombasa-Lagos</v>
      </c>
      <c r="G636" s="2">
        <v>44781</v>
      </c>
      <c r="H636" s="2">
        <v>44805</v>
      </c>
      <c r="I636" s="2" t="str">
        <f t="shared" si="9"/>
        <v>Delivered</v>
      </c>
      <c r="J636" s="2" t="str">
        <f>TEXT(WORKSHEET[[#This Row],[Offloading Date]], "mmm")</f>
        <v>Sep</v>
      </c>
      <c r="K636" s="2" t="str">
        <f>IF(OR(WORKSHEET[[#This Row],[Year]]="", ISBLANK(WORKSHEET[[#This Row],[Year]]), WORKSHEET[[#This Row],[Year]]="null"), "Exclude", "Include")</f>
        <v>Include</v>
      </c>
      <c r="L636" t="s">
        <v>12</v>
      </c>
      <c r="M636" t="s">
        <v>583</v>
      </c>
      <c r="N636" t="s">
        <v>13</v>
      </c>
      <c r="O636">
        <v>29.52</v>
      </c>
      <c r="P636">
        <v>600</v>
      </c>
      <c r="Q636" t="s">
        <v>14</v>
      </c>
      <c r="R636">
        <f>P636 * _xll.XLOOKUP(Q636,CALCULATION!$A$15:$A$17, CALCULATION!$B$15:$B$17 )</f>
        <v>600</v>
      </c>
      <c r="S636" s="5">
        <f>O636*P636*_xll.XLOOKUP(Q636,CALCULATION!$A$15:$A$17, CALCULATION!$B$15:$B$17)</f>
        <v>17712</v>
      </c>
      <c r="T636">
        <v>300</v>
      </c>
      <c r="U636" t="s">
        <v>14</v>
      </c>
      <c r="V636">
        <f>T636 * _xll.XLOOKUP(U636,CALCULATION!$A$15:$A$17, CALCULATION!$B$15:$B$17 )</f>
        <v>300</v>
      </c>
      <c r="W636" s="5">
        <f>O636*T636*_xll.XLOOKUP(U636,CALCULATION!$A$15:$A$17, CALCULATION!$B$15:$B$17)</f>
        <v>8856</v>
      </c>
      <c r="X636" s="5">
        <f>WORKSHEET[[#This Row],[Clients Total Cost]] / WORKSHEET[[#This Row],[Clients Rate per T2 (USD)]]</f>
        <v>29.52</v>
      </c>
      <c r="Y636" s="5">
        <f>WORKSHEET[[#This Row],[Clients Rate per T2 (USD)]] - WORKSHEET[[#This Row],[Supplier Rate Per t2 (USD)]]</f>
        <v>300</v>
      </c>
      <c r="Z636" s="5">
        <f>WORKSHEET[[#This Row],[Profit Per T]] * WORKSHEET[[#This Row],[Weight]]</f>
        <v>8856</v>
      </c>
      <c r="AA636">
        <v>1</v>
      </c>
      <c r="AB636" s="1">
        <v>2.4000000000000004</v>
      </c>
      <c r="AC636" s="1">
        <v>3.5999999999999996</v>
      </c>
      <c r="AD636" s="1">
        <v>3</v>
      </c>
      <c r="AE636" s="1">
        <f>WORKSHEET[[#This Row],[Delay at toll gate in days]] +WORKSHEET[[#This Row],[Delay at workshop in days]] +WORKSHEET[[#This Row],[Delay at border in days]]</f>
        <v>9</v>
      </c>
    </row>
    <row r="637" spans="1:31" x14ac:dyDescent="0.35">
      <c r="A637" t="s">
        <v>656</v>
      </c>
      <c r="B637" t="s">
        <v>10</v>
      </c>
      <c r="C637" t="s">
        <v>68</v>
      </c>
      <c r="D637" t="s">
        <v>3619</v>
      </c>
      <c r="E637" t="s">
        <v>3614</v>
      </c>
      <c r="F637" t="str">
        <f>WORKSHEET[[#This Row],[Depart From]]&amp;"-"&amp;WORKSHEET[[#This Row],[Arrive To]]</f>
        <v>Addis Ababa-Alger</v>
      </c>
      <c r="G637" s="2">
        <v>44789</v>
      </c>
      <c r="H637" s="2">
        <v>44816</v>
      </c>
      <c r="I637" s="2" t="str">
        <f t="shared" si="9"/>
        <v>Delivered</v>
      </c>
      <c r="J637" s="2" t="str">
        <f>TEXT(WORKSHEET[[#This Row],[Offloading Date]], "mmm")</f>
        <v>Sep</v>
      </c>
      <c r="K637" s="2" t="str">
        <f>IF(OR(WORKSHEET[[#This Row],[Year]]="", ISBLANK(WORKSHEET[[#This Row],[Year]]), WORKSHEET[[#This Row],[Year]]="null"), "Exclude", "Include")</f>
        <v>Include</v>
      </c>
      <c r="L637" t="s">
        <v>12</v>
      </c>
      <c r="M637" t="s">
        <v>3624</v>
      </c>
      <c r="N637" t="s">
        <v>13</v>
      </c>
      <c r="O637">
        <v>29.58</v>
      </c>
      <c r="P637">
        <v>600</v>
      </c>
      <c r="Q637" t="s">
        <v>14</v>
      </c>
      <c r="R637">
        <f>P637 * _xll.XLOOKUP(Q637,CALCULATION!$A$15:$A$17, CALCULATION!$B$15:$B$17 )</f>
        <v>600</v>
      </c>
      <c r="S637" s="5">
        <f>O637*P637*_xll.XLOOKUP(Q637,CALCULATION!$A$15:$A$17, CALCULATION!$B$15:$B$17)</f>
        <v>17748</v>
      </c>
      <c r="T637">
        <v>300</v>
      </c>
      <c r="U637" t="s">
        <v>14</v>
      </c>
      <c r="V637">
        <f>T637 * _xll.XLOOKUP(U637,CALCULATION!$A$15:$A$17, CALCULATION!$B$15:$B$17 )</f>
        <v>300</v>
      </c>
      <c r="W637" s="5">
        <f>O637*T637*_xll.XLOOKUP(U637,CALCULATION!$A$15:$A$17, CALCULATION!$B$15:$B$17)</f>
        <v>8874</v>
      </c>
      <c r="X637" s="5">
        <f>WORKSHEET[[#This Row],[Clients Total Cost]] / WORKSHEET[[#This Row],[Clients Rate per T2 (USD)]]</f>
        <v>29.58</v>
      </c>
      <c r="Y637" s="5">
        <f>WORKSHEET[[#This Row],[Clients Rate per T2 (USD)]] - WORKSHEET[[#This Row],[Supplier Rate Per t2 (USD)]]</f>
        <v>300</v>
      </c>
      <c r="Z637" s="5">
        <f>WORKSHEET[[#This Row],[Profit Per T]] * WORKSHEET[[#This Row],[Weight]]</f>
        <v>8874</v>
      </c>
      <c r="AA637">
        <v>1</v>
      </c>
      <c r="AB637" s="1">
        <v>2.7</v>
      </c>
      <c r="AC637" s="1">
        <v>4.05</v>
      </c>
      <c r="AD637" s="1">
        <v>3.375</v>
      </c>
      <c r="AE637" s="1">
        <f>WORKSHEET[[#This Row],[Delay at toll gate in days]] +WORKSHEET[[#This Row],[Delay at workshop in days]] +WORKSHEET[[#This Row],[Delay at border in days]]</f>
        <v>10.125</v>
      </c>
    </row>
    <row r="638" spans="1:31" x14ac:dyDescent="0.35">
      <c r="A638" t="s">
        <v>657</v>
      </c>
      <c r="B638" t="s">
        <v>10</v>
      </c>
      <c r="C638" t="s">
        <v>68</v>
      </c>
      <c r="D638" t="s">
        <v>3616</v>
      </c>
      <c r="E638" t="s">
        <v>3613</v>
      </c>
      <c r="F638" t="str">
        <f>WORKSHEET[[#This Row],[Depart From]]&amp;"-"&amp;WORKSHEET[[#This Row],[Arrive To]]</f>
        <v>Marrakech-Sanaa</v>
      </c>
      <c r="G638" s="2">
        <v>44784</v>
      </c>
      <c r="H638" s="2">
        <v>44810</v>
      </c>
      <c r="I638" s="2" t="str">
        <f t="shared" si="9"/>
        <v>Delivered</v>
      </c>
      <c r="J638" s="2" t="str">
        <f>TEXT(WORKSHEET[[#This Row],[Offloading Date]], "mmm")</f>
        <v>Sep</v>
      </c>
      <c r="K638" s="2" t="str">
        <f>IF(OR(WORKSHEET[[#This Row],[Year]]="", ISBLANK(WORKSHEET[[#This Row],[Year]]), WORKSHEET[[#This Row],[Year]]="null"), "Exclude", "Include")</f>
        <v>Include</v>
      </c>
      <c r="L638" t="s">
        <v>12</v>
      </c>
      <c r="M638" t="s">
        <v>583</v>
      </c>
      <c r="N638" t="s">
        <v>13</v>
      </c>
      <c r="O638">
        <v>29.48</v>
      </c>
      <c r="P638">
        <v>600</v>
      </c>
      <c r="Q638" t="s">
        <v>14</v>
      </c>
      <c r="R638">
        <f>P638 * _xll.XLOOKUP(Q638,CALCULATION!$A$15:$A$17, CALCULATION!$B$15:$B$17 )</f>
        <v>600</v>
      </c>
      <c r="S638" s="5">
        <f>O638*P638*_xll.XLOOKUP(Q638,CALCULATION!$A$15:$A$17, CALCULATION!$B$15:$B$17)</f>
        <v>17688</v>
      </c>
      <c r="T638">
        <v>300</v>
      </c>
      <c r="U638" t="s">
        <v>14</v>
      </c>
      <c r="V638">
        <f>T638 * _xll.XLOOKUP(U638,CALCULATION!$A$15:$A$17, CALCULATION!$B$15:$B$17 )</f>
        <v>300</v>
      </c>
      <c r="W638" s="5">
        <f>O638*T638*_xll.XLOOKUP(U638,CALCULATION!$A$15:$A$17, CALCULATION!$B$15:$B$17)</f>
        <v>8844</v>
      </c>
      <c r="X638" s="5">
        <f>WORKSHEET[[#This Row],[Clients Total Cost]] / WORKSHEET[[#This Row],[Clients Rate per T2 (USD)]]</f>
        <v>29.48</v>
      </c>
      <c r="Y638" s="5">
        <f>WORKSHEET[[#This Row],[Clients Rate per T2 (USD)]] - WORKSHEET[[#This Row],[Supplier Rate Per t2 (USD)]]</f>
        <v>300</v>
      </c>
      <c r="Z638" s="5">
        <f>WORKSHEET[[#This Row],[Profit Per T]] * WORKSHEET[[#This Row],[Weight]]</f>
        <v>8844</v>
      </c>
      <c r="AA638">
        <v>1</v>
      </c>
      <c r="AB638" s="1">
        <v>2.6</v>
      </c>
      <c r="AC638" s="1">
        <v>3.9</v>
      </c>
      <c r="AD638" s="1">
        <v>3.25</v>
      </c>
      <c r="AE638" s="1">
        <f>WORKSHEET[[#This Row],[Delay at toll gate in days]] +WORKSHEET[[#This Row],[Delay at workshop in days]] +WORKSHEET[[#This Row],[Delay at border in days]]</f>
        <v>9.75</v>
      </c>
    </row>
    <row r="639" spans="1:31" x14ac:dyDescent="0.35">
      <c r="A639" t="s">
        <v>658</v>
      </c>
      <c r="B639" t="s">
        <v>10</v>
      </c>
      <c r="C639" t="s">
        <v>68</v>
      </c>
      <c r="D639" t="s">
        <v>3615</v>
      </c>
      <c r="E639" t="s">
        <v>3612</v>
      </c>
      <c r="F639" t="str">
        <f>WORKSHEET[[#This Row],[Depart From]]&amp;"-"&amp;WORKSHEET[[#This Row],[Arrive To]]</f>
        <v>Mombasa-Victoria</v>
      </c>
      <c r="G639" s="2">
        <v>44783</v>
      </c>
      <c r="H639" s="2">
        <v>44808</v>
      </c>
      <c r="I639" s="2" t="str">
        <f t="shared" si="9"/>
        <v>Delivered</v>
      </c>
      <c r="J639" s="2" t="str">
        <f>TEXT(WORKSHEET[[#This Row],[Offloading Date]], "mmm")</f>
        <v>Sep</v>
      </c>
      <c r="K639" s="2" t="str">
        <f>IF(OR(WORKSHEET[[#This Row],[Year]]="", ISBLANK(WORKSHEET[[#This Row],[Year]]), WORKSHEET[[#This Row],[Year]]="null"), "Exclude", "Include")</f>
        <v>Include</v>
      </c>
      <c r="L639" t="s">
        <v>12</v>
      </c>
      <c r="M639" t="s">
        <v>583</v>
      </c>
      <c r="N639" t="s">
        <v>13</v>
      </c>
      <c r="O639">
        <v>33.58</v>
      </c>
      <c r="P639">
        <v>600</v>
      </c>
      <c r="Q639" t="s">
        <v>14</v>
      </c>
      <c r="R639">
        <f>P639 * _xll.XLOOKUP(Q639,CALCULATION!$A$15:$A$17, CALCULATION!$B$15:$B$17 )</f>
        <v>600</v>
      </c>
      <c r="S639" s="5">
        <f>O639*P639*_xll.XLOOKUP(Q639,CALCULATION!$A$15:$A$17, CALCULATION!$B$15:$B$17)</f>
        <v>20148</v>
      </c>
      <c r="T639">
        <v>300</v>
      </c>
      <c r="U639" t="s">
        <v>14</v>
      </c>
      <c r="V639">
        <f>T639 * _xll.XLOOKUP(U639,CALCULATION!$A$15:$A$17, CALCULATION!$B$15:$B$17 )</f>
        <v>300</v>
      </c>
      <c r="W639" s="5">
        <f>O639*T639*_xll.XLOOKUP(U639,CALCULATION!$A$15:$A$17, CALCULATION!$B$15:$B$17)</f>
        <v>10074</v>
      </c>
      <c r="X639" s="5">
        <f>WORKSHEET[[#This Row],[Clients Total Cost]] / WORKSHEET[[#This Row],[Clients Rate per T2 (USD)]]</f>
        <v>33.58</v>
      </c>
      <c r="Y639" s="5">
        <f>WORKSHEET[[#This Row],[Clients Rate per T2 (USD)]] - WORKSHEET[[#This Row],[Supplier Rate Per t2 (USD)]]</f>
        <v>300</v>
      </c>
      <c r="Z639" s="5">
        <f>WORKSHEET[[#This Row],[Profit Per T]] * WORKSHEET[[#This Row],[Weight]]</f>
        <v>10074</v>
      </c>
      <c r="AA639">
        <v>1</v>
      </c>
      <c r="AB639" s="1">
        <v>2.5</v>
      </c>
      <c r="AC639" s="1">
        <v>3.75</v>
      </c>
      <c r="AD639" s="1">
        <v>3.125</v>
      </c>
      <c r="AE639" s="1">
        <f>WORKSHEET[[#This Row],[Delay at toll gate in days]] +WORKSHEET[[#This Row],[Delay at workshop in days]] +WORKSHEET[[#This Row],[Delay at border in days]]</f>
        <v>9.375</v>
      </c>
    </row>
    <row r="640" spans="1:31" x14ac:dyDescent="0.35">
      <c r="A640" t="s">
        <v>659</v>
      </c>
      <c r="B640" t="s">
        <v>10</v>
      </c>
      <c r="C640" t="s">
        <v>68</v>
      </c>
      <c r="D640" t="s">
        <v>3620</v>
      </c>
      <c r="E640" t="s">
        <v>3613</v>
      </c>
      <c r="F640" t="str">
        <f>WORKSHEET[[#This Row],[Depart From]]&amp;"-"&amp;WORKSHEET[[#This Row],[Arrive To]]</f>
        <v>Zanzibar-Sanaa</v>
      </c>
      <c r="G640" s="2">
        <v>44788</v>
      </c>
      <c r="H640" s="2">
        <v>44812</v>
      </c>
      <c r="I640" s="2" t="str">
        <f t="shared" si="9"/>
        <v>Delivered</v>
      </c>
      <c r="J640" s="2" t="str">
        <f>TEXT(WORKSHEET[[#This Row],[Offloading Date]], "mmm")</f>
        <v>Sep</v>
      </c>
      <c r="K640" s="2" t="str">
        <f>IF(OR(WORKSHEET[[#This Row],[Year]]="", ISBLANK(WORKSHEET[[#This Row],[Year]]), WORKSHEET[[#This Row],[Year]]="null"), "Exclude", "Include")</f>
        <v>Include</v>
      </c>
      <c r="L640" t="s">
        <v>12</v>
      </c>
      <c r="M640" t="s">
        <v>583</v>
      </c>
      <c r="N640" t="s">
        <v>13</v>
      </c>
      <c r="O640">
        <v>33.54</v>
      </c>
      <c r="P640">
        <v>600</v>
      </c>
      <c r="Q640" t="s">
        <v>14</v>
      </c>
      <c r="R640">
        <f>P640 * _xll.XLOOKUP(Q640,CALCULATION!$A$15:$A$17, CALCULATION!$B$15:$B$17 )</f>
        <v>600</v>
      </c>
      <c r="S640" s="5">
        <f>O640*P640*_xll.XLOOKUP(Q640,CALCULATION!$A$15:$A$17, CALCULATION!$B$15:$B$17)</f>
        <v>20124</v>
      </c>
      <c r="T640">
        <v>300</v>
      </c>
      <c r="U640" t="s">
        <v>14</v>
      </c>
      <c r="V640">
        <f>T640 * _xll.XLOOKUP(U640,CALCULATION!$A$15:$A$17, CALCULATION!$B$15:$B$17 )</f>
        <v>300</v>
      </c>
      <c r="W640" s="5">
        <f>O640*T640*_xll.XLOOKUP(U640,CALCULATION!$A$15:$A$17, CALCULATION!$B$15:$B$17)</f>
        <v>10062</v>
      </c>
      <c r="X640" s="5">
        <f>WORKSHEET[[#This Row],[Clients Total Cost]] / WORKSHEET[[#This Row],[Clients Rate per T2 (USD)]]</f>
        <v>33.54</v>
      </c>
      <c r="Y640" s="5">
        <f>WORKSHEET[[#This Row],[Clients Rate per T2 (USD)]] - WORKSHEET[[#This Row],[Supplier Rate Per t2 (USD)]]</f>
        <v>300</v>
      </c>
      <c r="Z640" s="5">
        <f>WORKSHEET[[#This Row],[Profit Per T]] * WORKSHEET[[#This Row],[Weight]]</f>
        <v>10062</v>
      </c>
      <c r="AA640">
        <v>1</v>
      </c>
      <c r="AB640" s="1">
        <v>2.4000000000000004</v>
      </c>
      <c r="AC640" s="1">
        <v>3.5999999999999996</v>
      </c>
      <c r="AD640" s="1">
        <v>3</v>
      </c>
      <c r="AE640" s="1">
        <f>WORKSHEET[[#This Row],[Delay at toll gate in days]] +WORKSHEET[[#This Row],[Delay at workshop in days]] +WORKSHEET[[#This Row],[Delay at border in days]]</f>
        <v>9</v>
      </c>
    </row>
    <row r="641" spans="1:31" x14ac:dyDescent="0.35">
      <c r="A641" t="s">
        <v>660</v>
      </c>
      <c r="B641" t="s">
        <v>10</v>
      </c>
      <c r="C641" t="s">
        <v>68</v>
      </c>
      <c r="D641" t="s">
        <v>3619</v>
      </c>
      <c r="E641" t="s">
        <v>3612</v>
      </c>
      <c r="F641" t="str">
        <f>WORKSHEET[[#This Row],[Depart From]]&amp;"-"&amp;WORKSHEET[[#This Row],[Arrive To]]</f>
        <v>Addis Ababa-Victoria</v>
      </c>
      <c r="G641" s="2">
        <v>44785</v>
      </c>
      <c r="H641" s="2">
        <v>44810</v>
      </c>
      <c r="I641" s="2" t="str">
        <f t="shared" si="9"/>
        <v>Delivered</v>
      </c>
      <c r="J641" s="2" t="str">
        <f>TEXT(WORKSHEET[[#This Row],[Offloading Date]], "mmm")</f>
        <v>Sep</v>
      </c>
      <c r="K641" s="2" t="str">
        <f>IF(OR(WORKSHEET[[#This Row],[Year]]="", ISBLANK(WORKSHEET[[#This Row],[Year]]), WORKSHEET[[#This Row],[Year]]="null"), "Exclude", "Include")</f>
        <v>Include</v>
      </c>
      <c r="L641" t="s">
        <v>12</v>
      </c>
      <c r="M641" t="s">
        <v>583</v>
      </c>
      <c r="N641" t="s">
        <v>13</v>
      </c>
      <c r="O641">
        <v>29.68</v>
      </c>
      <c r="P641">
        <v>600</v>
      </c>
      <c r="Q641" t="s">
        <v>14</v>
      </c>
      <c r="R641">
        <f>P641 * _xll.XLOOKUP(Q641,CALCULATION!$A$15:$A$17, CALCULATION!$B$15:$B$17 )</f>
        <v>600</v>
      </c>
      <c r="S641" s="5">
        <f>O641*P641*_xll.XLOOKUP(Q641,CALCULATION!$A$15:$A$17, CALCULATION!$B$15:$B$17)</f>
        <v>17808</v>
      </c>
      <c r="T641">
        <v>300</v>
      </c>
      <c r="U641" t="s">
        <v>14</v>
      </c>
      <c r="V641">
        <f>T641 * _xll.XLOOKUP(U641,CALCULATION!$A$15:$A$17, CALCULATION!$B$15:$B$17 )</f>
        <v>300</v>
      </c>
      <c r="W641" s="5">
        <f>O641*T641*_xll.XLOOKUP(U641,CALCULATION!$A$15:$A$17, CALCULATION!$B$15:$B$17)</f>
        <v>8904</v>
      </c>
      <c r="X641" s="5">
        <f>WORKSHEET[[#This Row],[Clients Total Cost]] / WORKSHEET[[#This Row],[Clients Rate per T2 (USD)]]</f>
        <v>29.68</v>
      </c>
      <c r="Y641" s="5">
        <f>WORKSHEET[[#This Row],[Clients Rate per T2 (USD)]] - WORKSHEET[[#This Row],[Supplier Rate Per t2 (USD)]]</f>
        <v>300</v>
      </c>
      <c r="Z641" s="5">
        <f>WORKSHEET[[#This Row],[Profit Per T]] * WORKSHEET[[#This Row],[Weight]]</f>
        <v>8904</v>
      </c>
      <c r="AA641">
        <v>1</v>
      </c>
      <c r="AB641" s="1">
        <v>2.5</v>
      </c>
      <c r="AC641" s="1">
        <v>3.75</v>
      </c>
      <c r="AD641" s="1">
        <v>3.125</v>
      </c>
      <c r="AE641" s="1">
        <f>WORKSHEET[[#This Row],[Delay at toll gate in days]] +WORKSHEET[[#This Row],[Delay at workshop in days]] +WORKSHEET[[#This Row],[Delay at border in days]]</f>
        <v>9.375</v>
      </c>
    </row>
    <row r="642" spans="1:31" x14ac:dyDescent="0.35">
      <c r="A642" t="s">
        <v>661</v>
      </c>
      <c r="B642" t="s">
        <v>10</v>
      </c>
      <c r="C642" t="s">
        <v>68</v>
      </c>
      <c r="D642" t="s">
        <v>3619</v>
      </c>
      <c r="E642" t="s">
        <v>3618</v>
      </c>
      <c r="F642" t="str">
        <f>WORKSHEET[[#This Row],[Depart From]]&amp;"-"&amp;WORKSHEET[[#This Row],[Arrive To]]</f>
        <v>Addis Ababa-Tripoli</v>
      </c>
      <c r="G642" s="2">
        <v>44785</v>
      </c>
      <c r="H642" s="2">
        <v>44810</v>
      </c>
      <c r="I642" s="2" t="str">
        <f t="shared" ref="I642:I705" si="10">IF(OR(H642="", H642="NULL"), "Failed","Delivered")</f>
        <v>Delivered</v>
      </c>
      <c r="J642" s="2" t="str">
        <f>TEXT(WORKSHEET[[#This Row],[Offloading Date]], "mmm")</f>
        <v>Sep</v>
      </c>
      <c r="K642" s="2" t="str">
        <f>IF(OR(WORKSHEET[[#This Row],[Year]]="", ISBLANK(WORKSHEET[[#This Row],[Year]]), WORKSHEET[[#This Row],[Year]]="null"), "Exclude", "Include")</f>
        <v>Include</v>
      </c>
      <c r="L642" t="s">
        <v>12</v>
      </c>
      <c r="M642" t="s">
        <v>583</v>
      </c>
      <c r="N642" t="s">
        <v>13</v>
      </c>
      <c r="O642">
        <v>29.58</v>
      </c>
      <c r="P642">
        <v>600</v>
      </c>
      <c r="Q642" t="s">
        <v>14</v>
      </c>
      <c r="R642">
        <f>P642 * _xll.XLOOKUP(Q642,CALCULATION!$A$15:$A$17, CALCULATION!$B$15:$B$17 )</f>
        <v>600</v>
      </c>
      <c r="S642" s="5">
        <f>O642*P642*_xll.XLOOKUP(Q642,CALCULATION!$A$15:$A$17, CALCULATION!$B$15:$B$17)</f>
        <v>17748</v>
      </c>
      <c r="T642">
        <v>300</v>
      </c>
      <c r="U642" t="s">
        <v>14</v>
      </c>
      <c r="V642">
        <f>T642 * _xll.XLOOKUP(U642,CALCULATION!$A$15:$A$17, CALCULATION!$B$15:$B$17 )</f>
        <v>300</v>
      </c>
      <c r="W642" s="5">
        <f>O642*T642*_xll.XLOOKUP(U642,CALCULATION!$A$15:$A$17, CALCULATION!$B$15:$B$17)</f>
        <v>8874</v>
      </c>
      <c r="X642" s="5">
        <f>WORKSHEET[[#This Row],[Clients Total Cost]] / WORKSHEET[[#This Row],[Clients Rate per T2 (USD)]]</f>
        <v>29.58</v>
      </c>
      <c r="Y642" s="5">
        <f>WORKSHEET[[#This Row],[Clients Rate per T2 (USD)]] - WORKSHEET[[#This Row],[Supplier Rate Per t2 (USD)]]</f>
        <v>300</v>
      </c>
      <c r="Z642" s="5">
        <f>WORKSHEET[[#This Row],[Profit Per T]] * WORKSHEET[[#This Row],[Weight]]</f>
        <v>8874</v>
      </c>
      <c r="AA642">
        <v>1</v>
      </c>
      <c r="AB642" s="1">
        <v>2.5</v>
      </c>
      <c r="AC642" s="1">
        <v>3.75</v>
      </c>
      <c r="AD642" s="1">
        <v>3.125</v>
      </c>
      <c r="AE642" s="1">
        <f>WORKSHEET[[#This Row],[Delay at toll gate in days]] +WORKSHEET[[#This Row],[Delay at workshop in days]] +WORKSHEET[[#This Row],[Delay at border in days]]</f>
        <v>9.375</v>
      </c>
    </row>
    <row r="643" spans="1:31" x14ac:dyDescent="0.35">
      <c r="A643" t="s">
        <v>662</v>
      </c>
      <c r="B643" t="s">
        <v>10</v>
      </c>
      <c r="C643" t="s">
        <v>68</v>
      </c>
      <c r="D643" t="s">
        <v>3616</v>
      </c>
      <c r="E643" t="s">
        <v>3618</v>
      </c>
      <c r="F643" t="str">
        <f>WORKSHEET[[#This Row],[Depart From]]&amp;"-"&amp;WORKSHEET[[#This Row],[Arrive To]]</f>
        <v>Marrakech-Tripoli</v>
      </c>
      <c r="G643" s="2">
        <v>44783</v>
      </c>
      <c r="H643" s="2">
        <v>44808</v>
      </c>
      <c r="I643" s="2" t="str">
        <f t="shared" si="10"/>
        <v>Delivered</v>
      </c>
      <c r="J643" s="2" t="str">
        <f>TEXT(WORKSHEET[[#This Row],[Offloading Date]], "mmm")</f>
        <v>Sep</v>
      </c>
      <c r="K643" s="2" t="str">
        <f>IF(OR(WORKSHEET[[#This Row],[Year]]="", ISBLANK(WORKSHEET[[#This Row],[Year]]), WORKSHEET[[#This Row],[Year]]="null"), "Exclude", "Include")</f>
        <v>Include</v>
      </c>
      <c r="L643" t="s">
        <v>12</v>
      </c>
      <c r="M643" t="s">
        <v>583</v>
      </c>
      <c r="N643" t="s">
        <v>13</v>
      </c>
      <c r="O643">
        <v>29.2</v>
      </c>
      <c r="P643">
        <v>600</v>
      </c>
      <c r="Q643" t="s">
        <v>14</v>
      </c>
      <c r="R643">
        <f>P643 * _xll.XLOOKUP(Q643,CALCULATION!$A$15:$A$17, CALCULATION!$B$15:$B$17 )</f>
        <v>600</v>
      </c>
      <c r="S643" s="5">
        <f>O643*P643*_xll.XLOOKUP(Q643,CALCULATION!$A$15:$A$17, CALCULATION!$B$15:$B$17)</f>
        <v>17520</v>
      </c>
      <c r="T643">
        <v>300</v>
      </c>
      <c r="U643" t="s">
        <v>14</v>
      </c>
      <c r="V643">
        <f>T643 * _xll.XLOOKUP(U643,CALCULATION!$A$15:$A$17, CALCULATION!$B$15:$B$17 )</f>
        <v>300</v>
      </c>
      <c r="W643" s="5">
        <f>O643*T643*_xll.XLOOKUP(U643,CALCULATION!$A$15:$A$17, CALCULATION!$B$15:$B$17)</f>
        <v>8760</v>
      </c>
      <c r="X643" s="5">
        <f>WORKSHEET[[#This Row],[Clients Total Cost]] / WORKSHEET[[#This Row],[Clients Rate per T2 (USD)]]</f>
        <v>29.2</v>
      </c>
      <c r="Y643" s="5">
        <f>WORKSHEET[[#This Row],[Clients Rate per T2 (USD)]] - WORKSHEET[[#This Row],[Supplier Rate Per t2 (USD)]]</f>
        <v>300</v>
      </c>
      <c r="Z643" s="5">
        <f>WORKSHEET[[#This Row],[Profit Per T]] * WORKSHEET[[#This Row],[Weight]]</f>
        <v>8760</v>
      </c>
      <c r="AA643">
        <v>1</v>
      </c>
      <c r="AB643" s="1">
        <v>2.5</v>
      </c>
      <c r="AC643" s="1">
        <v>3.75</v>
      </c>
      <c r="AD643" s="1">
        <v>3.125</v>
      </c>
      <c r="AE643" s="1">
        <f>WORKSHEET[[#This Row],[Delay at toll gate in days]] +WORKSHEET[[#This Row],[Delay at workshop in days]] +WORKSHEET[[#This Row],[Delay at border in days]]</f>
        <v>9.375</v>
      </c>
    </row>
    <row r="644" spans="1:31" x14ac:dyDescent="0.35">
      <c r="A644" t="s">
        <v>663</v>
      </c>
      <c r="B644" t="s">
        <v>10</v>
      </c>
      <c r="C644" t="s">
        <v>68</v>
      </c>
      <c r="D644" t="s">
        <v>3611</v>
      </c>
      <c r="E644" t="s">
        <v>3618</v>
      </c>
      <c r="F644" t="str">
        <f>WORKSHEET[[#This Row],[Depart From]]&amp;"-"&amp;WORKSHEET[[#This Row],[Arrive To]]</f>
        <v>Mogadishu-Tripoli</v>
      </c>
      <c r="G644" s="2">
        <v>44786</v>
      </c>
      <c r="H644" s="2">
        <v>44815</v>
      </c>
      <c r="I644" s="2" t="str">
        <f t="shared" si="10"/>
        <v>Delivered</v>
      </c>
      <c r="J644" s="2" t="str">
        <f>TEXT(WORKSHEET[[#This Row],[Offloading Date]], "mmm")</f>
        <v>Sep</v>
      </c>
      <c r="K644" s="2" t="str">
        <f>IF(OR(WORKSHEET[[#This Row],[Year]]="", ISBLANK(WORKSHEET[[#This Row],[Year]]), WORKSHEET[[#This Row],[Year]]="null"), "Exclude", "Include")</f>
        <v>Include</v>
      </c>
      <c r="L644" t="s">
        <v>12</v>
      </c>
      <c r="M644" t="s">
        <v>583</v>
      </c>
      <c r="N644" t="s">
        <v>13</v>
      </c>
      <c r="O644">
        <v>29.14</v>
      </c>
      <c r="P644">
        <v>600</v>
      </c>
      <c r="Q644" t="s">
        <v>14</v>
      </c>
      <c r="R644">
        <f>P644 * _xll.XLOOKUP(Q644,CALCULATION!$A$15:$A$17, CALCULATION!$B$15:$B$17 )</f>
        <v>600</v>
      </c>
      <c r="S644" s="5">
        <f>O644*P644*_xll.XLOOKUP(Q644,CALCULATION!$A$15:$A$17, CALCULATION!$B$15:$B$17)</f>
        <v>17484</v>
      </c>
      <c r="T644">
        <v>300</v>
      </c>
      <c r="U644" t="s">
        <v>14</v>
      </c>
      <c r="V644">
        <f>T644 * _xll.XLOOKUP(U644,CALCULATION!$A$15:$A$17, CALCULATION!$B$15:$B$17 )</f>
        <v>300</v>
      </c>
      <c r="W644" s="5">
        <f>O644*T644*_xll.XLOOKUP(U644,CALCULATION!$A$15:$A$17, CALCULATION!$B$15:$B$17)</f>
        <v>8742</v>
      </c>
      <c r="X644" s="5">
        <f>WORKSHEET[[#This Row],[Clients Total Cost]] / WORKSHEET[[#This Row],[Clients Rate per T2 (USD)]]</f>
        <v>29.14</v>
      </c>
      <c r="Y644" s="5">
        <f>WORKSHEET[[#This Row],[Clients Rate per T2 (USD)]] - WORKSHEET[[#This Row],[Supplier Rate Per t2 (USD)]]</f>
        <v>300</v>
      </c>
      <c r="Z644" s="5">
        <f>WORKSHEET[[#This Row],[Profit Per T]] * WORKSHEET[[#This Row],[Weight]]</f>
        <v>8742</v>
      </c>
      <c r="AA644">
        <v>1</v>
      </c>
      <c r="AB644" s="1">
        <v>2.9000000000000004</v>
      </c>
      <c r="AC644" s="1">
        <v>4.3499999999999996</v>
      </c>
      <c r="AD644" s="1">
        <v>3.625</v>
      </c>
      <c r="AE644" s="1">
        <f>WORKSHEET[[#This Row],[Delay at toll gate in days]] +WORKSHEET[[#This Row],[Delay at workshop in days]] +WORKSHEET[[#This Row],[Delay at border in days]]</f>
        <v>10.875</v>
      </c>
    </row>
    <row r="645" spans="1:31" x14ac:dyDescent="0.35">
      <c r="A645" t="s">
        <v>664</v>
      </c>
      <c r="B645" t="s">
        <v>10</v>
      </c>
      <c r="C645" t="s">
        <v>68</v>
      </c>
      <c r="D645" t="s">
        <v>3620</v>
      </c>
      <c r="E645" t="s">
        <v>3617</v>
      </c>
      <c r="F645" t="str">
        <f>WORKSHEET[[#This Row],[Depart From]]&amp;"-"&amp;WORKSHEET[[#This Row],[Arrive To]]</f>
        <v>Zanzibar-Lagos</v>
      </c>
      <c r="G645" s="2">
        <v>44788</v>
      </c>
      <c r="H645" s="2">
        <v>44818</v>
      </c>
      <c r="I645" s="2" t="str">
        <f t="shared" si="10"/>
        <v>Delivered</v>
      </c>
      <c r="J645" s="2" t="str">
        <f>TEXT(WORKSHEET[[#This Row],[Offloading Date]], "mmm")</f>
        <v>Sep</v>
      </c>
      <c r="K645" s="2" t="str">
        <f>IF(OR(WORKSHEET[[#This Row],[Year]]="", ISBLANK(WORKSHEET[[#This Row],[Year]]), WORKSHEET[[#This Row],[Year]]="null"), "Exclude", "Include")</f>
        <v>Include</v>
      </c>
      <c r="L645" t="s">
        <v>3624</v>
      </c>
      <c r="M645" t="s">
        <v>3624</v>
      </c>
      <c r="N645" t="s">
        <v>13</v>
      </c>
      <c r="O645">
        <v>29.64</v>
      </c>
      <c r="P645">
        <v>600</v>
      </c>
      <c r="Q645" t="s">
        <v>14</v>
      </c>
      <c r="R645">
        <f>P645 * _xll.XLOOKUP(Q645,CALCULATION!$A$15:$A$17, CALCULATION!$B$15:$B$17 )</f>
        <v>600</v>
      </c>
      <c r="S645" s="5">
        <f>O645*P645*_xll.XLOOKUP(Q645,CALCULATION!$A$15:$A$17, CALCULATION!$B$15:$B$17)</f>
        <v>17784</v>
      </c>
      <c r="T645">
        <v>300</v>
      </c>
      <c r="U645" t="s">
        <v>14</v>
      </c>
      <c r="V645">
        <f>T645 * _xll.XLOOKUP(U645,CALCULATION!$A$15:$A$17, CALCULATION!$B$15:$B$17 )</f>
        <v>300</v>
      </c>
      <c r="W645" s="5">
        <f>O645*T645*_xll.XLOOKUP(U645,CALCULATION!$A$15:$A$17, CALCULATION!$B$15:$B$17)</f>
        <v>8892</v>
      </c>
      <c r="X645" s="5">
        <f>WORKSHEET[[#This Row],[Clients Total Cost]] / WORKSHEET[[#This Row],[Clients Rate per T2 (USD)]]</f>
        <v>29.64</v>
      </c>
      <c r="Y645" s="5">
        <f>WORKSHEET[[#This Row],[Clients Rate per T2 (USD)]] - WORKSHEET[[#This Row],[Supplier Rate Per t2 (USD)]]</f>
        <v>300</v>
      </c>
      <c r="Z645" s="5">
        <f>WORKSHEET[[#This Row],[Profit Per T]] * WORKSHEET[[#This Row],[Weight]]</f>
        <v>8892</v>
      </c>
      <c r="AA645">
        <v>1</v>
      </c>
      <c r="AB645" s="1">
        <v>3</v>
      </c>
      <c r="AC645" s="1">
        <v>4.5</v>
      </c>
      <c r="AD645" s="1">
        <v>3.75</v>
      </c>
      <c r="AE645" s="1">
        <f>WORKSHEET[[#This Row],[Delay at toll gate in days]] +WORKSHEET[[#This Row],[Delay at workshop in days]] +WORKSHEET[[#This Row],[Delay at border in days]]</f>
        <v>11.25</v>
      </c>
    </row>
    <row r="646" spans="1:31" x14ac:dyDescent="0.35">
      <c r="A646" t="s">
        <v>665</v>
      </c>
      <c r="B646" t="s">
        <v>10</v>
      </c>
      <c r="C646" t="s">
        <v>68</v>
      </c>
      <c r="D646" t="s">
        <v>3616</v>
      </c>
      <c r="E646" t="s">
        <v>3617</v>
      </c>
      <c r="F646" t="str">
        <f>WORKSHEET[[#This Row],[Depart From]]&amp;"-"&amp;WORKSHEET[[#This Row],[Arrive To]]</f>
        <v>Marrakech-Lagos</v>
      </c>
      <c r="G646" s="2">
        <v>44788</v>
      </c>
      <c r="H646" s="2">
        <v>44814</v>
      </c>
      <c r="I646" s="2" t="str">
        <f t="shared" si="10"/>
        <v>Delivered</v>
      </c>
      <c r="J646" s="2" t="str">
        <f>TEXT(WORKSHEET[[#This Row],[Offloading Date]], "mmm")</f>
        <v>Sep</v>
      </c>
      <c r="K646" s="2" t="str">
        <f>IF(OR(WORKSHEET[[#This Row],[Year]]="", ISBLANK(WORKSHEET[[#This Row],[Year]]), WORKSHEET[[#This Row],[Year]]="null"), "Exclude", "Include")</f>
        <v>Include</v>
      </c>
      <c r="L646" t="s">
        <v>12</v>
      </c>
      <c r="M646" t="s">
        <v>583</v>
      </c>
      <c r="N646" t="s">
        <v>13</v>
      </c>
      <c r="O646">
        <v>33.020000000000003</v>
      </c>
      <c r="P646">
        <v>600</v>
      </c>
      <c r="Q646" t="s">
        <v>14</v>
      </c>
      <c r="R646">
        <f>P646 * _xll.XLOOKUP(Q646,CALCULATION!$A$15:$A$17, CALCULATION!$B$15:$B$17 )</f>
        <v>600</v>
      </c>
      <c r="S646" s="5">
        <f>O646*P646*_xll.XLOOKUP(Q646,CALCULATION!$A$15:$A$17, CALCULATION!$B$15:$B$17)</f>
        <v>19812.000000000004</v>
      </c>
      <c r="T646">
        <v>300</v>
      </c>
      <c r="U646" t="s">
        <v>14</v>
      </c>
      <c r="V646">
        <f>T646 * _xll.XLOOKUP(U646,CALCULATION!$A$15:$A$17, CALCULATION!$B$15:$B$17 )</f>
        <v>300</v>
      </c>
      <c r="W646" s="5">
        <f>O646*T646*_xll.XLOOKUP(U646,CALCULATION!$A$15:$A$17, CALCULATION!$B$15:$B$17)</f>
        <v>9906.0000000000018</v>
      </c>
      <c r="X646" s="5">
        <f>WORKSHEET[[#This Row],[Clients Total Cost]] / WORKSHEET[[#This Row],[Clients Rate per T2 (USD)]]</f>
        <v>33.020000000000003</v>
      </c>
      <c r="Y646" s="5">
        <f>WORKSHEET[[#This Row],[Clients Rate per T2 (USD)]] - WORKSHEET[[#This Row],[Supplier Rate Per t2 (USD)]]</f>
        <v>300</v>
      </c>
      <c r="Z646" s="5">
        <f>WORKSHEET[[#This Row],[Profit Per T]] * WORKSHEET[[#This Row],[Weight]]</f>
        <v>9906.0000000000018</v>
      </c>
      <c r="AA646">
        <v>1</v>
      </c>
      <c r="AB646" s="1">
        <v>2.6</v>
      </c>
      <c r="AC646" s="1">
        <v>3.9</v>
      </c>
      <c r="AD646" s="1">
        <v>3.25</v>
      </c>
      <c r="AE646" s="1">
        <f>WORKSHEET[[#This Row],[Delay at toll gate in days]] +WORKSHEET[[#This Row],[Delay at workshop in days]] +WORKSHEET[[#This Row],[Delay at border in days]]</f>
        <v>9.75</v>
      </c>
    </row>
    <row r="647" spans="1:31" x14ac:dyDescent="0.35">
      <c r="A647" t="s">
        <v>666</v>
      </c>
      <c r="B647" t="s">
        <v>10</v>
      </c>
      <c r="C647" t="s">
        <v>68</v>
      </c>
      <c r="D647" t="s">
        <v>3619</v>
      </c>
      <c r="E647" t="s">
        <v>3613</v>
      </c>
      <c r="F647" t="str">
        <f>WORKSHEET[[#This Row],[Depart From]]&amp;"-"&amp;WORKSHEET[[#This Row],[Arrive To]]</f>
        <v>Addis Ababa-Sanaa</v>
      </c>
      <c r="G647" s="2">
        <v>44787</v>
      </c>
      <c r="H647" s="2">
        <v>44814</v>
      </c>
      <c r="I647" s="2" t="str">
        <f t="shared" si="10"/>
        <v>Delivered</v>
      </c>
      <c r="J647" s="2" t="str">
        <f>TEXT(WORKSHEET[[#This Row],[Offloading Date]], "mmm")</f>
        <v>Sep</v>
      </c>
      <c r="K647" s="2" t="str">
        <f>IF(OR(WORKSHEET[[#This Row],[Year]]="", ISBLANK(WORKSHEET[[#This Row],[Year]]), WORKSHEET[[#This Row],[Year]]="null"), "Exclude", "Include")</f>
        <v>Include</v>
      </c>
      <c r="L647" t="s">
        <v>12</v>
      </c>
      <c r="M647" t="s">
        <v>583</v>
      </c>
      <c r="N647" t="s">
        <v>13</v>
      </c>
      <c r="O647">
        <v>33</v>
      </c>
      <c r="P647">
        <v>600</v>
      </c>
      <c r="Q647" t="s">
        <v>14</v>
      </c>
      <c r="R647">
        <f>P647 * _xll.XLOOKUP(Q647,CALCULATION!$A$15:$A$17, CALCULATION!$B$15:$B$17 )</f>
        <v>600</v>
      </c>
      <c r="S647" s="5">
        <f>O647*P647*_xll.XLOOKUP(Q647,CALCULATION!$A$15:$A$17, CALCULATION!$B$15:$B$17)</f>
        <v>19800</v>
      </c>
      <c r="T647">
        <v>300</v>
      </c>
      <c r="U647" t="s">
        <v>14</v>
      </c>
      <c r="V647">
        <f>T647 * _xll.XLOOKUP(U647,CALCULATION!$A$15:$A$17, CALCULATION!$B$15:$B$17 )</f>
        <v>300</v>
      </c>
      <c r="W647" s="5">
        <f>O647*T647*_xll.XLOOKUP(U647,CALCULATION!$A$15:$A$17, CALCULATION!$B$15:$B$17)</f>
        <v>9900</v>
      </c>
      <c r="X647" s="5">
        <f>WORKSHEET[[#This Row],[Clients Total Cost]] / WORKSHEET[[#This Row],[Clients Rate per T2 (USD)]]</f>
        <v>33</v>
      </c>
      <c r="Y647" s="5">
        <f>WORKSHEET[[#This Row],[Clients Rate per T2 (USD)]] - WORKSHEET[[#This Row],[Supplier Rate Per t2 (USD)]]</f>
        <v>300</v>
      </c>
      <c r="Z647" s="5">
        <f>WORKSHEET[[#This Row],[Profit Per T]] * WORKSHEET[[#This Row],[Weight]]</f>
        <v>9900</v>
      </c>
      <c r="AA647">
        <v>1</v>
      </c>
      <c r="AB647" s="1">
        <v>2.7</v>
      </c>
      <c r="AC647" s="1">
        <v>4.05</v>
      </c>
      <c r="AD647" s="1">
        <v>3.375</v>
      </c>
      <c r="AE647" s="1">
        <f>WORKSHEET[[#This Row],[Delay at toll gate in days]] +WORKSHEET[[#This Row],[Delay at workshop in days]] +WORKSHEET[[#This Row],[Delay at border in days]]</f>
        <v>10.125</v>
      </c>
    </row>
    <row r="648" spans="1:31" x14ac:dyDescent="0.35">
      <c r="A648" t="s">
        <v>667</v>
      </c>
      <c r="B648" t="s">
        <v>10</v>
      </c>
      <c r="C648" t="s">
        <v>68</v>
      </c>
      <c r="D648" t="s">
        <v>3620</v>
      </c>
      <c r="E648" t="s">
        <v>3618</v>
      </c>
      <c r="F648" t="str">
        <f>WORKSHEET[[#This Row],[Depart From]]&amp;"-"&amp;WORKSHEET[[#This Row],[Arrive To]]</f>
        <v>Zanzibar-Tripoli</v>
      </c>
      <c r="G648" s="2">
        <v>44787</v>
      </c>
      <c r="H648" s="2">
        <v>44815</v>
      </c>
      <c r="I648" s="2" t="str">
        <f t="shared" si="10"/>
        <v>Delivered</v>
      </c>
      <c r="J648" s="2" t="str">
        <f>TEXT(WORKSHEET[[#This Row],[Offloading Date]], "mmm")</f>
        <v>Sep</v>
      </c>
      <c r="K648" s="2" t="str">
        <f>IF(OR(WORKSHEET[[#This Row],[Year]]="", ISBLANK(WORKSHEET[[#This Row],[Year]]), WORKSHEET[[#This Row],[Year]]="null"), "Exclude", "Include")</f>
        <v>Include</v>
      </c>
      <c r="L648" t="s">
        <v>12</v>
      </c>
      <c r="M648" t="s">
        <v>583</v>
      </c>
      <c r="N648" t="s">
        <v>13</v>
      </c>
      <c r="O648">
        <v>33.08</v>
      </c>
      <c r="P648">
        <v>600</v>
      </c>
      <c r="Q648" t="s">
        <v>14</v>
      </c>
      <c r="R648">
        <f>P648 * _xll.XLOOKUP(Q648,CALCULATION!$A$15:$A$17, CALCULATION!$B$15:$B$17 )</f>
        <v>600</v>
      </c>
      <c r="S648" s="5">
        <f>O648*P648*_xll.XLOOKUP(Q648,CALCULATION!$A$15:$A$17, CALCULATION!$B$15:$B$17)</f>
        <v>19848</v>
      </c>
      <c r="T648">
        <v>300</v>
      </c>
      <c r="U648" t="s">
        <v>14</v>
      </c>
      <c r="V648">
        <f>T648 * _xll.XLOOKUP(U648,CALCULATION!$A$15:$A$17, CALCULATION!$B$15:$B$17 )</f>
        <v>300</v>
      </c>
      <c r="W648" s="5">
        <f>O648*T648*_xll.XLOOKUP(U648,CALCULATION!$A$15:$A$17, CALCULATION!$B$15:$B$17)</f>
        <v>9924</v>
      </c>
      <c r="X648" s="5">
        <f>WORKSHEET[[#This Row],[Clients Total Cost]] / WORKSHEET[[#This Row],[Clients Rate per T2 (USD)]]</f>
        <v>33.08</v>
      </c>
      <c r="Y648" s="5">
        <f>WORKSHEET[[#This Row],[Clients Rate per T2 (USD)]] - WORKSHEET[[#This Row],[Supplier Rate Per t2 (USD)]]</f>
        <v>300</v>
      </c>
      <c r="Z648" s="5">
        <f>WORKSHEET[[#This Row],[Profit Per T]] * WORKSHEET[[#This Row],[Weight]]</f>
        <v>9924</v>
      </c>
      <c r="AA648">
        <v>1</v>
      </c>
      <c r="AB648" s="1">
        <v>2.8000000000000003</v>
      </c>
      <c r="AC648" s="1">
        <v>4.2</v>
      </c>
      <c r="AD648" s="1">
        <v>3.5</v>
      </c>
      <c r="AE648" s="1">
        <f>WORKSHEET[[#This Row],[Delay at toll gate in days]] +WORKSHEET[[#This Row],[Delay at workshop in days]] +WORKSHEET[[#This Row],[Delay at border in days]]</f>
        <v>10.5</v>
      </c>
    </row>
    <row r="649" spans="1:31" x14ac:dyDescent="0.35">
      <c r="A649" t="s">
        <v>668</v>
      </c>
      <c r="B649" t="s">
        <v>10</v>
      </c>
      <c r="C649" t="s">
        <v>68</v>
      </c>
      <c r="D649" t="s">
        <v>3615</v>
      </c>
      <c r="E649" t="s">
        <v>3613</v>
      </c>
      <c r="F649" t="str">
        <f>WORKSHEET[[#This Row],[Depart From]]&amp;"-"&amp;WORKSHEET[[#This Row],[Arrive To]]</f>
        <v>Mombasa-Sanaa</v>
      </c>
      <c r="G649" s="2">
        <v>44788</v>
      </c>
      <c r="H649" s="2">
        <v>44818</v>
      </c>
      <c r="I649" s="2" t="str">
        <f t="shared" si="10"/>
        <v>Delivered</v>
      </c>
      <c r="J649" s="2" t="str">
        <f>TEXT(WORKSHEET[[#This Row],[Offloading Date]], "mmm")</f>
        <v>Sep</v>
      </c>
      <c r="K649" s="2" t="str">
        <f>IF(OR(WORKSHEET[[#This Row],[Year]]="", ISBLANK(WORKSHEET[[#This Row],[Year]]), WORKSHEET[[#This Row],[Year]]="null"), "Exclude", "Include")</f>
        <v>Include</v>
      </c>
      <c r="L649" t="s">
        <v>3624</v>
      </c>
      <c r="M649" t="s">
        <v>3624</v>
      </c>
      <c r="N649" t="s">
        <v>13</v>
      </c>
      <c r="O649">
        <v>32.74</v>
      </c>
      <c r="P649">
        <v>600</v>
      </c>
      <c r="Q649" t="s">
        <v>14</v>
      </c>
      <c r="R649">
        <f>P649 * _xll.XLOOKUP(Q649,CALCULATION!$A$15:$A$17, CALCULATION!$B$15:$B$17 )</f>
        <v>600</v>
      </c>
      <c r="S649" s="5">
        <f>O649*P649*_xll.XLOOKUP(Q649,CALCULATION!$A$15:$A$17, CALCULATION!$B$15:$B$17)</f>
        <v>19644</v>
      </c>
      <c r="T649">
        <v>300</v>
      </c>
      <c r="U649" t="s">
        <v>14</v>
      </c>
      <c r="V649">
        <f>T649 * _xll.XLOOKUP(U649,CALCULATION!$A$15:$A$17, CALCULATION!$B$15:$B$17 )</f>
        <v>300</v>
      </c>
      <c r="W649" s="5">
        <f>O649*T649*_xll.XLOOKUP(U649,CALCULATION!$A$15:$A$17, CALCULATION!$B$15:$B$17)</f>
        <v>9822</v>
      </c>
      <c r="X649" s="5">
        <f>WORKSHEET[[#This Row],[Clients Total Cost]] / WORKSHEET[[#This Row],[Clients Rate per T2 (USD)]]</f>
        <v>32.74</v>
      </c>
      <c r="Y649" s="5">
        <f>WORKSHEET[[#This Row],[Clients Rate per T2 (USD)]] - WORKSHEET[[#This Row],[Supplier Rate Per t2 (USD)]]</f>
        <v>300</v>
      </c>
      <c r="Z649" s="5">
        <f>WORKSHEET[[#This Row],[Profit Per T]] * WORKSHEET[[#This Row],[Weight]]</f>
        <v>9822</v>
      </c>
      <c r="AA649">
        <v>1</v>
      </c>
      <c r="AB649" s="1">
        <v>3</v>
      </c>
      <c r="AC649" s="1">
        <v>4.5</v>
      </c>
      <c r="AD649" s="1">
        <v>3.75</v>
      </c>
      <c r="AE649" s="1">
        <f>WORKSHEET[[#This Row],[Delay at toll gate in days]] +WORKSHEET[[#This Row],[Delay at workshop in days]] +WORKSHEET[[#This Row],[Delay at border in days]]</f>
        <v>11.25</v>
      </c>
    </row>
    <row r="650" spans="1:31" x14ac:dyDescent="0.35">
      <c r="A650" t="s">
        <v>669</v>
      </c>
      <c r="B650" t="s">
        <v>10</v>
      </c>
      <c r="C650" t="s">
        <v>68</v>
      </c>
      <c r="D650" t="s">
        <v>3616</v>
      </c>
      <c r="E650" t="s">
        <v>3618</v>
      </c>
      <c r="F650" t="str">
        <f>WORKSHEET[[#This Row],[Depart From]]&amp;"-"&amp;WORKSHEET[[#This Row],[Arrive To]]</f>
        <v>Marrakech-Tripoli</v>
      </c>
      <c r="G650" s="2">
        <v>44793</v>
      </c>
      <c r="H650" s="2">
        <v>44819</v>
      </c>
      <c r="I650" s="2" t="str">
        <f t="shared" si="10"/>
        <v>Delivered</v>
      </c>
      <c r="J650" s="2" t="str">
        <f>TEXT(WORKSHEET[[#This Row],[Offloading Date]], "mmm")</f>
        <v>Sep</v>
      </c>
      <c r="K650" s="2" t="str">
        <f>IF(OR(WORKSHEET[[#This Row],[Year]]="", ISBLANK(WORKSHEET[[#This Row],[Year]]), WORKSHEET[[#This Row],[Year]]="null"), "Exclude", "Include")</f>
        <v>Include</v>
      </c>
      <c r="L650" t="s">
        <v>3624</v>
      </c>
      <c r="M650" t="s">
        <v>3624</v>
      </c>
      <c r="N650" t="s">
        <v>13</v>
      </c>
      <c r="O650">
        <v>29.5</v>
      </c>
      <c r="P650">
        <v>600</v>
      </c>
      <c r="Q650" t="s">
        <v>14</v>
      </c>
      <c r="R650">
        <f>P650 * _xll.XLOOKUP(Q650,CALCULATION!$A$15:$A$17, CALCULATION!$B$15:$B$17 )</f>
        <v>600</v>
      </c>
      <c r="S650" s="5">
        <f>O650*P650*_xll.XLOOKUP(Q650,CALCULATION!$A$15:$A$17, CALCULATION!$B$15:$B$17)</f>
        <v>17700</v>
      </c>
      <c r="T650">
        <v>300</v>
      </c>
      <c r="U650" t="s">
        <v>14</v>
      </c>
      <c r="V650">
        <f>T650 * _xll.XLOOKUP(U650,CALCULATION!$A$15:$A$17, CALCULATION!$B$15:$B$17 )</f>
        <v>300</v>
      </c>
      <c r="W650" s="5">
        <f>O650*T650*_xll.XLOOKUP(U650,CALCULATION!$A$15:$A$17, CALCULATION!$B$15:$B$17)</f>
        <v>8850</v>
      </c>
      <c r="X650" s="5">
        <f>WORKSHEET[[#This Row],[Clients Total Cost]] / WORKSHEET[[#This Row],[Clients Rate per T2 (USD)]]</f>
        <v>29.5</v>
      </c>
      <c r="Y650" s="5">
        <f>WORKSHEET[[#This Row],[Clients Rate per T2 (USD)]] - WORKSHEET[[#This Row],[Supplier Rate Per t2 (USD)]]</f>
        <v>300</v>
      </c>
      <c r="Z650" s="5">
        <f>WORKSHEET[[#This Row],[Profit Per T]] * WORKSHEET[[#This Row],[Weight]]</f>
        <v>8850</v>
      </c>
      <c r="AA650">
        <v>1</v>
      </c>
      <c r="AB650" s="1">
        <v>2.6</v>
      </c>
      <c r="AC650" s="1">
        <v>3.9</v>
      </c>
      <c r="AD650" s="1">
        <v>3.25</v>
      </c>
      <c r="AE650" s="1">
        <f>WORKSHEET[[#This Row],[Delay at toll gate in days]] +WORKSHEET[[#This Row],[Delay at workshop in days]] +WORKSHEET[[#This Row],[Delay at border in days]]</f>
        <v>9.75</v>
      </c>
    </row>
    <row r="651" spans="1:31" x14ac:dyDescent="0.35">
      <c r="A651" t="s">
        <v>670</v>
      </c>
      <c r="B651" t="s">
        <v>10</v>
      </c>
      <c r="C651" t="s">
        <v>68</v>
      </c>
      <c r="D651" t="s">
        <v>3611</v>
      </c>
      <c r="E651" t="s">
        <v>3613</v>
      </c>
      <c r="F651" t="str">
        <f>WORKSHEET[[#This Row],[Depart From]]&amp;"-"&amp;WORKSHEET[[#This Row],[Arrive To]]</f>
        <v>Mogadishu-Sanaa</v>
      </c>
      <c r="G651" s="2">
        <v>44793</v>
      </c>
      <c r="H651" s="2" t="s">
        <v>3631</v>
      </c>
      <c r="I651" s="2" t="str">
        <f t="shared" si="10"/>
        <v>Failed</v>
      </c>
      <c r="J651" s="2" t="str">
        <f>TEXT(WORKSHEET[[#This Row],[Offloading Date]], "mmm")</f>
        <v>NULL</v>
      </c>
      <c r="K651" s="2" t="str">
        <f>IF(OR(WORKSHEET[[#This Row],[Year]]="", ISBLANK(WORKSHEET[[#This Row],[Year]]), WORKSHEET[[#This Row],[Year]]="null"), "Exclude", "Include")</f>
        <v>Exclude</v>
      </c>
      <c r="L651" t="s">
        <v>3624</v>
      </c>
      <c r="M651" t="s">
        <v>3624</v>
      </c>
      <c r="N651" t="s">
        <v>13</v>
      </c>
      <c r="O651">
        <v>29.6</v>
      </c>
      <c r="P651">
        <v>600</v>
      </c>
      <c r="Q651" t="s">
        <v>14</v>
      </c>
      <c r="R651">
        <f>P651 * _xll.XLOOKUP(Q651,CALCULATION!$A$15:$A$17, CALCULATION!$B$15:$B$17 )</f>
        <v>600</v>
      </c>
      <c r="S651" s="5">
        <f>O651*P651*_xll.XLOOKUP(Q651,CALCULATION!$A$15:$A$17, CALCULATION!$B$15:$B$17)</f>
        <v>17760</v>
      </c>
      <c r="T651">
        <v>300</v>
      </c>
      <c r="U651" t="s">
        <v>14</v>
      </c>
      <c r="V651">
        <f>T651 * _xll.XLOOKUP(U651,CALCULATION!$A$15:$A$17, CALCULATION!$B$15:$B$17 )</f>
        <v>300</v>
      </c>
      <c r="W651" s="5">
        <f>O651*T651*_xll.XLOOKUP(U651,CALCULATION!$A$15:$A$17, CALCULATION!$B$15:$B$17)</f>
        <v>8880</v>
      </c>
      <c r="X651" s="5">
        <f>WORKSHEET[[#This Row],[Clients Total Cost]] / WORKSHEET[[#This Row],[Clients Rate per T2 (USD)]]</f>
        <v>29.6</v>
      </c>
      <c r="Y651" s="5">
        <f>WORKSHEET[[#This Row],[Clients Rate per T2 (USD)]] - WORKSHEET[[#This Row],[Supplier Rate Per t2 (USD)]]</f>
        <v>300</v>
      </c>
      <c r="Z651" s="5">
        <f>WORKSHEET[[#This Row],[Profit Per T]] * WORKSHEET[[#This Row],[Weight]]</f>
        <v>8880</v>
      </c>
      <c r="AA651">
        <v>0</v>
      </c>
      <c r="AB651" s="1">
        <v>0</v>
      </c>
      <c r="AC651" s="1">
        <v>0</v>
      </c>
      <c r="AD651">
        <v>0</v>
      </c>
      <c r="AE651" s="1">
        <f>WORKSHEET[[#This Row],[Delay at toll gate in days]] +WORKSHEET[[#This Row],[Delay at workshop in days]] +WORKSHEET[[#This Row],[Delay at border in days]]</f>
        <v>0</v>
      </c>
    </row>
    <row r="652" spans="1:31" x14ac:dyDescent="0.35">
      <c r="A652" t="s">
        <v>671</v>
      </c>
      <c r="B652" t="s">
        <v>10</v>
      </c>
      <c r="C652" t="s">
        <v>68</v>
      </c>
      <c r="D652" t="s">
        <v>3620</v>
      </c>
      <c r="E652" t="s">
        <v>3617</v>
      </c>
      <c r="F652" t="str">
        <f>WORKSHEET[[#This Row],[Depart From]]&amp;"-"&amp;WORKSHEET[[#This Row],[Arrive To]]</f>
        <v>Zanzibar-Lagos</v>
      </c>
      <c r="G652" s="2">
        <v>44793</v>
      </c>
      <c r="H652" s="2">
        <v>44819</v>
      </c>
      <c r="I652" s="2" t="str">
        <f t="shared" si="10"/>
        <v>Delivered</v>
      </c>
      <c r="J652" s="2" t="str">
        <f>TEXT(WORKSHEET[[#This Row],[Offloading Date]], "mmm")</f>
        <v>Sep</v>
      </c>
      <c r="K652" s="2" t="str">
        <f>IF(OR(WORKSHEET[[#This Row],[Year]]="", ISBLANK(WORKSHEET[[#This Row],[Year]]), WORKSHEET[[#This Row],[Year]]="null"), "Exclude", "Include")</f>
        <v>Include</v>
      </c>
      <c r="L652" t="s">
        <v>3624</v>
      </c>
      <c r="M652" t="s">
        <v>3624</v>
      </c>
      <c r="N652" t="s">
        <v>13</v>
      </c>
      <c r="O652">
        <v>29.7</v>
      </c>
      <c r="P652">
        <v>600</v>
      </c>
      <c r="Q652" t="s">
        <v>14</v>
      </c>
      <c r="R652">
        <f>P652 * _xll.XLOOKUP(Q652,CALCULATION!$A$15:$A$17, CALCULATION!$B$15:$B$17 )</f>
        <v>600</v>
      </c>
      <c r="S652" s="5">
        <f>O652*P652*_xll.XLOOKUP(Q652,CALCULATION!$A$15:$A$17, CALCULATION!$B$15:$B$17)</f>
        <v>17820</v>
      </c>
      <c r="T652">
        <v>300</v>
      </c>
      <c r="U652" t="s">
        <v>14</v>
      </c>
      <c r="V652">
        <f>T652 * _xll.XLOOKUP(U652,CALCULATION!$A$15:$A$17, CALCULATION!$B$15:$B$17 )</f>
        <v>300</v>
      </c>
      <c r="W652" s="5">
        <f>O652*T652*_xll.XLOOKUP(U652,CALCULATION!$A$15:$A$17, CALCULATION!$B$15:$B$17)</f>
        <v>8910</v>
      </c>
      <c r="X652" s="5">
        <f>WORKSHEET[[#This Row],[Clients Total Cost]] / WORKSHEET[[#This Row],[Clients Rate per T2 (USD)]]</f>
        <v>29.7</v>
      </c>
      <c r="Y652" s="5">
        <f>WORKSHEET[[#This Row],[Clients Rate per T2 (USD)]] - WORKSHEET[[#This Row],[Supplier Rate Per t2 (USD)]]</f>
        <v>300</v>
      </c>
      <c r="Z652" s="5">
        <f>WORKSHEET[[#This Row],[Profit Per T]] * WORKSHEET[[#This Row],[Weight]]</f>
        <v>8910</v>
      </c>
      <c r="AA652">
        <v>1</v>
      </c>
      <c r="AB652" s="1">
        <v>2.6</v>
      </c>
      <c r="AC652" s="1">
        <v>3.9</v>
      </c>
      <c r="AD652" s="1">
        <v>3.25</v>
      </c>
      <c r="AE652" s="1">
        <f>WORKSHEET[[#This Row],[Delay at toll gate in days]] +WORKSHEET[[#This Row],[Delay at workshop in days]] +WORKSHEET[[#This Row],[Delay at border in days]]</f>
        <v>9.75</v>
      </c>
    </row>
    <row r="653" spans="1:31" x14ac:dyDescent="0.35">
      <c r="A653" t="s">
        <v>672</v>
      </c>
      <c r="B653" t="s">
        <v>10</v>
      </c>
      <c r="C653" t="s">
        <v>68</v>
      </c>
      <c r="D653" t="s">
        <v>3620</v>
      </c>
      <c r="E653" t="s">
        <v>3613</v>
      </c>
      <c r="F653" t="str">
        <f>WORKSHEET[[#This Row],[Depart From]]&amp;"-"&amp;WORKSHEET[[#This Row],[Arrive To]]</f>
        <v>Zanzibar-Sanaa</v>
      </c>
      <c r="G653" s="2">
        <v>44791</v>
      </c>
      <c r="H653" s="2">
        <v>44814</v>
      </c>
      <c r="I653" s="2" t="str">
        <f t="shared" si="10"/>
        <v>Delivered</v>
      </c>
      <c r="J653" s="2" t="str">
        <f>TEXT(WORKSHEET[[#This Row],[Offloading Date]], "mmm")</f>
        <v>Sep</v>
      </c>
      <c r="K653" s="2" t="str">
        <f>IF(OR(WORKSHEET[[#This Row],[Year]]="", ISBLANK(WORKSHEET[[#This Row],[Year]]), WORKSHEET[[#This Row],[Year]]="null"), "Exclude", "Include")</f>
        <v>Include</v>
      </c>
      <c r="L653" t="s">
        <v>12</v>
      </c>
      <c r="M653" t="s">
        <v>583</v>
      </c>
      <c r="N653" t="s">
        <v>13</v>
      </c>
      <c r="O653">
        <v>29.58</v>
      </c>
      <c r="P653">
        <v>600</v>
      </c>
      <c r="Q653" t="s">
        <v>14</v>
      </c>
      <c r="R653">
        <f>P653 * _xll.XLOOKUP(Q653,CALCULATION!$A$15:$A$17, CALCULATION!$B$15:$B$17 )</f>
        <v>600</v>
      </c>
      <c r="S653" s="5">
        <f>O653*P653*_xll.XLOOKUP(Q653,CALCULATION!$A$15:$A$17, CALCULATION!$B$15:$B$17)</f>
        <v>17748</v>
      </c>
      <c r="T653">
        <v>300</v>
      </c>
      <c r="U653" t="s">
        <v>14</v>
      </c>
      <c r="V653">
        <f>T653 * _xll.XLOOKUP(U653,CALCULATION!$A$15:$A$17, CALCULATION!$B$15:$B$17 )</f>
        <v>300</v>
      </c>
      <c r="W653" s="5">
        <f>O653*T653*_xll.XLOOKUP(U653,CALCULATION!$A$15:$A$17, CALCULATION!$B$15:$B$17)</f>
        <v>8874</v>
      </c>
      <c r="X653" s="5">
        <f>WORKSHEET[[#This Row],[Clients Total Cost]] / WORKSHEET[[#This Row],[Clients Rate per T2 (USD)]]</f>
        <v>29.58</v>
      </c>
      <c r="Y653" s="5">
        <f>WORKSHEET[[#This Row],[Clients Rate per T2 (USD)]] - WORKSHEET[[#This Row],[Supplier Rate Per t2 (USD)]]</f>
        <v>300</v>
      </c>
      <c r="Z653" s="5">
        <f>WORKSHEET[[#This Row],[Profit Per T]] * WORKSHEET[[#This Row],[Weight]]</f>
        <v>8874</v>
      </c>
      <c r="AA653">
        <v>1</v>
      </c>
      <c r="AB653" s="1">
        <v>2.3000000000000003</v>
      </c>
      <c r="AC653" s="1">
        <v>3.4499999999999997</v>
      </c>
      <c r="AD653" s="1">
        <v>2.875</v>
      </c>
      <c r="AE653" s="1">
        <f>WORKSHEET[[#This Row],[Delay at toll gate in days]] +WORKSHEET[[#This Row],[Delay at workshop in days]] +WORKSHEET[[#This Row],[Delay at border in days]]</f>
        <v>8.625</v>
      </c>
    </row>
    <row r="654" spans="1:31" x14ac:dyDescent="0.35">
      <c r="A654" t="s">
        <v>673</v>
      </c>
      <c r="B654" t="s">
        <v>10</v>
      </c>
      <c r="C654" t="s">
        <v>68</v>
      </c>
      <c r="D654" t="s">
        <v>3615</v>
      </c>
      <c r="E654" t="s">
        <v>3618</v>
      </c>
      <c r="F654" t="str">
        <f>WORKSHEET[[#This Row],[Depart From]]&amp;"-"&amp;WORKSHEET[[#This Row],[Arrive To]]</f>
        <v>Mombasa-Tripoli</v>
      </c>
      <c r="G654" s="2">
        <v>44793</v>
      </c>
      <c r="H654" s="2">
        <v>44819</v>
      </c>
      <c r="I654" s="2" t="str">
        <f t="shared" si="10"/>
        <v>Delivered</v>
      </c>
      <c r="J654" s="2" t="str">
        <f>TEXT(WORKSHEET[[#This Row],[Offloading Date]], "mmm")</f>
        <v>Sep</v>
      </c>
      <c r="K654" s="2" t="str">
        <f>IF(OR(WORKSHEET[[#This Row],[Year]]="", ISBLANK(WORKSHEET[[#This Row],[Year]]), WORKSHEET[[#This Row],[Year]]="null"), "Exclude", "Include")</f>
        <v>Include</v>
      </c>
      <c r="L654" t="s">
        <v>3624</v>
      </c>
      <c r="M654" t="s">
        <v>3624</v>
      </c>
      <c r="N654" t="s">
        <v>13</v>
      </c>
      <c r="O654">
        <v>29.5</v>
      </c>
      <c r="P654">
        <v>600</v>
      </c>
      <c r="Q654" t="s">
        <v>14</v>
      </c>
      <c r="R654">
        <f>P654 * _xll.XLOOKUP(Q654,CALCULATION!$A$15:$A$17, CALCULATION!$B$15:$B$17 )</f>
        <v>600</v>
      </c>
      <c r="S654" s="5">
        <f>O654*P654*_xll.XLOOKUP(Q654,CALCULATION!$A$15:$A$17, CALCULATION!$B$15:$B$17)</f>
        <v>17700</v>
      </c>
      <c r="T654">
        <v>300</v>
      </c>
      <c r="U654" t="s">
        <v>14</v>
      </c>
      <c r="V654">
        <f>T654 * _xll.XLOOKUP(U654,CALCULATION!$A$15:$A$17, CALCULATION!$B$15:$B$17 )</f>
        <v>300</v>
      </c>
      <c r="W654" s="5">
        <f>O654*T654*_xll.XLOOKUP(U654,CALCULATION!$A$15:$A$17, CALCULATION!$B$15:$B$17)</f>
        <v>8850</v>
      </c>
      <c r="X654" s="5">
        <f>WORKSHEET[[#This Row],[Clients Total Cost]] / WORKSHEET[[#This Row],[Clients Rate per T2 (USD)]]</f>
        <v>29.5</v>
      </c>
      <c r="Y654" s="5">
        <f>WORKSHEET[[#This Row],[Clients Rate per T2 (USD)]] - WORKSHEET[[#This Row],[Supplier Rate Per t2 (USD)]]</f>
        <v>300</v>
      </c>
      <c r="Z654" s="5">
        <f>WORKSHEET[[#This Row],[Profit Per T]] * WORKSHEET[[#This Row],[Weight]]</f>
        <v>8850</v>
      </c>
      <c r="AA654">
        <v>1</v>
      </c>
      <c r="AB654" s="1">
        <v>2.6</v>
      </c>
      <c r="AC654" s="1">
        <v>3.9</v>
      </c>
      <c r="AD654" s="1">
        <v>3.25</v>
      </c>
      <c r="AE654" s="1">
        <f>WORKSHEET[[#This Row],[Delay at toll gate in days]] +WORKSHEET[[#This Row],[Delay at workshop in days]] +WORKSHEET[[#This Row],[Delay at border in days]]</f>
        <v>9.75</v>
      </c>
    </row>
    <row r="655" spans="1:31" x14ac:dyDescent="0.35">
      <c r="A655" t="s">
        <v>674</v>
      </c>
      <c r="B655" t="s">
        <v>10</v>
      </c>
      <c r="C655" t="s">
        <v>68</v>
      </c>
      <c r="D655" t="s">
        <v>3611</v>
      </c>
      <c r="E655" t="s">
        <v>3612</v>
      </c>
      <c r="F655" t="str">
        <f>WORKSHEET[[#This Row],[Depart From]]&amp;"-"&amp;WORKSHEET[[#This Row],[Arrive To]]</f>
        <v>Mogadishu-Victoria</v>
      </c>
      <c r="G655" s="2">
        <v>44791</v>
      </c>
      <c r="H655" s="2" t="s">
        <v>3631</v>
      </c>
      <c r="I655" s="2" t="str">
        <f t="shared" si="10"/>
        <v>Failed</v>
      </c>
      <c r="J655" s="2" t="str">
        <f>TEXT(WORKSHEET[[#This Row],[Offloading Date]], "mmm")</f>
        <v>NULL</v>
      </c>
      <c r="K655" s="2" t="str">
        <f>IF(OR(WORKSHEET[[#This Row],[Year]]="", ISBLANK(WORKSHEET[[#This Row],[Year]]), WORKSHEET[[#This Row],[Year]]="null"), "Exclude", "Include")</f>
        <v>Exclude</v>
      </c>
      <c r="L655" t="s">
        <v>3624</v>
      </c>
      <c r="M655" t="s">
        <v>3624</v>
      </c>
      <c r="N655" t="s">
        <v>13</v>
      </c>
      <c r="O655">
        <v>29.58</v>
      </c>
      <c r="P655">
        <v>600</v>
      </c>
      <c r="Q655" t="s">
        <v>14</v>
      </c>
      <c r="R655">
        <f>P655 * _xll.XLOOKUP(Q655,CALCULATION!$A$15:$A$17, CALCULATION!$B$15:$B$17 )</f>
        <v>600</v>
      </c>
      <c r="S655" s="5">
        <f>O655*P655*_xll.XLOOKUP(Q655,CALCULATION!$A$15:$A$17, CALCULATION!$B$15:$B$17)</f>
        <v>17748</v>
      </c>
      <c r="T655">
        <v>300</v>
      </c>
      <c r="U655" t="s">
        <v>14</v>
      </c>
      <c r="V655">
        <f>T655 * _xll.XLOOKUP(U655,CALCULATION!$A$15:$A$17, CALCULATION!$B$15:$B$17 )</f>
        <v>300</v>
      </c>
      <c r="W655" s="5">
        <f>O655*T655*_xll.XLOOKUP(U655,CALCULATION!$A$15:$A$17, CALCULATION!$B$15:$B$17)</f>
        <v>8874</v>
      </c>
      <c r="X655" s="5">
        <f>WORKSHEET[[#This Row],[Clients Total Cost]] / WORKSHEET[[#This Row],[Clients Rate per T2 (USD)]]</f>
        <v>29.58</v>
      </c>
      <c r="Y655" s="5">
        <f>WORKSHEET[[#This Row],[Clients Rate per T2 (USD)]] - WORKSHEET[[#This Row],[Supplier Rate Per t2 (USD)]]</f>
        <v>300</v>
      </c>
      <c r="Z655" s="5">
        <f>WORKSHEET[[#This Row],[Profit Per T]] * WORKSHEET[[#This Row],[Weight]]</f>
        <v>8874</v>
      </c>
      <c r="AA655">
        <v>0</v>
      </c>
      <c r="AB655" s="1">
        <v>0</v>
      </c>
      <c r="AC655" s="1">
        <v>0</v>
      </c>
      <c r="AD655">
        <v>0</v>
      </c>
      <c r="AE655" s="1">
        <f>WORKSHEET[[#This Row],[Delay at toll gate in days]] +WORKSHEET[[#This Row],[Delay at workshop in days]] +WORKSHEET[[#This Row],[Delay at border in days]]</f>
        <v>0</v>
      </c>
    </row>
    <row r="656" spans="1:31" x14ac:dyDescent="0.35">
      <c r="A656" t="s">
        <v>675</v>
      </c>
      <c r="B656" t="s">
        <v>10</v>
      </c>
      <c r="C656" t="s">
        <v>68</v>
      </c>
      <c r="D656" t="s">
        <v>3611</v>
      </c>
      <c r="E656" t="s">
        <v>3613</v>
      </c>
      <c r="F656" t="str">
        <f>WORKSHEET[[#This Row],[Depart From]]&amp;"-"&amp;WORKSHEET[[#This Row],[Arrive To]]</f>
        <v>Mogadishu-Sanaa</v>
      </c>
      <c r="G656" s="2">
        <v>44791</v>
      </c>
      <c r="H656" s="2" t="s">
        <v>3631</v>
      </c>
      <c r="I656" s="2" t="str">
        <f t="shared" si="10"/>
        <v>Failed</v>
      </c>
      <c r="J656" s="2" t="str">
        <f>TEXT(WORKSHEET[[#This Row],[Offloading Date]], "mmm")</f>
        <v>NULL</v>
      </c>
      <c r="K656" s="2" t="str">
        <f>IF(OR(WORKSHEET[[#This Row],[Year]]="", ISBLANK(WORKSHEET[[#This Row],[Year]]), WORKSHEET[[#This Row],[Year]]="null"), "Exclude", "Include")</f>
        <v>Exclude</v>
      </c>
      <c r="L656" t="s">
        <v>3624</v>
      </c>
      <c r="M656" t="s">
        <v>3624</v>
      </c>
      <c r="N656" t="s">
        <v>13</v>
      </c>
      <c r="O656">
        <v>29.54</v>
      </c>
      <c r="P656">
        <v>600</v>
      </c>
      <c r="Q656" t="s">
        <v>14</v>
      </c>
      <c r="R656">
        <f>P656 * _xll.XLOOKUP(Q656,CALCULATION!$A$15:$A$17, CALCULATION!$B$15:$B$17 )</f>
        <v>600</v>
      </c>
      <c r="S656" s="5">
        <f>O656*P656*_xll.XLOOKUP(Q656,CALCULATION!$A$15:$A$17, CALCULATION!$B$15:$B$17)</f>
        <v>17724</v>
      </c>
      <c r="T656">
        <v>300</v>
      </c>
      <c r="U656" t="s">
        <v>14</v>
      </c>
      <c r="V656">
        <f>T656 * _xll.XLOOKUP(U656,CALCULATION!$A$15:$A$17, CALCULATION!$B$15:$B$17 )</f>
        <v>300</v>
      </c>
      <c r="W656" s="5">
        <f>O656*T656*_xll.XLOOKUP(U656,CALCULATION!$A$15:$A$17, CALCULATION!$B$15:$B$17)</f>
        <v>8862</v>
      </c>
      <c r="X656" s="5">
        <f>WORKSHEET[[#This Row],[Clients Total Cost]] / WORKSHEET[[#This Row],[Clients Rate per T2 (USD)]]</f>
        <v>29.54</v>
      </c>
      <c r="Y656" s="5">
        <f>WORKSHEET[[#This Row],[Clients Rate per T2 (USD)]] - WORKSHEET[[#This Row],[Supplier Rate Per t2 (USD)]]</f>
        <v>300</v>
      </c>
      <c r="Z656" s="5">
        <f>WORKSHEET[[#This Row],[Profit Per T]] * WORKSHEET[[#This Row],[Weight]]</f>
        <v>8862</v>
      </c>
      <c r="AA656">
        <v>0</v>
      </c>
      <c r="AB656" s="1">
        <v>0</v>
      </c>
      <c r="AC656" s="1">
        <v>0</v>
      </c>
      <c r="AD656">
        <v>0</v>
      </c>
      <c r="AE656" s="1">
        <f>WORKSHEET[[#This Row],[Delay at toll gate in days]] +WORKSHEET[[#This Row],[Delay at workshop in days]] +WORKSHEET[[#This Row],[Delay at border in days]]</f>
        <v>0</v>
      </c>
    </row>
    <row r="657" spans="1:31" x14ac:dyDescent="0.35">
      <c r="A657" t="s">
        <v>676</v>
      </c>
      <c r="B657" t="s">
        <v>10</v>
      </c>
      <c r="C657" t="s">
        <v>68</v>
      </c>
      <c r="D657" t="s">
        <v>3611</v>
      </c>
      <c r="E657" t="s">
        <v>3614</v>
      </c>
      <c r="F657" t="str">
        <f>WORKSHEET[[#This Row],[Depart From]]&amp;"-"&amp;WORKSHEET[[#This Row],[Arrive To]]</f>
        <v>Mogadishu-Alger</v>
      </c>
      <c r="G657" s="2">
        <v>44791</v>
      </c>
      <c r="H657" s="2" t="s">
        <v>3631</v>
      </c>
      <c r="I657" s="2" t="str">
        <f t="shared" si="10"/>
        <v>Failed</v>
      </c>
      <c r="J657" s="2" t="str">
        <f>TEXT(WORKSHEET[[#This Row],[Offloading Date]], "mmm")</f>
        <v>NULL</v>
      </c>
      <c r="K657" s="2" t="str">
        <f>IF(OR(WORKSHEET[[#This Row],[Year]]="", ISBLANK(WORKSHEET[[#This Row],[Year]]), WORKSHEET[[#This Row],[Year]]="null"), "Exclude", "Include")</f>
        <v>Exclude</v>
      </c>
      <c r="L657" t="s">
        <v>3624</v>
      </c>
      <c r="M657" t="s">
        <v>3624</v>
      </c>
      <c r="N657" t="s">
        <v>13</v>
      </c>
      <c r="O657">
        <v>29.68</v>
      </c>
      <c r="P657">
        <v>600</v>
      </c>
      <c r="Q657" t="s">
        <v>14</v>
      </c>
      <c r="R657">
        <f>P657 * _xll.XLOOKUP(Q657,CALCULATION!$A$15:$A$17, CALCULATION!$B$15:$B$17 )</f>
        <v>600</v>
      </c>
      <c r="S657" s="5">
        <f>O657*P657*_xll.XLOOKUP(Q657,CALCULATION!$A$15:$A$17, CALCULATION!$B$15:$B$17)</f>
        <v>17808</v>
      </c>
      <c r="T657">
        <v>300</v>
      </c>
      <c r="U657" t="s">
        <v>14</v>
      </c>
      <c r="V657">
        <f>T657 * _xll.XLOOKUP(U657,CALCULATION!$A$15:$A$17, CALCULATION!$B$15:$B$17 )</f>
        <v>300</v>
      </c>
      <c r="W657" s="5">
        <f>O657*T657*_xll.XLOOKUP(U657,CALCULATION!$A$15:$A$17, CALCULATION!$B$15:$B$17)</f>
        <v>8904</v>
      </c>
      <c r="X657" s="5">
        <f>WORKSHEET[[#This Row],[Clients Total Cost]] / WORKSHEET[[#This Row],[Clients Rate per T2 (USD)]]</f>
        <v>29.68</v>
      </c>
      <c r="Y657" s="5">
        <f>WORKSHEET[[#This Row],[Clients Rate per T2 (USD)]] - WORKSHEET[[#This Row],[Supplier Rate Per t2 (USD)]]</f>
        <v>300</v>
      </c>
      <c r="Z657" s="5">
        <f>WORKSHEET[[#This Row],[Profit Per T]] * WORKSHEET[[#This Row],[Weight]]</f>
        <v>8904</v>
      </c>
      <c r="AA657">
        <v>0</v>
      </c>
      <c r="AB657" s="1">
        <v>0</v>
      </c>
      <c r="AC657" s="1">
        <v>0</v>
      </c>
      <c r="AD657">
        <v>0</v>
      </c>
      <c r="AE657" s="1">
        <f>WORKSHEET[[#This Row],[Delay at toll gate in days]] +WORKSHEET[[#This Row],[Delay at workshop in days]] +WORKSHEET[[#This Row],[Delay at border in days]]</f>
        <v>0</v>
      </c>
    </row>
    <row r="658" spans="1:31" x14ac:dyDescent="0.35">
      <c r="A658" t="s">
        <v>677</v>
      </c>
      <c r="B658" t="s">
        <v>10</v>
      </c>
      <c r="C658" t="s">
        <v>68</v>
      </c>
      <c r="D658" t="s">
        <v>3619</v>
      </c>
      <c r="E658" t="s">
        <v>3613</v>
      </c>
      <c r="F658" t="str">
        <f>WORKSHEET[[#This Row],[Depart From]]&amp;"-"&amp;WORKSHEET[[#This Row],[Arrive To]]</f>
        <v>Addis Ababa-Sanaa</v>
      </c>
      <c r="G658" s="2">
        <v>44793</v>
      </c>
      <c r="H658" s="2" t="s">
        <v>3631</v>
      </c>
      <c r="I658" s="2" t="str">
        <f t="shared" si="10"/>
        <v>Failed</v>
      </c>
      <c r="J658" s="2" t="str">
        <f>TEXT(WORKSHEET[[#This Row],[Offloading Date]], "mmm")</f>
        <v>NULL</v>
      </c>
      <c r="K658" s="2" t="str">
        <f>IF(OR(WORKSHEET[[#This Row],[Year]]="", ISBLANK(WORKSHEET[[#This Row],[Year]]), WORKSHEET[[#This Row],[Year]]="null"), "Exclude", "Include")</f>
        <v>Exclude</v>
      </c>
      <c r="L658" t="s">
        <v>3624</v>
      </c>
      <c r="M658" t="s">
        <v>3624</v>
      </c>
      <c r="N658" t="s">
        <v>13</v>
      </c>
      <c r="O658">
        <v>29.58</v>
      </c>
      <c r="P658">
        <v>600</v>
      </c>
      <c r="Q658" t="s">
        <v>14</v>
      </c>
      <c r="R658">
        <f>P658 * _xll.XLOOKUP(Q658,CALCULATION!$A$15:$A$17, CALCULATION!$B$15:$B$17 )</f>
        <v>600</v>
      </c>
      <c r="S658" s="5">
        <f>O658*P658*_xll.XLOOKUP(Q658,CALCULATION!$A$15:$A$17, CALCULATION!$B$15:$B$17)</f>
        <v>17748</v>
      </c>
      <c r="T658">
        <v>300</v>
      </c>
      <c r="U658" t="s">
        <v>14</v>
      </c>
      <c r="V658">
        <f>T658 * _xll.XLOOKUP(U658,CALCULATION!$A$15:$A$17, CALCULATION!$B$15:$B$17 )</f>
        <v>300</v>
      </c>
      <c r="W658" s="5">
        <f>O658*T658*_xll.XLOOKUP(U658,CALCULATION!$A$15:$A$17, CALCULATION!$B$15:$B$17)</f>
        <v>8874</v>
      </c>
      <c r="X658" s="5">
        <f>WORKSHEET[[#This Row],[Clients Total Cost]] / WORKSHEET[[#This Row],[Clients Rate per T2 (USD)]]</f>
        <v>29.58</v>
      </c>
      <c r="Y658" s="5">
        <f>WORKSHEET[[#This Row],[Clients Rate per T2 (USD)]] - WORKSHEET[[#This Row],[Supplier Rate Per t2 (USD)]]</f>
        <v>300</v>
      </c>
      <c r="Z658" s="5">
        <f>WORKSHEET[[#This Row],[Profit Per T]] * WORKSHEET[[#This Row],[Weight]]</f>
        <v>8874</v>
      </c>
      <c r="AA658">
        <v>0</v>
      </c>
      <c r="AB658" s="1">
        <v>0</v>
      </c>
      <c r="AC658" s="1">
        <v>0</v>
      </c>
      <c r="AD658">
        <v>0</v>
      </c>
      <c r="AE658" s="1">
        <f>WORKSHEET[[#This Row],[Delay at toll gate in days]] +WORKSHEET[[#This Row],[Delay at workshop in days]] +WORKSHEET[[#This Row],[Delay at border in days]]</f>
        <v>0</v>
      </c>
    </row>
    <row r="659" spans="1:31" x14ac:dyDescent="0.35">
      <c r="A659" t="s">
        <v>678</v>
      </c>
      <c r="B659" t="s">
        <v>10</v>
      </c>
      <c r="C659" t="s">
        <v>68</v>
      </c>
      <c r="D659" t="s">
        <v>3619</v>
      </c>
      <c r="E659" t="s">
        <v>3612</v>
      </c>
      <c r="F659" t="str">
        <f>WORKSHEET[[#This Row],[Depart From]]&amp;"-"&amp;WORKSHEET[[#This Row],[Arrive To]]</f>
        <v>Addis Ababa-Victoria</v>
      </c>
      <c r="G659" s="2">
        <v>44788</v>
      </c>
      <c r="H659" s="2">
        <v>44818</v>
      </c>
      <c r="I659" s="2" t="str">
        <f t="shared" si="10"/>
        <v>Delivered</v>
      </c>
      <c r="J659" s="2" t="str">
        <f>TEXT(WORKSHEET[[#This Row],[Offloading Date]], "mmm")</f>
        <v>Sep</v>
      </c>
      <c r="K659" s="2" t="str">
        <f>IF(OR(WORKSHEET[[#This Row],[Year]]="", ISBLANK(WORKSHEET[[#This Row],[Year]]), WORKSHEET[[#This Row],[Year]]="null"), "Exclude", "Include")</f>
        <v>Include</v>
      </c>
      <c r="L659" t="s">
        <v>3624</v>
      </c>
      <c r="M659" t="s">
        <v>3624</v>
      </c>
      <c r="N659" t="s">
        <v>13</v>
      </c>
      <c r="O659">
        <v>29.54</v>
      </c>
      <c r="P659">
        <v>600</v>
      </c>
      <c r="Q659" t="s">
        <v>14</v>
      </c>
      <c r="R659">
        <f>P659 * _xll.XLOOKUP(Q659,CALCULATION!$A$15:$A$17, CALCULATION!$B$15:$B$17 )</f>
        <v>600</v>
      </c>
      <c r="S659" s="5">
        <f>O659*P659*_xll.XLOOKUP(Q659,CALCULATION!$A$15:$A$17, CALCULATION!$B$15:$B$17)</f>
        <v>17724</v>
      </c>
      <c r="T659">
        <v>300</v>
      </c>
      <c r="U659" t="s">
        <v>14</v>
      </c>
      <c r="V659">
        <f>T659 * _xll.XLOOKUP(U659,CALCULATION!$A$15:$A$17, CALCULATION!$B$15:$B$17 )</f>
        <v>300</v>
      </c>
      <c r="W659" s="5">
        <f>O659*T659*_xll.XLOOKUP(U659,CALCULATION!$A$15:$A$17, CALCULATION!$B$15:$B$17)</f>
        <v>8862</v>
      </c>
      <c r="X659" s="5">
        <f>WORKSHEET[[#This Row],[Clients Total Cost]] / WORKSHEET[[#This Row],[Clients Rate per T2 (USD)]]</f>
        <v>29.54</v>
      </c>
      <c r="Y659" s="5">
        <f>WORKSHEET[[#This Row],[Clients Rate per T2 (USD)]] - WORKSHEET[[#This Row],[Supplier Rate Per t2 (USD)]]</f>
        <v>300</v>
      </c>
      <c r="Z659" s="5">
        <f>WORKSHEET[[#This Row],[Profit Per T]] * WORKSHEET[[#This Row],[Weight]]</f>
        <v>8862</v>
      </c>
      <c r="AA659">
        <v>1</v>
      </c>
      <c r="AB659" s="1">
        <v>3</v>
      </c>
      <c r="AC659" s="1">
        <v>4.5</v>
      </c>
      <c r="AD659" s="1">
        <v>3.75</v>
      </c>
      <c r="AE659" s="1">
        <f>WORKSHEET[[#This Row],[Delay at toll gate in days]] +WORKSHEET[[#This Row],[Delay at workshop in days]] +WORKSHEET[[#This Row],[Delay at border in days]]</f>
        <v>11.25</v>
      </c>
    </row>
    <row r="660" spans="1:31" x14ac:dyDescent="0.35">
      <c r="A660" t="s">
        <v>679</v>
      </c>
      <c r="B660" t="s">
        <v>10</v>
      </c>
      <c r="C660" t="s">
        <v>68</v>
      </c>
      <c r="D660" t="s">
        <v>3616</v>
      </c>
      <c r="E660" t="s">
        <v>3612</v>
      </c>
      <c r="F660" t="str">
        <f>WORKSHEET[[#This Row],[Depart From]]&amp;"-"&amp;WORKSHEET[[#This Row],[Arrive To]]</f>
        <v>Marrakech-Victoria</v>
      </c>
      <c r="G660" s="2">
        <v>44795</v>
      </c>
      <c r="H660" s="2" t="s">
        <v>3631</v>
      </c>
      <c r="I660" s="2" t="str">
        <f t="shared" si="10"/>
        <v>Failed</v>
      </c>
      <c r="J660" s="2" t="str">
        <f>TEXT(WORKSHEET[[#This Row],[Offloading Date]], "mmm")</f>
        <v>NULL</v>
      </c>
      <c r="K660" s="2" t="str">
        <f>IF(OR(WORKSHEET[[#This Row],[Year]]="", ISBLANK(WORKSHEET[[#This Row],[Year]]), WORKSHEET[[#This Row],[Year]]="null"), "Exclude", "Include")</f>
        <v>Exclude</v>
      </c>
      <c r="L660" t="s">
        <v>3624</v>
      </c>
      <c r="M660" t="s">
        <v>3624</v>
      </c>
      <c r="N660" t="s">
        <v>13</v>
      </c>
      <c r="O660">
        <v>29.54</v>
      </c>
      <c r="P660">
        <v>600</v>
      </c>
      <c r="Q660" t="s">
        <v>14</v>
      </c>
      <c r="R660">
        <f>P660 * _xll.XLOOKUP(Q660,CALCULATION!$A$15:$A$17, CALCULATION!$B$15:$B$17 )</f>
        <v>600</v>
      </c>
      <c r="S660" s="5">
        <f>O660*P660*_xll.XLOOKUP(Q660,CALCULATION!$A$15:$A$17, CALCULATION!$B$15:$B$17)</f>
        <v>17724</v>
      </c>
      <c r="T660">
        <v>300</v>
      </c>
      <c r="U660" t="s">
        <v>14</v>
      </c>
      <c r="V660">
        <f>T660 * _xll.XLOOKUP(U660,CALCULATION!$A$15:$A$17, CALCULATION!$B$15:$B$17 )</f>
        <v>300</v>
      </c>
      <c r="W660" s="5">
        <f>O660*T660*_xll.XLOOKUP(U660,CALCULATION!$A$15:$A$17, CALCULATION!$B$15:$B$17)</f>
        <v>8862</v>
      </c>
      <c r="X660" s="5">
        <f>WORKSHEET[[#This Row],[Clients Total Cost]] / WORKSHEET[[#This Row],[Clients Rate per T2 (USD)]]</f>
        <v>29.54</v>
      </c>
      <c r="Y660" s="5">
        <f>WORKSHEET[[#This Row],[Clients Rate per T2 (USD)]] - WORKSHEET[[#This Row],[Supplier Rate Per t2 (USD)]]</f>
        <v>300</v>
      </c>
      <c r="Z660" s="5">
        <f>WORKSHEET[[#This Row],[Profit Per T]] * WORKSHEET[[#This Row],[Weight]]</f>
        <v>8862</v>
      </c>
      <c r="AA660">
        <v>0</v>
      </c>
      <c r="AB660" s="1">
        <v>0</v>
      </c>
      <c r="AC660" s="1">
        <v>0</v>
      </c>
      <c r="AD660">
        <v>0</v>
      </c>
      <c r="AE660" s="1">
        <f>WORKSHEET[[#This Row],[Delay at toll gate in days]] +WORKSHEET[[#This Row],[Delay at workshop in days]] +WORKSHEET[[#This Row],[Delay at border in days]]</f>
        <v>0</v>
      </c>
    </row>
    <row r="661" spans="1:31" x14ac:dyDescent="0.35">
      <c r="A661" t="s">
        <v>680</v>
      </c>
      <c r="B661" t="s">
        <v>10</v>
      </c>
      <c r="C661" t="s">
        <v>68</v>
      </c>
      <c r="D661" t="s">
        <v>3619</v>
      </c>
      <c r="E661" t="s">
        <v>3613</v>
      </c>
      <c r="F661" t="str">
        <f>WORKSHEET[[#This Row],[Depart From]]&amp;"-"&amp;WORKSHEET[[#This Row],[Arrive To]]</f>
        <v>Addis Ababa-Sanaa</v>
      </c>
      <c r="G661" s="2">
        <v>44795</v>
      </c>
      <c r="H661" s="2" t="s">
        <v>3631</v>
      </c>
      <c r="I661" s="2" t="str">
        <f t="shared" si="10"/>
        <v>Failed</v>
      </c>
      <c r="J661" s="2" t="str">
        <f>TEXT(WORKSHEET[[#This Row],[Offloading Date]], "mmm")</f>
        <v>NULL</v>
      </c>
      <c r="K661" s="2" t="str">
        <f>IF(OR(WORKSHEET[[#This Row],[Year]]="", ISBLANK(WORKSHEET[[#This Row],[Year]]), WORKSHEET[[#This Row],[Year]]="null"), "Exclude", "Include")</f>
        <v>Exclude</v>
      </c>
      <c r="L661" t="s">
        <v>3624</v>
      </c>
      <c r="M661" t="s">
        <v>3624</v>
      </c>
      <c r="N661" t="s">
        <v>13</v>
      </c>
      <c r="O661">
        <v>29.48</v>
      </c>
      <c r="P661">
        <v>600</v>
      </c>
      <c r="Q661" t="s">
        <v>14</v>
      </c>
      <c r="R661">
        <f>P661 * _xll.XLOOKUP(Q661,CALCULATION!$A$15:$A$17, CALCULATION!$B$15:$B$17 )</f>
        <v>600</v>
      </c>
      <c r="S661" s="5">
        <f>O661*P661*_xll.XLOOKUP(Q661,CALCULATION!$A$15:$A$17, CALCULATION!$B$15:$B$17)</f>
        <v>17688</v>
      </c>
      <c r="T661">
        <v>300</v>
      </c>
      <c r="U661" t="s">
        <v>14</v>
      </c>
      <c r="V661">
        <f>T661 * _xll.XLOOKUP(U661,CALCULATION!$A$15:$A$17, CALCULATION!$B$15:$B$17 )</f>
        <v>300</v>
      </c>
      <c r="W661" s="5">
        <f>O661*T661*_xll.XLOOKUP(U661,CALCULATION!$A$15:$A$17, CALCULATION!$B$15:$B$17)</f>
        <v>8844</v>
      </c>
      <c r="X661" s="5">
        <f>WORKSHEET[[#This Row],[Clients Total Cost]] / WORKSHEET[[#This Row],[Clients Rate per T2 (USD)]]</f>
        <v>29.48</v>
      </c>
      <c r="Y661" s="5">
        <f>WORKSHEET[[#This Row],[Clients Rate per T2 (USD)]] - WORKSHEET[[#This Row],[Supplier Rate Per t2 (USD)]]</f>
        <v>300</v>
      </c>
      <c r="Z661" s="5">
        <f>WORKSHEET[[#This Row],[Profit Per T]] * WORKSHEET[[#This Row],[Weight]]</f>
        <v>8844</v>
      </c>
      <c r="AA661">
        <v>0</v>
      </c>
      <c r="AB661" s="1">
        <v>0</v>
      </c>
      <c r="AC661" s="1">
        <v>0</v>
      </c>
      <c r="AD661">
        <v>0</v>
      </c>
      <c r="AE661" s="1">
        <f>WORKSHEET[[#This Row],[Delay at toll gate in days]] +WORKSHEET[[#This Row],[Delay at workshop in days]] +WORKSHEET[[#This Row],[Delay at border in days]]</f>
        <v>0</v>
      </c>
    </row>
    <row r="662" spans="1:31" x14ac:dyDescent="0.35">
      <c r="A662" t="s">
        <v>681</v>
      </c>
      <c r="B662" t="s">
        <v>10</v>
      </c>
      <c r="C662" t="s">
        <v>68</v>
      </c>
      <c r="D662" t="s">
        <v>3611</v>
      </c>
      <c r="E662" t="s">
        <v>3618</v>
      </c>
      <c r="F662" t="str">
        <f>WORKSHEET[[#This Row],[Depart From]]&amp;"-"&amp;WORKSHEET[[#This Row],[Arrive To]]</f>
        <v>Mogadishu-Tripoli</v>
      </c>
      <c r="G662" s="2">
        <v>44798</v>
      </c>
      <c r="H662" s="2" t="s">
        <v>3631</v>
      </c>
      <c r="I662" s="2" t="str">
        <f t="shared" si="10"/>
        <v>Failed</v>
      </c>
      <c r="J662" s="2" t="str">
        <f>TEXT(WORKSHEET[[#This Row],[Offloading Date]], "mmm")</f>
        <v>NULL</v>
      </c>
      <c r="K662" s="2" t="str">
        <f>IF(OR(WORKSHEET[[#This Row],[Year]]="", ISBLANK(WORKSHEET[[#This Row],[Year]]), WORKSHEET[[#This Row],[Year]]="null"), "Exclude", "Include")</f>
        <v>Exclude</v>
      </c>
      <c r="L662" t="s">
        <v>3624</v>
      </c>
      <c r="M662" t="s">
        <v>3624</v>
      </c>
      <c r="N662" t="s">
        <v>13</v>
      </c>
      <c r="O662">
        <v>29.46</v>
      </c>
      <c r="P662">
        <v>600</v>
      </c>
      <c r="Q662" t="s">
        <v>14</v>
      </c>
      <c r="R662">
        <f>P662 * _xll.XLOOKUP(Q662,CALCULATION!$A$15:$A$17, CALCULATION!$B$15:$B$17 )</f>
        <v>600</v>
      </c>
      <c r="S662" s="5">
        <f>O662*P662*_xll.XLOOKUP(Q662,CALCULATION!$A$15:$A$17, CALCULATION!$B$15:$B$17)</f>
        <v>17676</v>
      </c>
      <c r="T662">
        <v>300</v>
      </c>
      <c r="U662" t="s">
        <v>14</v>
      </c>
      <c r="V662">
        <f>T662 * _xll.XLOOKUP(U662,CALCULATION!$A$15:$A$17, CALCULATION!$B$15:$B$17 )</f>
        <v>300</v>
      </c>
      <c r="W662" s="5">
        <f>O662*T662*_xll.XLOOKUP(U662,CALCULATION!$A$15:$A$17, CALCULATION!$B$15:$B$17)</f>
        <v>8838</v>
      </c>
      <c r="X662" s="5">
        <f>WORKSHEET[[#This Row],[Clients Total Cost]] / WORKSHEET[[#This Row],[Clients Rate per T2 (USD)]]</f>
        <v>29.46</v>
      </c>
      <c r="Y662" s="5">
        <f>WORKSHEET[[#This Row],[Clients Rate per T2 (USD)]] - WORKSHEET[[#This Row],[Supplier Rate Per t2 (USD)]]</f>
        <v>300</v>
      </c>
      <c r="Z662" s="5">
        <f>WORKSHEET[[#This Row],[Profit Per T]] * WORKSHEET[[#This Row],[Weight]]</f>
        <v>8838</v>
      </c>
      <c r="AA662">
        <v>0</v>
      </c>
      <c r="AB662" s="1">
        <v>0</v>
      </c>
      <c r="AC662" s="1">
        <v>0</v>
      </c>
      <c r="AD662">
        <v>0</v>
      </c>
      <c r="AE662" s="1">
        <f>WORKSHEET[[#This Row],[Delay at toll gate in days]] +WORKSHEET[[#This Row],[Delay at workshop in days]] +WORKSHEET[[#This Row],[Delay at border in days]]</f>
        <v>0</v>
      </c>
    </row>
    <row r="663" spans="1:31" x14ac:dyDescent="0.35">
      <c r="A663" t="s">
        <v>682</v>
      </c>
      <c r="B663" t="s">
        <v>10</v>
      </c>
      <c r="C663" t="s">
        <v>68</v>
      </c>
      <c r="D663" t="s">
        <v>3615</v>
      </c>
      <c r="E663" t="s">
        <v>3614</v>
      </c>
      <c r="F663" t="str">
        <f>WORKSHEET[[#This Row],[Depart From]]&amp;"-"&amp;WORKSHEET[[#This Row],[Arrive To]]</f>
        <v>Mombasa-Alger</v>
      </c>
      <c r="G663" s="2">
        <v>44798</v>
      </c>
      <c r="H663" s="2" t="s">
        <v>3631</v>
      </c>
      <c r="I663" s="2" t="str">
        <f t="shared" si="10"/>
        <v>Failed</v>
      </c>
      <c r="J663" s="2" t="str">
        <f>TEXT(WORKSHEET[[#This Row],[Offloading Date]], "mmm")</f>
        <v>NULL</v>
      </c>
      <c r="K663" s="2" t="str">
        <f>IF(OR(WORKSHEET[[#This Row],[Year]]="", ISBLANK(WORKSHEET[[#This Row],[Year]]), WORKSHEET[[#This Row],[Year]]="null"), "Exclude", "Include")</f>
        <v>Exclude</v>
      </c>
      <c r="L663" t="s">
        <v>3624</v>
      </c>
      <c r="M663" t="s">
        <v>3624</v>
      </c>
      <c r="N663" t="s">
        <v>13</v>
      </c>
      <c r="O663">
        <v>29.62</v>
      </c>
      <c r="P663">
        <v>600</v>
      </c>
      <c r="Q663" t="s">
        <v>14</v>
      </c>
      <c r="R663">
        <f>P663 * _xll.XLOOKUP(Q663,CALCULATION!$A$15:$A$17, CALCULATION!$B$15:$B$17 )</f>
        <v>600</v>
      </c>
      <c r="S663" s="5">
        <f>O663*P663*_xll.XLOOKUP(Q663,CALCULATION!$A$15:$A$17, CALCULATION!$B$15:$B$17)</f>
        <v>17772</v>
      </c>
      <c r="T663">
        <v>300</v>
      </c>
      <c r="U663" t="s">
        <v>14</v>
      </c>
      <c r="V663">
        <f>T663 * _xll.XLOOKUP(U663,CALCULATION!$A$15:$A$17, CALCULATION!$B$15:$B$17 )</f>
        <v>300</v>
      </c>
      <c r="W663" s="5">
        <f>O663*T663*_xll.XLOOKUP(U663,CALCULATION!$A$15:$A$17, CALCULATION!$B$15:$B$17)</f>
        <v>8886</v>
      </c>
      <c r="X663" s="5">
        <f>WORKSHEET[[#This Row],[Clients Total Cost]] / WORKSHEET[[#This Row],[Clients Rate per T2 (USD)]]</f>
        <v>29.62</v>
      </c>
      <c r="Y663" s="5">
        <f>WORKSHEET[[#This Row],[Clients Rate per T2 (USD)]] - WORKSHEET[[#This Row],[Supplier Rate Per t2 (USD)]]</f>
        <v>300</v>
      </c>
      <c r="Z663" s="5">
        <f>WORKSHEET[[#This Row],[Profit Per T]] * WORKSHEET[[#This Row],[Weight]]</f>
        <v>8886</v>
      </c>
      <c r="AA663">
        <v>0</v>
      </c>
      <c r="AB663" s="1">
        <v>0</v>
      </c>
      <c r="AC663" s="1">
        <v>0</v>
      </c>
      <c r="AD663">
        <v>0</v>
      </c>
      <c r="AE663" s="1">
        <f>WORKSHEET[[#This Row],[Delay at toll gate in days]] +WORKSHEET[[#This Row],[Delay at workshop in days]] +WORKSHEET[[#This Row],[Delay at border in days]]</f>
        <v>0</v>
      </c>
    </row>
    <row r="664" spans="1:31" x14ac:dyDescent="0.35">
      <c r="A664" t="s">
        <v>683</v>
      </c>
      <c r="B664" t="s">
        <v>10</v>
      </c>
      <c r="C664" t="s">
        <v>68</v>
      </c>
      <c r="D664" t="s">
        <v>3619</v>
      </c>
      <c r="E664" t="s">
        <v>3618</v>
      </c>
      <c r="F664" t="str">
        <f>WORKSHEET[[#This Row],[Depart From]]&amp;"-"&amp;WORKSHEET[[#This Row],[Arrive To]]</f>
        <v>Addis Ababa-Tripoli</v>
      </c>
      <c r="G664" s="2">
        <v>44802</v>
      </c>
      <c r="H664" s="2" t="s">
        <v>3631</v>
      </c>
      <c r="I664" s="2" t="str">
        <f t="shared" si="10"/>
        <v>Failed</v>
      </c>
      <c r="J664" s="2" t="str">
        <f>TEXT(WORKSHEET[[#This Row],[Offloading Date]], "mmm")</f>
        <v>NULL</v>
      </c>
      <c r="K664" s="2" t="str">
        <f>IF(OR(WORKSHEET[[#This Row],[Year]]="", ISBLANK(WORKSHEET[[#This Row],[Year]]), WORKSHEET[[#This Row],[Year]]="null"), "Exclude", "Include")</f>
        <v>Exclude</v>
      </c>
      <c r="L664" t="s">
        <v>3624</v>
      </c>
      <c r="M664" t="s">
        <v>3624</v>
      </c>
      <c r="N664" t="s">
        <v>13</v>
      </c>
      <c r="O664">
        <v>29.6</v>
      </c>
      <c r="P664">
        <v>600</v>
      </c>
      <c r="Q664" t="s">
        <v>14</v>
      </c>
      <c r="R664">
        <f>P664 * _xll.XLOOKUP(Q664,CALCULATION!$A$15:$A$17, CALCULATION!$B$15:$B$17 )</f>
        <v>600</v>
      </c>
      <c r="S664" s="5">
        <f>O664*P664*_xll.XLOOKUP(Q664,CALCULATION!$A$15:$A$17, CALCULATION!$B$15:$B$17)</f>
        <v>17760</v>
      </c>
      <c r="T664">
        <v>300</v>
      </c>
      <c r="U664" t="s">
        <v>14</v>
      </c>
      <c r="V664">
        <f>T664 * _xll.XLOOKUP(U664,CALCULATION!$A$15:$A$17, CALCULATION!$B$15:$B$17 )</f>
        <v>300</v>
      </c>
      <c r="W664" s="5">
        <f>O664*T664*_xll.XLOOKUP(U664,CALCULATION!$A$15:$A$17, CALCULATION!$B$15:$B$17)</f>
        <v>8880</v>
      </c>
      <c r="X664" s="5">
        <f>WORKSHEET[[#This Row],[Clients Total Cost]] / WORKSHEET[[#This Row],[Clients Rate per T2 (USD)]]</f>
        <v>29.6</v>
      </c>
      <c r="Y664" s="5">
        <f>WORKSHEET[[#This Row],[Clients Rate per T2 (USD)]] - WORKSHEET[[#This Row],[Supplier Rate Per t2 (USD)]]</f>
        <v>300</v>
      </c>
      <c r="Z664" s="5">
        <f>WORKSHEET[[#This Row],[Profit Per T]] * WORKSHEET[[#This Row],[Weight]]</f>
        <v>8880</v>
      </c>
      <c r="AA664">
        <v>0</v>
      </c>
      <c r="AB664" s="1">
        <v>0</v>
      </c>
      <c r="AC664" s="1">
        <v>0</v>
      </c>
      <c r="AD664">
        <v>0</v>
      </c>
      <c r="AE664" s="1">
        <f>WORKSHEET[[#This Row],[Delay at toll gate in days]] +WORKSHEET[[#This Row],[Delay at workshop in days]] +WORKSHEET[[#This Row],[Delay at border in days]]</f>
        <v>0</v>
      </c>
    </row>
    <row r="665" spans="1:31" x14ac:dyDescent="0.35">
      <c r="A665" t="s">
        <v>684</v>
      </c>
      <c r="B665" t="s">
        <v>10</v>
      </c>
      <c r="C665" t="s">
        <v>68</v>
      </c>
      <c r="D665" t="s">
        <v>3616</v>
      </c>
      <c r="E665" t="s">
        <v>3613</v>
      </c>
      <c r="F665" t="str">
        <f>WORKSHEET[[#This Row],[Depart From]]&amp;"-"&amp;WORKSHEET[[#This Row],[Arrive To]]</f>
        <v>Marrakech-Sanaa</v>
      </c>
      <c r="G665" s="2">
        <v>44789</v>
      </c>
      <c r="H665" s="2">
        <v>44817</v>
      </c>
      <c r="I665" s="2" t="str">
        <f t="shared" si="10"/>
        <v>Delivered</v>
      </c>
      <c r="J665" s="2" t="str">
        <f>TEXT(WORKSHEET[[#This Row],[Offloading Date]], "mmm")</f>
        <v>Sep</v>
      </c>
      <c r="K665" s="2" t="str">
        <f>IF(OR(WORKSHEET[[#This Row],[Year]]="", ISBLANK(WORKSHEET[[#This Row],[Year]]), WORKSHEET[[#This Row],[Year]]="null"), "Exclude", "Include")</f>
        <v>Include</v>
      </c>
      <c r="L665" t="s">
        <v>12</v>
      </c>
      <c r="M665" t="s">
        <v>3624</v>
      </c>
      <c r="N665" t="s">
        <v>13</v>
      </c>
      <c r="O665">
        <v>29.6</v>
      </c>
      <c r="P665">
        <v>600</v>
      </c>
      <c r="Q665" t="s">
        <v>14</v>
      </c>
      <c r="R665">
        <f>P665 * _xll.XLOOKUP(Q665,CALCULATION!$A$15:$A$17, CALCULATION!$B$15:$B$17 )</f>
        <v>600</v>
      </c>
      <c r="S665" s="5">
        <f>O665*P665*_xll.XLOOKUP(Q665,CALCULATION!$A$15:$A$17, CALCULATION!$B$15:$B$17)</f>
        <v>17760</v>
      </c>
      <c r="T665">
        <v>300</v>
      </c>
      <c r="U665" t="s">
        <v>14</v>
      </c>
      <c r="V665">
        <f>T665 * _xll.XLOOKUP(U665,CALCULATION!$A$15:$A$17, CALCULATION!$B$15:$B$17 )</f>
        <v>300</v>
      </c>
      <c r="W665" s="5">
        <f>O665*T665*_xll.XLOOKUP(U665,CALCULATION!$A$15:$A$17, CALCULATION!$B$15:$B$17)</f>
        <v>8880</v>
      </c>
      <c r="X665" s="5">
        <f>WORKSHEET[[#This Row],[Clients Total Cost]] / WORKSHEET[[#This Row],[Clients Rate per T2 (USD)]]</f>
        <v>29.6</v>
      </c>
      <c r="Y665" s="5">
        <f>WORKSHEET[[#This Row],[Clients Rate per T2 (USD)]] - WORKSHEET[[#This Row],[Supplier Rate Per t2 (USD)]]</f>
        <v>300</v>
      </c>
      <c r="Z665" s="5">
        <f>WORKSHEET[[#This Row],[Profit Per T]] * WORKSHEET[[#This Row],[Weight]]</f>
        <v>8880</v>
      </c>
      <c r="AA665">
        <v>1</v>
      </c>
      <c r="AB665" s="1">
        <v>2.8000000000000003</v>
      </c>
      <c r="AC665" s="1">
        <v>4.2</v>
      </c>
      <c r="AD665" s="1">
        <v>3.5</v>
      </c>
      <c r="AE665" s="1">
        <f>WORKSHEET[[#This Row],[Delay at toll gate in days]] +WORKSHEET[[#This Row],[Delay at workshop in days]] +WORKSHEET[[#This Row],[Delay at border in days]]</f>
        <v>10.5</v>
      </c>
    </row>
    <row r="666" spans="1:31" x14ac:dyDescent="0.35">
      <c r="A666" t="s">
        <v>685</v>
      </c>
      <c r="B666" t="s">
        <v>10</v>
      </c>
      <c r="C666" t="s">
        <v>68</v>
      </c>
      <c r="D666" t="s">
        <v>3615</v>
      </c>
      <c r="E666" t="s">
        <v>3614</v>
      </c>
      <c r="F666" t="str">
        <f>WORKSHEET[[#This Row],[Depart From]]&amp;"-"&amp;WORKSHEET[[#This Row],[Arrive To]]</f>
        <v>Mombasa-Alger</v>
      </c>
      <c r="G666" s="2">
        <v>44799</v>
      </c>
      <c r="H666" s="2" t="s">
        <v>3631</v>
      </c>
      <c r="I666" s="2" t="str">
        <f t="shared" si="10"/>
        <v>Failed</v>
      </c>
      <c r="J666" s="2" t="str">
        <f>TEXT(WORKSHEET[[#This Row],[Offloading Date]], "mmm")</f>
        <v>NULL</v>
      </c>
      <c r="K666" s="2" t="str">
        <f>IF(OR(WORKSHEET[[#This Row],[Year]]="", ISBLANK(WORKSHEET[[#This Row],[Year]]), WORKSHEET[[#This Row],[Year]]="null"), "Exclude", "Include")</f>
        <v>Exclude</v>
      </c>
      <c r="L666" t="s">
        <v>3624</v>
      </c>
      <c r="M666" t="s">
        <v>3624</v>
      </c>
      <c r="N666" t="s">
        <v>13</v>
      </c>
      <c r="O666">
        <v>29.48</v>
      </c>
      <c r="P666">
        <v>600</v>
      </c>
      <c r="Q666" t="s">
        <v>14</v>
      </c>
      <c r="R666">
        <f>P666 * _xll.XLOOKUP(Q666,CALCULATION!$A$15:$A$17, CALCULATION!$B$15:$B$17 )</f>
        <v>600</v>
      </c>
      <c r="S666" s="5">
        <f>O666*P666*_xll.XLOOKUP(Q666,CALCULATION!$A$15:$A$17, CALCULATION!$B$15:$B$17)</f>
        <v>17688</v>
      </c>
      <c r="T666">
        <v>300</v>
      </c>
      <c r="U666" t="s">
        <v>14</v>
      </c>
      <c r="V666">
        <f>T666 * _xll.XLOOKUP(U666,CALCULATION!$A$15:$A$17, CALCULATION!$B$15:$B$17 )</f>
        <v>300</v>
      </c>
      <c r="W666" s="5">
        <f>O666*T666*_xll.XLOOKUP(U666,CALCULATION!$A$15:$A$17, CALCULATION!$B$15:$B$17)</f>
        <v>8844</v>
      </c>
      <c r="X666" s="5">
        <f>WORKSHEET[[#This Row],[Clients Total Cost]] / WORKSHEET[[#This Row],[Clients Rate per T2 (USD)]]</f>
        <v>29.48</v>
      </c>
      <c r="Y666" s="5">
        <f>WORKSHEET[[#This Row],[Clients Rate per T2 (USD)]] - WORKSHEET[[#This Row],[Supplier Rate Per t2 (USD)]]</f>
        <v>300</v>
      </c>
      <c r="Z666" s="5">
        <f>WORKSHEET[[#This Row],[Profit Per T]] * WORKSHEET[[#This Row],[Weight]]</f>
        <v>8844</v>
      </c>
      <c r="AA666">
        <v>0</v>
      </c>
      <c r="AB666" s="1">
        <v>0</v>
      </c>
      <c r="AC666" s="1">
        <v>0</v>
      </c>
      <c r="AD666">
        <v>0</v>
      </c>
      <c r="AE666" s="1">
        <f>WORKSHEET[[#This Row],[Delay at toll gate in days]] +WORKSHEET[[#This Row],[Delay at workshop in days]] +WORKSHEET[[#This Row],[Delay at border in days]]</f>
        <v>0</v>
      </c>
    </row>
    <row r="667" spans="1:31" x14ac:dyDescent="0.35">
      <c r="A667" t="s">
        <v>686</v>
      </c>
      <c r="B667" t="s">
        <v>10</v>
      </c>
      <c r="C667" t="s">
        <v>68</v>
      </c>
      <c r="D667" t="s">
        <v>3616</v>
      </c>
      <c r="E667" t="s">
        <v>3613</v>
      </c>
      <c r="F667" t="str">
        <f>WORKSHEET[[#This Row],[Depart From]]&amp;"-"&amp;WORKSHEET[[#This Row],[Arrive To]]</f>
        <v>Marrakech-Sanaa</v>
      </c>
      <c r="G667" s="2">
        <v>44802</v>
      </c>
      <c r="H667" s="2" t="s">
        <v>3631</v>
      </c>
      <c r="I667" s="2" t="str">
        <f t="shared" si="10"/>
        <v>Failed</v>
      </c>
      <c r="J667" s="2" t="str">
        <f>TEXT(WORKSHEET[[#This Row],[Offloading Date]], "mmm")</f>
        <v>NULL</v>
      </c>
      <c r="K667" s="2" t="str">
        <f>IF(OR(WORKSHEET[[#This Row],[Year]]="", ISBLANK(WORKSHEET[[#This Row],[Year]]), WORKSHEET[[#This Row],[Year]]="null"), "Exclude", "Include")</f>
        <v>Exclude</v>
      </c>
      <c r="L667" t="s">
        <v>3624</v>
      </c>
      <c r="M667" t="s">
        <v>3624</v>
      </c>
      <c r="N667" t="s">
        <v>13</v>
      </c>
      <c r="O667">
        <v>29.56</v>
      </c>
      <c r="P667">
        <v>600</v>
      </c>
      <c r="Q667" t="s">
        <v>14</v>
      </c>
      <c r="R667">
        <f>P667 * _xll.XLOOKUP(Q667,CALCULATION!$A$15:$A$17, CALCULATION!$B$15:$B$17 )</f>
        <v>600</v>
      </c>
      <c r="S667" s="5">
        <f>O667*P667*_xll.XLOOKUP(Q667,CALCULATION!$A$15:$A$17, CALCULATION!$B$15:$B$17)</f>
        <v>17736</v>
      </c>
      <c r="T667">
        <v>300</v>
      </c>
      <c r="U667" t="s">
        <v>14</v>
      </c>
      <c r="V667">
        <f>T667 * _xll.XLOOKUP(U667,CALCULATION!$A$15:$A$17, CALCULATION!$B$15:$B$17 )</f>
        <v>300</v>
      </c>
      <c r="W667" s="5">
        <f>O667*T667*_xll.XLOOKUP(U667,CALCULATION!$A$15:$A$17, CALCULATION!$B$15:$B$17)</f>
        <v>8868</v>
      </c>
      <c r="X667" s="5">
        <f>WORKSHEET[[#This Row],[Clients Total Cost]] / WORKSHEET[[#This Row],[Clients Rate per T2 (USD)]]</f>
        <v>29.56</v>
      </c>
      <c r="Y667" s="5">
        <f>WORKSHEET[[#This Row],[Clients Rate per T2 (USD)]] - WORKSHEET[[#This Row],[Supplier Rate Per t2 (USD)]]</f>
        <v>300</v>
      </c>
      <c r="Z667" s="5">
        <f>WORKSHEET[[#This Row],[Profit Per T]] * WORKSHEET[[#This Row],[Weight]]</f>
        <v>8868</v>
      </c>
      <c r="AA667">
        <v>0</v>
      </c>
      <c r="AB667" s="1">
        <v>0</v>
      </c>
      <c r="AC667" s="1">
        <v>0</v>
      </c>
      <c r="AD667">
        <v>0</v>
      </c>
      <c r="AE667" s="1">
        <f>WORKSHEET[[#This Row],[Delay at toll gate in days]] +WORKSHEET[[#This Row],[Delay at workshop in days]] +WORKSHEET[[#This Row],[Delay at border in days]]</f>
        <v>0</v>
      </c>
    </row>
    <row r="668" spans="1:31" x14ac:dyDescent="0.35">
      <c r="A668" t="s">
        <v>687</v>
      </c>
      <c r="B668" t="s">
        <v>10</v>
      </c>
      <c r="C668" t="s">
        <v>68</v>
      </c>
      <c r="D668" t="s">
        <v>3611</v>
      </c>
      <c r="E668" t="s">
        <v>3618</v>
      </c>
      <c r="F668" t="str">
        <f>WORKSHEET[[#This Row],[Depart From]]&amp;"-"&amp;WORKSHEET[[#This Row],[Arrive To]]</f>
        <v>Mogadishu-Tripoli</v>
      </c>
      <c r="G668" s="2">
        <v>44802</v>
      </c>
      <c r="H668" s="2" t="s">
        <v>3631</v>
      </c>
      <c r="I668" s="2" t="str">
        <f t="shared" si="10"/>
        <v>Failed</v>
      </c>
      <c r="J668" s="2" t="str">
        <f>TEXT(WORKSHEET[[#This Row],[Offloading Date]], "mmm")</f>
        <v>NULL</v>
      </c>
      <c r="K668" s="2" t="str">
        <f>IF(OR(WORKSHEET[[#This Row],[Year]]="", ISBLANK(WORKSHEET[[#This Row],[Year]]), WORKSHEET[[#This Row],[Year]]="null"), "Exclude", "Include")</f>
        <v>Exclude</v>
      </c>
      <c r="L668" t="s">
        <v>3624</v>
      </c>
      <c r="M668" t="s">
        <v>3624</v>
      </c>
      <c r="N668" t="s">
        <v>13</v>
      </c>
      <c r="O668">
        <v>29.56</v>
      </c>
      <c r="P668">
        <v>600</v>
      </c>
      <c r="Q668" t="s">
        <v>14</v>
      </c>
      <c r="R668">
        <f>P668 * _xll.XLOOKUP(Q668,CALCULATION!$A$15:$A$17, CALCULATION!$B$15:$B$17 )</f>
        <v>600</v>
      </c>
      <c r="S668" s="5">
        <f>O668*P668*_xll.XLOOKUP(Q668,CALCULATION!$A$15:$A$17, CALCULATION!$B$15:$B$17)</f>
        <v>17736</v>
      </c>
      <c r="T668">
        <v>300</v>
      </c>
      <c r="U668" t="s">
        <v>14</v>
      </c>
      <c r="V668">
        <f>T668 * _xll.XLOOKUP(U668,CALCULATION!$A$15:$A$17, CALCULATION!$B$15:$B$17 )</f>
        <v>300</v>
      </c>
      <c r="W668" s="5">
        <f>O668*T668*_xll.XLOOKUP(U668,CALCULATION!$A$15:$A$17, CALCULATION!$B$15:$B$17)</f>
        <v>8868</v>
      </c>
      <c r="X668" s="5">
        <f>WORKSHEET[[#This Row],[Clients Total Cost]] / WORKSHEET[[#This Row],[Clients Rate per T2 (USD)]]</f>
        <v>29.56</v>
      </c>
      <c r="Y668" s="5">
        <f>WORKSHEET[[#This Row],[Clients Rate per T2 (USD)]] - WORKSHEET[[#This Row],[Supplier Rate Per t2 (USD)]]</f>
        <v>300</v>
      </c>
      <c r="Z668" s="5">
        <f>WORKSHEET[[#This Row],[Profit Per T]] * WORKSHEET[[#This Row],[Weight]]</f>
        <v>8868</v>
      </c>
      <c r="AA668">
        <v>0</v>
      </c>
      <c r="AB668" s="1">
        <v>0</v>
      </c>
      <c r="AC668" s="1">
        <v>0</v>
      </c>
      <c r="AD668">
        <v>0</v>
      </c>
      <c r="AE668" s="1">
        <f>WORKSHEET[[#This Row],[Delay at toll gate in days]] +WORKSHEET[[#This Row],[Delay at workshop in days]] +WORKSHEET[[#This Row],[Delay at border in days]]</f>
        <v>0</v>
      </c>
    </row>
    <row r="669" spans="1:31" x14ac:dyDescent="0.35">
      <c r="A669" t="s">
        <v>688</v>
      </c>
      <c r="B669" t="s">
        <v>10</v>
      </c>
      <c r="C669" t="s">
        <v>68</v>
      </c>
      <c r="D669" t="s">
        <v>3615</v>
      </c>
      <c r="E669" t="s">
        <v>3614</v>
      </c>
      <c r="F669" t="str">
        <f>WORKSHEET[[#This Row],[Depart From]]&amp;"-"&amp;WORKSHEET[[#This Row],[Arrive To]]</f>
        <v>Mombasa-Alger</v>
      </c>
      <c r="G669" s="2">
        <v>44802</v>
      </c>
      <c r="H669" s="2" t="s">
        <v>3631</v>
      </c>
      <c r="I669" s="2" t="str">
        <f t="shared" si="10"/>
        <v>Failed</v>
      </c>
      <c r="J669" s="2" t="str">
        <f>TEXT(WORKSHEET[[#This Row],[Offloading Date]], "mmm")</f>
        <v>NULL</v>
      </c>
      <c r="K669" s="2" t="str">
        <f>IF(OR(WORKSHEET[[#This Row],[Year]]="", ISBLANK(WORKSHEET[[#This Row],[Year]]), WORKSHEET[[#This Row],[Year]]="null"), "Exclude", "Include")</f>
        <v>Exclude</v>
      </c>
      <c r="L669" t="s">
        <v>3624</v>
      </c>
      <c r="M669" t="s">
        <v>3624</v>
      </c>
      <c r="N669" t="s">
        <v>13</v>
      </c>
      <c r="O669">
        <v>29.64</v>
      </c>
      <c r="P669">
        <v>600</v>
      </c>
      <c r="Q669" t="s">
        <v>14</v>
      </c>
      <c r="R669">
        <f>P669 * _xll.XLOOKUP(Q669,CALCULATION!$A$15:$A$17, CALCULATION!$B$15:$B$17 )</f>
        <v>600</v>
      </c>
      <c r="S669" s="5">
        <f>O669*P669*_xll.XLOOKUP(Q669,CALCULATION!$A$15:$A$17, CALCULATION!$B$15:$B$17)</f>
        <v>17784</v>
      </c>
      <c r="T669">
        <v>300</v>
      </c>
      <c r="U669" t="s">
        <v>14</v>
      </c>
      <c r="V669">
        <f>T669 * _xll.XLOOKUP(U669,CALCULATION!$A$15:$A$17, CALCULATION!$B$15:$B$17 )</f>
        <v>300</v>
      </c>
      <c r="W669" s="5">
        <f>O669*T669*_xll.XLOOKUP(U669,CALCULATION!$A$15:$A$17, CALCULATION!$B$15:$B$17)</f>
        <v>8892</v>
      </c>
      <c r="X669" s="5">
        <f>WORKSHEET[[#This Row],[Clients Total Cost]] / WORKSHEET[[#This Row],[Clients Rate per T2 (USD)]]</f>
        <v>29.64</v>
      </c>
      <c r="Y669" s="5">
        <f>WORKSHEET[[#This Row],[Clients Rate per T2 (USD)]] - WORKSHEET[[#This Row],[Supplier Rate Per t2 (USD)]]</f>
        <v>300</v>
      </c>
      <c r="Z669" s="5">
        <f>WORKSHEET[[#This Row],[Profit Per T]] * WORKSHEET[[#This Row],[Weight]]</f>
        <v>8892</v>
      </c>
      <c r="AA669">
        <v>0</v>
      </c>
      <c r="AB669" s="1">
        <v>0</v>
      </c>
      <c r="AC669" s="1">
        <v>0</v>
      </c>
      <c r="AD669">
        <v>0</v>
      </c>
      <c r="AE669" s="1">
        <f>WORKSHEET[[#This Row],[Delay at toll gate in days]] +WORKSHEET[[#This Row],[Delay at workshop in days]] +WORKSHEET[[#This Row],[Delay at border in days]]</f>
        <v>0</v>
      </c>
    </row>
    <row r="670" spans="1:31" x14ac:dyDescent="0.35">
      <c r="A670" t="s">
        <v>689</v>
      </c>
      <c r="B670" t="s">
        <v>10</v>
      </c>
      <c r="C670" t="s">
        <v>68</v>
      </c>
      <c r="D670" t="s">
        <v>3619</v>
      </c>
      <c r="E670" t="s">
        <v>3612</v>
      </c>
      <c r="F670" t="str">
        <f>WORKSHEET[[#This Row],[Depart From]]&amp;"-"&amp;WORKSHEET[[#This Row],[Arrive To]]</f>
        <v>Addis Ababa-Victoria</v>
      </c>
      <c r="G670" s="2">
        <v>44801</v>
      </c>
      <c r="H670" s="2" t="s">
        <v>3631</v>
      </c>
      <c r="I670" s="2" t="str">
        <f t="shared" si="10"/>
        <v>Failed</v>
      </c>
      <c r="J670" s="2" t="str">
        <f>TEXT(WORKSHEET[[#This Row],[Offloading Date]], "mmm")</f>
        <v>NULL</v>
      </c>
      <c r="K670" s="2" t="str">
        <f>IF(OR(WORKSHEET[[#This Row],[Year]]="", ISBLANK(WORKSHEET[[#This Row],[Year]]), WORKSHEET[[#This Row],[Year]]="null"), "Exclude", "Include")</f>
        <v>Exclude</v>
      </c>
      <c r="L670" t="s">
        <v>3624</v>
      </c>
      <c r="M670" t="s">
        <v>3624</v>
      </c>
      <c r="N670" t="s">
        <v>13</v>
      </c>
      <c r="O670">
        <v>29.48</v>
      </c>
      <c r="P670">
        <v>600</v>
      </c>
      <c r="Q670" t="s">
        <v>14</v>
      </c>
      <c r="R670">
        <f>P670 * _xll.XLOOKUP(Q670,CALCULATION!$A$15:$A$17, CALCULATION!$B$15:$B$17 )</f>
        <v>600</v>
      </c>
      <c r="S670" s="5">
        <f>O670*P670*_xll.XLOOKUP(Q670,CALCULATION!$A$15:$A$17, CALCULATION!$B$15:$B$17)</f>
        <v>17688</v>
      </c>
      <c r="T670">
        <v>300</v>
      </c>
      <c r="U670" t="s">
        <v>14</v>
      </c>
      <c r="V670">
        <f>T670 * _xll.XLOOKUP(U670,CALCULATION!$A$15:$A$17, CALCULATION!$B$15:$B$17 )</f>
        <v>300</v>
      </c>
      <c r="W670" s="5">
        <f>O670*T670*_xll.XLOOKUP(U670,CALCULATION!$A$15:$A$17, CALCULATION!$B$15:$B$17)</f>
        <v>8844</v>
      </c>
      <c r="X670" s="5">
        <f>WORKSHEET[[#This Row],[Clients Total Cost]] / WORKSHEET[[#This Row],[Clients Rate per T2 (USD)]]</f>
        <v>29.48</v>
      </c>
      <c r="Y670" s="5">
        <f>WORKSHEET[[#This Row],[Clients Rate per T2 (USD)]] - WORKSHEET[[#This Row],[Supplier Rate Per t2 (USD)]]</f>
        <v>300</v>
      </c>
      <c r="Z670" s="5">
        <f>WORKSHEET[[#This Row],[Profit Per T]] * WORKSHEET[[#This Row],[Weight]]</f>
        <v>8844</v>
      </c>
      <c r="AA670">
        <v>0</v>
      </c>
      <c r="AB670" s="1">
        <v>0</v>
      </c>
      <c r="AC670" s="1">
        <v>0</v>
      </c>
      <c r="AD670">
        <v>0</v>
      </c>
      <c r="AE670" s="1">
        <f>WORKSHEET[[#This Row],[Delay at toll gate in days]] +WORKSHEET[[#This Row],[Delay at workshop in days]] +WORKSHEET[[#This Row],[Delay at border in days]]</f>
        <v>0</v>
      </c>
    </row>
    <row r="671" spans="1:31" x14ac:dyDescent="0.35">
      <c r="A671" t="s">
        <v>690</v>
      </c>
      <c r="B671" t="s">
        <v>10</v>
      </c>
      <c r="C671" t="s">
        <v>68</v>
      </c>
      <c r="D671" t="s">
        <v>3620</v>
      </c>
      <c r="E671" t="s">
        <v>3614</v>
      </c>
      <c r="F671" t="str">
        <f>WORKSHEET[[#This Row],[Depart From]]&amp;"-"&amp;WORKSHEET[[#This Row],[Arrive To]]</f>
        <v>Zanzibar-Alger</v>
      </c>
      <c r="G671" s="2">
        <v>44793</v>
      </c>
      <c r="H671" s="2" t="s">
        <v>3631</v>
      </c>
      <c r="I671" s="2" t="str">
        <f t="shared" si="10"/>
        <v>Failed</v>
      </c>
      <c r="J671" s="2" t="str">
        <f>TEXT(WORKSHEET[[#This Row],[Offloading Date]], "mmm")</f>
        <v>NULL</v>
      </c>
      <c r="K671" s="2" t="str">
        <f>IF(OR(WORKSHEET[[#This Row],[Year]]="", ISBLANK(WORKSHEET[[#This Row],[Year]]), WORKSHEET[[#This Row],[Year]]="null"), "Exclude", "Include")</f>
        <v>Exclude</v>
      </c>
      <c r="L671" t="s">
        <v>3624</v>
      </c>
      <c r="M671" t="s">
        <v>3624</v>
      </c>
      <c r="N671" t="s">
        <v>69</v>
      </c>
      <c r="O671">
        <v>29.6</v>
      </c>
      <c r="P671">
        <v>20</v>
      </c>
      <c r="Q671" t="s">
        <v>14</v>
      </c>
      <c r="R671">
        <f>P671 * _xll.XLOOKUP(Q671,CALCULATION!$A$15:$A$17, CALCULATION!$B$15:$B$17 )</f>
        <v>20</v>
      </c>
      <c r="S671" s="5">
        <f>O671*P671*_xll.XLOOKUP(Q671,CALCULATION!$A$15:$A$17, CALCULATION!$B$15:$B$17)</f>
        <v>592</v>
      </c>
      <c r="T671">
        <v>10</v>
      </c>
      <c r="U671" t="s">
        <v>14</v>
      </c>
      <c r="V671">
        <f>T671 * _xll.XLOOKUP(U671,CALCULATION!$A$15:$A$17, CALCULATION!$B$15:$B$17 )</f>
        <v>10</v>
      </c>
      <c r="W671" s="5">
        <f>O671*T671*_xll.XLOOKUP(U671,CALCULATION!$A$15:$A$17, CALCULATION!$B$15:$B$17)</f>
        <v>296</v>
      </c>
      <c r="X671" s="5">
        <f>WORKSHEET[[#This Row],[Clients Total Cost]] / WORKSHEET[[#This Row],[Clients Rate per T2 (USD)]]</f>
        <v>29.6</v>
      </c>
      <c r="Y671" s="5">
        <f>WORKSHEET[[#This Row],[Clients Rate per T2 (USD)]] - WORKSHEET[[#This Row],[Supplier Rate Per t2 (USD)]]</f>
        <v>10</v>
      </c>
      <c r="Z671" s="5">
        <f>WORKSHEET[[#This Row],[Profit Per T]] * WORKSHEET[[#This Row],[Weight]]</f>
        <v>296</v>
      </c>
      <c r="AA671">
        <v>0</v>
      </c>
      <c r="AB671" s="1">
        <v>0</v>
      </c>
      <c r="AC671" s="1">
        <v>0</v>
      </c>
      <c r="AD671">
        <v>0</v>
      </c>
      <c r="AE671" s="1">
        <f>WORKSHEET[[#This Row],[Delay at toll gate in days]] +WORKSHEET[[#This Row],[Delay at workshop in days]] +WORKSHEET[[#This Row],[Delay at border in days]]</f>
        <v>0</v>
      </c>
    </row>
    <row r="672" spans="1:31" x14ac:dyDescent="0.35">
      <c r="A672" t="s">
        <v>691</v>
      </c>
      <c r="B672" t="s">
        <v>10</v>
      </c>
      <c r="C672" t="s">
        <v>68</v>
      </c>
      <c r="D672" t="s">
        <v>3620</v>
      </c>
      <c r="E672" t="s">
        <v>3617</v>
      </c>
      <c r="F672" t="str">
        <f>WORKSHEET[[#This Row],[Depart From]]&amp;"-"&amp;WORKSHEET[[#This Row],[Arrive To]]</f>
        <v>Zanzibar-Lagos</v>
      </c>
      <c r="G672" s="2">
        <v>44793</v>
      </c>
      <c r="H672" s="2" t="s">
        <v>3631</v>
      </c>
      <c r="I672" s="2" t="str">
        <f t="shared" si="10"/>
        <v>Failed</v>
      </c>
      <c r="J672" s="2" t="str">
        <f>TEXT(WORKSHEET[[#This Row],[Offloading Date]], "mmm")</f>
        <v>NULL</v>
      </c>
      <c r="K672" s="2" t="str">
        <f>IF(OR(WORKSHEET[[#This Row],[Year]]="", ISBLANK(WORKSHEET[[#This Row],[Year]]), WORKSHEET[[#This Row],[Year]]="null"), "Exclude", "Include")</f>
        <v>Exclude</v>
      </c>
      <c r="L672" t="s">
        <v>3624</v>
      </c>
      <c r="M672" t="s">
        <v>3624</v>
      </c>
      <c r="N672" t="s">
        <v>69</v>
      </c>
      <c r="O672">
        <v>29.58</v>
      </c>
      <c r="P672">
        <v>20</v>
      </c>
      <c r="Q672" t="s">
        <v>14</v>
      </c>
      <c r="R672">
        <f>P672 * _xll.XLOOKUP(Q672,CALCULATION!$A$15:$A$17, CALCULATION!$B$15:$B$17 )</f>
        <v>20</v>
      </c>
      <c r="S672" s="5">
        <f>O672*P672*_xll.XLOOKUP(Q672,CALCULATION!$A$15:$A$17, CALCULATION!$B$15:$B$17)</f>
        <v>591.59999999999991</v>
      </c>
      <c r="T672">
        <v>10</v>
      </c>
      <c r="U672" t="s">
        <v>14</v>
      </c>
      <c r="V672">
        <f>T672 * _xll.XLOOKUP(U672,CALCULATION!$A$15:$A$17, CALCULATION!$B$15:$B$17 )</f>
        <v>10</v>
      </c>
      <c r="W672" s="5">
        <f>O672*T672*_xll.XLOOKUP(U672,CALCULATION!$A$15:$A$17, CALCULATION!$B$15:$B$17)</f>
        <v>295.79999999999995</v>
      </c>
      <c r="X672" s="5">
        <f>WORKSHEET[[#This Row],[Clients Total Cost]] / WORKSHEET[[#This Row],[Clients Rate per T2 (USD)]]</f>
        <v>29.579999999999995</v>
      </c>
      <c r="Y672" s="5">
        <f>WORKSHEET[[#This Row],[Clients Rate per T2 (USD)]] - WORKSHEET[[#This Row],[Supplier Rate Per t2 (USD)]]</f>
        <v>10</v>
      </c>
      <c r="Z672" s="5">
        <f>WORKSHEET[[#This Row],[Profit Per T]] * WORKSHEET[[#This Row],[Weight]]</f>
        <v>295.79999999999995</v>
      </c>
      <c r="AA672">
        <v>0</v>
      </c>
      <c r="AB672" s="1">
        <v>0</v>
      </c>
      <c r="AC672" s="1">
        <v>0</v>
      </c>
      <c r="AD672">
        <v>0</v>
      </c>
      <c r="AE672" s="1">
        <f>WORKSHEET[[#This Row],[Delay at toll gate in days]] +WORKSHEET[[#This Row],[Delay at workshop in days]] +WORKSHEET[[#This Row],[Delay at border in days]]</f>
        <v>0</v>
      </c>
    </row>
    <row r="673" spans="1:31" x14ac:dyDescent="0.35">
      <c r="A673" t="s">
        <v>692</v>
      </c>
      <c r="B673" t="s">
        <v>10</v>
      </c>
      <c r="C673" t="s">
        <v>68</v>
      </c>
      <c r="D673" t="s">
        <v>3611</v>
      </c>
      <c r="E673" t="s">
        <v>3618</v>
      </c>
      <c r="F673" t="str">
        <f>WORKSHEET[[#This Row],[Depart From]]&amp;"-"&amp;WORKSHEET[[#This Row],[Arrive To]]</f>
        <v>Mogadishu-Tripoli</v>
      </c>
      <c r="G673" s="2">
        <v>44795</v>
      </c>
      <c r="H673" s="2" t="s">
        <v>3631</v>
      </c>
      <c r="I673" s="2" t="str">
        <f t="shared" si="10"/>
        <v>Failed</v>
      </c>
      <c r="J673" s="2" t="str">
        <f>TEXT(WORKSHEET[[#This Row],[Offloading Date]], "mmm")</f>
        <v>NULL</v>
      </c>
      <c r="K673" s="2" t="str">
        <f>IF(OR(WORKSHEET[[#This Row],[Year]]="", ISBLANK(WORKSHEET[[#This Row],[Year]]), WORKSHEET[[#This Row],[Year]]="null"), "Exclude", "Include")</f>
        <v>Exclude</v>
      </c>
      <c r="L673" t="s">
        <v>3624</v>
      </c>
      <c r="M673" t="s">
        <v>3624</v>
      </c>
      <c r="N673" t="s">
        <v>69</v>
      </c>
      <c r="O673">
        <v>29.54</v>
      </c>
      <c r="P673">
        <v>20</v>
      </c>
      <c r="Q673" t="s">
        <v>14</v>
      </c>
      <c r="R673">
        <f>P673 * _xll.XLOOKUP(Q673,CALCULATION!$A$15:$A$17, CALCULATION!$B$15:$B$17 )</f>
        <v>20</v>
      </c>
      <c r="S673" s="5">
        <f>O673*P673*_xll.XLOOKUP(Q673,CALCULATION!$A$15:$A$17, CALCULATION!$B$15:$B$17)</f>
        <v>590.79999999999995</v>
      </c>
      <c r="T673">
        <v>10</v>
      </c>
      <c r="U673" t="s">
        <v>14</v>
      </c>
      <c r="V673">
        <f>T673 * _xll.XLOOKUP(U673,CALCULATION!$A$15:$A$17, CALCULATION!$B$15:$B$17 )</f>
        <v>10</v>
      </c>
      <c r="W673" s="5">
        <f>O673*T673*_xll.XLOOKUP(U673,CALCULATION!$A$15:$A$17, CALCULATION!$B$15:$B$17)</f>
        <v>295.39999999999998</v>
      </c>
      <c r="X673" s="5">
        <f>WORKSHEET[[#This Row],[Clients Total Cost]] / WORKSHEET[[#This Row],[Clients Rate per T2 (USD)]]</f>
        <v>29.54</v>
      </c>
      <c r="Y673" s="5">
        <f>WORKSHEET[[#This Row],[Clients Rate per T2 (USD)]] - WORKSHEET[[#This Row],[Supplier Rate Per t2 (USD)]]</f>
        <v>10</v>
      </c>
      <c r="Z673" s="5">
        <f>WORKSHEET[[#This Row],[Profit Per T]] * WORKSHEET[[#This Row],[Weight]]</f>
        <v>295.39999999999998</v>
      </c>
      <c r="AA673">
        <v>0</v>
      </c>
      <c r="AB673" s="1">
        <v>0</v>
      </c>
      <c r="AC673" s="1">
        <v>0</v>
      </c>
      <c r="AD673">
        <v>0</v>
      </c>
      <c r="AE673" s="1">
        <f>WORKSHEET[[#This Row],[Delay at toll gate in days]] +WORKSHEET[[#This Row],[Delay at workshop in days]] +WORKSHEET[[#This Row],[Delay at border in days]]</f>
        <v>0</v>
      </c>
    </row>
    <row r="674" spans="1:31" x14ac:dyDescent="0.35">
      <c r="A674" t="s">
        <v>693</v>
      </c>
      <c r="B674" t="s">
        <v>10</v>
      </c>
      <c r="C674" t="s">
        <v>68</v>
      </c>
      <c r="D674" t="s">
        <v>3616</v>
      </c>
      <c r="E674" t="s">
        <v>3613</v>
      </c>
      <c r="F674" t="str">
        <f>WORKSHEET[[#This Row],[Depart From]]&amp;"-"&amp;WORKSHEET[[#This Row],[Arrive To]]</f>
        <v>Marrakech-Sanaa</v>
      </c>
      <c r="G674" s="2">
        <v>44795</v>
      </c>
      <c r="H674" s="2" t="s">
        <v>3631</v>
      </c>
      <c r="I674" s="2" t="str">
        <f t="shared" si="10"/>
        <v>Failed</v>
      </c>
      <c r="J674" s="2" t="str">
        <f>TEXT(WORKSHEET[[#This Row],[Offloading Date]], "mmm")</f>
        <v>NULL</v>
      </c>
      <c r="K674" s="2" t="str">
        <f>IF(OR(WORKSHEET[[#This Row],[Year]]="", ISBLANK(WORKSHEET[[#This Row],[Year]]), WORKSHEET[[#This Row],[Year]]="null"), "Exclude", "Include")</f>
        <v>Exclude</v>
      </c>
      <c r="L674" t="s">
        <v>3624</v>
      </c>
      <c r="M674" t="s">
        <v>3624</v>
      </c>
      <c r="N674" t="s">
        <v>69</v>
      </c>
      <c r="O674">
        <v>29.48</v>
      </c>
      <c r="P674">
        <v>20</v>
      </c>
      <c r="Q674" t="s">
        <v>14</v>
      </c>
      <c r="R674">
        <f>P674 * _xll.XLOOKUP(Q674,CALCULATION!$A$15:$A$17, CALCULATION!$B$15:$B$17 )</f>
        <v>20</v>
      </c>
      <c r="S674" s="5">
        <f>O674*P674*_xll.XLOOKUP(Q674,CALCULATION!$A$15:$A$17, CALCULATION!$B$15:$B$17)</f>
        <v>589.6</v>
      </c>
      <c r="T674">
        <v>10</v>
      </c>
      <c r="U674" t="s">
        <v>14</v>
      </c>
      <c r="V674">
        <f>T674 * _xll.XLOOKUP(U674,CALCULATION!$A$15:$A$17, CALCULATION!$B$15:$B$17 )</f>
        <v>10</v>
      </c>
      <c r="W674" s="5">
        <f>O674*T674*_xll.XLOOKUP(U674,CALCULATION!$A$15:$A$17, CALCULATION!$B$15:$B$17)</f>
        <v>294.8</v>
      </c>
      <c r="X674" s="5">
        <f>WORKSHEET[[#This Row],[Clients Total Cost]] / WORKSHEET[[#This Row],[Clients Rate per T2 (USD)]]</f>
        <v>29.48</v>
      </c>
      <c r="Y674" s="5">
        <f>WORKSHEET[[#This Row],[Clients Rate per T2 (USD)]] - WORKSHEET[[#This Row],[Supplier Rate Per t2 (USD)]]</f>
        <v>10</v>
      </c>
      <c r="Z674" s="5">
        <f>WORKSHEET[[#This Row],[Profit Per T]] * WORKSHEET[[#This Row],[Weight]]</f>
        <v>294.8</v>
      </c>
      <c r="AA674">
        <v>0</v>
      </c>
      <c r="AB674" s="1">
        <v>0</v>
      </c>
      <c r="AC674" s="1">
        <v>0</v>
      </c>
      <c r="AD674">
        <v>0</v>
      </c>
      <c r="AE674" s="1">
        <f>WORKSHEET[[#This Row],[Delay at toll gate in days]] +WORKSHEET[[#This Row],[Delay at workshop in days]] +WORKSHEET[[#This Row],[Delay at border in days]]</f>
        <v>0</v>
      </c>
    </row>
    <row r="675" spans="1:31" x14ac:dyDescent="0.35">
      <c r="A675" t="s">
        <v>694</v>
      </c>
      <c r="B675" t="s">
        <v>10</v>
      </c>
      <c r="C675" t="s">
        <v>68</v>
      </c>
      <c r="D675" t="s">
        <v>3611</v>
      </c>
      <c r="E675" t="s">
        <v>3618</v>
      </c>
      <c r="F675" t="str">
        <f>WORKSHEET[[#This Row],[Depart From]]&amp;"-"&amp;WORKSHEET[[#This Row],[Arrive To]]</f>
        <v>Mogadishu-Tripoli</v>
      </c>
      <c r="G675" s="2">
        <v>44798</v>
      </c>
      <c r="H675" s="2" t="s">
        <v>3631</v>
      </c>
      <c r="I675" s="2" t="str">
        <f t="shared" si="10"/>
        <v>Failed</v>
      </c>
      <c r="J675" s="2" t="str">
        <f>TEXT(WORKSHEET[[#This Row],[Offloading Date]], "mmm")</f>
        <v>NULL</v>
      </c>
      <c r="K675" s="2" t="str">
        <f>IF(OR(WORKSHEET[[#This Row],[Year]]="", ISBLANK(WORKSHEET[[#This Row],[Year]]), WORKSHEET[[#This Row],[Year]]="null"), "Exclude", "Include")</f>
        <v>Exclude</v>
      </c>
      <c r="L675" t="s">
        <v>3624</v>
      </c>
      <c r="M675" t="s">
        <v>3624</v>
      </c>
      <c r="N675" t="s">
        <v>69</v>
      </c>
      <c r="O675">
        <v>29.62</v>
      </c>
      <c r="P675">
        <v>20</v>
      </c>
      <c r="Q675" t="s">
        <v>14</v>
      </c>
      <c r="R675">
        <f>P675 * _xll.XLOOKUP(Q675,CALCULATION!$A$15:$A$17, CALCULATION!$B$15:$B$17 )</f>
        <v>20</v>
      </c>
      <c r="S675" s="5">
        <f>O675*P675*_xll.XLOOKUP(Q675,CALCULATION!$A$15:$A$17, CALCULATION!$B$15:$B$17)</f>
        <v>592.4</v>
      </c>
      <c r="T675">
        <v>10</v>
      </c>
      <c r="U675" t="s">
        <v>14</v>
      </c>
      <c r="V675">
        <f>T675 * _xll.XLOOKUP(U675,CALCULATION!$A$15:$A$17, CALCULATION!$B$15:$B$17 )</f>
        <v>10</v>
      </c>
      <c r="W675" s="5">
        <f>O675*T675*_xll.XLOOKUP(U675,CALCULATION!$A$15:$A$17, CALCULATION!$B$15:$B$17)</f>
        <v>296.2</v>
      </c>
      <c r="X675" s="5">
        <f>WORKSHEET[[#This Row],[Clients Total Cost]] / WORKSHEET[[#This Row],[Clients Rate per T2 (USD)]]</f>
        <v>29.619999999999997</v>
      </c>
      <c r="Y675" s="5">
        <f>WORKSHEET[[#This Row],[Clients Rate per T2 (USD)]] - WORKSHEET[[#This Row],[Supplier Rate Per t2 (USD)]]</f>
        <v>10</v>
      </c>
      <c r="Z675" s="5">
        <f>WORKSHEET[[#This Row],[Profit Per T]] * WORKSHEET[[#This Row],[Weight]]</f>
        <v>296.2</v>
      </c>
      <c r="AA675">
        <v>0</v>
      </c>
      <c r="AB675" s="1">
        <v>0</v>
      </c>
      <c r="AC675" s="1">
        <v>0</v>
      </c>
      <c r="AD675">
        <v>0</v>
      </c>
      <c r="AE675" s="1">
        <f>WORKSHEET[[#This Row],[Delay at toll gate in days]] +WORKSHEET[[#This Row],[Delay at workshop in days]] +WORKSHEET[[#This Row],[Delay at border in days]]</f>
        <v>0</v>
      </c>
    </row>
    <row r="676" spans="1:31" x14ac:dyDescent="0.35">
      <c r="A676" t="s">
        <v>695</v>
      </c>
      <c r="B676" t="s">
        <v>10</v>
      </c>
      <c r="C676" t="s">
        <v>68</v>
      </c>
      <c r="D676" t="s">
        <v>3616</v>
      </c>
      <c r="E676" t="s">
        <v>3612</v>
      </c>
      <c r="F676" t="str">
        <f>WORKSHEET[[#This Row],[Depart From]]&amp;"-"&amp;WORKSHEET[[#This Row],[Arrive To]]</f>
        <v>Marrakech-Victoria</v>
      </c>
      <c r="G676" s="2">
        <v>44802</v>
      </c>
      <c r="H676" s="2" t="s">
        <v>3631</v>
      </c>
      <c r="I676" s="2" t="str">
        <f t="shared" si="10"/>
        <v>Failed</v>
      </c>
      <c r="J676" s="2" t="str">
        <f>TEXT(WORKSHEET[[#This Row],[Offloading Date]], "mmm")</f>
        <v>NULL</v>
      </c>
      <c r="K676" s="2" t="str">
        <f>IF(OR(WORKSHEET[[#This Row],[Year]]="", ISBLANK(WORKSHEET[[#This Row],[Year]]), WORKSHEET[[#This Row],[Year]]="null"), "Exclude", "Include")</f>
        <v>Exclude</v>
      </c>
      <c r="L676" t="s">
        <v>3624</v>
      </c>
      <c r="M676" t="s">
        <v>3624</v>
      </c>
      <c r="N676" t="s">
        <v>69</v>
      </c>
      <c r="O676">
        <v>29.6</v>
      </c>
      <c r="P676">
        <v>20</v>
      </c>
      <c r="Q676" t="s">
        <v>14</v>
      </c>
      <c r="R676">
        <f>P676 * _xll.XLOOKUP(Q676,CALCULATION!$A$15:$A$17, CALCULATION!$B$15:$B$17 )</f>
        <v>20</v>
      </c>
      <c r="S676" s="5">
        <f>O676*P676*_xll.XLOOKUP(Q676,CALCULATION!$A$15:$A$17, CALCULATION!$B$15:$B$17)</f>
        <v>592</v>
      </c>
      <c r="T676">
        <v>10</v>
      </c>
      <c r="U676" t="s">
        <v>14</v>
      </c>
      <c r="V676">
        <f>T676 * _xll.XLOOKUP(U676,CALCULATION!$A$15:$A$17, CALCULATION!$B$15:$B$17 )</f>
        <v>10</v>
      </c>
      <c r="W676" s="5">
        <f>O676*T676*_xll.XLOOKUP(U676,CALCULATION!$A$15:$A$17, CALCULATION!$B$15:$B$17)</f>
        <v>296</v>
      </c>
      <c r="X676" s="5">
        <f>WORKSHEET[[#This Row],[Clients Total Cost]] / WORKSHEET[[#This Row],[Clients Rate per T2 (USD)]]</f>
        <v>29.6</v>
      </c>
      <c r="Y676" s="5">
        <f>WORKSHEET[[#This Row],[Clients Rate per T2 (USD)]] - WORKSHEET[[#This Row],[Supplier Rate Per t2 (USD)]]</f>
        <v>10</v>
      </c>
      <c r="Z676" s="5">
        <f>WORKSHEET[[#This Row],[Profit Per T]] * WORKSHEET[[#This Row],[Weight]]</f>
        <v>296</v>
      </c>
      <c r="AA676">
        <v>0</v>
      </c>
      <c r="AB676" s="1">
        <v>0</v>
      </c>
      <c r="AC676" s="1">
        <v>0</v>
      </c>
      <c r="AD676">
        <v>0</v>
      </c>
      <c r="AE676" s="1">
        <f>WORKSHEET[[#This Row],[Delay at toll gate in days]] +WORKSHEET[[#This Row],[Delay at workshop in days]] +WORKSHEET[[#This Row],[Delay at border in days]]</f>
        <v>0</v>
      </c>
    </row>
    <row r="677" spans="1:31" x14ac:dyDescent="0.35">
      <c r="A677" t="s">
        <v>696</v>
      </c>
      <c r="B677" t="s">
        <v>10</v>
      </c>
      <c r="C677" t="s">
        <v>68</v>
      </c>
      <c r="D677" t="s">
        <v>3611</v>
      </c>
      <c r="E677" t="s">
        <v>3618</v>
      </c>
      <c r="F677" t="str">
        <f>WORKSHEET[[#This Row],[Depart From]]&amp;"-"&amp;WORKSHEET[[#This Row],[Arrive To]]</f>
        <v>Mogadishu-Tripoli</v>
      </c>
      <c r="G677" s="2">
        <v>44799</v>
      </c>
      <c r="H677" s="2" t="s">
        <v>3631</v>
      </c>
      <c r="I677" s="2" t="str">
        <f t="shared" si="10"/>
        <v>Failed</v>
      </c>
      <c r="J677" s="2" t="str">
        <f>TEXT(WORKSHEET[[#This Row],[Offloading Date]], "mmm")</f>
        <v>NULL</v>
      </c>
      <c r="K677" s="2" t="str">
        <f>IF(OR(WORKSHEET[[#This Row],[Year]]="", ISBLANK(WORKSHEET[[#This Row],[Year]]), WORKSHEET[[#This Row],[Year]]="null"), "Exclude", "Include")</f>
        <v>Exclude</v>
      </c>
      <c r="L677" t="s">
        <v>3624</v>
      </c>
      <c r="M677" t="s">
        <v>3624</v>
      </c>
      <c r="N677" t="s">
        <v>69</v>
      </c>
      <c r="O677">
        <v>29.48</v>
      </c>
      <c r="P677">
        <v>20</v>
      </c>
      <c r="Q677" t="s">
        <v>14</v>
      </c>
      <c r="R677">
        <f>P677 * _xll.XLOOKUP(Q677,CALCULATION!$A$15:$A$17, CALCULATION!$B$15:$B$17 )</f>
        <v>20</v>
      </c>
      <c r="S677" s="5">
        <f>O677*P677*_xll.XLOOKUP(Q677,CALCULATION!$A$15:$A$17, CALCULATION!$B$15:$B$17)</f>
        <v>589.6</v>
      </c>
      <c r="T677">
        <v>10</v>
      </c>
      <c r="U677" t="s">
        <v>14</v>
      </c>
      <c r="V677">
        <f>T677 * _xll.XLOOKUP(U677,CALCULATION!$A$15:$A$17, CALCULATION!$B$15:$B$17 )</f>
        <v>10</v>
      </c>
      <c r="W677" s="5">
        <f>O677*T677*_xll.XLOOKUP(U677,CALCULATION!$A$15:$A$17, CALCULATION!$B$15:$B$17)</f>
        <v>294.8</v>
      </c>
      <c r="X677" s="5">
        <f>WORKSHEET[[#This Row],[Clients Total Cost]] / WORKSHEET[[#This Row],[Clients Rate per T2 (USD)]]</f>
        <v>29.48</v>
      </c>
      <c r="Y677" s="5">
        <f>WORKSHEET[[#This Row],[Clients Rate per T2 (USD)]] - WORKSHEET[[#This Row],[Supplier Rate Per t2 (USD)]]</f>
        <v>10</v>
      </c>
      <c r="Z677" s="5">
        <f>WORKSHEET[[#This Row],[Profit Per T]] * WORKSHEET[[#This Row],[Weight]]</f>
        <v>294.8</v>
      </c>
      <c r="AA677">
        <v>0</v>
      </c>
      <c r="AB677" s="1">
        <v>0</v>
      </c>
      <c r="AC677" s="1">
        <v>0</v>
      </c>
      <c r="AD677">
        <v>0</v>
      </c>
      <c r="AE677" s="1">
        <f>WORKSHEET[[#This Row],[Delay at toll gate in days]] +WORKSHEET[[#This Row],[Delay at workshop in days]] +WORKSHEET[[#This Row],[Delay at border in days]]</f>
        <v>0</v>
      </c>
    </row>
    <row r="678" spans="1:31" x14ac:dyDescent="0.35">
      <c r="A678" t="s">
        <v>697</v>
      </c>
      <c r="B678" t="s">
        <v>10</v>
      </c>
      <c r="C678" t="s">
        <v>68</v>
      </c>
      <c r="D678" t="s">
        <v>3620</v>
      </c>
      <c r="E678" t="s">
        <v>3618</v>
      </c>
      <c r="F678" t="str">
        <f>WORKSHEET[[#This Row],[Depart From]]&amp;"-"&amp;WORKSHEET[[#This Row],[Arrive To]]</f>
        <v>Zanzibar-Tripoli</v>
      </c>
      <c r="G678" s="2">
        <v>44802</v>
      </c>
      <c r="H678" s="2" t="s">
        <v>3631</v>
      </c>
      <c r="I678" s="2" t="str">
        <f t="shared" si="10"/>
        <v>Failed</v>
      </c>
      <c r="J678" s="2" t="str">
        <f>TEXT(WORKSHEET[[#This Row],[Offloading Date]], "mmm")</f>
        <v>NULL</v>
      </c>
      <c r="K678" s="2" t="str">
        <f>IF(OR(WORKSHEET[[#This Row],[Year]]="", ISBLANK(WORKSHEET[[#This Row],[Year]]), WORKSHEET[[#This Row],[Year]]="null"), "Exclude", "Include")</f>
        <v>Exclude</v>
      </c>
      <c r="L678" t="s">
        <v>3624</v>
      </c>
      <c r="M678" t="s">
        <v>3624</v>
      </c>
      <c r="N678" t="s">
        <v>69</v>
      </c>
      <c r="O678">
        <v>29.56</v>
      </c>
      <c r="P678">
        <v>20</v>
      </c>
      <c r="Q678" t="s">
        <v>14</v>
      </c>
      <c r="R678">
        <f>P678 * _xll.XLOOKUP(Q678,CALCULATION!$A$15:$A$17, CALCULATION!$B$15:$B$17 )</f>
        <v>20</v>
      </c>
      <c r="S678" s="5">
        <f>O678*P678*_xll.XLOOKUP(Q678,CALCULATION!$A$15:$A$17, CALCULATION!$B$15:$B$17)</f>
        <v>591.19999999999993</v>
      </c>
      <c r="T678">
        <v>10</v>
      </c>
      <c r="U678" t="s">
        <v>14</v>
      </c>
      <c r="V678">
        <f>T678 * _xll.XLOOKUP(U678,CALCULATION!$A$15:$A$17, CALCULATION!$B$15:$B$17 )</f>
        <v>10</v>
      </c>
      <c r="W678" s="5">
        <f>O678*T678*_xll.XLOOKUP(U678,CALCULATION!$A$15:$A$17, CALCULATION!$B$15:$B$17)</f>
        <v>295.59999999999997</v>
      </c>
      <c r="X678" s="5">
        <f>WORKSHEET[[#This Row],[Clients Total Cost]] / WORKSHEET[[#This Row],[Clients Rate per T2 (USD)]]</f>
        <v>29.559999999999995</v>
      </c>
      <c r="Y678" s="5">
        <f>WORKSHEET[[#This Row],[Clients Rate per T2 (USD)]] - WORKSHEET[[#This Row],[Supplier Rate Per t2 (USD)]]</f>
        <v>10</v>
      </c>
      <c r="Z678" s="5">
        <f>WORKSHEET[[#This Row],[Profit Per T]] * WORKSHEET[[#This Row],[Weight]]</f>
        <v>295.59999999999997</v>
      </c>
      <c r="AA678">
        <v>0</v>
      </c>
      <c r="AB678" s="1">
        <v>0</v>
      </c>
      <c r="AC678" s="1">
        <v>0</v>
      </c>
      <c r="AD678">
        <v>0</v>
      </c>
      <c r="AE678" s="1">
        <f>WORKSHEET[[#This Row],[Delay at toll gate in days]] +WORKSHEET[[#This Row],[Delay at workshop in days]] +WORKSHEET[[#This Row],[Delay at border in days]]</f>
        <v>0</v>
      </c>
    </row>
    <row r="679" spans="1:31" x14ac:dyDescent="0.35">
      <c r="A679" t="s">
        <v>698</v>
      </c>
      <c r="B679" t="s">
        <v>10</v>
      </c>
      <c r="C679" t="s">
        <v>68</v>
      </c>
      <c r="D679" t="s">
        <v>3615</v>
      </c>
      <c r="E679" t="s">
        <v>3618</v>
      </c>
      <c r="F679" t="str">
        <f>WORKSHEET[[#This Row],[Depart From]]&amp;"-"&amp;WORKSHEET[[#This Row],[Arrive To]]</f>
        <v>Mombasa-Tripoli</v>
      </c>
      <c r="G679" s="2">
        <v>44802</v>
      </c>
      <c r="H679" s="2" t="s">
        <v>3631</v>
      </c>
      <c r="I679" s="2" t="str">
        <f t="shared" si="10"/>
        <v>Failed</v>
      </c>
      <c r="J679" s="2" t="str">
        <f>TEXT(WORKSHEET[[#This Row],[Offloading Date]], "mmm")</f>
        <v>NULL</v>
      </c>
      <c r="K679" s="2" t="str">
        <f>IF(OR(WORKSHEET[[#This Row],[Year]]="", ISBLANK(WORKSHEET[[#This Row],[Year]]), WORKSHEET[[#This Row],[Year]]="null"), "Exclude", "Include")</f>
        <v>Exclude</v>
      </c>
      <c r="L679" t="s">
        <v>3624</v>
      </c>
      <c r="M679" t="s">
        <v>3624</v>
      </c>
      <c r="N679" t="s">
        <v>69</v>
      </c>
      <c r="O679">
        <v>29.64</v>
      </c>
      <c r="P679">
        <v>20</v>
      </c>
      <c r="Q679" t="s">
        <v>14</v>
      </c>
      <c r="R679">
        <f>P679 * _xll.XLOOKUP(Q679,CALCULATION!$A$15:$A$17, CALCULATION!$B$15:$B$17 )</f>
        <v>20</v>
      </c>
      <c r="S679" s="5">
        <f>O679*P679*_xll.XLOOKUP(Q679,CALCULATION!$A$15:$A$17, CALCULATION!$B$15:$B$17)</f>
        <v>592.79999999999995</v>
      </c>
      <c r="T679">
        <v>10</v>
      </c>
      <c r="U679" t="s">
        <v>14</v>
      </c>
      <c r="V679">
        <f>T679 * _xll.XLOOKUP(U679,CALCULATION!$A$15:$A$17, CALCULATION!$B$15:$B$17 )</f>
        <v>10</v>
      </c>
      <c r="W679" s="5">
        <f>O679*T679*_xll.XLOOKUP(U679,CALCULATION!$A$15:$A$17, CALCULATION!$B$15:$B$17)</f>
        <v>296.39999999999998</v>
      </c>
      <c r="X679" s="5">
        <f>WORKSHEET[[#This Row],[Clients Total Cost]] / WORKSHEET[[#This Row],[Clients Rate per T2 (USD)]]</f>
        <v>29.639999999999997</v>
      </c>
      <c r="Y679" s="5">
        <f>WORKSHEET[[#This Row],[Clients Rate per T2 (USD)]] - WORKSHEET[[#This Row],[Supplier Rate Per t2 (USD)]]</f>
        <v>10</v>
      </c>
      <c r="Z679" s="5">
        <f>WORKSHEET[[#This Row],[Profit Per T]] * WORKSHEET[[#This Row],[Weight]]</f>
        <v>296.39999999999998</v>
      </c>
      <c r="AA679">
        <v>0</v>
      </c>
      <c r="AB679" s="1">
        <v>0</v>
      </c>
      <c r="AC679" s="1">
        <v>0</v>
      </c>
      <c r="AD679">
        <v>0</v>
      </c>
      <c r="AE679" s="1">
        <f>WORKSHEET[[#This Row],[Delay at toll gate in days]] +WORKSHEET[[#This Row],[Delay at workshop in days]] +WORKSHEET[[#This Row],[Delay at border in days]]</f>
        <v>0</v>
      </c>
    </row>
    <row r="680" spans="1:31" x14ac:dyDescent="0.35">
      <c r="A680" t="s">
        <v>699</v>
      </c>
      <c r="B680" t="s">
        <v>10</v>
      </c>
      <c r="C680" t="s">
        <v>68</v>
      </c>
      <c r="D680" t="s">
        <v>3615</v>
      </c>
      <c r="E680" t="s">
        <v>3613</v>
      </c>
      <c r="F680" t="str">
        <f>WORKSHEET[[#This Row],[Depart From]]&amp;"-"&amp;WORKSHEET[[#This Row],[Arrive To]]</f>
        <v>Mombasa-Sanaa</v>
      </c>
      <c r="G680" s="2">
        <v>44779</v>
      </c>
      <c r="H680" s="2">
        <v>44792</v>
      </c>
      <c r="I680" s="2" t="str">
        <f t="shared" si="10"/>
        <v>Delivered</v>
      </c>
      <c r="J680" s="2" t="str">
        <f>TEXT(WORKSHEET[[#This Row],[Offloading Date]], "mmm")</f>
        <v>Aug</v>
      </c>
      <c r="K680" s="2" t="str">
        <f>IF(OR(WORKSHEET[[#This Row],[Year]]="", ISBLANK(WORKSHEET[[#This Row],[Year]]), WORKSHEET[[#This Row],[Year]]="null"), "Exclude", "Include")</f>
        <v>Include</v>
      </c>
      <c r="L680" t="s">
        <v>12</v>
      </c>
      <c r="M680" t="s">
        <v>12</v>
      </c>
      <c r="N680" t="s">
        <v>13</v>
      </c>
      <c r="O680">
        <v>35.578000000000003</v>
      </c>
      <c r="P680">
        <v>600</v>
      </c>
      <c r="Q680" t="s">
        <v>14</v>
      </c>
      <c r="R680">
        <f>P680 * _xll.XLOOKUP(Q680,CALCULATION!$A$15:$A$17, CALCULATION!$B$15:$B$17 )</f>
        <v>600</v>
      </c>
      <c r="S680" s="5">
        <f>O680*P680*_xll.XLOOKUP(Q680,CALCULATION!$A$15:$A$17, CALCULATION!$B$15:$B$17)</f>
        <v>21346.800000000003</v>
      </c>
      <c r="T680">
        <v>300</v>
      </c>
      <c r="U680" t="s">
        <v>14</v>
      </c>
      <c r="V680">
        <f>T680 * _xll.XLOOKUP(U680,CALCULATION!$A$15:$A$17, CALCULATION!$B$15:$B$17 )</f>
        <v>300</v>
      </c>
      <c r="W680" s="5">
        <f>O680*T680*_xll.XLOOKUP(U680,CALCULATION!$A$15:$A$17, CALCULATION!$B$15:$B$17)</f>
        <v>10673.400000000001</v>
      </c>
      <c r="X680" s="5">
        <f>WORKSHEET[[#This Row],[Clients Total Cost]] / WORKSHEET[[#This Row],[Clients Rate per T2 (USD)]]</f>
        <v>35.578000000000003</v>
      </c>
      <c r="Y680" s="5">
        <f>WORKSHEET[[#This Row],[Clients Rate per T2 (USD)]] - WORKSHEET[[#This Row],[Supplier Rate Per t2 (USD)]]</f>
        <v>300</v>
      </c>
      <c r="Z680" s="5">
        <f>WORKSHEET[[#This Row],[Profit Per T]] * WORKSHEET[[#This Row],[Weight]]</f>
        <v>10673.400000000001</v>
      </c>
      <c r="AA680">
        <v>1</v>
      </c>
      <c r="AB680" s="1">
        <v>1.3</v>
      </c>
      <c r="AC680" s="1">
        <v>1.95</v>
      </c>
      <c r="AD680" s="1">
        <v>1.625</v>
      </c>
      <c r="AE680" s="1">
        <f>WORKSHEET[[#This Row],[Delay at toll gate in days]] +WORKSHEET[[#This Row],[Delay at workshop in days]] +WORKSHEET[[#This Row],[Delay at border in days]]</f>
        <v>4.875</v>
      </c>
    </row>
    <row r="681" spans="1:31" x14ac:dyDescent="0.35">
      <c r="A681" t="s">
        <v>700</v>
      </c>
      <c r="B681" t="s">
        <v>10</v>
      </c>
      <c r="C681" t="s">
        <v>68</v>
      </c>
      <c r="D681" t="s">
        <v>3611</v>
      </c>
      <c r="E681" t="s">
        <v>3612</v>
      </c>
      <c r="F681" t="str">
        <f>WORKSHEET[[#This Row],[Depart From]]&amp;"-"&amp;WORKSHEET[[#This Row],[Arrive To]]</f>
        <v>Mogadishu-Victoria</v>
      </c>
      <c r="G681" s="2">
        <v>44792</v>
      </c>
      <c r="H681" s="2">
        <v>44810</v>
      </c>
      <c r="I681" s="2" t="str">
        <f t="shared" si="10"/>
        <v>Delivered</v>
      </c>
      <c r="J681" s="2" t="str">
        <f>TEXT(WORKSHEET[[#This Row],[Offloading Date]], "mmm")</f>
        <v>Sep</v>
      </c>
      <c r="K681" s="2" t="str">
        <f>IF(OR(WORKSHEET[[#This Row],[Year]]="", ISBLANK(WORKSHEET[[#This Row],[Year]]), WORKSHEET[[#This Row],[Year]]="null"), "Exclude", "Include")</f>
        <v>Include</v>
      </c>
      <c r="L681" t="s">
        <v>12</v>
      </c>
      <c r="M681" t="s">
        <v>583</v>
      </c>
      <c r="N681" t="s">
        <v>13</v>
      </c>
      <c r="O681">
        <v>35.4</v>
      </c>
      <c r="P681">
        <v>600</v>
      </c>
      <c r="Q681" t="s">
        <v>14</v>
      </c>
      <c r="R681">
        <f>P681 * _xll.XLOOKUP(Q681,CALCULATION!$A$15:$A$17, CALCULATION!$B$15:$B$17 )</f>
        <v>600</v>
      </c>
      <c r="S681" s="5">
        <f>O681*P681*_xll.XLOOKUP(Q681,CALCULATION!$A$15:$A$17, CALCULATION!$B$15:$B$17)</f>
        <v>21240</v>
      </c>
      <c r="T681">
        <v>300</v>
      </c>
      <c r="U681" t="s">
        <v>14</v>
      </c>
      <c r="V681">
        <f>T681 * _xll.XLOOKUP(U681,CALCULATION!$A$15:$A$17, CALCULATION!$B$15:$B$17 )</f>
        <v>300</v>
      </c>
      <c r="W681" s="5">
        <f>O681*T681*_xll.XLOOKUP(U681,CALCULATION!$A$15:$A$17, CALCULATION!$B$15:$B$17)</f>
        <v>10620</v>
      </c>
      <c r="X681" s="5">
        <f>WORKSHEET[[#This Row],[Clients Total Cost]] / WORKSHEET[[#This Row],[Clients Rate per T2 (USD)]]</f>
        <v>35.4</v>
      </c>
      <c r="Y681" s="5">
        <f>WORKSHEET[[#This Row],[Clients Rate per T2 (USD)]] - WORKSHEET[[#This Row],[Supplier Rate Per t2 (USD)]]</f>
        <v>300</v>
      </c>
      <c r="Z681" s="5">
        <f>WORKSHEET[[#This Row],[Profit Per T]] * WORKSHEET[[#This Row],[Weight]]</f>
        <v>10620</v>
      </c>
      <c r="AA681">
        <v>1</v>
      </c>
      <c r="AB681" s="1">
        <v>1.8</v>
      </c>
      <c r="AC681" s="1">
        <v>2.6999999999999997</v>
      </c>
      <c r="AD681" s="1">
        <v>2.25</v>
      </c>
      <c r="AE681" s="1">
        <f>WORKSHEET[[#This Row],[Delay at toll gate in days]] +WORKSHEET[[#This Row],[Delay at workshop in days]] +WORKSHEET[[#This Row],[Delay at border in days]]</f>
        <v>6.75</v>
      </c>
    </row>
    <row r="682" spans="1:31" x14ac:dyDescent="0.35">
      <c r="A682" t="s">
        <v>701</v>
      </c>
      <c r="B682" t="s">
        <v>10</v>
      </c>
      <c r="C682" t="s">
        <v>68</v>
      </c>
      <c r="D682" t="s">
        <v>3619</v>
      </c>
      <c r="E682" t="s">
        <v>3614</v>
      </c>
      <c r="F682" t="str">
        <f>WORKSHEET[[#This Row],[Depart From]]&amp;"-"&amp;WORKSHEET[[#This Row],[Arrive To]]</f>
        <v>Addis Ababa-Alger</v>
      </c>
      <c r="G682" s="2">
        <v>44777</v>
      </c>
      <c r="H682" s="2">
        <v>44791</v>
      </c>
      <c r="I682" s="2" t="str">
        <f t="shared" si="10"/>
        <v>Delivered</v>
      </c>
      <c r="J682" s="2" t="str">
        <f>TEXT(WORKSHEET[[#This Row],[Offloading Date]], "mmm")</f>
        <v>Aug</v>
      </c>
      <c r="K682" s="2" t="str">
        <f>IF(OR(WORKSHEET[[#This Row],[Year]]="", ISBLANK(WORKSHEET[[#This Row],[Year]]), WORKSHEET[[#This Row],[Year]]="null"), "Exclude", "Include")</f>
        <v>Include</v>
      </c>
      <c r="L682" t="s">
        <v>12</v>
      </c>
      <c r="M682" t="s">
        <v>12</v>
      </c>
      <c r="N682" t="s">
        <v>13</v>
      </c>
      <c r="O682">
        <v>35.54</v>
      </c>
      <c r="P682">
        <v>600</v>
      </c>
      <c r="Q682" t="s">
        <v>14</v>
      </c>
      <c r="R682">
        <f>P682 * _xll.XLOOKUP(Q682,CALCULATION!$A$15:$A$17, CALCULATION!$B$15:$B$17 )</f>
        <v>600</v>
      </c>
      <c r="S682" s="5">
        <f>O682*P682*_xll.XLOOKUP(Q682,CALCULATION!$A$15:$A$17, CALCULATION!$B$15:$B$17)</f>
        <v>21324</v>
      </c>
      <c r="T682">
        <v>300</v>
      </c>
      <c r="U682" t="s">
        <v>14</v>
      </c>
      <c r="V682">
        <f>T682 * _xll.XLOOKUP(U682,CALCULATION!$A$15:$A$17, CALCULATION!$B$15:$B$17 )</f>
        <v>300</v>
      </c>
      <c r="W682" s="5">
        <f>O682*T682*_xll.XLOOKUP(U682,CALCULATION!$A$15:$A$17, CALCULATION!$B$15:$B$17)</f>
        <v>10662</v>
      </c>
      <c r="X682" s="5">
        <f>WORKSHEET[[#This Row],[Clients Total Cost]] / WORKSHEET[[#This Row],[Clients Rate per T2 (USD)]]</f>
        <v>35.54</v>
      </c>
      <c r="Y682" s="5">
        <f>WORKSHEET[[#This Row],[Clients Rate per T2 (USD)]] - WORKSHEET[[#This Row],[Supplier Rate Per t2 (USD)]]</f>
        <v>300</v>
      </c>
      <c r="Z682" s="5">
        <f>WORKSHEET[[#This Row],[Profit Per T]] * WORKSHEET[[#This Row],[Weight]]</f>
        <v>10662</v>
      </c>
      <c r="AA682">
        <v>1</v>
      </c>
      <c r="AB682" s="1">
        <v>1.4000000000000001</v>
      </c>
      <c r="AC682" s="1">
        <v>2.1</v>
      </c>
      <c r="AD682" s="1">
        <v>1.75</v>
      </c>
      <c r="AE682" s="1">
        <f>WORKSHEET[[#This Row],[Delay at toll gate in days]] +WORKSHEET[[#This Row],[Delay at workshop in days]] +WORKSHEET[[#This Row],[Delay at border in days]]</f>
        <v>5.25</v>
      </c>
    </row>
    <row r="683" spans="1:31" x14ac:dyDescent="0.35">
      <c r="A683" t="s">
        <v>702</v>
      </c>
      <c r="B683" t="s">
        <v>10</v>
      </c>
      <c r="C683" t="s">
        <v>68</v>
      </c>
      <c r="D683" t="s">
        <v>3615</v>
      </c>
      <c r="E683" t="s">
        <v>3612</v>
      </c>
      <c r="F683" t="str">
        <f>WORKSHEET[[#This Row],[Depart From]]&amp;"-"&amp;WORKSHEET[[#This Row],[Arrive To]]</f>
        <v>Mombasa-Victoria</v>
      </c>
      <c r="G683" s="2">
        <v>44792</v>
      </c>
      <c r="H683" s="2">
        <v>44810</v>
      </c>
      <c r="I683" s="2" t="str">
        <f t="shared" si="10"/>
        <v>Delivered</v>
      </c>
      <c r="J683" s="2" t="str">
        <f>TEXT(WORKSHEET[[#This Row],[Offloading Date]], "mmm")</f>
        <v>Sep</v>
      </c>
      <c r="K683" s="2" t="str">
        <f>IF(OR(WORKSHEET[[#This Row],[Year]]="", ISBLANK(WORKSHEET[[#This Row],[Year]]), WORKSHEET[[#This Row],[Year]]="null"), "Exclude", "Include")</f>
        <v>Include</v>
      </c>
      <c r="L683" t="s">
        <v>12</v>
      </c>
      <c r="M683" t="s">
        <v>3624</v>
      </c>
      <c r="N683" t="s">
        <v>69</v>
      </c>
      <c r="O683">
        <v>35.4</v>
      </c>
      <c r="P683">
        <v>20</v>
      </c>
      <c r="Q683" t="s">
        <v>14</v>
      </c>
      <c r="R683">
        <f>P683 * _xll.XLOOKUP(Q683,CALCULATION!$A$15:$A$17, CALCULATION!$B$15:$B$17 )</f>
        <v>20</v>
      </c>
      <c r="S683" s="5">
        <f>O683*P683*_xll.XLOOKUP(Q683,CALCULATION!$A$15:$A$17, CALCULATION!$B$15:$B$17)</f>
        <v>708</v>
      </c>
      <c r="T683">
        <v>10</v>
      </c>
      <c r="U683" t="s">
        <v>14</v>
      </c>
      <c r="V683">
        <f>T683 * _xll.XLOOKUP(U683,CALCULATION!$A$15:$A$17, CALCULATION!$B$15:$B$17 )</f>
        <v>10</v>
      </c>
      <c r="W683" s="5">
        <f>O683*T683*_xll.XLOOKUP(U683,CALCULATION!$A$15:$A$17, CALCULATION!$B$15:$B$17)</f>
        <v>354</v>
      </c>
      <c r="X683" s="5">
        <f>WORKSHEET[[#This Row],[Clients Total Cost]] / WORKSHEET[[#This Row],[Clients Rate per T2 (USD)]]</f>
        <v>35.4</v>
      </c>
      <c r="Y683" s="5">
        <f>WORKSHEET[[#This Row],[Clients Rate per T2 (USD)]] - WORKSHEET[[#This Row],[Supplier Rate Per t2 (USD)]]</f>
        <v>10</v>
      </c>
      <c r="Z683" s="5">
        <f>WORKSHEET[[#This Row],[Profit Per T]] * WORKSHEET[[#This Row],[Weight]]</f>
        <v>354</v>
      </c>
      <c r="AA683">
        <v>1</v>
      </c>
      <c r="AB683" s="1">
        <v>1.8</v>
      </c>
      <c r="AC683" s="1">
        <v>2.6999999999999997</v>
      </c>
      <c r="AD683" s="1">
        <v>2.25</v>
      </c>
      <c r="AE683" s="1">
        <f>WORKSHEET[[#This Row],[Delay at toll gate in days]] +WORKSHEET[[#This Row],[Delay at workshop in days]] +WORKSHEET[[#This Row],[Delay at border in days]]</f>
        <v>6.75</v>
      </c>
    </row>
    <row r="684" spans="1:31" x14ac:dyDescent="0.35">
      <c r="A684" t="s">
        <v>703</v>
      </c>
      <c r="B684" t="s">
        <v>10</v>
      </c>
      <c r="C684" t="s">
        <v>68</v>
      </c>
      <c r="D684" t="s">
        <v>3619</v>
      </c>
      <c r="E684" t="s">
        <v>3613</v>
      </c>
      <c r="F684" t="str">
        <f>WORKSHEET[[#This Row],[Depart From]]&amp;"-"&amp;WORKSHEET[[#This Row],[Arrive To]]</f>
        <v>Addis Ababa-Sanaa</v>
      </c>
      <c r="G684" s="2">
        <v>44788</v>
      </c>
      <c r="H684" s="2">
        <v>44804</v>
      </c>
      <c r="I684" s="2" t="str">
        <f t="shared" si="10"/>
        <v>Delivered</v>
      </c>
      <c r="J684" s="2" t="str">
        <f>TEXT(WORKSHEET[[#This Row],[Offloading Date]], "mmm")</f>
        <v>Aug</v>
      </c>
      <c r="K684" s="2" t="str">
        <f>IF(OR(WORKSHEET[[#This Row],[Year]]="", ISBLANK(WORKSHEET[[#This Row],[Year]]), WORKSHEET[[#This Row],[Year]]="null"), "Exclude", "Include")</f>
        <v>Include</v>
      </c>
      <c r="L684" t="s">
        <v>12</v>
      </c>
      <c r="M684" t="s">
        <v>583</v>
      </c>
      <c r="N684" t="s">
        <v>13</v>
      </c>
      <c r="O684">
        <v>35.520000000000003</v>
      </c>
      <c r="P684">
        <v>600</v>
      </c>
      <c r="Q684" t="s">
        <v>14</v>
      </c>
      <c r="R684">
        <f>P684 * _xll.XLOOKUP(Q684,CALCULATION!$A$15:$A$17, CALCULATION!$B$15:$B$17 )</f>
        <v>600</v>
      </c>
      <c r="S684" s="5">
        <f>O684*P684*_xll.XLOOKUP(Q684,CALCULATION!$A$15:$A$17, CALCULATION!$B$15:$B$17)</f>
        <v>21312.000000000004</v>
      </c>
      <c r="T684">
        <v>300</v>
      </c>
      <c r="U684" t="s">
        <v>14</v>
      </c>
      <c r="V684">
        <f>T684 * _xll.XLOOKUP(U684,CALCULATION!$A$15:$A$17, CALCULATION!$B$15:$B$17 )</f>
        <v>300</v>
      </c>
      <c r="W684" s="5">
        <f>O684*T684*_xll.XLOOKUP(U684,CALCULATION!$A$15:$A$17, CALCULATION!$B$15:$B$17)</f>
        <v>10656.000000000002</v>
      </c>
      <c r="X684" s="5">
        <f>WORKSHEET[[#This Row],[Clients Total Cost]] / WORKSHEET[[#This Row],[Clients Rate per T2 (USD)]]</f>
        <v>35.520000000000003</v>
      </c>
      <c r="Y684" s="5">
        <f>WORKSHEET[[#This Row],[Clients Rate per T2 (USD)]] - WORKSHEET[[#This Row],[Supplier Rate Per t2 (USD)]]</f>
        <v>300</v>
      </c>
      <c r="Z684" s="5">
        <f>WORKSHEET[[#This Row],[Profit Per T]] * WORKSHEET[[#This Row],[Weight]]</f>
        <v>10656.000000000002</v>
      </c>
      <c r="AA684">
        <v>1</v>
      </c>
      <c r="AB684" s="1">
        <v>1.6</v>
      </c>
      <c r="AC684" s="1">
        <v>2.4</v>
      </c>
      <c r="AD684" s="1">
        <v>2</v>
      </c>
      <c r="AE684" s="1">
        <f>WORKSHEET[[#This Row],[Delay at toll gate in days]] +WORKSHEET[[#This Row],[Delay at workshop in days]] +WORKSHEET[[#This Row],[Delay at border in days]]</f>
        <v>6</v>
      </c>
    </row>
    <row r="685" spans="1:31" x14ac:dyDescent="0.35">
      <c r="A685" t="s">
        <v>704</v>
      </c>
      <c r="B685" t="s">
        <v>10</v>
      </c>
      <c r="C685" t="s">
        <v>68</v>
      </c>
      <c r="D685" t="s">
        <v>3620</v>
      </c>
      <c r="E685" t="s">
        <v>3612</v>
      </c>
      <c r="F685" t="str">
        <f>WORKSHEET[[#This Row],[Depart From]]&amp;"-"&amp;WORKSHEET[[#This Row],[Arrive To]]</f>
        <v>Zanzibar-Victoria</v>
      </c>
      <c r="G685" s="2">
        <v>44778</v>
      </c>
      <c r="H685" s="2">
        <v>44791</v>
      </c>
      <c r="I685" s="2" t="str">
        <f t="shared" si="10"/>
        <v>Delivered</v>
      </c>
      <c r="J685" s="2" t="str">
        <f>TEXT(WORKSHEET[[#This Row],[Offloading Date]], "mmm")</f>
        <v>Aug</v>
      </c>
      <c r="K685" s="2" t="str">
        <f>IF(OR(WORKSHEET[[#This Row],[Year]]="", ISBLANK(WORKSHEET[[#This Row],[Year]]), WORKSHEET[[#This Row],[Year]]="null"), "Exclude", "Include")</f>
        <v>Include</v>
      </c>
      <c r="L685" t="s">
        <v>12</v>
      </c>
      <c r="M685" t="s">
        <v>12</v>
      </c>
      <c r="N685" t="s">
        <v>13</v>
      </c>
      <c r="O685">
        <v>35.54</v>
      </c>
      <c r="P685">
        <v>600</v>
      </c>
      <c r="Q685" t="s">
        <v>14</v>
      </c>
      <c r="R685">
        <f>P685 * _xll.XLOOKUP(Q685,CALCULATION!$A$15:$A$17, CALCULATION!$B$15:$B$17 )</f>
        <v>600</v>
      </c>
      <c r="S685" s="5">
        <f>O685*P685*_xll.XLOOKUP(Q685,CALCULATION!$A$15:$A$17, CALCULATION!$B$15:$B$17)</f>
        <v>21324</v>
      </c>
      <c r="T685">
        <v>300</v>
      </c>
      <c r="U685" t="s">
        <v>14</v>
      </c>
      <c r="V685">
        <f>T685 * _xll.XLOOKUP(U685,CALCULATION!$A$15:$A$17, CALCULATION!$B$15:$B$17 )</f>
        <v>300</v>
      </c>
      <c r="W685" s="5">
        <f>O685*T685*_xll.XLOOKUP(U685,CALCULATION!$A$15:$A$17, CALCULATION!$B$15:$B$17)</f>
        <v>10662</v>
      </c>
      <c r="X685" s="5">
        <f>WORKSHEET[[#This Row],[Clients Total Cost]] / WORKSHEET[[#This Row],[Clients Rate per T2 (USD)]]</f>
        <v>35.54</v>
      </c>
      <c r="Y685" s="5">
        <f>WORKSHEET[[#This Row],[Clients Rate per T2 (USD)]] - WORKSHEET[[#This Row],[Supplier Rate Per t2 (USD)]]</f>
        <v>300</v>
      </c>
      <c r="Z685" s="5">
        <f>WORKSHEET[[#This Row],[Profit Per T]] * WORKSHEET[[#This Row],[Weight]]</f>
        <v>10662</v>
      </c>
      <c r="AA685">
        <v>1</v>
      </c>
      <c r="AB685" s="1">
        <v>1.3</v>
      </c>
      <c r="AC685" s="1">
        <v>1.95</v>
      </c>
      <c r="AD685" s="1">
        <v>1.625</v>
      </c>
      <c r="AE685" s="1">
        <f>WORKSHEET[[#This Row],[Delay at toll gate in days]] +WORKSHEET[[#This Row],[Delay at workshop in days]] +WORKSHEET[[#This Row],[Delay at border in days]]</f>
        <v>4.875</v>
      </c>
    </row>
    <row r="686" spans="1:31" x14ac:dyDescent="0.35">
      <c r="A686" t="s">
        <v>705</v>
      </c>
      <c r="B686" t="s">
        <v>10</v>
      </c>
      <c r="C686" t="s">
        <v>68</v>
      </c>
      <c r="D686" t="s">
        <v>3620</v>
      </c>
      <c r="E686" t="s">
        <v>3618</v>
      </c>
      <c r="F686" t="str">
        <f>WORKSHEET[[#This Row],[Depart From]]&amp;"-"&amp;WORKSHEET[[#This Row],[Arrive To]]</f>
        <v>Zanzibar-Tripoli</v>
      </c>
      <c r="G686" s="2">
        <v>44779</v>
      </c>
      <c r="H686" s="2">
        <v>44792</v>
      </c>
      <c r="I686" s="2" t="str">
        <f t="shared" si="10"/>
        <v>Delivered</v>
      </c>
      <c r="J686" s="2" t="str">
        <f>TEXT(WORKSHEET[[#This Row],[Offloading Date]], "mmm")</f>
        <v>Aug</v>
      </c>
      <c r="K686" s="2" t="str">
        <f>IF(OR(WORKSHEET[[#This Row],[Year]]="", ISBLANK(WORKSHEET[[#This Row],[Year]]), WORKSHEET[[#This Row],[Year]]="null"), "Exclude", "Include")</f>
        <v>Include</v>
      </c>
      <c r="L686" t="s">
        <v>12</v>
      </c>
      <c r="M686" t="s">
        <v>12</v>
      </c>
      <c r="N686" t="s">
        <v>13</v>
      </c>
      <c r="O686">
        <v>35.5</v>
      </c>
      <c r="P686">
        <v>600</v>
      </c>
      <c r="Q686" t="s">
        <v>14</v>
      </c>
      <c r="R686">
        <f>P686 * _xll.XLOOKUP(Q686,CALCULATION!$A$15:$A$17, CALCULATION!$B$15:$B$17 )</f>
        <v>600</v>
      </c>
      <c r="S686" s="5">
        <f>O686*P686*_xll.XLOOKUP(Q686,CALCULATION!$A$15:$A$17, CALCULATION!$B$15:$B$17)</f>
        <v>21300</v>
      </c>
      <c r="T686">
        <v>300</v>
      </c>
      <c r="U686" t="s">
        <v>14</v>
      </c>
      <c r="V686">
        <f>T686 * _xll.XLOOKUP(U686,CALCULATION!$A$15:$A$17, CALCULATION!$B$15:$B$17 )</f>
        <v>300</v>
      </c>
      <c r="W686" s="5">
        <f>O686*T686*_xll.XLOOKUP(U686,CALCULATION!$A$15:$A$17, CALCULATION!$B$15:$B$17)</f>
        <v>10650</v>
      </c>
      <c r="X686" s="5">
        <f>WORKSHEET[[#This Row],[Clients Total Cost]] / WORKSHEET[[#This Row],[Clients Rate per T2 (USD)]]</f>
        <v>35.5</v>
      </c>
      <c r="Y686" s="5">
        <f>WORKSHEET[[#This Row],[Clients Rate per T2 (USD)]] - WORKSHEET[[#This Row],[Supplier Rate Per t2 (USD)]]</f>
        <v>300</v>
      </c>
      <c r="Z686" s="5">
        <f>WORKSHEET[[#This Row],[Profit Per T]] * WORKSHEET[[#This Row],[Weight]]</f>
        <v>10650</v>
      </c>
      <c r="AA686">
        <v>1</v>
      </c>
      <c r="AB686" s="1">
        <v>1.3</v>
      </c>
      <c r="AC686" s="1">
        <v>1.95</v>
      </c>
      <c r="AD686" s="1">
        <v>1.625</v>
      </c>
      <c r="AE686" s="1">
        <f>WORKSHEET[[#This Row],[Delay at toll gate in days]] +WORKSHEET[[#This Row],[Delay at workshop in days]] +WORKSHEET[[#This Row],[Delay at border in days]]</f>
        <v>4.875</v>
      </c>
    </row>
    <row r="687" spans="1:31" x14ac:dyDescent="0.35">
      <c r="A687" t="s">
        <v>706</v>
      </c>
      <c r="B687" t="s">
        <v>10</v>
      </c>
      <c r="C687" t="s">
        <v>68</v>
      </c>
      <c r="D687" t="s">
        <v>3619</v>
      </c>
      <c r="E687" t="s">
        <v>3618</v>
      </c>
      <c r="F687" t="str">
        <f>WORKSHEET[[#This Row],[Depart From]]&amp;"-"&amp;WORKSHEET[[#This Row],[Arrive To]]</f>
        <v>Addis Ababa-Tripoli</v>
      </c>
      <c r="G687" s="2">
        <v>44781</v>
      </c>
      <c r="H687" s="2">
        <v>44795</v>
      </c>
      <c r="I687" s="2" t="str">
        <f t="shared" si="10"/>
        <v>Delivered</v>
      </c>
      <c r="J687" s="2" t="str">
        <f>TEXT(WORKSHEET[[#This Row],[Offloading Date]], "mmm")</f>
        <v>Aug</v>
      </c>
      <c r="K687" s="2" t="str">
        <f>IF(OR(WORKSHEET[[#This Row],[Year]]="", ISBLANK(WORKSHEET[[#This Row],[Year]]), WORKSHEET[[#This Row],[Year]]="null"), "Exclude", "Include")</f>
        <v>Include</v>
      </c>
      <c r="L687" t="s">
        <v>12</v>
      </c>
      <c r="M687" t="s">
        <v>12</v>
      </c>
      <c r="N687" t="s">
        <v>13</v>
      </c>
      <c r="O687">
        <v>35.56</v>
      </c>
      <c r="P687">
        <v>600</v>
      </c>
      <c r="Q687" t="s">
        <v>14</v>
      </c>
      <c r="R687">
        <f>P687 * _xll.XLOOKUP(Q687,CALCULATION!$A$15:$A$17, CALCULATION!$B$15:$B$17 )</f>
        <v>600</v>
      </c>
      <c r="S687" s="5">
        <f>O687*P687*_xll.XLOOKUP(Q687,CALCULATION!$A$15:$A$17, CALCULATION!$B$15:$B$17)</f>
        <v>21336</v>
      </c>
      <c r="T687">
        <v>300</v>
      </c>
      <c r="U687" t="s">
        <v>14</v>
      </c>
      <c r="V687">
        <f>T687 * _xll.XLOOKUP(U687,CALCULATION!$A$15:$A$17, CALCULATION!$B$15:$B$17 )</f>
        <v>300</v>
      </c>
      <c r="W687" s="5">
        <f>O687*T687*_xll.XLOOKUP(U687,CALCULATION!$A$15:$A$17, CALCULATION!$B$15:$B$17)</f>
        <v>10668</v>
      </c>
      <c r="X687" s="5">
        <f>WORKSHEET[[#This Row],[Clients Total Cost]] / WORKSHEET[[#This Row],[Clients Rate per T2 (USD)]]</f>
        <v>35.56</v>
      </c>
      <c r="Y687" s="5">
        <f>WORKSHEET[[#This Row],[Clients Rate per T2 (USD)]] - WORKSHEET[[#This Row],[Supplier Rate Per t2 (USD)]]</f>
        <v>300</v>
      </c>
      <c r="Z687" s="5">
        <f>WORKSHEET[[#This Row],[Profit Per T]] * WORKSHEET[[#This Row],[Weight]]</f>
        <v>10668</v>
      </c>
      <c r="AA687">
        <v>1</v>
      </c>
      <c r="AB687" s="1">
        <v>1.4000000000000001</v>
      </c>
      <c r="AC687" s="1">
        <v>2.1</v>
      </c>
      <c r="AD687" s="1">
        <v>1.75</v>
      </c>
      <c r="AE687" s="1">
        <f>WORKSHEET[[#This Row],[Delay at toll gate in days]] +WORKSHEET[[#This Row],[Delay at workshop in days]] +WORKSHEET[[#This Row],[Delay at border in days]]</f>
        <v>5.25</v>
      </c>
    </row>
    <row r="688" spans="1:31" x14ac:dyDescent="0.35">
      <c r="A688" t="s">
        <v>707</v>
      </c>
      <c r="B688" t="s">
        <v>10</v>
      </c>
      <c r="C688" t="s">
        <v>68</v>
      </c>
      <c r="D688" t="s">
        <v>3616</v>
      </c>
      <c r="E688" t="s">
        <v>3613</v>
      </c>
      <c r="F688" t="str">
        <f>WORKSHEET[[#This Row],[Depart From]]&amp;"-"&amp;WORKSHEET[[#This Row],[Arrive To]]</f>
        <v>Marrakech-Sanaa</v>
      </c>
      <c r="G688" s="2">
        <v>44779</v>
      </c>
      <c r="H688" s="2">
        <v>44792</v>
      </c>
      <c r="I688" s="2" t="str">
        <f t="shared" si="10"/>
        <v>Delivered</v>
      </c>
      <c r="J688" s="2" t="str">
        <f>TEXT(WORKSHEET[[#This Row],[Offloading Date]], "mmm")</f>
        <v>Aug</v>
      </c>
      <c r="K688" s="2" t="str">
        <f>IF(OR(WORKSHEET[[#This Row],[Year]]="", ISBLANK(WORKSHEET[[#This Row],[Year]]), WORKSHEET[[#This Row],[Year]]="null"), "Exclude", "Include")</f>
        <v>Include</v>
      </c>
      <c r="L688" t="s">
        <v>12</v>
      </c>
      <c r="M688" t="s">
        <v>12</v>
      </c>
      <c r="N688" t="s">
        <v>13</v>
      </c>
      <c r="O688">
        <v>35.520000000000003</v>
      </c>
      <c r="P688">
        <v>600</v>
      </c>
      <c r="Q688" t="s">
        <v>14</v>
      </c>
      <c r="R688">
        <f>P688 * _xll.XLOOKUP(Q688,CALCULATION!$A$15:$A$17, CALCULATION!$B$15:$B$17 )</f>
        <v>600</v>
      </c>
      <c r="S688" s="5">
        <f>O688*P688*_xll.XLOOKUP(Q688,CALCULATION!$A$15:$A$17, CALCULATION!$B$15:$B$17)</f>
        <v>21312.000000000004</v>
      </c>
      <c r="T688">
        <v>300</v>
      </c>
      <c r="U688" t="s">
        <v>14</v>
      </c>
      <c r="V688">
        <f>T688 * _xll.XLOOKUP(U688,CALCULATION!$A$15:$A$17, CALCULATION!$B$15:$B$17 )</f>
        <v>300</v>
      </c>
      <c r="W688" s="5">
        <f>O688*T688*_xll.XLOOKUP(U688,CALCULATION!$A$15:$A$17, CALCULATION!$B$15:$B$17)</f>
        <v>10656.000000000002</v>
      </c>
      <c r="X688" s="5">
        <f>WORKSHEET[[#This Row],[Clients Total Cost]] / WORKSHEET[[#This Row],[Clients Rate per T2 (USD)]]</f>
        <v>35.520000000000003</v>
      </c>
      <c r="Y688" s="5">
        <f>WORKSHEET[[#This Row],[Clients Rate per T2 (USD)]] - WORKSHEET[[#This Row],[Supplier Rate Per t2 (USD)]]</f>
        <v>300</v>
      </c>
      <c r="Z688" s="5">
        <f>WORKSHEET[[#This Row],[Profit Per T]] * WORKSHEET[[#This Row],[Weight]]</f>
        <v>10656.000000000002</v>
      </c>
      <c r="AA688">
        <v>1</v>
      </c>
      <c r="AB688" s="1">
        <v>1.3</v>
      </c>
      <c r="AC688" s="1">
        <v>1.95</v>
      </c>
      <c r="AD688" s="1">
        <v>1.625</v>
      </c>
      <c r="AE688" s="1">
        <f>WORKSHEET[[#This Row],[Delay at toll gate in days]] +WORKSHEET[[#This Row],[Delay at workshop in days]] +WORKSHEET[[#This Row],[Delay at border in days]]</f>
        <v>4.875</v>
      </c>
    </row>
    <row r="689" spans="1:31" x14ac:dyDescent="0.35">
      <c r="A689" t="s">
        <v>708</v>
      </c>
      <c r="B689" t="s">
        <v>10</v>
      </c>
      <c r="C689" t="s">
        <v>68</v>
      </c>
      <c r="D689" t="s">
        <v>3620</v>
      </c>
      <c r="E689" t="s">
        <v>3618</v>
      </c>
      <c r="F689" t="str">
        <f>WORKSHEET[[#This Row],[Depart From]]&amp;"-"&amp;WORKSHEET[[#This Row],[Arrive To]]</f>
        <v>Zanzibar-Tripoli</v>
      </c>
      <c r="G689" s="2">
        <v>44779</v>
      </c>
      <c r="H689" s="2">
        <v>44792</v>
      </c>
      <c r="I689" s="2" t="str">
        <f t="shared" si="10"/>
        <v>Delivered</v>
      </c>
      <c r="J689" s="2" t="str">
        <f>TEXT(WORKSHEET[[#This Row],[Offloading Date]], "mmm")</f>
        <v>Aug</v>
      </c>
      <c r="K689" s="2" t="str">
        <f>IF(OR(WORKSHEET[[#This Row],[Year]]="", ISBLANK(WORKSHEET[[#This Row],[Year]]), WORKSHEET[[#This Row],[Year]]="null"), "Exclude", "Include")</f>
        <v>Include</v>
      </c>
      <c r="L689" t="s">
        <v>12</v>
      </c>
      <c r="M689" t="s">
        <v>12</v>
      </c>
      <c r="N689" t="s">
        <v>13</v>
      </c>
      <c r="O689">
        <v>35.5</v>
      </c>
      <c r="P689">
        <v>600</v>
      </c>
      <c r="Q689" t="s">
        <v>14</v>
      </c>
      <c r="R689">
        <f>P689 * _xll.XLOOKUP(Q689,CALCULATION!$A$15:$A$17, CALCULATION!$B$15:$B$17 )</f>
        <v>600</v>
      </c>
      <c r="S689" s="5">
        <f>O689*P689*_xll.XLOOKUP(Q689,CALCULATION!$A$15:$A$17, CALCULATION!$B$15:$B$17)</f>
        <v>21300</v>
      </c>
      <c r="T689">
        <v>300</v>
      </c>
      <c r="U689" t="s">
        <v>14</v>
      </c>
      <c r="V689">
        <f>T689 * _xll.XLOOKUP(U689,CALCULATION!$A$15:$A$17, CALCULATION!$B$15:$B$17 )</f>
        <v>300</v>
      </c>
      <c r="W689" s="5">
        <f>O689*T689*_xll.XLOOKUP(U689,CALCULATION!$A$15:$A$17, CALCULATION!$B$15:$B$17)</f>
        <v>10650</v>
      </c>
      <c r="X689" s="5">
        <f>WORKSHEET[[#This Row],[Clients Total Cost]] / WORKSHEET[[#This Row],[Clients Rate per T2 (USD)]]</f>
        <v>35.5</v>
      </c>
      <c r="Y689" s="5">
        <f>WORKSHEET[[#This Row],[Clients Rate per T2 (USD)]] - WORKSHEET[[#This Row],[Supplier Rate Per t2 (USD)]]</f>
        <v>300</v>
      </c>
      <c r="Z689" s="5">
        <f>WORKSHEET[[#This Row],[Profit Per T]] * WORKSHEET[[#This Row],[Weight]]</f>
        <v>10650</v>
      </c>
      <c r="AA689">
        <v>1</v>
      </c>
      <c r="AB689" s="1">
        <v>1.3</v>
      </c>
      <c r="AC689" s="1">
        <v>1.95</v>
      </c>
      <c r="AD689" s="1">
        <v>1.625</v>
      </c>
      <c r="AE689" s="1">
        <f>WORKSHEET[[#This Row],[Delay at toll gate in days]] +WORKSHEET[[#This Row],[Delay at workshop in days]] +WORKSHEET[[#This Row],[Delay at border in days]]</f>
        <v>4.875</v>
      </c>
    </row>
    <row r="690" spans="1:31" x14ac:dyDescent="0.35">
      <c r="A690" t="s">
        <v>709</v>
      </c>
      <c r="B690" t="s">
        <v>10</v>
      </c>
      <c r="C690" t="s">
        <v>68</v>
      </c>
      <c r="D690" t="s">
        <v>3619</v>
      </c>
      <c r="E690" t="s">
        <v>3614</v>
      </c>
      <c r="F690" t="str">
        <f>WORKSHEET[[#This Row],[Depart From]]&amp;"-"&amp;WORKSHEET[[#This Row],[Arrive To]]</f>
        <v>Addis Ababa-Alger</v>
      </c>
      <c r="G690" s="2">
        <v>44779</v>
      </c>
      <c r="H690" s="2">
        <v>44792</v>
      </c>
      <c r="I690" s="2" t="str">
        <f t="shared" si="10"/>
        <v>Delivered</v>
      </c>
      <c r="J690" s="2" t="str">
        <f>TEXT(WORKSHEET[[#This Row],[Offloading Date]], "mmm")</f>
        <v>Aug</v>
      </c>
      <c r="K690" s="2" t="str">
        <f>IF(OR(WORKSHEET[[#This Row],[Year]]="", ISBLANK(WORKSHEET[[#This Row],[Year]]), WORKSHEET[[#This Row],[Year]]="null"), "Exclude", "Include")</f>
        <v>Include</v>
      </c>
      <c r="L690" t="s">
        <v>12</v>
      </c>
      <c r="M690" t="s">
        <v>12</v>
      </c>
      <c r="N690" t="s">
        <v>13</v>
      </c>
      <c r="O690">
        <v>35.5</v>
      </c>
      <c r="P690">
        <v>600</v>
      </c>
      <c r="Q690" t="s">
        <v>14</v>
      </c>
      <c r="R690">
        <f>P690 * _xll.XLOOKUP(Q690,CALCULATION!$A$15:$A$17, CALCULATION!$B$15:$B$17 )</f>
        <v>600</v>
      </c>
      <c r="S690" s="5">
        <f>O690*P690*_xll.XLOOKUP(Q690,CALCULATION!$A$15:$A$17, CALCULATION!$B$15:$B$17)</f>
        <v>21300</v>
      </c>
      <c r="T690">
        <v>300</v>
      </c>
      <c r="U690" t="s">
        <v>14</v>
      </c>
      <c r="V690">
        <f>T690 * _xll.XLOOKUP(U690,CALCULATION!$A$15:$A$17, CALCULATION!$B$15:$B$17 )</f>
        <v>300</v>
      </c>
      <c r="W690" s="5">
        <f>O690*T690*_xll.XLOOKUP(U690,CALCULATION!$A$15:$A$17, CALCULATION!$B$15:$B$17)</f>
        <v>10650</v>
      </c>
      <c r="X690" s="5">
        <f>WORKSHEET[[#This Row],[Clients Total Cost]] / WORKSHEET[[#This Row],[Clients Rate per T2 (USD)]]</f>
        <v>35.5</v>
      </c>
      <c r="Y690" s="5">
        <f>WORKSHEET[[#This Row],[Clients Rate per T2 (USD)]] - WORKSHEET[[#This Row],[Supplier Rate Per t2 (USD)]]</f>
        <v>300</v>
      </c>
      <c r="Z690" s="5">
        <f>WORKSHEET[[#This Row],[Profit Per T]] * WORKSHEET[[#This Row],[Weight]]</f>
        <v>10650</v>
      </c>
      <c r="AA690">
        <v>1</v>
      </c>
      <c r="AB690" s="1">
        <v>1.3</v>
      </c>
      <c r="AC690" s="1">
        <v>1.95</v>
      </c>
      <c r="AD690" s="1">
        <v>1.625</v>
      </c>
      <c r="AE690" s="1">
        <f>WORKSHEET[[#This Row],[Delay at toll gate in days]] +WORKSHEET[[#This Row],[Delay at workshop in days]] +WORKSHEET[[#This Row],[Delay at border in days]]</f>
        <v>4.875</v>
      </c>
    </row>
    <row r="691" spans="1:31" x14ac:dyDescent="0.35">
      <c r="A691" t="s">
        <v>710</v>
      </c>
      <c r="B691" t="s">
        <v>10</v>
      </c>
      <c r="C691" t="s">
        <v>68</v>
      </c>
      <c r="D691" t="s">
        <v>3611</v>
      </c>
      <c r="E691" t="s">
        <v>3614</v>
      </c>
      <c r="F691" t="str">
        <f>WORKSHEET[[#This Row],[Depart From]]&amp;"-"&amp;WORKSHEET[[#This Row],[Arrive To]]</f>
        <v>Mogadishu-Alger</v>
      </c>
      <c r="G691" s="2">
        <v>44782</v>
      </c>
      <c r="H691" s="2">
        <v>44795</v>
      </c>
      <c r="I691" s="2" t="str">
        <f t="shared" si="10"/>
        <v>Delivered</v>
      </c>
      <c r="J691" s="2" t="str">
        <f>TEXT(WORKSHEET[[#This Row],[Offloading Date]], "mmm")</f>
        <v>Aug</v>
      </c>
      <c r="K691" s="2" t="str">
        <f>IF(OR(WORKSHEET[[#This Row],[Year]]="", ISBLANK(WORKSHEET[[#This Row],[Year]]), WORKSHEET[[#This Row],[Year]]="null"), "Exclude", "Include")</f>
        <v>Include</v>
      </c>
      <c r="L691" t="s">
        <v>12</v>
      </c>
      <c r="M691" t="s">
        <v>12</v>
      </c>
      <c r="N691" t="s">
        <v>13</v>
      </c>
      <c r="O691">
        <v>35.479999999999997</v>
      </c>
      <c r="P691">
        <v>600</v>
      </c>
      <c r="Q691" t="s">
        <v>14</v>
      </c>
      <c r="R691">
        <f>P691 * _xll.XLOOKUP(Q691,CALCULATION!$A$15:$A$17, CALCULATION!$B$15:$B$17 )</f>
        <v>600</v>
      </c>
      <c r="S691" s="5">
        <f>O691*P691*_xll.XLOOKUP(Q691,CALCULATION!$A$15:$A$17, CALCULATION!$B$15:$B$17)</f>
        <v>21287.999999999996</v>
      </c>
      <c r="T691">
        <v>300</v>
      </c>
      <c r="U691" t="s">
        <v>14</v>
      </c>
      <c r="V691">
        <f>T691 * _xll.XLOOKUP(U691,CALCULATION!$A$15:$A$17, CALCULATION!$B$15:$B$17 )</f>
        <v>300</v>
      </c>
      <c r="W691" s="5">
        <f>O691*T691*_xll.XLOOKUP(U691,CALCULATION!$A$15:$A$17, CALCULATION!$B$15:$B$17)</f>
        <v>10643.999999999998</v>
      </c>
      <c r="X691" s="5">
        <f>WORKSHEET[[#This Row],[Clients Total Cost]] / WORKSHEET[[#This Row],[Clients Rate per T2 (USD)]]</f>
        <v>35.479999999999997</v>
      </c>
      <c r="Y691" s="5">
        <f>WORKSHEET[[#This Row],[Clients Rate per T2 (USD)]] - WORKSHEET[[#This Row],[Supplier Rate Per t2 (USD)]]</f>
        <v>300</v>
      </c>
      <c r="Z691" s="5">
        <f>WORKSHEET[[#This Row],[Profit Per T]] * WORKSHEET[[#This Row],[Weight]]</f>
        <v>10643.999999999998</v>
      </c>
      <c r="AA691">
        <v>1</v>
      </c>
      <c r="AB691" s="1">
        <v>1.3</v>
      </c>
      <c r="AC691" s="1">
        <v>1.95</v>
      </c>
      <c r="AD691" s="1">
        <v>1.625</v>
      </c>
      <c r="AE691" s="1">
        <f>WORKSHEET[[#This Row],[Delay at toll gate in days]] +WORKSHEET[[#This Row],[Delay at workshop in days]] +WORKSHEET[[#This Row],[Delay at border in days]]</f>
        <v>4.875</v>
      </c>
    </row>
    <row r="692" spans="1:31" x14ac:dyDescent="0.35">
      <c r="A692" t="s">
        <v>711</v>
      </c>
      <c r="B692" t="s">
        <v>10</v>
      </c>
      <c r="C692" t="s">
        <v>68</v>
      </c>
      <c r="D692" t="s">
        <v>3619</v>
      </c>
      <c r="E692" t="s">
        <v>3613</v>
      </c>
      <c r="F692" t="str">
        <f>WORKSHEET[[#This Row],[Depart From]]&amp;"-"&amp;WORKSHEET[[#This Row],[Arrive To]]</f>
        <v>Addis Ababa-Sanaa</v>
      </c>
      <c r="G692" s="2">
        <v>44790</v>
      </c>
      <c r="H692" s="2">
        <v>44804</v>
      </c>
      <c r="I692" s="2" t="str">
        <f t="shared" si="10"/>
        <v>Delivered</v>
      </c>
      <c r="J692" s="2" t="str">
        <f>TEXT(WORKSHEET[[#This Row],[Offloading Date]], "mmm")</f>
        <v>Aug</v>
      </c>
      <c r="K692" s="2" t="str">
        <f>IF(OR(WORKSHEET[[#This Row],[Year]]="", ISBLANK(WORKSHEET[[#This Row],[Year]]), WORKSHEET[[#This Row],[Year]]="null"), "Exclude", "Include")</f>
        <v>Include</v>
      </c>
      <c r="L692" t="s">
        <v>12</v>
      </c>
      <c r="M692" t="s">
        <v>583</v>
      </c>
      <c r="N692" t="s">
        <v>13</v>
      </c>
      <c r="O692">
        <v>35.520000000000003</v>
      </c>
      <c r="P692">
        <v>600</v>
      </c>
      <c r="Q692" t="s">
        <v>14</v>
      </c>
      <c r="R692">
        <f>P692 * _xll.XLOOKUP(Q692,CALCULATION!$A$15:$A$17, CALCULATION!$B$15:$B$17 )</f>
        <v>600</v>
      </c>
      <c r="S692" s="5">
        <f>O692*P692*_xll.XLOOKUP(Q692,CALCULATION!$A$15:$A$17, CALCULATION!$B$15:$B$17)</f>
        <v>21312.000000000004</v>
      </c>
      <c r="T692">
        <v>300</v>
      </c>
      <c r="U692" t="s">
        <v>14</v>
      </c>
      <c r="V692">
        <f>T692 * _xll.XLOOKUP(U692,CALCULATION!$A$15:$A$17, CALCULATION!$B$15:$B$17 )</f>
        <v>300</v>
      </c>
      <c r="W692" s="5">
        <f>O692*T692*_xll.XLOOKUP(U692,CALCULATION!$A$15:$A$17, CALCULATION!$B$15:$B$17)</f>
        <v>10656.000000000002</v>
      </c>
      <c r="X692" s="5">
        <f>WORKSHEET[[#This Row],[Clients Total Cost]] / WORKSHEET[[#This Row],[Clients Rate per T2 (USD)]]</f>
        <v>35.520000000000003</v>
      </c>
      <c r="Y692" s="5">
        <f>WORKSHEET[[#This Row],[Clients Rate per T2 (USD)]] - WORKSHEET[[#This Row],[Supplier Rate Per t2 (USD)]]</f>
        <v>300</v>
      </c>
      <c r="Z692" s="5">
        <f>WORKSHEET[[#This Row],[Profit Per T]] * WORKSHEET[[#This Row],[Weight]]</f>
        <v>10656.000000000002</v>
      </c>
      <c r="AA692">
        <v>1</v>
      </c>
      <c r="AB692" s="1">
        <v>1.4000000000000001</v>
      </c>
      <c r="AC692" s="1">
        <v>2.1</v>
      </c>
      <c r="AD692" s="1">
        <v>1.75</v>
      </c>
      <c r="AE692" s="1">
        <f>WORKSHEET[[#This Row],[Delay at toll gate in days]] +WORKSHEET[[#This Row],[Delay at workshop in days]] +WORKSHEET[[#This Row],[Delay at border in days]]</f>
        <v>5.25</v>
      </c>
    </row>
    <row r="693" spans="1:31" x14ac:dyDescent="0.35">
      <c r="A693" t="s">
        <v>712</v>
      </c>
      <c r="B693" t="s">
        <v>10</v>
      </c>
      <c r="C693" t="s">
        <v>68</v>
      </c>
      <c r="D693" t="s">
        <v>3615</v>
      </c>
      <c r="E693" t="s">
        <v>3613</v>
      </c>
      <c r="F693" t="str">
        <f>WORKSHEET[[#This Row],[Depart From]]&amp;"-"&amp;WORKSHEET[[#This Row],[Arrive To]]</f>
        <v>Mombasa-Sanaa</v>
      </c>
      <c r="G693" s="2">
        <v>44789</v>
      </c>
      <c r="H693" s="2">
        <v>44804</v>
      </c>
      <c r="I693" s="2" t="str">
        <f t="shared" si="10"/>
        <v>Delivered</v>
      </c>
      <c r="J693" s="2" t="str">
        <f>TEXT(WORKSHEET[[#This Row],[Offloading Date]], "mmm")</f>
        <v>Aug</v>
      </c>
      <c r="K693" s="2" t="str">
        <f>IF(OR(WORKSHEET[[#This Row],[Year]]="", ISBLANK(WORKSHEET[[#This Row],[Year]]), WORKSHEET[[#This Row],[Year]]="null"), "Exclude", "Include")</f>
        <v>Include</v>
      </c>
      <c r="L693" t="s">
        <v>12</v>
      </c>
      <c r="M693" t="s">
        <v>583</v>
      </c>
      <c r="N693" t="s">
        <v>13</v>
      </c>
      <c r="O693">
        <v>35.44</v>
      </c>
      <c r="P693">
        <v>600</v>
      </c>
      <c r="Q693" t="s">
        <v>14</v>
      </c>
      <c r="R693">
        <f>P693 * _xll.XLOOKUP(Q693,CALCULATION!$A$15:$A$17, CALCULATION!$B$15:$B$17 )</f>
        <v>600</v>
      </c>
      <c r="S693" s="5">
        <f>O693*P693*_xll.XLOOKUP(Q693,CALCULATION!$A$15:$A$17, CALCULATION!$B$15:$B$17)</f>
        <v>21264</v>
      </c>
      <c r="T693">
        <v>300</v>
      </c>
      <c r="U693" t="s">
        <v>14</v>
      </c>
      <c r="V693">
        <f>T693 * _xll.XLOOKUP(U693,CALCULATION!$A$15:$A$17, CALCULATION!$B$15:$B$17 )</f>
        <v>300</v>
      </c>
      <c r="W693" s="5">
        <f>O693*T693*_xll.XLOOKUP(U693,CALCULATION!$A$15:$A$17, CALCULATION!$B$15:$B$17)</f>
        <v>10632</v>
      </c>
      <c r="X693" s="5">
        <f>WORKSHEET[[#This Row],[Clients Total Cost]] / WORKSHEET[[#This Row],[Clients Rate per T2 (USD)]]</f>
        <v>35.44</v>
      </c>
      <c r="Y693" s="5">
        <f>WORKSHEET[[#This Row],[Clients Rate per T2 (USD)]] - WORKSHEET[[#This Row],[Supplier Rate Per t2 (USD)]]</f>
        <v>300</v>
      </c>
      <c r="Z693" s="5">
        <f>WORKSHEET[[#This Row],[Profit Per T]] * WORKSHEET[[#This Row],[Weight]]</f>
        <v>10632</v>
      </c>
      <c r="AA693">
        <v>1</v>
      </c>
      <c r="AB693" s="1">
        <v>1.5</v>
      </c>
      <c r="AC693" s="1">
        <v>2.25</v>
      </c>
      <c r="AD693" s="1">
        <v>1.875</v>
      </c>
      <c r="AE693" s="1">
        <f>WORKSHEET[[#This Row],[Delay at toll gate in days]] +WORKSHEET[[#This Row],[Delay at workshop in days]] +WORKSHEET[[#This Row],[Delay at border in days]]</f>
        <v>5.625</v>
      </c>
    </row>
    <row r="694" spans="1:31" x14ac:dyDescent="0.35">
      <c r="A694" t="s">
        <v>713</v>
      </c>
      <c r="B694" t="s">
        <v>10</v>
      </c>
      <c r="C694" t="s">
        <v>68</v>
      </c>
      <c r="D694" t="s">
        <v>3620</v>
      </c>
      <c r="E694" t="s">
        <v>3612</v>
      </c>
      <c r="F694" t="str">
        <f>WORKSHEET[[#This Row],[Depart From]]&amp;"-"&amp;WORKSHEET[[#This Row],[Arrive To]]</f>
        <v>Zanzibar-Victoria</v>
      </c>
      <c r="G694" s="2">
        <v>44790</v>
      </c>
      <c r="H694" s="2">
        <v>44804</v>
      </c>
      <c r="I694" s="2" t="str">
        <f t="shared" si="10"/>
        <v>Delivered</v>
      </c>
      <c r="J694" s="2" t="str">
        <f>TEXT(WORKSHEET[[#This Row],[Offloading Date]], "mmm")</f>
        <v>Aug</v>
      </c>
      <c r="K694" s="2" t="str">
        <f>IF(OR(WORKSHEET[[#This Row],[Year]]="", ISBLANK(WORKSHEET[[#This Row],[Year]]), WORKSHEET[[#This Row],[Year]]="null"), "Exclude", "Include")</f>
        <v>Include</v>
      </c>
      <c r="L694" t="s">
        <v>12</v>
      </c>
      <c r="M694" t="s">
        <v>583</v>
      </c>
      <c r="N694" t="s">
        <v>13</v>
      </c>
      <c r="O694">
        <v>35.58</v>
      </c>
      <c r="P694">
        <v>600</v>
      </c>
      <c r="Q694" t="s">
        <v>14</v>
      </c>
      <c r="R694">
        <f>P694 * _xll.XLOOKUP(Q694,CALCULATION!$A$15:$A$17, CALCULATION!$B$15:$B$17 )</f>
        <v>600</v>
      </c>
      <c r="S694" s="5">
        <f>O694*P694*_xll.XLOOKUP(Q694,CALCULATION!$A$15:$A$17, CALCULATION!$B$15:$B$17)</f>
        <v>21348</v>
      </c>
      <c r="T694">
        <v>300</v>
      </c>
      <c r="U694" t="s">
        <v>14</v>
      </c>
      <c r="V694">
        <f>T694 * _xll.XLOOKUP(U694,CALCULATION!$A$15:$A$17, CALCULATION!$B$15:$B$17 )</f>
        <v>300</v>
      </c>
      <c r="W694" s="5">
        <f>O694*T694*_xll.XLOOKUP(U694,CALCULATION!$A$15:$A$17, CALCULATION!$B$15:$B$17)</f>
        <v>10674</v>
      </c>
      <c r="X694" s="5">
        <f>WORKSHEET[[#This Row],[Clients Total Cost]] / WORKSHEET[[#This Row],[Clients Rate per T2 (USD)]]</f>
        <v>35.58</v>
      </c>
      <c r="Y694" s="5">
        <f>WORKSHEET[[#This Row],[Clients Rate per T2 (USD)]] - WORKSHEET[[#This Row],[Supplier Rate Per t2 (USD)]]</f>
        <v>300</v>
      </c>
      <c r="Z694" s="5">
        <f>WORKSHEET[[#This Row],[Profit Per T]] * WORKSHEET[[#This Row],[Weight]]</f>
        <v>10674</v>
      </c>
      <c r="AA694">
        <v>1</v>
      </c>
      <c r="AB694" s="1">
        <v>1.4000000000000001</v>
      </c>
      <c r="AC694" s="1">
        <v>2.1</v>
      </c>
      <c r="AD694" s="1">
        <v>1.75</v>
      </c>
      <c r="AE694" s="1">
        <f>WORKSHEET[[#This Row],[Delay at toll gate in days]] +WORKSHEET[[#This Row],[Delay at workshop in days]] +WORKSHEET[[#This Row],[Delay at border in days]]</f>
        <v>5.25</v>
      </c>
    </row>
    <row r="695" spans="1:31" x14ac:dyDescent="0.35">
      <c r="A695" t="s">
        <v>714</v>
      </c>
      <c r="B695" t="s">
        <v>10</v>
      </c>
      <c r="C695" t="s">
        <v>68</v>
      </c>
      <c r="D695" t="s">
        <v>3611</v>
      </c>
      <c r="E695" t="s">
        <v>3612</v>
      </c>
      <c r="F695" t="str">
        <f>WORKSHEET[[#This Row],[Depart From]]&amp;"-"&amp;WORKSHEET[[#This Row],[Arrive To]]</f>
        <v>Mogadishu-Victoria</v>
      </c>
      <c r="G695" s="2">
        <v>44779</v>
      </c>
      <c r="H695" s="2">
        <v>44792</v>
      </c>
      <c r="I695" s="2" t="str">
        <f t="shared" si="10"/>
        <v>Delivered</v>
      </c>
      <c r="J695" s="2" t="str">
        <f>TEXT(WORKSHEET[[#This Row],[Offloading Date]], "mmm")</f>
        <v>Aug</v>
      </c>
      <c r="K695" s="2" t="str">
        <f>IF(OR(WORKSHEET[[#This Row],[Year]]="", ISBLANK(WORKSHEET[[#This Row],[Year]]), WORKSHEET[[#This Row],[Year]]="null"), "Exclude", "Include")</f>
        <v>Include</v>
      </c>
      <c r="L695" t="s">
        <v>12</v>
      </c>
      <c r="M695" t="s">
        <v>12</v>
      </c>
      <c r="N695" t="s">
        <v>13</v>
      </c>
      <c r="O695">
        <v>35.520000000000003</v>
      </c>
      <c r="P695">
        <v>600</v>
      </c>
      <c r="Q695" t="s">
        <v>14</v>
      </c>
      <c r="R695">
        <f>P695 * _xll.XLOOKUP(Q695,CALCULATION!$A$15:$A$17, CALCULATION!$B$15:$B$17 )</f>
        <v>600</v>
      </c>
      <c r="S695" s="5">
        <f>O695*P695*_xll.XLOOKUP(Q695,CALCULATION!$A$15:$A$17, CALCULATION!$B$15:$B$17)</f>
        <v>21312.000000000004</v>
      </c>
      <c r="T695">
        <v>300</v>
      </c>
      <c r="U695" t="s">
        <v>14</v>
      </c>
      <c r="V695">
        <f>T695 * _xll.XLOOKUP(U695,CALCULATION!$A$15:$A$17, CALCULATION!$B$15:$B$17 )</f>
        <v>300</v>
      </c>
      <c r="W695" s="5">
        <f>O695*T695*_xll.XLOOKUP(U695,CALCULATION!$A$15:$A$17, CALCULATION!$B$15:$B$17)</f>
        <v>10656.000000000002</v>
      </c>
      <c r="X695" s="5">
        <f>WORKSHEET[[#This Row],[Clients Total Cost]] / WORKSHEET[[#This Row],[Clients Rate per T2 (USD)]]</f>
        <v>35.520000000000003</v>
      </c>
      <c r="Y695" s="5">
        <f>WORKSHEET[[#This Row],[Clients Rate per T2 (USD)]] - WORKSHEET[[#This Row],[Supplier Rate Per t2 (USD)]]</f>
        <v>300</v>
      </c>
      <c r="Z695" s="5">
        <f>WORKSHEET[[#This Row],[Profit Per T]] * WORKSHEET[[#This Row],[Weight]]</f>
        <v>10656.000000000002</v>
      </c>
      <c r="AA695">
        <v>1</v>
      </c>
      <c r="AB695" s="1">
        <v>1.3</v>
      </c>
      <c r="AC695" s="1">
        <v>1.95</v>
      </c>
      <c r="AD695" s="1">
        <v>1.625</v>
      </c>
      <c r="AE695" s="1">
        <f>WORKSHEET[[#This Row],[Delay at toll gate in days]] +WORKSHEET[[#This Row],[Delay at workshop in days]] +WORKSHEET[[#This Row],[Delay at border in days]]</f>
        <v>4.875</v>
      </c>
    </row>
    <row r="696" spans="1:31" x14ac:dyDescent="0.35">
      <c r="A696" t="s">
        <v>715</v>
      </c>
      <c r="B696" t="s">
        <v>10</v>
      </c>
      <c r="C696" t="s">
        <v>68</v>
      </c>
      <c r="D696" t="s">
        <v>3611</v>
      </c>
      <c r="E696" t="s">
        <v>3612</v>
      </c>
      <c r="F696" t="str">
        <f>WORKSHEET[[#This Row],[Depart From]]&amp;"-"&amp;WORKSHEET[[#This Row],[Arrive To]]</f>
        <v>Mogadishu-Victoria</v>
      </c>
      <c r="G696" s="2">
        <v>44800</v>
      </c>
      <c r="H696" s="2">
        <v>44815</v>
      </c>
      <c r="I696" s="2" t="str">
        <f t="shared" si="10"/>
        <v>Delivered</v>
      </c>
      <c r="J696" s="2" t="str">
        <f>TEXT(WORKSHEET[[#This Row],[Offloading Date]], "mmm")</f>
        <v>Sep</v>
      </c>
      <c r="K696" s="2" t="str">
        <f>IF(OR(WORKSHEET[[#This Row],[Year]]="", ISBLANK(WORKSHEET[[#This Row],[Year]]), WORKSHEET[[#This Row],[Year]]="null"), "Exclude", "Include")</f>
        <v>Include</v>
      </c>
      <c r="L696" t="s">
        <v>3624</v>
      </c>
      <c r="M696" t="s">
        <v>583</v>
      </c>
      <c r="N696" t="s">
        <v>13</v>
      </c>
      <c r="O696">
        <v>35.06</v>
      </c>
      <c r="P696">
        <v>600</v>
      </c>
      <c r="Q696" t="s">
        <v>14</v>
      </c>
      <c r="R696">
        <f>P696 * _xll.XLOOKUP(Q696,CALCULATION!$A$15:$A$17, CALCULATION!$B$15:$B$17 )</f>
        <v>600</v>
      </c>
      <c r="S696" s="5">
        <f>O696*P696*_xll.XLOOKUP(Q696,CALCULATION!$A$15:$A$17, CALCULATION!$B$15:$B$17)</f>
        <v>21036</v>
      </c>
      <c r="T696">
        <v>300</v>
      </c>
      <c r="U696" t="s">
        <v>14</v>
      </c>
      <c r="V696">
        <f>T696 * _xll.XLOOKUP(U696,CALCULATION!$A$15:$A$17, CALCULATION!$B$15:$B$17 )</f>
        <v>300</v>
      </c>
      <c r="W696" s="5">
        <f>O696*T696*_xll.XLOOKUP(U696,CALCULATION!$A$15:$A$17, CALCULATION!$B$15:$B$17)</f>
        <v>10518</v>
      </c>
      <c r="X696" s="5">
        <f>WORKSHEET[[#This Row],[Clients Total Cost]] / WORKSHEET[[#This Row],[Clients Rate per T2 (USD)]]</f>
        <v>35.06</v>
      </c>
      <c r="Y696" s="5">
        <f>WORKSHEET[[#This Row],[Clients Rate per T2 (USD)]] - WORKSHEET[[#This Row],[Supplier Rate Per t2 (USD)]]</f>
        <v>300</v>
      </c>
      <c r="Z696" s="5">
        <f>WORKSHEET[[#This Row],[Profit Per T]] * WORKSHEET[[#This Row],[Weight]]</f>
        <v>10518</v>
      </c>
      <c r="AA696">
        <v>1</v>
      </c>
      <c r="AB696" s="1">
        <v>1.5</v>
      </c>
      <c r="AC696" s="1">
        <v>2.25</v>
      </c>
      <c r="AD696" s="1">
        <v>1.875</v>
      </c>
      <c r="AE696" s="1">
        <f>WORKSHEET[[#This Row],[Delay at toll gate in days]] +WORKSHEET[[#This Row],[Delay at workshop in days]] +WORKSHEET[[#This Row],[Delay at border in days]]</f>
        <v>5.625</v>
      </c>
    </row>
    <row r="697" spans="1:31" x14ac:dyDescent="0.35">
      <c r="A697" t="s">
        <v>716</v>
      </c>
      <c r="B697" t="s">
        <v>10</v>
      </c>
      <c r="C697" t="s">
        <v>68</v>
      </c>
      <c r="D697" t="s">
        <v>3616</v>
      </c>
      <c r="E697" t="s">
        <v>3613</v>
      </c>
      <c r="F697" t="str">
        <f>WORKSHEET[[#This Row],[Depart From]]&amp;"-"&amp;WORKSHEET[[#This Row],[Arrive To]]</f>
        <v>Marrakech-Sanaa</v>
      </c>
      <c r="G697" s="2">
        <v>44779</v>
      </c>
      <c r="H697" s="2">
        <v>44792</v>
      </c>
      <c r="I697" s="2" t="str">
        <f t="shared" si="10"/>
        <v>Delivered</v>
      </c>
      <c r="J697" s="2" t="str">
        <f>TEXT(WORKSHEET[[#This Row],[Offloading Date]], "mmm")</f>
        <v>Aug</v>
      </c>
      <c r="K697" s="2" t="str">
        <f>IF(OR(WORKSHEET[[#This Row],[Year]]="", ISBLANK(WORKSHEET[[#This Row],[Year]]), WORKSHEET[[#This Row],[Year]]="null"), "Exclude", "Include")</f>
        <v>Include</v>
      </c>
      <c r="L697" t="s">
        <v>12</v>
      </c>
      <c r="M697" t="s">
        <v>12</v>
      </c>
      <c r="N697" t="s">
        <v>13</v>
      </c>
      <c r="O697">
        <v>35.54</v>
      </c>
      <c r="P697">
        <v>600</v>
      </c>
      <c r="Q697" t="s">
        <v>14</v>
      </c>
      <c r="R697">
        <f>P697 * _xll.XLOOKUP(Q697,CALCULATION!$A$15:$A$17, CALCULATION!$B$15:$B$17 )</f>
        <v>600</v>
      </c>
      <c r="S697" s="5">
        <f>O697*P697*_xll.XLOOKUP(Q697,CALCULATION!$A$15:$A$17, CALCULATION!$B$15:$B$17)</f>
        <v>21324</v>
      </c>
      <c r="T697">
        <v>300</v>
      </c>
      <c r="U697" t="s">
        <v>14</v>
      </c>
      <c r="V697">
        <f>T697 * _xll.XLOOKUP(U697,CALCULATION!$A$15:$A$17, CALCULATION!$B$15:$B$17 )</f>
        <v>300</v>
      </c>
      <c r="W697" s="5">
        <f>O697*T697*_xll.XLOOKUP(U697,CALCULATION!$A$15:$A$17, CALCULATION!$B$15:$B$17)</f>
        <v>10662</v>
      </c>
      <c r="X697" s="5">
        <f>WORKSHEET[[#This Row],[Clients Total Cost]] / WORKSHEET[[#This Row],[Clients Rate per T2 (USD)]]</f>
        <v>35.54</v>
      </c>
      <c r="Y697" s="5">
        <f>WORKSHEET[[#This Row],[Clients Rate per T2 (USD)]] - WORKSHEET[[#This Row],[Supplier Rate Per t2 (USD)]]</f>
        <v>300</v>
      </c>
      <c r="Z697" s="5">
        <f>WORKSHEET[[#This Row],[Profit Per T]] * WORKSHEET[[#This Row],[Weight]]</f>
        <v>10662</v>
      </c>
      <c r="AA697">
        <v>1</v>
      </c>
      <c r="AB697" s="1">
        <v>1.3</v>
      </c>
      <c r="AC697" s="1">
        <v>1.95</v>
      </c>
      <c r="AD697" s="1">
        <v>1.625</v>
      </c>
      <c r="AE697" s="1">
        <f>WORKSHEET[[#This Row],[Delay at toll gate in days]] +WORKSHEET[[#This Row],[Delay at workshop in days]] +WORKSHEET[[#This Row],[Delay at border in days]]</f>
        <v>4.875</v>
      </c>
    </row>
    <row r="698" spans="1:31" x14ac:dyDescent="0.35">
      <c r="A698" t="s">
        <v>717</v>
      </c>
      <c r="B698" t="s">
        <v>10</v>
      </c>
      <c r="C698" t="s">
        <v>68</v>
      </c>
      <c r="D698" t="s">
        <v>3616</v>
      </c>
      <c r="E698" t="s">
        <v>3618</v>
      </c>
      <c r="F698" t="str">
        <f>WORKSHEET[[#This Row],[Depart From]]&amp;"-"&amp;WORKSHEET[[#This Row],[Arrive To]]</f>
        <v>Marrakech-Tripoli</v>
      </c>
      <c r="G698" s="2">
        <v>44800</v>
      </c>
      <c r="H698" s="2">
        <v>44815</v>
      </c>
      <c r="I698" s="2" t="str">
        <f t="shared" si="10"/>
        <v>Delivered</v>
      </c>
      <c r="J698" s="2" t="str">
        <f>TEXT(WORKSHEET[[#This Row],[Offloading Date]], "mmm")</f>
        <v>Sep</v>
      </c>
      <c r="K698" s="2" t="str">
        <f>IF(OR(WORKSHEET[[#This Row],[Year]]="", ISBLANK(WORKSHEET[[#This Row],[Year]]), WORKSHEET[[#This Row],[Year]]="null"), "Exclude", "Include")</f>
        <v>Include</v>
      </c>
      <c r="L698" t="s">
        <v>3624</v>
      </c>
      <c r="M698" t="s">
        <v>583</v>
      </c>
      <c r="N698" t="s">
        <v>13</v>
      </c>
      <c r="O698">
        <v>35.479999999999997</v>
      </c>
      <c r="P698">
        <v>600</v>
      </c>
      <c r="Q698" t="s">
        <v>14</v>
      </c>
      <c r="R698">
        <f>P698 * _xll.XLOOKUP(Q698,CALCULATION!$A$15:$A$17, CALCULATION!$B$15:$B$17 )</f>
        <v>600</v>
      </c>
      <c r="S698" s="5">
        <f>O698*P698*_xll.XLOOKUP(Q698,CALCULATION!$A$15:$A$17, CALCULATION!$B$15:$B$17)</f>
        <v>21287.999999999996</v>
      </c>
      <c r="T698">
        <v>300</v>
      </c>
      <c r="U698" t="s">
        <v>14</v>
      </c>
      <c r="V698">
        <f>T698 * _xll.XLOOKUP(U698,CALCULATION!$A$15:$A$17, CALCULATION!$B$15:$B$17 )</f>
        <v>300</v>
      </c>
      <c r="W698" s="5">
        <f>O698*T698*_xll.XLOOKUP(U698,CALCULATION!$A$15:$A$17, CALCULATION!$B$15:$B$17)</f>
        <v>10643.999999999998</v>
      </c>
      <c r="X698" s="5">
        <f>WORKSHEET[[#This Row],[Clients Total Cost]] / WORKSHEET[[#This Row],[Clients Rate per T2 (USD)]]</f>
        <v>35.479999999999997</v>
      </c>
      <c r="Y698" s="5">
        <f>WORKSHEET[[#This Row],[Clients Rate per T2 (USD)]] - WORKSHEET[[#This Row],[Supplier Rate Per t2 (USD)]]</f>
        <v>300</v>
      </c>
      <c r="Z698" s="5">
        <f>WORKSHEET[[#This Row],[Profit Per T]] * WORKSHEET[[#This Row],[Weight]]</f>
        <v>10643.999999999998</v>
      </c>
      <c r="AA698">
        <v>1</v>
      </c>
      <c r="AB698" s="1">
        <v>1.5</v>
      </c>
      <c r="AC698" s="1">
        <v>2.25</v>
      </c>
      <c r="AD698" s="1">
        <v>1.875</v>
      </c>
      <c r="AE698" s="1">
        <f>WORKSHEET[[#This Row],[Delay at toll gate in days]] +WORKSHEET[[#This Row],[Delay at workshop in days]] +WORKSHEET[[#This Row],[Delay at border in days]]</f>
        <v>5.625</v>
      </c>
    </row>
    <row r="699" spans="1:31" x14ac:dyDescent="0.35">
      <c r="A699" t="s">
        <v>718</v>
      </c>
      <c r="B699" t="s">
        <v>10</v>
      </c>
      <c r="C699" t="s">
        <v>68</v>
      </c>
      <c r="D699" t="s">
        <v>3615</v>
      </c>
      <c r="E699" t="s">
        <v>3618</v>
      </c>
      <c r="F699" t="str">
        <f>WORKSHEET[[#This Row],[Depart From]]&amp;"-"&amp;WORKSHEET[[#This Row],[Arrive To]]</f>
        <v>Mombasa-Tripoli</v>
      </c>
      <c r="G699" s="2">
        <v>44779</v>
      </c>
      <c r="H699" s="2">
        <v>44792</v>
      </c>
      <c r="I699" s="2" t="str">
        <f t="shared" si="10"/>
        <v>Delivered</v>
      </c>
      <c r="J699" s="2" t="str">
        <f>TEXT(WORKSHEET[[#This Row],[Offloading Date]], "mmm")</f>
        <v>Aug</v>
      </c>
      <c r="K699" s="2" t="str">
        <f>IF(OR(WORKSHEET[[#This Row],[Year]]="", ISBLANK(WORKSHEET[[#This Row],[Year]]), WORKSHEET[[#This Row],[Year]]="null"), "Exclude", "Include")</f>
        <v>Include</v>
      </c>
      <c r="L699" t="s">
        <v>12</v>
      </c>
      <c r="M699" t="s">
        <v>12</v>
      </c>
      <c r="N699" t="s">
        <v>13</v>
      </c>
      <c r="O699">
        <v>35.36</v>
      </c>
      <c r="P699">
        <v>600</v>
      </c>
      <c r="Q699" t="s">
        <v>14</v>
      </c>
      <c r="R699">
        <f>P699 * _xll.XLOOKUP(Q699,CALCULATION!$A$15:$A$17, CALCULATION!$B$15:$B$17 )</f>
        <v>600</v>
      </c>
      <c r="S699" s="5">
        <f>O699*P699*_xll.XLOOKUP(Q699,CALCULATION!$A$15:$A$17, CALCULATION!$B$15:$B$17)</f>
        <v>21216</v>
      </c>
      <c r="T699">
        <v>300</v>
      </c>
      <c r="U699" t="s">
        <v>14</v>
      </c>
      <c r="V699">
        <f>T699 * _xll.XLOOKUP(U699,CALCULATION!$A$15:$A$17, CALCULATION!$B$15:$B$17 )</f>
        <v>300</v>
      </c>
      <c r="W699" s="5">
        <f>O699*T699*_xll.XLOOKUP(U699,CALCULATION!$A$15:$A$17, CALCULATION!$B$15:$B$17)</f>
        <v>10608</v>
      </c>
      <c r="X699" s="5">
        <f>WORKSHEET[[#This Row],[Clients Total Cost]] / WORKSHEET[[#This Row],[Clients Rate per T2 (USD)]]</f>
        <v>35.36</v>
      </c>
      <c r="Y699" s="5">
        <f>WORKSHEET[[#This Row],[Clients Rate per T2 (USD)]] - WORKSHEET[[#This Row],[Supplier Rate Per t2 (USD)]]</f>
        <v>300</v>
      </c>
      <c r="Z699" s="5">
        <f>WORKSHEET[[#This Row],[Profit Per T]] * WORKSHEET[[#This Row],[Weight]]</f>
        <v>10608</v>
      </c>
      <c r="AA699">
        <v>1</v>
      </c>
      <c r="AB699" s="1">
        <v>1.3</v>
      </c>
      <c r="AC699" s="1">
        <v>1.95</v>
      </c>
      <c r="AD699" s="1">
        <v>1.625</v>
      </c>
      <c r="AE699" s="1">
        <f>WORKSHEET[[#This Row],[Delay at toll gate in days]] +WORKSHEET[[#This Row],[Delay at workshop in days]] +WORKSHEET[[#This Row],[Delay at border in days]]</f>
        <v>4.875</v>
      </c>
    </row>
    <row r="700" spans="1:31" x14ac:dyDescent="0.35">
      <c r="A700" t="s">
        <v>719</v>
      </c>
      <c r="B700" t="s">
        <v>10</v>
      </c>
      <c r="C700" t="s">
        <v>68</v>
      </c>
      <c r="D700" t="s">
        <v>3611</v>
      </c>
      <c r="E700" t="s">
        <v>3612</v>
      </c>
      <c r="F700" t="str">
        <f>WORKSHEET[[#This Row],[Depart From]]&amp;"-"&amp;WORKSHEET[[#This Row],[Arrive To]]</f>
        <v>Mogadishu-Victoria</v>
      </c>
      <c r="G700" s="2">
        <v>44800</v>
      </c>
      <c r="H700" s="2">
        <v>44815</v>
      </c>
      <c r="I700" s="2" t="str">
        <f t="shared" si="10"/>
        <v>Delivered</v>
      </c>
      <c r="J700" s="2" t="str">
        <f>TEXT(WORKSHEET[[#This Row],[Offloading Date]], "mmm")</f>
        <v>Sep</v>
      </c>
      <c r="K700" s="2" t="str">
        <f>IF(OR(WORKSHEET[[#This Row],[Year]]="", ISBLANK(WORKSHEET[[#This Row],[Year]]), WORKSHEET[[#This Row],[Year]]="null"), "Exclude", "Include")</f>
        <v>Include</v>
      </c>
      <c r="L700" t="s">
        <v>3624</v>
      </c>
      <c r="M700" t="s">
        <v>3624</v>
      </c>
      <c r="N700" t="s">
        <v>69</v>
      </c>
      <c r="O700">
        <v>35.06</v>
      </c>
      <c r="P700">
        <v>20</v>
      </c>
      <c r="Q700" t="s">
        <v>14</v>
      </c>
      <c r="R700">
        <f>P700 * _xll.XLOOKUP(Q700,CALCULATION!$A$15:$A$17, CALCULATION!$B$15:$B$17 )</f>
        <v>20</v>
      </c>
      <c r="S700" s="5">
        <f>O700*P700*_xll.XLOOKUP(Q700,CALCULATION!$A$15:$A$17, CALCULATION!$B$15:$B$17)</f>
        <v>701.2</v>
      </c>
      <c r="T700">
        <v>10</v>
      </c>
      <c r="U700" t="s">
        <v>14</v>
      </c>
      <c r="V700">
        <f>T700 * _xll.XLOOKUP(U700,CALCULATION!$A$15:$A$17, CALCULATION!$B$15:$B$17 )</f>
        <v>10</v>
      </c>
      <c r="W700" s="5">
        <f>O700*T700*_xll.XLOOKUP(U700,CALCULATION!$A$15:$A$17, CALCULATION!$B$15:$B$17)</f>
        <v>350.6</v>
      </c>
      <c r="X700" s="5">
        <f>WORKSHEET[[#This Row],[Clients Total Cost]] / WORKSHEET[[#This Row],[Clients Rate per T2 (USD)]]</f>
        <v>35.06</v>
      </c>
      <c r="Y700" s="5">
        <f>WORKSHEET[[#This Row],[Clients Rate per T2 (USD)]] - WORKSHEET[[#This Row],[Supplier Rate Per t2 (USD)]]</f>
        <v>10</v>
      </c>
      <c r="Z700" s="5">
        <f>WORKSHEET[[#This Row],[Profit Per T]] * WORKSHEET[[#This Row],[Weight]]</f>
        <v>350.6</v>
      </c>
      <c r="AA700">
        <v>1</v>
      </c>
      <c r="AB700" s="1">
        <v>1.5</v>
      </c>
      <c r="AC700" s="1">
        <v>2.25</v>
      </c>
      <c r="AD700" s="1">
        <v>1.875</v>
      </c>
      <c r="AE700" s="1">
        <f>WORKSHEET[[#This Row],[Delay at toll gate in days]] +WORKSHEET[[#This Row],[Delay at workshop in days]] +WORKSHEET[[#This Row],[Delay at border in days]]</f>
        <v>5.625</v>
      </c>
    </row>
    <row r="701" spans="1:31" x14ac:dyDescent="0.35">
      <c r="A701" t="s">
        <v>720</v>
      </c>
      <c r="B701" t="s">
        <v>10</v>
      </c>
      <c r="C701" t="s">
        <v>68</v>
      </c>
      <c r="D701" t="s">
        <v>3619</v>
      </c>
      <c r="E701" t="s">
        <v>3612</v>
      </c>
      <c r="F701" t="str">
        <f>WORKSHEET[[#This Row],[Depart From]]&amp;"-"&amp;WORKSHEET[[#This Row],[Arrive To]]</f>
        <v>Addis Ababa-Victoria</v>
      </c>
      <c r="G701" s="2">
        <v>44790</v>
      </c>
      <c r="H701" s="2">
        <v>44803</v>
      </c>
      <c r="I701" s="2" t="str">
        <f t="shared" si="10"/>
        <v>Delivered</v>
      </c>
      <c r="J701" s="2" t="str">
        <f>TEXT(WORKSHEET[[#This Row],[Offloading Date]], "mmm")</f>
        <v>Aug</v>
      </c>
      <c r="K701" s="2" t="str">
        <f>IF(OR(WORKSHEET[[#This Row],[Year]]="", ISBLANK(WORKSHEET[[#This Row],[Year]]), WORKSHEET[[#This Row],[Year]]="null"), "Exclude", "Include")</f>
        <v>Include</v>
      </c>
      <c r="L701" t="s">
        <v>12</v>
      </c>
      <c r="M701" t="s">
        <v>583</v>
      </c>
      <c r="N701" t="s">
        <v>13</v>
      </c>
      <c r="O701">
        <v>35.4</v>
      </c>
      <c r="P701">
        <v>600</v>
      </c>
      <c r="Q701" t="s">
        <v>14</v>
      </c>
      <c r="R701">
        <f>P701 * _xll.XLOOKUP(Q701,CALCULATION!$A$15:$A$17, CALCULATION!$B$15:$B$17 )</f>
        <v>600</v>
      </c>
      <c r="S701" s="5">
        <f>O701*P701*_xll.XLOOKUP(Q701,CALCULATION!$A$15:$A$17, CALCULATION!$B$15:$B$17)</f>
        <v>21240</v>
      </c>
      <c r="T701">
        <v>300</v>
      </c>
      <c r="U701" t="s">
        <v>14</v>
      </c>
      <c r="V701">
        <f>T701 * _xll.XLOOKUP(U701,CALCULATION!$A$15:$A$17, CALCULATION!$B$15:$B$17 )</f>
        <v>300</v>
      </c>
      <c r="W701" s="5">
        <f>O701*T701*_xll.XLOOKUP(U701,CALCULATION!$A$15:$A$17, CALCULATION!$B$15:$B$17)</f>
        <v>10620</v>
      </c>
      <c r="X701" s="5">
        <f>WORKSHEET[[#This Row],[Clients Total Cost]] / WORKSHEET[[#This Row],[Clients Rate per T2 (USD)]]</f>
        <v>35.4</v>
      </c>
      <c r="Y701" s="5">
        <f>WORKSHEET[[#This Row],[Clients Rate per T2 (USD)]] - WORKSHEET[[#This Row],[Supplier Rate Per t2 (USD)]]</f>
        <v>300</v>
      </c>
      <c r="Z701" s="5">
        <f>WORKSHEET[[#This Row],[Profit Per T]] * WORKSHEET[[#This Row],[Weight]]</f>
        <v>10620</v>
      </c>
      <c r="AA701">
        <v>1</v>
      </c>
      <c r="AB701" s="1">
        <v>1.3</v>
      </c>
      <c r="AC701" s="1">
        <v>1.95</v>
      </c>
      <c r="AD701" s="1">
        <v>1.625</v>
      </c>
      <c r="AE701" s="1">
        <f>WORKSHEET[[#This Row],[Delay at toll gate in days]] +WORKSHEET[[#This Row],[Delay at workshop in days]] +WORKSHEET[[#This Row],[Delay at border in days]]</f>
        <v>4.875</v>
      </c>
    </row>
    <row r="702" spans="1:31" x14ac:dyDescent="0.35">
      <c r="A702" t="s">
        <v>721</v>
      </c>
      <c r="B702" t="s">
        <v>10</v>
      </c>
      <c r="C702" t="s">
        <v>68</v>
      </c>
      <c r="D702" t="s">
        <v>3619</v>
      </c>
      <c r="E702" t="s">
        <v>3612</v>
      </c>
      <c r="F702" t="str">
        <f>WORKSHEET[[#This Row],[Depart From]]&amp;"-"&amp;WORKSHEET[[#This Row],[Arrive To]]</f>
        <v>Addis Ababa-Victoria</v>
      </c>
      <c r="G702" s="2">
        <v>44779</v>
      </c>
      <c r="H702" s="2">
        <v>44792</v>
      </c>
      <c r="I702" s="2" t="str">
        <f t="shared" si="10"/>
        <v>Delivered</v>
      </c>
      <c r="J702" s="2" t="str">
        <f>TEXT(WORKSHEET[[#This Row],[Offloading Date]], "mmm")</f>
        <v>Aug</v>
      </c>
      <c r="K702" s="2" t="str">
        <f>IF(OR(WORKSHEET[[#This Row],[Year]]="", ISBLANK(WORKSHEET[[#This Row],[Year]]), WORKSHEET[[#This Row],[Year]]="null"), "Exclude", "Include")</f>
        <v>Include</v>
      </c>
      <c r="L702" t="s">
        <v>12</v>
      </c>
      <c r="M702" t="s">
        <v>12</v>
      </c>
      <c r="N702" t="s">
        <v>13</v>
      </c>
      <c r="O702">
        <v>35.56</v>
      </c>
      <c r="P702">
        <v>600</v>
      </c>
      <c r="Q702" t="s">
        <v>14</v>
      </c>
      <c r="R702">
        <f>P702 * _xll.XLOOKUP(Q702,CALCULATION!$A$15:$A$17, CALCULATION!$B$15:$B$17 )</f>
        <v>600</v>
      </c>
      <c r="S702" s="5">
        <f>O702*P702*_xll.XLOOKUP(Q702,CALCULATION!$A$15:$A$17, CALCULATION!$B$15:$B$17)</f>
        <v>21336</v>
      </c>
      <c r="T702">
        <v>300</v>
      </c>
      <c r="U702" t="s">
        <v>14</v>
      </c>
      <c r="V702">
        <f>T702 * _xll.XLOOKUP(U702,CALCULATION!$A$15:$A$17, CALCULATION!$B$15:$B$17 )</f>
        <v>300</v>
      </c>
      <c r="W702" s="5">
        <f>O702*T702*_xll.XLOOKUP(U702,CALCULATION!$A$15:$A$17, CALCULATION!$B$15:$B$17)</f>
        <v>10668</v>
      </c>
      <c r="X702" s="5">
        <f>WORKSHEET[[#This Row],[Clients Total Cost]] / WORKSHEET[[#This Row],[Clients Rate per T2 (USD)]]</f>
        <v>35.56</v>
      </c>
      <c r="Y702" s="5">
        <f>WORKSHEET[[#This Row],[Clients Rate per T2 (USD)]] - WORKSHEET[[#This Row],[Supplier Rate Per t2 (USD)]]</f>
        <v>300</v>
      </c>
      <c r="Z702" s="5">
        <f>WORKSHEET[[#This Row],[Profit Per T]] * WORKSHEET[[#This Row],[Weight]]</f>
        <v>10668</v>
      </c>
      <c r="AA702">
        <v>1</v>
      </c>
      <c r="AB702" s="1">
        <v>1.3</v>
      </c>
      <c r="AC702" s="1">
        <v>1.95</v>
      </c>
      <c r="AD702" s="1">
        <v>1.625</v>
      </c>
      <c r="AE702" s="1">
        <f>WORKSHEET[[#This Row],[Delay at toll gate in days]] +WORKSHEET[[#This Row],[Delay at workshop in days]] +WORKSHEET[[#This Row],[Delay at border in days]]</f>
        <v>4.875</v>
      </c>
    </row>
    <row r="703" spans="1:31" x14ac:dyDescent="0.35">
      <c r="A703" t="s">
        <v>722</v>
      </c>
      <c r="B703" t="s">
        <v>10</v>
      </c>
      <c r="C703" t="s">
        <v>68</v>
      </c>
      <c r="D703" t="s">
        <v>3619</v>
      </c>
      <c r="E703" t="s">
        <v>3618</v>
      </c>
      <c r="F703" t="str">
        <f>WORKSHEET[[#This Row],[Depart From]]&amp;"-"&amp;WORKSHEET[[#This Row],[Arrive To]]</f>
        <v>Addis Ababa-Tripoli</v>
      </c>
      <c r="G703" s="2">
        <v>44800</v>
      </c>
      <c r="H703" s="2">
        <v>44815</v>
      </c>
      <c r="I703" s="2" t="str">
        <f t="shared" si="10"/>
        <v>Delivered</v>
      </c>
      <c r="J703" s="2" t="str">
        <f>TEXT(WORKSHEET[[#This Row],[Offloading Date]], "mmm")</f>
        <v>Sep</v>
      </c>
      <c r="K703" s="2" t="str">
        <f>IF(OR(WORKSHEET[[#This Row],[Year]]="", ISBLANK(WORKSHEET[[#This Row],[Year]]), WORKSHEET[[#This Row],[Year]]="null"), "Exclude", "Include")</f>
        <v>Include</v>
      </c>
      <c r="L703" t="s">
        <v>3624</v>
      </c>
      <c r="M703" t="s">
        <v>3624</v>
      </c>
      <c r="N703" t="s">
        <v>69</v>
      </c>
      <c r="O703">
        <v>35.479999999999997</v>
      </c>
      <c r="P703">
        <v>20</v>
      </c>
      <c r="Q703" t="s">
        <v>14</v>
      </c>
      <c r="R703">
        <f>P703 * _xll.XLOOKUP(Q703,CALCULATION!$A$15:$A$17, CALCULATION!$B$15:$B$17 )</f>
        <v>20</v>
      </c>
      <c r="S703" s="5">
        <f>O703*P703*_xll.XLOOKUP(Q703,CALCULATION!$A$15:$A$17, CALCULATION!$B$15:$B$17)</f>
        <v>709.59999999999991</v>
      </c>
      <c r="T703">
        <v>10</v>
      </c>
      <c r="U703" t="s">
        <v>14</v>
      </c>
      <c r="V703">
        <f>T703 * _xll.XLOOKUP(U703,CALCULATION!$A$15:$A$17, CALCULATION!$B$15:$B$17 )</f>
        <v>10</v>
      </c>
      <c r="W703" s="5">
        <f>O703*T703*_xll.XLOOKUP(U703,CALCULATION!$A$15:$A$17, CALCULATION!$B$15:$B$17)</f>
        <v>354.79999999999995</v>
      </c>
      <c r="X703" s="5">
        <f>WORKSHEET[[#This Row],[Clients Total Cost]] / WORKSHEET[[#This Row],[Clients Rate per T2 (USD)]]</f>
        <v>35.479999999999997</v>
      </c>
      <c r="Y703" s="5">
        <f>WORKSHEET[[#This Row],[Clients Rate per T2 (USD)]] - WORKSHEET[[#This Row],[Supplier Rate Per t2 (USD)]]</f>
        <v>10</v>
      </c>
      <c r="Z703" s="5">
        <f>WORKSHEET[[#This Row],[Profit Per T]] * WORKSHEET[[#This Row],[Weight]]</f>
        <v>354.79999999999995</v>
      </c>
      <c r="AA703">
        <v>1</v>
      </c>
      <c r="AB703" s="1">
        <v>2.25</v>
      </c>
      <c r="AC703" s="1">
        <v>1.5</v>
      </c>
      <c r="AD703" s="1">
        <v>1.875</v>
      </c>
      <c r="AE703" s="1">
        <f>WORKSHEET[[#This Row],[Delay at toll gate in days]] +WORKSHEET[[#This Row],[Delay at workshop in days]] +WORKSHEET[[#This Row],[Delay at border in days]]</f>
        <v>5.625</v>
      </c>
    </row>
    <row r="704" spans="1:31" x14ac:dyDescent="0.35">
      <c r="A704" t="s">
        <v>723</v>
      </c>
      <c r="B704" t="s">
        <v>10</v>
      </c>
      <c r="C704" t="s">
        <v>68</v>
      </c>
      <c r="D704" t="s">
        <v>3615</v>
      </c>
      <c r="E704" t="s">
        <v>3612</v>
      </c>
      <c r="F704" t="str">
        <f>WORKSHEET[[#This Row],[Depart From]]&amp;"-"&amp;WORKSHEET[[#This Row],[Arrive To]]</f>
        <v>Mombasa-Victoria</v>
      </c>
      <c r="G704" s="2">
        <v>44788</v>
      </c>
      <c r="H704" s="2">
        <v>44803</v>
      </c>
      <c r="I704" s="2" t="str">
        <f t="shared" si="10"/>
        <v>Delivered</v>
      </c>
      <c r="J704" s="2" t="str">
        <f>TEXT(WORKSHEET[[#This Row],[Offloading Date]], "mmm")</f>
        <v>Aug</v>
      </c>
      <c r="K704" s="2" t="str">
        <f>IF(OR(WORKSHEET[[#This Row],[Year]]="", ISBLANK(WORKSHEET[[#This Row],[Year]]), WORKSHEET[[#This Row],[Year]]="null"), "Exclude", "Include")</f>
        <v>Include</v>
      </c>
      <c r="L704" t="s">
        <v>12</v>
      </c>
      <c r="M704" t="s">
        <v>583</v>
      </c>
      <c r="N704" t="s">
        <v>13</v>
      </c>
      <c r="O704">
        <v>35.54</v>
      </c>
      <c r="P704">
        <v>600</v>
      </c>
      <c r="Q704" t="s">
        <v>14</v>
      </c>
      <c r="R704">
        <f>P704 * _xll.XLOOKUP(Q704,CALCULATION!$A$15:$A$17, CALCULATION!$B$15:$B$17 )</f>
        <v>600</v>
      </c>
      <c r="S704" s="5">
        <f>O704*P704*_xll.XLOOKUP(Q704,CALCULATION!$A$15:$A$17, CALCULATION!$B$15:$B$17)</f>
        <v>21324</v>
      </c>
      <c r="T704">
        <v>300</v>
      </c>
      <c r="U704" t="s">
        <v>14</v>
      </c>
      <c r="V704">
        <f>T704 * _xll.XLOOKUP(U704,CALCULATION!$A$15:$A$17, CALCULATION!$B$15:$B$17 )</f>
        <v>300</v>
      </c>
      <c r="W704" s="5">
        <f>O704*T704*_xll.XLOOKUP(U704,CALCULATION!$A$15:$A$17, CALCULATION!$B$15:$B$17)</f>
        <v>10662</v>
      </c>
      <c r="X704" s="5">
        <f>WORKSHEET[[#This Row],[Clients Total Cost]] / WORKSHEET[[#This Row],[Clients Rate per T2 (USD)]]</f>
        <v>35.54</v>
      </c>
      <c r="Y704" s="5">
        <f>WORKSHEET[[#This Row],[Clients Rate per T2 (USD)]] - WORKSHEET[[#This Row],[Supplier Rate Per t2 (USD)]]</f>
        <v>300</v>
      </c>
      <c r="Z704" s="5">
        <f>WORKSHEET[[#This Row],[Profit Per T]] * WORKSHEET[[#This Row],[Weight]]</f>
        <v>10662</v>
      </c>
      <c r="AA704">
        <v>1</v>
      </c>
      <c r="AB704" s="1">
        <v>2.25</v>
      </c>
      <c r="AC704" s="1">
        <v>1.5</v>
      </c>
      <c r="AD704" s="1">
        <v>1.875</v>
      </c>
      <c r="AE704" s="1">
        <f>WORKSHEET[[#This Row],[Delay at toll gate in days]] +WORKSHEET[[#This Row],[Delay at workshop in days]] +WORKSHEET[[#This Row],[Delay at border in days]]</f>
        <v>5.625</v>
      </c>
    </row>
    <row r="705" spans="1:31" x14ac:dyDescent="0.35">
      <c r="A705" t="s">
        <v>724</v>
      </c>
      <c r="B705" t="s">
        <v>10</v>
      </c>
      <c r="C705" t="s">
        <v>68</v>
      </c>
      <c r="D705" t="s">
        <v>3611</v>
      </c>
      <c r="E705" t="s">
        <v>3613</v>
      </c>
      <c r="F705" t="str">
        <f>WORKSHEET[[#This Row],[Depart From]]&amp;"-"&amp;WORKSHEET[[#This Row],[Arrive To]]</f>
        <v>Mogadishu-Sanaa</v>
      </c>
      <c r="G705" s="2">
        <v>44782</v>
      </c>
      <c r="H705" s="2">
        <v>44795</v>
      </c>
      <c r="I705" s="2" t="str">
        <f t="shared" si="10"/>
        <v>Delivered</v>
      </c>
      <c r="J705" s="2" t="str">
        <f>TEXT(WORKSHEET[[#This Row],[Offloading Date]], "mmm")</f>
        <v>Aug</v>
      </c>
      <c r="K705" s="2" t="str">
        <f>IF(OR(WORKSHEET[[#This Row],[Year]]="", ISBLANK(WORKSHEET[[#This Row],[Year]]), WORKSHEET[[#This Row],[Year]]="null"), "Exclude", "Include")</f>
        <v>Include</v>
      </c>
      <c r="L705" t="s">
        <v>12</v>
      </c>
      <c r="M705" t="s">
        <v>12</v>
      </c>
      <c r="N705" t="s">
        <v>13</v>
      </c>
      <c r="O705">
        <v>35.299999999999997</v>
      </c>
      <c r="P705">
        <v>600</v>
      </c>
      <c r="Q705" t="s">
        <v>14</v>
      </c>
      <c r="R705">
        <f>P705 * _xll.XLOOKUP(Q705,CALCULATION!$A$15:$A$17, CALCULATION!$B$15:$B$17 )</f>
        <v>600</v>
      </c>
      <c r="S705" s="5">
        <f>O705*P705*_xll.XLOOKUP(Q705,CALCULATION!$A$15:$A$17, CALCULATION!$B$15:$B$17)</f>
        <v>21180</v>
      </c>
      <c r="T705">
        <v>300</v>
      </c>
      <c r="U705" t="s">
        <v>14</v>
      </c>
      <c r="V705">
        <f>T705 * _xll.XLOOKUP(U705,CALCULATION!$A$15:$A$17, CALCULATION!$B$15:$B$17 )</f>
        <v>300</v>
      </c>
      <c r="W705" s="5">
        <f>O705*T705*_xll.XLOOKUP(U705,CALCULATION!$A$15:$A$17, CALCULATION!$B$15:$B$17)</f>
        <v>10590</v>
      </c>
      <c r="X705" s="5">
        <f>WORKSHEET[[#This Row],[Clients Total Cost]] / WORKSHEET[[#This Row],[Clients Rate per T2 (USD)]]</f>
        <v>35.299999999999997</v>
      </c>
      <c r="Y705" s="5">
        <f>WORKSHEET[[#This Row],[Clients Rate per T2 (USD)]] - WORKSHEET[[#This Row],[Supplier Rate Per t2 (USD)]]</f>
        <v>300</v>
      </c>
      <c r="Z705" s="5">
        <f>WORKSHEET[[#This Row],[Profit Per T]] * WORKSHEET[[#This Row],[Weight]]</f>
        <v>10590</v>
      </c>
      <c r="AA705">
        <v>1</v>
      </c>
      <c r="AB705" s="1">
        <v>1.95</v>
      </c>
      <c r="AC705" s="1">
        <v>1.3</v>
      </c>
      <c r="AD705" s="1">
        <v>1.625</v>
      </c>
      <c r="AE705" s="1">
        <f>WORKSHEET[[#This Row],[Delay at toll gate in days]] +WORKSHEET[[#This Row],[Delay at workshop in days]] +WORKSHEET[[#This Row],[Delay at border in days]]</f>
        <v>4.875</v>
      </c>
    </row>
    <row r="706" spans="1:31" x14ac:dyDescent="0.35">
      <c r="A706" t="s">
        <v>725</v>
      </c>
      <c r="B706" t="s">
        <v>10</v>
      </c>
      <c r="C706" t="s">
        <v>68</v>
      </c>
      <c r="D706" t="s">
        <v>3616</v>
      </c>
      <c r="E706" t="s">
        <v>3614</v>
      </c>
      <c r="F706" t="str">
        <f>WORKSHEET[[#This Row],[Depart From]]&amp;"-"&amp;WORKSHEET[[#This Row],[Arrive To]]</f>
        <v>Marrakech-Alger</v>
      </c>
      <c r="G706" s="2">
        <v>44790</v>
      </c>
      <c r="H706" s="2">
        <v>44806</v>
      </c>
      <c r="I706" s="2" t="str">
        <f t="shared" ref="I706:I769" si="11">IF(OR(H706="", H706="NULL"), "Failed","Delivered")</f>
        <v>Delivered</v>
      </c>
      <c r="J706" s="2" t="str">
        <f>TEXT(WORKSHEET[[#This Row],[Offloading Date]], "mmm")</f>
        <v>Sep</v>
      </c>
      <c r="K706" s="2" t="str">
        <f>IF(OR(WORKSHEET[[#This Row],[Year]]="", ISBLANK(WORKSHEET[[#This Row],[Year]]), WORKSHEET[[#This Row],[Year]]="null"), "Exclude", "Include")</f>
        <v>Include</v>
      </c>
      <c r="L706" t="s">
        <v>12</v>
      </c>
      <c r="M706" t="s">
        <v>583</v>
      </c>
      <c r="N706" t="s">
        <v>13</v>
      </c>
      <c r="O706">
        <v>35.479999999999997</v>
      </c>
      <c r="P706">
        <v>600</v>
      </c>
      <c r="Q706" t="s">
        <v>14</v>
      </c>
      <c r="R706">
        <f>P706 * _xll.XLOOKUP(Q706,CALCULATION!$A$15:$A$17, CALCULATION!$B$15:$B$17 )</f>
        <v>600</v>
      </c>
      <c r="S706" s="5">
        <f>O706*P706*_xll.XLOOKUP(Q706,CALCULATION!$A$15:$A$17, CALCULATION!$B$15:$B$17)</f>
        <v>21287.999999999996</v>
      </c>
      <c r="T706">
        <v>300</v>
      </c>
      <c r="U706" t="s">
        <v>14</v>
      </c>
      <c r="V706">
        <f>T706 * _xll.XLOOKUP(U706,CALCULATION!$A$15:$A$17, CALCULATION!$B$15:$B$17 )</f>
        <v>300</v>
      </c>
      <c r="W706" s="5">
        <f>O706*T706*_xll.XLOOKUP(U706,CALCULATION!$A$15:$A$17, CALCULATION!$B$15:$B$17)</f>
        <v>10643.999999999998</v>
      </c>
      <c r="X706" s="5">
        <f>WORKSHEET[[#This Row],[Clients Total Cost]] / WORKSHEET[[#This Row],[Clients Rate per T2 (USD)]]</f>
        <v>35.479999999999997</v>
      </c>
      <c r="Y706" s="5">
        <f>WORKSHEET[[#This Row],[Clients Rate per T2 (USD)]] - WORKSHEET[[#This Row],[Supplier Rate Per t2 (USD)]]</f>
        <v>300</v>
      </c>
      <c r="Z706" s="5">
        <f>WORKSHEET[[#This Row],[Profit Per T]] * WORKSHEET[[#This Row],[Weight]]</f>
        <v>10643.999999999998</v>
      </c>
      <c r="AA706">
        <v>1</v>
      </c>
      <c r="AB706" s="1">
        <v>2.4</v>
      </c>
      <c r="AC706" s="1">
        <v>1.6</v>
      </c>
      <c r="AD706" s="1">
        <v>2</v>
      </c>
      <c r="AE706" s="1">
        <f>WORKSHEET[[#This Row],[Delay at toll gate in days]] +WORKSHEET[[#This Row],[Delay at workshop in days]] +WORKSHEET[[#This Row],[Delay at border in days]]</f>
        <v>6</v>
      </c>
    </row>
    <row r="707" spans="1:31" x14ac:dyDescent="0.35">
      <c r="A707" t="s">
        <v>726</v>
      </c>
      <c r="B707" t="s">
        <v>10</v>
      </c>
      <c r="C707" t="s">
        <v>68</v>
      </c>
      <c r="D707" t="s">
        <v>3615</v>
      </c>
      <c r="E707" t="s">
        <v>3612</v>
      </c>
      <c r="F707" t="str">
        <f>WORKSHEET[[#This Row],[Depart From]]&amp;"-"&amp;WORKSHEET[[#This Row],[Arrive To]]</f>
        <v>Mombasa-Victoria</v>
      </c>
      <c r="G707" s="2">
        <v>44779</v>
      </c>
      <c r="H707" s="2">
        <v>44792</v>
      </c>
      <c r="I707" s="2" t="str">
        <f t="shared" si="11"/>
        <v>Delivered</v>
      </c>
      <c r="J707" s="2" t="str">
        <f>TEXT(WORKSHEET[[#This Row],[Offloading Date]], "mmm")</f>
        <v>Aug</v>
      </c>
      <c r="K707" s="2" t="str">
        <f>IF(OR(WORKSHEET[[#This Row],[Year]]="", ISBLANK(WORKSHEET[[#This Row],[Year]]), WORKSHEET[[#This Row],[Year]]="null"), "Exclude", "Include")</f>
        <v>Include</v>
      </c>
      <c r="L707" t="s">
        <v>12</v>
      </c>
      <c r="M707" t="s">
        <v>12</v>
      </c>
      <c r="N707" t="s">
        <v>13</v>
      </c>
      <c r="O707">
        <v>35.56</v>
      </c>
      <c r="P707">
        <v>600</v>
      </c>
      <c r="Q707" t="s">
        <v>14</v>
      </c>
      <c r="R707">
        <f>P707 * _xll.XLOOKUP(Q707,CALCULATION!$A$15:$A$17, CALCULATION!$B$15:$B$17 )</f>
        <v>600</v>
      </c>
      <c r="S707" s="5">
        <f>O707*P707*_xll.XLOOKUP(Q707,CALCULATION!$A$15:$A$17, CALCULATION!$B$15:$B$17)</f>
        <v>21336</v>
      </c>
      <c r="T707">
        <v>300</v>
      </c>
      <c r="U707" t="s">
        <v>14</v>
      </c>
      <c r="V707">
        <f>T707 * _xll.XLOOKUP(U707,CALCULATION!$A$15:$A$17, CALCULATION!$B$15:$B$17 )</f>
        <v>300</v>
      </c>
      <c r="W707" s="5">
        <f>O707*T707*_xll.XLOOKUP(U707,CALCULATION!$A$15:$A$17, CALCULATION!$B$15:$B$17)</f>
        <v>10668</v>
      </c>
      <c r="X707" s="5">
        <f>WORKSHEET[[#This Row],[Clients Total Cost]] / WORKSHEET[[#This Row],[Clients Rate per T2 (USD)]]</f>
        <v>35.56</v>
      </c>
      <c r="Y707" s="5">
        <f>WORKSHEET[[#This Row],[Clients Rate per T2 (USD)]] - WORKSHEET[[#This Row],[Supplier Rate Per t2 (USD)]]</f>
        <v>300</v>
      </c>
      <c r="Z707" s="5">
        <f>WORKSHEET[[#This Row],[Profit Per T]] * WORKSHEET[[#This Row],[Weight]]</f>
        <v>10668</v>
      </c>
      <c r="AA707">
        <v>1</v>
      </c>
      <c r="AB707" s="1">
        <v>1.95</v>
      </c>
      <c r="AC707" s="1">
        <v>1.3</v>
      </c>
      <c r="AD707" s="1">
        <v>1.625</v>
      </c>
      <c r="AE707" s="1">
        <f>WORKSHEET[[#This Row],[Delay at toll gate in days]] +WORKSHEET[[#This Row],[Delay at workshop in days]] +WORKSHEET[[#This Row],[Delay at border in days]]</f>
        <v>4.875</v>
      </c>
    </row>
    <row r="708" spans="1:31" x14ac:dyDescent="0.35">
      <c r="A708" t="s">
        <v>727</v>
      </c>
      <c r="B708" t="s">
        <v>10</v>
      </c>
      <c r="C708" t="s">
        <v>68</v>
      </c>
      <c r="D708" t="s">
        <v>3611</v>
      </c>
      <c r="E708" t="s">
        <v>3614</v>
      </c>
      <c r="F708" t="str">
        <f>WORKSHEET[[#This Row],[Depart From]]&amp;"-"&amp;WORKSHEET[[#This Row],[Arrive To]]</f>
        <v>Mogadishu-Alger</v>
      </c>
      <c r="G708" s="2">
        <v>44795</v>
      </c>
      <c r="H708" s="2">
        <v>44812</v>
      </c>
      <c r="I708" s="2" t="str">
        <f t="shared" si="11"/>
        <v>Delivered</v>
      </c>
      <c r="J708" s="2" t="str">
        <f>TEXT(WORKSHEET[[#This Row],[Offloading Date]], "mmm")</f>
        <v>Sep</v>
      </c>
      <c r="K708" s="2" t="str">
        <f>IF(OR(WORKSHEET[[#This Row],[Year]]="", ISBLANK(WORKSHEET[[#This Row],[Year]]), WORKSHEET[[#This Row],[Year]]="null"), "Exclude", "Include")</f>
        <v>Include</v>
      </c>
      <c r="L708" t="s">
        <v>12</v>
      </c>
      <c r="M708" t="s">
        <v>583</v>
      </c>
      <c r="N708" t="s">
        <v>13</v>
      </c>
      <c r="O708">
        <v>35.22</v>
      </c>
      <c r="P708">
        <v>600</v>
      </c>
      <c r="Q708" t="s">
        <v>14</v>
      </c>
      <c r="R708">
        <f>P708 * _xll.XLOOKUP(Q708,CALCULATION!$A$15:$A$17, CALCULATION!$B$15:$B$17 )</f>
        <v>600</v>
      </c>
      <c r="S708" s="5">
        <f>O708*P708*_xll.XLOOKUP(Q708,CALCULATION!$A$15:$A$17, CALCULATION!$B$15:$B$17)</f>
        <v>21132</v>
      </c>
      <c r="T708">
        <v>300</v>
      </c>
      <c r="U708" t="s">
        <v>14</v>
      </c>
      <c r="V708">
        <f>T708 * _xll.XLOOKUP(U708,CALCULATION!$A$15:$A$17, CALCULATION!$B$15:$B$17 )</f>
        <v>300</v>
      </c>
      <c r="W708" s="5">
        <f>O708*T708*_xll.XLOOKUP(U708,CALCULATION!$A$15:$A$17, CALCULATION!$B$15:$B$17)</f>
        <v>10566</v>
      </c>
      <c r="X708" s="5">
        <f>WORKSHEET[[#This Row],[Clients Total Cost]] / WORKSHEET[[#This Row],[Clients Rate per T2 (USD)]]</f>
        <v>35.22</v>
      </c>
      <c r="Y708" s="5">
        <f>WORKSHEET[[#This Row],[Clients Rate per T2 (USD)]] - WORKSHEET[[#This Row],[Supplier Rate Per t2 (USD)]]</f>
        <v>300</v>
      </c>
      <c r="Z708" s="5">
        <f>WORKSHEET[[#This Row],[Profit Per T]] * WORKSHEET[[#This Row],[Weight]]</f>
        <v>10566</v>
      </c>
      <c r="AA708">
        <v>1</v>
      </c>
      <c r="AB708" s="1">
        <v>2.5499999999999998</v>
      </c>
      <c r="AC708" s="1">
        <v>1.7000000000000002</v>
      </c>
      <c r="AD708" s="1">
        <v>2.125</v>
      </c>
      <c r="AE708" s="1">
        <f>WORKSHEET[[#This Row],[Delay at toll gate in days]] +WORKSHEET[[#This Row],[Delay at workshop in days]] +WORKSHEET[[#This Row],[Delay at border in days]]</f>
        <v>6.375</v>
      </c>
    </row>
    <row r="709" spans="1:31" x14ac:dyDescent="0.35">
      <c r="A709" t="s">
        <v>728</v>
      </c>
      <c r="B709" t="s">
        <v>10</v>
      </c>
      <c r="C709" t="s">
        <v>68</v>
      </c>
      <c r="D709" t="s">
        <v>3611</v>
      </c>
      <c r="E709" t="s">
        <v>3618</v>
      </c>
      <c r="F709" t="str">
        <f>WORKSHEET[[#This Row],[Depart From]]&amp;"-"&amp;WORKSHEET[[#This Row],[Arrive To]]</f>
        <v>Mogadishu-Tripoli</v>
      </c>
      <c r="G709" s="2">
        <v>44782</v>
      </c>
      <c r="H709" s="2">
        <v>44795</v>
      </c>
      <c r="I709" s="2" t="str">
        <f t="shared" si="11"/>
        <v>Delivered</v>
      </c>
      <c r="J709" s="2" t="str">
        <f>TEXT(WORKSHEET[[#This Row],[Offloading Date]], "mmm")</f>
        <v>Aug</v>
      </c>
      <c r="K709" s="2" t="str">
        <f>IF(OR(WORKSHEET[[#This Row],[Year]]="", ISBLANK(WORKSHEET[[#This Row],[Year]]), WORKSHEET[[#This Row],[Year]]="null"), "Exclude", "Include")</f>
        <v>Include</v>
      </c>
      <c r="L709" t="s">
        <v>12</v>
      </c>
      <c r="M709" t="s">
        <v>12</v>
      </c>
      <c r="N709" t="s">
        <v>13</v>
      </c>
      <c r="O709">
        <v>35.42</v>
      </c>
      <c r="P709">
        <v>600</v>
      </c>
      <c r="Q709" t="s">
        <v>14</v>
      </c>
      <c r="R709">
        <f>P709 * _xll.XLOOKUP(Q709,CALCULATION!$A$15:$A$17, CALCULATION!$B$15:$B$17 )</f>
        <v>600</v>
      </c>
      <c r="S709" s="5">
        <f>O709*P709*_xll.XLOOKUP(Q709,CALCULATION!$A$15:$A$17, CALCULATION!$B$15:$B$17)</f>
        <v>21252</v>
      </c>
      <c r="T709">
        <v>300</v>
      </c>
      <c r="U709" t="s">
        <v>14</v>
      </c>
      <c r="V709">
        <f>T709 * _xll.XLOOKUP(U709,CALCULATION!$A$15:$A$17, CALCULATION!$B$15:$B$17 )</f>
        <v>300</v>
      </c>
      <c r="W709" s="5">
        <f>O709*T709*_xll.XLOOKUP(U709,CALCULATION!$A$15:$A$17, CALCULATION!$B$15:$B$17)</f>
        <v>10626</v>
      </c>
      <c r="X709" s="5">
        <f>WORKSHEET[[#This Row],[Clients Total Cost]] / WORKSHEET[[#This Row],[Clients Rate per T2 (USD)]]</f>
        <v>35.42</v>
      </c>
      <c r="Y709" s="5">
        <f>WORKSHEET[[#This Row],[Clients Rate per T2 (USD)]] - WORKSHEET[[#This Row],[Supplier Rate Per t2 (USD)]]</f>
        <v>300</v>
      </c>
      <c r="Z709" s="5">
        <f>WORKSHEET[[#This Row],[Profit Per T]] * WORKSHEET[[#This Row],[Weight]]</f>
        <v>10626</v>
      </c>
      <c r="AA709">
        <v>1</v>
      </c>
      <c r="AB709" s="1">
        <v>1.95</v>
      </c>
      <c r="AC709" s="1">
        <v>1.3</v>
      </c>
      <c r="AD709" s="1">
        <v>1.625</v>
      </c>
      <c r="AE709" s="1">
        <f>WORKSHEET[[#This Row],[Delay at toll gate in days]] +WORKSHEET[[#This Row],[Delay at workshop in days]] +WORKSHEET[[#This Row],[Delay at border in days]]</f>
        <v>4.875</v>
      </c>
    </row>
    <row r="710" spans="1:31" x14ac:dyDescent="0.35">
      <c r="A710" t="s">
        <v>729</v>
      </c>
      <c r="B710" t="s">
        <v>10</v>
      </c>
      <c r="C710" t="s">
        <v>68</v>
      </c>
      <c r="D710" t="s">
        <v>3616</v>
      </c>
      <c r="E710" t="s">
        <v>3618</v>
      </c>
      <c r="F710" t="str">
        <f>WORKSHEET[[#This Row],[Depart From]]&amp;"-"&amp;WORKSHEET[[#This Row],[Arrive To]]</f>
        <v>Marrakech-Tripoli</v>
      </c>
      <c r="G710" s="2">
        <v>44797</v>
      </c>
      <c r="H710" s="2">
        <v>44813</v>
      </c>
      <c r="I710" s="2" t="str">
        <f t="shared" si="11"/>
        <v>Delivered</v>
      </c>
      <c r="J710" s="2" t="str">
        <f>TEXT(WORKSHEET[[#This Row],[Offloading Date]], "mmm")</f>
        <v>Sep</v>
      </c>
      <c r="K710" s="2" t="str">
        <f>IF(OR(WORKSHEET[[#This Row],[Year]]="", ISBLANK(WORKSHEET[[#This Row],[Year]]), WORKSHEET[[#This Row],[Year]]="null"), "Exclude", "Include")</f>
        <v>Include</v>
      </c>
      <c r="L710" t="s">
        <v>12</v>
      </c>
      <c r="M710" t="s">
        <v>583</v>
      </c>
      <c r="N710" t="s">
        <v>13</v>
      </c>
      <c r="O710">
        <v>35.36</v>
      </c>
      <c r="P710">
        <v>600</v>
      </c>
      <c r="Q710" t="s">
        <v>14</v>
      </c>
      <c r="R710">
        <f>P710 * _xll.XLOOKUP(Q710,CALCULATION!$A$15:$A$17, CALCULATION!$B$15:$B$17 )</f>
        <v>600</v>
      </c>
      <c r="S710" s="5">
        <f>O710*P710*_xll.XLOOKUP(Q710,CALCULATION!$A$15:$A$17, CALCULATION!$B$15:$B$17)</f>
        <v>21216</v>
      </c>
      <c r="T710">
        <v>300</v>
      </c>
      <c r="U710" t="s">
        <v>14</v>
      </c>
      <c r="V710">
        <f>T710 * _xll.XLOOKUP(U710,CALCULATION!$A$15:$A$17, CALCULATION!$B$15:$B$17 )</f>
        <v>300</v>
      </c>
      <c r="W710" s="5">
        <f>O710*T710*_xll.XLOOKUP(U710,CALCULATION!$A$15:$A$17, CALCULATION!$B$15:$B$17)</f>
        <v>10608</v>
      </c>
      <c r="X710" s="5">
        <f>WORKSHEET[[#This Row],[Clients Total Cost]] / WORKSHEET[[#This Row],[Clients Rate per T2 (USD)]]</f>
        <v>35.36</v>
      </c>
      <c r="Y710" s="5">
        <f>WORKSHEET[[#This Row],[Clients Rate per T2 (USD)]] - WORKSHEET[[#This Row],[Supplier Rate Per t2 (USD)]]</f>
        <v>300</v>
      </c>
      <c r="Z710" s="5">
        <f>WORKSHEET[[#This Row],[Profit Per T]] * WORKSHEET[[#This Row],[Weight]]</f>
        <v>10608</v>
      </c>
      <c r="AA710">
        <v>1</v>
      </c>
      <c r="AB710" s="1">
        <v>2.4</v>
      </c>
      <c r="AC710" s="1">
        <v>1.6</v>
      </c>
      <c r="AD710" s="1">
        <v>2</v>
      </c>
      <c r="AE710" s="1">
        <f>WORKSHEET[[#This Row],[Delay at toll gate in days]] +WORKSHEET[[#This Row],[Delay at workshop in days]] +WORKSHEET[[#This Row],[Delay at border in days]]</f>
        <v>6</v>
      </c>
    </row>
    <row r="711" spans="1:31" x14ac:dyDescent="0.35">
      <c r="A711" t="s">
        <v>730</v>
      </c>
      <c r="B711" t="s">
        <v>10</v>
      </c>
      <c r="C711" t="s">
        <v>68</v>
      </c>
      <c r="D711" t="s">
        <v>3615</v>
      </c>
      <c r="E711" t="s">
        <v>3618</v>
      </c>
      <c r="F711" t="str">
        <f>WORKSHEET[[#This Row],[Depart From]]&amp;"-"&amp;WORKSHEET[[#This Row],[Arrive To]]</f>
        <v>Mombasa-Tripoli</v>
      </c>
      <c r="G711" s="2">
        <v>44782</v>
      </c>
      <c r="H711" s="2">
        <v>44795</v>
      </c>
      <c r="I711" s="2" t="str">
        <f t="shared" si="11"/>
        <v>Delivered</v>
      </c>
      <c r="J711" s="2" t="str">
        <f>TEXT(WORKSHEET[[#This Row],[Offloading Date]], "mmm")</f>
        <v>Aug</v>
      </c>
      <c r="K711" s="2" t="str">
        <f>IF(OR(WORKSHEET[[#This Row],[Year]]="", ISBLANK(WORKSHEET[[#This Row],[Year]]), WORKSHEET[[#This Row],[Year]]="null"), "Exclude", "Include")</f>
        <v>Include</v>
      </c>
      <c r="L711" t="s">
        <v>12</v>
      </c>
      <c r="M711" t="s">
        <v>12</v>
      </c>
      <c r="N711" t="s">
        <v>13</v>
      </c>
      <c r="O711">
        <v>35.54</v>
      </c>
      <c r="P711">
        <v>600</v>
      </c>
      <c r="Q711" t="s">
        <v>14</v>
      </c>
      <c r="R711">
        <f>P711 * _xll.XLOOKUP(Q711,CALCULATION!$A$15:$A$17, CALCULATION!$B$15:$B$17 )</f>
        <v>600</v>
      </c>
      <c r="S711" s="5">
        <f>O711*P711*_xll.XLOOKUP(Q711,CALCULATION!$A$15:$A$17, CALCULATION!$B$15:$B$17)</f>
        <v>21324</v>
      </c>
      <c r="T711">
        <v>300</v>
      </c>
      <c r="U711" t="s">
        <v>14</v>
      </c>
      <c r="V711">
        <f>T711 * _xll.XLOOKUP(U711,CALCULATION!$A$15:$A$17, CALCULATION!$B$15:$B$17 )</f>
        <v>300</v>
      </c>
      <c r="W711" s="5">
        <f>O711*T711*_xll.XLOOKUP(U711,CALCULATION!$A$15:$A$17, CALCULATION!$B$15:$B$17)</f>
        <v>10662</v>
      </c>
      <c r="X711" s="5">
        <f>WORKSHEET[[#This Row],[Clients Total Cost]] / WORKSHEET[[#This Row],[Clients Rate per T2 (USD)]]</f>
        <v>35.54</v>
      </c>
      <c r="Y711" s="5">
        <f>WORKSHEET[[#This Row],[Clients Rate per T2 (USD)]] - WORKSHEET[[#This Row],[Supplier Rate Per t2 (USD)]]</f>
        <v>300</v>
      </c>
      <c r="Z711" s="5">
        <f>WORKSHEET[[#This Row],[Profit Per T]] * WORKSHEET[[#This Row],[Weight]]</f>
        <v>10662</v>
      </c>
      <c r="AA711">
        <v>1</v>
      </c>
      <c r="AB711" s="1">
        <v>1.95</v>
      </c>
      <c r="AC711" s="1">
        <v>1.3</v>
      </c>
      <c r="AD711" s="1">
        <v>1.625</v>
      </c>
      <c r="AE711" s="1">
        <f>WORKSHEET[[#This Row],[Delay at toll gate in days]] +WORKSHEET[[#This Row],[Delay at workshop in days]] +WORKSHEET[[#This Row],[Delay at border in days]]</f>
        <v>4.875</v>
      </c>
    </row>
    <row r="712" spans="1:31" x14ac:dyDescent="0.35">
      <c r="A712" t="s">
        <v>731</v>
      </c>
      <c r="B712" t="s">
        <v>10</v>
      </c>
      <c r="C712" t="s">
        <v>68</v>
      </c>
      <c r="D712" t="s">
        <v>3616</v>
      </c>
      <c r="E712" t="s">
        <v>3618</v>
      </c>
      <c r="F712" t="str">
        <f>WORKSHEET[[#This Row],[Depart From]]&amp;"-"&amp;WORKSHEET[[#This Row],[Arrive To]]</f>
        <v>Marrakech-Tripoli</v>
      </c>
      <c r="G712" s="2">
        <v>44801</v>
      </c>
      <c r="H712" s="2">
        <v>44811</v>
      </c>
      <c r="I712" s="2" t="str">
        <f t="shared" si="11"/>
        <v>Delivered</v>
      </c>
      <c r="J712" s="2" t="str">
        <f>TEXT(WORKSHEET[[#This Row],[Offloading Date]], "mmm")</f>
        <v>Sep</v>
      </c>
      <c r="K712" s="2" t="str">
        <f>IF(OR(WORKSHEET[[#This Row],[Year]]="", ISBLANK(WORKSHEET[[#This Row],[Year]]), WORKSHEET[[#This Row],[Year]]="null"), "Exclude", "Include")</f>
        <v>Include</v>
      </c>
      <c r="L712" t="s">
        <v>12</v>
      </c>
      <c r="M712" t="s">
        <v>583</v>
      </c>
      <c r="N712" t="s">
        <v>13</v>
      </c>
      <c r="O712">
        <v>35.520000000000003</v>
      </c>
      <c r="P712">
        <v>600</v>
      </c>
      <c r="Q712" t="s">
        <v>14</v>
      </c>
      <c r="R712">
        <f>P712 * _xll.XLOOKUP(Q712,CALCULATION!$A$15:$A$17, CALCULATION!$B$15:$B$17 )</f>
        <v>600</v>
      </c>
      <c r="S712" s="5">
        <f>O712*P712*_xll.XLOOKUP(Q712,CALCULATION!$A$15:$A$17, CALCULATION!$B$15:$B$17)</f>
        <v>21312.000000000004</v>
      </c>
      <c r="T712">
        <v>300</v>
      </c>
      <c r="U712" t="s">
        <v>14</v>
      </c>
      <c r="V712">
        <f>T712 * _xll.XLOOKUP(U712,CALCULATION!$A$15:$A$17, CALCULATION!$B$15:$B$17 )</f>
        <v>300</v>
      </c>
      <c r="W712" s="5">
        <f>O712*T712*_xll.XLOOKUP(U712,CALCULATION!$A$15:$A$17, CALCULATION!$B$15:$B$17)</f>
        <v>10656.000000000002</v>
      </c>
      <c r="X712" s="5">
        <f>WORKSHEET[[#This Row],[Clients Total Cost]] / WORKSHEET[[#This Row],[Clients Rate per T2 (USD)]]</f>
        <v>35.520000000000003</v>
      </c>
      <c r="Y712" s="5">
        <f>WORKSHEET[[#This Row],[Clients Rate per T2 (USD)]] - WORKSHEET[[#This Row],[Supplier Rate Per t2 (USD)]]</f>
        <v>300</v>
      </c>
      <c r="Z712" s="5">
        <f>WORKSHEET[[#This Row],[Profit Per T]] * WORKSHEET[[#This Row],[Weight]]</f>
        <v>10656.000000000002</v>
      </c>
      <c r="AA712">
        <v>1</v>
      </c>
      <c r="AB712" s="1">
        <v>1.5</v>
      </c>
      <c r="AC712" s="1">
        <v>1</v>
      </c>
      <c r="AD712" s="1">
        <v>1.25</v>
      </c>
      <c r="AE712" s="1">
        <f>WORKSHEET[[#This Row],[Delay at toll gate in days]] +WORKSHEET[[#This Row],[Delay at workshop in days]] +WORKSHEET[[#This Row],[Delay at border in days]]</f>
        <v>3.75</v>
      </c>
    </row>
    <row r="713" spans="1:31" x14ac:dyDescent="0.35">
      <c r="A713" t="s">
        <v>732</v>
      </c>
      <c r="B713" t="s">
        <v>10</v>
      </c>
      <c r="C713" t="s">
        <v>68</v>
      </c>
      <c r="D713" t="s">
        <v>3611</v>
      </c>
      <c r="E713" t="s">
        <v>3613</v>
      </c>
      <c r="F713" t="str">
        <f>WORKSHEET[[#This Row],[Depart From]]&amp;"-"&amp;WORKSHEET[[#This Row],[Arrive To]]</f>
        <v>Mogadishu-Sanaa</v>
      </c>
      <c r="G713" s="2">
        <v>44782</v>
      </c>
      <c r="H713" s="2">
        <v>44796</v>
      </c>
      <c r="I713" s="2" t="str">
        <f t="shared" si="11"/>
        <v>Delivered</v>
      </c>
      <c r="J713" s="2" t="str">
        <f>TEXT(WORKSHEET[[#This Row],[Offloading Date]], "mmm")</f>
        <v>Aug</v>
      </c>
      <c r="K713" s="2" t="str">
        <f>IF(OR(WORKSHEET[[#This Row],[Year]]="", ISBLANK(WORKSHEET[[#This Row],[Year]]), WORKSHEET[[#This Row],[Year]]="null"), "Exclude", "Include")</f>
        <v>Include</v>
      </c>
      <c r="L713" t="s">
        <v>12</v>
      </c>
      <c r="M713" t="s">
        <v>12</v>
      </c>
      <c r="N713" t="s">
        <v>13</v>
      </c>
      <c r="O713">
        <v>35.57</v>
      </c>
      <c r="P713">
        <v>600</v>
      </c>
      <c r="Q713" t="s">
        <v>14</v>
      </c>
      <c r="R713">
        <f>P713 * _xll.XLOOKUP(Q713,CALCULATION!$A$15:$A$17, CALCULATION!$B$15:$B$17 )</f>
        <v>600</v>
      </c>
      <c r="S713" s="5">
        <f>O713*P713*_xll.XLOOKUP(Q713,CALCULATION!$A$15:$A$17, CALCULATION!$B$15:$B$17)</f>
        <v>21342</v>
      </c>
      <c r="T713">
        <v>300</v>
      </c>
      <c r="U713" t="s">
        <v>14</v>
      </c>
      <c r="V713">
        <f>T713 * _xll.XLOOKUP(U713,CALCULATION!$A$15:$A$17, CALCULATION!$B$15:$B$17 )</f>
        <v>300</v>
      </c>
      <c r="W713" s="5">
        <f>O713*T713*_xll.XLOOKUP(U713,CALCULATION!$A$15:$A$17, CALCULATION!$B$15:$B$17)</f>
        <v>10671</v>
      </c>
      <c r="X713" s="5">
        <f>WORKSHEET[[#This Row],[Clients Total Cost]] / WORKSHEET[[#This Row],[Clients Rate per T2 (USD)]]</f>
        <v>35.57</v>
      </c>
      <c r="Y713" s="5">
        <f>WORKSHEET[[#This Row],[Clients Rate per T2 (USD)]] - WORKSHEET[[#This Row],[Supplier Rate Per t2 (USD)]]</f>
        <v>300</v>
      </c>
      <c r="Z713" s="5">
        <f>WORKSHEET[[#This Row],[Profit Per T]] * WORKSHEET[[#This Row],[Weight]]</f>
        <v>10671</v>
      </c>
      <c r="AA713">
        <v>1</v>
      </c>
      <c r="AB713" s="1">
        <v>2.1</v>
      </c>
      <c r="AC713" s="1">
        <v>1.4000000000000001</v>
      </c>
      <c r="AD713" s="1">
        <v>1.75</v>
      </c>
      <c r="AE713" s="1">
        <f>WORKSHEET[[#This Row],[Delay at toll gate in days]] +WORKSHEET[[#This Row],[Delay at workshop in days]] +WORKSHEET[[#This Row],[Delay at border in days]]</f>
        <v>5.25</v>
      </c>
    </row>
    <row r="714" spans="1:31" x14ac:dyDescent="0.35">
      <c r="A714" t="s">
        <v>733</v>
      </c>
      <c r="B714" t="s">
        <v>10</v>
      </c>
      <c r="C714" t="s">
        <v>68</v>
      </c>
      <c r="D714" t="s">
        <v>3619</v>
      </c>
      <c r="E714" t="s">
        <v>3618</v>
      </c>
      <c r="F714" t="str">
        <f>WORKSHEET[[#This Row],[Depart From]]&amp;"-"&amp;WORKSHEET[[#This Row],[Arrive To]]</f>
        <v>Addis Ababa-Tripoli</v>
      </c>
      <c r="G714" s="2">
        <v>44795</v>
      </c>
      <c r="H714" s="2">
        <v>44812</v>
      </c>
      <c r="I714" s="2" t="str">
        <f t="shared" si="11"/>
        <v>Delivered</v>
      </c>
      <c r="J714" s="2" t="str">
        <f>TEXT(WORKSHEET[[#This Row],[Offloading Date]], "mmm")</f>
        <v>Sep</v>
      </c>
      <c r="K714" s="2" t="str">
        <f>IF(OR(WORKSHEET[[#This Row],[Year]]="", ISBLANK(WORKSHEET[[#This Row],[Year]]), WORKSHEET[[#This Row],[Year]]="null"), "Exclude", "Include")</f>
        <v>Include</v>
      </c>
      <c r="L714" t="s">
        <v>12</v>
      </c>
      <c r="M714" t="s">
        <v>3624</v>
      </c>
      <c r="N714" t="s">
        <v>69</v>
      </c>
      <c r="O714">
        <v>35.22</v>
      </c>
      <c r="P714">
        <v>20</v>
      </c>
      <c r="Q714" t="s">
        <v>14</v>
      </c>
      <c r="R714">
        <f>P714 * _xll.XLOOKUP(Q714,CALCULATION!$A$15:$A$17, CALCULATION!$B$15:$B$17 )</f>
        <v>20</v>
      </c>
      <c r="S714" s="5">
        <f>O714*P714*_xll.XLOOKUP(Q714,CALCULATION!$A$15:$A$17, CALCULATION!$B$15:$B$17)</f>
        <v>704.4</v>
      </c>
      <c r="T714">
        <v>10</v>
      </c>
      <c r="U714" t="s">
        <v>14</v>
      </c>
      <c r="V714">
        <f>T714 * _xll.XLOOKUP(U714,CALCULATION!$A$15:$A$17, CALCULATION!$B$15:$B$17 )</f>
        <v>10</v>
      </c>
      <c r="W714" s="5">
        <f>O714*T714*_xll.XLOOKUP(U714,CALCULATION!$A$15:$A$17, CALCULATION!$B$15:$B$17)</f>
        <v>352.2</v>
      </c>
      <c r="X714" s="5">
        <f>WORKSHEET[[#This Row],[Clients Total Cost]] / WORKSHEET[[#This Row],[Clients Rate per T2 (USD)]]</f>
        <v>35.22</v>
      </c>
      <c r="Y714" s="5">
        <f>WORKSHEET[[#This Row],[Clients Rate per T2 (USD)]] - WORKSHEET[[#This Row],[Supplier Rate Per t2 (USD)]]</f>
        <v>10</v>
      </c>
      <c r="Z714" s="5">
        <f>WORKSHEET[[#This Row],[Profit Per T]] * WORKSHEET[[#This Row],[Weight]]</f>
        <v>352.2</v>
      </c>
      <c r="AA714">
        <v>1</v>
      </c>
      <c r="AB714" s="1">
        <v>2.5499999999999998</v>
      </c>
      <c r="AC714" s="1">
        <v>1.7000000000000002</v>
      </c>
      <c r="AD714" s="1">
        <v>2.125</v>
      </c>
      <c r="AE714" s="1">
        <f>WORKSHEET[[#This Row],[Delay at toll gate in days]] +WORKSHEET[[#This Row],[Delay at workshop in days]] +WORKSHEET[[#This Row],[Delay at border in days]]</f>
        <v>6.375</v>
      </c>
    </row>
    <row r="715" spans="1:31" x14ac:dyDescent="0.35">
      <c r="A715" t="s">
        <v>734</v>
      </c>
      <c r="B715" t="s">
        <v>10</v>
      </c>
      <c r="C715" t="s">
        <v>68</v>
      </c>
      <c r="D715" t="s">
        <v>3619</v>
      </c>
      <c r="E715" t="s">
        <v>3618</v>
      </c>
      <c r="F715" t="str">
        <f>WORKSHEET[[#This Row],[Depart From]]&amp;"-"&amp;WORKSHEET[[#This Row],[Arrive To]]</f>
        <v>Addis Ababa-Tripoli</v>
      </c>
      <c r="G715" s="2">
        <v>44800</v>
      </c>
      <c r="H715" s="2">
        <v>44812</v>
      </c>
      <c r="I715" s="2" t="str">
        <f t="shared" si="11"/>
        <v>Delivered</v>
      </c>
      <c r="J715" s="2" t="str">
        <f>TEXT(WORKSHEET[[#This Row],[Offloading Date]], "mmm")</f>
        <v>Sep</v>
      </c>
      <c r="K715" s="2" t="str">
        <f>IF(OR(WORKSHEET[[#This Row],[Year]]="", ISBLANK(WORKSHEET[[#This Row],[Year]]), WORKSHEET[[#This Row],[Year]]="null"), "Exclude", "Include")</f>
        <v>Include</v>
      </c>
      <c r="L715" t="s">
        <v>12</v>
      </c>
      <c r="M715" t="s">
        <v>583</v>
      </c>
      <c r="N715" t="s">
        <v>13</v>
      </c>
      <c r="O715">
        <v>35.46</v>
      </c>
      <c r="P715">
        <v>600</v>
      </c>
      <c r="Q715" t="s">
        <v>14</v>
      </c>
      <c r="R715">
        <f>P715 * _xll.XLOOKUP(Q715,CALCULATION!$A$15:$A$17, CALCULATION!$B$15:$B$17 )</f>
        <v>600</v>
      </c>
      <c r="S715" s="5">
        <f>O715*P715*_xll.XLOOKUP(Q715,CALCULATION!$A$15:$A$17, CALCULATION!$B$15:$B$17)</f>
        <v>21276</v>
      </c>
      <c r="T715">
        <v>300</v>
      </c>
      <c r="U715" t="s">
        <v>14</v>
      </c>
      <c r="V715">
        <f>T715 * _xll.XLOOKUP(U715,CALCULATION!$A$15:$A$17, CALCULATION!$B$15:$B$17 )</f>
        <v>300</v>
      </c>
      <c r="W715" s="5">
        <f>O715*T715*_xll.XLOOKUP(U715,CALCULATION!$A$15:$A$17, CALCULATION!$B$15:$B$17)</f>
        <v>10638</v>
      </c>
      <c r="X715" s="5">
        <f>WORKSHEET[[#This Row],[Clients Total Cost]] / WORKSHEET[[#This Row],[Clients Rate per T2 (USD)]]</f>
        <v>35.46</v>
      </c>
      <c r="Y715" s="5">
        <f>WORKSHEET[[#This Row],[Clients Rate per T2 (USD)]] - WORKSHEET[[#This Row],[Supplier Rate Per t2 (USD)]]</f>
        <v>300</v>
      </c>
      <c r="Z715" s="5">
        <f>WORKSHEET[[#This Row],[Profit Per T]] * WORKSHEET[[#This Row],[Weight]]</f>
        <v>10638</v>
      </c>
      <c r="AA715">
        <v>1</v>
      </c>
      <c r="AB715" s="1">
        <v>1.7999999999999998</v>
      </c>
      <c r="AC715" s="1">
        <v>1.2000000000000002</v>
      </c>
      <c r="AD715" s="1">
        <v>1.5</v>
      </c>
      <c r="AE715" s="1">
        <f>WORKSHEET[[#This Row],[Delay at toll gate in days]] +WORKSHEET[[#This Row],[Delay at workshop in days]] +WORKSHEET[[#This Row],[Delay at border in days]]</f>
        <v>4.5</v>
      </c>
    </row>
    <row r="716" spans="1:31" x14ac:dyDescent="0.35">
      <c r="A716" t="s">
        <v>735</v>
      </c>
      <c r="B716" t="s">
        <v>10</v>
      </c>
      <c r="C716" t="s">
        <v>68</v>
      </c>
      <c r="D716" t="s">
        <v>3615</v>
      </c>
      <c r="E716" t="s">
        <v>3614</v>
      </c>
      <c r="F716" t="str">
        <f>WORKSHEET[[#This Row],[Depart From]]&amp;"-"&amp;WORKSHEET[[#This Row],[Arrive To]]</f>
        <v>Mombasa-Alger</v>
      </c>
      <c r="G716" s="2">
        <v>44785</v>
      </c>
      <c r="H716" s="2">
        <v>44798</v>
      </c>
      <c r="I716" s="2" t="str">
        <f t="shared" si="11"/>
        <v>Delivered</v>
      </c>
      <c r="J716" s="2" t="str">
        <f>TEXT(WORKSHEET[[#This Row],[Offloading Date]], "mmm")</f>
        <v>Aug</v>
      </c>
      <c r="K716" s="2" t="str">
        <f>IF(OR(WORKSHEET[[#This Row],[Year]]="", ISBLANK(WORKSHEET[[#This Row],[Year]]), WORKSHEET[[#This Row],[Year]]="null"), "Exclude", "Include")</f>
        <v>Include</v>
      </c>
      <c r="L716" t="s">
        <v>12</v>
      </c>
      <c r="M716" t="s">
        <v>12</v>
      </c>
      <c r="N716" t="s">
        <v>13</v>
      </c>
      <c r="O716">
        <v>35.5</v>
      </c>
      <c r="P716">
        <v>600</v>
      </c>
      <c r="Q716" t="s">
        <v>14</v>
      </c>
      <c r="R716">
        <f>P716 * _xll.XLOOKUP(Q716,CALCULATION!$A$15:$A$17, CALCULATION!$B$15:$B$17 )</f>
        <v>600</v>
      </c>
      <c r="S716" s="5">
        <f>O716*P716*_xll.XLOOKUP(Q716,CALCULATION!$A$15:$A$17, CALCULATION!$B$15:$B$17)</f>
        <v>21300</v>
      </c>
      <c r="T716">
        <v>300</v>
      </c>
      <c r="U716" t="s">
        <v>14</v>
      </c>
      <c r="V716">
        <f>T716 * _xll.XLOOKUP(U716,CALCULATION!$A$15:$A$17, CALCULATION!$B$15:$B$17 )</f>
        <v>300</v>
      </c>
      <c r="W716" s="5">
        <f>O716*T716*_xll.XLOOKUP(U716,CALCULATION!$A$15:$A$17, CALCULATION!$B$15:$B$17)</f>
        <v>10650</v>
      </c>
      <c r="X716" s="5">
        <f>WORKSHEET[[#This Row],[Clients Total Cost]] / WORKSHEET[[#This Row],[Clients Rate per T2 (USD)]]</f>
        <v>35.5</v>
      </c>
      <c r="Y716" s="5">
        <f>WORKSHEET[[#This Row],[Clients Rate per T2 (USD)]] - WORKSHEET[[#This Row],[Supplier Rate Per t2 (USD)]]</f>
        <v>300</v>
      </c>
      <c r="Z716" s="5">
        <f>WORKSHEET[[#This Row],[Profit Per T]] * WORKSHEET[[#This Row],[Weight]]</f>
        <v>10650</v>
      </c>
      <c r="AA716">
        <v>1</v>
      </c>
      <c r="AB716" s="1">
        <v>1.95</v>
      </c>
      <c r="AC716" s="1">
        <v>1.3</v>
      </c>
      <c r="AD716" s="1">
        <v>1.625</v>
      </c>
      <c r="AE716" s="1">
        <f>WORKSHEET[[#This Row],[Delay at toll gate in days]] +WORKSHEET[[#This Row],[Delay at workshop in days]] +WORKSHEET[[#This Row],[Delay at border in days]]</f>
        <v>4.875</v>
      </c>
    </row>
    <row r="717" spans="1:31" x14ac:dyDescent="0.35">
      <c r="A717" t="s">
        <v>736</v>
      </c>
      <c r="B717" t="s">
        <v>10</v>
      </c>
      <c r="C717" t="s">
        <v>68</v>
      </c>
      <c r="D717" t="s">
        <v>3616</v>
      </c>
      <c r="E717" t="s">
        <v>3612</v>
      </c>
      <c r="F717" t="str">
        <f>WORKSHEET[[#This Row],[Depart From]]&amp;"-"&amp;WORKSHEET[[#This Row],[Arrive To]]</f>
        <v>Marrakech-Victoria</v>
      </c>
      <c r="G717" s="2">
        <v>44797</v>
      </c>
      <c r="H717" s="2">
        <v>44813</v>
      </c>
      <c r="I717" s="2" t="str">
        <f t="shared" si="11"/>
        <v>Delivered</v>
      </c>
      <c r="J717" s="2" t="str">
        <f>TEXT(WORKSHEET[[#This Row],[Offloading Date]], "mmm")</f>
        <v>Sep</v>
      </c>
      <c r="K717" s="2" t="str">
        <f>IF(OR(WORKSHEET[[#This Row],[Year]]="", ISBLANK(WORKSHEET[[#This Row],[Year]]), WORKSHEET[[#This Row],[Year]]="null"), "Exclude", "Include")</f>
        <v>Include</v>
      </c>
      <c r="L717" t="s">
        <v>12</v>
      </c>
      <c r="M717" t="s">
        <v>3624</v>
      </c>
      <c r="N717" t="s">
        <v>69</v>
      </c>
      <c r="O717">
        <v>35.36</v>
      </c>
      <c r="P717">
        <v>20</v>
      </c>
      <c r="Q717" t="s">
        <v>14</v>
      </c>
      <c r="R717">
        <f>P717 * _xll.XLOOKUP(Q717,CALCULATION!$A$15:$A$17, CALCULATION!$B$15:$B$17 )</f>
        <v>20</v>
      </c>
      <c r="S717" s="5">
        <f>O717*P717*_xll.XLOOKUP(Q717,CALCULATION!$A$15:$A$17, CALCULATION!$B$15:$B$17)</f>
        <v>707.2</v>
      </c>
      <c r="T717">
        <v>10</v>
      </c>
      <c r="U717" t="s">
        <v>14</v>
      </c>
      <c r="V717">
        <f>T717 * _xll.XLOOKUP(U717,CALCULATION!$A$15:$A$17, CALCULATION!$B$15:$B$17 )</f>
        <v>10</v>
      </c>
      <c r="W717" s="5">
        <f>O717*T717*_xll.XLOOKUP(U717,CALCULATION!$A$15:$A$17, CALCULATION!$B$15:$B$17)</f>
        <v>353.6</v>
      </c>
      <c r="X717" s="5">
        <f>WORKSHEET[[#This Row],[Clients Total Cost]] / WORKSHEET[[#This Row],[Clients Rate per T2 (USD)]]</f>
        <v>35.36</v>
      </c>
      <c r="Y717" s="5">
        <f>WORKSHEET[[#This Row],[Clients Rate per T2 (USD)]] - WORKSHEET[[#This Row],[Supplier Rate Per t2 (USD)]]</f>
        <v>10</v>
      </c>
      <c r="Z717" s="5">
        <f>WORKSHEET[[#This Row],[Profit Per T]] * WORKSHEET[[#This Row],[Weight]]</f>
        <v>353.6</v>
      </c>
      <c r="AA717">
        <v>1</v>
      </c>
      <c r="AB717" s="1">
        <v>2.4</v>
      </c>
      <c r="AC717" s="1">
        <v>1.6</v>
      </c>
      <c r="AD717" s="1">
        <v>2</v>
      </c>
      <c r="AE717" s="1">
        <f>WORKSHEET[[#This Row],[Delay at toll gate in days]] +WORKSHEET[[#This Row],[Delay at workshop in days]] +WORKSHEET[[#This Row],[Delay at border in days]]</f>
        <v>6</v>
      </c>
    </row>
    <row r="718" spans="1:31" x14ac:dyDescent="0.35">
      <c r="A718" t="s">
        <v>737</v>
      </c>
      <c r="B718" t="s">
        <v>10</v>
      </c>
      <c r="C718" t="s">
        <v>68</v>
      </c>
      <c r="D718" t="s">
        <v>3611</v>
      </c>
      <c r="E718" t="s">
        <v>3617</v>
      </c>
      <c r="F718" t="str">
        <f>WORKSHEET[[#This Row],[Depart From]]&amp;"-"&amp;WORKSHEET[[#This Row],[Arrive To]]</f>
        <v>Mogadishu-Lagos</v>
      </c>
      <c r="G718" s="2">
        <v>44799</v>
      </c>
      <c r="H718" s="2">
        <v>44811</v>
      </c>
      <c r="I718" s="2" t="str">
        <f t="shared" si="11"/>
        <v>Delivered</v>
      </c>
      <c r="J718" s="2" t="str">
        <f>TEXT(WORKSHEET[[#This Row],[Offloading Date]], "mmm")</f>
        <v>Sep</v>
      </c>
      <c r="K718" s="2" t="str">
        <f>IF(OR(WORKSHEET[[#This Row],[Year]]="", ISBLANK(WORKSHEET[[#This Row],[Year]]), WORKSHEET[[#This Row],[Year]]="null"), "Exclude", "Include")</f>
        <v>Include</v>
      </c>
      <c r="L718" t="s">
        <v>12</v>
      </c>
      <c r="M718" t="s">
        <v>583</v>
      </c>
      <c r="N718" t="s">
        <v>13</v>
      </c>
      <c r="O718">
        <v>35.28</v>
      </c>
      <c r="P718">
        <v>600</v>
      </c>
      <c r="Q718" t="s">
        <v>14</v>
      </c>
      <c r="R718">
        <f>P718 * _xll.XLOOKUP(Q718,CALCULATION!$A$15:$A$17, CALCULATION!$B$15:$B$17 )</f>
        <v>600</v>
      </c>
      <c r="S718" s="5">
        <f>O718*P718*_xll.XLOOKUP(Q718,CALCULATION!$A$15:$A$17, CALCULATION!$B$15:$B$17)</f>
        <v>21168</v>
      </c>
      <c r="T718">
        <v>300</v>
      </c>
      <c r="U718" t="s">
        <v>14</v>
      </c>
      <c r="V718">
        <f>T718 * _xll.XLOOKUP(U718,CALCULATION!$A$15:$A$17, CALCULATION!$B$15:$B$17 )</f>
        <v>300</v>
      </c>
      <c r="W718" s="5">
        <f>O718*T718*_xll.XLOOKUP(U718,CALCULATION!$A$15:$A$17, CALCULATION!$B$15:$B$17)</f>
        <v>10584</v>
      </c>
      <c r="X718" s="5">
        <f>WORKSHEET[[#This Row],[Clients Total Cost]] / WORKSHEET[[#This Row],[Clients Rate per T2 (USD)]]</f>
        <v>35.28</v>
      </c>
      <c r="Y718" s="5">
        <f>WORKSHEET[[#This Row],[Clients Rate per T2 (USD)]] - WORKSHEET[[#This Row],[Supplier Rate Per t2 (USD)]]</f>
        <v>300</v>
      </c>
      <c r="Z718" s="5">
        <f>WORKSHEET[[#This Row],[Profit Per T]] * WORKSHEET[[#This Row],[Weight]]</f>
        <v>10584</v>
      </c>
      <c r="AA718">
        <v>1</v>
      </c>
      <c r="AB718" s="1">
        <v>1.7999999999999998</v>
      </c>
      <c r="AC718" s="1">
        <v>1.2000000000000002</v>
      </c>
      <c r="AD718" s="1">
        <v>1.5</v>
      </c>
      <c r="AE718" s="1">
        <f>WORKSHEET[[#This Row],[Delay at toll gate in days]] +WORKSHEET[[#This Row],[Delay at workshop in days]] +WORKSHEET[[#This Row],[Delay at border in days]]</f>
        <v>4.5</v>
      </c>
    </row>
    <row r="719" spans="1:31" x14ac:dyDescent="0.35">
      <c r="A719" t="s">
        <v>738</v>
      </c>
      <c r="B719" t="s">
        <v>10</v>
      </c>
      <c r="C719" t="s">
        <v>68</v>
      </c>
      <c r="D719" t="s">
        <v>3620</v>
      </c>
      <c r="E719" t="s">
        <v>3612</v>
      </c>
      <c r="F719" t="str">
        <f>WORKSHEET[[#This Row],[Depart From]]&amp;"-"&amp;WORKSHEET[[#This Row],[Arrive To]]</f>
        <v>Zanzibar-Victoria</v>
      </c>
      <c r="G719" s="2">
        <v>44792</v>
      </c>
      <c r="H719" s="2">
        <v>44806</v>
      </c>
      <c r="I719" s="2" t="str">
        <f t="shared" si="11"/>
        <v>Delivered</v>
      </c>
      <c r="J719" s="2" t="str">
        <f>TEXT(WORKSHEET[[#This Row],[Offloading Date]], "mmm")</f>
        <v>Sep</v>
      </c>
      <c r="K719" s="2" t="str">
        <f>IF(OR(WORKSHEET[[#This Row],[Year]]="", ISBLANK(WORKSHEET[[#This Row],[Year]]), WORKSHEET[[#This Row],[Year]]="null"), "Exclude", "Include")</f>
        <v>Include</v>
      </c>
      <c r="L719" t="s">
        <v>12</v>
      </c>
      <c r="M719" t="s">
        <v>583</v>
      </c>
      <c r="N719" t="s">
        <v>13</v>
      </c>
      <c r="O719">
        <v>35.46</v>
      </c>
      <c r="P719">
        <v>600</v>
      </c>
      <c r="Q719" t="s">
        <v>14</v>
      </c>
      <c r="R719">
        <f>P719 * _xll.XLOOKUP(Q719,CALCULATION!$A$15:$A$17, CALCULATION!$B$15:$B$17 )</f>
        <v>600</v>
      </c>
      <c r="S719" s="5">
        <f>O719*P719*_xll.XLOOKUP(Q719,CALCULATION!$A$15:$A$17, CALCULATION!$B$15:$B$17)</f>
        <v>21276</v>
      </c>
      <c r="T719">
        <v>300</v>
      </c>
      <c r="U719" t="s">
        <v>14</v>
      </c>
      <c r="V719">
        <f>T719 * _xll.XLOOKUP(U719,CALCULATION!$A$15:$A$17, CALCULATION!$B$15:$B$17 )</f>
        <v>300</v>
      </c>
      <c r="W719" s="5">
        <f>O719*T719*_xll.XLOOKUP(U719,CALCULATION!$A$15:$A$17, CALCULATION!$B$15:$B$17)</f>
        <v>10638</v>
      </c>
      <c r="X719" s="5">
        <f>WORKSHEET[[#This Row],[Clients Total Cost]] / WORKSHEET[[#This Row],[Clients Rate per T2 (USD)]]</f>
        <v>35.46</v>
      </c>
      <c r="Y719" s="5">
        <f>WORKSHEET[[#This Row],[Clients Rate per T2 (USD)]] - WORKSHEET[[#This Row],[Supplier Rate Per t2 (USD)]]</f>
        <v>300</v>
      </c>
      <c r="Z719" s="5">
        <f>WORKSHEET[[#This Row],[Profit Per T]] * WORKSHEET[[#This Row],[Weight]]</f>
        <v>10638</v>
      </c>
      <c r="AA719">
        <v>1</v>
      </c>
      <c r="AB719" s="1">
        <v>2.1</v>
      </c>
      <c r="AC719" s="1">
        <v>1.4000000000000001</v>
      </c>
      <c r="AD719" s="1">
        <v>1.75</v>
      </c>
      <c r="AE719" s="1">
        <f>WORKSHEET[[#This Row],[Delay at toll gate in days]] +WORKSHEET[[#This Row],[Delay at workshop in days]] +WORKSHEET[[#This Row],[Delay at border in days]]</f>
        <v>5.25</v>
      </c>
    </row>
    <row r="720" spans="1:31" x14ac:dyDescent="0.35">
      <c r="A720" t="s">
        <v>739</v>
      </c>
      <c r="B720" t="s">
        <v>10</v>
      </c>
      <c r="C720" t="s">
        <v>68</v>
      </c>
      <c r="D720" t="s">
        <v>3615</v>
      </c>
      <c r="E720" t="s">
        <v>3617</v>
      </c>
      <c r="F720" t="str">
        <f>WORKSHEET[[#This Row],[Depart From]]&amp;"-"&amp;WORKSHEET[[#This Row],[Arrive To]]</f>
        <v>Mombasa-Lagos</v>
      </c>
      <c r="G720" s="2">
        <v>44800</v>
      </c>
      <c r="H720" s="2">
        <v>44812</v>
      </c>
      <c r="I720" s="2" t="str">
        <f t="shared" si="11"/>
        <v>Delivered</v>
      </c>
      <c r="J720" s="2" t="str">
        <f>TEXT(WORKSHEET[[#This Row],[Offloading Date]], "mmm")</f>
        <v>Sep</v>
      </c>
      <c r="K720" s="2" t="str">
        <f>IF(OR(WORKSHEET[[#This Row],[Year]]="", ISBLANK(WORKSHEET[[#This Row],[Year]]), WORKSHEET[[#This Row],[Year]]="null"), "Exclude", "Include")</f>
        <v>Include</v>
      </c>
      <c r="L720" t="s">
        <v>12</v>
      </c>
      <c r="M720" t="s">
        <v>583</v>
      </c>
      <c r="N720" t="s">
        <v>13</v>
      </c>
      <c r="O720">
        <v>35.42</v>
      </c>
      <c r="P720">
        <v>600</v>
      </c>
      <c r="Q720" t="s">
        <v>14</v>
      </c>
      <c r="R720">
        <f>P720 * _xll.XLOOKUP(Q720,CALCULATION!$A$15:$A$17, CALCULATION!$B$15:$B$17 )</f>
        <v>600</v>
      </c>
      <c r="S720" s="5">
        <f>O720*P720*_xll.XLOOKUP(Q720,CALCULATION!$A$15:$A$17, CALCULATION!$B$15:$B$17)</f>
        <v>21252</v>
      </c>
      <c r="T720">
        <v>300</v>
      </c>
      <c r="U720" t="s">
        <v>14</v>
      </c>
      <c r="V720">
        <f>T720 * _xll.XLOOKUP(U720,CALCULATION!$A$15:$A$17, CALCULATION!$B$15:$B$17 )</f>
        <v>300</v>
      </c>
      <c r="W720" s="5">
        <f>O720*T720*_xll.XLOOKUP(U720,CALCULATION!$A$15:$A$17, CALCULATION!$B$15:$B$17)</f>
        <v>10626</v>
      </c>
      <c r="X720" s="5">
        <f>WORKSHEET[[#This Row],[Clients Total Cost]] / WORKSHEET[[#This Row],[Clients Rate per T2 (USD)]]</f>
        <v>35.42</v>
      </c>
      <c r="Y720" s="5">
        <f>WORKSHEET[[#This Row],[Clients Rate per T2 (USD)]] - WORKSHEET[[#This Row],[Supplier Rate Per t2 (USD)]]</f>
        <v>300</v>
      </c>
      <c r="Z720" s="5">
        <f>WORKSHEET[[#This Row],[Profit Per T]] * WORKSHEET[[#This Row],[Weight]]</f>
        <v>10626</v>
      </c>
      <c r="AA720">
        <v>1</v>
      </c>
      <c r="AB720" s="1">
        <v>1.7999999999999998</v>
      </c>
      <c r="AC720" s="1">
        <v>1.2000000000000002</v>
      </c>
      <c r="AD720" s="1">
        <v>1.5</v>
      </c>
      <c r="AE720" s="1">
        <f>WORKSHEET[[#This Row],[Delay at toll gate in days]] +WORKSHEET[[#This Row],[Delay at workshop in days]] +WORKSHEET[[#This Row],[Delay at border in days]]</f>
        <v>4.5</v>
      </c>
    </row>
    <row r="721" spans="1:31" x14ac:dyDescent="0.35">
      <c r="A721" t="s">
        <v>740</v>
      </c>
      <c r="B721" t="s">
        <v>10</v>
      </c>
      <c r="C721" t="s">
        <v>68</v>
      </c>
      <c r="D721" t="s">
        <v>3620</v>
      </c>
      <c r="E721" t="s">
        <v>3613</v>
      </c>
      <c r="F721" t="str">
        <f>WORKSHEET[[#This Row],[Depart From]]&amp;"-"&amp;WORKSHEET[[#This Row],[Arrive To]]</f>
        <v>Zanzibar-Sanaa</v>
      </c>
      <c r="G721" s="2">
        <v>44790</v>
      </c>
      <c r="H721" s="2">
        <v>44804</v>
      </c>
      <c r="I721" s="2" t="str">
        <f t="shared" si="11"/>
        <v>Delivered</v>
      </c>
      <c r="J721" s="2" t="str">
        <f>TEXT(WORKSHEET[[#This Row],[Offloading Date]], "mmm")</f>
        <v>Aug</v>
      </c>
      <c r="K721" s="2" t="str">
        <f>IF(OR(WORKSHEET[[#This Row],[Year]]="", ISBLANK(WORKSHEET[[#This Row],[Year]]), WORKSHEET[[#This Row],[Year]]="null"), "Exclude", "Include")</f>
        <v>Include</v>
      </c>
      <c r="L721" t="s">
        <v>12</v>
      </c>
      <c r="M721" t="s">
        <v>583</v>
      </c>
      <c r="N721" t="s">
        <v>13</v>
      </c>
      <c r="O721">
        <v>35.5</v>
      </c>
      <c r="P721">
        <v>600</v>
      </c>
      <c r="Q721" t="s">
        <v>14</v>
      </c>
      <c r="R721">
        <f>P721 * _xll.XLOOKUP(Q721,CALCULATION!$A$15:$A$17, CALCULATION!$B$15:$B$17 )</f>
        <v>600</v>
      </c>
      <c r="S721" s="5">
        <f>O721*P721*_xll.XLOOKUP(Q721,CALCULATION!$A$15:$A$17, CALCULATION!$B$15:$B$17)</f>
        <v>21300</v>
      </c>
      <c r="T721">
        <v>300</v>
      </c>
      <c r="U721" t="s">
        <v>14</v>
      </c>
      <c r="V721">
        <f>T721 * _xll.XLOOKUP(U721,CALCULATION!$A$15:$A$17, CALCULATION!$B$15:$B$17 )</f>
        <v>300</v>
      </c>
      <c r="W721" s="5">
        <f>O721*T721*_xll.XLOOKUP(U721,CALCULATION!$A$15:$A$17, CALCULATION!$B$15:$B$17)</f>
        <v>10650</v>
      </c>
      <c r="X721" s="5">
        <f>WORKSHEET[[#This Row],[Clients Total Cost]] / WORKSHEET[[#This Row],[Clients Rate per T2 (USD)]]</f>
        <v>35.5</v>
      </c>
      <c r="Y721" s="5">
        <f>WORKSHEET[[#This Row],[Clients Rate per T2 (USD)]] - WORKSHEET[[#This Row],[Supplier Rate Per t2 (USD)]]</f>
        <v>300</v>
      </c>
      <c r="Z721" s="5">
        <f>WORKSHEET[[#This Row],[Profit Per T]] * WORKSHEET[[#This Row],[Weight]]</f>
        <v>10650</v>
      </c>
      <c r="AA721">
        <v>1</v>
      </c>
      <c r="AB721" s="1">
        <v>2.1</v>
      </c>
      <c r="AC721" s="1">
        <v>1.4000000000000001</v>
      </c>
      <c r="AD721" s="1">
        <v>1.75</v>
      </c>
      <c r="AE721" s="1">
        <f>WORKSHEET[[#This Row],[Delay at toll gate in days]] +WORKSHEET[[#This Row],[Delay at workshop in days]] +WORKSHEET[[#This Row],[Delay at border in days]]</f>
        <v>5.25</v>
      </c>
    </row>
    <row r="722" spans="1:31" x14ac:dyDescent="0.35">
      <c r="A722" t="s">
        <v>741</v>
      </c>
      <c r="B722" t="s">
        <v>10</v>
      </c>
      <c r="C722" t="s">
        <v>68</v>
      </c>
      <c r="D722" t="s">
        <v>3620</v>
      </c>
      <c r="E722" t="s">
        <v>3613</v>
      </c>
      <c r="F722" t="str">
        <f>WORKSHEET[[#This Row],[Depart From]]&amp;"-"&amp;WORKSHEET[[#This Row],[Arrive To]]</f>
        <v>Zanzibar-Sanaa</v>
      </c>
      <c r="G722" s="2">
        <v>44800</v>
      </c>
      <c r="H722" s="2">
        <v>44812</v>
      </c>
      <c r="I722" s="2" t="str">
        <f t="shared" si="11"/>
        <v>Delivered</v>
      </c>
      <c r="J722" s="2" t="str">
        <f>TEXT(WORKSHEET[[#This Row],[Offloading Date]], "mmm")</f>
        <v>Sep</v>
      </c>
      <c r="K722" s="2" t="str">
        <f>IF(OR(WORKSHEET[[#This Row],[Year]]="", ISBLANK(WORKSHEET[[#This Row],[Year]]), WORKSHEET[[#This Row],[Year]]="null"), "Exclude", "Include")</f>
        <v>Include</v>
      </c>
      <c r="L722" t="s">
        <v>12</v>
      </c>
      <c r="M722" t="s">
        <v>583</v>
      </c>
      <c r="N722" t="s">
        <v>13</v>
      </c>
      <c r="O722">
        <v>35.5</v>
      </c>
      <c r="P722">
        <v>600</v>
      </c>
      <c r="Q722" t="s">
        <v>14</v>
      </c>
      <c r="R722">
        <f>P722 * _xll.XLOOKUP(Q722,CALCULATION!$A$15:$A$17, CALCULATION!$B$15:$B$17 )</f>
        <v>600</v>
      </c>
      <c r="S722" s="5">
        <f>O722*P722*_xll.XLOOKUP(Q722,CALCULATION!$A$15:$A$17, CALCULATION!$B$15:$B$17)</f>
        <v>21300</v>
      </c>
      <c r="T722">
        <v>300</v>
      </c>
      <c r="U722" t="s">
        <v>14</v>
      </c>
      <c r="V722">
        <f>T722 * _xll.XLOOKUP(U722,CALCULATION!$A$15:$A$17, CALCULATION!$B$15:$B$17 )</f>
        <v>300</v>
      </c>
      <c r="W722" s="5">
        <f>O722*T722*_xll.XLOOKUP(U722,CALCULATION!$A$15:$A$17, CALCULATION!$B$15:$B$17)</f>
        <v>10650</v>
      </c>
      <c r="X722" s="5">
        <f>WORKSHEET[[#This Row],[Clients Total Cost]] / WORKSHEET[[#This Row],[Clients Rate per T2 (USD)]]</f>
        <v>35.5</v>
      </c>
      <c r="Y722" s="5">
        <f>WORKSHEET[[#This Row],[Clients Rate per T2 (USD)]] - WORKSHEET[[#This Row],[Supplier Rate Per t2 (USD)]]</f>
        <v>300</v>
      </c>
      <c r="Z722" s="5">
        <f>WORKSHEET[[#This Row],[Profit Per T]] * WORKSHEET[[#This Row],[Weight]]</f>
        <v>10650</v>
      </c>
      <c r="AA722">
        <v>1</v>
      </c>
      <c r="AB722" s="1">
        <v>1.7999999999999998</v>
      </c>
      <c r="AC722" s="1">
        <v>1.2000000000000002</v>
      </c>
      <c r="AD722" s="1">
        <v>1.5</v>
      </c>
      <c r="AE722" s="1">
        <f>WORKSHEET[[#This Row],[Delay at toll gate in days]] +WORKSHEET[[#This Row],[Delay at workshop in days]] +WORKSHEET[[#This Row],[Delay at border in days]]</f>
        <v>4.5</v>
      </c>
    </row>
    <row r="723" spans="1:31" x14ac:dyDescent="0.35">
      <c r="A723" t="s">
        <v>742</v>
      </c>
      <c r="B723" t="s">
        <v>10</v>
      </c>
      <c r="C723" t="s">
        <v>68</v>
      </c>
      <c r="D723" t="s">
        <v>3616</v>
      </c>
      <c r="E723" t="s">
        <v>3618</v>
      </c>
      <c r="F723" t="str">
        <f>WORKSHEET[[#This Row],[Depart From]]&amp;"-"&amp;WORKSHEET[[#This Row],[Arrive To]]</f>
        <v>Marrakech-Tripoli</v>
      </c>
      <c r="G723" s="2">
        <v>44792</v>
      </c>
      <c r="H723" s="2">
        <v>44806</v>
      </c>
      <c r="I723" s="2" t="str">
        <f t="shared" si="11"/>
        <v>Delivered</v>
      </c>
      <c r="J723" s="2" t="str">
        <f>TEXT(WORKSHEET[[#This Row],[Offloading Date]], "mmm")</f>
        <v>Sep</v>
      </c>
      <c r="K723" s="2" t="str">
        <f>IF(OR(WORKSHEET[[#This Row],[Year]]="", ISBLANK(WORKSHEET[[#This Row],[Year]]), WORKSHEET[[#This Row],[Year]]="null"), "Exclude", "Include")</f>
        <v>Include</v>
      </c>
      <c r="L723" t="s">
        <v>12</v>
      </c>
      <c r="M723" t="s">
        <v>583</v>
      </c>
      <c r="N723" t="s">
        <v>13</v>
      </c>
      <c r="O723">
        <v>35.520000000000003</v>
      </c>
      <c r="P723">
        <v>600</v>
      </c>
      <c r="Q723" t="s">
        <v>14</v>
      </c>
      <c r="R723">
        <f>P723 * _xll.XLOOKUP(Q723,CALCULATION!$A$15:$A$17, CALCULATION!$B$15:$B$17 )</f>
        <v>600</v>
      </c>
      <c r="S723" s="5">
        <f>O723*P723*_xll.XLOOKUP(Q723,CALCULATION!$A$15:$A$17, CALCULATION!$B$15:$B$17)</f>
        <v>21312.000000000004</v>
      </c>
      <c r="T723">
        <v>300</v>
      </c>
      <c r="U723" t="s">
        <v>14</v>
      </c>
      <c r="V723">
        <f>T723 * _xll.XLOOKUP(U723,CALCULATION!$A$15:$A$17, CALCULATION!$B$15:$B$17 )</f>
        <v>300</v>
      </c>
      <c r="W723" s="5">
        <f>O723*T723*_xll.XLOOKUP(U723,CALCULATION!$A$15:$A$17, CALCULATION!$B$15:$B$17)</f>
        <v>10656.000000000002</v>
      </c>
      <c r="X723" s="5">
        <f>WORKSHEET[[#This Row],[Clients Total Cost]] / WORKSHEET[[#This Row],[Clients Rate per T2 (USD)]]</f>
        <v>35.520000000000003</v>
      </c>
      <c r="Y723" s="5">
        <f>WORKSHEET[[#This Row],[Clients Rate per T2 (USD)]] - WORKSHEET[[#This Row],[Supplier Rate Per t2 (USD)]]</f>
        <v>300</v>
      </c>
      <c r="Z723" s="5">
        <f>WORKSHEET[[#This Row],[Profit Per T]] * WORKSHEET[[#This Row],[Weight]]</f>
        <v>10656.000000000002</v>
      </c>
      <c r="AA723">
        <v>1</v>
      </c>
      <c r="AB723" s="1">
        <v>2.1</v>
      </c>
      <c r="AC723" s="1">
        <v>1.4000000000000001</v>
      </c>
      <c r="AD723" s="1">
        <v>1.75</v>
      </c>
      <c r="AE723" s="1">
        <f>WORKSHEET[[#This Row],[Delay at toll gate in days]] +WORKSHEET[[#This Row],[Delay at workshop in days]] +WORKSHEET[[#This Row],[Delay at border in days]]</f>
        <v>5.25</v>
      </c>
    </row>
    <row r="724" spans="1:31" x14ac:dyDescent="0.35">
      <c r="A724" t="s">
        <v>743</v>
      </c>
      <c r="B724" t="s">
        <v>10</v>
      </c>
      <c r="C724" t="s">
        <v>68</v>
      </c>
      <c r="D724" t="s">
        <v>3619</v>
      </c>
      <c r="E724" t="s">
        <v>3614</v>
      </c>
      <c r="F724" t="str">
        <f>WORKSHEET[[#This Row],[Depart From]]&amp;"-"&amp;WORKSHEET[[#This Row],[Arrive To]]</f>
        <v>Addis Ababa-Alger</v>
      </c>
      <c r="G724" s="2">
        <v>44800</v>
      </c>
      <c r="H724" s="2">
        <v>44811</v>
      </c>
      <c r="I724" s="2" t="str">
        <f t="shared" si="11"/>
        <v>Delivered</v>
      </c>
      <c r="J724" s="2" t="str">
        <f>TEXT(WORKSHEET[[#This Row],[Offloading Date]], "mmm")</f>
        <v>Sep</v>
      </c>
      <c r="K724" s="2" t="str">
        <f>IF(OR(WORKSHEET[[#This Row],[Year]]="", ISBLANK(WORKSHEET[[#This Row],[Year]]), WORKSHEET[[#This Row],[Year]]="null"), "Exclude", "Include")</f>
        <v>Include</v>
      </c>
      <c r="L724" t="s">
        <v>12</v>
      </c>
      <c r="M724" t="s">
        <v>583</v>
      </c>
      <c r="N724" t="s">
        <v>13</v>
      </c>
      <c r="O724">
        <v>35.479999999999997</v>
      </c>
      <c r="P724">
        <v>600</v>
      </c>
      <c r="Q724" t="s">
        <v>14</v>
      </c>
      <c r="R724">
        <f>P724 * _xll.XLOOKUP(Q724,CALCULATION!$A$15:$A$17, CALCULATION!$B$15:$B$17 )</f>
        <v>600</v>
      </c>
      <c r="S724" s="5">
        <f>O724*P724*_xll.XLOOKUP(Q724,CALCULATION!$A$15:$A$17, CALCULATION!$B$15:$B$17)</f>
        <v>21287.999999999996</v>
      </c>
      <c r="T724">
        <v>300</v>
      </c>
      <c r="U724" t="s">
        <v>14</v>
      </c>
      <c r="V724">
        <f>T724 * _xll.XLOOKUP(U724,CALCULATION!$A$15:$A$17, CALCULATION!$B$15:$B$17 )</f>
        <v>300</v>
      </c>
      <c r="W724" s="5">
        <f>O724*T724*_xll.XLOOKUP(U724,CALCULATION!$A$15:$A$17, CALCULATION!$B$15:$B$17)</f>
        <v>10643.999999999998</v>
      </c>
      <c r="X724" s="5">
        <f>WORKSHEET[[#This Row],[Clients Total Cost]] / WORKSHEET[[#This Row],[Clients Rate per T2 (USD)]]</f>
        <v>35.479999999999997</v>
      </c>
      <c r="Y724" s="5">
        <f>WORKSHEET[[#This Row],[Clients Rate per T2 (USD)]] - WORKSHEET[[#This Row],[Supplier Rate Per t2 (USD)]]</f>
        <v>300</v>
      </c>
      <c r="Z724" s="5">
        <f>WORKSHEET[[#This Row],[Profit Per T]] * WORKSHEET[[#This Row],[Weight]]</f>
        <v>10643.999999999998</v>
      </c>
      <c r="AA724">
        <v>1</v>
      </c>
      <c r="AB724" s="1">
        <v>1.65</v>
      </c>
      <c r="AC724" s="1">
        <v>1.1000000000000001</v>
      </c>
      <c r="AD724" s="1">
        <v>1.375</v>
      </c>
      <c r="AE724" s="1">
        <f>WORKSHEET[[#This Row],[Delay at toll gate in days]] +WORKSHEET[[#This Row],[Delay at workshop in days]] +WORKSHEET[[#This Row],[Delay at border in days]]</f>
        <v>4.125</v>
      </c>
    </row>
    <row r="725" spans="1:31" x14ac:dyDescent="0.35">
      <c r="A725" t="s">
        <v>744</v>
      </c>
      <c r="B725" t="s">
        <v>10</v>
      </c>
      <c r="C725" t="s">
        <v>68</v>
      </c>
      <c r="D725" t="s">
        <v>3616</v>
      </c>
      <c r="E725" t="s">
        <v>3612</v>
      </c>
      <c r="F725" t="str">
        <f>WORKSHEET[[#This Row],[Depart From]]&amp;"-"&amp;WORKSHEET[[#This Row],[Arrive To]]</f>
        <v>Marrakech-Victoria</v>
      </c>
      <c r="G725" s="2">
        <v>44783</v>
      </c>
      <c r="H725" s="2">
        <v>44798</v>
      </c>
      <c r="I725" s="2" t="str">
        <f t="shared" si="11"/>
        <v>Delivered</v>
      </c>
      <c r="J725" s="2" t="str">
        <f>TEXT(WORKSHEET[[#This Row],[Offloading Date]], "mmm")</f>
        <v>Aug</v>
      </c>
      <c r="K725" s="2" t="str">
        <f>IF(OR(WORKSHEET[[#This Row],[Year]]="", ISBLANK(WORKSHEET[[#This Row],[Year]]), WORKSHEET[[#This Row],[Year]]="null"), "Exclude", "Include")</f>
        <v>Include</v>
      </c>
      <c r="L725" t="s">
        <v>12</v>
      </c>
      <c r="M725" t="s">
        <v>12</v>
      </c>
      <c r="N725" t="s">
        <v>13</v>
      </c>
      <c r="O725">
        <v>35.520000000000003</v>
      </c>
      <c r="P725">
        <v>600</v>
      </c>
      <c r="Q725" t="s">
        <v>14</v>
      </c>
      <c r="R725">
        <f>P725 * _xll.XLOOKUP(Q725,CALCULATION!$A$15:$A$17, CALCULATION!$B$15:$B$17 )</f>
        <v>600</v>
      </c>
      <c r="S725" s="5">
        <f>O725*P725*_xll.XLOOKUP(Q725,CALCULATION!$A$15:$A$17, CALCULATION!$B$15:$B$17)</f>
        <v>21312.000000000004</v>
      </c>
      <c r="T725">
        <v>300</v>
      </c>
      <c r="U725" t="s">
        <v>14</v>
      </c>
      <c r="V725">
        <f>T725 * _xll.XLOOKUP(U725,CALCULATION!$A$15:$A$17, CALCULATION!$B$15:$B$17 )</f>
        <v>300</v>
      </c>
      <c r="W725" s="5">
        <f>O725*T725*_xll.XLOOKUP(U725,CALCULATION!$A$15:$A$17, CALCULATION!$B$15:$B$17)</f>
        <v>10656.000000000002</v>
      </c>
      <c r="X725" s="5">
        <f>WORKSHEET[[#This Row],[Clients Total Cost]] / WORKSHEET[[#This Row],[Clients Rate per T2 (USD)]]</f>
        <v>35.520000000000003</v>
      </c>
      <c r="Y725" s="5">
        <f>WORKSHEET[[#This Row],[Clients Rate per T2 (USD)]] - WORKSHEET[[#This Row],[Supplier Rate Per t2 (USD)]]</f>
        <v>300</v>
      </c>
      <c r="Z725" s="5">
        <f>WORKSHEET[[#This Row],[Profit Per T]] * WORKSHEET[[#This Row],[Weight]]</f>
        <v>10656.000000000002</v>
      </c>
      <c r="AA725">
        <v>1</v>
      </c>
      <c r="AB725" s="1">
        <v>2.25</v>
      </c>
      <c r="AC725" s="1">
        <v>1.5</v>
      </c>
      <c r="AD725" s="1">
        <v>1.875</v>
      </c>
      <c r="AE725" s="1">
        <f>WORKSHEET[[#This Row],[Delay at toll gate in days]] +WORKSHEET[[#This Row],[Delay at workshop in days]] +WORKSHEET[[#This Row],[Delay at border in days]]</f>
        <v>5.625</v>
      </c>
    </row>
    <row r="726" spans="1:31" x14ac:dyDescent="0.35">
      <c r="A726" t="s">
        <v>745</v>
      </c>
      <c r="B726" t="s">
        <v>10</v>
      </c>
      <c r="C726" t="s">
        <v>68</v>
      </c>
      <c r="D726" t="s">
        <v>3620</v>
      </c>
      <c r="E726" t="s">
        <v>3613</v>
      </c>
      <c r="F726" t="str">
        <f>WORKSHEET[[#This Row],[Depart From]]&amp;"-"&amp;WORKSHEET[[#This Row],[Arrive To]]</f>
        <v>Zanzibar-Sanaa</v>
      </c>
      <c r="G726" s="2">
        <v>44800</v>
      </c>
      <c r="H726" s="2">
        <v>44811</v>
      </c>
      <c r="I726" s="2" t="str">
        <f t="shared" si="11"/>
        <v>Delivered</v>
      </c>
      <c r="J726" s="2" t="str">
        <f>TEXT(WORKSHEET[[#This Row],[Offloading Date]], "mmm")</f>
        <v>Sep</v>
      </c>
      <c r="K726" s="2" t="str">
        <f>IF(OR(WORKSHEET[[#This Row],[Year]]="", ISBLANK(WORKSHEET[[#This Row],[Year]]), WORKSHEET[[#This Row],[Year]]="null"), "Exclude", "Include")</f>
        <v>Include</v>
      </c>
      <c r="L726" t="s">
        <v>12</v>
      </c>
      <c r="M726" t="s">
        <v>583</v>
      </c>
      <c r="N726" t="s">
        <v>13</v>
      </c>
      <c r="O726">
        <v>35</v>
      </c>
      <c r="P726">
        <v>600</v>
      </c>
      <c r="Q726" t="s">
        <v>14</v>
      </c>
      <c r="R726">
        <f>P726 * _xll.XLOOKUP(Q726,CALCULATION!$A$15:$A$17, CALCULATION!$B$15:$B$17 )</f>
        <v>600</v>
      </c>
      <c r="S726" s="5">
        <f>O726*P726*_xll.XLOOKUP(Q726,CALCULATION!$A$15:$A$17, CALCULATION!$B$15:$B$17)</f>
        <v>21000</v>
      </c>
      <c r="T726">
        <v>300</v>
      </c>
      <c r="U726" t="s">
        <v>14</v>
      </c>
      <c r="V726">
        <f>T726 * _xll.XLOOKUP(U726,CALCULATION!$A$15:$A$17, CALCULATION!$B$15:$B$17 )</f>
        <v>300</v>
      </c>
      <c r="W726" s="5">
        <f>O726*T726*_xll.XLOOKUP(U726,CALCULATION!$A$15:$A$17, CALCULATION!$B$15:$B$17)</f>
        <v>10500</v>
      </c>
      <c r="X726" s="5">
        <f>WORKSHEET[[#This Row],[Clients Total Cost]] / WORKSHEET[[#This Row],[Clients Rate per T2 (USD)]]</f>
        <v>35</v>
      </c>
      <c r="Y726" s="5">
        <f>WORKSHEET[[#This Row],[Clients Rate per T2 (USD)]] - WORKSHEET[[#This Row],[Supplier Rate Per t2 (USD)]]</f>
        <v>300</v>
      </c>
      <c r="Z726" s="5">
        <f>WORKSHEET[[#This Row],[Profit Per T]] * WORKSHEET[[#This Row],[Weight]]</f>
        <v>10500</v>
      </c>
      <c r="AA726">
        <v>1</v>
      </c>
      <c r="AB726" s="1">
        <v>1.65</v>
      </c>
      <c r="AC726" s="1">
        <v>1.1000000000000001</v>
      </c>
      <c r="AD726" s="1">
        <v>1.375</v>
      </c>
      <c r="AE726" s="1">
        <f>WORKSHEET[[#This Row],[Delay at toll gate in days]] +WORKSHEET[[#This Row],[Delay at workshop in days]] +WORKSHEET[[#This Row],[Delay at border in days]]</f>
        <v>4.125</v>
      </c>
    </row>
    <row r="727" spans="1:31" x14ac:dyDescent="0.35">
      <c r="A727" t="s">
        <v>746</v>
      </c>
      <c r="B727" t="s">
        <v>10</v>
      </c>
      <c r="C727" t="s">
        <v>68</v>
      </c>
      <c r="D727" t="s">
        <v>3619</v>
      </c>
      <c r="E727" t="s">
        <v>3617</v>
      </c>
      <c r="F727" t="str">
        <f>WORKSHEET[[#This Row],[Depart From]]&amp;"-"&amp;WORKSHEET[[#This Row],[Arrive To]]</f>
        <v>Addis Ababa-Lagos</v>
      </c>
      <c r="G727" s="2">
        <v>44787</v>
      </c>
      <c r="H727" s="2">
        <v>44801</v>
      </c>
      <c r="I727" s="2" t="str">
        <f t="shared" si="11"/>
        <v>Delivered</v>
      </c>
      <c r="J727" s="2" t="str">
        <f>TEXT(WORKSHEET[[#This Row],[Offloading Date]], "mmm")</f>
        <v>Aug</v>
      </c>
      <c r="K727" s="2" t="str">
        <f>IF(OR(WORKSHEET[[#This Row],[Year]]="", ISBLANK(WORKSHEET[[#This Row],[Year]]), WORKSHEET[[#This Row],[Year]]="null"), "Exclude", "Include")</f>
        <v>Include</v>
      </c>
      <c r="L727" t="s">
        <v>12</v>
      </c>
      <c r="M727" t="s">
        <v>583</v>
      </c>
      <c r="N727" t="s">
        <v>13</v>
      </c>
      <c r="O727">
        <v>35.44</v>
      </c>
      <c r="P727">
        <v>600</v>
      </c>
      <c r="Q727" t="s">
        <v>14</v>
      </c>
      <c r="R727">
        <f>P727 * _xll.XLOOKUP(Q727,CALCULATION!$A$15:$A$17, CALCULATION!$B$15:$B$17 )</f>
        <v>600</v>
      </c>
      <c r="S727" s="5">
        <f>O727*P727*_xll.XLOOKUP(Q727,CALCULATION!$A$15:$A$17, CALCULATION!$B$15:$B$17)</f>
        <v>21264</v>
      </c>
      <c r="T727">
        <v>300</v>
      </c>
      <c r="U727" t="s">
        <v>14</v>
      </c>
      <c r="V727">
        <f>T727 * _xll.XLOOKUP(U727,CALCULATION!$A$15:$A$17, CALCULATION!$B$15:$B$17 )</f>
        <v>300</v>
      </c>
      <c r="W727" s="5">
        <f>O727*T727*_xll.XLOOKUP(U727,CALCULATION!$A$15:$A$17, CALCULATION!$B$15:$B$17)</f>
        <v>10632</v>
      </c>
      <c r="X727" s="5">
        <f>WORKSHEET[[#This Row],[Clients Total Cost]] / WORKSHEET[[#This Row],[Clients Rate per T2 (USD)]]</f>
        <v>35.44</v>
      </c>
      <c r="Y727" s="5">
        <f>WORKSHEET[[#This Row],[Clients Rate per T2 (USD)]] - WORKSHEET[[#This Row],[Supplier Rate Per t2 (USD)]]</f>
        <v>300</v>
      </c>
      <c r="Z727" s="5">
        <f>WORKSHEET[[#This Row],[Profit Per T]] * WORKSHEET[[#This Row],[Weight]]</f>
        <v>10632</v>
      </c>
      <c r="AA727">
        <v>1</v>
      </c>
      <c r="AB727" s="1">
        <v>2.1</v>
      </c>
      <c r="AC727" s="1">
        <v>1.4000000000000001</v>
      </c>
      <c r="AD727" s="1">
        <v>1.75</v>
      </c>
      <c r="AE727" s="1">
        <f>WORKSHEET[[#This Row],[Delay at toll gate in days]] +WORKSHEET[[#This Row],[Delay at workshop in days]] +WORKSHEET[[#This Row],[Delay at border in days]]</f>
        <v>5.25</v>
      </c>
    </row>
    <row r="728" spans="1:31" x14ac:dyDescent="0.35">
      <c r="A728" t="s">
        <v>747</v>
      </c>
      <c r="B728" t="s">
        <v>10</v>
      </c>
      <c r="C728" t="s">
        <v>68</v>
      </c>
      <c r="D728" t="s">
        <v>3619</v>
      </c>
      <c r="E728" t="s">
        <v>3614</v>
      </c>
      <c r="F728" t="str">
        <f>WORKSHEET[[#This Row],[Depart From]]&amp;"-"&amp;WORKSHEET[[#This Row],[Arrive To]]</f>
        <v>Addis Ababa-Alger</v>
      </c>
      <c r="G728" s="2">
        <v>44799</v>
      </c>
      <c r="H728" s="2">
        <v>44811</v>
      </c>
      <c r="I728" s="2" t="str">
        <f t="shared" si="11"/>
        <v>Delivered</v>
      </c>
      <c r="J728" s="2" t="str">
        <f>TEXT(WORKSHEET[[#This Row],[Offloading Date]], "mmm")</f>
        <v>Sep</v>
      </c>
      <c r="K728" s="2" t="str">
        <f>IF(OR(WORKSHEET[[#This Row],[Year]]="", ISBLANK(WORKSHEET[[#This Row],[Year]]), WORKSHEET[[#This Row],[Year]]="null"), "Exclude", "Include")</f>
        <v>Include</v>
      </c>
      <c r="L728" t="s">
        <v>12</v>
      </c>
      <c r="M728" t="s">
        <v>583</v>
      </c>
      <c r="N728" t="s">
        <v>13</v>
      </c>
      <c r="O728">
        <v>35.46</v>
      </c>
      <c r="P728">
        <v>600</v>
      </c>
      <c r="Q728" t="s">
        <v>14</v>
      </c>
      <c r="R728">
        <f>P728 * _xll.XLOOKUP(Q728,CALCULATION!$A$15:$A$17, CALCULATION!$B$15:$B$17 )</f>
        <v>600</v>
      </c>
      <c r="S728" s="5">
        <f>O728*P728*_xll.XLOOKUP(Q728,CALCULATION!$A$15:$A$17, CALCULATION!$B$15:$B$17)</f>
        <v>21276</v>
      </c>
      <c r="T728">
        <v>300</v>
      </c>
      <c r="U728" t="s">
        <v>14</v>
      </c>
      <c r="V728">
        <f>T728 * _xll.XLOOKUP(U728,CALCULATION!$A$15:$A$17, CALCULATION!$B$15:$B$17 )</f>
        <v>300</v>
      </c>
      <c r="W728" s="5">
        <f>O728*T728*_xll.XLOOKUP(U728,CALCULATION!$A$15:$A$17, CALCULATION!$B$15:$B$17)</f>
        <v>10638</v>
      </c>
      <c r="X728" s="5">
        <f>WORKSHEET[[#This Row],[Clients Total Cost]] / WORKSHEET[[#This Row],[Clients Rate per T2 (USD)]]</f>
        <v>35.46</v>
      </c>
      <c r="Y728" s="5">
        <f>WORKSHEET[[#This Row],[Clients Rate per T2 (USD)]] - WORKSHEET[[#This Row],[Supplier Rate Per t2 (USD)]]</f>
        <v>300</v>
      </c>
      <c r="Z728" s="5">
        <f>WORKSHEET[[#This Row],[Profit Per T]] * WORKSHEET[[#This Row],[Weight]]</f>
        <v>10638</v>
      </c>
      <c r="AA728">
        <v>1</v>
      </c>
      <c r="AB728" s="1">
        <v>1.7999999999999998</v>
      </c>
      <c r="AC728" s="1">
        <v>1.2000000000000002</v>
      </c>
      <c r="AD728" s="1">
        <v>1.5</v>
      </c>
      <c r="AE728" s="1">
        <f>WORKSHEET[[#This Row],[Delay at toll gate in days]] +WORKSHEET[[#This Row],[Delay at workshop in days]] +WORKSHEET[[#This Row],[Delay at border in days]]</f>
        <v>4.5</v>
      </c>
    </row>
    <row r="729" spans="1:31" x14ac:dyDescent="0.35">
      <c r="A729" t="s">
        <v>748</v>
      </c>
      <c r="B729" t="s">
        <v>10</v>
      </c>
      <c r="C729" t="s">
        <v>68</v>
      </c>
      <c r="D729" t="s">
        <v>3619</v>
      </c>
      <c r="E729" t="s">
        <v>3618</v>
      </c>
      <c r="F729" t="str">
        <f>WORKSHEET[[#This Row],[Depart From]]&amp;"-"&amp;WORKSHEET[[#This Row],[Arrive To]]</f>
        <v>Addis Ababa-Tripoli</v>
      </c>
      <c r="G729" s="2">
        <v>44783</v>
      </c>
      <c r="H729" s="2">
        <v>44799</v>
      </c>
      <c r="I729" s="2" t="str">
        <f t="shared" si="11"/>
        <v>Delivered</v>
      </c>
      <c r="J729" s="2" t="str">
        <f>TEXT(WORKSHEET[[#This Row],[Offloading Date]], "mmm")</f>
        <v>Aug</v>
      </c>
      <c r="K729" s="2" t="str">
        <f>IF(OR(WORKSHEET[[#This Row],[Year]]="", ISBLANK(WORKSHEET[[#This Row],[Year]]), WORKSHEET[[#This Row],[Year]]="null"), "Exclude", "Include")</f>
        <v>Include</v>
      </c>
      <c r="L729" t="s">
        <v>12</v>
      </c>
      <c r="M729" t="s">
        <v>583</v>
      </c>
      <c r="N729" t="s">
        <v>13</v>
      </c>
      <c r="O729">
        <v>35.5</v>
      </c>
      <c r="P729">
        <v>600</v>
      </c>
      <c r="Q729" t="s">
        <v>14</v>
      </c>
      <c r="R729">
        <f>P729 * _xll.XLOOKUP(Q729,CALCULATION!$A$15:$A$17, CALCULATION!$B$15:$B$17 )</f>
        <v>600</v>
      </c>
      <c r="S729" s="5">
        <f>O729*P729*_xll.XLOOKUP(Q729,CALCULATION!$A$15:$A$17, CALCULATION!$B$15:$B$17)</f>
        <v>21300</v>
      </c>
      <c r="T729">
        <v>300</v>
      </c>
      <c r="U729" t="s">
        <v>14</v>
      </c>
      <c r="V729">
        <f>T729 * _xll.XLOOKUP(U729,CALCULATION!$A$15:$A$17, CALCULATION!$B$15:$B$17 )</f>
        <v>300</v>
      </c>
      <c r="W729" s="5">
        <f>O729*T729*_xll.XLOOKUP(U729,CALCULATION!$A$15:$A$17, CALCULATION!$B$15:$B$17)</f>
        <v>10650</v>
      </c>
      <c r="X729" s="5">
        <f>WORKSHEET[[#This Row],[Clients Total Cost]] / WORKSHEET[[#This Row],[Clients Rate per T2 (USD)]]</f>
        <v>35.5</v>
      </c>
      <c r="Y729" s="5">
        <f>WORKSHEET[[#This Row],[Clients Rate per T2 (USD)]] - WORKSHEET[[#This Row],[Supplier Rate Per t2 (USD)]]</f>
        <v>300</v>
      </c>
      <c r="Z729" s="5">
        <f>WORKSHEET[[#This Row],[Profit Per T]] * WORKSHEET[[#This Row],[Weight]]</f>
        <v>10650</v>
      </c>
      <c r="AA729">
        <v>1</v>
      </c>
      <c r="AB729" s="1">
        <v>2.4</v>
      </c>
      <c r="AC729" s="1">
        <v>1.6</v>
      </c>
      <c r="AD729" s="1">
        <v>2</v>
      </c>
      <c r="AE729" s="1">
        <f>WORKSHEET[[#This Row],[Delay at toll gate in days]] +WORKSHEET[[#This Row],[Delay at workshop in days]] +WORKSHEET[[#This Row],[Delay at border in days]]</f>
        <v>6</v>
      </c>
    </row>
    <row r="730" spans="1:31" x14ac:dyDescent="0.35">
      <c r="A730" t="s">
        <v>749</v>
      </c>
      <c r="B730" t="s">
        <v>10</v>
      </c>
      <c r="C730" t="s">
        <v>68</v>
      </c>
      <c r="D730" t="s">
        <v>3615</v>
      </c>
      <c r="E730" t="s">
        <v>3612</v>
      </c>
      <c r="F730" t="str">
        <f>WORKSHEET[[#This Row],[Depart From]]&amp;"-"&amp;WORKSHEET[[#This Row],[Arrive To]]</f>
        <v>Mombasa-Victoria</v>
      </c>
      <c r="G730" s="2">
        <v>44800</v>
      </c>
      <c r="H730" s="2">
        <v>44811</v>
      </c>
      <c r="I730" s="2" t="str">
        <f t="shared" si="11"/>
        <v>Delivered</v>
      </c>
      <c r="J730" s="2" t="str">
        <f>TEXT(WORKSHEET[[#This Row],[Offloading Date]], "mmm")</f>
        <v>Sep</v>
      </c>
      <c r="K730" s="2" t="str">
        <f>IF(OR(WORKSHEET[[#This Row],[Year]]="", ISBLANK(WORKSHEET[[#This Row],[Year]]), WORKSHEET[[#This Row],[Year]]="null"), "Exclude", "Include")</f>
        <v>Include</v>
      </c>
      <c r="L730" t="s">
        <v>12</v>
      </c>
      <c r="M730" t="s">
        <v>583</v>
      </c>
      <c r="N730" t="s">
        <v>13</v>
      </c>
      <c r="O730">
        <v>35.42</v>
      </c>
      <c r="P730">
        <v>600</v>
      </c>
      <c r="Q730" t="s">
        <v>14</v>
      </c>
      <c r="R730">
        <f>P730 * _xll.XLOOKUP(Q730,CALCULATION!$A$15:$A$17, CALCULATION!$B$15:$B$17 )</f>
        <v>600</v>
      </c>
      <c r="S730" s="5">
        <f>O730*P730*_xll.XLOOKUP(Q730,CALCULATION!$A$15:$A$17, CALCULATION!$B$15:$B$17)</f>
        <v>21252</v>
      </c>
      <c r="T730">
        <v>300</v>
      </c>
      <c r="U730" t="s">
        <v>14</v>
      </c>
      <c r="V730">
        <f>T730 * _xll.XLOOKUP(U730,CALCULATION!$A$15:$A$17, CALCULATION!$B$15:$B$17 )</f>
        <v>300</v>
      </c>
      <c r="W730" s="5">
        <f>O730*T730*_xll.XLOOKUP(U730,CALCULATION!$A$15:$A$17, CALCULATION!$B$15:$B$17)</f>
        <v>10626</v>
      </c>
      <c r="X730" s="5">
        <f>WORKSHEET[[#This Row],[Clients Total Cost]] / WORKSHEET[[#This Row],[Clients Rate per T2 (USD)]]</f>
        <v>35.42</v>
      </c>
      <c r="Y730" s="5">
        <f>WORKSHEET[[#This Row],[Clients Rate per T2 (USD)]] - WORKSHEET[[#This Row],[Supplier Rate Per t2 (USD)]]</f>
        <v>300</v>
      </c>
      <c r="Z730" s="5">
        <f>WORKSHEET[[#This Row],[Profit Per T]] * WORKSHEET[[#This Row],[Weight]]</f>
        <v>10626</v>
      </c>
      <c r="AA730">
        <v>1</v>
      </c>
      <c r="AB730" s="1">
        <v>1.65</v>
      </c>
      <c r="AC730" s="1">
        <v>1.1000000000000001</v>
      </c>
      <c r="AD730" s="1">
        <v>1.375</v>
      </c>
      <c r="AE730" s="1">
        <f>WORKSHEET[[#This Row],[Delay at toll gate in days]] +WORKSHEET[[#This Row],[Delay at workshop in days]] +WORKSHEET[[#This Row],[Delay at border in days]]</f>
        <v>4.125</v>
      </c>
    </row>
    <row r="731" spans="1:31" x14ac:dyDescent="0.35">
      <c r="A731" t="s">
        <v>750</v>
      </c>
      <c r="B731" t="s">
        <v>10</v>
      </c>
      <c r="C731" t="s">
        <v>68</v>
      </c>
      <c r="D731" t="s">
        <v>3620</v>
      </c>
      <c r="E731" t="s">
        <v>3618</v>
      </c>
      <c r="F731" t="str">
        <f>WORKSHEET[[#This Row],[Depart From]]&amp;"-"&amp;WORKSHEET[[#This Row],[Arrive To]]</f>
        <v>Zanzibar-Tripoli</v>
      </c>
      <c r="G731" s="2">
        <v>44788</v>
      </c>
      <c r="H731" s="2">
        <v>44801</v>
      </c>
      <c r="I731" s="2" t="str">
        <f t="shared" si="11"/>
        <v>Delivered</v>
      </c>
      <c r="J731" s="2" t="str">
        <f>TEXT(WORKSHEET[[#This Row],[Offloading Date]], "mmm")</f>
        <v>Aug</v>
      </c>
      <c r="K731" s="2" t="str">
        <f>IF(OR(WORKSHEET[[#This Row],[Year]]="", ISBLANK(WORKSHEET[[#This Row],[Year]]), WORKSHEET[[#This Row],[Year]]="null"), "Exclude", "Include")</f>
        <v>Include</v>
      </c>
      <c r="L731" t="s">
        <v>12</v>
      </c>
      <c r="M731" t="s">
        <v>583</v>
      </c>
      <c r="N731" t="s">
        <v>13</v>
      </c>
      <c r="O731">
        <v>35.44</v>
      </c>
      <c r="P731">
        <v>600</v>
      </c>
      <c r="Q731" t="s">
        <v>14</v>
      </c>
      <c r="R731">
        <f>P731 * _xll.XLOOKUP(Q731,CALCULATION!$A$15:$A$17, CALCULATION!$B$15:$B$17 )</f>
        <v>600</v>
      </c>
      <c r="S731" s="5">
        <f>O731*P731*_xll.XLOOKUP(Q731,CALCULATION!$A$15:$A$17, CALCULATION!$B$15:$B$17)</f>
        <v>21264</v>
      </c>
      <c r="T731">
        <v>300</v>
      </c>
      <c r="U731" t="s">
        <v>14</v>
      </c>
      <c r="V731">
        <f>T731 * _xll.XLOOKUP(U731,CALCULATION!$A$15:$A$17, CALCULATION!$B$15:$B$17 )</f>
        <v>300</v>
      </c>
      <c r="W731" s="5">
        <f>O731*T731*_xll.XLOOKUP(U731,CALCULATION!$A$15:$A$17, CALCULATION!$B$15:$B$17)</f>
        <v>10632</v>
      </c>
      <c r="X731" s="5">
        <f>WORKSHEET[[#This Row],[Clients Total Cost]] / WORKSHEET[[#This Row],[Clients Rate per T2 (USD)]]</f>
        <v>35.44</v>
      </c>
      <c r="Y731" s="5">
        <f>WORKSHEET[[#This Row],[Clients Rate per T2 (USD)]] - WORKSHEET[[#This Row],[Supplier Rate Per t2 (USD)]]</f>
        <v>300</v>
      </c>
      <c r="Z731" s="5">
        <f>WORKSHEET[[#This Row],[Profit Per T]] * WORKSHEET[[#This Row],[Weight]]</f>
        <v>10632</v>
      </c>
      <c r="AA731">
        <v>1</v>
      </c>
      <c r="AB731" s="1">
        <v>1.95</v>
      </c>
      <c r="AC731" s="1">
        <v>1.3</v>
      </c>
      <c r="AD731" s="1">
        <v>1.625</v>
      </c>
      <c r="AE731" s="1">
        <f>WORKSHEET[[#This Row],[Delay at toll gate in days]] +WORKSHEET[[#This Row],[Delay at workshop in days]] +WORKSHEET[[#This Row],[Delay at border in days]]</f>
        <v>4.875</v>
      </c>
    </row>
    <row r="732" spans="1:31" x14ac:dyDescent="0.35">
      <c r="A732" t="s">
        <v>751</v>
      </c>
      <c r="B732" t="s">
        <v>10</v>
      </c>
      <c r="C732" t="s">
        <v>68</v>
      </c>
      <c r="D732" t="s">
        <v>3619</v>
      </c>
      <c r="E732" t="s">
        <v>3612</v>
      </c>
      <c r="F732" t="str">
        <f>WORKSHEET[[#This Row],[Depart From]]&amp;"-"&amp;WORKSHEET[[#This Row],[Arrive To]]</f>
        <v>Addis Ababa-Victoria</v>
      </c>
      <c r="G732" s="2">
        <v>44803</v>
      </c>
      <c r="H732" s="2">
        <v>44813</v>
      </c>
      <c r="I732" s="2" t="str">
        <f t="shared" si="11"/>
        <v>Delivered</v>
      </c>
      <c r="J732" s="2" t="str">
        <f>TEXT(WORKSHEET[[#This Row],[Offloading Date]], "mmm")</f>
        <v>Sep</v>
      </c>
      <c r="K732" s="2" t="str">
        <f>IF(OR(WORKSHEET[[#This Row],[Year]]="", ISBLANK(WORKSHEET[[#This Row],[Year]]), WORKSHEET[[#This Row],[Year]]="null"), "Exclude", "Include")</f>
        <v>Include</v>
      </c>
      <c r="L732" t="s">
        <v>12</v>
      </c>
      <c r="M732" t="s">
        <v>583</v>
      </c>
      <c r="N732" t="s">
        <v>13</v>
      </c>
      <c r="O732">
        <v>35.42</v>
      </c>
      <c r="P732">
        <v>600</v>
      </c>
      <c r="Q732" t="s">
        <v>14</v>
      </c>
      <c r="R732">
        <f>P732 * _xll.XLOOKUP(Q732,CALCULATION!$A$15:$A$17, CALCULATION!$B$15:$B$17 )</f>
        <v>600</v>
      </c>
      <c r="S732" s="5">
        <f>O732*P732*_xll.XLOOKUP(Q732,CALCULATION!$A$15:$A$17, CALCULATION!$B$15:$B$17)</f>
        <v>21252</v>
      </c>
      <c r="T732">
        <v>300</v>
      </c>
      <c r="U732" t="s">
        <v>14</v>
      </c>
      <c r="V732">
        <f>T732 * _xll.XLOOKUP(U732,CALCULATION!$A$15:$A$17, CALCULATION!$B$15:$B$17 )</f>
        <v>300</v>
      </c>
      <c r="W732" s="5">
        <f>O732*T732*_xll.XLOOKUP(U732,CALCULATION!$A$15:$A$17, CALCULATION!$B$15:$B$17)</f>
        <v>10626</v>
      </c>
      <c r="X732" s="5">
        <f>WORKSHEET[[#This Row],[Clients Total Cost]] / WORKSHEET[[#This Row],[Clients Rate per T2 (USD)]]</f>
        <v>35.42</v>
      </c>
      <c r="Y732" s="5">
        <f>WORKSHEET[[#This Row],[Clients Rate per T2 (USD)]] - WORKSHEET[[#This Row],[Supplier Rate Per t2 (USD)]]</f>
        <v>300</v>
      </c>
      <c r="Z732" s="5">
        <f>WORKSHEET[[#This Row],[Profit Per T]] * WORKSHEET[[#This Row],[Weight]]</f>
        <v>10626</v>
      </c>
      <c r="AA732">
        <v>1</v>
      </c>
      <c r="AB732" s="1">
        <v>1.5</v>
      </c>
      <c r="AC732" s="1">
        <v>1</v>
      </c>
      <c r="AD732" s="1">
        <v>1.25</v>
      </c>
      <c r="AE732" s="1">
        <f>WORKSHEET[[#This Row],[Delay at toll gate in days]] +WORKSHEET[[#This Row],[Delay at workshop in days]] +WORKSHEET[[#This Row],[Delay at border in days]]</f>
        <v>3.75</v>
      </c>
    </row>
    <row r="733" spans="1:31" x14ac:dyDescent="0.35">
      <c r="A733" t="s">
        <v>752</v>
      </c>
      <c r="B733" t="s">
        <v>10</v>
      </c>
      <c r="C733" t="s">
        <v>68</v>
      </c>
      <c r="D733" t="s">
        <v>3620</v>
      </c>
      <c r="E733" t="s">
        <v>3612</v>
      </c>
      <c r="F733" t="str">
        <f>WORKSHEET[[#This Row],[Depart From]]&amp;"-"&amp;WORKSHEET[[#This Row],[Arrive To]]</f>
        <v>Zanzibar-Victoria</v>
      </c>
      <c r="G733" s="2">
        <v>44787</v>
      </c>
      <c r="H733" s="2">
        <v>44799</v>
      </c>
      <c r="I733" s="2" t="str">
        <f t="shared" si="11"/>
        <v>Delivered</v>
      </c>
      <c r="J733" s="2" t="str">
        <f>TEXT(WORKSHEET[[#This Row],[Offloading Date]], "mmm")</f>
        <v>Aug</v>
      </c>
      <c r="K733" s="2" t="str">
        <f>IF(OR(WORKSHEET[[#This Row],[Year]]="", ISBLANK(WORKSHEET[[#This Row],[Year]]), WORKSHEET[[#This Row],[Year]]="null"), "Exclude", "Include")</f>
        <v>Include</v>
      </c>
      <c r="L733" t="s">
        <v>12</v>
      </c>
      <c r="M733" t="s">
        <v>583</v>
      </c>
      <c r="N733" t="s">
        <v>13</v>
      </c>
      <c r="O733">
        <v>35.520000000000003</v>
      </c>
      <c r="P733">
        <v>600</v>
      </c>
      <c r="Q733" t="s">
        <v>14</v>
      </c>
      <c r="R733">
        <f>P733 * _xll.XLOOKUP(Q733,CALCULATION!$A$15:$A$17, CALCULATION!$B$15:$B$17 )</f>
        <v>600</v>
      </c>
      <c r="S733" s="5">
        <f>O733*P733*_xll.XLOOKUP(Q733,CALCULATION!$A$15:$A$17, CALCULATION!$B$15:$B$17)</f>
        <v>21312.000000000004</v>
      </c>
      <c r="T733">
        <v>300</v>
      </c>
      <c r="U733" t="s">
        <v>14</v>
      </c>
      <c r="V733">
        <f>T733 * _xll.XLOOKUP(U733,CALCULATION!$A$15:$A$17, CALCULATION!$B$15:$B$17 )</f>
        <v>300</v>
      </c>
      <c r="W733" s="5">
        <f>O733*T733*_xll.XLOOKUP(U733,CALCULATION!$A$15:$A$17, CALCULATION!$B$15:$B$17)</f>
        <v>10656.000000000002</v>
      </c>
      <c r="X733" s="5">
        <f>WORKSHEET[[#This Row],[Clients Total Cost]] / WORKSHEET[[#This Row],[Clients Rate per T2 (USD)]]</f>
        <v>35.520000000000003</v>
      </c>
      <c r="Y733" s="5">
        <f>WORKSHEET[[#This Row],[Clients Rate per T2 (USD)]] - WORKSHEET[[#This Row],[Supplier Rate Per t2 (USD)]]</f>
        <v>300</v>
      </c>
      <c r="Z733" s="5">
        <f>WORKSHEET[[#This Row],[Profit Per T]] * WORKSHEET[[#This Row],[Weight]]</f>
        <v>10656.000000000002</v>
      </c>
      <c r="AA733">
        <v>1</v>
      </c>
      <c r="AB733" s="1">
        <v>1.7999999999999998</v>
      </c>
      <c r="AC733" s="1">
        <v>1.2000000000000002</v>
      </c>
      <c r="AD733" s="1">
        <v>1.5</v>
      </c>
      <c r="AE733" s="1">
        <f>WORKSHEET[[#This Row],[Delay at toll gate in days]] +WORKSHEET[[#This Row],[Delay at workshop in days]] +WORKSHEET[[#This Row],[Delay at border in days]]</f>
        <v>4.5</v>
      </c>
    </row>
    <row r="734" spans="1:31" x14ac:dyDescent="0.35">
      <c r="A734" t="s">
        <v>753</v>
      </c>
      <c r="B734" t="s">
        <v>10</v>
      </c>
      <c r="C734" t="s">
        <v>68</v>
      </c>
      <c r="D734" t="s">
        <v>3615</v>
      </c>
      <c r="E734" t="s">
        <v>3613</v>
      </c>
      <c r="F734" t="str">
        <f>WORKSHEET[[#This Row],[Depart From]]&amp;"-"&amp;WORKSHEET[[#This Row],[Arrive To]]</f>
        <v>Mombasa-Sanaa</v>
      </c>
      <c r="G734" s="2">
        <v>44805</v>
      </c>
      <c r="H734" s="2">
        <v>44817</v>
      </c>
      <c r="I734" s="2" t="str">
        <f t="shared" si="11"/>
        <v>Delivered</v>
      </c>
      <c r="J734" s="2" t="str">
        <f>TEXT(WORKSHEET[[#This Row],[Offloading Date]], "mmm")</f>
        <v>Sep</v>
      </c>
      <c r="K734" s="2" t="str">
        <f>IF(OR(WORKSHEET[[#This Row],[Year]]="", ISBLANK(WORKSHEET[[#This Row],[Year]]), WORKSHEET[[#This Row],[Year]]="null"), "Exclude", "Include")</f>
        <v>Include</v>
      </c>
      <c r="L734" t="s">
        <v>3624</v>
      </c>
      <c r="M734" t="s">
        <v>3624</v>
      </c>
      <c r="N734" t="s">
        <v>13</v>
      </c>
      <c r="O734">
        <v>35.380000000000003</v>
      </c>
      <c r="P734">
        <v>600</v>
      </c>
      <c r="Q734" t="s">
        <v>14</v>
      </c>
      <c r="R734">
        <f>P734 * _xll.XLOOKUP(Q734,CALCULATION!$A$15:$A$17, CALCULATION!$B$15:$B$17 )</f>
        <v>600</v>
      </c>
      <c r="S734" s="5">
        <f>O734*P734*_xll.XLOOKUP(Q734,CALCULATION!$A$15:$A$17, CALCULATION!$B$15:$B$17)</f>
        <v>21228</v>
      </c>
      <c r="T734">
        <v>300</v>
      </c>
      <c r="U734" t="s">
        <v>14</v>
      </c>
      <c r="V734">
        <f>T734 * _xll.XLOOKUP(U734,CALCULATION!$A$15:$A$17, CALCULATION!$B$15:$B$17 )</f>
        <v>300</v>
      </c>
      <c r="W734" s="5">
        <f>O734*T734*_xll.XLOOKUP(U734,CALCULATION!$A$15:$A$17, CALCULATION!$B$15:$B$17)</f>
        <v>10614</v>
      </c>
      <c r="X734" s="5">
        <f>WORKSHEET[[#This Row],[Clients Total Cost]] / WORKSHEET[[#This Row],[Clients Rate per T2 (USD)]]</f>
        <v>35.380000000000003</v>
      </c>
      <c r="Y734" s="5">
        <f>WORKSHEET[[#This Row],[Clients Rate per T2 (USD)]] - WORKSHEET[[#This Row],[Supplier Rate Per t2 (USD)]]</f>
        <v>300</v>
      </c>
      <c r="Z734" s="5">
        <f>WORKSHEET[[#This Row],[Profit Per T]] * WORKSHEET[[#This Row],[Weight]]</f>
        <v>10614</v>
      </c>
      <c r="AA734">
        <v>1</v>
      </c>
      <c r="AB734" s="1">
        <v>1.7999999999999998</v>
      </c>
      <c r="AC734" s="1">
        <v>1.2000000000000002</v>
      </c>
      <c r="AD734" s="1">
        <v>1.5</v>
      </c>
      <c r="AE734" s="1">
        <f>WORKSHEET[[#This Row],[Delay at toll gate in days]] +WORKSHEET[[#This Row],[Delay at workshop in days]] +WORKSHEET[[#This Row],[Delay at border in days]]</f>
        <v>4.5</v>
      </c>
    </row>
    <row r="735" spans="1:31" x14ac:dyDescent="0.35">
      <c r="A735" t="s">
        <v>754</v>
      </c>
      <c r="B735" t="s">
        <v>10</v>
      </c>
      <c r="C735" t="s">
        <v>68</v>
      </c>
      <c r="D735" t="s">
        <v>3620</v>
      </c>
      <c r="E735" t="s">
        <v>3618</v>
      </c>
      <c r="F735" t="str">
        <f>WORKSHEET[[#This Row],[Depart From]]&amp;"-"&amp;WORKSHEET[[#This Row],[Arrive To]]</f>
        <v>Zanzibar-Tripoli</v>
      </c>
      <c r="G735" s="2">
        <v>44789</v>
      </c>
      <c r="H735" s="2">
        <v>44804</v>
      </c>
      <c r="I735" s="2" t="str">
        <f t="shared" si="11"/>
        <v>Delivered</v>
      </c>
      <c r="J735" s="2" t="str">
        <f>TEXT(WORKSHEET[[#This Row],[Offloading Date]], "mmm")</f>
        <v>Aug</v>
      </c>
      <c r="K735" s="2" t="str">
        <f>IF(OR(WORKSHEET[[#This Row],[Year]]="", ISBLANK(WORKSHEET[[#This Row],[Year]]), WORKSHEET[[#This Row],[Year]]="null"), "Exclude", "Include")</f>
        <v>Include</v>
      </c>
      <c r="L735" t="s">
        <v>12</v>
      </c>
      <c r="M735" t="s">
        <v>583</v>
      </c>
      <c r="N735" t="s">
        <v>13</v>
      </c>
      <c r="O735">
        <v>35.4</v>
      </c>
      <c r="P735">
        <v>600</v>
      </c>
      <c r="Q735" t="s">
        <v>14</v>
      </c>
      <c r="R735">
        <f>P735 * _xll.XLOOKUP(Q735,CALCULATION!$A$15:$A$17, CALCULATION!$B$15:$B$17 )</f>
        <v>600</v>
      </c>
      <c r="S735" s="5">
        <f>O735*P735*_xll.XLOOKUP(Q735,CALCULATION!$A$15:$A$17, CALCULATION!$B$15:$B$17)</f>
        <v>21240</v>
      </c>
      <c r="T735">
        <v>300</v>
      </c>
      <c r="U735" t="s">
        <v>14</v>
      </c>
      <c r="V735">
        <f>T735 * _xll.XLOOKUP(U735,CALCULATION!$A$15:$A$17, CALCULATION!$B$15:$B$17 )</f>
        <v>300</v>
      </c>
      <c r="W735" s="5">
        <f>O735*T735*_xll.XLOOKUP(U735,CALCULATION!$A$15:$A$17, CALCULATION!$B$15:$B$17)</f>
        <v>10620</v>
      </c>
      <c r="X735" s="5">
        <f>WORKSHEET[[#This Row],[Clients Total Cost]] / WORKSHEET[[#This Row],[Clients Rate per T2 (USD)]]</f>
        <v>35.4</v>
      </c>
      <c r="Y735" s="5">
        <f>WORKSHEET[[#This Row],[Clients Rate per T2 (USD)]] - WORKSHEET[[#This Row],[Supplier Rate Per t2 (USD)]]</f>
        <v>300</v>
      </c>
      <c r="Z735" s="5">
        <f>WORKSHEET[[#This Row],[Profit Per T]] * WORKSHEET[[#This Row],[Weight]]</f>
        <v>10620</v>
      </c>
      <c r="AA735">
        <v>1</v>
      </c>
      <c r="AB735" s="1">
        <v>2.25</v>
      </c>
      <c r="AC735" s="1">
        <v>1.5</v>
      </c>
      <c r="AD735" s="1">
        <v>1.875</v>
      </c>
      <c r="AE735" s="1">
        <f>WORKSHEET[[#This Row],[Delay at toll gate in days]] +WORKSHEET[[#This Row],[Delay at workshop in days]] +WORKSHEET[[#This Row],[Delay at border in days]]</f>
        <v>5.625</v>
      </c>
    </row>
    <row r="736" spans="1:31" x14ac:dyDescent="0.35">
      <c r="A736" t="s">
        <v>755</v>
      </c>
      <c r="B736" t="s">
        <v>10</v>
      </c>
      <c r="C736" t="s">
        <v>68</v>
      </c>
      <c r="D736" t="s">
        <v>3615</v>
      </c>
      <c r="E736" t="s">
        <v>3617</v>
      </c>
      <c r="F736" t="str">
        <f>WORKSHEET[[#This Row],[Depart From]]&amp;"-"&amp;WORKSHEET[[#This Row],[Arrive To]]</f>
        <v>Mombasa-Lagos</v>
      </c>
      <c r="G736" s="2">
        <v>44804</v>
      </c>
      <c r="H736" s="2">
        <v>44817</v>
      </c>
      <c r="I736" s="2" t="str">
        <f t="shared" si="11"/>
        <v>Delivered</v>
      </c>
      <c r="J736" s="2" t="str">
        <f>TEXT(WORKSHEET[[#This Row],[Offloading Date]], "mmm")</f>
        <v>Sep</v>
      </c>
      <c r="K736" s="2" t="str">
        <f>IF(OR(WORKSHEET[[#This Row],[Year]]="", ISBLANK(WORKSHEET[[#This Row],[Year]]), WORKSHEET[[#This Row],[Year]]="null"), "Exclude", "Include")</f>
        <v>Include</v>
      </c>
      <c r="L736" t="s">
        <v>3624</v>
      </c>
      <c r="M736" t="s">
        <v>3624</v>
      </c>
      <c r="N736" t="s">
        <v>13</v>
      </c>
      <c r="O736">
        <v>35.56</v>
      </c>
      <c r="P736">
        <v>600</v>
      </c>
      <c r="Q736" t="s">
        <v>14</v>
      </c>
      <c r="R736">
        <f>P736 * _xll.XLOOKUP(Q736,CALCULATION!$A$15:$A$17, CALCULATION!$B$15:$B$17 )</f>
        <v>600</v>
      </c>
      <c r="S736" s="5">
        <f>O736*P736*_xll.XLOOKUP(Q736,CALCULATION!$A$15:$A$17, CALCULATION!$B$15:$B$17)</f>
        <v>21336</v>
      </c>
      <c r="T736">
        <v>300</v>
      </c>
      <c r="U736" t="s">
        <v>14</v>
      </c>
      <c r="V736">
        <f>T736 * _xll.XLOOKUP(U736,CALCULATION!$A$15:$A$17, CALCULATION!$B$15:$B$17 )</f>
        <v>300</v>
      </c>
      <c r="W736" s="5">
        <f>O736*T736*_xll.XLOOKUP(U736,CALCULATION!$A$15:$A$17, CALCULATION!$B$15:$B$17)</f>
        <v>10668</v>
      </c>
      <c r="X736" s="5">
        <f>WORKSHEET[[#This Row],[Clients Total Cost]] / WORKSHEET[[#This Row],[Clients Rate per T2 (USD)]]</f>
        <v>35.56</v>
      </c>
      <c r="Y736" s="5">
        <f>WORKSHEET[[#This Row],[Clients Rate per T2 (USD)]] - WORKSHEET[[#This Row],[Supplier Rate Per t2 (USD)]]</f>
        <v>300</v>
      </c>
      <c r="Z736" s="5">
        <f>WORKSHEET[[#This Row],[Profit Per T]] * WORKSHEET[[#This Row],[Weight]]</f>
        <v>10668</v>
      </c>
      <c r="AA736">
        <v>1</v>
      </c>
      <c r="AB736" s="1">
        <v>1.95</v>
      </c>
      <c r="AC736" s="1">
        <v>1.3</v>
      </c>
      <c r="AD736" s="1">
        <v>1.625</v>
      </c>
      <c r="AE736" s="1">
        <f>WORKSHEET[[#This Row],[Delay at toll gate in days]] +WORKSHEET[[#This Row],[Delay at workshop in days]] +WORKSHEET[[#This Row],[Delay at border in days]]</f>
        <v>4.875</v>
      </c>
    </row>
    <row r="737" spans="1:31" x14ac:dyDescent="0.35">
      <c r="A737" t="s">
        <v>756</v>
      </c>
      <c r="B737" t="s">
        <v>10</v>
      </c>
      <c r="C737" t="s">
        <v>68</v>
      </c>
      <c r="D737" t="s">
        <v>3616</v>
      </c>
      <c r="E737" t="s">
        <v>3614</v>
      </c>
      <c r="F737" t="str">
        <f>WORKSHEET[[#This Row],[Depart From]]&amp;"-"&amp;WORKSHEET[[#This Row],[Arrive To]]</f>
        <v>Marrakech-Alger</v>
      </c>
      <c r="G737" s="2">
        <v>44783</v>
      </c>
      <c r="H737" s="2">
        <v>44795</v>
      </c>
      <c r="I737" s="2" t="str">
        <f t="shared" si="11"/>
        <v>Delivered</v>
      </c>
      <c r="J737" s="2" t="str">
        <f>TEXT(WORKSHEET[[#This Row],[Offloading Date]], "mmm")</f>
        <v>Aug</v>
      </c>
      <c r="K737" s="2" t="str">
        <f>IF(OR(WORKSHEET[[#This Row],[Year]]="", ISBLANK(WORKSHEET[[#This Row],[Year]]), WORKSHEET[[#This Row],[Year]]="null"), "Exclude", "Include")</f>
        <v>Include</v>
      </c>
      <c r="L737" t="s">
        <v>12</v>
      </c>
      <c r="M737" t="s">
        <v>12</v>
      </c>
      <c r="N737" t="s">
        <v>13</v>
      </c>
      <c r="O737">
        <v>35.44</v>
      </c>
      <c r="P737">
        <v>600</v>
      </c>
      <c r="Q737" t="s">
        <v>14</v>
      </c>
      <c r="R737">
        <f>P737 * _xll.XLOOKUP(Q737,CALCULATION!$A$15:$A$17, CALCULATION!$B$15:$B$17 )</f>
        <v>600</v>
      </c>
      <c r="S737" s="5">
        <f>O737*P737*_xll.XLOOKUP(Q737,CALCULATION!$A$15:$A$17, CALCULATION!$B$15:$B$17)</f>
        <v>21264</v>
      </c>
      <c r="T737">
        <v>300</v>
      </c>
      <c r="U737" t="s">
        <v>14</v>
      </c>
      <c r="V737">
        <f>T737 * _xll.XLOOKUP(U737,CALCULATION!$A$15:$A$17, CALCULATION!$B$15:$B$17 )</f>
        <v>300</v>
      </c>
      <c r="W737" s="5">
        <f>O737*T737*_xll.XLOOKUP(U737,CALCULATION!$A$15:$A$17, CALCULATION!$B$15:$B$17)</f>
        <v>10632</v>
      </c>
      <c r="X737" s="5">
        <f>WORKSHEET[[#This Row],[Clients Total Cost]] / WORKSHEET[[#This Row],[Clients Rate per T2 (USD)]]</f>
        <v>35.44</v>
      </c>
      <c r="Y737" s="5">
        <f>WORKSHEET[[#This Row],[Clients Rate per T2 (USD)]] - WORKSHEET[[#This Row],[Supplier Rate Per t2 (USD)]]</f>
        <v>300</v>
      </c>
      <c r="Z737" s="5">
        <f>WORKSHEET[[#This Row],[Profit Per T]] * WORKSHEET[[#This Row],[Weight]]</f>
        <v>10632</v>
      </c>
      <c r="AA737">
        <v>1</v>
      </c>
      <c r="AB737" s="1">
        <v>1.7999999999999998</v>
      </c>
      <c r="AC737" s="1">
        <v>1.2000000000000002</v>
      </c>
      <c r="AD737" s="1">
        <v>1.5</v>
      </c>
      <c r="AE737" s="1">
        <f>WORKSHEET[[#This Row],[Delay at toll gate in days]] +WORKSHEET[[#This Row],[Delay at workshop in days]] +WORKSHEET[[#This Row],[Delay at border in days]]</f>
        <v>4.5</v>
      </c>
    </row>
    <row r="738" spans="1:31" x14ac:dyDescent="0.35">
      <c r="A738" t="s">
        <v>757</v>
      </c>
      <c r="B738" t="s">
        <v>10</v>
      </c>
      <c r="C738" t="s">
        <v>68</v>
      </c>
      <c r="D738" t="s">
        <v>3615</v>
      </c>
      <c r="E738" t="s">
        <v>3617</v>
      </c>
      <c r="F738" t="str">
        <f>WORKSHEET[[#This Row],[Depart From]]&amp;"-"&amp;WORKSHEET[[#This Row],[Arrive To]]</f>
        <v>Mombasa-Lagos</v>
      </c>
      <c r="G738" s="2">
        <v>44804</v>
      </c>
      <c r="H738" s="2">
        <v>44818</v>
      </c>
      <c r="I738" s="2" t="str">
        <f t="shared" si="11"/>
        <v>Delivered</v>
      </c>
      <c r="J738" s="2" t="str">
        <f>TEXT(WORKSHEET[[#This Row],[Offloading Date]], "mmm")</f>
        <v>Sep</v>
      </c>
      <c r="K738" s="2" t="str">
        <f>IF(OR(WORKSHEET[[#This Row],[Year]]="", ISBLANK(WORKSHEET[[#This Row],[Year]]), WORKSHEET[[#This Row],[Year]]="null"), "Exclude", "Include")</f>
        <v>Include</v>
      </c>
      <c r="L738" t="s">
        <v>3624</v>
      </c>
      <c r="M738" t="s">
        <v>3624</v>
      </c>
      <c r="N738" t="s">
        <v>13</v>
      </c>
      <c r="O738">
        <v>35.380000000000003</v>
      </c>
      <c r="P738">
        <v>600</v>
      </c>
      <c r="Q738" t="s">
        <v>14</v>
      </c>
      <c r="R738">
        <f>P738 * _xll.XLOOKUP(Q738,CALCULATION!$A$15:$A$17, CALCULATION!$B$15:$B$17 )</f>
        <v>600</v>
      </c>
      <c r="S738" s="5">
        <f>O738*P738*_xll.XLOOKUP(Q738,CALCULATION!$A$15:$A$17, CALCULATION!$B$15:$B$17)</f>
        <v>21228</v>
      </c>
      <c r="T738">
        <v>300</v>
      </c>
      <c r="U738" t="s">
        <v>14</v>
      </c>
      <c r="V738">
        <f>T738 * _xll.XLOOKUP(U738,CALCULATION!$A$15:$A$17, CALCULATION!$B$15:$B$17 )</f>
        <v>300</v>
      </c>
      <c r="W738" s="5">
        <f>O738*T738*_xll.XLOOKUP(U738,CALCULATION!$A$15:$A$17, CALCULATION!$B$15:$B$17)</f>
        <v>10614</v>
      </c>
      <c r="X738" s="5">
        <f>WORKSHEET[[#This Row],[Clients Total Cost]] / WORKSHEET[[#This Row],[Clients Rate per T2 (USD)]]</f>
        <v>35.380000000000003</v>
      </c>
      <c r="Y738" s="5">
        <f>WORKSHEET[[#This Row],[Clients Rate per T2 (USD)]] - WORKSHEET[[#This Row],[Supplier Rate Per t2 (USD)]]</f>
        <v>300</v>
      </c>
      <c r="Z738" s="5">
        <f>WORKSHEET[[#This Row],[Profit Per T]] * WORKSHEET[[#This Row],[Weight]]</f>
        <v>10614</v>
      </c>
      <c r="AA738">
        <v>1</v>
      </c>
      <c r="AB738" s="1">
        <v>2.1</v>
      </c>
      <c r="AC738" s="1">
        <v>1.4000000000000001</v>
      </c>
      <c r="AD738" s="1">
        <v>1.75</v>
      </c>
      <c r="AE738" s="1">
        <f>WORKSHEET[[#This Row],[Delay at toll gate in days]] +WORKSHEET[[#This Row],[Delay at workshop in days]] +WORKSHEET[[#This Row],[Delay at border in days]]</f>
        <v>5.25</v>
      </c>
    </row>
    <row r="739" spans="1:31" x14ac:dyDescent="0.35">
      <c r="A739" t="s">
        <v>758</v>
      </c>
      <c r="B739" t="s">
        <v>10</v>
      </c>
      <c r="C739" t="s">
        <v>68</v>
      </c>
      <c r="D739" t="s">
        <v>3619</v>
      </c>
      <c r="E739" t="s">
        <v>3618</v>
      </c>
      <c r="F739" t="str">
        <f>WORKSHEET[[#This Row],[Depart From]]&amp;"-"&amp;WORKSHEET[[#This Row],[Arrive To]]</f>
        <v>Addis Ababa-Tripoli</v>
      </c>
      <c r="G739" s="2">
        <v>44785</v>
      </c>
      <c r="H739" s="2">
        <v>44799</v>
      </c>
      <c r="I739" s="2" t="str">
        <f t="shared" si="11"/>
        <v>Delivered</v>
      </c>
      <c r="J739" s="2" t="str">
        <f>TEXT(WORKSHEET[[#This Row],[Offloading Date]], "mmm")</f>
        <v>Aug</v>
      </c>
      <c r="K739" s="2" t="str">
        <f>IF(OR(WORKSHEET[[#This Row],[Year]]="", ISBLANK(WORKSHEET[[#This Row],[Year]]), WORKSHEET[[#This Row],[Year]]="null"), "Exclude", "Include")</f>
        <v>Include</v>
      </c>
      <c r="L739" t="s">
        <v>12</v>
      </c>
      <c r="M739" t="s">
        <v>583</v>
      </c>
      <c r="N739" t="s">
        <v>13</v>
      </c>
      <c r="O739">
        <v>35.18</v>
      </c>
      <c r="P739">
        <v>600</v>
      </c>
      <c r="Q739" t="s">
        <v>14</v>
      </c>
      <c r="R739">
        <f>P739 * _xll.XLOOKUP(Q739,CALCULATION!$A$15:$A$17, CALCULATION!$B$15:$B$17 )</f>
        <v>600</v>
      </c>
      <c r="S739" s="5">
        <f>O739*P739*_xll.XLOOKUP(Q739,CALCULATION!$A$15:$A$17, CALCULATION!$B$15:$B$17)</f>
        <v>21108</v>
      </c>
      <c r="T739">
        <v>300</v>
      </c>
      <c r="U739" t="s">
        <v>14</v>
      </c>
      <c r="V739">
        <f>T739 * _xll.XLOOKUP(U739,CALCULATION!$A$15:$A$17, CALCULATION!$B$15:$B$17 )</f>
        <v>300</v>
      </c>
      <c r="W739" s="5">
        <f>O739*T739*_xll.XLOOKUP(U739,CALCULATION!$A$15:$A$17, CALCULATION!$B$15:$B$17)</f>
        <v>10554</v>
      </c>
      <c r="X739" s="5">
        <f>WORKSHEET[[#This Row],[Clients Total Cost]] / WORKSHEET[[#This Row],[Clients Rate per T2 (USD)]]</f>
        <v>35.18</v>
      </c>
      <c r="Y739" s="5">
        <f>WORKSHEET[[#This Row],[Clients Rate per T2 (USD)]] - WORKSHEET[[#This Row],[Supplier Rate Per t2 (USD)]]</f>
        <v>300</v>
      </c>
      <c r="Z739" s="5">
        <f>WORKSHEET[[#This Row],[Profit Per T]] * WORKSHEET[[#This Row],[Weight]]</f>
        <v>10554</v>
      </c>
      <c r="AA739">
        <v>1</v>
      </c>
      <c r="AB739" s="1">
        <v>2.1</v>
      </c>
      <c r="AC739" s="1">
        <v>1.4000000000000001</v>
      </c>
      <c r="AD739" s="1">
        <v>1.75</v>
      </c>
      <c r="AE739" s="1">
        <f>WORKSHEET[[#This Row],[Delay at toll gate in days]] +WORKSHEET[[#This Row],[Delay at workshop in days]] +WORKSHEET[[#This Row],[Delay at border in days]]</f>
        <v>5.25</v>
      </c>
    </row>
    <row r="740" spans="1:31" x14ac:dyDescent="0.35">
      <c r="A740" t="s">
        <v>759</v>
      </c>
      <c r="B740" t="s">
        <v>10</v>
      </c>
      <c r="C740" t="s">
        <v>68</v>
      </c>
      <c r="D740" t="s">
        <v>3611</v>
      </c>
      <c r="E740" t="s">
        <v>3614</v>
      </c>
      <c r="F740" t="str">
        <f>WORKSHEET[[#This Row],[Depart From]]&amp;"-"&amp;WORKSHEET[[#This Row],[Arrive To]]</f>
        <v>Mogadishu-Alger</v>
      </c>
      <c r="G740" s="2">
        <v>44783</v>
      </c>
      <c r="H740" s="2">
        <v>44798</v>
      </c>
      <c r="I740" s="2" t="str">
        <f t="shared" si="11"/>
        <v>Delivered</v>
      </c>
      <c r="J740" s="2" t="str">
        <f>TEXT(WORKSHEET[[#This Row],[Offloading Date]], "mmm")</f>
        <v>Aug</v>
      </c>
      <c r="K740" s="2" t="str">
        <f>IF(OR(WORKSHEET[[#This Row],[Year]]="", ISBLANK(WORKSHEET[[#This Row],[Year]]), WORKSHEET[[#This Row],[Year]]="null"), "Exclude", "Include")</f>
        <v>Include</v>
      </c>
      <c r="L740" t="s">
        <v>12</v>
      </c>
      <c r="M740" t="s">
        <v>12</v>
      </c>
      <c r="N740" t="s">
        <v>13</v>
      </c>
      <c r="O740">
        <v>35.6</v>
      </c>
      <c r="P740">
        <v>600</v>
      </c>
      <c r="Q740" t="s">
        <v>14</v>
      </c>
      <c r="R740">
        <f>P740 * _xll.XLOOKUP(Q740,CALCULATION!$A$15:$A$17, CALCULATION!$B$15:$B$17 )</f>
        <v>600</v>
      </c>
      <c r="S740" s="5">
        <f>O740*P740*_xll.XLOOKUP(Q740,CALCULATION!$A$15:$A$17, CALCULATION!$B$15:$B$17)</f>
        <v>21360</v>
      </c>
      <c r="T740">
        <v>300</v>
      </c>
      <c r="U740" t="s">
        <v>14</v>
      </c>
      <c r="V740">
        <f>T740 * _xll.XLOOKUP(U740,CALCULATION!$A$15:$A$17, CALCULATION!$B$15:$B$17 )</f>
        <v>300</v>
      </c>
      <c r="W740" s="5">
        <f>O740*T740*_xll.XLOOKUP(U740,CALCULATION!$A$15:$A$17, CALCULATION!$B$15:$B$17)</f>
        <v>10680</v>
      </c>
      <c r="X740" s="5">
        <f>WORKSHEET[[#This Row],[Clients Total Cost]] / WORKSHEET[[#This Row],[Clients Rate per T2 (USD)]]</f>
        <v>35.6</v>
      </c>
      <c r="Y740" s="5">
        <f>WORKSHEET[[#This Row],[Clients Rate per T2 (USD)]] - WORKSHEET[[#This Row],[Supplier Rate Per t2 (USD)]]</f>
        <v>300</v>
      </c>
      <c r="Z740" s="5">
        <f>WORKSHEET[[#This Row],[Profit Per T]] * WORKSHEET[[#This Row],[Weight]]</f>
        <v>10680</v>
      </c>
      <c r="AA740">
        <v>1</v>
      </c>
      <c r="AB740" s="1">
        <v>2.25</v>
      </c>
      <c r="AC740" s="1">
        <v>1.5</v>
      </c>
      <c r="AD740" s="1">
        <v>1.875</v>
      </c>
      <c r="AE740" s="1">
        <f>WORKSHEET[[#This Row],[Delay at toll gate in days]] +WORKSHEET[[#This Row],[Delay at workshop in days]] +WORKSHEET[[#This Row],[Delay at border in days]]</f>
        <v>5.625</v>
      </c>
    </row>
    <row r="741" spans="1:31" x14ac:dyDescent="0.35">
      <c r="A741" t="s">
        <v>760</v>
      </c>
      <c r="B741" t="s">
        <v>10</v>
      </c>
      <c r="C741" t="s">
        <v>68</v>
      </c>
      <c r="D741" t="s">
        <v>3616</v>
      </c>
      <c r="E741" t="s">
        <v>3614</v>
      </c>
      <c r="F741" t="str">
        <f>WORKSHEET[[#This Row],[Depart From]]&amp;"-"&amp;WORKSHEET[[#This Row],[Arrive To]]</f>
        <v>Marrakech-Alger</v>
      </c>
      <c r="G741" s="2">
        <v>44782</v>
      </c>
      <c r="H741" s="2">
        <v>44795</v>
      </c>
      <c r="I741" s="2" t="str">
        <f t="shared" si="11"/>
        <v>Delivered</v>
      </c>
      <c r="J741" s="2" t="str">
        <f>TEXT(WORKSHEET[[#This Row],[Offloading Date]], "mmm")</f>
        <v>Aug</v>
      </c>
      <c r="K741" s="2" t="str">
        <f>IF(OR(WORKSHEET[[#This Row],[Year]]="", ISBLANK(WORKSHEET[[#This Row],[Year]]), WORKSHEET[[#This Row],[Year]]="null"), "Exclude", "Include")</f>
        <v>Include</v>
      </c>
      <c r="L741" t="s">
        <v>12</v>
      </c>
      <c r="M741" t="s">
        <v>12</v>
      </c>
      <c r="N741" t="s">
        <v>13</v>
      </c>
      <c r="O741">
        <v>35.44</v>
      </c>
      <c r="P741">
        <v>600</v>
      </c>
      <c r="Q741" t="s">
        <v>14</v>
      </c>
      <c r="R741">
        <f>P741 * _xll.XLOOKUP(Q741,CALCULATION!$A$15:$A$17, CALCULATION!$B$15:$B$17 )</f>
        <v>600</v>
      </c>
      <c r="S741" s="5">
        <f>O741*P741*_xll.XLOOKUP(Q741,CALCULATION!$A$15:$A$17, CALCULATION!$B$15:$B$17)</f>
        <v>21264</v>
      </c>
      <c r="T741">
        <v>300</v>
      </c>
      <c r="U741" t="s">
        <v>14</v>
      </c>
      <c r="V741">
        <f>T741 * _xll.XLOOKUP(U741,CALCULATION!$A$15:$A$17, CALCULATION!$B$15:$B$17 )</f>
        <v>300</v>
      </c>
      <c r="W741" s="5">
        <f>O741*T741*_xll.XLOOKUP(U741,CALCULATION!$A$15:$A$17, CALCULATION!$B$15:$B$17)</f>
        <v>10632</v>
      </c>
      <c r="X741" s="5">
        <f>WORKSHEET[[#This Row],[Clients Total Cost]] / WORKSHEET[[#This Row],[Clients Rate per T2 (USD)]]</f>
        <v>35.44</v>
      </c>
      <c r="Y741" s="5">
        <f>WORKSHEET[[#This Row],[Clients Rate per T2 (USD)]] - WORKSHEET[[#This Row],[Supplier Rate Per t2 (USD)]]</f>
        <v>300</v>
      </c>
      <c r="Z741" s="5">
        <f>WORKSHEET[[#This Row],[Profit Per T]] * WORKSHEET[[#This Row],[Weight]]</f>
        <v>10632</v>
      </c>
      <c r="AA741">
        <v>1</v>
      </c>
      <c r="AB741" s="1">
        <v>1.95</v>
      </c>
      <c r="AC741" s="1">
        <v>1.3</v>
      </c>
      <c r="AD741" s="1">
        <v>1.625</v>
      </c>
      <c r="AE741" s="1">
        <f>WORKSHEET[[#This Row],[Delay at toll gate in days]] +WORKSHEET[[#This Row],[Delay at workshop in days]] +WORKSHEET[[#This Row],[Delay at border in days]]</f>
        <v>4.875</v>
      </c>
    </row>
    <row r="742" spans="1:31" x14ac:dyDescent="0.35">
      <c r="A742" t="s">
        <v>761</v>
      </c>
      <c r="B742" t="s">
        <v>10</v>
      </c>
      <c r="C742" t="s">
        <v>68</v>
      </c>
      <c r="D742" t="s">
        <v>3615</v>
      </c>
      <c r="E742" t="s">
        <v>3612</v>
      </c>
      <c r="F742" t="str">
        <f>WORKSHEET[[#This Row],[Depart From]]&amp;"-"&amp;WORKSHEET[[#This Row],[Arrive To]]</f>
        <v>Mombasa-Victoria</v>
      </c>
      <c r="G742" s="2">
        <v>44783</v>
      </c>
      <c r="H742" s="2">
        <v>44798</v>
      </c>
      <c r="I742" s="2" t="str">
        <f t="shared" si="11"/>
        <v>Delivered</v>
      </c>
      <c r="J742" s="2" t="str">
        <f>TEXT(WORKSHEET[[#This Row],[Offloading Date]], "mmm")</f>
        <v>Aug</v>
      </c>
      <c r="K742" s="2" t="str">
        <f>IF(OR(WORKSHEET[[#This Row],[Year]]="", ISBLANK(WORKSHEET[[#This Row],[Year]]), WORKSHEET[[#This Row],[Year]]="null"), "Exclude", "Include")</f>
        <v>Include</v>
      </c>
      <c r="L742" t="s">
        <v>12</v>
      </c>
      <c r="M742" t="s">
        <v>12</v>
      </c>
      <c r="N742" t="s">
        <v>13</v>
      </c>
      <c r="O742">
        <v>35.520000000000003</v>
      </c>
      <c r="P742">
        <v>600</v>
      </c>
      <c r="Q742" t="s">
        <v>14</v>
      </c>
      <c r="R742">
        <f>P742 * _xll.XLOOKUP(Q742,CALCULATION!$A$15:$A$17, CALCULATION!$B$15:$B$17 )</f>
        <v>600</v>
      </c>
      <c r="S742" s="5">
        <f>O742*P742*_xll.XLOOKUP(Q742,CALCULATION!$A$15:$A$17, CALCULATION!$B$15:$B$17)</f>
        <v>21312.000000000004</v>
      </c>
      <c r="T742">
        <v>300</v>
      </c>
      <c r="U742" t="s">
        <v>14</v>
      </c>
      <c r="V742">
        <f>T742 * _xll.XLOOKUP(U742,CALCULATION!$A$15:$A$17, CALCULATION!$B$15:$B$17 )</f>
        <v>300</v>
      </c>
      <c r="W742" s="5">
        <f>O742*T742*_xll.XLOOKUP(U742,CALCULATION!$A$15:$A$17, CALCULATION!$B$15:$B$17)</f>
        <v>10656.000000000002</v>
      </c>
      <c r="X742" s="5">
        <f>WORKSHEET[[#This Row],[Clients Total Cost]] / WORKSHEET[[#This Row],[Clients Rate per T2 (USD)]]</f>
        <v>35.520000000000003</v>
      </c>
      <c r="Y742" s="5">
        <f>WORKSHEET[[#This Row],[Clients Rate per T2 (USD)]] - WORKSHEET[[#This Row],[Supplier Rate Per t2 (USD)]]</f>
        <v>300</v>
      </c>
      <c r="Z742" s="5">
        <f>WORKSHEET[[#This Row],[Profit Per T]] * WORKSHEET[[#This Row],[Weight]]</f>
        <v>10656.000000000002</v>
      </c>
      <c r="AA742">
        <v>1</v>
      </c>
      <c r="AB742" s="1">
        <v>2.25</v>
      </c>
      <c r="AC742" s="1">
        <v>1.5</v>
      </c>
      <c r="AD742" s="1">
        <v>1.875</v>
      </c>
      <c r="AE742" s="1">
        <f>WORKSHEET[[#This Row],[Delay at toll gate in days]] +WORKSHEET[[#This Row],[Delay at workshop in days]] +WORKSHEET[[#This Row],[Delay at border in days]]</f>
        <v>5.625</v>
      </c>
    </row>
    <row r="743" spans="1:31" x14ac:dyDescent="0.35">
      <c r="A743" t="s">
        <v>762</v>
      </c>
      <c r="B743" t="s">
        <v>10</v>
      </c>
      <c r="C743" t="s">
        <v>68</v>
      </c>
      <c r="D743" t="s">
        <v>3616</v>
      </c>
      <c r="E743" t="s">
        <v>3614</v>
      </c>
      <c r="F743" t="str">
        <f>WORKSHEET[[#This Row],[Depart From]]&amp;"-"&amp;WORKSHEET[[#This Row],[Arrive To]]</f>
        <v>Marrakech-Alger</v>
      </c>
      <c r="G743" s="2">
        <v>44782</v>
      </c>
      <c r="H743" s="2">
        <v>44795</v>
      </c>
      <c r="I743" s="2" t="str">
        <f t="shared" si="11"/>
        <v>Delivered</v>
      </c>
      <c r="J743" s="2" t="str">
        <f>TEXT(WORKSHEET[[#This Row],[Offloading Date]], "mmm")</f>
        <v>Aug</v>
      </c>
      <c r="K743" s="2" t="str">
        <f>IF(OR(WORKSHEET[[#This Row],[Year]]="", ISBLANK(WORKSHEET[[#This Row],[Year]]), WORKSHEET[[#This Row],[Year]]="null"), "Exclude", "Include")</f>
        <v>Include</v>
      </c>
      <c r="L743" t="s">
        <v>12</v>
      </c>
      <c r="M743" t="s">
        <v>12</v>
      </c>
      <c r="N743" t="s">
        <v>13</v>
      </c>
      <c r="O743">
        <v>35.479999999999997</v>
      </c>
      <c r="P743">
        <v>600</v>
      </c>
      <c r="Q743" t="s">
        <v>14</v>
      </c>
      <c r="R743">
        <f>P743 * _xll.XLOOKUP(Q743,CALCULATION!$A$15:$A$17, CALCULATION!$B$15:$B$17 )</f>
        <v>600</v>
      </c>
      <c r="S743" s="5">
        <f>O743*P743*_xll.XLOOKUP(Q743,CALCULATION!$A$15:$A$17, CALCULATION!$B$15:$B$17)</f>
        <v>21287.999999999996</v>
      </c>
      <c r="T743">
        <v>300</v>
      </c>
      <c r="U743" t="s">
        <v>14</v>
      </c>
      <c r="V743">
        <f>T743 * _xll.XLOOKUP(U743,CALCULATION!$A$15:$A$17, CALCULATION!$B$15:$B$17 )</f>
        <v>300</v>
      </c>
      <c r="W743" s="5">
        <f>O743*T743*_xll.XLOOKUP(U743,CALCULATION!$A$15:$A$17, CALCULATION!$B$15:$B$17)</f>
        <v>10643.999999999998</v>
      </c>
      <c r="X743" s="5">
        <f>WORKSHEET[[#This Row],[Clients Total Cost]] / WORKSHEET[[#This Row],[Clients Rate per T2 (USD)]]</f>
        <v>35.479999999999997</v>
      </c>
      <c r="Y743" s="5">
        <f>WORKSHEET[[#This Row],[Clients Rate per T2 (USD)]] - WORKSHEET[[#This Row],[Supplier Rate Per t2 (USD)]]</f>
        <v>300</v>
      </c>
      <c r="Z743" s="5">
        <f>WORKSHEET[[#This Row],[Profit Per T]] * WORKSHEET[[#This Row],[Weight]]</f>
        <v>10643.999999999998</v>
      </c>
      <c r="AA743">
        <v>1</v>
      </c>
      <c r="AB743" s="1">
        <v>1.95</v>
      </c>
      <c r="AC743" s="1">
        <v>1.3</v>
      </c>
      <c r="AD743" s="1">
        <v>1.625</v>
      </c>
      <c r="AE743" s="1">
        <f>WORKSHEET[[#This Row],[Delay at toll gate in days]] +WORKSHEET[[#This Row],[Delay at workshop in days]] +WORKSHEET[[#This Row],[Delay at border in days]]</f>
        <v>4.875</v>
      </c>
    </row>
    <row r="744" spans="1:31" x14ac:dyDescent="0.35">
      <c r="A744" t="s">
        <v>763</v>
      </c>
      <c r="B744" t="s">
        <v>10</v>
      </c>
      <c r="C744" t="s">
        <v>68</v>
      </c>
      <c r="D744" t="s">
        <v>3611</v>
      </c>
      <c r="E744" t="s">
        <v>3612</v>
      </c>
      <c r="F744" t="str">
        <f>WORKSHEET[[#This Row],[Depart From]]&amp;"-"&amp;WORKSHEET[[#This Row],[Arrive To]]</f>
        <v>Mogadishu-Victoria</v>
      </c>
      <c r="G744" s="2">
        <v>44783</v>
      </c>
      <c r="H744" s="2">
        <v>44798</v>
      </c>
      <c r="I744" s="2" t="str">
        <f t="shared" si="11"/>
        <v>Delivered</v>
      </c>
      <c r="J744" s="2" t="str">
        <f>TEXT(WORKSHEET[[#This Row],[Offloading Date]], "mmm")</f>
        <v>Aug</v>
      </c>
      <c r="K744" s="2" t="str">
        <f>IF(OR(WORKSHEET[[#This Row],[Year]]="", ISBLANK(WORKSHEET[[#This Row],[Year]]), WORKSHEET[[#This Row],[Year]]="null"), "Exclude", "Include")</f>
        <v>Include</v>
      </c>
      <c r="L744" t="s">
        <v>12</v>
      </c>
      <c r="M744" t="s">
        <v>12</v>
      </c>
      <c r="N744" t="s">
        <v>13</v>
      </c>
      <c r="O744">
        <v>35.520000000000003</v>
      </c>
      <c r="P744">
        <v>600</v>
      </c>
      <c r="Q744" t="s">
        <v>14</v>
      </c>
      <c r="R744">
        <f>P744 * _xll.XLOOKUP(Q744,CALCULATION!$A$15:$A$17, CALCULATION!$B$15:$B$17 )</f>
        <v>600</v>
      </c>
      <c r="S744" s="5">
        <f>O744*P744*_xll.XLOOKUP(Q744,CALCULATION!$A$15:$A$17, CALCULATION!$B$15:$B$17)</f>
        <v>21312.000000000004</v>
      </c>
      <c r="T744">
        <v>300</v>
      </c>
      <c r="U744" t="s">
        <v>14</v>
      </c>
      <c r="V744">
        <f>T744 * _xll.XLOOKUP(U744,CALCULATION!$A$15:$A$17, CALCULATION!$B$15:$B$17 )</f>
        <v>300</v>
      </c>
      <c r="W744" s="5">
        <f>O744*T744*_xll.XLOOKUP(U744,CALCULATION!$A$15:$A$17, CALCULATION!$B$15:$B$17)</f>
        <v>10656.000000000002</v>
      </c>
      <c r="X744" s="5">
        <f>WORKSHEET[[#This Row],[Clients Total Cost]] / WORKSHEET[[#This Row],[Clients Rate per T2 (USD)]]</f>
        <v>35.520000000000003</v>
      </c>
      <c r="Y744" s="5">
        <f>WORKSHEET[[#This Row],[Clients Rate per T2 (USD)]] - WORKSHEET[[#This Row],[Supplier Rate Per t2 (USD)]]</f>
        <v>300</v>
      </c>
      <c r="Z744" s="5">
        <f>WORKSHEET[[#This Row],[Profit Per T]] * WORKSHEET[[#This Row],[Weight]]</f>
        <v>10656.000000000002</v>
      </c>
      <c r="AA744">
        <v>1</v>
      </c>
      <c r="AB744" s="1">
        <v>2.25</v>
      </c>
      <c r="AC744" s="1">
        <v>1.5</v>
      </c>
      <c r="AD744" s="1">
        <v>1.875</v>
      </c>
      <c r="AE744" s="1">
        <f>WORKSHEET[[#This Row],[Delay at toll gate in days]] +WORKSHEET[[#This Row],[Delay at workshop in days]] +WORKSHEET[[#This Row],[Delay at border in days]]</f>
        <v>5.625</v>
      </c>
    </row>
    <row r="745" spans="1:31" x14ac:dyDescent="0.35">
      <c r="A745" t="s">
        <v>764</v>
      </c>
      <c r="B745" t="s">
        <v>10</v>
      </c>
      <c r="C745" t="s">
        <v>68</v>
      </c>
      <c r="D745" t="s">
        <v>3619</v>
      </c>
      <c r="E745" t="s">
        <v>3617</v>
      </c>
      <c r="F745" t="str">
        <f>WORKSHEET[[#This Row],[Depart From]]&amp;"-"&amp;WORKSHEET[[#This Row],[Arrive To]]</f>
        <v>Addis Ababa-Lagos</v>
      </c>
      <c r="G745" s="2">
        <v>44801</v>
      </c>
      <c r="H745" s="2">
        <v>44811</v>
      </c>
      <c r="I745" s="2" t="str">
        <f t="shared" si="11"/>
        <v>Delivered</v>
      </c>
      <c r="J745" s="2" t="str">
        <f>TEXT(WORKSHEET[[#This Row],[Offloading Date]], "mmm")</f>
        <v>Sep</v>
      </c>
      <c r="K745" s="2" t="str">
        <f>IF(OR(WORKSHEET[[#This Row],[Year]]="", ISBLANK(WORKSHEET[[#This Row],[Year]]), WORKSHEET[[#This Row],[Year]]="null"), "Exclude", "Include")</f>
        <v>Include</v>
      </c>
      <c r="L745" t="s">
        <v>12</v>
      </c>
      <c r="M745" t="s">
        <v>3624</v>
      </c>
      <c r="N745" t="s">
        <v>69</v>
      </c>
      <c r="O745">
        <v>35.520000000000003</v>
      </c>
      <c r="P745">
        <v>20</v>
      </c>
      <c r="Q745" t="s">
        <v>14</v>
      </c>
      <c r="R745">
        <f>P745 * _xll.XLOOKUP(Q745,CALCULATION!$A$15:$A$17, CALCULATION!$B$15:$B$17 )</f>
        <v>20</v>
      </c>
      <c r="S745" s="5">
        <f>O745*P745*_xll.XLOOKUP(Q745,CALCULATION!$A$15:$A$17, CALCULATION!$B$15:$B$17)</f>
        <v>710.40000000000009</v>
      </c>
      <c r="T745">
        <v>10</v>
      </c>
      <c r="U745" t="s">
        <v>14</v>
      </c>
      <c r="V745">
        <f>T745 * _xll.XLOOKUP(U745,CALCULATION!$A$15:$A$17, CALCULATION!$B$15:$B$17 )</f>
        <v>10</v>
      </c>
      <c r="W745" s="5">
        <f>O745*T745*_xll.XLOOKUP(U745,CALCULATION!$A$15:$A$17, CALCULATION!$B$15:$B$17)</f>
        <v>355.20000000000005</v>
      </c>
      <c r="X745" s="5">
        <f>WORKSHEET[[#This Row],[Clients Total Cost]] / WORKSHEET[[#This Row],[Clients Rate per T2 (USD)]]</f>
        <v>35.520000000000003</v>
      </c>
      <c r="Y745" s="5">
        <f>WORKSHEET[[#This Row],[Clients Rate per T2 (USD)]] - WORKSHEET[[#This Row],[Supplier Rate Per t2 (USD)]]</f>
        <v>10</v>
      </c>
      <c r="Z745" s="5">
        <f>WORKSHEET[[#This Row],[Profit Per T]] * WORKSHEET[[#This Row],[Weight]]</f>
        <v>355.20000000000005</v>
      </c>
      <c r="AA745">
        <v>1</v>
      </c>
      <c r="AB745" s="1">
        <v>1.5</v>
      </c>
      <c r="AC745" s="1">
        <v>1</v>
      </c>
      <c r="AD745" s="1">
        <v>1.25</v>
      </c>
      <c r="AE745" s="1">
        <f>WORKSHEET[[#This Row],[Delay at toll gate in days]] +WORKSHEET[[#This Row],[Delay at workshop in days]] +WORKSHEET[[#This Row],[Delay at border in days]]</f>
        <v>3.75</v>
      </c>
    </row>
    <row r="746" spans="1:31" x14ac:dyDescent="0.35">
      <c r="A746" t="s">
        <v>765</v>
      </c>
      <c r="B746" t="s">
        <v>10</v>
      </c>
      <c r="C746" t="s">
        <v>68</v>
      </c>
      <c r="D746" t="s">
        <v>3619</v>
      </c>
      <c r="E746" t="s">
        <v>3617</v>
      </c>
      <c r="F746" t="str">
        <f>WORKSHEET[[#This Row],[Depart From]]&amp;"-"&amp;WORKSHEET[[#This Row],[Arrive To]]</f>
        <v>Addis Ababa-Lagos</v>
      </c>
      <c r="G746" s="2">
        <v>44800</v>
      </c>
      <c r="H746" s="2">
        <v>44812</v>
      </c>
      <c r="I746" s="2" t="str">
        <f t="shared" si="11"/>
        <v>Delivered</v>
      </c>
      <c r="J746" s="2" t="str">
        <f>TEXT(WORKSHEET[[#This Row],[Offloading Date]], "mmm")</f>
        <v>Sep</v>
      </c>
      <c r="K746" s="2" t="str">
        <f>IF(OR(WORKSHEET[[#This Row],[Year]]="", ISBLANK(WORKSHEET[[#This Row],[Year]]), WORKSHEET[[#This Row],[Year]]="null"), "Exclude", "Include")</f>
        <v>Include</v>
      </c>
      <c r="L746" t="s">
        <v>12</v>
      </c>
      <c r="M746" t="s">
        <v>3624</v>
      </c>
      <c r="N746" t="s">
        <v>69</v>
      </c>
      <c r="O746">
        <v>35.46</v>
      </c>
      <c r="P746">
        <v>20</v>
      </c>
      <c r="Q746" t="s">
        <v>14</v>
      </c>
      <c r="R746">
        <f>P746 * _xll.XLOOKUP(Q746,CALCULATION!$A$15:$A$17, CALCULATION!$B$15:$B$17 )</f>
        <v>20</v>
      </c>
      <c r="S746" s="5">
        <f>O746*P746*_xll.XLOOKUP(Q746,CALCULATION!$A$15:$A$17, CALCULATION!$B$15:$B$17)</f>
        <v>709.2</v>
      </c>
      <c r="T746">
        <v>10</v>
      </c>
      <c r="U746" t="s">
        <v>14</v>
      </c>
      <c r="V746">
        <f>T746 * _xll.XLOOKUP(U746,CALCULATION!$A$15:$A$17, CALCULATION!$B$15:$B$17 )</f>
        <v>10</v>
      </c>
      <c r="W746" s="5">
        <f>O746*T746*_xll.XLOOKUP(U746,CALCULATION!$A$15:$A$17, CALCULATION!$B$15:$B$17)</f>
        <v>354.6</v>
      </c>
      <c r="X746" s="5">
        <f>WORKSHEET[[#This Row],[Clients Total Cost]] / WORKSHEET[[#This Row],[Clients Rate per T2 (USD)]]</f>
        <v>35.46</v>
      </c>
      <c r="Y746" s="5">
        <f>WORKSHEET[[#This Row],[Clients Rate per T2 (USD)]] - WORKSHEET[[#This Row],[Supplier Rate Per t2 (USD)]]</f>
        <v>10</v>
      </c>
      <c r="Z746" s="5">
        <f>WORKSHEET[[#This Row],[Profit Per T]] * WORKSHEET[[#This Row],[Weight]]</f>
        <v>354.6</v>
      </c>
      <c r="AA746">
        <v>1</v>
      </c>
      <c r="AB746" s="1">
        <v>1.7999999999999998</v>
      </c>
      <c r="AC746" s="1">
        <v>1.2000000000000002</v>
      </c>
      <c r="AD746" s="1">
        <v>1.5</v>
      </c>
      <c r="AE746" s="1">
        <f>WORKSHEET[[#This Row],[Delay at toll gate in days]] +WORKSHEET[[#This Row],[Delay at workshop in days]] +WORKSHEET[[#This Row],[Delay at border in days]]</f>
        <v>4.5</v>
      </c>
    </row>
    <row r="747" spans="1:31" x14ac:dyDescent="0.35">
      <c r="A747" t="s">
        <v>766</v>
      </c>
      <c r="B747" t="s">
        <v>10</v>
      </c>
      <c r="C747" t="s">
        <v>68</v>
      </c>
      <c r="D747" t="s">
        <v>3615</v>
      </c>
      <c r="E747" t="s">
        <v>3614</v>
      </c>
      <c r="F747" t="str">
        <f>WORKSHEET[[#This Row],[Depart From]]&amp;"-"&amp;WORKSHEET[[#This Row],[Arrive To]]</f>
        <v>Mombasa-Alger</v>
      </c>
      <c r="G747" s="2">
        <v>44799</v>
      </c>
      <c r="H747" s="2">
        <v>44811</v>
      </c>
      <c r="I747" s="2" t="str">
        <f t="shared" si="11"/>
        <v>Delivered</v>
      </c>
      <c r="J747" s="2" t="str">
        <f>TEXT(WORKSHEET[[#This Row],[Offloading Date]], "mmm")</f>
        <v>Sep</v>
      </c>
      <c r="K747" s="2" t="str">
        <f>IF(OR(WORKSHEET[[#This Row],[Year]]="", ISBLANK(WORKSHEET[[#This Row],[Year]]), WORKSHEET[[#This Row],[Year]]="null"), "Exclude", "Include")</f>
        <v>Include</v>
      </c>
      <c r="L747" t="s">
        <v>12</v>
      </c>
      <c r="M747" t="s">
        <v>3624</v>
      </c>
      <c r="N747" t="s">
        <v>69</v>
      </c>
      <c r="O747">
        <v>35.28</v>
      </c>
      <c r="P747">
        <v>20</v>
      </c>
      <c r="Q747" t="s">
        <v>14</v>
      </c>
      <c r="R747">
        <f>P747 * _xll.XLOOKUP(Q747,CALCULATION!$A$15:$A$17, CALCULATION!$B$15:$B$17 )</f>
        <v>20</v>
      </c>
      <c r="S747" s="5">
        <f>O747*P747*_xll.XLOOKUP(Q747,CALCULATION!$A$15:$A$17, CALCULATION!$B$15:$B$17)</f>
        <v>705.6</v>
      </c>
      <c r="T747">
        <v>10</v>
      </c>
      <c r="U747" t="s">
        <v>14</v>
      </c>
      <c r="V747">
        <f>T747 * _xll.XLOOKUP(U747,CALCULATION!$A$15:$A$17, CALCULATION!$B$15:$B$17 )</f>
        <v>10</v>
      </c>
      <c r="W747" s="5">
        <f>O747*T747*_xll.XLOOKUP(U747,CALCULATION!$A$15:$A$17, CALCULATION!$B$15:$B$17)</f>
        <v>352.8</v>
      </c>
      <c r="X747" s="5">
        <f>WORKSHEET[[#This Row],[Clients Total Cost]] / WORKSHEET[[#This Row],[Clients Rate per T2 (USD)]]</f>
        <v>35.28</v>
      </c>
      <c r="Y747" s="5">
        <f>WORKSHEET[[#This Row],[Clients Rate per T2 (USD)]] - WORKSHEET[[#This Row],[Supplier Rate Per t2 (USD)]]</f>
        <v>10</v>
      </c>
      <c r="Z747" s="5">
        <f>WORKSHEET[[#This Row],[Profit Per T]] * WORKSHEET[[#This Row],[Weight]]</f>
        <v>352.8</v>
      </c>
      <c r="AA747">
        <v>1</v>
      </c>
      <c r="AB747" s="1">
        <v>1.7999999999999998</v>
      </c>
      <c r="AC747" s="1">
        <v>1.2000000000000002</v>
      </c>
      <c r="AD747" s="1">
        <v>1.5</v>
      </c>
      <c r="AE747" s="1">
        <f>WORKSHEET[[#This Row],[Delay at toll gate in days]] +WORKSHEET[[#This Row],[Delay at workshop in days]] +WORKSHEET[[#This Row],[Delay at border in days]]</f>
        <v>4.5</v>
      </c>
    </row>
    <row r="748" spans="1:31" x14ac:dyDescent="0.35">
      <c r="A748" t="s">
        <v>767</v>
      </c>
      <c r="B748" t="s">
        <v>10</v>
      </c>
      <c r="C748" t="s">
        <v>68</v>
      </c>
      <c r="D748" t="s">
        <v>3620</v>
      </c>
      <c r="E748" t="s">
        <v>3618</v>
      </c>
      <c r="F748" t="str">
        <f>WORKSHEET[[#This Row],[Depart From]]&amp;"-"&amp;WORKSHEET[[#This Row],[Arrive To]]</f>
        <v>Zanzibar-Tripoli</v>
      </c>
      <c r="G748" s="2">
        <v>44800</v>
      </c>
      <c r="H748" s="2">
        <v>44812</v>
      </c>
      <c r="I748" s="2" t="str">
        <f t="shared" si="11"/>
        <v>Delivered</v>
      </c>
      <c r="J748" s="2" t="str">
        <f>TEXT(WORKSHEET[[#This Row],[Offloading Date]], "mmm")</f>
        <v>Sep</v>
      </c>
      <c r="K748" s="2" t="str">
        <f>IF(OR(WORKSHEET[[#This Row],[Year]]="", ISBLANK(WORKSHEET[[#This Row],[Year]]), WORKSHEET[[#This Row],[Year]]="null"), "Exclude", "Include")</f>
        <v>Include</v>
      </c>
      <c r="L748" t="s">
        <v>12</v>
      </c>
      <c r="M748" t="s">
        <v>3624</v>
      </c>
      <c r="N748" t="s">
        <v>69</v>
      </c>
      <c r="O748">
        <v>35.42</v>
      </c>
      <c r="P748">
        <v>20</v>
      </c>
      <c r="Q748" t="s">
        <v>14</v>
      </c>
      <c r="R748">
        <f>P748 * _xll.XLOOKUP(Q748,CALCULATION!$A$15:$A$17, CALCULATION!$B$15:$B$17 )</f>
        <v>20</v>
      </c>
      <c r="S748" s="5">
        <f>O748*P748*_xll.XLOOKUP(Q748,CALCULATION!$A$15:$A$17, CALCULATION!$B$15:$B$17)</f>
        <v>708.40000000000009</v>
      </c>
      <c r="T748">
        <v>10</v>
      </c>
      <c r="U748" t="s">
        <v>14</v>
      </c>
      <c r="V748">
        <f>T748 * _xll.XLOOKUP(U748,CALCULATION!$A$15:$A$17, CALCULATION!$B$15:$B$17 )</f>
        <v>10</v>
      </c>
      <c r="W748" s="5">
        <f>O748*T748*_xll.XLOOKUP(U748,CALCULATION!$A$15:$A$17, CALCULATION!$B$15:$B$17)</f>
        <v>354.20000000000005</v>
      </c>
      <c r="X748" s="5">
        <f>WORKSHEET[[#This Row],[Clients Total Cost]] / WORKSHEET[[#This Row],[Clients Rate per T2 (USD)]]</f>
        <v>35.42</v>
      </c>
      <c r="Y748" s="5">
        <f>WORKSHEET[[#This Row],[Clients Rate per T2 (USD)]] - WORKSHEET[[#This Row],[Supplier Rate Per t2 (USD)]]</f>
        <v>10</v>
      </c>
      <c r="Z748" s="5">
        <f>WORKSHEET[[#This Row],[Profit Per T]] * WORKSHEET[[#This Row],[Weight]]</f>
        <v>354.20000000000005</v>
      </c>
      <c r="AA748">
        <v>1</v>
      </c>
      <c r="AB748" s="1">
        <v>1.7999999999999998</v>
      </c>
      <c r="AC748" s="1">
        <v>1.2000000000000002</v>
      </c>
      <c r="AD748" s="1">
        <v>1.5</v>
      </c>
      <c r="AE748" s="1">
        <f>WORKSHEET[[#This Row],[Delay at toll gate in days]] +WORKSHEET[[#This Row],[Delay at workshop in days]] +WORKSHEET[[#This Row],[Delay at border in days]]</f>
        <v>4.5</v>
      </c>
    </row>
    <row r="749" spans="1:31" x14ac:dyDescent="0.35">
      <c r="A749" t="s">
        <v>768</v>
      </c>
      <c r="B749" t="s">
        <v>10</v>
      </c>
      <c r="C749" t="s">
        <v>68</v>
      </c>
      <c r="D749" t="s">
        <v>3616</v>
      </c>
      <c r="E749" t="s">
        <v>3613</v>
      </c>
      <c r="F749" t="str">
        <f>WORKSHEET[[#This Row],[Depart From]]&amp;"-"&amp;WORKSHEET[[#This Row],[Arrive To]]</f>
        <v>Marrakech-Sanaa</v>
      </c>
      <c r="G749" s="2">
        <v>44800</v>
      </c>
      <c r="H749" s="2">
        <v>44812</v>
      </c>
      <c r="I749" s="2" t="str">
        <f t="shared" si="11"/>
        <v>Delivered</v>
      </c>
      <c r="J749" s="2" t="str">
        <f>TEXT(WORKSHEET[[#This Row],[Offloading Date]], "mmm")</f>
        <v>Sep</v>
      </c>
      <c r="K749" s="2" t="str">
        <f>IF(OR(WORKSHEET[[#This Row],[Year]]="", ISBLANK(WORKSHEET[[#This Row],[Year]]), WORKSHEET[[#This Row],[Year]]="null"), "Exclude", "Include")</f>
        <v>Include</v>
      </c>
      <c r="L749" t="s">
        <v>12</v>
      </c>
      <c r="M749" t="s">
        <v>3624</v>
      </c>
      <c r="N749" t="s">
        <v>69</v>
      </c>
      <c r="O749">
        <v>35.5</v>
      </c>
      <c r="P749">
        <v>20</v>
      </c>
      <c r="Q749" t="s">
        <v>14</v>
      </c>
      <c r="R749">
        <f>P749 * _xll.XLOOKUP(Q749,CALCULATION!$A$15:$A$17, CALCULATION!$B$15:$B$17 )</f>
        <v>20</v>
      </c>
      <c r="S749" s="5">
        <f>O749*P749*_xll.XLOOKUP(Q749,CALCULATION!$A$15:$A$17, CALCULATION!$B$15:$B$17)</f>
        <v>710</v>
      </c>
      <c r="T749">
        <v>10</v>
      </c>
      <c r="U749" t="s">
        <v>14</v>
      </c>
      <c r="V749">
        <f>T749 * _xll.XLOOKUP(U749,CALCULATION!$A$15:$A$17, CALCULATION!$B$15:$B$17 )</f>
        <v>10</v>
      </c>
      <c r="W749" s="5">
        <f>O749*T749*_xll.XLOOKUP(U749,CALCULATION!$A$15:$A$17, CALCULATION!$B$15:$B$17)</f>
        <v>355</v>
      </c>
      <c r="X749" s="5">
        <f>WORKSHEET[[#This Row],[Clients Total Cost]] / WORKSHEET[[#This Row],[Clients Rate per T2 (USD)]]</f>
        <v>35.5</v>
      </c>
      <c r="Y749" s="5">
        <f>WORKSHEET[[#This Row],[Clients Rate per T2 (USD)]] - WORKSHEET[[#This Row],[Supplier Rate Per t2 (USD)]]</f>
        <v>10</v>
      </c>
      <c r="Z749" s="5">
        <f>WORKSHEET[[#This Row],[Profit Per T]] * WORKSHEET[[#This Row],[Weight]]</f>
        <v>355</v>
      </c>
      <c r="AA749">
        <v>1</v>
      </c>
      <c r="AB749" s="1">
        <v>1.7999999999999998</v>
      </c>
      <c r="AC749" s="1">
        <v>1.2000000000000002</v>
      </c>
      <c r="AD749" s="1">
        <v>1.5</v>
      </c>
      <c r="AE749" s="1">
        <f>WORKSHEET[[#This Row],[Delay at toll gate in days]] +WORKSHEET[[#This Row],[Delay at workshop in days]] +WORKSHEET[[#This Row],[Delay at border in days]]</f>
        <v>4.5</v>
      </c>
    </row>
    <row r="750" spans="1:31" x14ac:dyDescent="0.35">
      <c r="A750" t="s">
        <v>769</v>
      </c>
      <c r="B750" t="s">
        <v>10</v>
      </c>
      <c r="C750" t="s">
        <v>68</v>
      </c>
      <c r="D750" t="s">
        <v>3616</v>
      </c>
      <c r="E750" t="s">
        <v>3614</v>
      </c>
      <c r="F750" t="str">
        <f>WORKSHEET[[#This Row],[Depart From]]&amp;"-"&amp;WORKSHEET[[#This Row],[Arrive To]]</f>
        <v>Marrakech-Alger</v>
      </c>
      <c r="G750" s="2">
        <v>44800</v>
      </c>
      <c r="H750" s="2">
        <v>44811</v>
      </c>
      <c r="I750" s="2" t="str">
        <f t="shared" si="11"/>
        <v>Delivered</v>
      </c>
      <c r="J750" s="2" t="str">
        <f>TEXT(WORKSHEET[[#This Row],[Offloading Date]], "mmm")</f>
        <v>Sep</v>
      </c>
      <c r="K750" s="2" t="str">
        <f>IF(OR(WORKSHEET[[#This Row],[Year]]="", ISBLANK(WORKSHEET[[#This Row],[Year]]), WORKSHEET[[#This Row],[Year]]="null"), "Exclude", "Include")</f>
        <v>Include</v>
      </c>
      <c r="L750" t="s">
        <v>12</v>
      </c>
      <c r="M750" t="s">
        <v>3624</v>
      </c>
      <c r="N750" t="s">
        <v>69</v>
      </c>
      <c r="O750">
        <v>35.479999999999997</v>
      </c>
      <c r="P750">
        <v>20</v>
      </c>
      <c r="Q750" t="s">
        <v>14</v>
      </c>
      <c r="R750">
        <f>P750 * _xll.XLOOKUP(Q750,CALCULATION!$A$15:$A$17, CALCULATION!$B$15:$B$17 )</f>
        <v>20</v>
      </c>
      <c r="S750" s="5">
        <f>O750*P750*_xll.XLOOKUP(Q750,CALCULATION!$A$15:$A$17, CALCULATION!$B$15:$B$17)</f>
        <v>709.59999999999991</v>
      </c>
      <c r="T750">
        <v>10</v>
      </c>
      <c r="U750" t="s">
        <v>14</v>
      </c>
      <c r="V750">
        <f>T750 * _xll.XLOOKUP(U750,CALCULATION!$A$15:$A$17, CALCULATION!$B$15:$B$17 )</f>
        <v>10</v>
      </c>
      <c r="W750" s="5">
        <f>O750*T750*_xll.XLOOKUP(U750,CALCULATION!$A$15:$A$17, CALCULATION!$B$15:$B$17)</f>
        <v>354.79999999999995</v>
      </c>
      <c r="X750" s="5">
        <f>WORKSHEET[[#This Row],[Clients Total Cost]] / WORKSHEET[[#This Row],[Clients Rate per T2 (USD)]]</f>
        <v>35.479999999999997</v>
      </c>
      <c r="Y750" s="5">
        <f>WORKSHEET[[#This Row],[Clients Rate per T2 (USD)]] - WORKSHEET[[#This Row],[Supplier Rate Per t2 (USD)]]</f>
        <v>10</v>
      </c>
      <c r="Z750" s="5">
        <f>WORKSHEET[[#This Row],[Profit Per T]] * WORKSHEET[[#This Row],[Weight]]</f>
        <v>354.79999999999995</v>
      </c>
      <c r="AA750">
        <v>1</v>
      </c>
      <c r="AB750" s="1">
        <v>1.65</v>
      </c>
      <c r="AC750" s="1">
        <v>1.1000000000000001</v>
      </c>
      <c r="AD750" s="1">
        <v>1.375</v>
      </c>
      <c r="AE750" s="1">
        <f>WORKSHEET[[#This Row],[Delay at toll gate in days]] +WORKSHEET[[#This Row],[Delay at workshop in days]] +WORKSHEET[[#This Row],[Delay at border in days]]</f>
        <v>4.125</v>
      </c>
    </row>
    <row r="751" spans="1:31" x14ac:dyDescent="0.35">
      <c r="A751" t="s">
        <v>770</v>
      </c>
      <c r="B751" t="s">
        <v>10</v>
      </c>
      <c r="C751" t="s">
        <v>68</v>
      </c>
      <c r="D751" t="s">
        <v>3620</v>
      </c>
      <c r="E751" t="s">
        <v>3614</v>
      </c>
      <c r="F751" t="str">
        <f>WORKSHEET[[#This Row],[Depart From]]&amp;"-"&amp;WORKSHEET[[#This Row],[Arrive To]]</f>
        <v>Zanzibar-Alger</v>
      </c>
      <c r="G751" s="2">
        <v>44800</v>
      </c>
      <c r="H751" s="2">
        <v>44811</v>
      </c>
      <c r="I751" s="2" t="str">
        <f t="shared" si="11"/>
        <v>Delivered</v>
      </c>
      <c r="J751" s="2" t="str">
        <f>TEXT(WORKSHEET[[#This Row],[Offloading Date]], "mmm")</f>
        <v>Sep</v>
      </c>
      <c r="K751" s="2" t="str">
        <f>IF(OR(WORKSHEET[[#This Row],[Year]]="", ISBLANK(WORKSHEET[[#This Row],[Year]]), WORKSHEET[[#This Row],[Year]]="null"), "Exclude", "Include")</f>
        <v>Include</v>
      </c>
      <c r="L751" t="s">
        <v>12</v>
      </c>
      <c r="M751" t="s">
        <v>3624</v>
      </c>
      <c r="N751" t="s">
        <v>69</v>
      </c>
      <c r="O751">
        <v>35</v>
      </c>
      <c r="P751">
        <v>20</v>
      </c>
      <c r="Q751" t="s">
        <v>14</v>
      </c>
      <c r="R751">
        <f>P751 * _xll.XLOOKUP(Q751,CALCULATION!$A$15:$A$17, CALCULATION!$B$15:$B$17 )</f>
        <v>20</v>
      </c>
      <c r="S751" s="5">
        <f>O751*P751*_xll.XLOOKUP(Q751,CALCULATION!$A$15:$A$17, CALCULATION!$B$15:$B$17)</f>
        <v>700</v>
      </c>
      <c r="T751">
        <v>10</v>
      </c>
      <c r="U751" t="s">
        <v>14</v>
      </c>
      <c r="V751">
        <f>T751 * _xll.XLOOKUP(U751,CALCULATION!$A$15:$A$17, CALCULATION!$B$15:$B$17 )</f>
        <v>10</v>
      </c>
      <c r="W751" s="5">
        <f>O751*T751*_xll.XLOOKUP(U751,CALCULATION!$A$15:$A$17, CALCULATION!$B$15:$B$17)</f>
        <v>350</v>
      </c>
      <c r="X751" s="5">
        <f>WORKSHEET[[#This Row],[Clients Total Cost]] / WORKSHEET[[#This Row],[Clients Rate per T2 (USD)]]</f>
        <v>35</v>
      </c>
      <c r="Y751" s="5">
        <f>WORKSHEET[[#This Row],[Clients Rate per T2 (USD)]] - WORKSHEET[[#This Row],[Supplier Rate Per t2 (USD)]]</f>
        <v>10</v>
      </c>
      <c r="Z751" s="5">
        <f>WORKSHEET[[#This Row],[Profit Per T]] * WORKSHEET[[#This Row],[Weight]]</f>
        <v>350</v>
      </c>
      <c r="AA751">
        <v>1</v>
      </c>
      <c r="AB751" s="1">
        <v>1.65</v>
      </c>
      <c r="AC751" s="1">
        <v>1.1000000000000001</v>
      </c>
      <c r="AD751" s="1">
        <v>1.375</v>
      </c>
      <c r="AE751" s="1">
        <f>WORKSHEET[[#This Row],[Delay at toll gate in days]] +WORKSHEET[[#This Row],[Delay at workshop in days]] +WORKSHEET[[#This Row],[Delay at border in days]]</f>
        <v>4.125</v>
      </c>
    </row>
    <row r="752" spans="1:31" x14ac:dyDescent="0.35">
      <c r="A752" t="s">
        <v>771</v>
      </c>
      <c r="B752" t="s">
        <v>10</v>
      </c>
      <c r="C752" t="s">
        <v>68</v>
      </c>
      <c r="D752" t="s">
        <v>3620</v>
      </c>
      <c r="E752" t="s">
        <v>3618</v>
      </c>
      <c r="F752" t="str">
        <f>WORKSHEET[[#This Row],[Depart From]]&amp;"-"&amp;WORKSHEET[[#This Row],[Arrive To]]</f>
        <v>Zanzibar-Tripoli</v>
      </c>
      <c r="G752" s="2">
        <v>44799</v>
      </c>
      <c r="H752" s="2">
        <v>44811</v>
      </c>
      <c r="I752" s="2" t="str">
        <f t="shared" si="11"/>
        <v>Delivered</v>
      </c>
      <c r="J752" s="2" t="str">
        <f>TEXT(WORKSHEET[[#This Row],[Offloading Date]], "mmm")</f>
        <v>Sep</v>
      </c>
      <c r="K752" s="2" t="str">
        <f>IF(OR(WORKSHEET[[#This Row],[Year]]="", ISBLANK(WORKSHEET[[#This Row],[Year]]), WORKSHEET[[#This Row],[Year]]="null"), "Exclude", "Include")</f>
        <v>Include</v>
      </c>
      <c r="L752" t="s">
        <v>12</v>
      </c>
      <c r="M752" t="s">
        <v>3624</v>
      </c>
      <c r="N752" t="s">
        <v>69</v>
      </c>
      <c r="O752">
        <v>35.46</v>
      </c>
      <c r="P752">
        <v>20</v>
      </c>
      <c r="Q752" t="s">
        <v>14</v>
      </c>
      <c r="R752">
        <f>P752 * _xll.XLOOKUP(Q752,CALCULATION!$A$15:$A$17, CALCULATION!$B$15:$B$17 )</f>
        <v>20</v>
      </c>
      <c r="S752" s="5">
        <f>O752*P752*_xll.XLOOKUP(Q752,CALCULATION!$A$15:$A$17, CALCULATION!$B$15:$B$17)</f>
        <v>709.2</v>
      </c>
      <c r="T752">
        <v>10</v>
      </c>
      <c r="U752" t="s">
        <v>14</v>
      </c>
      <c r="V752">
        <f>T752 * _xll.XLOOKUP(U752,CALCULATION!$A$15:$A$17, CALCULATION!$B$15:$B$17 )</f>
        <v>10</v>
      </c>
      <c r="W752" s="5">
        <f>O752*T752*_xll.XLOOKUP(U752,CALCULATION!$A$15:$A$17, CALCULATION!$B$15:$B$17)</f>
        <v>354.6</v>
      </c>
      <c r="X752" s="5">
        <f>WORKSHEET[[#This Row],[Clients Total Cost]] / WORKSHEET[[#This Row],[Clients Rate per T2 (USD)]]</f>
        <v>35.46</v>
      </c>
      <c r="Y752" s="5">
        <f>WORKSHEET[[#This Row],[Clients Rate per T2 (USD)]] - WORKSHEET[[#This Row],[Supplier Rate Per t2 (USD)]]</f>
        <v>10</v>
      </c>
      <c r="Z752" s="5">
        <f>WORKSHEET[[#This Row],[Profit Per T]] * WORKSHEET[[#This Row],[Weight]]</f>
        <v>354.6</v>
      </c>
      <c r="AA752">
        <v>1</v>
      </c>
      <c r="AB752" s="1">
        <v>1.7999999999999998</v>
      </c>
      <c r="AC752" s="1">
        <v>1.2000000000000002</v>
      </c>
      <c r="AD752" s="1">
        <v>1.5</v>
      </c>
      <c r="AE752" s="1">
        <f>WORKSHEET[[#This Row],[Delay at toll gate in days]] +WORKSHEET[[#This Row],[Delay at workshop in days]] +WORKSHEET[[#This Row],[Delay at border in days]]</f>
        <v>4.5</v>
      </c>
    </row>
    <row r="753" spans="1:31" x14ac:dyDescent="0.35">
      <c r="A753" t="s">
        <v>772</v>
      </c>
      <c r="B753" t="s">
        <v>10</v>
      </c>
      <c r="C753" t="s">
        <v>68</v>
      </c>
      <c r="D753" t="s">
        <v>3619</v>
      </c>
      <c r="E753" t="s">
        <v>3618</v>
      </c>
      <c r="F753" t="str">
        <f>WORKSHEET[[#This Row],[Depart From]]&amp;"-"&amp;WORKSHEET[[#This Row],[Arrive To]]</f>
        <v>Addis Ababa-Tripoli</v>
      </c>
      <c r="G753" s="2">
        <v>44800</v>
      </c>
      <c r="H753" s="2">
        <v>44811</v>
      </c>
      <c r="I753" s="2" t="str">
        <f t="shared" si="11"/>
        <v>Delivered</v>
      </c>
      <c r="J753" s="2" t="str">
        <f>TEXT(WORKSHEET[[#This Row],[Offloading Date]], "mmm")</f>
        <v>Sep</v>
      </c>
      <c r="K753" s="2" t="str">
        <f>IF(OR(WORKSHEET[[#This Row],[Year]]="", ISBLANK(WORKSHEET[[#This Row],[Year]]), WORKSHEET[[#This Row],[Year]]="null"), "Exclude", "Include")</f>
        <v>Include</v>
      </c>
      <c r="L753" t="s">
        <v>12</v>
      </c>
      <c r="M753" t="s">
        <v>3624</v>
      </c>
      <c r="N753" t="s">
        <v>69</v>
      </c>
      <c r="O753">
        <v>35.42</v>
      </c>
      <c r="P753">
        <v>20</v>
      </c>
      <c r="Q753" t="s">
        <v>14</v>
      </c>
      <c r="R753">
        <f>P753 * _xll.XLOOKUP(Q753,CALCULATION!$A$15:$A$17, CALCULATION!$B$15:$B$17 )</f>
        <v>20</v>
      </c>
      <c r="S753" s="5">
        <f>O753*P753*_xll.XLOOKUP(Q753,CALCULATION!$A$15:$A$17, CALCULATION!$B$15:$B$17)</f>
        <v>708.40000000000009</v>
      </c>
      <c r="T753">
        <v>10</v>
      </c>
      <c r="U753" t="s">
        <v>14</v>
      </c>
      <c r="V753">
        <f>T753 * _xll.XLOOKUP(U753,CALCULATION!$A$15:$A$17, CALCULATION!$B$15:$B$17 )</f>
        <v>10</v>
      </c>
      <c r="W753" s="5">
        <f>O753*T753*_xll.XLOOKUP(U753,CALCULATION!$A$15:$A$17, CALCULATION!$B$15:$B$17)</f>
        <v>354.20000000000005</v>
      </c>
      <c r="X753" s="5">
        <f>WORKSHEET[[#This Row],[Clients Total Cost]] / WORKSHEET[[#This Row],[Clients Rate per T2 (USD)]]</f>
        <v>35.42</v>
      </c>
      <c r="Y753" s="5">
        <f>WORKSHEET[[#This Row],[Clients Rate per T2 (USD)]] - WORKSHEET[[#This Row],[Supplier Rate Per t2 (USD)]]</f>
        <v>10</v>
      </c>
      <c r="Z753" s="5">
        <f>WORKSHEET[[#This Row],[Profit Per T]] * WORKSHEET[[#This Row],[Weight]]</f>
        <v>354.20000000000005</v>
      </c>
      <c r="AA753">
        <v>1</v>
      </c>
      <c r="AB753" s="1">
        <v>1.65</v>
      </c>
      <c r="AC753" s="1">
        <v>1.1000000000000001</v>
      </c>
      <c r="AD753" s="1">
        <v>1.375</v>
      </c>
      <c r="AE753" s="1">
        <f>WORKSHEET[[#This Row],[Delay at toll gate in days]] +WORKSHEET[[#This Row],[Delay at workshop in days]] +WORKSHEET[[#This Row],[Delay at border in days]]</f>
        <v>4.125</v>
      </c>
    </row>
    <row r="754" spans="1:31" x14ac:dyDescent="0.35">
      <c r="A754" t="s">
        <v>773</v>
      </c>
      <c r="B754" t="s">
        <v>10</v>
      </c>
      <c r="C754" t="s">
        <v>68</v>
      </c>
      <c r="D754" t="s">
        <v>3620</v>
      </c>
      <c r="E754" t="s">
        <v>3614</v>
      </c>
      <c r="F754" t="str">
        <f>WORKSHEET[[#This Row],[Depart From]]&amp;"-"&amp;WORKSHEET[[#This Row],[Arrive To]]</f>
        <v>Zanzibar-Alger</v>
      </c>
      <c r="G754" s="2">
        <v>44805</v>
      </c>
      <c r="H754" s="2">
        <v>44817</v>
      </c>
      <c r="I754" s="2" t="str">
        <f t="shared" si="11"/>
        <v>Delivered</v>
      </c>
      <c r="J754" s="2" t="str">
        <f>TEXT(WORKSHEET[[#This Row],[Offloading Date]], "mmm")</f>
        <v>Sep</v>
      </c>
      <c r="K754" s="2" t="str">
        <f>IF(OR(WORKSHEET[[#This Row],[Year]]="", ISBLANK(WORKSHEET[[#This Row],[Year]]), WORKSHEET[[#This Row],[Year]]="null"), "Exclude", "Include")</f>
        <v>Include</v>
      </c>
      <c r="L754" t="s">
        <v>3624</v>
      </c>
      <c r="M754" t="s">
        <v>3624</v>
      </c>
      <c r="N754" t="s">
        <v>69</v>
      </c>
      <c r="O754">
        <v>35.380000000000003</v>
      </c>
      <c r="P754">
        <v>20</v>
      </c>
      <c r="Q754" t="s">
        <v>14</v>
      </c>
      <c r="R754">
        <f>P754 * _xll.XLOOKUP(Q754,CALCULATION!$A$15:$A$17, CALCULATION!$B$15:$B$17 )</f>
        <v>20</v>
      </c>
      <c r="S754" s="5">
        <f>O754*P754*_xll.XLOOKUP(Q754,CALCULATION!$A$15:$A$17, CALCULATION!$B$15:$B$17)</f>
        <v>707.6</v>
      </c>
      <c r="T754">
        <v>10</v>
      </c>
      <c r="U754" t="s">
        <v>14</v>
      </c>
      <c r="V754">
        <f>T754 * _xll.XLOOKUP(U754,CALCULATION!$A$15:$A$17, CALCULATION!$B$15:$B$17 )</f>
        <v>10</v>
      </c>
      <c r="W754" s="5">
        <f>O754*T754*_xll.XLOOKUP(U754,CALCULATION!$A$15:$A$17, CALCULATION!$B$15:$B$17)</f>
        <v>353.8</v>
      </c>
      <c r="X754" s="5">
        <f>WORKSHEET[[#This Row],[Clients Total Cost]] / WORKSHEET[[#This Row],[Clients Rate per T2 (USD)]]</f>
        <v>35.380000000000003</v>
      </c>
      <c r="Y754" s="5">
        <f>WORKSHEET[[#This Row],[Clients Rate per T2 (USD)]] - WORKSHEET[[#This Row],[Supplier Rate Per t2 (USD)]]</f>
        <v>10</v>
      </c>
      <c r="Z754" s="5">
        <f>WORKSHEET[[#This Row],[Profit Per T]] * WORKSHEET[[#This Row],[Weight]]</f>
        <v>353.8</v>
      </c>
      <c r="AA754">
        <v>1</v>
      </c>
      <c r="AB754" s="1">
        <v>1.7999999999999998</v>
      </c>
      <c r="AC754" s="1">
        <v>1.2000000000000002</v>
      </c>
      <c r="AD754" s="1">
        <v>1.5</v>
      </c>
      <c r="AE754" s="1">
        <f>WORKSHEET[[#This Row],[Delay at toll gate in days]] +WORKSHEET[[#This Row],[Delay at workshop in days]] +WORKSHEET[[#This Row],[Delay at border in days]]</f>
        <v>4.5</v>
      </c>
    </row>
    <row r="755" spans="1:31" x14ac:dyDescent="0.35">
      <c r="A755" t="s">
        <v>774</v>
      </c>
      <c r="B755" t="s">
        <v>10</v>
      </c>
      <c r="C755" t="s">
        <v>68</v>
      </c>
      <c r="D755" t="s">
        <v>3616</v>
      </c>
      <c r="E755" t="s">
        <v>3613</v>
      </c>
      <c r="F755" t="str">
        <f>WORKSHEET[[#This Row],[Depart From]]&amp;"-"&amp;WORKSHEET[[#This Row],[Arrive To]]</f>
        <v>Marrakech-Sanaa</v>
      </c>
      <c r="G755" s="2">
        <v>44804</v>
      </c>
      <c r="H755" s="2">
        <v>44818</v>
      </c>
      <c r="I755" s="2" t="str">
        <f t="shared" si="11"/>
        <v>Delivered</v>
      </c>
      <c r="J755" s="2" t="str">
        <f>TEXT(WORKSHEET[[#This Row],[Offloading Date]], "mmm")</f>
        <v>Sep</v>
      </c>
      <c r="K755" s="2" t="str">
        <f>IF(OR(WORKSHEET[[#This Row],[Year]]="", ISBLANK(WORKSHEET[[#This Row],[Year]]), WORKSHEET[[#This Row],[Year]]="null"), "Exclude", "Include")</f>
        <v>Include</v>
      </c>
      <c r="L755" t="s">
        <v>3624</v>
      </c>
      <c r="M755" t="s">
        <v>3624</v>
      </c>
      <c r="N755" t="s">
        <v>69</v>
      </c>
      <c r="O755">
        <v>35.380000000000003</v>
      </c>
      <c r="P755">
        <v>20</v>
      </c>
      <c r="Q755" t="s">
        <v>14</v>
      </c>
      <c r="R755">
        <f>P755 * _xll.XLOOKUP(Q755,CALCULATION!$A$15:$A$17, CALCULATION!$B$15:$B$17 )</f>
        <v>20</v>
      </c>
      <c r="S755" s="5">
        <f>O755*P755*_xll.XLOOKUP(Q755,CALCULATION!$A$15:$A$17, CALCULATION!$B$15:$B$17)</f>
        <v>707.6</v>
      </c>
      <c r="T755">
        <v>10</v>
      </c>
      <c r="U755" t="s">
        <v>14</v>
      </c>
      <c r="V755">
        <f>T755 * _xll.XLOOKUP(U755,CALCULATION!$A$15:$A$17, CALCULATION!$B$15:$B$17 )</f>
        <v>10</v>
      </c>
      <c r="W755" s="5">
        <f>O755*T755*_xll.XLOOKUP(U755,CALCULATION!$A$15:$A$17, CALCULATION!$B$15:$B$17)</f>
        <v>353.8</v>
      </c>
      <c r="X755" s="5">
        <f>WORKSHEET[[#This Row],[Clients Total Cost]] / WORKSHEET[[#This Row],[Clients Rate per T2 (USD)]]</f>
        <v>35.380000000000003</v>
      </c>
      <c r="Y755" s="5">
        <f>WORKSHEET[[#This Row],[Clients Rate per T2 (USD)]] - WORKSHEET[[#This Row],[Supplier Rate Per t2 (USD)]]</f>
        <v>10</v>
      </c>
      <c r="Z755" s="5">
        <f>WORKSHEET[[#This Row],[Profit Per T]] * WORKSHEET[[#This Row],[Weight]]</f>
        <v>353.8</v>
      </c>
      <c r="AA755">
        <v>1</v>
      </c>
      <c r="AB755" s="1">
        <v>2.1</v>
      </c>
      <c r="AC755" s="1">
        <v>1.4000000000000001</v>
      </c>
      <c r="AD755" s="1">
        <v>1.75</v>
      </c>
      <c r="AE755" s="1">
        <f>WORKSHEET[[#This Row],[Delay at toll gate in days]] +WORKSHEET[[#This Row],[Delay at workshop in days]] +WORKSHEET[[#This Row],[Delay at border in days]]</f>
        <v>5.25</v>
      </c>
    </row>
    <row r="756" spans="1:31" x14ac:dyDescent="0.35">
      <c r="A756" t="s">
        <v>775</v>
      </c>
      <c r="B756" t="s">
        <v>10</v>
      </c>
      <c r="C756" t="s">
        <v>56</v>
      </c>
      <c r="D756" t="s">
        <v>3611</v>
      </c>
      <c r="E756" t="s">
        <v>3618</v>
      </c>
      <c r="F756" t="str">
        <f>WORKSHEET[[#This Row],[Depart From]]&amp;"-"&amp;WORKSHEET[[#This Row],[Arrive To]]</f>
        <v>Mogadishu-Tripoli</v>
      </c>
      <c r="G756" s="2">
        <v>44778</v>
      </c>
      <c r="H756" s="2">
        <v>44784</v>
      </c>
      <c r="I756" s="2" t="str">
        <f t="shared" si="11"/>
        <v>Delivered</v>
      </c>
      <c r="J756" s="2" t="str">
        <f>TEXT(WORKSHEET[[#This Row],[Offloading Date]], "mmm")</f>
        <v>Aug</v>
      </c>
      <c r="K756" s="2" t="str">
        <f>IF(OR(WORKSHEET[[#This Row],[Year]]="", ISBLANK(WORKSHEET[[#This Row],[Year]]), WORKSHEET[[#This Row],[Year]]="null"), "Exclude", "Include")</f>
        <v>Include</v>
      </c>
      <c r="L756" t="s">
        <v>16</v>
      </c>
      <c r="M756" t="s">
        <v>12</v>
      </c>
      <c r="N756" t="s">
        <v>57</v>
      </c>
      <c r="O756">
        <v>25.286000000000001</v>
      </c>
      <c r="P756">
        <v>100</v>
      </c>
      <c r="Q756" t="s">
        <v>14</v>
      </c>
      <c r="R756">
        <f>P756 * _xll.XLOOKUP(Q756,CALCULATION!$A$15:$A$17, CALCULATION!$B$15:$B$17 )</f>
        <v>100</v>
      </c>
      <c r="S756" s="5">
        <f>O756*P756*_xll.XLOOKUP(Q756,CALCULATION!$A$15:$A$17, CALCULATION!$B$15:$B$17)</f>
        <v>2528.6000000000004</v>
      </c>
      <c r="T756">
        <v>80</v>
      </c>
      <c r="U756" t="s">
        <v>14</v>
      </c>
      <c r="V756">
        <f>T756 * _xll.XLOOKUP(U756,CALCULATION!$A$15:$A$17, CALCULATION!$B$15:$B$17 )</f>
        <v>80</v>
      </c>
      <c r="W756" s="5">
        <f>O756*T756*_xll.XLOOKUP(U756,CALCULATION!$A$15:$A$17, CALCULATION!$B$15:$B$17)</f>
        <v>2022.88</v>
      </c>
      <c r="X756" s="5">
        <f>WORKSHEET[[#This Row],[Clients Total Cost]] / WORKSHEET[[#This Row],[Clients Rate per T2 (USD)]]</f>
        <v>25.286000000000005</v>
      </c>
      <c r="Y756" s="5">
        <f>WORKSHEET[[#This Row],[Clients Rate per T2 (USD)]] - WORKSHEET[[#This Row],[Supplier Rate Per t2 (USD)]]</f>
        <v>20</v>
      </c>
      <c r="Z756" s="5">
        <f>WORKSHEET[[#This Row],[Profit Per T]] * WORKSHEET[[#This Row],[Weight]]</f>
        <v>505.72000000000008</v>
      </c>
      <c r="AA756">
        <v>1</v>
      </c>
      <c r="AB756" s="1">
        <v>0.89999999999999991</v>
      </c>
      <c r="AC756" s="1">
        <v>0.60000000000000009</v>
      </c>
      <c r="AD756" s="1">
        <v>0.75</v>
      </c>
      <c r="AE756" s="1">
        <f>WORKSHEET[[#This Row],[Delay at toll gate in days]] +WORKSHEET[[#This Row],[Delay at workshop in days]] +WORKSHEET[[#This Row],[Delay at border in days]]</f>
        <v>2.25</v>
      </c>
    </row>
    <row r="757" spans="1:31" x14ac:dyDescent="0.35">
      <c r="A757" t="s">
        <v>776</v>
      </c>
      <c r="B757" t="s">
        <v>10</v>
      </c>
      <c r="C757" t="s">
        <v>56</v>
      </c>
      <c r="D757" t="s">
        <v>3620</v>
      </c>
      <c r="E757" t="s">
        <v>3618</v>
      </c>
      <c r="F757" t="str">
        <f>WORKSHEET[[#This Row],[Depart From]]&amp;"-"&amp;WORKSHEET[[#This Row],[Arrive To]]</f>
        <v>Zanzibar-Tripoli</v>
      </c>
      <c r="G757" s="2">
        <v>44778</v>
      </c>
      <c r="H757" s="2">
        <v>44784</v>
      </c>
      <c r="I757" s="2" t="str">
        <f t="shared" si="11"/>
        <v>Delivered</v>
      </c>
      <c r="J757" s="2" t="str">
        <f>TEXT(WORKSHEET[[#This Row],[Offloading Date]], "mmm")</f>
        <v>Aug</v>
      </c>
      <c r="K757" s="2" t="str">
        <f>IF(OR(WORKSHEET[[#This Row],[Year]]="", ISBLANK(WORKSHEET[[#This Row],[Year]]), WORKSHEET[[#This Row],[Year]]="null"), "Exclude", "Include")</f>
        <v>Include</v>
      </c>
      <c r="L757" t="s">
        <v>16</v>
      </c>
      <c r="M757" t="s">
        <v>12</v>
      </c>
      <c r="N757" t="s">
        <v>57</v>
      </c>
      <c r="O757">
        <v>25.26</v>
      </c>
      <c r="P757">
        <v>100</v>
      </c>
      <c r="Q757" t="s">
        <v>14</v>
      </c>
      <c r="R757">
        <f>P757 * _xll.XLOOKUP(Q757,CALCULATION!$A$15:$A$17, CALCULATION!$B$15:$B$17 )</f>
        <v>100</v>
      </c>
      <c r="S757" s="5">
        <f>O757*P757*_xll.XLOOKUP(Q757,CALCULATION!$A$15:$A$17, CALCULATION!$B$15:$B$17)</f>
        <v>2526</v>
      </c>
      <c r="T757">
        <v>80</v>
      </c>
      <c r="U757" t="s">
        <v>14</v>
      </c>
      <c r="V757">
        <f>T757 * _xll.XLOOKUP(U757,CALCULATION!$A$15:$A$17, CALCULATION!$B$15:$B$17 )</f>
        <v>80</v>
      </c>
      <c r="W757" s="5">
        <f>O757*T757*_xll.XLOOKUP(U757,CALCULATION!$A$15:$A$17, CALCULATION!$B$15:$B$17)</f>
        <v>2020.8000000000002</v>
      </c>
      <c r="X757" s="5">
        <f>WORKSHEET[[#This Row],[Clients Total Cost]] / WORKSHEET[[#This Row],[Clients Rate per T2 (USD)]]</f>
        <v>25.26</v>
      </c>
      <c r="Y757" s="5">
        <f>WORKSHEET[[#This Row],[Clients Rate per T2 (USD)]] - WORKSHEET[[#This Row],[Supplier Rate Per t2 (USD)]]</f>
        <v>20</v>
      </c>
      <c r="Z757" s="5">
        <f>WORKSHEET[[#This Row],[Profit Per T]] * WORKSHEET[[#This Row],[Weight]]</f>
        <v>505.20000000000005</v>
      </c>
      <c r="AA757">
        <v>1</v>
      </c>
      <c r="AB757" s="1">
        <v>0.89999999999999991</v>
      </c>
      <c r="AC757" s="1">
        <v>0.60000000000000009</v>
      </c>
      <c r="AD757" s="1">
        <v>0.75</v>
      </c>
      <c r="AE757" s="1">
        <f>WORKSHEET[[#This Row],[Delay at toll gate in days]] +WORKSHEET[[#This Row],[Delay at workshop in days]] +WORKSHEET[[#This Row],[Delay at border in days]]</f>
        <v>2.25</v>
      </c>
    </row>
    <row r="758" spans="1:31" x14ac:dyDescent="0.35">
      <c r="A758" t="s">
        <v>777</v>
      </c>
      <c r="B758" t="s">
        <v>10</v>
      </c>
      <c r="C758" t="s">
        <v>56</v>
      </c>
      <c r="D758" t="s">
        <v>3611</v>
      </c>
      <c r="E758" t="s">
        <v>3613</v>
      </c>
      <c r="F758" t="str">
        <f>WORKSHEET[[#This Row],[Depart From]]&amp;"-"&amp;WORKSHEET[[#This Row],[Arrive To]]</f>
        <v>Mogadishu-Sanaa</v>
      </c>
      <c r="G758" s="2">
        <v>44779</v>
      </c>
      <c r="H758" s="2">
        <v>44784</v>
      </c>
      <c r="I758" s="2" t="str">
        <f t="shared" si="11"/>
        <v>Delivered</v>
      </c>
      <c r="J758" s="2" t="str">
        <f>TEXT(WORKSHEET[[#This Row],[Offloading Date]], "mmm")</f>
        <v>Aug</v>
      </c>
      <c r="K758" s="2" t="str">
        <f>IF(OR(WORKSHEET[[#This Row],[Year]]="", ISBLANK(WORKSHEET[[#This Row],[Year]]), WORKSHEET[[#This Row],[Year]]="null"), "Exclude", "Include")</f>
        <v>Include</v>
      </c>
      <c r="L758" t="s">
        <v>16</v>
      </c>
      <c r="M758" t="s">
        <v>12</v>
      </c>
      <c r="N758" t="s">
        <v>57</v>
      </c>
      <c r="O758">
        <v>25.236000000000001</v>
      </c>
      <c r="P758">
        <v>100</v>
      </c>
      <c r="Q758" t="s">
        <v>14</v>
      </c>
      <c r="R758">
        <f>P758 * _xll.XLOOKUP(Q758,CALCULATION!$A$15:$A$17, CALCULATION!$B$15:$B$17 )</f>
        <v>100</v>
      </c>
      <c r="S758" s="5">
        <f>O758*P758*_xll.XLOOKUP(Q758,CALCULATION!$A$15:$A$17, CALCULATION!$B$15:$B$17)</f>
        <v>2523.6</v>
      </c>
      <c r="T758">
        <v>80</v>
      </c>
      <c r="U758" t="s">
        <v>14</v>
      </c>
      <c r="V758">
        <f>T758 * _xll.XLOOKUP(U758,CALCULATION!$A$15:$A$17, CALCULATION!$B$15:$B$17 )</f>
        <v>80</v>
      </c>
      <c r="W758" s="5">
        <f>O758*T758*_xll.XLOOKUP(U758,CALCULATION!$A$15:$A$17, CALCULATION!$B$15:$B$17)</f>
        <v>2018.88</v>
      </c>
      <c r="X758" s="5">
        <f>WORKSHEET[[#This Row],[Clients Total Cost]] / WORKSHEET[[#This Row],[Clients Rate per T2 (USD)]]</f>
        <v>25.236000000000001</v>
      </c>
      <c r="Y758" s="5">
        <f>WORKSHEET[[#This Row],[Clients Rate per T2 (USD)]] - WORKSHEET[[#This Row],[Supplier Rate Per t2 (USD)]]</f>
        <v>20</v>
      </c>
      <c r="Z758" s="5">
        <f>WORKSHEET[[#This Row],[Profit Per T]] * WORKSHEET[[#This Row],[Weight]]</f>
        <v>504.72</v>
      </c>
      <c r="AA758">
        <v>1</v>
      </c>
      <c r="AB758" s="1">
        <v>0.75</v>
      </c>
      <c r="AC758" s="1">
        <v>0.5</v>
      </c>
      <c r="AD758" s="1">
        <v>0.625</v>
      </c>
      <c r="AE758" s="1">
        <f>WORKSHEET[[#This Row],[Delay at toll gate in days]] +WORKSHEET[[#This Row],[Delay at workshop in days]] +WORKSHEET[[#This Row],[Delay at border in days]]</f>
        <v>1.875</v>
      </c>
    </row>
    <row r="759" spans="1:31" x14ac:dyDescent="0.35">
      <c r="A759" t="s">
        <v>778</v>
      </c>
      <c r="B759" t="s">
        <v>10</v>
      </c>
      <c r="C759" t="s">
        <v>56</v>
      </c>
      <c r="D759" t="s">
        <v>3616</v>
      </c>
      <c r="E759" t="s">
        <v>3617</v>
      </c>
      <c r="F759" t="str">
        <f>WORKSHEET[[#This Row],[Depart From]]&amp;"-"&amp;WORKSHEET[[#This Row],[Arrive To]]</f>
        <v>Marrakech-Lagos</v>
      </c>
      <c r="G759" s="2">
        <v>44779</v>
      </c>
      <c r="H759" s="2">
        <v>44784</v>
      </c>
      <c r="I759" s="2" t="str">
        <f t="shared" si="11"/>
        <v>Delivered</v>
      </c>
      <c r="J759" s="2" t="str">
        <f>TEXT(WORKSHEET[[#This Row],[Offloading Date]], "mmm")</f>
        <v>Aug</v>
      </c>
      <c r="K759" s="2" t="str">
        <f>IF(OR(WORKSHEET[[#This Row],[Year]]="", ISBLANK(WORKSHEET[[#This Row],[Year]]), WORKSHEET[[#This Row],[Year]]="null"), "Exclude", "Include")</f>
        <v>Include</v>
      </c>
      <c r="L759" t="s">
        <v>16</v>
      </c>
      <c r="M759" t="s">
        <v>12</v>
      </c>
      <c r="N759" t="s">
        <v>57</v>
      </c>
      <c r="O759">
        <v>25.344999999999999</v>
      </c>
      <c r="P759">
        <v>100</v>
      </c>
      <c r="Q759" t="s">
        <v>14</v>
      </c>
      <c r="R759">
        <f>P759 * _xll.XLOOKUP(Q759,CALCULATION!$A$15:$A$17, CALCULATION!$B$15:$B$17 )</f>
        <v>100</v>
      </c>
      <c r="S759" s="5">
        <f>O759*P759*_xll.XLOOKUP(Q759,CALCULATION!$A$15:$A$17, CALCULATION!$B$15:$B$17)</f>
        <v>2534.5</v>
      </c>
      <c r="T759">
        <v>80</v>
      </c>
      <c r="U759" t="s">
        <v>14</v>
      </c>
      <c r="V759">
        <f>T759 * _xll.XLOOKUP(U759,CALCULATION!$A$15:$A$17, CALCULATION!$B$15:$B$17 )</f>
        <v>80</v>
      </c>
      <c r="W759" s="5">
        <f>O759*T759*_xll.XLOOKUP(U759,CALCULATION!$A$15:$A$17, CALCULATION!$B$15:$B$17)</f>
        <v>2027.6</v>
      </c>
      <c r="X759" s="5">
        <f>WORKSHEET[[#This Row],[Clients Total Cost]] / WORKSHEET[[#This Row],[Clients Rate per T2 (USD)]]</f>
        <v>25.344999999999999</v>
      </c>
      <c r="Y759" s="5">
        <f>WORKSHEET[[#This Row],[Clients Rate per T2 (USD)]] - WORKSHEET[[#This Row],[Supplier Rate Per t2 (USD)]]</f>
        <v>20</v>
      </c>
      <c r="Z759" s="5">
        <f>WORKSHEET[[#This Row],[Profit Per T]] * WORKSHEET[[#This Row],[Weight]]</f>
        <v>506.9</v>
      </c>
      <c r="AA759">
        <v>1</v>
      </c>
      <c r="AB759" s="1">
        <v>0.75</v>
      </c>
      <c r="AC759" s="1">
        <v>0.5</v>
      </c>
      <c r="AD759" s="1">
        <v>0.625</v>
      </c>
      <c r="AE759" s="1">
        <f>WORKSHEET[[#This Row],[Delay at toll gate in days]] +WORKSHEET[[#This Row],[Delay at workshop in days]] +WORKSHEET[[#This Row],[Delay at border in days]]</f>
        <v>1.875</v>
      </c>
    </row>
    <row r="760" spans="1:31" x14ac:dyDescent="0.35">
      <c r="A760" t="s">
        <v>779</v>
      </c>
      <c r="B760" t="s">
        <v>10</v>
      </c>
      <c r="C760" t="s">
        <v>56</v>
      </c>
      <c r="D760" t="s">
        <v>3611</v>
      </c>
      <c r="E760" t="s">
        <v>3613</v>
      </c>
      <c r="F760" t="str">
        <f>WORKSHEET[[#This Row],[Depart From]]&amp;"-"&amp;WORKSHEET[[#This Row],[Arrive To]]</f>
        <v>Mogadishu-Sanaa</v>
      </c>
      <c r="G760" s="2">
        <v>44778</v>
      </c>
      <c r="H760" s="2">
        <v>44784</v>
      </c>
      <c r="I760" s="2" t="str">
        <f t="shared" si="11"/>
        <v>Delivered</v>
      </c>
      <c r="J760" s="2" t="str">
        <f>TEXT(WORKSHEET[[#This Row],[Offloading Date]], "mmm")</f>
        <v>Aug</v>
      </c>
      <c r="K760" s="2" t="str">
        <f>IF(OR(WORKSHEET[[#This Row],[Year]]="", ISBLANK(WORKSHEET[[#This Row],[Year]]), WORKSHEET[[#This Row],[Year]]="null"), "Exclude", "Include")</f>
        <v>Include</v>
      </c>
      <c r="L760" t="s">
        <v>16</v>
      </c>
      <c r="M760" t="s">
        <v>12</v>
      </c>
      <c r="N760" t="s">
        <v>57</v>
      </c>
      <c r="O760">
        <v>25.256</v>
      </c>
      <c r="P760">
        <v>100</v>
      </c>
      <c r="Q760" t="s">
        <v>14</v>
      </c>
      <c r="R760">
        <f>P760 * _xll.XLOOKUP(Q760,CALCULATION!$A$15:$A$17, CALCULATION!$B$15:$B$17 )</f>
        <v>100</v>
      </c>
      <c r="S760" s="5">
        <f>O760*P760*_xll.XLOOKUP(Q760,CALCULATION!$A$15:$A$17, CALCULATION!$B$15:$B$17)</f>
        <v>2525.6</v>
      </c>
      <c r="T760">
        <v>80</v>
      </c>
      <c r="U760" t="s">
        <v>14</v>
      </c>
      <c r="V760">
        <f>T760 * _xll.XLOOKUP(U760,CALCULATION!$A$15:$A$17, CALCULATION!$B$15:$B$17 )</f>
        <v>80</v>
      </c>
      <c r="W760" s="5">
        <f>O760*T760*_xll.XLOOKUP(U760,CALCULATION!$A$15:$A$17, CALCULATION!$B$15:$B$17)</f>
        <v>2020.48</v>
      </c>
      <c r="X760" s="5">
        <f>WORKSHEET[[#This Row],[Clients Total Cost]] / WORKSHEET[[#This Row],[Clients Rate per T2 (USD)]]</f>
        <v>25.256</v>
      </c>
      <c r="Y760" s="5">
        <f>WORKSHEET[[#This Row],[Clients Rate per T2 (USD)]] - WORKSHEET[[#This Row],[Supplier Rate Per t2 (USD)]]</f>
        <v>20</v>
      </c>
      <c r="Z760" s="5">
        <f>WORKSHEET[[#This Row],[Profit Per T]] * WORKSHEET[[#This Row],[Weight]]</f>
        <v>505.12</v>
      </c>
      <c r="AA760">
        <v>1</v>
      </c>
      <c r="AB760" s="1">
        <v>0.89999999999999991</v>
      </c>
      <c r="AC760" s="1">
        <v>0.60000000000000009</v>
      </c>
      <c r="AD760" s="1">
        <v>0.75</v>
      </c>
      <c r="AE760" s="1">
        <f>WORKSHEET[[#This Row],[Delay at toll gate in days]] +WORKSHEET[[#This Row],[Delay at workshop in days]] +WORKSHEET[[#This Row],[Delay at border in days]]</f>
        <v>2.25</v>
      </c>
    </row>
    <row r="761" spans="1:31" x14ac:dyDescent="0.35">
      <c r="A761" t="s">
        <v>780</v>
      </c>
      <c r="B761" t="s">
        <v>10</v>
      </c>
      <c r="C761" t="s">
        <v>56</v>
      </c>
      <c r="D761" t="s">
        <v>3611</v>
      </c>
      <c r="E761" t="s">
        <v>3612</v>
      </c>
      <c r="F761" t="str">
        <f>WORKSHEET[[#This Row],[Depart From]]&amp;"-"&amp;WORKSHEET[[#This Row],[Arrive To]]</f>
        <v>Mogadishu-Victoria</v>
      </c>
      <c r="G761" s="2">
        <v>44779</v>
      </c>
      <c r="H761" s="2">
        <v>44784</v>
      </c>
      <c r="I761" s="2" t="str">
        <f t="shared" si="11"/>
        <v>Delivered</v>
      </c>
      <c r="J761" s="2" t="str">
        <f>TEXT(WORKSHEET[[#This Row],[Offloading Date]], "mmm")</f>
        <v>Aug</v>
      </c>
      <c r="K761" s="2" t="str">
        <f>IF(OR(WORKSHEET[[#This Row],[Year]]="", ISBLANK(WORKSHEET[[#This Row],[Year]]), WORKSHEET[[#This Row],[Year]]="null"), "Exclude", "Include")</f>
        <v>Include</v>
      </c>
      <c r="L761" t="s">
        <v>16</v>
      </c>
      <c r="M761" t="s">
        <v>12</v>
      </c>
      <c r="N761" t="s">
        <v>57</v>
      </c>
      <c r="O761">
        <v>25.260999999999999</v>
      </c>
      <c r="P761">
        <v>100</v>
      </c>
      <c r="Q761" t="s">
        <v>14</v>
      </c>
      <c r="R761">
        <f>P761 * _xll.XLOOKUP(Q761,CALCULATION!$A$15:$A$17, CALCULATION!$B$15:$B$17 )</f>
        <v>100</v>
      </c>
      <c r="S761" s="5">
        <f>O761*P761*_xll.XLOOKUP(Q761,CALCULATION!$A$15:$A$17, CALCULATION!$B$15:$B$17)</f>
        <v>2526.1</v>
      </c>
      <c r="T761">
        <v>80</v>
      </c>
      <c r="U761" t="s">
        <v>14</v>
      </c>
      <c r="V761">
        <f>T761 * _xll.XLOOKUP(U761,CALCULATION!$A$15:$A$17, CALCULATION!$B$15:$B$17 )</f>
        <v>80</v>
      </c>
      <c r="W761" s="5">
        <f>O761*T761*_xll.XLOOKUP(U761,CALCULATION!$A$15:$A$17, CALCULATION!$B$15:$B$17)</f>
        <v>2020.8799999999999</v>
      </c>
      <c r="X761" s="5">
        <f>WORKSHEET[[#This Row],[Clients Total Cost]] / WORKSHEET[[#This Row],[Clients Rate per T2 (USD)]]</f>
        <v>25.260999999999999</v>
      </c>
      <c r="Y761" s="5">
        <f>WORKSHEET[[#This Row],[Clients Rate per T2 (USD)]] - WORKSHEET[[#This Row],[Supplier Rate Per t2 (USD)]]</f>
        <v>20</v>
      </c>
      <c r="Z761" s="5">
        <f>WORKSHEET[[#This Row],[Profit Per T]] * WORKSHEET[[#This Row],[Weight]]</f>
        <v>505.21999999999997</v>
      </c>
      <c r="AA761">
        <v>1</v>
      </c>
      <c r="AB761" s="1">
        <v>0.75</v>
      </c>
      <c r="AC761" s="1">
        <v>0.5</v>
      </c>
      <c r="AD761" s="1">
        <v>0.625</v>
      </c>
      <c r="AE761" s="1">
        <f>WORKSHEET[[#This Row],[Delay at toll gate in days]] +WORKSHEET[[#This Row],[Delay at workshop in days]] +WORKSHEET[[#This Row],[Delay at border in days]]</f>
        <v>1.875</v>
      </c>
    </row>
    <row r="762" spans="1:31" x14ac:dyDescent="0.35">
      <c r="A762" t="s">
        <v>781</v>
      </c>
      <c r="B762" t="s">
        <v>10</v>
      </c>
      <c r="C762" t="s">
        <v>56</v>
      </c>
      <c r="D762" t="s">
        <v>3615</v>
      </c>
      <c r="E762" t="s">
        <v>3618</v>
      </c>
      <c r="F762" t="str">
        <f>WORKSHEET[[#This Row],[Depart From]]&amp;"-"&amp;WORKSHEET[[#This Row],[Arrive To]]</f>
        <v>Mombasa-Tripoli</v>
      </c>
      <c r="G762" s="2">
        <v>44779</v>
      </c>
      <c r="H762" s="2">
        <v>44784</v>
      </c>
      <c r="I762" s="2" t="str">
        <f t="shared" si="11"/>
        <v>Delivered</v>
      </c>
      <c r="J762" s="2" t="str">
        <f>TEXT(WORKSHEET[[#This Row],[Offloading Date]], "mmm")</f>
        <v>Aug</v>
      </c>
      <c r="K762" s="2" t="str">
        <f>IF(OR(WORKSHEET[[#This Row],[Year]]="", ISBLANK(WORKSHEET[[#This Row],[Year]]), WORKSHEET[[#This Row],[Year]]="null"), "Exclude", "Include")</f>
        <v>Include</v>
      </c>
      <c r="L762" t="s">
        <v>16</v>
      </c>
      <c r="M762" t="s">
        <v>12</v>
      </c>
      <c r="N762" t="s">
        <v>57</v>
      </c>
      <c r="O762">
        <v>25.273</v>
      </c>
      <c r="P762">
        <v>100</v>
      </c>
      <c r="Q762" t="s">
        <v>14</v>
      </c>
      <c r="R762">
        <f>P762 * _xll.XLOOKUP(Q762,CALCULATION!$A$15:$A$17, CALCULATION!$B$15:$B$17 )</f>
        <v>100</v>
      </c>
      <c r="S762" s="5">
        <f>O762*P762*_xll.XLOOKUP(Q762,CALCULATION!$A$15:$A$17, CALCULATION!$B$15:$B$17)</f>
        <v>2527.3000000000002</v>
      </c>
      <c r="T762">
        <v>80</v>
      </c>
      <c r="U762" t="s">
        <v>14</v>
      </c>
      <c r="V762">
        <f>T762 * _xll.XLOOKUP(U762,CALCULATION!$A$15:$A$17, CALCULATION!$B$15:$B$17 )</f>
        <v>80</v>
      </c>
      <c r="W762" s="5">
        <f>O762*T762*_xll.XLOOKUP(U762,CALCULATION!$A$15:$A$17, CALCULATION!$B$15:$B$17)</f>
        <v>2021.84</v>
      </c>
      <c r="X762" s="5">
        <f>WORKSHEET[[#This Row],[Clients Total Cost]] / WORKSHEET[[#This Row],[Clients Rate per T2 (USD)]]</f>
        <v>25.273000000000003</v>
      </c>
      <c r="Y762" s="5">
        <f>WORKSHEET[[#This Row],[Clients Rate per T2 (USD)]] - WORKSHEET[[#This Row],[Supplier Rate Per t2 (USD)]]</f>
        <v>20</v>
      </c>
      <c r="Z762" s="5">
        <f>WORKSHEET[[#This Row],[Profit Per T]] * WORKSHEET[[#This Row],[Weight]]</f>
        <v>505.46000000000004</v>
      </c>
      <c r="AA762">
        <v>1</v>
      </c>
      <c r="AB762" s="1">
        <v>0.75</v>
      </c>
      <c r="AC762" s="1">
        <v>0.5</v>
      </c>
      <c r="AD762" s="1">
        <v>0.625</v>
      </c>
      <c r="AE762" s="1">
        <f>WORKSHEET[[#This Row],[Delay at toll gate in days]] +WORKSHEET[[#This Row],[Delay at workshop in days]] +WORKSHEET[[#This Row],[Delay at border in days]]</f>
        <v>1.875</v>
      </c>
    </row>
    <row r="763" spans="1:31" x14ac:dyDescent="0.35">
      <c r="A763" t="s">
        <v>782</v>
      </c>
      <c r="B763" t="s">
        <v>10</v>
      </c>
      <c r="C763" t="s">
        <v>56</v>
      </c>
      <c r="D763" t="s">
        <v>3620</v>
      </c>
      <c r="E763" t="s">
        <v>3612</v>
      </c>
      <c r="F763" t="str">
        <f>WORKSHEET[[#This Row],[Depart From]]&amp;"-"&amp;WORKSHEET[[#This Row],[Arrive To]]</f>
        <v>Zanzibar-Victoria</v>
      </c>
      <c r="G763" s="2">
        <v>44779</v>
      </c>
      <c r="H763" s="2">
        <v>44784</v>
      </c>
      <c r="I763" s="2" t="str">
        <f t="shared" si="11"/>
        <v>Delivered</v>
      </c>
      <c r="J763" s="2" t="str">
        <f>TEXT(WORKSHEET[[#This Row],[Offloading Date]], "mmm")</f>
        <v>Aug</v>
      </c>
      <c r="K763" s="2" t="str">
        <f>IF(OR(WORKSHEET[[#This Row],[Year]]="", ISBLANK(WORKSHEET[[#This Row],[Year]]), WORKSHEET[[#This Row],[Year]]="null"), "Exclude", "Include")</f>
        <v>Include</v>
      </c>
      <c r="L763" t="s">
        <v>16</v>
      </c>
      <c r="M763" t="s">
        <v>12</v>
      </c>
      <c r="N763" t="s">
        <v>57</v>
      </c>
      <c r="O763">
        <v>25.341000000000001</v>
      </c>
      <c r="P763">
        <v>100</v>
      </c>
      <c r="Q763" t="s">
        <v>14</v>
      </c>
      <c r="R763">
        <f>P763 * _xll.XLOOKUP(Q763,CALCULATION!$A$15:$A$17, CALCULATION!$B$15:$B$17 )</f>
        <v>100</v>
      </c>
      <c r="S763" s="5">
        <f>O763*P763*_xll.XLOOKUP(Q763,CALCULATION!$A$15:$A$17, CALCULATION!$B$15:$B$17)</f>
        <v>2534.1</v>
      </c>
      <c r="T763">
        <v>80</v>
      </c>
      <c r="U763" t="s">
        <v>14</v>
      </c>
      <c r="V763">
        <f>T763 * _xll.XLOOKUP(U763,CALCULATION!$A$15:$A$17, CALCULATION!$B$15:$B$17 )</f>
        <v>80</v>
      </c>
      <c r="W763" s="5">
        <f>O763*T763*_xll.XLOOKUP(U763,CALCULATION!$A$15:$A$17, CALCULATION!$B$15:$B$17)</f>
        <v>2027.2800000000002</v>
      </c>
      <c r="X763" s="5">
        <f>WORKSHEET[[#This Row],[Clients Total Cost]] / WORKSHEET[[#This Row],[Clients Rate per T2 (USD)]]</f>
        <v>25.340999999999998</v>
      </c>
      <c r="Y763" s="5">
        <f>WORKSHEET[[#This Row],[Clients Rate per T2 (USD)]] - WORKSHEET[[#This Row],[Supplier Rate Per t2 (USD)]]</f>
        <v>20</v>
      </c>
      <c r="Z763" s="5">
        <f>WORKSHEET[[#This Row],[Profit Per T]] * WORKSHEET[[#This Row],[Weight]]</f>
        <v>506.81999999999994</v>
      </c>
      <c r="AA763">
        <v>1</v>
      </c>
      <c r="AB763" s="1">
        <v>0.75</v>
      </c>
      <c r="AC763" s="1">
        <v>0.5</v>
      </c>
      <c r="AD763" s="1">
        <v>0.625</v>
      </c>
      <c r="AE763" s="1">
        <f>WORKSHEET[[#This Row],[Delay at toll gate in days]] +WORKSHEET[[#This Row],[Delay at workshop in days]] +WORKSHEET[[#This Row],[Delay at border in days]]</f>
        <v>1.875</v>
      </c>
    </row>
    <row r="764" spans="1:31" x14ac:dyDescent="0.35">
      <c r="A764" t="s">
        <v>783</v>
      </c>
      <c r="B764" t="s">
        <v>10</v>
      </c>
      <c r="C764" t="s">
        <v>56</v>
      </c>
      <c r="D764" t="s">
        <v>3616</v>
      </c>
      <c r="E764" t="s">
        <v>3618</v>
      </c>
      <c r="F764" t="str">
        <f>WORKSHEET[[#This Row],[Depart From]]&amp;"-"&amp;WORKSHEET[[#This Row],[Arrive To]]</f>
        <v>Marrakech-Tripoli</v>
      </c>
      <c r="G764" s="2">
        <v>44779</v>
      </c>
      <c r="H764" s="2">
        <v>44784</v>
      </c>
      <c r="I764" s="2" t="str">
        <f t="shared" si="11"/>
        <v>Delivered</v>
      </c>
      <c r="J764" s="2" t="str">
        <f>TEXT(WORKSHEET[[#This Row],[Offloading Date]], "mmm")</f>
        <v>Aug</v>
      </c>
      <c r="K764" s="2" t="str">
        <f>IF(OR(WORKSHEET[[#This Row],[Year]]="", ISBLANK(WORKSHEET[[#This Row],[Year]]), WORKSHEET[[#This Row],[Year]]="null"), "Exclude", "Include")</f>
        <v>Include</v>
      </c>
      <c r="L764" t="s">
        <v>16</v>
      </c>
      <c r="M764" t="s">
        <v>12</v>
      </c>
      <c r="N764" t="s">
        <v>57</v>
      </c>
      <c r="O764">
        <v>25.27</v>
      </c>
      <c r="P764">
        <v>100</v>
      </c>
      <c r="Q764" t="s">
        <v>14</v>
      </c>
      <c r="R764">
        <f>P764 * _xll.XLOOKUP(Q764,CALCULATION!$A$15:$A$17, CALCULATION!$B$15:$B$17 )</f>
        <v>100</v>
      </c>
      <c r="S764" s="5">
        <f>O764*P764*_xll.XLOOKUP(Q764,CALCULATION!$A$15:$A$17, CALCULATION!$B$15:$B$17)</f>
        <v>2527</v>
      </c>
      <c r="T764">
        <v>80</v>
      </c>
      <c r="U764" t="s">
        <v>14</v>
      </c>
      <c r="V764">
        <f>T764 * _xll.XLOOKUP(U764,CALCULATION!$A$15:$A$17, CALCULATION!$B$15:$B$17 )</f>
        <v>80</v>
      </c>
      <c r="W764" s="5">
        <f>O764*T764*_xll.XLOOKUP(U764,CALCULATION!$A$15:$A$17, CALCULATION!$B$15:$B$17)</f>
        <v>2021.6</v>
      </c>
      <c r="X764" s="5">
        <f>WORKSHEET[[#This Row],[Clients Total Cost]] / WORKSHEET[[#This Row],[Clients Rate per T2 (USD)]]</f>
        <v>25.27</v>
      </c>
      <c r="Y764" s="5">
        <f>WORKSHEET[[#This Row],[Clients Rate per T2 (USD)]] - WORKSHEET[[#This Row],[Supplier Rate Per t2 (USD)]]</f>
        <v>20</v>
      </c>
      <c r="Z764" s="5">
        <f>WORKSHEET[[#This Row],[Profit Per T]] * WORKSHEET[[#This Row],[Weight]]</f>
        <v>505.4</v>
      </c>
      <c r="AA764">
        <v>1</v>
      </c>
      <c r="AB764" s="1">
        <v>0.75</v>
      </c>
      <c r="AC764" s="1">
        <v>0.5</v>
      </c>
      <c r="AD764" s="1">
        <v>0.625</v>
      </c>
      <c r="AE764" s="1">
        <f>WORKSHEET[[#This Row],[Delay at toll gate in days]] +WORKSHEET[[#This Row],[Delay at workshop in days]] +WORKSHEET[[#This Row],[Delay at border in days]]</f>
        <v>1.875</v>
      </c>
    </row>
    <row r="765" spans="1:31" x14ac:dyDescent="0.35">
      <c r="A765" t="s">
        <v>784</v>
      </c>
      <c r="B765" t="s">
        <v>10</v>
      </c>
      <c r="C765" t="s">
        <v>56</v>
      </c>
      <c r="D765" t="s">
        <v>3620</v>
      </c>
      <c r="E765" t="s">
        <v>3617</v>
      </c>
      <c r="F765" t="str">
        <f>WORKSHEET[[#This Row],[Depart From]]&amp;"-"&amp;WORKSHEET[[#This Row],[Arrive To]]</f>
        <v>Zanzibar-Lagos</v>
      </c>
      <c r="G765" s="2">
        <v>44779</v>
      </c>
      <c r="H765" s="2">
        <v>44784</v>
      </c>
      <c r="I765" s="2" t="str">
        <f t="shared" si="11"/>
        <v>Delivered</v>
      </c>
      <c r="J765" s="2" t="str">
        <f>TEXT(WORKSHEET[[#This Row],[Offloading Date]], "mmm")</f>
        <v>Aug</v>
      </c>
      <c r="K765" s="2" t="str">
        <f>IF(OR(WORKSHEET[[#This Row],[Year]]="", ISBLANK(WORKSHEET[[#This Row],[Year]]), WORKSHEET[[#This Row],[Year]]="null"), "Exclude", "Include")</f>
        <v>Include</v>
      </c>
      <c r="L765" t="s">
        <v>16</v>
      </c>
      <c r="M765" t="s">
        <v>12</v>
      </c>
      <c r="N765" t="s">
        <v>57</v>
      </c>
      <c r="O765">
        <v>25.276</v>
      </c>
      <c r="P765">
        <v>100</v>
      </c>
      <c r="Q765" t="s">
        <v>14</v>
      </c>
      <c r="R765">
        <f>P765 * _xll.XLOOKUP(Q765,CALCULATION!$A$15:$A$17, CALCULATION!$B$15:$B$17 )</f>
        <v>100</v>
      </c>
      <c r="S765" s="5">
        <f>O765*P765*_xll.XLOOKUP(Q765,CALCULATION!$A$15:$A$17, CALCULATION!$B$15:$B$17)</f>
        <v>2527.6</v>
      </c>
      <c r="T765">
        <v>80</v>
      </c>
      <c r="U765" t="s">
        <v>14</v>
      </c>
      <c r="V765">
        <f>T765 * _xll.XLOOKUP(U765,CALCULATION!$A$15:$A$17, CALCULATION!$B$15:$B$17 )</f>
        <v>80</v>
      </c>
      <c r="W765" s="5">
        <f>O765*T765*_xll.XLOOKUP(U765,CALCULATION!$A$15:$A$17, CALCULATION!$B$15:$B$17)</f>
        <v>2022.08</v>
      </c>
      <c r="X765" s="5">
        <f>WORKSHEET[[#This Row],[Clients Total Cost]] / WORKSHEET[[#This Row],[Clients Rate per T2 (USD)]]</f>
        <v>25.276</v>
      </c>
      <c r="Y765" s="5">
        <f>WORKSHEET[[#This Row],[Clients Rate per T2 (USD)]] - WORKSHEET[[#This Row],[Supplier Rate Per t2 (USD)]]</f>
        <v>20</v>
      </c>
      <c r="Z765" s="5">
        <f>WORKSHEET[[#This Row],[Profit Per T]] * WORKSHEET[[#This Row],[Weight]]</f>
        <v>505.52</v>
      </c>
      <c r="AA765">
        <v>1</v>
      </c>
      <c r="AB765" s="1">
        <v>0.75</v>
      </c>
      <c r="AC765" s="1">
        <v>0.5</v>
      </c>
      <c r="AD765" s="1">
        <v>0.625</v>
      </c>
      <c r="AE765" s="1">
        <f>WORKSHEET[[#This Row],[Delay at toll gate in days]] +WORKSHEET[[#This Row],[Delay at workshop in days]] +WORKSHEET[[#This Row],[Delay at border in days]]</f>
        <v>1.875</v>
      </c>
    </row>
    <row r="766" spans="1:31" x14ac:dyDescent="0.35">
      <c r="A766" t="s">
        <v>785</v>
      </c>
      <c r="B766" t="s">
        <v>10</v>
      </c>
      <c r="C766" t="s">
        <v>56</v>
      </c>
      <c r="D766" t="s">
        <v>3611</v>
      </c>
      <c r="E766" t="s">
        <v>3612</v>
      </c>
      <c r="F766" t="str">
        <f>WORKSHEET[[#This Row],[Depart From]]&amp;"-"&amp;WORKSHEET[[#This Row],[Arrive To]]</f>
        <v>Mogadishu-Victoria</v>
      </c>
      <c r="G766" s="2">
        <v>44779</v>
      </c>
      <c r="H766" s="2">
        <v>44784</v>
      </c>
      <c r="I766" s="2" t="str">
        <f t="shared" si="11"/>
        <v>Delivered</v>
      </c>
      <c r="J766" s="2" t="str">
        <f>TEXT(WORKSHEET[[#This Row],[Offloading Date]], "mmm")</f>
        <v>Aug</v>
      </c>
      <c r="K766" s="2" t="str">
        <f>IF(OR(WORKSHEET[[#This Row],[Year]]="", ISBLANK(WORKSHEET[[#This Row],[Year]]), WORKSHEET[[#This Row],[Year]]="null"), "Exclude", "Include")</f>
        <v>Include</v>
      </c>
      <c r="L766" t="s">
        <v>16</v>
      </c>
      <c r="M766" t="s">
        <v>12</v>
      </c>
      <c r="N766" t="s">
        <v>57</v>
      </c>
      <c r="O766">
        <v>25.221</v>
      </c>
      <c r="P766">
        <v>100</v>
      </c>
      <c r="Q766" t="s">
        <v>14</v>
      </c>
      <c r="R766">
        <f>P766 * _xll.XLOOKUP(Q766,CALCULATION!$A$15:$A$17, CALCULATION!$B$15:$B$17 )</f>
        <v>100</v>
      </c>
      <c r="S766" s="5">
        <f>O766*P766*_xll.XLOOKUP(Q766,CALCULATION!$A$15:$A$17, CALCULATION!$B$15:$B$17)</f>
        <v>2522.1</v>
      </c>
      <c r="T766">
        <v>80</v>
      </c>
      <c r="U766" t="s">
        <v>14</v>
      </c>
      <c r="V766">
        <f>T766 * _xll.XLOOKUP(U766,CALCULATION!$A$15:$A$17, CALCULATION!$B$15:$B$17 )</f>
        <v>80</v>
      </c>
      <c r="W766" s="5">
        <f>O766*T766*_xll.XLOOKUP(U766,CALCULATION!$A$15:$A$17, CALCULATION!$B$15:$B$17)</f>
        <v>2017.68</v>
      </c>
      <c r="X766" s="5">
        <f>WORKSHEET[[#This Row],[Clients Total Cost]] / WORKSHEET[[#This Row],[Clients Rate per T2 (USD)]]</f>
        <v>25.221</v>
      </c>
      <c r="Y766" s="5">
        <f>WORKSHEET[[#This Row],[Clients Rate per T2 (USD)]] - WORKSHEET[[#This Row],[Supplier Rate Per t2 (USD)]]</f>
        <v>20</v>
      </c>
      <c r="Z766" s="5">
        <f>WORKSHEET[[#This Row],[Profit Per T]] * WORKSHEET[[#This Row],[Weight]]</f>
        <v>504.42</v>
      </c>
      <c r="AA766">
        <v>1</v>
      </c>
      <c r="AB766" s="1">
        <v>0.75</v>
      </c>
      <c r="AC766" s="1">
        <v>0.5</v>
      </c>
      <c r="AD766" s="1">
        <v>0.625</v>
      </c>
      <c r="AE766" s="1">
        <f>WORKSHEET[[#This Row],[Delay at toll gate in days]] +WORKSHEET[[#This Row],[Delay at workshop in days]] +WORKSHEET[[#This Row],[Delay at border in days]]</f>
        <v>1.875</v>
      </c>
    </row>
    <row r="767" spans="1:31" x14ac:dyDescent="0.35">
      <c r="A767" t="s">
        <v>786</v>
      </c>
      <c r="B767" t="s">
        <v>10</v>
      </c>
      <c r="C767" t="s">
        <v>56</v>
      </c>
      <c r="D767" t="s">
        <v>3611</v>
      </c>
      <c r="E767" t="s">
        <v>3614</v>
      </c>
      <c r="F767" t="str">
        <f>WORKSHEET[[#This Row],[Depart From]]&amp;"-"&amp;WORKSHEET[[#This Row],[Arrive To]]</f>
        <v>Mogadishu-Alger</v>
      </c>
      <c r="G767" s="2">
        <v>44779</v>
      </c>
      <c r="H767" s="2">
        <v>44784</v>
      </c>
      <c r="I767" s="2" t="str">
        <f t="shared" si="11"/>
        <v>Delivered</v>
      </c>
      <c r="J767" s="2" t="str">
        <f>TEXT(WORKSHEET[[#This Row],[Offloading Date]], "mmm")</f>
        <v>Aug</v>
      </c>
      <c r="K767" s="2" t="str">
        <f>IF(OR(WORKSHEET[[#This Row],[Year]]="", ISBLANK(WORKSHEET[[#This Row],[Year]]), WORKSHEET[[#This Row],[Year]]="null"), "Exclude", "Include")</f>
        <v>Include</v>
      </c>
      <c r="L767" t="s">
        <v>16</v>
      </c>
      <c r="M767" t="s">
        <v>12</v>
      </c>
      <c r="N767" t="s">
        <v>57</v>
      </c>
      <c r="O767">
        <v>25.29</v>
      </c>
      <c r="P767">
        <v>100</v>
      </c>
      <c r="Q767" t="s">
        <v>14</v>
      </c>
      <c r="R767">
        <f>P767 * _xll.XLOOKUP(Q767,CALCULATION!$A$15:$A$17, CALCULATION!$B$15:$B$17 )</f>
        <v>100</v>
      </c>
      <c r="S767" s="5">
        <f>O767*P767*_xll.XLOOKUP(Q767,CALCULATION!$A$15:$A$17, CALCULATION!$B$15:$B$17)</f>
        <v>2529</v>
      </c>
      <c r="T767">
        <v>80</v>
      </c>
      <c r="U767" t="s">
        <v>14</v>
      </c>
      <c r="V767">
        <f>T767 * _xll.XLOOKUP(U767,CALCULATION!$A$15:$A$17, CALCULATION!$B$15:$B$17 )</f>
        <v>80</v>
      </c>
      <c r="W767" s="5">
        <f>O767*T767*_xll.XLOOKUP(U767,CALCULATION!$A$15:$A$17, CALCULATION!$B$15:$B$17)</f>
        <v>2023.1999999999998</v>
      </c>
      <c r="X767" s="5">
        <f>WORKSHEET[[#This Row],[Clients Total Cost]] / WORKSHEET[[#This Row],[Clients Rate per T2 (USD)]]</f>
        <v>25.29</v>
      </c>
      <c r="Y767" s="5">
        <f>WORKSHEET[[#This Row],[Clients Rate per T2 (USD)]] - WORKSHEET[[#This Row],[Supplier Rate Per t2 (USD)]]</f>
        <v>20</v>
      </c>
      <c r="Z767" s="5">
        <f>WORKSHEET[[#This Row],[Profit Per T]] * WORKSHEET[[#This Row],[Weight]]</f>
        <v>505.79999999999995</v>
      </c>
      <c r="AA767">
        <v>1</v>
      </c>
      <c r="AB767" s="1">
        <v>0.75</v>
      </c>
      <c r="AC767" s="1">
        <v>0.5</v>
      </c>
      <c r="AD767" s="1">
        <v>0.625</v>
      </c>
      <c r="AE767" s="1">
        <f>WORKSHEET[[#This Row],[Delay at toll gate in days]] +WORKSHEET[[#This Row],[Delay at workshop in days]] +WORKSHEET[[#This Row],[Delay at border in days]]</f>
        <v>1.875</v>
      </c>
    </row>
    <row r="768" spans="1:31" x14ac:dyDescent="0.35">
      <c r="A768" t="s">
        <v>787</v>
      </c>
      <c r="B768" t="s">
        <v>10</v>
      </c>
      <c r="C768" t="s">
        <v>56</v>
      </c>
      <c r="D768" t="s">
        <v>3611</v>
      </c>
      <c r="E768" t="s">
        <v>3612</v>
      </c>
      <c r="F768" t="str">
        <f>WORKSHEET[[#This Row],[Depart From]]&amp;"-"&amp;WORKSHEET[[#This Row],[Arrive To]]</f>
        <v>Mogadishu-Victoria</v>
      </c>
      <c r="G768" s="2">
        <v>44779</v>
      </c>
      <c r="H768" s="2">
        <v>44784</v>
      </c>
      <c r="I768" s="2" t="str">
        <f t="shared" si="11"/>
        <v>Delivered</v>
      </c>
      <c r="J768" s="2" t="str">
        <f>TEXT(WORKSHEET[[#This Row],[Offloading Date]], "mmm")</f>
        <v>Aug</v>
      </c>
      <c r="K768" s="2" t="str">
        <f>IF(OR(WORKSHEET[[#This Row],[Year]]="", ISBLANK(WORKSHEET[[#This Row],[Year]]), WORKSHEET[[#This Row],[Year]]="null"), "Exclude", "Include")</f>
        <v>Include</v>
      </c>
      <c r="L768" t="s">
        <v>16</v>
      </c>
      <c r="M768" t="s">
        <v>12</v>
      </c>
      <c r="N768" t="s">
        <v>57</v>
      </c>
      <c r="O768">
        <v>25.228000000000002</v>
      </c>
      <c r="P768">
        <v>100</v>
      </c>
      <c r="Q768" t="s">
        <v>14</v>
      </c>
      <c r="R768">
        <f>P768 * _xll.XLOOKUP(Q768,CALCULATION!$A$15:$A$17, CALCULATION!$B$15:$B$17 )</f>
        <v>100</v>
      </c>
      <c r="S768" s="5">
        <f>O768*P768*_xll.XLOOKUP(Q768,CALCULATION!$A$15:$A$17, CALCULATION!$B$15:$B$17)</f>
        <v>2522.8000000000002</v>
      </c>
      <c r="T768">
        <v>80</v>
      </c>
      <c r="U768" t="s">
        <v>14</v>
      </c>
      <c r="V768">
        <f>T768 * _xll.XLOOKUP(U768,CALCULATION!$A$15:$A$17, CALCULATION!$B$15:$B$17 )</f>
        <v>80</v>
      </c>
      <c r="W768" s="5">
        <f>O768*T768*_xll.XLOOKUP(U768,CALCULATION!$A$15:$A$17, CALCULATION!$B$15:$B$17)</f>
        <v>2018.2400000000002</v>
      </c>
      <c r="X768" s="5">
        <f>WORKSHEET[[#This Row],[Clients Total Cost]] / WORKSHEET[[#This Row],[Clients Rate per T2 (USD)]]</f>
        <v>25.228000000000002</v>
      </c>
      <c r="Y768" s="5">
        <f>WORKSHEET[[#This Row],[Clients Rate per T2 (USD)]] - WORKSHEET[[#This Row],[Supplier Rate Per t2 (USD)]]</f>
        <v>20</v>
      </c>
      <c r="Z768" s="5">
        <f>WORKSHEET[[#This Row],[Profit Per T]] * WORKSHEET[[#This Row],[Weight]]</f>
        <v>504.56000000000006</v>
      </c>
      <c r="AA768">
        <v>1</v>
      </c>
      <c r="AB768" s="1">
        <v>0.75</v>
      </c>
      <c r="AC768" s="1">
        <v>0.5</v>
      </c>
      <c r="AD768" s="1">
        <v>0.625</v>
      </c>
      <c r="AE768" s="1">
        <f>WORKSHEET[[#This Row],[Delay at toll gate in days]] +WORKSHEET[[#This Row],[Delay at workshop in days]] +WORKSHEET[[#This Row],[Delay at border in days]]</f>
        <v>1.875</v>
      </c>
    </row>
    <row r="769" spans="1:31" x14ac:dyDescent="0.35">
      <c r="A769" t="s">
        <v>788</v>
      </c>
      <c r="B769" t="s">
        <v>10</v>
      </c>
      <c r="C769" t="s">
        <v>56</v>
      </c>
      <c r="D769" t="s">
        <v>3619</v>
      </c>
      <c r="E769" t="s">
        <v>3618</v>
      </c>
      <c r="F769" t="str">
        <f>WORKSHEET[[#This Row],[Depart From]]&amp;"-"&amp;WORKSHEET[[#This Row],[Arrive To]]</f>
        <v>Addis Ababa-Tripoli</v>
      </c>
      <c r="G769" s="2">
        <v>44779</v>
      </c>
      <c r="H769" s="2">
        <v>44784</v>
      </c>
      <c r="I769" s="2" t="str">
        <f t="shared" si="11"/>
        <v>Delivered</v>
      </c>
      <c r="J769" s="2" t="str">
        <f>TEXT(WORKSHEET[[#This Row],[Offloading Date]], "mmm")</f>
        <v>Aug</v>
      </c>
      <c r="K769" s="2" t="str">
        <f>IF(OR(WORKSHEET[[#This Row],[Year]]="", ISBLANK(WORKSHEET[[#This Row],[Year]]), WORKSHEET[[#This Row],[Year]]="null"), "Exclude", "Include")</f>
        <v>Include</v>
      </c>
      <c r="L769" t="s">
        <v>16</v>
      </c>
      <c r="M769" t="s">
        <v>12</v>
      </c>
      <c r="N769" t="s">
        <v>57</v>
      </c>
      <c r="O769">
        <v>25.257999999999999</v>
      </c>
      <c r="P769">
        <v>100</v>
      </c>
      <c r="Q769" t="s">
        <v>14</v>
      </c>
      <c r="R769">
        <f>P769 * _xll.XLOOKUP(Q769,CALCULATION!$A$15:$A$17, CALCULATION!$B$15:$B$17 )</f>
        <v>100</v>
      </c>
      <c r="S769" s="5">
        <f>O769*P769*_xll.XLOOKUP(Q769,CALCULATION!$A$15:$A$17, CALCULATION!$B$15:$B$17)</f>
        <v>2525.7999999999997</v>
      </c>
      <c r="T769">
        <v>80</v>
      </c>
      <c r="U769" t="s">
        <v>14</v>
      </c>
      <c r="V769">
        <f>T769 * _xll.XLOOKUP(U769,CALCULATION!$A$15:$A$17, CALCULATION!$B$15:$B$17 )</f>
        <v>80</v>
      </c>
      <c r="W769" s="5">
        <f>O769*T769*_xll.XLOOKUP(U769,CALCULATION!$A$15:$A$17, CALCULATION!$B$15:$B$17)</f>
        <v>2020.6399999999999</v>
      </c>
      <c r="X769" s="5">
        <f>WORKSHEET[[#This Row],[Clients Total Cost]] / WORKSHEET[[#This Row],[Clients Rate per T2 (USD)]]</f>
        <v>25.257999999999996</v>
      </c>
      <c r="Y769" s="5">
        <f>WORKSHEET[[#This Row],[Clients Rate per T2 (USD)]] - WORKSHEET[[#This Row],[Supplier Rate Per t2 (USD)]]</f>
        <v>20</v>
      </c>
      <c r="Z769" s="5">
        <f>WORKSHEET[[#This Row],[Profit Per T]] * WORKSHEET[[#This Row],[Weight]]</f>
        <v>505.15999999999991</v>
      </c>
      <c r="AA769">
        <v>1</v>
      </c>
      <c r="AB769" s="1">
        <v>0.75</v>
      </c>
      <c r="AC769" s="1">
        <v>0.5</v>
      </c>
      <c r="AD769" s="1">
        <v>0.625</v>
      </c>
      <c r="AE769" s="1">
        <f>WORKSHEET[[#This Row],[Delay at toll gate in days]] +WORKSHEET[[#This Row],[Delay at workshop in days]] +WORKSHEET[[#This Row],[Delay at border in days]]</f>
        <v>1.875</v>
      </c>
    </row>
    <row r="770" spans="1:31" x14ac:dyDescent="0.35">
      <c r="A770" t="s">
        <v>789</v>
      </c>
      <c r="B770" t="s">
        <v>10</v>
      </c>
      <c r="C770" t="s">
        <v>56</v>
      </c>
      <c r="D770" t="s">
        <v>3619</v>
      </c>
      <c r="E770" t="s">
        <v>3612</v>
      </c>
      <c r="F770" t="str">
        <f>WORKSHEET[[#This Row],[Depart From]]&amp;"-"&amp;WORKSHEET[[#This Row],[Arrive To]]</f>
        <v>Addis Ababa-Victoria</v>
      </c>
      <c r="G770" s="2">
        <v>44779</v>
      </c>
      <c r="H770" s="2">
        <v>44784</v>
      </c>
      <c r="I770" s="2" t="str">
        <f t="shared" ref="I770:I833" si="12">IF(OR(H770="", H770="NULL"), "Failed","Delivered")</f>
        <v>Delivered</v>
      </c>
      <c r="J770" s="2" t="str">
        <f>TEXT(WORKSHEET[[#This Row],[Offloading Date]], "mmm")</f>
        <v>Aug</v>
      </c>
      <c r="K770" s="2" t="str">
        <f>IF(OR(WORKSHEET[[#This Row],[Year]]="", ISBLANK(WORKSHEET[[#This Row],[Year]]), WORKSHEET[[#This Row],[Year]]="null"), "Exclude", "Include")</f>
        <v>Include</v>
      </c>
      <c r="L770" t="s">
        <v>16</v>
      </c>
      <c r="M770" t="s">
        <v>12</v>
      </c>
      <c r="N770" t="s">
        <v>57</v>
      </c>
      <c r="O770">
        <v>25.266999999999999</v>
      </c>
      <c r="P770">
        <v>100</v>
      </c>
      <c r="Q770" t="s">
        <v>14</v>
      </c>
      <c r="R770">
        <f>P770 * _xll.XLOOKUP(Q770,CALCULATION!$A$15:$A$17, CALCULATION!$B$15:$B$17 )</f>
        <v>100</v>
      </c>
      <c r="S770" s="5">
        <f>O770*P770*_xll.XLOOKUP(Q770,CALCULATION!$A$15:$A$17, CALCULATION!$B$15:$B$17)</f>
        <v>2526.6999999999998</v>
      </c>
      <c r="T770">
        <v>80</v>
      </c>
      <c r="U770" t="s">
        <v>14</v>
      </c>
      <c r="V770">
        <f>T770 * _xll.XLOOKUP(U770,CALCULATION!$A$15:$A$17, CALCULATION!$B$15:$B$17 )</f>
        <v>80</v>
      </c>
      <c r="W770" s="5">
        <f>O770*T770*_xll.XLOOKUP(U770,CALCULATION!$A$15:$A$17, CALCULATION!$B$15:$B$17)</f>
        <v>2021.36</v>
      </c>
      <c r="X770" s="5">
        <f>WORKSHEET[[#This Row],[Clients Total Cost]] / WORKSHEET[[#This Row],[Clients Rate per T2 (USD)]]</f>
        <v>25.266999999999999</v>
      </c>
      <c r="Y770" s="5">
        <f>WORKSHEET[[#This Row],[Clients Rate per T2 (USD)]] - WORKSHEET[[#This Row],[Supplier Rate Per t2 (USD)]]</f>
        <v>20</v>
      </c>
      <c r="Z770" s="5">
        <f>WORKSHEET[[#This Row],[Profit Per T]] * WORKSHEET[[#This Row],[Weight]]</f>
        <v>505.34</v>
      </c>
      <c r="AA770">
        <v>1</v>
      </c>
      <c r="AB770" s="1">
        <v>0.75</v>
      </c>
      <c r="AC770" s="1">
        <v>0.5</v>
      </c>
      <c r="AD770" s="1">
        <v>0.625</v>
      </c>
      <c r="AE770" s="1">
        <f>WORKSHEET[[#This Row],[Delay at toll gate in days]] +WORKSHEET[[#This Row],[Delay at workshop in days]] +WORKSHEET[[#This Row],[Delay at border in days]]</f>
        <v>1.875</v>
      </c>
    </row>
    <row r="771" spans="1:31" x14ac:dyDescent="0.35">
      <c r="A771" t="s">
        <v>790</v>
      </c>
      <c r="B771" t="s">
        <v>10</v>
      </c>
      <c r="C771" t="s">
        <v>56</v>
      </c>
      <c r="D771" t="s">
        <v>3611</v>
      </c>
      <c r="E771" t="s">
        <v>3618</v>
      </c>
      <c r="F771" t="str">
        <f>WORKSHEET[[#This Row],[Depart From]]&amp;"-"&amp;WORKSHEET[[#This Row],[Arrive To]]</f>
        <v>Mogadishu-Tripoli</v>
      </c>
      <c r="G771" s="2">
        <v>44779</v>
      </c>
      <c r="H771" s="2">
        <v>44784</v>
      </c>
      <c r="I771" s="2" t="str">
        <f t="shared" si="12"/>
        <v>Delivered</v>
      </c>
      <c r="J771" s="2" t="str">
        <f>TEXT(WORKSHEET[[#This Row],[Offloading Date]], "mmm")</f>
        <v>Aug</v>
      </c>
      <c r="K771" s="2" t="str">
        <f>IF(OR(WORKSHEET[[#This Row],[Year]]="", ISBLANK(WORKSHEET[[#This Row],[Year]]), WORKSHEET[[#This Row],[Year]]="null"), "Exclude", "Include")</f>
        <v>Include</v>
      </c>
      <c r="L771" t="s">
        <v>16</v>
      </c>
      <c r="M771" t="s">
        <v>12</v>
      </c>
      <c r="N771" t="s">
        <v>57</v>
      </c>
      <c r="O771">
        <v>25.39</v>
      </c>
      <c r="P771">
        <v>100</v>
      </c>
      <c r="Q771" t="s">
        <v>14</v>
      </c>
      <c r="R771">
        <f>P771 * _xll.XLOOKUP(Q771,CALCULATION!$A$15:$A$17, CALCULATION!$B$15:$B$17 )</f>
        <v>100</v>
      </c>
      <c r="S771" s="5">
        <f>O771*P771*_xll.XLOOKUP(Q771,CALCULATION!$A$15:$A$17, CALCULATION!$B$15:$B$17)</f>
        <v>2539</v>
      </c>
      <c r="T771">
        <v>80</v>
      </c>
      <c r="U771" t="s">
        <v>14</v>
      </c>
      <c r="V771">
        <f>T771 * _xll.XLOOKUP(U771,CALCULATION!$A$15:$A$17, CALCULATION!$B$15:$B$17 )</f>
        <v>80</v>
      </c>
      <c r="W771" s="5">
        <f>O771*T771*_xll.XLOOKUP(U771,CALCULATION!$A$15:$A$17, CALCULATION!$B$15:$B$17)</f>
        <v>2031.2</v>
      </c>
      <c r="X771" s="5">
        <f>WORKSHEET[[#This Row],[Clients Total Cost]] / WORKSHEET[[#This Row],[Clients Rate per T2 (USD)]]</f>
        <v>25.39</v>
      </c>
      <c r="Y771" s="5">
        <f>WORKSHEET[[#This Row],[Clients Rate per T2 (USD)]] - WORKSHEET[[#This Row],[Supplier Rate Per t2 (USD)]]</f>
        <v>20</v>
      </c>
      <c r="Z771" s="5">
        <f>WORKSHEET[[#This Row],[Profit Per T]] * WORKSHEET[[#This Row],[Weight]]</f>
        <v>507.8</v>
      </c>
      <c r="AA771">
        <v>1</v>
      </c>
      <c r="AB771" s="1">
        <v>0.75</v>
      </c>
      <c r="AC771" s="1">
        <v>0.5</v>
      </c>
      <c r="AD771" s="1">
        <v>0.625</v>
      </c>
      <c r="AE771" s="1">
        <f>WORKSHEET[[#This Row],[Delay at toll gate in days]] +WORKSHEET[[#This Row],[Delay at workshop in days]] +WORKSHEET[[#This Row],[Delay at border in days]]</f>
        <v>1.875</v>
      </c>
    </row>
    <row r="772" spans="1:31" x14ac:dyDescent="0.35">
      <c r="A772" t="s">
        <v>791</v>
      </c>
      <c r="B772" t="s">
        <v>10</v>
      </c>
      <c r="C772" t="s">
        <v>56</v>
      </c>
      <c r="D772" t="s">
        <v>3615</v>
      </c>
      <c r="E772" t="s">
        <v>3617</v>
      </c>
      <c r="F772" t="str">
        <f>WORKSHEET[[#This Row],[Depart From]]&amp;"-"&amp;WORKSHEET[[#This Row],[Arrive To]]</f>
        <v>Mombasa-Lagos</v>
      </c>
      <c r="G772" s="2">
        <v>44779</v>
      </c>
      <c r="H772" s="2">
        <v>44784</v>
      </c>
      <c r="I772" s="2" t="str">
        <f t="shared" si="12"/>
        <v>Delivered</v>
      </c>
      <c r="J772" s="2" t="str">
        <f>TEXT(WORKSHEET[[#This Row],[Offloading Date]], "mmm")</f>
        <v>Aug</v>
      </c>
      <c r="K772" s="2" t="str">
        <f>IF(OR(WORKSHEET[[#This Row],[Year]]="", ISBLANK(WORKSHEET[[#This Row],[Year]]), WORKSHEET[[#This Row],[Year]]="null"), "Exclude", "Include")</f>
        <v>Include</v>
      </c>
      <c r="L772" t="s">
        <v>16</v>
      </c>
      <c r="M772" t="s">
        <v>12</v>
      </c>
      <c r="N772" t="s">
        <v>57</v>
      </c>
      <c r="O772">
        <v>25.29</v>
      </c>
      <c r="P772">
        <v>100</v>
      </c>
      <c r="Q772" t="s">
        <v>14</v>
      </c>
      <c r="R772">
        <f>P772 * _xll.XLOOKUP(Q772,CALCULATION!$A$15:$A$17, CALCULATION!$B$15:$B$17 )</f>
        <v>100</v>
      </c>
      <c r="S772" s="5">
        <f>O772*P772*_xll.XLOOKUP(Q772,CALCULATION!$A$15:$A$17, CALCULATION!$B$15:$B$17)</f>
        <v>2529</v>
      </c>
      <c r="T772">
        <v>80</v>
      </c>
      <c r="U772" t="s">
        <v>14</v>
      </c>
      <c r="V772">
        <f>T772 * _xll.XLOOKUP(U772,CALCULATION!$A$15:$A$17, CALCULATION!$B$15:$B$17 )</f>
        <v>80</v>
      </c>
      <c r="W772" s="5">
        <f>O772*T772*_xll.XLOOKUP(U772,CALCULATION!$A$15:$A$17, CALCULATION!$B$15:$B$17)</f>
        <v>2023.1999999999998</v>
      </c>
      <c r="X772" s="5">
        <f>WORKSHEET[[#This Row],[Clients Total Cost]] / WORKSHEET[[#This Row],[Clients Rate per T2 (USD)]]</f>
        <v>25.29</v>
      </c>
      <c r="Y772" s="5">
        <f>WORKSHEET[[#This Row],[Clients Rate per T2 (USD)]] - WORKSHEET[[#This Row],[Supplier Rate Per t2 (USD)]]</f>
        <v>20</v>
      </c>
      <c r="Z772" s="5">
        <f>WORKSHEET[[#This Row],[Profit Per T]] * WORKSHEET[[#This Row],[Weight]]</f>
        <v>505.79999999999995</v>
      </c>
      <c r="AA772">
        <v>1</v>
      </c>
      <c r="AB772" s="1">
        <v>0.75</v>
      </c>
      <c r="AC772" s="1">
        <v>0.5</v>
      </c>
      <c r="AD772" s="1">
        <v>0.625</v>
      </c>
      <c r="AE772" s="1">
        <f>WORKSHEET[[#This Row],[Delay at toll gate in days]] +WORKSHEET[[#This Row],[Delay at workshop in days]] +WORKSHEET[[#This Row],[Delay at border in days]]</f>
        <v>1.875</v>
      </c>
    </row>
    <row r="773" spans="1:31" x14ac:dyDescent="0.35">
      <c r="A773" t="s">
        <v>792</v>
      </c>
      <c r="B773" t="s">
        <v>10</v>
      </c>
      <c r="C773" t="s">
        <v>56</v>
      </c>
      <c r="D773" t="s">
        <v>3620</v>
      </c>
      <c r="E773" t="s">
        <v>3612</v>
      </c>
      <c r="F773" t="str">
        <f>WORKSHEET[[#This Row],[Depart From]]&amp;"-"&amp;WORKSHEET[[#This Row],[Arrive To]]</f>
        <v>Zanzibar-Victoria</v>
      </c>
      <c r="G773" s="2">
        <v>44779</v>
      </c>
      <c r="H773" s="2">
        <v>44784</v>
      </c>
      <c r="I773" s="2" t="str">
        <f t="shared" si="12"/>
        <v>Delivered</v>
      </c>
      <c r="J773" s="2" t="str">
        <f>TEXT(WORKSHEET[[#This Row],[Offloading Date]], "mmm")</f>
        <v>Aug</v>
      </c>
      <c r="K773" s="2" t="str">
        <f>IF(OR(WORKSHEET[[#This Row],[Year]]="", ISBLANK(WORKSHEET[[#This Row],[Year]]), WORKSHEET[[#This Row],[Year]]="null"), "Exclude", "Include")</f>
        <v>Include</v>
      </c>
      <c r="L773" t="s">
        <v>16</v>
      </c>
      <c r="M773" t="s">
        <v>12</v>
      </c>
      <c r="N773" t="s">
        <v>57</v>
      </c>
      <c r="O773">
        <v>25.273</v>
      </c>
      <c r="P773">
        <v>100</v>
      </c>
      <c r="Q773" t="s">
        <v>14</v>
      </c>
      <c r="R773">
        <f>P773 * _xll.XLOOKUP(Q773,CALCULATION!$A$15:$A$17, CALCULATION!$B$15:$B$17 )</f>
        <v>100</v>
      </c>
      <c r="S773" s="5">
        <f>O773*P773*_xll.XLOOKUP(Q773,CALCULATION!$A$15:$A$17, CALCULATION!$B$15:$B$17)</f>
        <v>2527.3000000000002</v>
      </c>
      <c r="T773">
        <v>80</v>
      </c>
      <c r="U773" t="s">
        <v>14</v>
      </c>
      <c r="V773">
        <f>T773 * _xll.XLOOKUP(U773,CALCULATION!$A$15:$A$17, CALCULATION!$B$15:$B$17 )</f>
        <v>80</v>
      </c>
      <c r="W773" s="5">
        <f>O773*T773*_xll.XLOOKUP(U773,CALCULATION!$A$15:$A$17, CALCULATION!$B$15:$B$17)</f>
        <v>2021.84</v>
      </c>
      <c r="X773" s="5">
        <f>WORKSHEET[[#This Row],[Clients Total Cost]] / WORKSHEET[[#This Row],[Clients Rate per T2 (USD)]]</f>
        <v>25.273000000000003</v>
      </c>
      <c r="Y773" s="5">
        <f>WORKSHEET[[#This Row],[Clients Rate per T2 (USD)]] - WORKSHEET[[#This Row],[Supplier Rate Per t2 (USD)]]</f>
        <v>20</v>
      </c>
      <c r="Z773" s="5">
        <f>WORKSHEET[[#This Row],[Profit Per T]] * WORKSHEET[[#This Row],[Weight]]</f>
        <v>505.46000000000004</v>
      </c>
      <c r="AA773">
        <v>1</v>
      </c>
      <c r="AB773" s="1">
        <v>0.75</v>
      </c>
      <c r="AC773" s="1">
        <v>0.5</v>
      </c>
      <c r="AD773" s="1">
        <v>0.625</v>
      </c>
      <c r="AE773" s="1">
        <f>WORKSHEET[[#This Row],[Delay at toll gate in days]] +WORKSHEET[[#This Row],[Delay at workshop in days]] +WORKSHEET[[#This Row],[Delay at border in days]]</f>
        <v>1.875</v>
      </c>
    </row>
    <row r="774" spans="1:31" x14ac:dyDescent="0.35">
      <c r="A774" t="s">
        <v>793</v>
      </c>
      <c r="B774" t="s">
        <v>10</v>
      </c>
      <c r="C774" t="s">
        <v>56</v>
      </c>
      <c r="D774" t="s">
        <v>3615</v>
      </c>
      <c r="E774" t="s">
        <v>3613</v>
      </c>
      <c r="F774" t="str">
        <f>WORKSHEET[[#This Row],[Depart From]]&amp;"-"&amp;WORKSHEET[[#This Row],[Arrive To]]</f>
        <v>Mombasa-Sanaa</v>
      </c>
      <c r="G774" s="2">
        <v>44779</v>
      </c>
      <c r="H774" s="2">
        <v>44784</v>
      </c>
      <c r="I774" s="2" t="str">
        <f t="shared" si="12"/>
        <v>Delivered</v>
      </c>
      <c r="J774" s="2" t="str">
        <f>TEXT(WORKSHEET[[#This Row],[Offloading Date]], "mmm")</f>
        <v>Aug</v>
      </c>
      <c r="K774" s="2" t="str">
        <f>IF(OR(WORKSHEET[[#This Row],[Year]]="", ISBLANK(WORKSHEET[[#This Row],[Year]]), WORKSHEET[[#This Row],[Year]]="null"), "Exclude", "Include")</f>
        <v>Include</v>
      </c>
      <c r="L774" t="s">
        <v>16</v>
      </c>
      <c r="M774" t="s">
        <v>12</v>
      </c>
      <c r="N774" t="s">
        <v>57</v>
      </c>
      <c r="O774">
        <v>25.317</v>
      </c>
      <c r="P774">
        <v>100</v>
      </c>
      <c r="Q774" t="s">
        <v>14</v>
      </c>
      <c r="R774">
        <f>P774 * _xll.XLOOKUP(Q774,CALCULATION!$A$15:$A$17, CALCULATION!$B$15:$B$17 )</f>
        <v>100</v>
      </c>
      <c r="S774" s="5">
        <f>O774*P774*_xll.XLOOKUP(Q774,CALCULATION!$A$15:$A$17, CALCULATION!$B$15:$B$17)</f>
        <v>2531.6999999999998</v>
      </c>
      <c r="T774">
        <v>80</v>
      </c>
      <c r="U774" t="s">
        <v>14</v>
      </c>
      <c r="V774">
        <f>T774 * _xll.XLOOKUP(U774,CALCULATION!$A$15:$A$17, CALCULATION!$B$15:$B$17 )</f>
        <v>80</v>
      </c>
      <c r="W774" s="5">
        <f>O774*T774*_xll.XLOOKUP(U774,CALCULATION!$A$15:$A$17, CALCULATION!$B$15:$B$17)</f>
        <v>2025.3600000000001</v>
      </c>
      <c r="X774" s="5">
        <f>WORKSHEET[[#This Row],[Clients Total Cost]] / WORKSHEET[[#This Row],[Clients Rate per T2 (USD)]]</f>
        <v>25.316999999999997</v>
      </c>
      <c r="Y774" s="5">
        <f>WORKSHEET[[#This Row],[Clients Rate per T2 (USD)]] - WORKSHEET[[#This Row],[Supplier Rate Per t2 (USD)]]</f>
        <v>20</v>
      </c>
      <c r="Z774" s="5">
        <f>WORKSHEET[[#This Row],[Profit Per T]] * WORKSHEET[[#This Row],[Weight]]</f>
        <v>506.33999999999992</v>
      </c>
      <c r="AA774">
        <v>1</v>
      </c>
      <c r="AB774" s="1">
        <v>0.75</v>
      </c>
      <c r="AC774" s="1">
        <v>0.5</v>
      </c>
      <c r="AD774" s="1">
        <v>0.625</v>
      </c>
      <c r="AE774" s="1">
        <f>WORKSHEET[[#This Row],[Delay at toll gate in days]] +WORKSHEET[[#This Row],[Delay at workshop in days]] +WORKSHEET[[#This Row],[Delay at border in days]]</f>
        <v>1.875</v>
      </c>
    </row>
    <row r="775" spans="1:31" x14ac:dyDescent="0.35">
      <c r="A775" t="s">
        <v>794</v>
      </c>
      <c r="B775" t="s">
        <v>10</v>
      </c>
      <c r="C775" t="s">
        <v>56</v>
      </c>
      <c r="D775" t="s">
        <v>3615</v>
      </c>
      <c r="E775" t="s">
        <v>3617</v>
      </c>
      <c r="F775" t="str">
        <f>WORKSHEET[[#This Row],[Depart From]]&amp;"-"&amp;WORKSHEET[[#This Row],[Arrive To]]</f>
        <v>Mombasa-Lagos</v>
      </c>
      <c r="G775" s="2">
        <v>44779</v>
      </c>
      <c r="H775" s="2">
        <v>44784</v>
      </c>
      <c r="I775" s="2" t="str">
        <f t="shared" si="12"/>
        <v>Delivered</v>
      </c>
      <c r="J775" s="2" t="str">
        <f>TEXT(WORKSHEET[[#This Row],[Offloading Date]], "mmm")</f>
        <v>Aug</v>
      </c>
      <c r="K775" s="2" t="str">
        <f>IF(OR(WORKSHEET[[#This Row],[Year]]="", ISBLANK(WORKSHEET[[#This Row],[Year]]), WORKSHEET[[#This Row],[Year]]="null"), "Exclude", "Include")</f>
        <v>Include</v>
      </c>
      <c r="L775" t="s">
        <v>16</v>
      </c>
      <c r="M775" t="s">
        <v>12</v>
      </c>
      <c r="N775" t="s">
        <v>57</v>
      </c>
      <c r="O775">
        <v>25.285</v>
      </c>
      <c r="P775">
        <v>100</v>
      </c>
      <c r="Q775" t="s">
        <v>14</v>
      </c>
      <c r="R775">
        <f>P775 * _xll.XLOOKUP(Q775,CALCULATION!$A$15:$A$17, CALCULATION!$B$15:$B$17 )</f>
        <v>100</v>
      </c>
      <c r="S775" s="5">
        <f>O775*P775*_xll.XLOOKUP(Q775,CALCULATION!$A$15:$A$17, CALCULATION!$B$15:$B$17)</f>
        <v>2528.5</v>
      </c>
      <c r="T775">
        <v>80</v>
      </c>
      <c r="U775" t="s">
        <v>14</v>
      </c>
      <c r="V775">
        <f>T775 * _xll.XLOOKUP(U775,CALCULATION!$A$15:$A$17, CALCULATION!$B$15:$B$17 )</f>
        <v>80</v>
      </c>
      <c r="W775" s="5">
        <f>O775*T775*_xll.XLOOKUP(U775,CALCULATION!$A$15:$A$17, CALCULATION!$B$15:$B$17)</f>
        <v>2022.8</v>
      </c>
      <c r="X775" s="5">
        <f>WORKSHEET[[#This Row],[Clients Total Cost]] / WORKSHEET[[#This Row],[Clients Rate per T2 (USD)]]</f>
        <v>25.285</v>
      </c>
      <c r="Y775" s="5">
        <f>WORKSHEET[[#This Row],[Clients Rate per T2 (USD)]] - WORKSHEET[[#This Row],[Supplier Rate Per t2 (USD)]]</f>
        <v>20</v>
      </c>
      <c r="Z775" s="5">
        <f>WORKSHEET[[#This Row],[Profit Per T]] * WORKSHEET[[#This Row],[Weight]]</f>
        <v>505.7</v>
      </c>
      <c r="AA775">
        <v>1</v>
      </c>
      <c r="AB775" s="1">
        <v>0.75</v>
      </c>
      <c r="AC775" s="1">
        <v>0.5</v>
      </c>
      <c r="AD775" s="1">
        <v>0.625</v>
      </c>
      <c r="AE775" s="1">
        <f>WORKSHEET[[#This Row],[Delay at toll gate in days]] +WORKSHEET[[#This Row],[Delay at workshop in days]] +WORKSHEET[[#This Row],[Delay at border in days]]</f>
        <v>1.875</v>
      </c>
    </row>
    <row r="776" spans="1:31" x14ac:dyDescent="0.35">
      <c r="A776" t="s">
        <v>795</v>
      </c>
      <c r="B776" t="s">
        <v>10</v>
      </c>
      <c r="C776" t="s">
        <v>56</v>
      </c>
      <c r="D776" t="s">
        <v>3616</v>
      </c>
      <c r="E776" t="s">
        <v>3612</v>
      </c>
      <c r="F776" t="str">
        <f>WORKSHEET[[#This Row],[Depart From]]&amp;"-"&amp;WORKSHEET[[#This Row],[Arrive To]]</f>
        <v>Marrakech-Victoria</v>
      </c>
      <c r="G776" s="2">
        <v>44786</v>
      </c>
      <c r="H776" s="2">
        <v>44792</v>
      </c>
      <c r="I776" s="2" t="str">
        <f t="shared" si="12"/>
        <v>Delivered</v>
      </c>
      <c r="J776" s="2" t="str">
        <f>TEXT(WORKSHEET[[#This Row],[Offloading Date]], "mmm")</f>
        <v>Aug</v>
      </c>
      <c r="K776" s="2" t="str">
        <f>IF(OR(WORKSHEET[[#This Row],[Year]]="", ISBLANK(WORKSHEET[[#This Row],[Year]]), WORKSHEET[[#This Row],[Year]]="null"), "Exclude", "Include")</f>
        <v>Include</v>
      </c>
      <c r="L776" t="s">
        <v>16</v>
      </c>
      <c r="M776" t="s">
        <v>12</v>
      </c>
      <c r="N776" t="s">
        <v>57</v>
      </c>
      <c r="O776">
        <v>25.16</v>
      </c>
      <c r="P776">
        <v>100</v>
      </c>
      <c r="Q776" t="s">
        <v>14</v>
      </c>
      <c r="R776">
        <f>P776 * _xll.XLOOKUP(Q776,CALCULATION!$A$15:$A$17, CALCULATION!$B$15:$B$17 )</f>
        <v>100</v>
      </c>
      <c r="S776" s="5">
        <f>O776*P776*_xll.XLOOKUP(Q776,CALCULATION!$A$15:$A$17, CALCULATION!$B$15:$B$17)</f>
        <v>2516</v>
      </c>
      <c r="T776">
        <v>80</v>
      </c>
      <c r="U776" t="s">
        <v>14</v>
      </c>
      <c r="V776">
        <f>T776 * _xll.XLOOKUP(U776,CALCULATION!$A$15:$A$17, CALCULATION!$B$15:$B$17 )</f>
        <v>80</v>
      </c>
      <c r="W776" s="5">
        <f>O776*T776*_xll.XLOOKUP(U776,CALCULATION!$A$15:$A$17, CALCULATION!$B$15:$B$17)</f>
        <v>2012.8</v>
      </c>
      <c r="X776" s="5">
        <f>WORKSHEET[[#This Row],[Clients Total Cost]] / WORKSHEET[[#This Row],[Clients Rate per T2 (USD)]]</f>
        <v>25.16</v>
      </c>
      <c r="Y776" s="5">
        <f>WORKSHEET[[#This Row],[Clients Rate per T2 (USD)]] - WORKSHEET[[#This Row],[Supplier Rate Per t2 (USD)]]</f>
        <v>20</v>
      </c>
      <c r="Z776" s="5">
        <f>WORKSHEET[[#This Row],[Profit Per T]] * WORKSHEET[[#This Row],[Weight]]</f>
        <v>503.2</v>
      </c>
      <c r="AA776">
        <v>1</v>
      </c>
      <c r="AB776" s="1">
        <v>0.89999999999999991</v>
      </c>
      <c r="AC776" s="1">
        <v>0.60000000000000009</v>
      </c>
      <c r="AD776" s="1">
        <v>0.75</v>
      </c>
      <c r="AE776" s="1">
        <f>WORKSHEET[[#This Row],[Delay at toll gate in days]] +WORKSHEET[[#This Row],[Delay at workshop in days]] +WORKSHEET[[#This Row],[Delay at border in days]]</f>
        <v>2.25</v>
      </c>
    </row>
    <row r="777" spans="1:31" x14ac:dyDescent="0.35">
      <c r="A777" t="s">
        <v>796</v>
      </c>
      <c r="B777" t="s">
        <v>10</v>
      </c>
      <c r="C777" t="s">
        <v>56</v>
      </c>
      <c r="D777" t="s">
        <v>3611</v>
      </c>
      <c r="E777" t="s">
        <v>3614</v>
      </c>
      <c r="F777" t="str">
        <f>WORKSHEET[[#This Row],[Depart From]]&amp;"-"&amp;WORKSHEET[[#This Row],[Arrive To]]</f>
        <v>Mogadishu-Alger</v>
      </c>
      <c r="G777" s="2">
        <v>44786</v>
      </c>
      <c r="H777" s="2">
        <v>44792</v>
      </c>
      <c r="I777" s="2" t="str">
        <f t="shared" si="12"/>
        <v>Delivered</v>
      </c>
      <c r="J777" s="2" t="str">
        <f>TEXT(WORKSHEET[[#This Row],[Offloading Date]], "mmm")</f>
        <v>Aug</v>
      </c>
      <c r="K777" s="2" t="str">
        <f>IF(OR(WORKSHEET[[#This Row],[Year]]="", ISBLANK(WORKSHEET[[#This Row],[Year]]), WORKSHEET[[#This Row],[Year]]="null"), "Exclude", "Include")</f>
        <v>Include</v>
      </c>
      <c r="L777" t="s">
        <v>16</v>
      </c>
      <c r="M777" t="s">
        <v>12</v>
      </c>
      <c r="N777" t="s">
        <v>57</v>
      </c>
      <c r="O777">
        <v>25.643999999999998</v>
      </c>
      <c r="P777">
        <v>100</v>
      </c>
      <c r="Q777" t="s">
        <v>14</v>
      </c>
      <c r="R777">
        <f>P777 * _xll.XLOOKUP(Q777,CALCULATION!$A$15:$A$17, CALCULATION!$B$15:$B$17 )</f>
        <v>100</v>
      </c>
      <c r="S777" s="5">
        <f>O777*P777*_xll.XLOOKUP(Q777,CALCULATION!$A$15:$A$17, CALCULATION!$B$15:$B$17)</f>
        <v>2564.3999999999996</v>
      </c>
      <c r="T777">
        <v>80</v>
      </c>
      <c r="U777" t="s">
        <v>14</v>
      </c>
      <c r="V777">
        <f>T777 * _xll.XLOOKUP(U777,CALCULATION!$A$15:$A$17, CALCULATION!$B$15:$B$17 )</f>
        <v>80</v>
      </c>
      <c r="W777" s="5">
        <f>O777*T777*_xll.XLOOKUP(U777,CALCULATION!$A$15:$A$17, CALCULATION!$B$15:$B$17)</f>
        <v>2051.52</v>
      </c>
      <c r="X777" s="5">
        <f>WORKSHEET[[#This Row],[Clients Total Cost]] / WORKSHEET[[#This Row],[Clients Rate per T2 (USD)]]</f>
        <v>25.643999999999995</v>
      </c>
      <c r="Y777" s="5">
        <f>WORKSHEET[[#This Row],[Clients Rate per T2 (USD)]] - WORKSHEET[[#This Row],[Supplier Rate Per t2 (USD)]]</f>
        <v>20</v>
      </c>
      <c r="Z777" s="5">
        <f>WORKSHEET[[#This Row],[Profit Per T]] * WORKSHEET[[#This Row],[Weight]]</f>
        <v>512.87999999999988</v>
      </c>
      <c r="AA777">
        <v>1</v>
      </c>
      <c r="AB777" s="1">
        <v>0.89999999999999991</v>
      </c>
      <c r="AC777" s="1">
        <v>0.60000000000000009</v>
      </c>
      <c r="AD777" s="1">
        <v>0.75</v>
      </c>
      <c r="AE777" s="1">
        <f>WORKSHEET[[#This Row],[Delay at toll gate in days]] +WORKSHEET[[#This Row],[Delay at workshop in days]] +WORKSHEET[[#This Row],[Delay at border in days]]</f>
        <v>2.25</v>
      </c>
    </row>
    <row r="778" spans="1:31" x14ac:dyDescent="0.35">
      <c r="A778" t="s">
        <v>797</v>
      </c>
      <c r="B778" t="s">
        <v>10</v>
      </c>
      <c r="C778" t="s">
        <v>56</v>
      </c>
      <c r="D778" t="s">
        <v>3616</v>
      </c>
      <c r="E778" t="s">
        <v>3617</v>
      </c>
      <c r="F778" t="str">
        <f>WORKSHEET[[#This Row],[Depart From]]&amp;"-"&amp;WORKSHEET[[#This Row],[Arrive To]]</f>
        <v>Marrakech-Lagos</v>
      </c>
      <c r="G778" s="2">
        <v>44785</v>
      </c>
      <c r="H778" s="2">
        <v>44792</v>
      </c>
      <c r="I778" s="2" t="str">
        <f t="shared" si="12"/>
        <v>Delivered</v>
      </c>
      <c r="J778" s="2" t="str">
        <f>TEXT(WORKSHEET[[#This Row],[Offloading Date]], "mmm")</f>
        <v>Aug</v>
      </c>
      <c r="K778" s="2" t="str">
        <f>IF(OR(WORKSHEET[[#This Row],[Year]]="", ISBLANK(WORKSHEET[[#This Row],[Year]]), WORKSHEET[[#This Row],[Year]]="null"), "Exclude", "Include")</f>
        <v>Include</v>
      </c>
      <c r="L778" t="s">
        <v>16</v>
      </c>
      <c r="M778" t="s">
        <v>12</v>
      </c>
      <c r="N778" t="s">
        <v>57</v>
      </c>
      <c r="O778">
        <v>25.725999999999999</v>
      </c>
      <c r="P778">
        <v>100</v>
      </c>
      <c r="Q778" t="s">
        <v>14</v>
      </c>
      <c r="R778">
        <f>P778 * _xll.XLOOKUP(Q778,CALCULATION!$A$15:$A$17, CALCULATION!$B$15:$B$17 )</f>
        <v>100</v>
      </c>
      <c r="S778" s="5">
        <f>O778*P778*_xll.XLOOKUP(Q778,CALCULATION!$A$15:$A$17, CALCULATION!$B$15:$B$17)</f>
        <v>2572.6</v>
      </c>
      <c r="T778">
        <v>80</v>
      </c>
      <c r="U778" t="s">
        <v>14</v>
      </c>
      <c r="V778">
        <f>T778 * _xll.XLOOKUP(U778,CALCULATION!$A$15:$A$17, CALCULATION!$B$15:$B$17 )</f>
        <v>80</v>
      </c>
      <c r="W778" s="5">
        <f>O778*T778*_xll.XLOOKUP(U778,CALCULATION!$A$15:$A$17, CALCULATION!$B$15:$B$17)</f>
        <v>2058.08</v>
      </c>
      <c r="X778" s="5">
        <f>WORKSHEET[[#This Row],[Clients Total Cost]] / WORKSHEET[[#This Row],[Clients Rate per T2 (USD)]]</f>
        <v>25.725999999999999</v>
      </c>
      <c r="Y778" s="5">
        <f>WORKSHEET[[#This Row],[Clients Rate per T2 (USD)]] - WORKSHEET[[#This Row],[Supplier Rate Per t2 (USD)]]</f>
        <v>20</v>
      </c>
      <c r="Z778" s="5">
        <f>WORKSHEET[[#This Row],[Profit Per T]] * WORKSHEET[[#This Row],[Weight]]</f>
        <v>514.52</v>
      </c>
      <c r="AA778">
        <v>1</v>
      </c>
      <c r="AB778" s="1">
        <v>1.05</v>
      </c>
      <c r="AC778" s="1">
        <v>0.70000000000000007</v>
      </c>
      <c r="AD778" s="1">
        <v>0.875</v>
      </c>
      <c r="AE778" s="1">
        <f>WORKSHEET[[#This Row],[Delay at toll gate in days]] +WORKSHEET[[#This Row],[Delay at workshop in days]] +WORKSHEET[[#This Row],[Delay at border in days]]</f>
        <v>2.625</v>
      </c>
    </row>
    <row r="779" spans="1:31" x14ac:dyDescent="0.35">
      <c r="A779" t="s">
        <v>798</v>
      </c>
      <c r="B779" t="s">
        <v>10</v>
      </c>
      <c r="C779" t="s">
        <v>56</v>
      </c>
      <c r="D779" t="s">
        <v>3620</v>
      </c>
      <c r="E779" t="s">
        <v>3618</v>
      </c>
      <c r="F779" t="str">
        <f>WORKSHEET[[#This Row],[Depart From]]&amp;"-"&amp;WORKSHEET[[#This Row],[Arrive To]]</f>
        <v>Zanzibar-Tripoli</v>
      </c>
      <c r="G779" s="2">
        <v>44786</v>
      </c>
      <c r="H779" s="2">
        <v>44792</v>
      </c>
      <c r="I779" s="2" t="str">
        <f t="shared" si="12"/>
        <v>Delivered</v>
      </c>
      <c r="J779" s="2" t="str">
        <f>TEXT(WORKSHEET[[#This Row],[Offloading Date]], "mmm")</f>
        <v>Aug</v>
      </c>
      <c r="K779" s="2" t="str">
        <f>IF(OR(WORKSHEET[[#This Row],[Year]]="", ISBLANK(WORKSHEET[[#This Row],[Year]]), WORKSHEET[[#This Row],[Year]]="null"), "Exclude", "Include")</f>
        <v>Include</v>
      </c>
      <c r="L779" t="s">
        <v>16</v>
      </c>
      <c r="M779" t="s">
        <v>12</v>
      </c>
      <c r="N779" t="s">
        <v>57</v>
      </c>
      <c r="O779">
        <v>25.533999999999999</v>
      </c>
      <c r="P779">
        <v>100</v>
      </c>
      <c r="Q779" t="s">
        <v>14</v>
      </c>
      <c r="R779">
        <f>P779 * _xll.XLOOKUP(Q779,CALCULATION!$A$15:$A$17, CALCULATION!$B$15:$B$17 )</f>
        <v>100</v>
      </c>
      <c r="S779" s="5">
        <f>O779*P779*_xll.XLOOKUP(Q779,CALCULATION!$A$15:$A$17, CALCULATION!$B$15:$B$17)</f>
        <v>2553.4</v>
      </c>
      <c r="T779">
        <v>80</v>
      </c>
      <c r="U779" t="s">
        <v>14</v>
      </c>
      <c r="V779">
        <f>T779 * _xll.XLOOKUP(U779,CALCULATION!$A$15:$A$17, CALCULATION!$B$15:$B$17 )</f>
        <v>80</v>
      </c>
      <c r="W779" s="5">
        <f>O779*T779*_xll.XLOOKUP(U779,CALCULATION!$A$15:$A$17, CALCULATION!$B$15:$B$17)</f>
        <v>2042.7199999999998</v>
      </c>
      <c r="X779" s="5">
        <f>WORKSHEET[[#This Row],[Clients Total Cost]] / WORKSHEET[[#This Row],[Clients Rate per T2 (USD)]]</f>
        <v>25.534000000000002</v>
      </c>
      <c r="Y779" s="5">
        <f>WORKSHEET[[#This Row],[Clients Rate per T2 (USD)]] - WORKSHEET[[#This Row],[Supplier Rate Per t2 (USD)]]</f>
        <v>20</v>
      </c>
      <c r="Z779" s="5">
        <f>WORKSHEET[[#This Row],[Profit Per T]] * WORKSHEET[[#This Row],[Weight]]</f>
        <v>510.68000000000006</v>
      </c>
      <c r="AA779">
        <v>1</v>
      </c>
      <c r="AB779" s="1">
        <v>0.89999999999999991</v>
      </c>
      <c r="AC779" s="1">
        <v>0.60000000000000009</v>
      </c>
      <c r="AD779" s="1">
        <v>0.75</v>
      </c>
      <c r="AE779" s="1">
        <f>WORKSHEET[[#This Row],[Delay at toll gate in days]] +WORKSHEET[[#This Row],[Delay at workshop in days]] +WORKSHEET[[#This Row],[Delay at border in days]]</f>
        <v>2.25</v>
      </c>
    </row>
    <row r="780" spans="1:31" x14ac:dyDescent="0.35">
      <c r="A780" t="s">
        <v>799</v>
      </c>
      <c r="B780" t="s">
        <v>10</v>
      </c>
      <c r="C780" t="s">
        <v>56</v>
      </c>
      <c r="D780" t="s">
        <v>3615</v>
      </c>
      <c r="E780" t="s">
        <v>3617</v>
      </c>
      <c r="F780" t="str">
        <f>WORKSHEET[[#This Row],[Depart From]]&amp;"-"&amp;WORKSHEET[[#This Row],[Arrive To]]</f>
        <v>Mombasa-Lagos</v>
      </c>
      <c r="G780" s="2">
        <v>44786</v>
      </c>
      <c r="H780" s="2">
        <v>44792</v>
      </c>
      <c r="I780" s="2" t="str">
        <f t="shared" si="12"/>
        <v>Delivered</v>
      </c>
      <c r="J780" s="2" t="str">
        <f>TEXT(WORKSHEET[[#This Row],[Offloading Date]], "mmm")</f>
        <v>Aug</v>
      </c>
      <c r="K780" s="2" t="str">
        <f>IF(OR(WORKSHEET[[#This Row],[Year]]="", ISBLANK(WORKSHEET[[#This Row],[Year]]), WORKSHEET[[#This Row],[Year]]="null"), "Exclude", "Include")</f>
        <v>Include</v>
      </c>
      <c r="L780" t="s">
        <v>16</v>
      </c>
      <c r="M780" t="s">
        <v>12</v>
      </c>
      <c r="N780" t="s">
        <v>57</v>
      </c>
      <c r="O780">
        <v>25.183</v>
      </c>
      <c r="P780">
        <v>100</v>
      </c>
      <c r="Q780" t="s">
        <v>14</v>
      </c>
      <c r="R780">
        <f>P780 * _xll.XLOOKUP(Q780,CALCULATION!$A$15:$A$17, CALCULATION!$B$15:$B$17 )</f>
        <v>100</v>
      </c>
      <c r="S780" s="5">
        <f>O780*P780*_xll.XLOOKUP(Q780,CALCULATION!$A$15:$A$17, CALCULATION!$B$15:$B$17)</f>
        <v>2518.3000000000002</v>
      </c>
      <c r="T780">
        <v>80</v>
      </c>
      <c r="U780" t="s">
        <v>14</v>
      </c>
      <c r="V780">
        <f>T780 * _xll.XLOOKUP(U780,CALCULATION!$A$15:$A$17, CALCULATION!$B$15:$B$17 )</f>
        <v>80</v>
      </c>
      <c r="W780" s="5">
        <f>O780*T780*_xll.XLOOKUP(U780,CALCULATION!$A$15:$A$17, CALCULATION!$B$15:$B$17)</f>
        <v>2014.6399999999999</v>
      </c>
      <c r="X780" s="5">
        <f>WORKSHEET[[#This Row],[Clients Total Cost]] / WORKSHEET[[#This Row],[Clients Rate per T2 (USD)]]</f>
        <v>25.183000000000003</v>
      </c>
      <c r="Y780" s="5">
        <f>WORKSHEET[[#This Row],[Clients Rate per T2 (USD)]] - WORKSHEET[[#This Row],[Supplier Rate Per t2 (USD)]]</f>
        <v>20</v>
      </c>
      <c r="Z780" s="5">
        <f>WORKSHEET[[#This Row],[Profit Per T]] * WORKSHEET[[#This Row],[Weight]]</f>
        <v>503.66000000000008</v>
      </c>
      <c r="AA780">
        <v>1</v>
      </c>
      <c r="AB780" s="1">
        <v>0.89999999999999991</v>
      </c>
      <c r="AC780" s="1">
        <v>0.60000000000000009</v>
      </c>
      <c r="AD780" s="1">
        <v>0.75</v>
      </c>
      <c r="AE780" s="1">
        <f>WORKSHEET[[#This Row],[Delay at toll gate in days]] +WORKSHEET[[#This Row],[Delay at workshop in days]] +WORKSHEET[[#This Row],[Delay at border in days]]</f>
        <v>2.25</v>
      </c>
    </row>
    <row r="781" spans="1:31" x14ac:dyDescent="0.35">
      <c r="A781" t="s">
        <v>800</v>
      </c>
      <c r="B781" t="s">
        <v>10</v>
      </c>
      <c r="C781" t="s">
        <v>56</v>
      </c>
      <c r="D781" t="s">
        <v>3616</v>
      </c>
      <c r="E781" t="s">
        <v>3617</v>
      </c>
      <c r="F781" t="str">
        <f>WORKSHEET[[#This Row],[Depart From]]&amp;"-"&amp;WORKSHEET[[#This Row],[Arrive To]]</f>
        <v>Marrakech-Lagos</v>
      </c>
      <c r="G781" s="2">
        <v>44786</v>
      </c>
      <c r="H781" s="2">
        <v>44792</v>
      </c>
      <c r="I781" s="2" t="str">
        <f t="shared" si="12"/>
        <v>Delivered</v>
      </c>
      <c r="J781" s="2" t="str">
        <f>TEXT(WORKSHEET[[#This Row],[Offloading Date]], "mmm")</f>
        <v>Aug</v>
      </c>
      <c r="K781" s="2" t="str">
        <f>IF(OR(WORKSHEET[[#This Row],[Year]]="", ISBLANK(WORKSHEET[[#This Row],[Year]]), WORKSHEET[[#This Row],[Year]]="null"), "Exclude", "Include")</f>
        <v>Include</v>
      </c>
      <c r="L781" t="s">
        <v>16</v>
      </c>
      <c r="M781" t="s">
        <v>12</v>
      </c>
      <c r="N781" t="s">
        <v>57</v>
      </c>
      <c r="O781">
        <v>25.57</v>
      </c>
      <c r="P781">
        <v>100</v>
      </c>
      <c r="Q781" t="s">
        <v>14</v>
      </c>
      <c r="R781">
        <f>P781 * _xll.XLOOKUP(Q781,CALCULATION!$A$15:$A$17, CALCULATION!$B$15:$B$17 )</f>
        <v>100</v>
      </c>
      <c r="S781" s="5">
        <f>O781*P781*_xll.XLOOKUP(Q781,CALCULATION!$A$15:$A$17, CALCULATION!$B$15:$B$17)</f>
        <v>2557</v>
      </c>
      <c r="T781">
        <v>80</v>
      </c>
      <c r="U781" t="s">
        <v>14</v>
      </c>
      <c r="V781">
        <f>T781 * _xll.XLOOKUP(U781,CALCULATION!$A$15:$A$17, CALCULATION!$B$15:$B$17 )</f>
        <v>80</v>
      </c>
      <c r="W781" s="5">
        <f>O781*T781*_xll.XLOOKUP(U781,CALCULATION!$A$15:$A$17, CALCULATION!$B$15:$B$17)</f>
        <v>2045.6</v>
      </c>
      <c r="X781" s="5">
        <f>WORKSHEET[[#This Row],[Clients Total Cost]] / WORKSHEET[[#This Row],[Clients Rate per T2 (USD)]]</f>
        <v>25.57</v>
      </c>
      <c r="Y781" s="5">
        <f>WORKSHEET[[#This Row],[Clients Rate per T2 (USD)]] - WORKSHEET[[#This Row],[Supplier Rate Per t2 (USD)]]</f>
        <v>20</v>
      </c>
      <c r="Z781" s="5">
        <f>WORKSHEET[[#This Row],[Profit Per T]] * WORKSHEET[[#This Row],[Weight]]</f>
        <v>511.4</v>
      </c>
      <c r="AA781">
        <v>1</v>
      </c>
      <c r="AB781" s="1">
        <v>0.89999999999999991</v>
      </c>
      <c r="AC781" s="1">
        <v>0.60000000000000009</v>
      </c>
      <c r="AD781" s="1">
        <v>0.75</v>
      </c>
      <c r="AE781" s="1">
        <f>WORKSHEET[[#This Row],[Delay at toll gate in days]] +WORKSHEET[[#This Row],[Delay at workshop in days]] +WORKSHEET[[#This Row],[Delay at border in days]]</f>
        <v>2.25</v>
      </c>
    </row>
    <row r="782" spans="1:31" x14ac:dyDescent="0.35">
      <c r="A782" t="s">
        <v>801</v>
      </c>
      <c r="B782" t="s">
        <v>10</v>
      </c>
      <c r="C782" t="s">
        <v>56</v>
      </c>
      <c r="D782" t="s">
        <v>3620</v>
      </c>
      <c r="E782" t="s">
        <v>3618</v>
      </c>
      <c r="F782" t="str">
        <f>WORKSHEET[[#This Row],[Depart From]]&amp;"-"&amp;WORKSHEET[[#This Row],[Arrive To]]</f>
        <v>Zanzibar-Tripoli</v>
      </c>
      <c r="G782" s="2">
        <v>44786</v>
      </c>
      <c r="H782" s="2">
        <v>44792</v>
      </c>
      <c r="I782" s="2" t="str">
        <f t="shared" si="12"/>
        <v>Delivered</v>
      </c>
      <c r="J782" s="2" t="str">
        <f>TEXT(WORKSHEET[[#This Row],[Offloading Date]], "mmm")</f>
        <v>Aug</v>
      </c>
      <c r="K782" s="2" t="str">
        <f>IF(OR(WORKSHEET[[#This Row],[Year]]="", ISBLANK(WORKSHEET[[#This Row],[Year]]), WORKSHEET[[#This Row],[Year]]="null"), "Exclude", "Include")</f>
        <v>Include</v>
      </c>
      <c r="L782" t="s">
        <v>16</v>
      </c>
      <c r="M782" t="s">
        <v>12</v>
      </c>
      <c r="N782" t="s">
        <v>57</v>
      </c>
      <c r="O782">
        <v>25.44</v>
      </c>
      <c r="P782">
        <v>100</v>
      </c>
      <c r="Q782" t="s">
        <v>14</v>
      </c>
      <c r="R782">
        <f>P782 * _xll.XLOOKUP(Q782,CALCULATION!$A$15:$A$17, CALCULATION!$B$15:$B$17 )</f>
        <v>100</v>
      </c>
      <c r="S782" s="5">
        <f>O782*P782*_xll.XLOOKUP(Q782,CALCULATION!$A$15:$A$17, CALCULATION!$B$15:$B$17)</f>
        <v>2544</v>
      </c>
      <c r="T782">
        <v>80</v>
      </c>
      <c r="U782" t="s">
        <v>14</v>
      </c>
      <c r="V782">
        <f>T782 * _xll.XLOOKUP(U782,CALCULATION!$A$15:$A$17, CALCULATION!$B$15:$B$17 )</f>
        <v>80</v>
      </c>
      <c r="W782" s="5">
        <f>O782*T782*_xll.XLOOKUP(U782,CALCULATION!$A$15:$A$17, CALCULATION!$B$15:$B$17)</f>
        <v>2035.2</v>
      </c>
      <c r="X782" s="5">
        <f>WORKSHEET[[#This Row],[Clients Total Cost]] / WORKSHEET[[#This Row],[Clients Rate per T2 (USD)]]</f>
        <v>25.44</v>
      </c>
      <c r="Y782" s="5">
        <f>WORKSHEET[[#This Row],[Clients Rate per T2 (USD)]] - WORKSHEET[[#This Row],[Supplier Rate Per t2 (USD)]]</f>
        <v>20</v>
      </c>
      <c r="Z782" s="5">
        <f>WORKSHEET[[#This Row],[Profit Per T]] * WORKSHEET[[#This Row],[Weight]]</f>
        <v>508.8</v>
      </c>
      <c r="AA782">
        <v>1</v>
      </c>
      <c r="AB782" s="1">
        <v>0.89999999999999991</v>
      </c>
      <c r="AC782" s="1">
        <v>0.60000000000000009</v>
      </c>
      <c r="AD782" s="1">
        <v>0.75</v>
      </c>
      <c r="AE782" s="1">
        <f>WORKSHEET[[#This Row],[Delay at toll gate in days]] +WORKSHEET[[#This Row],[Delay at workshop in days]] +WORKSHEET[[#This Row],[Delay at border in days]]</f>
        <v>2.25</v>
      </c>
    </row>
    <row r="783" spans="1:31" x14ac:dyDescent="0.35">
      <c r="A783" t="s">
        <v>802</v>
      </c>
      <c r="B783" t="s">
        <v>10</v>
      </c>
      <c r="C783" t="s">
        <v>56</v>
      </c>
      <c r="D783" t="s">
        <v>3619</v>
      </c>
      <c r="E783" t="s">
        <v>3612</v>
      </c>
      <c r="F783" t="str">
        <f>WORKSHEET[[#This Row],[Depart From]]&amp;"-"&amp;WORKSHEET[[#This Row],[Arrive To]]</f>
        <v>Addis Ababa-Victoria</v>
      </c>
      <c r="G783" s="2">
        <v>44786</v>
      </c>
      <c r="H783" s="2">
        <v>44792</v>
      </c>
      <c r="I783" s="2" t="str">
        <f t="shared" si="12"/>
        <v>Delivered</v>
      </c>
      <c r="J783" s="2" t="str">
        <f>TEXT(WORKSHEET[[#This Row],[Offloading Date]], "mmm")</f>
        <v>Aug</v>
      </c>
      <c r="K783" s="2" t="str">
        <f>IF(OR(WORKSHEET[[#This Row],[Year]]="", ISBLANK(WORKSHEET[[#This Row],[Year]]), WORKSHEET[[#This Row],[Year]]="null"), "Exclude", "Include")</f>
        <v>Include</v>
      </c>
      <c r="L783" t="s">
        <v>16</v>
      </c>
      <c r="M783" t="s">
        <v>12</v>
      </c>
      <c r="N783" t="s">
        <v>57</v>
      </c>
      <c r="O783">
        <v>25.388000000000002</v>
      </c>
      <c r="P783">
        <v>100</v>
      </c>
      <c r="Q783" t="s">
        <v>14</v>
      </c>
      <c r="R783">
        <f>P783 * _xll.XLOOKUP(Q783,CALCULATION!$A$15:$A$17, CALCULATION!$B$15:$B$17 )</f>
        <v>100</v>
      </c>
      <c r="S783" s="5">
        <f>O783*P783*_xll.XLOOKUP(Q783,CALCULATION!$A$15:$A$17, CALCULATION!$B$15:$B$17)</f>
        <v>2538.8000000000002</v>
      </c>
      <c r="T783">
        <v>80</v>
      </c>
      <c r="U783" t="s">
        <v>14</v>
      </c>
      <c r="V783">
        <f>T783 * _xll.XLOOKUP(U783,CALCULATION!$A$15:$A$17, CALCULATION!$B$15:$B$17 )</f>
        <v>80</v>
      </c>
      <c r="W783" s="5">
        <f>O783*T783*_xll.XLOOKUP(U783,CALCULATION!$A$15:$A$17, CALCULATION!$B$15:$B$17)</f>
        <v>2031.0400000000002</v>
      </c>
      <c r="X783" s="5">
        <f>WORKSHEET[[#This Row],[Clients Total Cost]] / WORKSHEET[[#This Row],[Clients Rate per T2 (USD)]]</f>
        <v>25.388000000000002</v>
      </c>
      <c r="Y783" s="5">
        <f>WORKSHEET[[#This Row],[Clients Rate per T2 (USD)]] - WORKSHEET[[#This Row],[Supplier Rate Per t2 (USD)]]</f>
        <v>20</v>
      </c>
      <c r="Z783" s="5">
        <f>WORKSHEET[[#This Row],[Profit Per T]] * WORKSHEET[[#This Row],[Weight]]</f>
        <v>507.76000000000005</v>
      </c>
      <c r="AA783">
        <v>1</v>
      </c>
      <c r="AB783" s="1">
        <v>0.89999999999999991</v>
      </c>
      <c r="AC783" s="1">
        <v>0.60000000000000009</v>
      </c>
      <c r="AD783" s="1">
        <v>0.75</v>
      </c>
      <c r="AE783" s="1">
        <f>WORKSHEET[[#This Row],[Delay at toll gate in days]] +WORKSHEET[[#This Row],[Delay at workshop in days]] +WORKSHEET[[#This Row],[Delay at border in days]]</f>
        <v>2.25</v>
      </c>
    </row>
    <row r="784" spans="1:31" x14ac:dyDescent="0.35">
      <c r="A784" t="s">
        <v>803</v>
      </c>
      <c r="B784" t="s">
        <v>10</v>
      </c>
      <c r="C784" t="s">
        <v>56</v>
      </c>
      <c r="D784" t="s">
        <v>3620</v>
      </c>
      <c r="E784" t="s">
        <v>3617</v>
      </c>
      <c r="F784" t="str">
        <f>WORKSHEET[[#This Row],[Depart From]]&amp;"-"&amp;WORKSHEET[[#This Row],[Arrive To]]</f>
        <v>Zanzibar-Lagos</v>
      </c>
      <c r="G784" s="2">
        <v>44786</v>
      </c>
      <c r="H784" s="2">
        <v>44792</v>
      </c>
      <c r="I784" s="2" t="str">
        <f t="shared" si="12"/>
        <v>Delivered</v>
      </c>
      <c r="J784" s="2" t="str">
        <f>TEXT(WORKSHEET[[#This Row],[Offloading Date]], "mmm")</f>
        <v>Aug</v>
      </c>
      <c r="K784" s="2" t="str">
        <f>IF(OR(WORKSHEET[[#This Row],[Year]]="", ISBLANK(WORKSHEET[[#This Row],[Year]]), WORKSHEET[[#This Row],[Year]]="null"), "Exclude", "Include")</f>
        <v>Include</v>
      </c>
      <c r="L784" t="s">
        <v>16</v>
      </c>
      <c r="M784" t="s">
        <v>12</v>
      </c>
      <c r="N784" t="s">
        <v>57</v>
      </c>
      <c r="O784">
        <v>25.231000000000002</v>
      </c>
      <c r="P784">
        <v>100</v>
      </c>
      <c r="Q784" t="s">
        <v>14</v>
      </c>
      <c r="R784">
        <f>P784 * _xll.XLOOKUP(Q784,CALCULATION!$A$15:$A$17, CALCULATION!$B$15:$B$17 )</f>
        <v>100</v>
      </c>
      <c r="S784" s="5">
        <f>O784*P784*_xll.XLOOKUP(Q784,CALCULATION!$A$15:$A$17, CALCULATION!$B$15:$B$17)</f>
        <v>2523.1000000000004</v>
      </c>
      <c r="T784">
        <v>80</v>
      </c>
      <c r="U784" t="s">
        <v>14</v>
      </c>
      <c r="V784">
        <f>T784 * _xll.XLOOKUP(U784,CALCULATION!$A$15:$A$17, CALCULATION!$B$15:$B$17 )</f>
        <v>80</v>
      </c>
      <c r="W784" s="5">
        <f>O784*T784*_xll.XLOOKUP(U784,CALCULATION!$A$15:$A$17, CALCULATION!$B$15:$B$17)</f>
        <v>2018.48</v>
      </c>
      <c r="X784" s="5">
        <f>WORKSHEET[[#This Row],[Clients Total Cost]] / WORKSHEET[[#This Row],[Clients Rate per T2 (USD)]]</f>
        <v>25.231000000000005</v>
      </c>
      <c r="Y784" s="5">
        <f>WORKSHEET[[#This Row],[Clients Rate per T2 (USD)]] - WORKSHEET[[#This Row],[Supplier Rate Per t2 (USD)]]</f>
        <v>20</v>
      </c>
      <c r="Z784" s="5">
        <f>WORKSHEET[[#This Row],[Profit Per T]] * WORKSHEET[[#This Row],[Weight]]</f>
        <v>504.62000000000012</v>
      </c>
      <c r="AA784">
        <v>1</v>
      </c>
      <c r="AB784" s="1">
        <v>0.89999999999999991</v>
      </c>
      <c r="AC784" s="1">
        <v>0.60000000000000009</v>
      </c>
      <c r="AD784" s="1">
        <v>0.75</v>
      </c>
      <c r="AE784" s="1">
        <f>WORKSHEET[[#This Row],[Delay at toll gate in days]] +WORKSHEET[[#This Row],[Delay at workshop in days]] +WORKSHEET[[#This Row],[Delay at border in days]]</f>
        <v>2.25</v>
      </c>
    </row>
    <row r="785" spans="1:31" x14ac:dyDescent="0.35">
      <c r="A785" t="s">
        <v>804</v>
      </c>
      <c r="B785" t="s">
        <v>10</v>
      </c>
      <c r="C785" t="s">
        <v>56</v>
      </c>
      <c r="D785" t="s">
        <v>3611</v>
      </c>
      <c r="E785" t="s">
        <v>3612</v>
      </c>
      <c r="F785" t="str">
        <f>WORKSHEET[[#This Row],[Depart From]]&amp;"-"&amp;WORKSHEET[[#This Row],[Arrive To]]</f>
        <v>Mogadishu-Victoria</v>
      </c>
      <c r="G785" s="2">
        <v>44786</v>
      </c>
      <c r="H785" s="2">
        <v>44792</v>
      </c>
      <c r="I785" s="2" t="str">
        <f t="shared" si="12"/>
        <v>Delivered</v>
      </c>
      <c r="J785" s="2" t="str">
        <f>TEXT(WORKSHEET[[#This Row],[Offloading Date]], "mmm")</f>
        <v>Aug</v>
      </c>
      <c r="K785" s="2" t="str">
        <f>IF(OR(WORKSHEET[[#This Row],[Year]]="", ISBLANK(WORKSHEET[[#This Row],[Year]]), WORKSHEET[[#This Row],[Year]]="null"), "Exclude", "Include")</f>
        <v>Include</v>
      </c>
      <c r="L785" t="s">
        <v>16</v>
      </c>
      <c r="M785" t="s">
        <v>12</v>
      </c>
      <c r="N785" t="s">
        <v>57</v>
      </c>
      <c r="O785">
        <v>25.291</v>
      </c>
      <c r="P785">
        <v>100</v>
      </c>
      <c r="Q785" t="s">
        <v>14</v>
      </c>
      <c r="R785">
        <f>P785 * _xll.XLOOKUP(Q785,CALCULATION!$A$15:$A$17, CALCULATION!$B$15:$B$17 )</f>
        <v>100</v>
      </c>
      <c r="S785" s="5">
        <f>O785*P785*_xll.XLOOKUP(Q785,CALCULATION!$A$15:$A$17, CALCULATION!$B$15:$B$17)</f>
        <v>2529.1</v>
      </c>
      <c r="T785">
        <v>80</v>
      </c>
      <c r="U785" t="s">
        <v>14</v>
      </c>
      <c r="V785">
        <f>T785 * _xll.XLOOKUP(U785,CALCULATION!$A$15:$A$17, CALCULATION!$B$15:$B$17 )</f>
        <v>80</v>
      </c>
      <c r="W785" s="5">
        <f>O785*T785*_xll.XLOOKUP(U785,CALCULATION!$A$15:$A$17, CALCULATION!$B$15:$B$17)</f>
        <v>2023.28</v>
      </c>
      <c r="X785" s="5">
        <f>WORKSHEET[[#This Row],[Clients Total Cost]] / WORKSHEET[[#This Row],[Clients Rate per T2 (USD)]]</f>
        <v>25.291</v>
      </c>
      <c r="Y785" s="5">
        <f>WORKSHEET[[#This Row],[Clients Rate per T2 (USD)]] - WORKSHEET[[#This Row],[Supplier Rate Per t2 (USD)]]</f>
        <v>20</v>
      </c>
      <c r="Z785" s="5">
        <f>WORKSHEET[[#This Row],[Profit Per T]] * WORKSHEET[[#This Row],[Weight]]</f>
        <v>505.82</v>
      </c>
      <c r="AA785">
        <v>1</v>
      </c>
      <c r="AB785" s="1">
        <v>0.89999999999999991</v>
      </c>
      <c r="AC785" s="1">
        <v>0.60000000000000009</v>
      </c>
      <c r="AD785" s="1">
        <v>0.75</v>
      </c>
      <c r="AE785" s="1">
        <f>WORKSHEET[[#This Row],[Delay at toll gate in days]] +WORKSHEET[[#This Row],[Delay at workshop in days]] +WORKSHEET[[#This Row],[Delay at border in days]]</f>
        <v>2.25</v>
      </c>
    </row>
    <row r="786" spans="1:31" x14ac:dyDescent="0.35">
      <c r="A786" t="s">
        <v>805</v>
      </c>
      <c r="B786" t="s">
        <v>10</v>
      </c>
      <c r="C786" t="s">
        <v>56</v>
      </c>
      <c r="D786" t="s">
        <v>3620</v>
      </c>
      <c r="E786" t="s">
        <v>3612</v>
      </c>
      <c r="F786" t="str">
        <f>WORKSHEET[[#This Row],[Depart From]]&amp;"-"&amp;WORKSHEET[[#This Row],[Arrive To]]</f>
        <v>Zanzibar-Victoria</v>
      </c>
      <c r="G786" s="2">
        <v>44786</v>
      </c>
      <c r="H786" s="2">
        <v>44792</v>
      </c>
      <c r="I786" s="2" t="str">
        <f t="shared" si="12"/>
        <v>Delivered</v>
      </c>
      <c r="J786" s="2" t="str">
        <f>TEXT(WORKSHEET[[#This Row],[Offloading Date]], "mmm")</f>
        <v>Aug</v>
      </c>
      <c r="K786" s="2" t="str">
        <f>IF(OR(WORKSHEET[[#This Row],[Year]]="", ISBLANK(WORKSHEET[[#This Row],[Year]]), WORKSHEET[[#This Row],[Year]]="null"), "Exclude", "Include")</f>
        <v>Include</v>
      </c>
      <c r="L786" t="s">
        <v>16</v>
      </c>
      <c r="M786" t="s">
        <v>12</v>
      </c>
      <c r="N786" t="s">
        <v>57</v>
      </c>
      <c r="O786">
        <v>25.158999999999999</v>
      </c>
      <c r="P786">
        <v>100</v>
      </c>
      <c r="Q786" t="s">
        <v>14</v>
      </c>
      <c r="R786">
        <f>P786 * _xll.XLOOKUP(Q786,CALCULATION!$A$15:$A$17, CALCULATION!$B$15:$B$17 )</f>
        <v>100</v>
      </c>
      <c r="S786" s="5">
        <f>O786*P786*_xll.XLOOKUP(Q786,CALCULATION!$A$15:$A$17, CALCULATION!$B$15:$B$17)</f>
        <v>2515.9</v>
      </c>
      <c r="T786">
        <v>80</v>
      </c>
      <c r="U786" t="s">
        <v>14</v>
      </c>
      <c r="V786">
        <f>T786 * _xll.XLOOKUP(U786,CALCULATION!$A$15:$A$17, CALCULATION!$B$15:$B$17 )</f>
        <v>80</v>
      </c>
      <c r="W786" s="5">
        <f>O786*T786*_xll.XLOOKUP(U786,CALCULATION!$A$15:$A$17, CALCULATION!$B$15:$B$17)</f>
        <v>2012.7199999999998</v>
      </c>
      <c r="X786" s="5">
        <f>WORKSHEET[[#This Row],[Clients Total Cost]] / WORKSHEET[[#This Row],[Clients Rate per T2 (USD)]]</f>
        <v>25.159000000000002</v>
      </c>
      <c r="Y786" s="5">
        <f>WORKSHEET[[#This Row],[Clients Rate per T2 (USD)]] - WORKSHEET[[#This Row],[Supplier Rate Per t2 (USD)]]</f>
        <v>20</v>
      </c>
      <c r="Z786" s="5">
        <f>WORKSHEET[[#This Row],[Profit Per T]] * WORKSHEET[[#This Row],[Weight]]</f>
        <v>503.18000000000006</v>
      </c>
      <c r="AA786">
        <v>1</v>
      </c>
      <c r="AB786" s="1">
        <v>0.89999999999999991</v>
      </c>
      <c r="AC786" s="1">
        <v>0.60000000000000009</v>
      </c>
      <c r="AD786" s="1">
        <v>0.75</v>
      </c>
      <c r="AE786" s="1">
        <f>WORKSHEET[[#This Row],[Delay at toll gate in days]] +WORKSHEET[[#This Row],[Delay at workshop in days]] +WORKSHEET[[#This Row],[Delay at border in days]]</f>
        <v>2.25</v>
      </c>
    </row>
    <row r="787" spans="1:31" x14ac:dyDescent="0.35">
      <c r="A787" t="s">
        <v>806</v>
      </c>
      <c r="B787" t="s">
        <v>10</v>
      </c>
      <c r="C787" t="s">
        <v>56</v>
      </c>
      <c r="D787" t="s">
        <v>3620</v>
      </c>
      <c r="E787" t="s">
        <v>3612</v>
      </c>
      <c r="F787" t="str">
        <f>WORKSHEET[[#This Row],[Depart From]]&amp;"-"&amp;WORKSHEET[[#This Row],[Arrive To]]</f>
        <v>Zanzibar-Victoria</v>
      </c>
      <c r="G787" s="2">
        <v>44786</v>
      </c>
      <c r="H787" s="2">
        <v>44792</v>
      </c>
      <c r="I787" s="2" t="str">
        <f t="shared" si="12"/>
        <v>Delivered</v>
      </c>
      <c r="J787" s="2" t="str">
        <f>TEXT(WORKSHEET[[#This Row],[Offloading Date]], "mmm")</f>
        <v>Aug</v>
      </c>
      <c r="K787" s="2" t="str">
        <f>IF(OR(WORKSHEET[[#This Row],[Year]]="", ISBLANK(WORKSHEET[[#This Row],[Year]]), WORKSHEET[[#This Row],[Year]]="null"), "Exclude", "Include")</f>
        <v>Include</v>
      </c>
      <c r="L787" t="s">
        <v>16</v>
      </c>
      <c r="M787" t="s">
        <v>12</v>
      </c>
      <c r="N787" t="s">
        <v>57</v>
      </c>
      <c r="O787">
        <v>25.183</v>
      </c>
      <c r="P787">
        <v>100</v>
      </c>
      <c r="Q787" t="s">
        <v>14</v>
      </c>
      <c r="R787">
        <f>P787 * _xll.XLOOKUP(Q787,CALCULATION!$A$15:$A$17, CALCULATION!$B$15:$B$17 )</f>
        <v>100</v>
      </c>
      <c r="S787" s="5">
        <f>O787*P787*_xll.XLOOKUP(Q787,CALCULATION!$A$15:$A$17, CALCULATION!$B$15:$B$17)</f>
        <v>2518.3000000000002</v>
      </c>
      <c r="T787">
        <v>80</v>
      </c>
      <c r="U787" t="s">
        <v>14</v>
      </c>
      <c r="V787">
        <f>T787 * _xll.XLOOKUP(U787,CALCULATION!$A$15:$A$17, CALCULATION!$B$15:$B$17 )</f>
        <v>80</v>
      </c>
      <c r="W787" s="5">
        <f>O787*T787*_xll.XLOOKUP(U787,CALCULATION!$A$15:$A$17, CALCULATION!$B$15:$B$17)</f>
        <v>2014.6399999999999</v>
      </c>
      <c r="X787" s="5">
        <f>WORKSHEET[[#This Row],[Clients Total Cost]] / WORKSHEET[[#This Row],[Clients Rate per T2 (USD)]]</f>
        <v>25.183000000000003</v>
      </c>
      <c r="Y787" s="5">
        <f>WORKSHEET[[#This Row],[Clients Rate per T2 (USD)]] - WORKSHEET[[#This Row],[Supplier Rate Per t2 (USD)]]</f>
        <v>20</v>
      </c>
      <c r="Z787" s="5">
        <f>WORKSHEET[[#This Row],[Profit Per T]] * WORKSHEET[[#This Row],[Weight]]</f>
        <v>503.66000000000008</v>
      </c>
      <c r="AA787">
        <v>1</v>
      </c>
      <c r="AB787" s="1">
        <v>0.89999999999999991</v>
      </c>
      <c r="AC787" s="1">
        <v>0.60000000000000009</v>
      </c>
      <c r="AD787" s="1">
        <v>0.75</v>
      </c>
      <c r="AE787" s="1">
        <f>WORKSHEET[[#This Row],[Delay at toll gate in days]] +WORKSHEET[[#This Row],[Delay at workshop in days]] +WORKSHEET[[#This Row],[Delay at border in days]]</f>
        <v>2.25</v>
      </c>
    </row>
    <row r="788" spans="1:31" x14ac:dyDescent="0.35">
      <c r="A788" t="s">
        <v>807</v>
      </c>
      <c r="B788" t="s">
        <v>10</v>
      </c>
      <c r="C788" t="s">
        <v>56</v>
      </c>
      <c r="D788" t="s">
        <v>3611</v>
      </c>
      <c r="E788" t="s">
        <v>3613</v>
      </c>
      <c r="F788" t="str">
        <f>WORKSHEET[[#This Row],[Depart From]]&amp;"-"&amp;WORKSHEET[[#This Row],[Arrive To]]</f>
        <v>Mogadishu-Sanaa</v>
      </c>
      <c r="G788" s="2">
        <v>44786</v>
      </c>
      <c r="H788" s="2">
        <v>44792</v>
      </c>
      <c r="I788" s="2" t="str">
        <f t="shared" si="12"/>
        <v>Delivered</v>
      </c>
      <c r="J788" s="2" t="str">
        <f>TEXT(WORKSHEET[[#This Row],[Offloading Date]], "mmm")</f>
        <v>Aug</v>
      </c>
      <c r="K788" s="2" t="str">
        <f>IF(OR(WORKSHEET[[#This Row],[Year]]="", ISBLANK(WORKSHEET[[#This Row],[Year]]), WORKSHEET[[#This Row],[Year]]="null"), "Exclude", "Include")</f>
        <v>Include</v>
      </c>
      <c r="L788" t="s">
        <v>16</v>
      </c>
      <c r="M788" t="s">
        <v>12</v>
      </c>
      <c r="N788" t="s">
        <v>57</v>
      </c>
      <c r="O788">
        <v>25.259</v>
      </c>
      <c r="P788">
        <v>100</v>
      </c>
      <c r="Q788" t="s">
        <v>14</v>
      </c>
      <c r="R788">
        <f>P788 * _xll.XLOOKUP(Q788,CALCULATION!$A$15:$A$17, CALCULATION!$B$15:$B$17 )</f>
        <v>100</v>
      </c>
      <c r="S788" s="5">
        <f>O788*P788*_xll.XLOOKUP(Q788,CALCULATION!$A$15:$A$17, CALCULATION!$B$15:$B$17)</f>
        <v>2525.9</v>
      </c>
      <c r="T788">
        <v>80</v>
      </c>
      <c r="U788" t="s">
        <v>14</v>
      </c>
      <c r="V788">
        <f>T788 * _xll.XLOOKUP(U788,CALCULATION!$A$15:$A$17, CALCULATION!$B$15:$B$17 )</f>
        <v>80</v>
      </c>
      <c r="W788" s="5">
        <f>O788*T788*_xll.XLOOKUP(U788,CALCULATION!$A$15:$A$17, CALCULATION!$B$15:$B$17)</f>
        <v>2020.72</v>
      </c>
      <c r="X788" s="5">
        <f>WORKSHEET[[#This Row],[Clients Total Cost]] / WORKSHEET[[#This Row],[Clients Rate per T2 (USD)]]</f>
        <v>25.259</v>
      </c>
      <c r="Y788" s="5">
        <f>WORKSHEET[[#This Row],[Clients Rate per T2 (USD)]] - WORKSHEET[[#This Row],[Supplier Rate Per t2 (USD)]]</f>
        <v>20</v>
      </c>
      <c r="Z788" s="5">
        <f>WORKSHEET[[#This Row],[Profit Per T]] * WORKSHEET[[#This Row],[Weight]]</f>
        <v>505.18</v>
      </c>
      <c r="AA788">
        <v>1</v>
      </c>
      <c r="AB788" s="1">
        <v>0.89999999999999991</v>
      </c>
      <c r="AC788" s="1">
        <v>0.60000000000000009</v>
      </c>
      <c r="AD788" s="1">
        <v>0.75</v>
      </c>
      <c r="AE788" s="1">
        <f>WORKSHEET[[#This Row],[Delay at toll gate in days]] +WORKSHEET[[#This Row],[Delay at workshop in days]] +WORKSHEET[[#This Row],[Delay at border in days]]</f>
        <v>2.25</v>
      </c>
    </row>
    <row r="789" spans="1:31" x14ac:dyDescent="0.35">
      <c r="A789" t="s">
        <v>808</v>
      </c>
      <c r="B789" t="s">
        <v>10</v>
      </c>
      <c r="C789" t="s">
        <v>56</v>
      </c>
      <c r="D789" t="s">
        <v>3611</v>
      </c>
      <c r="E789" t="s">
        <v>3613</v>
      </c>
      <c r="F789" t="str">
        <f>WORKSHEET[[#This Row],[Depart From]]&amp;"-"&amp;WORKSHEET[[#This Row],[Arrive To]]</f>
        <v>Mogadishu-Sanaa</v>
      </c>
      <c r="G789" s="2">
        <v>44786</v>
      </c>
      <c r="H789" s="2">
        <v>44792</v>
      </c>
      <c r="I789" s="2" t="str">
        <f t="shared" si="12"/>
        <v>Delivered</v>
      </c>
      <c r="J789" s="2" t="str">
        <f>TEXT(WORKSHEET[[#This Row],[Offloading Date]], "mmm")</f>
        <v>Aug</v>
      </c>
      <c r="K789" s="2" t="str">
        <f>IF(OR(WORKSHEET[[#This Row],[Year]]="", ISBLANK(WORKSHEET[[#This Row],[Year]]), WORKSHEET[[#This Row],[Year]]="null"), "Exclude", "Include")</f>
        <v>Include</v>
      </c>
      <c r="L789" t="s">
        <v>16</v>
      </c>
      <c r="M789" t="s">
        <v>12</v>
      </c>
      <c r="N789" t="s">
        <v>57</v>
      </c>
      <c r="O789">
        <v>25.184999999999999</v>
      </c>
      <c r="P789">
        <v>100</v>
      </c>
      <c r="Q789" t="s">
        <v>14</v>
      </c>
      <c r="R789">
        <f>P789 * _xll.XLOOKUP(Q789,CALCULATION!$A$15:$A$17, CALCULATION!$B$15:$B$17 )</f>
        <v>100</v>
      </c>
      <c r="S789" s="5">
        <f>O789*P789*_xll.XLOOKUP(Q789,CALCULATION!$A$15:$A$17, CALCULATION!$B$15:$B$17)</f>
        <v>2518.5</v>
      </c>
      <c r="T789">
        <v>80</v>
      </c>
      <c r="U789" t="s">
        <v>14</v>
      </c>
      <c r="V789">
        <f>T789 * _xll.XLOOKUP(U789,CALCULATION!$A$15:$A$17, CALCULATION!$B$15:$B$17 )</f>
        <v>80</v>
      </c>
      <c r="W789" s="5">
        <f>O789*T789*_xll.XLOOKUP(U789,CALCULATION!$A$15:$A$17, CALCULATION!$B$15:$B$17)</f>
        <v>2014.8</v>
      </c>
      <c r="X789" s="5">
        <f>WORKSHEET[[#This Row],[Clients Total Cost]] / WORKSHEET[[#This Row],[Clients Rate per T2 (USD)]]</f>
        <v>25.184999999999999</v>
      </c>
      <c r="Y789" s="5">
        <f>WORKSHEET[[#This Row],[Clients Rate per T2 (USD)]] - WORKSHEET[[#This Row],[Supplier Rate Per t2 (USD)]]</f>
        <v>20</v>
      </c>
      <c r="Z789" s="5">
        <f>WORKSHEET[[#This Row],[Profit Per T]] * WORKSHEET[[#This Row],[Weight]]</f>
        <v>503.7</v>
      </c>
      <c r="AA789">
        <v>1</v>
      </c>
      <c r="AB789" s="1">
        <v>0.89999999999999991</v>
      </c>
      <c r="AC789" s="1">
        <v>0.60000000000000009</v>
      </c>
      <c r="AD789" s="1">
        <v>0.75</v>
      </c>
      <c r="AE789" s="1">
        <f>WORKSHEET[[#This Row],[Delay at toll gate in days]] +WORKSHEET[[#This Row],[Delay at workshop in days]] +WORKSHEET[[#This Row],[Delay at border in days]]</f>
        <v>2.25</v>
      </c>
    </row>
    <row r="790" spans="1:31" x14ac:dyDescent="0.35">
      <c r="A790" t="s">
        <v>809</v>
      </c>
      <c r="B790" t="s">
        <v>10</v>
      </c>
      <c r="C790" t="s">
        <v>56</v>
      </c>
      <c r="D790" t="s">
        <v>3611</v>
      </c>
      <c r="E790" t="s">
        <v>3612</v>
      </c>
      <c r="F790" t="str">
        <f>WORKSHEET[[#This Row],[Depart From]]&amp;"-"&amp;WORKSHEET[[#This Row],[Arrive To]]</f>
        <v>Mogadishu-Victoria</v>
      </c>
      <c r="G790" s="2">
        <v>44786</v>
      </c>
      <c r="H790" s="2">
        <v>44792</v>
      </c>
      <c r="I790" s="2" t="str">
        <f t="shared" si="12"/>
        <v>Delivered</v>
      </c>
      <c r="J790" s="2" t="str">
        <f>TEXT(WORKSHEET[[#This Row],[Offloading Date]], "mmm")</f>
        <v>Aug</v>
      </c>
      <c r="K790" s="2" t="str">
        <f>IF(OR(WORKSHEET[[#This Row],[Year]]="", ISBLANK(WORKSHEET[[#This Row],[Year]]), WORKSHEET[[#This Row],[Year]]="null"), "Exclude", "Include")</f>
        <v>Include</v>
      </c>
      <c r="L790" t="s">
        <v>16</v>
      </c>
      <c r="M790" t="s">
        <v>12</v>
      </c>
      <c r="N790" t="s">
        <v>57</v>
      </c>
      <c r="O790">
        <v>25.262</v>
      </c>
      <c r="P790">
        <v>100</v>
      </c>
      <c r="Q790" t="s">
        <v>14</v>
      </c>
      <c r="R790">
        <f>P790 * _xll.XLOOKUP(Q790,CALCULATION!$A$15:$A$17, CALCULATION!$B$15:$B$17 )</f>
        <v>100</v>
      </c>
      <c r="S790" s="5">
        <f>O790*P790*_xll.XLOOKUP(Q790,CALCULATION!$A$15:$A$17, CALCULATION!$B$15:$B$17)</f>
        <v>2526.1999999999998</v>
      </c>
      <c r="T790">
        <v>80</v>
      </c>
      <c r="U790" t="s">
        <v>14</v>
      </c>
      <c r="V790">
        <f>T790 * _xll.XLOOKUP(U790,CALCULATION!$A$15:$A$17, CALCULATION!$B$15:$B$17 )</f>
        <v>80</v>
      </c>
      <c r="W790" s="5">
        <f>O790*T790*_xll.XLOOKUP(U790,CALCULATION!$A$15:$A$17, CALCULATION!$B$15:$B$17)</f>
        <v>2020.96</v>
      </c>
      <c r="X790" s="5">
        <f>WORKSHEET[[#This Row],[Clients Total Cost]] / WORKSHEET[[#This Row],[Clients Rate per T2 (USD)]]</f>
        <v>25.261999999999997</v>
      </c>
      <c r="Y790" s="5">
        <f>WORKSHEET[[#This Row],[Clients Rate per T2 (USD)]] - WORKSHEET[[#This Row],[Supplier Rate Per t2 (USD)]]</f>
        <v>20</v>
      </c>
      <c r="Z790" s="5">
        <f>WORKSHEET[[#This Row],[Profit Per T]] * WORKSHEET[[#This Row],[Weight]]</f>
        <v>505.23999999999995</v>
      </c>
      <c r="AA790">
        <v>1</v>
      </c>
      <c r="AB790" s="1">
        <v>0.89999999999999991</v>
      </c>
      <c r="AC790" s="1">
        <v>0.60000000000000009</v>
      </c>
      <c r="AD790" s="1">
        <v>0.75</v>
      </c>
      <c r="AE790" s="1">
        <f>WORKSHEET[[#This Row],[Delay at toll gate in days]] +WORKSHEET[[#This Row],[Delay at workshop in days]] +WORKSHEET[[#This Row],[Delay at border in days]]</f>
        <v>2.25</v>
      </c>
    </row>
    <row r="791" spans="1:31" x14ac:dyDescent="0.35">
      <c r="A791" t="s">
        <v>810</v>
      </c>
      <c r="B791" t="s">
        <v>10</v>
      </c>
      <c r="C791" t="s">
        <v>56</v>
      </c>
      <c r="D791" t="s">
        <v>3620</v>
      </c>
      <c r="E791" t="s">
        <v>3614</v>
      </c>
      <c r="F791" t="str">
        <f>WORKSHEET[[#This Row],[Depart From]]&amp;"-"&amp;WORKSHEET[[#This Row],[Arrive To]]</f>
        <v>Zanzibar-Alger</v>
      </c>
      <c r="G791" s="2">
        <v>44786</v>
      </c>
      <c r="H791" s="2">
        <v>44792</v>
      </c>
      <c r="I791" s="2" t="str">
        <f t="shared" si="12"/>
        <v>Delivered</v>
      </c>
      <c r="J791" s="2" t="str">
        <f>TEXT(WORKSHEET[[#This Row],[Offloading Date]], "mmm")</f>
        <v>Aug</v>
      </c>
      <c r="K791" s="2" t="str">
        <f>IF(OR(WORKSHEET[[#This Row],[Year]]="", ISBLANK(WORKSHEET[[#This Row],[Year]]), WORKSHEET[[#This Row],[Year]]="null"), "Exclude", "Include")</f>
        <v>Include</v>
      </c>
      <c r="L791" t="s">
        <v>16</v>
      </c>
      <c r="M791" t="s">
        <v>12</v>
      </c>
      <c r="N791" t="s">
        <v>57</v>
      </c>
      <c r="O791">
        <v>25.146000000000001</v>
      </c>
      <c r="P791">
        <v>100</v>
      </c>
      <c r="Q791" t="s">
        <v>14</v>
      </c>
      <c r="R791">
        <f>P791 * _xll.XLOOKUP(Q791,CALCULATION!$A$15:$A$17, CALCULATION!$B$15:$B$17 )</f>
        <v>100</v>
      </c>
      <c r="S791" s="5">
        <f>O791*P791*_xll.XLOOKUP(Q791,CALCULATION!$A$15:$A$17, CALCULATION!$B$15:$B$17)</f>
        <v>2514.6</v>
      </c>
      <c r="T791">
        <v>80</v>
      </c>
      <c r="U791" t="s">
        <v>14</v>
      </c>
      <c r="V791">
        <f>T791 * _xll.XLOOKUP(U791,CALCULATION!$A$15:$A$17, CALCULATION!$B$15:$B$17 )</f>
        <v>80</v>
      </c>
      <c r="W791" s="5">
        <f>O791*T791*_xll.XLOOKUP(U791,CALCULATION!$A$15:$A$17, CALCULATION!$B$15:$B$17)</f>
        <v>2011.68</v>
      </c>
      <c r="X791" s="5">
        <f>WORKSHEET[[#This Row],[Clients Total Cost]] / WORKSHEET[[#This Row],[Clients Rate per T2 (USD)]]</f>
        <v>25.146000000000001</v>
      </c>
      <c r="Y791" s="5">
        <f>WORKSHEET[[#This Row],[Clients Rate per T2 (USD)]] - WORKSHEET[[#This Row],[Supplier Rate Per t2 (USD)]]</f>
        <v>20</v>
      </c>
      <c r="Z791" s="5">
        <f>WORKSHEET[[#This Row],[Profit Per T]] * WORKSHEET[[#This Row],[Weight]]</f>
        <v>502.92</v>
      </c>
      <c r="AA791">
        <v>1</v>
      </c>
      <c r="AB791" s="1">
        <v>0.89999999999999991</v>
      </c>
      <c r="AC791" s="1">
        <v>0.60000000000000009</v>
      </c>
      <c r="AD791" s="1">
        <v>0.75</v>
      </c>
      <c r="AE791" s="1">
        <f>WORKSHEET[[#This Row],[Delay at toll gate in days]] +WORKSHEET[[#This Row],[Delay at workshop in days]] +WORKSHEET[[#This Row],[Delay at border in days]]</f>
        <v>2.25</v>
      </c>
    </row>
    <row r="792" spans="1:31" x14ac:dyDescent="0.35">
      <c r="A792" t="s">
        <v>811</v>
      </c>
      <c r="B792" t="s">
        <v>10</v>
      </c>
      <c r="C792" t="s">
        <v>56</v>
      </c>
      <c r="D792" t="s">
        <v>3620</v>
      </c>
      <c r="E792" t="s">
        <v>3612</v>
      </c>
      <c r="F792" t="str">
        <f>WORKSHEET[[#This Row],[Depart From]]&amp;"-"&amp;WORKSHEET[[#This Row],[Arrive To]]</f>
        <v>Zanzibar-Victoria</v>
      </c>
      <c r="G792" s="2">
        <v>44786</v>
      </c>
      <c r="H792" s="2">
        <v>44792</v>
      </c>
      <c r="I792" s="2" t="str">
        <f t="shared" si="12"/>
        <v>Delivered</v>
      </c>
      <c r="J792" s="2" t="str">
        <f>TEXT(WORKSHEET[[#This Row],[Offloading Date]], "mmm")</f>
        <v>Aug</v>
      </c>
      <c r="K792" s="2" t="str">
        <f>IF(OR(WORKSHEET[[#This Row],[Year]]="", ISBLANK(WORKSHEET[[#This Row],[Year]]), WORKSHEET[[#This Row],[Year]]="null"), "Exclude", "Include")</f>
        <v>Include</v>
      </c>
      <c r="L792" t="s">
        <v>16</v>
      </c>
      <c r="M792" t="s">
        <v>12</v>
      </c>
      <c r="N792" t="s">
        <v>57</v>
      </c>
      <c r="O792">
        <v>25.37</v>
      </c>
      <c r="P792">
        <v>100</v>
      </c>
      <c r="Q792" t="s">
        <v>14</v>
      </c>
      <c r="R792">
        <f>P792 * _xll.XLOOKUP(Q792,CALCULATION!$A$15:$A$17, CALCULATION!$B$15:$B$17 )</f>
        <v>100</v>
      </c>
      <c r="S792" s="5">
        <f>O792*P792*_xll.XLOOKUP(Q792,CALCULATION!$A$15:$A$17, CALCULATION!$B$15:$B$17)</f>
        <v>2537</v>
      </c>
      <c r="T792">
        <v>80</v>
      </c>
      <c r="U792" t="s">
        <v>14</v>
      </c>
      <c r="V792">
        <f>T792 * _xll.XLOOKUP(U792,CALCULATION!$A$15:$A$17, CALCULATION!$B$15:$B$17 )</f>
        <v>80</v>
      </c>
      <c r="W792" s="5">
        <f>O792*T792*_xll.XLOOKUP(U792,CALCULATION!$A$15:$A$17, CALCULATION!$B$15:$B$17)</f>
        <v>2029.6000000000001</v>
      </c>
      <c r="X792" s="5">
        <f>WORKSHEET[[#This Row],[Clients Total Cost]] / WORKSHEET[[#This Row],[Clients Rate per T2 (USD)]]</f>
        <v>25.37</v>
      </c>
      <c r="Y792" s="5">
        <f>WORKSHEET[[#This Row],[Clients Rate per T2 (USD)]] - WORKSHEET[[#This Row],[Supplier Rate Per t2 (USD)]]</f>
        <v>20</v>
      </c>
      <c r="Z792" s="5">
        <f>WORKSHEET[[#This Row],[Profit Per T]] * WORKSHEET[[#This Row],[Weight]]</f>
        <v>507.40000000000003</v>
      </c>
      <c r="AA792">
        <v>1</v>
      </c>
      <c r="AB792" s="1">
        <v>0.89999999999999991</v>
      </c>
      <c r="AC792" s="1">
        <v>0.60000000000000009</v>
      </c>
      <c r="AD792" s="1">
        <v>0.75</v>
      </c>
      <c r="AE792" s="1">
        <f>WORKSHEET[[#This Row],[Delay at toll gate in days]] +WORKSHEET[[#This Row],[Delay at workshop in days]] +WORKSHEET[[#This Row],[Delay at border in days]]</f>
        <v>2.25</v>
      </c>
    </row>
    <row r="793" spans="1:31" x14ac:dyDescent="0.35">
      <c r="A793" t="s">
        <v>812</v>
      </c>
      <c r="B793" t="s">
        <v>10</v>
      </c>
      <c r="C793" t="s">
        <v>56</v>
      </c>
      <c r="D793" t="s">
        <v>3611</v>
      </c>
      <c r="E793" t="s">
        <v>3614</v>
      </c>
      <c r="F793" t="str">
        <f>WORKSHEET[[#This Row],[Depart From]]&amp;"-"&amp;WORKSHEET[[#This Row],[Arrive To]]</f>
        <v>Mogadishu-Alger</v>
      </c>
      <c r="G793" s="2">
        <v>44792</v>
      </c>
      <c r="H793" s="2">
        <v>44792</v>
      </c>
      <c r="I793" s="2" t="str">
        <f t="shared" si="12"/>
        <v>Delivered</v>
      </c>
      <c r="J793" s="2" t="str">
        <f>TEXT(WORKSHEET[[#This Row],[Offloading Date]], "mmm")</f>
        <v>Aug</v>
      </c>
      <c r="K793" s="2" t="str">
        <f>IF(OR(WORKSHEET[[#This Row],[Year]]="", ISBLANK(WORKSHEET[[#This Row],[Year]]), WORKSHEET[[#This Row],[Year]]="null"), "Exclude", "Include")</f>
        <v>Include</v>
      </c>
      <c r="L793" t="s">
        <v>16</v>
      </c>
      <c r="M793" t="s">
        <v>12</v>
      </c>
      <c r="N793" t="s">
        <v>57</v>
      </c>
      <c r="O793">
        <v>25.704999999999998</v>
      </c>
      <c r="P793">
        <v>100</v>
      </c>
      <c r="Q793" t="s">
        <v>14</v>
      </c>
      <c r="R793">
        <f>P793 * _xll.XLOOKUP(Q793,CALCULATION!$A$15:$A$17, CALCULATION!$B$15:$B$17 )</f>
        <v>100</v>
      </c>
      <c r="S793" s="5">
        <f>O793*P793*_xll.XLOOKUP(Q793,CALCULATION!$A$15:$A$17, CALCULATION!$B$15:$B$17)</f>
        <v>2570.5</v>
      </c>
      <c r="T793">
        <v>80</v>
      </c>
      <c r="U793" t="s">
        <v>14</v>
      </c>
      <c r="V793">
        <f>T793 * _xll.XLOOKUP(U793,CALCULATION!$A$15:$A$17, CALCULATION!$B$15:$B$17 )</f>
        <v>80</v>
      </c>
      <c r="W793" s="5">
        <f>O793*T793*_xll.XLOOKUP(U793,CALCULATION!$A$15:$A$17, CALCULATION!$B$15:$B$17)</f>
        <v>2056.3999999999996</v>
      </c>
      <c r="X793" s="5">
        <f>WORKSHEET[[#This Row],[Clients Total Cost]] / WORKSHEET[[#This Row],[Clients Rate per T2 (USD)]]</f>
        <v>25.704999999999998</v>
      </c>
      <c r="Y793" s="5">
        <f>WORKSHEET[[#This Row],[Clients Rate per T2 (USD)]] - WORKSHEET[[#This Row],[Supplier Rate Per t2 (USD)]]</f>
        <v>20</v>
      </c>
      <c r="Z793" s="5">
        <f>WORKSHEET[[#This Row],[Profit Per T]] * WORKSHEET[[#This Row],[Weight]]</f>
        <v>514.09999999999991</v>
      </c>
      <c r="AA793">
        <v>1</v>
      </c>
      <c r="AB793" s="1">
        <v>0</v>
      </c>
      <c r="AC793" s="1">
        <v>0</v>
      </c>
      <c r="AD793" s="1">
        <v>0</v>
      </c>
      <c r="AE793" s="1">
        <f>WORKSHEET[[#This Row],[Delay at toll gate in days]] +WORKSHEET[[#This Row],[Delay at workshop in days]] +WORKSHEET[[#This Row],[Delay at border in days]]</f>
        <v>0</v>
      </c>
    </row>
    <row r="794" spans="1:31" x14ac:dyDescent="0.35">
      <c r="A794" t="s">
        <v>813</v>
      </c>
      <c r="B794" t="s">
        <v>10</v>
      </c>
      <c r="C794" t="s">
        <v>56</v>
      </c>
      <c r="D794" t="s">
        <v>3616</v>
      </c>
      <c r="E794" t="s">
        <v>3617</v>
      </c>
      <c r="F794" t="str">
        <f>WORKSHEET[[#This Row],[Depart From]]&amp;"-"&amp;WORKSHEET[[#This Row],[Arrive To]]</f>
        <v>Marrakech-Lagos</v>
      </c>
      <c r="G794" s="2">
        <v>44788</v>
      </c>
      <c r="H794" s="2">
        <v>44792</v>
      </c>
      <c r="I794" s="2" t="str">
        <f t="shared" si="12"/>
        <v>Delivered</v>
      </c>
      <c r="J794" s="2" t="str">
        <f>TEXT(WORKSHEET[[#This Row],[Offloading Date]], "mmm")</f>
        <v>Aug</v>
      </c>
      <c r="K794" s="2" t="str">
        <f>IF(OR(WORKSHEET[[#This Row],[Year]]="", ISBLANK(WORKSHEET[[#This Row],[Year]]), WORKSHEET[[#This Row],[Year]]="null"), "Exclude", "Include")</f>
        <v>Include</v>
      </c>
      <c r="L794" t="s">
        <v>16</v>
      </c>
      <c r="M794" t="s">
        <v>12</v>
      </c>
      <c r="N794" t="s">
        <v>57</v>
      </c>
      <c r="O794">
        <v>25.687000000000001</v>
      </c>
      <c r="P794">
        <v>100</v>
      </c>
      <c r="Q794" t="s">
        <v>14</v>
      </c>
      <c r="R794">
        <f>P794 * _xll.XLOOKUP(Q794,CALCULATION!$A$15:$A$17, CALCULATION!$B$15:$B$17 )</f>
        <v>100</v>
      </c>
      <c r="S794" s="5">
        <f>O794*P794*_xll.XLOOKUP(Q794,CALCULATION!$A$15:$A$17, CALCULATION!$B$15:$B$17)</f>
        <v>2568.7000000000003</v>
      </c>
      <c r="T794">
        <v>80</v>
      </c>
      <c r="U794" t="s">
        <v>14</v>
      </c>
      <c r="V794">
        <f>T794 * _xll.XLOOKUP(U794,CALCULATION!$A$15:$A$17, CALCULATION!$B$15:$B$17 )</f>
        <v>80</v>
      </c>
      <c r="W794" s="5">
        <f>O794*T794*_xll.XLOOKUP(U794,CALCULATION!$A$15:$A$17, CALCULATION!$B$15:$B$17)</f>
        <v>2054.96</v>
      </c>
      <c r="X794" s="5">
        <f>WORKSHEET[[#This Row],[Clients Total Cost]] / WORKSHEET[[#This Row],[Clients Rate per T2 (USD)]]</f>
        <v>25.687000000000001</v>
      </c>
      <c r="Y794" s="5">
        <f>WORKSHEET[[#This Row],[Clients Rate per T2 (USD)]] - WORKSHEET[[#This Row],[Supplier Rate Per t2 (USD)]]</f>
        <v>20</v>
      </c>
      <c r="Z794" s="5">
        <f>WORKSHEET[[#This Row],[Profit Per T]] * WORKSHEET[[#This Row],[Weight]]</f>
        <v>513.74</v>
      </c>
      <c r="AA794">
        <v>0</v>
      </c>
      <c r="AB794" s="1">
        <v>0.6</v>
      </c>
      <c r="AC794" s="1">
        <v>0.4</v>
      </c>
      <c r="AD794" s="1">
        <v>0.5</v>
      </c>
      <c r="AE794" s="1">
        <f>WORKSHEET[[#This Row],[Delay at toll gate in days]] +WORKSHEET[[#This Row],[Delay at workshop in days]] +WORKSHEET[[#This Row],[Delay at border in days]]</f>
        <v>1.5</v>
      </c>
    </row>
    <row r="795" spans="1:31" x14ac:dyDescent="0.35">
      <c r="A795" t="s">
        <v>814</v>
      </c>
      <c r="B795" t="s">
        <v>10</v>
      </c>
      <c r="C795" t="s">
        <v>56</v>
      </c>
      <c r="D795" t="s">
        <v>3611</v>
      </c>
      <c r="E795" t="s">
        <v>3618</v>
      </c>
      <c r="F795" t="str">
        <f>WORKSHEET[[#This Row],[Depart From]]&amp;"-"&amp;WORKSHEET[[#This Row],[Arrive To]]</f>
        <v>Mogadishu-Tripoli</v>
      </c>
      <c r="G795" s="2">
        <v>44786</v>
      </c>
      <c r="H795" s="2">
        <v>44792</v>
      </c>
      <c r="I795" s="2" t="str">
        <f t="shared" si="12"/>
        <v>Delivered</v>
      </c>
      <c r="J795" s="2" t="str">
        <f>TEXT(WORKSHEET[[#This Row],[Offloading Date]], "mmm")</f>
        <v>Aug</v>
      </c>
      <c r="K795" s="2" t="str">
        <f>IF(OR(WORKSHEET[[#This Row],[Year]]="", ISBLANK(WORKSHEET[[#This Row],[Year]]), WORKSHEET[[#This Row],[Year]]="null"), "Exclude", "Include")</f>
        <v>Include</v>
      </c>
      <c r="L795" t="s">
        <v>16</v>
      </c>
      <c r="M795" t="s">
        <v>12</v>
      </c>
      <c r="N795" t="s">
        <v>57</v>
      </c>
      <c r="O795">
        <v>25.263000000000002</v>
      </c>
      <c r="P795">
        <v>100</v>
      </c>
      <c r="Q795" t="s">
        <v>14</v>
      </c>
      <c r="R795">
        <f>P795 * _xll.XLOOKUP(Q795,CALCULATION!$A$15:$A$17, CALCULATION!$B$15:$B$17 )</f>
        <v>100</v>
      </c>
      <c r="S795" s="5">
        <f>O795*P795*_xll.XLOOKUP(Q795,CALCULATION!$A$15:$A$17, CALCULATION!$B$15:$B$17)</f>
        <v>2526.3000000000002</v>
      </c>
      <c r="T795">
        <v>80</v>
      </c>
      <c r="U795" t="s">
        <v>14</v>
      </c>
      <c r="V795">
        <f>T795 * _xll.XLOOKUP(U795,CALCULATION!$A$15:$A$17, CALCULATION!$B$15:$B$17 )</f>
        <v>80</v>
      </c>
      <c r="W795" s="5">
        <f>O795*T795*_xll.XLOOKUP(U795,CALCULATION!$A$15:$A$17, CALCULATION!$B$15:$B$17)</f>
        <v>2021.0400000000002</v>
      </c>
      <c r="X795" s="5">
        <f>WORKSHEET[[#This Row],[Clients Total Cost]] / WORKSHEET[[#This Row],[Clients Rate per T2 (USD)]]</f>
        <v>25.263000000000002</v>
      </c>
      <c r="Y795" s="5">
        <f>WORKSHEET[[#This Row],[Clients Rate per T2 (USD)]] - WORKSHEET[[#This Row],[Supplier Rate Per t2 (USD)]]</f>
        <v>20</v>
      </c>
      <c r="Z795" s="5">
        <f>WORKSHEET[[#This Row],[Profit Per T]] * WORKSHEET[[#This Row],[Weight]]</f>
        <v>505.26000000000005</v>
      </c>
      <c r="AA795">
        <v>1</v>
      </c>
      <c r="AB795" s="1">
        <v>0.89999999999999991</v>
      </c>
      <c r="AC795" s="1">
        <v>0.60000000000000009</v>
      </c>
      <c r="AD795" s="1">
        <v>0.75</v>
      </c>
      <c r="AE795" s="1">
        <f>WORKSHEET[[#This Row],[Delay at toll gate in days]] +WORKSHEET[[#This Row],[Delay at workshop in days]] +WORKSHEET[[#This Row],[Delay at border in days]]</f>
        <v>2.25</v>
      </c>
    </row>
    <row r="796" spans="1:31" x14ac:dyDescent="0.35">
      <c r="A796" t="s">
        <v>815</v>
      </c>
      <c r="B796" t="s">
        <v>10</v>
      </c>
      <c r="C796" t="s">
        <v>56</v>
      </c>
      <c r="D796" t="s">
        <v>3616</v>
      </c>
      <c r="E796" t="s">
        <v>3613</v>
      </c>
      <c r="F796" t="str">
        <f>WORKSHEET[[#This Row],[Depart From]]&amp;"-"&amp;WORKSHEET[[#This Row],[Arrive To]]</f>
        <v>Marrakech-Sanaa</v>
      </c>
      <c r="G796" s="2">
        <v>44789</v>
      </c>
      <c r="H796" s="2">
        <v>44795</v>
      </c>
      <c r="I796" s="2" t="str">
        <f t="shared" si="12"/>
        <v>Delivered</v>
      </c>
      <c r="J796" s="2" t="str">
        <f>TEXT(WORKSHEET[[#This Row],[Offloading Date]], "mmm")</f>
        <v>Aug</v>
      </c>
      <c r="K796" s="2" t="str">
        <f>IF(OR(WORKSHEET[[#This Row],[Year]]="", ISBLANK(WORKSHEET[[#This Row],[Year]]), WORKSHEET[[#This Row],[Year]]="null"), "Exclude", "Include")</f>
        <v>Include</v>
      </c>
      <c r="L796" t="s">
        <v>12</v>
      </c>
      <c r="M796" t="s">
        <v>12</v>
      </c>
      <c r="N796" t="s">
        <v>57</v>
      </c>
      <c r="O796">
        <v>25.603999999999999</v>
      </c>
      <c r="P796">
        <v>100</v>
      </c>
      <c r="Q796" t="s">
        <v>14</v>
      </c>
      <c r="R796">
        <f>P796 * _xll.XLOOKUP(Q796,CALCULATION!$A$15:$A$17, CALCULATION!$B$15:$B$17 )</f>
        <v>100</v>
      </c>
      <c r="S796" s="5">
        <f>O796*P796*_xll.XLOOKUP(Q796,CALCULATION!$A$15:$A$17, CALCULATION!$B$15:$B$17)</f>
        <v>2560.4</v>
      </c>
      <c r="T796">
        <v>80</v>
      </c>
      <c r="U796" t="s">
        <v>14</v>
      </c>
      <c r="V796">
        <f>T796 * _xll.XLOOKUP(U796,CALCULATION!$A$15:$A$17, CALCULATION!$B$15:$B$17 )</f>
        <v>80</v>
      </c>
      <c r="W796" s="5">
        <f>O796*T796*_xll.XLOOKUP(U796,CALCULATION!$A$15:$A$17, CALCULATION!$B$15:$B$17)</f>
        <v>2048.3199999999997</v>
      </c>
      <c r="X796" s="5">
        <f>WORKSHEET[[#This Row],[Clients Total Cost]] / WORKSHEET[[#This Row],[Clients Rate per T2 (USD)]]</f>
        <v>25.603999999999999</v>
      </c>
      <c r="Y796" s="5">
        <f>WORKSHEET[[#This Row],[Clients Rate per T2 (USD)]] - WORKSHEET[[#This Row],[Supplier Rate Per t2 (USD)]]</f>
        <v>20</v>
      </c>
      <c r="Z796" s="5">
        <f>WORKSHEET[[#This Row],[Profit Per T]] * WORKSHEET[[#This Row],[Weight]]</f>
        <v>512.07999999999993</v>
      </c>
      <c r="AA796">
        <v>1</v>
      </c>
      <c r="AB796" s="1">
        <v>0.89999999999999991</v>
      </c>
      <c r="AC796" s="1">
        <v>0.60000000000000009</v>
      </c>
      <c r="AD796" s="1">
        <v>0.75</v>
      </c>
      <c r="AE796" s="1">
        <f>WORKSHEET[[#This Row],[Delay at toll gate in days]] +WORKSHEET[[#This Row],[Delay at workshop in days]] +WORKSHEET[[#This Row],[Delay at border in days]]</f>
        <v>2.25</v>
      </c>
    </row>
    <row r="797" spans="1:31" x14ac:dyDescent="0.35">
      <c r="A797" t="s">
        <v>816</v>
      </c>
      <c r="B797" t="s">
        <v>10</v>
      </c>
      <c r="C797" t="s">
        <v>56</v>
      </c>
      <c r="D797" t="s">
        <v>3619</v>
      </c>
      <c r="E797" t="s">
        <v>3613</v>
      </c>
      <c r="F797" t="str">
        <f>WORKSHEET[[#This Row],[Depart From]]&amp;"-"&amp;WORKSHEET[[#This Row],[Arrive To]]</f>
        <v>Addis Ababa-Sanaa</v>
      </c>
      <c r="G797" s="2">
        <v>44789</v>
      </c>
      <c r="H797" s="2">
        <v>44795</v>
      </c>
      <c r="I797" s="2" t="str">
        <f t="shared" si="12"/>
        <v>Delivered</v>
      </c>
      <c r="J797" s="2" t="str">
        <f>TEXT(WORKSHEET[[#This Row],[Offloading Date]], "mmm")</f>
        <v>Aug</v>
      </c>
      <c r="K797" s="2" t="str">
        <f>IF(OR(WORKSHEET[[#This Row],[Year]]="", ISBLANK(WORKSHEET[[#This Row],[Year]]), WORKSHEET[[#This Row],[Year]]="null"), "Exclude", "Include")</f>
        <v>Include</v>
      </c>
      <c r="L797" t="s">
        <v>12</v>
      </c>
      <c r="M797" t="s">
        <v>12</v>
      </c>
      <c r="N797" t="s">
        <v>57</v>
      </c>
      <c r="O797">
        <v>25.626999999999999</v>
      </c>
      <c r="P797">
        <v>100</v>
      </c>
      <c r="Q797" t="s">
        <v>14</v>
      </c>
      <c r="R797">
        <f>P797 * _xll.XLOOKUP(Q797,CALCULATION!$A$15:$A$17, CALCULATION!$B$15:$B$17 )</f>
        <v>100</v>
      </c>
      <c r="S797" s="5">
        <f>O797*P797*_xll.XLOOKUP(Q797,CALCULATION!$A$15:$A$17, CALCULATION!$B$15:$B$17)</f>
        <v>2562.6999999999998</v>
      </c>
      <c r="T797">
        <v>80</v>
      </c>
      <c r="U797" t="s">
        <v>14</v>
      </c>
      <c r="V797">
        <f>T797 * _xll.XLOOKUP(U797,CALCULATION!$A$15:$A$17, CALCULATION!$B$15:$B$17 )</f>
        <v>80</v>
      </c>
      <c r="W797" s="5">
        <f>O797*T797*_xll.XLOOKUP(U797,CALCULATION!$A$15:$A$17, CALCULATION!$B$15:$B$17)</f>
        <v>2050.16</v>
      </c>
      <c r="X797" s="5">
        <f>WORKSHEET[[#This Row],[Clients Total Cost]] / WORKSHEET[[#This Row],[Clients Rate per T2 (USD)]]</f>
        <v>25.626999999999999</v>
      </c>
      <c r="Y797" s="5">
        <f>WORKSHEET[[#This Row],[Clients Rate per T2 (USD)]] - WORKSHEET[[#This Row],[Supplier Rate Per t2 (USD)]]</f>
        <v>20</v>
      </c>
      <c r="Z797" s="5">
        <f>WORKSHEET[[#This Row],[Profit Per T]] * WORKSHEET[[#This Row],[Weight]]</f>
        <v>512.54</v>
      </c>
      <c r="AA797">
        <v>1</v>
      </c>
      <c r="AB797" s="1">
        <v>0.89999999999999991</v>
      </c>
      <c r="AC797" s="1">
        <v>0.60000000000000009</v>
      </c>
      <c r="AD797" s="1">
        <v>0.75</v>
      </c>
      <c r="AE797" s="1">
        <f>WORKSHEET[[#This Row],[Delay at toll gate in days]] +WORKSHEET[[#This Row],[Delay at workshop in days]] +WORKSHEET[[#This Row],[Delay at border in days]]</f>
        <v>2.25</v>
      </c>
    </row>
    <row r="798" spans="1:31" x14ac:dyDescent="0.35">
      <c r="A798" t="s">
        <v>817</v>
      </c>
      <c r="B798" t="s">
        <v>10</v>
      </c>
      <c r="C798" t="s">
        <v>56</v>
      </c>
      <c r="D798" t="s">
        <v>3611</v>
      </c>
      <c r="E798" t="s">
        <v>3618</v>
      </c>
      <c r="F798" t="str">
        <f>WORKSHEET[[#This Row],[Depart From]]&amp;"-"&amp;WORKSHEET[[#This Row],[Arrive To]]</f>
        <v>Mogadishu-Tripoli</v>
      </c>
      <c r="G798" s="2">
        <v>44789</v>
      </c>
      <c r="H798" s="2">
        <v>44795</v>
      </c>
      <c r="I798" s="2" t="str">
        <f t="shared" si="12"/>
        <v>Delivered</v>
      </c>
      <c r="J798" s="2" t="str">
        <f>TEXT(WORKSHEET[[#This Row],[Offloading Date]], "mmm")</f>
        <v>Aug</v>
      </c>
      <c r="K798" s="2" t="str">
        <f>IF(OR(WORKSHEET[[#This Row],[Year]]="", ISBLANK(WORKSHEET[[#This Row],[Year]]), WORKSHEET[[#This Row],[Year]]="null"), "Exclude", "Include")</f>
        <v>Include</v>
      </c>
      <c r="L798" t="s">
        <v>12</v>
      </c>
      <c r="M798" t="s">
        <v>12</v>
      </c>
      <c r="N798" t="s">
        <v>57</v>
      </c>
      <c r="O798">
        <v>25.613</v>
      </c>
      <c r="P798">
        <v>100</v>
      </c>
      <c r="Q798" t="s">
        <v>14</v>
      </c>
      <c r="R798">
        <f>P798 * _xll.XLOOKUP(Q798,CALCULATION!$A$15:$A$17, CALCULATION!$B$15:$B$17 )</f>
        <v>100</v>
      </c>
      <c r="S798" s="5">
        <f>O798*P798*_xll.XLOOKUP(Q798,CALCULATION!$A$15:$A$17, CALCULATION!$B$15:$B$17)</f>
        <v>2561.3000000000002</v>
      </c>
      <c r="T798">
        <v>80</v>
      </c>
      <c r="U798" t="s">
        <v>14</v>
      </c>
      <c r="V798">
        <f>T798 * _xll.XLOOKUP(U798,CALCULATION!$A$15:$A$17, CALCULATION!$B$15:$B$17 )</f>
        <v>80</v>
      </c>
      <c r="W798" s="5">
        <f>O798*T798*_xll.XLOOKUP(U798,CALCULATION!$A$15:$A$17, CALCULATION!$B$15:$B$17)</f>
        <v>2049.04</v>
      </c>
      <c r="X798" s="5">
        <f>WORKSHEET[[#This Row],[Clients Total Cost]] / WORKSHEET[[#This Row],[Clients Rate per T2 (USD)]]</f>
        <v>25.613000000000003</v>
      </c>
      <c r="Y798" s="5">
        <f>WORKSHEET[[#This Row],[Clients Rate per T2 (USD)]] - WORKSHEET[[#This Row],[Supplier Rate Per t2 (USD)]]</f>
        <v>20</v>
      </c>
      <c r="Z798" s="5">
        <f>WORKSHEET[[#This Row],[Profit Per T]] * WORKSHEET[[#This Row],[Weight]]</f>
        <v>512.2600000000001</v>
      </c>
      <c r="AA798">
        <v>1</v>
      </c>
      <c r="AB798" s="1">
        <v>0.89999999999999991</v>
      </c>
      <c r="AC798" s="1">
        <v>0.60000000000000009</v>
      </c>
      <c r="AD798" s="1">
        <v>0.75</v>
      </c>
      <c r="AE798" s="1">
        <f>WORKSHEET[[#This Row],[Delay at toll gate in days]] +WORKSHEET[[#This Row],[Delay at workshop in days]] +WORKSHEET[[#This Row],[Delay at border in days]]</f>
        <v>2.25</v>
      </c>
    </row>
    <row r="799" spans="1:31" x14ac:dyDescent="0.35">
      <c r="A799" t="s">
        <v>818</v>
      </c>
      <c r="B799" t="s">
        <v>10</v>
      </c>
      <c r="C799" t="s">
        <v>56</v>
      </c>
      <c r="D799" t="s">
        <v>3619</v>
      </c>
      <c r="E799" t="s">
        <v>3617</v>
      </c>
      <c r="F799" t="str">
        <f>WORKSHEET[[#This Row],[Depart From]]&amp;"-"&amp;WORKSHEET[[#This Row],[Arrive To]]</f>
        <v>Addis Ababa-Lagos</v>
      </c>
      <c r="G799" s="2">
        <v>44789</v>
      </c>
      <c r="H799" s="2">
        <v>44795</v>
      </c>
      <c r="I799" s="2" t="str">
        <f t="shared" si="12"/>
        <v>Delivered</v>
      </c>
      <c r="J799" s="2" t="str">
        <f>TEXT(WORKSHEET[[#This Row],[Offloading Date]], "mmm")</f>
        <v>Aug</v>
      </c>
      <c r="K799" s="2" t="str">
        <f>IF(OR(WORKSHEET[[#This Row],[Year]]="", ISBLANK(WORKSHEET[[#This Row],[Year]]), WORKSHEET[[#This Row],[Year]]="null"), "Exclude", "Include")</f>
        <v>Include</v>
      </c>
      <c r="L799" t="s">
        <v>12</v>
      </c>
      <c r="M799" t="s">
        <v>12</v>
      </c>
      <c r="N799" t="s">
        <v>57</v>
      </c>
      <c r="O799">
        <v>25.617999999999999</v>
      </c>
      <c r="P799">
        <v>100</v>
      </c>
      <c r="Q799" t="s">
        <v>14</v>
      </c>
      <c r="R799">
        <f>P799 * _xll.XLOOKUP(Q799,CALCULATION!$A$15:$A$17, CALCULATION!$B$15:$B$17 )</f>
        <v>100</v>
      </c>
      <c r="S799" s="5">
        <f>O799*P799*_xll.XLOOKUP(Q799,CALCULATION!$A$15:$A$17, CALCULATION!$B$15:$B$17)</f>
        <v>2561.7999999999997</v>
      </c>
      <c r="T799">
        <v>80</v>
      </c>
      <c r="U799" t="s">
        <v>14</v>
      </c>
      <c r="V799">
        <f>T799 * _xll.XLOOKUP(U799,CALCULATION!$A$15:$A$17, CALCULATION!$B$15:$B$17 )</f>
        <v>80</v>
      </c>
      <c r="W799" s="5">
        <f>O799*T799*_xll.XLOOKUP(U799,CALCULATION!$A$15:$A$17, CALCULATION!$B$15:$B$17)</f>
        <v>2049.44</v>
      </c>
      <c r="X799" s="5">
        <f>WORKSHEET[[#This Row],[Clients Total Cost]] / WORKSHEET[[#This Row],[Clients Rate per T2 (USD)]]</f>
        <v>25.617999999999999</v>
      </c>
      <c r="Y799" s="5">
        <f>WORKSHEET[[#This Row],[Clients Rate per T2 (USD)]] - WORKSHEET[[#This Row],[Supplier Rate Per t2 (USD)]]</f>
        <v>20</v>
      </c>
      <c r="Z799" s="5">
        <f>WORKSHEET[[#This Row],[Profit Per T]] * WORKSHEET[[#This Row],[Weight]]</f>
        <v>512.36</v>
      </c>
      <c r="AA799">
        <v>1</v>
      </c>
      <c r="AB799" s="1">
        <v>0.89999999999999991</v>
      </c>
      <c r="AC799" s="1">
        <v>0.60000000000000009</v>
      </c>
      <c r="AD799" s="1">
        <v>0.75</v>
      </c>
      <c r="AE799" s="1">
        <f>WORKSHEET[[#This Row],[Delay at toll gate in days]] +WORKSHEET[[#This Row],[Delay at workshop in days]] +WORKSHEET[[#This Row],[Delay at border in days]]</f>
        <v>2.25</v>
      </c>
    </row>
    <row r="800" spans="1:31" x14ac:dyDescent="0.35">
      <c r="A800" t="s">
        <v>819</v>
      </c>
      <c r="B800" t="s">
        <v>10</v>
      </c>
      <c r="C800" t="s">
        <v>56</v>
      </c>
      <c r="D800" t="s">
        <v>3611</v>
      </c>
      <c r="E800" t="s">
        <v>3617</v>
      </c>
      <c r="F800" t="str">
        <f>WORKSHEET[[#This Row],[Depart From]]&amp;"-"&amp;WORKSHEET[[#This Row],[Arrive To]]</f>
        <v>Mogadishu-Lagos</v>
      </c>
      <c r="G800" s="2">
        <v>44789</v>
      </c>
      <c r="H800" s="2">
        <v>44795</v>
      </c>
      <c r="I800" s="2" t="str">
        <f t="shared" si="12"/>
        <v>Delivered</v>
      </c>
      <c r="J800" s="2" t="str">
        <f>TEXT(WORKSHEET[[#This Row],[Offloading Date]], "mmm")</f>
        <v>Aug</v>
      </c>
      <c r="K800" s="2" t="str">
        <f>IF(OR(WORKSHEET[[#This Row],[Year]]="", ISBLANK(WORKSHEET[[#This Row],[Year]]), WORKSHEET[[#This Row],[Year]]="null"), "Exclude", "Include")</f>
        <v>Include</v>
      </c>
      <c r="L800" t="s">
        <v>12</v>
      </c>
      <c r="M800" t="s">
        <v>12</v>
      </c>
      <c r="N800" t="s">
        <v>57</v>
      </c>
      <c r="O800">
        <v>25.193000000000001</v>
      </c>
      <c r="P800">
        <v>100</v>
      </c>
      <c r="Q800" t="s">
        <v>14</v>
      </c>
      <c r="R800">
        <f>P800 * _xll.XLOOKUP(Q800,CALCULATION!$A$15:$A$17, CALCULATION!$B$15:$B$17 )</f>
        <v>100</v>
      </c>
      <c r="S800" s="5">
        <f>O800*P800*_xll.XLOOKUP(Q800,CALCULATION!$A$15:$A$17, CALCULATION!$B$15:$B$17)</f>
        <v>2519.3000000000002</v>
      </c>
      <c r="T800">
        <v>80</v>
      </c>
      <c r="U800" t="s">
        <v>14</v>
      </c>
      <c r="V800">
        <f>T800 * _xll.XLOOKUP(U800,CALCULATION!$A$15:$A$17, CALCULATION!$B$15:$B$17 )</f>
        <v>80</v>
      </c>
      <c r="W800" s="5">
        <f>O800*T800*_xll.XLOOKUP(U800,CALCULATION!$A$15:$A$17, CALCULATION!$B$15:$B$17)</f>
        <v>2015.44</v>
      </c>
      <c r="X800" s="5">
        <f>WORKSHEET[[#This Row],[Clients Total Cost]] / WORKSHEET[[#This Row],[Clients Rate per T2 (USD)]]</f>
        <v>25.193000000000001</v>
      </c>
      <c r="Y800" s="5">
        <f>WORKSHEET[[#This Row],[Clients Rate per T2 (USD)]] - WORKSHEET[[#This Row],[Supplier Rate Per t2 (USD)]]</f>
        <v>20</v>
      </c>
      <c r="Z800" s="5">
        <f>WORKSHEET[[#This Row],[Profit Per T]] * WORKSHEET[[#This Row],[Weight]]</f>
        <v>503.86</v>
      </c>
      <c r="AA800">
        <v>1</v>
      </c>
      <c r="AB800" s="1">
        <v>0.89999999999999991</v>
      </c>
      <c r="AC800" s="1">
        <v>0.60000000000000009</v>
      </c>
      <c r="AD800" s="1">
        <v>0.75</v>
      </c>
      <c r="AE800" s="1">
        <f>WORKSHEET[[#This Row],[Delay at toll gate in days]] +WORKSHEET[[#This Row],[Delay at workshop in days]] +WORKSHEET[[#This Row],[Delay at border in days]]</f>
        <v>2.25</v>
      </c>
    </row>
    <row r="801" spans="1:31" x14ac:dyDescent="0.35">
      <c r="A801" t="s">
        <v>820</v>
      </c>
      <c r="B801" t="s">
        <v>10</v>
      </c>
      <c r="C801" t="s">
        <v>56</v>
      </c>
      <c r="D801" t="s">
        <v>3620</v>
      </c>
      <c r="E801" t="s">
        <v>3614</v>
      </c>
      <c r="F801" t="str">
        <f>WORKSHEET[[#This Row],[Depart From]]&amp;"-"&amp;WORKSHEET[[#This Row],[Arrive To]]</f>
        <v>Zanzibar-Alger</v>
      </c>
      <c r="G801" s="2">
        <v>44789</v>
      </c>
      <c r="H801" s="2">
        <v>44795</v>
      </c>
      <c r="I801" s="2" t="str">
        <f t="shared" si="12"/>
        <v>Delivered</v>
      </c>
      <c r="J801" s="2" t="str">
        <f>TEXT(WORKSHEET[[#This Row],[Offloading Date]], "mmm")</f>
        <v>Aug</v>
      </c>
      <c r="K801" s="2" t="str">
        <f>IF(OR(WORKSHEET[[#This Row],[Year]]="", ISBLANK(WORKSHEET[[#This Row],[Year]]), WORKSHEET[[#This Row],[Year]]="null"), "Exclude", "Include")</f>
        <v>Include</v>
      </c>
      <c r="L801" t="s">
        <v>12</v>
      </c>
      <c r="M801" t="s">
        <v>12</v>
      </c>
      <c r="N801" t="s">
        <v>57</v>
      </c>
      <c r="O801">
        <v>25.3</v>
      </c>
      <c r="P801">
        <v>100</v>
      </c>
      <c r="Q801" t="s">
        <v>14</v>
      </c>
      <c r="R801">
        <f>P801 * _xll.XLOOKUP(Q801,CALCULATION!$A$15:$A$17, CALCULATION!$B$15:$B$17 )</f>
        <v>100</v>
      </c>
      <c r="S801" s="5">
        <f>O801*P801*_xll.XLOOKUP(Q801,CALCULATION!$A$15:$A$17, CALCULATION!$B$15:$B$17)</f>
        <v>2530</v>
      </c>
      <c r="T801">
        <v>80</v>
      </c>
      <c r="U801" t="s">
        <v>14</v>
      </c>
      <c r="V801">
        <f>T801 * _xll.XLOOKUP(U801,CALCULATION!$A$15:$A$17, CALCULATION!$B$15:$B$17 )</f>
        <v>80</v>
      </c>
      <c r="W801" s="5">
        <f>O801*T801*_xll.XLOOKUP(U801,CALCULATION!$A$15:$A$17, CALCULATION!$B$15:$B$17)</f>
        <v>2024</v>
      </c>
      <c r="X801" s="5">
        <f>WORKSHEET[[#This Row],[Clients Total Cost]] / WORKSHEET[[#This Row],[Clients Rate per T2 (USD)]]</f>
        <v>25.3</v>
      </c>
      <c r="Y801" s="5">
        <f>WORKSHEET[[#This Row],[Clients Rate per T2 (USD)]] - WORKSHEET[[#This Row],[Supplier Rate Per t2 (USD)]]</f>
        <v>20</v>
      </c>
      <c r="Z801" s="5">
        <f>WORKSHEET[[#This Row],[Profit Per T]] * WORKSHEET[[#This Row],[Weight]]</f>
        <v>506</v>
      </c>
      <c r="AA801">
        <v>1</v>
      </c>
      <c r="AB801" s="1">
        <v>0.89999999999999991</v>
      </c>
      <c r="AC801" s="1">
        <v>0.60000000000000009</v>
      </c>
      <c r="AD801" s="1">
        <v>0.75</v>
      </c>
      <c r="AE801" s="1">
        <f>WORKSHEET[[#This Row],[Delay at toll gate in days]] +WORKSHEET[[#This Row],[Delay at workshop in days]] +WORKSHEET[[#This Row],[Delay at border in days]]</f>
        <v>2.25</v>
      </c>
    </row>
    <row r="802" spans="1:31" x14ac:dyDescent="0.35">
      <c r="A802" t="s">
        <v>821</v>
      </c>
      <c r="B802" t="s">
        <v>10</v>
      </c>
      <c r="C802" t="s">
        <v>56</v>
      </c>
      <c r="D802" t="s">
        <v>3619</v>
      </c>
      <c r="E802" t="s">
        <v>3617</v>
      </c>
      <c r="F802" t="str">
        <f>WORKSHEET[[#This Row],[Depart From]]&amp;"-"&amp;WORKSHEET[[#This Row],[Arrive To]]</f>
        <v>Addis Ababa-Lagos</v>
      </c>
      <c r="G802" s="2">
        <v>44789</v>
      </c>
      <c r="H802" s="2">
        <v>44795</v>
      </c>
      <c r="I802" s="2" t="str">
        <f t="shared" si="12"/>
        <v>Delivered</v>
      </c>
      <c r="J802" s="2" t="str">
        <f>TEXT(WORKSHEET[[#This Row],[Offloading Date]], "mmm")</f>
        <v>Aug</v>
      </c>
      <c r="K802" s="2" t="str">
        <f>IF(OR(WORKSHEET[[#This Row],[Year]]="", ISBLANK(WORKSHEET[[#This Row],[Year]]), WORKSHEET[[#This Row],[Year]]="null"), "Exclude", "Include")</f>
        <v>Include</v>
      </c>
      <c r="L802" t="s">
        <v>12</v>
      </c>
      <c r="M802" t="s">
        <v>12</v>
      </c>
      <c r="N802" t="s">
        <v>57</v>
      </c>
      <c r="O802">
        <v>25.713999999999999</v>
      </c>
      <c r="P802">
        <v>100</v>
      </c>
      <c r="Q802" t="s">
        <v>14</v>
      </c>
      <c r="R802">
        <f>P802 * _xll.XLOOKUP(Q802,CALCULATION!$A$15:$A$17, CALCULATION!$B$15:$B$17 )</f>
        <v>100</v>
      </c>
      <c r="S802" s="5">
        <f>O802*P802*_xll.XLOOKUP(Q802,CALCULATION!$A$15:$A$17, CALCULATION!$B$15:$B$17)</f>
        <v>2571.3999999999996</v>
      </c>
      <c r="T802">
        <v>80</v>
      </c>
      <c r="U802" t="s">
        <v>14</v>
      </c>
      <c r="V802">
        <f>T802 * _xll.XLOOKUP(U802,CALCULATION!$A$15:$A$17, CALCULATION!$B$15:$B$17 )</f>
        <v>80</v>
      </c>
      <c r="W802" s="5">
        <f>O802*T802*_xll.XLOOKUP(U802,CALCULATION!$A$15:$A$17, CALCULATION!$B$15:$B$17)</f>
        <v>2057.12</v>
      </c>
      <c r="X802" s="5">
        <f>WORKSHEET[[#This Row],[Clients Total Cost]] / WORKSHEET[[#This Row],[Clients Rate per T2 (USD)]]</f>
        <v>25.713999999999995</v>
      </c>
      <c r="Y802" s="5">
        <f>WORKSHEET[[#This Row],[Clients Rate per T2 (USD)]] - WORKSHEET[[#This Row],[Supplier Rate Per t2 (USD)]]</f>
        <v>20</v>
      </c>
      <c r="Z802" s="5">
        <f>WORKSHEET[[#This Row],[Profit Per T]] * WORKSHEET[[#This Row],[Weight]]</f>
        <v>514.27999999999986</v>
      </c>
      <c r="AA802">
        <v>1</v>
      </c>
      <c r="AB802" s="1">
        <v>0.89999999999999991</v>
      </c>
      <c r="AC802" s="1">
        <v>0.60000000000000009</v>
      </c>
      <c r="AD802" s="1">
        <v>0.75</v>
      </c>
      <c r="AE802" s="1">
        <f>WORKSHEET[[#This Row],[Delay at toll gate in days]] +WORKSHEET[[#This Row],[Delay at workshop in days]] +WORKSHEET[[#This Row],[Delay at border in days]]</f>
        <v>2.25</v>
      </c>
    </row>
    <row r="803" spans="1:31" x14ac:dyDescent="0.35">
      <c r="A803" t="s">
        <v>822</v>
      </c>
      <c r="B803" t="s">
        <v>10</v>
      </c>
      <c r="C803" t="s">
        <v>56</v>
      </c>
      <c r="D803" t="s">
        <v>3620</v>
      </c>
      <c r="E803" t="s">
        <v>3618</v>
      </c>
      <c r="F803" t="str">
        <f>WORKSHEET[[#This Row],[Depart From]]&amp;"-"&amp;WORKSHEET[[#This Row],[Arrive To]]</f>
        <v>Zanzibar-Tripoli</v>
      </c>
      <c r="G803" s="2">
        <v>44789</v>
      </c>
      <c r="H803" s="2">
        <v>44795</v>
      </c>
      <c r="I803" s="2" t="str">
        <f t="shared" si="12"/>
        <v>Delivered</v>
      </c>
      <c r="J803" s="2" t="str">
        <f>TEXT(WORKSHEET[[#This Row],[Offloading Date]], "mmm")</f>
        <v>Aug</v>
      </c>
      <c r="K803" s="2" t="str">
        <f>IF(OR(WORKSHEET[[#This Row],[Year]]="", ISBLANK(WORKSHEET[[#This Row],[Year]]), WORKSHEET[[#This Row],[Year]]="null"), "Exclude", "Include")</f>
        <v>Include</v>
      </c>
      <c r="L803" t="s">
        <v>12</v>
      </c>
      <c r="M803" t="s">
        <v>12</v>
      </c>
      <c r="N803" t="s">
        <v>57</v>
      </c>
      <c r="O803">
        <v>25.658999999999999</v>
      </c>
      <c r="P803">
        <v>100</v>
      </c>
      <c r="Q803" t="s">
        <v>14</v>
      </c>
      <c r="R803">
        <f>P803 * _xll.XLOOKUP(Q803,CALCULATION!$A$15:$A$17, CALCULATION!$B$15:$B$17 )</f>
        <v>100</v>
      </c>
      <c r="S803" s="5">
        <f>O803*P803*_xll.XLOOKUP(Q803,CALCULATION!$A$15:$A$17, CALCULATION!$B$15:$B$17)</f>
        <v>2565.9</v>
      </c>
      <c r="T803">
        <v>80</v>
      </c>
      <c r="U803" t="s">
        <v>14</v>
      </c>
      <c r="V803">
        <f>T803 * _xll.XLOOKUP(U803,CALCULATION!$A$15:$A$17, CALCULATION!$B$15:$B$17 )</f>
        <v>80</v>
      </c>
      <c r="W803" s="5">
        <f>O803*T803*_xll.XLOOKUP(U803,CALCULATION!$A$15:$A$17, CALCULATION!$B$15:$B$17)</f>
        <v>2052.7199999999998</v>
      </c>
      <c r="X803" s="5">
        <f>WORKSHEET[[#This Row],[Clients Total Cost]] / WORKSHEET[[#This Row],[Clients Rate per T2 (USD)]]</f>
        <v>25.659000000000002</v>
      </c>
      <c r="Y803" s="5">
        <f>WORKSHEET[[#This Row],[Clients Rate per T2 (USD)]] - WORKSHEET[[#This Row],[Supplier Rate Per t2 (USD)]]</f>
        <v>20</v>
      </c>
      <c r="Z803" s="5">
        <f>WORKSHEET[[#This Row],[Profit Per T]] * WORKSHEET[[#This Row],[Weight]]</f>
        <v>513.18000000000006</v>
      </c>
      <c r="AA803">
        <v>1</v>
      </c>
      <c r="AB803" s="1">
        <v>0.89999999999999991</v>
      </c>
      <c r="AC803" s="1">
        <v>0.60000000000000009</v>
      </c>
      <c r="AD803" s="1">
        <v>0.75</v>
      </c>
      <c r="AE803" s="1">
        <f>WORKSHEET[[#This Row],[Delay at toll gate in days]] +WORKSHEET[[#This Row],[Delay at workshop in days]] +WORKSHEET[[#This Row],[Delay at border in days]]</f>
        <v>2.25</v>
      </c>
    </row>
    <row r="804" spans="1:31" x14ac:dyDescent="0.35">
      <c r="A804" t="s">
        <v>823</v>
      </c>
      <c r="B804" t="s">
        <v>10</v>
      </c>
      <c r="C804" t="s">
        <v>56</v>
      </c>
      <c r="D804" t="s">
        <v>3620</v>
      </c>
      <c r="E804" t="s">
        <v>3612</v>
      </c>
      <c r="F804" t="str">
        <f>WORKSHEET[[#This Row],[Depart From]]&amp;"-"&amp;WORKSHEET[[#This Row],[Arrive To]]</f>
        <v>Zanzibar-Victoria</v>
      </c>
      <c r="G804" s="2">
        <v>44789</v>
      </c>
      <c r="H804" s="2">
        <v>44795</v>
      </c>
      <c r="I804" s="2" t="str">
        <f t="shared" si="12"/>
        <v>Delivered</v>
      </c>
      <c r="J804" s="2" t="str">
        <f>TEXT(WORKSHEET[[#This Row],[Offloading Date]], "mmm")</f>
        <v>Aug</v>
      </c>
      <c r="K804" s="2" t="str">
        <f>IF(OR(WORKSHEET[[#This Row],[Year]]="", ISBLANK(WORKSHEET[[#This Row],[Year]]), WORKSHEET[[#This Row],[Year]]="null"), "Exclude", "Include")</f>
        <v>Include</v>
      </c>
      <c r="L804" t="s">
        <v>12</v>
      </c>
      <c r="M804" t="s">
        <v>12</v>
      </c>
      <c r="N804" t="s">
        <v>57</v>
      </c>
      <c r="O804">
        <v>25.561</v>
      </c>
      <c r="P804">
        <v>100</v>
      </c>
      <c r="Q804" t="s">
        <v>14</v>
      </c>
      <c r="R804">
        <f>P804 * _xll.XLOOKUP(Q804,CALCULATION!$A$15:$A$17, CALCULATION!$B$15:$B$17 )</f>
        <v>100</v>
      </c>
      <c r="S804" s="5">
        <f>O804*P804*_xll.XLOOKUP(Q804,CALCULATION!$A$15:$A$17, CALCULATION!$B$15:$B$17)</f>
        <v>2556.1</v>
      </c>
      <c r="T804">
        <v>80</v>
      </c>
      <c r="U804" t="s">
        <v>14</v>
      </c>
      <c r="V804">
        <f>T804 * _xll.XLOOKUP(U804,CALCULATION!$A$15:$A$17, CALCULATION!$B$15:$B$17 )</f>
        <v>80</v>
      </c>
      <c r="W804" s="5">
        <f>O804*T804*_xll.XLOOKUP(U804,CALCULATION!$A$15:$A$17, CALCULATION!$B$15:$B$17)</f>
        <v>2044.88</v>
      </c>
      <c r="X804" s="5">
        <f>WORKSHEET[[#This Row],[Clients Total Cost]] / WORKSHEET[[#This Row],[Clients Rate per T2 (USD)]]</f>
        <v>25.561</v>
      </c>
      <c r="Y804" s="5">
        <f>WORKSHEET[[#This Row],[Clients Rate per T2 (USD)]] - WORKSHEET[[#This Row],[Supplier Rate Per t2 (USD)]]</f>
        <v>20</v>
      </c>
      <c r="Z804" s="5">
        <f>WORKSHEET[[#This Row],[Profit Per T]] * WORKSHEET[[#This Row],[Weight]]</f>
        <v>511.22</v>
      </c>
      <c r="AA804">
        <v>1</v>
      </c>
      <c r="AB804" s="1">
        <v>0.89999999999999991</v>
      </c>
      <c r="AC804" s="1">
        <v>0.60000000000000009</v>
      </c>
      <c r="AD804" s="1">
        <v>0.75</v>
      </c>
      <c r="AE804" s="1">
        <f>WORKSHEET[[#This Row],[Delay at toll gate in days]] +WORKSHEET[[#This Row],[Delay at workshop in days]] +WORKSHEET[[#This Row],[Delay at border in days]]</f>
        <v>2.25</v>
      </c>
    </row>
    <row r="805" spans="1:31" x14ac:dyDescent="0.35">
      <c r="A805" t="s">
        <v>824</v>
      </c>
      <c r="B805" t="s">
        <v>10</v>
      </c>
      <c r="C805" t="s">
        <v>56</v>
      </c>
      <c r="D805" t="s">
        <v>3611</v>
      </c>
      <c r="E805" t="s">
        <v>3613</v>
      </c>
      <c r="F805" t="str">
        <f>WORKSHEET[[#This Row],[Depart From]]&amp;"-"&amp;WORKSHEET[[#This Row],[Arrive To]]</f>
        <v>Mogadishu-Sanaa</v>
      </c>
      <c r="G805" s="2">
        <v>44789</v>
      </c>
      <c r="H805" s="2">
        <v>44795</v>
      </c>
      <c r="I805" s="2" t="str">
        <f t="shared" si="12"/>
        <v>Delivered</v>
      </c>
      <c r="J805" s="2" t="str">
        <f>TEXT(WORKSHEET[[#This Row],[Offloading Date]], "mmm")</f>
        <v>Aug</v>
      </c>
      <c r="K805" s="2" t="str">
        <f>IF(OR(WORKSHEET[[#This Row],[Year]]="", ISBLANK(WORKSHEET[[#This Row],[Year]]), WORKSHEET[[#This Row],[Year]]="null"), "Exclude", "Include")</f>
        <v>Include</v>
      </c>
      <c r="L805" t="s">
        <v>12</v>
      </c>
      <c r="M805" t="s">
        <v>12</v>
      </c>
      <c r="N805" t="s">
        <v>57</v>
      </c>
      <c r="O805">
        <v>25.233000000000001</v>
      </c>
      <c r="P805">
        <v>100</v>
      </c>
      <c r="Q805" t="s">
        <v>14</v>
      </c>
      <c r="R805">
        <f>P805 * _xll.XLOOKUP(Q805,CALCULATION!$A$15:$A$17, CALCULATION!$B$15:$B$17 )</f>
        <v>100</v>
      </c>
      <c r="S805" s="5">
        <f>O805*P805*_xll.XLOOKUP(Q805,CALCULATION!$A$15:$A$17, CALCULATION!$B$15:$B$17)</f>
        <v>2523.3000000000002</v>
      </c>
      <c r="T805">
        <v>80</v>
      </c>
      <c r="U805" t="s">
        <v>14</v>
      </c>
      <c r="V805">
        <f>T805 * _xll.XLOOKUP(U805,CALCULATION!$A$15:$A$17, CALCULATION!$B$15:$B$17 )</f>
        <v>80</v>
      </c>
      <c r="W805" s="5">
        <f>O805*T805*_xll.XLOOKUP(U805,CALCULATION!$A$15:$A$17, CALCULATION!$B$15:$B$17)</f>
        <v>2018.64</v>
      </c>
      <c r="X805" s="5">
        <f>WORKSHEET[[#This Row],[Clients Total Cost]] / WORKSHEET[[#This Row],[Clients Rate per T2 (USD)]]</f>
        <v>25.233000000000001</v>
      </c>
      <c r="Y805" s="5">
        <f>WORKSHEET[[#This Row],[Clients Rate per T2 (USD)]] - WORKSHEET[[#This Row],[Supplier Rate Per t2 (USD)]]</f>
        <v>20</v>
      </c>
      <c r="Z805" s="5">
        <f>WORKSHEET[[#This Row],[Profit Per T]] * WORKSHEET[[#This Row],[Weight]]</f>
        <v>504.66</v>
      </c>
      <c r="AA805">
        <v>1</v>
      </c>
      <c r="AB805" s="1">
        <v>0.89999999999999991</v>
      </c>
      <c r="AC805" s="1">
        <v>0.60000000000000009</v>
      </c>
      <c r="AD805" s="1">
        <v>0.75</v>
      </c>
      <c r="AE805" s="1">
        <f>WORKSHEET[[#This Row],[Delay at toll gate in days]] +WORKSHEET[[#This Row],[Delay at workshop in days]] +WORKSHEET[[#This Row],[Delay at border in days]]</f>
        <v>2.25</v>
      </c>
    </row>
    <row r="806" spans="1:31" x14ac:dyDescent="0.35">
      <c r="A806" t="s">
        <v>825</v>
      </c>
      <c r="B806" t="s">
        <v>10</v>
      </c>
      <c r="C806" t="s">
        <v>56</v>
      </c>
      <c r="D806" t="s">
        <v>3616</v>
      </c>
      <c r="E806" t="s">
        <v>3612</v>
      </c>
      <c r="F806" t="str">
        <f>WORKSHEET[[#This Row],[Depart From]]&amp;"-"&amp;WORKSHEET[[#This Row],[Arrive To]]</f>
        <v>Marrakech-Victoria</v>
      </c>
      <c r="G806" s="2">
        <v>44789</v>
      </c>
      <c r="H806" s="2">
        <v>44795</v>
      </c>
      <c r="I806" s="2" t="str">
        <f t="shared" si="12"/>
        <v>Delivered</v>
      </c>
      <c r="J806" s="2" t="str">
        <f>TEXT(WORKSHEET[[#This Row],[Offloading Date]], "mmm")</f>
        <v>Aug</v>
      </c>
      <c r="K806" s="2" t="str">
        <f>IF(OR(WORKSHEET[[#This Row],[Year]]="", ISBLANK(WORKSHEET[[#This Row],[Year]]), WORKSHEET[[#This Row],[Year]]="null"), "Exclude", "Include")</f>
        <v>Include</v>
      </c>
      <c r="L806" t="s">
        <v>12</v>
      </c>
      <c r="M806" t="s">
        <v>12</v>
      </c>
      <c r="N806" t="s">
        <v>57</v>
      </c>
      <c r="O806">
        <v>25.736000000000001</v>
      </c>
      <c r="P806">
        <v>100</v>
      </c>
      <c r="Q806" t="s">
        <v>14</v>
      </c>
      <c r="R806">
        <f>P806 * _xll.XLOOKUP(Q806,CALCULATION!$A$15:$A$17, CALCULATION!$B$15:$B$17 )</f>
        <v>100</v>
      </c>
      <c r="S806" s="5">
        <f>O806*P806*_xll.XLOOKUP(Q806,CALCULATION!$A$15:$A$17, CALCULATION!$B$15:$B$17)</f>
        <v>2573.6</v>
      </c>
      <c r="T806">
        <v>80</v>
      </c>
      <c r="U806" t="s">
        <v>14</v>
      </c>
      <c r="V806">
        <f>T806 * _xll.XLOOKUP(U806,CALCULATION!$A$15:$A$17, CALCULATION!$B$15:$B$17 )</f>
        <v>80</v>
      </c>
      <c r="W806" s="5">
        <f>O806*T806*_xll.XLOOKUP(U806,CALCULATION!$A$15:$A$17, CALCULATION!$B$15:$B$17)</f>
        <v>2058.88</v>
      </c>
      <c r="X806" s="5">
        <f>WORKSHEET[[#This Row],[Clients Total Cost]] / WORKSHEET[[#This Row],[Clients Rate per T2 (USD)]]</f>
        <v>25.736000000000001</v>
      </c>
      <c r="Y806" s="5">
        <f>WORKSHEET[[#This Row],[Clients Rate per T2 (USD)]] - WORKSHEET[[#This Row],[Supplier Rate Per t2 (USD)]]</f>
        <v>20</v>
      </c>
      <c r="Z806" s="5">
        <f>WORKSHEET[[#This Row],[Profit Per T]] * WORKSHEET[[#This Row],[Weight]]</f>
        <v>514.72</v>
      </c>
      <c r="AA806">
        <v>1</v>
      </c>
      <c r="AB806" s="1">
        <v>0.89999999999999991</v>
      </c>
      <c r="AC806" s="1">
        <v>0.60000000000000009</v>
      </c>
      <c r="AD806" s="1">
        <v>0.75</v>
      </c>
      <c r="AE806" s="1">
        <f>WORKSHEET[[#This Row],[Delay at toll gate in days]] +WORKSHEET[[#This Row],[Delay at workshop in days]] +WORKSHEET[[#This Row],[Delay at border in days]]</f>
        <v>2.25</v>
      </c>
    </row>
    <row r="807" spans="1:31" x14ac:dyDescent="0.35">
      <c r="A807" t="s">
        <v>826</v>
      </c>
      <c r="B807" t="s">
        <v>10</v>
      </c>
      <c r="C807" t="s">
        <v>56</v>
      </c>
      <c r="D807" t="s">
        <v>3619</v>
      </c>
      <c r="E807" t="s">
        <v>3612</v>
      </c>
      <c r="F807" t="str">
        <f>WORKSHEET[[#This Row],[Depart From]]&amp;"-"&amp;WORKSHEET[[#This Row],[Arrive To]]</f>
        <v>Addis Ababa-Victoria</v>
      </c>
      <c r="G807" s="2">
        <v>44789</v>
      </c>
      <c r="H807" s="2">
        <v>44795</v>
      </c>
      <c r="I807" s="2" t="str">
        <f t="shared" si="12"/>
        <v>Delivered</v>
      </c>
      <c r="J807" s="2" t="str">
        <f>TEXT(WORKSHEET[[#This Row],[Offloading Date]], "mmm")</f>
        <v>Aug</v>
      </c>
      <c r="K807" s="2" t="str">
        <f>IF(OR(WORKSHEET[[#This Row],[Year]]="", ISBLANK(WORKSHEET[[#This Row],[Year]]), WORKSHEET[[#This Row],[Year]]="null"), "Exclude", "Include")</f>
        <v>Include</v>
      </c>
      <c r="L807" t="s">
        <v>12</v>
      </c>
      <c r="M807" t="s">
        <v>12</v>
      </c>
      <c r="N807" t="s">
        <v>57</v>
      </c>
      <c r="O807">
        <v>25.695</v>
      </c>
      <c r="P807">
        <v>100</v>
      </c>
      <c r="Q807" t="s">
        <v>14</v>
      </c>
      <c r="R807">
        <f>P807 * _xll.XLOOKUP(Q807,CALCULATION!$A$15:$A$17, CALCULATION!$B$15:$B$17 )</f>
        <v>100</v>
      </c>
      <c r="S807" s="5">
        <f>O807*P807*_xll.XLOOKUP(Q807,CALCULATION!$A$15:$A$17, CALCULATION!$B$15:$B$17)</f>
        <v>2569.5</v>
      </c>
      <c r="T807">
        <v>80</v>
      </c>
      <c r="U807" t="s">
        <v>14</v>
      </c>
      <c r="V807">
        <f>T807 * _xll.XLOOKUP(U807,CALCULATION!$A$15:$A$17, CALCULATION!$B$15:$B$17 )</f>
        <v>80</v>
      </c>
      <c r="W807" s="5">
        <f>O807*T807*_xll.XLOOKUP(U807,CALCULATION!$A$15:$A$17, CALCULATION!$B$15:$B$17)</f>
        <v>2055.6</v>
      </c>
      <c r="X807" s="5">
        <f>WORKSHEET[[#This Row],[Clients Total Cost]] / WORKSHEET[[#This Row],[Clients Rate per T2 (USD)]]</f>
        <v>25.695</v>
      </c>
      <c r="Y807" s="5">
        <f>WORKSHEET[[#This Row],[Clients Rate per T2 (USD)]] - WORKSHEET[[#This Row],[Supplier Rate Per t2 (USD)]]</f>
        <v>20</v>
      </c>
      <c r="Z807" s="5">
        <f>WORKSHEET[[#This Row],[Profit Per T]] * WORKSHEET[[#This Row],[Weight]]</f>
        <v>513.9</v>
      </c>
      <c r="AA807">
        <v>1</v>
      </c>
      <c r="AB807" s="1">
        <v>0.89999999999999991</v>
      </c>
      <c r="AC807" s="1">
        <v>0.60000000000000009</v>
      </c>
      <c r="AD807" s="1">
        <v>0.75</v>
      </c>
      <c r="AE807" s="1">
        <f>WORKSHEET[[#This Row],[Delay at toll gate in days]] +WORKSHEET[[#This Row],[Delay at workshop in days]] +WORKSHEET[[#This Row],[Delay at border in days]]</f>
        <v>2.25</v>
      </c>
    </row>
    <row r="808" spans="1:31" x14ac:dyDescent="0.35">
      <c r="A808" t="s">
        <v>827</v>
      </c>
      <c r="B808" t="s">
        <v>10</v>
      </c>
      <c r="C808" t="s">
        <v>56</v>
      </c>
      <c r="D808" t="s">
        <v>3611</v>
      </c>
      <c r="E808" t="s">
        <v>3613</v>
      </c>
      <c r="F808" t="str">
        <f>WORKSHEET[[#This Row],[Depart From]]&amp;"-"&amp;WORKSHEET[[#This Row],[Arrive To]]</f>
        <v>Mogadishu-Sanaa</v>
      </c>
      <c r="G808" s="2">
        <v>44789</v>
      </c>
      <c r="H808" s="2">
        <v>44795</v>
      </c>
      <c r="I808" s="2" t="str">
        <f t="shared" si="12"/>
        <v>Delivered</v>
      </c>
      <c r="J808" s="2" t="str">
        <f>TEXT(WORKSHEET[[#This Row],[Offloading Date]], "mmm")</f>
        <v>Aug</v>
      </c>
      <c r="K808" s="2" t="str">
        <f>IF(OR(WORKSHEET[[#This Row],[Year]]="", ISBLANK(WORKSHEET[[#This Row],[Year]]), WORKSHEET[[#This Row],[Year]]="null"), "Exclude", "Include")</f>
        <v>Include</v>
      </c>
      <c r="L808" t="s">
        <v>12</v>
      </c>
      <c r="M808" t="s">
        <v>12</v>
      </c>
      <c r="N808" t="s">
        <v>57</v>
      </c>
      <c r="O808">
        <v>25.661000000000001</v>
      </c>
      <c r="P808">
        <v>100</v>
      </c>
      <c r="Q808" t="s">
        <v>14</v>
      </c>
      <c r="R808">
        <f>P808 * _xll.XLOOKUP(Q808,CALCULATION!$A$15:$A$17, CALCULATION!$B$15:$B$17 )</f>
        <v>100</v>
      </c>
      <c r="S808" s="5">
        <f>O808*P808*_xll.XLOOKUP(Q808,CALCULATION!$A$15:$A$17, CALCULATION!$B$15:$B$17)</f>
        <v>2566.1000000000004</v>
      </c>
      <c r="T808">
        <v>80</v>
      </c>
      <c r="U808" t="s">
        <v>14</v>
      </c>
      <c r="V808">
        <f>T808 * _xll.XLOOKUP(U808,CALCULATION!$A$15:$A$17, CALCULATION!$B$15:$B$17 )</f>
        <v>80</v>
      </c>
      <c r="W808" s="5">
        <f>O808*T808*_xll.XLOOKUP(U808,CALCULATION!$A$15:$A$17, CALCULATION!$B$15:$B$17)</f>
        <v>2052.88</v>
      </c>
      <c r="X808" s="5">
        <f>WORKSHEET[[#This Row],[Clients Total Cost]] / WORKSHEET[[#This Row],[Clients Rate per T2 (USD)]]</f>
        <v>25.661000000000005</v>
      </c>
      <c r="Y808" s="5">
        <f>WORKSHEET[[#This Row],[Clients Rate per T2 (USD)]] - WORKSHEET[[#This Row],[Supplier Rate Per t2 (USD)]]</f>
        <v>20</v>
      </c>
      <c r="Z808" s="5">
        <f>WORKSHEET[[#This Row],[Profit Per T]] * WORKSHEET[[#This Row],[Weight]]</f>
        <v>513.22000000000014</v>
      </c>
      <c r="AA808">
        <v>1</v>
      </c>
      <c r="AB808" s="1">
        <v>0.89999999999999991</v>
      </c>
      <c r="AC808" s="1">
        <v>0.60000000000000009</v>
      </c>
      <c r="AD808" s="1">
        <v>0.75</v>
      </c>
      <c r="AE808" s="1">
        <f>WORKSHEET[[#This Row],[Delay at toll gate in days]] +WORKSHEET[[#This Row],[Delay at workshop in days]] +WORKSHEET[[#This Row],[Delay at border in days]]</f>
        <v>2.25</v>
      </c>
    </row>
    <row r="809" spans="1:31" x14ac:dyDescent="0.35">
      <c r="A809" t="s">
        <v>828</v>
      </c>
      <c r="B809" t="s">
        <v>10</v>
      </c>
      <c r="C809" t="s">
        <v>56</v>
      </c>
      <c r="D809" t="s">
        <v>3619</v>
      </c>
      <c r="E809" t="s">
        <v>3612</v>
      </c>
      <c r="F809" t="str">
        <f>WORKSHEET[[#This Row],[Depart From]]&amp;"-"&amp;WORKSHEET[[#This Row],[Arrive To]]</f>
        <v>Addis Ababa-Victoria</v>
      </c>
      <c r="G809" s="2">
        <v>44789</v>
      </c>
      <c r="H809" s="2">
        <v>44795</v>
      </c>
      <c r="I809" s="2" t="str">
        <f t="shared" si="12"/>
        <v>Delivered</v>
      </c>
      <c r="J809" s="2" t="str">
        <f>TEXT(WORKSHEET[[#This Row],[Offloading Date]], "mmm")</f>
        <v>Aug</v>
      </c>
      <c r="K809" s="2" t="str">
        <f>IF(OR(WORKSHEET[[#This Row],[Year]]="", ISBLANK(WORKSHEET[[#This Row],[Year]]), WORKSHEET[[#This Row],[Year]]="null"), "Exclude", "Include")</f>
        <v>Include</v>
      </c>
      <c r="L809" t="s">
        <v>12</v>
      </c>
      <c r="M809" t="s">
        <v>12</v>
      </c>
      <c r="N809" t="s">
        <v>57</v>
      </c>
      <c r="O809">
        <v>25.638000000000002</v>
      </c>
      <c r="P809">
        <v>100</v>
      </c>
      <c r="Q809" t="s">
        <v>14</v>
      </c>
      <c r="R809">
        <f>P809 * _xll.XLOOKUP(Q809,CALCULATION!$A$15:$A$17, CALCULATION!$B$15:$B$17 )</f>
        <v>100</v>
      </c>
      <c r="S809" s="5">
        <f>O809*P809*_xll.XLOOKUP(Q809,CALCULATION!$A$15:$A$17, CALCULATION!$B$15:$B$17)</f>
        <v>2563.8000000000002</v>
      </c>
      <c r="T809">
        <v>80</v>
      </c>
      <c r="U809" t="s">
        <v>14</v>
      </c>
      <c r="V809">
        <f>T809 * _xll.XLOOKUP(U809,CALCULATION!$A$15:$A$17, CALCULATION!$B$15:$B$17 )</f>
        <v>80</v>
      </c>
      <c r="W809" s="5">
        <f>O809*T809*_xll.XLOOKUP(U809,CALCULATION!$A$15:$A$17, CALCULATION!$B$15:$B$17)</f>
        <v>2051.04</v>
      </c>
      <c r="X809" s="5">
        <f>WORKSHEET[[#This Row],[Clients Total Cost]] / WORKSHEET[[#This Row],[Clients Rate per T2 (USD)]]</f>
        <v>25.638000000000002</v>
      </c>
      <c r="Y809" s="5">
        <f>WORKSHEET[[#This Row],[Clients Rate per T2 (USD)]] - WORKSHEET[[#This Row],[Supplier Rate Per t2 (USD)]]</f>
        <v>20</v>
      </c>
      <c r="Z809" s="5">
        <f>WORKSHEET[[#This Row],[Profit Per T]] * WORKSHEET[[#This Row],[Weight]]</f>
        <v>512.76</v>
      </c>
      <c r="AA809">
        <v>1</v>
      </c>
      <c r="AB809" s="1">
        <v>0.89999999999999991</v>
      </c>
      <c r="AC809" s="1">
        <v>0.60000000000000009</v>
      </c>
      <c r="AD809" s="1">
        <v>0.75</v>
      </c>
      <c r="AE809" s="1">
        <f>WORKSHEET[[#This Row],[Delay at toll gate in days]] +WORKSHEET[[#This Row],[Delay at workshop in days]] +WORKSHEET[[#This Row],[Delay at border in days]]</f>
        <v>2.25</v>
      </c>
    </row>
    <row r="810" spans="1:31" x14ac:dyDescent="0.35">
      <c r="A810" t="s">
        <v>829</v>
      </c>
      <c r="B810" t="s">
        <v>10</v>
      </c>
      <c r="C810" t="s">
        <v>56</v>
      </c>
      <c r="D810" t="s">
        <v>3616</v>
      </c>
      <c r="E810" t="s">
        <v>3612</v>
      </c>
      <c r="F810" t="str">
        <f>WORKSHEET[[#This Row],[Depart From]]&amp;"-"&amp;WORKSHEET[[#This Row],[Arrive To]]</f>
        <v>Marrakech-Victoria</v>
      </c>
      <c r="G810" s="2">
        <v>44789</v>
      </c>
      <c r="H810" s="2">
        <v>44792</v>
      </c>
      <c r="I810" s="2" t="str">
        <f t="shared" si="12"/>
        <v>Delivered</v>
      </c>
      <c r="J810" s="2" t="str">
        <f>TEXT(WORKSHEET[[#This Row],[Offloading Date]], "mmm")</f>
        <v>Aug</v>
      </c>
      <c r="K810" s="2" t="str">
        <f>IF(OR(WORKSHEET[[#This Row],[Year]]="", ISBLANK(WORKSHEET[[#This Row],[Year]]), WORKSHEET[[#This Row],[Year]]="null"), "Exclude", "Include")</f>
        <v>Include</v>
      </c>
      <c r="L810" t="s">
        <v>12</v>
      </c>
      <c r="M810" t="s">
        <v>12</v>
      </c>
      <c r="N810" t="s">
        <v>57</v>
      </c>
      <c r="O810">
        <v>25.317</v>
      </c>
      <c r="P810">
        <v>100</v>
      </c>
      <c r="Q810" t="s">
        <v>14</v>
      </c>
      <c r="R810">
        <f>P810 * _xll.XLOOKUP(Q810,CALCULATION!$A$15:$A$17, CALCULATION!$B$15:$B$17 )</f>
        <v>100</v>
      </c>
      <c r="S810" s="5">
        <f>O810*P810*_xll.XLOOKUP(Q810,CALCULATION!$A$15:$A$17, CALCULATION!$B$15:$B$17)</f>
        <v>2531.6999999999998</v>
      </c>
      <c r="T810">
        <v>80</v>
      </c>
      <c r="U810" t="s">
        <v>14</v>
      </c>
      <c r="V810">
        <f>T810 * _xll.XLOOKUP(U810,CALCULATION!$A$15:$A$17, CALCULATION!$B$15:$B$17 )</f>
        <v>80</v>
      </c>
      <c r="W810" s="5">
        <f>O810*T810*_xll.XLOOKUP(U810,CALCULATION!$A$15:$A$17, CALCULATION!$B$15:$B$17)</f>
        <v>2025.3600000000001</v>
      </c>
      <c r="X810" s="5">
        <f>WORKSHEET[[#This Row],[Clients Total Cost]] / WORKSHEET[[#This Row],[Clients Rate per T2 (USD)]]</f>
        <v>25.316999999999997</v>
      </c>
      <c r="Y810" s="5">
        <f>WORKSHEET[[#This Row],[Clients Rate per T2 (USD)]] - WORKSHEET[[#This Row],[Supplier Rate Per t2 (USD)]]</f>
        <v>20</v>
      </c>
      <c r="Z810" s="5">
        <f>WORKSHEET[[#This Row],[Profit Per T]] * WORKSHEET[[#This Row],[Weight]]</f>
        <v>506.33999999999992</v>
      </c>
      <c r="AA810">
        <v>1</v>
      </c>
      <c r="AB810" s="1">
        <v>0.44999999999999996</v>
      </c>
      <c r="AC810" s="1">
        <v>0.30000000000000004</v>
      </c>
      <c r="AD810" s="1">
        <v>0.375</v>
      </c>
      <c r="AE810" s="1">
        <f>WORKSHEET[[#This Row],[Delay at toll gate in days]] +WORKSHEET[[#This Row],[Delay at workshop in days]] +WORKSHEET[[#This Row],[Delay at border in days]]</f>
        <v>1.125</v>
      </c>
    </row>
    <row r="811" spans="1:31" x14ac:dyDescent="0.35">
      <c r="A811" t="s">
        <v>830</v>
      </c>
      <c r="B811" t="s">
        <v>10</v>
      </c>
      <c r="C811" t="s">
        <v>56</v>
      </c>
      <c r="D811" t="s">
        <v>3615</v>
      </c>
      <c r="E811" t="s">
        <v>3617</v>
      </c>
      <c r="F811" t="str">
        <f>WORKSHEET[[#This Row],[Depart From]]&amp;"-"&amp;WORKSHEET[[#This Row],[Arrive To]]</f>
        <v>Mombasa-Lagos</v>
      </c>
      <c r="G811" s="2">
        <v>44789</v>
      </c>
      <c r="H811" s="2">
        <v>44792</v>
      </c>
      <c r="I811" s="2" t="str">
        <f t="shared" si="12"/>
        <v>Delivered</v>
      </c>
      <c r="J811" s="2" t="str">
        <f>TEXT(WORKSHEET[[#This Row],[Offloading Date]], "mmm")</f>
        <v>Aug</v>
      </c>
      <c r="K811" s="2" t="str">
        <f>IF(OR(WORKSHEET[[#This Row],[Year]]="", ISBLANK(WORKSHEET[[#This Row],[Year]]), WORKSHEET[[#This Row],[Year]]="null"), "Exclude", "Include")</f>
        <v>Include</v>
      </c>
      <c r="L811" t="s">
        <v>12</v>
      </c>
      <c r="M811" t="s">
        <v>12</v>
      </c>
      <c r="N811" t="s">
        <v>57</v>
      </c>
      <c r="O811">
        <v>25.157</v>
      </c>
      <c r="P811">
        <v>100</v>
      </c>
      <c r="Q811" t="s">
        <v>14</v>
      </c>
      <c r="R811">
        <f>P811 * _xll.XLOOKUP(Q811,CALCULATION!$A$15:$A$17, CALCULATION!$B$15:$B$17 )</f>
        <v>100</v>
      </c>
      <c r="S811" s="5">
        <f>O811*P811*_xll.XLOOKUP(Q811,CALCULATION!$A$15:$A$17, CALCULATION!$B$15:$B$17)</f>
        <v>2515.6999999999998</v>
      </c>
      <c r="T811">
        <v>80</v>
      </c>
      <c r="U811" t="s">
        <v>14</v>
      </c>
      <c r="V811">
        <f>T811 * _xll.XLOOKUP(U811,CALCULATION!$A$15:$A$17, CALCULATION!$B$15:$B$17 )</f>
        <v>80</v>
      </c>
      <c r="W811" s="5">
        <f>O811*T811*_xll.XLOOKUP(U811,CALCULATION!$A$15:$A$17, CALCULATION!$B$15:$B$17)</f>
        <v>2012.56</v>
      </c>
      <c r="X811" s="5">
        <f>WORKSHEET[[#This Row],[Clients Total Cost]] / WORKSHEET[[#This Row],[Clients Rate per T2 (USD)]]</f>
        <v>25.156999999999996</v>
      </c>
      <c r="Y811" s="5">
        <f>WORKSHEET[[#This Row],[Clients Rate per T2 (USD)]] - WORKSHEET[[#This Row],[Supplier Rate Per t2 (USD)]]</f>
        <v>20</v>
      </c>
      <c r="Z811" s="5">
        <f>WORKSHEET[[#This Row],[Profit Per T]] * WORKSHEET[[#This Row],[Weight]]</f>
        <v>503.13999999999993</v>
      </c>
      <c r="AA811">
        <v>1</v>
      </c>
      <c r="AB811" s="1">
        <v>0.44999999999999996</v>
      </c>
      <c r="AC811" s="1">
        <v>0.30000000000000004</v>
      </c>
      <c r="AD811" s="1">
        <v>0.375</v>
      </c>
      <c r="AE811" s="1">
        <f>WORKSHEET[[#This Row],[Delay at toll gate in days]] +WORKSHEET[[#This Row],[Delay at workshop in days]] +WORKSHEET[[#This Row],[Delay at border in days]]</f>
        <v>1.125</v>
      </c>
    </row>
    <row r="812" spans="1:31" x14ac:dyDescent="0.35">
      <c r="A812" t="s">
        <v>831</v>
      </c>
      <c r="B812" t="s">
        <v>10</v>
      </c>
      <c r="C812" t="s">
        <v>56</v>
      </c>
      <c r="D812" t="s">
        <v>3615</v>
      </c>
      <c r="E812" t="s">
        <v>3614</v>
      </c>
      <c r="F812" t="str">
        <f>WORKSHEET[[#This Row],[Depart From]]&amp;"-"&amp;WORKSHEET[[#This Row],[Arrive To]]</f>
        <v>Mombasa-Alger</v>
      </c>
      <c r="G812" s="2">
        <v>44789</v>
      </c>
      <c r="H812" s="2">
        <v>44795</v>
      </c>
      <c r="I812" s="2" t="str">
        <f t="shared" si="12"/>
        <v>Delivered</v>
      </c>
      <c r="J812" s="2" t="str">
        <f>TEXT(WORKSHEET[[#This Row],[Offloading Date]], "mmm")</f>
        <v>Aug</v>
      </c>
      <c r="K812" s="2" t="str">
        <f>IF(OR(WORKSHEET[[#This Row],[Year]]="", ISBLANK(WORKSHEET[[#This Row],[Year]]), WORKSHEET[[#This Row],[Year]]="null"), "Exclude", "Include")</f>
        <v>Include</v>
      </c>
      <c r="L812" t="s">
        <v>12</v>
      </c>
      <c r="M812" t="s">
        <v>12</v>
      </c>
      <c r="N812" t="s">
        <v>57</v>
      </c>
      <c r="O812">
        <v>25.321999999999999</v>
      </c>
      <c r="P812">
        <v>100</v>
      </c>
      <c r="Q812" t="s">
        <v>14</v>
      </c>
      <c r="R812">
        <f>P812 * _xll.XLOOKUP(Q812,CALCULATION!$A$15:$A$17, CALCULATION!$B$15:$B$17 )</f>
        <v>100</v>
      </c>
      <c r="S812" s="5">
        <f>O812*P812*_xll.XLOOKUP(Q812,CALCULATION!$A$15:$A$17, CALCULATION!$B$15:$B$17)</f>
        <v>2532.1999999999998</v>
      </c>
      <c r="T812">
        <v>80</v>
      </c>
      <c r="U812" t="s">
        <v>14</v>
      </c>
      <c r="V812">
        <f>T812 * _xll.XLOOKUP(U812,CALCULATION!$A$15:$A$17, CALCULATION!$B$15:$B$17 )</f>
        <v>80</v>
      </c>
      <c r="W812" s="5">
        <f>O812*T812*_xll.XLOOKUP(U812,CALCULATION!$A$15:$A$17, CALCULATION!$B$15:$B$17)</f>
        <v>2025.76</v>
      </c>
      <c r="X812" s="5">
        <f>WORKSHEET[[#This Row],[Clients Total Cost]] / WORKSHEET[[#This Row],[Clients Rate per T2 (USD)]]</f>
        <v>25.321999999999999</v>
      </c>
      <c r="Y812" s="5">
        <f>WORKSHEET[[#This Row],[Clients Rate per T2 (USD)]] - WORKSHEET[[#This Row],[Supplier Rate Per t2 (USD)]]</f>
        <v>20</v>
      </c>
      <c r="Z812" s="5">
        <f>WORKSHEET[[#This Row],[Profit Per T]] * WORKSHEET[[#This Row],[Weight]]</f>
        <v>506.44</v>
      </c>
      <c r="AA812">
        <v>1</v>
      </c>
      <c r="AB812" s="1">
        <v>0.89999999999999991</v>
      </c>
      <c r="AC812" s="1">
        <v>0.60000000000000009</v>
      </c>
      <c r="AD812" s="1">
        <v>0.75</v>
      </c>
      <c r="AE812" s="1">
        <f>WORKSHEET[[#This Row],[Delay at toll gate in days]] +WORKSHEET[[#This Row],[Delay at workshop in days]] +WORKSHEET[[#This Row],[Delay at border in days]]</f>
        <v>2.25</v>
      </c>
    </row>
    <row r="813" spans="1:31" x14ac:dyDescent="0.35">
      <c r="A813" t="s">
        <v>832</v>
      </c>
      <c r="B813" t="s">
        <v>10</v>
      </c>
      <c r="C813" t="s">
        <v>56</v>
      </c>
      <c r="D813" t="s">
        <v>3619</v>
      </c>
      <c r="E813" t="s">
        <v>3612</v>
      </c>
      <c r="F813" t="str">
        <f>WORKSHEET[[#This Row],[Depart From]]&amp;"-"&amp;WORKSHEET[[#This Row],[Arrive To]]</f>
        <v>Addis Ababa-Victoria</v>
      </c>
      <c r="G813" s="2">
        <v>44789</v>
      </c>
      <c r="H813" s="2">
        <v>44795</v>
      </c>
      <c r="I813" s="2" t="str">
        <f t="shared" si="12"/>
        <v>Delivered</v>
      </c>
      <c r="J813" s="2" t="str">
        <f>TEXT(WORKSHEET[[#This Row],[Offloading Date]], "mmm")</f>
        <v>Aug</v>
      </c>
      <c r="K813" s="2" t="str">
        <f>IF(OR(WORKSHEET[[#This Row],[Year]]="", ISBLANK(WORKSHEET[[#This Row],[Year]]), WORKSHEET[[#This Row],[Year]]="null"), "Exclude", "Include")</f>
        <v>Include</v>
      </c>
      <c r="L813" t="s">
        <v>12</v>
      </c>
      <c r="M813" t="s">
        <v>12</v>
      </c>
      <c r="N813" t="s">
        <v>57</v>
      </c>
      <c r="O813">
        <v>25.411999999999999</v>
      </c>
      <c r="P813">
        <v>100</v>
      </c>
      <c r="Q813" t="s">
        <v>14</v>
      </c>
      <c r="R813">
        <f>P813 * _xll.XLOOKUP(Q813,CALCULATION!$A$15:$A$17, CALCULATION!$B$15:$B$17 )</f>
        <v>100</v>
      </c>
      <c r="S813" s="5">
        <f>O813*P813*_xll.XLOOKUP(Q813,CALCULATION!$A$15:$A$17, CALCULATION!$B$15:$B$17)</f>
        <v>2541.1999999999998</v>
      </c>
      <c r="T813">
        <v>80</v>
      </c>
      <c r="U813" t="s">
        <v>14</v>
      </c>
      <c r="V813">
        <f>T813 * _xll.XLOOKUP(U813,CALCULATION!$A$15:$A$17, CALCULATION!$B$15:$B$17 )</f>
        <v>80</v>
      </c>
      <c r="W813" s="5">
        <f>O813*T813*_xll.XLOOKUP(U813,CALCULATION!$A$15:$A$17, CALCULATION!$B$15:$B$17)</f>
        <v>2032.96</v>
      </c>
      <c r="X813" s="5">
        <f>WORKSHEET[[#This Row],[Clients Total Cost]] / WORKSHEET[[#This Row],[Clients Rate per T2 (USD)]]</f>
        <v>25.411999999999999</v>
      </c>
      <c r="Y813" s="5">
        <f>WORKSHEET[[#This Row],[Clients Rate per T2 (USD)]] - WORKSHEET[[#This Row],[Supplier Rate Per t2 (USD)]]</f>
        <v>20</v>
      </c>
      <c r="Z813" s="5">
        <f>WORKSHEET[[#This Row],[Profit Per T]] * WORKSHEET[[#This Row],[Weight]]</f>
        <v>508.24</v>
      </c>
      <c r="AA813">
        <v>1</v>
      </c>
      <c r="AB813" s="1">
        <v>0.89999999999999991</v>
      </c>
      <c r="AC813" s="1">
        <v>0.60000000000000009</v>
      </c>
      <c r="AD813" s="1">
        <v>0.75</v>
      </c>
      <c r="AE813" s="1">
        <f>WORKSHEET[[#This Row],[Delay at toll gate in days]] +WORKSHEET[[#This Row],[Delay at workshop in days]] +WORKSHEET[[#This Row],[Delay at border in days]]</f>
        <v>2.25</v>
      </c>
    </row>
    <row r="814" spans="1:31" x14ac:dyDescent="0.35">
      <c r="A814" t="s">
        <v>833</v>
      </c>
      <c r="B814" t="s">
        <v>10</v>
      </c>
      <c r="C814" t="s">
        <v>56</v>
      </c>
      <c r="D814" t="s">
        <v>3615</v>
      </c>
      <c r="E814" t="s">
        <v>3614</v>
      </c>
      <c r="F814" t="str">
        <f>WORKSHEET[[#This Row],[Depart From]]&amp;"-"&amp;WORKSHEET[[#This Row],[Arrive To]]</f>
        <v>Mombasa-Alger</v>
      </c>
      <c r="G814" s="2">
        <v>44789</v>
      </c>
      <c r="H814" s="2">
        <v>44795</v>
      </c>
      <c r="I814" s="2" t="str">
        <f t="shared" si="12"/>
        <v>Delivered</v>
      </c>
      <c r="J814" s="2" t="str">
        <f>TEXT(WORKSHEET[[#This Row],[Offloading Date]], "mmm")</f>
        <v>Aug</v>
      </c>
      <c r="K814" s="2" t="str">
        <f>IF(OR(WORKSHEET[[#This Row],[Year]]="", ISBLANK(WORKSHEET[[#This Row],[Year]]), WORKSHEET[[#This Row],[Year]]="null"), "Exclude", "Include")</f>
        <v>Include</v>
      </c>
      <c r="L814" t="s">
        <v>12</v>
      </c>
      <c r="M814" t="s">
        <v>12</v>
      </c>
      <c r="N814" t="s">
        <v>57</v>
      </c>
      <c r="O814">
        <v>25.7</v>
      </c>
      <c r="P814">
        <v>100</v>
      </c>
      <c r="Q814" t="s">
        <v>14</v>
      </c>
      <c r="R814">
        <f>P814 * _xll.XLOOKUP(Q814,CALCULATION!$A$15:$A$17, CALCULATION!$B$15:$B$17 )</f>
        <v>100</v>
      </c>
      <c r="S814" s="5">
        <f>O814*P814*_xll.XLOOKUP(Q814,CALCULATION!$A$15:$A$17, CALCULATION!$B$15:$B$17)</f>
        <v>2570</v>
      </c>
      <c r="T814">
        <v>80</v>
      </c>
      <c r="U814" t="s">
        <v>14</v>
      </c>
      <c r="V814">
        <f>T814 * _xll.XLOOKUP(U814,CALCULATION!$A$15:$A$17, CALCULATION!$B$15:$B$17 )</f>
        <v>80</v>
      </c>
      <c r="W814" s="5">
        <f>O814*T814*_xll.XLOOKUP(U814,CALCULATION!$A$15:$A$17, CALCULATION!$B$15:$B$17)</f>
        <v>2056</v>
      </c>
      <c r="X814" s="5">
        <f>WORKSHEET[[#This Row],[Clients Total Cost]] / WORKSHEET[[#This Row],[Clients Rate per T2 (USD)]]</f>
        <v>25.7</v>
      </c>
      <c r="Y814" s="5">
        <f>WORKSHEET[[#This Row],[Clients Rate per T2 (USD)]] - WORKSHEET[[#This Row],[Supplier Rate Per t2 (USD)]]</f>
        <v>20</v>
      </c>
      <c r="Z814" s="5">
        <f>WORKSHEET[[#This Row],[Profit Per T]] * WORKSHEET[[#This Row],[Weight]]</f>
        <v>514</v>
      </c>
      <c r="AA814">
        <v>1</v>
      </c>
      <c r="AB814" s="1">
        <v>0.89999999999999991</v>
      </c>
      <c r="AC814" s="1">
        <v>0.60000000000000009</v>
      </c>
      <c r="AD814" s="1">
        <v>0.75</v>
      </c>
      <c r="AE814" s="1">
        <f>WORKSHEET[[#This Row],[Delay at toll gate in days]] +WORKSHEET[[#This Row],[Delay at workshop in days]] +WORKSHEET[[#This Row],[Delay at border in days]]</f>
        <v>2.25</v>
      </c>
    </row>
    <row r="815" spans="1:31" x14ac:dyDescent="0.35">
      <c r="A815" t="s">
        <v>834</v>
      </c>
      <c r="B815" t="s">
        <v>10</v>
      </c>
      <c r="C815" t="s">
        <v>56</v>
      </c>
      <c r="D815" t="s">
        <v>3611</v>
      </c>
      <c r="E815" t="s">
        <v>3613</v>
      </c>
      <c r="F815" t="str">
        <f>WORKSHEET[[#This Row],[Depart From]]&amp;"-"&amp;WORKSHEET[[#This Row],[Arrive To]]</f>
        <v>Mogadishu-Sanaa</v>
      </c>
      <c r="G815" s="2">
        <v>44789</v>
      </c>
      <c r="H815" s="2">
        <v>44795</v>
      </c>
      <c r="I815" s="2" t="str">
        <f t="shared" si="12"/>
        <v>Delivered</v>
      </c>
      <c r="J815" s="2" t="str">
        <f>TEXT(WORKSHEET[[#This Row],[Offloading Date]], "mmm")</f>
        <v>Aug</v>
      </c>
      <c r="K815" s="2" t="str">
        <f>IF(OR(WORKSHEET[[#This Row],[Year]]="", ISBLANK(WORKSHEET[[#This Row],[Year]]), WORKSHEET[[#This Row],[Year]]="null"), "Exclude", "Include")</f>
        <v>Include</v>
      </c>
      <c r="L815" t="s">
        <v>12</v>
      </c>
      <c r="M815" t="s">
        <v>12</v>
      </c>
      <c r="N815" t="s">
        <v>57</v>
      </c>
      <c r="O815">
        <v>25.704999999999998</v>
      </c>
      <c r="P815">
        <v>100</v>
      </c>
      <c r="Q815" t="s">
        <v>14</v>
      </c>
      <c r="R815">
        <f>P815 * _xll.XLOOKUP(Q815,CALCULATION!$A$15:$A$17, CALCULATION!$B$15:$B$17 )</f>
        <v>100</v>
      </c>
      <c r="S815" s="5">
        <f>O815*P815*_xll.XLOOKUP(Q815,CALCULATION!$A$15:$A$17, CALCULATION!$B$15:$B$17)</f>
        <v>2570.5</v>
      </c>
      <c r="T815">
        <v>80</v>
      </c>
      <c r="U815" t="s">
        <v>14</v>
      </c>
      <c r="V815">
        <f>T815 * _xll.XLOOKUP(U815,CALCULATION!$A$15:$A$17, CALCULATION!$B$15:$B$17 )</f>
        <v>80</v>
      </c>
      <c r="W815" s="5">
        <f>O815*T815*_xll.XLOOKUP(U815,CALCULATION!$A$15:$A$17, CALCULATION!$B$15:$B$17)</f>
        <v>2056.3999999999996</v>
      </c>
      <c r="X815" s="5">
        <f>WORKSHEET[[#This Row],[Clients Total Cost]] / WORKSHEET[[#This Row],[Clients Rate per T2 (USD)]]</f>
        <v>25.704999999999998</v>
      </c>
      <c r="Y815" s="5">
        <f>WORKSHEET[[#This Row],[Clients Rate per T2 (USD)]] - WORKSHEET[[#This Row],[Supplier Rate Per t2 (USD)]]</f>
        <v>20</v>
      </c>
      <c r="Z815" s="5">
        <f>WORKSHEET[[#This Row],[Profit Per T]] * WORKSHEET[[#This Row],[Weight]]</f>
        <v>514.09999999999991</v>
      </c>
      <c r="AA815">
        <v>1</v>
      </c>
      <c r="AB815" s="1">
        <v>0.89999999999999991</v>
      </c>
      <c r="AC815" s="1">
        <v>0.60000000000000009</v>
      </c>
      <c r="AD815" s="1">
        <v>0.75</v>
      </c>
      <c r="AE815" s="1">
        <f>WORKSHEET[[#This Row],[Delay at toll gate in days]] +WORKSHEET[[#This Row],[Delay at workshop in days]] +WORKSHEET[[#This Row],[Delay at border in days]]</f>
        <v>2.25</v>
      </c>
    </row>
    <row r="816" spans="1:31" x14ac:dyDescent="0.35">
      <c r="A816" t="s">
        <v>835</v>
      </c>
      <c r="B816" t="s">
        <v>10</v>
      </c>
      <c r="C816" t="s">
        <v>11</v>
      </c>
      <c r="D816" t="s">
        <v>3615</v>
      </c>
      <c r="E816" t="s">
        <v>3612</v>
      </c>
      <c r="F816" t="str">
        <f>WORKSHEET[[#This Row],[Depart From]]&amp;"-"&amp;WORKSHEET[[#This Row],[Arrive To]]</f>
        <v>Mombasa-Victoria</v>
      </c>
      <c r="G816" s="2">
        <v>44787</v>
      </c>
      <c r="H816" s="2">
        <v>44810</v>
      </c>
      <c r="I816" s="2" t="str">
        <f t="shared" si="12"/>
        <v>Delivered</v>
      </c>
      <c r="J816" s="2" t="str">
        <f>TEXT(WORKSHEET[[#This Row],[Offloading Date]], "mmm")</f>
        <v>Sep</v>
      </c>
      <c r="K816" s="2" t="str">
        <f>IF(OR(WORKSHEET[[#This Row],[Year]]="", ISBLANK(WORKSHEET[[#This Row],[Year]]), WORKSHEET[[#This Row],[Year]]="null"), "Exclude", "Include")</f>
        <v>Include</v>
      </c>
      <c r="L816" t="s">
        <v>3624</v>
      </c>
      <c r="M816" t="s">
        <v>836</v>
      </c>
      <c r="N816" t="s">
        <v>13</v>
      </c>
      <c r="O816">
        <v>29.48</v>
      </c>
      <c r="P816">
        <v>600</v>
      </c>
      <c r="Q816" t="s">
        <v>14</v>
      </c>
      <c r="R816">
        <f>P816 * _xll.XLOOKUP(Q816,CALCULATION!$A$15:$A$17, CALCULATION!$B$15:$B$17 )</f>
        <v>600</v>
      </c>
      <c r="S816" s="5">
        <f>O816*P816*_xll.XLOOKUP(Q816,CALCULATION!$A$15:$A$17, CALCULATION!$B$15:$B$17)</f>
        <v>17688</v>
      </c>
      <c r="T816">
        <v>300</v>
      </c>
      <c r="U816" t="s">
        <v>14</v>
      </c>
      <c r="V816">
        <f>T816 * _xll.XLOOKUP(U816,CALCULATION!$A$15:$A$17, CALCULATION!$B$15:$B$17 )</f>
        <v>300</v>
      </c>
      <c r="W816" s="5">
        <f>O816*T816*_xll.XLOOKUP(U816,CALCULATION!$A$15:$A$17, CALCULATION!$B$15:$B$17)</f>
        <v>8844</v>
      </c>
      <c r="X816" s="5">
        <f>WORKSHEET[[#This Row],[Clients Total Cost]] / WORKSHEET[[#This Row],[Clients Rate per T2 (USD)]]</f>
        <v>29.48</v>
      </c>
      <c r="Y816" s="5">
        <f>WORKSHEET[[#This Row],[Clients Rate per T2 (USD)]] - WORKSHEET[[#This Row],[Supplier Rate Per t2 (USD)]]</f>
        <v>300</v>
      </c>
      <c r="Z816" s="5">
        <f>WORKSHEET[[#This Row],[Profit Per T]] * WORKSHEET[[#This Row],[Weight]]</f>
        <v>8844</v>
      </c>
      <c r="AA816">
        <v>1</v>
      </c>
      <c r="AB816" s="1">
        <v>3.4499999999999997</v>
      </c>
      <c r="AC816" s="1">
        <v>2.3000000000000003</v>
      </c>
      <c r="AD816" s="1">
        <v>2.875</v>
      </c>
      <c r="AE816" s="1">
        <f>WORKSHEET[[#This Row],[Delay at toll gate in days]] +WORKSHEET[[#This Row],[Delay at workshop in days]] +WORKSHEET[[#This Row],[Delay at border in days]]</f>
        <v>8.625</v>
      </c>
    </row>
    <row r="817" spans="1:31" x14ac:dyDescent="0.35">
      <c r="A817" t="s">
        <v>837</v>
      </c>
      <c r="B817" t="s">
        <v>10</v>
      </c>
      <c r="C817" t="s">
        <v>11</v>
      </c>
      <c r="D817" t="s">
        <v>3611</v>
      </c>
      <c r="E817" t="s">
        <v>3612</v>
      </c>
      <c r="F817" t="str">
        <f>WORKSHEET[[#This Row],[Depart From]]&amp;"-"&amp;WORKSHEET[[#This Row],[Arrive To]]</f>
        <v>Mogadishu-Victoria</v>
      </c>
      <c r="G817" s="2">
        <v>44787</v>
      </c>
      <c r="H817" s="2">
        <v>44810</v>
      </c>
      <c r="I817" s="2" t="str">
        <f t="shared" si="12"/>
        <v>Delivered</v>
      </c>
      <c r="J817" s="2" t="str">
        <f>TEXT(WORKSHEET[[#This Row],[Offloading Date]], "mmm")</f>
        <v>Sep</v>
      </c>
      <c r="K817" s="2" t="str">
        <f>IF(OR(WORKSHEET[[#This Row],[Year]]="", ISBLANK(WORKSHEET[[#This Row],[Year]]), WORKSHEET[[#This Row],[Year]]="null"), "Exclude", "Include")</f>
        <v>Include</v>
      </c>
      <c r="L817" t="s">
        <v>3624</v>
      </c>
      <c r="M817" t="s">
        <v>836</v>
      </c>
      <c r="N817" t="s">
        <v>13</v>
      </c>
      <c r="O817">
        <v>29.68</v>
      </c>
      <c r="P817">
        <v>600</v>
      </c>
      <c r="Q817" t="s">
        <v>14</v>
      </c>
      <c r="R817">
        <f>P817 * _xll.XLOOKUP(Q817,CALCULATION!$A$15:$A$17, CALCULATION!$B$15:$B$17 )</f>
        <v>600</v>
      </c>
      <c r="S817" s="5">
        <f>O817*P817*_xll.XLOOKUP(Q817,CALCULATION!$A$15:$A$17, CALCULATION!$B$15:$B$17)</f>
        <v>17808</v>
      </c>
      <c r="T817">
        <v>300</v>
      </c>
      <c r="U817" t="s">
        <v>14</v>
      </c>
      <c r="V817">
        <f>T817 * _xll.XLOOKUP(U817,CALCULATION!$A$15:$A$17, CALCULATION!$B$15:$B$17 )</f>
        <v>300</v>
      </c>
      <c r="W817" s="5">
        <f>O817*T817*_xll.XLOOKUP(U817,CALCULATION!$A$15:$A$17, CALCULATION!$B$15:$B$17)</f>
        <v>8904</v>
      </c>
      <c r="X817" s="5">
        <f>WORKSHEET[[#This Row],[Clients Total Cost]] / WORKSHEET[[#This Row],[Clients Rate per T2 (USD)]]</f>
        <v>29.68</v>
      </c>
      <c r="Y817" s="5">
        <f>WORKSHEET[[#This Row],[Clients Rate per T2 (USD)]] - WORKSHEET[[#This Row],[Supplier Rate Per t2 (USD)]]</f>
        <v>300</v>
      </c>
      <c r="Z817" s="5">
        <f>WORKSHEET[[#This Row],[Profit Per T]] * WORKSHEET[[#This Row],[Weight]]</f>
        <v>8904</v>
      </c>
      <c r="AA817">
        <v>1</v>
      </c>
      <c r="AB817" s="1">
        <v>3.4499999999999997</v>
      </c>
      <c r="AC817" s="1">
        <v>2.3000000000000003</v>
      </c>
      <c r="AD817" s="1">
        <v>2.875</v>
      </c>
      <c r="AE817" s="1">
        <f>WORKSHEET[[#This Row],[Delay at toll gate in days]] +WORKSHEET[[#This Row],[Delay at workshop in days]] +WORKSHEET[[#This Row],[Delay at border in days]]</f>
        <v>8.625</v>
      </c>
    </row>
    <row r="818" spans="1:31" x14ac:dyDescent="0.35">
      <c r="A818" t="s">
        <v>838</v>
      </c>
      <c r="B818" t="s">
        <v>10</v>
      </c>
      <c r="C818" t="s">
        <v>11</v>
      </c>
      <c r="D818" t="s">
        <v>3616</v>
      </c>
      <c r="E818" t="s">
        <v>3612</v>
      </c>
      <c r="F818" t="str">
        <f>WORKSHEET[[#This Row],[Depart From]]&amp;"-"&amp;WORKSHEET[[#This Row],[Arrive To]]</f>
        <v>Marrakech-Victoria</v>
      </c>
      <c r="G818" s="2">
        <v>44787</v>
      </c>
      <c r="H818" s="2">
        <v>44810</v>
      </c>
      <c r="I818" s="2" t="str">
        <f t="shared" si="12"/>
        <v>Delivered</v>
      </c>
      <c r="J818" s="2" t="str">
        <f>TEXT(WORKSHEET[[#This Row],[Offloading Date]], "mmm")</f>
        <v>Sep</v>
      </c>
      <c r="K818" s="2" t="str">
        <f>IF(OR(WORKSHEET[[#This Row],[Year]]="", ISBLANK(WORKSHEET[[#This Row],[Year]]), WORKSHEET[[#This Row],[Year]]="null"), "Exclude", "Include")</f>
        <v>Include</v>
      </c>
      <c r="L818" t="s">
        <v>3624</v>
      </c>
      <c r="M818" t="s">
        <v>836</v>
      </c>
      <c r="N818" t="s">
        <v>13</v>
      </c>
      <c r="O818">
        <v>29.48</v>
      </c>
      <c r="P818">
        <v>600</v>
      </c>
      <c r="Q818" t="s">
        <v>14</v>
      </c>
      <c r="R818">
        <f>P818 * _xll.XLOOKUP(Q818,CALCULATION!$A$15:$A$17, CALCULATION!$B$15:$B$17 )</f>
        <v>600</v>
      </c>
      <c r="S818" s="5">
        <f>O818*P818*_xll.XLOOKUP(Q818,CALCULATION!$A$15:$A$17, CALCULATION!$B$15:$B$17)</f>
        <v>17688</v>
      </c>
      <c r="T818">
        <v>300</v>
      </c>
      <c r="U818" t="s">
        <v>14</v>
      </c>
      <c r="V818">
        <f>T818 * _xll.XLOOKUP(U818,CALCULATION!$A$15:$A$17, CALCULATION!$B$15:$B$17 )</f>
        <v>300</v>
      </c>
      <c r="W818" s="5">
        <f>O818*T818*_xll.XLOOKUP(U818,CALCULATION!$A$15:$A$17, CALCULATION!$B$15:$B$17)</f>
        <v>8844</v>
      </c>
      <c r="X818" s="5">
        <f>WORKSHEET[[#This Row],[Clients Total Cost]] / WORKSHEET[[#This Row],[Clients Rate per T2 (USD)]]</f>
        <v>29.48</v>
      </c>
      <c r="Y818" s="5">
        <f>WORKSHEET[[#This Row],[Clients Rate per T2 (USD)]] - WORKSHEET[[#This Row],[Supplier Rate Per t2 (USD)]]</f>
        <v>300</v>
      </c>
      <c r="Z818" s="5">
        <f>WORKSHEET[[#This Row],[Profit Per T]] * WORKSHEET[[#This Row],[Weight]]</f>
        <v>8844</v>
      </c>
      <c r="AA818">
        <v>1</v>
      </c>
      <c r="AB818" s="1">
        <v>3.4499999999999997</v>
      </c>
      <c r="AC818" s="1">
        <v>2.3000000000000003</v>
      </c>
      <c r="AD818" s="1">
        <v>2.875</v>
      </c>
      <c r="AE818" s="1">
        <f>WORKSHEET[[#This Row],[Delay at toll gate in days]] +WORKSHEET[[#This Row],[Delay at workshop in days]] +WORKSHEET[[#This Row],[Delay at border in days]]</f>
        <v>8.625</v>
      </c>
    </row>
    <row r="819" spans="1:31" x14ac:dyDescent="0.35">
      <c r="A819" t="s">
        <v>839</v>
      </c>
      <c r="B819" t="s">
        <v>10</v>
      </c>
      <c r="C819" t="s">
        <v>11</v>
      </c>
      <c r="D819" t="s">
        <v>3619</v>
      </c>
      <c r="E819" t="s">
        <v>3613</v>
      </c>
      <c r="F819" t="str">
        <f>WORKSHEET[[#This Row],[Depart From]]&amp;"-"&amp;WORKSHEET[[#This Row],[Arrive To]]</f>
        <v>Addis Ababa-Sanaa</v>
      </c>
      <c r="G819" s="2">
        <v>44797</v>
      </c>
      <c r="H819" s="2" t="s">
        <v>3631</v>
      </c>
      <c r="I819" s="2" t="str">
        <f t="shared" si="12"/>
        <v>Failed</v>
      </c>
      <c r="J819" s="2" t="str">
        <f>TEXT(WORKSHEET[[#This Row],[Offloading Date]], "mmm")</f>
        <v>NULL</v>
      </c>
      <c r="K819" s="2" t="str">
        <f>IF(OR(WORKSHEET[[#This Row],[Year]]="", ISBLANK(WORKSHEET[[#This Row],[Year]]), WORKSHEET[[#This Row],[Year]]="null"), "Exclude", "Include")</f>
        <v>Exclude</v>
      </c>
      <c r="L819" t="s">
        <v>3624</v>
      </c>
      <c r="M819" t="s">
        <v>3624</v>
      </c>
      <c r="N819" t="s">
        <v>13</v>
      </c>
      <c r="O819">
        <v>31</v>
      </c>
      <c r="P819">
        <v>600</v>
      </c>
      <c r="Q819" t="s">
        <v>14</v>
      </c>
      <c r="R819">
        <f>P819 * _xll.XLOOKUP(Q819,CALCULATION!$A$15:$A$17, CALCULATION!$B$15:$B$17 )</f>
        <v>600</v>
      </c>
      <c r="S819" s="5">
        <f>O819*P819*_xll.XLOOKUP(Q819,CALCULATION!$A$15:$A$17, CALCULATION!$B$15:$B$17)</f>
        <v>18600</v>
      </c>
      <c r="T819">
        <v>300</v>
      </c>
      <c r="U819" t="s">
        <v>14</v>
      </c>
      <c r="V819">
        <f>T819 * _xll.XLOOKUP(U819,CALCULATION!$A$15:$A$17, CALCULATION!$B$15:$B$17 )</f>
        <v>300</v>
      </c>
      <c r="W819" s="5">
        <f>O819*T819*_xll.XLOOKUP(U819,CALCULATION!$A$15:$A$17, CALCULATION!$B$15:$B$17)</f>
        <v>9300</v>
      </c>
      <c r="X819" s="5">
        <f>WORKSHEET[[#This Row],[Clients Total Cost]] / WORKSHEET[[#This Row],[Clients Rate per T2 (USD)]]</f>
        <v>31</v>
      </c>
      <c r="Y819" s="5">
        <f>WORKSHEET[[#This Row],[Clients Rate per T2 (USD)]] - WORKSHEET[[#This Row],[Supplier Rate Per t2 (USD)]]</f>
        <v>300</v>
      </c>
      <c r="Z819" s="5">
        <f>WORKSHEET[[#This Row],[Profit Per T]] * WORKSHEET[[#This Row],[Weight]]</f>
        <v>9300</v>
      </c>
      <c r="AA819">
        <v>0</v>
      </c>
      <c r="AB819" s="1">
        <v>0</v>
      </c>
      <c r="AC819" s="1">
        <v>0</v>
      </c>
      <c r="AD819">
        <v>0</v>
      </c>
      <c r="AE819" s="1">
        <f>WORKSHEET[[#This Row],[Delay at toll gate in days]] +WORKSHEET[[#This Row],[Delay at workshop in days]] +WORKSHEET[[#This Row],[Delay at border in days]]</f>
        <v>0</v>
      </c>
    </row>
    <row r="820" spans="1:31" x14ac:dyDescent="0.35">
      <c r="A820" t="s">
        <v>840</v>
      </c>
      <c r="B820" t="s">
        <v>10</v>
      </c>
      <c r="C820" t="s">
        <v>11</v>
      </c>
      <c r="D820" t="s">
        <v>3615</v>
      </c>
      <c r="E820" t="s">
        <v>3617</v>
      </c>
      <c r="F820" t="str">
        <f>WORKSHEET[[#This Row],[Depart From]]&amp;"-"&amp;WORKSHEET[[#This Row],[Arrive To]]</f>
        <v>Mombasa-Lagos</v>
      </c>
      <c r="G820" s="2">
        <v>44804</v>
      </c>
      <c r="H820" s="2" t="s">
        <v>3631</v>
      </c>
      <c r="I820" s="2" t="str">
        <f t="shared" si="12"/>
        <v>Failed</v>
      </c>
      <c r="J820" s="2" t="str">
        <f>TEXT(WORKSHEET[[#This Row],[Offloading Date]], "mmm")</f>
        <v>NULL</v>
      </c>
      <c r="K820" s="2" t="str">
        <f>IF(OR(WORKSHEET[[#This Row],[Year]]="", ISBLANK(WORKSHEET[[#This Row],[Year]]), WORKSHEET[[#This Row],[Year]]="null"), "Exclude", "Include")</f>
        <v>Exclude</v>
      </c>
      <c r="L820" t="s">
        <v>3624</v>
      </c>
      <c r="M820" t="s">
        <v>3624</v>
      </c>
      <c r="N820" t="s">
        <v>13</v>
      </c>
      <c r="O820">
        <v>29.48</v>
      </c>
      <c r="P820">
        <v>600</v>
      </c>
      <c r="Q820" t="s">
        <v>14</v>
      </c>
      <c r="R820">
        <f>P820 * _xll.XLOOKUP(Q820,CALCULATION!$A$15:$A$17, CALCULATION!$B$15:$B$17 )</f>
        <v>600</v>
      </c>
      <c r="S820" s="5">
        <f>O820*P820*_xll.XLOOKUP(Q820,CALCULATION!$A$15:$A$17, CALCULATION!$B$15:$B$17)</f>
        <v>17688</v>
      </c>
      <c r="T820">
        <v>300</v>
      </c>
      <c r="U820" t="s">
        <v>14</v>
      </c>
      <c r="V820">
        <f>T820 * _xll.XLOOKUP(U820,CALCULATION!$A$15:$A$17, CALCULATION!$B$15:$B$17 )</f>
        <v>300</v>
      </c>
      <c r="W820" s="5">
        <f>O820*T820*_xll.XLOOKUP(U820,CALCULATION!$A$15:$A$17, CALCULATION!$B$15:$B$17)</f>
        <v>8844</v>
      </c>
      <c r="X820" s="5">
        <f>WORKSHEET[[#This Row],[Clients Total Cost]] / WORKSHEET[[#This Row],[Clients Rate per T2 (USD)]]</f>
        <v>29.48</v>
      </c>
      <c r="Y820" s="5">
        <f>WORKSHEET[[#This Row],[Clients Rate per T2 (USD)]] - WORKSHEET[[#This Row],[Supplier Rate Per t2 (USD)]]</f>
        <v>300</v>
      </c>
      <c r="Z820" s="5">
        <f>WORKSHEET[[#This Row],[Profit Per T]] * WORKSHEET[[#This Row],[Weight]]</f>
        <v>8844</v>
      </c>
      <c r="AA820">
        <v>0</v>
      </c>
      <c r="AB820" s="1">
        <v>0</v>
      </c>
      <c r="AC820" s="1">
        <v>0</v>
      </c>
      <c r="AD820">
        <v>0</v>
      </c>
      <c r="AE820" s="1">
        <f>WORKSHEET[[#This Row],[Delay at toll gate in days]] +WORKSHEET[[#This Row],[Delay at workshop in days]] +WORKSHEET[[#This Row],[Delay at border in days]]</f>
        <v>0</v>
      </c>
    </row>
    <row r="821" spans="1:31" x14ac:dyDescent="0.35">
      <c r="A821" t="s">
        <v>841</v>
      </c>
      <c r="B821" t="s">
        <v>10</v>
      </c>
      <c r="C821" t="s">
        <v>11</v>
      </c>
      <c r="D821" t="s">
        <v>3616</v>
      </c>
      <c r="E821" t="s">
        <v>3618</v>
      </c>
      <c r="F821" t="str">
        <f>WORKSHEET[[#This Row],[Depart From]]&amp;"-"&amp;WORKSHEET[[#This Row],[Arrive To]]</f>
        <v>Marrakech-Tripoli</v>
      </c>
      <c r="G821" s="2">
        <v>44804</v>
      </c>
      <c r="H821" s="2" t="s">
        <v>3631</v>
      </c>
      <c r="I821" s="2" t="str">
        <f t="shared" si="12"/>
        <v>Failed</v>
      </c>
      <c r="J821" s="2" t="str">
        <f>TEXT(WORKSHEET[[#This Row],[Offloading Date]], "mmm")</f>
        <v>NULL</v>
      </c>
      <c r="K821" s="2" t="str">
        <f>IF(OR(WORKSHEET[[#This Row],[Year]]="", ISBLANK(WORKSHEET[[#This Row],[Year]]), WORKSHEET[[#This Row],[Year]]="null"), "Exclude", "Include")</f>
        <v>Exclude</v>
      </c>
      <c r="L821" t="s">
        <v>3624</v>
      </c>
      <c r="M821" t="s">
        <v>3624</v>
      </c>
      <c r="N821" t="s">
        <v>13</v>
      </c>
      <c r="O821">
        <v>29.6</v>
      </c>
      <c r="P821">
        <v>600</v>
      </c>
      <c r="Q821" t="s">
        <v>14</v>
      </c>
      <c r="R821">
        <f>P821 * _xll.XLOOKUP(Q821,CALCULATION!$A$15:$A$17, CALCULATION!$B$15:$B$17 )</f>
        <v>600</v>
      </c>
      <c r="S821" s="5">
        <f>O821*P821*_xll.XLOOKUP(Q821,CALCULATION!$A$15:$A$17, CALCULATION!$B$15:$B$17)</f>
        <v>17760</v>
      </c>
      <c r="T821">
        <v>300</v>
      </c>
      <c r="U821" t="s">
        <v>14</v>
      </c>
      <c r="V821">
        <f>T821 * _xll.XLOOKUP(U821,CALCULATION!$A$15:$A$17, CALCULATION!$B$15:$B$17 )</f>
        <v>300</v>
      </c>
      <c r="W821" s="5">
        <f>O821*T821*_xll.XLOOKUP(U821,CALCULATION!$A$15:$A$17, CALCULATION!$B$15:$B$17)</f>
        <v>8880</v>
      </c>
      <c r="X821" s="5">
        <f>WORKSHEET[[#This Row],[Clients Total Cost]] / WORKSHEET[[#This Row],[Clients Rate per T2 (USD)]]</f>
        <v>29.6</v>
      </c>
      <c r="Y821" s="5">
        <f>WORKSHEET[[#This Row],[Clients Rate per T2 (USD)]] - WORKSHEET[[#This Row],[Supplier Rate Per t2 (USD)]]</f>
        <v>300</v>
      </c>
      <c r="Z821" s="5">
        <f>WORKSHEET[[#This Row],[Profit Per T]] * WORKSHEET[[#This Row],[Weight]]</f>
        <v>8880</v>
      </c>
      <c r="AA821">
        <v>0</v>
      </c>
      <c r="AB821" s="1">
        <v>0</v>
      </c>
      <c r="AC821" s="1">
        <v>0</v>
      </c>
      <c r="AD821">
        <v>0</v>
      </c>
      <c r="AE821" s="1">
        <f>WORKSHEET[[#This Row],[Delay at toll gate in days]] +WORKSHEET[[#This Row],[Delay at workshop in days]] +WORKSHEET[[#This Row],[Delay at border in days]]</f>
        <v>0</v>
      </c>
    </row>
    <row r="822" spans="1:31" x14ac:dyDescent="0.35">
      <c r="A822" t="s">
        <v>842</v>
      </c>
      <c r="B822" t="s">
        <v>10</v>
      </c>
      <c r="C822" t="s">
        <v>11</v>
      </c>
      <c r="D822" t="s">
        <v>3615</v>
      </c>
      <c r="E822" t="s">
        <v>3612</v>
      </c>
      <c r="F822" t="str">
        <f>WORKSHEET[[#This Row],[Depart From]]&amp;"-"&amp;WORKSHEET[[#This Row],[Arrive To]]</f>
        <v>Mombasa-Victoria</v>
      </c>
      <c r="G822" s="2">
        <v>44804</v>
      </c>
      <c r="H822" s="2" t="s">
        <v>3631</v>
      </c>
      <c r="I822" s="2" t="str">
        <f t="shared" si="12"/>
        <v>Failed</v>
      </c>
      <c r="J822" s="2" t="str">
        <f>TEXT(WORKSHEET[[#This Row],[Offloading Date]], "mmm")</f>
        <v>NULL</v>
      </c>
      <c r="K822" s="2" t="str">
        <f>IF(OR(WORKSHEET[[#This Row],[Year]]="", ISBLANK(WORKSHEET[[#This Row],[Year]]), WORKSHEET[[#This Row],[Year]]="null"), "Exclude", "Include")</f>
        <v>Exclude</v>
      </c>
      <c r="L822" t="s">
        <v>3624</v>
      </c>
      <c r="M822" t="s">
        <v>3624</v>
      </c>
      <c r="N822" t="s">
        <v>13</v>
      </c>
      <c r="O822">
        <v>29.52</v>
      </c>
      <c r="P822">
        <v>600</v>
      </c>
      <c r="Q822" t="s">
        <v>14</v>
      </c>
      <c r="R822">
        <f>P822 * _xll.XLOOKUP(Q822,CALCULATION!$A$15:$A$17, CALCULATION!$B$15:$B$17 )</f>
        <v>600</v>
      </c>
      <c r="S822" s="5">
        <f>O822*P822*_xll.XLOOKUP(Q822,CALCULATION!$A$15:$A$17, CALCULATION!$B$15:$B$17)</f>
        <v>17712</v>
      </c>
      <c r="T822">
        <v>300</v>
      </c>
      <c r="U822" t="s">
        <v>14</v>
      </c>
      <c r="V822">
        <f>T822 * _xll.XLOOKUP(U822,CALCULATION!$A$15:$A$17, CALCULATION!$B$15:$B$17 )</f>
        <v>300</v>
      </c>
      <c r="W822" s="5">
        <f>O822*T822*_xll.XLOOKUP(U822,CALCULATION!$A$15:$A$17, CALCULATION!$B$15:$B$17)</f>
        <v>8856</v>
      </c>
      <c r="X822" s="5">
        <f>WORKSHEET[[#This Row],[Clients Total Cost]] / WORKSHEET[[#This Row],[Clients Rate per T2 (USD)]]</f>
        <v>29.52</v>
      </c>
      <c r="Y822" s="5">
        <f>WORKSHEET[[#This Row],[Clients Rate per T2 (USD)]] - WORKSHEET[[#This Row],[Supplier Rate Per t2 (USD)]]</f>
        <v>300</v>
      </c>
      <c r="Z822" s="5">
        <f>WORKSHEET[[#This Row],[Profit Per T]] * WORKSHEET[[#This Row],[Weight]]</f>
        <v>8856</v>
      </c>
      <c r="AA822">
        <v>0</v>
      </c>
      <c r="AB822" s="1">
        <v>0</v>
      </c>
      <c r="AC822" s="1">
        <v>0</v>
      </c>
      <c r="AD822">
        <v>0</v>
      </c>
      <c r="AE822" s="1">
        <f>WORKSHEET[[#This Row],[Delay at toll gate in days]] +WORKSHEET[[#This Row],[Delay at workshop in days]] +WORKSHEET[[#This Row],[Delay at border in days]]</f>
        <v>0</v>
      </c>
    </row>
    <row r="823" spans="1:31" x14ac:dyDescent="0.35">
      <c r="A823" t="s">
        <v>843</v>
      </c>
      <c r="B823" t="s">
        <v>10</v>
      </c>
      <c r="C823" t="s">
        <v>11</v>
      </c>
      <c r="D823" t="s">
        <v>3616</v>
      </c>
      <c r="E823" t="s">
        <v>3614</v>
      </c>
      <c r="F823" t="str">
        <f>WORKSHEET[[#This Row],[Depart From]]&amp;"-"&amp;WORKSHEET[[#This Row],[Arrive To]]</f>
        <v>Marrakech-Alger</v>
      </c>
      <c r="G823" s="2">
        <v>44805</v>
      </c>
      <c r="H823" s="2" t="s">
        <v>3631</v>
      </c>
      <c r="I823" s="2" t="str">
        <f t="shared" si="12"/>
        <v>Failed</v>
      </c>
      <c r="J823" s="2" t="str">
        <f>TEXT(WORKSHEET[[#This Row],[Offloading Date]], "mmm")</f>
        <v>NULL</v>
      </c>
      <c r="K823" s="2" t="str">
        <f>IF(OR(WORKSHEET[[#This Row],[Year]]="", ISBLANK(WORKSHEET[[#This Row],[Year]]), WORKSHEET[[#This Row],[Year]]="null"), "Exclude", "Include")</f>
        <v>Exclude</v>
      </c>
      <c r="L823" t="s">
        <v>3624</v>
      </c>
      <c r="M823" t="s">
        <v>3624</v>
      </c>
      <c r="N823" t="s">
        <v>13</v>
      </c>
      <c r="O823">
        <v>29.86</v>
      </c>
      <c r="P823">
        <v>600</v>
      </c>
      <c r="Q823" t="s">
        <v>14</v>
      </c>
      <c r="R823">
        <f>P823 * _xll.XLOOKUP(Q823,CALCULATION!$A$15:$A$17, CALCULATION!$B$15:$B$17 )</f>
        <v>600</v>
      </c>
      <c r="S823" s="5">
        <f>O823*P823*_xll.XLOOKUP(Q823,CALCULATION!$A$15:$A$17, CALCULATION!$B$15:$B$17)</f>
        <v>17916</v>
      </c>
      <c r="T823">
        <v>300</v>
      </c>
      <c r="U823" t="s">
        <v>14</v>
      </c>
      <c r="V823">
        <f>T823 * _xll.XLOOKUP(U823,CALCULATION!$A$15:$A$17, CALCULATION!$B$15:$B$17 )</f>
        <v>300</v>
      </c>
      <c r="W823" s="5">
        <f>O823*T823*_xll.XLOOKUP(U823,CALCULATION!$A$15:$A$17, CALCULATION!$B$15:$B$17)</f>
        <v>8958</v>
      </c>
      <c r="X823" s="5">
        <f>WORKSHEET[[#This Row],[Clients Total Cost]] / WORKSHEET[[#This Row],[Clients Rate per T2 (USD)]]</f>
        <v>29.86</v>
      </c>
      <c r="Y823" s="5">
        <f>WORKSHEET[[#This Row],[Clients Rate per T2 (USD)]] - WORKSHEET[[#This Row],[Supplier Rate Per t2 (USD)]]</f>
        <v>300</v>
      </c>
      <c r="Z823" s="5">
        <f>WORKSHEET[[#This Row],[Profit Per T]] * WORKSHEET[[#This Row],[Weight]]</f>
        <v>8958</v>
      </c>
      <c r="AA823">
        <v>0</v>
      </c>
      <c r="AB823" s="1">
        <v>0</v>
      </c>
      <c r="AC823" s="1">
        <v>0</v>
      </c>
      <c r="AD823">
        <v>0</v>
      </c>
      <c r="AE823" s="1">
        <f>WORKSHEET[[#This Row],[Delay at toll gate in days]] +WORKSHEET[[#This Row],[Delay at workshop in days]] +WORKSHEET[[#This Row],[Delay at border in days]]</f>
        <v>0</v>
      </c>
    </row>
    <row r="824" spans="1:31" x14ac:dyDescent="0.35">
      <c r="A824" t="s">
        <v>844</v>
      </c>
      <c r="B824" t="s">
        <v>10</v>
      </c>
      <c r="C824" t="s">
        <v>11</v>
      </c>
      <c r="D824" t="s">
        <v>3611</v>
      </c>
      <c r="E824" t="s">
        <v>3613</v>
      </c>
      <c r="F824" t="str">
        <f>WORKSHEET[[#This Row],[Depart From]]&amp;"-"&amp;WORKSHEET[[#This Row],[Arrive To]]</f>
        <v>Mogadishu-Sanaa</v>
      </c>
      <c r="G824" s="2">
        <v>44804</v>
      </c>
      <c r="H824" s="2" t="s">
        <v>3631</v>
      </c>
      <c r="I824" s="2" t="str">
        <f t="shared" si="12"/>
        <v>Failed</v>
      </c>
      <c r="J824" s="2" t="str">
        <f>TEXT(WORKSHEET[[#This Row],[Offloading Date]], "mmm")</f>
        <v>NULL</v>
      </c>
      <c r="K824" s="2" t="str">
        <f>IF(OR(WORKSHEET[[#This Row],[Year]]="", ISBLANK(WORKSHEET[[#This Row],[Year]]), WORKSHEET[[#This Row],[Year]]="null"), "Exclude", "Include")</f>
        <v>Exclude</v>
      </c>
      <c r="L824" t="s">
        <v>3624</v>
      </c>
      <c r="M824" t="s">
        <v>3624</v>
      </c>
      <c r="N824" t="s">
        <v>13</v>
      </c>
      <c r="O824">
        <v>29.44</v>
      </c>
      <c r="P824">
        <v>600</v>
      </c>
      <c r="Q824" t="s">
        <v>14</v>
      </c>
      <c r="R824">
        <f>P824 * _xll.XLOOKUP(Q824,CALCULATION!$A$15:$A$17, CALCULATION!$B$15:$B$17 )</f>
        <v>600</v>
      </c>
      <c r="S824" s="5">
        <f>O824*P824*_xll.XLOOKUP(Q824,CALCULATION!$A$15:$A$17, CALCULATION!$B$15:$B$17)</f>
        <v>17664</v>
      </c>
      <c r="T824">
        <v>300</v>
      </c>
      <c r="U824" t="s">
        <v>14</v>
      </c>
      <c r="V824">
        <f>T824 * _xll.XLOOKUP(U824,CALCULATION!$A$15:$A$17, CALCULATION!$B$15:$B$17 )</f>
        <v>300</v>
      </c>
      <c r="W824" s="5">
        <f>O824*T824*_xll.XLOOKUP(U824,CALCULATION!$A$15:$A$17, CALCULATION!$B$15:$B$17)</f>
        <v>8832</v>
      </c>
      <c r="X824" s="5">
        <f>WORKSHEET[[#This Row],[Clients Total Cost]] / WORKSHEET[[#This Row],[Clients Rate per T2 (USD)]]</f>
        <v>29.44</v>
      </c>
      <c r="Y824" s="5">
        <f>WORKSHEET[[#This Row],[Clients Rate per T2 (USD)]] - WORKSHEET[[#This Row],[Supplier Rate Per t2 (USD)]]</f>
        <v>300</v>
      </c>
      <c r="Z824" s="5">
        <f>WORKSHEET[[#This Row],[Profit Per T]] * WORKSHEET[[#This Row],[Weight]]</f>
        <v>8832</v>
      </c>
      <c r="AA824">
        <v>0</v>
      </c>
      <c r="AB824" s="1">
        <v>0</v>
      </c>
      <c r="AC824" s="1">
        <v>0</v>
      </c>
      <c r="AD824">
        <v>0</v>
      </c>
      <c r="AE824" s="1">
        <f>WORKSHEET[[#This Row],[Delay at toll gate in days]] +WORKSHEET[[#This Row],[Delay at workshop in days]] +WORKSHEET[[#This Row],[Delay at border in days]]</f>
        <v>0</v>
      </c>
    </row>
    <row r="825" spans="1:31" x14ac:dyDescent="0.35">
      <c r="A825" t="s">
        <v>845</v>
      </c>
      <c r="B825" t="s">
        <v>10</v>
      </c>
      <c r="C825" t="s">
        <v>11</v>
      </c>
      <c r="D825" t="s">
        <v>3619</v>
      </c>
      <c r="E825" t="s">
        <v>3618</v>
      </c>
      <c r="F825" t="str">
        <f>WORKSHEET[[#This Row],[Depart From]]&amp;"-"&amp;WORKSHEET[[#This Row],[Arrive To]]</f>
        <v>Addis Ababa-Tripoli</v>
      </c>
      <c r="G825" s="2">
        <v>44797</v>
      </c>
      <c r="H825" s="2" t="s">
        <v>3631</v>
      </c>
      <c r="I825" s="2" t="str">
        <f t="shared" si="12"/>
        <v>Failed</v>
      </c>
      <c r="J825" s="2" t="str">
        <f>TEXT(WORKSHEET[[#This Row],[Offloading Date]], "mmm")</f>
        <v>NULL</v>
      </c>
      <c r="K825" s="2" t="str">
        <f>IF(OR(WORKSHEET[[#This Row],[Year]]="", ISBLANK(WORKSHEET[[#This Row],[Year]]), WORKSHEET[[#This Row],[Year]]="null"), "Exclude", "Include")</f>
        <v>Exclude</v>
      </c>
      <c r="L825" t="s">
        <v>3624</v>
      </c>
      <c r="M825" t="s">
        <v>3624</v>
      </c>
      <c r="N825" t="s">
        <v>69</v>
      </c>
      <c r="O825">
        <v>31</v>
      </c>
      <c r="P825">
        <v>20</v>
      </c>
      <c r="Q825" t="s">
        <v>14</v>
      </c>
      <c r="R825">
        <f>P825 * _xll.XLOOKUP(Q825,CALCULATION!$A$15:$A$17, CALCULATION!$B$15:$B$17 )</f>
        <v>20</v>
      </c>
      <c r="S825" s="5">
        <f>O825*P825*_xll.XLOOKUP(Q825,CALCULATION!$A$15:$A$17, CALCULATION!$B$15:$B$17)</f>
        <v>620</v>
      </c>
      <c r="T825">
        <v>10</v>
      </c>
      <c r="U825" t="s">
        <v>14</v>
      </c>
      <c r="V825">
        <f>T825 * _xll.XLOOKUP(U825,CALCULATION!$A$15:$A$17, CALCULATION!$B$15:$B$17 )</f>
        <v>10</v>
      </c>
      <c r="W825" s="5">
        <f>O825*T825*_xll.XLOOKUP(U825,CALCULATION!$A$15:$A$17, CALCULATION!$B$15:$B$17)</f>
        <v>310</v>
      </c>
      <c r="X825" s="5">
        <f>WORKSHEET[[#This Row],[Clients Total Cost]] / WORKSHEET[[#This Row],[Clients Rate per T2 (USD)]]</f>
        <v>31</v>
      </c>
      <c r="Y825" s="5">
        <f>WORKSHEET[[#This Row],[Clients Rate per T2 (USD)]] - WORKSHEET[[#This Row],[Supplier Rate Per t2 (USD)]]</f>
        <v>10</v>
      </c>
      <c r="Z825" s="5">
        <f>WORKSHEET[[#This Row],[Profit Per T]] * WORKSHEET[[#This Row],[Weight]]</f>
        <v>310</v>
      </c>
      <c r="AA825">
        <v>0</v>
      </c>
      <c r="AB825" s="1">
        <v>0</v>
      </c>
      <c r="AC825" s="1">
        <v>0</v>
      </c>
      <c r="AD825">
        <v>0</v>
      </c>
      <c r="AE825" s="1">
        <f>WORKSHEET[[#This Row],[Delay at toll gate in days]] +WORKSHEET[[#This Row],[Delay at workshop in days]] +WORKSHEET[[#This Row],[Delay at border in days]]</f>
        <v>0</v>
      </c>
    </row>
    <row r="826" spans="1:31" x14ac:dyDescent="0.35">
      <c r="A826" t="s">
        <v>846</v>
      </c>
      <c r="B826" t="s">
        <v>10</v>
      </c>
      <c r="C826" t="s">
        <v>11</v>
      </c>
      <c r="D826" t="s">
        <v>3620</v>
      </c>
      <c r="E826" t="s">
        <v>3618</v>
      </c>
      <c r="F826" t="str">
        <f>WORKSHEET[[#This Row],[Depart From]]&amp;"-"&amp;WORKSHEET[[#This Row],[Arrive To]]</f>
        <v>Zanzibar-Tripoli</v>
      </c>
      <c r="G826" s="2">
        <v>44804</v>
      </c>
      <c r="H826" s="2" t="s">
        <v>3631</v>
      </c>
      <c r="I826" s="2" t="str">
        <f t="shared" si="12"/>
        <v>Failed</v>
      </c>
      <c r="J826" s="2" t="str">
        <f>TEXT(WORKSHEET[[#This Row],[Offloading Date]], "mmm")</f>
        <v>NULL</v>
      </c>
      <c r="K826" s="2" t="str">
        <f>IF(OR(WORKSHEET[[#This Row],[Year]]="", ISBLANK(WORKSHEET[[#This Row],[Year]]), WORKSHEET[[#This Row],[Year]]="null"), "Exclude", "Include")</f>
        <v>Exclude</v>
      </c>
      <c r="L826" t="s">
        <v>3624</v>
      </c>
      <c r="M826" t="s">
        <v>3624</v>
      </c>
      <c r="N826" t="s">
        <v>69</v>
      </c>
      <c r="O826">
        <v>29.48</v>
      </c>
      <c r="P826">
        <v>20</v>
      </c>
      <c r="Q826" t="s">
        <v>14</v>
      </c>
      <c r="R826">
        <f>P826 * _xll.XLOOKUP(Q826,CALCULATION!$A$15:$A$17, CALCULATION!$B$15:$B$17 )</f>
        <v>20</v>
      </c>
      <c r="S826" s="5">
        <f>O826*P826*_xll.XLOOKUP(Q826,CALCULATION!$A$15:$A$17, CALCULATION!$B$15:$B$17)</f>
        <v>589.6</v>
      </c>
      <c r="T826">
        <v>10</v>
      </c>
      <c r="U826" t="s">
        <v>14</v>
      </c>
      <c r="V826">
        <f>T826 * _xll.XLOOKUP(U826,CALCULATION!$A$15:$A$17, CALCULATION!$B$15:$B$17 )</f>
        <v>10</v>
      </c>
      <c r="W826" s="5">
        <f>O826*T826*_xll.XLOOKUP(U826,CALCULATION!$A$15:$A$17, CALCULATION!$B$15:$B$17)</f>
        <v>294.8</v>
      </c>
      <c r="X826" s="5">
        <f>WORKSHEET[[#This Row],[Clients Total Cost]] / WORKSHEET[[#This Row],[Clients Rate per T2 (USD)]]</f>
        <v>29.48</v>
      </c>
      <c r="Y826" s="5">
        <f>WORKSHEET[[#This Row],[Clients Rate per T2 (USD)]] - WORKSHEET[[#This Row],[Supplier Rate Per t2 (USD)]]</f>
        <v>10</v>
      </c>
      <c r="Z826" s="5">
        <f>WORKSHEET[[#This Row],[Profit Per T]] * WORKSHEET[[#This Row],[Weight]]</f>
        <v>294.8</v>
      </c>
      <c r="AA826">
        <v>0</v>
      </c>
      <c r="AB826" s="1">
        <v>0</v>
      </c>
      <c r="AC826" s="1">
        <v>0</v>
      </c>
      <c r="AD826">
        <v>0</v>
      </c>
      <c r="AE826" s="1">
        <f>WORKSHEET[[#This Row],[Delay at toll gate in days]] +WORKSHEET[[#This Row],[Delay at workshop in days]] +WORKSHEET[[#This Row],[Delay at border in days]]</f>
        <v>0</v>
      </c>
    </row>
    <row r="827" spans="1:31" x14ac:dyDescent="0.35">
      <c r="A827" t="s">
        <v>847</v>
      </c>
      <c r="B827" t="s">
        <v>10</v>
      </c>
      <c r="C827" t="s">
        <v>11</v>
      </c>
      <c r="D827" t="s">
        <v>3619</v>
      </c>
      <c r="E827" t="s">
        <v>3617</v>
      </c>
      <c r="F827" t="str">
        <f>WORKSHEET[[#This Row],[Depart From]]&amp;"-"&amp;WORKSHEET[[#This Row],[Arrive To]]</f>
        <v>Addis Ababa-Lagos</v>
      </c>
      <c r="G827" s="2">
        <v>44804</v>
      </c>
      <c r="H827" s="2" t="s">
        <v>3631</v>
      </c>
      <c r="I827" s="2" t="str">
        <f t="shared" si="12"/>
        <v>Failed</v>
      </c>
      <c r="J827" s="2" t="str">
        <f>TEXT(WORKSHEET[[#This Row],[Offloading Date]], "mmm")</f>
        <v>NULL</v>
      </c>
      <c r="K827" s="2" t="str">
        <f>IF(OR(WORKSHEET[[#This Row],[Year]]="", ISBLANK(WORKSHEET[[#This Row],[Year]]), WORKSHEET[[#This Row],[Year]]="null"), "Exclude", "Include")</f>
        <v>Exclude</v>
      </c>
      <c r="L827" t="s">
        <v>3624</v>
      </c>
      <c r="M827" t="s">
        <v>3624</v>
      </c>
      <c r="N827" t="s">
        <v>69</v>
      </c>
      <c r="O827">
        <v>29.6</v>
      </c>
      <c r="P827">
        <v>20</v>
      </c>
      <c r="Q827" t="s">
        <v>14</v>
      </c>
      <c r="R827">
        <f>P827 * _xll.XLOOKUP(Q827,CALCULATION!$A$15:$A$17, CALCULATION!$B$15:$B$17 )</f>
        <v>20</v>
      </c>
      <c r="S827" s="5">
        <f>O827*P827*_xll.XLOOKUP(Q827,CALCULATION!$A$15:$A$17, CALCULATION!$B$15:$B$17)</f>
        <v>592</v>
      </c>
      <c r="T827">
        <v>10</v>
      </c>
      <c r="U827" t="s">
        <v>14</v>
      </c>
      <c r="V827">
        <f>T827 * _xll.XLOOKUP(U827,CALCULATION!$A$15:$A$17, CALCULATION!$B$15:$B$17 )</f>
        <v>10</v>
      </c>
      <c r="W827" s="5">
        <f>O827*T827*_xll.XLOOKUP(U827,CALCULATION!$A$15:$A$17, CALCULATION!$B$15:$B$17)</f>
        <v>296</v>
      </c>
      <c r="X827" s="5">
        <f>WORKSHEET[[#This Row],[Clients Total Cost]] / WORKSHEET[[#This Row],[Clients Rate per T2 (USD)]]</f>
        <v>29.6</v>
      </c>
      <c r="Y827" s="5">
        <f>WORKSHEET[[#This Row],[Clients Rate per T2 (USD)]] - WORKSHEET[[#This Row],[Supplier Rate Per t2 (USD)]]</f>
        <v>10</v>
      </c>
      <c r="Z827" s="5">
        <f>WORKSHEET[[#This Row],[Profit Per T]] * WORKSHEET[[#This Row],[Weight]]</f>
        <v>296</v>
      </c>
      <c r="AA827">
        <v>0</v>
      </c>
      <c r="AB827" s="1">
        <v>0</v>
      </c>
      <c r="AC827" s="1">
        <v>0</v>
      </c>
      <c r="AD827">
        <v>0</v>
      </c>
      <c r="AE827" s="1">
        <f>WORKSHEET[[#This Row],[Delay at toll gate in days]] +WORKSHEET[[#This Row],[Delay at workshop in days]] +WORKSHEET[[#This Row],[Delay at border in days]]</f>
        <v>0</v>
      </c>
    </row>
    <row r="828" spans="1:31" x14ac:dyDescent="0.35">
      <c r="A828" t="s">
        <v>848</v>
      </c>
      <c r="B828" t="s">
        <v>10</v>
      </c>
      <c r="C828" t="s">
        <v>11</v>
      </c>
      <c r="D828" t="s">
        <v>3619</v>
      </c>
      <c r="E828" t="s">
        <v>3613</v>
      </c>
      <c r="F828" t="str">
        <f>WORKSHEET[[#This Row],[Depart From]]&amp;"-"&amp;WORKSHEET[[#This Row],[Arrive To]]</f>
        <v>Addis Ababa-Sanaa</v>
      </c>
      <c r="G828" s="2">
        <v>44804</v>
      </c>
      <c r="H828" s="2" t="s">
        <v>3631</v>
      </c>
      <c r="I828" s="2" t="str">
        <f t="shared" si="12"/>
        <v>Failed</v>
      </c>
      <c r="J828" s="2" t="str">
        <f>TEXT(WORKSHEET[[#This Row],[Offloading Date]], "mmm")</f>
        <v>NULL</v>
      </c>
      <c r="K828" s="2" t="str">
        <f>IF(OR(WORKSHEET[[#This Row],[Year]]="", ISBLANK(WORKSHEET[[#This Row],[Year]]), WORKSHEET[[#This Row],[Year]]="null"), "Exclude", "Include")</f>
        <v>Exclude</v>
      </c>
      <c r="L828" t="s">
        <v>3624</v>
      </c>
      <c r="M828" t="s">
        <v>3624</v>
      </c>
      <c r="N828" t="s">
        <v>69</v>
      </c>
      <c r="O828">
        <v>29.52</v>
      </c>
      <c r="P828">
        <v>20</v>
      </c>
      <c r="Q828" t="s">
        <v>14</v>
      </c>
      <c r="R828">
        <f>P828 * _xll.XLOOKUP(Q828,CALCULATION!$A$15:$A$17, CALCULATION!$B$15:$B$17 )</f>
        <v>20</v>
      </c>
      <c r="S828" s="5">
        <f>O828*P828*_xll.XLOOKUP(Q828,CALCULATION!$A$15:$A$17, CALCULATION!$B$15:$B$17)</f>
        <v>590.4</v>
      </c>
      <c r="T828">
        <v>10</v>
      </c>
      <c r="U828" t="s">
        <v>14</v>
      </c>
      <c r="V828">
        <f>T828 * _xll.XLOOKUP(U828,CALCULATION!$A$15:$A$17, CALCULATION!$B$15:$B$17 )</f>
        <v>10</v>
      </c>
      <c r="W828" s="5">
        <f>O828*T828*_xll.XLOOKUP(U828,CALCULATION!$A$15:$A$17, CALCULATION!$B$15:$B$17)</f>
        <v>295.2</v>
      </c>
      <c r="X828" s="5">
        <f>WORKSHEET[[#This Row],[Clients Total Cost]] / WORKSHEET[[#This Row],[Clients Rate per T2 (USD)]]</f>
        <v>29.52</v>
      </c>
      <c r="Y828" s="5">
        <f>WORKSHEET[[#This Row],[Clients Rate per T2 (USD)]] - WORKSHEET[[#This Row],[Supplier Rate Per t2 (USD)]]</f>
        <v>10</v>
      </c>
      <c r="Z828" s="5">
        <f>WORKSHEET[[#This Row],[Profit Per T]] * WORKSHEET[[#This Row],[Weight]]</f>
        <v>295.2</v>
      </c>
      <c r="AA828">
        <v>0</v>
      </c>
      <c r="AB828" s="1">
        <v>0</v>
      </c>
      <c r="AC828" s="1">
        <v>0</v>
      </c>
      <c r="AD828">
        <v>0</v>
      </c>
      <c r="AE828" s="1">
        <f>WORKSHEET[[#This Row],[Delay at toll gate in days]] +WORKSHEET[[#This Row],[Delay at workshop in days]] +WORKSHEET[[#This Row],[Delay at border in days]]</f>
        <v>0</v>
      </c>
    </row>
    <row r="829" spans="1:31" x14ac:dyDescent="0.35">
      <c r="A829" t="s">
        <v>849</v>
      </c>
      <c r="B829" t="s">
        <v>10</v>
      </c>
      <c r="C829" t="s">
        <v>11</v>
      </c>
      <c r="D829" t="s">
        <v>3616</v>
      </c>
      <c r="E829" t="s">
        <v>3612</v>
      </c>
      <c r="F829" t="str">
        <f>WORKSHEET[[#This Row],[Depart From]]&amp;"-"&amp;WORKSHEET[[#This Row],[Arrive To]]</f>
        <v>Marrakech-Victoria</v>
      </c>
      <c r="G829" s="2">
        <v>44805</v>
      </c>
      <c r="H829" s="2" t="s">
        <v>3631</v>
      </c>
      <c r="I829" s="2" t="str">
        <f t="shared" si="12"/>
        <v>Failed</v>
      </c>
      <c r="J829" s="2" t="str">
        <f>TEXT(WORKSHEET[[#This Row],[Offloading Date]], "mmm")</f>
        <v>NULL</v>
      </c>
      <c r="K829" s="2" t="str">
        <f>IF(OR(WORKSHEET[[#This Row],[Year]]="", ISBLANK(WORKSHEET[[#This Row],[Year]]), WORKSHEET[[#This Row],[Year]]="null"), "Exclude", "Include")</f>
        <v>Exclude</v>
      </c>
      <c r="L829" t="s">
        <v>3624</v>
      </c>
      <c r="M829" t="s">
        <v>3624</v>
      </c>
      <c r="N829" t="s">
        <v>69</v>
      </c>
      <c r="O829">
        <v>29.86</v>
      </c>
      <c r="P829">
        <v>20</v>
      </c>
      <c r="Q829" t="s">
        <v>14</v>
      </c>
      <c r="R829">
        <f>P829 * _xll.XLOOKUP(Q829,CALCULATION!$A$15:$A$17, CALCULATION!$B$15:$B$17 )</f>
        <v>20</v>
      </c>
      <c r="S829" s="5">
        <f>O829*P829*_xll.XLOOKUP(Q829,CALCULATION!$A$15:$A$17, CALCULATION!$B$15:$B$17)</f>
        <v>597.20000000000005</v>
      </c>
      <c r="T829">
        <v>10</v>
      </c>
      <c r="U829" t="s">
        <v>14</v>
      </c>
      <c r="V829">
        <f>T829 * _xll.XLOOKUP(U829,CALCULATION!$A$15:$A$17, CALCULATION!$B$15:$B$17 )</f>
        <v>10</v>
      </c>
      <c r="W829" s="5">
        <f>O829*T829*_xll.XLOOKUP(U829,CALCULATION!$A$15:$A$17, CALCULATION!$B$15:$B$17)</f>
        <v>298.60000000000002</v>
      </c>
      <c r="X829" s="5">
        <f>WORKSHEET[[#This Row],[Clients Total Cost]] / WORKSHEET[[#This Row],[Clients Rate per T2 (USD)]]</f>
        <v>29.860000000000003</v>
      </c>
      <c r="Y829" s="5">
        <f>WORKSHEET[[#This Row],[Clients Rate per T2 (USD)]] - WORKSHEET[[#This Row],[Supplier Rate Per t2 (USD)]]</f>
        <v>10</v>
      </c>
      <c r="Z829" s="5">
        <f>WORKSHEET[[#This Row],[Profit Per T]] * WORKSHEET[[#This Row],[Weight]]</f>
        <v>298.60000000000002</v>
      </c>
      <c r="AA829">
        <v>0</v>
      </c>
      <c r="AB829" s="1">
        <v>0</v>
      </c>
      <c r="AC829" s="1">
        <v>0</v>
      </c>
      <c r="AD829">
        <v>0</v>
      </c>
      <c r="AE829" s="1">
        <f>WORKSHEET[[#This Row],[Delay at toll gate in days]] +WORKSHEET[[#This Row],[Delay at workshop in days]] +WORKSHEET[[#This Row],[Delay at border in days]]</f>
        <v>0</v>
      </c>
    </row>
    <row r="830" spans="1:31" x14ac:dyDescent="0.35">
      <c r="A830" t="s">
        <v>850</v>
      </c>
      <c r="B830" t="s">
        <v>10</v>
      </c>
      <c r="C830" t="s">
        <v>11</v>
      </c>
      <c r="D830" t="s">
        <v>3615</v>
      </c>
      <c r="E830" t="s">
        <v>3612</v>
      </c>
      <c r="F830" t="str">
        <f>WORKSHEET[[#This Row],[Depart From]]&amp;"-"&amp;WORKSHEET[[#This Row],[Arrive To]]</f>
        <v>Mombasa-Victoria</v>
      </c>
      <c r="G830" s="2">
        <v>44804</v>
      </c>
      <c r="H830" s="2" t="s">
        <v>3631</v>
      </c>
      <c r="I830" s="2" t="str">
        <f t="shared" si="12"/>
        <v>Failed</v>
      </c>
      <c r="J830" s="2" t="str">
        <f>TEXT(WORKSHEET[[#This Row],[Offloading Date]], "mmm")</f>
        <v>NULL</v>
      </c>
      <c r="K830" s="2" t="str">
        <f>IF(OR(WORKSHEET[[#This Row],[Year]]="", ISBLANK(WORKSHEET[[#This Row],[Year]]), WORKSHEET[[#This Row],[Year]]="null"), "Exclude", "Include")</f>
        <v>Exclude</v>
      </c>
      <c r="L830" t="s">
        <v>3624</v>
      </c>
      <c r="M830" t="s">
        <v>3624</v>
      </c>
      <c r="N830" t="s">
        <v>69</v>
      </c>
      <c r="O830">
        <v>29.44</v>
      </c>
      <c r="P830">
        <v>20</v>
      </c>
      <c r="Q830" t="s">
        <v>14</v>
      </c>
      <c r="R830">
        <f>P830 * _xll.XLOOKUP(Q830,CALCULATION!$A$15:$A$17, CALCULATION!$B$15:$B$17 )</f>
        <v>20</v>
      </c>
      <c r="S830" s="5">
        <f>O830*P830*_xll.XLOOKUP(Q830,CALCULATION!$A$15:$A$17, CALCULATION!$B$15:$B$17)</f>
        <v>588.80000000000007</v>
      </c>
      <c r="T830">
        <v>10</v>
      </c>
      <c r="U830" t="s">
        <v>14</v>
      </c>
      <c r="V830">
        <f>T830 * _xll.XLOOKUP(U830,CALCULATION!$A$15:$A$17, CALCULATION!$B$15:$B$17 )</f>
        <v>10</v>
      </c>
      <c r="W830" s="5">
        <f>O830*T830*_xll.XLOOKUP(U830,CALCULATION!$A$15:$A$17, CALCULATION!$B$15:$B$17)</f>
        <v>294.40000000000003</v>
      </c>
      <c r="X830" s="5">
        <f>WORKSHEET[[#This Row],[Clients Total Cost]] / WORKSHEET[[#This Row],[Clients Rate per T2 (USD)]]</f>
        <v>29.440000000000005</v>
      </c>
      <c r="Y830" s="5">
        <f>WORKSHEET[[#This Row],[Clients Rate per T2 (USD)]] - WORKSHEET[[#This Row],[Supplier Rate Per t2 (USD)]]</f>
        <v>10</v>
      </c>
      <c r="Z830" s="5">
        <f>WORKSHEET[[#This Row],[Profit Per T]] * WORKSHEET[[#This Row],[Weight]]</f>
        <v>294.40000000000003</v>
      </c>
      <c r="AA830">
        <v>0</v>
      </c>
      <c r="AB830" s="1">
        <v>0</v>
      </c>
      <c r="AC830" s="1">
        <v>0</v>
      </c>
      <c r="AD830">
        <v>0</v>
      </c>
      <c r="AE830" s="1">
        <f>WORKSHEET[[#This Row],[Delay at toll gate in days]] +WORKSHEET[[#This Row],[Delay at workshop in days]] +WORKSHEET[[#This Row],[Delay at border in days]]</f>
        <v>0</v>
      </c>
    </row>
    <row r="831" spans="1:31" x14ac:dyDescent="0.35">
      <c r="A831" t="s">
        <v>851</v>
      </c>
      <c r="B831" t="s">
        <v>10</v>
      </c>
      <c r="C831" t="s">
        <v>56</v>
      </c>
      <c r="D831" t="s">
        <v>3620</v>
      </c>
      <c r="E831" t="s">
        <v>3613</v>
      </c>
      <c r="F831" t="str">
        <f>WORKSHEET[[#This Row],[Depart From]]&amp;"-"&amp;WORKSHEET[[#This Row],[Arrive To]]</f>
        <v>Zanzibar-Sanaa</v>
      </c>
      <c r="G831" s="2">
        <v>44803</v>
      </c>
      <c r="H831" s="2">
        <v>44803</v>
      </c>
      <c r="I831" s="2" t="str">
        <f t="shared" si="12"/>
        <v>Delivered</v>
      </c>
      <c r="J831" s="2" t="str">
        <f>TEXT(WORKSHEET[[#This Row],[Offloading Date]], "mmm")</f>
        <v>Aug</v>
      </c>
      <c r="K831" s="2" t="str">
        <f>IF(OR(WORKSHEET[[#This Row],[Year]]="", ISBLANK(WORKSHEET[[#This Row],[Year]]), WORKSHEET[[#This Row],[Year]]="null"), "Exclude", "Include")</f>
        <v>Include</v>
      </c>
      <c r="L831" t="s">
        <v>12</v>
      </c>
      <c r="M831" t="s">
        <v>12</v>
      </c>
      <c r="N831" t="s">
        <v>57</v>
      </c>
      <c r="O831">
        <v>25.600999999999999</v>
      </c>
      <c r="P831">
        <v>100</v>
      </c>
      <c r="Q831" t="s">
        <v>14</v>
      </c>
      <c r="R831">
        <f>P831 * _xll.XLOOKUP(Q831,CALCULATION!$A$15:$A$17, CALCULATION!$B$15:$B$17 )</f>
        <v>100</v>
      </c>
      <c r="S831" s="5">
        <f>O831*P831*_xll.XLOOKUP(Q831,CALCULATION!$A$15:$A$17, CALCULATION!$B$15:$B$17)</f>
        <v>2560.1</v>
      </c>
      <c r="T831">
        <v>80</v>
      </c>
      <c r="U831" t="s">
        <v>14</v>
      </c>
      <c r="V831">
        <f>T831 * _xll.XLOOKUP(U831,CALCULATION!$A$15:$A$17, CALCULATION!$B$15:$B$17 )</f>
        <v>80</v>
      </c>
      <c r="W831" s="5">
        <f>O831*T831*_xll.XLOOKUP(U831,CALCULATION!$A$15:$A$17, CALCULATION!$B$15:$B$17)</f>
        <v>2048.08</v>
      </c>
      <c r="X831" s="5">
        <f>WORKSHEET[[#This Row],[Clients Total Cost]] / WORKSHEET[[#This Row],[Clients Rate per T2 (USD)]]</f>
        <v>25.600999999999999</v>
      </c>
      <c r="Y831" s="5">
        <f>WORKSHEET[[#This Row],[Clients Rate per T2 (USD)]] - WORKSHEET[[#This Row],[Supplier Rate Per t2 (USD)]]</f>
        <v>20</v>
      </c>
      <c r="Z831" s="5">
        <f>WORKSHEET[[#This Row],[Profit Per T]] * WORKSHEET[[#This Row],[Weight]]</f>
        <v>512.02</v>
      </c>
      <c r="AA831">
        <v>1</v>
      </c>
      <c r="AB831" s="1">
        <v>0</v>
      </c>
      <c r="AC831" s="1">
        <v>0</v>
      </c>
      <c r="AD831" s="1">
        <v>0</v>
      </c>
      <c r="AE831" s="1">
        <f>WORKSHEET[[#This Row],[Delay at toll gate in days]] +WORKSHEET[[#This Row],[Delay at workshop in days]] +WORKSHEET[[#This Row],[Delay at border in days]]</f>
        <v>0</v>
      </c>
    </row>
    <row r="832" spans="1:31" x14ac:dyDescent="0.35">
      <c r="A832" t="s">
        <v>852</v>
      </c>
      <c r="B832" t="s">
        <v>10</v>
      </c>
      <c r="C832" t="s">
        <v>56</v>
      </c>
      <c r="D832" t="s">
        <v>3620</v>
      </c>
      <c r="E832" t="s">
        <v>3612</v>
      </c>
      <c r="F832" t="str">
        <f>WORKSHEET[[#This Row],[Depart From]]&amp;"-"&amp;WORKSHEET[[#This Row],[Arrive To]]</f>
        <v>Zanzibar-Victoria</v>
      </c>
      <c r="G832" s="2">
        <v>44803</v>
      </c>
      <c r="H832" s="2">
        <v>44803</v>
      </c>
      <c r="I832" s="2" t="str">
        <f t="shared" si="12"/>
        <v>Delivered</v>
      </c>
      <c r="J832" s="2" t="str">
        <f>TEXT(WORKSHEET[[#This Row],[Offloading Date]], "mmm")</f>
        <v>Aug</v>
      </c>
      <c r="K832" s="2" t="str">
        <f>IF(OR(WORKSHEET[[#This Row],[Year]]="", ISBLANK(WORKSHEET[[#This Row],[Year]]), WORKSHEET[[#This Row],[Year]]="null"), "Exclude", "Include")</f>
        <v>Include</v>
      </c>
      <c r="L832" t="s">
        <v>12</v>
      </c>
      <c r="M832" t="s">
        <v>12</v>
      </c>
      <c r="N832" t="s">
        <v>57</v>
      </c>
      <c r="O832">
        <v>25.736999999999998</v>
      </c>
      <c r="P832">
        <v>100</v>
      </c>
      <c r="Q832" t="s">
        <v>14</v>
      </c>
      <c r="R832">
        <f>P832 * _xll.XLOOKUP(Q832,CALCULATION!$A$15:$A$17, CALCULATION!$B$15:$B$17 )</f>
        <v>100</v>
      </c>
      <c r="S832" s="5">
        <f>O832*P832*_xll.XLOOKUP(Q832,CALCULATION!$A$15:$A$17, CALCULATION!$B$15:$B$17)</f>
        <v>2573.6999999999998</v>
      </c>
      <c r="T832">
        <v>80</v>
      </c>
      <c r="U832" t="s">
        <v>14</v>
      </c>
      <c r="V832">
        <f>T832 * _xll.XLOOKUP(U832,CALCULATION!$A$15:$A$17, CALCULATION!$B$15:$B$17 )</f>
        <v>80</v>
      </c>
      <c r="W832" s="5">
        <f>O832*T832*_xll.XLOOKUP(U832,CALCULATION!$A$15:$A$17, CALCULATION!$B$15:$B$17)</f>
        <v>2058.96</v>
      </c>
      <c r="X832" s="5">
        <f>WORKSHEET[[#This Row],[Clients Total Cost]] / WORKSHEET[[#This Row],[Clients Rate per T2 (USD)]]</f>
        <v>25.736999999999998</v>
      </c>
      <c r="Y832" s="5">
        <f>WORKSHEET[[#This Row],[Clients Rate per T2 (USD)]] - WORKSHEET[[#This Row],[Supplier Rate Per t2 (USD)]]</f>
        <v>20</v>
      </c>
      <c r="Z832" s="5">
        <f>WORKSHEET[[#This Row],[Profit Per T]] * WORKSHEET[[#This Row],[Weight]]</f>
        <v>514.74</v>
      </c>
      <c r="AA832">
        <v>1</v>
      </c>
      <c r="AB832" s="1">
        <v>0</v>
      </c>
      <c r="AC832" s="1">
        <v>0</v>
      </c>
      <c r="AD832" s="1">
        <v>0</v>
      </c>
      <c r="AE832" s="1">
        <f>WORKSHEET[[#This Row],[Delay at toll gate in days]] +WORKSHEET[[#This Row],[Delay at workshop in days]] +WORKSHEET[[#This Row],[Delay at border in days]]</f>
        <v>0</v>
      </c>
    </row>
    <row r="833" spans="1:31" x14ac:dyDescent="0.35">
      <c r="A833" t="s">
        <v>853</v>
      </c>
      <c r="B833" t="s">
        <v>10</v>
      </c>
      <c r="C833" t="s">
        <v>56</v>
      </c>
      <c r="D833" t="s">
        <v>3616</v>
      </c>
      <c r="E833" t="s">
        <v>3613</v>
      </c>
      <c r="F833" t="str">
        <f>WORKSHEET[[#This Row],[Depart From]]&amp;"-"&amp;WORKSHEET[[#This Row],[Arrive To]]</f>
        <v>Marrakech-Sanaa</v>
      </c>
      <c r="G833" s="2">
        <v>44803</v>
      </c>
      <c r="H833" s="2">
        <v>44803</v>
      </c>
      <c r="I833" s="2" t="str">
        <f t="shared" si="12"/>
        <v>Delivered</v>
      </c>
      <c r="J833" s="2" t="str">
        <f>TEXT(WORKSHEET[[#This Row],[Offloading Date]], "mmm")</f>
        <v>Aug</v>
      </c>
      <c r="K833" s="2" t="str">
        <f>IF(OR(WORKSHEET[[#This Row],[Year]]="", ISBLANK(WORKSHEET[[#This Row],[Year]]), WORKSHEET[[#This Row],[Year]]="null"), "Exclude", "Include")</f>
        <v>Include</v>
      </c>
      <c r="L833" t="s">
        <v>12</v>
      </c>
      <c r="M833" t="s">
        <v>12</v>
      </c>
      <c r="N833" t="s">
        <v>57</v>
      </c>
      <c r="O833">
        <v>25.606000000000002</v>
      </c>
      <c r="P833">
        <v>100</v>
      </c>
      <c r="Q833" t="s">
        <v>14</v>
      </c>
      <c r="R833">
        <f>P833 * _xll.XLOOKUP(Q833,CALCULATION!$A$15:$A$17, CALCULATION!$B$15:$B$17 )</f>
        <v>100</v>
      </c>
      <c r="S833" s="5">
        <f>O833*P833*_xll.XLOOKUP(Q833,CALCULATION!$A$15:$A$17, CALCULATION!$B$15:$B$17)</f>
        <v>2560.6000000000004</v>
      </c>
      <c r="T833">
        <v>80</v>
      </c>
      <c r="U833" t="s">
        <v>14</v>
      </c>
      <c r="V833">
        <f>T833 * _xll.XLOOKUP(U833,CALCULATION!$A$15:$A$17, CALCULATION!$B$15:$B$17 )</f>
        <v>80</v>
      </c>
      <c r="W833" s="5">
        <f>O833*T833*_xll.XLOOKUP(U833,CALCULATION!$A$15:$A$17, CALCULATION!$B$15:$B$17)</f>
        <v>2048.48</v>
      </c>
      <c r="X833" s="5">
        <f>WORKSHEET[[#This Row],[Clients Total Cost]] / WORKSHEET[[#This Row],[Clients Rate per T2 (USD)]]</f>
        <v>25.606000000000005</v>
      </c>
      <c r="Y833" s="5">
        <f>WORKSHEET[[#This Row],[Clients Rate per T2 (USD)]] - WORKSHEET[[#This Row],[Supplier Rate Per t2 (USD)]]</f>
        <v>20</v>
      </c>
      <c r="Z833" s="5">
        <f>WORKSHEET[[#This Row],[Profit Per T]] * WORKSHEET[[#This Row],[Weight]]</f>
        <v>512.12000000000012</v>
      </c>
      <c r="AA833">
        <v>1</v>
      </c>
      <c r="AB833" s="1">
        <v>0</v>
      </c>
      <c r="AC833" s="1">
        <v>0</v>
      </c>
      <c r="AD833" s="1">
        <v>0</v>
      </c>
      <c r="AE833" s="1">
        <f>WORKSHEET[[#This Row],[Delay at toll gate in days]] +WORKSHEET[[#This Row],[Delay at workshop in days]] +WORKSHEET[[#This Row],[Delay at border in days]]</f>
        <v>0</v>
      </c>
    </row>
    <row r="834" spans="1:31" x14ac:dyDescent="0.35">
      <c r="A834" t="s">
        <v>854</v>
      </c>
      <c r="B834" t="s">
        <v>10</v>
      </c>
      <c r="C834" t="s">
        <v>56</v>
      </c>
      <c r="D834" t="s">
        <v>3620</v>
      </c>
      <c r="E834" t="s">
        <v>3613</v>
      </c>
      <c r="F834" t="str">
        <f>WORKSHEET[[#This Row],[Depart From]]&amp;"-"&amp;WORKSHEET[[#This Row],[Arrive To]]</f>
        <v>Zanzibar-Sanaa</v>
      </c>
      <c r="G834" s="2">
        <v>44803</v>
      </c>
      <c r="H834" s="2">
        <v>44803</v>
      </c>
      <c r="I834" s="2" t="str">
        <f t="shared" ref="I834:I897" si="13">IF(OR(H834="", H834="NULL"), "Failed","Delivered")</f>
        <v>Delivered</v>
      </c>
      <c r="J834" s="2" t="str">
        <f>TEXT(WORKSHEET[[#This Row],[Offloading Date]], "mmm")</f>
        <v>Aug</v>
      </c>
      <c r="K834" s="2" t="str">
        <f>IF(OR(WORKSHEET[[#This Row],[Year]]="", ISBLANK(WORKSHEET[[#This Row],[Year]]), WORKSHEET[[#This Row],[Year]]="null"), "Exclude", "Include")</f>
        <v>Include</v>
      </c>
      <c r="L834" t="s">
        <v>12</v>
      </c>
      <c r="M834" t="s">
        <v>12</v>
      </c>
      <c r="N834" t="s">
        <v>57</v>
      </c>
      <c r="O834">
        <v>25.629000000000001</v>
      </c>
      <c r="P834">
        <v>100</v>
      </c>
      <c r="Q834" t="s">
        <v>14</v>
      </c>
      <c r="R834">
        <f>P834 * _xll.XLOOKUP(Q834,CALCULATION!$A$15:$A$17, CALCULATION!$B$15:$B$17 )</f>
        <v>100</v>
      </c>
      <c r="S834" s="5">
        <f>O834*P834*_xll.XLOOKUP(Q834,CALCULATION!$A$15:$A$17, CALCULATION!$B$15:$B$17)</f>
        <v>2562.9</v>
      </c>
      <c r="T834">
        <v>80</v>
      </c>
      <c r="U834" t="s">
        <v>14</v>
      </c>
      <c r="V834">
        <f>T834 * _xll.XLOOKUP(U834,CALCULATION!$A$15:$A$17, CALCULATION!$B$15:$B$17 )</f>
        <v>80</v>
      </c>
      <c r="W834" s="5">
        <f>O834*T834*_xll.XLOOKUP(U834,CALCULATION!$A$15:$A$17, CALCULATION!$B$15:$B$17)</f>
        <v>2050.3200000000002</v>
      </c>
      <c r="X834" s="5">
        <f>WORKSHEET[[#This Row],[Clients Total Cost]] / WORKSHEET[[#This Row],[Clients Rate per T2 (USD)]]</f>
        <v>25.629000000000001</v>
      </c>
      <c r="Y834" s="5">
        <f>WORKSHEET[[#This Row],[Clients Rate per T2 (USD)]] - WORKSHEET[[#This Row],[Supplier Rate Per t2 (USD)]]</f>
        <v>20</v>
      </c>
      <c r="Z834" s="5">
        <f>WORKSHEET[[#This Row],[Profit Per T]] * WORKSHEET[[#This Row],[Weight]]</f>
        <v>512.58000000000004</v>
      </c>
      <c r="AA834">
        <v>1</v>
      </c>
      <c r="AB834" s="1">
        <v>0</v>
      </c>
      <c r="AC834" s="1">
        <v>0</v>
      </c>
      <c r="AD834" s="1">
        <v>0</v>
      </c>
      <c r="AE834" s="1">
        <f>WORKSHEET[[#This Row],[Delay at toll gate in days]] +WORKSHEET[[#This Row],[Delay at workshop in days]] +WORKSHEET[[#This Row],[Delay at border in days]]</f>
        <v>0</v>
      </c>
    </row>
    <row r="835" spans="1:31" x14ac:dyDescent="0.35">
      <c r="A835" t="s">
        <v>855</v>
      </c>
      <c r="B835" t="s">
        <v>10</v>
      </c>
      <c r="C835" t="s">
        <v>56</v>
      </c>
      <c r="D835" t="s">
        <v>3616</v>
      </c>
      <c r="E835" t="s">
        <v>3618</v>
      </c>
      <c r="F835" t="str">
        <f>WORKSHEET[[#This Row],[Depart From]]&amp;"-"&amp;WORKSHEET[[#This Row],[Arrive To]]</f>
        <v>Marrakech-Tripoli</v>
      </c>
      <c r="G835" s="2">
        <v>44803</v>
      </c>
      <c r="H835" s="2">
        <v>44803</v>
      </c>
      <c r="I835" s="2" t="str">
        <f t="shared" si="13"/>
        <v>Delivered</v>
      </c>
      <c r="J835" s="2" t="str">
        <f>TEXT(WORKSHEET[[#This Row],[Offloading Date]], "mmm")</f>
        <v>Aug</v>
      </c>
      <c r="K835" s="2" t="str">
        <f>IF(OR(WORKSHEET[[#This Row],[Year]]="", ISBLANK(WORKSHEET[[#This Row],[Year]]), WORKSHEET[[#This Row],[Year]]="null"), "Exclude", "Include")</f>
        <v>Include</v>
      </c>
      <c r="L835" t="s">
        <v>12</v>
      </c>
      <c r="M835" t="s">
        <v>12</v>
      </c>
      <c r="N835" t="s">
        <v>57</v>
      </c>
      <c r="O835">
        <v>25.634</v>
      </c>
      <c r="P835">
        <v>100</v>
      </c>
      <c r="Q835" t="s">
        <v>14</v>
      </c>
      <c r="R835">
        <f>P835 * _xll.XLOOKUP(Q835,CALCULATION!$A$15:$A$17, CALCULATION!$B$15:$B$17 )</f>
        <v>100</v>
      </c>
      <c r="S835" s="5">
        <f>O835*P835*_xll.XLOOKUP(Q835,CALCULATION!$A$15:$A$17, CALCULATION!$B$15:$B$17)</f>
        <v>2563.4</v>
      </c>
      <c r="T835">
        <v>80</v>
      </c>
      <c r="U835" t="s">
        <v>14</v>
      </c>
      <c r="V835">
        <f>T835 * _xll.XLOOKUP(U835,CALCULATION!$A$15:$A$17, CALCULATION!$B$15:$B$17 )</f>
        <v>80</v>
      </c>
      <c r="W835" s="5">
        <f>O835*T835*_xll.XLOOKUP(U835,CALCULATION!$A$15:$A$17, CALCULATION!$B$15:$B$17)</f>
        <v>2050.7200000000003</v>
      </c>
      <c r="X835" s="5">
        <f>WORKSHEET[[#This Row],[Clients Total Cost]] / WORKSHEET[[#This Row],[Clients Rate per T2 (USD)]]</f>
        <v>25.634</v>
      </c>
      <c r="Y835" s="5">
        <f>WORKSHEET[[#This Row],[Clients Rate per T2 (USD)]] - WORKSHEET[[#This Row],[Supplier Rate Per t2 (USD)]]</f>
        <v>20</v>
      </c>
      <c r="Z835" s="5">
        <f>WORKSHEET[[#This Row],[Profit Per T]] * WORKSHEET[[#This Row],[Weight]]</f>
        <v>512.68000000000006</v>
      </c>
      <c r="AA835">
        <v>1</v>
      </c>
      <c r="AB835" s="1">
        <v>0</v>
      </c>
      <c r="AC835" s="1">
        <v>0</v>
      </c>
      <c r="AD835" s="1">
        <v>0</v>
      </c>
      <c r="AE835" s="1">
        <f>WORKSHEET[[#This Row],[Delay at toll gate in days]] +WORKSHEET[[#This Row],[Delay at workshop in days]] +WORKSHEET[[#This Row],[Delay at border in days]]</f>
        <v>0</v>
      </c>
    </row>
    <row r="836" spans="1:31" x14ac:dyDescent="0.35">
      <c r="A836" t="s">
        <v>856</v>
      </c>
      <c r="B836" t="s">
        <v>10</v>
      </c>
      <c r="C836" t="s">
        <v>56</v>
      </c>
      <c r="D836" t="s">
        <v>3615</v>
      </c>
      <c r="E836" t="s">
        <v>3617</v>
      </c>
      <c r="F836" t="str">
        <f>WORKSHEET[[#This Row],[Depart From]]&amp;"-"&amp;WORKSHEET[[#This Row],[Arrive To]]</f>
        <v>Mombasa-Lagos</v>
      </c>
      <c r="G836" s="2">
        <v>44803</v>
      </c>
      <c r="H836" s="2">
        <v>44803</v>
      </c>
      <c r="I836" s="2" t="str">
        <f t="shared" si="13"/>
        <v>Delivered</v>
      </c>
      <c r="J836" s="2" t="str">
        <f>TEXT(WORKSHEET[[#This Row],[Offloading Date]], "mmm")</f>
        <v>Aug</v>
      </c>
      <c r="K836" s="2" t="str">
        <f>IF(OR(WORKSHEET[[#This Row],[Year]]="", ISBLANK(WORKSHEET[[#This Row],[Year]]), WORKSHEET[[#This Row],[Year]]="null"), "Exclude", "Include")</f>
        <v>Include</v>
      </c>
      <c r="L836" t="s">
        <v>12</v>
      </c>
      <c r="M836" t="s">
        <v>12</v>
      </c>
      <c r="N836" t="s">
        <v>57</v>
      </c>
      <c r="O836">
        <v>25.509</v>
      </c>
      <c r="P836">
        <v>100</v>
      </c>
      <c r="Q836" t="s">
        <v>14</v>
      </c>
      <c r="R836">
        <f>P836 * _xll.XLOOKUP(Q836,CALCULATION!$A$15:$A$17, CALCULATION!$B$15:$B$17 )</f>
        <v>100</v>
      </c>
      <c r="S836" s="5">
        <f>O836*P836*_xll.XLOOKUP(Q836,CALCULATION!$A$15:$A$17, CALCULATION!$B$15:$B$17)</f>
        <v>2550.9</v>
      </c>
      <c r="T836">
        <v>80</v>
      </c>
      <c r="U836" t="s">
        <v>14</v>
      </c>
      <c r="V836">
        <f>T836 * _xll.XLOOKUP(U836,CALCULATION!$A$15:$A$17, CALCULATION!$B$15:$B$17 )</f>
        <v>80</v>
      </c>
      <c r="W836" s="5">
        <f>O836*T836*_xll.XLOOKUP(U836,CALCULATION!$A$15:$A$17, CALCULATION!$B$15:$B$17)</f>
        <v>2040.72</v>
      </c>
      <c r="X836" s="5">
        <f>WORKSHEET[[#This Row],[Clients Total Cost]] / WORKSHEET[[#This Row],[Clients Rate per T2 (USD)]]</f>
        <v>25.509</v>
      </c>
      <c r="Y836" s="5">
        <f>WORKSHEET[[#This Row],[Clients Rate per T2 (USD)]] - WORKSHEET[[#This Row],[Supplier Rate Per t2 (USD)]]</f>
        <v>20</v>
      </c>
      <c r="Z836" s="5">
        <f>WORKSHEET[[#This Row],[Profit Per T]] * WORKSHEET[[#This Row],[Weight]]</f>
        <v>510.18</v>
      </c>
      <c r="AA836">
        <v>1</v>
      </c>
      <c r="AB836" s="1">
        <v>0</v>
      </c>
      <c r="AC836" s="1">
        <v>0</v>
      </c>
      <c r="AD836" s="1">
        <v>0</v>
      </c>
      <c r="AE836" s="1">
        <f>WORKSHEET[[#This Row],[Delay at toll gate in days]] +WORKSHEET[[#This Row],[Delay at workshop in days]] +WORKSHEET[[#This Row],[Delay at border in days]]</f>
        <v>0</v>
      </c>
    </row>
    <row r="837" spans="1:31" x14ac:dyDescent="0.35">
      <c r="A837" t="s">
        <v>857</v>
      </c>
      <c r="B837" t="s">
        <v>10</v>
      </c>
      <c r="C837" t="s">
        <v>56</v>
      </c>
      <c r="D837" t="s">
        <v>3616</v>
      </c>
      <c r="E837" t="s">
        <v>3614</v>
      </c>
      <c r="F837" t="str">
        <f>WORKSHEET[[#This Row],[Depart From]]&amp;"-"&amp;WORKSHEET[[#This Row],[Arrive To]]</f>
        <v>Marrakech-Alger</v>
      </c>
      <c r="G837" s="2">
        <v>44803</v>
      </c>
      <c r="H837" s="2">
        <v>44803</v>
      </c>
      <c r="I837" s="2" t="str">
        <f t="shared" si="13"/>
        <v>Delivered</v>
      </c>
      <c r="J837" s="2" t="str">
        <f>TEXT(WORKSHEET[[#This Row],[Offloading Date]], "mmm")</f>
        <v>Aug</v>
      </c>
      <c r="K837" s="2" t="str">
        <f>IF(OR(WORKSHEET[[#This Row],[Year]]="", ISBLANK(WORKSHEET[[#This Row],[Year]]), WORKSHEET[[#This Row],[Year]]="null"), "Exclude", "Include")</f>
        <v>Include</v>
      </c>
      <c r="L837" t="s">
        <v>12</v>
      </c>
      <c r="M837" t="s">
        <v>12</v>
      </c>
      <c r="N837" t="s">
        <v>57</v>
      </c>
      <c r="O837">
        <v>25.692</v>
      </c>
      <c r="P837">
        <v>100</v>
      </c>
      <c r="Q837" t="s">
        <v>14</v>
      </c>
      <c r="R837">
        <f>P837 * _xll.XLOOKUP(Q837,CALCULATION!$A$15:$A$17, CALCULATION!$B$15:$B$17 )</f>
        <v>100</v>
      </c>
      <c r="S837" s="5">
        <f>O837*P837*_xll.XLOOKUP(Q837,CALCULATION!$A$15:$A$17, CALCULATION!$B$15:$B$17)</f>
        <v>2569.1999999999998</v>
      </c>
      <c r="T837">
        <v>80</v>
      </c>
      <c r="U837" t="s">
        <v>14</v>
      </c>
      <c r="V837">
        <f>T837 * _xll.XLOOKUP(U837,CALCULATION!$A$15:$A$17, CALCULATION!$B$15:$B$17 )</f>
        <v>80</v>
      </c>
      <c r="W837" s="5">
        <f>O837*T837*_xll.XLOOKUP(U837,CALCULATION!$A$15:$A$17, CALCULATION!$B$15:$B$17)</f>
        <v>2055.36</v>
      </c>
      <c r="X837" s="5">
        <f>WORKSHEET[[#This Row],[Clients Total Cost]] / WORKSHEET[[#This Row],[Clients Rate per T2 (USD)]]</f>
        <v>25.691999999999997</v>
      </c>
      <c r="Y837" s="5">
        <f>WORKSHEET[[#This Row],[Clients Rate per T2 (USD)]] - WORKSHEET[[#This Row],[Supplier Rate Per t2 (USD)]]</f>
        <v>20</v>
      </c>
      <c r="Z837" s="5">
        <f>WORKSHEET[[#This Row],[Profit Per T]] * WORKSHEET[[#This Row],[Weight]]</f>
        <v>513.83999999999992</v>
      </c>
      <c r="AA837">
        <v>1</v>
      </c>
      <c r="AB837" s="1">
        <v>0</v>
      </c>
      <c r="AC837" s="1">
        <v>0</v>
      </c>
      <c r="AD837" s="1">
        <v>0</v>
      </c>
      <c r="AE837" s="1">
        <f>WORKSHEET[[#This Row],[Delay at toll gate in days]] +WORKSHEET[[#This Row],[Delay at workshop in days]] +WORKSHEET[[#This Row],[Delay at border in days]]</f>
        <v>0</v>
      </c>
    </row>
    <row r="838" spans="1:31" x14ac:dyDescent="0.35">
      <c r="A838" t="s">
        <v>858</v>
      </c>
      <c r="B838" t="s">
        <v>10</v>
      </c>
      <c r="C838" t="s">
        <v>56</v>
      </c>
      <c r="D838" t="s">
        <v>3619</v>
      </c>
      <c r="E838" t="s">
        <v>3614</v>
      </c>
      <c r="F838" t="str">
        <f>WORKSHEET[[#This Row],[Depart From]]&amp;"-"&amp;WORKSHEET[[#This Row],[Arrive To]]</f>
        <v>Addis Ababa-Alger</v>
      </c>
      <c r="G838" s="2">
        <v>44803</v>
      </c>
      <c r="H838" s="2">
        <v>44803</v>
      </c>
      <c r="I838" s="2" t="str">
        <f t="shared" si="13"/>
        <v>Delivered</v>
      </c>
      <c r="J838" s="2" t="str">
        <f>TEXT(WORKSHEET[[#This Row],[Offloading Date]], "mmm")</f>
        <v>Aug</v>
      </c>
      <c r="K838" s="2" t="str">
        <f>IF(OR(WORKSHEET[[#This Row],[Year]]="", ISBLANK(WORKSHEET[[#This Row],[Year]]), WORKSHEET[[#This Row],[Year]]="null"), "Exclude", "Include")</f>
        <v>Include</v>
      </c>
      <c r="L838" t="s">
        <v>12</v>
      </c>
      <c r="M838" t="s">
        <v>12</v>
      </c>
      <c r="N838" t="s">
        <v>57</v>
      </c>
      <c r="O838">
        <v>25.710999999999999</v>
      </c>
      <c r="P838">
        <v>100</v>
      </c>
      <c r="Q838" t="s">
        <v>14</v>
      </c>
      <c r="R838">
        <f>P838 * _xll.XLOOKUP(Q838,CALCULATION!$A$15:$A$17, CALCULATION!$B$15:$B$17 )</f>
        <v>100</v>
      </c>
      <c r="S838" s="5">
        <f>O838*P838*_xll.XLOOKUP(Q838,CALCULATION!$A$15:$A$17, CALCULATION!$B$15:$B$17)</f>
        <v>2571.1</v>
      </c>
      <c r="T838">
        <v>80</v>
      </c>
      <c r="U838" t="s">
        <v>14</v>
      </c>
      <c r="V838">
        <f>T838 * _xll.XLOOKUP(U838,CALCULATION!$A$15:$A$17, CALCULATION!$B$15:$B$17 )</f>
        <v>80</v>
      </c>
      <c r="W838" s="5">
        <f>O838*T838*_xll.XLOOKUP(U838,CALCULATION!$A$15:$A$17, CALCULATION!$B$15:$B$17)</f>
        <v>2056.88</v>
      </c>
      <c r="X838" s="5">
        <f>WORKSHEET[[#This Row],[Clients Total Cost]] / WORKSHEET[[#This Row],[Clients Rate per T2 (USD)]]</f>
        <v>25.710999999999999</v>
      </c>
      <c r="Y838" s="5">
        <f>WORKSHEET[[#This Row],[Clients Rate per T2 (USD)]] - WORKSHEET[[#This Row],[Supplier Rate Per t2 (USD)]]</f>
        <v>20</v>
      </c>
      <c r="Z838" s="5">
        <f>WORKSHEET[[#This Row],[Profit Per T]] * WORKSHEET[[#This Row],[Weight]]</f>
        <v>514.22</v>
      </c>
      <c r="AA838">
        <v>1</v>
      </c>
      <c r="AB838" s="1">
        <v>0</v>
      </c>
      <c r="AC838" s="1">
        <v>0</v>
      </c>
      <c r="AD838" s="1">
        <v>0</v>
      </c>
      <c r="AE838" s="1">
        <f>WORKSHEET[[#This Row],[Delay at toll gate in days]] +WORKSHEET[[#This Row],[Delay at workshop in days]] +WORKSHEET[[#This Row],[Delay at border in days]]</f>
        <v>0</v>
      </c>
    </row>
    <row r="839" spans="1:31" x14ac:dyDescent="0.35">
      <c r="A839" t="s">
        <v>859</v>
      </c>
      <c r="B839" t="s">
        <v>10</v>
      </c>
      <c r="C839" t="s">
        <v>56</v>
      </c>
      <c r="D839" t="s">
        <v>3619</v>
      </c>
      <c r="E839" t="s">
        <v>3614</v>
      </c>
      <c r="F839" t="str">
        <f>WORKSHEET[[#This Row],[Depart From]]&amp;"-"&amp;WORKSHEET[[#This Row],[Arrive To]]</f>
        <v>Addis Ababa-Alger</v>
      </c>
      <c r="G839" s="2">
        <v>44803</v>
      </c>
      <c r="H839" s="2">
        <v>44803</v>
      </c>
      <c r="I839" s="2" t="str">
        <f t="shared" si="13"/>
        <v>Delivered</v>
      </c>
      <c r="J839" s="2" t="str">
        <f>TEXT(WORKSHEET[[#This Row],[Offloading Date]], "mmm")</f>
        <v>Aug</v>
      </c>
      <c r="K839" s="2" t="str">
        <f>IF(OR(WORKSHEET[[#This Row],[Year]]="", ISBLANK(WORKSHEET[[#This Row],[Year]]), WORKSHEET[[#This Row],[Year]]="null"), "Exclude", "Include")</f>
        <v>Include</v>
      </c>
      <c r="L839" t="s">
        <v>12</v>
      </c>
      <c r="M839" t="s">
        <v>12</v>
      </c>
      <c r="N839" t="s">
        <v>57</v>
      </c>
      <c r="O839">
        <v>25.706</v>
      </c>
      <c r="P839">
        <v>100</v>
      </c>
      <c r="Q839" t="s">
        <v>14</v>
      </c>
      <c r="R839">
        <f>P839 * _xll.XLOOKUP(Q839,CALCULATION!$A$15:$A$17, CALCULATION!$B$15:$B$17 )</f>
        <v>100</v>
      </c>
      <c r="S839" s="5">
        <f>O839*P839*_xll.XLOOKUP(Q839,CALCULATION!$A$15:$A$17, CALCULATION!$B$15:$B$17)</f>
        <v>2570.6</v>
      </c>
      <c r="T839">
        <v>80</v>
      </c>
      <c r="U839" t="s">
        <v>14</v>
      </c>
      <c r="V839">
        <f>T839 * _xll.XLOOKUP(U839,CALCULATION!$A$15:$A$17, CALCULATION!$B$15:$B$17 )</f>
        <v>80</v>
      </c>
      <c r="W839" s="5">
        <f>O839*T839*_xll.XLOOKUP(U839,CALCULATION!$A$15:$A$17, CALCULATION!$B$15:$B$17)</f>
        <v>2056.48</v>
      </c>
      <c r="X839" s="5">
        <f>WORKSHEET[[#This Row],[Clients Total Cost]] / WORKSHEET[[#This Row],[Clients Rate per T2 (USD)]]</f>
        <v>25.706</v>
      </c>
      <c r="Y839" s="5">
        <f>WORKSHEET[[#This Row],[Clients Rate per T2 (USD)]] - WORKSHEET[[#This Row],[Supplier Rate Per t2 (USD)]]</f>
        <v>20</v>
      </c>
      <c r="Z839" s="5">
        <f>WORKSHEET[[#This Row],[Profit Per T]] * WORKSHEET[[#This Row],[Weight]]</f>
        <v>514.12</v>
      </c>
      <c r="AA839">
        <v>1</v>
      </c>
      <c r="AB839" s="1">
        <v>0</v>
      </c>
      <c r="AC839" s="1">
        <v>0</v>
      </c>
      <c r="AD839" s="1">
        <v>0</v>
      </c>
      <c r="AE839" s="1">
        <f>WORKSHEET[[#This Row],[Delay at toll gate in days]] +WORKSHEET[[#This Row],[Delay at workshop in days]] +WORKSHEET[[#This Row],[Delay at border in days]]</f>
        <v>0</v>
      </c>
    </row>
    <row r="840" spans="1:31" x14ac:dyDescent="0.35">
      <c r="A840" t="s">
        <v>860</v>
      </c>
      <c r="B840" t="s">
        <v>10</v>
      </c>
      <c r="C840" t="s">
        <v>56</v>
      </c>
      <c r="D840" t="s">
        <v>3615</v>
      </c>
      <c r="E840" t="s">
        <v>3612</v>
      </c>
      <c r="F840" t="str">
        <f>WORKSHEET[[#This Row],[Depart From]]&amp;"-"&amp;WORKSHEET[[#This Row],[Arrive To]]</f>
        <v>Mombasa-Victoria</v>
      </c>
      <c r="G840" s="2">
        <v>44803</v>
      </c>
      <c r="H840" s="2">
        <v>44803</v>
      </c>
      <c r="I840" s="2" t="str">
        <f t="shared" si="13"/>
        <v>Delivered</v>
      </c>
      <c r="J840" s="2" t="str">
        <f>TEXT(WORKSHEET[[#This Row],[Offloading Date]], "mmm")</f>
        <v>Aug</v>
      </c>
      <c r="K840" s="2" t="str">
        <f>IF(OR(WORKSHEET[[#This Row],[Year]]="", ISBLANK(WORKSHEET[[#This Row],[Year]]), WORKSHEET[[#This Row],[Year]]="null"), "Exclude", "Include")</f>
        <v>Include</v>
      </c>
      <c r="L840" t="s">
        <v>12</v>
      </c>
      <c r="M840" t="s">
        <v>12</v>
      </c>
      <c r="N840" t="s">
        <v>57</v>
      </c>
      <c r="O840">
        <v>25.602</v>
      </c>
      <c r="P840">
        <v>100</v>
      </c>
      <c r="Q840" t="s">
        <v>14</v>
      </c>
      <c r="R840">
        <f>P840 * _xll.XLOOKUP(Q840,CALCULATION!$A$15:$A$17, CALCULATION!$B$15:$B$17 )</f>
        <v>100</v>
      </c>
      <c r="S840" s="5">
        <f>O840*P840*_xll.XLOOKUP(Q840,CALCULATION!$A$15:$A$17, CALCULATION!$B$15:$B$17)</f>
        <v>2560.1999999999998</v>
      </c>
      <c r="T840">
        <v>80</v>
      </c>
      <c r="U840" t="s">
        <v>14</v>
      </c>
      <c r="V840">
        <f>T840 * _xll.XLOOKUP(U840,CALCULATION!$A$15:$A$17, CALCULATION!$B$15:$B$17 )</f>
        <v>80</v>
      </c>
      <c r="W840" s="5">
        <f>O840*T840*_xll.XLOOKUP(U840,CALCULATION!$A$15:$A$17, CALCULATION!$B$15:$B$17)</f>
        <v>2048.16</v>
      </c>
      <c r="X840" s="5">
        <f>WORKSHEET[[#This Row],[Clients Total Cost]] / WORKSHEET[[#This Row],[Clients Rate per T2 (USD)]]</f>
        <v>25.601999999999997</v>
      </c>
      <c r="Y840" s="5">
        <f>WORKSHEET[[#This Row],[Clients Rate per T2 (USD)]] - WORKSHEET[[#This Row],[Supplier Rate Per t2 (USD)]]</f>
        <v>20</v>
      </c>
      <c r="Z840" s="5">
        <f>WORKSHEET[[#This Row],[Profit Per T]] * WORKSHEET[[#This Row],[Weight]]</f>
        <v>512.04</v>
      </c>
      <c r="AA840">
        <v>1</v>
      </c>
      <c r="AB840" s="1">
        <v>0</v>
      </c>
      <c r="AC840" s="1">
        <v>0</v>
      </c>
      <c r="AD840" s="1">
        <v>0</v>
      </c>
      <c r="AE840" s="1">
        <f>WORKSHEET[[#This Row],[Delay at toll gate in days]] +WORKSHEET[[#This Row],[Delay at workshop in days]] +WORKSHEET[[#This Row],[Delay at border in days]]</f>
        <v>0</v>
      </c>
    </row>
    <row r="841" spans="1:31" x14ac:dyDescent="0.35">
      <c r="A841" t="s">
        <v>861</v>
      </c>
      <c r="B841" t="s">
        <v>10</v>
      </c>
      <c r="C841" t="s">
        <v>56</v>
      </c>
      <c r="D841" t="s">
        <v>3619</v>
      </c>
      <c r="E841" t="s">
        <v>3618</v>
      </c>
      <c r="F841" t="str">
        <f>WORKSHEET[[#This Row],[Depart From]]&amp;"-"&amp;WORKSHEET[[#This Row],[Arrive To]]</f>
        <v>Addis Ababa-Tripoli</v>
      </c>
      <c r="G841" s="2">
        <v>44803</v>
      </c>
      <c r="H841" s="2">
        <v>44803</v>
      </c>
      <c r="I841" s="2" t="str">
        <f t="shared" si="13"/>
        <v>Delivered</v>
      </c>
      <c r="J841" s="2" t="str">
        <f>TEXT(WORKSHEET[[#This Row],[Offloading Date]], "mmm")</f>
        <v>Aug</v>
      </c>
      <c r="K841" s="2" t="str">
        <f>IF(OR(WORKSHEET[[#This Row],[Year]]="", ISBLANK(WORKSHEET[[#This Row],[Year]]), WORKSHEET[[#This Row],[Year]]="null"), "Exclude", "Include")</f>
        <v>Include</v>
      </c>
      <c r="L841" t="s">
        <v>12</v>
      </c>
      <c r="M841" t="s">
        <v>12</v>
      </c>
      <c r="N841" t="s">
        <v>57</v>
      </c>
      <c r="O841">
        <v>25.716000000000001</v>
      </c>
      <c r="P841">
        <v>100</v>
      </c>
      <c r="Q841" t="s">
        <v>14</v>
      </c>
      <c r="R841">
        <f>P841 * _xll.XLOOKUP(Q841,CALCULATION!$A$15:$A$17, CALCULATION!$B$15:$B$17 )</f>
        <v>100</v>
      </c>
      <c r="S841" s="5">
        <f>O841*P841*_xll.XLOOKUP(Q841,CALCULATION!$A$15:$A$17, CALCULATION!$B$15:$B$17)</f>
        <v>2571.6</v>
      </c>
      <c r="T841">
        <v>80</v>
      </c>
      <c r="U841" t="s">
        <v>14</v>
      </c>
      <c r="V841">
        <f>T841 * _xll.XLOOKUP(U841,CALCULATION!$A$15:$A$17, CALCULATION!$B$15:$B$17 )</f>
        <v>80</v>
      </c>
      <c r="W841" s="5">
        <f>O841*T841*_xll.XLOOKUP(U841,CALCULATION!$A$15:$A$17, CALCULATION!$B$15:$B$17)</f>
        <v>2057.2800000000002</v>
      </c>
      <c r="X841" s="5">
        <f>WORKSHEET[[#This Row],[Clients Total Cost]] / WORKSHEET[[#This Row],[Clients Rate per T2 (USD)]]</f>
        <v>25.715999999999998</v>
      </c>
      <c r="Y841" s="5">
        <f>WORKSHEET[[#This Row],[Clients Rate per T2 (USD)]] - WORKSHEET[[#This Row],[Supplier Rate Per t2 (USD)]]</f>
        <v>20</v>
      </c>
      <c r="Z841" s="5">
        <f>WORKSHEET[[#This Row],[Profit Per T]] * WORKSHEET[[#This Row],[Weight]]</f>
        <v>514.31999999999994</v>
      </c>
      <c r="AA841">
        <v>1</v>
      </c>
      <c r="AB841" s="1">
        <v>0</v>
      </c>
      <c r="AC841" s="1">
        <v>0</v>
      </c>
      <c r="AD841" s="1">
        <v>0</v>
      </c>
      <c r="AE841" s="1">
        <f>WORKSHEET[[#This Row],[Delay at toll gate in days]] +WORKSHEET[[#This Row],[Delay at workshop in days]] +WORKSHEET[[#This Row],[Delay at border in days]]</f>
        <v>0</v>
      </c>
    </row>
    <row r="842" spans="1:31" x14ac:dyDescent="0.35">
      <c r="A842" t="s">
        <v>862</v>
      </c>
      <c r="B842" t="s">
        <v>10</v>
      </c>
      <c r="C842" t="s">
        <v>56</v>
      </c>
      <c r="D842" t="s">
        <v>3620</v>
      </c>
      <c r="E842" t="s">
        <v>3617</v>
      </c>
      <c r="F842" t="str">
        <f>WORKSHEET[[#This Row],[Depart From]]&amp;"-"&amp;WORKSHEET[[#This Row],[Arrive To]]</f>
        <v>Zanzibar-Lagos</v>
      </c>
      <c r="G842" s="2">
        <v>44803</v>
      </c>
      <c r="H842" s="2">
        <v>44803</v>
      </c>
      <c r="I842" s="2" t="str">
        <f t="shared" si="13"/>
        <v>Delivered</v>
      </c>
      <c r="J842" s="2" t="str">
        <f>TEXT(WORKSHEET[[#This Row],[Offloading Date]], "mmm")</f>
        <v>Aug</v>
      </c>
      <c r="K842" s="2" t="str">
        <f>IF(OR(WORKSHEET[[#This Row],[Year]]="", ISBLANK(WORKSHEET[[#This Row],[Year]]), WORKSHEET[[#This Row],[Year]]="null"), "Exclude", "Include")</f>
        <v>Include</v>
      </c>
      <c r="L842" t="s">
        <v>12</v>
      </c>
      <c r="M842" t="s">
        <v>12</v>
      </c>
      <c r="N842" t="s">
        <v>57</v>
      </c>
      <c r="O842">
        <v>25.638000000000002</v>
      </c>
      <c r="P842">
        <v>100</v>
      </c>
      <c r="Q842" t="s">
        <v>14</v>
      </c>
      <c r="R842">
        <f>P842 * _xll.XLOOKUP(Q842,CALCULATION!$A$15:$A$17, CALCULATION!$B$15:$B$17 )</f>
        <v>100</v>
      </c>
      <c r="S842" s="5">
        <f>O842*P842*_xll.XLOOKUP(Q842,CALCULATION!$A$15:$A$17, CALCULATION!$B$15:$B$17)</f>
        <v>2563.8000000000002</v>
      </c>
      <c r="T842">
        <v>80</v>
      </c>
      <c r="U842" t="s">
        <v>14</v>
      </c>
      <c r="V842">
        <f>T842 * _xll.XLOOKUP(U842,CALCULATION!$A$15:$A$17, CALCULATION!$B$15:$B$17 )</f>
        <v>80</v>
      </c>
      <c r="W842" s="5">
        <f>O842*T842*_xll.XLOOKUP(U842,CALCULATION!$A$15:$A$17, CALCULATION!$B$15:$B$17)</f>
        <v>2051.04</v>
      </c>
      <c r="X842" s="5">
        <f>WORKSHEET[[#This Row],[Clients Total Cost]] / WORKSHEET[[#This Row],[Clients Rate per T2 (USD)]]</f>
        <v>25.638000000000002</v>
      </c>
      <c r="Y842" s="5">
        <f>WORKSHEET[[#This Row],[Clients Rate per T2 (USD)]] - WORKSHEET[[#This Row],[Supplier Rate Per t2 (USD)]]</f>
        <v>20</v>
      </c>
      <c r="Z842" s="5">
        <f>WORKSHEET[[#This Row],[Profit Per T]] * WORKSHEET[[#This Row],[Weight]]</f>
        <v>512.76</v>
      </c>
      <c r="AA842">
        <v>1</v>
      </c>
      <c r="AB842" s="1">
        <v>0</v>
      </c>
      <c r="AC842" s="1">
        <v>0</v>
      </c>
      <c r="AD842" s="1">
        <v>0</v>
      </c>
      <c r="AE842" s="1">
        <f>WORKSHEET[[#This Row],[Delay at toll gate in days]] +WORKSHEET[[#This Row],[Delay at workshop in days]] +WORKSHEET[[#This Row],[Delay at border in days]]</f>
        <v>0</v>
      </c>
    </row>
    <row r="843" spans="1:31" x14ac:dyDescent="0.35">
      <c r="A843" t="s">
        <v>863</v>
      </c>
      <c r="B843" t="s">
        <v>10</v>
      </c>
      <c r="C843" t="s">
        <v>56</v>
      </c>
      <c r="D843" t="s">
        <v>3611</v>
      </c>
      <c r="E843" t="s">
        <v>3618</v>
      </c>
      <c r="F843" t="str">
        <f>WORKSHEET[[#This Row],[Depart From]]&amp;"-"&amp;WORKSHEET[[#This Row],[Arrive To]]</f>
        <v>Mogadishu-Tripoli</v>
      </c>
      <c r="G843" s="2">
        <v>44803</v>
      </c>
      <c r="H843" s="2">
        <v>44803</v>
      </c>
      <c r="I843" s="2" t="str">
        <f t="shared" si="13"/>
        <v>Delivered</v>
      </c>
      <c r="J843" s="2" t="str">
        <f>TEXT(WORKSHEET[[#This Row],[Offloading Date]], "mmm")</f>
        <v>Aug</v>
      </c>
      <c r="K843" s="2" t="str">
        <f>IF(OR(WORKSHEET[[#This Row],[Year]]="", ISBLANK(WORKSHEET[[#This Row],[Year]]), WORKSHEET[[#This Row],[Year]]="null"), "Exclude", "Include")</f>
        <v>Include</v>
      </c>
      <c r="L843" t="s">
        <v>12</v>
      </c>
      <c r="M843" t="s">
        <v>12</v>
      </c>
      <c r="N843" t="s">
        <v>57</v>
      </c>
      <c r="O843">
        <v>25.710999999999999</v>
      </c>
      <c r="P843">
        <v>100</v>
      </c>
      <c r="Q843" t="s">
        <v>14</v>
      </c>
      <c r="R843">
        <f>P843 * _xll.XLOOKUP(Q843,CALCULATION!$A$15:$A$17, CALCULATION!$B$15:$B$17 )</f>
        <v>100</v>
      </c>
      <c r="S843" s="5">
        <f>O843*P843*_xll.XLOOKUP(Q843,CALCULATION!$A$15:$A$17, CALCULATION!$B$15:$B$17)</f>
        <v>2571.1</v>
      </c>
      <c r="T843">
        <v>80</v>
      </c>
      <c r="U843" t="s">
        <v>14</v>
      </c>
      <c r="V843">
        <f>T843 * _xll.XLOOKUP(U843,CALCULATION!$A$15:$A$17, CALCULATION!$B$15:$B$17 )</f>
        <v>80</v>
      </c>
      <c r="W843" s="5">
        <f>O843*T843*_xll.XLOOKUP(U843,CALCULATION!$A$15:$A$17, CALCULATION!$B$15:$B$17)</f>
        <v>2056.88</v>
      </c>
      <c r="X843" s="5">
        <f>WORKSHEET[[#This Row],[Clients Total Cost]] / WORKSHEET[[#This Row],[Clients Rate per T2 (USD)]]</f>
        <v>25.710999999999999</v>
      </c>
      <c r="Y843" s="5">
        <f>WORKSHEET[[#This Row],[Clients Rate per T2 (USD)]] - WORKSHEET[[#This Row],[Supplier Rate Per t2 (USD)]]</f>
        <v>20</v>
      </c>
      <c r="Z843" s="5">
        <f>WORKSHEET[[#This Row],[Profit Per T]] * WORKSHEET[[#This Row],[Weight]]</f>
        <v>514.22</v>
      </c>
      <c r="AA843">
        <v>1</v>
      </c>
      <c r="AB843" s="1">
        <v>0</v>
      </c>
      <c r="AC843" s="1">
        <v>0</v>
      </c>
      <c r="AD843" s="1">
        <v>0</v>
      </c>
      <c r="AE843" s="1">
        <f>WORKSHEET[[#This Row],[Delay at toll gate in days]] +WORKSHEET[[#This Row],[Delay at workshop in days]] +WORKSHEET[[#This Row],[Delay at border in days]]</f>
        <v>0</v>
      </c>
    </row>
    <row r="844" spans="1:31" x14ac:dyDescent="0.35">
      <c r="A844" t="s">
        <v>864</v>
      </c>
      <c r="B844" t="s">
        <v>10</v>
      </c>
      <c r="C844" t="s">
        <v>56</v>
      </c>
      <c r="D844" t="s">
        <v>3620</v>
      </c>
      <c r="E844" t="s">
        <v>3618</v>
      </c>
      <c r="F844" t="str">
        <f>WORKSHEET[[#This Row],[Depart From]]&amp;"-"&amp;WORKSHEET[[#This Row],[Arrive To]]</f>
        <v>Zanzibar-Tripoli</v>
      </c>
      <c r="G844" s="2">
        <v>44803</v>
      </c>
      <c r="H844" s="2">
        <v>44803</v>
      </c>
      <c r="I844" s="2" t="str">
        <f t="shared" si="13"/>
        <v>Delivered</v>
      </c>
      <c r="J844" s="2" t="str">
        <f>TEXT(WORKSHEET[[#This Row],[Offloading Date]], "mmm")</f>
        <v>Aug</v>
      </c>
      <c r="K844" s="2" t="str">
        <f>IF(OR(WORKSHEET[[#This Row],[Year]]="", ISBLANK(WORKSHEET[[#This Row],[Year]]), WORKSHEET[[#This Row],[Year]]="null"), "Exclude", "Include")</f>
        <v>Include</v>
      </c>
      <c r="L844" t="s">
        <v>12</v>
      </c>
      <c r="M844" t="s">
        <v>12</v>
      </c>
      <c r="N844" t="s">
        <v>57</v>
      </c>
      <c r="O844">
        <v>25.669</v>
      </c>
      <c r="P844">
        <v>100</v>
      </c>
      <c r="Q844" t="s">
        <v>14</v>
      </c>
      <c r="R844">
        <f>P844 * _xll.XLOOKUP(Q844,CALCULATION!$A$15:$A$17, CALCULATION!$B$15:$B$17 )</f>
        <v>100</v>
      </c>
      <c r="S844" s="5">
        <f>O844*P844*_xll.XLOOKUP(Q844,CALCULATION!$A$15:$A$17, CALCULATION!$B$15:$B$17)</f>
        <v>2566.9</v>
      </c>
      <c r="T844">
        <v>80</v>
      </c>
      <c r="U844" t="s">
        <v>14</v>
      </c>
      <c r="V844">
        <f>T844 * _xll.XLOOKUP(U844,CALCULATION!$A$15:$A$17, CALCULATION!$B$15:$B$17 )</f>
        <v>80</v>
      </c>
      <c r="W844" s="5">
        <f>O844*T844*_xll.XLOOKUP(U844,CALCULATION!$A$15:$A$17, CALCULATION!$B$15:$B$17)</f>
        <v>2053.52</v>
      </c>
      <c r="X844" s="5">
        <f>WORKSHEET[[#This Row],[Clients Total Cost]] / WORKSHEET[[#This Row],[Clients Rate per T2 (USD)]]</f>
        <v>25.669</v>
      </c>
      <c r="Y844" s="5">
        <f>WORKSHEET[[#This Row],[Clients Rate per T2 (USD)]] - WORKSHEET[[#This Row],[Supplier Rate Per t2 (USD)]]</f>
        <v>20</v>
      </c>
      <c r="Z844" s="5">
        <f>WORKSHEET[[#This Row],[Profit Per T]] * WORKSHEET[[#This Row],[Weight]]</f>
        <v>513.38</v>
      </c>
      <c r="AA844">
        <v>1</v>
      </c>
      <c r="AB844" s="1">
        <v>0</v>
      </c>
      <c r="AC844" s="1">
        <v>0</v>
      </c>
      <c r="AD844" s="1">
        <v>0</v>
      </c>
      <c r="AE844" s="1">
        <f>WORKSHEET[[#This Row],[Delay at toll gate in days]] +WORKSHEET[[#This Row],[Delay at workshop in days]] +WORKSHEET[[#This Row],[Delay at border in days]]</f>
        <v>0</v>
      </c>
    </row>
    <row r="845" spans="1:31" x14ac:dyDescent="0.35">
      <c r="A845" t="s">
        <v>865</v>
      </c>
      <c r="B845" t="s">
        <v>10</v>
      </c>
      <c r="C845" t="s">
        <v>56</v>
      </c>
      <c r="D845" t="s">
        <v>3619</v>
      </c>
      <c r="E845" t="s">
        <v>3618</v>
      </c>
      <c r="F845" t="str">
        <f>WORKSHEET[[#This Row],[Depart From]]&amp;"-"&amp;WORKSHEET[[#This Row],[Arrive To]]</f>
        <v>Addis Ababa-Tripoli</v>
      </c>
      <c r="G845" s="2">
        <v>44803</v>
      </c>
      <c r="H845" s="2">
        <v>44803</v>
      </c>
      <c r="I845" s="2" t="str">
        <f t="shared" si="13"/>
        <v>Delivered</v>
      </c>
      <c r="J845" s="2" t="str">
        <f>TEXT(WORKSHEET[[#This Row],[Offloading Date]], "mmm")</f>
        <v>Aug</v>
      </c>
      <c r="K845" s="2" t="str">
        <f>IF(OR(WORKSHEET[[#This Row],[Year]]="", ISBLANK(WORKSHEET[[#This Row],[Year]]), WORKSHEET[[#This Row],[Year]]="null"), "Exclude", "Include")</f>
        <v>Include</v>
      </c>
      <c r="L845" t="s">
        <v>12</v>
      </c>
      <c r="M845" t="s">
        <v>12</v>
      </c>
      <c r="N845" t="s">
        <v>57</v>
      </c>
      <c r="O845">
        <v>25.751999999999999</v>
      </c>
      <c r="P845">
        <v>100</v>
      </c>
      <c r="Q845" t="s">
        <v>14</v>
      </c>
      <c r="R845">
        <f>P845 * _xll.XLOOKUP(Q845,CALCULATION!$A$15:$A$17, CALCULATION!$B$15:$B$17 )</f>
        <v>100</v>
      </c>
      <c r="S845" s="5">
        <f>O845*P845*_xll.XLOOKUP(Q845,CALCULATION!$A$15:$A$17, CALCULATION!$B$15:$B$17)</f>
        <v>2575.1999999999998</v>
      </c>
      <c r="T845">
        <v>80</v>
      </c>
      <c r="U845" t="s">
        <v>14</v>
      </c>
      <c r="V845">
        <f>T845 * _xll.XLOOKUP(U845,CALCULATION!$A$15:$A$17, CALCULATION!$B$15:$B$17 )</f>
        <v>80</v>
      </c>
      <c r="W845" s="5">
        <f>O845*T845*_xll.XLOOKUP(U845,CALCULATION!$A$15:$A$17, CALCULATION!$B$15:$B$17)</f>
        <v>2060.16</v>
      </c>
      <c r="X845" s="5">
        <f>WORKSHEET[[#This Row],[Clients Total Cost]] / WORKSHEET[[#This Row],[Clients Rate per T2 (USD)]]</f>
        <v>25.751999999999999</v>
      </c>
      <c r="Y845" s="5">
        <f>WORKSHEET[[#This Row],[Clients Rate per T2 (USD)]] - WORKSHEET[[#This Row],[Supplier Rate Per t2 (USD)]]</f>
        <v>20</v>
      </c>
      <c r="Z845" s="5">
        <f>WORKSHEET[[#This Row],[Profit Per T]] * WORKSHEET[[#This Row],[Weight]]</f>
        <v>515.04</v>
      </c>
      <c r="AA845">
        <v>1</v>
      </c>
      <c r="AB845" s="1">
        <v>0</v>
      </c>
      <c r="AC845" s="1">
        <v>0</v>
      </c>
      <c r="AD845" s="1">
        <v>0</v>
      </c>
      <c r="AE845" s="1">
        <f>WORKSHEET[[#This Row],[Delay at toll gate in days]] +WORKSHEET[[#This Row],[Delay at workshop in days]] +WORKSHEET[[#This Row],[Delay at border in days]]</f>
        <v>0</v>
      </c>
    </row>
    <row r="846" spans="1:31" x14ac:dyDescent="0.35">
      <c r="A846" t="s">
        <v>866</v>
      </c>
      <c r="B846" t="s">
        <v>10</v>
      </c>
      <c r="C846" t="s">
        <v>56</v>
      </c>
      <c r="D846" t="s">
        <v>3611</v>
      </c>
      <c r="E846" t="s">
        <v>3618</v>
      </c>
      <c r="F846" t="str">
        <f>WORKSHEET[[#This Row],[Depart From]]&amp;"-"&amp;WORKSHEET[[#This Row],[Arrive To]]</f>
        <v>Mogadishu-Tripoli</v>
      </c>
      <c r="G846" s="2">
        <v>44803</v>
      </c>
      <c r="H846" s="2">
        <v>44803</v>
      </c>
      <c r="I846" s="2" t="str">
        <f t="shared" si="13"/>
        <v>Delivered</v>
      </c>
      <c r="J846" s="2" t="str">
        <f>TEXT(WORKSHEET[[#This Row],[Offloading Date]], "mmm")</f>
        <v>Aug</v>
      </c>
      <c r="K846" s="2" t="str">
        <f>IF(OR(WORKSHEET[[#This Row],[Year]]="", ISBLANK(WORKSHEET[[#This Row],[Year]]), WORKSHEET[[#This Row],[Year]]="null"), "Exclude", "Include")</f>
        <v>Include</v>
      </c>
      <c r="L846" t="s">
        <v>12</v>
      </c>
      <c r="M846" t="s">
        <v>12</v>
      </c>
      <c r="N846" t="s">
        <v>57</v>
      </c>
      <c r="O846">
        <v>25.646999999999998</v>
      </c>
      <c r="P846">
        <v>100</v>
      </c>
      <c r="Q846" t="s">
        <v>14</v>
      </c>
      <c r="R846">
        <f>P846 * _xll.XLOOKUP(Q846,CALCULATION!$A$15:$A$17, CALCULATION!$B$15:$B$17 )</f>
        <v>100</v>
      </c>
      <c r="S846" s="5">
        <f>O846*P846*_xll.XLOOKUP(Q846,CALCULATION!$A$15:$A$17, CALCULATION!$B$15:$B$17)</f>
        <v>2564.6999999999998</v>
      </c>
      <c r="T846">
        <v>80</v>
      </c>
      <c r="U846" t="s">
        <v>14</v>
      </c>
      <c r="V846">
        <f>T846 * _xll.XLOOKUP(U846,CALCULATION!$A$15:$A$17, CALCULATION!$B$15:$B$17 )</f>
        <v>80</v>
      </c>
      <c r="W846" s="5">
        <f>O846*T846*_xll.XLOOKUP(U846,CALCULATION!$A$15:$A$17, CALCULATION!$B$15:$B$17)</f>
        <v>2051.7599999999998</v>
      </c>
      <c r="X846" s="5">
        <f>WORKSHEET[[#This Row],[Clients Total Cost]] / WORKSHEET[[#This Row],[Clients Rate per T2 (USD)]]</f>
        <v>25.646999999999998</v>
      </c>
      <c r="Y846" s="5">
        <f>WORKSHEET[[#This Row],[Clients Rate per T2 (USD)]] - WORKSHEET[[#This Row],[Supplier Rate Per t2 (USD)]]</f>
        <v>20</v>
      </c>
      <c r="Z846" s="5">
        <f>WORKSHEET[[#This Row],[Profit Per T]] * WORKSHEET[[#This Row],[Weight]]</f>
        <v>512.93999999999994</v>
      </c>
      <c r="AA846">
        <v>1</v>
      </c>
      <c r="AB846" s="1">
        <v>0</v>
      </c>
      <c r="AC846" s="1">
        <v>0</v>
      </c>
      <c r="AD846" s="1">
        <v>0</v>
      </c>
      <c r="AE846" s="1">
        <f>WORKSHEET[[#This Row],[Delay at toll gate in days]] +WORKSHEET[[#This Row],[Delay at workshop in days]] +WORKSHEET[[#This Row],[Delay at border in days]]</f>
        <v>0</v>
      </c>
    </row>
    <row r="847" spans="1:31" x14ac:dyDescent="0.35">
      <c r="A847" t="s">
        <v>867</v>
      </c>
      <c r="B847" t="s">
        <v>10</v>
      </c>
      <c r="C847" t="s">
        <v>56</v>
      </c>
      <c r="D847" t="s">
        <v>3616</v>
      </c>
      <c r="E847" t="s">
        <v>3614</v>
      </c>
      <c r="F847" t="str">
        <f>WORKSHEET[[#This Row],[Depart From]]&amp;"-"&amp;WORKSHEET[[#This Row],[Arrive To]]</f>
        <v>Marrakech-Alger</v>
      </c>
      <c r="G847" s="2">
        <v>44803</v>
      </c>
      <c r="H847" s="2">
        <v>44803</v>
      </c>
      <c r="I847" s="2" t="str">
        <f t="shared" si="13"/>
        <v>Delivered</v>
      </c>
      <c r="J847" s="2" t="str">
        <f>TEXT(WORKSHEET[[#This Row],[Offloading Date]], "mmm")</f>
        <v>Aug</v>
      </c>
      <c r="K847" s="2" t="str">
        <f>IF(OR(WORKSHEET[[#This Row],[Year]]="", ISBLANK(WORKSHEET[[#This Row],[Year]]), WORKSHEET[[#This Row],[Year]]="null"), "Exclude", "Include")</f>
        <v>Include</v>
      </c>
      <c r="L847" t="s">
        <v>12</v>
      </c>
      <c r="M847" t="s">
        <v>12</v>
      </c>
      <c r="N847" t="s">
        <v>57</v>
      </c>
      <c r="O847">
        <v>25.678000000000001</v>
      </c>
      <c r="P847">
        <v>100</v>
      </c>
      <c r="Q847" t="s">
        <v>14</v>
      </c>
      <c r="R847">
        <f>P847 * _xll.XLOOKUP(Q847,CALCULATION!$A$15:$A$17, CALCULATION!$B$15:$B$17 )</f>
        <v>100</v>
      </c>
      <c r="S847" s="5">
        <f>O847*P847*_xll.XLOOKUP(Q847,CALCULATION!$A$15:$A$17, CALCULATION!$B$15:$B$17)</f>
        <v>2567.8000000000002</v>
      </c>
      <c r="T847">
        <v>80</v>
      </c>
      <c r="U847" t="s">
        <v>14</v>
      </c>
      <c r="V847">
        <f>T847 * _xll.XLOOKUP(U847,CALCULATION!$A$15:$A$17, CALCULATION!$B$15:$B$17 )</f>
        <v>80</v>
      </c>
      <c r="W847" s="5">
        <f>O847*T847*_xll.XLOOKUP(U847,CALCULATION!$A$15:$A$17, CALCULATION!$B$15:$B$17)</f>
        <v>2054.2400000000002</v>
      </c>
      <c r="X847" s="5">
        <f>WORKSHEET[[#This Row],[Clients Total Cost]] / WORKSHEET[[#This Row],[Clients Rate per T2 (USD)]]</f>
        <v>25.678000000000001</v>
      </c>
      <c r="Y847" s="5">
        <f>WORKSHEET[[#This Row],[Clients Rate per T2 (USD)]] - WORKSHEET[[#This Row],[Supplier Rate Per t2 (USD)]]</f>
        <v>20</v>
      </c>
      <c r="Z847" s="5">
        <f>WORKSHEET[[#This Row],[Profit Per T]] * WORKSHEET[[#This Row],[Weight]]</f>
        <v>513.56000000000006</v>
      </c>
      <c r="AA847">
        <v>1</v>
      </c>
      <c r="AB847" s="1">
        <v>0</v>
      </c>
      <c r="AC847" s="1">
        <v>0</v>
      </c>
      <c r="AD847" s="1">
        <v>0</v>
      </c>
      <c r="AE847" s="1">
        <f>WORKSHEET[[#This Row],[Delay at toll gate in days]] +WORKSHEET[[#This Row],[Delay at workshop in days]] +WORKSHEET[[#This Row],[Delay at border in days]]</f>
        <v>0</v>
      </c>
    </row>
    <row r="848" spans="1:31" x14ac:dyDescent="0.35">
      <c r="A848" t="s">
        <v>868</v>
      </c>
      <c r="B848" t="s">
        <v>10</v>
      </c>
      <c r="C848" t="s">
        <v>56</v>
      </c>
      <c r="D848" t="s">
        <v>3619</v>
      </c>
      <c r="E848" t="s">
        <v>3613</v>
      </c>
      <c r="F848" t="str">
        <f>WORKSHEET[[#This Row],[Depart From]]&amp;"-"&amp;WORKSHEET[[#This Row],[Arrive To]]</f>
        <v>Addis Ababa-Sanaa</v>
      </c>
      <c r="G848" s="2">
        <v>44802</v>
      </c>
      <c r="H848" s="2">
        <v>44802</v>
      </c>
      <c r="I848" s="2" t="str">
        <f t="shared" si="13"/>
        <v>Delivered</v>
      </c>
      <c r="J848" s="2" t="str">
        <f>TEXT(WORKSHEET[[#This Row],[Offloading Date]], "mmm")</f>
        <v>Aug</v>
      </c>
      <c r="K848" s="2" t="str">
        <f>IF(OR(WORKSHEET[[#This Row],[Year]]="", ISBLANK(WORKSHEET[[#This Row],[Year]]), WORKSHEET[[#This Row],[Year]]="null"), "Exclude", "Include")</f>
        <v>Include</v>
      </c>
      <c r="L848" t="s">
        <v>12</v>
      </c>
      <c r="M848" t="s">
        <v>12</v>
      </c>
      <c r="N848" t="s">
        <v>57</v>
      </c>
      <c r="O848">
        <v>25.616</v>
      </c>
      <c r="P848">
        <v>100</v>
      </c>
      <c r="Q848" t="s">
        <v>14</v>
      </c>
      <c r="R848">
        <f>P848 * _xll.XLOOKUP(Q848,CALCULATION!$A$15:$A$17, CALCULATION!$B$15:$B$17 )</f>
        <v>100</v>
      </c>
      <c r="S848" s="5">
        <f>O848*P848*_xll.XLOOKUP(Q848,CALCULATION!$A$15:$A$17, CALCULATION!$B$15:$B$17)</f>
        <v>2561.6</v>
      </c>
      <c r="T848">
        <v>80</v>
      </c>
      <c r="U848" t="s">
        <v>14</v>
      </c>
      <c r="V848">
        <f>T848 * _xll.XLOOKUP(U848,CALCULATION!$A$15:$A$17, CALCULATION!$B$15:$B$17 )</f>
        <v>80</v>
      </c>
      <c r="W848" s="5">
        <f>O848*T848*_xll.XLOOKUP(U848,CALCULATION!$A$15:$A$17, CALCULATION!$B$15:$B$17)</f>
        <v>2049.2799999999997</v>
      </c>
      <c r="X848" s="5">
        <f>WORKSHEET[[#This Row],[Clients Total Cost]] / WORKSHEET[[#This Row],[Clients Rate per T2 (USD)]]</f>
        <v>25.616</v>
      </c>
      <c r="Y848" s="5">
        <f>WORKSHEET[[#This Row],[Clients Rate per T2 (USD)]] - WORKSHEET[[#This Row],[Supplier Rate Per t2 (USD)]]</f>
        <v>20</v>
      </c>
      <c r="Z848" s="5">
        <f>WORKSHEET[[#This Row],[Profit Per T]] * WORKSHEET[[#This Row],[Weight]]</f>
        <v>512.31999999999994</v>
      </c>
      <c r="AA848">
        <v>1</v>
      </c>
      <c r="AB848" s="1">
        <v>0</v>
      </c>
      <c r="AC848" s="1">
        <v>0</v>
      </c>
      <c r="AD848" s="1">
        <v>0</v>
      </c>
      <c r="AE848" s="1">
        <f>WORKSHEET[[#This Row],[Delay at toll gate in days]] +WORKSHEET[[#This Row],[Delay at workshop in days]] +WORKSHEET[[#This Row],[Delay at border in days]]</f>
        <v>0</v>
      </c>
    </row>
    <row r="849" spans="1:31" x14ac:dyDescent="0.35">
      <c r="A849" t="s">
        <v>869</v>
      </c>
      <c r="B849" t="s">
        <v>10</v>
      </c>
      <c r="C849" t="s">
        <v>56</v>
      </c>
      <c r="D849" t="s">
        <v>3619</v>
      </c>
      <c r="E849" t="s">
        <v>3612</v>
      </c>
      <c r="F849" t="str">
        <f>WORKSHEET[[#This Row],[Depart From]]&amp;"-"&amp;WORKSHEET[[#This Row],[Arrive To]]</f>
        <v>Addis Ababa-Victoria</v>
      </c>
      <c r="G849" s="2">
        <v>44802</v>
      </c>
      <c r="H849" s="2">
        <v>44802</v>
      </c>
      <c r="I849" s="2" t="str">
        <f t="shared" si="13"/>
        <v>Delivered</v>
      </c>
      <c r="J849" s="2" t="str">
        <f>TEXT(WORKSHEET[[#This Row],[Offloading Date]], "mmm")</f>
        <v>Aug</v>
      </c>
      <c r="K849" s="2" t="str">
        <f>IF(OR(WORKSHEET[[#This Row],[Year]]="", ISBLANK(WORKSHEET[[#This Row],[Year]]), WORKSHEET[[#This Row],[Year]]="null"), "Exclude", "Include")</f>
        <v>Include</v>
      </c>
      <c r="L849" t="s">
        <v>12</v>
      </c>
      <c r="M849" t="s">
        <v>12</v>
      </c>
      <c r="N849" t="s">
        <v>57</v>
      </c>
      <c r="O849">
        <v>25.704999999999998</v>
      </c>
      <c r="P849">
        <v>100</v>
      </c>
      <c r="Q849" t="s">
        <v>14</v>
      </c>
      <c r="R849">
        <f>P849 * _xll.XLOOKUP(Q849,CALCULATION!$A$15:$A$17, CALCULATION!$B$15:$B$17 )</f>
        <v>100</v>
      </c>
      <c r="S849" s="5">
        <f>O849*P849*_xll.XLOOKUP(Q849,CALCULATION!$A$15:$A$17, CALCULATION!$B$15:$B$17)</f>
        <v>2570.5</v>
      </c>
      <c r="T849">
        <v>80</v>
      </c>
      <c r="U849" t="s">
        <v>14</v>
      </c>
      <c r="V849">
        <f>T849 * _xll.XLOOKUP(U849,CALCULATION!$A$15:$A$17, CALCULATION!$B$15:$B$17 )</f>
        <v>80</v>
      </c>
      <c r="W849" s="5">
        <f>O849*T849*_xll.XLOOKUP(U849,CALCULATION!$A$15:$A$17, CALCULATION!$B$15:$B$17)</f>
        <v>2056.3999999999996</v>
      </c>
      <c r="X849" s="5">
        <f>WORKSHEET[[#This Row],[Clients Total Cost]] / WORKSHEET[[#This Row],[Clients Rate per T2 (USD)]]</f>
        <v>25.704999999999998</v>
      </c>
      <c r="Y849" s="5">
        <f>WORKSHEET[[#This Row],[Clients Rate per T2 (USD)]] - WORKSHEET[[#This Row],[Supplier Rate Per t2 (USD)]]</f>
        <v>20</v>
      </c>
      <c r="Z849" s="5">
        <f>WORKSHEET[[#This Row],[Profit Per T]] * WORKSHEET[[#This Row],[Weight]]</f>
        <v>514.09999999999991</v>
      </c>
      <c r="AA849">
        <v>1</v>
      </c>
      <c r="AB849" s="1">
        <v>0</v>
      </c>
      <c r="AC849" s="1">
        <v>0</v>
      </c>
      <c r="AD849" s="1">
        <v>0</v>
      </c>
      <c r="AE849" s="1">
        <f>WORKSHEET[[#This Row],[Delay at toll gate in days]] +WORKSHEET[[#This Row],[Delay at workshop in days]] +WORKSHEET[[#This Row],[Delay at border in days]]</f>
        <v>0</v>
      </c>
    </row>
    <row r="850" spans="1:31" x14ac:dyDescent="0.35">
      <c r="A850" t="s">
        <v>870</v>
      </c>
      <c r="B850" t="s">
        <v>10</v>
      </c>
      <c r="C850" t="s">
        <v>56</v>
      </c>
      <c r="D850" t="s">
        <v>3615</v>
      </c>
      <c r="E850" t="s">
        <v>3612</v>
      </c>
      <c r="F850" t="str">
        <f>WORKSHEET[[#This Row],[Depart From]]&amp;"-"&amp;WORKSHEET[[#This Row],[Arrive To]]</f>
        <v>Mombasa-Victoria</v>
      </c>
      <c r="G850" s="2">
        <v>44802</v>
      </c>
      <c r="H850" s="2">
        <v>44802</v>
      </c>
      <c r="I850" s="2" t="str">
        <f t="shared" si="13"/>
        <v>Delivered</v>
      </c>
      <c r="J850" s="2" t="str">
        <f>TEXT(WORKSHEET[[#This Row],[Offloading Date]], "mmm")</f>
        <v>Aug</v>
      </c>
      <c r="K850" s="2" t="str">
        <f>IF(OR(WORKSHEET[[#This Row],[Year]]="", ISBLANK(WORKSHEET[[#This Row],[Year]]), WORKSHEET[[#This Row],[Year]]="null"), "Exclude", "Include")</f>
        <v>Include</v>
      </c>
      <c r="L850" t="s">
        <v>12</v>
      </c>
      <c r="M850" t="s">
        <v>12</v>
      </c>
      <c r="N850" t="s">
        <v>57</v>
      </c>
      <c r="O850">
        <v>25.738</v>
      </c>
      <c r="P850">
        <v>100</v>
      </c>
      <c r="Q850" t="s">
        <v>14</v>
      </c>
      <c r="R850">
        <f>P850 * _xll.XLOOKUP(Q850,CALCULATION!$A$15:$A$17, CALCULATION!$B$15:$B$17 )</f>
        <v>100</v>
      </c>
      <c r="S850" s="5">
        <f>O850*P850*_xll.XLOOKUP(Q850,CALCULATION!$A$15:$A$17, CALCULATION!$B$15:$B$17)</f>
        <v>2573.8000000000002</v>
      </c>
      <c r="T850">
        <v>80</v>
      </c>
      <c r="U850" t="s">
        <v>14</v>
      </c>
      <c r="V850">
        <f>T850 * _xll.XLOOKUP(U850,CALCULATION!$A$15:$A$17, CALCULATION!$B$15:$B$17 )</f>
        <v>80</v>
      </c>
      <c r="W850" s="5">
        <f>O850*T850*_xll.XLOOKUP(U850,CALCULATION!$A$15:$A$17, CALCULATION!$B$15:$B$17)</f>
        <v>2059.04</v>
      </c>
      <c r="X850" s="5">
        <f>WORKSHEET[[#This Row],[Clients Total Cost]] / WORKSHEET[[#This Row],[Clients Rate per T2 (USD)]]</f>
        <v>25.738000000000003</v>
      </c>
      <c r="Y850" s="5">
        <f>WORKSHEET[[#This Row],[Clients Rate per T2 (USD)]] - WORKSHEET[[#This Row],[Supplier Rate Per t2 (USD)]]</f>
        <v>20</v>
      </c>
      <c r="Z850" s="5">
        <f>WORKSHEET[[#This Row],[Profit Per T]] * WORKSHEET[[#This Row],[Weight]]</f>
        <v>514.7600000000001</v>
      </c>
      <c r="AA850">
        <v>1</v>
      </c>
      <c r="AB850" s="1">
        <v>0</v>
      </c>
      <c r="AC850" s="1">
        <v>0</v>
      </c>
      <c r="AD850" s="1">
        <v>0</v>
      </c>
      <c r="AE850" s="1">
        <f>WORKSHEET[[#This Row],[Delay at toll gate in days]] +WORKSHEET[[#This Row],[Delay at workshop in days]] +WORKSHEET[[#This Row],[Delay at border in days]]</f>
        <v>0</v>
      </c>
    </row>
    <row r="851" spans="1:31" x14ac:dyDescent="0.35">
      <c r="A851" t="s">
        <v>871</v>
      </c>
      <c r="B851" t="s">
        <v>10</v>
      </c>
      <c r="C851" t="s">
        <v>68</v>
      </c>
      <c r="D851" t="s">
        <v>3611</v>
      </c>
      <c r="E851" t="s">
        <v>3617</v>
      </c>
      <c r="F851" t="str">
        <f>WORKSHEET[[#This Row],[Depart From]]&amp;"-"&amp;WORKSHEET[[#This Row],[Arrive To]]</f>
        <v>Mogadishu-Lagos</v>
      </c>
      <c r="G851" s="2">
        <v>44799</v>
      </c>
      <c r="H851" s="2">
        <v>44813</v>
      </c>
      <c r="I851" s="2" t="str">
        <f t="shared" si="13"/>
        <v>Delivered</v>
      </c>
      <c r="J851" s="2" t="str">
        <f>TEXT(WORKSHEET[[#This Row],[Offloading Date]], "mmm")</f>
        <v>Sep</v>
      </c>
      <c r="K851" s="2" t="str">
        <f>IF(OR(WORKSHEET[[#This Row],[Year]]="", ISBLANK(WORKSHEET[[#This Row],[Year]]), WORKSHEET[[#This Row],[Year]]="null"), "Exclude", "Include")</f>
        <v>Include</v>
      </c>
      <c r="L851" t="s">
        <v>3624</v>
      </c>
      <c r="M851" t="s">
        <v>583</v>
      </c>
      <c r="N851" t="s">
        <v>13</v>
      </c>
      <c r="O851">
        <v>35.44</v>
      </c>
      <c r="P851">
        <v>600</v>
      </c>
      <c r="Q851" t="s">
        <v>14</v>
      </c>
      <c r="R851">
        <f>P851 * _xll.XLOOKUP(Q851,CALCULATION!$A$15:$A$17, CALCULATION!$B$15:$B$17 )</f>
        <v>600</v>
      </c>
      <c r="S851" s="5">
        <f>O851*P851*_xll.XLOOKUP(Q851,CALCULATION!$A$15:$A$17, CALCULATION!$B$15:$B$17)</f>
        <v>21264</v>
      </c>
      <c r="T851">
        <v>300</v>
      </c>
      <c r="U851" t="s">
        <v>14</v>
      </c>
      <c r="V851">
        <f>T851 * _xll.XLOOKUP(U851,CALCULATION!$A$15:$A$17, CALCULATION!$B$15:$B$17 )</f>
        <v>300</v>
      </c>
      <c r="W851" s="5">
        <f>O851*T851*_xll.XLOOKUP(U851,CALCULATION!$A$15:$A$17, CALCULATION!$B$15:$B$17)</f>
        <v>10632</v>
      </c>
      <c r="X851" s="5">
        <f>WORKSHEET[[#This Row],[Clients Total Cost]] / WORKSHEET[[#This Row],[Clients Rate per T2 (USD)]]</f>
        <v>35.44</v>
      </c>
      <c r="Y851" s="5">
        <f>WORKSHEET[[#This Row],[Clients Rate per T2 (USD)]] - WORKSHEET[[#This Row],[Supplier Rate Per t2 (USD)]]</f>
        <v>300</v>
      </c>
      <c r="Z851" s="5">
        <f>WORKSHEET[[#This Row],[Profit Per T]] * WORKSHEET[[#This Row],[Weight]]</f>
        <v>10632</v>
      </c>
      <c r="AA851">
        <v>1</v>
      </c>
      <c r="AB851" s="1">
        <v>2.1</v>
      </c>
      <c r="AC851" s="1">
        <v>1.4000000000000001</v>
      </c>
      <c r="AD851" s="1">
        <v>1.75</v>
      </c>
      <c r="AE851" s="1">
        <f>WORKSHEET[[#This Row],[Delay at toll gate in days]] +WORKSHEET[[#This Row],[Delay at workshop in days]] +WORKSHEET[[#This Row],[Delay at border in days]]</f>
        <v>5.25</v>
      </c>
    </row>
    <row r="852" spans="1:31" x14ac:dyDescent="0.35">
      <c r="A852" t="s">
        <v>872</v>
      </c>
      <c r="B852" t="s">
        <v>10</v>
      </c>
      <c r="C852" t="s">
        <v>68</v>
      </c>
      <c r="D852" t="s">
        <v>3615</v>
      </c>
      <c r="E852" t="s">
        <v>3618</v>
      </c>
      <c r="F852" t="str">
        <f>WORKSHEET[[#This Row],[Depart From]]&amp;"-"&amp;WORKSHEET[[#This Row],[Arrive To]]</f>
        <v>Mombasa-Tripoli</v>
      </c>
      <c r="G852" s="2">
        <v>44808</v>
      </c>
      <c r="H852" s="2">
        <v>44818</v>
      </c>
      <c r="I852" s="2" t="str">
        <f t="shared" si="13"/>
        <v>Delivered</v>
      </c>
      <c r="J852" s="2" t="str">
        <f>TEXT(WORKSHEET[[#This Row],[Offloading Date]], "mmm")</f>
        <v>Sep</v>
      </c>
      <c r="K852" s="2" t="str">
        <f>IF(OR(WORKSHEET[[#This Row],[Year]]="", ISBLANK(WORKSHEET[[#This Row],[Year]]), WORKSHEET[[#This Row],[Year]]="null"), "Exclude", "Include")</f>
        <v>Include</v>
      </c>
      <c r="L852" t="s">
        <v>3624</v>
      </c>
      <c r="M852" t="s">
        <v>3624</v>
      </c>
      <c r="N852" t="s">
        <v>13</v>
      </c>
      <c r="O852">
        <v>35.4</v>
      </c>
      <c r="P852">
        <v>600</v>
      </c>
      <c r="Q852" t="s">
        <v>14</v>
      </c>
      <c r="R852">
        <f>P852 * _xll.XLOOKUP(Q852,CALCULATION!$A$15:$A$17, CALCULATION!$B$15:$B$17 )</f>
        <v>600</v>
      </c>
      <c r="S852" s="5">
        <f>O852*P852*_xll.XLOOKUP(Q852,CALCULATION!$A$15:$A$17, CALCULATION!$B$15:$B$17)</f>
        <v>21240</v>
      </c>
      <c r="T852">
        <v>300</v>
      </c>
      <c r="U852" t="s">
        <v>14</v>
      </c>
      <c r="V852">
        <f>T852 * _xll.XLOOKUP(U852,CALCULATION!$A$15:$A$17, CALCULATION!$B$15:$B$17 )</f>
        <v>300</v>
      </c>
      <c r="W852" s="5">
        <f>O852*T852*_xll.XLOOKUP(U852,CALCULATION!$A$15:$A$17, CALCULATION!$B$15:$B$17)</f>
        <v>10620</v>
      </c>
      <c r="X852" s="5">
        <f>WORKSHEET[[#This Row],[Clients Total Cost]] / WORKSHEET[[#This Row],[Clients Rate per T2 (USD)]]</f>
        <v>35.4</v>
      </c>
      <c r="Y852" s="5">
        <f>WORKSHEET[[#This Row],[Clients Rate per T2 (USD)]] - WORKSHEET[[#This Row],[Supplier Rate Per t2 (USD)]]</f>
        <v>300</v>
      </c>
      <c r="Z852" s="5">
        <f>WORKSHEET[[#This Row],[Profit Per T]] * WORKSHEET[[#This Row],[Weight]]</f>
        <v>10620</v>
      </c>
      <c r="AA852">
        <v>1</v>
      </c>
      <c r="AB852" s="1">
        <v>1.5</v>
      </c>
      <c r="AC852" s="1">
        <v>1</v>
      </c>
      <c r="AD852" s="1">
        <v>1.25</v>
      </c>
      <c r="AE852" s="1">
        <f>WORKSHEET[[#This Row],[Delay at toll gate in days]] +WORKSHEET[[#This Row],[Delay at workshop in days]] +WORKSHEET[[#This Row],[Delay at border in days]]</f>
        <v>3.75</v>
      </c>
    </row>
    <row r="853" spans="1:31" x14ac:dyDescent="0.35">
      <c r="A853" t="s">
        <v>873</v>
      </c>
      <c r="B853" t="s">
        <v>10</v>
      </c>
      <c r="C853" t="s">
        <v>68</v>
      </c>
      <c r="D853" t="s">
        <v>3615</v>
      </c>
      <c r="E853" t="s">
        <v>3613</v>
      </c>
      <c r="F853" t="str">
        <f>WORKSHEET[[#This Row],[Depart From]]&amp;"-"&amp;WORKSHEET[[#This Row],[Arrive To]]</f>
        <v>Mombasa-Sanaa</v>
      </c>
      <c r="G853" s="2">
        <v>44799</v>
      </c>
      <c r="H853" s="2">
        <v>44813</v>
      </c>
      <c r="I853" s="2" t="str">
        <f t="shared" si="13"/>
        <v>Delivered</v>
      </c>
      <c r="J853" s="2" t="str">
        <f>TEXT(WORKSHEET[[#This Row],[Offloading Date]], "mmm")</f>
        <v>Sep</v>
      </c>
      <c r="K853" s="2" t="str">
        <f>IF(OR(WORKSHEET[[#This Row],[Year]]="", ISBLANK(WORKSHEET[[#This Row],[Year]]), WORKSHEET[[#This Row],[Year]]="null"), "Exclude", "Include")</f>
        <v>Include</v>
      </c>
      <c r="L853" t="s">
        <v>3624</v>
      </c>
      <c r="M853" t="s">
        <v>3624</v>
      </c>
      <c r="N853" t="s">
        <v>69</v>
      </c>
      <c r="O853">
        <v>35.44</v>
      </c>
      <c r="P853">
        <v>20</v>
      </c>
      <c r="Q853" t="s">
        <v>14</v>
      </c>
      <c r="R853">
        <f>P853 * _xll.XLOOKUP(Q853,CALCULATION!$A$15:$A$17, CALCULATION!$B$15:$B$17 )</f>
        <v>20</v>
      </c>
      <c r="S853" s="5">
        <f>O853*P853*_xll.XLOOKUP(Q853,CALCULATION!$A$15:$A$17, CALCULATION!$B$15:$B$17)</f>
        <v>708.8</v>
      </c>
      <c r="T853">
        <v>10</v>
      </c>
      <c r="U853" t="s">
        <v>14</v>
      </c>
      <c r="V853">
        <f>T853 * _xll.XLOOKUP(U853,CALCULATION!$A$15:$A$17, CALCULATION!$B$15:$B$17 )</f>
        <v>10</v>
      </c>
      <c r="W853" s="5">
        <f>O853*T853*_xll.XLOOKUP(U853,CALCULATION!$A$15:$A$17, CALCULATION!$B$15:$B$17)</f>
        <v>354.4</v>
      </c>
      <c r="X853" s="5">
        <f>WORKSHEET[[#This Row],[Clients Total Cost]] / WORKSHEET[[#This Row],[Clients Rate per T2 (USD)]]</f>
        <v>35.44</v>
      </c>
      <c r="Y853" s="5">
        <f>WORKSHEET[[#This Row],[Clients Rate per T2 (USD)]] - WORKSHEET[[#This Row],[Supplier Rate Per t2 (USD)]]</f>
        <v>10</v>
      </c>
      <c r="Z853" s="5">
        <f>WORKSHEET[[#This Row],[Profit Per T]] * WORKSHEET[[#This Row],[Weight]]</f>
        <v>354.4</v>
      </c>
      <c r="AA853">
        <v>1</v>
      </c>
      <c r="AB853" s="1">
        <v>2.1</v>
      </c>
      <c r="AC853" s="1">
        <v>1.4000000000000001</v>
      </c>
      <c r="AD853" s="1">
        <v>1.75</v>
      </c>
      <c r="AE853" s="1">
        <f>WORKSHEET[[#This Row],[Delay at toll gate in days]] +WORKSHEET[[#This Row],[Delay at workshop in days]] +WORKSHEET[[#This Row],[Delay at border in days]]</f>
        <v>5.25</v>
      </c>
    </row>
    <row r="854" spans="1:31" x14ac:dyDescent="0.35">
      <c r="A854" t="s">
        <v>874</v>
      </c>
      <c r="B854" t="s">
        <v>10</v>
      </c>
      <c r="C854" t="s">
        <v>68</v>
      </c>
      <c r="D854" t="s">
        <v>3619</v>
      </c>
      <c r="E854" t="s">
        <v>3613</v>
      </c>
      <c r="F854" t="str">
        <f>WORKSHEET[[#This Row],[Depart From]]&amp;"-"&amp;WORKSHEET[[#This Row],[Arrive To]]</f>
        <v>Addis Ababa-Sanaa</v>
      </c>
      <c r="G854" s="2">
        <v>44807</v>
      </c>
      <c r="H854" s="2">
        <v>44819</v>
      </c>
      <c r="I854" s="2" t="str">
        <f t="shared" si="13"/>
        <v>Delivered</v>
      </c>
      <c r="J854" s="2" t="str">
        <f>TEXT(WORKSHEET[[#This Row],[Offloading Date]], "mmm")</f>
        <v>Sep</v>
      </c>
      <c r="K854" s="2" t="str">
        <f>IF(OR(WORKSHEET[[#This Row],[Year]]="", ISBLANK(WORKSHEET[[#This Row],[Year]]), WORKSHEET[[#This Row],[Year]]="null"), "Exclude", "Include")</f>
        <v>Include</v>
      </c>
      <c r="L854" t="s">
        <v>3624</v>
      </c>
      <c r="M854" t="s">
        <v>3624</v>
      </c>
      <c r="N854" t="s">
        <v>13</v>
      </c>
      <c r="O854">
        <v>35.44</v>
      </c>
      <c r="P854">
        <v>600</v>
      </c>
      <c r="Q854" t="s">
        <v>14</v>
      </c>
      <c r="R854">
        <f>P854 * _xll.XLOOKUP(Q854,CALCULATION!$A$15:$A$17, CALCULATION!$B$15:$B$17 )</f>
        <v>600</v>
      </c>
      <c r="S854" s="5">
        <f>O854*P854*_xll.XLOOKUP(Q854,CALCULATION!$A$15:$A$17, CALCULATION!$B$15:$B$17)</f>
        <v>21264</v>
      </c>
      <c r="T854">
        <v>300</v>
      </c>
      <c r="U854" t="s">
        <v>14</v>
      </c>
      <c r="V854">
        <f>T854 * _xll.XLOOKUP(U854,CALCULATION!$A$15:$A$17, CALCULATION!$B$15:$B$17 )</f>
        <v>300</v>
      </c>
      <c r="W854" s="5">
        <f>O854*T854*_xll.XLOOKUP(U854,CALCULATION!$A$15:$A$17, CALCULATION!$B$15:$B$17)</f>
        <v>10632</v>
      </c>
      <c r="X854" s="5">
        <f>WORKSHEET[[#This Row],[Clients Total Cost]] / WORKSHEET[[#This Row],[Clients Rate per T2 (USD)]]</f>
        <v>35.44</v>
      </c>
      <c r="Y854" s="5">
        <f>WORKSHEET[[#This Row],[Clients Rate per T2 (USD)]] - WORKSHEET[[#This Row],[Supplier Rate Per t2 (USD)]]</f>
        <v>300</v>
      </c>
      <c r="Z854" s="5">
        <f>WORKSHEET[[#This Row],[Profit Per T]] * WORKSHEET[[#This Row],[Weight]]</f>
        <v>10632</v>
      </c>
      <c r="AA854">
        <v>0</v>
      </c>
      <c r="AB854" s="1">
        <v>1.7999999999999998</v>
      </c>
      <c r="AC854" s="1">
        <v>1.2000000000000002</v>
      </c>
      <c r="AD854" s="1">
        <v>1.5</v>
      </c>
      <c r="AE854" s="1">
        <f>WORKSHEET[[#This Row],[Delay at toll gate in days]] +WORKSHEET[[#This Row],[Delay at workshop in days]] +WORKSHEET[[#This Row],[Delay at border in days]]</f>
        <v>4.5</v>
      </c>
    </row>
    <row r="855" spans="1:31" x14ac:dyDescent="0.35">
      <c r="A855" t="s">
        <v>875</v>
      </c>
      <c r="B855" t="s">
        <v>10</v>
      </c>
      <c r="C855" t="s">
        <v>68</v>
      </c>
      <c r="D855" t="s">
        <v>3615</v>
      </c>
      <c r="E855" t="s">
        <v>3613</v>
      </c>
      <c r="F855" t="str">
        <f>WORKSHEET[[#This Row],[Depart From]]&amp;"-"&amp;WORKSHEET[[#This Row],[Arrive To]]</f>
        <v>Mombasa-Sanaa</v>
      </c>
      <c r="G855" s="2">
        <v>44806</v>
      </c>
      <c r="H855" s="2">
        <v>44817</v>
      </c>
      <c r="I855" s="2" t="str">
        <f t="shared" si="13"/>
        <v>Delivered</v>
      </c>
      <c r="J855" s="2" t="str">
        <f>TEXT(WORKSHEET[[#This Row],[Offloading Date]], "mmm")</f>
        <v>Sep</v>
      </c>
      <c r="K855" s="2" t="str">
        <f>IF(OR(WORKSHEET[[#This Row],[Year]]="", ISBLANK(WORKSHEET[[#This Row],[Year]]), WORKSHEET[[#This Row],[Year]]="null"), "Exclude", "Include")</f>
        <v>Include</v>
      </c>
      <c r="L855" t="s">
        <v>3624</v>
      </c>
      <c r="M855" t="s">
        <v>3624</v>
      </c>
      <c r="N855" t="s">
        <v>13</v>
      </c>
      <c r="O855">
        <v>35.44</v>
      </c>
      <c r="P855">
        <v>600</v>
      </c>
      <c r="Q855" t="s">
        <v>14</v>
      </c>
      <c r="R855">
        <f>P855 * _xll.XLOOKUP(Q855,CALCULATION!$A$15:$A$17, CALCULATION!$B$15:$B$17 )</f>
        <v>600</v>
      </c>
      <c r="S855" s="5">
        <f>O855*P855*_xll.XLOOKUP(Q855,CALCULATION!$A$15:$A$17, CALCULATION!$B$15:$B$17)</f>
        <v>21264</v>
      </c>
      <c r="T855">
        <v>300</v>
      </c>
      <c r="U855" t="s">
        <v>14</v>
      </c>
      <c r="V855">
        <f>T855 * _xll.XLOOKUP(U855,CALCULATION!$A$15:$A$17, CALCULATION!$B$15:$B$17 )</f>
        <v>300</v>
      </c>
      <c r="W855" s="5">
        <f>O855*T855*_xll.XLOOKUP(U855,CALCULATION!$A$15:$A$17, CALCULATION!$B$15:$B$17)</f>
        <v>10632</v>
      </c>
      <c r="X855" s="5">
        <f>WORKSHEET[[#This Row],[Clients Total Cost]] / WORKSHEET[[#This Row],[Clients Rate per T2 (USD)]]</f>
        <v>35.44</v>
      </c>
      <c r="Y855" s="5">
        <f>WORKSHEET[[#This Row],[Clients Rate per T2 (USD)]] - WORKSHEET[[#This Row],[Supplier Rate Per t2 (USD)]]</f>
        <v>300</v>
      </c>
      <c r="Z855" s="5">
        <f>WORKSHEET[[#This Row],[Profit Per T]] * WORKSHEET[[#This Row],[Weight]]</f>
        <v>10632</v>
      </c>
      <c r="AA855">
        <v>1</v>
      </c>
      <c r="AB855" s="1">
        <v>1.65</v>
      </c>
      <c r="AC855" s="1">
        <v>1.1000000000000001</v>
      </c>
      <c r="AD855" s="1">
        <v>1.375</v>
      </c>
      <c r="AE855" s="1">
        <f>WORKSHEET[[#This Row],[Delay at toll gate in days]] +WORKSHEET[[#This Row],[Delay at workshop in days]] +WORKSHEET[[#This Row],[Delay at border in days]]</f>
        <v>4.125</v>
      </c>
    </row>
    <row r="856" spans="1:31" x14ac:dyDescent="0.35">
      <c r="A856" t="s">
        <v>876</v>
      </c>
      <c r="B856" t="s">
        <v>10</v>
      </c>
      <c r="C856" t="s">
        <v>68</v>
      </c>
      <c r="D856" t="s">
        <v>3616</v>
      </c>
      <c r="E856" t="s">
        <v>3617</v>
      </c>
      <c r="F856" t="str">
        <f>WORKSHEET[[#This Row],[Depart From]]&amp;"-"&amp;WORKSHEET[[#This Row],[Arrive To]]</f>
        <v>Marrakech-Lagos</v>
      </c>
      <c r="G856" s="2">
        <v>44808</v>
      </c>
      <c r="H856" s="2">
        <v>44818</v>
      </c>
      <c r="I856" s="2" t="str">
        <f t="shared" si="13"/>
        <v>Delivered</v>
      </c>
      <c r="J856" s="2" t="str">
        <f>TEXT(WORKSHEET[[#This Row],[Offloading Date]], "mmm")</f>
        <v>Sep</v>
      </c>
      <c r="K856" s="2" t="str">
        <f>IF(OR(WORKSHEET[[#This Row],[Year]]="", ISBLANK(WORKSHEET[[#This Row],[Year]]), WORKSHEET[[#This Row],[Year]]="null"), "Exclude", "Include")</f>
        <v>Include</v>
      </c>
      <c r="L856" t="s">
        <v>3624</v>
      </c>
      <c r="M856" t="s">
        <v>3624</v>
      </c>
      <c r="N856" t="s">
        <v>69</v>
      </c>
      <c r="O856">
        <v>35.4</v>
      </c>
      <c r="P856">
        <v>20</v>
      </c>
      <c r="Q856" t="s">
        <v>14</v>
      </c>
      <c r="R856">
        <f>P856 * _xll.XLOOKUP(Q856,CALCULATION!$A$15:$A$17, CALCULATION!$B$15:$B$17 )</f>
        <v>20</v>
      </c>
      <c r="S856" s="5">
        <f>O856*P856*_xll.XLOOKUP(Q856,CALCULATION!$A$15:$A$17, CALCULATION!$B$15:$B$17)</f>
        <v>708</v>
      </c>
      <c r="T856">
        <v>10</v>
      </c>
      <c r="U856" t="s">
        <v>14</v>
      </c>
      <c r="V856">
        <f>T856 * _xll.XLOOKUP(U856,CALCULATION!$A$15:$A$17, CALCULATION!$B$15:$B$17 )</f>
        <v>10</v>
      </c>
      <c r="W856" s="5">
        <f>O856*T856*_xll.XLOOKUP(U856,CALCULATION!$A$15:$A$17, CALCULATION!$B$15:$B$17)</f>
        <v>354</v>
      </c>
      <c r="X856" s="5">
        <f>WORKSHEET[[#This Row],[Clients Total Cost]] / WORKSHEET[[#This Row],[Clients Rate per T2 (USD)]]</f>
        <v>35.4</v>
      </c>
      <c r="Y856" s="5">
        <f>WORKSHEET[[#This Row],[Clients Rate per T2 (USD)]] - WORKSHEET[[#This Row],[Supplier Rate Per t2 (USD)]]</f>
        <v>10</v>
      </c>
      <c r="Z856" s="5">
        <f>WORKSHEET[[#This Row],[Profit Per T]] * WORKSHEET[[#This Row],[Weight]]</f>
        <v>354</v>
      </c>
      <c r="AA856">
        <v>1</v>
      </c>
      <c r="AB856" s="1">
        <v>1.5</v>
      </c>
      <c r="AC856" s="1">
        <v>1</v>
      </c>
      <c r="AD856" s="1">
        <v>1.25</v>
      </c>
      <c r="AE856" s="1">
        <f>WORKSHEET[[#This Row],[Delay at toll gate in days]] +WORKSHEET[[#This Row],[Delay at workshop in days]] +WORKSHEET[[#This Row],[Delay at border in days]]</f>
        <v>3.75</v>
      </c>
    </row>
    <row r="857" spans="1:31" x14ac:dyDescent="0.35">
      <c r="A857" t="s">
        <v>877</v>
      </c>
      <c r="B857" t="s">
        <v>10</v>
      </c>
      <c r="C857" t="s">
        <v>68</v>
      </c>
      <c r="D857" t="s">
        <v>3619</v>
      </c>
      <c r="E857" t="s">
        <v>3614</v>
      </c>
      <c r="F857" t="str">
        <f>WORKSHEET[[#This Row],[Depart From]]&amp;"-"&amp;WORKSHEET[[#This Row],[Arrive To]]</f>
        <v>Addis Ababa-Alger</v>
      </c>
      <c r="G857" s="2">
        <v>44807</v>
      </c>
      <c r="H857" s="2">
        <v>44819</v>
      </c>
      <c r="I857" s="2" t="str">
        <f t="shared" si="13"/>
        <v>Delivered</v>
      </c>
      <c r="J857" s="2" t="str">
        <f>TEXT(WORKSHEET[[#This Row],[Offloading Date]], "mmm")</f>
        <v>Sep</v>
      </c>
      <c r="K857" s="2" t="str">
        <f>IF(OR(WORKSHEET[[#This Row],[Year]]="", ISBLANK(WORKSHEET[[#This Row],[Year]]), WORKSHEET[[#This Row],[Year]]="null"), "Exclude", "Include")</f>
        <v>Include</v>
      </c>
      <c r="L857" t="s">
        <v>3624</v>
      </c>
      <c r="M857" t="s">
        <v>3624</v>
      </c>
      <c r="N857" t="s">
        <v>13</v>
      </c>
      <c r="O857">
        <v>35.479999999999997</v>
      </c>
      <c r="P857">
        <v>600</v>
      </c>
      <c r="Q857" t="s">
        <v>14</v>
      </c>
      <c r="R857">
        <f>P857 * _xll.XLOOKUP(Q857,CALCULATION!$A$15:$A$17, CALCULATION!$B$15:$B$17 )</f>
        <v>600</v>
      </c>
      <c r="S857" s="5">
        <f>O857*P857*_xll.XLOOKUP(Q857,CALCULATION!$A$15:$A$17, CALCULATION!$B$15:$B$17)</f>
        <v>21287.999999999996</v>
      </c>
      <c r="T857">
        <v>300</v>
      </c>
      <c r="U857" t="s">
        <v>14</v>
      </c>
      <c r="V857">
        <f>T857 * _xll.XLOOKUP(U857,CALCULATION!$A$15:$A$17, CALCULATION!$B$15:$B$17 )</f>
        <v>300</v>
      </c>
      <c r="W857" s="5">
        <f>O857*T857*_xll.XLOOKUP(U857,CALCULATION!$A$15:$A$17, CALCULATION!$B$15:$B$17)</f>
        <v>10643.999999999998</v>
      </c>
      <c r="X857" s="5">
        <f>WORKSHEET[[#This Row],[Clients Total Cost]] / WORKSHEET[[#This Row],[Clients Rate per T2 (USD)]]</f>
        <v>35.479999999999997</v>
      </c>
      <c r="Y857" s="5">
        <f>WORKSHEET[[#This Row],[Clients Rate per T2 (USD)]] - WORKSHEET[[#This Row],[Supplier Rate Per t2 (USD)]]</f>
        <v>300</v>
      </c>
      <c r="Z857" s="5">
        <f>WORKSHEET[[#This Row],[Profit Per T]] * WORKSHEET[[#This Row],[Weight]]</f>
        <v>10643.999999999998</v>
      </c>
      <c r="AA857">
        <v>0</v>
      </c>
      <c r="AB857" s="1">
        <v>1.7999999999999998</v>
      </c>
      <c r="AC857" s="1">
        <v>1.2000000000000002</v>
      </c>
      <c r="AD857" s="1">
        <v>1.5</v>
      </c>
      <c r="AE857" s="1">
        <f>WORKSHEET[[#This Row],[Delay at toll gate in days]] +WORKSHEET[[#This Row],[Delay at workshop in days]] +WORKSHEET[[#This Row],[Delay at border in days]]</f>
        <v>4.5</v>
      </c>
    </row>
    <row r="858" spans="1:31" x14ac:dyDescent="0.35">
      <c r="A858" t="s">
        <v>878</v>
      </c>
      <c r="B858" t="s">
        <v>10</v>
      </c>
      <c r="C858" t="s">
        <v>68</v>
      </c>
      <c r="D858" t="s">
        <v>3611</v>
      </c>
      <c r="E858" t="s">
        <v>3613</v>
      </c>
      <c r="F858" t="str">
        <f>WORKSHEET[[#This Row],[Depart From]]&amp;"-"&amp;WORKSHEET[[#This Row],[Arrive To]]</f>
        <v>Mogadishu-Sanaa</v>
      </c>
      <c r="G858" s="2">
        <v>44807</v>
      </c>
      <c r="H858" s="2">
        <v>44819</v>
      </c>
      <c r="I858" s="2" t="str">
        <f t="shared" si="13"/>
        <v>Delivered</v>
      </c>
      <c r="J858" s="2" t="str">
        <f>TEXT(WORKSHEET[[#This Row],[Offloading Date]], "mmm")</f>
        <v>Sep</v>
      </c>
      <c r="K858" s="2" t="str">
        <f>IF(OR(WORKSHEET[[#This Row],[Year]]="", ISBLANK(WORKSHEET[[#This Row],[Year]]), WORKSHEET[[#This Row],[Year]]="null"), "Exclude", "Include")</f>
        <v>Include</v>
      </c>
      <c r="L858" t="s">
        <v>3624</v>
      </c>
      <c r="M858" t="s">
        <v>3624</v>
      </c>
      <c r="N858" t="s">
        <v>69</v>
      </c>
      <c r="O858">
        <v>35.44</v>
      </c>
      <c r="P858">
        <v>20</v>
      </c>
      <c r="Q858" t="s">
        <v>14</v>
      </c>
      <c r="R858">
        <f>P858 * _xll.XLOOKUP(Q858,CALCULATION!$A$15:$A$17, CALCULATION!$B$15:$B$17 )</f>
        <v>20</v>
      </c>
      <c r="S858" s="5">
        <f>O858*P858*_xll.XLOOKUP(Q858,CALCULATION!$A$15:$A$17, CALCULATION!$B$15:$B$17)</f>
        <v>708.8</v>
      </c>
      <c r="T858">
        <v>10</v>
      </c>
      <c r="U858" t="s">
        <v>14</v>
      </c>
      <c r="V858">
        <f>T858 * _xll.XLOOKUP(U858,CALCULATION!$A$15:$A$17, CALCULATION!$B$15:$B$17 )</f>
        <v>10</v>
      </c>
      <c r="W858" s="5">
        <f>O858*T858*_xll.XLOOKUP(U858,CALCULATION!$A$15:$A$17, CALCULATION!$B$15:$B$17)</f>
        <v>354.4</v>
      </c>
      <c r="X858" s="5">
        <f>WORKSHEET[[#This Row],[Clients Total Cost]] / WORKSHEET[[#This Row],[Clients Rate per T2 (USD)]]</f>
        <v>35.44</v>
      </c>
      <c r="Y858" s="5">
        <f>WORKSHEET[[#This Row],[Clients Rate per T2 (USD)]] - WORKSHEET[[#This Row],[Supplier Rate Per t2 (USD)]]</f>
        <v>10</v>
      </c>
      <c r="Z858" s="5">
        <f>WORKSHEET[[#This Row],[Profit Per T]] * WORKSHEET[[#This Row],[Weight]]</f>
        <v>354.4</v>
      </c>
      <c r="AA858">
        <v>0</v>
      </c>
      <c r="AB858" s="1">
        <v>1.7999999999999998</v>
      </c>
      <c r="AC858" s="1">
        <v>1.2000000000000002</v>
      </c>
      <c r="AD858" s="1">
        <v>1.5</v>
      </c>
      <c r="AE858" s="1">
        <f>WORKSHEET[[#This Row],[Delay at toll gate in days]] +WORKSHEET[[#This Row],[Delay at workshop in days]] +WORKSHEET[[#This Row],[Delay at border in days]]</f>
        <v>4.5</v>
      </c>
    </row>
    <row r="859" spans="1:31" x14ac:dyDescent="0.35">
      <c r="A859" t="s">
        <v>879</v>
      </c>
      <c r="B859" t="s">
        <v>10</v>
      </c>
      <c r="C859" t="s">
        <v>68</v>
      </c>
      <c r="D859" t="s">
        <v>3620</v>
      </c>
      <c r="E859" t="s">
        <v>3614</v>
      </c>
      <c r="F859" t="str">
        <f>WORKSHEET[[#This Row],[Depart From]]&amp;"-"&amp;WORKSHEET[[#This Row],[Arrive To]]</f>
        <v>Zanzibar-Alger</v>
      </c>
      <c r="G859" s="2">
        <v>44811</v>
      </c>
      <c r="H859" s="2" t="s">
        <v>3631</v>
      </c>
      <c r="I859" s="2" t="str">
        <f t="shared" si="13"/>
        <v>Failed</v>
      </c>
      <c r="J859" s="2" t="str">
        <f>TEXT(WORKSHEET[[#This Row],[Offloading Date]], "mmm")</f>
        <v>NULL</v>
      </c>
      <c r="K859" s="2" t="str">
        <f>IF(OR(WORKSHEET[[#This Row],[Year]]="", ISBLANK(WORKSHEET[[#This Row],[Year]]), WORKSHEET[[#This Row],[Year]]="null"), "Exclude", "Include")</f>
        <v>Exclude</v>
      </c>
      <c r="L859" t="s">
        <v>3624</v>
      </c>
      <c r="M859" t="s">
        <v>3624</v>
      </c>
      <c r="N859" t="s">
        <v>13</v>
      </c>
      <c r="O859">
        <v>36</v>
      </c>
      <c r="P859">
        <v>600</v>
      </c>
      <c r="Q859" t="s">
        <v>14</v>
      </c>
      <c r="R859">
        <f>P859 * _xll.XLOOKUP(Q859,CALCULATION!$A$15:$A$17, CALCULATION!$B$15:$B$17 )</f>
        <v>600</v>
      </c>
      <c r="S859" s="5">
        <f>O859*P859*_xll.XLOOKUP(Q859,CALCULATION!$A$15:$A$17, CALCULATION!$B$15:$B$17)</f>
        <v>21600</v>
      </c>
      <c r="T859">
        <v>300</v>
      </c>
      <c r="U859" t="s">
        <v>14</v>
      </c>
      <c r="V859">
        <f>T859 * _xll.XLOOKUP(U859,CALCULATION!$A$15:$A$17, CALCULATION!$B$15:$B$17 )</f>
        <v>300</v>
      </c>
      <c r="W859" s="5">
        <f>O859*T859*_xll.XLOOKUP(U859,CALCULATION!$A$15:$A$17, CALCULATION!$B$15:$B$17)</f>
        <v>10800</v>
      </c>
      <c r="X859" s="5">
        <f>WORKSHEET[[#This Row],[Clients Total Cost]] / WORKSHEET[[#This Row],[Clients Rate per T2 (USD)]]</f>
        <v>36</v>
      </c>
      <c r="Y859" s="5">
        <f>WORKSHEET[[#This Row],[Clients Rate per T2 (USD)]] - WORKSHEET[[#This Row],[Supplier Rate Per t2 (USD)]]</f>
        <v>300</v>
      </c>
      <c r="Z859" s="5">
        <f>WORKSHEET[[#This Row],[Profit Per T]] * WORKSHEET[[#This Row],[Weight]]</f>
        <v>10800</v>
      </c>
      <c r="AA859">
        <v>0</v>
      </c>
      <c r="AB859" s="1">
        <v>0</v>
      </c>
      <c r="AC859" s="1">
        <v>0</v>
      </c>
      <c r="AD859">
        <v>0</v>
      </c>
      <c r="AE859" s="1">
        <f>WORKSHEET[[#This Row],[Delay at toll gate in days]] +WORKSHEET[[#This Row],[Delay at workshop in days]] +WORKSHEET[[#This Row],[Delay at border in days]]</f>
        <v>0</v>
      </c>
    </row>
    <row r="860" spans="1:31" x14ac:dyDescent="0.35">
      <c r="A860" t="s">
        <v>880</v>
      </c>
      <c r="B860" t="s">
        <v>10</v>
      </c>
      <c r="C860" t="s">
        <v>68</v>
      </c>
      <c r="D860" t="s">
        <v>3611</v>
      </c>
      <c r="E860" t="s">
        <v>3612</v>
      </c>
      <c r="F860" t="str">
        <f>WORKSHEET[[#This Row],[Depart From]]&amp;"-"&amp;WORKSHEET[[#This Row],[Arrive To]]</f>
        <v>Mogadishu-Victoria</v>
      </c>
      <c r="G860" s="2">
        <v>44807</v>
      </c>
      <c r="H860" s="2">
        <v>44819</v>
      </c>
      <c r="I860" s="2" t="str">
        <f t="shared" si="13"/>
        <v>Delivered</v>
      </c>
      <c r="J860" s="2" t="str">
        <f>TEXT(WORKSHEET[[#This Row],[Offloading Date]], "mmm")</f>
        <v>Sep</v>
      </c>
      <c r="K860" s="2" t="str">
        <f>IF(OR(WORKSHEET[[#This Row],[Year]]="", ISBLANK(WORKSHEET[[#This Row],[Year]]), WORKSHEET[[#This Row],[Year]]="null"), "Exclude", "Include")</f>
        <v>Include</v>
      </c>
      <c r="L860" t="s">
        <v>3624</v>
      </c>
      <c r="M860" t="s">
        <v>3624</v>
      </c>
      <c r="N860" t="s">
        <v>69</v>
      </c>
      <c r="O860">
        <v>35.479999999999997</v>
      </c>
      <c r="P860">
        <v>20</v>
      </c>
      <c r="Q860" t="s">
        <v>14</v>
      </c>
      <c r="R860">
        <f>P860 * _xll.XLOOKUP(Q860,CALCULATION!$A$15:$A$17, CALCULATION!$B$15:$B$17 )</f>
        <v>20</v>
      </c>
      <c r="S860" s="5">
        <f>O860*P860*_xll.XLOOKUP(Q860,CALCULATION!$A$15:$A$17, CALCULATION!$B$15:$B$17)</f>
        <v>709.59999999999991</v>
      </c>
      <c r="T860">
        <v>10</v>
      </c>
      <c r="U860" t="s">
        <v>14</v>
      </c>
      <c r="V860">
        <f>T860 * _xll.XLOOKUP(U860,CALCULATION!$A$15:$A$17, CALCULATION!$B$15:$B$17 )</f>
        <v>10</v>
      </c>
      <c r="W860" s="5">
        <f>O860*T860*_xll.XLOOKUP(U860,CALCULATION!$A$15:$A$17, CALCULATION!$B$15:$B$17)</f>
        <v>354.79999999999995</v>
      </c>
      <c r="X860" s="5">
        <f>WORKSHEET[[#This Row],[Clients Total Cost]] / WORKSHEET[[#This Row],[Clients Rate per T2 (USD)]]</f>
        <v>35.479999999999997</v>
      </c>
      <c r="Y860" s="5">
        <f>WORKSHEET[[#This Row],[Clients Rate per T2 (USD)]] - WORKSHEET[[#This Row],[Supplier Rate Per t2 (USD)]]</f>
        <v>10</v>
      </c>
      <c r="Z860" s="5">
        <f>WORKSHEET[[#This Row],[Profit Per T]] * WORKSHEET[[#This Row],[Weight]]</f>
        <v>354.79999999999995</v>
      </c>
      <c r="AA860">
        <v>0</v>
      </c>
      <c r="AB860" s="1">
        <v>1.7999999999999998</v>
      </c>
      <c r="AC860" s="1">
        <v>1.2000000000000002</v>
      </c>
      <c r="AD860" s="1">
        <v>1.5</v>
      </c>
      <c r="AE860" s="1">
        <f>WORKSHEET[[#This Row],[Delay at toll gate in days]] +WORKSHEET[[#This Row],[Delay at workshop in days]] +WORKSHEET[[#This Row],[Delay at border in days]]</f>
        <v>4.5</v>
      </c>
    </row>
    <row r="861" spans="1:31" x14ac:dyDescent="0.35">
      <c r="A861" t="s">
        <v>881</v>
      </c>
      <c r="B861" t="s">
        <v>10</v>
      </c>
      <c r="C861" t="s">
        <v>68</v>
      </c>
      <c r="D861" t="s">
        <v>3619</v>
      </c>
      <c r="E861" t="s">
        <v>3613</v>
      </c>
      <c r="F861" t="str">
        <f>WORKSHEET[[#This Row],[Depart From]]&amp;"-"&amp;WORKSHEET[[#This Row],[Arrive To]]</f>
        <v>Addis Ababa-Sanaa</v>
      </c>
      <c r="G861" s="2">
        <v>44811</v>
      </c>
      <c r="H861" s="2" t="s">
        <v>3631</v>
      </c>
      <c r="I861" s="2" t="str">
        <f t="shared" si="13"/>
        <v>Failed</v>
      </c>
      <c r="J861" s="2" t="str">
        <f>TEXT(WORKSHEET[[#This Row],[Offloading Date]], "mmm")</f>
        <v>NULL</v>
      </c>
      <c r="K861" s="2" t="str">
        <f>IF(OR(WORKSHEET[[#This Row],[Year]]="", ISBLANK(WORKSHEET[[#This Row],[Year]]), WORKSHEET[[#This Row],[Year]]="null"), "Exclude", "Include")</f>
        <v>Exclude</v>
      </c>
      <c r="L861" t="s">
        <v>3624</v>
      </c>
      <c r="M861" t="s">
        <v>3624</v>
      </c>
      <c r="N861" t="s">
        <v>13</v>
      </c>
      <c r="O861">
        <v>36</v>
      </c>
      <c r="P861">
        <v>600</v>
      </c>
      <c r="Q861" t="s">
        <v>14</v>
      </c>
      <c r="R861">
        <f>P861 * _xll.XLOOKUP(Q861,CALCULATION!$A$15:$A$17, CALCULATION!$B$15:$B$17 )</f>
        <v>600</v>
      </c>
      <c r="S861" s="5">
        <f>O861*P861*_xll.XLOOKUP(Q861,CALCULATION!$A$15:$A$17, CALCULATION!$B$15:$B$17)</f>
        <v>21600</v>
      </c>
      <c r="T861">
        <v>300</v>
      </c>
      <c r="U861" t="s">
        <v>14</v>
      </c>
      <c r="V861">
        <f>T861 * _xll.XLOOKUP(U861,CALCULATION!$A$15:$A$17, CALCULATION!$B$15:$B$17 )</f>
        <v>300</v>
      </c>
      <c r="W861" s="5">
        <f>O861*T861*_xll.XLOOKUP(U861,CALCULATION!$A$15:$A$17, CALCULATION!$B$15:$B$17)</f>
        <v>10800</v>
      </c>
      <c r="X861" s="5">
        <f>WORKSHEET[[#This Row],[Clients Total Cost]] / WORKSHEET[[#This Row],[Clients Rate per T2 (USD)]]</f>
        <v>36</v>
      </c>
      <c r="Y861" s="5">
        <f>WORKSHEET[[#This Row],[Clients Rate per T2 (USD)]] - WORKSHEET[[#This Row],[Supplier Rate Per t2 (USD)]]</f>
        <v>300</v>
      </c>
      <c r="Z861" s="5">
        <f>WORKSHEET[[#This Row],[Profit Per T]] * WORKSHEET[[#This Row],[Weight]]</f>
        <v>10800</v>
      </c>
      <c r="AA861">
        <v>0</v>
      </c>
      <c r="AB861" s="1">
        <v>0</v>
      </c>
      <c r="AC861" s="1">
        <v>0</v>
      </c>
      <c r="AD861">
        <v>0</v>
      </c>
      <c r="AE861" s="1">
        <f>WORKSHEET[[#This Row],[Delay at toll gate in days]] +WORKSHEET[[#This Row],[Delay at workshop in days]] +WORKSHEET[[#This Row],[Delay at border in days]]</f>
        <v>0</v>
      </c>
    </row>
    <row r="862" spans="1:31" x14ac:dyDescent="0.35">
      <c r="A862" t="s">
        <v>882</v>
      </c>
      <c r="B862" t="s">
        <v>10</v>
      </c>
      <c r="C862" t="s">
        <v>68</v>
      </c>
      <c r="D862" t="s">
        <v>3619</v>
      </c>
      <c r="E862" t="s">
        <v>3612</v>
      </c>
      <c r="F862" t="str">
        <f>WORKSHEET[[#This Row],[Depart From]]&amp;"-"&amp;WORKSHEET[[#This Row],[Arrive To]]</f>
        <v>Addis Ababa-Victoria</v>
      </c>
      <c r="G862" s="2">
        <v>44808</v>
      </c>
      <c r="H862" s="2" t="s">
        <v>3631</v>
      </c>
      <c r="I862" s="2" t="str">
        <f t="shared" si="13"/>
        <v>Failed</v>
      </c>
      <c r="J862" s="2" t="str">
        <f>TEXT(WORKSHEET[[#This Row],[Offloading Date]], "mmm")</f>
        <v>NULL</v>
      </c>
      <c r="K862" s="2" t="str">
        <f>IF(OR(WORKSHEET[[#This Row],[Year]]="", ISBLANK(WORKSHEET[[#This Row],[Year]]), WORKSHEET[[#This Row],[Year]]="null"), "Exclude", "Include")</f>
        <v>Exclude</v>
      </c>
      <c r="L862" t="s">
        <v>3624</v>
      </c>
      <c r="M862" t="s">
        <v>3624</v>
      </c>
      <c r="N862" t="s">
        <v>69</v>
      </c>
      <c r="O862">
        <v>35.6</v>
      </c>
      <c r="P862">
        <v>20</v>
      </c>
      <c r="Q862" t="s">
        <v>14</v>
      </c>
      <c r="R862">
        <f>P862 * _xll.XLOOKUP(Q862,CALCULATION!$A$15:$A$17, CALCULATION!$B$15:$B$17 )</f>
        <v>20</v>
      </c>
      <c r="S862" s="5">
        <f>O862*P862*_xll.XLOOKUP(Q862,CALCULATION!$A$15:$A$17, CALCULATION!$B$15:$B$17)</f>
        <v>712</v>
      </c>
      <c r="T862">
        <v>10</v>
      </c>
      <c r="U862" t="s">
        <v>14</v>
      </c>
      <c r="V862">
        <f>T862 * _xll.XLOOKUP(U862,CALCULATION!$A$15:$A$17, CALCULATION!$B$15:$B$17 )</f>
        <v>10</v>
      </c>
      <c r="W862" s="5">
        <f>O862*T862*_xll.XLOOKUP(U862,CALCULATION!$A$15:$A$17, CALCULATION!$B$15:$B$17)</f>
        <v>356</v>
      </c>
      <c r="X862" s="5">
        <f>WORKSHEET[[#This Row],[Clients Total Cost]] / WORKSHEET[[#This Row],[Clients Rate per T2 (USD)]]</f>
        <v>35.6</v>
      </c>
      <c r="Y862" s="5">
        <f>WORKSHEET[[#This Row],[Clients Rate per T2 (USD)]] - WORKSHEET[[#This Row],[Supplier Rate Per t2 (USD)]]</f>
        <v>10</v>
      </c>
      <c r="Z862" s="5">
        <f>WORKSHEET[[#This Row],[Profit Per T]] * WORKSHEET[[#This Row],[Weight]]</f>
        <v>356</v>
      </c>
      <c r="AA862">
        <v>0</v>
      </c>
      <c r="AB862" s="1">
        <v>0</v>
      </c>
      <c r="AC862" s="1">
        <v>0</v>
      </c>
      <c r="AD862">
        <v>0</v>
      </c>
      <c r="AE862" s="1">
        <f>WORKSHEET[[#This Row],[Delay at toll gate in days]] +WORKSHEET[[#This Row],[Delay at workshop in days]] +WORKSHEET[[#This Row],[Delay at border in days]]</f>
        <v>0</v>
      </c>
    </row>
    <row r="863" spans="1:31" x14ac:dyDescent="0.35">
      <c r="A863" t="s">
        <v>883</v>
      </c>
      <c r="B863" t="s">
        <v>10</v>
      </c>
      <c r="C863" t="s">
        <v>68</v>
      </c>
      <c r="D863" t="s">
        <v>3620</v>
      </c>
      <c r="E863" t="s">
        <v>3618</v>
      </c>
      <c r="F863" t="str">
        <f>WORKSHEET[[#This Row],[Depart From]]&amp;"-"&amp;WORKSHEET[[#This Row],[Arrive To]]</f>
        <v>Zanzibar-Tripoli</v>
      </c>
      <c r="G863" s="2">
        <v>44808</v>
      </c>
      <c r="H863" s="2" t="s">
        <v>3631</v>
      </c>
      <c r="I863" s="2" t="str">
        <f t="shared" si="13"/>
        <v>Failed</v>
      </c>
      <c r="J863" s="2" t="str">
        <f>TEXT(WORKSHEET[[#This Row],[Offloading Date]], "mmm")</f>
        <v>NULL</v>
      </c>
      <c r="K863" s="2" t="str">
        <f>IF(OR(WORKSHEET[[#This Row],[Year]]="", ISBLANK(WORKSHEET[[#This Row],[Year]]), WORKSHEET[[#This Row],[Year]]="null"), "Exclude", "Include")</f>
        <v>Exclude</v>
      </c>
      <c r="L863" t="s">
        <v>3624</v>
      </c>
      <c r="M863" t="s">
        <v>3624</v>
      </c>
      <c r="N863" t="s">
        <v>13</v>
      </c>
      <c r="O863">
        <v>35.6</v>
      </c>
      <c r="P863">
        <v>600</v>
      </c>
      <c r="Q863" t="s">
        <v>14</v>
      </c>
      <c r="R863">
        <f>P863 * _xll.XLOOKUP(Q863,CALCULATION!$A$15:$A$17, CALCULATION!$B$15:$B$17 )</f>
        <v>600</v>
      </c>
      <c r="S863" s="5">
        <f>O863*P863*_xll.XLOOKUP(Q863,CALCULATION!$A$15:$A$17, CALCULATION!$B$15:$B$17)</f>
        <v>21360</v>
      </c>
      <c r="T863">
        <v>300</v>
      </c>
      <c r="U863" t="s">
        <v>14</v>
      </c>
      <c r="V863">
        <f>T863 * _xll.XLOOKUP(U863,CALCULATION!$A$15:$A$17, CALCULATION!$B$15:$B$17 )</f>
        <v>300</v>
      </c>
      <c r="W863" s="5">
        <f>O863*T863*_xll.XLOOKUP(U863,CALCULATION!$A$15:$A$17, CALCULATION!$B$15:$B$17)</f>
        <v>10680</v>
      </c>
      <c r="X863" s="5">
        <f>WORKSHEET[[#This Row],[Clients Total Cost]] / WORKSHEET[[#This Row],[Clients Rate per T2 (USD)]]</f>
        <v>35.6</v>
      </c>
      <c r="Y863" s="5">
        <f>WORKSHEET[[#This Row],[Clients Rate per T2 (USD)]] - WORKSHEET[[#This Row],[Supplier Rate Per t2 (USD)]]</f>
        <v>300</v>
      </c>
      <c r="Z863" s="5">
        <f>WORKSHEET[[#This Row],[Profit Per T]] * WORKSHEET[[#This Row],[Weight]]</f>
        <v>10680</v>
      </c>
      <c r="AA863">
        <v>0</v>
      </c>
      <c r="AB863" s="1">
        <v>0</v>
      </c>
      <c r="AC863" s="1">
        <v>0</v>
      </c>
      <c r="AD863">
        <v>0</v>
      </c>
      <c r="AE863" s="1">
        <f>WORKSHEET[[#This Row],[Delay at toll gate in days]] +WORKSHEET[[#This Row],[Delay at workshop in days]] +WORKSHEET[[#This Row],[Delay at border in days]]</f>
        <v>0</v>
      </c>
    </row>
    <row r="864" spans="1:31" x14ac:dyDescent="0.35">
      <c r="A864" t="s">
        <v>884</v>
      </c>
      <c r="B864" t="s">
        <v>10</v>
      </c>
      <c r="C864" t="s">
        <v>68</v>
      </c>
      <c r="D864" t="s">
        <v>3619</v>
      </c>
      <c r="E864" t="s">
        <v>3612</v>
      </c>
      <c r="F864" t="str">
        <f>WORKSHEET[[#This Row],[Depart From]]&amp;"-"&amp;WORKSHEET[[#This Row],[Arrive To]]</f>
        <v>Addis Ababa-Victoria</v>
      </c>
      <c r="G864" s="2">
        <v>44809</v>
      </c>
      <c r="H864" s="2" t="s">
        <v>3631</v>
      </c>
      <c r="I864" s="2" t="str">
        <f t="shared" si="13"/>
        <v>Failed</v>
      </c>
      <c r="J864" s="2" t="str">
        <f>TEXT(WORKSHEET[[#This Row],[Offloading Date]], "mmm")</f>
        <v>NULL</v>
      </c>
      <c r="K864" s="2" t="str">
        <f>IF(OR(WORKSHEET[[#This Row],[Year]]="", ISBLANK(WORKSHEET[[#This Row],[Year]]), WORKSHEET[[#This Row],[Year]]="null"), "Exclude", "Include")</f>
        <v>Exclude</v>
      </c>
      <c r="L864" t="s">
        <v>3624</v>
      </c>
      <c r="M864" t="s">
        <v>3624</v>
      </c>
      <c r="N864" t="s">
        <v>69</v>
      </c>
      <c r="O864">
        <v>35.44</v>
      </c>
      <c r="P864">
        <v>20</v>
      </c>
      <c r="Q864" t="s">
        <v>14</v>
      </c>
      <c r="R864">
        <f>P864 * _xll.XLOOKUP(Q864,CALCULATION!$A$15:$A$17, CALCULATION!$B$15:$B$17 )</f>
        <v>20</v>
      </c>
      <c r="S864" s="5">
        <f>O864*P864*_xll.XLOOKUP(Q864,CALCULATION!$A$15:$A$17, CALCULATION!$B$15:$B$17)</f>
        <v>708.8</v>
      </c>
      <c r="T864">
        <v>10</v>
      </c>
      <c r="U864" t="s">
        <v>14</v>
      </c>
      <c r="V864">
        <f>T864 * _xll.XLOOKUP(U864,CALCULATION!$A$15:$A$17, CALCULATION!$B$15:$B$17 )</f>
        <v>10</v>
      </c>
      <c r="W864" s="5">
        <f>O864*T864*_xll.XLOOKUP(U864,CALCULATION!$A$15:$A$17, CALCULATION!$B$15:$B$17)</f>
        <v>354.4</v>
      </c>
      <c r="X864" s="5">
        <f>WORKSHEET[[#This Row],[Clients Total Cost]] / WORKSHEET[[#This Row],[Clients Rate per T2 (USD)]]</f>
        <v>35.44</v>
      </c>
      <c r="Y864" s="5">
        <f>WORKSHEET[[#This Row],[Clients Rate per T2 (USD)]] - WORKSHEET[[#This Row],[Supplier Rate Per t2 (USD)]]</f>
        <v>10</v>
      </c>
      <c r="Z864" s="5">
        <f>WORKSHEET[[#This Row],[Profit Per T]] * WORKSHEET[[#This Row],[Weight]]</f>
        <v>354.4</v>
      </c>
      <c r="AA864">
        <v>0</v>
      </c>
      <c r="AB864" s="1">
        <v>0</v>
      </c>
      <c r="AC864" s="1">
        <v>0</v>
      </c>
      <c r="AD864">
        <v>0</v>
      </c>
      <c r="AE864" s="1">
        <f>WORKSHEET[[#This Row],[Delay at toll gate in days]] +WORKSHEET[[#This Row],[Delay at workshop in days]] +WORKSHEET[[#This Row],[Delay at border in days]]</f>
        <v>0</v>
      </c>
    </row>
    <row r="865" spans="1:31" x14ac:dyDescent="0.35">
      <c r="A865" t="s">
        <v>885</v>
      </c>
      <c r="B865" t="s">
        <v>10</v>
      </c>
      <c r="C865" t="s">
        <v>68</v>
      </c>
      <c r="D865" t="s">
        <v>3615</v>
      </c>
      <c r="E865" t="s">
        <v>3614</v>
      </c>
      <c r="F865" t="str">
        <f>WORKSHEET[[#This Row],[Depart From]]&amp;"-"&amp;WORKSHEET[[#This Row],[Arrive To]]</f>
        <v>Mombasa-Alger</v>
      </c>
      <c r="G865" s="2">
        <v>44809</v>
      </c>
      <c r="H865" s="2">
        <v>44818</v>
      </c>
      <c r="I865" s="2" t="str">
        <f t="shared" si="13"/>
        <v>Delivered</v>
      </c>
      <c r="J865" s="2" t="str">
        <f>TEXT(WORKSHEET[[#This Row],[Offloading Date]], "mmm")</f>
        <v>Sep</v>
      </c>
      <c r="K865" s="2" t="str">
        <f>IF(OR(WORKSHEET[[#This Row],[Year]]="", ISBLANK(WORKSHEET[[#This Row],[Year]]), WORKSHEET[[#This Row],[Year]]="null"), "Exclude", "Include")</f>
        <v>Include</v>
      </c>
      <c r="L865" t="s">
        <v>3624</v>
      </c>
      <c r="M865" t="s">
        <v>3624</v>
      </c>
      <c r="N865" t="s">
        <v>69</v>
      </c>
      <c r="O865">
        <v>35.520000000000003</v>
      </c>
      <c r="P865">
        <v>20</v>
      </c>
      <c r="Q865" t="s">
        <v>14</v>
      </c>
      <c r="R865">
        <f>P865 * _xll.XLOOKUP(Q865,CALCULATION!$A$15:$A$17, CALCULATION!$B$15:$B$17 )</f>
        <v>20</v>
      </c>
      <c r="S865" s="5">
        <f>O865*P865*_xll.XLOOKUP(Q865,CALCULATION!$A$15:$A$17, CALCULATION!$B$15:$B$17)</f>
        <v>710.40000000000009</v>
      </c>
      <c r="T865">
        <v>10</v>
      </c>
      <c r="U865" t="s">
        <v>14</v>
      </c>
      <c r="V865">
        <f>T865 * _xll.XLOOKUP(U865,CALCULATION!$A$15:$A$17, CALCULATION!$B$15:$B$17 )</f>
        <v>10</v>
      </c>
      <c r="W865" s="5">
        <f>O865*T865*_xll.XLOOKUP(U865,CALCULATION!$A$15:$A$17, CALCULATION!$B$15:$B$17)</f>
        <v>355.20000000000005</v>
      </c>
      <c r="X865" s="5">
        <f>WORKSHEET[[#This Row],[Clients Total Cost]] / WORKSHEET[[#This Row],[Clients Rate per T2 (USD)]]</f>
        <v>35.520000000000003</v>
      </c>
      <c r="Y865" s="5">
        <f>WORKSHEET[[#This Row],[Clients Rate per T2 (USD)]] - WORKSHEET[[#This Row],[Supplier Rate Per t2 (USD)]]</f>
        <v>10</v>
      </c>
      <c r="Z865" s="5">
        <f>WORKSHEET[[#This Row],[Profit Per T]] * WORKSHEET[[#This Row],[Weight]]</f>
        <v>355.20000000000005</v>
      </c>
      <c r="AA865">
        <v>1</v>
      </c>
      <c r="AB865" s="1">
        <v>1.3499999999999999</v>
      </c>
      <c r="AC865" s="1">
        <v>0.9</v>
      </c>
      <c r="AD865" s="1">
        <v>1.125</v>
      </c>
      <c r="AE865" s="1">
        <f>WORKSHEET[[#This Row],[Delay at toll gate in days]] +WORKSHEET[[#This Row],[Delay at workshop in days]] +WORKSHEET[[#This Row],[Delay at border in days]]</f>
        <v>3.375</v>
      </c>
    </row>
    <row r="866" spans="1:31" x14ac:dyDescent="0.35">
      <c r="A866" t="s">
        <v>886</v>
      </c>
      <c r="B866" t="s">
        <v>10</v>
      </c>
      <c r="C866" t="s">
        <v>68</v>
      </c>
      <c r="D866" t="s">
        <v>3615</v>
      </c>
      <c r="E866" t="s">
        <v>3618</v>
      </c>
      <c r="F866" t="str">
        <f>WORKSHEET[[#This Row],[Depart From]]&amp;"-"&amp;WORKSHEET[[#This Row],[Arrive To]]</f>
        <v>Mombasa-Tripoli</v>
      </c>
      <c r="G866" s="2">
        <v>44809</v>
      </c>
      <c r="H866" s="2" t="s">
        <v>3631</v>
      </c>
      <c r="I866" s="2" t="str">
        <f t="shared" si="13"/>
        <v>Failed</v>
      </c>
      <c r="J866" s="2" t="str">
        <f>TEXT(WORKSHEET[[#This Row],[Offloading Date]], "mmm")</f>
        <v>NULL</v>
      </c>
      <c r="K866" s="2" t="str">
        <f>IF(OR(WORKSHEET[[#This Row],[Year]]="", ISBLANK(WORKSHEET[[#This Row],[Year]]), WORKSHEET[[#This Row],[Year]]="null"), "Exclude", "Include")</f>
        <v>Exclude</v>
      </c>
      <c r="L866" t="s">
        <v>3624</v>
      </c>
      <c r="M866" t="s">
        <v>3624</v>
      </c>
      <c r="N866" t="s">
        <v>13</v>
      </c>
      <c r="O866">
        <v>35.44</v>
      </c>
      <c r="P866">
        <v>600</v>
      </c>
      <c r="Q866" t="s">
        <v>14</v>
      </c>
      <c r="R866">
        <f>P866 * _xll.XLOOKUP(Q866,CALCULATION!$A$15:$A$17, CALCULATION!$B$15:$B$17 )</f>
        <v>600</v>
      </c>
      <c r="S866" s="5">
        <f>O866*P866*_xll.XLOOKUP(Q866,CALCULATION!$A$15:$A$17, CALCULATION!$B$15:$B$17)</f>
        <v>21264</v>
      </c>
      <c r="T866">
        <v>300</v>
      </c>
      <c r="U866" t="s">
        <v>14</v>
      </c>
      <c r="V866">
        <f>T866 * _xll.XLOOKUP(U866,CALCULATION!$A$15:$A$17, CALCULATION!$B$15:$B$17 )</f>
        <v>300</v>
      </c>
      <c r="W866" s="5">
        <f>O866*T866*_xll.XLOOKUP(U866,CALCULATION!$A$15:$A$17, CALCULATION!$B$15:$B$17)</f>
        <v>10632</v>
      </c>
      <c r="X866" s="5">
        <f>WORKSHEET[[#This Row],[Clients Total Cost]] / WORKSHEET[[#This Row],[Clients Rate per T2 (USD)]]</f>
        <v>35.44</v>
      </c>
      <c r="Y866" s="5">
        <f>WORKSHEET[[#This Row],[Clients Rate per T2 (USD)]] - WORKSHEET[[#This Row],[Supplier Rate Per t2 (USD)]]</f>
        <v>300</v>
      </c>
      <c r="Z866" s="5">
        <f>WORKSHEET[[#This Row],[Profit Per T]] * WORKSHEET[[#This Row],[Weight]]</f>
        <v>10632</v>
      </c>
      <c r="AA866">
        <v>0</v>
      </c>
      <c r="AB866" s="1">
        <v>0</v>
      </c>
      <c r="AC866" s="1">
        <v>0</v>
      </c>
      <c r="AD866">
        <v>0</v>
      </c>
      <c r="AE866" s="1">
        <f>WORKSHEET[[#This Row],[Delay at toll gate in days]] +WORKSHEET[[#This Row],[Delay at workshop in days]] +WORKSHEET[[#This Row],[Delay at border in days]]</f>
        <v>0</v>
      </c>
    </row>
    <row r="867" spans="1:31" x14ac:dyDescent="0.35">
      <c r="A867" t="s">
        <v>887</v>
      </c>
      <c r="B867" t="s">
        <v>10</v>
      </c>
      <c r="C867" t="s">
        <v>68</v>
      </c>
      <c r="D867" t="s">
        <v>3615</v>
      </c>
      <c r="E867" t="s">
        <v>3613</v>
      </c>
      <c r="F867" t="str">
        <f>WORKSHEET[[#This Row],[Depart From]]&amp;"-"&amp;WORKSHEET[[#This Row],[Arrive To]]</f>
        <v>Mombasa-Sanaa</v>
      </c>
      <c r="G867" s="2">
        <v>44813</v>
      </c>
      <c r="H867" s="2" t="s">
        <v>3631</v>
      </c>
      <c r="I867" s="2" t="str">
        <f t="shared" si="13"/>
        <v>Failed</v>
      </c>
      <c r="J867" s="2" t="str">
        <f>TEXT(WORKSHEET[[#This Row],[Offloading Date]], "mmm")</f>
        <v>NULL</v>
      </c>
      <c r="K867" s="2" t="str">
        <f>IF(OR(WORKSHEET[[#This Row],[Year]]="", ISBLANK(WORKSHEET[[#This Row],[Year]]), WORKSHEET[[#This Row],[Year]]="null"), "Exclude", "Include")</f>
        <v>Exclude</v>
      </c>
      <c r="L867" t="s">
        <v>3624</v>
      </c>
      <c r="M867" t="s">
        <v>3624</v>
      </c>
      <c r="N867" t="s">
        <v>13</v>
      </c>
      <c r="O867">
        <v>34</v>
      </c>
      <c r="P867">
        <v>600</v>
      </c>
      <c r="Q867" t="s">
        <v>14</v>
      </c>
      <c r="R867">
        <f>P867 * _xll.XLOOKUP(Q867,CALCULATION!$A$15:$A$17, CALCULATION!$B$15:$B$17 )</f>
        <v>600</v>
      </c>
      <c r="S867" s="5">
        <f>O867*P867*_xll.XLOOKUP(Q867,CALCULATION!$A$15:$A$17, CALCULATION!$B$15:$B$17)</f>
        <v>20400</v>
      </c>
      <c r="T867">
        <v>300</v>
      </c>
      <c r="U867" t="s">
        <v>14</v>
      </c>
      <c r="V867">
        <f>T867 * _xll.XLOOKUP(U867,CALCULATION!$A$15:$A$17, CALCULATION!$B$15:$B$17 )</f>
        <v>300</v>
      </c>
      <c r="W867" s="5">
        <f>O867*T867*_xll.XLOOKUP(U867,CALCULATION!$A$15:$A$17, CALCULATION!$B$15:$B$17)</f>
        <v>10200</v>
      </c>
      <c r="X867" s="5">
        <f>WORKSHEET[[#This Row],[Clients Total Cost]] / WORKSHEET[[#This Row],[Clients Rate per T2 (USD)]]</f>
        <v>34</v>
      </c>
      <c r="Y867" s="5">
        <f>WORKSHEET[[#This Row],[Clients Rate per T2 (USD)]] - WORKSHEET[[#This Row],[Supplier Rate Per t2 (USD)]]</f>
        <v>300</v>
      </c>
      <c r="Z867" s="5">
        <f>WORKSHEET[[#This Row],[Profit Per T]] * WORKSHEET[[#This Row],[Weight]]</f>
        <v>10200</v>
      </c>
      <c r="AA867">
        <v>0</v>
      </c>
      <c r="AB867" s="1">
        <v>0</v>
      </c>
      <c r="AC867" s="1">
        <v>0</v>
      </c>
      <c r="AD867">
        <v>0</v>
      </c>
      <c r="AE867" s="1">
        <f>WORKSHEET[[#This Row],[Delay at toll gate in days]] +WORKSHEET[[#This Row],[Delay at workshop in days]] +WORKSHEET[[#This Row],[Delay at border in days]]</f>
        <v>0</v>
      </c>
    </row>
    <row r="868" spans="1:31" x14ac:dyDescent="0.35">
      <c r="A868" t="s">
        <v>888</v>
      </c>
      <c r="B868" t="s">
        <v>10</v>
      </c>
      <c r="C868" t="s">
        <v>68</v>
      </c>
      <c r="D868" t="s">
        <v>3616</v>
      </c>
      <c r="E868" t="s">
        <v>3613</v>
      </c>
      <c r="F868" t="str">
        <f>WORKSHEET[[#This Row],[Depart From]]&amp;"-"&amp;WORKSHEET[[#This Row],[Arrive To]]</f>
        <v>Marrakech-Sanaa</v>
      </c>
      <c r="G868" s="2">
        <v>44809</v>
      </c>
      <c r="H868" s="2">
        <v>44818</v>
      </c>
      <c r="I868" s="2" t="str">
        <f t="shared" si="13"/>
        <v>Delivered</v>
      </c>
      <c r="J868" s="2" t="str">
        <f>TEXT(WORKSHEET[[#This Row],[Offloading Date]], "mmm")</f>
        <v>Sep</v>
      </c>
      <c r="K868" s="2" t="str">
        <f>IF(OR(WORKSHEET[[#This Row],[Year]]="", ISBLANK(WORKSHEET[[#This Row],[Year]]), WORKSHEET[[#This Row],[Year]]="null"), "Exclude", "Include")</f>
        <v>Include</v>
      </c>
      <c r="L868" t="s">
        <v>3624</v>
      </c>
      <c r="M868" t="s">
        <v>3624</v>
      </c>
      <c r="N868" t="s">
        <v>13</v>
      </c>
      <c r="O868">
        <v>35.520000000000003</v>
      </c>
      <c r="P868">
        <v>600</v>
      </c>
      <c r="Q868" t="s">
        <v>14</v>
      </c>
      <c r="R868">
        <f>P868 * _xll.XLOOKUP(Q868,CALCULATION!$A$15:$A$17, CALCULATION!$B$15:$B$17 )</f>
        <v>600</v>
      </c>
      <c r="S868" s="5">
        <f>O868*P868*_xll.XLOOKUP(Q868,CALCULATION!$A$15:$A$17, CALCULATION!$B$15:$B$17)</f>
        <v>21312.000000000004</v>
      </c>
      <c r="T868">
        <v>300</v>
      </c>
      <c r="U868" t="s">
        <v>14</v>
      </c>
      <c r="V868">
        <f>T868 * _xll.XLOOKUP(U868,CALCULATION!$A$15:$A$17, CALCULATION!$B$15:$B$17 )</f>
        <v>300</v>
      </c>
      <c r="W868" s="5">
        <f>O868*T868*_xll.XLOOKUP(U868,CALCULATION!$A$15:$A$17, CALCULATION!$B$15:$B$17)</f>
        <v>10656.000000000002</v>
      </c>
      <c r="X868" s="5">
        <f>WORKSHEET[[#This Row],[Clients Total Cost]] / WORKSHEET[[#This Row],[Clients Rate per T2 (USD)]]</f>
        <v>35.520000000000003</v>
      </c>
      <c r="Y868" s="5">
        <f>WORKSHEET[[#This Row],[Clients Rate per T2 (USD)]] - WORKSHEET[[#This Row],[Supplier Rate Per t2 (USD)]]</f>
        <v>300</v>
      </c>
      <c r="Z868" s="5">
        <f>WORKSHEET[[#This Row],[Profit Per T]] * WORKSHEET[[#This Row],[Weight]]</f>
        <v>10656.000000000002</v>
      </c>
      <c r="AA868">
        <v>1</v>
      </c>
      <c r="AB868" s="1">
        <v>1.3499999999999999</v>
      </c>
      <c r="AC868" s="1">
        <v>0.9</v>
      </c>
      <c r="AD868" s="1">
        <v>1.125</v>
      </c>
      <c r="AE868" s="1">
        <f>WORKSHEET[[#This Row],[Delay at toll gate in days]] +WORKSHEET[[#This Row],[Delay at workshop in days]] +WORKSHEET[[#This Row],[Delay at border in days]]</f>
        <v>3.375</v>
      </c>
    </row>
    <row r="869" spans="1:31" x14ac:dyDescent="0.35">
      <c r="A869" t="s">
        <v>889</v>
      </c>
      <c r="B869" t="s">
        <v>10</v>
      </c>
      <c r="C869" t="s">
        <v>68</v>
      </c>
      <c r="D869" t="s">
        <v>3620</v>
      </c>
      <c r="E869" t="s">
        <v>3612</v>
      </c>
      <c r="F869" t="str">
        <f>WORKSHEET[[#This Row],[Depart From]]&amp;"-"&amp;WORKSHEET[[#This Row],[Arrive To]]</f>
        <v>Zanzibar-Victoria</v>
      </c>
      <c r="G869" s="2">
        <v>44638</v>
      </c>
      <c r="H869" s="2">
        <v>44657</v>
      </c>
      <c r="I869" s="2" t="str">
        <f t="shared" si="13"/>
        <v>Delivered</v>
      </c>
      <c r="J869" s="2" t="str">
        <f>TEXT(WORKSHEET[[#This Row],[Offloading Date]], "mmm")</f>
        <v>Apr</v>
      </c>
      <c r="K869" s="2" t="str">
        <f>IF(OR(WORKSHEET[[#This Row],[Year]]="", ISBLANK(WORKSHEET[[#This Row],[Year]]), WORKSHEET[[#This Row],[Year]]="null"), "Exclude", "Include")</f>
        <v>Include</v>
      </c>
      <c r="L869" t="s">
        <v>16</v>
      </c>
      <c r="M869" t="s">
        <v>16</v>
      </c>
      <c r="N869" t="s">
        <v>13</v>
      </c>
      <c r="O869">
        <v>33.484999999999999</v>
      </c>
      <c r="P869">
        <v>600</v>
      </c>
      <c r="Q869" t="s">
        <v>14</v>
      </c>
      <c r="R869">
        <f>P869 * _xll.XLOOKUP(Q869,CALCULATION!$A$15:$A$17, CALCULATION!$B$15:$B$17 )</f>
        <v>600</v>
      </c>
      <c r="S869" s="5">
        <f>O869*P869*_xll.XLOOKUP(Q869,CALCULATION!$A$15:$A$17, CALCULATION!$B$15:$B$17)</f>
        <v>20091</v>
      </c>
      <c r="T869">
        <v>300</v>
      </c>
      <c r="U869" t="s">
        <v>14</v>
      </c>
      <c r="V869">
        <f>T869 * _xll.XLOOKUP(U869,CALCULATION!$A$15:$A$17, CALCULATION!$B$15:$B$17 )</f>
        <v>300</v>
      </c>
      <c r="W869" s="5">
        <f>O869*T869*_xll.XLOOKUP(U869,CALCULATION!$A$15:$A$17, CALCULATION!$B$15:$B$17)</f>
        <v>10045.5</v>
      </c>
      <c r="X869" s="5">
        <f>WORKSHEET[[#This Row],[Clients Total Cost]] / WORKSHEET[[#This Row],[Clients Rate per T2 (USD)]]</f>
        <v>33.484999999999999</v>
      </c>
      <c r="Y869" s="5">
        <f>WORKSHEET[[#This Row],[Clients Rate per T2 (USD)]] - WORKSHEET[[#This Row],[Supplier Rate Per t2 (USD)]]</f>
        <v>300</v>
      </c>
      <c r="Z869" s="5">
        <f>WORKSHEET[[#This Row],[Profit Per T]] * WORKSHEET[[#This Row],[Weight]]</f>
        <v>10045.5</v>
      </c>
      <c r="AA869">
        <v>1</v>
      </c>
      <c r="AB869" s="1">
        <v>2.85</v>
      </c>
      <c r="AC869" s="1">
        <v>1.9000000000000001</v>
      </c>
      <c r="AD869" s="1">
        <v>2.375</v>
      </c>
      <c r="AE869" s="1">
        <f>WORKSHEET[[#This Row],[Delay at toll gate in days]] +WORKSHEET[[#This Row],[Delay at workshop in days]] +WORKSHEET[[#This Row],[Delay at border in days]]</f>
        <v>7.125</v>
      </c>
    </row>
    <row r="870" spans="1:31" x14ac:dyDescent="0.35">
      <c r="A870" t="s">
        <v>890</v>
      </c>
      <c r="B870" t="s">
        <v>10</v>
      </c>
      <c r="C870" t="s">
        <v>68</v>
      </c>
      <c r="D870" t="s">
        <v>3619</v>
      </c>
      <c r="E870" t="s">
        <v>3612</v>
      </c>
      <c r="F870" t="str">
        <f>WORKSHEET[[#This Row],[Depart From]]&amp;"-"&amp;WORKSHEET[[#This Row],[Arrive To]]</f>
        <v>Addis Ababa-Victoria</v>
      </c>
      <c r="G870" s="2">
        <v>44630</v>
      </c>
      <c r="H870" s="2">
        <v>44654</v>
      </c>
      <c r="I870" s="2" t="str">
        <f t="shared" si="13"/>
        <v>Delivered</v>
      </c>
      <c r="J870" s="2" t="str">
        <f>TEXT(WORKSHEET[[#This Row],[Offloading Date]], "mmm")</f>
        <v>Apr</v>
      </c>
      <c r="K870" s="2" t="str">
        <f>IF(OR(WORKSHEET[[#This Row],[Year]]="", ISBLANK(WORKSHEET[[#This Row],[Year]]), WORKSHEET[[#This Row],[Year]]="null"), "Exclude", "Include")</f>
        <v>Include</v>
      </c>
      <c r="L870" t="s">
        <v>16</v>
      </c>
      <c r="M870" t="s">
        <v>16</v>
      </c>
      <c r="N870" t="s">
        <v>13</v>
      </c>
      <c r="O870">
        <v>29.318999999999999</v>
      </c>
      <c r="P870">
        <v>600</v>
      </c>
      <c r="Q870" t="s">
        <v>14</v>
      </c>
      <c r="R870">
        <f>P870 * _xll.XLOOKUP(Q870,CALCULATION!$A$15:$A$17, CALCULATION!$B$15:$B$17 )</f>
        <v>600</v>
      </c>
      <c r="S870" s="5">
        <f>O870*P870*_xll.XLOOKUP(Q870,CALCULATION!$A$15:$A$17, CALCULATION!$B$15:$B$17)</f>
        <v>17591.399999999998</v>
      </c>
      <c r="T870">
        <v>300</v>
      </c>
      <c r="U870" t="s">
        <v>14</v>
      </c>
      <c r="V870">
        <f>T870 * _xll.XLOOKUP(U870,CALCULATION!$A$15:$A$17, CALCULATION!$B$15:$B$17 )</f>
        <v>300</v>
      </c>
      <c r="W870" s="5">
        <f>O870*T870*_xll.XLOOKUP(U870,CALCULATION!$A$15:$A$17, CALCULATION!$B$15:$B$17)</f>
        <v>8795.6999999999989</v>
      </c>
      <c r="X870" s="5">
        <f>WORKSHEET[[#This Row],[Clients Total Cost]] / WORKSHEET[[#This Row],[Clients Rate per T2 (USD)]]</f>
        <v>29.318999999999996</v>
      </c>
      <c r="Y870" s="5">
        <f>WORKSHEET[[#This Row],[Clients Rate per T2 (USD)]] - WORKSHEET[[#This Row],[Supplier Rate Per t2 (USD)]]</f>
        <v>300</v>
      </c>
      <c r="Z870" s="5">
        <f>WORKSHEET[[#This Row],[Profit Per T]] * WORKSHEET[[#This Row],[Weight]]</f>
        <v>8795.6999999999989</v>
      </c>
      <c r="AA870">
        <v>1</v>
      </c>
      <c r="AB870" s="1">
        <v>3.5999999999999996</v>
      </c>
      <c r="AC870" s="1">
        <v>2.4000000000000004</v>
      </c>
      <c r="AD870" s="1">
        <v>3</v>
      </c>
      <c r="AE870" s="1">
        <f>WORKSHEET[[#This Row],[Delay at toll gate in days]] +WORKSHEET[[#This Row],[Delay at workshop in days]] +WORKSHEET[[#This Row],[Delay at border in days]]</f>
        <v>9</v>
      </c>
    </row>
    <row r="871" spans="1:31" x14ac:dyDescent="0.35">
      <c r="A871" t="s">
        <v>891</v>
      </c>
      <c r="B871" t="s">
        <v>10</v>
      </c>
      <c r="C871" t="s">
        <v>68</v>
      </c>
      <c r="D871" t="s">
        <v>3611</v>
      </c>
      <c r="E871" t="s">
        <v>3617</v>
      </c>
      <c r="F871" t="str">
        <f>WORKSHEET[[#This Row],[Depart From]]&amp;"-"&amp;WORKSHEET[[#This Row],[Arrive To]]</f>
        <v>Mogadishu-Lagos</v>
      </c>
      <c r="G871" s="2">
        <v>44634</v>
      </c>
      <c r="H871" s="2">
        <v>44656</v>
      </c>
      <c r="I871" s="2" t="str">
        <f t="shared" si="13"/>
        <v>Delivered</v>
      </c>
      <c r="J871" s="2" t="str">
        <f>TEXT(WORKSHEET[[#This Row],[Offloading Date]], "mmm")</f>
        <v>Apr</v>
      </c>
      <c r="K871" s="2" t="str">
        <f>IF(OR(WORKSHEET[[#This Row],[Year]]="", ISBLANK(WORKSHEET[[#This Row],[Year]]), WORKSHEET[[#This Row],[Year]]="null"), "Exclude", "Include")</f>
        <v>Include</v>
      </c>
      <c r="L871" t="s">
        <v>16</v>
      </c>
      <c r="M871" t="s">
        <v>12</v>
      </c>
      <c r="N871" t="s">
        <v>13</v>
      </c>
      <c r="O871">
        <v>32.841000000000001</v>
      </c>
      <c r="P871">
        <v>600</v>
      </c>
      <c r="Q871" t="s">
        <v>14</v>
      </c>
      <c r="R871">
        <f>P871 * _xll.XLOOKUP(Q871,CALCULATION!$A$15:$A$17, CALCULATION!$B$15:$B$17 )</f>
        <v>600</v>
      </c>
      <c r="S871" s="5">
        <f>O871*P871*_xll.XLOOKUP(Q871,CALCULATION!$A$15:$A$17, CALCULATION!$B$15:$B$17)</f>
        <v>19704.600000000002</v>
      </c>
      <c r="T871">
        <v>300</v>
      </c>
      <c r="U871" t="s">
        <v>14</v>
      </c>
      <c r="V871">
        <f>T871 * _xll.XLOOKUP(U871,CALCULATION!$A$15:$A$17, CALCULATION!$B$15:$B$17 )</f>
        <v>300</v>
      </c>
      <c r="W871" s="5">
        <f>O871*T871*_xll.XLOOKUP(U871,CALCULATION!$A$15:$A$17, CALCULATION!$B$15:$B$17)</f>
        <v>9852.3000000000011</v>
      </c>
      <c r="X871" s="5">
        <f>WORKSHEET[[#This Row],[Clients Total Cost]] / WORKSHEET[[#This Row],[Clients Rate per T2 (USD)]]</f>
        <v>32.841000000000001</v>
      </c>
      <c r="Y871" s="5">
        <f>WORKSHEET[[#This Row],[Clients Rate per T2 (USD)]] - WORKSHEET[[#This Row],[Supplier Rate Per t2 (USD)]]</f>
        <v>300</v>
      </c>
      <c r="Z871" s="5">
        <f>WORKSHEET[[#This Row],[Profit Per T]] * WORKSHEET[[#This Row],[Weight]]</f>
        <v>9852.3000000000011</v>
      </c>
      <c r="AA871">
        <v>1</v>
      </c>
      <c r="AB871" s="1">
        <v>3.3</v>
      </c>
      <c r="AC871" s="1">
        <v>2.2000000000000002</v>
      </c>
      <c r="AD871" s="1">
        <v>2.75</v>
      </c>
      <c r="AE871" s="1">
        <f>WORKSHEET[[#This Row],[Delay at toll gate in days]] +WORKSHEET[[#This Row],[Delay at workshop in days]] +WORKSHEET[[#This Row],[Delay at border in days]]</f>
        <v>8.25</v>
      </c>
    </row>
    <row r="872" spans="1:31" x14ac:dyDescent="0.35">
      <c r="A872" t="s">
        <v>892</v>
      </c>
      <c r="B872" t="s">
        <v>10</v>
      </c>
      <c r="C872" t="s">
        <v>68</v>
      </c>
      <c r="D872" t="s">
        <v>3619</v>
      </c>
      <c r="E872" t="s">
        <v>3613</v>
      </c>
      <c r="F872" t="str">
        <f>WORKSHEET[[#This Row],[Depart From]]&amp;"-"&amp;WORKSHEET[[#This Row],[Arrive To]]</f>
        <v>Addis Ababa-Sanaa</v>
      </c>
      <c r="G872" s="2">
        <v>44631</v>
      </c>
      <c r="H872" s="2">
        <v>44654</v>
      </c>
      <c r="I872" s="2" t="str">
        <f t="shared" si="13"/>
        <v>Delivered</v>
      </c>
      <c r="J872" s="2" t="str">
        <f>TEXT(WORKSHEET[[#This Row],[Offloading Date]], "mmm")</f>
        <v>Apr</v>
      </c>
      <c r="K872" s="2" t="str">
        <f>IF(OR(WORKSHEET[[#This Row],[Year]]="", ISBLANK(WORKSHEET[[#This Row],[Year]]), WORKSHEET[[#This Row],[Year]]="null"), "Exclude", "Include")</f>
        <v>Include</v>
      </c>
      <c r="L872" t="s">
        <v>16</v>
      </c>
      <c r="M872" t="s">
        <v>16</v>
      </c>
      <c r="N872" t="s">
        <v>13</v>
      </c>
      <c r="O872">
        <v>32.64</v>
      </c>
      <c r="P872">
        <v>600</v>
      </c>
      <c r="Q872" t="s">
        <v>14</v>
      </c>
      <c r="R872">
        <f>P872 * _xll.XLOOKUP(Q872,CALCULATION!$A$15:$A$17, CALCULATION!$B$15:$B$17 )</f>
        <v>600</v>
      </c>
      <c r="S872" s="5">
        <f>O872*P872*_xll.XLOOKUP(Q872,CALCULATION!$A$15:$A$17, CALCULATION!$B$15:$B$17)</f>
        <v>19584</v>
      </c>
      <c r="T872">
        <v>300</v>
      </c>
      <c r="U872" t="s">
        <v>14</v>
      </c>
      <c r="V872">
        <f>T872 * _xll.XLOOKUP(U872,CALCULATION!$A$15:$A$17, CALCULATION!$B$15:$B$17 )</f>
        <v>300</v>
      </c>
      <c r="W872" s="5">
        <f>O872*T872*_xll.XLOOKUP(U872,CALCULATION!$A$15:$A$17, CALCULATION!$B$15:$B$17)</f>
        <v>9792</v>
      </c>
      <c r="X872" s="5">
        <f>WORKSHEET[[#This Row],[Clients Total Cost]] / WORKSHEET[[#This Row],[Clients Rate per T2 (USD)]]</f>
        <v>32.64</v>
      </c>
      <c r="Y872" s="5">
        <f>WORKSHEET[[#This Row],[Clients Rate per T2 (USD)]] - WORKSHEET[[#This Row],[Supplier Rate Per t2 (USD)]]</f>
        <v>300</v>
      </c>
      <c r="Z872" s="5">
        <f>WORKSHEET[[#This Row],[Profit Per T]] * WORKSHEET[[#This Row],[Weight]]</f>
        <v>9792</v>
      </c>
      <c r="AA872">
        <v>1</v>
      </c>
      <c r="AB872" s="1">
        <v>3.4499999999999997</v>
      </c>
      <c r="AC872" s="1">
        <v>2.3000000000000003</v>
      </c>
      <c r="AD872" s="1">
        <v>2.875</v>
      </c>
      <c r="AE872" s="1">
        <f>WORKSHEET[[#This Row],[Delay at toll gate in days]] +WORKSHEET[[#This Row],[Delay at workshop in days]] +WORKSHEET[[#This Row],[Delay at border in days]]</f>
        <v>8.625</v>
      </c>
    </row>
    <row r="873" spans="1:31" x14ac:dyDescent="0.35">
      <c r="A873" t="s">
        <v>893</v>
      </c>
      <c r="B873" t="s">
        <v>10</v>
      </c>
      <c r="C873" t="s">
        <v>68</v>
      </c>
      <c r="D873" t="s">
        <v>3619</v>
      </c>
      <c r="E873" t="s">
        <v>3612</v>
      </c>
      <c r="F873" t="str">
        <f>WORKSHEET[[#This Row],[Depart From]]&amp;"-"&amp;WORKSHEET[[#This Row],[Arrive To]]</f>
        <v>Addis Ababa-Victoria</v>
      </c>
      <c r="G873" s="2">
        <v>44636</v>
      </c>
      <c r="H873" s="2">
        <v>44657</v>
      </c>
      <c r="I873" s="2" t="str">
        <f t="shared" si="13"/>
        <v>Delivered</v>
      </c>
      <c r="J873" s="2" t="str">
        <f>TEXT(WORKSHEET[[#This Row],[Offloading Date]], "mmm")</f>
        <v>Apr</v>
      </c>
      <c r="K873" s="2" t="str">
        <f>IF(OR(WORKSHEET[[#This Row],[Year]]="", ISBLANK(WORKSHEET[[#This Row],[Year]]), WORKSHEET[[#This Row],[Year]]="null"), "Exclude", "Include")</f>
        <v>Include</v>
      </c>
      <c r="L873" t="s">
        <v>16</v>
      </c>
      <c r="M873" t="s">
        <v>16</v>
      </c>
      <c r="N873" t="s">
        <v>13</v>
      </c>
      <c r="O873">
        <v>33.484999999999999</v>
      </c>
      <c r="P873">
        <v>600</v>
      </c>
      <c r="Q873" t="s">
        <v>14</v>
      </c>
      <c r="R873">
        <f>P873 * _xll.XLOOKUP(Q873,CALCULATION!$A$15:$A$17, CALCULATION!$B$15:$B$17 )</f>
        <v>600</v>
      </c>
      <c r="S873" s="5">
        <f>O873*P873*_xll.XLOOKUP(Q873,CALCULATION!$A$15:$A$17, CALCULATION!$B$15:$B$17)</f>
        <v>20091</v>
      </c>
      <c r="T873">
        <v>300</v>
      </c>
      <c r="U873" t="s">
        <v>14</v>
      </c>
      <c r="V873">
        <f>T873 * _xll.XLOOKUP(U873,CALCULATION!$A$15:$A$17, CALCULATION!$B$15:$B$17 )</f>
        <v>300</v>
      </c>
      <c r="W873" s="5">
        <f>O873*T873*_xll.XLOOKUP(U873,CALCULATION!$A$15:$A$17, CALCULATION!$B$15:$B$17)</f>
        <v>10045.5</v>
      </c>
      <c r="X873" s="5">
        <f>WORKSHEET[[#This Row],[Clients Total Cost]] / WORKSHEET[[#This Row],[Clients Rate per T2 (USD)]]</f>
        <v>33.484999999999999</v>
      </c>
      <c r="Y873" s="5">
        <f>WORKSHEET[[#This Row],[Clients Rate per T2 (USD)]] - WORKSHEET[[#This Row],[Supplier Rate Per t2 (USD)]]</f>
        <v>300</v>
      </c>
      <c r="Z873" s="5">
        <f>WORKSHEET[[#This Row],[Profit Per T]] * WORKSHEET[[#This Row],[Weight]]</f>
        <v>10045.5</v>
      </c>
      <c r="AA873">
        <v>1</v>
      </c>
      <c r="AB873" s="1">
        <v>3.15</v>
      </c>
      <c r="AC873" s="1">
        <v>2.1</v>
      </c>
      <c r="AD873" s="1">
        <v>2.625</v>
      </c>
      <c r="AE873" s="1">
        <f>WORKSHEET[[#This Row],[Delay at toll gate in days]] +WORKSHEET[[#This Row],[Delay at workshop in days]] +WORKSHEET[[#This Row],[Delay at border in days]]</f>
        <v>7.875</v>
      </c>
    </row>
    <row r="874" spans="1:31" x14ac:dyDescent="0.35">
      <c r="A874" t="s">
        <v>894</v>
      </c>
      <c r="B874" t="s">
        <v>10</v>
      </c>
      <c r="C874" t="s">
        <v>68</v>
      </c>
      <c r="D874" t="s">
        <v>3620</v>
      </c>
      <c r="E874" t="s">
        <v>3618</v>
      </c>
      <c r="F874" t="str">
        <f>WORKSHEET[[#This Row],[Depart From]]&amp;"-"&amp;WORKSHEET[[#This Row],[Arrive To]]</f>
        <v>Zanzibar-Tripoli</v>
      </c>
      <c r="G874" s="2">
        <v>44636</v>
      </c>
      <c r="H874" s="2">
        <v>44656</v>
      </c>
      <c r="I874" s="2" t="str">
        <f t="shared" si="13"/>
        <v>Delivered</v>
      </c>
      <c r="J874" s="2" t="str">
        <f>TEXT(WORKSHEET[[#This Row],[Offloading Date]], "mmm")</f>
        <v>Apr</v>
      </c>
      <c r="K874" s="2" t="str">
        <f>IF(OR(WORKSHEET[[#This Row],[Year]]="", ISBLANK(WORKSHEET[[#This Row],[Year]]), WORKSHEET[[#This Row],[Year]]="null"), "Exclude", "Include")</f>
        <v>Include</v>
      </c>
      <c r="L874" t="s">
        <v>16</v>
      </c>
      <c r="M874" t="s">
        <v>16</v>
      </c>
      <c r="N874" t="s">
        <v>13</v>
      </c>
      <c r="O874">
        <v>33.659999999999997</v>
      </c>
      <c r="P874">
        <v>600</v>
      </c>
      <c r="Q874" t="s">
        <v>14</v>
      </c>
      <c r="R874">
        <f>P874 * _xll.XLOOKUP(Q874,CALCULATION!$A$15:$A$17, CALCULATION!$B$15:$B$17 )</f>
        <v>600</v>
      </c>
      <c r="S874" s="5">
        <f>O874*P874*_xll.XLOOKUP(Q874,CALCULATION!$A$15:$A$17, CALCULATION!$B$15:$B$17)</f>
        <v>20195.999999999996</v>
      </c>
      <c r="T874">
        <v>300</v>
      </c>
      <c r="U874" t="s">
        <v>14</v>
      </c>
      <c r="V874">
        <f>T874 * _xll.XLOOKUP(U874,CALCULATION!$A$15:$A$17, CALCULATION!$B$15:$B$17 )</f>
        <v>300</v>
      </c>
      <c r="W874" s="5">
        <f>O874*T874*_xll.XLOOKUP(U874,CALCULATION!$A$15:$A$17, CALCULATION!$B$15:$B$17)</f>
        <v>10097.999999999998</v>
      </c>
      <c r="X874" s="5">
        <f>WORKSHEET[[#This Row],[Clients Total Cost]] / WORKSHEET[[#This Row],[Clients Rate per T2 (USD)]]</f>
        <v>33.659999999999997</v>
      </c>
      <c r="Y874" s="5">
        <f>WORKSHEET[[#This Row],[Clients Rate per T2 (USD)]] - WORKSHEET[[#This Row],[Supplier Rate Per t2 (USD)]]</f>
        <v>300</v>
      </c>
      <c r="Z874" s="5">
        <f>WORKSHEET[[#This Row],[Profit Per T]] * WORKSHEET[[#This Row],[Weight]]</f>
        <v>10097.999999999998</v>
      </c>
      <c r="AA874">
        <v>1</v>
      </c>
      <c r="AB874" s="1">
        <v>3</v>
      </c>
      <c r="AC874" s="1">
        <v>2</v>
      </c>
      <c r="AD874" s="1">
        <v>2.5</v>
      </c>
      <c r="AE874" s="1">
        <f>WORKSHEET[[#This Row],[Delay at toll gate in days]] +WORKSHEET[[#This Row],[Delay at workshop in days]] +WORKSHEET[[#This Row],[Delay at border in days]]</f>
        <v>7.5</v>
      </c>
    </row>
    <row r="875" spans="1:31" x14ac:dyDescent="0.35">
      <c r="A875" t="s">
        <v>895</v>
      </c>
      <c r="B875" t="s">
        <v>10</v>
      </c>
      <c r="C875" t="s">
        <v>68</v>
      </c>
      <c r="D875" t="s">
        <v>3616</v>
      </c>
      <c r="E875" t="s">
        <v>3612</v>
      </c>
      <c r="F875" t="str">
        <f>WORKSHEET[[#This Row],[Depart From]]&amp;"-"&amp;WORKSHEET[[#This Row],[Arrive To]]</f>
        <v>Marrakech-Victoria</v>
      </c>
      <c r="G875" s="2">
        <v>44657</v>
      </c>
      <c r="H875" s="2">
        <v>44686</v>
      </c>
      <c r="I875" s="2" t="str">
        <f t="shared" si="13"/>
        <v>Delivered</v>
      </c>
      <c r="J875" s="2" t="str">
        <f>TEXT(WORKSHEET[[#This Row],[Offloading Date]], "mmm")</f>
        <v>May</v>
      </c>
      <c r="K875" s="2" t="str">
        <f>IF(OR(WORKSHEET[[#This Row],[Year]]="", ISBLANK(WORKSHEET[[#This Row],[Year]]), WORKSHEET[[#This Row],[Year]]="null"), "Exclude", "Include")</f>
        <v>Include</v>
      </c>
      <c r="L875" t="s">
        <v>16</v>
      </c>
      <c r="M875" t="s">
        <v>16</v>
      </c>
      <c r="N875" t="s">
        <v>13</v>
      </c>
      <c r="O875">
        <v>29.116</v>
      </c>
      <c r="P875">
        <v>600</v>
      </c>
      <c r="Q875" t="s">
        <v>14</v>
      </c>
      <c r="R875">
        <f>P875 * _xll.XLOOKUP(Q875,CALCULATION!$A$15:$A$17, CALCULATION!$B$15:$B$17 )</f>
        <v>600</v>
      </c>
      <c r="S875" s="5">
        <f>O875*P875*_xll.XLOOKUP(Q875,CALCULATION!$A$15:$A$17, CALCULATION!$B$15:$B$17)</f>
        <v>17469.599999999999</v>
      </c>
      <c r="T875">
        <v>300</v>
      </c>
      <c r="U875" t="s">
        <v>14</v>
      </c>
      <c r="V875">
        <f>T875 * _xll.XLOOKUP(U875,CALCULATION!$A$15:$A$17, CALCULATION!$B$15:$B$17 )</f>
        <v>300</v>
      </c>
      <c r="W875" s="5">
        <f>O875*T875*_xll.XLOOKUP(U875,CALCULATION!$A$15:$A$17, CALCULATION!$B$15:$B$17)</f>
        <v>8734.7999999999993</v>
      </c>
      <c r="X875" s="5">
        <f>WORKSHEET[[#This Row],[Clients Total Cost]] / WORKSHEET[[#This Row],[Clients Rate per T2 (USD)]]</f>
        <v>29.115999999999996</v>
      </c>
      <c r="Y875" s="5">
        <f>WORKSHEET[[#This Row],[Clients Rate per T2 (USD)]] - WORKSHEET[[#This Row],[Supplier Rate Per t2 (USD)]]</f>
        <v>300</v>
      </c>
      <c r="Z875" s="5">
        <f>WORKSHEET[[#This Row],[Profit Per T]] * WORKSHEET[[#This Row],[Weight]]</f>
        <v>8734.7999999999993</v>
      </c>
      <c r="AA875">
        <v>1</v>
      </c>
      <c r="AB875" s="1">
        <v>4.3499999999999996</v>
      </c>
      <c r="AC875" s="1">
        <v>2.9000000000000004</v>
      </c>
      <c r="AD875" s="1">
        <v>3.625</v>
      </c>
      <c r="AE875" s="1">
        <f>WORKSHEET[[#This Row],[Delay at toll gate in days]] +WORKSHEET[[#This Row],[Delay at workshop in days]] +WORKSHEET[[#This Row],[Delay at border in days]]</f>
        <v>10.875</v>
      </c>
    </row>
    <row r="876" spans="1:31" x14ac:dyDescent="0.35">
      <c r="A876" t="s">
        <v>896</v>
      </c>
      <c r="B876" t="s">
        <v>10</v>
      </c>
      <c r="C876" t="s">
        <v>68</v>
      </c>
      <c r="D876" t="s">
        <v>3616</v>
      </c>
      <c r="E876" t="s">
        <v>3617</v>
      </c>
      <c r="F876" t="str">
        <f>WORKSHEET[[#This Row],[Depart From]]&amp;"-"&amp;WORKSHEET[[#This Row],[Arrive To]]</f>
        <v>Marrakech-Lagos</v>
      </c>
      <c r="G876" s="2">
        <v>44657</v>
      </c>
      <c r="H876" s="2">
        <v>44687</v>
      </c>
      <c r="I876" s="2" t="str">
        <f t="shared" si="13"/>
        <v>Delivered</v>
      </c>
      <c r="J876" s="2" t="str">
        <f>TEXT(WORKSHEET[[#This Row],[Offloading Date]], "mmm")</f>
        <v>May</v>
      </c>
      <c r="K876" s="2" t="str">
        <f>IF(OR(WORKSHEET[[#This Row],[Year]]="", ISBLANK(WORKSHEET[[#This Row],[Year]]), WORKSHEET[[#This Row],[Year]]="null"), "Exclude", "Include")</f>
        <v>Include</v>
      </c>
      <c r="L876" t="s">
        <v>16</v>
      </c>
      <c r="M876" t="s">
        <v>16</v>
      </c>
      <c r="N876" t="s">
        <v>13</v>
      </c>
      <c r="O876">
        <v>29.116</v>
      </c>
      <c r="P876">
        <v>600</v>
      </c>
      <c r="Q876" t="s">
        <v>14</v>
      </c>
      <c r="R876">
        <f>P876 * _xll.XLOOKUP(Q876,CALCULATION!$A$15:$A$17, CALCULATION!$B$15:$B$17 )</f>
        <v>600</v>
      </c>
      <c r="S876" s="5">
        <f>O876*P876*_xll.XLOOKUP(Q876,CALCULATION!$A$15:$A$17, CALCULATION!$B$15:$B$17)</f>
        <v>17469.599999999999</v>
      </c>
      <c r="T876">
        <v>300</v>
      </c>
      <c r="U876" t="s">
        <v>14</v>
      </c>
      <c r="V876">
        <f>T876 * _xll.XLOOKUP(U876,CALCULATION!$A$15:$A$17, CALCULATION!$B$15:$B$17 )</f>
        <v>300</v>
      </c>
      <c r="W876" s="5">
        <f>O876*T876*_xll.XLOOKUP(U876,CALCULATION!$A$15:$A$17, CALCULATION!$B$15:$B$17)</f>
        <v>8734.7999999999993</v>
      </c>
      <c r="X876" s="5">
        <f>WORKSHEET[[#This Row],[Clients Total Cost]] / WORKSHEET[[#This Row],[Clients Rate per T2 (USD)]]</f>
        <v>29.115999999999996</v>
      </c>
      <c r="Y876" s="5">
        <f>WORKSHEET[[#This Row],[Clients Rate per T2 (USD)]] - WORKSHEET[[#This Row],[Supplier Rate Per t2 (USD)]]</f>
        <v>300</v>
      </c>
      <c r="Z876" s="5">
        <f>WORKSHEET[[#This Row],[Profit Per T]] * WORKSHEET[[#This Row],[Weight]]</f>
        <v>8734.7999999999993</v>
      </c>
      <c r="AA876">
        <v>1</v>
      </c>
      <c r="AB876" s="1">
        <v>4.5</v>
      </c>
      <c r="AC876" s="1">
        <v>3</v>
      </c>
      <c r="AD876" s="1">
        <v>3.75</v>
      </c>
      <c r="AE876" s="1">
        <f>WORKSHEET[[#This Row],[Delay at toll gate in days]] +WORKSHEET[[#This Row],[Delay at workshop in days]] +WORKSHEET[[#This Row],[Delay at border in days]]</f>
        <v>11.25</v>
      </c>
    </row>
    <row r="877" spans="1:31" x14ac:dyDescent="0.35">
      <c r="A877" t="s">
        <v>897</v>
      </c>
      <c r="B877" t="s">
        <v>10</v>
      </c>
      <c r="C877" t="s">
        <v>68</v>
      </c>
      <c r="D877" t="s">
        <v>3611</v>
      </c>
      <c r="E877" t="s">
        <v>3618</v>
      </c>
      <c r="F877" t="str">
        <f>WORKSHEET[[#This Row],[Depart From]]&amp;"-"&amp;WORKSHEET[[#This Row],[Arrive To]]</f>
        <v>Mogadishu-Tripoli</v>
      </c>
      <c r="G877" s="2">
        <v>44657</v>
      </c>
      <c r="H877" s="2">
        <v>44686</v>
      </c>
      <c r="I877" s="2" t="str">
        <f t="shared" si="13"/>
        <v>Delivered</v>
      </c>
      <c r="J877" s="2" t="str">
        <f>TEXT(WORKSHEET[[#This Row],[Offloading Date]], "mmm")</f>
        <v>May</v>
      </c>
      <c r="K877" s="2" t="str">
        <f>IF(OR(WORKSHEET[[#This Row],[Year]]="", ISBLANK(WORKSHEET[[#This Row],[Year]]), WORKSHEET[[#This Row],[Year]]="null"), "Exclude", "Include")</f>
        <v>Include</v>
      </c>
      <c r="L877" t="s">
        <v>16</v>
      </c>
      <c r="M877" t="s">
        <v>16</v>
      </c>
      <c r="N877" t="s">
        <v>13</v>
      </c>
      <c r="O877">
        <v>29.116</v>
      </c>
      <c r="P877">
        <v>600</v>
      </c>
      <c r="Q877" t="s">
        <v>14</v>
      </c>
      <c r="R877">
        <f>P877 * _xll.XLOOKUP(Q877,CALCULATION!$A$15:$A$17, CALCULATION!$B$15:$B$17 )</f>
        <v>600</v>
      </c>
      <c r="S877" s="5">
        <f>O877*P877*_xll.XLOOKUP(Q877,CALCULATION!$A$15:$A$17, CALCULATION!$B$15:$B$17)</f>
        <v>17469.599999999999</v>
      </c>
      <c r="T877">
        <v>300</v>
      </c>
      <c r="U877" t="s">
        <v>14</v>
      </c>
      <c r="V877">
        <f>T877 * _xll.XLOOKUP(U877,CALCULATION!$A$15:$A$17, CALCULATION!$B$15:$B$17 )</f>
        <v>300</v>
      </c>
      <c r="W877" s="5">
        <f>O877*T877*_xll.XLOOKUP(U877,CALCULATION!$A$15:$A$17, CALCULATION!$B$15:$B$17)</f>
        <v>8734.7999999999993</v>
      </c>
      <c r="X877" s="5">
        <f>WORKSHEET[[#This Row],[Clients Total Cost]] / WORKSHEET[[#This Row],[Clients Rate per T2 (USD)]]</f>
        <v>29.115999999999996</v>
      </c>
      <c r="Y877" s="5">
        <f>WORKSHEET[[#This Row],[Clients Rate per T2 (USD)]] - WORKSHEET[[#This Row],[Supplier Rate Per t2 (USD)]]</f>
        <v>300</v>
      </c>
      <c r="Z877" s="5">
        <f>WORKSHEET[[#This Row],[Profit Per T]] * WORKSHEET[[#This Row],[Weight]]</f>
        <v>8734.7999999999993</v>
      </c>
      <c r="AA877">
        <v>1</v>
      </c>
      <c r="AB877" s="1">
        <v>4.3499999999999996</v>
      </c>
      <c r="AC877" s="1">
        <v>2.9000000000000004</v>
      </c>
      <c r="AD877" s="1">
        <v>3.625</v>
      </c>
      <c r="AE877" s="1">
        <f>WORKSHEET[[#This Row],[Delay at toll gate in days]] +WORKSHEET[[#This Row],[Delay at workshop in days]] +WORKSHEET[[#This Row],[Delay at border in days]]</f>
        <v>10.875</v>
      </c>
    </row>
    <row r="878" spans="1:31" x14ac:dyDescent="0.35">
      <c r="A878" t="s">
        <v>898</v>
      </c>
      <c r="B878" t="s">
        <v>10</v>
      </c>
      <c r="C878" t="s">
        <v>68</v>
      </c>
      <c r="D878" t="s">
        <v>3611</v>
      </c>
      <c r="E878" t="s">
        <v>3613</v>
      </c>
      <c r="F878" t="str">
        <f>WORKSHEET[[#This Row],[Depart From]]&amp;"-"&amp;WORKSHEET[[#This Row],[Arrive To]]</f>
        <v>Mogadishu-Sanaa</v>
      </c>
      <c r="G878" s="2">
        <v>44657</v>
      </c>
      <c r="H878" s="2">
        <v>44691</v>
      </c>
      <c r="I878" s="2" t="str">
        <f t="shared" si="13"/>
        <v>Delivered</v>
      </c>
      <c r="J878" s="2" t="str">
        <f>TEXT(WORKSHEET[[#This Row],[Offloading Date]], "mmm")</f>
        <v>May</v>
      </c>
      <c r="K878" s="2" t="str">
        <f>IF(OR(WORKSHEET[[#This Row],[Year]]="", ISBLANK(WORKSHEET[[#This Row],[Year]]), WORKSHEET[[#This Row],[Year]]="null"), "Exclude", "Include")</f>
        <v>Include</v>
      </c>
      <c r="L878" t="s">
        <v>16</v>
      </c>
      <c r="M878" t="s">
        <v>16</v>
      </c>
      <c r="N878" t="s">
        <v>13</v>
      </c>
      <c r="O878">
        <v>28.111999999999998</v>
      </c>
      <c r="P878">
        <v>600</v>
      </c>
      <c r="Q878" t="s">
        <v>14</v>
      </c>
      <c r="R878">
        <f>P878 * _xll.XLOOKUP(Q878,CALCULATION!$A$15:$A$17, CALCULATION!$B$15:$B$17 )</f>
        <v>600</v>
      </c>
      <c r="S878" s="5">
        <f>O878*P878*_xll.XLOOKUP(Q878,CALCULATION!$A$15:$A$17, CALCULATION!$B$15:$B$17)</f>
        <v>16867.2</v>
      </c>
      <c r="T878">
        <v>300</v>
      </c>
      <c r="U878" t="s">
        <v>14</v>
      </c>
      <c r="V878">
        <f>T878 * _xll.XLOOKUP(U878,CALCULATION!$A$15:$A$17, CALCULATION!$B$15:$B$17 )</f>
        <v>300</v>
      </c>
      <c r="W878" s="5">
        <f>O878*T878*_xll.XLOOKUP(U878,CALCULATION!$A$15:$A$17, CALCULATION!$B$15:$B$17)</f>
        <v>8433.6</v>
      </c>
      <c r="X878" s="5">
        <f>WORKSHEET[[#This Row],[Clients Total Cost]] / WORKSHEET[[#This Row],[Clients Rate per T2 (USD)]]</f>
        <v>28.112000000000002</v>
      </c>
      <c r="Y878" s="5">
        <f>WORKSHEET[[#This Row],[Clients Rate per T2 (USD)]] - WORKSHEET[[#This Row],[Supplier Rate Per t2 (USD)]]</f>
        <v>300</v>
      </c>
      <c r="Z878" s="5">
        <f>WORKSHEET[[#This Row],[Profit Per T]] * WORKSHEET[[#This Row],[Weight]]</f>
        <v>8433.6</v>
      </c>
      <c r="AA878">
        <v>1</v>
      </c>
      <c r="AB878" s="1">
        <v>5.0999999999999996</v>
      </c>
      <c r="AC878" s="1">
        <v>3.4000000000000004</v>
      </c>
      <c r="AD878" s="1">
        <v>4.25</v>
      </c>
      <c r="AE878" s="1">
        <f>WORKSHEET[[#This Row],[Delay at toll gate in days]] +WORKSHEET[[#This Row],[Delay at workshop in days]] +WORKSHEET[[#This Row],[Delay at border in days]]</f>
        <v>12.75</v>
      </c>
    </row>
    <row r="879" spans="1:31" x14ac:dyDescent="0.35">
      <c r="A879" t="s">
        <v>899</v>
      </c>
      <c r="B879" t="s">
        <v>10</v>
      </c>
      <c r="C879" t="s">
        <v>68</v>
      </c>
      <c r="D879" t="s">
        <v>3616</v>
      </c>
      <c r="E879" t="s">
        <v>3617</v>
      </c>
      <c r="F879" t="str">
        <f>WORKSHEET[[#This Row],[Depart From]]&amp;"-"&amp;WORKSHEET[[#This Row],[Arrive To]]</f>
        <v>Marrakech-Lagos</v>
      </c>
      <c r="G879" s="2">
        <v>44659</v>
      </c>
      <c r="H879" s="2">
        <v>44686</v>
      </c>
      <c r="I879" s="2" t="str">
        <f t="shared" si="13"/>
        <v>Delivered</v>
      </c>
      <c r="J879" s="2" t="str">
        <f>TEXT(WORKSHEET[[#This Row],[Offloading Date]], "mmm")</f>
        <v>May</v>
      </c>
      <c r="K879" s="2" t="str">
        <f>IF(OR(WORKSHEET[[#This Row],[Year]]="", ISBLANK(WORKSHEET[[#This Row],[Year]]), WORKSHEET[[#This Row],[Year]]="null"), "Exclude", "Include")</f>
        <v>Include</v>
      </c>
      <c r="L879" t="s">
        <v>16</v>
      </c>
      <c r="M879" t="s">
        <v>16</v>
      </c>
      <c r="N879" t="s">
        <v>13</v>
      </c>
      <c r="O879">
        <v>28.111999999999998</v>
      </c>
      <c r="P879">
        <v>600</v>
      </c>
      <c r="Q879" t="s">
        <v>14</v>
      </c>
      <c r="R879">
        <f>P879 * _xll.XLOOKUP(Q879,CALCULATION!$A$15:$A$17, CALCULATION!$B$15:$B$17 )</f>
        <v>600</v>
      </c>
      <c r="S879" s="5">
        <f>O879*P879*_xll.XLOOKUP(Q879,CALCULATION!$A$15:$A$17, CALCULATION!$B$15:$B$17)</f>
        <v>16867.2</v>
      </c>
      <c r="T879">
        <v>300</v>
      </c>
      <c r="U879" t="s">
        <v>14</v>
      </c>
      <c r="V879">
        <f>T879 * _xll.XLOOKUP(U879,CALCULATION!$A$15:$A$17, CALCULATION!$B$15:$B$17 )</f>
        <v>300</v>
      </c>
      <c r="W879" s="5">
        <f>O879*T879*_xll.XLOOKUP(U879,CALCULATION!$A$15:$A$17, CALCULATION!$B$15:$B$17)</f>
        <v>8433.6</v>
      </c>
      <c r="X879" s="5">
        <f>WORKSHEET[[#This Row],[Clients Total Cost]] / WORKSHEET[[#This Row],[Clients Rate per T2 (USD)]]</f>
        <v>28.112000000000002</v>
      </c>
      <c r="Y879" s="5">
        <f>WORKSHEET[[#This Row],[Clients Rate per T2 (USD)]] - WORKSHEET[[#This Row],[Supplier Rate Per t2 (USD)]]</f>
        <v>300</v>
      </c>
      <c r="Z879" s="5">
        <f>WORKSHEET[[#This Row],[Profit Per T]] * WORKSHEET[[#This Row],[Weight]]</f>
        <v>8433.6</v>
      </c>
      <c r="AA879">
        <v>1</v>
      </c>
      <c r="AB879" s="1">
        <v>4.05</v>
      </c>
      <c r="AC879" s="1">
        <v>2.7</v>
      </c>
      <c r="AD879" s="1">
        <v>3.375</v>
      </c>
      <c r="AE879" s="1">
        <f>WORKSHEET[[#This Row],[Delay at toll gate in days]] +WORKSHEET[[#This Row],[Delay at workshop in days]] +WORKSHEET[[#This Row],[Delay at border in days]]</f>
        <v>10.125</v>
      </c>
    </row>
    <row r="880" spans="1:31" x14ac:dyDescent="0.35">
      <c r="A880" t="s">
        <v>900</v>
      </c>
      <c r="B880" t="s">
        <v>10</v>
      </c>
      <c r="C880" t="s">
        <v>68</v>
      </c>
      <c r="D880" t="s">
        <v>3620</v>
      </c>
      <c r="E880" t="s">
        <v>3617</v>
      </c>
      <c r="F880" t="str">
        <f>WORKSHEET[[#This Row],[Depart From]]&amp;"-"&amp;WORKSHEET[[#This Row],[Arrive To]]</f>
        <v>Zanzibar-Lagos</v>
      </c>
      <c r="G880" s="2">
        <v>44659</v>
      </c>
      <c r="H880" s="2">
        <v>44695</v>
      </c>
      <c r="I880" s="2" t="str">
        <f t="shared" si="13"/>
        <v>Delivered</v>
      </c>
      <c r="J880" s="2" t="str">
        <f>TEXT(WORKSHEET[[#This Row],[Offloading Date]], "mmm")</f>
        <v>May</v>
      </c>
      <c r="K880" s="2" t="str">
        <f>IF(OR(WORKSHEET[[#This Row],[Year]]="", ISBLANK(WORKSHEET[[#This Row],[Year]]), WORKSHEET[[#This Row],[Year]]="null"), "Exclude", "Include")</f>
        <v>Include</v>
      </c>
      <c r="L880" t="s">
        <v>16</v>
      </c>
      <c r="M880" t="s">
        <v>12</v>
      </c>
      <c r="N880" t="s">
        <v>13</v>
      </c>
      <c r="O880">
        <v>28.111999999999998</v>
      </c>
      <c r="P880">
        <v>600</v>
      </c>
      <c r="Q880" t="s">
        <v>14</v>
      </c>
      <c r="R880">
        <f>P880 * _xll.XLOOKUP(Q880,CALCULATION!$A$15:$A$17, CALCULATION!$B$15:$B$17 )</f>
        <v>600</v>
      </c>
      <c r="S880" s="5">
        <f>O880*P880*_xll.XLOOKUP(Q880,CALCULATION!$A$15:$A$17, CALCULATION!$B$15:$B$17)</f>
        <v>16867.2</v>
      </c>
      <c r="T880">
        <v>300</v>
      </c>
      <c r="U880" t="s">
        <v>14</v>
      </c>
      <c r="V880">
        <f>T880 * _xll.XLOOKUP(U880,CALCULATION!$A$15:$A$17, CALCULATION!$B$15:$B$17 )</f>
        <v>300</v>
      </c>
      <c r="W880" s="5">
        <f>O880*T880*_xll.XLOOKUP(U880,CALCULATION!$A$15:$A$17, CALCULATION!$B$15:$B$17)</f>
        <v>8433.6</v>
      </c>
      <c r="X880" s="5">
        <f>WORKSHEET[[#This Row],[Clients Total Cost]] / WORKSHEET[[#This Row],[Clients Rate per T2 (USD)]]</f>
        <v>28.112000000000002</v>
      </c>
      <c r="Y880" s="5">
        <f>WORKSHEET[[#This Row],[Clients Rate per T2 (USD)]] - WORKSHEET[[#This Row],[Supplier Rate Per t2 (USD)]]</f>
        <v>300</v>
      </c>
      <c r="Z880" s="5">
        <f>WORKSHEET[[#This Row],[Profit Per T]] * WORKSHEET[[#This Row],[Weight]]</f>
        <v>8433.6</v>
      </c>
      <c r="AA880">
        <v>1</v>
      </c>
      <c r="AB880" s="1">
        <v>5.3999999999999995</v>
      </c>
      <c r="AC880" s="1">
        <v>3.6</v>
      </c>
      <c r="AD880" s="1">
        <v>4.5</v>
      </c>
      <c r="AE880" s="1">
        <f>WORKSHEET[[#This Row],[Delay at toll gate in days]] +WORKSHEET[[#This Row],[Delay at workshop in days]] +WORKSHEET[[#This Row],[Delay at border in days]]</f>
        <v>13.5</v>
      </c>
    </row>
    <row r="881" spans="1:31" x14ac:dyDescent="0.35">
      <c r="A881" t="s">
        <v>901</v>
      </c>
      <c r="B881" t="s">
        <v>10</v>
      </c>
      <c r="C881" t="s">
        <v>68</v>
      </c>
      <c r="D881" t="s">
        <v>3619</v>
      </c>
      <c r="E881" t="s">
        <v>3617</v>
      </c>
      <c r="F881" t="str">
        <f>WORKSHEET[[#This Row],[Depart From]]&amp;"-"&amp;WORKSHEET[[#This Row],[Arrive To]]</f>
        <v>Addis Ababa-Lagos</v>
      </c>
      <c r="G881" s="2">
        <v>44658</v>
      </c>
      <c r="H881" s="2">
        <v>44686</v>
      </c>
      <c r="I881" s="2" t="str">
        <f t="shared" si="13"/>
        <v>Delivered</v>
      </c>
      <c r="J881" s="2" t="str">
        <f>TEXT(WORKSHEET[[#This Row],[Offloading Date]], "mmm")</f>
        <v>May</v>
      </c>
      <c r="K881" s="2" t="str">
        <f>IF(OR(WORKSHEET[[#This Row],[Year]]="", ISBLANK(WORKSHEET[[#This Row],[Year]]), WORKSHEET[[#This Row],[Year]]="null"), "Exclude", "Include")</f>
        <v>Include</v>
      </c>
      <c r="L881" t="s">
        <v>16</v>
      </c>
      <c r="M881" t="s">
        <v>16</v>
      </c>
      <c r="N881" t="s">
        <v>13</v>
      </c>
      <c r="O881">
        <v>28.111999999999998</v>
      </c>
      <c r="P881">
        <v>600</v>
      </c>
      <c r="Q881" t="s">
        <v>14</v>
      </c>
      <c r="R881">
        <f>P881 * _xll.XLOOKUP(Q881,CALCULATION!$A$15:$A$17, CALCULATION!$B$15:$B$17 )</f>
        <v>600</v>
      </c>
      <c r="S881" s="5">
        <f>O881*P881*_xll.XLOOKUP(Q881,CALCULATION!$A$15:$A$17, CALCULATION!$B$15:$B$17)</f>
        <v>16867.2</v>
      </c>
      <c r="T881">
        <v>300</v>
      </c>
      <c r="U881" t="s">
        <v>14</v>
      </c>
      <c r="V881">
        <f>T881 * _xll.XLOOKUP(U881,CALCULATION!$A$15:$A$17, CALCULATION!$B$15:$B$17 )</f>
        <v>300</v>
      </c>
      <c r="W881" s="5">
        <f>O881*T881*_xll.XLOOKUP(U881,CALCULATION!$A$15:$A$17, CALCULATION!$B$15:$B$17)</f>
        <v>8433.6</v>
      </c>
      <c r="X881" s="5">
        <f>WORKSHEET[[#This Row],[Clients Total Cost]] / WORKSHEET[[#This Row],[Clients Rate per T2 (USD)]]</f>
        <v>28.112000000000002</v>
      </c>
      <c r="Y881" s="5">
        <f>WORKSHEET[[#This Row],[Clients Rate per T2 (USD)]] - WORKSHEET[[#This Row],[Supplier Rate Per t2 (USD)]]</f>
        <v>300</v>
      </c>
      <c r="Z881" s="5">
        <f>WORKSHEET[[#This Row],[Profit Per T]] * WORKSHEET[[#This Row],[Weight]]</f>
        <v>8433.6</v>
      </c>
      <c r="AA881">
        <v>1</v>
      </c>
      <c r="AB881" s="1">
        <v>4.2</v>
      </c>
      <c r="AC881" s="1">
        <v>2.8000000000000003</v>
      </c>
      <c r="AD881" s="1">
        <v>3.5</v>
      </c>
      <c r="AE881" s="1">
        <f>WORKSHEET[[#This Row],[Delay at toll gate in days]] +WORKSHEET[[#This Row],[Delay at workshop in days]] +WORKSHEET[[#This Row],[Delay at border in days]]</f>
        <v>10.5</v>
      </c>
    </row>
    <row r="882" spans="1:31" x14ac:dyDescent="0.35">
      <c r="A882" t="s">
        <v>902</v>
      </c>
      <c r="B882" t="s">
        <v>10</v>
      </c>
      <c r="C882" t="s">
        <v>68</v>
      </c>
      <c r="D882" t="s">
        <v>3615</v>
      </c>
      <c r="E882" t="s">
        <v>3617</v>
      </c>
      <c r="F882" t="str">
        <f>WORKSHEET[[#This Row],[Depart From]]&amp;"-"&amp;WORKSHEET[[#This Row],[Arrive To]]</f>
        <v>Mombasa-Lagos</v>
      </c>
      <c r="G882" s="2">
        <v>44658</v>
      </c>
      <c r="H882" s="2">
        <v>44695</v>
      </c>
      <c r="I882" s="2" t="str">
        <f t="shared" si="13"/>
        <v>Delivered</v>
      </c>
      <c r="J882" s="2" t="str">
        <f>TEXT(WORKSHEET[[#This Row],[Offloading Date]], "mmm")</f>
        <v>May</v>
      </c>
      <c r="K882" s="2" t="str">
        <f>IF(OR(WORKSHEET[[#This Row],[Year]]="", ISBLANK(WORKSHEET[[#This Row],[Year]]), WORKSHEET[[#This Row],[Year]]="null"), "Exclude", "Include")</f>
        <v>Include</v>
      </c>
      <c r="L882" t="s">
        <v>16</v>
      </c>
      <c r="M882" t="s">
        <v>16</v>
      </c>
      <c r="N882" t="s">
        <v>13</v>
      </c>
      <c r="O882">
        <v>29.116</v>
      </c>
      <c r="P882">
        <v>600</v>
      </c>
      <c r="Q882" t="s">
        <v>14</v>
      </c>
      <c r="R882">
        <f>P882 * _xll.XLOOKUP(Q882,CALCULATION!$A$15:$A$17, CALCULATION!$B$15:$B$17 )</f>
        <v>600</v>
      </c>
      <c r="S882" s="5">
        <f>O882*P882*_xll.XLOOKUP(Q882,CALCULATION!$A$15:$A$17, CALCULATION!$B$15:$B$17)</f>
        <v>17469.599999999999</v>
      </c>
      <c r="T882">
        <v>300</v>
      </c>
      <c r="U882" t="s">
        <v>14</v>
      </c>
      <c r="V882">
        <f>T882 * _xll.XLOOKUP(U882,CALCULATION!$A$15:$A$17, CALCULATION!$B$15:$B$17 )</f>
        <v>300</v>
      </c>
      <c r="W882" s="5">
        <f>O882*T882*_xll.XLOOKUP(U882,CALCULATION!$A$15:$A$17, CALCULATION!$B$15:$B$17)</f>
        <v>8734.7999999999993</v>
      </c>
      <c r="X882" s="5">
        <f>WORKSHEET[[#This Row],[Clients Total Cost]] / WORKSHEET[[#This Row],[Clients Rate per T2 (USD)]]</f>
        <v>29.115999999999996</v>
      </c>
      <c r="Y882" s="5">
        <f>WORKSHEET[[#This Row],[Clients Rate per T2 (USD)]] - WORKSHEET[[#This Row],[Supplier Rate Per t2 (USD)]]</f>
        <v>300</v>
      </c>
      <c r="Z882" s="5">
        <f>WORKSHEET[[#This Row],[Profit Per T]] * WORKSHEET[[#This Row],[Weight]]</f>
        <v>8734.7999999999993</v>
      </c>
      <c r="AA882">
        <v>1</v>
      </c>
      <c r="AB882" s="1">
        <v>5.55</v>
      </c>
      <c r="AC882" s="1">
        <v>3.7</v>
      </c>
      <c r="AD882" s="1">
        <v>4.625</v>
      </c>
      <c r="AE882" s="1">
        <f>WORKSHEET[[#This Row],[Delay at toll gate in days]] +WORKSHEET[[#This Row],[Delay at workshop in days]] +WORKSHEET[[#This Row],[Delay at border in days]]</f>
        <v>13.875</v>
      </c>
    </row>
    <row r="883" spans="1:31" x14ac:dyDescent="0.35">
      <c r="A883" t="s">
        <v>903</v>
      </c>
      <c r="B883" t="s">
        <v>10</v>
      </c>
      <c r="C883" t="s">
        <v>68</v>
      </c>
      <c r="D883" t="s">
        <v>3620</v>
      </c>
      <c r="E883" t="s">
        <v>3612</v>
      </c>
      <c r="F883" t="str">
        <f>WORKSHEET[[#This Row],[Depart From]]&amp;"-"&amp;WORKSHEET[[#This Row],[Arrive To]]</f>
        <v>Zanzibar-Victoria</v>
      </c>
      <c r="G883" s="2">
        <v>44658</v>
      </c>
      <c r="H883" s="2">
        <v>44686</v>
      </c>
      <c r="I883" s="2" t="str">
        <f t="shared" si="13"/>
        <v>Delivered</v>
      </c>
      <c r="J883" s="2" t="str">
        <f>TEXT(WORKSHEET[[#This Row],[Offloading Date]], "mmm")</f>
        <v>May</v>
      </c>
      <c r="K883" s="2" t="str">
        <f>IF(OR(WORKSHEET[[#This Row],[Year]]="", ISBLANK(WORKSHEET[[#This Row],[Year]]), WORKSHEET[[#This Row],[Year]]="null"), "Exclude", "Include")</f>
        <v>Include</v>
      </c>
      <c r="L883" t="s">
        <v>12</v>
      </c>
      <c r="M883" t="s">
        <v>16</v>
      </c>
      <c r="N883" t="s">
        <v>13</v>
      </c>
      <c r="O883">
        <v>29.116</v>
      </c>
      <c r="P883">
        <v>600</v>
      </c>
      <c r="Q883" t="s">
        <v>14</v>
      </c>
      <c r="R883">
        <f>P883 * _xll.XLOOKUP(Q883,CALCULATION!$A$15:$A$17, CALCULATION!$B$15:$B$17 )</f>
        <v>600</v>
      </c>
      <c r="S883" s="5">
        <f>O883*P883*_xll.XLOOKUP(Q883,CALCULATION!$A$15:$A$17, CALCULATION!$B$15:$B$17)</f>
        <v>17469.599999999999</v>
      </c>
      <c r="T883">
        <v>300</v>
      </c>
      <c r="U883" t="s">
        <v>14</v>
      </c>
      <c r="V883">
        <f>T883 * _xll.XLOOKUP(U883,CALCULATION!$A$15:$A$17, CALCULATION!$B$15:$B$17 )</f>
        <v>300</v>
      </c>
      <c r="W883" s="5">
        <f>O883*T883*_xll.XLOOKUP(U883,CALCULATION!$A$15:$A$17, CALCULATION!$B$15:$B$17)</f>
        <v>8734.7999999999993</v>
      </c>
      <c r="X883" s="5">
        <f>WORKSHEET[[#This Row],[Clients Total Cost]] / WORKSHEET[[#This Row],[Clients Rate per T2 (USD)]]</f>
        <v>29.115999999999996</v>
      </c>
      <c r="Y883" s="5">
        <f>WORKSHEET[[#This Row],[Clients Rate per T2 (USD)]] - WORKSHEET[[#This Row],[Supplier Rate Per t2 (USD)]]</f>
        <v>300</v>
      </c>
      <c r="Z883" s="5">
        <f>WORKSHEET[[#This Row],[Profit Per T]] * WORKSHEET[[#This Row],[Weight]]</f>
        <v>8734.7999999999993</v>
      </c>
      <c r="AA883">
        <v>1</v>
      </c>
      <c r="AB883" s="1">
        <v>4.2</v>
      </c>
      <c r="AC883" s="1">
        <v>2.8000000000000003</v>
      </c>
      <c r="AD883" s="1">
        <v>3.5</v>
      </c>
      <c r="AE883" s="1">
        <f>WORKSHEET[[#This Row],[Delay at toll gate in days]] +WORKSHEET[[#This Row],[Delay at workshop in days]] +WORKSHEET[[#This Row],[Delay at border in days]]</f>
        <v>10.5</v>
      </c>
    </row>
    <row r="884" spans="1:31" x14ac:dyDescent="0.35">
      <c r="A884" t="s">
        <v>904</v>
      </c>
      <c r="B884" t="s">
        <v>10</v>
      </c>
      <c r="C884" t="s">
        <v>68</v>
      </c>
      <c r="D884" t="s">
        <v>3611</v>
      </c>
      <c r="E884" t="s">
        <v>3613</v>
      </c>
      <c r="F884" t="str">
        <f>WORKSHEET[[#This Row],[Depart From]]&amp;"-"&amp;WORKSHEET[[#This Row],[Arrive To]]</f>
        <v>Mogadishu-Sanaa</v>
      </c>
      <c r="G884" s="2">
        <v>44659</v>
      </c>
      <c r="H884" s="2">
        <v>44686</v>
      </c>
      <c r="I884" s="2" t="str">
        <f t="shared" si="13"/>
        <v>Delivered</v>
      </c>
      <c r="J884" s="2" t="str">
        <f>TEXT(WORKSHEET[[#This Row],[Offloading Date]], "mmm")</f>
        <v>May</v>
      </c>
      <c r="K884" s="2" t="str">
        <f>IF(OR(WORKSHEET[[#This Row],[Year]]="", ISBLANK(WORKSHEET[[#This Row],[Year]]), WORKSHEET[[#This Row],[Year]]="null"), "Exclude", "Include")</f>
        <v>Include</v>
      </c>
      <c r="L884" t="s">
        <v>12</v>
      </c>
      <c r="M884" t="s">
        <v>16</v>
      </c>
      <c r="N884" t="s">
        <v>13</v>
      </c>
      <c r="O884">
        <v>28.111999999999998</v>
      </c>
      <c r="P884">
        <v>600</v>
      </c>
      <c r="Q884" t="s">
        <v>14</v>
      </c>
      <c r="R884">
        <f>P884 * _xll.XLOOKUP(Q884,CALCULATION!$A$15:$A$17, CALCULATION!$B$15:$B$17 )</f>
        <v>600</v>
      </c>
      <c r="S884" s="5">
        <f>O884*P884*_xll.XLOOKUP(Q884,CALCULATION!$A$15:$A$17, CALCULATION!$B$15:$B$17)</f>
        <v>16867.2</v>
      </c>
      <c r="T884">
        <v>300</v>
      </c>
      <c r="U884" t="s">
        <v>14</v>
      </c>
      <c r="V884">
        <f>T884 * _xll.XLOOKUP(U884,CALCULATION!$A$15:$A$17, CALCULATION!$B$15:$B$17 )</f>
        <v>300</v>
      </c>
      <c r="W884" s="5">
        <f>O884*T884*_xll.XLOOKUP(U884,CALCULATION!$A$15:$A$17, CALCULATION!$B$15:$B$17)</f>
        <v>8433.6</v>
      </c>
      <c r="X884" s="5">
        <f>WORKSHEET[[#This Row],[Clients Total Cost]] / WORKSHEET[[#This Row],[Clients Rate per T2 (USD)]]</f>
        <v>28.112000000000002</v>
      </c>
      <c r="Y884" s="5">
        <f>WORKSHEET[[#This Row],[Clients Rate per T2 (USD)]] - WORKSHEET[[#This Row],[Supplier Rate Per t2 (USD)]]</f>
        <v>300</v>
      </c>
      <c r="Z884" s="5">
        <f>WORKSHEET[[#This Row],[Profit Per T]] * WORKSHEET[[#This Row],[Weight]]</f>
        <v>8433.6</v>
      </c>
      <c r="AA884">
        <v>1</v>
      </c>
      <c r="AB884" s="1">
        <v>4.05</v>
      </c>
      <c r="AC884" s="1">
        <v>2.7</v>
      </c>
      <c r="AD884" s="1">
        <v>3.375</v>
      </c>
      <c r="AE884" s="1">
        <f>WORKSHEET[[#This Row],[Delay at toll gate in days]] +WORKSHEET[[#This Row],[Delay at workshop in days]] +WORKSHEET[[#This Row],[Delay at border in days]]</f>
        <v>10.125</v>
      </c>
    </row>
    <row r="885" spans="1:31" x14ac:dyDescent="0.35">
      <c r="A885" t="s">
        <v>905</v>
      </c>
      <c r="B885" t="s">
        <v>10</v>
      </c>
      <c r="C885" t="s">
        <v>68</v>
      </c>
      <c r="D885" t="s">
        <v>3619</v>
      </c>
      <c r="E885" t="s">
        <v>3612</v>
      </c>
      <c r="F885" t="str">
        <f>WORKSHEET[[#This Row],[Depart From]]&amp;"-"&amp;WORKSHEET[[#This Row],[Arrive To]]</f>
        <v>Addis Ababa-Victoria</v>
      </c>
      <c r="G885" s="2">
        <v>44659</v>
      </c>
      <c r="H885" s="2">
        <v>44679</v>
      </c>
      <c r="I885" s="2" t="str">
        <f t="shared" si="13"/>
        <v>Delivered</v>
      </c>
      <c r="J885" s="2" t="str">
        <f>TEXT(WORKSHEET[[#This Row],[Offloading Date]], "mmm")</f>
        <v>Apr</v>
      </c>
      <c r="K885" s="2" t="str">
        <f>IF(OR(WORKSHEET[[#This Row],[Year]]="", ISBLANK(WORKSHEET[[#This Row],[Year]]), WORKSHEET[[#This Row],[Year]]="null"), "Exclude", "Include")</f>
        <v>Include</v>
      </c>
      <c r="L885" t="s">
        <v>12</v>
      </c>
      <c r="M885" t="s">
        <v>12</v>
      </c>
      <c r="N885" t="s">
        <v>13</v>
      </c>
      <c r="O885">
        <v>29.116</v>
      </c>
      <c r="P885">
        <v>600</v>
      </c>
      <c r="Q885" t="s">
        <v>14</v>
      </c>
      <c r="R885">
        <f>P885 * _xll.XLOOKUP(Q885,CALCULATION!$A$15:$A$17, CALCULATION!$B$15:$B$17 )</f>
        <v>600</v>
      </c>
      <c r="S885" s="5">
        <f>O885*P885*_xll.XLOOKUP(Q885,CALCULATION!$A$15:$A$17, CALCULATION!$B$15:$B$17)</f>
        <v>17469.599999999999</v>
      </c>
      <c r="T885">
        <v>300</v>
      </c>
      <c r="U885" t="s">
        <v>14</v>
      </c>
      <c r="V885">
        <f>T885 * _xll.XLOOKUP(U885,CALCULATION!$A$15:$A$17, CALCULATION!$B$15:$B$17 )</f>
        <v>300</v>
      </c>
      <c r="W885" s="5">
        <f>O885*T885*_xll.XLOOKUP(U885,CALCULATION!$A$15:$A$17, CALCULATION!$B$15:$B$17)</f>
        <v>8734.7999999999993</v>
      </c>
      <c r="X885" s="5">
        <f>WORKSHEET[[#This Row],[Clients Total Cost]] / WORKSHEET[[#This Row],[Clients Rate per T2 (USD)]]</f>
        <v>29.115999999999996</v>
      </c>
      <c r="Y885" s="5">
        <f>WORKSHEET[[#This Row],[Clients Rate per T2 (USD)]] - WORKSHEET[[#This Row],[Supplier Rate Per t2 (USD)]]</f>
        <v>300</v>
      </c>
      <c r="Z885" s="5">
        <f>WORKSHEET[[#This Row],[Profit Per T]] * WORKSHEET[[#This Row],[Weight]]</f>
        <v>8734.7999999999993</v>
      </c>
      <c r="AA885">
        <v>1</v>
      </c>
      <c r="AB885" s="1">
        <v>3</v>
      </c>
      <c r="AC885" s="1">
        <v>2</v>
      </c>
      <c r="AD885" s="1">
        <v>2.5</v>
      </c>
      <c r="AE885" s="1">
        <f>WORKSHEET[[#This Row],[Delay at toll gate in days]] +WORKSHEET[[#This Row],[Delay at workshop in days]] +WORKSHEET[[#This Row],[Delay at border in days]]</f>
        <v>7.5</v>
      </c>
    </row>
    <row r="886" spans="1:31" x14ac:dyDescent="0.35">
      <c r="A886" t="s">
        <v>906</v>
      </c>
      <c r="B886" t="s">
        <v>10</v>
      </c>
      <c r="C886" t="s">
        <v>68</v>
      </c>
      <c r="D886" t="s">
        <v>3616</v>
      </c>
      <c r="E886" t="s">
        <v>3617</v>
      </c>
      <c r="F886" t="str">
        <f>WORKSHEET[[#This Row],[Depart From]]&amp;"-"&amp;WORKSHEET[[#This Row],[Arrive To]]</f>
        <v>Marrakech-Lagos</v>
      </c>
      <c r="G886" s="2">
        <v>44658</v>
      </c>
      <c r="H886" s="2">
        <v>44685</v>
      </c>
      <c r="I886" s="2" t="str">
        <f t="shared" si="13"/>
        <v>Delivered</v>
      </c>
      <c r="J886" s="2" t="str">
        <f>TEXT(WORKSHEET[[#This Row],[Offloading Date]], "mmm")</f>
        <v>May</v>
      </c>
      <c r="K886" s="2" t="str">
        <f>IF(OR(WORKSHEET[[#This Row],[Year]]="", ISBLANK(WORKSHEET[[#This Row],[Year]]), WORKSHEET[[#This Row],[Year]]="null"), "Exclude", "Include")</f>
        <v>Include</v>
      </c>
      <c r="L886" t="s">
        <v>12</v>
      </c>
      <c r="M886" t="s">
        <v>16</v>
      </c>
      <c r="N886" t="s">
        <v>13</v>
      </c>
      <c r="O886">
        <v>32.128</v>
      </c>
      <c r="P886">
        <v>600</v>
      </c>
      <c r="Q886" t="s">
        <v>14</v>
      </c>
      <c r="R886">
        <f>P886 * _xll.XLOOKUP(Q886,CALCULATION!$A$15:$A$17, CALCULATION!$B$15:$B$17 )</f>
        <v>600</v>
      </c>
      <c r="S886" s="5">
        <f>O886*P886*_xll.XLOOKUP(Q886,CALCULATION!$A$15:$A$17, CALCULATION!$B$15:$B$17)</f>
        <v>19276.8</v>
      </c>
      <c r="T886">
        <v>300</v>
      </c>
      <c r="U886" t="s">
        <v>14</v>
      </c>
      <c r="V886">
        <f>T886 * _xll.XLOOKUP(U886,CALCULATION!$A$15:$A$17, CALCULATION!$B$15:$B$17 )</f>
        <v>300</v>
      </c>
      <c r="W886" s="5">
        <f>O886*T886*_xll.XLOOKUP(U886,CALCULATION!$A$15:$A$17, CALCULATION!$B$15:$B$17)</f>
        <v>9638.4</v>
      </c>
      <c r="X886" s="5">
        <f>WORKSHEET[[#This Row],[Clients Total Cost]] / WORKSHEET[[#This Row],[Clients Rate per T2 (USD)]]</f>
        <v>32.128</v>
      </c>
      <c r="Y886" s="5">
        <f>WORKSHEET[[#This Row],[Clients Rate per T2 (USD)]] - WORKSHEET[[#This Row],[Supplier Rate Per t2 (USD)]]</f>
        <v>300</v>
      </c>
      <c r="Z886" s="5">
        <f>WORKSHEET[[#This Row],[Profit Per T]] * WORKSHEET[[#This Row],[Weight]]</f>
        <v>9638.4</v>
      </c>
      <c r="AA886">
        <v>1</v>
      </c>
      <c r="AB886" s="1">
        <v>4.05</v>
      </c>
      <c r="AC886" s="1">
        <v>2.7</v>
      </c>
      <c r="AD886" s="1">
        <v>3.375</v>
      </c>
      <c r="AE886" s="1">
        <f>WORKSHEET[[#This Row],[Delay at toll gate in days]] +WORKSHEET[[#This Row],[Delay at workshop in days]] +WORKSHEET[[#This Row],[Delay at border in days]]</f>
        <v>10.125</v>
      </c>
    </row>
    <row r="887" spans="1:31" x14ac:dyDescent="0.35">
      <c r="A887" t="s">
        <v>907</v>
      </c>
      <c r="B887" t="s">
        <v>10</v>
      </c>
      <c r="C887" t="s">
        <v>68</v>
      </c>
      <c r="D887" t="s">
        <v>3611</v>
      </c>
      <c r="E887" t="s">
        <v>3613</v>
      </c>
      <c r="F887" t="str">
        <f>WORKSHEET[[#This Row],[Depart From]]&amp;"-"&amp;WORKSHEET[[#This Row],[Arrive To]]</f>
        <v>Mogadishu-Sanaa</v>
      </c>
      <c r="G887" s="2">
        <v>44659</v>
      </c>
      <c r="H887" s="2">
        <v>44686</v>
      </c>
      <c r="I887" s="2" t="str">
        <f t="shared" si="13"/>
        <v>Delivered</v>
      </c>
      <c r="J887" s="2" t="str">
        <f>TEXT(WORKSHEET[[#This Row],[Offloading Date]], "mmm")</f>
        <v>May</v>
      </c>
      <c r="K887" s="2" t="str">
        <f>IF(OR(WORKSHEET[[#This Row],[Year]]="", ISBLANK(WORKSHEET[[#This Row],[Year]]), WORKSHEET[[#This Row],[Year]]="null"), "Exclude", "Include")</f>
        <v>Include</v>
      </c>
      <c r="L887" t="s">
        <v>12</v>
      </c>
      <c r="M887" t="s">
        <v>16</v>
      </c>
      <c r="N887" t="s">
        <v>13</v>
      </c>
      <c r="O887">
        <v>29.116</v>
      </c>
      <c r="P887">
        <v>600</v>
      </c>
      <c r="Q887" t="s">
        <v>14</v>
      </c>
      <c r="R887">
        <f>P887 * _xll.XLOOKUP(Q887,CALCULATION!$A$15:$A$17, CALCULATION!$B$15:$B$17 )</f>
        <v>600</v>
      </c>
      <c r="S887" s="5">
        <f>O887*P887*_xll.XLOOKUP(Q887,CALCULATION!$A$15:$A$17, CALCULATION!$B$15:$B$17)</f>
        <v>17469.599999999999</v>
      </c>
      <c r="T887">
        <v>300</v>
      </c>
      <c r="U887" t="s">
        <v>14</v>
      </c>
      <c r="V887">
        <f>T887 * _xll.XLOOKUP(U887,CALCULATION!$A$15:$A$17, CALCULATION!$B$15:$B$17 )</f>
        <v>300</v>
      </c>
      <c r="W887" s="5">
        <f>O887*T887*_xll.XLOOKUP(U887,CALCULATION!$A$15:$A$17, CALCULATION!$B$15:$B$17)</f>
        <v>8734.7999999999993</v>
      </c>
      <c r="X887" s="5">
        <f>WORKSHEET[[#This Row],[Clients Total Cost]] / WORKSHEET[[#This Row],[Clients Rate per T2 (USD)]]</f>
        <v>29.115999999999996</v>
      </c>
      <c r="Y887" s="5">
        <f>WORKSHEET[[#This Row],[Clients Rate per T2 (USD)]] - WORKSHEET[[#This Row],[Supplier Rate Per t2 (USD)]]</f>
        <v>300</v>
      </c>
      <c r="Z887" s="5">
        <f>WORKSHEET[[#This Row],[Profit Per T]] * WORKSHEET[[#This Row],[Weight]]</f>
        <v>8734.7999999999993</v>
      </c>
      <c r="AA887">
        <v>1</v>
      </c>
      <c r="AB887" s="1">
        <v>4.05</v>
      </c>
      <c r="AC887" s="1">
        <v>2.7</v>
      </c>
      <c r="AD887" s="1">
        <v>3.375</v>
      </c>
      <c r="AE887" s="1">
        <f>WORKSHEET[[#This Row],[Delay at toll gate in days]] +WORKSHEET[[#This Row],[Delay at workshop in days]] +WORKSHEET[[#This Row],[Delay at border in days]]</f>
        <v>10.125</v>
      </c>
    </row>
    <row r="888" spans="1:31" x14ac:dyDescent="0.35">
      <c r="A888" t="s">
        <v>908</v>
      </c>
      <c r="B888" t="s">
        <v>10</v>
      </c>
      <c r="C888" t="s">
        <v>68</v>
      </c>
      <c r="D888" t="s">
        <v>3611</v>
      </c>
      <c r="E888" t="s">
        <v>3612</v>
      </c>
      <c r="F888" t="str">
        <f>WORKSHEET[[#This Row],[Depart From]]&amp;"-"&amp;WORKSHEET[[#This Row],[Arrive To]]</f>
        <v>Mogadishu-Victoria</v>
      </c>
      <c r="G888" s="2">
        <v>44659</v>
      </c>
      <c r="H888" s="2">
        <v>44686</v>
      </c>
      <c r="I888" s="2" t="str">
        <f t="shared" si="13"/>
        <v>Delivered</v>
      </c>
      <c r="J888" s="2" t="str">
        <f>TEXT(WORKSHEET[[#This Row],[Offloading Date]], "mmm")</f>
        <v>May</v>
      </c>
      <c r="K888" s="2" t="str">
        <f>IF(OR(WORKSHEET[[#This Row],[Year]]="", ISBLANK(WORKSHEET[[#This Row],[Year]]), WORKSHEET[[#This Row],[Year]]="null"), "Exclude", "Include")</f>
        <v>Include</v>
      </c>
      <c r="L888" t="s">
        <v>12</v>
      </c>
      <c r="M888" t="s">
        <v>16</v>
      </c>
      <c r="N888" t="s">
        <v>13</v>
      </c>
      <c r="O888">
        <v>29.116</v>
      </c>
      <c r="P888">
        <v>600</v>
      </c>
      <c r="Q888" t="s">
        <v>14</v>
      </c>
      <c r="R888">
        <f>P888 * _xll.XLOOKUP(Q888,CALCULATION!$A$15:$A$17, CALCULATION!$B$15:$B$17 )</f>
        <v>600</v>
      </c>
      <c r="S888" s="5">
        <f>O888*P888*_xll.XLOOKUP(Q888,CALCULATION!$A$15:$A$17, CALCULATION!$B$15:$B$17)</f>
        <v>17469.599999999999</v>
      </c>
      <c r="T888">
        <v>300</v>
      </c>
      <c r="U888" t="s">
        <v>14</v>
      </c>
      <c r="V888">
        <f>T888 * _xll.XLOOKUP(U888,CALCULATION!$A$15:$A$17, CALCULATION!$B$15:$B$17 )</f>
        <v>300</v>
      </c>
      <c r="W888" s="5">
        <f>O888*T888*_xll.XLOOKUP(U888,CALCULATION!$A$15:$A$17, CALCULATION!$B$15:$B$17)</f>
        <v>8734.7999999999993</v>
      </c>
      <c r="X888" s="5">
        <f>WORKSHEET[[#This Row],[Clients Total Cost]] / WORKSHEET[[#This Row],[Clients Rate per T2 (USD)]]</f>
        <v>29.115999999999996</v>
      </c>
      <c r="Y888" s="5">
        <f>WORKSHEET[[#This Row],[Clients Rate per T2 (USD)]] - WORKSHEET[[#This Row],[Supplier Rate Per t2 (USD)]]</f>
        <v>300</v>
      </c>
      <c r="Z888" s="5">
        <f>WORKSHEET[[#This Row],[Profit Per T]] * WORKSHEET[[#This Row],[Weight]]</f>
        <v>8734.7999999999993</v>
      </c>
      <c r="AA888">
        <v>1</v>
      </c>
      <c r="AB888" s="1">
        <v>4.05</v>
      </c>
      <c r="AC888" s="1">
        <v>2.7</v>
      </c>
      <c r="AD888" s="1">
        <v>3.375</v>
      </c>
      <c r="AE888" s="1">
        <f>WORKSHEET[[#This Row],[Delay at toll gate in days]] +WORKSHEET[[#This Row],[Delay at workshop in days]] +WORKSHEET[[#This Row],[Delay at border in days]]</f>
        <v>10.125</v>
      </c>
    </row>
    <row r="889" spans="1:31" x14ac:dyDescent="0.35">
      <c r="A889" t="s">
        <v>909</v>
      </c>
      <c r="B889" t="s">
        <v>10</v>
      </c>
      <c r="C889" t="s">
        <v>68</v>
      </c>
      <c r="D889" t="s">
        <v>3616</v>
      </c>
      <c r="E889" t="s">
        <v>3617</v>
      </c>
      <c r="F889" t="str">
        <f>WORKSHEET[[#This Row],[Depart From]]&amp;"-"&amp;WORKSHEET[[#This Row],[Arrive To]]</f>
        <v>Marrakech-Lagos</v>
      </c>
      <c r="G889" s="2">
        <v>44658</v>
      </c>
      <c r="H889" s="2">
        <v>44691</v>
      </c>
      <c r="I889" s="2" t="str">
        <f t="shared" si="13"/>
        <v>Delivered</v>
      </c>
      <c r="J889" s="2" t="str">
        <f>TEXT(WORKSHEET[[#This Row],[Offloading Date]], "mmm")</f>
        <v>May</v>
      </c>
      <c r="K889" s="2" t="str">
        <f>IF(OR(WORKSHEET[[#This Row],[Year]]="", ISBLANK(WORKSHEET[[#This Row],[Year]]), WORKSHEET[[#This Row],[Year]]="null"), "Exclude", "Include")</f>
        <v>Include</v>
      </c>
      <c r="L889" t="s">
        <v>12</v>
      </c>
      <c r="M889" t="s">
        <v>16</v>
      </c>
      <c r="N889" t="s">
        <v>13</v>
      </c>
      <c r="O889">
        <v>29.116</v>
      </c>
      <c r="P889">
        <v>600</v>
      </c>
      <c r="Q889" t="s">
        <v>14</v>
      </c>
      <c r="R889">
        <f>P889 * _xll.XLOOKUP(Q889,CALCULATION!$A$15:$A$17, CALCULATION!$B$15:$B$17 )</f>
        <v>600</v>
      </c>
      <c r="S889" s="5">
        <f>O889*P889*_xll.XLOOKUP(Q889,CALCULATION!$A$15:$A$17, CALCULATION!$B$15:$B$17)</f>
        <v>17469.599999999999</v>
      </c>
      <c r="T889">
        <v>300</v>
      </c>
      <c r="U889" t="s">
        <v>14</v>
      </c>
      <c r="V889">
        <f>T889 * _xll.XLOOKUP(U889,CALCULATION!$A$15:$A$17, CALCULATION!$B$15:$B$17 )</f>
        <v>300</v>
      </c>
      <c r="W889" s="5">
        <f>O889*T889*_xll.XLOOKUP(U889,CALCULATION!$A$15:$A$17, CALCULATION!$B$15:$B$17)</f>
        <v>8734.7999999999993</v>
      </c>
      <c r="X889" s="5">
        <f>WORKSHEET[[#This Row],[Clients Total Cost]] / WORKSHEET[[#This Row],[Clients Rate per T2 (USD)]]</f>
        <v>29.115999999999996</v>
      </c>
      <c r="Y889" s="5">
        <f>WORKSHEET[[#This Row],[Clients Rate per T2 (USD)]] - WORKSHEET[[#This Row],[Supplier Rate Per t2 (USD)]]</f>
        <v>300</v>
      </c>
      <c r="Z889" s="5">
        <f>WORKSHEET[[#This Row],[Profit Per T]] * WORKSHEET[[#This Row],[Weight]]</f>
        <v>8734.7999999999993</v>
      </c>
      <c r="AA889">
        <v>1</v>
      </c>
      <c r="AB889" s="1">
        <v>4.95</v>
      </c>
      <c r="AC889" s="1">
        <v>3.3000000000000003</v>
      </c>
      <c r="AD889" s="1">
        <v>4.125</v>
      </c>
      <c r="AE889" s="1">
        <f>WORKSHEET[[#This Row],[Delay at toll gate in days]] +WORKSHEET[[#This Row],[Delay at workshop in days]] +WORKSHEET[[#This Row],[Delay at border in days]]</f>
        <v>12.375</v>
      </c>
    </row>
    <row r="890" spans="1:31" x14ac:dyDescent="0.35">
      <c r="A890" t="s">
        <v>910</v>
      </c>
      <c r="B890" t="s">
        <v>10</v>
      </c>
      <c r="C890" t="s">
        <v>68</v>
      </c>
      <c r="D890" t="s">
        <v>3619</v>
      </c>
      <c r="E890" t="s">
        <v>3612</v>
      </c>
      <c r="F890" t="str">
        <f>WORKSHEET[[#This Row],[Depart From]]&amp;"-"&amp;WORKSHEET[[#This Row],[Arrive To]]</f>
        <v>Addis Ababa-Victoria</v>
      </c>
      <c r="G890" s="2">
        <v>44630</v>
      </c>
      <c r="H890" s="2">
        <v>44669</v>
      </c>
      <c r="I890" s="2" t="str">
        <f t="shared" si="13"/>
        <v>Delivered</v>
      </c>
      <c r="J890" s="2" t="str">
        <f>TEXT(WORKSHEET[[#This Row],[Offloading Date]], "mmm")</f>
        <v>Apr</v>
      </c>
      <c r="K890" s="2" t="str">
        <f>IF(OR(WORKSHEET[[#This Row],[Year]]="", ISBLANK(WORKSHEET[[#This Row],[Year]]), WORKSHEET[[#This Row],[Year]]="null"), "Exclude", "Include")</f>
        <v>Include</v>
      </c>
      <c r="L890" t="s">
        <v>16</v>
      </c>
      <c r="M890" t="s">
        <v>12</v>
      </c>
      <c r="N890" t="s">
        <v>13</v>
      </c>
      <c r="O890">
        <v>30.088000000000001</v>
      </c>
      <c r="P890">
        <v>600</v>
      </c>
      <c r="Q890" t="s">
        <v>14</v>
      </c>
      <c r="R890">
        <f>P890 * _xll.XLOOKUP(Q890,CALCULATION!$A$15:$A$17, CALCULATION!$B$15:$B$17 )</f>
        <v>600</v>
      </c>
      <c r="S890" s="5">
        <f>O890*P890*_xll.XLOOKUP(Q890,CALCULATION!$A$15:$A$17, CALCULATION!$B$15:$B$17)</f>
        <v>18052.8</v>
      </c>
      <c r="T890">
        <v>300</v>
      </c>
      <c r="U890" t="s">
        <v>14</v>
      </c>
      <c r="V890">
        <f>T890 * _xll.XLOOKUP(U890,CALCULATION!$A$15:$A$17, CALCULATION!$B$15:$B$17 )</f>
        <v>300</v>
      </c>
      <c r="W890" s="5">
        <f>O890*T890*_xll.XLOOKUP(U890,CALCULATION!$A$15:$A$17, CALCULATION!$B$15:$B$17)</f>
        <v>9026.4</v>
      </c>
      <c r="X890" s="5">
        <f>WORKSHEET[[#This Row],[Clients Total Cost]] / WORKSHEET[[#This Row],[Clients Rate per T2 (USD)]]</f>
        <v>30.087999999999997</v>
      </c>
      <c r="Y890" s="5">
        <f>WORKSHEET[[#This Row],[Clients Rate per T2 (USD)]] - WORKSHEET[[#This Row],[Supplier Rate Per t2 (USD)]]</f>
        <v>300</v>
      </c>
      <c r="Z890" s="5">
        <f>WORKSHEET[[#This Row],[Profit Per T]] * WORKSHEET[[#This Row],[Weight]]</f>
        <v>9026.4</v>
      </c>
      <c r="AA890">
        <v>1</v>
      </c>
      <c r="AB890" s="1">
        <v>5.85</v>
      </c>
      <c r="AC890" s="1">
        <v>3.9000000000000004</v>
      </c>
      <c r="AD890" s="1">
        <v>4.875</v>
      </c>
      <c r="AE890" s="1">
        <f>WORKSHEET[[#This Row],[Delay at toll gate in days]] +WORKSHEET[[#This Row],[Delay at workshop in days]] +WORKSHEET[[#This Row],[Delay at border in days]]</f>
        <v>14.625</v>
      </c>
    </row>
    <row r="891" spans="1:31" x14ac:dyDescent="0.35">
      <c r="A891" t="s">
        <v>911</v>
      </c>
      <c r="B891" t="s">
        <v>10</v>
      </c>
      <c r="C891" t="s">
        <v>68</v>
      </c>
      <c r="D891" t="s">
        <v>3616</v>
      </c>
      <c r="E891" t="s">
        <v>3617</v>
      </c>
      <c r="F891" t="str">
        <f>WORKSHEET[[#This Row],[Depart From]]&amp;"-"&amp;WORKSHEET[[#This Row],[Arrive To]]</f>
        <v>Marrakech-Lagos</v>
      </c>
      <c r="G891" s="2">
        <v>44631</v>
      </c>
      <c r="H891" s="2">
        <v>44665</v>
      </c>
      <c r="I891" s="2" t="str">
        <f t="shared" si="13"/>
        <v>Delivered</v>
      </c>
      <c r="J891" s="2" t="str">
        <f>TEXT(WORKSHEET[[#This Row],[Offloading Date]], "mmm")</f>
        <v>Apr</v>
      </c>
      <c r="K891" s="2" t="str">
        <f>IF(OR(WORKSHEET[[#This Row],[Year]]="", ISBLANK(WORKSHEET[[#This Row],[Year]]), WORKSHEET[[#This Row],[Year]]="null"), "Exclude", "Include")</f>
        <v>Include</v>
      </c>
      <c r="L891" t="s">
        <v>16</v>
      </c>
      <c r="M891" t="s">
        <v>12</v>
      </c>
      <c r="N891" t="s">
        <v>13</v>
      </c>
      <c r="O891">
        <v>30.448</v>
      </c>
      <c r="P891">
        <v>600</v>
      </c>
      <c r="Q891" t="s">
        <v>14</v>
      </c>
      <c r="R891">
        <f>P891 * _xll.XLOOKUP(Q891,CALCULATION!$A$15:$A$17, CALCULATION!$B$15:$B$17 )</f>
        <v>600</v>
      </c>
      <c r="S891" s="5">
        <f>O891*P891*_xll.XLOOKUP(Q891,CALCULATION!$A$15:$A$17, CALCULATION!$B$15:$B$17)</f>
        <v>18268.8</v>
      </c>
      <c r="T891">
        <v>300</v>
      </c>
      <c r="U891" t="s">
        <v>14</v>
      </c>
      <c r="V891">
        <f>T891 * _xll.XLOOKUP(U891,CALCULATION!$A$15:$A$17, CALCULATION!$B$15:$B$17 )</f>
        <v>300</v>
      </c>
      <c r="W891" s="5">
        <f>O891*T891*_xll.XLOOKUP(U891,CALCULATION!$A$15:$A$17, CALCULATION!$B$15:$B$17)</f>
        <v>9134.4</v>
      </c>
      <c r="X891" s="5">
        <f>WORKSHEET[[#This Row],[Clients Total Cost]] / WORKSHEET[[#This Row],[Clients Rate per T2 (USD)]]</f>
        <v>30.448</v>
      </c>
      <c r="Y891" s="5">
        <f>WORKSHEET[[#This Row],[Clients Rate per T2 (USD)]] - WORKSHEET[[#This Row],[Supplier Rate Per t2 (USD)]]</f>
        <v>300</v>
      </c>
      <c r="Z891" s="5">
        <f>WORKSHEET[[#This Row],[Profit Per T]] * WORKSHEET[[#This Row],[Weight]]</f>
        <v>9134.4</v>
      </c>
      <c r="AA891">
        <v>1</v>
      </c>
      <c r="AB891" s="1">
        <v>5.0999999999999996</v>
      </c>
      <c r="AC891" s="1">
        <v>3.4000000000000004</v>
      </c>
      <c r="AD891" s="1">
        <v>4.25</v>
      </c>
      <c r="AE891" s="1">
        <f>WORKSHEET[[#This Row],[Delay at toll gate in days]] +WORKSHEET[[#This Row],[Delay at workshop in days]] +WORKSHEET[[#This Row],[Delay at border in days]]</f>
        <v>12.75</v>
      </c>
    </row>
    <row r="892" spans="1:31" x14ac:dyDescent="0.35">
      <c r="A892" t="s">
        <v>912</v>
      </c>
      <c r="B892" t="s">
        <v>10</v>
      </c>
      <c r="C892" t="s">
        <v>68</v>
      </c>
      <c r="D892" t="s">
        <v>3611</v>
      </c>
      <c r="E892" t="s">
        <v>3617</v>
      </c>
      <c r="F892" t="str">
        <f>WORKSHEET[[#This Row],[Depart From]]&amp;"-"&amp;WORKSHEET[[#This Row],[Arrive To]]</f>
        <v>Mogadishu-Lagos</v>
      </c>
      <c r="G892" s="2">
        <v>44630</v>
      </c>
      <c r="H892" s="2">
        <v>44665</v>
      </c>
      <c r="I892" s="2" t="str">
        <f t="shared" si="13"/>
        <v>Delivered</v>
      </c>
      <c r="J892" s="2" t="str">
        <f>TEXT(WORKSHEET[[#This Row],[Offloading Date]], "mmm")</f>
        <v>Apr</v>
      </c>
      <c r="K892" s="2" t="str">
        <f>IF(OR(WORKSHEET[[#This Row],[Year]]="", ISBLANK(WORKSHEET[[#This Row],[Year]]), WORKSHEET[[#This Row],[Year]]="null"), "Exclude", "Include")</f>
        <v>Include</v>
      </c>
      <c r="L892" t="s">
        <v>16</v>
      </c>
      <c r="M892" t="s">
        <v>12</v>
      </c>
      <c r="N892" t="s">
        <v>13</v>
      </c>
      <c r="O892">
        <v>29.975000000000001</v>
      </c>
      <c r="P892">
        <v>600</v>
      </c>
      <c r="Q892" t="s">
        <v>14</v>
      </c>
      <c r="R892">
        <f>P892 * _xll.XLOOKUP(Q892,CALCULATION!$A$15:$A$17, CALCULATION!$B$15:$B$17 )</f>
        <v>600</v>
      </c>
      <c r="S892" s="5">
        <f>O892*P892*_xll.XLOOKUP(Q892,CALCULATION!$A$15:$A$17, CALCULATION!$B$15:$B$17)</f>
        <v>17985</v>
      </c>
      <c r="T892">
        <v>300</v>
      </c>
      <c r="U892" t="s">
        <v>14</v>
      </c>
      <c r="V892">
        <f>T892 * _xll.XLOOKUP(U892,CALCULATION!$A$15:$A$17, CALCULATION!$B$15:$B$17 )</f>
        <v>300</v>
      </c>
      <c r="W892" s="5">
        <f>O892*T892*_xll.XLOOKUP(U892,CALCULATION!$A$15:$A$17, CALCULATION!$B$15:$B$17)</f>
        <v>8992.5</v>
      </c>
      <c r="X892" s="5">
        <f>WORKSHEET[[#This Row],[Clients Total Cost]] / WORKSHEET[[#This Row],[Clients Rate per T2 (USD)]]</f>
        <v>29.975000000000001</v>
      </c>
      <c r="Y892" s="5">
        <f>WORKSHEET[[#This Row],[Clients Rate per T2 (USD)]] - WORKSHEET[[#This Row],[Supplier Rate Per t2 (USD)]]</f>
        <v>300</v>
      </c>
      <c r="Z892" s="5">
        <f>WORKSHEET[[#This Row],[Profit Per T]] * WORKSHEET[[#This Row],[Weight]]</f>
        <v>8992.5</v>
      </c>
      <c r="AA892">
        <v>1</v>
      </c>
      <c r="AB892" s="1">
        <v>5.25</v>
      </c>
      <c r="AC892" s="1">
        <v>3.5</v>
      </c>
      <c r="AD892" s="1">
        <v>4.375</v>
      </c>
      <c r="AE892" s="1">
        <f>WORKSHEET[[#This Row],[Delay at toll gate in days]] +WORKSHEET[[#This Row],[Delay at workshop in days]] +WORKSHEET[[#This Row],[Delay at border in days]]</f>
        <v>13.125</v>
      </c>
    </row>
    <row r="893" spans="1:31" x14ac:dyDescent="0.35">
      <c r="A893" t="s">
        <v>913</v>
      </c>
      <c r="B893" t="s">
        <v>10</v>
      </c>
      <c r="C893" t="s">
        <v>68</v>
      </c>
      <c r="D893" t="s">
        <v>3611</v>
      </c>
      <c r="E893" t="s">
        <v>3612</v>
      </c>
      <c r="F893" t="str">
        <f>WORKSHEET[[#This Row],[Depart From]]&amp;"-"&amp;WORKSHEET[[#This Row],[Arrive To]]</f>
        <v>Mogadishu-Victoria</v>
      </c>
      <c r="G893" s="2">
        <v>44631</v>
      </c>
      <c r="H893" s="2">
        <v>44665</v>
      </c>
      <c r="I893" s="2" t="str">
        <f t="shared" si="13"/>
        <v>Delivered</v>
      </c>
      <c r="J893" s="2" t="str">
        <f>TEXT(WORKSHEET[[#This Row],[Offloading Date]], "mmm")</f>
        <v>Apr</v>
      </c>
      <c r="K893" s="2" t="str">
        <f>IF(OR(WORKSHEET[[#This Row],[Year]]="", ISBLANK(WORKSHEET[[#This Row],[Year]]), WORKSHEET[[#This Row],[Year]]="null"), "Exclude", "Include")</f>
        <v>Include</v>
      </c>
      <c r="L893" t="s">
        <v>16</v>
      </c>
      <c r="M893" t="s">
        <v>12</v>
      </c>
      <c r="N893" t="s">
        <v>13</v>
      </c>
      <c r="O893">
        <v>30.045000000000002</v>
      </c>
      <c r="P893">
        <v>600</v>
      </c>
      <c r="Q893" t="s">
        <v>14</v>
      </c>
      <c r="R893">
        <f>P893 * _xll.XLOOKUP(Q893,CALCULATION!$A$15:$A$17, CALCULATION!$B$15:$B$17 )</f>
        <v>600</v>
      </c>
      <c r="S893" s="5">
        <f>O893*P893*_xll.XLOOKUP(Q893,CALCULATION!$A$15:$A$17, CALCULATION!$B$15:$B$17)</f>
        <v>18027</v>
      </c>
      <c r="T893">
        <v>300</v>
      </c>
      <c r="U893" t="s">
        <v>14</v>
      </c>
      <c r="V893">
        <f>T893 * _xll.XLOOKUP(U893,CALCULATION!$A$15:$A$17, CALCULATION!$B$15:$B$17 )</f>
        <v>300</v>
      </c>
      <c r="W893" s="5">
        <f>O893*T893*_xll.XLOOKUP(U893,CALCULATION!$A$15:$A$17, CALCULATION!$B$15:$B$17)</f>
        <v>9013.5</v>
      </c>
      <c r="X893" s="5">
        <f>WORKSHEET[[#This Row],[Clients Total Cost]] / WORKSHEET[[#This Row],[Clients Rate per T2 (USD)]]</f>
        <v>30.045000000000002</v>
      </c>
      <c r="Y893" s="5">
        <f>WORKSHEET[[#This Row],[Clients Rate per T2 (USD)]] - WORKSHEET[[#This Row],[Supplier Rate Per t2 (USD)]]</f>
        <v>300</v>
      </c>
      <c r="Z893" s="5">
        <f>WORKSHEET[[#This Row],[Profit Per T]] * WORKSHEET[[#This Row],[Weight]]</f>
        <v>9013.5</v>
      </c>
      <c r="AA893">
        <v>1</v>
      </c>
      <c r="AB893" s="1">
        <v>5.0999999999999996</v>
      </c>
      <c r="AC893" s="1">
        <v>3.4000000000000004</v>
      </c>
      <c r="AD893" s="1">
        <v>4.25</v>
      </c>
      <c r="AE893" s="1">
        <f>WORKSHEET[[#This Row],[Delay at toll gate in days]] +WORKSHEET[[#This Row],[Delay at workshop in days]] +WORKSHEET[[#This Row],[Delay at border in days]]</f>
        <v>12.75</v>
      </c>
    </row>
    <row r="894" spans="1:31" x14ac:dyDescent="0.35">
      <c r="A894" t="s">
        <v>914</v>
      </c>
      <c r="B894" t="s">
        <v>10</v>
      </c>
      <c r="C894" t="s">
        <v>11</v>
      </c>
      <c r="D894" t="s">
        <v>3619</v>
      </c>
      <c r="E894" t="s">
        <v>3614</v>
      </c>
      <c r="F894" t="str">
        <f>WORKSHEET[[#This Row],[Depart From]]&amp;"-"&amp;WORKSHEET[[#This Row],[Arrive To]]</f>
        <v>Addis Ababa-Alger</v>
      </c>
      <c r="G894" s="2">
        <v>44709</v>
      </c>
      <c r="H894" s="2">
        <v>44746</v>
      </c>
      <c r="I894" s="2" t="str">
        <f t="shared" si="13"/>
        <v>Delivered</v>
      </c>
      <c r="J894" s="2" t="str">
        <f>TEXT(WORKSHEET[[#This Row],[Offloading Date]], "mmm")</f>
        <v>Jul</v>
      </c>
      <c r="K894" s="2" t="str">
        <f>IF(OR(WORKSHEET[[#This Row],[Year]]="", ISBLANK(WORKSHEET[[#This Row],[Year]]), WORKSHEET[[#This Row],[Year]]="null"), "Exclude", "Include")</f>
        <v>Include</v>
      </c>
      <c r="L894" t="s">
        <v>16</v>
      </c>
      <c r="M894" t="s">
        <v>12</v>
      </c>
      <c r="N894" t="s">
        <v>13</v>
      </c>
      <c r="O894">
        <v>30.061</v>
      </c>
      <c r="P894">
        <v>600</v>
      </c>
      <c r="Q894" t="s">
        <v>14</v>
      </c>
      <c r="R894">
        <f>P894 * _xll.XLOOKUP(Q894,CALCULATION!$A$15:$A$17, CALCULATION!$B$15:$B$17 )</f>
        <v>600</v>
      </c>
      <c r="S894" s="5">
        <f>O894*P894*_xll.XLOOKUP(Q894,CALCULATION!$A$15:$A$17, CALCULATION!$B$15:$B$17)</f>
        <v>18036.599999999999</v>
      </c>
      <c r="T894">
        <v>300</v>
      </c>
      <c r="U894" t="s">
        <v>14</v>
      </c>
      <c r="V894">
        <f>T894 * _xll.XLOOKUP(U894,CALCULATION!$A$15:$A$17, CALCULATION!$B$15:$B$17 )</f>
        <v>300</v>
      </c>
      <c r="W894" s="5">
        <f>O894*T894*_xll.XLOOKUP(U894,CALCULATION!$A$15:$A$17, CALCULATION!$B$15:$B$17)</f>
        <v>9018.2999999999993</v>
      </c>
      <c r="X894" s="5">
        <f>WORKSHEET[[#This Row],[Clients Total Cost]] / WORKSHEET[[#This Row],[Clients Rate per T2 (USD)]]</f>
        <v>30.060999999999996</v>
      </c>
      <c r="Y894" s="5">
        <f>WORKSHEET[[#This Row],[Clients Rate per T2 (USD)]] - WORKSHEET[[#This Row],[Supplier Rate Per t2 (USD)]]</f>
        <v>300</v>
      </c>
      <c r="Z894" s="5">
        <f>WORKSHEET[[#This Row],[Profit Per T]] * WORKSHEET[[#This Row],[Weight]]</f>
        <v>9018.2999999999993</v>
      </c>
      <c r="AA894">
        <v>1</v>
      </c>
      <c r="AB894" s="1">
        <v>5.55</v>
      </c>
      <c r="AC894" s="1">
        <v>3.7</v>
      </c>
      <c r="AD894" s="1">
        <v>4.625</v>
      </c>
      <c r="AE894" s="1">
        <f>WORKSHEET[[#This Row],[Delay at toll gate in days]] +WORKSHEET[[#This Row],[Delay at workshop in days]] +WORKSHEET[[#This Row],[Delay at border in days]]</f>
        <v>13.875</v>
      </c>
    </row>
    <row r="895" spans="1:31" x14ac:dyDescent="0.35">
      <c r="A895" t="s">
        <v>915</v>
      </c>
      <c r="B895" t="s">
        <v>10</v>
      </c>
      <c r="C895" t="s">
        <v>11</v>
      </c>
      <c r="D895" t="s">
        <v>3619</v>
      </c>
      <c r="E895" t="s">
        <v>3612</v>
      </c>
      <c r="F895" t="str">
        <f>WORKSHEET[[#This Row],[Depart From]]&amp;"-"&amp;WORKSHEET[[#This Row],[Arrive To]]</f>
        <v>Addis Ababa-Victoria</v>
      </c>
      <c r="G895" s="2">
        <v>44711</v>
      </c>
      <c r="H895" s="2">
        <v>44746</v>
      </c>
      <c r="I895" s="2" t="str">
        <f t="shared" si="13"/>
        <v>Delivered</v>
      </c>
      <c r="J895" s="2" t="str">
        <f>TEXT(WORKSHEET[[#This Row],[Offloading Date]], "mmm")</f>
        <v>Jul</v>
      </c>
      <c r="K895" s="2" t="str">
        <f>IF(OR(WORKSHEET[[#This Row],[Year]]="", ISBLANK(WORKSHEET[[#This Row],[Year]]), WORKSHEET[[#This Row],[Year]]="null"), "Exclude", "Include")</f>
        <v>Include</v>
      </c>
      <c r="L895" t="s">
        <v>16</v>
      </c>
      <c r="M895" t="s">
        <v>12</v>
      </c>
      <c r="N895" t="s">
        <v>13</v>
      </c>
      <c r="O895">
        <v>29.783000000000001</v>
      </c>
      <c r="P895">
        <v>600</v>
      </c>
      <c r="Q895" t="s">
        <v>14</v>
      </c>
      <c r="R895">
        <f>P895 * _xll.XLOOKUP(Q895,CALCULATION!$A$15:$A$17, CALCULATION!$B$15:$B$17 )</f>
        <v>600</v>
      </c>
      <c r="S895" s="5">
        <f>O895*P895*_xll.XLOOKUP(Q895,CALCULATION!$A$15:$A$17, CALCULATION!$B$15:$B$17)</f>
        <v>17869.8</v>
      </c>
      <c r="T895">
        <v>300</v>
      </c>
      <c r="U895" t="s">
        <v>14</v>
      </c>
      <c r="V895">
        <f>T895 * _xll.XLOOKUP(U895,CALCULATION!$A$15:$A$17, CALCULATION!$B$15:$B$17 )</f>
        <v>300</v>
      </c>
      <c r="W895" s="5">
        <f>O895*T895*_xll.XLOOKUP(U895,CALCULATION!$A$15:$A$17, CALCULATION!$B$15:$B$17)</f>
        <v>8934.9</v>
      </c>
      <c r="X895" s="5">
        <f>WORKSHEET[[#This Row],[Clients Total Cost]] / WORKSHEET[[#This Row],[Clients Rate per T2 (USD)]]</f>
        <v>29.782999999999998</v>
      </c>
      <c r="Y895" s="5">
        <f>WORKSHEET[[#This Row],[Clients Rate per T2 (USD)]] - WORKSHEET[[#This Row],[Supplier Rate Per t2 (USD)]]</f>
        <v>300</v>
      </c>
      <c r="Z895" s="5">
        <f>WORKSHEET[[#This Row],[Profit Per T]] * WORKSHEET[[#This Row],[Weight]]</f>
        <v>8934.9</v>
      </c>
      <c r="AA895">
        <v>1</v>
      </c>
      <c r="AB895" s="1">
        <v>5.25</v>
      </c>
      <c r="AC895" s="1">
        <v>3.5</v>
      </c>
      <c r="AD895" s="1">
        <v>4.375</v>
      </c>
      <c r="AE895" s="1">
        <f>WORKSHEET[[#This Row],[Delay at toll gate in days]] +WORKSHEET[[#This Row],[Delay at workshop in days]] +WORKSHEET[[#This Row],[Delay at border in days]]</f>
        <v>13.125</v>
      </c>
    </row>
    <row r="896" spans="1:31" x14ac:dyDescent="0.35">
      <c r="A896" t="s">
        <v>916</v>
      </c>
      <c r="B896" t="s">
        <v>10</v>
      </c>
      <c r="C896" t="s">
        <v>11</v>
      </c>
      <c r="D896" t="s">
        <v>3620</v>
      </c>
      <c r="E896" t="s">
        <v>3613</v>
      </c>
      <c r="F896" t="str">
        <f>WORKSHEET[[#This Row],[Depart From]]&amp;"-"&amp;WORKSHEET[[#This Row],[Arrive To]]</f>
        <v>Zanzibar-Sanaa</v>
      </c>
      <c r="G896" s="2">
        <v>44718</v>
      </c>
      <c r="H896" s="2">
        <v>44746</v>
      </c>
      <c r="I896" s="2" t="str">
        <f t="shared" si="13"/>
        <v>Delivered</v>
      </c>
      <c r="J896" s="2" t="str">
        <f>TEXT(WORKSHEET[[#This Row],[Offloading Date]], "mmm")</f>
        <v>Jul</v>
      </c>
      <c r="K896" s="2" t="str">
        <f>IF(OR(WORKSHEET[[#This Row],[Year]]="", ISBLANK(WORKSHEET[[#This Row],[Year]]), WORKSHEET[[#This Row],[Year]]="null"), "Exclude", "Include")</f>
        <v>Include</v>
      </c>
      <c r="L896" t="s">
        <v>16</v>
      </c>
      <c r="M896" t="s">
        <v>12</v>
      </c>
      <c r="N896" t="s">
        <v>13</v>
      </c>
      <c r="O896">
        <v>29.709</v>
      </c>
      <c r="P896">
        <v>600</v>
      </c>
      <c r="Q896" t="s">
        <v>14</v>
      </c>
      <c r="R896">
        <f>P896 * _xll.XLOOKUP(Q896,CALCULATION!$A$15:$A$17, CALCULATION!$B$15:$B$17 )</f>
        <v>600</v>
      </c>
      <c r="S896" s="5">
        <f>O896*P896*_xll.XLOOKUP(Q896,CALCULATION!$A$15:$A$17, CALCULATION!$B$15:$B$17)</f>
        <v>17825.400000000001</v>
      </c>
      <c r="T896">
        <v>300</v>
      </c>
      <c r="U896" t="s">
        <v>14</v>
      </c>
      <c r="V896">
        <f>T896 * _xll.XLOOKUP(U896,CALCULATION!$A$15:$A$17, CALCULATION!$B$15:$B$17 )</f>
        <v>300</v>
      </c>
      <c r="W896" s="5">
        <f>O896*T896*_xll.XLOOKUP(U896,CALCULATION!$A$15:$A$17, CALCULATION!$B$15:$B$17)</f>
        <v>8912.7000000000007</v>
      </c>
      <c r="X896" s="5">
        <f>WORKSHEET[[#This Row],[Clients Total Cost]] / WORKSHEET[[#This Row],[Clients Rate per T2 (USD)]]</f>
        <v>29.709000000000003</v>
      </c>
      <c r="Y896" s="5">
        <f>WORKSHEET[[#This Row],[Clients Rate per T2 (USD)]] - WORKSHEET[[#This Row],[Supplier Rate Per t2 (USD)]]</f>
        <v>300</v>
      </c>
      <c r="Z896" s="5">
        <f>WORKSHEET[[#This Row],[Profit Per T]] * WORKSHEET[[#This Row],[Weight]]</f>
        <v>8912.7000000000007</v>
      </c>
      <c r="AA896">
        <v>1</v>
      </c>
      <c r="AB896" s="1">
        <v>4.2</v>
      </c>
      <c r="AC896" s="1">
        <v>2.8000000000000003</v>
      </c>
      <c r="AD896" s="1">
        <v>3.5</v>
      </c>
      <c r="AE896" s="1">
        <f>WORKSHEET[[#This Row],[Delay at toll gate in days]] +WORKSHEET[[#This Row],[Delay at workshop in days]] +WORKSHEET[[#This Row],[Delay at border in days]]</f>
        <v>10.5</v>
      </c>
    </row>
    <row r="897" spans="1:31" x14ac:dyDescent="0.35">
      <c r="A897" t="s">
        <v>917</v>
      </c>
      <c r="B897" t="s">
        <v>10</v>
      </c>
      <c r="C897" t="s">
        <v>11</v>
      </c>
      <c r="D897" t="s">
        <v>3615</v>
      </c>
      <c r="E897" t="s">
        <v>3614</v>
      </c>
      <c r="F897" t="str">
        <f>WORKSHEET[[#This Row],[Depart From]]&amp;"-"&amp;WORKSHEET[[#This Row],[Arrive To]]</f>
        <v>Mombasa-Alger</v>
      </c>
      <c r="G897" s="2">
        <v>44720</v>
      </c>
      <c r="H897" s="2">
        <v>44746</v>
      </c>
      <c r="I897" s="2" t="str">
        <f t="shared" si="13"/>
        <v>Delivered</v>
      </c>
      <c r="J897" s="2" t="str">
        <f>TEXT(WORKSHEET[[#This Row],[Offloading Date]], "mmm")</f>
        <v>Jul</v>
      </c>
      <c r="K897" s="2" t="str">
        <f>IF(OR(WORKSHEET[[#This Row],[Year]]="", ISBLANK(WORKSHEET[[#This Row],[Year]]), WORKSHEET[[#This Row],[Year]]="null"), "Exclude", "Include")</f>
        <v>Include</v>
      </c>
      <c r="L897" t="s">
        <v>16</v>
      </c>
      <c r="M897" t="s">
        <v>12</v>
      </c>
      <c r="N897" t="s">
        <v>13</v>
      </c>
      <c r="O897">
        <v>29.779</v>
      </c>
      <c r="P897">
        <v>600</v>
      </c>
      <c r="Q897" t="s">
        <v>14</v>
      </c>
      <c r="R897">
        <f>P897 * _xll.XLOOKUP(Q897,CALCULATION!$A$15:$A$17, CALCULATION!$B$15:$B$17 )</f>
        <v>600</v>
      </c>
      <c r="S897" s="5">
        <f>O897*P897*_xll.XLOOKUP(Q897,CALCULATION!$A$15:$A$17, CALCULATION!$B$15:$B$17)</f>
        <v>17867.400000000001</v>
      </c>
      <c r="T897">
        <v>300</v>
      </c>
      <c r="U897" t="s">
        <v>14</v>
      </c>
      <c r="V897">
        <f>T897 * _xll.XLOOKUP(U897,CALCULATION!$A$15:$A$17, CALCULATION!$B$15:$B$17 )</f>
        <v>300</v>
      </c>
      <c r="W897" s="5">
        <f>O897*T897*_xll.XLOOKUP(U897,CALCULATION!$A$15:$A$17, CALCULATION!$B$15:$B$17)</f>
        <v>8933.7000000000007</v>
      </c>
      <c r="X897" s="5">
        <f>WORKSHEET[[#This Row],[Clients Total Cost]] / WORKSHEET[[#This Row],[Clients Rate per T2 (USD)]]</f>
        <v>29.779000000000003</v>
      </c>
      <c r="Y897" s="5">
        <f>WORKSHEET[[#This Row],[Clients Rate per T2 (USD)]] - WORKSHEET[[#This Row],[Supplier Rate Per t2 (USD)]]</f>
        <v>300</v>
      </c>
      <c r="Z897" s="5">
        <f>WORKSHEET[[#This Row],[Profit Per T]] * WORKSHEET[[#This Row],[Weight]]</f>
        <v>8933.7000000000007</v>
      </c>
      <c r="AA897">
        <v>1</v>
      </c>
      <c r="AB897" s="1">
        <v>3.9</v>
      </c>
      <c r="AC897" s="1">
        <v>2.6</v>
      </c>
      <c r="AD897" s="1">
        <v>3.25</v>
      </c>
      <c r="AE897" s="1">
        <f>WORKSHEET[[#This Row],[Delay at toll gate in days]] +WORKSHEET[[#This Row],[Delay at workshop in days]] +WORKSHEET[[#This Row],[Delay at border in days]]</f>
        <v>9.75</v>
      </c>
    </row>
    <row r="898" spans="1:31" x14ac:dyDescent="0.35">
      <c r="A898" t="s">
        <v>918</v>
      </c>
      <c r="B898" t="s">
        <v>10</v>
      </c>
      <c r="C898" t="s">
        <v>11</v>
      </c>
      <c r="D898" t="s">
        <v>3616</v>
      </c>
      <c r="E898" t="s">
        <v>3614</v>
      </c>
      <c r="F898" t="str">
        <f>WORKSHEET[[#This Row],[Depart From]]&amp;"-"&amp;WORKSHEET[[#This Row],[Arrive To]]</f>
        <v>Marrakech-Alger</v>
      </c>
      <c r="G898" s="2">
        <v>44718</v>
      </c>
      <c r="H898" s="2">
        <v>44746</v>
      </c>
      <c r="I898" s="2" t="str">
        <f t="shared" ref="I898:I961" si="14">IF(OR(H898="", H898="NULL"), "Failed","Delivered")</f>
        <v>Delivered</v>
      </c>
      <c r="J898" s="2" t="str">
        <f>TEXT(WORKSHEET[[#This Row],[Offloading Date]], "mmm")</f>
        <v>Jul</v>
      </c>
      <c r="K898" s="2" t="str">
        <f>IF(OR(WORKSHEET[[#This Row],[Year]]="", ISBLANK(WORKSHEET[[#This Row],[Year]]), WORKSHEET[[#This Row],[Year]]="null"), "Exclude", "Include")</f>
        <v>Include</v>
      </c>
      <c r="L898" t="s">
        <v>16</v>
      </c>
      <c r="M898" t="s">
        <v>12</v>
      </c>
      <c r="N898" t="s">
        <v>13</v>
      </c>
      <c r="O898">
        <v>29.728000000000002</v>
      </c>
      <c r="P898">
        <v>600</v>
      </c>
      <c r="Q898" t="s">
        <v>14</v>
      </c>
      <c r="R898">
        <f>P898 * _xll.XLOOKUP(Q898,CALCULATION!$A$15:$A$17, CALCULATION!$B$15:$B$17 )</f>
        <v>600</v>
      </c>
      <c r="S898" s="5">
        <f>O898*P898*_xll.XLOOKUP(Q898,CALCULATION!$A$15:$A$17, CALCULATION!$B$15:$B$17)</f>
        <v>17836.8</v>
      </c>
      <c r="T898">
        <v>300</v>
      </c>
      <c r="U898" t="s">
        <v>14</v>
      </c>
      <c r="V898">
        <f>T898 * _xll.XLOOKUP(U898,CALCULATION!$A$15:$A$17, CALCULATION!$B$15:$B$17 )</f>
        <v>300</v>
      </c>
      <c r="W898" s="5">
        <f>O898*T898*_xll.XLOOKUP(U898,CALCULATION!$A$15:$A$17, CALCULATION!$B$15:$B$17)</f>
        <v>8918.4</v>
      </c>
      <c r="X898" s="5">
        <f>WORKSHEET[[#This Row],[Clients Total Cost]] / WORKSHEET[[#This Row],[Clients Rate per T2 (USD)]]</f>
        <v>29.727999999999998</v>
      </c>
      <c r="Y898" s="5">
        <f>WORKSHEET[[#This Row],[Clients Rate per T2 (USD)]] - WORKSHEET[[#This Row],[Supplier Rate Per t2 (USD)]]</f>
        <v>300</v>
      </c>
      <c r="Z898" s="5">
        <f>WORKSHEET[[#This Row],[Profit Per T]] * WORKSHEET[[#This Row],[Weight]]</f>
        <v>8918.4</v>
      </c>
      <c r="AA898">
        <v>1</v>
      </c>
      <c r="AB898" s="1">
        <v>4.2</v>
      </c>
      <c r="AC898" s="1">
        <v>2.8000000000000003</v>
      </c>
      <c r="AD898" s="1">
        <v>3.5</v>
      </c>
      <c r="AE898" s="1">
        <f>WORKSHEET[[#This Row],[Delay at toll gate in days]] +WORKSHEET[[#This Row],[Delay at workshop in days]] +WORKSHEET[[#This Row],[Delay at border in days]]</f>
        <v>10.5</v>
      </c>
    </row>
    <row r="899" spans="1:31" x14ac:dyDescent="0.35">
      <c r="A899" t="s">
        <v>919</v>
      </c>
      <c r="B899" t="s">
        <v>10</v>
      </c>
      <c r="C899" t="s">
        <v>68</v>
      </c>
      <c r="D899" t="s">
        <v>3611</v>
      </c>
      <c r="E899" t="s">
        <v>3613</v>
      </c>
      <c r="F899" t="str">
        <f>WORKSHEET[[#This Row],[Depart From]]&amp;"-"&amp;WORKSHEET[[#This Row],[Arrive To]]</f>
        <v>Mogadishu-Sanaa</v>
      </c>
      <c r="G899" s="2">
        <v>44571</v>
      </c>
      <c r="H899" s="2">
        <v>44595</v>
      </c>
      <c r="I899" s="2" t="str">
        <f t="shared" si="14"/>
        <v>Delivered</v>
      </c>
      <c r="J899" s="2" t="str">
        <f>TEXT(WORKSHEET[[#This Row],[Offloading Date]], "mmm")</f>
        <v>Feb</v>
      </c>
      <c r="K899" s="2" t="str">
        <f>IF(OR(WORKSHEET[[#This Row],[Year]]="", ISBLANK(WORKSHEET[[#This Row],[Year]]), WORKSHEET[[#This Row],[Year]]="null"), "Exclude", "Include")</f>
        <v>Include</v>
      </c>
      <c r="L899" t="s">
        <v>16</v>
      </c>
      <c r="M899" t="s">
        <v>16</v>
      </c>
      <c r="N899" t="s">
        <v>13</v>
      </c>
      <c r="O899">
        <v>29.992000000000001</v>
      </c>
      <c r="P899">
        <v>600</v>
      </c>
      <c r="Q899" t="s">
        <v>14</v>
      </c>
      <c r="R899">
        <f>P899 * _xll.XLOOKUP(Q899,CALCULATION!$A$15:$A$17, CALCULATION!$B$15:$B$17 )</f>
        <v>600</v>
      </c>
      <c r="S899" s="5">
        <f>O899*P899*_xll.XLOOKUP(Q899,CALCULATION!$A$15:$A$17, CALCULATION!$B$15:$B$17)</f>
        <v>17995.2</v>
      </c>
      <c r="T899">
        <v>300</v>
      </c>
      <c r="U899" t="s">
        <v>14</v>
      </c>
      <c r="V899">
        <f>T899 * _xll.XLOOKUP(U899,CALCULATION!$A$15:$A$17, CALCULATION!$B$15:$B$17 )</f>
        <v>300</v>
      </c>
      <c r="W899" s="5">
        <f>O899*T899*_xll.XLOOKUP(U899,CALCULATION!$A$15:$A$17, CALCULATION!$B$15:$B$17)</f>
        <v>8997.6</v>
      </c>
      <c r="X899" s="5">
        <f>WORKSHEET[[#This Row],[Clients Total Cost]] / WORKSHEET[[#This Row],[Clients Rate per T2 (USD)]]</f>
        <v>29.992000000000001</v>
      </c>
      <c r="Y899" s="5">
        <f>WORKSHEET[[#This Row],[Clients Rate per T2 (USD)]] - WORKSHEET[[#This Row],[Supplier Rate Per t2 (USD)]]</f>
        <v>300</v>
      </c>
      <c r="Z899" s="5">
        <f>WORKSHEET[[#This Row],[Profit Per T]] * WORKSHEET[[#This Row],[Weight]]</f>
        <v>8997.6</v>
      </c>
      <c r="AA899">
        <v>1</v>
      </c>
      <c r="AB899" s="1">
        <v>3.5999999999999996</v>
      </c>
      <c r="AC899" s="1">
        <v>2.4000000000000004</v>
      </c>
      <c r="AD899" s="1">
        <v>3</v>
      </c>
      <c r="AE899" s="1">
        <f>WORKSHEET[[#This Row],[Delay at toll gate in days]] +WORKSHEET[[#This Row],[Delay at workshop in days]] +WORKSHEET[[#This Row],[Delay at border in days]]</f>
        <v>9</v>
      </c>
    </row>
    <row r="900" spans="1:31" x14ac:dyDescent="0.35">
      <c r="A900" t="s">
        <v>920</v>
      </c>
      <c r="B900" t="s">
        <v>10</v>
      </c>
      <c r="C900" t="s">
        <v>68</v>
      </c>
      <c r="D900" t="s">
        <v>3611</v>
      </c>
      <c r="E900" t="s">
        <v>3613</v>
      </c>
      <c r="F900" t="str">
        <f>WORKSHEET[[#This Row],[Depart From]]&amp;"-"&amp;WORKSHEET[[#This Row],[Arrive To]]</f>
        <v>Mogadishu-Sanaa</v>
      </c>
      <c r="G900" s="2">
        <v>44573</v>
      </c>
      <c r="H900" s="2">
        <v>44597</v>
      </c>
      <c r="I900" s="2" t="str">
        <f t="shared" si="14"/>
        <v>Delivered</v>
      </c>
      <c r="J900" s="2" t="str">
        <f>TEXT(WORKSHEET[[#This Row],[Offloading Date]], "mmm")</f>
        <v>Feb</v>
      </c>
      <c r="K900" s="2" t="str">
        <f>IF(OR(WORKSHEET[[#This Row],[Year]]="", ISBLANK(WORKSHEET[[#This Row],[Year]]), WORKSHEET[[#This Row],[Year]]="null"), "Exclude", "Include")</f>
        <v>Include</v>
      </c>
      <c r="L900" t="s">
        <v>16</v>
      </c>
      <c r="M900" t="s">
        <v>16</v>
      </c>
      <c r="N900" t="s">
        <v>13</v>
      </c>
      <c r="O900">
        <v>30.0564</v>
      </c>
      <c r="P900">
        <v>600</v>
      </c>
      <c r="Q900" t="s">
        <v>14</v>
      </c>
      <c r="R900">
        <f>P900 * _xll.XLOOKUP(Q900,CALCULATION!$A$15:$A$17, CALCULATION!$B$15:$B$17 )</f>
        <v>600</v>
      </c>
      <c r="S900" s="5">
        <f>O900*P900*_xll.XLOOKUP(Q900,CALCULATION!$A$15:$A$17, CALCULATION!$B$15:$B$17)</f>
        <v>18033.84</v>
      </c>
      <c r="T900">
        <v>300</v>
      </c>
      <c r="U900" t="s">
        <v>14</v>
      </c>
      <c r="V900">
        <f>T900 * _xll.XLOOKUP(U900,CALCULATION!$A$15:$A$17, CALCULATION!$B$15:$B$17 )</f>
        <v>300</v>
      </c>
      <c r="W900" s="5">
        <f>O900*T900*_xll.XLOOKUP(U900,CALCULATION!$A$15:$A$17, CALCULATION!$B$15:$B$17)</f>
        <v>9016.92</v>
      </c>
      <c r="X900" s="5">
        <f>WORKSHEET[[#This Row],[Clients Total Cost]] / WORKSHEET[[#This Row],[Clients Rate per T2 (USD)]]</f>
        <v>30.0564</v>
      </c>
      <c r="Y900" s="5">
        <f>WORKSHEET[[#This Row],[Clients Rate per T2 (USD)]] - WORKSHEET[[#This Row],[Supplier Rate Per t2 (USD)]]</f>
        <v>300</v>
      </c>
      <c r="Z900" s="5">
        <f>WORKSHEET[[#This Row],[Profit Per T]] * WORKSHEET[[#This Row],[Weight]]</f>
        <v>9016.92</v>
      </c>
      <c r="AA900">
        <v>1</v>
      </c>
      <c r="AB900" s="1">
        <v>3.5999999999999996</v>
      </c>
      <c r="AC900" s="1">
        <v>2.4000000000000004</v>
      </c>
      <c r="AD900" s="1">
        <v>3</v>
      </c>
      <c r="AE900" s="1">
        <f>WORKSHEET[[#This Row],[Delay at toll gate in days]] +WORKSHEET[[#This Row],[Delay at workshop in days]] +WORKSHEET[[#This Row],[Delay at border in days]]</f>
        <v>9</v>
      </c>
    </row>
    <row r="901" spans="1:31" x14ac:dyDescent="0.35">
      <c r="A901" t="s">
        <v>921</v>
      </c>
      <c r="B901" t="s">
        <v>10</v>
      </c>
      <c r="C901" t="s">
        <v>68</v>
      </c>
      <c r="D901" t="s">
        <v>3615</v>
      </c>
      <c r="E901" t="s">
        <v>3617</v>
      </c>
      <c r="F901" t="str">
        <f>WORKSHEET[[#This Row],[Depart From]]&amp;"-"&amp;WORKSHEET[[#This Row],[Arrive To]]</f>
        <v>Mombasa-Lagos</v>
      </c>
      <c r="G901" s="2">
        <v>44570</v>
      </c>
      <c r="H901" s="2">
        <v>44595</v>
      </c>
      <c r="I901" s="2" t="str">
        <f t="shared" si="14"/>
        <v>Delivered</v>
      </c>
      <c r="J901" s="2" t="str">
        <f>TEXT(WORKSHEET[[#This Row],[Offloading Date]], "mmm")</f>
        <v>Feb</v>
      </c>
      <c r="K901" s="2" t="str">
        <f>IF(OR(WORKSHEET[[#This Row],[Year]]="", ISBLANK(WORKSHEET[[#This Row],[Year]]), WORKSHEET[[#This Row],[Year]]="null"), "Exclude", "Include")</f>
        <v>Include</v>
      </c>
      <c r="L901" t="s">
        <v>16</v>
      </c>
      <c r="M901" t="s">
        <v>16</v>
      </c>
      <c r="N901" t="s">
        <v>13</v>
      </c>
      <c r="O901">
        <v>30.004000000000001</v>
      </c>
      <c r="P901">
        <v>600</v>
      </c>
      <c r="Q901" t="s">
        <v>14</v>
      </c>
      <c r="R901">
        <f>P901 * _xll.XLOOKUP(Q901,CALCULATION!$A$15:$A$17, CALCULATION!$B$15:$B$17 )</f>
        <v>600</v>
      </c>
      <c r="S901" s="5">
        <f>O901*P901*_xll.XLOOKUP(Q901,CALCULATION!$A$15:$A$17, CALCULATION!$B$15:$B$17)</f>
        <v>18002.400000000001</v>
      </c>
      <c r="T901">
        <v>300</v>
      </c>
      <c r="U901" t="s">
        <v>14</v>
      </c>
      <c r="V901">
        <f>T901 * _xll.XLOOKUP(U901,CALCULATION!$A$15:$A$17, CALCULATION!$B$15:$B$17 )</f>
        <v>300</v>
      </c>
      <c r="W901" s="5">
        <f>O901*T901*_xll.XLOOKUP(U901,CALCULATION!$A$15:$A$17, CALCULATION!$B$15:$B$17)</f>
        <v>9001.2000000000007</v>
      </c>
      <c r="X901" s="5">
        <f>WORKSHEET[[#This Row],[Clients Total Cost]] / WORKSHEET[[#This Row],[Clients Rate per T2 (USD)]]</f>
        <v>30.004000000000001</v>
      </c>
      <c r="Y901" s="5">
        <f>WORKSHEET[[#This Row],[Clients Rate per T2 (USD)]] - WORKSHEET[[#This Row],[Supplier Rate Per t2 (USD)]]</f>
        <v>300</v>
      </c>
      <c r="Z901" s="5">
        <f>WORKSHEET[[#This Row],[Profit Per T]] * WORKSHEET[[#This Row],[Weight]]</f>
        <v>9001.2000000000007</v>
      </c>
      <c r="AA901">
        <v>1</v>
      </c>
      <c r="AB901" s="1">
        <v>3.75</v>
      </c>
      <c r="AC901" s="1">
        <v>2.5</v>
      </c>
      <c r="AD901" s="1">
        <v>3.125</v>
      </c>
      <c r="AE901" s="1">
        <f>WORKSHEET[[#This Row],[Delay at toll gate in days]] +WORKSHEET[[#This Row],[Delay at workshop in days]] +WORKSHEET[[#This Row],[Delay at border in days]]</f>
        <v>9.375</v>
      </c>
    </row>
    <row r="902" spans="1:31" x14ac:dyDescent="0.35">
      <c r="A902" t="s">
        <v>922</v>
      </c>
      <c r="B902" t="s">
        <v>10</v>
      </c>
      <c r="C902" t="s">
        <v>68</v>
      </c>
      <c r="D902" t="s">
        <v>3616</v>
      </c>
      <c r="E902" t="s">
        <v>3614</v>
      </c>
      <c r="F902" t="str">
        <f>WORKSHEET[[#This Row],[Depart From]]&amp;"-"&amp;WORKSHEET[[#This Row],[Arrive To]]</f>
        <v>Marrakech-Alger</v>
      </c>
      <c r="G902" s="2">
        <v>44574</v>
      </c>
      <c r="H902" s="2">
        <v>44601</v>
      </c>
      <c r="I902" s="2" t="str">
        <f t="shared" si="14"/>
        <v>Delivered</v>
      </c>
      <c r="J902" s="2" t="str">
        <f>TEXT(WORKSHEET[[#This Row],[Offloading Date]], "mmm")</f>
        <v>Feb</v>
      </c>
      <c r="K902" s="2" t="str">
        <f>IF(OR(WORKSHEET[[#This Row],[Year]]="", ISBLANK(WORKSHEET[[#This Row],[Year]]), WORKSHEET[[#This Row],[Year]]="null"), "Exclude", "Include")</f>
        <v>Include</v>
      </c>
      <c r="L902" t="s">
        <v>16</v>
      </c>
      <c r="M902" t="s">
        <v>16</v>
      </c>
      <c r="N902" t="s">
        <v>13</v>
      </c>
      <c r="O902">
        <v>30.0444</v>
      </c>
      <c r="P902">
        <v>600</v>
      </c>
      <c r="Q902" t="s">
        <v>14</v>
      </c>
      <c r="R902">
        <f>P902 * _xll.XLOOKUP(Q902,CALCULATION!$A$15:$A$17, CALCULATION!$B$15:$B$17 )</f>
        <v>600</v>
      </c>
      <c r="S902" s="5">
        <f>O902*P902*_xll.XLOOKUP(Q902,CALCULATION!$A$15:$A$17, CALCULATION!$B$15:$B$17)</f>
        <v>18026.64</v>
      </c>
      <c r="T902">
        <v>300</v>
      </c>
      <c r="U902" t="s">
        <v>14</v>
      </c>
      <c r="V902">
        <f>T902 * _xll.XLOOKUP(U902,CALCULATION!$A$15:$A$17, CALCULATION!$B$15:$B$17 )</f>
        <v>300</v>
      </c>
      <c r="W902" s="5">
        <f>O902*T902*_xll.XLOOKUP(U902,CALCULATION!$A$15:$A$17, CALCULATION!$B$15:$B$17)</f>
        <v>9013.32</v>
      </c>
      <c r="X902" s="5">
        <f>WORKSHEET[[#This Row],[Clients Total Cost]] / WORKSHEET[[#This Row],[Clients Rate per T2 (USD)]]</f>
        <v>30.0444</v>
      </c>
      <c r="Y902" s="5">
        <f>WORKSHEET[[#This Row],[Clients Rate per T2 (USD)]] - WORKSHEET[[#This Row],[Supplier Rate Per t2 (USD)]]</f>
        <v>300</v>
      </c>
      <c r="Z902" s="5">
        <f>WORKSHEET[[#This Row],[Profit Per T]] * WORKSHEET[[#This Row],[Weight]]</f>
        <v>9013.32</v>
      </c>
      <c r="AA902">
        <v>1</v>
      </c>
      <c r="AB902" s="1">
        <v>4.05</v>
      </c>
      <c r="AC902" s="1">
        <v>2.7</v>
      </c>
      <c r="AD902" s="1">
        <v>3.375</v>
      </c>
      <c r="AE902" s="1">
        <f>WORKSHEET[[#This Row],[Delay at toll gate in days]] +WORKSHEET[[#This Row],[Delay at workshop in days]] +WORKSHEET[[#This Row],[Delay at border in days]]</f>
        <v>10.125</v>
      </c>
    </row>
    <row r="903" spans="1:31" x14ac:dyDescent="0.35">
      <c r="A903" t="s">
        <v>923</v>
      </c>
      <c r="B903" t="s">
        <v>10</v>
      </c>
      <c r="C903" t="s">
        <v>68</v>
      </c>
      <c r="D903" t="s">
        <v>3620</v>
      </c>
      <c r="E903" t="s">
        <v>3614</v>
      </c>
      <c r="F903" t="str">
        <f>WORKSHEET[[#This Row],[Depart From]]&amp;"-"&amp;WORKSHEET[[#This Row],[Arrive To]]</f>
        <v>Zanzibar-Alger</v>
      </c>
      <c r="G903" s="2">
        <v>44571</v>
      </c>
      <c r="H903" s="2">
        <v>44596</v>
      </c>
      <c r="I903" s="2" t="str">
        <f t="shared" si="14"/>
        <v>Delivered</v>
      </c>
      <c r="J903" s="2" t="str">
        <f>TEXT(WORKSHEET[[#This Row],[Offloading Date]], "mmm")</f>
        <v>Feb</v>
      </c>
      <c r="K903" s="2" t="str">
        <f>IF(OR(WORKSHEET[[#This Row],[Year]]="", ISBLANK(WORKSHEET[[#This Row],[Year]]), WORKSHEET[[#This Row],[Year]]="null"), "Exclude", "Include")</f>
        <v>Include</v>
      </c>
      <c r="L903" t="s">
        <v>16</v>
      </c>
      <c r="M903" t="s">
        <v>16</v>
      </c>
      <c r="N903" t="s">
        <v>13</v>
      </c>
      <c r="O903">
        <v>30.251999999999999</v>
      </c>
      <c r="P903">
        <v>600</v>
      </c>
      <c r="Q903" t="s">
        <v>14</v>
      </c>
      <c r="R903">
        <f>P903 * _xll.XLOOKUP(Q903,CALCULATION!$A$15:$A$17, CALCULATION!$B$15:$B$17 )</f>
        <v>600</v>
      </c>
      <c r="S903" s="5">
        <f>O903*P903*_xll.XLOOKUP(Q903,CALCULATION!$A$15:$A$17, CALCULATION!$B$15:$B$17)</f>
        <v>18151.2</v>
      </c>
      <c r="T903">
        <v>300</v>
      </c>
      <c r="U903" t="s">
        <v>14</v>
      </c>
      <c r="V903">
        <f>T903 * _xll.XLOOKUP(U903,CALCULATION!$A$15:$A$17, CALCULATION!$B$15:$B$17 )</f>
        <v>300</v>
      </c>
      <c r="W903" s="5">
        <f>O903*T903*_xll.XLOOKUP(U903,CALCULATION!$A$15:$A$17, CALCULATION!$B$15:$B$17)</f>
        <v>9075.6</v>
      </c>
      <c r="X903" s="5">
        <f>WORKSHEET[[#This Row],[Clients Total Cost]] / WORKSHEET[[#This Row],[Clients Rate per T2 (USD)]]</f>
        <v>30.252000000000002</v>
      </c>
      <c r="Y903" s="5">
        <f>WORKSHEET[[#This Row],[Clients Rate per T2 (USD)]] - WORKSHEET[[#This Row],[Supplier Rate Per t2 (USD)]]</f>
        <v>300</v>
      </c>
      <c r="Z903" s="5">
        <f>WORKSHEET[[#This Row],[Profit Per T]] * WORKSHEET[[#This Row],[Weight]]</f>
        <v>9075.6</v>
      </c>
      <c r="AA903">
        <v>1</v>
      </c>
      <c r="AB903" s="1">
        <v>3.75</v>
      </c>
      <c r="AC903" s="1">
        <v>2.5</v>
      </c>
      <c r="AD903" s="1">
        <v>3.125</v>
      </c>
      <c r="AE903" s="1">
        <f>WORKSHEET[[#This Row],[Delay at toll gate in days]] +WORKSHEET[[#This Row],[Delay at workshop in days]] +WORKSHEET[[#This Row],[Delay at border in days]]</f>
        <v>9.375</v>
      </c>
    </row>
    <row r="904" spans="1:31" x14ac:dyDescent="0.35">
      <c r="A904" t="s">
        <v>924</v>
      </c>
      <c r="B904" t="s">
        <v>10</v>
      </c>
      <c r="C904" t="s">
        <v>68</v>
      </c>
      <c r="D904" t="s">
        <v>3611</v>
      </c>
      <c r="E904" t="s">
        <v>3617</v>
      </c>
      <c r="F904" t="str">
        <f>WORKSHEET[[#This Row],[Depart From]]&amp;"-"&amp;WORKSHEET[[#This Row],[Arrive To]]</f>
        <v>Mogadishu-Lagos</v>
      </c>
      <c r="G904" s="2">
        <v>44575</v>
      </c>
      <c r="H904" s="2">
        <v>44596</v>
      </c>
      <c r="I904" s="2" t="str">
        <f t="shared" si="14"/>
        <v>Delivered</v>
      </c>
      <c r="J904" s="2" t="str">
        <f>TEXT(WORKSHEET[[#This Row],[Offloading Date]], "mmm")</f>
        <v>Feb</v>
      </c>
      <c r="K904" s="2" t="str">
        <f>IF(OR(WORKSHEET[[#This Row],[Year]]="", ISBLANK(WORKSHEET[[#This Row],[Year]]), WORKSHEET[[#This Row],[Year]]="null"), "Exclude", "Include")</f>
        <v>Include</v>
      </c>
      <c r="L904" t="s">
        <v>16</v>
      </c>
      <c r="M904" t="s">
        <v>16</v>
      </c>
      <c r="N904" t="s">
        <v>13</v>
      </c>
      <c r="O904">
        <v>30.062999999999999</v>
      </c>
      <c r="P904">
        <v>600</v>
      </c>
      <c r="Q904" t="s">
        <v>14</v>
      </c>
      <c r="R904">
        <f>P904 * _xll.XLOOKUP(Q904,CALCULATION!$A$15:$A$17, CALCULATION!$B$15:$B$17 )</f>
        <v>600</v>
      </c>
      <c r="S904" s="5">
        <f>O904*P904*_xll.XLOOKUP(Q904,CALCULATION!$A$15:$A$17, CALCULATION!$B$15:$B$17)</f>
        <v>18037.8</v>
      </c>
      <c r="T904">
        <v>300</v>
      </c>
      <c r="U904" t="s">
        <v>14</v>
      </c>
      <c r="V904">
        <f>T904 * _xll.XLOOKUP(U904,CALCULATION!$A$15:$A$17, CALCULATION!$B$15:$B$17 )</f>
        <v>300</v>
      </c>
      <c r="W904" s="5">
        <f>O904*T904*_xll.XLOOKUP(U904,CALCULATION!$A$15:$A$17, CALCULATION!$B$15:$B$17)</f>
        <v>9018.9</v>
      </c>
      <c r="X904" s="5">
        <f>WORKSHEET[[#This Row],[Clients Total Cost]] / WORKSHEET[[#This Row],[Clients Rate per T2 (USD)]]</f>
        <v>30.062999999999999</v>
      </c>
      <c r="Y904" s="5">
        <f>WORKSHEET[[#This Row],[Clients Rate per T2 (USD)]] - WORKSHEET[[#This Row],[Supplier Rate Per t2 (USD)]]</f>
        <v>300</v>
      </c>
      <c r="Z904" s="5">
        <f>WORKSHEET[[#This Row],[Profit Per T]] * WORKSHEET[[#This Row],[Weight]]</f>
        <v>9018.9</v>
      </c>
      <c r="AA904">
        <v>1</v>
      </c>
      <c r="AB904" s="1">
        <v>3.15</v>
      </c>
      <c r="AC904" s="1">
        <v>2.1</v>
      </c>
      <c r="AD904" s="1">
        <v>2.625</v>
      </c>
      <c r="AE904" s="1">
        <f>WORKSHEET[[#This Row],[Delay at toll gate in days]] +WORKSHEET[[#This Row],[Delay at workshop in days]] +WORKSHEET[[#This Row],[Delay at border in days]]</f>
        <v>7.875</v>
      </c>
    </row>
    <row r="905" spans="1:31" x14ac:dyDescent="0.35">
      <c r="A905" t="s">
        <v>925</v>
      </c>
      <c r="B905" t="s">
        <v>10</v>
      </c>
      <c r="C905" t="s">
        <v>68</v>
      </c>
      <c r="D905" t="s">
        <v>3619</v>
      </c>
      <c r="E905" t="s">
        <v>3614</v>
      </c>
      <c r="F905" t="str">
        <f>WORKSHEET[[#This Row],[Depart From]]&amp;"-"&amp;WORKSHEET[[#This Row],[Arrive To]]</f>
        <v>Addis Ababa-Alger</v>
      </c>
      <c r="G905" s="2">
        <v>44571</v>
      </c>
      <c r="H905" s="2">
        <v>44595</v>
      </c>
      <c r="I905" s="2" t="str">
        <f t="shared" si="14"/>
        <v>Delivered</v>
      </c>
      <c r="J905" s="2" t="str">
        <f>TEXT(WORKSHEET[[#This Row],[Offloading Date]], "mmm")</f>
        <v>Feb</v>
      </c>
      <c r="K905" s="2" t="str">
        <f>IF(OR(WORKSHEET[[#This Row],[Year]]="", ISBLANK(WORKSHEET[[#This Row],[Year]]), WORKSHEET[[#This Row],[Year]]="null"), "Exclude", "Include")</f>
        <v>Include</v>
      </c>
      <c r="L905" t="s">
        <v>16</v>
      </c>
      <c r="M905" t="s">
        <v>12</v>
      </c>
      <c r="N905" t="s">
        <v>69</v>
      </c>
      <c r="O905">
        <v>29.992000000000001</v>
      </c>
      <c r="P905">
        <v>20</v>
      </c>
      <c r="Q905" t="s">
        <v>14</v>
      </c>
      <c r="R905">
        <f>P905 * _xll.XLOOKUP(Q905,CALCULATION!$A$15:$A$17, CALCULATION!$B$15:$B$17 )</f>
        <v>20</v>
      </c>
      <c r="S905" s="5">
        <f>O905*P905*_xll.XLOOKUP(Q905,CALCULATION!$A$15:$A$17, CALCULATION!$B$15:$B$17)</f>
        <v>599.84</v>
      </c>
      <c r="T905">
        <v>10</v>
      </c>
      <c r="U905" t="s">
        <v>14</v>
      </c>
      <c r="V905">
        <f>T905 * _xll.XLOOKUP(U905,CALCULATION!$A$15:$A$17, CALCULATION!$B$15:$B$17 )</f>
        <v>10</v>
      </c>
      <c r="W905" s="5">
        <f>O905*T905*_xll.XLOOKUP(U905,CALCULATION!$A$15:$A$17, CALCULATION!$B$15:$B$17)</f>
        <v>299.92</v>
      </c>
      <c r="X905" s="5">
        <f>WORKSHEET[[#This Row],[Clients Total Cost]] / WORKSHEET[[#This Row],[Clients Rate per T2 (USD)]]</f>
        <v>29.992000000000001</v>
      </c>
      <c r="Y905" s="5">
        <f>WORKSHEET[[#This Row],[Clients Rate per T2 (USD)]] - WORKSHEET[[#This Row],[Supplier Rate Per t2 (USD)]]</f>
        <v>10</v>
      </c>
      <c r="Z905" s="5">
        <f>WORKSHEET[[#This Row],[Profit Per T]] * WORKSHEET[[#This Row],[Weight]]</f>
        <v>299.92</v>
      </c>
      <c r="AA905">
        <v>1</v>
      </c>
      <c r="AB905" s="1">
        <v>3.5999999999999996</v>
      </c>
      <c r="AC905" s="1">
        <v>2.4000000000000004</v>
      </c>
      <c r="AD905" s="1">
        <v>3</v>
      </c>
      <c r="AE905" s="1">
        <f>WORKSHEET[[#This Row],[Delay at toll gate in days]] +WORKSHEET[[#This Row],[Delay at workshop in days]] +WORKSHEET[[#This Row],[Delay at border in days]]</f>
        <v>9</v>
      </c>
    </row>
    <row r="906" spans="1:31" x14ac:dyDescent="0.35">
      <c r="A906" t="s">
        <v>926</v>
      </c>
      <c r="B906" t="s">
        <v>10</v>
      </c>
      <c r="C906" t="s">
        <v>68</v>
      </c>
      <c r="D906" t="s">
        <v>3620</v>
      </c>
      <c r="E906" t="s">
        <v>3614</v>
      </c>
      <c r="F906" t="str">
        <f>WORKSHEET[[#This Row],[Depart From]]&amp;"-"&amp;WORKSHEET[[#This Row],[Arrive To]]</f>
        <v>Zanzibar-Alger</v>
      </c>
      <c r="G906" s="2">
        <v>44573</v>
      </c>
      <c r="H906" s="2">
        <v>44597</v>
      </c>
      <c r="I906" s="2" t="str">
        <f t="shared" si="14"/>
        <v>Delivered</v>
      </c>
      <c r="J906" s="2" t="str">
        <f>TEXT(WORKSHEET[[#This Row],[Offloading Date]], "mmm")</f>
        <v>Feb</v>
      </c>
      <c r="K906" s="2" t="str">
        <f>IF(OR(WORKSHEET[[#This Row],[Year]]="", ISBLANK(WORKSHEET[[#This Row],[Year]]), WORKSHEET[[#This Row],[Year]]="null"), "Exclude", "Include")</f>
        <v>Include</v>
      </c>
      <c r="L906" t="s">
        <v>16</v>
      </c>
      <c r="M906" t="s">
        <v>3624</v>
      </c>
      <c r="N906" t="s">
        <v>69</v>
      </c>
      <c r="O906">
        <v>30.0564</v>
      </c>
      <c r="P906">
        <v>20</v>
      </c>
      <c r="Q906" t="s">
        <v>14</v>
      </c>
      <c r="R906">
        <f>P906 * _xll.XLOOKUP(Q906,CALCULATION!$A$15:$A$17, CALCULATION!$B$15:$B$17 )</f>
        <v>20</v>
      </c>
      <c r="S906" s="5">
        <f>O906*P906*_xll.XLOOKUP(Q906,CALCULATION!$A$15:$A$17, CALCULATION!$B$15:$B$17)</f>
        <v>601.12800000000004</v>
      </c>
      <c r="T906">
        <v>10</v>
      </c>
      <c r="U906" t="s">
        <v>14</v>
      </c>
      <c r="V906">
        <f>T906 * _xll.XLOOKUP(U906,CALCULATION!$A$15:$A$17, CALCULATION!$B$15:$B$17 )</f>
        <v>10</v>
      </c>
      <c r="W906" s="5">
        <f>O906*T906*_xll.XLOOKUP(U906,CALCULATION!$A$15:$A$17, CALCULATION!$B$15:$B$17)</f>
        <v>300.56400000000002</v>
      </c>
      <c r="X906" s="5">
        <f>WORKSHEET[[#This Row],[Clients Total Cost]] / WORKSHEET[[#This Row],[Clients Rate per T2 (USD)]]</f>
        <v>30.056400000000004</v>
      </c>
      <c r="Y906" s="5">
        <f>WORKSHEET[[#This Row],[Clients Rate per T2 (USD)]] - WORKSHEET[[#This Row],[Supplier Rate Per t2 (USD)]]</f>
        <v>10</v>
      </c>
      <c r="Z906" s="5">
        <f>WORKSHEET[[#This Row],[Profit Per T]] * WORKSHEET[[#This Row],[Weight]]</f>
        <v>300.56400000000002</v>
      </c>
      <c r="AA906">
        <v>1</v>
      </c>
      <c r="AB906" s="1">
        <v>3.5999999999999996</v>
      </c>
      <c r="AC906" s="1">
        <v>2.4000000000000004</v>
      </c>
      <c r="AD906" s="1">
        <v>3</v>
      </c>
      <c r="AE906" s="1">
        <f>WORKSHEET[[#This Row],[Delay at toll gate in days]] +WORKSHEET[[#This Row],[Delay at workshop in days]] +WORKSHEET[[#This Row],[Delay at border in days]]</f>
        <v>9</v>
      </c>
    </row>
    <row r="907" spans="1:31" x14ac:dyDescent="0.35">
      <c r="A907" t="s">
        <v>927</v>
      </c>
      <c r="B907" t="s">
        <v>10</v>
      </c>
      <c r="C907" t="s">
        <v>68</v>
      </c>
      <c r="D907" t="s">
        <v>3620</v>
      </c>
      <c r="E907" t="s">
        <v>3617</v>
      </c>
      <c r="F907" t="str">
        <f>WORKSHEET[[#This Row],[Depart From]]&amp;"-"&amp;WORKSHEET[[#This Row],[Arrive To]]</f>
        <v>Zanzibar-Lagos</v>
      </c>
      <c r="G907" s="2">
        <v>44570</v>
      </c>
      <c r="H907" s="2">
        <v>44595</v>
      </c>
      <c r="I907" s="2" t="str">
        <f t="shared" si="14"/>
        <v>Delivered</v>
      </c>
      <c r="J907" s="2" t="str">
        <f>TEXT(WORKSHEET[[#This Row],[Offloading Date]], "mmm")</f>
        <v>Feb</v>
      </c>
      <c r="K907" s="2" t="str">
        <f>IF(OR(WORKSHEET[[#This Row],[Year]]="", ISBLANK(WORKSHEET[[#This Row],[Year]]), WORKSHEET[[#This Row],[Year]]="null"), "Exclude", "Include")</f>
        <v>Include</v>
      </c>
      <c r="L907" t="s">
        <v>16</v>
      </c>
      <c r="M907" t="s">
        <v>12</v>
      </c>
      <c r="N907" t="s">
        <v>69</v>
      </c>
      <c r="O907">
        <v>30.004000000000001</v>
      </c>
      <c r="P907">
        <v>20</v>
      </c>
      <c r="Q907" t="s">
        <v>14</v>
      </c>
      <c r="R907">
        <f>P907 * _xll.XLOOKUP(Q907,CALCULATION!$A$15:$A$17, CALCULATION!$B$15:$B$17 )</f>
        <v>20</v>
      </c>
      <c r="S907" s="5">
        <f>O907*P907*_xll.XLOOKUP(Q907,CALCULATION!$A$15:$A$17, CALCULATION!$B$15:$B$17)</f>
        <v>600.08000000000004</v>
      </c>
      <c r="T907">
        <v>10</v>
      </c>
      <c r="U907" t="s">
        <v>14</v>
      </c>
      <c r="V907">
        <f>T907 * _xll.XLOOKUP(U907,CALCULATION!$A$15:$A$17, CALCULATION!$B$15:$B$17 )</f>
        <v>10</v>
      </c>
      <c r="W907" s="5">
        <f>O907*T907*_xll.XLOOKUP(U907,CALCULATION!$A$15:$A$17, CALCULATION!$B$15:$B$17)</f>
        <v>300.04000000000002</v>
      </c>
      <c r="X907" s="5">
        <f>WORKSHEET[[#This Row],[Clients Total Cost]] / WORKSHEET[[#This Row],[Clients Rate per T2 (USD)]]</f>
        <v>30.004000000000001</v>
      </c>
      <c r="Y907" s="5">
        <f>WORKSHEET[[#This Row],[Clients Rate per T2 (USD)]] - WORKSHEET[[#This Row],[Supplier Rate Per t2 (USD)]]</f>
        <v>10</v>
      </c>
      <c r="Z907" s="5">
        <f>WORKSHEET[[#This Row],[Profit Per T]] * WORKSHEET[[#This Row],[Weight]]</f>
        <v>300.04000000000002</v>
      </c>
      <c r="AA907">
        <v>1</v>
      </c>
      <c r="AB907" s="1">
        <v>3.75</v>
      </c>
      <c r="AC907" s="1">
        <v>2.5</v>
      </c>
      <c r="AD907" s="1">
        <v>3.125</v>
      </c>
      <c r="AE907" s="1">
        <f>WORKSHEET[[#This Row],[Delay at toll gate in days]] +WORKSHEET[[#This Row],[Delay at workshop in days]] +WORKSHEET[[#This Row],[Delay at border in days]]</f>
        <v>9.375</v>
      </c>
    </row>
    <row r="908" spans="1:31" x14ac:dyDescent="0.35">
      <c r="A908" t="s">
        <v>928</v>
      </c>
      <c r="B908" t="s">
        <v>10</v>
      </c>
      <c r="C908" t="s">
        <v>68</v>
      </c>
      <c r="D908" t="s">
        <v>3616</v>
      </c>
      <c r="E908" t="s">
        <v>3614</v>
      </c>
      <c r="F908" t="str">
        <f>WORKSHEET[[#This Row],[Depart From]]&amp;"-"&amp;WORKSHEET[[#This Row],[Arrive To]]</f>
        <v>Marrakech-Alger</v>
      </c>
      <c r="G908" s="2">
        <v>44574</v>
      </c>
      <c r="H908" s="2">
        <v>44601</v>
      </c>
      <c r="I908" s="2" t="str">
        <f t="shared" si="14"/>
        <v>Delivered</v>
      </c>
      <c r="J908" s="2" t="str">
        <f>TEXT(WORKSHEET[[#This Row],[Offloading Date]], "mmm")</f>
        <v>Feb</v>
      </c>
      <c r="K908" s="2" t="str">
        <f>IF(OR(WORKSHEET[[#This Row],[Year]]="", ISBLANK(WORKSHEET[[#This Row],[Year]]), WORKSHEET[[#This Row],[Year]]="null"), "Exclude", "Include")</f>
        <v>Include</v>
      </c>
      <c r="L908" t="s">
        <v>16</v>
      </c>
      <c r="M908" t="s">
        <v>12</v>
      </c>
      <c r="N908" t="s">
        <v>69</v>
      </c>
      <c r="O908">
        <v>30.0444</v>
      </c>
      <c r="P908">
        <v>20</v>
      </c>
      <c r="Q908" t="s">
        <v>14</v>
      </c>
      <c r="R908">
        <f>P908 * _xll.XLOOKUP(Q908,CALCULATION!$A$15:$A$17, CALCULATION!$B$15:$B$17 )</f>
        <v>20</v>
      </c>
      <c r="S908" s="5">
        <f>O908*P908*_xll.XLOOKUP(Q908,CALCULATION!$A$15:$A$17, CALCULATION!$B$15:$B$17)</f>
        <v>600.88800000000003</v>
      </c>
      <c r="T908">
        <v>10</v>
      </c>
      <c r="U908" t="s">
        <v>14</v>
      </c>
      <c r="V908">
        <f>T908 * _xll.XLOOKUP(U908,CALCULATION!$A$15:$A$17, CALCULATION!$B$15:$B$17 )</f>
        <v>10</v>
      </c>
      <c r="W908" s="5">
        <f>O908*T908*_xll.XLOOKUP(U908,CALCULATION!$A$15:$A$17, CALCULATION!$B$15:$B$17)</f>
        <v>300.44400000000002</v>
      </c>
      <c r="X908" s="5">
        <f>WORKSHEET[[#This Row],[Clients Total Cost]] / WORKSHEET[[#This Row],[Clients Rate per T2 (USD)]]</f>
        <v>30.044400000000003</v>
      </c>
      <c r="Y908" s="5">
        <f>WORKSHEET[[#This Row],[Clients Rate per T2 (USD)]] - WORKSHEET[[#This Row],[Supplier Rate Per t2 (USD)]]</f>
        <v>10</v>
      </c>
      <c r="Z908" s="5">
        <f>WORKSHEET[[#This Row],[Profit Per T]] * WORKSHEET[[#This Row],[Weight]]</f>
        <v>300.44400000000002</v>
      </c>
      <c r="AA908">
        <v>1</v>
      </c>
      <c r="AB908" s="1">
        <v>4.05</v>
      </c>
      <c r="AC908" s="1">
        <v>2.7</v>
      </c>
      <c r="AD908" s="1">
        <v>3.375</v>
      </c>
      <c r="AE908" s="1">
        <f>WORKSHEET[[#This Row],[Delay at toll gate in days]] +WORKSHEET[[#This Row],[Delay at workshop in days]] +WORKSHEET[[#This Row],[Delay at border in days]]</f>
        <v>10.125</v>
      </c>
    </row>
    <row r="909" spans="1:31" x14ac:dyDescent="0.35">
      <c r="A909" t="s">
        <v>929</v>
      </c>
      <c r="B909" t="s">
        <v>10</v>
      </c>
      <c r="C909" t="s">
        <v>68</v>
      </c>
      <c r="D909" t="s">
        <v>3619</v>
      </c>
      <c r="E909" t="s">
        <v>3617</v>
      </c>
      <c r="F909" t="str">
        <f>WORKSHEET[[#This Row],[Depart From]]&amp;"-"&amp;WORKSHEET[[#This Row],[Arrive To]]</f>
        <v>Addis Ababa-Lagos</v>
      </c>
      <c r="G909" s="2">
        <v>44571</v>
      </c>
      <c r="H909" s="2">
        <v>44596</v>
      </c>
      <c r="I909" s="2" t="str">
        <f t="shared" si="14"/>
        <v>Delivered</v>
      </c>
      <c r="J909" s="2" t="str">
        <f>TEXT(WORKSHEET[[#This Row],[Offloading Date]], "mmm")</f>
        <v>Feb</v>
      </c>
      <c r="K909" s="2" t="str">
        <f>IF(OR(WORKSHEET[[#This Row],[Year]]="", ISBLANK(WORKSHEET[[#This Row],[Year]]), WORKSHEET[[#This Row],[Year]]="null"), "Exclude", "Include")</f>
        <v>Include</v>
      </c>
      <c r="L909" t="s">
        <v>16</v>
      </c>
      <c r="M909" t="s">
        <v>12</v>
      </c>
      <c r="N909" t="s">
        <v>69</v>
      </c>
      <c r="O909">
        <v>30.251999999999999</v>
      </c>
      <c r="P909">
        <v>20</v>
      </c>
      <c r="Q909" t="s">
        <v>14</v>
      </c>
      <c r="R909">
        <f>P909 * _xll.XLOOKUP(Q909,CALCULATION!$A$15:$A$17, CALCULATION!$B$15:$B$17 )</f>
        <v>20</v>
      </c>
      <c r="S909" s="5">
        <f>O909*P909*_xll.XLOOKUP(Q909,CALCULATION!$A$15:$A$17, CALCULATION!$B$15:$B$17)</f>
        <v>605.04</v>
      </c>
      <c r="T909">
        <v>10</v>
      </c>
      <c r="U909" t="s">
        <v>14</v>
      </c>
      <c r="V909">
        <f>T909 * _xll.XLOOKUP(U909,CALCULATION!$A$15:$A$17, CALCULATION!$B$15:$B$17 )</f>
        <v>10</v>
      </c>
      <c r="W909" s="5">
        <f>O909*T909*_xll.XLOOKUP(U909,CALCULATION!$A$15:$A$17, CALCULATION!$B$15:$B$17)</f>
        <v>302.52</v>
      </c>
      <c r="X909" s="5">
        <f>WORKSHEET[[#This Row],[Clients Total Cost]] / WORKSHEET[[#This Row],[Clients Rate per T2 (USD)]]</f>
        <v>30.251999999999999</v>
      </c>
      <c r="Y909" s="5">
        <f>WORKSHEET[[#This Row],[Clients Rate per T2 (USD)]] - WORKSHEET[[#This Row],[Supplier Rate Per t2 (USD)]]</f>
        <v>10</v>
      </c>
      <c r="Z909" s="5">
        <f>WORKSHEET[[#This Row],[Profit Per T]] * WORKSHEET[[#This Row],[Weight]]</f>
        <v>302.52</v>
      </c>
      <c r="AA909">
        <v>1</v>
      </c>
      <c r="AB909" s="1">
        <v>3.75</v>
      </c>
      <c r="AC909" s="1">
        <v>2.5</v>
      </c>
      <c r="AD909" s="1">
        <v>3.125</v>
      </c>
      <c r="AE909" s="1">
        <f>WORKSHEET[[#This Row],[Delay at toll gate in days]] +WORKSHEET[[#This Row],[Delay at workshop in days]] +WORKSHEET[[#This Row],[Delay at border in days]]</f>
        <v>9.375</v>
      </c>
    </row>
    <row r="910" spans="1:31" x14ac:dyDescent="0.35">
      <c r="A910" t="s">
        <v>930</v>
      </c>
      <c r="B910" t="s">
        <v>10</v>
      </c>
      <c r="C910" t="s">
        <v>68</v>
      </c>
      <c r="D910" t="s">
        <v>3615</v>
      </c>
      <c r="E910" t="s">
        <v>3612</v>
      </c>
      <c r="F910" t="str">
        <f>WORKSHEET[[#This Row],[Depart From]]&amp;"-"&amp;WORKSHEET[[#This Row],[Arrive To]]</f>
        <v>Mombasa-Victoria</v>
      </c>
      <c r="G910" s="2">
        <v>44575</v>
      </c>
      <c r="H910" s="2">
        <v>44596</v>
      </c>
      <c r="I910" s="2" t="str">
        <f t="shared" si="14"/>
        <v>Delivered</v>
      </c>
      <c r="J910" s="2" t="str">
        <f>TEXT(WORKSHEET[[#This Row],[Offloading Date]], "mmm")</f>
        <v>Feb</v>
      </c>
      <c r="K910" s="2" t="str">
        <f>IF(OR(WORKSHEET[[#This Row],[Year]]="", ISBLANK(WORKSHEET[[#This Row],[Year]]), WORKSHEET[[#This Row],[Year]]="null"), "Exclude", "Include")</f>
        <v>Include</v>
      </c>
      <c r="L910" t="s">
        <v>16</v>
      </c>
      <c r="M910" t="s">
        <v>12</v>
      </c>
      <c r="N910" t="s">
        <v>69</v>
      </c>
      <c r="O910">
        <v>30.062999999999999</v>
      </c>
      <c r="P910">
        <v>20</v>
      </c>
      <c r="Q910" t="s">
        <v>14</v>
      </c>
      <c r="R910">
        <f>P910 * _xll.XLOOKUP(Q910,CALCULATION!$A$15:$A$17, CALCULATION!$B$15:$B$17 )</f>
        <v>20</v>
      </c>
      <c r="S910" s="5">
        <f>O910*P910*_xll.XLOOKUP(Q910,CALCULATION!$A$15:$A$17, CALCULATION!$B$15:$B$17)</f>
        <v>601.26</v>
      </c>
      <c r="T910">
        <v>10</v>
      </c>
      <c r="U910" t="s">
        <v>14</v>
      </c>
      <c r="V910">
        <f>T910 * _xll.XLOOKUP(U910,CALCULATION!$A$15:$A$17, CALCULATION!$B$15:$B$17 )</f>
        <v>10</v>
      </c>
      <c r="W910" s="5">
        <f>O910*T910*_xll.XLOOKUP(U910,CALCULATION!$A$15:$A$17, CALCULATION!$B$15:$B$17)</f>
        <v>300.63</v>
      </c>
      <c r="X910" s="5">
        <f>WORKSHEET[[#This Row],[Clients Total Cost]] / WORKSHEET[[#This Row],[Clients Rate per T2 (USD)]]</f>
        <v>30.062999999999999</v>
      </c>
      <c r="Y910" s="5">
        <f>WORKSHEET[[#This Row],[Clients Rate per T2 (USD)]] - WORKSHEET[[#This Row],[Supplier Rate Per t2 (USD)]]</f>
        <v>10</v>
      </c>
      <c r="Z910" s="5">
        <f>WORKSHEET[[#This Row],[Profit Per T]] * WORKSHEET[[#This Row],[Weight]]</f>
        <v>300.63</v>
      </c>
      <c r="AA910">
        <v>1</v>
      </c>
      <c r="AB910" s="1">
        <v>3.15</v>
      </c>
      <c r="AC910" s="1">
        <v>2.1</v>
      </c>
      <c r="AD910" s="1">
        <v>2.625</v>
      </c>
      <c r="AE910" s="1">
        <f>WORKSHEET[[#This Row],[Delay at toll gate in days]] +WORKSHEET[[#This Row],[Delay at workshop in days]] +WORKSHEET[[#This Row],[Delay at border in days]]</f>
        <v>7.875</v>
      </c>
    </row>
    <row r="911" spans="1:31" x14ac:dyDescent="0.35">
      <c r="A911" t="s">
        <v>931</v>
      </c>
      <c r="B911" t="s">
        <v>10</v>
      </c>
      <c r="C911" t="s">
        <v>68</v>
      </c>
      <c r="D911" t="s">
        <v>3619</v>
      </c>
      <c r="E911" t="s">
        <v>3617</v>
      </c>
      <c r="F911" t="str">
        <f>WORKSHEET[[#This Row],[Depart From]]&amp;"-"&amp;WORKSHEET[[#This Row],[Arrive To]]</f>
        <v>Addis Ababa-Lagos</v>
      </c>
      <c r="G911" s="2">
        <v>44572</v>
      </c>
      <c r="H911" s="2">
        <v>44594</v>
      </c>
      <c r="I911" s="2" t="str">
        <f t="shared" si="14"/>
        <v>Delivered</v>
      </c>
      <c r="J911" s="2" t="str">
        <f>TEXT(WORKSHEET[[#This Row],[Offloading Date]], "mmm")</f>
        <v>Feb</v>
      </c>
      <c r="K911" s="2" t="str">
        <f>IF(OR(WORKSHEET[[#This Row],[Year]]="", ISBLANK(WORKSHEET[[#This Row],[Year]]), WORKSHEET[[#This Row],[Year]]="null"), "Exclude", "Include")</f>
        <v>Include</v>
      </c>
      <c r="L911" t="s">
        <v>16</v>
      </c>
      <c r="M911" t="s">
        <v>3624</v>
      </c>
      <c r="N911" t="s">
        <v>69</v>
      </c>
      <c r="O911">
        <v>32.085799999999999</v>
      </c>
      <c r="P911">
        <v>20</v>
      </c>
      <c r="Q911" t="s">
        <v>14</v>
      </c>
      <c r="R911">
        <f>P911 * _xll.XLOOKUP(Q911,CALCULATION!$A$15:$A$17, CALCULATION!$B$15:$B$17 )</f>
        <v>20</v>
      </c>
      <c r="S911" s="5">
        <f>O911*P911*_xll.XLOOKUP(Q911,CALCULATION!$A$15:$A$17, CALCULATION!$B$15:$B$17)</f>
        <v>641.71600000000001</v>
      </c>
      <c r="T911">
        <v>10</v>
      </c>
      <c r="U911" t="s">
        <v>14</v>
      </c>
      <c r="V911">
        <f>T911 * _xll.XLOOKUP(U911,CALCULATION!$A$15:$A$17, CALCULATION!$B$15:$B$17 )</f>
        <v>10</v>
      </c>
      <c r="W911" s="5">
        <f>O911*T911*_xll.XLOOKUP(U911,CALCULATION!$A$15:$A$17, CALCULATION!$B$15:$B$17)</f>
        <v>320.858</v>
      </c>
      <c r="X911" s="5">
        <f>WORKSHEET[[#This Row],[Clients Total Cost]] / WORKSHEET[[#This Row],[Clients Rate per T2 (USD)]]</f>
        <v>32.085799999999999</v>
      </c>
      <c r="Y911" s="5">
        <f>WORKSHEET[[#This Row],[Clients Rate per T2 (USD)]] - WORKSHEET[[#This Row],[Supplier Rate Per t2 (USD)]]</f>
        <v>10</v>
      </c>
      <c r="Z911" s="5">
        <f>WORKSHEET[[#This Row],[Profit Per T]] * WORKSHEET[[#This Row],[Weight]]</f>
        <v>320.858</v>
      </c>
      <c r="AA911">
        <v>1</v>
      </c>
      <c r="AB911" s="1">
        <v>3.3</v>
      </c>
      <c r="AC911" s="1">
        <v>2.2000000000000002</v>
      </c>
      <c r="AD911" s="1">
        <v>2.75</v>
      </c>
      <c r="AE911" s="1">
        <f>WORKSHEET[[#This Row],[Delay at toll gate in days]] +WORKSHEET[[#This Row],[Delay at workshop in days]] +WORKSHEET[[#This Row],[Delay at border in days]]</f>
        <v>8.25</v>
      </c>
    </row>
    <row r="912" spans="1:31" x14ac:dyDescent="0.35">
      <c r="A912" t="s">
        <v>932</v>
      </c>
      <c r="B912" t="s">
        <v>10</v>
      </c>
      <c r="C912" t="s">
        <v>68</v>
      </c>
      <c r="D912" t="s">
        <v>3616</v>
      </c>
      <c r="E912" t="s">
        <v>3613</v>
      </c>
      <c r="F912" t="str">
        <f>WORKSHEET[[#This Row],[Depart From]]&amp;"-"&amp;WORKSHEET[[#This Row],[Arrive To]]</f>
        <v>Marrakech-Sanaa</v>
      </c>
      <c r="G912" s="2">
        <v>44573</v>
      </c>
      <c r="H912" s="2">
        <v>44606</v>
      </c>
      <c r="I912" s="2" t="str">
        <f t="shared" si="14"/>
        <v>Delivered</v>
      </c>
      <c r="J912" s="2" t="str">
        <f>TEXT(WORKSHEET[[#This Row],[Offloading Date]], "mmm")</f>
        <v>Feb</v>
      </c>
      <c r="K912" s="2" t="str">
        <f>IF(OR(WORKSHEET[[#This Row],[Year]]="", ISBLANK(WORKSHEET[[#This Row],[Year]]), WORKSHEET[[#This Row],[Year]]="null"), "Exclude", "Include")</f>
        <v>Include</v>
      </c>
      <c r="L912" t="s">
        <v>16</v>
      </c>
      <c r="M912" t="s">
        <v>12</v>
      </c>
      <c r="N912" t="s">
        <v>69</v>
      </c>
      <c r="O912">
        <v>32.176200000000001</v>
      </c>
      <c r="P912">
        <v>20</v>
      </c>
      <c r="Q912" t="s">
        <v>14</v>
      </c>
      <c r="R912">
        <f>P912 * _xll.XLOOKUP(Q912,CALCULATION!$A$15:$A$17, CALCULATION!$B$15:$B$17 )</f>
        <v>20</v>
      </c>
      <c r="S912" s="5">
        <f>O912*P912*_xll.XLOOKUP(Q912,CALCULATION!$A$15:$A$17, CALCULATION!$B$15:$B$17)</f>
        <v>643.524</v>
      </c>
      <c r="T912">
        <v>10</v>
      </c>
      <c r="U912" t="s">
        <v>14</v>
      </c>
      <c r="V912">
        <f>T912 * _xll.XLOOKUP(U912,CALCULATION!$A$15:$A$17, CALCULATION!$B$15:$B$17 )</f>
        <v>10</v>
      </c>
      <c r="W912" s="5">
        <f>O912*T912*_xll.XLOOKUP(U912,CALCULATION!$A$15:$A$17, CALCULATION!$B$15:$B$17)</f>
        <v>321.762</v>
      </c>
      <c r="X912" s="5">
        <f>WORKSHEET[[#This Row],[Clients Total Cost]] / WORKSHEET[[#This Row],[Clients Rate per T2 (USD)]]</f>
        <v>32.176200000000001</v>
      </c>
      <c r="Y912" s="5">
        <f>WORKSHEET[[#This Row],[Clients Rate per T2 (USD)]] - WORKSHEET[[#This Row],[Supplier Rate Per t2 (USD)]]</f>
        <v>10</v>
      </c>
      <c r="Z912" s="5">
        <f>WORKSHEET[[#This Row],[Profit Per T]] * WORKSHEET[[#This Row],[Weight]]</f>
        <v>321.762</v>
      </c>
      <c r="AA912">
        <v>1</v>
      </c>
      <c r="AB912" s="1">
        <v>4.95</v>
      </c>
      <c r="AC912" s="1">
        <v>3.3000000000000003</v>
      </c>
      <c r="AD912" s="1">
        <v>4.125</v>
      </c>
      <c r="AE912" s="1">
        <f>WORKSHEET[[#This Row],[Delay at toll gate in days]] +WORKSHEET[[#This Row],[Delay at workshop in days]] +WORKSHEET[[#This Row],[Delay at border in days]]</f>
        <v>12.375</v>
      </c>
    </row>
    <row r="913" spans="1:31" x14ac:dyDescent="0.35">
      <c r="A913" t="s">
        <v>933</v>
      </c>
      <c r="B913" t="s">
        <v>10</v>
      </c>
      <c r="C913" t="s">
        <v>68</v>
      </c>
      <c r="D913" t="s">
        <v>3611</v>
      </c>
      <c r="E913" t="s">
        <v>3617</v>
      </c>
      <c r="F913" t="str">
        <f>WORKSHEET[[#This Row],[Depart From]]&amp;"-"&amp;WORKSHEET[[#This Row],[Arrive To]]</f>
        <v>Mogadishu-Lagos</v>
      </c>
      <c r="G913" s="2">
        <v>44572</v>
      </c>
      <c r="H913" s="2">
        <v>44594</v>
      </c>
      <c r="I913" s="2" t="str">
        <f t="shared" si="14"/>
        <v>Delivered</v>
      </c>
      <c r="J913" s="2" t="str">
        <f>TEXT(WORKSHEET[[#This Row],[Offloading Date]], "mmm")</f>
        <v>Feb</v>
      </c>
      <c r="K913" s="2" t="str">
        <f>IF(OR(WORKSHEET[[#This Row],[Year]]="", ISBLANK(WORKSHEET[[#This Row],[Year]]), WORKSHEET[[#This Row],[Year]]="null"), "Exclude", "Include")</f>
        <v>Include</v>
      </c>
      <c r="L913" t="s">
        <v>16</v>
      </c>
      <c r="M913" t="s">
        <v>12</v>
      </c>
      <c r="N913" t="s">
        <v>69</v>
      </c>
      <c r="O913">
        <v>34.14</v>
      </c>
      <c r="P913">
        <v>20</v>
      </c>
      <c r="Q913" t="s">
        <v>14</v>
      </c>
      <c r="R913">
        <f>P913 * _xll.XLOOKUP(Q913,CALCULATION!$A$15:$A$17, CALCULATION!$B$15:$B$17 )</f>
        <v>20</v>
      </c>
      <c r="S913" s="5">
        <f>O913*P913*_xll.XLOOKUP(Q913,CALCULATION!$A$15:$A$17, CALCULATION!$B$15:$B$17)</f>
        <v>682.8</v>
      </c>
      <c r="T913">
        <v>10</v>
      </c>
      <c r="U913" t="s">
        <v>14</v>
      </c>
      <c r="V913">
        <f>T913 * _xll.XLOOKUP(U913,CALCULATION!$A$15:$A$17, CALCULATION!$B$15:$B$17 )</f>
        <v>10</v>
      </c>
      <c r="W913" s="5">
        <f>O913*T913*_xll.XLOOKUP(U913,CALCULATION!$A$15:$A$17, CALCULATION!$B$15:$B$17)</f>
        <v>341.4</v>
      </c>
      <c r="X913" s="5">
        <f>WORKSHEET[[#This Row],[Clients Total Cost]] / WORKSHEET[[#This Row],[Clients Rate per T2 (USD)]]</f>
        <v>34.14</v>
      </c>
      <c r="Y913" s="5">
        <f>WORKSHEET[[#This Row],[Clients Rate per T2 (USD)]] - WORKSHEET[[#This Row],[Supplier Rate Per t2 (USD)]]</f>
        <v>10</v>
      </c>
      <c r="Z913" s="5">
        <f>WORKSHEET[[#This Row],[Profit Per T]] * WORKSHEET[[#This Row],[Weight]]</f>
        <v>341.4</v>
      </c>
      <c r="AA913">
        <v>1</v>
      </c>
      <c r="AB913" s="1">
        <v>3.3</v>
      </c>
      <c r="AC913" s="1">
        <v>2.2000000000000002</v>
      </c>
      <c r="AD913" s="1">
        <v>2.75</v>
      </c>
      <c r="AE913" s="1">
        <f>WORKSHEET[[#This Row],[Delay at toll gate in days]] +WORKSHEET[[#This Row],[Delay at workshop in days]] +WORKSHEET[[#This Row],[Delay at border in days]]</f>
        <v>8.25</v>
      </c>
    </row>
    <row r="914" spans="1:31" x14ac:dyDescent="0.35">
      <c r="A914" t="s">
        <v>934</v>
      </c>
      <c r="B914" t="s">
        <v>10</v>
      </c>
      <c r="C914" t="s">
        <v>68</v>
      </c>
      <c r="D914" t="s">
        <v>3619</v>
      </c>
      <c r="E914" t="s">
        <v>3617</v>
      </c>
      <c r="F914" t="str">
        <f>WORKSHEET[[#This Row],[Depart From]]&amp;"-"&amp;WORKSHEET[[#This Row],[Arrive To]]</f>
        <v>Addis Ababa-Lagos</v>
      </c>
      <c r="G914" s="2">
        <v>44572</v>
      </c>
      <c r="H914" s="2">
        <v>44594</v>
      </c>
      <c r="I914" s="2" t="str">
        <f t="shared" si="14"/>
        <v>Delivered</v>
      </c>
      <c r="J914" s="2" t="str">
        <f>TEXT(WORKSHEET[[#This Row],[Offloading Date]], "mmm")</f>
        <v>Feb</v>
      </c>
      <c r="K914" s="2" t="str">
        <f>IF(OR(WORKSHEET[[#This Row],[Year]]="", ISBLANK(WORKSHEET[[#This Row],[Year]]), WORKSHEET[[#This Row],[Year]]="null"), "Exclude", "Include")</f>
        <v>Include</v>
      </c>
      <c r="L914" t="s">
        <v>16</v>
      </c>
      <c r="M914" t="s">
        <v>12</v>
      </c>
      <c r="N914" t="s">
        <v>69</v>
      </c>
      <c r="O914">
        <v>34.188600000000001</v>
      </c>
      <c r="P914">
        <v>20</v>
      </c>
      <c r="Q914" t="s">
        <v>14</v>
      </c>
      <c r="R914">
        <f>P914 * _xll.XLOOKUP(Q914,CALCULATION!$A$15:$A$17, CALCULATION!$B$15:$B$17 )</f>
        <v>20</v>
      </c>
      <c r="S914" s="5">
        <f>O914*P914*_xll.XLOOKUP(Q914,CALCULATION!$A$15:$A$17, CALCULATION!$B$15:$B$17)</f>
        <v>683.77200000000005</v>
      </c>
      <c r="T914">
        <v>10</v>
      </c>
      <c r="U914" t="s">
        <v>14</v>
      </c>
      <c r="V914">
        <f>T914 * _xll.XLOOKUP(U914,CALCULATION!$A$15:$A$17, CALCULATION!$B$15:$B$17 )</f>
        <v>10</v>
      </c>
      <c r="W914" s="5">
        <f>O914*T914*_xll.XLOOKUP(U914,CALCULATION!$A$15:$A$17, CALCULATION!$B$15:$B$17)</f>
        <v>341.88600000000002</v>
      </c>
      <c r="X914" s="5">
        <f>WORKSHEET[[#This Row],[Clients Total Cost]] / WORKSHEET[[#This Row],[Clients Rate per T2 (USD)]]</f>
        <v>34.188600000000001</v>
      </c>
      <c r="Y914" s="5">
        <f>WORKSHEET[[#This Row],[Clients Rate per T2 (USD)]] - WORKSHEET[[#This Row],[Supplier Rate Per t2 (USD)]]</f>
        <v>10</v>
      </c>
      <c r="Z914" s="5">
        <f>WORKSHEET[[#This Row],[Profit Per T]] * WORKSHEET[[#This Row],[Weight]]</f>
        <v>341.88600000000002</v>
      </c>
      <c r="AA914">
        <v>1</v>
      </c>
      <c r="AB914" s="1">
        <v>3.3</v>
      </c>
      <c r="AC914" s="1">
        <v>2.2000000000000002</v>
      </c>
      <c r="AD914" s="1">
        <v>2.75</v>
      </c>
      <c r="AE914" s="1">
        <f>WORKSHEET[[#This Row],[Delay at toll gate in days]] +WORKSHEET[[#This Row],[Delay at workshop in days]] +WORKSHEET[[#This Row],[Delay at border in days]]</f>
        <v>8.25</v>
      </c>
    </row>
    <row r="915" spans="1:31" x14ac:dyDescent="0.35">
      <c r="A915" t="s">
        <v>935</v>
      </c>
      <c r="B915" t="s">
        <v>10</v>
      </c>
      <c r="C915" t="s">
        <v>68</v>
      </c>
      <c r="D915" t="s">
        <v>3615</v>
      </c>
      <c r="E915" t="s">
        <v>3612</v>
      </c>
      <c r="F915" t="str">
        <f>WORKSHEET[[#This Row],[Depart From]]&amp;"-"&amp;WORKSHEET[[#This Row],[Arrive To]]</f>
        <v>Mombasa-Victoria</v>
      </c>
      <c r="G915" s="2">
        <v>44574</v>
      </c>
      <c r="H915" s="2">
        <v>44594</v>
      </c>
      <c r="I915" s="2" t="str">
        <f t="shared" si="14"/>
        <v>Delivered</v>
      </c>
      <c r="J915" s="2" t="str">
        <f>TEXT(WORKSHEET[[#This Row],[Offloading Date]], "mmm")</f>
        <v>Feb</v>
      </c>
      <c r="K915" s="2" t="str">
        <f>IF(OR(WORKSHEET[[#This Row],[Year]]="", ISBLANK(WORKSHEET[[#This Row],[Year]]), WORKSHEET[[#This Row],[Year]]="null"), "Exclude", "Include")</f>
        <v>Include</v>
      </c>
      <c r="L915" t="s">
        <v>16</v>
      </c>
      <c r="M915" t="s">
        <v>3624</v>
      </c>
      <c r="N915" t="s">
        <v>69</v>
      </c>
      <c r="O915">
        <v>30.107199999999999</v>
      </c>
      <c r="P915">
        <v>20</v>
      </c>
      <c r="Q915" t="s">
        <v>14</v>
      </c>
      <c r="R915">
        <f>P915 * _xll.XLOOKUP(Q915,CALCULATION!$A$15:$A$17, CALCULATION!$B$15:$B$17 )</f>
        <v>20</v>
      </c>
      <c r="S915" s="5">
        <f>O915*P915*_xll.XLOOKUP(Q915,CALCULATION!$A$15:$A$17, CALCULATION!$B$15:$B$17)</f>
        <v>602.14400000000001</v>
      </c>
      <c r="T915">
        <v>10</v>
      </c>
      <c r="U915" t="s">
        <v>14</v>
      </c>
      <c r="V915">
        <f>T915 * _xll.XLOOKUP(U915,CALCULATION!$A$15:$A$17, CALCULATION!$B$15:$B$17 )</f>
        <v>10</v>
      </c>
      <c r="W915" s="5">
        <f>O915*T915*_xll.XLOOKUP(U915,CALCULATION!$A$15:$A$17, CALCULATION!$B$15:$B$17)</f>
        <v>301.072</v>
      </c>
      <c r="X915" s="5">
        <f>WORKSHEET[[#This Row],[Clients Total Cost]] / WORKSHEET[[#This Row],[Clients Rate per T2 (USD)]]</f>
        <v>30.107199999999999</v>
      </c>
      <c r="Y915" s="5">
        <f>WORKSHEET[[#This Row],[Clients Rate per T2 (USD)]] - WORKSHEET[[#This Row],[Supplier Rate Per t2 (USD)]]</f>
        <v>10</v>
      </c>
      <c r="Z915" s="5">
        <f>WORKSHEET[[#This Row],[Profit Per T]] * WORKSHEET[[#This Row],[Weight]]</f>
        <v>301.072</v>
      </c>
      <c r="AA915">
        <v>1</v>
      </c>
      <c r="AB915" s="1">
        <v>3</v>
      </c>
      <c r="AC915" s="1">
        <v>2</v>
      </c>
      <c r="AD915" s="1">
        <v>2.5</v>
      </c>
      <c r="AE915" s="1">
        <f>WORKSHEET[[#This Row],[Delay at toll gate in days]] +WORKSHEET[[#This Row],[Delay at workshop in days]] +WORKSHEET[[#This Row],[Delay at border in days]]</f>
        <v>7.5</v>
      </c>
    </row>
    <row r="916" spans="1:31" x14ac:dyDescent="0.35">
      <c r="A916" t="s">
        <v>936</v>
      </c>
      <c r="B916" t="s">
        <v>10</v>
      </c>
      <c r="C916" t="s">
        <v>68</v>
      </c>
      <c r="D916" t="s">
        <v>3619</v>
      </c>
      <c r="E916" t="s">
        <v>3613</v>
      </c>
      <c r="F916" t="str">
        <f>WORKSHEET[[#This Row],[Depart From]]&amp;"-"&amp;WORKSHEET[[#This Row],[Arrive To]]</f>
        <v>Addis Ababa-Sanaa</v>
      </c>
      <c r="G916" s="2">
        <v>44572</v>
      </c>
      <c r="H916" s="2">
        <v>44595</v>
      </c>
      <c r="I916" s="2" t="str">
        <f t="shared" si="14"/>
        <v>Delivered</v>
      </c>
      <c r="J916" s="2" t="str">
        <f>TEXT(WORKSHEET[[#This Row],[Offloading Date]], "mmm")</f>
        <v>Feb</v>
      </c>
      <c r="K916" s="2" t="str">
        <f>IF(OR(WORKSHEET[[#This Row],[Year]]="", ISBLANK(WORKSHEET[[#This Row],[Year]]), WORKSHEET[[#This Row],[Year]]="null"), "Exclude", "Include")</f>
        <v>Include</v>
      </c>
      <c r="L916" t="s">
        <v>16</v>
      </c>
      <c r="M916" t="s">
        <v>12</v>
      </c>
      <c r="N916" t="s">
        <v>69</v>
      </c>
      <c r="O916">
        <v>34.054400000000001</v>
      </c>
      <c r="P916">
        <v>20</v>
      </c>
      <c r="Q916" t="s">
        <v>14</v>
      </c>
      <c r="R916">
        <f>P916 * _xll.XLOOKUP(Q916,CALCULATION!$A$15:$A$17, CALCULATION!$B$15:$B$17 )</f>
        <v>20</v>
      </c>
      <c r="S916" s="5">
        <f>O916*P916*_xll.XLOOKUP(Q916,CALCULATION!$A$15:$A$17, CALCULATION!$B$15:$B$17)</f>
        <v>681.08799999999997</v>
      </c>
      <c r="T916">
        <v>10</v>
      </c>
      <c r="U916" t="s">
        <v>14</v>
      </c>
      <c r="V916">
        <f>T916 * _xll.XLOOKUP(U916,CALCULATION!$A$15:$A$17, CALCULATION!$B$15:$B$17 )</f>
        <v>10</v>
      </c>
      <c r="W916" s="5">
        <f>O916*T916*_xll.XLOOKUP(U916,CALCULATION!$A$15:$A$17, CALCULATION!$B$15:$B$17)</f>
        <v>340.54399999999998</v>
      </c>
      <c r="X916" s="5">
        <f>WORKSHEET[[#This Row],[Clients Total Cost]] / WORKSHEET[[#This Row],[Clients Rate per T2 (USD)]]</f>
        <v>34.054400000000001</v>
      </c>
      <c r="Y916" s="5">
        <f>WORKSHEET[[#This Row],[Clients Rate per T2 (USD)]] - WORKSHEET[[#This Row],[Supplier Rate Per t2 (USD)]]</f>
        <v>10</v>
      </c>
      <c r="Z916" s="5">
        <f>WORKSHEET[[#This Row],[Profit Per T]] * WORKSHEET[[#This Row],[Weight]]</f>
        <v>340.54399999999998</v>
      </c>
      <c r="AA916">
        <v>1</v>
      </c>
      <c r="AB916" s="1">
        <v>3.4499999999999997</v>
      </c>
      <c r="AC916" s="1">
        <v>2.3000000000000003</v>
      </c>
      <c r="AD916" s="1">
        <v>2.875</v>
      </c>
      <c r="AE916" s="1">
        <f>WORKSHEET[[#This Row],[Delay at toll gate in days]] +WORKSHEET[[#This Row],[Delay at workshop in days]] +WORKSHEET[[#This Row],[Delay at border in days]]</f>
        <v>8.625</v>
      </c>
    </row>
    <row r="917" spans="1:31" x14ac:dyDescent="0.35">
      <c r="A917" t="s">
        <v>937</v>
      </c>
      <c r="B917" t="s">
        <v>10</v>
      </c>
      <c r="C917" t="s">
        <v>68</v>
      </c>
      <c r="D917" t="s">
        <v>3615</v>
      </c>
      <c r="E917" t="s">
        <v>3617</v>
      </c>
      <c r="F917" t="str">
        <f>WORKSHEET[[#This Row],[Depart From]]&amp;"-"&amp;WORKSHEET[[#This Row],[Arrive To]]</f>
        <v>Mombasa-Lagos</v>
      </c>
      <c r="G917" s="2">
        <v>44572</v>
      </c>
      <c r="H917" s="2">
        <v>44594</v>
      </c>
      <c r="I917" s="2" t="str">
        <f t="shared" si="14"/>
        <v>Delivered</v>
      </c>
      <c r="J917" s="2" t="str">
        <f>TEXT(WORKSHEET[[#This Row],[Offloading Date]], "mmm")</f>
        <v>Feb</v>
      </c>
      <c r="K917" s="2" t="str">
        <f>IF(OR(WORKSHEET[[#This Row],[Year]]="", ISBLANK(WORKSHEET[[#This Row],[Year]]), WORKSHEET[[#This Row],[Year]]="null"), "Exclude", "Include")</f>
        <v>Include</v>
      </c>
      <c r="L917" t="s">
        <v>16</v>
      </c>
      <c r="M917" t="s">
        <v>12</v>
      </c>
      <c r="N917" t="s">
        <v>69</v>
      </c>
      <c r="O917">
        <v>30.1204</v>
      </c>
      <c r="P917">
        <v>20</v>
      </c>
      <c r="Q917" t="s">
        <v>14</v>
      </c>
      <c r="R917">
        <f>P917 * _xll.XLOOKUP(Q917,CALCULATION!$A$15:$A$17, CALCULATION!$B$15:$B$17 )</f>
        <v>20</v>
      </c>
      <c r="S917" s="5">
        <f>O917*P917*_xll.XLOOKUP(Q917,CALCULATION!$A$15:$A$17, CALCULATION!$B$15:$B$17)</f>
        <v>602.40800000000002</v>
      </c>
      <c r="T917">
        <v>10</v>
      </c>
      <c r="U917" t="s">
        <v>14</v>
      </c>
      <c r="V917">
        <f>T917 * _xll.XLOOKUP(U917,CALCULATION!$A$15:$A$17, CALCULATION!$B$15:$B$17 )</f>
        <v>10</v>
      </c>
      <c r="W917" s="5">
        <f>O917*T917*_xll.XLOOKUP(U917,CALCULATION!$A$15:$A$17, CALCULATION!$B$15:$B$17)</f>
        <v>301.20400000000001</v>
      </c>
      <c r="X917" s="5">
        <f>WORKSHEET[[#This Row],[Clients Total Cost]] / WORKSHEET[[#This Row],[Clients Rate per T2 (USD)]]</f>
        <v>30.1204</v>
      </c>
      <c r="Y917" s="5">
        <f>WORKSHEET[[#This Row],[Clients Rate per T2 (USD)]] - WORKSHEET[[#This Row],[Supplier Rate Per t2 (USD)]]</f>
        <v>10</v>
      </c>
      <c r="Z917" s="5">
        <f>WORKSHEET[[#This Row],[Profit Per T]] * WORKSHEET[[#This Row],[Weight]]</f>
        <v>301.20400000000001</v>
      </c>
      <c r="AA917">
        <v>1</v>
      </c>
      <c r="AB917" s="1">
        <v>3.3</v>
      </c>
      <c r="AC917" s="1">
        <v>2.2000000000000002</v>
      </c>
      <c r="AD917" s="1">
        <v>2.75</v>
      </c>
      <c r="AE917" s="1">
        <f>WORKSHEET[[#This Row],[Delay at toll gate in days]] +WORKSHEET[[#This Row],[Delay at workshop in days]] +WORKSHEET[[#This Row],[Delay at border in days]]</f>
        <v>8.25</v>
      </c>
    </row>
    <row r="918" spans="1:31" x14ac:dyDescent="0.35">
      <c r="A918" t="s">
        <v>938</v>
      </c>
      <c r="B918" t="s">
        <v>10</v>
      </c>
      <c r="C918" t="s">
        <v>68</v>
      </c>
      <c r="D918" t="s">
        <v>3616</v>
      </c>
      <c r="E918" t="s">
        <v>3614</v>
      </c>
      <c r="F918" t="str">
        <f>WORKSHEET[[#This Row],[Depart From]]&amp;"-"&amp;WORKSHEET[[#This Row],[Arrive To]]</f>
        <v>Marrakech-Alger</v>
      </c>
      <c r="G918" s="2">
        <v>44573</v>
      </c>
      <c r="H918" s="2">
        <v>44596</v>
      </c>
      <c r="I918" s="2" t="str">
        <f t="shared" si="14"/>
        <v>Delivered</v>
      </c>
      <c r="J918" s="2" t="str">
        <f>TEXT(WORKSHEET[[#This Row],[Offloading Date]], "mmm")</f>
        <v>Feb</v>
      </c>
      <c r="K918" s="2" t="str">
        <f>IF(OR(WORKSHEET[[#This Row],[Year]]="", ISBLANK(WORKSHEET[[#This Row],[Year]]), WORKSHEET[[#This Row],[Year]]="null"), "Exclude", "Include")</f>
        <v>Include</v>
      </c>
      <c r="L918" t="s">
        <v>16</v>
      </c>
      <c r="M918" t="s">
        <v>12</v>
      </c>
      <c r="N918" t="s">
        <v>69</v>
      </c>
      <c r="O918">
        <v>32.138399999999997</v>
      </c>
      <c r="P918">
        <v>20</v>
      </c>
      <c r="Q918" t="s">
        <v>14</v>
      </c>
      <c r="R918">
        <f>P918 * _xll.XLOOKUP(Q918,CALCULATION!$A$15:$A$17, CALCULATION!$B$15:$B$17 )</f>
        <v>20</v>
      </c>
      <c r="S918" s="5">
        <f>O918*P918*_xll.XLOOKUP(Q918,CALCULATION!$A$15:$A$17, CALCULATION!$B$15:$B$17)</f>
        <v>642.76799999999992</v>
      </c>
      <c r="T918">
        <v>10</v>
      </c>
      <c r="U918" t="s">
        <v>14</v>
      </c>
      <c r="V918">
        <f>T918 * _xll.XLOOKUP(U918,CALCULATION!$A$15:$A$17, CALCULATION!$B$15:$B$17 )</f>
        <v>10</v>
      </c>
      <c r="W918" s="5">
        <f>O918*T918*_xll.XLOOKUP(U918,CALCULATION!$A$15:$A$17, CALCULATION!$B$15:$B$17)</f>
        <v>321.38399999999996</v>
      </c>
      <c r="X918" s="5">
        <f>WORKSHEET[[#This Row],[Clients Total Cost]] / WORKSHEET[[#This Row],[Clients Rate per T2 (USD)]]</f>
        <v>32.138399999999997</v>
      </c>
      <c r="Y918" s="5">
        <f>WORKSHEET[[#This Row],[Clients Rate per T2 (USD)]] - WORKSHEET[[#This Row],[Supplier Rate Per t2 (USD)]]</f>
        <v>10</v>
      </c>
      <c r="Z918" s="5">
        <f>WORKSHEET[[#This Row],[Profit Per T]] * WORKSHEET[[#This Row],[Weight]]</f>
        <v>321.38399999999996</v>
      </c>
      <c r="AA918">
        <v>1</v>
      </c>
      <c r="AB918" s="1">
        <v>3.4499999999999997</v>
      </c>
      <c r="AC918" s="1">
        <v>2.3000000000000003</v>
      </c>
      <c r="AD918" s="1">
        <v>2.875</v>
      </c>
      <c r="AE918" s="1">
        <f>WORKSHEET[[#This Row],[Delay at toll gate in days]] +WORKSHEET[[#This Row],[Delay at workshop in days]] +WORKSHEET[[#This Row],[Delay at border in days]]</f>
        <v>8.625</v>
      </c>
    </row>
    <row r="919" spans="1:31" x14ac:dyDescent="0.35">
      <c r="A919" t="s">
        <v>939</v>
      </c>
      <c r="B919" t="s">
        <v>10</v>
      </c>
      <c r="C919" t="s">
        <v>68</v>
      </c>
      <c r="D919" t="s">
        <v>3619</v>
      </c>
      <c r="E919" t="s">
        <v>3612</v>
      </c>
      <c r="F919" t="str">
        <f>WORKSHEET[[#This Row],[Depart From]]&amp;"-"&amp;WORKSHEET[[#This Row],[Arrive To]]</f>
        <v>Addis Ababa-Victoria</v>
      </c>
      <c r="G919" s="2">
        <v>44573</v>
      </c>
      <c r="H919" s="2">
        <v>44595</v>
      </c>
      <c r="I919" s="2" t="str">
        <f t="shared" si="14"/>
        <v>Delivered</v>
      </c>
      <c r="J919" s="2" t="str">
        <f>TEXT(WORKSHEET[[#This Row],[Offloading Date]], "mmm")</f>
        <v>Feb</v>
      </c>
      <c r="K919" s="2" t="str">
        <f>IF(OR(WORKSHEET[[#This Row],[Year]]="", ISBLANK(WORKSHEET[[#This Row],[Year]]), WORKSHEET[[#This Row],[Year]]="null"), "Exclude", "Include")</f>
        <v>Include</v>
      </c>
      <c r="L919" t="s">
        <v>16</v>
      </c>
      <c r="M919" t="s">
        <v>12</v>
      </c>
      <c r="N919" t="s">
        <v>69</v>
      </c>
      <c r="O919">
        <v>32.0916</v>
      </c>
      <c r="P919">
        <v>20</v>
      </c>
      <c r="Q919" t="s">
        <v>14</v>
      </c>
      <c r="R919">
        <f>P919 * _xll.XLOOKUP(Q919,CALCULATION!$A$15:$A$17, CALCULATION!$B$15:$B$17 )</f>
        <v>20</v>
      </c>
      <c r="S919" s="5">
        <f>O919*P919*_xll.XLOOKUP(Q919,CALCULATION!$A$15:$A$17, CALCULATION!$B$15:$B$17)</f>
        <v>641.83199999999999</v>
      </c>
      <c r="T919">
        <v>10</v>
      </c>
      <c r="U919" t="s">
        <v>14</v>
      </c>
      <c r="V919">
        <f>T919 * _xll.XLOOKUP(U919,CALCULATION!$A$15:$A$17, CALCULATION!$B$15:$B$17 )</f>
        <v>10</v>
      </c>
      <c r="W919" s="5">
        <f>O919*T919*_xll.XLOOKUP(U919,CALCULATION!$A$15:$A$17, CALCULATION!$B$15:$B$17)</f>
        <v>320.916</v>
      </c>
      <c r="X919" s="5">
        <f>WORKSHEET[[#This Row],[Clients Total Cost]] / WORKSHEET[[#This Row],[Clients Rate per T2 (USD)]]</f>
        <v>32.0916</v>
      </c>
      <c r="Y919" s="5">
        <f>WORKSHEET[[#This Row],[Clients Rate per T2 (USD)]] - WORKSHEET[[#This Row],[Supplier Rate Per t2 (USD)]]</f>
        <v>10</v>
      </c>
      <c r="Z919" s="5">
        <f>WORKSHEET[[#This Row],[Profit Per T]] * WORKSHEET[[#This Row],[Weight]]</f>
        <v>320.916</v>
      </c>
      <c r="AA919">
        <v>1</v>
      </c>
      <c r="AB919" s="1">
        <v>3.3</v>
      </c>
      <c r="AC919" s="1">
        <v>2.2000000000000002</v>
      </c>
      <c r="AD919" s="1">
        <v>2.75</v>
      </c>
      <c r="AE919" s="1">
        <f>WORKSHEET[[#This Row],[Delay at toll gate in days]] +WORKSHEET[[#This Row],[Delay at workshop in days]] +WORKSHEET[[#This Row],[Delay at border in days]]</f>
        <v>8.25</v>
      </c>
    </row>
    <row r="920" spans="1:31" x14ac:dyDescent="0.35">
      <c r="A920" t="s">
        <v>940</v>
      </c>
      <c r="B920" t="s">
        <v>10</v>
      </c>
      <c r="C920" t="s">
        <v>68</v>
      </c>
      <c r="D920" t="s">
        <v>3619</v>
      </c>
      <c r="E920" t="s">
        <v>3613</v>
      </c>
      <c r="F920" t="str">
        <f>WORKSHEET[[#This Row],[Depart From]]&amp;"-"&amp;WORKSHEET[[#This Row],[Arrive To]]</f>
        <v>Addis Ababa-Sanaa</v>
      </c>
      <c r="G920" s="2">
        <v>44572</v>
      </c>
      <c r="H920" s="2">
        <v>44594</v>
      </c>
      <c r="I920" s="2" t="str">
        <f t="shared" si="14"/>
        <v>Delivered</v>
      </c>
      <c r="J920" s="2" t="str">
        <f>TEXT(WORKSHEET[[#This Row],[Offloading Date]], "mmm")</f>
        <v>Feb</v>
      </c>
      <c r="K920" s="2" t="str">
        <f>IF(OR(WORKSHEET[[#This Row],[Year]]="", ISBLANK(WORKSHEET[[#This Row],[Year]]), WORKSHEET[[#This Row],[Year]]="null"), "Exclude", "Include")</f>
        <v>Include</v>
      </c>
      <c r="L920" t="s">
        <v>16</v>
      </c>
      <c r="M920" t="s">
        <v>16</v>
      </c>
      <c r="N920" t="s">
        <v>13</v>
      </c>
      <c r="O920">
        <v>32.085799999999999</v>
      </c>
      <c r="P920">
        <v>600</v>
      </c>
      <c r="Q920" t="s">
        <v>14</v>
      </c>
      <c r="R920">
        <f>P920 * _xll.XLOOKUP(Q920,CALCULATION!$A$15:$A$17, CALCULATION!$B$15:$B$17 )</f>
        <v>600</v>
      </c>
      <c r="S920" s="5">
        <f>O920*P920*_xll.XLOOKUP(Q920,CALCULATION!$A$15:$A$17, CALCULATION!$B$15:$B$17)</f>
        <v>19251.48</v>
      </c>
      <c r="T920">
        <v>300</v>
      </c>
      <c r="U920" t="s">
        <v>14</v>
      </c>
      <c r="V920">
        <f>T920 * _xll.XLOOKUP(U920,CALCULATION!$A$15:$A$17, CALCULATION!$B$15:$B$17 )</f>
        <v>300</v>
      </c>
      <c r="W920" s="5">
        <f>O920*T920*_xll.XLOOKUP(U920,CALCULATION!$A$15:$A$17, CALCULATION!$B$15:$B$17)</f>
        <v>9625.74</v>
      </c>
      <c r="X920" s="5">
        <f>WORKSHEET[[#This Row],[Clients Total Cost]] / WORKSHEET[[#This Row],[Clients Rate per T2 (USD)]]</f>
        <v>32.085799999999999</v>
      </c>
      <c r="Y920" s="5">
        <f>WORKSHEET[[#This Row],[Clients Rate per T2 (USD)]] - WORKSHEET[[#This Row],[Supplier Rate Per t2 (USD)]]</f>
        <v>300</v>
      </c>
      <c r="Z920" s="5">
        <f>WORKSHEET[[#This Row],[Profit Per T]] * WORKSHEET[[#This Row],[Weight]]</f>
        <v>9625.74</v>
      </c>
      <c r="AA920">
        <v>1</v>
      </c>
      <c r="AB920" s="1">
        <v>3.3</v>
      </c>
      <c r="AC920" s="1">
        <v>2.2000000000000002</v>
      </c>
      <c r="AD920" s="1">
        <v>2.75</v>
      </c>
      <c r="AE920" s="1">
        <f>WORKSHEET[[#This Row],[Delay at toll gate in days]] +WORKSHEET[[#This Row],[Delay at workshop in days]] +WORKSHEET[[#This Row],[Delay at border in days]]</f>
        <v>8.25</v>
      </c>
    </row>
    <row r="921" spans="1:31" x14ac:dyDescent="0.35">
      <c r="A921" t="s">
        <v>941</v>
      </c>
      <c r="B921" t="s">
        <v>10</v>
      </c>
      <c r="C921" t="s">
        <v>68</v>
      </c>
      <c r="D921" t="s">
        <v>3615</v>
      </c>
      <c r="E921" t="s">
        <v>3613</v>
      </c>
      <c r="F921" t="str">
        <f>WORKSHEET[[#This Row],[Depart From]]&amp;"-"&amp;WORKSHEET[[#This Row],[Arrive To]]</f>
        <v>Mombasa-Sanaa</v>
      </c>
      <c r="G921" s="2">
        <v>44573</v>
      </c>
      <c r="H921" s="2">
        <v>44606</v>
      </c>
      <c r="I921" s="2" t="str">
        <f t="shared" si="14"/>
        <v>Delivered</v>
      </c>
      <c r="J921" s="2" t="str">
        <f>TEXT(WORKSHEET[[#This Row],[Offloading Date]], "mmm")</f>
        <v>Feb</v>
      </c>
      <c r="K921" s="2" t="str">
        <f>IF(OR(WORKSHEET[[#This Row],[Year]]="", ISBLANK(WORKSHEET[[#This Row],[Year]]), WORKSHEET[[#This Row],[Year]]="null"), "Exclude", "Include")</f>
        <v>Include</v>
      </c>
      <c r="L921" t="s">
        <v>16</v>
      </c>
      <c r="M921" t="s">
        <v>16</v>
      </c>
      <c r="N921" t="s">
        <v>13</v>
      </c>
      <c r="O921">
        <v>32.176200000000001</v>
      </c>
      <c r="P921">
        <v>600</v>
      </c>
      <c r="Q921" t="s">
        <v>14</v>
      </c>
      <c r="R921">
        <f>P921 * _xll.XLOOKUP(Q921,CALCULATION!$A$15:$A$17, CALCULATION!$B$15:$B$17 )</f>
        <v>600</v>
      </c>
      <c r="S921" s="5">
        <f>O921*P921*_xll.XLOOKUP(Q921,CALCULATION!$A$15:$A$17, CALCULATION!$B$15:$B$17)</f>
        <v>19305.72</v>
      </c>
      <c r="T921">
        <v>300</v>
      </c>
      <c r="U921" t="s">
        <v>14</v>
      </c>
      <c r="V921">
        <f>T921 * _xll.XLOOKUP(U921,CALCULATION!$A$15:$A$17, CALCULATION!$B$15:$B$17 )</f>
        <v>300</v>
      </c>
      <c r="W921" s="5">
        <f>O921*T921*_xll.XLOOKUP(U921,CALCULATION!$A$15:$A$17, CALCULATION!$B$15:$B$17)</f>
        <v>9652.86</v>
      </c>
      <c r="X921" s="5">
        <f>WORKSHEET[[#This Row],[Clients Total Cost]] / WORKSHEET[[#This Row],[Clients Rate per T2 (USD)]]</f>
        <v>32.176200000000001</v>
      </c>
      <c r="Y921" s="5">
        <f>WORKSHEET[[#This Row],[Clients Rate per T2 (USD)]] - WORKSHEET[[#This Row],[Supplier Rate Per t2 (USD)]]</f>
        <v>300</v>
      </c>
      <c r="Z921" s="5">
        <f>WORKSHEET[[#This Row],[Profit Per T]] * WORKSHEET[[#This Row],[Weight]]</f>
        <v>9652.86</v>
      </c>
      <c r="AA921">
        <v>1</v>
      </c>
      <c r="AB921" s="1">
        <v>4.95</v>
      </c>
      <c r="AC921" s="1">
        <v>3.3000000000000003</v>
      </c>
      <c r="AD921" s="1">
        <v>4.125</v>
      </c>
      <c r="AE921" s="1">
        <f>WORKSHEET[[#This Row],[Delay at toll gate in days]] +WORKSHEET[[#This Row],[Delay at workshop in days]] +WORKSHEET[[#This Row],[Delay at border in days]]</f>
        <v>12.375</v>
      </c>
    </row>
    <row r="922" spans="1:31" x14ac:dyDescent="0.35">
      <c r="A922" t="s">
        <v>942</v>
      </c>
      <c r="B922" t="s">
        <v>10</v>
      </c>
      <c r="C922" t="s">
        <v>68</v>
      </c>
      <c r="D922" t="s">
        <v>3611</v>
      </c>
      <c r="E922" t="s">
        <v>3612</v>
      </c>
      <c r="F922" t="str">
        <f>WORKSHEET[[#This Row],[Depart From]]&amp;"-"&amp;WORKSHEET[[#This Row],[Arrive To]]</f>
        <v>Mogadishu-Victoria</v>
      </c>
      <c r="G922" s="2">
        <v>44572</v>
      </c>
      <c r="H922" s="2">
        <v>44594</v>
      </c>
      <c r="I922" s="2" t="str">
        <f t="shared" si="14"/>
        <v>Delivered</v>
      </c>
      <c r="J922" s="2" t="str">
        <f>TEXT(WORKSHEET[[#This Row],[Offloading Date]], "mmm")</f>
        <v>Feb</v>
      </c>
      <c r="K922" s="2" t="str">
        <f>IF(OR(WORKSHEET[[#This Row],[Year]]="", ISBLANK(WORKSHEET[[#This Row],[Year]]), WORKSHEET[[#This Row],[Year]]="null"), "Exclude", "Include")</f>
        <v>Include</v>
      </c>
      <c r="L922" t="s">
        <v>16</v>
      </c>
      <c r="M922" t="s">
        <v>16</v>
      </c>
      <c r="N922" t="s">
        <v>13</v>
      </c>
      <c r="O922">
        <v>34.14</v>
      </c>
      <c r="P922">
        <v>600</v>
      </c>
      <c r="Q922" t="s">
        <v>14</v>
      </c>
      <c r="R922">
        <f>P922 * _xll.XLOOKUP(Q922,CALCULATION!$A$15:$A$17, CALCULATION!$B$15:$B$17 )</f>
        <v>600</v>
      </c>
      <c r="S922" s="5">
        <f>O922*P922*_xll.XLOOKUP(Q922,CALCULATION!$A$15:$A$17, CALCULATION!$B$15:$B$17)</f>
        <v>20484</v>
      </c>
      <c r="T922">
        <v>300</v>
      </c>
      <c r="U922" t="s">
        <v>14</v>
      </c>
      <c r="V922">
        <f>T922 * _xll.XLOOKUP(U922,CALCULATION!$A$15:$A$17, CALCULATION!$B$15:$B$17 )</f>
        <v>300</v>
      </c>
      <c r="W922" s="5">
        <f>O922*T922*_xll.XLOOKUP(U922,CALCULATION!$A$15:$A$17, CALCULATION!$B$15:$B$17)</f>
        <v>10242</v>
      </c>
      <c r="X922" s="5">
        <f>WORKSHEET[[#This Row],[Clients Total Cost]] / WORKSHEET[[#This Row],[Clients Rate per T2 (USD)]]</f>
        <v>34.14</v>
      </c>
      <c r="Y922" s="5">
        <f>WORKSHEET[[#This Row],[Clients Rate per T2 (USD)]] - WORKSHEET[[#This Row],[Supplier Rate Per t2 (USD)]]</f>
        <v>300</v>
      </c>
      <c r="Z922" s="5">
        <f>WORKSHEET[[#This Row],[Profit Per T]] * WORKSHEET[[#This Row],[Weight]]</f>
        <v>10242</v>
      </c>
      <c r="AA922">
        <v>1</v>
      </c>
      <c r="AB922" s="1">
        <v>3.3</v>
      </c>
      <c r="AC922" s="1">
        <v>2.2000000000000002</v>
      </c>
      <c r="AD922" s="1">
        <v>2.75</v>
      </c>
      <c r="AE922" s="1">
        <f>WORKSHEET[[#This Row],[Delay at toll gate in days]] +WORKSHEET[[#This Row],[Delay at workshop in days]] +WORKSHEET[[#This Row],[Delay at border in days]]</f>
        <v>8.25</v>
      </c>
    </row>
    <row r="923" spans="1:31" x14ac:dyDescent="0.35">
      <c r="A923" t="s">
        <v>943</v>
      </c>
      <c r="B923" t="s">
        <v>10</v>
      </c>
      <c r="C923" t="s">
        <v>68</v>
      </c>
      <c r="D923" t="s">
        <v>3615</v>
      </c>
      <c r="E923" t="s">
        <v>3617</v>
      </c>
      <c r="F923" t="str">
        <f>WORKSHEET[[#This Row],[Depart From]]&amp;"-"&amp;WORKSHEET[[#This Row],[Arrive To]]</f>
        <v>Mombasa-Lagos</v>
      </c>
      <c r="G923" s="2">
        <v>44572</v>
      </c>
      <c r="H923" s="2">
        <v>44594</v>
      </c>
      <c r="I923" s="2" t="str">
        <f t="shared" si="14"/>
        <v>Delivered</v>
      </c>
      <c r="J923" s="2" t="str">
        <f>TEXT(WORKSHEET[[#This Row],[Offloading Date]], "mmm")</f>
        <v>Feb</v>
      </c>
      <c r="K923" s="2" t="str">
        <f>IF(OR(WORKSHEET[[#This Row],[Year]]="", ISBLANK(WORKSHEET[[#This Row],[Year]]), WORKSHEET[[#This Row],[Year]]="null"), "Exclude", "Include")</f>
        <v>Include</v>
      </c>
      <c r="L923" t="s">
        <v>16</v>
      </c>
      <c r="M923" t="s">
        <v>16</v>
      </c>
      <c r="N923" t="s">
        <v>13</v>
      </c>
      <c r="O923">
        <v>34.188600000000001</v>
      </c>
      <c r="P923">
        <v>600</v>
      </c>
      <c r="Q923" t="s">
        <v>14</v>
      </c>
      <c r="R923">
        <f>P923 * _xll.XLOOKUP(Q923,CALCULATION!$A$15:$A$17, CALCULATION!$B$15:$B$17 )</f>
        <v>600</v>
      </c>
      <c r="S923" s="5">
        <f>O923*P923*_xll.XLOOKUP(Q923,CALCULATION!$A$15:$A$17, CALCULATION!$B$15:$B$17)</f>
        <v>20513.16</v>
      </c>
      <c r="T923">
        <v>300</v>
      </c>
      <c r="U923" t="s">
        <v>14</v>
      </c>
      <c r="V923">
        <f>T923 * _xll.XLOOKUP(U923,CALCULATION!$A$15:$A$17, CALCULATION!$B$15:$B$17 )</f>
        <v>300</v>
      </c>
      <c r="W923" s="5">
        <f>O923*T923*_xll.XLOOKUP(U923,CALCULATION!$A$15:$A$17, CALCULATION!$B$15:$B$17)</f>
        <v>10256.58</v>
      </c>
      <c r="X923" s="5">
        <f>WORKSHEET[[#This Row],[Clients Total Cost]] / WORKSHEET[[#This Row],[Clients Rate per T2 (USD)]]</f>
        <v>34.188600000000001</v>
      </c>
      <c r="Y923" s="5">
        <f>WORKSHEET[[#This Row],[Clients Rate per T2 (USD)]] - WORKSHEET[[#This Row],[Supplier Rate Per t2 (USD)]]</f>
        <v>300</v>
      </c>
      <c r="Z923" s="5">
        <f>WORKSHEET[[#This Row],[Profit Per T]] * WORKSHEET[[#This Row],[Weight]]</f>
        <v>10256.58</v>
      </c>
      <c r="AA923">
        <v>1</v>
      </c>
      <c r="AB923" s="1">
        <v>3.3</v>
      </c>
      <c r="AC923" s="1">
        <v>2.2000000000000002</v>
      </c>
      <c r="AD923" s="1">
        <v>2.75</v>
      </c>
      <c r="AE923" s="1">
        <f>WORKSHEET[[#This Row],[Delay at toll gate in days]] +WORKSHEET[[#This Row],[Delay at workshop in days]] +WORKSHEET[[#This Row],[Delay at border in days]]</f>
        <v>8.25</v>
      </c>
    </row>
    <row r="924" spans="1:31" x14ac:dyDescent="0.35">
      <c r="A924" t="s">
        <v>944</v>
      </c>
      <c r="B924" t="s">
        <v>10</v>
      </c>
      <c r="C924" t="s">
        <v>68</v>
      </c>
      <c r="D924" t="s">
        <v>3620</v>
      </c>
      <c r="E924" t="s">
        <v>3614</v>
      </c>
      <c r="F924" t="str">
        <f>WORKSHEET[[#This Row],[Depart From]]&amp;"-"&amp;WORKSHEET[[#This Row],[Arrive To]]</f>
        <v>Zanzibar-Alger</v>
      </c>
      <c r="G924" s="2">
        <v>44574</v>
      </c>
      <c r="H924" s="2">
        <v>44594</v>
      </c>
      <c r="I924" s="2" t="str">
        <f t="shared" si="14"/>
        <v>Delivered</v>
      </c>
      <c r="J924" s="2" t="str">
        <f>TEXT(WORKSHEET[[#This Row],[Offloading Date]], "mmm")</f>
        <v>Feb</v>
      </c>
      <c r="K924" s="2" t="str">
        <f>IF(OR(WORKSHEET[[#This Row],[Year]]="", ISBLANK(WORKSHEET[[#This Row],[Year]]), WORKSHEET[[#This Row],[Year]]="null"), "Exclude", "Include")</f>
        <v>Include</v>
      </c>
      <c r="L924" t="s">
        <v>16</v>
      </c>
      <c r="M924" t="s">
        <v>16</v>
      </c>
      <c r="N924" t="s">
        <v>13</v>
      </c>
      <c r="O924">
        <v>30.107199999999999</v>
      </c>
      <c r="P924">
        <v>600</v>
      </c>
      <c r="Q924" t="s">
        <v>14</v>
      </c>
      <c r="R924">
        <f>P924 * _xll.XLOOKUP(Q924,CALCULATION!$A$15:$A$17, CALCULATION!$B$15:$B$17 )</f>
        <v>600</v>
      </c>
      <c r="S924" s="5">
        <f>O924*P924*_xll.XLOOKUP(Q924,CALCULATION!$A$15:$A$17, CALCULATION!$B$15:$B$17)</f>
        <v>18064.32</v>
      </c>
      <c r="T924">
        <v>300</v>
      </c>
      <c r="U924" t="s">
        <v>14</v>
      </c>
      <c r="V924">
        <f>T924 * _xll.XLOOKUP(U924,CALCULATION!$A$15:$A$17, CALCULATION!$B$15:$B$17 )</f>
        <v>300</v>
      </c>
      <c r="W924" s="5">
        <f>O924*T924*_xll.XLOOKUP(U924,CALCULATION!$A$15:$A$17, CALCULATION!$B$15:$B$17)</f>
        <v>9032.16</v>
      </c>
      <c r="X924" s="5">
        <f>WORKSHEET[[#This Row],[Clients Total Cost]] / WORKSHEET[[#This Row],[Clients Rate per T2 (USD)]]</f>
        <v>30.107199999999999</v>
      </c>
      <c r="Y924" s="5">
        <f>WORKSHEET[[#This Row],[Clients Rate per T2 (USD)]] - WORKSHEET[[#This Row],[Supplier Rate Per t2 (USD)]]</f>
        <v>300</v>
      </c>
      <c r="Z924" s="5">
        <f>WORKSHEET[[#This Row],[Profit Per T]] * WORKSHEET[[#This Row],[Weight]]</f>
        <v>9032.16</v>
      </c>
      <c r="AA924">
        <v>1</v>
      </c>
      <c r="AB924" s="1">
        <v>3</v>
      </c>
      <c r="AC924" s="1">
        <v>2</v>
      </c>
      <c r="AD924" s="1">
        <v>2.5</v>
      </c>
      <c r="AE924" s="1">
        <f>WORKSHEET[[#This Row],[Delay at toll gate in days]] +WORKSHEET[[#This Row],[Delay at workshop in days]] +WORKSHEET[[#This Row],[Delay at border in days]]</f>
        <v>7.5</v>
      </c>
    </row>
    <row r="925" spans="1:31" x14ac:dyDescent="0.35">
      <c r="A925" t="s">
        <v>945</v>
      </c>
      <c r="B925" t="s">
        <v>10</v>
      </c>
      <c r="C925" t="s">
        <v>68</v>
      </c>
      <c r="D925" t="s">
        <v>3619</v>
      </c>
      <c r="E925" t="s">
        <v>3614</v>
      </c>
      <c r="F925" t="str">
        <f>WORKSHEET[[#This Row],[Depart From]]&amp;"-"&amp;WORKSHEET[[#This Row],[Arrive To]]</f>
        <v>Addis Ababa-Alger</v>
      </c>
      <c r="G925" s="2">
        <v>44572</v>
      </c>
      <c r="H925" s="2">
        <v>44595</v>
      </c>
      <c r="I925" s="2" t="str">
        <f t="shared" si="14"/>
        <v>Delivered</v>
      </c>
      <c r="J925" s="2" t="str">
        <f>TEXT(WORKSHEET[[#This Row],[Offloading Date]], "mmm")</f>
        <v>Feb</v>
      </c>
      <c r="K925" s="2" t="str">
        <f>IF(OR(WORKSHEET[[#This Row],[Year]]="", ISBLANK(WORKSHEET[[#This Row],[Year]]), WORKSHEET[[#This Row],[Year]]="null"), "Exclude", "Include")</f>
        <v>Include</v>
      </c>
      <c r="L925" t="s">
        <v>16</v>
      </c>
      <c r="M925" t="s">
        <v>16</v>
      </c>
      <c r="N925" t="s">
        <v>13</v>
      </c>
      <c r="O925">
        <v>34.054400000000001</v>
      </c>
      <c r="P925">
        <v>600</v>
      </c>
      <c r="Q925" t="s">
        <v>14</v>
      </c>
      <c r="R925">
        <f>P925 * _xll.XLOOKUP(Q925,CALCULATION!$A$15:$A$17, CALCULATION!$B$15:$B$17 )</f>
        <v>600</v>
      </c>
      <c r="S925" s="5">
        <f>O925*P925*_xll.XLOOKUP(Q925,CALCULATION!$A$15:$A$17, CALCULATION!$B$15:$B$17)</f>
        <v>20432.64</v>
      </c>
      <c r="T925">
        <v>300</v>
      </c>
      <c r="U925" t="s">
        <v>14</v>
      </c>
      <c r="V925">
        <f>T925 * _xll.XLOOKUP(U925,CALCULATION!$A$15:$A$17, CALCULATION!$B$15:$B$17 )</f>
        <v>300</v>
      </c>
      <c r="W925" s="5">
        <f>O925*T925*_xll.XLOOKUP(U925,CALCULATION!$A$15:$A$17, CALCULATION!$B$15:$B$17)</f>
        <v>10216.32</v>
      </c>
      <c r="X925" s="5">
        <f>WORKSHEET[[#This Row],[Clients Total Cost]] / WORKSHEET[[#This Row],[Clients Rate per T2 (USD)]]</f>
        <v>34.054400000000001</v>
      </c>
      <c r="Y925" s="5">
        <f>WORKSHEET[[#This Row],[Clients Rate per T2 (USD)]] - WORKSHEET[[#This Row],[Supplier Rate Per t2 (USD)]]</f>
        <v>300</v>
      </c>
      <c r="Z925" s="5">
        <f>WORKSHEET[[#This Row],[Profit Per T]] * WORKSHEET[[#This Row],[Weight]]</f>
        <v>10216.32</v>
      </c>
      <c r="AA925">
        <v>1</v>
      </c>
      <c r="AB925" s="1">
        <v>3.4499999999999997</v>
      </c>
      <c r="AC925" s="1">
        <v>2.3000000000000003</v>
      </c>
      <c r="AD925" s="1">
        <v>2.875</v>
      </c>
      <c r="AE925" s="1">
        <f>WORKSHEET[[#This Row],[Delay at toll gate in days]] +WORKSHEET[[#This Row],[Delay at workshop in days]] +WORKSHEET[[#This Row],[Delay at border in days]]</f>
        <v>8.625</v>
      </c>
    </row>
    <row r="926" spans="1:31" x14ac:dyDescent="0.35">
      <c r="A926" t="s">
        <v>946</v>
      </c>
      <c r="B926" t="s">
        <v>10</v>
      </c>
      <c r="C926" t="s">
        <v>68</v>
      </c>
      <c r="D926" t="s">
        <v>3620</v>
      </c>
      <c r="E926" t="s">
        <v>3617</v>
      </c>
      <c r="F926" t="str">
        <f>WORKSHEET[[#This Row],[Depart From]]&amp;"-"&amp;WORKSHEET[[#This Row],[Arrive To]]</f>
        <v>Zanzibar-Lagos</v>
      </c>
      <c r="G926" s="2">
        <v>44572</v>
      </c>
      <c r="H926" s="2">
        <v>44594</v>
      </c>
      <c r="I926" s="2" t="str">
        <f t="shared" si="14"/>
        <v>Delivered</v>
      </c>
      <c r="J926" s="2" t="str">
        <f>TEXT(WORKSHEET[[#This Row],[Offloading Date]], "mmm")</f>
        <v>Feb</v>
      </c>
      <c r="K926" s="2" t="str">
        <f>IF(OR(WORKSHEET[[#This Row],[Year]]="", ISBLANK(WORKSHEET[[#This Row],[Year]]), WORKSHEET[[#This Row],[Year]]="null"), "Exclude", "Include")</f>
        <v>Include</v>
      </c>
      <c r="L926" t="s">
        <v>16</v>
      </c>
      <c r="M926" t="s">
        <v>16</v>
      </c>
      <c r="N926" t="s">
        <v>13</v>
      </c>
      <c r="O926">
        <v>30.1204</v>
      </c>
      <c r="P926">
        <v>600</v>
      </c>
      <c r="Q926" t="s">
        <v>14</v>
      </c>
      <c r="R926">
        <f>P926 * _xll.XLOOKUP(Q926,CALCULATION!$A$15:$A$17, CALCULATION!$B$15:$B$17 )</f>
        <v>600</v>
      </c>
      <c r="S926" s="5">
        <f>O926*P926*_xll.XLOOKUP(Q926,CALCULATION!$A$15:$A$17, CALCULATION!$B$15:$B$17)</f>
        <v>18072.240000000002</v>
      </c>
      <c r="T926">
        <v>300</v>
      </c>
      <c r="U926" t="s">
        <v>14</v>
      </c>
      <c r="V926">
        <f>T926 * _xll.XLOOKUP(U926,CALCULATION!$A$15:$A$17, CALCULATION!$B$15:$B$17 )</f>
        <v>300</v>
      </c>
      <c r="W926" s="5">
        <f>O926*T926*_xll.XLOOKUP(U926,CALCULATION!$A$15:$A$17, CALCULATION!$B$15:$B$17)</f>
        <v>9036.1200000000008</v>
      </c>
      <c r="X926" s="5">
        <f>WORKSHEET[[#This Row],[Clients Total Cost]] / WORKSHEET[[#This Row],[Clients Rate per T2 (USD)]]</f>
        <v>30.120400000000004</v>
      </c>
      <c r="Y926" s="5">
        <f>WORKSHEET[[#This Row],[Clients Rate per T2 (USD)]] - WORKSHEET[[#This Row],[Supplier Rate Per t2 (USD)]]</f>
        <v>300</v>
      </c>
      <c r="Z926" s="5">
        <f>WORKSHEET[[#This Row],[Profit Per T]] * WORKSHEET[[#This Row],[Weight]]</f>
        <v>9036.1200000000008</v>
      </c>
      <c r="AA926">
        <v>1</v>
      </c>
      <c r="AB926" s="1">
        <v>3.3</v>
      </c>
      <c r="AC926" s="1">
        <v>2.2000000000000002</v>
      </c>
      <c r="AD926" s="1">
        <v>2.75</v>
      </c>
      <c r="AE926" s="1">
        <f>WORKSHEET[[#This Row],[Delay at toll gate in days]] +WORKSHEET[[#This Row],[Delay at workshop in days]] +WORKSHEET[[#This Row],[Delay at border in days]]</f>
        <v>8.25</v>
      </c>
    </row>
    <row r="927" spans="1:31" x14ac:dyDescent="0.35">
      <c r="A927" t="s">
        <v>947</v>
      </c>
      <c r="B927" t="s">
        <v>10</v>
      </c>
      <c r="C927" t="s">
        <v>68</v>
      </c>
      <c r="D927" t="s">
        <v>3611</v>
      </c>
      <c r="E927" t="s">
        <v>3618</v>
      </c>
      <c r="F927" t="str">
        <f>WORKSHEET[[#This Row],[Depart From]]&amp;"-"&amp;WORKSHEET[[#This Row],[Arrive To]]</f>
        <v>Mogadishu-Tripoli</v>
      </c>
      <c r="G927" s="2">
        <v>44573</v>
      </c>
      <c r="H927" s="2">
        <v>44596</v>
      </c>
      <c r="I927" s="2" t="str">
        <f t="shared" si="14"/>
        <v>Delivered</v>
      </c>
      <c r="J927" s="2" t="str">
        <f>TEXT(WORKSHEET[[#This Row],[Offloading Date]], "mmm")</f>
        <v>Feb</v>
      </c>
      <c r="K927" s="2" t="str">
        <f>IF(OR(WORKSHEET[[#This Row],[Year]]="", ISBLANK(WORKSHEET[[#This Row],[Year]]), WORKSHEET[[#This Row],[Year]]="null"), "Exclude", "Include")</f>
        <v>Include</v>
      </c>
      <c r="L927" t="s">
        <v>16</v>
      </c>
      <c r="M927" t="s">
        <v>16</v>
      </c>
      <c r="N927" t="s">
        <v>13</v>
      </c>
      <c r="O927">
        <v>32.138399999999997</v>
      </c>
      <c r="P927">
        <v>600</v>
      </c>
      <c r="Q927" t="s">
        <v>14</v>
      </c>
      <c r="R927">
        <f>P927 * _xll.XLOOKUP(Q927,CALCULATION!$A$15:$A$17, CALCULATION!$B$15:$B$17 )</f>
        <v>600</v>
      </c>
      <c r="S927" s="5">
        <f>O927*P927*_xll.XLOOKUP(Q927,CALCULATION!$A$15:$A$17, CALCULATION!$B$15:$B$17)</f>
        <v>19283.039999999997</v>
      </c>
      <c r="T927">
        <v>300</v>
      </c>
      <c r="U927" t="s">
        <v>14</v>
      </c>
      <c r="V927">
        <f>T927 * _xll.XLOOKUP(U927,CALCULATION!$A$15:$A$17, CALCULATION!$B$15:$B$17 )</f>
        <v>300</v>
      </c>
      <c r="W927" s="5">
        <f>O927*T927*_xll.XLOOKUP(U927,CALCULATION!$A$15:$A$17, CALCULATION!$B$15:$B$17)</f>
        <v>9641.5199999999986</v>
      </c>
      <c r="X927" s="5">
        <f>WORKSHEET[[#This Row],[Clients Total Cost]] / WORKSHEET[[#This Row],[Clients Rate per T2 (USD)]]</f>
        <v>32.138399999999997</v>
      </c>
      <c r="Y927" s="5">
        <f>WORKSHEET[[#This Row],[Clients Rate per T2 (USD)]] - WORKSHEET[[#This Row],[Supplier Rate Per t2 (USD)]]</f>
        <v>300</v>
      </c>
      <c r="Z927" s="5">
        <f>WORKSHEET[[#This Row],[Profit Per T]] * WORKSHEET[[#This Row],[Weight]]</f>
        <v>9641.5199999999986</v>
      </c>
      <c r="AA927">
        <v>1</v>
      </c>
      <c r="AB927" s="1">
        <v>3.4499999999999997</v>
      </c>
      <c r="AC927" s="1">
        <v>2.3000000000000003</v>
      </c>
      <c r="AD927" s="1">
        <v>2.875</v>
      </c>
      <c r="AE927" s="1">
        <f>WORKSHEET[[#This Row],[Delay at toll gate in days]] +WORKSHEET[[#This Row],[Delay at workshop in days]] +WORKSHEET[[#This Row],[Delay at border in days]]</f>
        <v>8.625</v>
      </c>
    </row>
    <row r="928" spans="1:31" x14ac:dyDescent="0.35">
      <c r="A928" t="s">
        <v>948</v>
      </c>
      <c r="B928" t="s">
        <v>10</v>
      </c>
      <c r="C928" t="s">
        <v>68</v>
      </c>
      <c r="D928" t="s">
        <v>3615</v>
      </c>
      <c r="E928" t="s">
        <v>3614</v>
      </c>
      <c r="F928" t="str">
        <f>WORKSHEET[[#This Row],[Depart From]]&amp;"-"&amp;WORKSHEET[[#This Row],[Arrive To]]</f>
        <v>Mombasa-Alger</v>
      </c>
      <c r="G928" s="2">
        <v>44573</v>
      </c>
      <c r="H928" s="2">
        <v>44595</v>
      </c>
      <c r="I928" s="2" t="str">
        <f t="shared" si="14"/>
        <v>Delivered</v>
      </c>
      <c r="J928" s="2" t="str">
        <f>TEXT(WORKSHEET[[#This Row],[Offloading Date]], "mmm")</f>
        <v>Feb</v>
      </c>
      <c r="K928" s="2" t="str">
        <f>IF(OR(WORKSHEET[[#This Row],[Year]]="", ISBLANK(WORKSHEET[[#This Row],[Year]]), WORKSHEET[[#This Row],[Year]]="null"), "Exclude", "Include")</f>
        <v>Include</v>
      </c>
      <c r="L928" t="s">
        <v>16</v>
      </c>
      <c r="M928" t="s">
        <v>16</v>
      </c>
      <c r="N928" t="s">
        <v>13</v>
      </c>
      <c r="O928">
        <v>32.0916</v>
      </c>
      <c r="P928">
        <v>600</v>
      </c>
      <c r="Q928" t="s">
        <v>14</v>
      </c>
      <c r="R928">
        <f>P928 * _xll.XLOOKUP(Q928,CALCULATION!$A$15:$A$17, CALCULATION!$B$15:$B$17 )</f>
        <v>600</v>
      </c>
      <c r="S928" s="5">
        <f>O928*P928*_xll.XLOOKUP(Q928,CALCULATION!$A$15:$A$17, CALCULATION!$B$15:$B$17)</f>
        <v>19254.96</v>
      </c>
      <c r="T928">
        <v>300</v>
      </c>
      <c r="U928" t="s">
        <v>14</v>
      </c>
      <c r="V928">
        <f>T928 * _xll.XLOOKUP(U928,CALCULATION!$A$15:$A$17, CALCULATION!$B$15:$B$17 )</f>
        <v>300</v>
      </c>
      <c r="W928" s="5">
        <f>O928*T928*_xll.XLOOKUP(U928,CALCULATION!$A$15:$A$17, CALCULATION!$B$15:$B$17)</f>
        <v>9627.48</v>
      </c>
      <c r="X928" s="5">
        <f>WORKSHEET[[#This Row],[Clients Total Cost]] / WORKSHEET[[#This Row],[Clients Rate per T2 (USD)]]</f>
        <v>32.0916</v>
      </c>
      <c r="Y928" s="5">
        <f>WORKSHEET[[#This Row],[Clients Rate per T2 (USD)]] - WORKSHEET[[#This Row],[Supplier Rate Per t2 (USD)]]</f>
        <v>300</v>
      </c>
      <c r="Z928" s="5">
        <f>WORKSHEET[[#This Row],[Profit Per T]] * WORKSHEET[[#This Row],[Weight]]</f>
        <v>9627.48</v>
      </c>
      <c r="AA928">
        <v>1</v>
      </c>
      <c r="AB928" s="1">
        <v>3.3</v>
      </c>
      <c r="AC928" s="1">
        <v>2.2000000000000002</v>
      </c>
      <c r="AD928" s="1">
        <v>2.75</v>
      </c>
      <c r="AE928" s="1">
        <f>WORKSHEET[[#This Row],[Delay at toll gate in days]] +WORKSHEET[[#This Row],[Delay at workshop in days]] +WORKSHEET[[#This Row],[Delay at border in days]]</f>
        <v>8.25</v>
      </c>
    </row>
    <row r="929" spans="1:31" x14ac:dyDescent="0.35">
      <c r="A929" t="s">
        <v>949</v>
      </c>
      <c r="B929" t="s">
        <v>10</v>
      </c>
      <c r="C929" t="s">
        <v>68</v>
      </c>
      <c r="D929" t="s">
        <v>3620</v>
      </c>
      <c r="E929" t="s">
        <v>3617</v>
      </c>
      <c r="F929" t="str">
        <f>WORKSHEET[[#This Row],[Depart From]]&amp;"-"&amp;WORKSHEET[[#This Row],[Arrive To]]</f>
        <v>Zanzibar-Lagos</v>
      </c>
      <c r="G929" s="2">
        <v>44565</v>
      </c>
      <c r="H929" s="2">
        <v>44589</v>
      </c>
      <c r="I929" s="2" t="str">
        <f t="shared" si="14"/>
        <v>Delivered</v>
      </c>
      <c r="J929" s="2" t="str">
        <f>TEXT(WORKSHEET[[#This Row],[Offloading Date]], "mmm")</f>
        <v>Jan</v>
      </c>
      <c r="K929" s="2" t="str">
        <f>IF(OR(WORKSHEET[[#This Row],[Year]]="", ISBLANK(WORKSHEET[[#This Row],[Year]]), WORKSHEET[[#This Row],[Year]]="null"), "Exclude", "Include")</f>
        <v>Include</v>
      </c>
      <c r="L929" t="s">
        <v>16</v>
      </c>
      <c r="M929" t="s">
        <v>12</v>
      </c>
      <c r="N929" t="s">
        <v>13</v>
      </c>
      <c r="O929">
        <v>31.795999999999999</v>
      </c>
      <c r="P929">
        <v>600</v>
      </c>
      <c r="Q929" t="s">
        <v>14</v>
      </c>
      <c r="R929">
        <f>P929 * _xll.XLOOKUP(Q929,CALCULATION!$A$15:$A$17, CALCULATION!$B$15:$B$17 )</f>
        <v>600</v>
      </c>
      <c r="S929" s="5">
        <f>O929*P929*_xll.XLOOKUP(Q929,CALCULATION!$A$15:$A$17, CALCULATION!$B$15:$B$17)</f>
        <v>19077.599999999999</v>
      </c>
      <c r="T929">
        <v>300</v>
      </c>
      <c r="U929" t="s">
        <v>14</v>
      </c>
      <c r="V929">
        <f>T929 * _xll.XLOOKUP(U929,CALCULATION!$A$15:$A$17, CALCULATION!$B$15:$B$17 )</f>
        <v>300</v>
      </c>
      <c r="W929" s="5">
        <f>O929*T929*_xll.XLOOKUP(U929,CALCULATION!$A$15:$A$17, CALCULATION!$B$15:$B$17)</f>
        <v>9538.7999999999993</v>
      </c>
      <c r="X929" s="5">
        <f>WORKSHEET[[#This Row],[Clients Total Cost]] / WORKSHEET[[#This Row],[Clients Rate per T2 (USD)]]</f>
        <v>31.795999999999996</v>
      </c>
      <c r="Y929" s="5">
        <f>WORKSHEET[[#This Row],[Clients Rate per T2 (USD)]] - WORKSHEET[[#This Row],[Supplier Rate Per t2 (USD)]]</f>
        <v>300</v>
      </c>
      <c r="Z929" s="5">
        <f>WORKSHEET[[#This Row],[Profit Per T]] * WORKSHEET[[#This Row],[Weight]]</f>
        <v>9538.7999999999993</v>
      </c>
      <c r="AA929">
        <v>1</v>
      </c>
      <c r="AB929" s="1">
        <v>3.5999999999999996</v>
      </c>
      <c r="AC929" s="1">
        <v>2.4000000000000004</v>
      </c>
      <c r="AD929" s="1">
        <v>3</v>
      </c>
      <c r="AE929" s="1">
        <f>WORKSHEET[[#This Row],[Delay at toll gate in days]] +WORKSHEET[[#This Row],[Delay at workshop in days]] +WORKSHEET[[#This Row],[Delay at border in days]]</f>
        <v>9</v>
      </c>
    </row>
    <row r="930" spans="1:31" x14ac:dyDescent="0.35">
      <c r="A930" t="s">
        <v>950</v>
      </c>
      <c r="B930" t="s">
        <v>10</v>
      </c>
      <c r="C930" t="s">
        <v>68</v>
      </c>
      <c r="D930" t="s">
        <v>3615</v>
      </c>
      <c r="E930" t="s">
        <v>3618</v>
      </c>
      <c r="F930" t="str">
        <f>WORKSHEET[[#This Row],[Depart From]]&amp;"-"&amp;WORKSHEET[[#This Row],[Arrive To]]</f>
        <v>Mombasa-Tripoli</v>
      </c>
      <c r="G930" s="2">
        <v>44565</v>
      </c>
      <c r="H930" s="2">
        <v>44589</v>
      </c>
      <c r="I930" s="2" t="str">
        <f t="shared" si="14"/>
        <v>Delivered</v>
      </c>
      <c r="J930" s="2" t="str">
        <f>TEXT(WORKSHEET[[#This Row],[Offloading Date]], "mmm")</f>
        <v>Jan</v>
      </c>
      <c r="K930" s="2" t="str">
        <f>IF(OR(WORKSHEET[[#This Row],[Year]]="", ISBLANK(WORKSHEET[[#This Row],[Year]]), WORKSHEET[[#This Row],[Year]]="null"), "Exclude", "Include")</f>
        <v>Include</v>
      </c>
      <c r="L930" t="s">
        <v>16</v>
      </c>
      <c r="M930" t="s">
        <v>12</v>
      </c>
      <c r="N930" t="s">
        <v>69</v>
      </c>
      <c r="O930">
        <v>31.795999999999999</v>
      </c>
      <c r="P930">
        <v>20</v>
      </c>
      <c r="Q930" t="s">
        <v>14</v>
      </c>
      <c r="R930">
        <f>P930 * _xll.XLOOKUP(Q930,CALCULATION!$A$15:$A$17, CALCULATION!$B$15:$B$17 )</f>
        <v>20</v>
      </c>
      <c r="S930" s="5">
        <f>O930*P930*_xll.XLOOKUP(Q930,CALCULATION!$A$15:$A$17, CALCULATION!$B$15:$B$17)</f>
        <v>635.91999999999996</v>
      </c>
      <c r="T930">
        <v>10</v>
      </c>
      <c r="U930" t="s">
        <v>14</v>
      </c>
      <c r="V930">
        <f>T930 * _xll.XLOOKUP(U930,CALCULATION!$A$15:$A$17, CALCULATION!$B$15:$B$17 )</f>
        <v>10</v>
      </c>
      <c r="W930" s="5">
        <f>O930*T930*_xll.XLOOKUP(U930,CALCULATION!$A$15:$A$17, CALCULATION!$B$15:$B$17)</f>
        <v>317.95999999999998</v>
      </c>
      <c r="X930" s="5">
        <f>WORKSHEET[[#This Row],[Clients Total Cost]] / WORKSHEET[[#This Row],[Clients Rate per T2 (USD)]]</f>
        <v>31.795999999999999</v>
      </c>
      <c r="Y930" s="5">
        <f>WORKSHEET[[#This Row],[Clients Rate per T2 (USD)]] - WORKSHEET[[#This Row],[Supplier Rate Per t2 (USD)]]</f>
        <v>10</v>
      </c>
      <c r="Z930" s="5">
        <f>WORKSHEET[[#This Row],[Profit Per T]] * WORKSHEET[[#This Row],[Weight]]</f>
        <v>317.95999999999998</v>
      </c>
      <c r="AA930">
        <v>1</v>
      </c>
      <c r="AB930" s="1">
        <v>3.5999999999999996</v>
      </c>
      <c r="AC930" s="1">
        <v>2.4000000000000004</v>
      </c>
      <c r="AD930" s="1">
        <v>3</v>
      </c>
      <c r="AE930" s="1">
        <f>WORKSHEET[[#This Row],[Delay at toll gate in days]] +WORKSHEET[[#This Row],[Delay at workshop in days]] +WORKSHEET[[#This Row],[Delay at border in days]]</f>
        <v>9</v>
      </c>
    </row>
    <row r="931" spans="1:31" x14ac:dyDescent="0.35">
      <c r="A931" t="s">
        <v>951</v>
      </c>
      <c r="B931" t="s">
        <v>10</v>
      </c>
      <c r="C931" t="s">
        <v>68</v>
      </c>
      <c r="D931" t="s">
        <v>3616</v>
      </c>
      <c r="E931" t="s">
        <v>3613</v>
      </c>
      <c r="F931" t="str">
        <f>WORKSHEET[[#This Row],[Depart From]]&amp;"-"&amp;WORKSHEET[[#This Row],[Arrive To]]</f>
        <v>Marrakech-Sanaa</v>
      </c>
      <c r="G931" s="2">
        <v>44564</v>
      </c>
      <c r="H931" s="2">
        <v>44580</v>
      </c>
      <c r="I931" s="2" t="str">
        <f t="shared" si="14"/>
        <v>Delivered</v>
      </c>
      <c r="J931" s="2" t="str">
        <f>TEXT(WORKSHEET[[#This Row],[Offloading Date]], "mmm")</f>
        <v>Jan</v>
      </c>
      <c r="K931" s="2" t="str">
        <f>IF(OR(WORKSHEET[[#This Row],[Year]]="", ISBLANK(WORKSHEET[[#This Row],[Year]]), WORKSHEET[[#This Row],[Year]]="null"), "Exclude", "Include")</f>
        <v>Include</v>
      </c>
      <c r="L931" t="s">
        <v>16</v>
      </c>
      <c r="M931" t="s">
        <v>12</v>
      </c>
      <c r="N931" t="s">
        <v>69</v>
      </c>
      <c r="O931">
        <v>33.672400000000003</v>
      </c>
      <c r="P931">
        <v>20</v>
      </c>
      <c r="Q931" t="s">
        <v>14</v>
      </c>
      <c r="R931">
        <f>P931 * _xll.XLOOKUP(Q931,CALCULATION!$A$15:$A$17, CALCULATION!$B$15:$B$17 )</f>
        <v>20</v>
      </c>
      <c r="S931" s="5">
        <f>O931*P931*_xll.XLOOKUP(Q931,CALCULATION!$A$15:$A$17, CALCULATION!$B$15:$B$17)</f>
        <v>673.44800000000009</v>
      </c>
      <c r="T931">
        <v>10</v>
      </c>
      <c r="U931" t="s">
        <v>14</v>
      </c>
      <c r="V931">
        <f>T931 * _xll.XLOOKUP(U931,CALCULATION!$A$15:$A$17, CALCULATION!$B$15:$B$17 )</f>
        <v>10</v>
      </c>
      <c r="W931" s="5">
        <f>O931*T931*_xll.XLOOKUP(U931,CALCULATION!$A$15:$A$17, CALCULATION!$B$15:$B$17)</f>
        <v>336.72400000000005</v>
      </c>
      <c r="X931" s="5">
        <f>WORKSHEET[[#This Row],[Clients Total Cost]] / WORKSHEET[[#This Row],[Clients Rate per T2 (USD)]]</f>
        <v>33.672400000000003</v>
      </c>
      <c r="Y931" s="5">
        <f>WORKSHEET[[#This Row],[Clients Rate per T2 (USD)]] - WORKSHEET[[#This Row],[Supplier Rate Per t2 (USD)]]</f>
        <v>10</v>
      </c>
      <c r="Z931" s="5">
        <f>WORKSHEET[[#This Row],[Profit Per T]] * WORKSHEET[[#This Row],[Weight]]</f>
        <v>336.72400000000005</v>
      </c>
      <c r="AA931">
        <v>1</v>
      </c>
      <c r="AB931" s="1">
        <v>2.4</v>
      </c>
      <c r="AC931" s="1">
        <v>1.6</v>
      </c>
      <c r="AD931" s="1">
        <v>2</v>
      </c>
      <c r="AE931" s="1">
        <f>WORKSHEET[[#This Row],[Delay at toll gate in days]] +WORKSHEET[[#This Row],[Delay at workshop in days]] +WORKSHEET[[#This Row],[Delay at border in days]]</f>
        <v>6</v>
      </c>
    </row>
    <row r="932" spans="1:31" x14ac:dyDescent="0.35">
      <c r="A932" t="s">
        <v>952</v>
      </c>
      <c r="B932" t="s">
        <v>10</v>
      </c>
      <c r="C932" t="s">
        <v>68</v>
      </c>
      <c r="D932" t="s">
        <v>3620</v>
      </c>
      <c r="E932" t="s">
        <v>3614</v>
      </c>
      <c r="F932" t="str">
        <f>WORKSHEET[[#This Row],[Depart From]]&amp;"-"&amp;WORKSHEET[[#This Row],[Arrive To]]</f>
        <v>Zanzibar-Alger</v>
      </c>
      <c r="G932" s="2">
        <v>44564</v>
      </c>
      <c r="H932" s="2">
        <v>44585</v>
      </c>
      <c r="I932" s="2" t="str">
        <f t="shared" si="14"/>
        <v>Delivered</v>
      </c>
      <c r="J932" s="2" t="str">
        <f>TEXT(WORKSHEET[[#This Row],[Offloading Date]], "mmm")</f>
        <v>Jan</v>
      </c>
      <c r="K932" s="2" t="str">
        <f>IF(OR(WORKSHEET[[#This Row],[Year]]="", ISBLANK(WORKSHEET[[#This Row],[Year]]), WORKSHEET[[#This Row],[Year]]="null"), "Exclude", "Include")</f>
        <v>Include</v>
      </c>
      <c r="L932" t="s">
        <v>16</v>
      </c>
      <c r="M932" t="s">
        <v>16</v>
      </c>
      <c r="N932" t="s">
        <v>69</v>
      </c>
      <c r="O932">
        <v>31.683</v>
      </c>
      <c r="P932">
        <v>20</v>
      </c>
      <c r="Q932" t="s">
        <v>14</v>
      </c>
      <c r="R932">
        <f>P932 * _xll.XLOOKUP(Q932,CALCULATION!$A$15:$A$17, CALCULATION!$B$15:$B$17 )</f>
        <v>20</v>
      </c>
      <c r="S932" s="5">
        <f>O932*P932*_xll.XLOOKUP(Q932,CALCULATION!$A$15:$A$17, CALCULATION!$B$15:$B$17)</f>
        <v>633.66</v>
      </c>
      <c r="T932">
        <v>10</v>
      </c>
      <c r="U932" t="s">
        <v>14</v>
      </c>
      <c r="V932">
        <f>T932 * _xll.XLOOKUP(U932,CALCULATION!$A$15:$A$17, CALCULATION!$B$15:$B$17 )</f>
        <v>10</v>
      </c>
      <c r="W932" s="5">
        <f>O932*T932*_xll.XLOOKUP(U932,CALCULATION!$A$15:$A$17, CALCULATION!$B$15:$B$17)</f>
        <v>316.83</v>
      </c>
      <c r="X932" s="5">
        <f>WORKSHEET[[#This Row],[Clients Total Cost]] / WORKSHEET[[#This Row],[Clients Rate per T2 (USD)]]</f>
        <v>31.683</v>
      </c>
      <c r="Y932" s="5">
        <f>WORKSHEET[[#This Row],[Clients Rate per T2 (USD)]] - WORKSHEET[[#This Row],[Supplier Rate Per t2 (USD)]]</f>
        <v>10</v>
      </c>
      <c r="Z932" s="5">
        <f>WORKSHEET[[#This Row],[Profit Per T]] * WORKSHEET[[#This Row],[Weight]]</f>
        <v>316.83</v>
      </c>
      <c r="AA932">
        <v>1</v>
      </c>
      <c r="AB932" s="1">
        <v>3.15</v>
      </c>
      <c r="AC932" s="1">
        <v>2.1</v>
      </c>
      <c r="AD932" s="1">
        <v>2.625</v>
      </c>
      <c r="AE932" s="1">
        <f>WORKSHEET[[#This Row],[Delay at toll gate in days]] +WORKSHEET[[#This Row],[Delay at workshop in days]] +WORKSHEET[[#This Row],[Delay at border in days]]</f>
        <v>7.875</v>
      </c>
    </row>
    <row r="933" spans="1:31" x14ac:dyDescent="0.35">
      <c r="A933" t="s">
        <v>953</v>
      </c>
      <c r="B933" t="s">
        <v>10</v>
      </c>
      <c r="C933" t="s">
        <v>68</v>
      </c>
      <c r="D933" t="s">
        <v>3615</v>
      </c>
      <c r="E933" t="s">
        <v>3612</v>
      </c>
      <c r="F933" t="str">
        <f>WORKSHEET[[#This Row],[Depart From]]&amp;"-"&amp;WORKSHEET[[#This Row],[Arrive To]]</f>
        <v>Mombasa-Victoria</v>
      </c>
      <c r="G933" s="2">
        <v>44564</v>
      </c>
      <c r="H933" s="2">
        <v>44586</v>
      </c>
      <c r="I933" s="2" t="str">
        <f t="shared" si="14"/>
        <v>Delivered</v>
      </c>
      <c r="J933" s="2" t="str">
        <f>TEXT(WORKSHEET[[#This Row],[Offloading Date]], "mmm")</f>
        <v>Jan</v>
      </c>
      <c r="K933" s="2" t="str">
        <f>IF(OR(WORKSHEET[[#This Row],[Year]]="", ISBLANK(WORKSHEET[[#This Row],[Year]]), WORKSHEET[[#This Row],[Year]]="null"), "Exclude", "Include")</f>
        <v>Include</v>
      </c>
      <c r="L933" t="s">
        <v>16</v>
      </c>
      <c r="M933" t="s">
        <v>16</v>
      </c>
      <c r="N933" t="s">
        <v>69</v>
      </c>
      <c r="O933">
        <v>31.613</v>
      </c>
      <c r="P933">
        <v>20</v>
      </c>
      <c r="Q933" t="s">
        <v>14</v>
      </c>
      <c r="R933">
        <f>P933 * _xll.XLOOKUP(Q933,CALCULATION!$A$15:$A$17, CALCULATION!$B$15:$B$17 )</f>
        <v>20</v>
      </c>
      <c r="S933" s="5">
        <f>O933*P933*_xll.XLOOKUP(Q933,CALCULATION!$A$15:$A$17, CALCULATION!$B$15:$B$17)</f>
        <v>632.26</v>
      </c>
      <c r="T933">
        <v>10</v>
      </c>
      <c r="U933" t="s">
        <v>14</v>
      </c>
      <c r="V933">
        <f>T933 * _xll.XLOOKUP(U933,CALCULATION!$A$15:$A$17, CALCULATION!$B$15:$B$17 )</f>
        <v>10</v>
      </c>
      <c r="W933" s="5">
        <f>O933*T933*_xll.XLOOKUP(U933,CALCULATION!$A$15:$A$17, CALCULATION!$B$15:$B$17)</f>
        <v>316.13</v>
      </c>
      <c r="X933" s="5">
        <f>WORKSHEET[[#This Row],[Clients Total Cost]] / WORKSHEET[[#This Row],[Clients Rate per T2 (USD)]]</f>
        <v>31.613</v>
      </c>
      <c r="Y933" s="5">
        <f>WORKSHEET[[#This Row],[Clients Rate per T2 (USD)]] - WORKSHEET[[#This Row],[Supplier Rate Per t2 (USD)]]</f>
        <v>10</v>
      </c>
      <c r="Z933" s="5">
        <f>WORKSHEET[[#This Row],[Profit Per T]] * WORKSHEET[[#This Row],[Weight]]</f>
        <v>316.13</v>
      </c>
      <c r="AA933">
        <v>1</v>
      </c>
      <c r="AB933" s="1">
        <v>3.3</v>
      </c>
      <c r="AC933" s="1">
        <v>2.2000000000000002</v>
      </c>
      <c r="AD933" s="1">
        <v>2.75</v>
      </c>
      <c r="AE933" s="1">
        <f>WORKSHEET[[#This Row],[Delay at toll gate in days]] +WORKSHEET[[#This Row],[Delay at workshop in days]] +WORKSHEET[[#This Row],[Delay at border in days]]</f>
        <v>8.25</v>
      </c>
    </row>
    <row r="934" spans="1:31" x14ac:dyDescent="0.35">
      <c r="A934" t="s">
        <v>954</v>
      </c>
      <c r="B934" t="s">
        <v>10</v>
      </c>
      <c r="C934" t="s">
        <v>68</v>
      </c>
      <c r="D934" t="s">
        <v>3620</v>
      </c>
      <c r="E934" t="s">
        <v>3614</v>
      </c>
      <c r="F934" t="str">
        <f>WORKSHEET[[#This Row],[Depart From]]&amp;"-"&amp;WORKSHEET[[#This Row],[Arrive To]]</f>
        <v>Zanzibar-Alger</v>
      </c>
      <c r="G934" s="2">
        <v>44564</v>
      </c>
      <c r="H934" s="2">
        <v>44586</v>
      </c>
      <c r="I934" s="2" t="str">
        <f t="shared" si="14"/>
        <v>Delivered</v>
      </c>
      <c r="J934" s="2" t="str">
        <f>TEXT(WORKSHEET[[#This Row],[Offloading Date]], "mmm")</f>
        <v>Jan</v>
      </c>
      <c r="K934" s="2" t="str">
        <f>IF(OR(WORKSHEET[[#This Row],[Year]]="", ISBLANK(WORKSHEET[[#This Row],[Year]]), WORKSHEET[[#This Row],[Year]]="null"), "Exclude", "Include")</f>
        <v>Include</v>
      </c>
      <c r="L934" t="s">
        <v>16</v>
      </c>
      <c r="M934" t="s">
        <v>16</v>
      </c>
      <c r="N934" t="s">
        <v>69</v>
      </c>
      <c r="O934">
        <v>33.615200000000002</v>
      </c>
      <c r="P934">
        <v>20</v>
      </c>
      <c r="Q934" t="s">
        <v>14</v>
      </c>
      <c r="R934">
        <f>P934 * _xll.XLOOKUP(Q934,CALCULATION!$A$15:$A$17, CALCULATION!$B$15:$B$17 )</f>
        <v>20</v>
      </c>
      <c r="S934" s="5">
        <f>O934*P934*_xll.XLOOKUP(Q934,CALCULATION!$A$15:$A$17, CALCULATION!$B$15:$B$17)</f>
        <v>672.30400000000009</v>
      </c>
      <c r="T934">
        <v>10</v>
      </c>
      <c r="U934" t="s">
        <v>14</v>
      </c>
      <c r="V934">
        <f>T934 * _xll.XLOOKUP(U934,CALCULATION!$A$15:$A$17, CALCULATION!$B$15:$B$17 )</f>
        <v>10</v>
      </c>
      <c r="W934" s="5">
        <f>O934*T934*_xll.XLOOKUP(U934,CALCULATION!$A$15:$A$17, CALCULATION!$B$15:$B$17)</f>
        <v>336.15200000000004</v>
      </c>
      <c r="X934" s="5">
        <f>WORKSHEET[[#This Row],[Clients Total Cost]] / WORKSHEET[[#This Row],[Clients Rate per T2 (USD)]]</f>
        <v>33.615200000000002</v>
      </c>
      <c r="Y934" s="5">
        <f>WORKSHEET[[#This Row],[Clients Rate per T2 (USD)]] - WORKSHEET[[#This Row],[Supplier Rate Per t2 (USD)]]</f>
        <v>10</v>
      </c>
      <c r="Z934" s="5">
        <f>WORKSHEET[[#This Row],[Profit Per T]] * WORKSHEET[[#This Row],[Weight]]</f>
        <v>336.15200000000004</v>
      </c>
      <c r="AA934">
        <v>1</v>
      </c>
      <c r="AB934" s="1">
        <v>3.3</v>
      </c>
      <c r="AC934" s="1">
        <v>2.2000000000000002</v>
      </c>
      <c r="AD934" s="1">
        <v>2.75</v>
      </c>
      <c r="AE934" s="1">
        <f>WORKSHEET[[#This Row],[Delay at toll gate in days]] +WORKSHEET[[#This Row],[Delay at workshop in days]] +WORKSHEET[[#This Row],[Delay at border in days]]</f>
        <v>8.25</v>
      </c>
    </row>
    <row r="935" spans="1:31" x14ac:dyDescent="0.35">
      <c r="A935" t="s">
        <v>955</v>
      </c>
      <c r="B935" t="s">
        <v>10</v>
      </c>
      <c r="C935" t="s">
        <v>68</v>
      </c>
      <c r="D935" t="s">
        <v>3616</v>
      </c>
      <c r="E935" t="s">
        <v>3618</v>
      </c>
      <c r="F935" t="str">
        <f>WORKSHEET[[#This Row],[Depart From]]&amp;"-"&amp;WORKSHEET[[#This Row],[Arrive To]]</f>
        <v>Marrakech-Tripoli</v>
      </c>
      <c r="G935" s="2">
        <v>44571</v>
      </c>
      <c r="H935" s="2">
        <v>44594</v>
      </c>
      <c r="I935" s="2" t="str">
        <f t="shared" si="14"/>
        <v>Delivered</v>
      </c>
      <c r="J935" s="2" t="str">
        <f>TEXT(WORKSHEET[[#This Row],[Offloading Date]], "mmm")</f>
        <v>Feb</v>
      </c>
      <c r="K935" s="2" t="str">
        <f>IF(OR(WORKSHEET[[#This Row],[Year]]="", ISBLANK(WORKSHEET[[#This Row],[Year]]), WORKSHEET[[#This Row],[Year]]="null"), "Exclude", "Include")</f>
        <v>Include</v>
      </c>
      <c r="L935" t="s">
        <v>16</v>
      </c>
      <c r="M935" t="s">
        <v>12</v>
      </c>
      <c r="N935" t="s">
        <v>69</v>
      </c>
      <c r="O935">
        <v>31.651599999999998</v>
      </c>
      <c r="P935">
        <v>20</v>
      </c>
      <c r="Q935" t="s">
        <v>14</v>
      </c>
      <c r="R935">
        <f>P935 * _xll.XLOOKUP(Q935,CALCULATION!$A$15:$A$17, CALCULATION!$B$15:$B$17 )</f>
        <v>20</v>
      </c>
      <c r="S935" s="5">
        <f>O935*P935*_xll.XLOOKUP(Q935,CALCULATION!$A$15:$A$17, CALCULATION!$B$15:$B$17)</f>
        <v>633.03199999999993</v>
      </c>
      <c r="T935">
        <v>10</v>
      </c>
      <c r="U935" t="s">
        <v>14</v>
      </c>
      <c r="V935">
        <f>T935 * _xll.XLOOKUP(U935,CALCULATION!$A$15:$A$17, CALCULATION!$B$15:$B$17 )</f>
        <v>10</v>
      </c>
      <c r="W935" s="5">
        <f>O935*T935*_xll.XLOOKUP(U935,CALCULATION!$A$15:$A$17, CALCULATION!$B$15:$B$17)</f>
        <v>316.51599999999996</v>
      </c>
      <c r="X935" s="5">
        <f>WORKSHEET[[#This Row],[Clients Total Cost]] / WORKSHEET[[#This Row],[Clients Rate per T2 (USD)]]</f>
        <v>31.651599999999995</v>
      </c>
      <c r="Y935" s="5">
        <f>WORKSHEET[[#This Row],[Clients Rate per T2 (USD)]] - WORKSHEET[[#This Row],[Supplier Rate Per t2 (USD)]]</f>
        <v>10</v>
      </c>
      <c r="Z935" s="5">
        <f>WORKSHEET[[#This Row],[Profit Per T]] * WORKSHEET[[#This Row],[Weight]]</f>
        <v>316.51599999999996</v>
      </c>
      <c r="AA935">
        <v>1</v>
      </c>
      <c r="AB935" s="1">
        <v>3.4499999999999997</v>
      </c>
      <c r="AC935" s="1">
        <v>2.3000000000000003</v>
      </c>
      <c r="AD935" s="1">
        <v>2.875</v>
      </c>
      <c r="AE935" s="1">
        <f>WORKSHEET[[#This Row],[Delay at toll gate in days]] +WORKSHEET[[#This Row],[Delay at workshop in days]] +WORKSHEET[[#This Row],[Delay at border in days]]</f>
        <v>8.625</v>
      </c>
    </row>
    <row r="936" spans="1:31" x14ac:dyDescent="0.35">
      <c r="A936" t="s">
        <v>956</v>
      </c>
      <c r="B936" t="s">
        <v>10</v>
      </c>
      <c r="C936" t="s">
        <v>68</v>
      </c>
      <c r="D936" t="s">
        <v>3611</v>
      </c>
      <c r="E936" t="s">
        <v>3618</v>
      </c>
      <c r="F936" t="str">
        <f>WORKSHEET[[#This Row],[Depart From]]&amp;"-"&amp;WORKSHEET[[#This Row],[Arrive To]]</f>
        <v>Mogadishu-Tripoli</v>
      </c>
      <c r="G936" s="2">
        <v>44565</v>
      </c>
      <c r="H936" s="2">
        <v>44585</v>
      </c>
      <c r="I936" s="2" t="str">
        <f t="shared" si="14"/>
        <v>Delivered</v>
      </c>
      <c r="J936" s="2" t="str">
        <f>TEXT(WORKSHEET[[#This Row],[Offloading Date]], "mmm")</f>
        <v>Jan</v>
      </c>
      <c r="K936" s="2" t="str">
        <f>IF(OR(WORKSHEET[[#This Row],[Year]]="", ISBLANK(WORKSHEET[[#This Row],[Year]]), WORKSHEET[[#This Row],[Year]]="null"), "Exclude", "Include")</f>
        <v>Include</v>
      </c>
      <c r="L936" t="s">
        <v>16</v>
      </c>
      <c r="M936" t="s">
        <v>12</v>
      </c>
      <c r="N936" t="s">
        <v>69</v>
      </c>
      <c r="O936">
        <v>29.692599999999999</v>
      </c>
      <c r="P936">
        <v>20</v>
      </c>
      <c r="Q936" t="s">
        <v>14</v>
      </c>
      <c r="R936">
        <f>P936 * _xll.XLOOKUP(Q936,CALCULATION!$A$15:$A$17, CALCULATION!$B$15:$B$17 )</f>
        <v>20</v>
      </c>
      <c r="S936" s="5">
        <f>O936*P936*_xll.XLOOKUP(Q936,CALCULATION!$A$15:$A$17, CALCULATION!$B$15:$B$17)</f>
        <v>593.85199999999998</v>
      </c>
      <c r="T936">
        <v>10</v>
      </c>
      <c r="U936" t="s">
        <v>14</v>
      </c>
      <c r="V936">
        <f>T936 * _xll.XLOOKUP(U936,CALCULATION!$A$15:$A$17, CALCULATION!$B$15:$B$17 )</f>
        <v>10</v>
      </c>
      <c r="W936" s="5">
        <f>O936*T936*_xll.XLOOKUP(U936,CALCULATION!$A$15:$A$17, CALCULATION!$B$15:$B$17)</f>
        <v>296.92599999999999</v>
      </c>
      <c r="X936" s="5">
        <f>WORKSHEET[[#This Row],[Clients Total Cost]] / WORKSHEET[[#This Row],[Clients Rate per T2 (USD)]]</f>
        <v>29.692599999999999</v>
      </c>
      <c r="Y936" s="5">
        <f>WORKSHEET[[#This Row],[Clients Rate per T2 (USD)]] - WORKSHEET[[#This Row],[Supplier Rate Per t2 (USD)]]</f>
        <v>10</v>
      </c>
      <c r="Z936" s="5">
        <f>WORKSHEET[[#This Row],[Profit Per T]] * WORKSHEET[[#This Row],[Weight]]</f>
        <v>296.92599999999999</v>
      </c>
      <c r="AA936">
        <v>1</v>
      </c>
      <c r="AB936" s="1">
        <v>3</v>
      </c>
      <c r="AC936" s="1">
        <v>2</v>
      </c>
      <c r="AD936" s="1">
        <v>2.5</v>
      </c>
      <c r="AE936" s="1">
        <f>WORKSHEET[[#This Row],[Delay at toll gate in days]] +WORKSHEET[[#This Row],[Delay at workshop in days]] +WORKSHEET[[#This Row],[Delay at border in days]]</f>
        <v>7.5</v>
      </c>
    </row>
    <row r="937" spans="1:31" x14ac:dyDescent="0.35">
      <c r="A937" t="s">
        <v>957</v>
      </c>
      <c r="B937" t="s">
        <v>10</v>
      </c>
      <c r="C937" t="s">
        <v>68</v>
      </c>
      <c r="D937" t="s">
        <v>3619</v>
      </c>
      <c r="E937" t="s">
        <v>3617</v>
      </c>
      <c r="F937" t="str">
        <f>WORKSHEET[[#This Row],[Depart From]]&amp;"-"&amp;WORKSHEET[[#This Row],[Arrive To]]</f>
        <v>Addis Ababa-Lagos</v>
      </c>
      <c r="G937" s="2">
        <v>44564</v>
      </c>
      <c r="H937" s="2">
        <v>44585</v>
      </c>
      <c r="I937" s="2" t="str">
        <f t="shared" si="14"/>
        <v>Delivered</v>
      </c>
      <c r="J937" s="2" t="str">
        <f>TEXT(WORKSHEET[[#This Row],[Offloading Date]], "mmm")</f>
        <v>Jan</v>
      </c>
      <c r="K937" s="2" t="str">
        <f>IF(OR(WORKSHEET[[#This Row],[Year]]="", ISBLANK(WORKSHEET[[#This Row],[Year]]), WORKSHEET[[#This Row],[Year]]="null"), "Exclude", "Include")</f>
        <v>Include</v>
      </c>
      <c r="L937" t="s">
        <v>16</v>
      </c>
      <c r="M937" t="s">
        <v>12</v>
      </c>
      <c r="N937" t="s">
        <v>69</v>
      </c>
      <c r="O937">
        <v>29.7104</v>
      </c>
      <c r="P937">
        <v>20</v>
      </c>
      <c r="Q937" t="s">
        <v>14</v>
      </c>
      <c r="R937">
        <f>P937 * _xll.XLOOKUP(Q937,CALCULATION!$A$15:$A$17, CALCULATION!$B$15:$B$17 )</f>
        <v>20</v>
      </c>
      <c r="S937" s="5">
        <f>O937*P937*_xll.XLOOKUP(Q937,CALCULATION!$A$15:$A$17, CALCULATION!$B$15:$B$17)</f>
        <v>594.20799999999997</v>
      </c>
      <c r="T937">
        <v>10</v>
      </c>
      <c r="U937" t="s">
        <v>14</v>
      </c>
      <c r="V937">
        <f>T937 * _xll.XLOOKUP(U937,CALCULATION!$A$15:$A$17, CALCULATION!$B$15:$B$17 )</f>
        <v>10</v>
      </c>
      <c r="W937" s="5">
        <f>O937*T937*_xll.XLOOKUP(U937,CALCULATION!$A$15:$A$17, CALCULATION!$B$15:$B$17)</f>
        <v>297.10399999999998</v>
      </c>
      <c r="X937" s="5">
        <f>WORKSHEET[[#This Row],[Clients Total Cost]] / WORKSHEET[[#This Row],[Clients Rate per T2 (USD)]]</f>
        <v>29.7104</v>
      </c>
      <c r="Y937" s="5">
        <f>WORKSHEET[[#This Row],[Clients Rate per T2 (USD)]] - WORKSHEET[[#This Row],[Supplier Rate Per t2 (USD)]]</f>
        <v>10</v>
      </c>
      <c r="Z937" s="5">
        <f>WORKSHEET[[#This Row],[Profit Per T]] * WORKSHEET[[#This Row],[Weight]]</f>
        <v>297.10399999999998</v>
      </c>
      <c r="AA937">
        <v>1</v>
      </c>
      <c r="AB937" s="1">
        <v>3.15</v>
      </c>
      <c r="AC937" s="1">
        <v>2.1</v>
      </c>
      <c r="AD937" s="1">
        <v>2.625</v>
      </c>
      <c r="AE937" s="1">
        <f>WORKSHEET[[#This Row],[Delay at toll gate in days]] +WORKSHEET[[#This Row],[Delay at workshop in days]] +WORKSHEET[[#This Row],[Delay at border in days]]</f>
        <v>7.875</v>
      </c>
    </row>
    <row r="938" spans="1:31" x14ac:dyDescent="0.35">
      <c r="A938" t="s">
        <v>958</v>
      </c>
      <c r="B938" t="s">
        <v>10</v>
      </c>
      <c r="C938" t="s">
        <v>68</v>
      </c>
      <c r="D938" t="s">
        <v>3615</v>
      </c>
      <c r="E938" t="s">
        <v>3618</v>
      </c>
      <c r="F938" t="str">
        <f>WORKSHEET[[#This Row],[Depart From]]&amp;"-"&amp;WORKSHEET[[#This Row],[Arrive To]]</f>
        <v>Mombasa-Tripoli</v>
      </c>
      <c r="G938" s="2">
        <v>44564</v>
      </c>
      <c r="H938" s="2">
        <v>44586</v>
      </c>
      <c r="I938" s="2" t="str">
        <f t="shared" si="14"/>
        <v>Delivered</v>
      </c>
      <c r="J938" s="2" t="str">
        <f>TEXT(WORKSHEET[[#This Row],[Offloading Date]], "mmm")</f>
        <v>Jan</v>
      </c>
      <c r="K938" s="2" t="str">
        <f>IF(OR(WORKSHEET[[#This Row],[Year]]="", ISBLANK(WORKSHEET[[#This Row],[Year]]), WORKSHEET[[#This Row],[Year]]="null"), "Exclude", "Include")</f>
        <v>Include</v>
      </c>
      <c r="L938" t="s">
        <v>16</v>
      </c>
      <c r="M938" t="s">
        <v>16</v>
      </c>
      <c r="N938" t="s">
        <v>69</v>
      </c>
      <c r="O938">
        <v>33.624600000000001</v>
      </c>
      <c r="P938">
        <v>20</v>
      </c>
      <c r="Q938" t="s">
        <v>14</v>
      </c>
      <c r="R938">
        <f>P938 * _xll.XLOOKUP(Q938,CALCULATION!$A$15:$A$17, CALCULATION!$B$15:$B$17 )</f>
        <v>20</v>
      </c>
      <c r="S938" s="5">
        <f>O938*P938*_xll.XLOOKUP(Q938,CALCULATION!$A$15:$A$17, CALCULATION!$B$15:$B$17)</f>
        <v>672.49199999999996</v>
      </c>
      <c r="T938">
        <v>10</v>
      </c>
      <c r="U938" t="s">
        <v>14</v>
      </c>
      <c r="V938">
        <f>T938 * _xll.XLOOKUP(U938,CALCULATION!$A$15:$A$17, CALCULATION!$B$15:$B$17 )</f>
        <v>10</v>
      </c>
      <c r="W938" s="5">
        <f>O938*T938*_xll.XLOOKUP(U938,CALCULATION!$A$15:$A$17, CALCULATION!$B$15:$B$17)</f>
        <v>336.24599999999998</v>
      </c>
      <c r="X938" s="5">
        <f>WORKSHEET[[#This Row],[Clients Total Cost]] / WORKSHEET[[#This Row],[Clients Rate per T2 (USD)]]</f>
        <v>33.624600000000001</v>
      </c>
      <c r="Y938" s="5">
        <f>WORKSHEET[[#This Row],[Clients Rate per T2 (USD)]] - WORKSHEET[[#This Row],[Supplier Rate Per t2 (USD)]]</f>
        <v>10</v>
      </c>
      <c r="Z938" s="5">
        <f>WORKSHEET[[#This Row],[Profit Per T]] * WORKSHEET[[#This Row],[Weight]]</f>
        <v>336.24599999999998</v>
      </c>
      <c r="AA938">
        <v>1</v>
      </c>
      <c r="AB938" s="1">
        <v>3.3</v>
      </c>
      <c r="AC938" s="1">
        <v>2.2000000000000002</v>
      </c>
      <c r="AD938" s="1">
        <v>2.75</v>
      </c>
      <c r="AE938" s="1">
        <f>WORKSHEET[[#This Row],[Delay at toll gate in days]] +WORKSHEET[[#This Row],[Delay at workshop in days]] +WORKSHEET[[#This Row],[Delay at border in days]]</f>
        <v>8.25</v>
      </c>
    </row>
    <row r="939" spans="1:31" x14ac:dyDescent="0.35">
      <c r="A939" t="s">
        <v>959</v>
      </c>
      <c r="B939" t="s">
        <v>10</v>
      </c>
      <c r="C939" t="s">
        <v>68</v>
      </c>
      <c r="D939" t="s">
        <v>3615</v>
      </c>
      <c r="E939" t="s">
        <v>3612</v>
      </c>
      <c r="F939" t="str">
        <f>WORKSHEET[[#This Row],[Depart From]]&amp;"-"&amp;WORKSHEET[[#This Row],[Arrive To]]</f>
        <v>Mombasa-Victoria</v>
      </c>
      <c r="G939" s="2">
        <v>44564</v>
      </c>
      <c r="H939" s="2">
        <v>44587</v>
      </c>
      <c r="I939" s="2" t="str">
        <f t="shared" si="14"/>
        <v>Delivered</v>
      </c>
      <c r="J939" s="2" t="str">
        <f>TEXT(WORKSHEET[[#This Row],[Offloading Date]], "mmm")</f>
        <v>Jan</v>
      </c>
      <c r="K939" s="2" t="str">
        <f>IF(OR(WORKSHEET[[#This Row],[Year]]="", ISBLANK(WORKSHEET[[#This Row],[Year]]), WORKSHEET[[#This Row],[Year]]="null"), "Exclude", "Include")</f>
        <v>Include</v>
      </c>
      <c r="L939" t="s">
        <v>16</v>
      </c>
      <c r="M939" t="s">
        <v>12</v>
      </c>
      <c r="N939" t="s">
        <v>69</v>
      </c>
      <c r="O939">
        <v>31.729800000000001</v>
      </c>
      <c r="P939">
        <v>20</v>
      </c>
      <c r="Q939" t="s">
        <v>14</v>
      </c>
      <c r="R939">
        <f>P939 * _xll.XLOOKUP(Q939,CALCULATION!$A$15:$A$17, CALCULATION!$B$15:$B$17 )</f>
        <v>20</v>
      </c>
      <c r="S939" s="5">
        <f>O939*P939*_xll.XLOOKUP(Q939,CALCULATION!$A$15:$A$17, CALCULATION!$B$15:$B$17)</f>
        <v>634.596</v>
      </c>
      <c r="T939">
        <v>10</v>
      </c>
      <c r="U939" t="s">
        <v>14</v>
      </c>
      <c r="V939">
        <f>T939 * _xll.XLOOKUP(U939,CALCULATION!$A$15:$A$17, CALCULATION!$B$15:$B$17 )</f>
        <v>10</v>
      </c>
      <c r="W939" s="5">
        <f>O939*T939*_xll.XLOOKUP(U939,CALCULATION!$A$15:$A$17, CALCULATION!$B$15:$B$17)</f>
        <v>317.298</v>
      </c>
      <c r="X939" s="5">
        <f>WORKSHEET[[#This Row],[Clients Total Cost]] / WORKSHEET[[#This Row],[Clients Rate per T2 (USD)]]</f>
        <v>31.729800000000001</v>
      </c>
      <c r="Y939" s="5">
        <f>WORKSHEET[[#This Row],[Clients Rate per T2 (USD)]] - WORKSHEET[[#This Row],[Supplier Rate Per t2 (USD)]]</f>
        <v>10</v>
      </c>
      <c r="Z939" s="5">
        <f>WORKSHEET[[#This Row],[Profit Per T]] * WORKSHEET[[#This Row],[Weight]]</f>
        <v>317.298</v>
      </c>
      <c r="AA939">
        <v>1</v>
      </c>
      <c r="AB939" s="1">
        <v>3.4499999999999997</v>
      </c>
      <c r="AC939" s="1">
        <v>2.3000000000000003</v>
      </c>
      <c r="AD939" s="1">
        <v>2.875</v>
      </c>
      <c r="AE939" s="1">
        <f>WORKSHEET[[#This Row],[Delay at toll gate in days]] +WORKSHEET[[#This Row],[Delay at workshop in days]] +WORKSHEET[[#This Row],[Delay at border in days]]</f>
        <v>8.625</v>
      </c>
    </row>
    <row r="940" spans="1:31" x14ac:dyDescent="0.35">
      <c r="A940" t="s">
        <v>960</v>
      </c>
      <c r="B940" t="s">
        <v>10</v>
      </c>
      <c r="C940" t="s">
        <v>68</v>
      </c>
      <c r="D940" t="s">
        <v>3619</v>
      </c>
      <c r="E940" t="s">
        <v>3612</v>
      </c>
      <c r="F940" t="str">
        <f>WORKSHEET[[#This Row],[Depart From]]&amp;"-"&amp;WORKSHEET[[#This Row],[Arrive To]]</f>
        <v>Addis Ababa-Victoria</v>
      </c>
      <c r="G940" s="2">
        <v>44564</v>
      </c>
      <c r="H940" s="2">
        <v>44580</v>
      </c>
      <c r="I940" s="2" t="str">
        <f t="shared" si="14"/>
        <v>Delivered</v>
      </c>
      <c r="J940" s="2" t="str">
        <f>TEXT(WORKSHEET[[#This Row],[Offloading Date]], "mmm")</f>
        <v>Jan</v>
      </c>
      <c r="K940" s="2" t="str">
        <f>IF(OR(WORKSHEET[[#This Row],[Year]]="", ISBLANK(WORKSHEET[[#This Row],[Year]]), WORKSHEET[[#This Row],[Year]]="null"), "Exclude", "Include")</f>
        <v>Include</v>
      </c>
      <c r="L940" t="s">
        <v>16</v>
      </c>
      <c r="M940" t="s">
        <v>16</v>
      </c>
      <c r="N940" t="s">
        <v>13</v>
      </c>
      <c r="O940">
        <v>33.672400000000003</v>
      </c>
      <c r="P940">
        <v>600</v>
      </c>
      <c r="Q940" t="s">
        <v>14</v>
      </c>
      <c r="R940">
        <f>P940 * _xll.XLOOKUP(Q940,CALCULATION!$A$15:$A$17, CALCULATION!$B$15:$B$17 )</f>
        <v>600</v>
      </c>
      <c r="S940" s="5">
        <f>O940*P940*_xll.XLOOKUP(Q940,CALCULATION!$A$15:$A$17, CALCULATION!$B$15:$B$17)</f>
        <v>20203.440000000002</v>
      </c>
      <c r="T940">
        <v>300</v>
      </c>
      <c r="U940" t="s">
        <v>14</v>
      </c>
      <c r="V940">
        <f>T940 * _xll.XLOOKUP(U940,CALCULATION!$A$15:$A$17, CALCULATION!$B$15:$B$17 )</f>
        <v>300</v>
      </c>
      <c r="W940" s="5">
        <f>O940*T940*_xll.XLOOKUP(U940,CALCULATION!$A$15:$A$17, CALCULATION!$B$15:$B$17)</f>
        <v>10101.720000000001</v>
      </c>
      <c r="X940" s="5">
        <f>WORKSHEET[[#This Row],[Clients Total Cost]] / WORKSHEET[[#This Row],[Clients Rate per T2 (USD)]]</f>
        <v>33.672400000000003</v>
      </c>
      <c r="Y940" s="5">
        <f>WORKSHEET[[#This Row],[Clients Rate per T2 (USD)]] - WORKSHEET[[#This Row],[Supplier Rate Per t2 (USD)]]</f>
        <v>300</v>
      </c>
      <c r="Z940" s="5">
        <f>WORKSHEET[[#This Row],[Profit Per T]] * WORKSHEET[[#This Row],[Weight]]</f>
        <v>10101.720000000001</v>
      </c>
      <c r="AA940">
        <v>1</v>
      </c>
      <c r="AB940" s="1">
        <v>2.4</v>
      </c>
      <c r="AC940" s="1">
        <v>1.6</v>
      </c>
      <c r="AD940" s="1">
        <v>2</v>
      </c>
      <c r="AE940" s="1">
        <f>WORKSHEET[[#This Row],[Delay at toll gate in days]] +WORKSHEET[[#This Row],[Delay at workshop in days]] +WORKSHEET[[#This Row],[Delay at border in days]]</f>
        <v>6</v>
      </c>
    </row>
    <row r="941" spans="1:31" x14ac:dyDescent="0.35">
      <c r="A941" t="s">
        <v>961</v>
      </c>
      <c r="B941" t="s">
        <v>10</v>
      </c>
      <c r="C941" t="s">
        <v>68</v>
      </c>
      <c r="D941" t="s">
        <v>3619</v>
      </c>
      <c r="E941" t="s">
        <v>3614</v>
      </c>
      <c r="F941" t="str">
        <f>WORKSHEET[[#This Row],[Depart From]]&amp;"-"&amp;WORKSHEET[[#This Row],[Arrive To]]</f>
        <v>Addis Ababa-Alger</v>
      </c>
      <c r="G941" s="2">
        <v>44564</v>
      </c>
      <c r="H941" s="2">
        <v>44585</v>
      </c>
      <c r="I941" s="2" t="str">
        <f t="shared" si="14"/>
        <v>Delivered</v>
      </c>
      <c r="J941" s="2" t="str">
        <f>TEXT(WORKSHEET[[#This Row],[Offloading Date]], "mmm")</f>
        <v>Jan</v>
      </c>
      <c r="K941" s="2" t="str">
        <f>IF(OR(WORKSHEET[[#This Row],[Year]]="", ISBLANK(WORKSHEET[[#This Row],[Year]]), WORKSHEET[[#This Row],[Year]]="null"), "Exclude", "Include")</f>
        <v>Include</v>
      </c>
      <c r="L941" t="s">
        <v>16</v>
      </c>
      <c r="M941" t="s">
        <v>16</v>
      </c>
      <c r="N941" t="s">
        <v>13</v>
      </c>
      <c r="O941">
        <v>31.683</v>
      </c>
      <c r="P941">
        <v>600</v>
      </c>
      <c r="Q941" t="s">
        <v>14</v>
      </c>
      <c r="R941">
        <f>P941 * _xll.XLOOKUP(Q941,CALCULATION!$A$15:$A$17, CALCULATION!$B$15:$B$17 )</f>
        <v>600</v>
      </c>
      <c r="S941" s="5">
        <f>O941*P941*_xll.XLOOKUP(Q941,CALCULATION!$A$15:$A$17, CALCULATION!$B$15:$B$17)</f>
        <v>19009.8</v>
      </c>
      <c r="T941">
        <v>300</v>
      </c>
      <c r="U941" t="s">
        <v>14</v>
      </c>
      <c r="V941">
        <f>T941 * _xll.XLOOKUP(U941,CALCULATION!$A$15:$A$17, CALCULATION!$B$15:$B$17 )</f>
        <v>300</v>
      </c>
      <c r="W941" s="5">
        <f>O941*T941*_xll.XLOOKUP(U941,CALCULATION!$A$15:$A$17, CALCULATION!$B$15:$B$17)</f>
        <v>9504.9</v>
      </c>
      <c r="X941" s="5">
        <f>WORKSHEET[[#This Row],[Clients Total Cost]] / WORKSHEET[[#This Row],[Clients Rate per T2 (USD)]]</f>
        <v>31.683</v>
      </c>
      <c r="Y941" s="5">
        <f>WORKSHEET[[#This Row],[Clients Rate per T2 (USD)]] - WORKSHEET[[#This Row],[Supplier Rate Per t2 (USD)]]</f>
        <v>300</v>
      </c>
      <c r="Z941" s="5">
        <f>WORKSHEET[[#This Row],[Profit Per T]] * WORKSHEET[[#This Row],[Weight]]</f>
        <v>9504.9</v>
      </c>
      <c r="AA941">
        <v>1</v>
      </c>
      <c r="AB941" s="1">
        <v>3.15</v>
      </c>
      <c r="AC941" s="1">
        <v>2.1</v>
      </c>
      <c r="AD941" s="1">
        <v>2.625</v>
      </c>
      <c r="AE941" s="1">
        <f>WORKSHEET[[#This Row],[Delay at toll gate in days]] +WORKSHEET[[#This Row],[Delay at workshop in days]] +WORKSHEET[[#This Row],[Delay at border in days]]</f>
        <v>7.875</v>
      </c>
    </row>
    <row r="942" spans="1:31" x14ac:dyDescent="0.35">
      <c r="A942" t="s">
        <v>962</v>
      </c>
      <c r="B942" t="s">
        <v>10</v>
      </c>
      <c r="C942" t="s">
        <v>68</v>
      </c>
      <c r="D942" t="s">
        <v>3615</v>
      </c>
      <c r="E942" t="s">
        <v>3613</v>
      </c>
      <c r="F942" t="str">
        <f>WORKSHEET[[#This Row],[Depart From]]&amp;"-"&amp;WORKSHEET[[#This Row],[Arrive To]]</f>
        <v>Mombasa-Sanaa</v>
      </c>
      <c r="G942" s="2">
        <v>44564</v>
      </c>
      <c r="H942" s="2">
        <v>44586</v>
      </c>
      <c r="I942" s="2" t="str">
        <f t="shared" si="14"/>
        <v>Delivered</v>
      </c>
      <c r="J942" s="2" t="str">
        <f>TEXT(WORKSHEET[[#This Row],[Offloading Date]], "mmm")</f>
        <v>Jan</v>
      </c>
      <c r="K942" s="2" t="str">
        <f>IF(OR(WORKSHEET[[#This Row],[Year]]="", ISBLANK(WORKSHEET[[#This Row],[Year]]), WORKSHEET[[#This Row],[Year]]="null"), "Exclude", "Include")</f>
        <v>Include</v>
      </c>
      <c r="L942" t="s">
        <v>16</v>
      </c>
      <c r="M942" t="s">
        <v>16</v>
      </c>
      <c r="N942" t="s">
        <v>13</v>
      </c>
      <c r="O942">
        <v>31.613</v>
      </c>
      <c r="P942">
        <v>600</v>
      </c>
      <c r="Q942" t="s">
        <v>14</v>
      </c>
      <c r="R942">
        <f>P942 * _xll.XLOOKUP(Q942,CALCULATION!$A$15:$A$17, CALCULATION!$B$15:$B$17 )</f>
        <v>600</v>
      </c>
      <c r="S942" s="5">
        <f>O942*P942*_xll.XLOOKUP(Q942,CALCULATION!$A$15:$A$17, CALCULATION!$B$15:$B$17)</f>
        <v>18967.8</v>
      </c>
      <c r="T942">
        <v>300</v>
      </c>
      <c r="U942" t="s">
        <v>14</v>
      </c>
      <c r="V942">
        <f>T942 * _xll.XLOOKUP(U942,CALCULATION!$A$15:$A$17, CALCULATION!$B$15:$B$17 )</f>
        <v>300</v>
      </c>
      <c r="W942" s="5">
        <f>O942*T942*_xll.XLOOKUP(U942,CALCULATION!$A$15:$A$17, CALCULATION!$B$15:$B$17)</f>
        <v>9483.9</v>
      </c>
      <c r="X942" s="5">
        <f>WORKSHEET[[#This Row],[Clients Total Cost]] / WORKSHEET[[#This Row],[Clients Rate per T2 (USD)]]</f>
        <v>31.613</v>
      </c>
      <c r="Y942" s="5">
        <f>WORKSHEET[[#This Row],[Clients Rate per T2 (USD)]] - WORKSHEET[[#This Row],[Supplier Rate Per t2 (USD)]]</f>
        <v>300</v>
      </c>
      <c r="Z942" s="5">
        <f>WORKSHEET[[#This Row],[Profit Per T]] * WORKSHEET[[#This Row],[Weight]]</f>
        <v>9483.9</v>
      </c>
      <c r="AA942">
        <v>1</v>
      </c>
      <c r="AB942" s="1">
        <v>3.3</v>
      </c>
      <c r="AC942" s="1">
        <v>2.2000000000000002</v>
      </c>
      <c r="AD942" s="1">
        <v>2.75</v>
      </c>
      <c r="AE942" s="1">
        <f>WORKSHEET[[#This Row],[Delay at toll gate in days]] +WORKSHEET[[#This Row],[Delay at workshop in days]] +WORKSHEET[[#This Row],[Delay at border in days]]</f>
        <v>8.25</v>
      </c>
    </row>
    <row r="943" spans="1:31" x14ac:dyDescent="0.35">
      <c r="A943" t="s">
        <v>963</v>
      </c>
      <c r="B943" t="s">
        <v>10</v>
      </c>
      <c r="C943" t="s">
        <v>68</v>
      </c>
      <c r="D943" t="s">
        <v>3619</v>
      </c>
      <c r="E943" t="s">
        <v>3613</v>
      </c>
      <c r="F943" t="str">
        <f>WORKSHEET[[#This Row],[Depart From]]&amp;"-"&amp;WORKSHEET[[#This Row],[Arrive To]]</f>
        <v>Addis Ababa-Sanaa</v>
      </c>
      <c r="G943" s="2">
        <v>44564</v>
      </c>
      <c r="H943" s="2">
        <v>44586</v>
      </c>
      <c r="I943" s="2" t="str">
        <f t="shared" si="14"/>
        <v>Delivered</v>
      </c>
      <c r="J943" s="2" t="str">
        <f>TEXT(WORKSHEET[[#This Row],[Offloading Date]], "mmm")</f>
        <v>Jan</v>
      </c>
      <c r="K943" s="2" t="str">
        <f>IF(OR(WORKSHEET[[#This Row],[Year]]="", ISBLANK(WORKSHEET[[#This Row],[Year]]), WORKSHEET[[#This Row],[Year]]="null"), "Exclude", "Include")</f>
        <v>Include</v>
      </c>
      <c r="L943" t="s">
        <v>16</v>
      </c>
      <c r="M943" t="s">
        <v>12</v>
      </c>
      <c r="N943" t="s">
        <v>13</v>
      </c>
      <c r="O943">
        <v>33.615200000000002</v>
      </c>
      <c r="P943">
        <v>600</v>
      </c>
      <c r="Q943" t="s">
        <v>14</v>
      </c>
      <c r="R943">
        <f>P943 * _xll.XLOOKUP(Q943,CALCULATION!$A$15:$A$17, CALCULATION!$B$15:$B$17 )</f>
        <v>600</v>
      </c>
      <c r="S943" s="5">
        <f>O943*P943*_xll.XLOOKUP(Q943,CALCULATION!$A$15:$A$17, CALCULATION!$B$15:$B$17)</f>
        <v>20169.120000000003</v>
      </c>
      <c r="T943">
        <v>300</v>
      </c>
      <c r="U943" t="s">
        <v>14</v>
      </c>
      <c r="V943">
        <f>T943 * _xll.XLOOKUP(U943,CALCULATION!$A$15:$A$17, CALCULATION!$B$15:$B$17 )</f>
        <v>300</v>
      </c>
      <c r="W943" s="5">
        <f>O943*T943*_xll.XLOOKUP(U943,CALCULATION!$A$15:$A$17, CALCULATION!$B$15:$B$17)</f>
        <v>10084.560000000001</v>
      </c>
      <c r="X943" s="5">
        <f>WORKSHEET[[#This Row],[Clients Total Cost]] / WORKSHEET[[#This Row],[Clients Rate per T2 (USD)]]</f>
        <v>33.615200000000002</v>
      </c>
      <c r="Y943" s="5">
        <f>WORKSHEET[[#This Row],[Clients Rate per T2 (USD)]] - WORKSHEET[[#This Row],[Supplier Rate Per t2 (USD)]]</f>
        <v>300</v>
      </c>
      <c r="Z943" s="5">
        <f>WORKSHEET[[#This Row],[Profit Per T]] * WORKSHEET[[#This Row],[Weight]]</f>
        <v>10084.560000000001</v>
      </c>
      <c r="AA943">
        <v>1</v>
      </c>
      <c r="AB943" s="1">
        <v>3.3</v>
      </c>
      <c r="AC943" s="1">
        <v>2.2000000000000002</v>
      </c>
      <c r="AD943" s="1">
        <v>2.75</v>
      </c>
      <c r="AE943" s="1">
        <f>WORKSHEET[[#This Row],[Delay at toll gate in days]] +WORKSHEET[[#This Row],[Delay at workshop in days]] +WORKSHEET[[#This Row],[Delay at border in days]]</f>
        <v>8.25</v>
      </c>
    </row>
    <row r="944" spans="1:31" x14ac:dyDescent="0.35">
      <c r="A944" t="s">
        <v>964</v>
      </c>
      <c r="B944" t="s">
        <v>10</v>
      </c>
      <c r="C944" t="s">
        <v>68</v>
      </c>
      <c r="D944" t="s">
        <v>3615</v>
      </c>
      <c r="E944" t="s">
        <v>3617</v>
      </c>
      <c r="F944" t="str">
        <f>WORKSHEET[[#This Row],[Depart From]]&amp;"-"&amp;WORKSHEET[[#This Row],[Arrive To]]</f>
        <v>Mombasa-Lagos</v>
      </c>
      <c r="G944" s="2">
        <v>44571</v>
      </c>
      <c r="H944" s="2">
        <v>44594</v>
      </c>
      <c r="I944" s="2" t="str">
        <f t="shared" si="14"/>
        <v>Delivered</v>
      </c>
      <c r="J944" s="2" t="str">
        <f>TEXT(WORKSHEET[[#This Row],[Offloading Date]], "mmm")</f>
        <v>Feb</v>
      </c>
      <c r="K944" s="2" t="str">
        <f>IF(OR(WORKSHEET[[#This Row],[Year]]="", ISBLANK(WORKSHEET[[#This Row],[Year]]), WORKSHEET[[#This Row],[Year]]="null"), "Exclude", "Include")</f>
        <v>Include</v>
      </c>
      <c r="L944" t="s">
        <v>16</v>
      </c>
      <c r="M944" t="s">
        <v>16</v>
      </c>
      <c r="N944" t="s">
        <v>13</v>
      </c>
      <c r="O944">
        <v>31.651599999999998</v>
      </c>
      <c r="P944">
        <v>600</v>
      </c>
      <c r="Q944" t="s">
        <v>14</v>
      </c>
      <c r="R944">
        <f>P944 * _xll.XLOOKUP(Q944,CALCULATION!$A$15:$A$17, CALCULATION!$B$15:$B$17 )</f>
        <v>600</v>
      </c>
      <c r="S944" s="5">
        <f>O944*P944*_xll.XLOOKUP(Q944,CALCULATION!$A$15:$A$17, CALCULATION!$B$15:$B$17)</f>
        <v>18990.96</v>
      </c>
      <c r="T944">
        <v>300</v>
      </c>
      <c r="U944" t="s">
        <v>14</v>
      </c>
      <c r="V944">
        <f>T944 * _xll.XLOOKUP(U944,CALCULATION!$A$15:$A$17, CALCULATION!$B$15:$B$17 )</f>
        <v>300</v>
      </c>
      <c r="W944" s="5">
        <f>O944*T944*_xll.XLOOKUP(U944,CALCULATION!$A$15:$A$17, CALCULATION!$B$15:$B$17)</f>
        <v>9495.48</v>
      </c>
      <c r="X944" s="5">
        <f>WORKSHEET[[#This Row],[Clients Total Cost]] / WORKSHEET[[#This Row],[Clients Rate per T2 (USD)]]</f>
        <v>31.651599999999998</v>
      </c>
      <c r="Y944" s="5">
        <f>WORKSHEET[[#This Row],[Clients Rate per T2 (USD)]] - WORKSHEET[[#This Row],[Supplier Rate Per t2 (USD)]]</f>
        <v>300</v>
      </c>
      <c r="Z944" s="5">
        <f>WORKSHEET[[#This Row],[Profit Per T]] * WORKSHEET[[#This Row],[Weight]]</f>
        <v>9495.48</v>
      </c>
      <c r="AA944">
        <v>1</v>
      </c>
      <c r="AB944" s="1">
        <v>3.4499999999999997</v>
      </c>
      <c r="AC944" s="1">
        <v>2.3000000000000003</v>
      </c>
      <c r="AD944" s="1">
        <v>2.875</v>
      </c>
      <c r="AE944" s="1">
        <f>WORKSHEET[[#This Row],[Delay at toll gate in days]] +WORKSHEET[[#This Row],[Delay at workshop in days]] +WORKSHEET[[#This Row],[Delay at border in days]]</f>
        <v>8.625</v>
      </c>
    </row>
    <row r="945" spans="1:31" x14ac:dyDescent="0.35">
      <c r="A945" t="s">
        <v>965</v>
      </c>
      <c r="B945" t="s">
        <v>10</v>
      </c>
      <c r="C945" t="s">
        <v>68</v>
      </c>
      <c r="D945" t="s">
        <v>3619</v>
      </c>
      <c r="E945" t="s">
        <v>3612</v>
      </c>
      <c r="F945" t="str">
        <f>WORKSHEET[[#This Row],[Depart From]]&amp;"-"&amp;WORKSHEET[[#This Row],[Arrive To]]</f>
        <v>Addis Ababa-Victoria</v>
      </c>
      <c r="G945" s="2">
        <v>44565</v>
      </c>
      <c r="H945" s="2">
        <v>44585</v>
      </c>
      <c r="I945" s="2" t="str">
        <f t="shared" si="14"/>
        <v>Delivered</v>
      </c>
      <c r="J945" s="2" t="str">
        <f>TEXT(WORKSHEET[[#This Row],[Offloading Date]], "mmm")</f>
        <v>Jan</v>
      </c>
      <c r="K945" s="2" t="str">
        <f>IF(OR(WORKSHEET[[#This Row],[Year]]="", ISBLANK(WORKSHEET[[#This Row],[Year]]), WORKSHEET[[#This Row],[Year]]="null"), "Exclude", "Include")</f>
        <v>Include</v>
      </c>
      <c r="L945" t="s">
        <v>16</v>
      </c>
      <c r="M945" t="s">
        <v>16</v>
      </c>
      <c r="N945" t="s">
        <v>13</v>
      </c>
      <c r="O945">
        <v>29.692599999999999</v>
      </c>
      <c r="P945">
        <v>600</v>
      </c>
      <c r="Q945" t="s">
        <v>14</v>
      </c>
      <c r="R945">
        <f>P945 * _xll.XLOOKUP(Q945,CALCULATION!$A$15:$A$17, CALCULATION!$B$15:$B$17 )</f>
        <v>600</v>
      </c>
      <c r="S945" s="5">
        <f>O945*P945*_xll.XLOOKUP(Q945,CALCULATION!$A$15:$A$17, CALCULATION!$B$15:$B$17)</f>
        <v>17815.559999999998</v>
      </c>
      <c r="T945">
        <v>300</v>
      </c>
      <c r="U945" t="s">
        <v>14</v>
      </c>
      <c r="V945">
        <f>T945 * _xll.XLOOKUP(U945,CALCULATION!$A$15:$A$17, CALCULATION!$B$15:$B$17 )</f>
        <v>300</v>
      </c>
      <c r="W945" s="5">
        <f>O945*T945*_xll.XLOOKUP(U945,CALCULATION!$A$15:$A$17, CALCULATION!$B$15:$B$17)</f>
        <v>8907.7799999999988</v>
      </c>
      <c r="X945" s="5">
        <f>WORKSHEET[[#This Row],[Clients Total Cost]] / WORKSHEET[[#This Row],[Clients Rate per T2 (USD)]]</f>
        <v>29.692599999999995</v>
      </c>
      <c r="Y945" s="5">
        <f>WORKSHEET[[#This Row],[Clients Rate per T2 (USD)]] - WORKSHEET[[#This Row],[Supplier Rate Per t2 (USD)]]</f>
        <v>300</v>
      </c>
      <c r="Z945" s="5">
        <f>WORKSHEET[[#This Row],[Profit Per T]] * WORKSHEET[[#This Row],[Weight]]</f>
        <v>8907.7799999999988</v>
      </c>
      <c r="AA945">
        <v>1</v>
      </c>
      <c r="AB945" s="1">
        <v>3</v>
      </c>
      <c r="AC945" s="1">
        <v>2</v>
      </c>
      <c r="AD945" s="1">
        <v>2.5</v>
      </c>
      <c r="AE945" s="1">
        <f>WORKSHEET[[#This Row],[Delay at toll gate in days]] +WORKSHEET[[#This Row],[Delay at workshop in days]] +WORKSHEET[[#This Row],[Delay at border in days]]</f>
        <v>7.5</v>
      </c>
    </row>
    <row r="946" spans="1:31" x14ac:dyDescent="0.35">
      <c r="A946" t="s">
        <v>966</v>
      </c>
      <c r="B946" t="s">
        <v>10</v>
      </c>
      <c r="C946" t="s">
        <v>68</v>
      </c>
      <c r="D946" t="s">
        <v>3620</v>
      </c>
      <c r="E946" t="s">
        <v>3613</v>
      </c>
      <c r="F946" t="str">
        <f>WORKSHEET[[#This Row],[Depart From]]&amp;"-"&amp;WORKSHEET[[#This Row],[Arrive To]]</f>
        <v>Zanzibar-Sanaa</v>
      </c>
      <c r="G946" s="2">
        <v>44564</v>
      </c>
      <c r="H946" s="2">
        <v>44585</v>
      </c>
      <c r="I946" s="2" t="str">
        <f t="shared" si="14"/>
        <v>Delivered</v>
      </c>
      <c r="J946" s="2" t="str">
        <f>TEXT(WORKSHEET[[#This Row],[Offloading Date]], "mmm")</f>
        <v>Jan</v>
      </c>
      <c r="K946" s="2" t="str">
        <f>IF(OR(WORKSHEET[[#This Row],[Year]]="", ISBLANK(WORKSHEET[[#This Row],[Year]]), WORKSHEET[[#This Row],[Year]]="null"), "Exclude", "Include")</f>
        <v>Include</v>
      </c>
      <c r="L946" t="s">
        <v>16</v>
      </c>
      <c r="M946" t="s">
        <v>16</v>
      </c>
      <c r="N946" t="s">
        <v>13</v>
      </c>
      <c r="O946">
        <v>29.7104</v>
      </c>
      <c r="P946">
        <v>600</v>
      </c>
      <c r="Q946" t="s">
        <v>14</v>
      </c>
      <c r="R946">
        <f>P946 * _xll.XLOOKUP(Q946,CALCULATION!$A$15:$A$17, CALCULATION!$B$15:$B$17 )</f>
        <v>600</v>
      </c>
      <c r="S946" s="5">
        <f>O946*P946*_xll.XLOOKUP(Q946,CALCULATION!$A$15:$A$17, CALCULATION!$B$15:$B$17)</f>
        <v>17826.240000000002</v>
      </c>
      <c r="T946">
        <v>300</v>
      </c>
      <c r="U946" t="s">
        <v>14</v>
      </c>
      <c r="V946">
        <f>T946 * _xll.XLOOKUP(U946,CALCULATION!$A$15:$A$17, CALCULATION!$B$15:$B$17 )</f>
        <v>300</v>
      </c>
      <c r="W946" s="5">
        <f>O946*T946*_xll.XLOOKUP(U946,CALCULATION!$A$15:$A$17, CALCULATION!$B$15:$B$17)</f>
        <v>8913.1200000000008</v>
      </c>
      <c r="X946" s="5">
        <f>WORKSHEET[[#This Row],[Clients Total Cost]] / WORKSHEET[[#This Row],[Clients Rate per T2 (USD)]]</f>
        <v>29.710400000000003</v>
      </c>
      <c r="Y946" s="5">
        <f>WORKSHEET[[#This Row],[Clients Rate per T2 (USD)]] - WORKSHEET[[#This Row],[Supplier Rate Per t2 (USD)]]</f>
        <v>300</v>
      </c>
      <c r="Z946" s="5">
        <f>WORKSHEET[[#This Row],[Profit Per T]] * WORKSHEET[[#This Row],[Weight]]</f>
        <v>8913.1200000000008</v>
      </c>
      <c r="AA946">
        <v>1</v>
      </c>
      <c r="AB946" s="1">
        <v>3.15</v>
      </c>
      <c r="AC946" s="1">
        <v>2.1</v>
      </c>
      <c r="AD946" s="1">
        <v>2.625</v>
      </c>
      <c r="AE946" s="1">
        <f>WORKSHEET[[#This Row],[Delay at toll gate in days]] +WORKSHEET[[#This Row],[Delay at workshop in days]] +WORKSHEET[[#This Row],[Delay at border in days]]</f>
        <v>7.875</v>
      </c>
    </row>
    <row r="947" spans="1:31" x14ac:dyDescent="0.35">
      <c r="A947" t="s">
        <v>967</v>
      </c>
      <c r="B947" t="s">
        <v>10</v>
      </c>
      <c r="C947" t="s">
        <v>68</v>
      </c>
      <c r="D947" t="s">
        <v>3611</v>
      </c>
      <c r="E947" t="s">
        <v>3613</v>
      </c>
      <c r="F947" t="str">
        <f>WORKSHEET[[#This Row],[Depart From]]&amp;"-"&amp;WORKSHEET[[#This Row],[Arrive To]]</f>
        <v>Mogadishu-Sanaa</v>
      </c>
      <c r="G947" s="2">
        <v>44564</v>
      </c>
      <c r="H947" s="2">
        <v>44586</v>
      </c>
      <c r="I947" s="2" t="str">
        <f t="shared" si="14"/>
        <v>Delivered</v>
      </c>
      <c r="J947" s="2" t="str">
        <f>TEXT(WORKSHEET[[#This Row],[Offloading Date]], "mmm")</f>
        <v>Jan</v>
      </c>
      <c r="K947" s="2" t="str">
        <f>IF(OR(WORKSHEET[[#This Row],[Year]]="", ISBLANK(WORKSHEET[[#This Row],[Year]]), WORKSHEET[[#This Row],[Year]]="null"), "Exclude", "Include")</f>
        <v>Include</v>
      </c>
      <c r="L947" t="s">
        <v>16</v>
      </c>
      <c r="M947" t="s">
        <v>16</v>
      </c>
      <c r="N947" t="s">
        <v>13</v>
      </c>
      <c r="O947">
        <v>33.624600000000001</v>
      </c>
      <c r="P947">
        <v>600</v>
      </c>
      <c r="Q947" t="s">
        <v>14</v>
      </c>
      <c r="R947">
        <f>P947 * _xll.XLOOKUP(Q947,CALCULATION!$A$15:$A$17, CALCULATION!$B$15:$B$17 )</f>
        <v>600</v>
      </c>
      <c r="S947" s="5">
        <f>O947*P947*_xll.XLOOKUP(Q947,CALCULATION!$A$15:$A$17, CALCULATION!$B$15:$B$17)</f>
        <v>20174.760000000002</v>
      </c>
      <c r="T947">
        <v>300</v>
      </c>
      <c r="U947" t="s">
        <v>14</v>
      </c>
      <c r="V947">
        <f>T947 * _xll.XLOOKUP(U947,CALCULATION!$A$15:$A$17, CALCULATION!$B$15:$B$17 )</f>
        <v>300</v>
      </c>
      <c r="W947" s="5">
        <f>O947*T947*_xll.XLOOKUP(U947,CALCULATION!$A$15:$A$17, CALCULATION!$B$15:$B$17)</f>
        <v>10087.380000000001</v>
      </c>
      <c r="X947" s="5">
        <f>WORKSHEET[[#This Row],[Clients Total Cost]] / WORKSHEET[[#This Row],[Clients Rate per T2 (USD)]]</f>
        <v>33.624600000000001</v>
      </c>
      <c r="Y947" s="5">
        <f>WORKSHEET[[#This Row],[Clients Rate per T2 (USD)]] - WORKSHEET[[#This Row],[Supplier Rate Per t2 (USD)]]</f>
        <v>300</v>
      </c>
      <c r="Z947" s="5">
        <f>WORKSHEET[[#This Row],[Profit Per T]] * WORKSHEET[[#This Row],[Weight]]</f>
        <v>10087.380000000001</v>
      </c>
      <c r="AA947">
        <v>1</v>
      </c>
      <c r="AB947" s="1">
        <v>3.3</v>
      </c>
      <c r="AC947" s="1">
        <v>2.2000000000000002</v>
      </c>
      <c r="AD947" s="1">
        <v>2.75</v>
      </c>
      <c r="AE947" s="1">
        <f>WORKSHEET[[#This Row],[Delay at toll gate in days]] +WORKSHEET[[#This Row],[Delay at workshop in days]] +WORKSHEET[[#This Row],[Delay at border in days]]</f>
        <v>8.25</v>
      </c>
    </row>
    <row r="948" spans="1:31" x14ac:dyDescent="0.35">
      <c r="A948" t="s">
        <v>968</v>
      </c>
      <c r="B948" t="s">
        <v>10</v>
      </c>
      <c r="C948" t="s">
        <v>68</v>
      </c>
      <c r="D948" t="s">
        <v>3615</v>
      </c>
      <c r="E948" t="s">
        <v>3612</v>
      </c>
      <c r="F948" t="str">
        <f>WORKSHEET[[#This Row],[Depart From]]&amp;"-"&amp;WORKSHEET[[#This Row],[Arrive To]]</f>
        <v>Mombasa-Victoria</v>
      </c>
      <c r="G948" s="2">
        <v>44564</v>
      </c>
      <c r="H948" s="2">
        <v>44587</v>
      </c>
      <c r="I948" s="2" t="str">
        <f t="shared" si="14"/>
        <v>Delivered</v>
      </c>
      <c r="J948" s="2" t="str">
        <f>TEXT(WORKSHEET[[#This Row],[Offloading Date]], "mmm")</f>
        <v>Jan</v>
      </c>
      <c r="K948" s="2" t="str">
        <f>IF(OR(WORKSHEET[[#This Row],[Year]]="", ISBLANK(WORKSHEET[[#This Row],[Year]]), WORKSHEET[[#This Row],[Year]]="null"), "Exclude", "Include")</f>
        <v>Include</v>
      </c>
      <c r="L948" t="s">
        <v>16</v>
      </c>
      <c r="M948" t="s">
        <v>16</v>
      </c>
      <c r="N948" t="s">
        <v>13</v>
      </c>
      <c r="O948">
        <v>31.729800000000001</v>
      </c>
      <c r="P948">
        <v>600</v>
      </c>
      <c r="Q948" t="s">
        <v>14</v>
      </c>
      <c r="R948">
        <f>P948 * _xll.XLOOKUP(Q948,CALCULATION!$A$15:$A$17, CALCULATION!$B$15:$B$17 )</f>
        <v>600</v>
      </c>
      <c r="S948" s="5">
        <f>O948*P948*_xll.XLOOKUP(Q948,CALCULATION!$A$15:$A$17, CALCULATION!$B$15:$B$17)</f>
        <v>19037.88</v>
      </c>
      <c r="T948">
        <v>300</v>
      </c>
      <c r="U948" t="s">
        <v>14</v>
      </c>
      <c r="V948">
        <f>T948 * _xll.XLOOKUP(U948,CALCULATION!$A$15:$A$17, CALCULATION!$B$15:$B$17 )</f>
        <v>300</v>
      </c>
      <c r="W948" s="5">
        <f>O948*T948*_xll.XLOOKUP(U948,CALCULATION!$A$15:$A$17, CALCULATION!$B$15:$B$17)</f>
        <v>9518.94</v>
      </c>
      <c r="X948" s="5">
        <f>WORKSHEET[[#This Row],[Clients Total Cost]] / WORKSHEET[[#This Row],[Clients Rate per T2 (USD)]]</f>
        <v>31.729800000000001</v>
      </c>
      <c r="Y948" s="5">
        <f>WORKSHEET[[#This Row],[Clients Rate per T2 (USD)]] - WORKSHEET[[#This Row],[Supplier Rate Per t2 (USD)]]</f>
        <v>300</v>
      </c>
      <c r="Z948" s="5">
        <f>WORKSHEET[[#This Row],[Profit Per T]] * WORKSHEET[[#This Row],[Weight]]</f>
        <v>9518.94</v>
      </c>
      <c r="AA948">
        <v>1</v>
      </c>
      <c r="AB948" s="1">
        <v>3.4499999999999997</v>
      </c>
      <c r="AC948" s="1">
        <v>2.3000000000000003</v>
      </c>
      <c r="AD948" s="1">
        <v>2.875</v>
      </c>
      <c r="AE948" s="1">
        <f>WORKSHEET[[#This Row],[Delay at toll gate in days]] +WORKSHEET[[#This Row],[Delay at workshop in days]] +WORKSHEET[[#This Row],[Delay at border in days]]</f>
        <v>8.625</v>
      </c>
    </row>
    <row r="949" spans="1:31" x14ac:dyDescent="0.35">
      <c r="A949" t="s">
        <v>969</v>
      </c>
      <c r="B949" t="s">
        <v>10</v>
      </c>
      <c r="C949" t="s">
        <v>68</v>
      </c>
      <c r="D949" t="s">
        <v>3615</v>
      </c>
      <c r="E949" t="s">
        <v>3614</v>
      </c>
      <c r="F949" t="str">
        <f>WORKSHEET[[#This Row],[Depart From]]&amp;"-"&amp;WORKSHEET[[#This Row],[Arrive To]]</f>
        <v>Mombasa-Alger</v>
      </c>
      <c r="G949" s="2">
        <v>44568</v>
      </c>
      <c r="H949" s="2">
        <v>44594</v>
      </c>
      <c r="I949" s="2" t="str">
        <f t="shared" si="14"/>
        <v>Delivered</v>
      </c>
      <c r="J949" s="2" t="str">
        <f>TEXT(WORKSHEET[[#This Row],[Offloading Date]], "mmm")</f>
        <v>Feb</v>
      </c>
      <c r="K949" s="2" t="str">
        <f>IF(OR(WORKSHEET[[#This Row],[Year]]="", ISBLANK(WORKSHEET[[#This Row],[Year]]), WORKSHEET[[#This Row],[Year]]="null"), "Exclude", "Include")</f>
        <v>Include</v>
      </c>
      <c r="L949" t="s">
        <v>16</v>
      </c>
      <c r="M949" t="s">
        <v>16</v>
      </c>
      <c r="N949" t="s">
        <v>13</v>
      </c>
      <c r="O949">
        <v>29.763999999999999</v>
      </c>
      <c r="P949">
        <v>600</v>
      </c>
      <c r="Q949" t="s">
        <v>14</v>
      </c>
      <c r="R949">
        <f>P949 * _xll.XLOOKUP(Q949,CALCULATION!$A$15:$A$17, CALCULATION!$B$15:$B$17 )</f>
        <v>600</v>
      </c>
      <c r="S949" s="5">
        <f>O949*P949*_xll.XLOOKUP(Q949,CALCULATION!$A$15:$A$17, CALCULATION!$B$15:$B$17)</f>
        <v>17858.399999999998</v>
      </c>
      <c r="T949">
        <v>300</v>
      </c>
      <c r="U949" t="s">
        <v>14</v>
      </c>
      <c r="V949">
        <f>T949 * _xll.XLOOKUP(U949,CALCULATION!$A$15:$A$17, CALCULATION!$B$15:$B$17 )</f>
        <v>300</v>
      </c>
      <c r="W949" s="5">
        <f>O949*T949*_xll.XLOOKUP(U949,CALCULATION!$A$15:$A$17, CALCULATION!$B$15:$B$17)</f>
        <v>8929.1999999999989</v>
      </c>
      <c r="X949" s="5">
        <f>WORKSHEET[[#This Row],[Clients Total Cost]] / WORKSHEET[[#This Row],[Clients Rate per T2 (USD)]]</f>
        <v>29.763999999999996</v>
      </c>
      <c r="Y949" s="5">
        <f>WORKSHEET[[#This Row],[Clients Rate per T2 (USD)]] - WORKSHEET[[#This Row],[Supplier Rate Per t2 (USD)]]</f>
        <v>300</v>
      </c>
      <c r="Z949" s="5">
        <f>WORKSHEET[[#This Row],[Profit Per T]] * WORKSHEET[[#This Row],[Weight]]</f>
        <v>8929.1999999999989</v>
      </c>
      <c r="AA949">
        <v>1</v>
      </c>
      <c r="AB949" s="1">
        <v>3.9</v>
      </c>
      <c r="AC949" s="1">
        <v>2.6</v>
      </c>
      <c r="AD949" s="1">
        <v>3.25</v>
      </c>
      <c r="AE949" s="1">
        <f>WORKSHEET[[#This Row],[Delay at toll gate in days]] +WORKSHEET[[#This Row],[Delay at workshop in days]] +WORKSHEET[[#This Row],[Delay at border in days]]</f>
        <v>9.75</v>
      </c>
    </row>
    <row r="950" spans="1:31" x14ac:dyDescent="0.35">
      <c r="A950" t="s">
        <v>970</v>
      </c>
      <c r="B950" t="s">
        <v>10</v>
      </c>
      <c r="C950" t="s">
        <v>68</v>
      </c>
      <c r="D950" t="s">
        <v>3611</v>
      </c>
      <c r="E950" t="s">
        <v>3613</v>
      </c>
      <c r="F950" t="str">
        <f>WORKSHEET[[#This Row],[Depart From]]&amp;"-"&amp;WORKSHEET[[#This Row],[Arrive To]]</f>
        <v>Mogadishu-Sanaa</v>
      </c>
      <c r="G950" s="2">
        <v>44565</v>
      </c>
      <c r="H950" s="2">
        <v>44596</v>
      </c>
      <c r="I950" s="2" t="str">
        <f t="shared" si="14"/>
        <v>Delivered</v>
      </c>
      <c r="J950" s="2" t="str">
        <f>TEXT(WORKSHEET[[#This Row],[Offloading Date]], "mmm")</f>
        <v>Feb</v>
      </c>
      <c r="K950" s="2" t="str">
        <f>IF(OR(WORKSHEET[[#This Row],[Year]]="", ISBLANK(WORKSHEET[[#This Row],[Year]]), WORKSHEET[[#This Row],[Year]]="null"), "Exclude", "Include")</f>
        <v>Include</v>
      </c>
      <c r="L950" t="s">
        <v>16</v>
      </c>
      <c r="M950" t="s">
        <v>16</v>
      </c>
      <c r="N950" t="s">
        <v>13</v>
      </c>
      <c r="O950">
        <v>31.648599999999998</v>
      </c>
      <c r="P950">
        <v>600</v>
      </c>
      <c r="Q950" t="s">
        <v>14</v>
      </c>
      <c r="R950">
        <f>P950 * _xll.XLOOKUP(Q950,CALCULATION!$A$15:$A$17, CALCULATION!$B$15:$B$17 )</f>
        <v>600</v>
      </c>
      <c r="S950" s="5">
        <f>O950*P950*_xll.XLOOKUP(Q950,CALCULATION!$A$15:$A$17, CALCULATION!$B$15:$B$17)</f>
        <v>18989.16</v>
      </c>
      <c r="T950">
        <v>300</v>
      </c>
      <c r="U950" t="s">
        <v>14</v>
      </c>
      <c r="V950">
        <f>T950 * _xll.XLOOKUP(U950,CALCULATION!$A$15:$A$17, CALCULATION!$B$15:$B$17 )</f>
        <v>300</v>
      </c>
      <c r="W950" s="5">
        <f>O950*T950*_xll.XLOOKUP(U950,CALCULATION!$A$15:$A$17, CALCULATION!$B$15:$B$17)</f>
        <v>9494.58</v>
      </c>
      <c r="X950" s="5">
        <f>WORKSHEET[[#This Row],[Clients Total Cost]] / WORKSHEET[[#This Row],[Clients Rate per T2 (USD)]]</f>
        <v>31.648599999999998</v>
      </c>
      <c r="Y950" s="5">
        <f>WORKSHEET[[#This Row],[Clients Rate per T2 (USD)]] - WORKSHEET[[#This Row],[Supplier Rate Per t2 (USD)]]</f>
        <v>300</v>
      </c>
      <c r="Z950" s="5">
        <f>WORKSHEET[[#This Row],[Profit Per T]] * WORKSHEET[[#This Row],[Weight]]</f>
        <v>9494.58</v>
      </c>
      <c r="AA950">
        <v>1</v>
      </c>
      <c r="AB950" s="1">
        <v>4.6499999999999995</v>
      </c>
      <c r="AC950" s="1">
        <v>3.1</v>
      </c>
      <c r="AD950" s="1">
        <v>3.875</v>
      </c>
      <c r="AE950" s="1">
        <f>WORKSHEET[[#This Row],[Delay at toll gate in days]] +WORKSHEET[[#This Row],[Delay at workshop in days]] +WORKSHEET[[#This Row],[Delay at border in days]]</f>
        <v>11.625</v>
      </c>
    </row>
    <row r="951" spans="1:31" x14ac:dyDescent="0.35">
      <c r="A951" t="s">
        <v>971</v>
      </c>
      <c r="B951" t="s">
        <v>10</v>
      </c>
      <c r="C951" t="s">
        <v>68</v>
      </c>
      <c r="D951" t="s">
        <v>3616</v>
      </c>
      <c r="E951" t="s">
        <v>3613</v>
      </c>
      <c r="F951" t="str">
        <f>WORKSHEET[[#This Row],[Depart From]]&amp;"-"&amp;WORKSHEET[[#This Row],[Arrive To]]</f>
        <v>Marrakech-Sanaa</v>
      </c>
      <c r="G951" s="2">
        <v>44564</v>
      </c>
      <c r="H951" s="2">
        <v>44595</v>
      </c>
      <c r="I951" s="2" t="str">
        <f t="shared" si="14"/>
        <v>Delivered</v>
      </c>
      <c r="J951" s="2" t="str">
        <f>TEXT(WORKSHEET[[#This Row],[Offloading Date]], "mmm")</f>
        <v>Feb</v>
      </c>
      <c r="K951" s="2" t="str">
        <f>IF(OR(WORKSHEET[[#This Row],[Year]]="", ISBLANK(WORKSHEET[[#This Row],[Year]]), WORKSHEET[[#This Row],[Year]]="null"), "Exclude", "Include")</f>
        <v>Include</v>
      </c>
      <c r="L951" t="s">
        <v>16</v>
      </c>
      <c r="M951" t="s">
        <v>16</v>
      </c>
      <c r="N951" t="s">
        <v>13</v>
      </c>
      <c r="O951">
        <v>29.664400000000001</v>
      </c>
      <c r="P951">
        <v>600</v>
      </c>
      <c r="Q951" t="s">
        <v>14</v>
      </c>
      <c r="R951">
        <f>P951 * _xll.XLOOKUP(Q951,CALCULATION!$A$15:$A$17, CALCULATION!$B$15:$B$17 )</f>
        <v>600</v>
      </c>
      <c r="S951" s="5">
        <f>O951*P951*_xll.XLOOKUP(Q951,CALCULATION!$A$15:$A$17, CALCULATION!$B$15:$B$17)</f>
        <v>17798.64</v>
      </c>
      <c r="T951">
        <v>300</v>
      </c>
      <c r="U951" t="s">
        <v>14</v>
      </c>
      <c r="V951">
        <f>T951 * _xll.XLOOKUP(U951,CALCULATION!$A$15:$A$17, CALCULATION!$B$15:$B$17 )</f>
        <v>300</v>
      </c>
      <c r="W951" s="5">
        <f>O951*T951*_xll.XLOOKUP(U951,CALCULATION!$A$15:$A$17, CALCULATION!$B$15:$B$17)</f>
        <v>8899.32</v>
      </c>
      <c r="X951" s="5">
        <f>WORKSHEET[[#This Row],[Clients Total Cost]] / WORKSHEET[[#This Row],[Clients Rate per T2 (USD)]]</f>
        <v>29.664400000000001</v>
      </c>
      <c r="Y951" s="5">
        <f>WORKSHEET[[#This Row],[Clients Rate per T2 (USD)]] - WORKSHEET[[#This Row],[Supplier Rate Per t2 (USD)]]</f>
        <v>300</v>
      </c>
      <c r="Z951" s="5">
        <f>WORKSHEET[[#This Row],[Profit Per T]] * WORKSHEET[[#This Row],[Weight]]</f>
        <v>8899.32</v>
      </c>
      <c r="AA951">
        <v>1</v>
      </c>
      <c r="AB951" s="1">
        <v>4.6499999999999995</v>
      </c>
      <c r="AC951" s="1">
        <v>3.1</v>
      </c>
      <c r="AD951" s="1">
        <v>3.875</v>
      </c>
      <c r="AE951" s="1">
        <f>WORKSHEET[[#This Row],[Delay at toll gate in days]] +WORKSHEET[[#This Row],[Delay at workshop in days]] +WORKSHEET[[#This Row],[Delay at border in days]]</f>
        <v>11.625</v>
      </c>
    </row>
    <row r="952" spans="1:31" x14ac:dyDescent="0.35">
      <c r="A952" t="s">
        <v>972</v>
      </c>
      <c r="B952" t="s">
        <v>10</v>
      </c>
      <c r="C952" t="s">
        <v>68</v>
      </c>
      <c r="D952" t="s">
        <v>3615</v>
      </c>
      <c r="E952" t="s">
        <v>3617</v>
      </c>
      <c r="F952" t="str">
        <f>WORKSHEET[[#This Row],[Depart From]]&amp;"-"&amp;WORKSHEET[[#This Row],[Arrive To]]</f>
        <v>Mombasa-Lagos</v>
      </c>
      <c r="G952" s="2">
        <v>44571</v>
      </c>
      <c r="H952" s="2">
        <v>44596</v>
      </c>
      <c r="I952" s="2" t="str">
        <f t="shared" si="14"/>
        <v>Delivered</v>
      </c>
      <c r="J952" s="2" t="str">
        <f>TEXT(WORKSHEET[[#This Row],[Offloading Date]], "mmm")</f>
        <v>Feb</v>
      </c>
      <c r="K952" s="2" t="str">
        <f>IF(OR(WORKSHEET[[#This Row],[Year]]="", ISBLANK(WORKSHEET[[#This Row],[Year]]), WORKSHEET[[#This Row],[Year]]="null"), "Exclude", "Include")</f>
        <v>Include</v>
      </c>
      <c r="L952" t="s">
        <v>16</v>
      </c>
      <c r="M952" t="s">
        <v>16</v>
      </c>
      <c r="N952" t="s">
        <v>13</v>
      </c>
      <c r="O952">
        <v>29.688400000000001</v>
      </c>
      <c r="P952">
        <v>600</v>
      </c>
      <c r="Q952" t="s">
        <v>14</v>
      </c>
      <c r="R952">
        <f>P952 * _xll.XLOOKUP(Q952,CALCULATION!$A$15:$A$17, CALCULATION!$B$15:$B$17 )</f>
        <v>600</v>
      </c>
      <c r="S952" s="5">
        <f>O952*P952*_xll.XLOOKUP(Q952,CALCULATION!$A$15:$A$17, CALCULATION!$B$15:$B$17)</f>
        <v>17813.04</v>
      </c>
      <c r="T952">
        <v>300</v>
      </c>
      <c r="U952" t="s">
        <v>14</v>
      </c>
      <c r="V952">
        <f>T952 * _xll.XLOOKUP(U952,CALCULATION!$A$15:$A$17, CALCULATION!$B$15:$B$17 )</f>
        <v>300</v>
      </c>
      <c r="W952" s="5">
        <f>O952*T952*_xll.XLOOKUP(U952,CALCULATION!$A$15:$A$17, CALCULATION!$B$15:$B$17)</f>
        <v>8906.52</v>
      </c>
      <c r="X952" s="5">
        <f>WORKSHEET[[#This Row],[Clients Total Cost]] / WORKSHEET[[#This Row],[Clients Rate per T2 (USD)]]</f>
        <v>29.688400000000001</v>
      </c>
      <c r="Y952" s="5">
        <f>WORKSHEET[[#This Row],[Clients Rate per T2 (USD)]] - WORKSHEET[[#This Row],[Supplier Rate Per t2 (USD)]]</f>
        <v>300</v>
      </c>
      <c r="Z952" s="5">
        <f>WORKSHEET[[#This Row],[Profit Per T]] * WORKSHEET[[#This Row],[Weight]]</f>
        <v>8906.52</v>
      </c>
      <c r="AA952">
        <v>1</v>
      </c>
      <c r="AB952" s="1">
        <v>3.75</v>
      </c>
      <c r="AC952" s="1">
        <v>2.5</v>
      </c>
      <c r="AD952" s="1">
        <v>3.125</v>
      </c>
      <c r="AE952" s="1">
        <f>WORKSHEET[[#This Row],[Delay at toll gate in days]] +WORKSHEET[[#This Row],[Delay at workshop in days]] +WORKSHEET[[#This Row],[Delay at border in days]]</f>
        <v>9.375</v>
      </c>
    </row>
    <row r="953" spans="1:31" x14ac:dyDescent="0.35">
      <c r="A953" t="s">
        <v>973</v>
      </c>
      <c r="B953" t="s">
        <v>10</v>
      </c>
      <c r="C953" t="s">
        <v>68</v>
      </c>
      <c r="D953" t="s">
        <v>3615</v>
      </c>
      <c r="E953" t="s">
        <v>3614</v>
      </c>
      <c r="F953" t="str">
        <f>WORKSHEET[[#This Row],[Depart From]]&amp;"-"&amp;WORKSHEET[[#This Row],[Arrive To]]</f>
        <v>Mombasa-Alger</v>
      </c>
      <c r="G953" s="2">
        <v>44564</v>
      </c>
      <c r="H953" s="2">
        <v>44595</v>
      </c>
      <c r="I953" s="2" t="str">
        <f t="shared" si="14"/>
        <v>Delivered</v>
      </c>
      <c r="J953" s="2" t="str">
        <f>TEXT(WORKSHEET[[#This Row],[Offloading Date]], "mmm")</f>
        <v>Feb</v>
      </c>
      <c r="K953" s="2" t="str">
        <f>IF(OR(WORKSHEET[[#This Row],[Year]]="", ISBLANK(WORKSHEET[[#This Row],[Year]]), WORKSHEET[[#This Row],[Year]]="null"), "Exclude", "Include")</f>
        <v>Include</v>
      </c>
      <c r="L953" t="s">
        <v>16</v>
      </c>
      <c r="M953" t="s">
        <v>16</v>
      </c>
      <c r="N953" t="s">
        <v>13</v>
      </c>
      <c r="O953">
        <v>33.658799999999999</v>
      </c>
      <c r="P953">
        <v>600</v>
      </c>
      <c r="Q953" t="s">
        <v>14</v>
      </c>
      <c r="R953">
        <f>P953 * _xll.XLOOKUP(Q953,CALCULATION!$A$15:$A$17, CALCULATION!$B$15:$B$17 )</f>
        <v>600</v>
      </c>
      <c r="S953" s="5">
        <f>O953*P953*_xll.XLOOKUP(Q953,CALCULATION!$A$15:$A$17, CALCULATION!$B$15:$B$17)</f>
        <v>20195.28</v>
      </c>
      <c r="T953">
        <v>300</v>
      </c>
      <c r="U953" t="s">
        <v>14</v>
      </c>
      <c r="V953">
        <f>T953 * _xll.XLOOKUP(U953,CALCULATION!$A$15:$A$17, CALCULATION!$B$15:$B$17 )</f>
        <v>300</v>
      </c>
      <c r="W953" s="5">
        <f>O953*T953*_xll.XLOOKUP(U953,CALCULATION!$A$15:$A$17, CALCULATION!$B$15:$B$17)</f>
        <v>10097.64</v>
      </c>
      <c r="X953" s="5">
        <f>WORKSHEET[[#This Row],[Clients Total Cost]] / WORKSHEET[[#This Row],[Clients Rate per T2 (USD)]]</f>
        <v>33.658799999999999</v>
      </c>
      <c r="Y953" s="5">
        <f>WORKSHEET[[#This Row],[Clients Rate per T2 (USD)]] - WORKSHEET[[#This Row],[Supplier Rate Per t2 (USD)]]</f>
        <v>300</v>
      </c>
      <c r="Z953" s="5">
        <f>WORKSHEET[[#This Row],[Profit Per T]] * WORKSHEET[[#This Row],[Weight]]</f>
        <v>10097.64</v>
      </c>
      <c r="AA953">
        <v>1</v>
      </c>
      <c r="AB953" s="1">
        <v>4.6499999999999995</v>
      </c>
      <c r="AC953" s="1">
        <v>3.1</v>
      </c>
      <c r="AD953" s="1">
        <v>3.875</v>
      </c>
      <c r="AE953" s="1">
        <f>WORKSHEET[[#This Row],[Delay at toll gate in days]] +WORKSHEET[[#This Row],[Delay at workshop in days]] +WORKSHEET[[#This Row],[Delay at border in days]]</f>
        <v>11.625</v>
      </c>
    </row>
    <row r="954" spans="1:31" x14ac:dyDescent="0.35">
      <c r="A954" t="s">
        <v>974</v>
      </c>
      <c r="B954" t="s">
        <v>10</v>
      </c>
      <c r="C954" t="s">
        <v>68</v>
      </c>
      <c r="D954" t="s">
        <v>3616</v>
      </c>
      <c r="E954" t="s">
        <v>3617</v>
      </c>
      <c r="F954" t="str">
        <f>WORKSHEET[[#This Row],[Depart From]]&amp;"-"&amp;WORKSHEET[[#This Row],[Arrive To]]</f>
        <v>Marrakech-Lagos</v>
      </c>
      <c r="G954" s="2">
        <v>44571</v>
      </c>
      <c r="H954" s="2">
        <v>44595</v>
      </c>
      <c r="I954" s="2" t="str">
        <f t="shared" si="14"/>
        <v>Delivered</v>
      </c>
      <c r="J954" s="2" t="str">
        <f>TEXT(WORKSHEET[[#This Row],[Offloading Date]], "mmm")</f>
        <v>Feb</v>
      </c>
      <c r="K954" s="2" t="str">
        <f>IF(OR(WORKSHEET[[#This Row],[Year]]="", ISBLANK(WORKSHEET[[#This Row],[Year]]), WORKSHEET[[#This Row],[Year]]="null"), "Exclude", "Include")</f>
        <v>Include</v>
      </c>
      <c r="L954" t="s">
        <v>16</v>
      </c>
      <c r="M954" t="s">
        <v>16</v>
      </c>
      <c r="N954" t="s">
        <v>13</v>
      </c>
      <c r="O954">
        <v>33.665599999999998</v>
      </c>
      <c r="P954">
        <v>600</v>
      </c>
      <c r="Q954" t="s">
        <v>14</v>
      </c>
      <c r="R954">
        <f>P954 * _xll.XLOOKUP(Q954,CALCULATION!$A$15:$A$17, CALCULATION!$B$15:$B$17 )</f>
        <v>600</v>
      </c>
      <c r="S954" s="5">
        <f>O954*P954*_xll.XLOOKUP(Q954,CALCULATION!$A$15:$A$17, CALCULATION!$B$15:$B$17)</f>
        <v>20199.359999999997</v>
      </c>
      <c r="T954">
        <v>300</v>
      </c>
      <c r="U954" t="s">
        <v>14</v>
      </c>
      <c r="V954">
        <f>T954 * _xll.XLOOKUP(U954,CALCULATION!$A$15:$A$17, CALCULATION!$B$15:$B$17 )</f>
        <v>300</v>
      </c>
      <c r="W954" s="5">
        <f>O954*T954*_xll.XLOOKUP(U954,CALCULATION!$A$15:$A$17, CALCULATION!$B$15:$B$17)</f>
        <v>10099.679999999998</v>
      </c>
      <c r="X954" s="5">
        <f>WORKSHEET[[#This Row],[Clients Total Cost]] / WORKSHEET[[#This Row],[Clients Rate per T2 (USD)]]</f>
        <v>33.665599999999998</v>
      </c>
      <c r="Y954" s="5">
        <f>WORKSHEET[[#This Row],[Clients Rate per T2 (USD)]] - WORKSHEET[[#This Row],[Supplier Rate Per t2 (USD)]]</f>
        <v>300</v>
      </c>
      <c r="Z954" s="5">
        <f>WORKSHEET[[#This Row],[Profit Per T]] * WORKSHEET[[#This Row],[Weight]]</f>
        <v>10099.679999999998</v>
      </c>
      <c r="AA954">
        <v>1</v>
      </c>
      <c r="AB954" s="1">
        <v>3.5999999999999996</v>
      </c>
      <c r="AC954" s="1">
        <v>2.4000000000000004</v>
      </c>
      <c r="AD954" s="1">
        <v>3</v>
      </c>
      <c r="AE954" s="1">
        <f>WORKSHEET[[#This Row],[Delay at toll gate in days]] +WORKSHEET[[#This Row],[Delay at workshop in days]] +WORKSHEET[[#This Row],[Delay at border in days]]</f>
        <v>9</v>
      </c>
    </row>
    <row r="955" spans="1:31" x14ac:dyDescent="0.35">
      <c r="A955" t="s">
        <v>975</v>
      </c>
      <c r="B955" t="s">
        <v>10</v>
      </c>
      <c r="C955" t="s">
        <v>68</v>
      </c>
      <c r="D955" t="s">
        <v>3619</v>
      </c>
      <c r="E955" t="s">
        <v>3614</v>
      </c>
      <c r="F955" t="str">
        <f>WORKSHEET[[#This Row],[Depart From]]&amp;"-"&amp;WORKSHEET[[#This Row],[Arrive To]]</f>
        <v>Addis Ababa-Alger</v>
      </c>
      <c r="G955" s="2">
        <v>44571</v>
      </c>
      <c r="H955" s="2">
        <v>44594</v>
      </c>
      <c r="I955" s="2" t="str">
        <f t="shared" si="14"/>
        <v>Delivered</v>
      </c>
      <c r="J955" s="2" t="str">
        <f>TEXT(WORKSHEET[[#This Row],[Offloading Date]], "mmm")</f>
        <v>Feb</v>
      </c>
      <c r="K955" s="2" t="str">
        <f>IF(OR(WORKSHEET[[#This Row],[Year]]="", ISBLANK(WORKSHEET[[#This Row],[Year]]), WORKSHEET[[#This Row],[Year]]="null"), "Exclude", "Include")</f>
        <v>Include</v>
      </c>
      <c r="L955" t="s">
        <v>16</v>
      </c>
      <c r="M955" t="s">
        <v>16</v>
      </c>
      <c r="N955" t="s">
        <v>13</v>
      </c>
      <c r="O955">
        <v>31.636199999999999</v>
      </c>
      <c r="P955">
        <v>600</v>
      </c>
      <c r="Q955" t="s">
        <v>14</v>
      </c>
      <c r="R955">
        <f>P955 * _xll.XLOOKUP(Q955,CALCULATION!$A$15:$A$17, CALCULATION!$B$15:$B$17 )</f>
        <v>600</v>
      </c>
      <c r="S955" s="5">
        <f>O955*P955*_xll.XLOOKUP(Q955,CALCULATION!$A$15:$A$17, CALCULATION!$B$15:$B$17)</f>
        <v>18981.719999999998</v>
      </c>
      <c r="T955">
        <v>300</v>
      </c>
      <c r="U955" t="s">
        <v>14</v>
      </c>
      <c r="V955">
        <f>T955 * _xll.XLOOKUP(U955,CALCULATION!$A$15:$A$17, CALCULATION!$B$15:$B$17 )</f>
        <v>300</v>
      </c>
      <c r="W955" s="5">
        <f>O955*T955*_xll.XLOOKUP(U955,CALCULATION!$A$15:$A$17, CALCULATION!$B$15:$B$17)</f>
        <v>9490.8599999999988</v>
      </c>
      <c r="X955" s="5">
        <f>WORKSHEET[[#This Row],[Clients Total Cost]] / WORKSHEET[[#This Row],[Clients Rate per T2 (USD)]]</f>
        <v>31.636199999999995</v>
      </c>
      <c r="Y955" s="5">
        <f>WORKSHEET[[#This Row],[Clients Rate per T2 (USD)]] - WORKSHEET[[#This Row],[Supplier Rate Per t2 (USD)]]</f>
        <v>300</v>
      </c>
      <c r="Z955" s="5">
        <f>WORKSHEET[[#This Row],[Profit Per T]] * WORKSHEET[[#This Row],[Weight]]</f>
        <v>9490.8599999999988</v>
      </c>
      <c r="AA955">
        <v>1</v>
      </c>
      <c r="AB955" s="1">
        <v>3.4499999999999997</v>
      </c>
      <c r="AC955" s="1">
        <v>2.3000000000000003</v>
      </c>
      <c r="AD955" s="1">
        <v>2.875</v>
      </c>
      <c r="AE955" s="1">
        <f>WORKSHEET[[#This Row],[Delay at toll gate in days]] +WORKSHEET[[#This Row],[Delay at workshop in days]] +WORKSHEET[[#This Row],[Delay at border in days]]</f>
        <v>8.625</v>
      </c>
    </row>
    <row r="956" spans="1:31" x14ac:dyDescent="0.35">
      <c r="A956" t="s">
        <v>976</v>
      </c>
      <c r="B956" t="s">
        <v>10</v>
      </c>
      <c r="C956" t="s">
        <v>68</v>
      </c>
      <c r="D956" t="s">
        <v>3616</v>
      </c>
      <c r="E956" t="s">
        <v>3612</v>
      </c>
      <c r="F956" t="str">
        <f>WORKSHEET[[#This Row],[Depart From]]&amp;"-"&amp;WORKSHEET[[#This Row],[Arrive To]]</f>
        <v>Marrakech-Victoria</v>
      </c>
      <c r="G956" s="2">
        <v>44571</v>
      </c>
      <c r="H956" s="2">
        <v>44594</v>
      </c>
      <c r="I956" s="2" t="str">
        <f t="shared" si="14"/>
        <v>Delivered</v>
      </c>
      <c r="J956" s="2" t="str">
        <f>TEXT(WORKSHEET[[#This Row],[Offloading Date]], "mmm")</f>
        <v>Feb</v>
      </c>
      <c r="K956" s="2" t="str">
        <f>IF(OR(WORKSHEET[[#This Row],[Year]]="", ISBLANK(WORKSHEET[[#This Row],[Year]]), WORKSHEET[[#This Row],[Year]]="null"), "Exclude", "Include")</f>
        <v>Include</v>
      </c>
      <c r="L956" t="s">
        <v>16</v>
      </c>
      <c r="M956" t="s">
        <v>16</v>
      </c>
      <c r="N956" t="s">
        <v>13</v>
      </c>
      <c r="O956">
        <v>29.7408</v>
      </c>
      <c r="P956">
        <v>600</v>
      </c>
      <c r="Q956" t="s">
        <v>14</v>
      </c>
      <c r="R956">
        <f>P956 * _xll.XLOOKUP(Q956,CALCULATION!$A$15:$A$17, CALCULATION!$B$15:$B$17 )</f>
        <v>600</v>
      </c>
      <c r="S956" s="5">
        <f>O956*P956*_xll.XLOOKUP(Q956,CALCULATION!$A$15:$A$17, CALCULATION!$B$15:$B$17)</f>
        <v>17844.48</v>
      </c>
      <c r="T956">
        <v>300</v>
      </c>
      <c r="U956" t="s">
        <v>14</v>
      </c>
      <c r="V956">
        <f>T956 * _xll.XLOOKUP(U956,CALCULATION!$A$15:$A$17, CALCULATION!$B$15:$B$17 )</f>
        <v>300</v>
      </c>
      <c r="W956" s="5">
        <f>O956*T956*_xll.XLOOKUP(U956,CALCULATION!$A$15:$A$17, CALCULATION!$B$15:$B$17)</f>
        <v>8922.24</v>
      </c>
      <c r="X956" s="5">
        <f>WORKSHEET[[#This Row],[Clients Total Cost]] / WORKSHEET[[#This Row],[Clients Rate per T2 (USD)]]</f>
        <v>29.7408</v>
      </c>
      <c r="Y956" s="5">
        <f>WORKSHEET[[#This Row],[Clients Rate per T2 (USD)]] - WORKSHEET[[#This Row],[Supplier Rate Per t2 (USD)]]</f>
        <v>300</v>
      </c>
      <c r="Z956" s="5">
        <f>WORKSHEET[[#This Row],[Profit Per T]] * WORKSHEET[[#This Row],[Weight]]</f>
        <v>8922.24</v>
      </c>
      <c r="AA956">
        <v>1</v>
      </c>
      <c r="AB956" s="1">
        <v>3.4499999999999997</v>
      </c>
      <c r="AC956" s="1">
        <v>2.3000000000000003</v>
      </c>
      <c r="AD956" s="1">
        <v>2.875</v>
      </c>
      <c r="AE956" s="1">
        <f>WORKSHEET[[#This Row],[Delay at toll gate in days]] +WORKSHEET[[#This Row],[Delay at workshop in days]] +WORKSHEET[[#This Row],[Delay at border in days]]</f>
        <v>8.625</v>
      </c>
    </row>
    <row r="957" spans="1:31" x14ac:dyDescent="0.35">
      <c r="A957" t="s">
        <v>977</v>
      </c>
      <c r="B957" t="s">
        <v>10</v>
      </c>
      <c r="C957" t="s">
        <v>68</v>
      </c>
      <c r="D957" t="s">
        <v>3611</v>
      </c>
      <c r="E957" t="s">
        <v>3612</v>
      </c>
      <c r="F957" t="str">
        <f>WORKSHEET[[#This Row],[Depart From]]&amp;"-"&amp;WORKSHEET[[#This Row],[Arrive To]]</f>
        <v>Mogadishu-Victoria</v>
      </c>
      <c r="G957" s="2">
        <v>44571</v>
      </c>
      <c r="H957" s="2">
        <v>44589</v>
      </c>
      <c r="I957" s="2" t="str">
        <f t="shared" si="14"/>
        <v>Delivered</v>
      </c>
      <c r="J957" s="2" t="str">
        <f>TEXT(WORKSHEET[[#This Row],[Offloading Date]], "mmm")</f>
        <v>Jan</v>
      </c>
      <c r="K957" s="2" t="str">
        <f>IF(OR(WORKSHEET[[#This Row],[Year]]="", ISBLANK(WORKSHEET[[#This Row],[Year]]), WORKSHEET[[#This Row],[Year]]="null"), "Exclude", "Include")</f>
        <v>Include</v>
      </c>
      <c r="L957" t="s">
        <v>16</v>
      </c>
      <c r="M957" t="s">
        <v>16</v>
      </c>
      <c r="N957" t="s">
        <v>13</v>
      </c>
      <c r="O957">
        <v>29.732800000000001</v>
      </c>
      <c r="P957">
        <v>600</v>
      </c>
      <c r="Q957" t="s">
        <v>14</v>
      </c>
      <c r="R957">
        <f>P957 * _xll.XLOOKUP(Q957,CALCULATION!$A$15:$A$17, CALCULATION!$B$15:$B$17 )</f>
        <v>600</v>
      </c>
      <c r="S957" s="5">
        <f>O957*P957*_xll.XLOOKUP(Q957,CALCULATION!$A$15:$A$17, CALCULATION!$B$15:$B$17)</f>
        <v>17839.68</v>
      </c>
      <c r="T957">
        <v>300</v>
      </c>
      <c r="U957" t="s">
        <v>14</v>
      </c>
      <c r="V957">
        <f>T957 * _xll.XLOOKUP(U957,CALCULATION!$A$15:$A$17, CALCULATION!$B$15:$B$17 )</f>
        <v>300</v>
      </c>
      <c r="W957" s="5">
        <f>O957*T957*_xll.XLOOKUP(U957,CALCULATION!$A$15:$A$17, CALCULATION!$B$15:$B$17)</f>
        <v>8919.84</v>
      </c>
      <c r="X957" s="5">
        <f>WORKSHEET[[#This Row],[Clients Total Cost]] / WORKSHEET[[#This Row],[Clients Rate per T2 (USD)]]</f>
        <v>29.732800000000001</v>
      </c>
      <c r="Y957" s="5">
        <f>WORKSHEET[[#This Row],[Clients Rate per T2 (USD)]] - WORKSHEET[[#This Row],[Supplier Rate Per t2 (USD)]]</f>
        <v>300</v>
      </c>
      <c r="Z957" s="5">
        <f>WORKSHEET[[#This Row],[Profit Per T]] * WORKSHEET[[#This Row],[Weight]]</f>
        <v>8919.84</v>
      </c>
      <c r="AA957">
        <v>1</v>
      </c>
      <c r="AB957" s="1">
        <v>2.6999999999999997</v>
      </c>
      <c r="AC957" s="1">
        <v>1.8</v>
      </c>
      <c r="AD957" s="1">
        <v>2.25</v>
      </c>
      <c r="AE957" s="1">
        <f>WORKSHEET[[#This Row],[Delay at toll gate in days]] +WORKSHEET[[#This Row],[Delay at workshop in days]] +WORKSHEET[[#This Row],[Delay at border in days]]</f>
        <v>6.75</v>
      </c>
    </row>
    <row r="958" spans="1:31" x14ac:dyDescent="0.35">
      <c r="A958" t="s">
        <v>978</v>
      </c>
      <c r="B958" t="s">
        <v>10</v>
      </c>
      <c r="C958" t="s">
        <v>68</v>
      </c>
      <c r="D958" t="s">
        <v>3615</v>
      </c>
      <c r="E958" t="s">
        <v>3614</v>
      </c>
      <c r="F958" t="str">
        <f>WORKSHEET[[#This Row],[Depart From]]&amp;"-"&amp;WORKSHEET[[#This Row],[Arrive To]]</f>
        <v>Mombasa-Alger</v>
      </c>
      <c r="G958" s="2">
        <v>44568</v>
      </c>
      <c r="H958" s="2">
        <v>44594</v>
      </c>
      <c r="I958" s="2" t="str">
        <f t="shared" si="14"/>
        <v>Delivered</v>
      </c>
      <c r="J958" s="2" t="str">
        <f>TEXT(WORKSHEET[[#This Row],[Offloading Date]], "mmm")</f>
        <v>Feb</v>
      </c>
      <c r="K958" s="2" t="str">
        <f>IF(OR(WORKSHEET[[#This Row],[Year]]="", ISBLANK(WORKSHEET[[#This Row],[Year]]), WORKSHEET[[#This Row],[Year]]="null"), "Exclude", "Include")</f>
        <v>Include</v>
      </c>
      <c r="L958" t="s">
        <v>16</v>
      </c>
      <c r="M958" t="s">
        <v>16</v>
      </c>
      <c r="N958" t="s">
        <v>13</v>
      </c>
      <c r="O958">
        <v>29.750399999999999</v>
      </c>
      <c r="P958">
        <v>600</v>
      </c>
      <c r="Q958" t="s">
        <v>14</v>
      </c>
      <c r="R958">
        <f>P958 * _xll.XLOOKUP(Q958,CALCULATION!$A$15:$A$17, CALCULATION!$B$15:$B$17 )</f>
        <v>600</v>
      </c>
      <c r="S958" s="5">
        <f>O958*P958*_xll.XLOOKUP(Q958,CALCULATION!$A$15:$A$17, CALCULATION!$B$15:$B$17)</f>
        <v>17850.239999999998</v>
      </c>
      <c r="T958">
        <v>300</v>
      </c>
      <c r="U958" t="s">
        <v>14</v>
      </c>
      <c r="V958">
        <f>T958 * _xll.XLOOKUP(U958,CALCULATION!$A$15:$A$17, CALCULATION!$B$15:$B$17 )</f>
        <v>300</v>
      </c>
      <c r="W958" s="5">
        <f>O958*T958*_xll.XLOOKUP(U958,CALCULATION!$A$15:$A$17, CALCULATION!$B$15:$B$17)</f>
        <v>8925.119999999999</v>
      </c>
      <c r="X958" s="5">
        <f>WORKSHEET[[#This Row],[Clients Total Cost]] / WORKSHEET[[#This Row],[Clients Rate per T2 (USD)]]</f>
        <v>29.750399999999996</v>
      </c>
      <c r="Y958" s="5">
        <f>WORKSHEET[[#This Row],[Clients Rate per T2 (USD)]] - WORKSHEET[[#This Row],[Supplier Rate Per t2 (USD)]]</f>
        <v>300</v>
      </c>
      <c r="Z958" s="5">
        <f>WORKSHEET[[#This Row],[Profit Per T]] * WORKSHEET[[#This Row],[Weight]]</f>
        <v>8925.119999999999</v>
      </c>
      <c r="AA958">
        <v>1</v>
      </c>
      <c r="AB958" s="1">
        <v>3.9</v>
      </c>
      <c r="AC958" s="1">
        <v>2.6</v>
      </c>
      <c r="AD958" s="1">
        <v>3.25</v>
      </c>
      <c r="AE958" s="1">
        <f>WORKSHEET[[#This Row],[Delay at toll gate in days]] +WORKSHEET[[#This Row],[Delay at workshop in days]] +WORKSHEET[[#This Row],[Delay at border in days]]</f>
        <v>9.75</v>
      </c>
    </row>
    <row r="959" spans="1:31" x14ac:dyDescent="0.35">
      <c r="A959" t="s">
        <v>979</v>
      </c>
      <c r="B959" t="s">
        <v>10</v>
      </c>
      <c r="C959" t="s">
        <v>68</v>
      </c>
      <c r="D959" t="s">
        <v>3615</v>
      </c>
      <c r="E959" t="s">
        <v>3613</v>
      </c>
      <c r="F959" t="str">
        <f>WORKSHEET[[#This Row],[Depart From]]&amp;"-"&amp;WORKSHEET[[#This Row],[Arrive To]]</f>
        <v>Mombasa-Sanaa</v>
      </c>
      <c r="G959" s="2">
        <v>44568</v>
      </c>
      <c r="H959" s="2">
        <v>44589</v>
      </c>
      <c r="I959" s="2" t="str">
        <f t="shared" si="14"/>
        <v>Delivered</v>
      </c>
      <c r="J959" s="2" t="str">
        <f>TEXT(WORKSHEET[[#This Row],[Offloading Date]], "mmm")</f>
        <v>Jan</v>
      </c>
      <c r="K959" s="2" t="str">
        <f>IF(OR(WORKSHEET[[#This Row],[Year]]="", ISBLANK(WORKSHEET[[#This Row],[Year]]), WORKSHEET[[#This Row],[Year]]="null"), "Exclude", "Include")</f>
        <v>Include</v>
      </c>
      <c r="L959" t="s">
        <v>16</v>
      </c>
      <c r="M959" t="s">
        <v>16</v>
      </c>
      <c r="N959" t="s">
        <v>13</v>
      </c>
      <c r="O959">
        <v>29.566400000000002</v>
      </c>
      <c r="P959">
        <v>600</v>
      </c>
      <c r="Q959" t="s">
        <v>14</v>
      </c>
      <c r="R959">
        <f>P959 * _xll.XLOOKUP(Q959,CALCULATION!$A$15:$A$17, CALCULATION!$B$15:$B$17 )</f>
        <v>600</v>
      </c>
      <c r="S959" s="5">
        <f>O959*P959*_xll.XLOOKUP(Q959,CALCULATION!$A$15:$A$17, CALCULATION!$B$15:$B$17)</f>
        <v>17739.84</v>
      </c>
      <c r="T959">
        <v>300</v>
      </c>
      <c r="U959" t="s">
        <v>14</v>
      </c>
      <c r="V959">
        <f>T959 * _xll.XLOOKUP(U959,CALCULATION!$A$15:$A$17, CALCULATION!$B$15:$B$17 )</f>
        <v>300</v>
      </c>
      <c r="W959" s="5">
        <f>O959*T959*_xll.XLOOKUP(U959,CALCULATION!$A$15:$A$17, CALCULATION!$B$15:$B$17)</f>
        <v>8869.92</v>
      </c>
      <c r="X959" s="5">
        <f>WORKSHEET[[#This Row],[Clients Total Cost]] / WORKSHEET[[#This Row],[Clients Rate per T2 (USD)]]</f>
        <v>29.566400000000002</v>
      </c>
      <c r="Y959" s="5">
        <f>WORKSHEET[[#This Row],[Clients Rate per T2 (USD)]] - WORKSHEET[[#This Row],[Supplier Rate Per t2 (USD)]]</f>
        <v>300</v>
      </c>
      <c r="Z959" s="5">
        <f>WORKSHEET[[#This Row],[Profit Per T]] * WORKSHEET[[#This Row],[Weight]]</f>
        <v>8869.92</v>
      </c>
      <c r="AA959">
        <v>1</v>
      </c>
      <c r="AB959" s="1">
        <v>3.15</v>
      </c>
      <c r="AC959" s="1">
        <v>2.1</v>
      </c>
      <c r="AD959" s="1">
        <v>2.625</v>
      </c>
      <c r="AE959" s="1">
        <f>WORKSHEET[[#This Row],[Delay at toll gate in days]] +WORKSHEET[[#This Row],[Delay at workshop in days]] +WORKSHEET[[#This Row],[Delay at border in days]]</f>
        <v>7.875</v>
      </c>
    </row>
    <row r="960" spans="1:31" x14ac:dyDescent="0.35">
      <c r="A960" t="s">
        <v>980</v>
      </c>
      <c r="B960" t="s">
        <v>10</v>
      </c>
      <c r="C960" t="s">
        <v>68</v>
      </c>
      <c r="D960" t="s">
        <v>3615</v>
      </c>
      <c r="E960" t="s">
        <v>3614</v>
      </c>
      <c r="F960" t="str">
        <f>WORKSHEET[[#This Row],[Depart From]]&amp;"-"&amp;WORKSHEET[[#This Row],[Arrive To]]</f>
        <v>Mombasa-Alger</v>
      </c>
      <c r="G960" s="2">
        <v>44568</v>
      </c>
      <c r="H960" s="2">
        <v>44596</v>
      </c>
      <c r="I960" s="2" t="str">
        <f t="shared" si="14"/>
        <v>Delivered</v>
      </c>
      <c r="J960" s="2" t="str">
        <f>TEXT(WORKSHEET[[#This Row],[Offloading Date]], "mmm")</f>
        <v>Feb</v>
      </c>
      <c r="K960" s="2" t="str">
        <f>IF(OR(WORKSHEET[[#This Row],[Year]]="", ISBLANK(WORKSHEET[[#This Row],[Year]]), WORKSHEET[[#This Row],[Year]]="null"), "Exclude", "Include")</f>
        <v>Include</v>
      </c>
      <c r="L960" t="s">
        <v>16</v>
      </c>
      <c r="M960" t="s">
        <v>16</v>
      </c>
      <c r="N960" t="s">
        <v>13</v>
      </c>
      <c r="O960">
        <v>29.693200000000001</v>
      </c>
      <c r="P960">
        <v>600</v>
      </c>
      <c r="Q960" t="s">
        <v>14</v>
      </c>
      <c r="R960">
        <f>P960 * _xll.XLOOKUP(Q960,CALCULATION!$A$15:$A$17, CALCULATION!$B$15:$B$17 )</f>
        <v>600</v>
      </c>
      <c r="S960" s="5">
        <f>O960*P960*_xll.XLOOKUP(Q960,CALCULATION!$A$15:$A$17, CALCULATION!$B$15:$B$17)</f>
        <v>17815.920000000002</v>
      </c>
      <c r="T960">
        <v>300</v>
      </c>
      <c r="U960" t="s">
        <v>14</v>
      </c>
      <c r="V960">
        <f>T960 * _xll.XLOOKUP(U960,CALCULATION!$A$15:$A$17, CALCULATION!$B$15:$B$17 )</f>
        <v>300</v>
      </c>
      <c r="W960" s="5">
        <f>O960*T960*_xll.XLOOKUP(U960,CALCULATION!$A$15:$A$17, CALCULATION!$B$15:$B$17)</f>
        <v>8907.9600000000009</v>
      </c>
      <c r="X960" s="5">
        <f>WORKSHEET[[#This Row],[Clients Total Cost]] / WORKSHEET[[#This Row],[Clients Rate per T2 (USD)]]</f>
        <v>29.693200000000004</v>
      </c>
      <c r="Y960" s="5">
        <f>WORKSHEET[[#This Row],[Clients Rate per T2 (USD)]] - WORKSHEET[[#This Row],[Supplier Rate Per t2 (USD)]]</f>
        <v>300</v>
      </c>
      <c r="Z960" s="5">
        <f>WORKSHEET[[#This Row],[Profit Per T]] * WORKSHEET[[#This Row],[Weight]]</f>
        <v>8907.9600000000009</v>
      </c>
      <c r="AA960">
        <v>1</v>
      </c>
      <c r="AB960" s="1">
        <v>4.2</v>
      </c>
      <c r="AC960" s="1">
        <v>2.8000000000000003</v>
      </c>
      <c r="AD960" s="1">
        <v>3.5</v>
      </c>
      <c r="AE960" s="1">
        <f>WORKSHEET[[#This Row],[Delay at toll gate in days]] +WORKSHEET[[#This Row],[Delay at workshop in days]] +WORKSHEET[[#This Row],[Delay at border in days]]</f>
        <v>10.5</v>
      </c>
    </row>
    <row r="961" spans="1:31" x14ac:dyDescent="0.35">
      <c r="A961" t="s">
        <v>981</v>
      </c>
      <c r="B961" t="s">
        <v>10</v>
      </c>
      <c r="C961" t="s">
        <v>68</v>
      </c>
      <c r="D961" t="s">
        <v>3616</v>
      </c>
      <c r="E961" t="s">
        <v>3618</v>
      </c>
      <c r="F961" t="str">
        <f>WORKSHEET[[#This Row],[Depart From]]&amp;"-"&amp;WORKSHEET[[#This Row],[Arrive To]]</f>
        <v>Marrakech-Tripoli</v>
      </c>
      <c r="G961" s="2">
        <v>44564</v>
      </c>
      <c r="H961" s="2">
        <v>44596</v>
      </c>
      <c r="I961" s="2" t="str">
        <f t="shared" si="14"/>
        <v>Delivered</v>
      </c>
      <c r="J961" s="2" t="str">
        <f>TEXT(WORKSHEET[[#This Row],[Offloading Date]], "mmm")</f>
        <v>Feb</v>
      </c>
      <c r="K961" s="2" t="str">
        <f>IF(OR(WORKSHEET[[#This Row],[Year]]="", ISBLANK(WORKSHEET[[#This Row],[Year]]), WORKSHEET[[#This Row],[Year]]="null"), "Exclude", "Include")</f>
        <v>Include</v>
      </c>
      <c r="L961" t="s">
        <v>16</v>
      </c>
      <c r="M961" t="s">
        <v>16</v>
      </c>
      <c r="N961" t="s">
        <v>13</v>
      </c>
      <c r="O961">
        <v>33.591999999999999</v>
      </c>
      <c r="P961">
        <v>600</v>
      </c>
      <c r="Q961" t="s">
        <v>14</v>
      </c>
      <c r="R961">
        <f>P961 * _xll.XLOOKUP(Q961,CALCULATION!$A$15:$A$17, CALCULATION!$B$15:$B$17 )</f>
        <v>600</v>
      </c>
      <c r="S961" s="5">
        <f>O961*P961*_xll.XLOOKUP(Q961,CALCULATION!$A$15:$A$17, CALCULATION!$B$15:$B$17)</f>
        <v>20155.2</v>
      </c>
      <c r="T961">
        <v>300</v>
      </c>
      <c r="U961" t="s">
        <v>14</v>
      </c>
      <c r="V961">
        <f>T961 * _xll.XLOOKUP(U961,CALCULATION!$A$15:$A$17, CALCULATION!$B$15:$B$17 )</f>
        <v>300</v>
      </c>
      <c r="W961" s="5">
        <f>O961*T961*_xll.XLOOKUP(U961,CALCULATION!$A$15:$A$17, CALCULATION!$B$15:$B$17)</f>
        <v>10077.6</v>
      </c>
      <c r="X961" s="5">
        <f>WORKSHEET[[#This Row],[Clients Total Cost]] / WORKSHEET[[#This Row],[Clients Rate per T2 (USD)]]</f>
        <v>33.591999999999999</v>
      </c>
      <c r="Y961" s="5">
        <f>WORKSHEET[[#This Row],[Clients Rate per T2 (USD)]] - WORKSHEET[[#This Row],[Supplier Rate Per t2 (USD)]]</f>
        <v>300</v>
      </c>
      <c r="Z961" s="5">
        <f>WORKSHEET[[#This Row],[Profit Per T]] * WORKSHEET[[#This Row],[Weight]]</f>
        <v>10077.6</v>
      </c>
      <c r="AA961">
        <v>1</v>
      </c>
      <c r="AB961" s="1">
        <v>4.8</v>
      </c>
      <c r="AC961" s="1">
        <v>3.2</v>
      </c>
      <c r="AD961" s="1">
        <v>4</v>
      </c>
      <c r="AE961" s="1">
        <f>WORKSHEET[[#This Row],[Delay at toll gate in days]] +WORKSHEET[[#This Row],[Delay at workshop in days]] +WORKSHEET[[#This Row],[Delay at border in days]]</f>
        <v>12</v>
      </c>
    </row>
    <row r="962" spans="1:31" x14ac:dyDescent="0.35">
      <c r="A962" t="s">
        <v>982</v>
      </c>
      <c r="B962" t="s">
        <v>10</v>
      </c>
      <c r="C962" t="s">
        <v>68</v>
      </c>
      <c r="D962" t="s">
        <v>3615</v>
      </c>
      <c r="E962" t="s">
        <v>3618</v>
      </c>
      <c r="F962" t="str">
        <f>WORKSHEET[[#This Row],[Depart From]]&amp;"-"&amp;WORKSHEET[[#This Row],[Arrive To]]</f>
        <v>Mombasa-Tripoli</v>
      </c>
      <c r="G962" s="2">
        <v>44568</v>
      </c>
      <c r="H962" s="2">
        <v>44594</v>
      </c>
      <c r="I962" s="2" t="str">
        <f t="shared" ref="I962:I1025" si="15">IF(OR(H962="", H962="NULL"), "Failed","Delivered")</f>
        <v>Delivered</v>
      </c>
      <c r="J962" s="2" t="str">
        <f>TEXT(WORKSHEET[[#This Row],[Offloading Date]], "mmm")</f>
        <v>Feb</v>
      </c>
      <c r="K962" s="2" t="str">
        <f>IF(OR(WORKSHEET[[#This Row],[Year]]="", ISBLANK(WORKSHEET[[#This Row],[Year]]), WORKSHEET[[#This Row],[Year]]="null"), "Exclude", "Include")</f>
        <v>Include</v>
      </c>
      <c r="L962" t="s">
        <v>16</v>
      </c>
      <c r="M962" t="s">
        <v>3624</v>
      </c>
      <c r="N962" t="s">
        <v>69</v>
      </c>
      <c r="O962">
        <v>29.763999999999999</v>
      </c>
      <c r="P962">
        <v>20</v>
      </c>
      <c r="Q962" t="s">
        <v>14</v>
      </c>
      <c r="R962">
        <f>P962 * _xll.XLOOKUP(Q962,CALCULATION!$A$15:$A$17, CALCULATION!$B$15:$B$17 )</f>
        <v>20</v>
      </c>
      <c r="S962" s="5">
        <f>O962*P962*_xll.XLOOKUP(Q962,CALCULATION!$A$15:$A$17, CALCULATION!$B$15:$B$17)</f>
        <v>595.28</v>
      </c>
      <c r="T962">
        <v>10</v>
      </c>
      <c r="U962" t="s">
        <v>14</v>
      </c>
      <c r="V962">
        <f>T962 * _xll.XLOOKUP(U962,CALCULATION!$A$15:$A$17, CALCULATION!$B$15:$B$17 )</f>
        <v>10</v>
      </c>
      <c r="W962" s="5">
        <f>O962*T962*_xll.XLOOKUP(U962,CALCULATION!$A$15:$A$17, CALCULATION!$B$15:$B$17)</f>
        <v>297.64</v>
      </c>
      <c r="X962" s="5">
        <f>WORKSHEET[[#This Row],[Clients Total Cost]] / WORKSHEET[[#This Row],[Clients Rate per T2 (USD)]]</f>
        <v>29.763999999999999</v>
      </c>
      <c r="Y962" s="5">
        <f>WORKSHEET[[#This Row],[Clients Rate per T2 (USD)]] - WORKSHEET[[#This Row],[Supplier Rate Per t2 (USD)]]</f>
        <v>10</v>
      </c>
      <c r="Z962" s="5">
        <f>WORKSHEET[[#This Row],[Profit Per T]] * WORKSHEET[[#This Row],[Weight]]</f>
        <v>297.64</v>
      </c>
      <c r="AA962">
        <v>1</v>
      </c>
      <c r="AB962" s="1">
        <v>3.9</v>
      </c>
      <c r="AC962" s="1">
        <v>2.6</v>
      </c>
      <c r="AD962" s="1">
        <v>3.25</v>
      </c>
      <c r="AE962" s="1">
        <f>WORKSHEET[[#This Row],[Delay at toll gate in days]] +WORKSHEET[[#This Row],[Delay at workshop in days]] +WORKSHEET[[#This Row],[Delay at border in days]]</f>
        <v>9.75</v>
      </c>
    </row>
    <row r="963" spans="1:31" x14ac:dyDescent="0.35">
      <c r="A963" t="s">
        <v>983</v>
      </c>
      <c r="B963" t="s">
        <v>10</v>
      </c>
      <c r="C963" t="s">
        <v>68</v>
      </c>
      <c r="D963" t="s">
        <v>3619</v>
      </c>
      <c r="E963" t="s">
        <v>3612</v>
      </c>
      <c r="F963" t="str">
        <f>WORKSHEET[[#This Row],[Depart From]]&amp;"-"&amp;WORKSHEET[[#This Row],[Arrive To]]</f>
        <v>Addis Ababa-Victoria</v>
      </c>
      <c r="G963" s="2">
        <v>44565</v>
      </c>
      <c r="H963" s="2">
        <v>44596</v>
      </c>
      <c r="I963" s="2" t="str">
        <f t="shared" si="15"/>
        <v>Delivered</v>
      </c>
      <c r="J963" s="2" t="str">
        <f>TEXT(WORKSHEET[[#This Row],[Offloading Date]], "mmm")</f>
        <v>Feb</v>
      </c>
      <c r="K963" s="2" t="str">
        <f>IF(OR(WORKSHEET[[#This Row],[Year]]="", ISBLANK(WORKSHEET[[#This Row],[Year]]), WORKSHEET[[#This Row],[Year]]="null"), "Exclude", "Include")</f>
        <v>Include</v>
      </c>
      <c r="L963" t="s">
        <v>16</v>
      </c>
      <c r="M963" t="s">
        <v>12</v>
      </c>
      <c r="N963" t="s">
        <v>69</v>
      </c>
      <c r="O963">
        <v>31.648599999999998</v>
      </c>
      <c r="P963">
        <v>20</v>
      </c>
      <c r="Q963" t="s">
        <v>14</v>
      </c>
      <c r="R963">
        <f>P963 * _xll.XLOOKUP(Q963,CALCULATION!$A$15:$A$17, CALCULATION!$B$15:$B$17 )</f>
        <v>20</v>
      </c>
      <c r="S963" s="5">
        <f>O963*P963*_xll.XLOOKUP(Q963,CALCULATION!$A$15:$A$17, CALCULATION!$B$15:$B$17)</f>
        <v>632.97199999999998</v>
      </c>
      <c r="T963">
        <v>10</v>
      </c>
      <c r="U963" t="s">
        <v>14</v>
      </c>
      <c r="V963">
        <f>T963 * _xll.XLOOKUP(U963,CALCULATION!$A$15:$A$17, CALCULATION!$B$15:$B$17 )</f>
        <v>10</v>
      </c>
      <c r="W963" s="5">
        <f>O963*T963*_xll.XLOOKUP(U963,CALCULATION!$A$15:$A$17, CALCULATION!$B$15:$B$17)</f>
        <v>316.48599999999999</v>
      </c>
      <c r="X963" s="5">
        <f>WORKSHEET[[#This Row],[Clients Total Cost]] / WORKSHEET[[#This Row],[Clients Rate per T2 (USD)]]</f>
        <v>31.648599999999998</v>
      </c>
      <c r="Y963" s="5">
        <f>WORKSHEET[[#This Row],[Clients Rate per T2 (USD)]] - WORKSHEET[[#This Row],[Supplier Rate Per t2 (USD)]]</f>
        <v>10</v>
      </c>
      <c r="Z963" s="5">
        <f>WORKSHEET[[#This Row],[Profit Per T]] * WORKSHEET[[#This Row],[Weight]]</f>
        <v>316.48599999999999</v>
      </c>
      <c r="AA963">
        <v>1</v>
      </c>
      <c r="AB963" s="1">
        <v>4.6499999999999995</v>
      </c>
      <c r="AC963" s="1">
        <v>3.1</v>
      </c>
      <c r="AD963" s="1">
        <v>3.875</v>
      </c>
      <c r="AE963" s="1">
        <f>WORKSHEET[[#This Row],[Delay at toll gate in days]] +WORKSHEET[[#This Row],[Delay at workshop in days]] +WORKSHEET[[#This Row],[Delay at border in days]]</f>
        <v>11.625</v>
      </c>
    </row>
    <row r="964" spans="1:31" x14ac:dyDescent="0.35">
      <c r="A964" t="s">
        <v>984</v>
      </c>
      <c r="B964" t="s">
        <v>10</v>
      </c>
      <c r="C964" t="s">
        <v>68</v>
      </c>
      <c r="D964" t="s">
        <v>3615</v>
      </c>
      <c r="E964" t="s">
        <v>3612</v>
      </c>
      <c r="F964" t="str">
        <f>WORKSHEET[[#This Row],[Depart From]]&amp;"-"&amp;WORKSHEET[[#This Row],[Arrive To]]</f>
        <v>Mombasa-Victoria</v>
      </c>
      <c r="G964" s="2">
        <v>44564</v>
      </c>
      <c r="H964" s="2">
        <v>44595</v>
      </c>
      <c r="I964" s="2" t="str">
        <f t="shared" si="15"/>
        <v>Delivered</v>
      </c>
      <c r="J964" s="2" t="str">
        <f>TEXT(WORKSHEET[[#This Row],[Offloading Date]], "mmm")</f>
        <v>Feb</v>
      </c>
      <c r="K964" s="2" t="str">
        <f>IF(OR(WORKSHEET[[#This Row],[Year]]="", ISBLANK(WORKSHEET[[#This Row],[Year]]), WORKSHEET[[#This Row],[Year]]="null"), "Exclude", "Include")</f>
        <v>Include</v>
      </c>
      <c r="L964" t="s">
        <v>16</v>
      </c>
      <c r="M964" t="s">
        <v>12</v>
      </c>
      <c r="N964" t="s">
        <v>69</v>
      </c>
      <c r="O964">
        <v>29.664400000000001</v>
      </c>
      <c r="P964">
        <v>20</v>
      </c>
      <c r="Q964" t="s">
        <v>14</v>
      </c>
      <c r="R964">
        <f>P964 * _xll.XLOOKUP(Q964,CALCULATION!$A$15:$A$17, CALCULATION!$B$15:$B$17 )</f>
        <v>20</v>
      </c>
      <c r="S964" s="5">
        <f>O964*P964*_xll.XLOOKUP(Q964,CALCULATION!$A$15:$A$17, CALCULATION!$B$15:$B$17)</f>
        <v>593.28800000000001</v>
      </c>
      <c r="T964">
        <v>10</v>
      </c>
      <c r="U964" t="s">
        <v>14</v>
      </c>
      <c r="V964">
        <f>T964 * _xll.XLOOKUP(U964,CALCULATION!$A$15:$A$17, CALCULATION!$B$15:$B$17 )</f>
        <v>10</v>
      </c>
      <c r="W964" s="5">
        <f>O964*T964*_xll.XLOOKUP(U964,CALCULATION!$A$15:$A$17, CALCULATION!$B$15:$B$17)</f>
        <v>296.64400000000001</v>
      </c>
      <c r="X964" s="5">
        <f>WORKSHEET[[#This Row],[Clients Total Cost]] / WORKSHEET[[#This Row],[Clients Rate per T2 (USD)]]</f>
        <v>29.664400000000001</v>
      </c>
      <c r="Y964" s="5">
        <f>WORKSHEET[[#This Row],[Clients Rate per T2 (USD)]] - WORKSHEET[[#This Row],[Supplier Rate Per t2 (USD)]]</f>
        <v>10</v>
      </c>
      <c r="Z964" s="5">
        <f>WORKSHEET[[#This Row],[Profit Per T]] * WORKSHEET[[#This Row],[Weight]]</f>
        <v>296.64400000000001</v>
      </c>
      <c r="AA964">
        <v>1</v>
      </c>
      <c r="AB964" s="1">
        <v>4.6499999999999995</v>
      </c>
      <c r="AC964" s="1">
        <v>3.1</v>
      </c>
      <c r="AD964" s="1">
        <v>3.875</v>
      </c>
      <c r="AE964" s="1">
        <f>WORKSHEET[[#This Row],[Delay at toll gate in days]] +WORKSHEET[[#This Row],[Delay at workshop in days]] +WORKSHEET[[#This Row],[Delay at border in days]]</f>
        <v>11.625</v>
      </c>
    </row>
    <row r="965" spans="1:31" x14ac:dyDescent="0.35">
      <c r="A965" t="s">
        <v>985</v>
      </c>
      <c r="B965" t="s">
        <v>10</v>
      </c>
      <c r="C965" t="s">
        <v>68</v>
      </c>
      <c r="D965" t="s">
        <v>3619</v>
      </c>
      <c r="E965" t="s">
        <v>3618</v>
      </c>
      <c r="F965" t="str">
        <f>WORKSHEET[[#This Row],[Depart From]]&amp;"-"&amp;WORKSHEET[[#This Row],[Arrive To]]</f>
        <v>Addis Ababa-Tripoli</v>
      </c>
      <c r="G965" s="2">
        <v>44571</v>
      </c>
      <c r="H965" s="2">
        <v>44596</v>
      </c>
      <c r="I965" s="2" t="str">
        <f t="shared" si="15"/>
        <v>Delivered</v>
      </c>
      <c r="J965" s="2" t="str">
        <f>TEXT(WORKSHEET[[#This Row],[Offloading Date]], "mmm")</f>
        <v>Feb</v>
      </c>
      <c r="K965" s="2" t="str">
        <f>IF(OR(WORKSHEET[[#This Row],[Year]]="", ISBLANK(WORKSHEET[[#This Row],[Year]]), WORKSHEET[[#This Row],[Year]]="null"), "Exclude", "Include")</f>
        <v>Include</v>
      </c>
      <c r="L965" t="s">
        <v>16</v>
      </c>
      <c r="M965" t="s">
        <v>12</v>
      </c>
      <c r="N965" t="s">
        <v>69</v>
      </c>
      <c r="O965">
        <v>29.688400000000001</v>
      </c>
      <c r="P965">
        <v>20</v>
      </c>
      <c r="Q965" t="s">
        <v>14</v>
      </c>
      <c r="R965">
        <f>P965 * _xll.XLOOKUP(Q965,CALCULATION!$A$15:$A$17, CALCULATION!$B$15:$B$17 )</f>
        <v>20</v>
      </c>
      <c r="S965" s="5">
        <f>O965*P965*_xll.XLOOKUP(Q965,CALCULATION!$A$15:$A$17, CALCULATION!$B$15:$B$17)</f>
        <v>593.76800000000003</v>
      </c>
      <c r="T965">
        <v>10</v>
      </c>
      <c r="U965" t="s">
        <v>14</v>
      </c>
      <c r="V965">
        <f>T965 * _xll.XLOOKUP(U965,CALCULATION!$A$15:$A$17, CALCULATION!$B$15:$B$17 )</f>
        <v>10</v>
      </c>
      <c r="W965" s="5">
        <f>O965*T965*_xll.XLOOKUP(U965,CALCULATION!$A$15:$A$17, CALCULATION!$B$15:$B$17)</f>
        <v>296.88400000000001</v>
      </c>
      <c r="X965" s="5">
        <f>WORKSHEET[[#This Row],[Clients Total Cost]] / WORKSHEET[[#This Row],[Clients Rate per T2 (USD)]]</f>
        <v>29.688400000000001</v>
      </c>
      <c r="Y965" s="5">
        <f>WORKSHEET[[#This Row],[Clients Rate per T2 (USD)]] - WORKSHEET[[#This Row],[Supplier Rate Per t2 (USD)]]</f>
        <v>10</v>
      </c>
      <c r="Z965" s="5">
        <f>WORKSHEET[[#This Row],[Profit Per T]] * WORKSHEET[[#This Row],[Weight]]</f>
        <v>296.88400000000001</v>
      </c>
      <c r="AA965">
        <v>1</v>
      </c>
      <c r="AB965" s="1">
        <v>3.75</v>
      </c>
      <c r="AC965" s="1">
        <v>2.5</v>
      </c>
      <c r="AD965" s="1">
        <v>3.125</v>
      </c>
      <c r="AE965" s="1">
        <f>WORKSHEET[[#This Row],[Delay at toll gate in days]] +WORKSHEET[[#This Row],[Delay at workshop in days]] +WORKSHEET[[#This Row],[Delay at border in days]]</f>
        <v>9.375</v>
      </c>
    </row>
    <row r="966" spans="1:31" x14ac:dyDescent="0.35">
      <c r="A966" t="s">
        <v>986</v>
      </c>
      <c r="B966" t="s">
        <v>10</v>
      </c>
      <c r="C966" t="s">
        <v>68</v>
      </c>
      <c r="D966" t="s">
        <v>3611</v>
      </c>
      <c r="E966" t="s">
        <v>3613</v>
      </c>
      <c r="F966" t="str">
        <f>WORKSHEET[[#This Row],[Depart From]]&amp;"-"&amp;WORKSHEET[[#This Row],[Arrive To]]</f>
        <v>Mogadishu-Sanaa</v>
      </c>
      <c r="G966" s="2">
        <v>44564</v>
      </c>
      <c r="H966" s="2">
        <v>44595</v>
      </c>
      <c r="I966" s="2" t="str">
        <f t="shared" si="15"/>
        <v>Delivered</v>
      </c>
      <c r="J966" s="2" t="str">
        <f>TEXT(WORKSHEET[[#This Row],[Offloading Date]], "mmm")</f>
        <v>Feb</v>
      </c>
      <c r="K966" s="2" t="str">
        <f>IF(OR(WORKSHEET[[#This Row],[Year]]="", ISBLANK(WORKSHEET[[#This Row],[Year]]), WORKSHEET[[#This Row],[Year]]="null"), "Exclude", "Include")</f>
        <v>Include</v>
      </c>
      <c r="L966" t="s">
        <v>16</v>
      </c>
      <c r="M966" t="s">
        <v>12</v>
      </c>
      <c r="N966" t="s">
        <v>69</v>
      </c>
      <c r="O966">
        <v>33.658799999999999</v>
      </c>
      <c r="P966">
        <v>20</v>
      </c>
      <c r="Q966" t="s">
        <v>14</v>
      </c>
      <c r="R966">
        <f>P966 * _xll.XLOOKUP(Q966,CALCULATION!$A$15:$A$17, CALCULATION!$B$15:$B$17 )</f>
        <v>20</v>
      </c>
      <c r="S966" s="5">
        <f>O966*P966*_xll.XLOOKUP(Q966,CALCULATION!$A$15:$A$17, CALCULATION!$B$15:$B$17)</f>
        <v>673.17599999999993</v>
      </c>
      <c r="T966">
        <v>10</v>
      </c>
      <c r="U966" t="s">
        <v>14</v>
      </c>
      <c r="V966">
        <f>T966 * _xll.XLOOKUP(U966,CALCULATION!$A$15:$A$17, CALCULATION!$B$15:$B$17 )</f>
        <v>10</v>
      </c>
      <c r="W966" s="5">
        <f>O966*T966*_xll.XLOOKUP(U966,CALCULATION!$A$15:$A$17, CALCULATION!$B$15:$B$17)</f>
        <v>336.58799999999997</v>
      </c>
      <c r="X966" s="5">
        <f>WORKSHEET[[#This Row],[Clients Total Cost]] / WORKSHEET[[#This Row],[Clients Rate per T2 (USD)]]</f>
        <v>33.658799999999999</v>
      </c>
      <c r="Y966" s="5">
        <f>WORKSHEET[[#This Row],[Clients Rate per T2 (USD)]] - WORKSHEET[[#This Row],[Supplier Rate Per t2 (USD)]]</f>
        <v>10</v>
      </c>
      <c r="Z966" s="5">
        <f>WORKSHEET[[#This Row],[Profit Per T]] * WORKSHEET[[#This Row],[Weight]]</f>
        <v>336.58799999999997</v>
      </c>
      <c r="AA966">
        <v>1</v>
      </c>
      <c r="AB966" s="1">
        <v>4.6499999999999995</v>
      </c>
      <c r="AC966" s="1">
        <v>3.1</v>
      </c>
      <c r="AD966" s="1">
        <v>3.875</v>
      </c>
      <c r="AE966" s="1">
        <f>WORKSHEET[[#This Row],[Delay at toll gate in days]] +WORKSHEET[[#This Row],[Delay at workshop in days]] +WORKSHEET[[#This Row],[Delay at border in days]]</f>
        <v>11.625</v>
      </c>
    </row>
    <row r="967" spans="1:31" x14ac:dyDescent="0.35">
      <c r="A967" t="s">
        <v>987</v>
      </c>
      <c r="B967" t="s">
        <v>10</v>
      </c>
      <c r="C967" t="s">
        <v>68</v>
      </c>
      <c r="D967" t="s">
        <v>3619</v>
      </c>
      <c r="E967" t="s">
        <v>3613</v>
      </c>
      <c r="F967" t="str">
        <f>WORKSHEET[[#This Row],[Depart From]]&amp;"-"&amp;WORKSHEET[[#This Row],[Arrive To]]</f>
        <v>Addis Ababa-Sanaa</v>
      </c>
      <c r="G967" s="2">
        <v>44571</v>
      </c>
      <c r="H967" s="2">
        <v>44595</v>
      </c>
      <c r="I967" s="2" t="str">
        <f t="shared" si="15"/>
        <v>Delivered</v>
      </c>
      <c r="J967" s="2" t="str">
        <f>TEXT(WORKSHEET[[#This Row],[Offloading Date]], "mmm")</f>
        <v>Feb</v>
      </c>
      <c r="K967" s="2" t="str">
        <f>IF(OR(WORKSHEET[[#This Row],[Year]]="", ISBLANK(WORKSHEET[[#This Row],[Year]]), WORKSHEET[[#This Row],[Year]]="null"), "Exclude", "Include")</f>
        <v>Include</v>
      </c>
      <c r="L967" t="s">
        <v>16</v>
      </c>
      <c r="M967" t="s">
        <v>12</v>
      </c>
      <c r="N967" t="s">
        <v>69</v>
      </c>
      <c r="O967">
        <v>33.665599999999998</v>
      </c>
      <c r="P967">
        <v>20</v>
      </c>
      <c r="Q967" t="s">
        <v>14</v>
      </c>
      <c r="R967">
        <f>P967 * _xll.XLOOKUP(Q967,CALCULATION!$A$15:$A$17, CALCULATION!$B$15:$B$17 )</f>
        <v>20</v>
      </c>
      <c r="S967" s="5">
        <f>O967*P967*_xll.XLOOKUP(Q967,CALCULATION!$A$15:$A$17, CALCULATION!$B$15:$B$17)</f>
        <v>673.3119999999999</v>
      </c>
      <c r="T967">
        <v>10</v>
      </c>
      <c r="U967" t="s">
        <v>14</v>
      </c>
      <c r="V967">
        <f>T967 * _xll.XLOOKUP(U967,CALCULATION!$A$15:$A$17, CALCULATION!$B$15:$B$17 )</f>
        <v>10</v>
      </c>
      <c r="W967" s="5">
        <f>O967*T967*_xll.XLOOKUP(U967,CALCULATION!$A$15:$A$17, CALCULATION!$B$15:$B$17)</f>
        <v>336.65599999999995</v>
      </c>
      <c r="X967" s="5">
        <f>WORKSHEET[[#This Row],[Clients Total Cost]] / WORKSHEET[[#This Row],[Clients Rate per T2 (USD)]]</f>
        <v>33.665599999999998</v>
      </c>
      <c r="Y967" s="5">
        <f>WORKSHEET[[#This Row],[Clients Rate per T2 (USD)]] - WORKSHEET[[#This Row],[Supplier Rate Per t2 (USD)]]</f>
        <v>10</v>
      </c>
      <c r="Z967" s="5">
        <f>WORKSHEET[[#This Row],[Profit Per T]] * WORKSHEET[[#This Row],[Weight]]</f>
        <v>336.65599999999995</v>
      </c>
      <c r="AA967">
        <v>1</v>
      </c>
      <c r="AB967" s="1">
        <v>3.5999999999999996</v>
      </c>
      <c r="AC967" s="1">
        <v>2.4000000000000004</v>
      </c>
      <c r="AD967" s="1">
        <v>3</v>
      </c>
      <c r="AE967" s="1">
        <f>WORKSHEET[[#This Row],[Delay at toll gate in days]] +WORKSHEET[[#This Row],[Delay at workshop in days]] +WORKSHEET[[#This Row],[Delay at border in days]]</f>
        <v>9</v>
      </c>
    </row>
    <row r="968" spans="1:31" x14ac:dyDescent="0.35">
      <c r="A968" t="s">
        <v>988</v>
      </c>
      <c r="B968" t="s">
        <v>10</v>
      </c>
      <c r="C968" t="s">
        <v>68</v>
      </c>
      <c r="D968" t="s">
        <v>3611</v>
      </c>
      <c r="E968" t="s">
        <v>3613</v>
      </c>
      <c r="F968" t="str">
        <f>WORKSHEET[[#This Row],[Depart From]]&amp;"-"&amp;WORKSHEET[[#This Row],[Arrive To]]</f>
        <v>Mogadishu-Sanaa</v>
      </c>
      <c r="G968" s="2">
        <v>44571</v>
      </c>
      <c r="H968" s="2">
        <v>44594</v>
      </c>
      <c r="I968" s="2" t="str">
        <f t="shared" si="15"/>
        <v>Delivered</v>
      </c>
      <c r="J968" s="2" t="str">
        <f>TEXT(WORKSHEET[[#This Row],[Offloading Date]], "mmm")</f>
        <v>Feb</v>
      </c>
      <c r="K968" s="2" t="str">
        <f>IF(OR(WORKSHEET[[#This Row],[Year]]="", ISBLANK(WORKSHEET[[#This Row],[Year]]), WORKSHEET[[#This Row],[Year]]="null"), "Exclude", "Include")</f>
        <v>Include</v>
      </c>
      <c r="L968" t="s">
        <v>16</v>
      </c>
      <c r="M968" t="s">
        <v>12</v>
      </c>
      <c r="N968" t="s">
        <v>69</v>
      </c>
      <c r="O968">
        <v>31.636199999999999</v>
      </c>
      <c r="P968">
        <v>20</v>
      </c>
      <c r="Q968" t="s">
        <v>14</v>
      </c>
      <c r="R968">
        <f>P968 * _xll.XLOOKUP(Q968,CALCULATION!$A$15:$A$17, CALCULATION!$B$15:$B$17 )</f>
        <v>20</v>
      </c>
      <c r="S968" s="5">
        <f>O968*P968*_xll.XLOOKUP(Q968,CALCULATION!$A$15:$A$17, CALCULATION!$B$15:$B$17)</f>
        <v>632.72399999999993</v>
      </c>
      <c r="T968">
        <v>10</v>
      </c>
      <c r="U968" t="s">
        <v>14</v>
      </c>
      <c r="V968">
        <f>T968 * _xll.XLOOKUP(U968,CALCULATION!$A$15:$A$17, CALCULATION!$B$15:$B$17 )</f>
        <v>10</v>
      </c>
      <c r="W968" s="5">
        <f>O968*T968*_xll.XLOOKUP(U968,CALCULATION!$A$15:$A$17, CALCULATION!$B$15:$B$17)</f>
        <v>316.36199999999997</v>
      </c>
      <c r="X968" s="5">
        <f>WORKSHEET[[#This Row],[Clients Total Cost]] / WORKSHEET[[#This Row],[Clients Rate per T2 (USD)]]</f>
        <v>31.636199999999995</v>
      </c>
      <c r="Y968" s="5">
        <f>WORKSHEET[[#This Row],[Clients Rate per T2 (USD)]] - WORKSHEET[[#This Row],[Supplier Rate Per t2 (USD)]]</f>
        <v>10</v>
      </c>
      <c r="Z968" s="5">
        <f>WORKSHEET[[#This Row],[Profit Per T]] * WORKSHEET[[#This Row],[Weight]]</f>
        <v>316.36199999999997</v>
      </c>
      <c r="AA968">
        <v>1</v>
      </c>
      <c r="AB968" s="1">
        <v>3.4499999999999997</v>
      </c>
      <c r="AC968" s="1">
        <v>2.3000000000000003</v>
      </c>
      <c r="AD968" s="1">
        <v>2.875</v>
      </c>
      <c r="AE968" s="1">
        <f>WORKSHEET[[#This Row],[Delay at toll gate in days]] +WORKSHEET[[#This Row],[Delay at workshop in days]] +WORKSHEET[[#This Row],[Delay at border in days]]</f>
        <v>8.625</v>
      </c>
    </row>
    <row r="969" spans="1:31" x14ac:dyDescent="0.35">
      <c r="A969" t="s">
        <v>989</v>
      </c>
      <c r="B969" t="s">
        <v>10</v>
      </c>
      <c r="C969" t="s">
        <v>68</v>
      </c>
      <c r="D969" t="s">
        <v>3616</v>
      </c>
      <c r="E969" t="s">
        <v>3617</v>
      </c>
      <c r="F969" t="str">
        <f>WORKSHEET[[#This Row],[Depart From]]&amp;"-"&amp;WORKSHEET[[#This Row],[Arrive To]]</f>
        <v>Marrakech-Lagos</v>
      </c>
      <c r="G969" s="2">
        <v>44571</v>
      </c>
      <c r="H969" s="2">
        <v>44594</v>
      </c>
      <c r="I969" s="2" t="str">
        <f t="shared" si="15"/>
        <v>Delivered</v>
      </c>
      <c r="J969" s="2" t="str">
        <f>TEXT(WORKSHEET[[#This Row],[Offloading Date]], "mmm")</f>
        <v>Feb</v>
      </c>
      <c r="K969" s="2" t="str">
        <f>IF(OR(WORKSHEET[[#This Row],[Year]]="", ISBLANK(WORKSHEET[[#This Row],[Year]]), WORKSHEET[[#This Row],[Year]]="null"), "Exclude", "Include")</f>
        <v>Include</v>
      </c>
      <c r="L969" t="s">
        <v>16</v>
      </c>
      <c r="M969" t="s">
        <v>12</v>
      </c>
      <c r="N969" t="s">
        <v>69</v>
      </c>
      <c r="O969">
        <v>29.7408</v>
      </c>
      <c r="P969">
        <v>20</v>
      </c>
      <c r="Q969" t="s">
        <v>14</v>
      </c>
      <c r="R969">
        <f>P969 * _xll.XLOOKUP(Q969,CALCULATION!$A$15:$A$17, CALCULATION!$B$15:$B$17 )</f>
        <v>20</v>
      </c>
      <c r="S969" s="5">
        <f>O969*P969*_xll.XLOOKUP(Q969,CALCULATION!$A$15:$A$17, CALCULATION!$B$15:$B$17)</f>
        <v>594.81600000000003</v>
      </c>
      <c r="T969">
        <v>10</v>
      </c>
      <c r="U969" t="s">
        <v>14</v>
      </c>
      <c r="V969">
        <f>T969 * _xll.XLOOKUP(U969,CALCULATION!$A$15:$A$17, CALCULATION!$B$15:$B$17 )</f>
        <v>10</v>
      </c>
      <c r="W969" s="5">
        <f>O969*T969*_xll.XLOOKUP(U969,CALCULATION!$A$15:$A$17, CALCULATION!$B$15:$B$17)</f>
        <v>297.40800000000002</v>
      </c>
      <c r="X969" s="5">
        <f>WORKSHEET[[#This Row],[Clients Total Cost]] / WORKSHEET[[#This Row],[Clients Rate per T2 (USD)]]</f>
        <v>29.7408</v>
      </c>
      <c r="Y969" s="5">
        <f>WORKSHEET[[#This Row],[Clients Rate per T2 (USD)]] - WORKSHEET[[#This Row],[Supplier Rate Per t2 (USD)]]</f>
        <v>10</v>
      </c>
      <c r="Z969" s="5">
        <f>WORKSHEET[[#This Row],[Profit Per T]] * WORKSHEET[[#This Row],[Weight]]</f>
        <v>297.40800000000002</v>
      </c>
      <c r="AA969">
        <v>1</v>
      </c>
      <c r="AB969" s="1">
        <v>3.4499999999999997</v>
      </c>
      <c r="AC969" s="1">
        <v>2.3000000000000003</v>
      </c>
      <c r="AD969" s="1">
        <v>2.875</v>
      </c>
      <c r="AE969" s="1">
        <f>WORKSHEET[[#This Row],[Delay at toll gate in days]] +WORKSHEET[[#This Row],[Delay at workshop in days]] +WORKSHEET[[#This Row],[Delay at border in days]]</f>
        <v>8.625</v>
      </c>
    </row>
    <row r="970" spans="1:31" x14ac:dyDescent="0.35">
      <c r="A970" t="s">
        <v>990</v>
      </c>
      <c r="B970" t="s">
        <v>10</v>
      </c>
      <c r="C970" t="s">
        <v>68</v>
      </c>
      <c r="D970" t="s">
        <v>3619</v>
      </c>
      <c r="E970" t="s">
        <v>3617</v>
      </c>
      <c r="F970" t="str">
        <f>WORKSHEET[[#This Row],[Depart From]]&amp;"-"&amp;WORKSHEET[[#This Row],[Arrive To]]</f>
        <v>Addis Ababa-Lagos</v>
      </c>
      <c r="G970" s="2">
        <v>44571</v>
      </c>
      <c r="H970" s="2">
        <v>44589</v>
      </c>
      <c r="I970" s="2" t="str">
        <f t="shared" si="15"/>
        <v>Delivered</v>
      </c>
      <c r="J970" s="2" t="str">
        <f>TEXT(WORKSHEET[[#This Row],[Offloading Date]], "mmm")</f>
        <v>Jan</v>
      </c>
      <c r="K970" s="2" t="str">
        <f>IF(OR(WORKSHEET[[#This Row],[Year]]="", ISBLANK(WORKSHEET[[#This Row],[Year]]), WORKSHEET[[#This Row],[Year]]="null"), "Exclude", "Include")</f>
        <v>Include</v>
      </c>
      <c r="L970" t="s">
        <v>16</v>
      </c>
      <c r="M970" t="s">
        <v>12</v>
      </c>
      <c r="N970" t="s">
        <v>69</v>
      </c>
      <c r="O970">
        <v>29.732800000000001</v>
      </c>
      <c r="P970">
        <v>20</v>
      </c>
      <c r="Q970" t="s">
        <v>14</v>
      </c>
      <c r="R970">
        <f>P970 * _xll.XLOOKUP(Q970,CALCULATION!$A$15:$A$17, CALCULATION!$B$15:$B$17 )</f>
        <v>20</v>
      </c>
      <c r="S970" s="5">
        <f>O970*P970*_xll.XLOOKUP(Q970,CALCULATION!$A$15:$A$17, CALCULATION!$B$15:$B$17)</f>
        <v>594.65600000000006</v>
      </c>
      <c r="T970">
        <v>10</v>
      </c>
      <c r="U970" t="s">
        <v>14</v>
      </c>
      <c r="V970">
        <f>T970 * _xll.XLOOKUP(U970,CALCULATION!$A$15:$A$17, CALCULATION!$B$15:$B$17 )</f>
        <v>10</v>
      </c>
      <c r="W970" s="5">
        <f>O970*T970*_xll.XLOOKUP(U970,CALCULATION!$A$15:$A$17, CALCULATION!$B$15:$B$17)</f>
        <v>297.32800000000003</v>
      </c>
      <c r="X970" s="5">
        <f>WORKSHEET[[#This Row],[Clients Total Cost]] / WORKSHEET[[#This Row],[Clients Rate per T2 (USD)]]</f>
        <v>29.732800000000005</v>
      </c>
      <c r="Y970" s="5">
        <f>WORKSHEET[[#This Row],[Clients Rate per T2 (USD)]] - WORKSHEET[[#This Row],[Supplier Rate Per t2 (USD)]]</f>
        <v>10</v>
      </c>
      <c r="Z970" s="5">
        <f>WORKSHEET[[#This Row],[Profit Per T]] * WORKSHEET[[#This Row],[Weight]]</f>
        <v>297.32800000000003</v>
      </c>
      <c r="AA970">
        <v>1</v>
      </c>
      <c r="AB970" s="1">
        <v>2.6999999999999997</v>
      </c>
      <c r="AC970" s="1">
        <v>1.8</v>
      </c>
      <c r="AD970" s="1">
        <v>2.25</v>
      </c>
      <c r="AE970" s="1">
        <f>WORKSHEET[[#This Row],[Delay at toll gate in days]] +WORKSHEET[[#This Row],[Delay at workshop in days]] +WORKSHEET[[#This Row],[Delay at border in days]]</f>
        <v>6.75</v>
      </c>
    </row>
    <row r="971" spans="1:31" x14ac:dyDescent="0.35">
      <c r="A971" t="s">
        <v>991</v>
      </c>
      <c r="B971" t="s">
        <v>10</v>
      </c>
      <c r="C971" t="s">
        <v>68</v>
      </c>
      <c r="D971" t="s">
        <v>3611</v>
      </c>
      <c r="E971" t="s">
        <v>3612</v>
      </c>
      <c r="F971" t="str">
        <f>WORKSHEET[[#This Row],[Depart From]]&amp;"-"&amp;WORKSHEET[[#This Row],[Arrive To]]</f>
        <v>Mogadishu-Victoria</v>
      </c>
      <c r="G971" s="2">
        <v>44568</v>
      </c>
      <c r="H971" s="2">
        <v>44594</v>
      </c>
      <c r="I971" s="2" t="str">
        <f t="shared" si="15"/>
        <v>Delivered</v>
      </c>
      <c r="J971" s="2" t="str">
        <f>TEXT(WORKSHEET[[#This Row],[Offloading Date]], "mmm")</f>
        <v>Feb</v>
      </c>
      <c r="K971" s="2" t="str">
        <f>IF(OR(WORKSHEET[[#This Row],[Year]]="", ISBLANK(WORKSHEET[[#This Row],[Year]]), WORKSHEET[[#This Row],[Year]]="null"), "Exclude", "Include")</f>
        <v>Include</v>
      </c>
      <c r="L971" t="s">
        <v>16</v>
      </c>
      <c r="M971" t="s">
        <v>12</v>
      </c>
      <c r="N971" t="s">
        <v>69</v>
      </c>
      <c r="O971">
        <v>29.750399999999999</v>
      </c>
      <c r="P971">
        <v>20</v>
      </c>
      <c r="Q971" t="s">
        <v>14</v>
      </c>
      <c r="R971">
        <f>P971 * _xll.XLOOKUP(Q971,CALCULATION!$A$15:$A$17, CALCULATION!$B$15:$B$17 )</f>
        <v>20</v>
      </c>
      <c r="S971" s="5">
        <f>O971*P971*_xll.XLOOKUP(Q971,CALCULATION!$A$15:$A$17, CALCULATION!$B$15:$B$17)</f>
        <v>595.00800000000004</v>
      </c>
      <c r="T971">
        <v>10</v>
      </c>
      <c r="U971" t="s">
        <v>14</v>
      </c>
      <c r="V971">
        <f>T971 * _xll.XLOOKUP(U971,CALCULATION!$A$15:$A$17, CALCULATION!$B$15:$B$17 )</f>
        <v>10</v>
      </c>
      <c r="W971" s="5">
        <f>O971*T971*_xll.XLOOKUP(U971,CALCULATION!$A$15:$A$17, CALCULATION!$B$15:$B$17)</f>
        <v>297.50400000000002</v>
      </c>
      <c r="X971" s="5">
        <f>WORKSHEET[[#This Row],[Clients Total Cost]] / WORKSHEET[[#This Row],[Clients Rate per T2 (USD)]]</f>
        <v>29.750400000000003</v>
      </c>
      <c r="Y971" s="5">
        <f>WORKSHEET[[#This Row],[Clients Rate per T2 (USD)]] - WORKSHEET[[#This Row],[Supplier Rate Per t2 (USD)]]</f>
        <v>10</v>
      </c>
      <c r="Z971" s="5">
        <f>WORKSHEET[[#This Row],[Profit Per T]] * WORKSHEET[[#This Row],[Weight]]</f>
        <v>297.50400000000002</v>
      </c>
      <c r="AA971">
        <v>1</v>
      </c>
      <c r="AB971" s="1">
        <v>3.9</v>
      </c>
      <c r="AC971" s="1">
        <v>2.6</v>
      </c>
      <c r="AD971" s="1">
        <v>3.25</v>
      </c>
      <c r="AE971" s="1">
        <f>WORKSHEET[[#This Row],[Delay at toll gate in days]] +WORKSHEET[[#This Row],[Delay at workshop in days]] +WORKSHEET[[#This Row],[Delay at border in days]]</f>
        <v>9.75</v>
      </c>
    </row>
    <row r="972" spans="1:31" x14ac:dyDescent="0.35">
      <c r="A972" t="s">
        <v>992</v>
      </c>
      <c r="B972" t="s">
        <v>10</v>
      </c>
      <c r="C972" t="s">
        <v>68</v>
      </c>
      <c r="D972" t="s">
        <v>3615</v>
      </c>
      <c r="E972" t="s">
        <v>3617</v>
      </c>
      <c r="F972" t="str">
        <f>WORKSHEET[[#This Row],[Depart From]]&amp;"-"&amp;WORKSHEET[[#This Row],[Arrive To]]</f>
        <v>Mombasa-Lagos</v>
      </c>
      <c r="G972" s="2">
        <v>44568</v>
      </c>
      <c r="H972" s="2">
        <v>44589</v>
      </c>
      <c r="I972" s="2" t="str">
        <f t="shared" si="15"/>
        <v>Delivered</v>
      </c>
      <c r="J972" s="2" t="str">
        <f>TEXT(WORKSHEET[[#This Row],[Offloading Date]], "mmm")</f>
        <v>Jan</v>
      </c>
      <c r="K972" s="2" t="str">
        <f>IF(OR(WORKSHEET[[#This Row],[Year]]="", ISBLANK(WORKSHEET[[#This Row],[Year]]), WORKSHEET[[#This Row],[Year]]="null"), "Exclude", "Include")</f>
        <v>Include</v>
      </c>
      <c r="L972" t="s">
        <v>16</v>
      </c>
      <c r="M972" t="s">
        <v>12</v>
      </c>
      <c r="N972" t="s">
        <v>69</v>
      </c>
      <c r="O972">
        <v>29.566400000000002</v>
      </c>
      <c r="P972">
        <v>20</v>
      </c>
      <c r="Q972" t="s">
        <v>14</v>
      </c>
      <c r="R972">
        <f>P972 * _xll.XLOOKUP(Q972,CALCULATION!$A$15:$A$17, CALCULATION!$B$15:$B$17 )</f>
        <v>20</v>
      </c>
      <c r="S972" s="5">
        <f>O972*P972*_xll.XLOOKUP(Q972,CALCULATION!$A$15:$A$17, CALCULATION!$B$15:$B$17)</f>
        <v>591.32799999999997</v>
      </c>
      <c r="T972">
        <v>10</v>
      </c>
      <c r="U972" t="s">
        <v>14</v>
      </c>
      <c r="V972">
        <f>T972 * _xll.XLOOKUP(U972,CALCULATION!$A$15:$A$17, CALCULATION!$B$15:$B$17 )</f>
        <v>10</v>
      </c>
      <c r="W972" s="5">
        <f>O972*T972*_xll.XLOOKUP(U972,CALCULATION!$A$15:$A$17, CALCULATION!$B$15:$B$17)</f>
        <v>295.66399999999999</v>
      </c>
      <c r="X972" s="5">
        <f>WORKSHEET[[#This Row],[Clients Total Cost]] / WORKSHEET[[#This Row],[Clients Rate per T2 (USD)]]</f>
        <v>29.566399999999998</v>
      </c>
      <c r="Y972" s="5">
        <f>WORKSHEET[[#This Row],[Clients Rate per T2 (USD)]] - WORKSHEET[[#This Row],[Supplier Rate Per t2 (USD)]]</f>
        <v>10</v>
      </c>
      <c r="Z972" s="5">
        <f>WORKSHEET[[#This Row],[Profit Per T]] * WORKSHEET[[#This Row],[Weight]]</f>
        <v>295.66399999999999</v>
      </c>
      <c r="AA972">
        <v>1</v>
      </c>
      <c r="AB972" s="1">
        <v>3.15</v>
      </c>
      <c r="AC972" s="1">
        <v>2.1</v>
      </c>
      <c r="AD972" s="1">
        <v>2.625</v>
      </c>
      <c r="AE972" s="1">
        <f>WORKSHEET[[#This Row],[Delay at toll gate in days]] +WORKSHEET[[#This Row],[Delay at workshop in days]] +WORKSHEET[[#This Row],[Delay at border in days]]</f>
        <v>7.875</v>
      </c>
    </row>
    <row r="973" spans="1:31" x14ac:dyDescent="0.35">
      <c r="A973" t="s">
        <v>993</v>
      </c>
      <c r="B973" t="s">
        <v>10</v>
      </c>
      <c r="C973" t="s">
        <v>68</v>
      </c>
      <c r="D973" t="s">
        <v>3611</v>
      </c>
      <c r="E973" t="s">
        <v>3618</v>
      </c>
      <c r="F973" t="str">
        <f>WORKSHEET[[#This Row],[Depart From]]&amp;"-"&amp;WORKSHEET[[#This Row],[Arrive To]]</f>
        <v>Mogadishu-Tripoli</v>
      </c>
      <c r="G973" s="2">
        <v>44568</v>
      </c>
      <c r="H973" s="2">
        <v>44596</v>
      </c>
      <c r="I973" s="2" t="str">
        <f t="shared" si="15"/>
        <v>Delivered</v>
      </c>
      <c r="J973" s="2" t="str">
        <f>TEXT(WORKSHEET[[#This Row],[Offloading Date]], "mmm")</f>
        <v>Feb</v>
      </c>
      <c r="K973" s="2" t="str">
        <f>IF(OR(WORKSHEET[[#This Row],[Year]]="", ISBLANK(WORKSHEET[[#This Row],[Year]]), WORKSHEET[[#This Row],[Year]]="null"), "Exclude", "Include")</f>
        <v>Include</v>
      </c>
      <c r="L973" t="s">
        <v>16</v>
      </c>
      <c r="M973" t="s">
        <v>12</v>
      </c>
      <c r="N973" t="s">
        <v>69</v>
      </c>
      <c r="O973">
        <v>29.693200000000001</v>
      </c>
      <c r="P973">
        <v>20</v>
      </c>
      <c r="Q973" t="s">
        <v>14</v>
      </c>
      <c r="R973">
        <f>P973 * _xll.XLOOKUP(Q973,CALCULATION!$A$15:$A$17, CALCULATION!$B$15:$B$17 )</f>
        <v>20</v>
      </c>
      <c r="S973" s="5">
        <f>O973*P973*_xll.XLOOKUP(Q973,CALCULATION!$A$15:$A$17, CALCULATION!$B$15:$B$17)</f>
        <v>593.86400000000003</v>
      </c>
      <c r="T973">
        <v>10</v>
      </c>
      <c r="U973" t="s">
        <v>14</v>
      </c>
      <c r="V973">
        <f>T973 * _xll.XLOOKUP(U973,CALCULATION!$A$15:$A$17, CALCULATION!$B$15:$B$17 )</f>
        <v>10</v>
      </c>
      <c r="W973" s="5">
        <f>O973*T973*_xll.XLOOKUP(U973,CALCULATION!$A$15:$A$17, CALCULATION!$B$15:$B$17)</f>
        <v>296.93200000000002</v>
      </c>
      <c r="X973" s="5">
        <f>WORKSHEET[[#This Row],[Clients Total Cost]] / WORKSHEET[[#This Row],[Clients Rate per T2 (USD)]]</f>
        <v>29.693200000000001</v>
      </c>
      <c r="Y973" s="5">
        <f>WORKSHEET[[#This Row],[Clients Rate per T2 (USD)]] - WORKSHEET[[#This Row],[Supplier Rate Per t2 (USD)]]</f>
        <v>10</v>
      </c>
      <c r="Z973" s="5">
        <f>WORKSHEET[[#This Row],[Profit Per T]] * WORKSHEET[[#This Row],[Weight]]</f>
        <v>296.93200000000002</v>
      </c>
      <c r="AA973">
        <v>1</v>
      </c>
      <c r="AB973" s="1">
        <v>4.2</v>
      </c>
      <c r="AC973" s="1">
        <v>2.8000000000000003</v>
      </c>
      <c r="AD973" s="1">
        <v>3.5</v>
      </c>
      <c r="AE973" s="1">
        <f>WORKSHEET[[#This Row],[Delay at toll gate in days]] +WORKSHEET[[#This Row],[Delay at workshop in days]] +WORKSHEET[[#This Row],[Delay at border in days]]</f>
        <v>10.5</v>
      </c>
    </row>
    <row r="974" spans="1:31" x14ac:dyDescent="0.35">
      <c r="A974" t="s">
        <v>994</v>
      </c>
      <c r="B974" t="s">
        <v>10</v>
      </c>
      <c r="C974" t="s">
        <v>68</v>
      </c>
      <c r="D974" t="s">
        <v>3611</v>
      </c>
      <c r="E974" t="s">
        <v>3613</v>
      </c>
      <c r="F974" t="str">
        <f>WORKSHEET[[#This Row],[Depart From]]&amp;"-"&amp;WORKSHEET[[#This Row],[Arrive To]]</f>
        <v>Mogadishu-Sanaa</v>
      </c>
      <c r="G974" s="2">
        <v>44564</v>
      </c>
      <c r="H974" s="2">
        <v>44596</v>
      </c>
      <c r="I974" s="2" t="str">
        <f t="shared" si="15"/>
        <v>Delivered</v>
      </c>
      <c r="J974" s="2" t="str">
        <f>TEXT(WORKSHEET[[#This Row],[Offloading Date]], "mmm")</f>
        <v>Feb</v>
      </c>
      <c r="K974" s="2" t="str">
        <f>IF(OR(WORKSHEET[[#This Row],[Year]]="", ISBLANK(WORKSHEET[[#This Row],[Year]]), WORKSHEET[[#This Row],[Year]]="null"), "Exclude", "Include")</f>
        <v>Include</v>
      </c>
      <c r="L974" t="s">
        <v>16</v>
      </c>
      <c r="M974" t="s">
        <v>12</v>
      </c>
      <c r="N974" t="s">
        <v>69</v>
      </c>
      <c r="O974">
        <v>33.591999999999999</v>
      </c>
      <c r="P974">
        <v>20</v>
      </c>
      <c r="Q974" t="s">
        <v>14</v>
      </c>
      <c r="R974">
        <f>P974 * _xll.XLOOKUP(Q974,CALCULATION!$A$15:$A$17, CALCULATION!$B$15:$B$17 )</f>
        <v>20</v>
      </c>
      <c r="S974" s="5">
        <f>O974*P974*_xll.XLOOKUP(Q974,CALCULATION!$A$15:$A$17, CALCULATION!$B$15:$B$17)</f>
        <v>671.83999999999992</v>
      </c>
      <c r="T974">
        <v>10</v>
      </c>
      <c r="U974" t="s">
        <v>14</v>
      </c>
      <c r="V974">
        <f>T974 * _xll.XLOOKUP(U974,CALCULATION!$A$15:$A$17, CALCULATION!$B$15:$B$17 )</f>
        <v>10</v>
      </c>
      <c r="W974" s="5">
        <f>O974*T974*_xll.XLOOKUP(U974,CALCULATION!$A$15:$A$17, CALCULATION!$B$15:$B$17)</f>
        <v>335.91999999999996</v>
      </c>
      <c r="X974" s="5">
        <f>WORKSHEET[[#This Row],[Clients Total Cost]] / WORKSHEET[[#This Row],[Clients Rate per T2 (USD)]]</f>
        <v>33.591999999999999</v>
      </c>
      <c r="Y974" s="5">
        <f>WORKSHEET[[#This Row],[Clients Rate per T2 (USD)]] - WORKSHEET[[#This Row],[Supplier Rate Per t2 (USD)]]</f>
        <v>10</v>
      </c>
      <c r="Z974" s="5">
        <f>WORKSHEET[[#This Row],[Profit Per T]] * WORKSHEET[[#This Row],[Weight]]</f>
        <v>335.91999999999996</v>
      </c>
      <c r="AA974">
        <v>1</v>
      </c>
      <c r="AB974" s="1">
        <v>4.8</v>
      </c>
      <c r="AC974" s="1">
        <v>3.2</v>
      </c>
      <c r="AD974" s="1">
        <v>4</v>
      </c>
      <c r="AE974" s="1">
        <f>WORKSHEET[[#This Row],[Delay at toll gate in days]] +WORKSHEET[[#This Row],[Delay at workshop in days]] +WORKSHEET[[#This Row],[Delay at border in days]]</f>
        <v>12</v>
      </c>
    </row>
    <row r="975" spans="1:31" x14ac:dyDescent="0.35">
      <c r="A975" t="s">
        <v>995</v>
      </c>
      <c r="B975" t="s">
        <v>10</v>
      </c>
      <c r="C975" t="s">
        <v>68</v>
      </c>
      <c r="D975" t="s">
        <v>3611</v>
      </c>
      <c r="E975" t="s">
        <v>3617</v>
      </c>
      <c r="F975" t="str">
        <f>WORKSHEET[[#This Row],[Depart From]]&amp;"-"&amp;WORKSHEET[[#This Row],[Arrive To]]</f>
        <v>Mogadishu-Lagos</v>
      </c>
      <c r="G975" s="2">
        <v>44574</v>
      </c>
      <c r="H975" s="2">
        <v>44595</v>
      </c>
      <c r="I975" s="2" t="str">
        <f t="shared" si="15"/>
        <v>Delivered</v>
      </c>
      <c r="J975" s="2" t="str">
        <f>TEXT(WORKSHEET[[#This Row],[Offloading Date]], "mmm")</f>
        <v>Feb</v>
      </c>
      <c r="K975" s="2" t="str">
        <f>IF(OR(WORKSHEET[[#This Row],[Year]]="", ISBLANK(WORKSHEET[[#This Row],[Year]]), WORKSHEET[[#This Row],[Year]]="null"), "Exclude", "Include")</f>
        <v>Include</v>
      </c>
      <c r="L975" t="s">
        <v>16</v>
      </c>
      <c r="M975" t="s">
        <v>16</v>
      </c>
      <c r="N975" t="s">
        <v>13</v>
      </c>
      <c r="O975">
        <v>30.195499999999999</v>
      </c>
      <c r="P975">
        <v>600</v>
      </c>
      <c r="Q975" t="s">
        <v>14</v>
      </c>
      <c r="R975">
        <f>P975 * _xll.XLOOKUP(Q975,CALCULATION!$A$15:$A$17, CALCULATION!$B$15:$B$17 )</f>
        <v>600</v>
      </c>
      <c r="S975" s="5">
        <f>O975*P975*_xll.XLOOKUP(Q975,CALCULATION!$A$15:$A$17, CALCULATION!$B$15:$B$17)</f>
        <v>18117.3</v>
      </c>
      <c r="T975">
        <v>300</v>
      </c>
      <c r="U975" t="s">
        <v>14</v>
      </c>
      <c r="V975">
        <f>T975 * _xll.XLOOKUP(U975,CALCULATION!$A$15:$A$17, CALCULATION!$B$15:$B$17 )</f>
        <v>300</v>
      </c>
      <c r="W975" s="5">
        <f>O975*T975*_xll.XLOOKUP(U975,CALCULATION!$A$15:$A$17, CALCULATION!$B$15:$B$17)</f>
        <v>9058.65</v>
      </c>
      <c r="X975" s="5">
        <f>WORKSHEET[[#This Row],[Clients Total Cost]] / WORKSHEET[[#This Row],[Clients Rate per T2 (USD)]]</f>
        <v>30.195499999999999</v>
      </c>
      <c r="Y975" s="5">
        <f>WORKSHEET[[#This Row],[Clients Rate per T2 (USD)]] - WORKSHEET[[#This Row],[Supplier Rate Per t2 (USD)]]</f>
        <v>300</v>
      </c>
      <c r="Z975" s="5">
        <f>WORKSHEET[[#This Row],[Profit Per T]] * WORKSHEET[[#This Row],[Weight]]</f>
        <v>9058.65</v>
      </c>
      <c r="AA975">
        <v>1</v>
      </c>
      <c r="AB975" s="1">
        <v>3.15</v>
      </c>
      <c r="AC975" s="1">
        <v>2.1</v>
      </c>
      <c r="AD975" s="1">
        <v>2.625</v>
      </c>
      <c r="AE975" s="1">
        <f>WORKSHEET[[#This Row],[Delay at toll gate in days]] +WORKSHEET[[#This Row],[Delay at workshop in days]] +WORKSHEET[[#This Row],[Delay at border in days]]</f>
        <v>7.875</v>
      </c>
    </row>
    <row r="976" spans="1:31" x14ac:dyDescent="0.35">
      <c r="A976" t="s">
        <v>996</v>
      </c>
      <c r="B976" t="s">
        <v>10</v>
      </c>
      <c r="C976" t="s">
        <v>68</v>
      </c>
      <c r="D976" t="s">
        <v>3620</v>
      </c>
      <c r="E976" t="s">
        <v>3617</v>
      </c>
      <c r="F976" t="str">
        <f>WORKSHEET[[#This Row],[Depart From]]&amp;"-"&amp;WORKSHEET[[#This Row],[Arrive To]]</f>
        <v>Zanzibar-Lagos</v>
      </c>
      <c r="G976" s="2">
        <v>44575</v>
      </c>
      <c r="H976" s="2">
        <v>44595</v>
      </c>
      <c r="I976" s="2" t="str">
        <f t="shared" si="15"/>
        <v>Delivered</v>
      </c>
      <c r="J976" s="2" t="str">
        <f>TEXT(WORKSHEET[[#This Row],[Offloading Date]], "mmm")</f>
        <v>Feb</v>
      </c>
      <c r="K976" s="2" t="str">
        <f>IF(OR(WORKSHEET[[#This Row],[Year]]="", ISBLANK(WORKSHEET[[#This Row],[Year]]), WORKSHEET[[#This Row],[Year]]="null"), "Exclude", "Include")</f>
        <v>Include</v>
      </c>
      <c r="L976" t="s">
        <v>16</v>
      </c>
      <c r="M976" t="s">
        <v>16</v>
      </c>
      <c r="N976" t="s">
        <v>13</v>
      </c>
      <c r="O976">
        <v>30.066400000000002</v>
      </c>
      <c r="P976">
        <v>600</v>
      </c>
      <c r="Q976" t="s">
        <v>14</v>
      </c>
      <c r="R976">
        <f>P976 * _xll.XLOOKUP(Q976,CALCULATION!$A$15:$A$17, CALCULATION!$B$15:$B$17 )</f>
        <v>600</v>
      </c>
      <c r="S976" s="5">
        <f>O976*P976*_xll.XLOOKUP(Q976,CALCULATION!$A$15:$A$17, CALCULATION!$B$15:$B$17)</f>
        <v>18039.84</v>
      </c>
      <c r="T976">
        <v>300</v>
      </c>
      <c r="U976" t="s">
        <v>14</v>
      </c>
      <c r="V976">
        <f>T976 * _xll.XLOOKUP(U976,CALCULATION!$A$15:$A$17, CALCULATION!$B$15:$B$17 )</f>
        <v>300</v>
      </c>
      <c r="W976" s="5">
        <f>O976*T976*_xll.XLOOKUP(U976,CALCULATION!$A$15:$A$17, CALCULATION!$B$15:$B$17)</f>
        <v>9019.92</v>
      </c>
      <c r="X976" s="5">
        <f>WORKSHEET[[#This Row],[Clients Total Cost]] / WORKSHEET[[#This Row],[Clients Rate per T2 (USD)]]</f>
        <v>30.066400000000002</v>
      </c>
      <c r="Y976" s="5">
        <f>WORKSHEET[[#This Row],[Clients Rate per T2 (USD)]] - WORKSHEET[[#This Row],[Supplier Rate Per t2 (USD)]]</f>
        <v>300</v>
      </c>
      <c r="Z976" s="5">
        <f>WORKSHEET[[#This Row],[Profit Per T]] * WORKSHEET[[#This Row],[Weight]]</f>
        <v>9019.92</v>
      </c>
      <c r="AA976">
        <v>1</v>
      </c>
      <c r="AB976" s="1">
        <v>3</v>
      </c>
      <c r="AC976" s="1">
        <v>2</v>
      </c>
      <c r="AD976" s="1">
        <v>2.5</v>
      </c>
      <c r="AE976" s="1">
        <f>WORKSHEET[[#This Row],[Delay at toll gate in days]] +WORKSHEET[[#This Row],[Delay at workshop in days]] +WORKSHEET[[#This Row],[Delay at border in days]]</f>
        <v>7.5</v>
      </c>
    </row>
    <row r="977" spans="1:31" x14ac:dyDescent="0.35">
      <c r="A977" t="s">
        <v>997</v>
      </c>
      <c r="B977" t="s">
        <v>10</v>
      </c>
      <c r="C977" t="s">
        <v>68</v>
      </c>
      <c r="D977" t="s">
        <v>3616</v>
      </c>
      <c r="E977" t="s">
        <v>3612</v>
      </c>
      <c r="F977" t="str">
        <f>WORKSHEET[[#This Row],[Depart From]]&amp;"-"&amp;WORKSHEET[[#This Row],[Arrive To]]</f>
        <v>Marrakech-Victoria</v>
      </c>
      <c r="G977" s="2">
        <v>44573</v>
      </c>
      <c r="H977" s="2">
        <v>44597</v>
      </c>
      <c r="I977" s="2" t="str">
        <f t="shared" si="15"/>
        <v>Delivered</v>
      </c>
      <c r="J977" s="2" t="str">
        <f>TEXT(WORKSHEET[[#This Row],[Offloading Date]], "mmm")</f>
        <v>Feb</v>
      </c>
      <c r="K977" s="2" t="str">
        <f>IF(OR(WORKSHEET[[#This Row],[Year]]="", ISBLANK(WORKSHEET[[#This Row],[Year]]), WORKSHEET[[#This Row],[Year]]="null"), "Exclude", "Include")</f>
        <v>Include</v>
      </c>
      <c r="L977" t="s">
        <v>16</v>
      </c>
      <c r="M977" t="s">
        <v>16</v>
      </c>
      <c r="N977" t="s">
        <v>13</v>
      </c>
      <c r="O977">
        <v>30.065799999999999</v>
      </c>
      <c r="P977">
        <v>600</v>
      </c>
      <c r="Q977" t="s">
        <v>14</v>
      </c>
      <c r="R977">
        <f>P977 * _xll.XLOOKUP(Q977,CALCULATION!$A$15:$A$17, CALCULATION!$B$15:$B$17 )</f>
        <v>600</v>
      </c>
      <c r="S977" s="5">
        <f>O977*P977*_xll.XLOOKUP(Q977,CALCULATION!$A$15:$A$17, CALCULATION!$B$15:$B$17)</f>
        <v>18039.48</v>
      </c>
      <c r="T977">
        <v>300</v>
      </c>
      <c r="U977" t="s">
        <v>14</v>
      </c>
      <c r="V977">
        <f>T977 * _xll.XLOOKUP(U977,CALCULATION!$A$15:$A$17, CALCULATION!$B$15:$B$17 )</f>
        <v>300</v>
      </c>
      <c r="W977" s="5">
        <f>O977*T977*_xll.XLOOKUP(U977,CALCULATION!$A$15:$A$17, CALCULATION!$B$15:$B$17)</f>
        <v>9019.74</v>
      </c>
      <c r="X977" s="5">
        <f>WORKSHEET[[#This Row],[Clients Total Cost]] / WORKSHEET[[#This Row],[Clients Rate per T2 (USD)]]</f>
        <v>30.065799999999999</v>
      </c>
      <c r="Y977" s="5">
        <f>WORKSHEET[[#This Row],[Clients Rate per T2 (USD)]] - WORKSHEET[[#This Row],[Supplier Rate Per t2 (USD)]]</f>
        <v>300</v>
      </c>
      <c r="Z977" s="5">
        <f>WORKSHEET[[#This Row],[Profit Per T]] * WORKSHEET[[#This Row],[Weight]]</f>
        <v>9019.74</v>
      </c>
      <c r="AA977">
        <v>1</v>
      </c>
      <c r="AB977" s="1">
        <v>3.5999999999999996</v>
      </c>
      <c r="AC977" s="1">
        <v>2.4000000000000004</v>
      </c>
      <c r="AD977" s="1">
        <v>3</v>
      </c>
      <c r="AE977" s="1">
        <f>WORKSHEET[[#This Row],[Delay at toll gate in days]] +WORKSHEET[[#This Row],[Delay at workshop in days]] +WORKSHEET[[#This Row],[Delay at border in days]]</f>
        <v>9</v>
      </c>
    </row>
    <row r="978" spans="1:31" x14ac:dyDescent="0.35">
      <c r="A978" t="s">
        <v>998</v>
      </c>
      <c r="B978" t="s">
        <v>10</v>
      </c>
      <c r="C978" t="s">
        <v>68</v>
      </c>
      <c r="D978" t="s">
        <v>3615</v>
      </c>
      <c r="E978" t="s">
        <v>3617</v>
      </c>
      <c r="F978" t="str">
        <f>WORKSHEET[[#This Row],[Depart From]]&amp;"-"&amp;WORKSHEET[[#This Row],[Arrive To]]</f>
        <v>Mombasa-Lagos</v>
      </c>
      <c r="G978" s="2">
        <v>44573</v>
      </c>
      <c r="H978" s="2">
        <v>44594</v>
      </c>
      <c r="I978" s="2" t="str">
        <f t="shared" si="15"/>
        <v>Delivered</v>
      </c>
      <c r="J978" s="2" t="str">
        <f>TEXT(WORKSHEET[[#This Row],[Offloading Date]], "mmm")</f>
        <v>Feb</v>
      </c>
      <c r="K978" s="2" t="str">
        <f>IF(OR(WORKSHEET[[#This Row],[Year]]="", ISBLANK(WORKSHEET[[#This Row],[Year]]), WORKSHEET[[#This Row],[Year]]="null"), "Exclude", "Include")</f>
        <v>Include</v>
      </c>
      <c r="L978" t="s">
        <v>16</v>
      </c>
      <c r="M978" t="s">
        <v>16</v>
      </c>
      <c r="N978" t="s">
        <v>13</v>
      </c>
      <c r="O978">
        <v>30.0352</v>
      </c>
      <c r="P978">
        <v>600</v>
      </c>
      <c r="Q978" t="s">
        <v>14</v>
      </c>
      <c r="R978">
        <f>P978 * _xll.XLOOKUP(Q978,CALCULATION!$A$15:$A$17, CALCULATION!$B$15:$B$17 )</f>
        <v>600</v>
      </c>
      <c r="S978" s="5">
        <f>O978*P978*_xll.XLOOKUP(Q978,CALCULATION!$A$15:$A$17, CALCULATION!$B$15:$B$17)</f>
        <v>18021.12</v>
      </c>
      <c r="T978">
        <v>300</v>
      </c>
      <c r="U978" t="s">
        <v>14</v>
      </c>
      <c r="V978">
        <f>T978 * _xll.XLOOKUP(U978,CALCULATION!$A$15:$A$17, CALCULATION!$B$15:$B$17 )</f>
        <v>300</v>
      </c>
      <c r="W978" s="5">
        <f>O978*T978*_xll.XLOOKUP(U978,CALCULATION!$A$15:$A$17, CALCULATION!$B$15:$B$17)</f>
        <v>9010.56</v>
      </c>
      <c r="X978" s="5">
        <f>WORKSHEET[[#This Row],[Clients Total Cost]] / WORKSHEET[[#This Row],[Clients Rate per T2 (USD)]]</f>
        <v>30.0352</v>
      </c>
      <c r="Y978" s="5">
        <f>WORKSHEET[[#This Row],[Clients Rate per T2 (USD)]] - WORKSHEET[[#This Row],[Supplier Rate Per t2 (USD)]]</f>
        <v>300</v>
      </c>
      <c r="Z978" s="5">
        <f>WORKSHEET[[#This Row],[Profit Per T]] * WORKSHEET[[#This Row],[Weight]]</f>
        <v>9010.56</v>
      </c>
      <c r="AA978">
        <v>1</v>
      </c>
      <c r="AB978" s="1">
        <v>3.15</v>
      </c>
      <c r="AC978" s="1">
        <v>2.1</v>
      </c>
      <c r="AD978" s="1">
        <v>2.625</v>
      </c>
      <c r="AE978" s="1">
        <f>WORKSHEET[[#This Row],[Delay at toll gate in days]] +WORKSHEET[[#This Row],[Delay at workshop in days]] +WORKSHEET[[#This Row],[Delay at border in days]]</f>
        <v>7.875</v>
      </c>
    </row>
    <row r="979" spans="1:31" x14ac:dyDescent="0.35">
      <c r="A979" t="s">
        <v>999</v>
      </c>
      <c r="B979" t="s">
        <v>10</v>
      </c>
      <c r="C979" t="s">
        <v>68</v>
      </c>
      <c r="D979" t="s">
        <v>3619</v>
      </c>
      <c r="E979" t="s">
        <v>3618</v>
      </c>
      <c r="F979" t="str">
        <f>WORKSHEET[[#This Row],[Depart From]]&amp;"-"&amp;WORKSHEET[[#This Row],[Arrive To]]</f>
        <v>Addis Ababa-Tripoli</v>
      </c>
      <c r="G979" s="2">
        <v>44574</v>
      </c>
      <c r="H979" s="2">
        <v>44599</v>
      </c>
      <c r="I979" s="2" t="str">
        <f t="shared" si="15"/>
        <v>Delivered</v>
      </c>
      <c r="J979" s="2" t="str">
        <f>TEXT(WORKSHEET[[#This Row],[Offloading Date]], "mmm")</f>
        <v>Feb</v>
      </c>
      <c r="K979" s="2" t="str">
        <f>IF(OR(WORKSHEET[[#This Row],[Year]]="", ISBLANK(WORKSHEET[[#This Row],[Year]]), WORKSHEET[[#This Row],[Year]]="null"), "Exclude", "Include")</f>
        <v>Include</v>
      </c>
      <c r="L979" t="s">
        <v>16</v>
      </c>
      <c r="M979" t="s">
        <v>16</v>
      </c>
      <c r="N979" t="s">
        <v>13</v>
      </c>
      <c r="O979">
        <v>32.112900000000003</v>
      </c>
      <c r="P979">
        <v>600</v>
      </c>
      <c r="Q979" t="s">
        <v>14</v>
      </c>
      <c r="R979">
        <f>P979 * _xll.XLOOKUP(Q979,CALCULATION!$A$15:$A$17, CALCULATION!$B$15:$B$17 )</f>
        <v>600</v>
      </c>
      <c r="S979" s="5">
        <f>O979*P979*_xll.XLOOKUP(Q979,CALCULATION!$A$15:$A$17, CALCULATION!$B$15:$B$17)</f>
        <v>19267.740000000002</v>
      </c>
      <c r="T979">
        <v>300</v>
      </c>
      <c r="U979" t="s">
        <v>14</v>
      </c>
      <c r="V979">
        <f>T979 * _xll.XLOOKUP(U979,CALCULATION!$A$15:$A$17, CALCULATION!$B$15:$B$17 )</f>
        <v>300</v>
      </c>
      <c r="W979" s="5">
        <f>O979*T979*_xll.XLOOKUP(U979,CALCULATION!$A$15:$A$17, CALCULATION!$B$15:$B$17)</f>
        <v>9633.8700000000008</v>
      </c>
      <c r="X979" s="5">
        <f>WORKSHEET[[#This Row],[Clients Total Cost]] / WORKSHEET[[#This Row],[Clients Rate per T2 (USD)]]</f>
        <v>32.112900000000003</v>
      </c>
      <c r="Y979" s="5">
        <f>WORKSHEET[[#This Row],[Clients Rate per T2 (USD)]] - WORKSHEET[[#This Row],[Supplier Rate Per t2 (USD)]]</f>
        <v>300</v>
      </c>
      <c r="Z979" s="5">
        <f>WORKSHEET[[#This Row],[Profit Per T]] * WORKSHEET[[#This Row],[Weight]]</f>
        <v>9633.8700000000008</v>
      </c>
      <c r="AA979">
        <v>1</v>
      </c>
      <c r="AB979" s="1">
        <v>3.75</v>
      </c>
      <c r="AC979" s="1">
        <v>2.5</v>
      </c>
      <c r="AD979" s="1">
        <v>3.125</v>
      </c>
      <c r="AE979" s="1">
        <f>WORKSHEET[[#This Row],[Delay at toll gate in days]] +WORKSHEET[[#This Row],[Delay at workshop in days]] +WORKSHEET[[#This Row],[Delay at border in days]]</f>
        <v>9.375</v>
      </c>
    </row>
    <row r="980" spans="1:31" x14ac:dyDescent="0.35">
      <c r="A980" t="s">
        <v>1000</v>
      </c>
      <c r="B980" t="s">
        <v>10</v>
      </c>
      <c r="C980" t="s">
        <v>68</v>
      </c>
      <c r="D980" t="s">
        <v>3620</v>
      </c>
      <c r="E980" t="s">
        <v>3618</v>
      </c>
      <c r="F980" t="str">
        <f>WORKSHEET[[#This Row],[Depart From]]&amp;"-"&amp;WORKSHEET[[#This Row],[Arrive To]]</f>
        <v>Zanzibar-Tripoli</v>
      </c>
      <c r="G980" s="2">
        <v>44574</v>
      </c>
      <c r="H980" s="2">
        <v>44596</v>
      </c>
      <c r="I980" s="2" t="str">
        <f t="shared" si="15"/>
        <v>Delivered</v>
      </c>
      <c r="J980" s="2" t="str">
        <f>TEXT(WORKSHEET[[#This Row],[Offloading Date]], "mmm")</f>
        <v>Feb</v>
      </c>
      <c r="K980" s="2" t="str">
        <f>IF(OR(WORKSHEET[[#This Row],[Year]]="", ISBLANK(WORKSHEET[[#This Row],[Year]]), WORKSHEET[[#This Row],[Year]]="null"), "Exclude", "Include")</f>
        <v>Include</v>
      </c>
      <c r="L980" t="s">
        <v>16</v>
      </c>
      <c r="M980" t="s">
        <v>16</v>
      </c>
      <c r="N980" t="s">
        <v>13</v>
      </c>
      <c r="O980">
        <v>30.101299999999998</v>
      </c>
      <c r="P980">
        <v>600</v>
      </c>
      <c r="Q980" t="s">
        <v>14</v>
      </c>
      <c r="R980">
        <f>P980 * _xll.XLOOKUP(Q980,CALCULATION!$A$15:$A$17, CALCULATION!$B$15:$B$17 )</f>
        <v>600</v>
      </c>
      <c r="S980" s="5">
        <f>O980*P980*_xll.XLOOKUP(Q980,CALCULATION!$A$15:$A$17, CALCULATION!$B$15:$B$17)</f>
        <v>18060.78</v>
      </c>
      <c r="T980">
        <v>300</v>
      </c>
      <c r="U980" t="s">
        <v>14</v>
      </c>
      <c r="V980">
        <f>T980 * _xll.XLOOKUP(U980,CALCULATION!$A$15:$A$17, CALCULATION!$B$15:$B$17 )</f>
        <v>300</v>
      </c>
      <c r="W980" s="5">
        <f>O980*T980*_xll.XLOOKUP(U980,CALCULATION!$A$15:$A$17, CALCULATION!$B$15:$B$17)</f>
        <v>9030.39</v>
      </c>
      <c r="X980" s="5">
        <f>WORKSHEET[[#This Row],[Clients Total Cost]] / WORKSHEET[[#This Row],[Clients Rate per T2 (USD)]]</f>
        <v>30.101299999999998</v>
      </c>
      <c r="Y980" s="5">
        <f>WORKSHEET[[#This Row],[Clients Rate per T2 (USD)]] - WORKSHEET[[#This Row],[Supplier Rate Per t2 (USD)]]</f>
        <v>300</v>
      </c>
      <c r="Z980" s="5">
        <f>WORKSHEET[[#This Row],[Profit Per T]] * WORKSHEET[[#This Row],[Weight]]</f>
        <v>9030.39</v>
      </c>
      <c r="AA980">
        <v>1</v>
      </c>
      <c r="AB980" s="1">
        <v>3.3</v>
      </c>
      <c r="AC980" s="1">
        <v>2.2000000000000002</v>
      </c>
      <c r="AD980" s="1">
        <v>2.75</v>
      </c>
      <c r="AE980" s="1">
        <f>WORKSHEET[[#This Row],[Delay at toll gate in days]] +WORKSHEET[[#This Row],[Delay at workshop in days]] +WORKSHEET[[#This Row],[Delay at border in days]]</f>
        <v>8.25</v>
      </c>
    </row>
    <row r="981" spans="1:31" x14ac:dyDescent="0.35">
      <c r="A981" t="s">
        <v>1001</v>
      </c>
      <c r="B981" t="s">
        <v>10</v>
      </c>
      <c r="C981" t="s">
        <v>68</v>
      </c>
      <c r="D981" t="s">
        <v>3615</v>
      </c>
      <c r="E981" t="s">
        <v>3613</v>
      </c>
      <c r="F981" t="str">
        <f>WORKSHEET[[#This Row],[Depart From]]&amp;"-"&amp;WORKSHEET[[#This Row],[Arrive To]]</f>
        <v>Mombasa-Sanaa</v>
      </c>
      <c r="G981" s="2">
        <v>44573</v>
      </c>
      <c r="H981" s="2">
        <v>44597</v>
      </c>
      <c r="I981" s="2" t="str">
        <f t="shared" si="15"/>
        <v>Delivered</v>
      </c>
      <c r="J981" s="2" t="str">
        <f>TEXT(WORKSHEET[[#This Row],[Offloading Date]], "mmm")</f>
        <v>Feb</v>
      </c>
      <c r="K981" s="2" t="str">
        <f>IF(OR(WORKSHEET[[#This Row],[Year]]="", ISBLANK(WORKSHEET[[#This Row],[Year]]), WORKSHEET[[#This Row],[Year]]="null"), "Exclude", "Include")</f>
        <v>Include</v>
      </c>
      <c r="L981" t="s">
        <v>16</v>
      </c>
      <c r="M981" t="s">
        <v>16</v>
      </c>
      <c r="N981" t="s">
        <v>13</v>
      </c>
      <c r="O981">
        <v>32.099299999999999</v>
      </c>
      <c r="P981">
        <v>600</v>
      </c>
      <c r="Q981" t="s">
        <v>14</v>
      </c>
      <c r="R981">
        <f>P981 * _xll.XLOOKUP(Q981,CALCULATION!$A$15:$A$17, CALCULATION!$B$15:$B$17 )</f>
        <v>600</v>
      </c>
      <c r="S981" s="5">
        <f>O981*P981*_xll.XLOOKUP(Q981,CALCULATION!$A$15:$A$17, CALCULATION!$B$15:$B$17)</f>
        <v>19259.579999999998</v>
      </c>
      <c r="T981">
        <v>300</v>
      </c>
      <c r="U981" t="s">
        <v>14</v>
      </c>
      <c r="V981">
        <f>T981 * _xll.XLOOKUP(U981,CALCULATION!$A$15:$A$17, CALCULATION!$B$15:$B$17 )</f>
        <v>300</v>
      </c>
      <c r="W981" s="5">
        <f>O981*T981*_xll.XLOOKUP(U981,CALCULATION!$A$15:$A$17, CALCULATION!$B$15:$B$17)</f>
        <v>9629.7899999999991</v>
      </c>
      <c r="X981" s="5">
        <f>WORKSHEET[[#This Row],[Clients Total Cost]] / WORKSHEET[[#This Row],[Clients Rate per T2 (USD)]]</f>
        <v>32.099299999999999</v>
      </c>
      <c r="Y981" s="5">
        <f>WORKSHEET[[#This Row],[Clients Rate per T2 (USD)]] - WORKSHEET[[#This Row],[Supplier Rate Per t2 (USD)]]</f>
        <v>300</v>
      </c>
      <c r="Z981" s="5">
        <f>WORKSHEET[[#This Row],[Profit Per T]] * WORKSHEET[[#This Row],[Weight]]</f>
        <v>9629.7899999999991</v>
      </c>
      <c r="AA981">
        <v>1</v>
      </c>
      <c r="AB981" s="1">
        <v>3.5999999999999996</v>
      </c>
      <c r="AC981" s="1">
        <v>2.4000000000000004</v>
      </c>
      <c r="AD981" s="1">
        <v>3</v>
      </c>
      <c r="AE981" s="1">
        <f>WORKSHEET[[#This Row],[Delay at toll gate in days]] +WORKSHEET[[#This Row],[Delay at workshop in days]] +WORKSHEET[[#This Row],[Delay at border in days]]</f>
        <v>9</v>
      </c>
    </row>
    <row r="982" spans="1:31" x14ac:dyDescent="0.35">
      <c r="A982" t="s">
        <v>1002</v>
      </c>
      <c r="B982" t="s">
        <v>10</v>
      </c>
      <c r="C982" t="s">
        <v>68</v>
      </c>
      <c r="D982" t="s">
        <v>3620</v>
      </c>
      <c r="E982" t="s">
        <v>3617</v>
      </c>
      <c r="F982" t="str">
        <f>WORKSHEET[[#This Row],[Depart From]]&amp;"-"&amp;WORKSHEET[[#This Row],[Arrive To]]</f>
        <v>Zanzibar-Lagos</v>
      </c>
      <c r="G982" s="2">
        <v>44573</v>
      </c>
      <c r="H982" s="2">
        <v>44596</v>
      </c>
      <c r="I982" s="2" t="str">
        <f t="shared" si="15"/>
        <v>Delivered</v>
      </c>
      <c r="J982" s="2" t="str">
        <f>TEXT(WORKSHEET[[#This Row],[Offloading Date]], "mmm")</f>
        <v>Feb</v>
      </c>
      <c r="K982" s="2" t="str">
        <f>IF(OR(WORKSHEET[[#This Row],[Year]]="", ISBLANK(WORKSHEET[[#This Row],[Year]]), WORKSHEET[[#This Row],[Year]]="null"), "Exclude", "Include")</f>
        <v>Include</v>
      </c>
      <c r="L982" t="s">
        <v>16</v>
      </c>
      <c r="M982" t="s">
        <v>16</v>
      </c>
      <c r="N982" t="s">
        <v>13</v>
      </c>
      <c r="O982">
        <v>30.075199999999999</v>
      </c>
      <c r="P982">
        <v>600</v>
      </c>
      <c r="Q982" t="s">
        <v>14</v>
      </c>
      <c r="R982">
        <f>P982 * _xll.XLOOKUP(Q982,CALCULATION!$A$15:$A$17, CALCULATION!$B$15:$B$17 )</f>
        <v>600</v>
      </c>
      <c r="S982" s="5">
        <f>O982*P982*_xll.XLOOKUP(Q982,CALCULATION!$A$15:$A$17, CALCULATION!$B$15:$B$17)</f>
        <v>18045.12</v>
      </c>
      <c r="T982">
        <v>300</v>
      </c>
      <c r="U982" t="s">
        <v>14</v>
      </c>
      <c r="V982">
        <f>T982 * _xll.XLOOKUP(U982,CALCULATION!$A$15:$A$17, CALCULATION!$B$15:$B$17 )</f>
        <v>300</v>
      </c>
      <c r="W982" s="5">
        <f>O982*T982*_xll.XLOOKUP(U982,CALCULATION!$A$15:$A$17, CALCULATION!$B$15:$B$17)</f>
        <v>9022.56</v>
      </c>
      <c r="X982" s="5">
        <f>WORKSHEET[[#This Row],[Clients Total Cost]] / WORKSHEET[[#This Row],[Clients Rate per T2 (USD)]]</f>
        <v>30.075199999999999</v>
      </c>
      <c r="Y982" s="5">
        <f>WORKSHEET[[#This Row],[Clients Rate per T2 (USD)]] - WORKSHEET[[#This Row],[Supplier Rate Per t2 (USD)]]</f>
        <v>300</v>
      </c>
      <c r="Z982" s="5">
        <f>WORKSHEET[[#This Row],[Profit Per T]] * WORKSHEET[[#This Row],[Weight]]</f>
        <v>9022.56</v>
      </c>
      <c r="AA982">
        <v>1</v>
      </c>
      <c r="AB982" s="1">
        <v>3.4499999999999997</v>
      </c>
      <c r="AC982" s="1">
        <v>2.3000000000000003</v>
      </c>
      <c r="AD982" s="1">
        <v>2.875</v>
      </c>
      <c r="AE982" s="1">
        <f>WORKSHEET[[#This Row],[Delay at toll gate in days]] +WORKSHEET[[#This Row],[Delay at workshop in days]] +WORKSHEET[[#This Row],[Delay at border in days]]</f>
        <v>8.625</v>
      </c>
    </row>
    <row r="983" spans="1:31" x14ac:dyDescent="0.35">
      <c r="A983" t="s">
        <v>1003</v>
      </c>
      <c r="B983" t="s">
        <v>10</v>
      </c>
      <c r="C983" t="s">
        <v>68</v>
      </c>
      <c r="D983" t="s">
        <v>3611</v>
      </c>
      <c r="E983" t="s">
        <v>3614</v>
      </c>
      <c r="F983" t="str">
        <f>WORKSHEET[[#This Row],[Depart From]]&amp;"-"&amp;WORKSHEET[[#This Row],[Arrive To]]</f>
        <v>Mogadishu-Alger</v>
      </c>
      <c r="G983" s="2">
        <v>44574</v>
      </c>
      <c r="H983" s="2">
        <v>44596</v>
      </c>
      <c r="I983" s="2" t="str">
        <f t="shared" si="15"/>
        <v>Delivered</v>
      </c>
      <c r="J983" s="2" t="str">
        <f>TEXT(WORKSHEET[[#This Row],[Offloading Date]], "mmm")</f>
        <v>Feb</v>
      </c>
      <c r="K983" s="2" t="str">
        <f>IF(OR(WORKSHEET[[#This Row],[Year]]="", ISBLANK(WORKSHEET[[#This Row],[Year]]), WORKSHEET[[#This Row],[Year]]="null"), "Exclude", "Include")</f>
        <v>Include</v>
      </c>
      <c r="L983" t="s">
        <v>16</v>
      </c>
      <c r="M983" t="s">
        <v>16</v>
      </c>
      <c r="N983" t="s">
        <v>13</v>
      </c>
      <c r="O983">
        <v>30.1023</v>
      </c>
      <c r="P983">
        <v>600</v>
      </c>
      <c r="Q983" t="s">
        <v>14</v>
      </c>
      <c r="R983">
        <f>P983 * _xll.XLOOKUP(Q983,CALCULATION!$A$15:$A$17, CALCULATION!$B$15:$B$17 )</f>
        <v>600</v>
      </c>
      <c r="S983" s="5">
        <f>O983*P983*_xll.XLOOKUP(Q983,CALCULATION!$A$15:$A$17, CALCULATION!$B$15:$B$17)</f>
        <v>18061.38</v>
      </c>
      <c r="T983">
        <v>300</v>
      </c>
      <c r="U983" t="s">
        <v>14</v>
      </c>
      <c r="V983">
        <f>T983 * _xll.XLOOKUP(U983,CALCULATION!$A$15:$A$17, CALCULATION!$B$15:$B$17 )</f>
        <v>300</v>
      </c>
      <c r="W983" s="5">
        <f>O983*T983*_xll.XLOOKUP(U983,CALCULATION!$A$15:$A$17, CALCULATION!$B$15:$B$17)</f>
        <v>9030.69</v>
      </c>
      <c r="X983" s="5">
        <f>WORKSHEET[[#This Row],[Clients Total Cost]] / WORKSHEET[[#This Row],[Clients Rate per T2 (USD)]]</f>
        <v>30.102300000000003</v>
      </c>
      <c r="Y983" s="5">
        <f>WORKSHEET[[#This Row],[Clients Rate per T2 (USD)]] - WORKSHEET[[#This Row],[Supplier Rate Per t2 (USD)]]</f>
        <v>300</v>
      </c>
      <c r="Z983" s="5">
        <f>WORKSHEET[[#This Row],[Profit Per T]] * WORKSHEET[[#This Row],[Weight]]</f>
        <v>9030.69</v>
      </c>
      <c r="AA983">
        <v>1</v>
      </c>
      <c r="AB983" s="1">
        <v>3.3</v>
      </c>
      <c r="AC983" s="1">
        <v>2.2000000000000002</v>
      </c>
      <c r="AD983" s="1">
        <v>2.75</v>
      </c>
      <c r="AE983" s="1">
        <f>WORKSHEET[[#This Row],[Delay at toll gate in days]] +WORKSHEET[[#This Row],[Delay at workshop in days]] +WORKSHEET[[#This Row],[Delay at border in days]]</f>
        <v>8.25</v>
      </c>
    </row>
    <row r="984" spans="1:31" x14ac:dyDescent="0.35">
      <c r="A984" t="s">
        <v>1004</v>
      </c>
      <c r="B984" t="s">
        <v>10</v>
      </c>
      <c r="C984" t="s">
        <v>68</v>
      </c>
      <c r="D984" t="s">
        <v>3620</v>
      </c>
      <c r="E984" t="s">
        <v>3614</v>
      </c>
      <c r="F984" t="str">
        <f>WORKSHEET[[#This Row],[Depart From]]&amp;"-"&amp;WORKSHEET[[#This Row],[Arrive To]]</f>
        <v>Zanzibar-Alger</v>
      </c>
      <c r="G984" s="2">
        <v>44574</v>
      </c>
      <c r="H984" s="2">
        <v>44596</v>
      </c>
      <c r="I984" s="2" t="str">
        <f t="shared" si="15"/>
        <v>Delivered</v>
      </c>
      <c r="J984" s="2" t="str">
        <f>TEXT(WORKSHEET[[#This Row],[Offloading Date]], "mmm")</f>
        <v>Feb</v>
      </c>
      <c r="K984" s="2" t="str">
        <f>IF(OR(WORKSHEET[[#This Row],[Year]]="", ISBLANK(WORKSHEET[[#This Row],[Year]]), WORKSHEET[[#This Row],[Year]]="null"), "Exclude", "Include")</f>
        <v>Include</v>
      </c>
      <c r="L984" t="s">
        <v>16</v>
      </c>
      <c r="M984" t="s">
        <v>16</v>
      </c>
      <c r="N984" t="s">
        <v>13</v>
      </c>
      <c r="O984">
        <v>30.010899999999999</v>
      </c>
      <c r="P984">
        <v>600</v>
      </c>
      <c r="Q984" t="s">
        <v>14</v>
      </c>
      <c r="R984">
        <f>P984 * _xll.XLOOKUP(Q984,CALCULATION!$A$15:$A$17, CALCULATION!$B$15:$B$17 )</f>
        <v>600</v>
      </c>
      <c r="S984" s="5">
        <f>O984*P984*_xll.XLOOKUP(Q984,CALCULATION!$A$15:$A$17, CALCULATION!$B$15:$B$17)</f>
        <v>18006.54</v>
      </c>
      <c r="T984">
        <v>300</v>
      </c>
      <c r="U984" t="s">
        <v>14</v>
      </c>
      <c r="V984">
        <f>T984 * _xll.XLOOKUP(U984,CALCULATION!$A$15:$A$17, CALCULATION!$B$15:$B$17 )</f>
        <v>300</v>
      </c>
      <c r="W984" s="5">
        <f>O984*T984*_xll.XLOOKUP(U984,CALCULATION!$A$15:$A$17, CALCULATION!$B$15:$B$17)</f>
        <v>9003.27</v>
      </c>
      <c r="X984" s="5">
        <f>WORKSHEET[[#This Row],[Clients Total Cost]] / WORKSHEET[[#This Row],[Clients Rate per T2 (USD)]]</f>
        <v>30.010900000000003</v>
      </c>
      <c r="Y984" s="5">
        <f>WORKSHEET[[#This Row],[Clients Rate per T2 (USD)]] - WORKSHEET[[#This Row],[Supplier Rate Per t2 (USD)]]</f>
        <v>300</v>
      </c>
      <c r="Z984" s="5">
        <f>WORKSHEET[[#This Row],[Profit Per T]] * WORKSHEET[[#This Row],[Weight]]</f>
        <v>9003.27</v>
      </c>
      <c r="AA984">
        <v>1</v>
      </c>
      <c r="AB984" s="1">
        <v>3.3</v>
      </c>
      <c r="AC984" s="1">
        <v>2.2000000000000002</v>
      </c>
      <c r="AD984" s="1">
        <v>2.75</v>
      </c>
      <c r="AE984" s="1">
        <f>WORKSHEET[[#This Row],[Delay at toll gate in days]] +WORKSHEET[[#This Row],[Delay at workshop in days]] +WORKSHEET[[#This Row],[Delay at border in days]]</f>
        <v>8.25</v>
      </c>
    </row>
    <row r="985" spans="1:31" x14ac:dyDescent="0.35">
      <c r="A985" t="s">
        <v>1005</v>
      </c>
      <c r="B985" t="s">
        <v>10</v>
      </c>
      <c r="C985" t="s">
        <v>68</v>
      </c>
      <c r="D985" t="s">
        <v>3619</v>
      </c>
      <c r="E985" t="s">
        <v>3614</v>
      </c>
      <c r="F985" t="str">
        <f>WORKSHEET[[#This Row],[Depart From]]&amp;"-"&amp;WORKSHEET[[#This Row],[Arrive To]]</f>
        <v>Addis Ababa-Alger</v>
      </c>
      <c r="G985" s="2">
        <v>44575</v>
      </c>
      <c r="H985" s="2">
        <v>44596</v>
      </c>
      <c r="I985" s="2" t="str">
        <f t="shared" si="15"/>
        <v>Delivered</v>
      </c>
      <c r="J985" s="2" t="str">
        <f>TEXT(WORKSHEET[[#This Row],[Offloading Date]], "mmm")</f>
        <v>Feb</v>
      </c>
      <c r="K985" s="2" t="str">
        <f>IF(OR(WORKSHEET[[#This Row],[Year]]="", ISBLANK(WORKSHEET[[#This Row],[Year]]), WORKSHEET[[#This Row],[Year]]="null"), "Exclude", "Include")</f>
        <v>Include</v>
      </c>
      <c r="L985" t="s">
        <v>16</v>
      </c>
      <c r="M985" t="s">
        <v>16</v>
      </c>
      <c r="N985" t="s">
        <v>13</v>
      </c>
      <c r="O985">
        <v>30.105899999999998</v>
      </c>
      <c r="P985">
        <v>600</v>
      </c>
      <c r="Q985" t="s">
        <v>14</v>
      </c>
      <c r="R985">
        <f>P985 * _xll.XLOOKUP(Q985,CALCULATION!$A$15:$A$17, CALCULATION!$B$15:$B$17 )</f>
        <v>600</v>
      </c>
      <c r="S985" s="5">
        <f>O985*P985*_xll.XLOOKUP(Q985,CALCULATION!$A$15:$A$17, CALCULATION!$B$15:$B$17)</f>
        <v>18063.539999999997</v>
      </c>
      <c r="T985">
        <v>300</v>
      </c>
      <c r="U985" t="s">
        <v>14</v>
      </c>
      <c r="V985">
        <f>T985 * _xll.XLOOKUP(U985,CALCULATION!$A$15:$A$17, CALCULATION!$B$15:$B$17 )</f>
        <v>300</v>
      </c>
      <c r="W985" s="5">
        <f>O985*T985*_xll.XLOOKUP(U985,CALCULATION!$A$15:$A$17, CALCULATION!$B$15:$B$17)</f>
        <v>9031.7699999999986</v>
      </c>
      <c r="X985" s="5">
        <f>WORKSHEET[[#This Row],[Clients Total Cost]] / WORKSHEET[[#This Row],[Clients Rate per T2 (USD)]]</f>
        <v>30.105899999999995</v>
      </c>
      <c r="Y985" s="5">
        <f>WORKSHEET[[#This Row],[Clients Rate per T2 (USD)]] - WORKSHEET[[#This Row],[Supplier Rate Per t2 (USD)]]</f>
        <v>300</v>
      </c>
      <c r="Z985" s="5">
        <f>WORKSHEET[[#This Row],[Profit Per T]] * WORKSHEET[[#This Row],[Weight]]</f>
        <v>9031.7699999999986</v>
      </c>
      <c r="AA985">
        <v>1</v>
      </c>
      <c r="AB985" s="1">
        <v>3.15</v>
      </c>
      <c r="AC985" s="1">
        <v>2.1</v>
      </c>
      <c r="AD985" s="1">
        <v>2.625</v>
      </c>
      <c r="AE985" s="1">
        <f>WORKSHEET[[#This Row],[Delay at toll gate in days]] +WORKSHEET[[#This Row],[Delay at workshop in days]] +WORKSHEET[[#This Row],[Delay at border in days]]</f>
        <v>7.875</v>
      </c>
    </row>
    <row r="986" spans="1:31" x14ac:dyDescent="0.35">
      <c r="A986" t="s">
        <v>1006</v>
      </c>
      <c r="B986" t="s">
        <v>10</v>
      </c>
      <c r="C986" t="s">
        <v>68</v>
      </c>
      <c r="D986" t="s">
        <v>3620</v>
      </c>
      <c r="E986" t="s">
        <v>3612</v>
      </c>
      <c r="F986" t="str">
        <f>WORKSHEET[[#This Row],[Depart From]]&amp;"-"&amp;WORKSHEET[[#This Row],[Arrive To]]</f>
        <v>Zanzibar-Victoria</v>
      </c>
      <c r="G986" s="2">
        <v>44574</v>
      </c>
      <c r="H986" s="2">
        <v>44595</v>
      </c>
      <c r="I986" s="2" t="str">
        <f t="shared" si="15"/>
        <v>Delivered</v>
      </c>
      <c r="J986" s="2" t="str">
        <f>TEXT(WORKSHEET[[#This Row],[Offloading Date]], "mmm")</f>
        <v>Feb</v>
      </c>
      <c r="K986" s="2" t="str">
        <f>IF(OR(WORKSHEET[[#This Row],[Year]]="", ISBLANK(WORKSHEET[[#This Row],[Year]]), WORKSHEET[[#This Row],[Year]]="null"), "Exclude", "Include")</f>
        <v>Include</v>
      </c>
      <c r="L986" t="s">
        <v>16</v>
      </c>
      <c r="M986" t="s">
        <v>12</v>
      </c>
      <c r="N986" t="s">
        <v>69</v>
      </c>
      <c r="O986">
        <v>30.195499999999999</v>
      </c>
      <c r="P986">
        <v>20</v>
      </c>
      <c r="Q986" t="s">
        <v>14</v>
      </c>
      <c r="R986">
        <f>P986 * _xll.XLOOKUP(Q986,CALCULATION!$A$15:$A$17, CALCULATION!$B$15:$B$17 )</f>
        <v>20</v>
      </c>
      <c r="S986" s="5">
        <f>O986*P986*_xll.XLOOKUP(Q986,CALCULATION!$A$15:$A$17, CALCULATION!$B$15:$B$17)</f>
        <v>603.91</v>
      </c>
      <c r="T986">
        <v>10</v>
      </c>
      <c r="U986" t="s">
        <v>14</v>
      </c>
      <c r="V986">
        <f>T986 * _xll.XLOOKUP(U986,CALCULATION!$A$15:$A$17, CALCULATION!$B$15:$B$17 )</f>
        <v>10</v>
      </c>
      <c r="W986" s="5">
        <f>O986*T986*_xll.XLOOKUP(U986,CALCULATION!$A$15:$A$17, CALCULATION!$B$15:$B$17)</f>
        <v>301.95499999999998</v>
      </c>
      <c r="X986" s="5">
        <f>WORKSHEET[[#This Row],[Clients Total Cost]] / WORKSHEET[[#This Row],[Clients Rate per T2 (USD)]]</f>
        <v>30.195499999999999</v>
      </c>
      <c r="Y986" s="5">
        <f>WORKSHEET[[#This Row],[Clients Rate per T2 (USD)]] - WORKSHEET[[#This Row],[Supplier Rate Per t2 (USD)]]</f>
        <v>10</v>
      </c>
      <c r="Z986" s="5">
        <f>WORKSHEET[[#This Row],[Profit Per T]] * WORKSHEET[[#This Row],[Weight]]</f>
        <v>301.95499999999998</v>
      </c>
      <c r="AA986">
        <v>1</v>
      </c>
      <c r="AB986" s="1">
        <v>3.15</v>
      </c>
      <c r="AC986" s="1">
        <v>2.1</v>
      </c>
      <c r="AD986" s="1">
        <v>2.625</v>
      </c>
      <c r="AE986" s="1">
        <f>WORKSHEET[[#This Row],[Delay at toll gate in days]] +WORKSHEET[[#This Row],[Delay at workshop in days]] +WORKSHEET[[#This Row],[Delay at border in days]]</f>
        <v>7.875</v>
      </c>
    </row>
    <row r="987" spans="1:31" x14ac:dyDescent="0.35">
      <c r="A987" t="s">
        <v>1007</v>
      </c>
      <c r="B987" t="s">
        <v>10</v>
      </c>
      <c r="C987" t="s">
        <v>68</v>
      </c>
      <c r="D987" t="s">
        <v>3616</v>
      </c>
      <c r="E987" t="s">
        <v>3613</v>
      </c>
      <c r="F987" t="str">
        <f>WORKSHEET[[#This Row],[Depart From]]&amp;"-"&amp;WORKSHEET[[#This Row],[Arrive To]]</f>
        <v>Marrakech-Sanaa</v>
      </c>
      <c r="G987" s="2">
        <v>44575</v>
      </c>
      <c r="H987" s="2">
        <v>44595</v>
      </c>
      <c r="I987" s="2" t="str">
        <f t="shared" si="15"/>
        <v>Delivered</v>
      </c>
      <c r="J987" s="2" t="str">
        <f>TEXT(WORKSHEET[[#This Row],[Offloading Date]], "mmm")</f>
        <v>Feb</v>
      </c>
      <c r="K987" s="2" t="str">
        <f>IF(OR(WORKSHEET[[#This Row],[Year]]="", ISBLANK(WORKSHEET[[#This Row],[Year]]), WORKSHEET[[#This Row],[Year]]="null"), "Exclude", "Include")</f>
        <v>Include</v>
      </c>
      <c r="L987" t="s">
        <v>16</v>
      </c>
      <c r="M987" t="s">
        <v>12</v>
      </c>
      <c r="N987" t="s">
        <v>69</v>
      </c>
      <c r="O987">
        <v>30.066400000000002</v>
      </c>
      <c r="P987">
        <v>20</v>
      </c>
      <c r="Q987" t="s">
        <v>14</v>
      </c>
      <c r="R987">
        <f>P987 * _xll.XLOOKUP(Q987,CALCULATION!$A$15:$A$17, CALCULATION!$B$15:$B$17 )</f>
        <v>20</v>
      </c>
      <c r="S987" s="5">
        <f>O987*P987*_xll.XLOOKUP(Q987,CALCULATION!$A$15:$A$17, CALCULATION!$B$15:$B$17)</f>
        <v>601.32799999999997</v>
      </c>
      <c r="T987">
        <v>10</v>
      </c>
      <c r="U987" t="s">
        <v>14</v>
      </c>
      <c r="V987">
        <f>T987 * _xll.XLOOKUP(U987,CALCULATION!$A$15:$A$17, CALCULATION!$B$15:$B$17 )</f>
        <v>10</v>
      </c>
      <c r="W987" s="5">
        <f>O987*T987*_xll.XLOOKUP(U987,CALCULATION!$A$15:$A$17, CALCULATION!$B$15:$B$17)</f>
        <v>300.66399999999999</v>
      </c>
      <c r="X987" s="5">
        <f>WORKSHEET[[#This Row],[Clients Total Cost]] / WORKSHEET[[#This Row],[Clients Rate per T2 (USD)]]</f>
        <v>30.066399999999998</v>
      </c>
      <c r="Y987" s="5">
        <f>WORKSHEET[[#This Row],[Clients Rate per T2 (USD)]] - WORKSHEET[[#This Row],[Supplier Rate Per t2 (USD)]]</f>
        <v>10</v>
      </c>
      <c r="Z987" s="5">
        <f>WORKSHEET[[#This Row],[Profit Per T]] * WORKSHEET[[#This Row],[Weight]]</f>
        <v>300.66399999999999</v>
      </c>
      <c r="AA987">
        <v>1</v>
      </c>
      <c r="AB987" s="1">
        <v>3</v>
      </c>
      <c r="AC987" s="1">
        <v>2</v>
      </c>
      <c r="AD987" s="1">
        <v>2.5</v>
      </c>
      <c r="AE987" s="1">
        <f>WORKSHEET[[#This Row],[Delay at toll gate in days]] +WORKSHEET[[#This Row],[Delay at workshop in days]] +WORKSHEET[[#This Row],[Delay at border in days]]</f>
        <v>7.5</v>
      </c>
    </row>
    <row r="988" spans="1:31" x14ac:dyDescent="0.35">
      <c r="A988" t="s">
        <v>1008</v>
      </c>
      <c r="B988" t="s">
        <v>10</v>
      </c>
      <c r="C988" t="s">
        <v>68</v>
      </c>
      <c r="D988" t="s">
        <v>3611</v>
      </c>
      <c r="E988" t="s">
        <v>3612</v>
      </c>
      <c r="F988" t="str">
        <f>WORKSHEET[[#This Row],[Depart From]]&amp;"-"&amp;WORKSHEET[[#This Row],[Arrive To]]</f>
        <v>Mogadishu-Victoria</v>
      </c>
      <c r="G988" s="2">
        <v>44573</v>
      </c>
      <c r="H988" s="2">
        <v>44597</v>
      </c>
      <c r="I988" s="2" t="str">
        <f t="shared" si="15"/>
        <v>Delivered</v>
      </c>
      <c r="J988" s="2" t="str">
        <f>TEXT(WORKSHEET[[#This Row],[Offloading Date]], "mmm")</f>
        <v>Feb</v>
      </c>
      <c r="K988" s="2" t="str">
        <f>IF(OR(WORKSHEET[[#This Row],[Year]]="", ISBLANK(WORKSHEET[[#This Row],[Year]]), WORKSHEET[[#This Row],[Year]]="null"), "Exclude", "Include")</f>
        <v>Include</v>
      </c>
      <c r="L988" t="s">
        <v>16</v>
      </c>
      <c r="M988" t="s">
        <v>12</v>
      </c>
      <c r="N988" t="s">
        <v>69</v>
      </c>
      <c r="O988">
        <v>30.065799999999999</v>
      </c>
      <c r="P988">
        <v>20</v>
      </c>
      <c r="Q988" t="s">
        <v>14</v>
      </c>
      <c r="R988">
        <f>P988 * _xll.XLOOKUP(Q988,CALCULATION!$A$15:$A$17, CALCULATION!$B$15:$B$17 )</f>
        <v>20</v>
      </c>
      <c r="S988" s="5">
        <f>O988*P988*_xll.XLOOKUP(Q988,CALCULATION!$A$15:$A$17, CALCULATION!$B$15:$B$17)</f>
        <v>601.31600000000003</v>
      </c>
      <c r="T988">
        <v>10</v>
      </c>
      <c r="U988" t="s">
        <v>14</v>
      </c>
      <c r="V988">
        <f>T988 * _xll.XLOOKUP(U988,CALCULATION!$A$15:$A$17, CALCULATION!$B$15:$B$17 )</f>
        <v>10</v>
      </c>
      <c r="W988" s="5">
        <f>O988*T988*_xll.XLOOKUP(U988,CALCULATION!$A$15:$A$17, CALCULATION!$B$15:$B$17)</f>
        <v>300.65800000000002</v>
      </c>
      <c r="X988" s="5">
        <f>WORKSHEET[[#This Row],[Clients Total Cost]] / WORKSHEET[[#This Row],[Clients Rate per T2 (USD)]]</f>
        <v>30.065800000000003</v>
      </c>
      <c r="Y988" s="5">
        <f>WORKSHEET[[#This Row],[Clients Rate per T2 (USD)]] - WORKSHEET[[#This Row],[Supplier Rate Per t2 (USD)]]</f>
        <v>10</v>
      </c>
      <c r="Z988" s="5">
        <f>WORKSHEET[[#This Row],[Profit Per T]] * WORKSHEET[[#This Row],[Weight]]</f>
        <v>300.65800000000002</v>
      </c>
      <c r="AA988">
        <v>1</v>
      </c>
      <c r="AB988" s="1">
        <v>3.5999999999999996</v>
      </c>
      <c r="AC988" s="1">
        <v>2.4000000000000004</v>
      </c>
      <c r="AD988" s="1">
        <v>3</v>
      </c>
      <c r="AE988" s="1">
        <f>WORKSHEET[[#This Row],[Delay at toll gate in days]] +WORKSHEET[[#This Row],[Delay at workshop in days]] +WORKSHEET[[#This Row],[Delay at border in days]]</f>
        <v>9</v>
      </c>
    </row>
    <row r="989" spans="1:31" x14ac:dyDescent="0.35">
      <c r="A989" t="s">
        <v>1009</v>
      </c>
      <c r="B989" t="s">
        <v>10</v>
      </c>
      <c r="C989" t="s">
        <v>68</v>
      </c>
      <c r="D989" t="s">
        <v>3619</v>
      </c>
      <c r="E989" t="s">
        <v>3617</v>
      </c>
      <c r="F989" t="str">
        <f>WORKSHEET[[#This Row],[Depart From]]&amp;"-"&amp;WORKSHEET[[#This Row],[Arrive To]]</f>
        <v>Addis Ababa-Lagos</v>
      </c>
      <c r="G989" s="2">
        <v>44573</v>
      </c>
      <c r="H989" s="2">
        <v>44594</v>
      </c>
      <c r="I989" s="2" t="str">
        <f t="shared" si="15"/>
        <v>Delivered</v>
      </c>
      <c r="J989" s="2" t="str">
        <f>TEXT(WORKSHEET[[#This Row],[Offloading Date]], "mmm")</f>
        <v>Feb</v>
      </c>
      <c r="K989" s="2" t="str">
        <f>IF(OR(WORKSHEET[[#This Row],[Year]]="", ISBLANK(WORKSHEET[[#This Row],[Year]]), WORKSHEET[[#This Row],[Year]]="null"), "Exclude", "Include")</f>
        <v>Include</v>
      </c>
      <c r="L989" t="s">
        <v>16</v>
      </c>
      <c r="M989" t="s">
        <v>12</v>
      </c>
      <c r="N989" t="s">
        <v>69</v>
      </c>
      <c r="O989">
        <v>30.0352</v>
      </c>
      <c r="P989">
        <v>20</v>
      </c>
      <c r="Q989" t="s">
        <v>14</v>
      </c>
      <c r="R989">
        <f>P989 * _xll.XLOOKUP(Q989,CALCULATION!$A$15:$A$17, CALCULATION!$B$15:$B$17 )</f>
        <v>20</v>
      </c>
      <c r="S989" s="5">
        <f>O989*P989*_xll.XLOOKUP(Q989,CALCULATION!$A$15:$A$17, CALCULATION!$B$15:$B$17)</f>
        <v>600.70399999999995</v>
      </c>
      <c r="T989">
        <v>10</v>
      </c>
      <c r="U989" t="s">
        <v>14</v>
      </c>
      <c r="V989">
        <f>T989 * _xll.XLOOKUP(U989,CALCULATION!$A$15:$A$17, CALCULATION!$B$15:$B$17 )</f>
        <v>10</v>
      </c>
      <c r="W989" s="5">
        <f>O989*T989*_xll.XLOOKUP(U989,CALCULATION!$A$15:$A$17, CALCULATION!$B$15:$B$17)</f>
        <v>300.35199999999998</v>
      </c>
      <c r="X989" s="5">
        <f>WORKSHEET[[#This Row],[Clients Total Cost]] / WORKSHEET[[#This Row],[Clients Rate per T2 (USD)]]</f>
        <v>30.035199999999996</v>
      </c>
      <c r="Y989" s="5">
        <f>WORKSHEET[[#This Row],[Clients Rate per T2 (USD)]] - WORKSHEET[[#This Row],[Supplier Rate Per t2 (USD)]]</f>
        <v>10</v>
      </c>
      <c r="Z989" s="5">
        <f>WORKSHEET[[#This Row],[Profit Per T]] * WORKSHEET[[#This Row],[Weight]]</f>
        <v>300.35199999999998</v>
      </c>
      <c r="AA989">
        <v>1</v>
      </c>
      <c r="AB989" s="1">
        <v>3.15</v>
      </c>
      <c r="AC989" s="1">
        <v>2.1</v>
      </c>
      <c r="AD989" s="1">
        <v>2.625</v>
      </c>
      <c r="AE989" s="1">
        <f>WORKSHEET[[#This Row],[Delay at toll gate in days]] +WORKSHEET[[#This Row],[Delay at workshop in days]] +WORKSHEET[[#This Row],[Delay at border in days]]</f>
        <v>7.875</v>
      </c>
    </row>
    <row r="990" spans="1:31" x14ac:dyDescent="0.35">
      <c r="A990" t="s">
        <v>1010</v>
      </c>
      <c r="B990" t="s">
        <v>10</v>
      </c>
      <c r="C990" t="s">
        <v>68</v>
      </c>
      <c r="D990" t="s">
        <v>3619</v>
      </c>
      <c r="E990" t="s">
        <v>3613</v>
      </c>
      <c r="F990" t="str">
        <f>WORKSHEET[[#This Row],[Depart From]]&amp;"-"&amp;WORKSHEET[[#This Row],[Arrive To]]</f>
        <v>Addis Ababa-Sanaa</v>
      </c>
      <c r="G990" s="2">
        <v>44574</v>
      </c>
      <c r="H990" s="2">
        <v>44599</v>
      </c>
      <c r="I990" s="2" t="str">
        <f t="shared" si="15"/>
        <v>Delivered</v>
      </c>
      <c r="J990" s="2" t="str">
        <f>TEXT(WORKSHEET[[#This Row],[Offloading Date]], "mmm")</f>
        <v>Feb</v>
      </c>
      <c r="K990" s="2" t="str">
        <f>IF(OR(WORKSHEET[[#This Row],[Year]]="", ISBLANK(WORKSHEET[[#This Row],[Year]]), WORKSHEET[[#This Row],[Year]]="null"), "Exclude", "Include")</f>
        <v>Include</v>
      </c>
      <c r="L990" t="s">
        <v>16</v>
      </c>
      <c r="M990" t="s">
        <v>12</v>
      </c>
      <c r="N990" t="s">
        <v>69</v>
      </c>
      <c r="O990">
        <v>32.112900000000003</v>
      </c>
      <c r="P990">
        <v>20</v>
      </c>
      <c r="Q990" t="s">
        <v>14</v>
      </c>
      <c r="R990">
        <f>P990 * _xll.XLOOKUP(Q990,CALCULATION!$A$15:$A$17, CALCULATION!$B$15:$B$17 )</f>
        <v>20</v>
      </c>
      <c r="S990" s="5">
        <f>O990*P990*_xll.XLOOKUP(Q990,CALCULATION!$A$15:$A$17, CALCULATION!$B$15:$B$17)</f>
        <v>642.25800000000004</v>
      </c>
      <c r="T990">
        <v>10</v>
      </c>
      <c r="U990" t="s">
        <v>14</v>
      </c>
      <c r="V990">
        <f>T990 * _xll.XLOOKUP(U990,CALCULATION!$A$15:$A$17, CALCULATION!$B$15:$B$17 )</f>
        <v>10</v>
      </c>
      <c r="W990" s="5">
        <f>O990*T990*_xll.XLOOKUP(U990,CALCULATION!$A$15:$A$17, CALCULATION!$B$15:$B$17)</f>
        <v>321.12900000000002</v>
      </c>
      <c r="X990" s="5">
        <f>WORKSHEET[[#This Row],[Clients Total Cost]] / WORKSHEET[[#This Row],[Clients Rate per T2 (USD)]]</f>
        <v>32.112900000000003</v>
      </c>
      <c r="Y990" s="5">
        <f>WORKSHEET[[#This Row],[Clients Rate per T2 (USD)]] - WORKSHEET[[#This Row],[Supplier Rate Per t2 (USD)]]</f>
        <v>10</v>
      </c>
      <c r="Z990" s="5">
        <f>WORKSHEET[[#This Row],[Profit Per T]] * WORKSHEET[[#This Row],[Weight]]</f>
        <v>321.12900000000002</v>
      </c>
      <c r="AA990">
        <v>1</v>
      </c>
      <c r="AB990" s="1">
        <v>3.75</v>
      </c>
      <c r="AC990" s="1">
        <v>2.5</v>
      </c>
      <c r="AD990" s="1">
        <v>3.125</v>
      </c>
      <c r="AE990" s="1">
        <f>WORKSHEET[[#This Row],[Delay at toll gate in days]] +WORKSHEET[[#This Row],[Delay at workshop in days]] +WORKSHEET[[#This Row],[Delay at border in days]]</f>
        <v>9.375</v>
      </c>
    </row>
    <row r="991" spans="1:31" x14ac:dyDescent="0.35">
      <c r="A991" t="s">
        <v>1011</v>
      </c>
      <c r="B991" t="s">
        <v>10</v>
      </c>
      <c r="C991" t="s">
        <v>68</v>
      </c>
      <c r="D991" t="s">
        <v>3615</v>
      </c>
      <c r="E991" t="s">
        <v>3618</v>
      </c>
      <c r="F991" t="str">
        <f>WORKSHEET[[#This Row],[Depart From]]&amp;"-"&amp;WORKSHEET[[#This Row],[Arrive To]]</f>
        <v>Mombasa-Tripoli</v>
      </c>
      <c r="G991" s="2">
        <v>44574</v>
      </c>
      <c r="H991" s="2">
        <v>44596</v>
      </c>
      <c r="I991" s="2" t="str">
        <f t="shared" si="15"/>
        <v>Delivered</v>
      </c>
      <c r="J991" s="2" t="str">
        <f>TEXT(WORKSHEET[[#This Row],[Offloading Date]], "mmm")</f>
        <v>Feb</v>
      </c>
      <c r="K991" s="2" t="str">
        <f>IF(OR(WORKSHEET[[#This Row],[Year]]="", ISBLANK(WORKSHEET[[#This Row],[Year]]), WORKSHEET[[#This Row],[Year]]="null"), "Exclude", "Include")</f>
        <v>Include</v>
      </c>
      <c r="L991" t="s">
        <v>16</v>
      </c>
      <c r="M991" t="s">
        <v>12</v>
      </c>
      <c r="N991" t="s">
        <v>69</v>
      </c>
      <c r="O991">
        <v>30.101299999999998</v>
      </c>
      <c r="P991">
        <v>20</v>
      </c>
      <c r="Q991" t="s">
        <v>14</v>
      </c>
      <c r="R991">
        <f>P991 * _xll.XLOOKUP(Q991,CALCULATION!$A$15:$A$17, CALCULATION!$B$15:$B$17 )</f>
        <v>20</v>
      </c>
      <c r="S991" s="5">
        <f>O991*P991*_xll.XLOOKUP(Q991,CALCULATION!$A$15:$A$17, CALCULATION!$B$15:$B$17)</f>
        <v>602.02599999999995</v>
      </c>
      <c r="T991">
        <v>10</v>
      </c>
      <c r="U991" t="s">
        <v>14</v>
      </c>
      <c r="V991">
        <f>T991 * _xll.XLOOKUP(U991,CALCULATION!$A$15:$A$17, CALCULATION!$B$15:$B$17 )</f>
        <v>10</v>
      </c>
      <c r="W991" s="5">
        <f>O991*T991*_xll.XLOOKUP(U991,CALCULATION!$A$15:$A$17, CALCULATION!$B$15:$B$17)</f>
        <v>301.01299999999998</v>
      </c>
      <c r="X991" s="5">
        <f>WORKSHEET[[#This Row],[Clients Total Cost]] / WORKSHEET[[#This Row],[Clients Rate per T2 (USD)]]</f>
        <v>30.101299999999998</v>
      </c>
      <c r="Y991" s="5">
        <f>WORKSHEET[[#This Row],[Clients Rate per T2 (USD)]] - WORKSHEET[[#This Row],[Supplier Rate Per t2 (USD)]]</f>
        <v>10</v>
      </c>
      <c r="Z991" s="5">
        <f>WORKSHEET[[#This Row],[Profit Per T]] * WORKSHEET[[#This Row],[Weight]]</f>
        <v>301.01299999999998</v>
      </c>
      <c r="AA991">
        <v>1</v>
      </c>
      <c r="AB991" s="1">
        <v>3.3</v>
      </c>
      <c r="AC991" s="1">
        <v>2.2000000000000002</v>
      </c>
      <c r="AD991" s="1">
        <v>2.75</v>
      </c>
      <c r="AE991" s="1">
        <f>WORKSHEET[[#This Row],[Delay at toll gate in days]] +WORKSHEET[[#This Row],[Delay at workshop in days]] +WORKSHEET[[#This Row],[Delay at border in days]]</f>
        <v>8.25</v>
      </c>
    </row>
    <row r="992" spans="1:31" x14ac:dyDescent="0.35">
      <c r="A992" t="s">
        <v>1012</v>
      </c>
      <c r="B992" t="s">
        <v>10</v>
      </c>
      <c r="C992" t="s">
        <v>68</v>
      </c>
      <c r="D992" t="s">
        <v>3615</v>
      </c>
      <c r="E992" t="s">
        <v>3612</v>
      </c>
      <c r="F992" t="str">
        <f>WORKSHEET[[#This Row],[Depart From]]&amp;"-"&amp;WORKSHEET[[#This Row],[Arrive To]]</f>
        <v>Mombasa-Victoria</v>
      </c>
      <c r="G992" s="2">
        <v>44573</v>
      </c>
      <c r="H992" s="2">
        <v>44597</v>
      </c>
      <c r="I992" s="2" t="str">
        <f t="shared" si="15"/>
        <v>Delivered</v>
      </c>
      <c r="J992" s="2" t="str">
        <f>TEXT(WORKSHEET[[#This Row],[Offloading Date]], "mmm")</f>
        <v>Feb</v>
      </c>
      <c r="K992" s="2" t="str">
        <f>IF(OR(WORKSHEET[[#This Row],[Year]]="", ISBLANK(WORKSHEET[[#This Row],[Year]]), WORKSHEET[[#This Row],[Year]]="null"), "Exclude", "Include")</f>
        <v>Include</v>
      </c>
      <c r="L992" t="s">
        <v>16</v>
      </c>
      <c r="M992" t="s">
        <v>3624</v>
      </c>
      <c r="N992" t="s">
        <v>69</v>
      </c>
      <c r="O992">
        <v>32.099299999999999</v>
      </c>
      <c r="P992">
        <v>20</v>
      </c>
      <c r="Q992" t="s">
        <v>14</v>
      </c>
      <c r="R992">
        <f>P992 * _xll.XLOOKUP(Q992,CALCULATION!$A$15:$A$17, CALCULATION!$B$15:$B$17 )</f>
        <v>20</v>
      </c>
      <c r="S992" s="5">
        <f>O992*P992*_xll.XLOOKUP(Q992,CALCULATION!$A$15:$A$17, CALCULATION!$B$15:$B$17)</f>
        <v>641.98599999999999</v>
      </c>
      <c r="T992">
        <v>10</v>
      </c>
      <c r="U992" t="s">
        <v>14</v>
      </c>
      <c r="V992">
        <f>T992 * _xll.XLOOKUP(U992,CALCULATION!$A$15:$A$17, CALCULATION!$B$15:$B$17 )</f>
        <v>10</v>
      </c>
      <c r="W992" s="5">
        <f>O992*T992*_xll.XLOOKUP(U992,CALCULATION!$A$15:$A$17, CALCULATION!$B$15:$B$17)</f>
        <v>320.99299999999999</v>
      </c>
      <c r="X992" s="5">
        <f>WORKSHEET[[#This Row],[Clients Total Cost]] / WORKSHEET[[#This Row],[Clients Rate per T2 (USD)]]</f>
        <v>32.099299999999999</v>
      </c>
      <c r="Y992" s="5">
        <f>WORKSHEET[[#This Row],[Clients Rate per T2 (USD)]] - WORKSHEET[[#This Row],[Supplier Rate Per t2 (USD)]]</f>
        <v>10</v>
      </c>
      <c r="Z992" s="5">
        <f>WORKSHEET[[#This Row],[Profit Per T]] * WORKSHEET[[#This Row],[Weight]]</f>
        <v>320.99299999999999</v>
      </c>
      <c r="AA992">
        <v>1</v>
      </c>
      <c r="AB992" s="1">
        <v>3.5999999999999996</v>
      </c>
      <c r="AC992" s="1">
        <v>2.4000000000000004</v>
      </c>
      <c r="AD992" s="1">
        <v>3</v>
      </c>
      <c r="AE992" s="1">
        <f>WORKSHEET[[#This Row],[Delay at toll gate in days]] +WORKSHEET[[#This Row],[Delay at workshop in days]] +WORKSHEET[[#This Row],[Delay at border in days]]</f>
        <v>9</v>
      </c>
    </row>
    <row r="993" spans="1:31" x14ac:dyDescent="0.35">
      <c r="A993" t="s">
        <v>1013</v>
      </c>
      <c r="B993" t="s">
        <v>10</v>
      </c>
      <c r="C993" t="s">
        <v>68</v>
      </c>
      <c r="D993" t="s">
        <v>3619</v>
      </c>
      <c r="E993" t="s">
        <v>3614</v>
      </c>
      <c r="F993" t="str">
        <f>WORKSHEET[[#This Row],[Depart From]]&amp;"-"&amp;WORKSHEET[[#This Row],[Arrive To]]</f>
        <v>Addis Ababa-Alger</v>
      </c>
      <c r="G993" s="2">
        <v>44573</v>
      </c>
      <c r="H993" s="2">
        <v>44596</v>
      </c>
      <c r="I993" s="2" t="str">
        <f t="shared" si="15"/>
        <v>Delivered</v>
      </c>
      <c r="J993" s="2" t="str">
        <f>TEXT(WORKSHEET[[#This Row],[Offloading Date]], "mmm")</f>
        <v>Feb</v>
      </c>
      <c r="K993" s="2" t="str">
        <f>IF(OR(WORKSHEET[[#This Row],[Year]]="", ISBLANK(WORKSHEET[[#This Row],[Year]]), WORKSHEET[[#This Row],[Year]]="null"), "Exclude", "Include")</f>
        <v>Include</v>
      </c>
      <c r="L993" t="s">
        <v>16</v>
      </c>
      <c r="M993" t="s">
        <v>12</v>
      </c>
      <c r="N993" t="s">
        <v>69</v>
      </c>
      <c r="O993">
        <v>30.075199999999999</v>
      </c>
      <c r="P993">
        <v>20</v>
      </c>
      <c r="Q993" t="s">
        <v>14</v>
      </c>
      <c r="R993">
        <f>P993 * _xll.XLOOKUP(Q993,CALCULATION!$A$15:$A$17, CALCULATION!$B$15:$B$17 )</f>
        <v>20</v>
      </c>
      <c r="S993" s="5">
        <f>O993*P993*_xll.XLOOKUP(Q993,CALCULATION!$A$15:$A$17, CALCULATION!$B$15:$B$17)</f>
        <v>601.50400000000002</v>
      </c>
      <c r="T993">
        <v>10</v>
      </c>
      <c r="U993" t="s">
        <v>14</v>
      </c>
      <c r="V993">
        <f>T993 * _xll.XLOOKUP(U993,CALCULATION!$A$15:$A$17, CALCULATION!$B$15:$B$17 )</f>
        <v>10</v>
      </c>
      <c r="W993" s="5">
        <f>O993*T993*_xll.XLOOKUP(U993,CALCULATION!$A$15:$A$17, CALCULATION!$B$15:$B$17)</f>
        <v>300.75200000000001</v>
      </c>
      <c r="X993" s="5">
        <f>WORKSHEET[[#This Row],[Clients Total Cost]] / WORKSHEET[[#This Row],[Clients Rate per T2 (USD)]]</f>
        <v>30.075200000000002</v>
      </c>
      <c r="Y993" s="5">
        <f>WORKSHEET[[#This Row],[Clients Rate per T2 (USD)]] - WORKSHEET[[#This Row],[Supplier Rate Per t2 (USD)]]</f>
        <v>10</v>
      </c>
      <c r="Z993" s="5">
        <f>WORKSHEET[[#This Row],[Profit Per T]] * WORKSHEET[[#This Row],[Weight]]</f>
        <v>300.75200000000001</v>
      </c>
      <c r="AA993">
        <v>1</v>
      </c>
      <c r="AB993" s="1">
        <v>3.4499999999999997</v>
      </c>
      <c r="AC993" s="1">
        <v>2.3000000000000003</v>
      </c>
      <c r="AD993" s="1">
        <v>2.875</v>
      </c>
      <c r="AE993" s="1">
        <f>WORKSHEET[[#This Row],[Delay at toll gate in days]] +WORKSHEET[[#This Row],[Delay at workshop in days]] +WORKSHEET[[#This Row],[Delay at border in days]]</f>
        <v>8.625</v>
      </c>
    </row>
    <row r="994" spans="1:31" x14ac:dyDescent="0.35">
      <c r="A994" t="s">
        <v>1014</v>
      </c>
      <c r="B994" t="s">
        <v>10</v>
      </c>
      <c r="C994" t="s">
        <v>68</v>
      </c>
      <c r="D994" t="s">
        <v>3611</v>
      </c>
      <c r="E994" t="s">
        <v>3612</v>
      </c>
      <c r="F994" t="str">
        <f>WORKSHEET[[#This Row],[Depart From]]&amp;"-"&amp;WORKSHEET[[#This Row],[Arrive To]]</f>
        <v>Mogadishu-Victoria</v>
      </c>
      <c r="G994" s="2">
        <v>44574</v>
      </c>
      <c r="H994" s="2">
        <v>44596</v>
      </c>
      <c r="I994" s="2" t="str">
        <f t="shared" si="15"/>
        <v>Delivered</v>
      </c>
      <c r="J994" s="2" t="str">
        <f>TEXT(WORKSHEET[[#This Row],[Offloading Date]], "mmm")</f>
        <v>Feb</v>
      </c>
      <c r="K994" s="2" t="str">
        <f>IF(OR(WORKSHEET[[#This Row],[Year]]="", ISBLANK(WORKSHEET[[#This Row],[Year]]), WORKSHEET[[#This Row],[Year]]="null"), "Exclude", "Include")</f>
        <v>Include</v>
      </c>
      <c r="L994" t="s">
        <v>16</v>
      </c>
      <c r="M994" t="s">
        <v>12</v>
      </c>
      <c r="N994" t="s">
        <v>69</v>
      </c>
      <c r="O994">
        <v>30.1023</v>
      </c>
      <c r="P994">
        <v>20</v>
      </c>
      <c r="Q994" t="s">
        <v>14</v>
      </c>
      <c r="R994">
        <f>P994 * _xll.XLOOKUP(Q994,CALCULATION!$A$15:$A$17, CALCULATION!$B$15:$B$17 )</f>
        <v>20</v>
      </c>
      <c r="S994" s="5">
        <f>O994*P994*_xll.XLOOKUP(Q994,CALCULATION!$A$15:$A$17, CALCULATION!$B$15:$B$17)</f>
        <v>602.04600000000005</v>
      </c>
      <c r="T994">
        <v>10</v>
      </c>
      <c r="U994" t="s">
        <v>14</v>
      </c>
      <c r="V994">
        <f>T994 * _xll.XLOOKUP(U994,CALCULATION!$A$15:$A$17, CALCULATION!$B$15:$B$17 )</f>
        <v>10</v>
      </c>
      <c r="W994" s="5">
        <f>O994*T994*_xll.XLOOKUP(U994,CALCULATION!$A$15:$A$17, CALCULATION!$B$15:$B$17)</f>
        <v>301.02300000000002</v>
      </c>
      <c r="X994" s="5">
        <f>WORKSHEET[[#This Row],[Clients Total Cost]] / WORKSHEET[[#This Row],[Clients Rate per T2 (USD)]]</f>
        <v>30.102300000000003</v>
      </c>
      <c r="Y994" s="5">
        <f>WORKSHEET[[#This Row],[Clients Rate per T2 (USD)]] - WORKSHEET[[#This Row],[Supplier Rate Per t2 (USD)]]</f>
        <v>10</v>
      </c>
      <c r="Z994" s="5">
        <f>WORKSHEET[[#This Row],[Profit Per T]] * WORKSHEET[[#This Row],[Weight]]</f>
        <v>301.02300000000002</v>
      </c>
      <c r="AA994">
        <v>1</v>
      </c>
      <c r="AB994" s="1">
        <v>3.3</v>
      </c>
      <c r="AC994" s="1">
        <v>2.2000000000000002</v>
      </c>
      <c r="AD994" s="1">
        <v>2.75</v>
      </c>
      <c r="AE994" s="1">
        <f>WORKSHEET[[#This Row],[Delay at toll gate in days]] +WORKSHEET[[#This Row],[Delay at workshop in days]] +WORKSHEET[[#This Row],[Delay at border in days]]</f>
        <v>8.25</v>
      </c>
    </row>
    <row r="995" spans="1:31" x14ac:dyDescent="0.35">
      <c r="A995" t="s">
        <v>1015</v>
      </c>
      <c r="B995" t="s">
        <v>10</v>
      </c>
      <c r="C995" t="s">
        <v>68</v>
      </c>
      <c r="D995" t="s">
        <v>3620</v>
      </c>
      <c r="E995" t="s">
        <v>3617</v>
      </c>
      <c r="F995" t="str">
        <f>WORKSHEET[[#This Row],[Depart From]]&amp;"-"&amp;WORKSHEET[[#This Row],[Arrive To]]</f>
        <v>Zanzibar-Lagos</v>
      </c>
      <c r="G995" s="2">
        <v>44574</v>
      </c>
      <c r="H995" s="2">
        <v>44596</v>
      </c>
      <c r="I995" s="2" t="str">
        <f t="shared" si="15"/>
        <v>Delivered</v>
      </c>
      <c r="J995" s="2" t="str">
        <f>TEXT(WORKSHEET[[#This Row],[Offloading Date]], "mmm")</f>
        <v>Feb</v>
      </c>
      <c r="K995" s="2" t="str">
        <f>IF(OR(WORKSHEET[[#This Row],[Year]]="", ISBLANK(WORKSHEET[[#This Row],[Year]]), WORKSHEET[[#This Row],[Year]]="null"), "Exclude", "Include")</f>
        <v>Include</v>
      </c>
      <c r="L995" t="s">
        <v>16</v>
      </c>
      <c r="M995" t="s">
        <v>12</v>
      </c>
      <c r="N995" t="s">
        <v>69</v>
      </c>
      <c r="O995">
        <v>30.010899999999999</v>
      </c>
      <c r="P995">
        <v>20</v>
      </c>
      <c r="Q995" t="s">
        <v>14</v>
      </c>
      <c r="R995">
        <f>P995 * _xll.XLOOKUP(Q995,CALCULATION!$A$15:$A$17, CALCULATION!$B$15:$B$17 )</f>
        <v>20</v>
      </c>
      <c r="S995" s="5">
        <f>O995*P995*_xll.XLOOKUP(Q995,CALCULATION!$A$15:$A$17, CALCULATION!$B$15:$B$17)</f>
        <v>600.21799999999996</v>
      </c>
      <c r="T995">
        <v>10</v>
      </c>
      <c r="U995" t="s">
        <v>14</v>
      </c>
      <c r="V995">
        <f>T995 * _xll.XLOOKUP(U995,CALCULATION!$A$15:$A$17, CALCULATION!$B$15:$B$17 )</f>
        <v>10</v>
      </c>
      <c r="W995" s="5">
        <f>O995*T995*_xll.XLOOKUP(U995,CALCULATION!$A$15:$A$17, CALCULATION!$B$15:$B$17)</f>
        <v>300.10899999999998</v>
      </c>
      <c r="X995" s="5">
        <f>WORKSHEET[[#This Row],[Clients Total Cost]] / WORKSHEET[[#This Row],[Clients Rate per T2 (USD)]]</f>
        <v>30.010899999999999</v>
      </c>
      <c r="Y995" s="5">
        <f>WORKSHEET[[#This Row],[Clients Rate per T2 (USD)]] - WORKSHEET[[#This Row],[Supplier Rate Per t2 (USD)]]</f>
        <v>10</v>
      </c>
      <c r="Z995" s="5">
        <f>WORKSHEET[[#This Row],[Profit Per T]] * WORKSHEET[[#This Row],[Weight]]</f>
        <v>300.10899999999998</v>
      </c>
      <c r="AA995">
        <v>1</v>
      </c>
      <c r="AB995" s="1">
        <v>3.3</v>
      </c>
      <c r="AC995" s="1">
        <v>2.2000000000000002</v>
      </c>
      <c r="AD995" s="1">
        <v>2.75</v>
      </c>
      <c r="AE995" s="1">
        <f>WORKSHEET[[#This Row],[Delay at toll gate in days]] +WORKSHEET[[#This Row],[Delay at workshop in days]] +WORKSHEET[[#This Row],[Delay at border in days]]</f>
        <v>8.25</v>
      </c>
    </row>
    <row r="996" spans="1:31" x14ac:dyDescent="0.35">
      <c r="A996" t="s">
        <v>1016</v>
      </c>
      <c r="B996" t="s">
        <v>10</v>
      </c>
      <c r="C996" t="s">
        <v>68</v>
      </c>
      <c r="D996" t="s">
        <v>3615</v>
      </c>
      <c r="E996" t="s">
        <v>3614</v>
      </c>
      <c r="F996" t="str">
        <f>WORKSHEET[[#This Row],[Depart From]]&amp;"-"&amp;WORKSHEET[[#This Row],[Arrive To]]</f>
        <v>Mombasa-Alger</v>
      </c>
      <c r="G996" s="2">
        <v>44575</v>
      </c>
      <c r="H996" s="2">
        <v>44596</v>
      </c>
      <c r="I996" s="2" t="str">
        <f t="shared" si="15"/>
        <v>Delivered</v>
      </c>
      <c r="J996" s="2" t="str">
        <f>TEXT(WORKSHEET[[#This Row],[Offloading Date]], "mmm")</f>
        <v>Feb</v>
      </c>
      <c r="K996" s="2" t="str">
        <f>IF(OR(WORKSHEET[[#This Row],[Year]]="", ISBLANK(WORKSHEET[[#This Row],[Year]]), WORKSHEET[[#This Row],[Year]]="null"), "Exclude", "Include")</f>
        <v>Include</v>
      </c>
      <c r="L996" t="s">
        <v>16</v>
      </c>
      <c r="M996" t="s">
        <v>12</v>
      </c>
      <c r="N996" t="s">
        <v>69</v>
      </c>
      <c r="O996">
        <v>30.105899999999998</v>
      </c>
      <c r="P996">
        <v>20</v>
      </c>
      <c r="Q996" t="s">
        <v>14</v>
      </c>
      <c r="R996">
        <f>P996 * _xll.XLOOKUP(Q996,CALCULATION!$A$15:$A$17, CALCULATION!$B$15:$B$17 )</f>
        <v>20</v>
      </c>
      <c r="S996" s="5">
        <f>O996*P996*_xll.XLOOKUP(Q996,CALCULATION!$A$15:$A$17, CALCULATION!$B$15:$B$17)</f>
        <v>602.11799999999994</v>
      </c>
      <c r="T996">
        <v>10</v>
      </c>
      <c r="U996" t="s">
        <v>14</v>
      </c>
      <c r="V996">
        <f>T996 * _xll.XLOOKUP(U996,CALCULATION!$A$15:$A$17, CALCULATION!$B$15:$B$17 )</f>
        <v>10</v>
      </c>
      <c r="W996" s="5">
        <f>O996*T996*_xll.XLOOKUP(U996,CALCULATION!$A$15:$A$17, CALCULATION!$B$15:$B$17)</f>
        <v>301.05899999999997</v>
      </c>
      <c r="X996" s="5">
        <f>WORKSHEET[[#This Row],[Clients Total Cost]] / WORKSHEET[[#This Row],[Clients Rate per T2 (USD)]]</f>
        <v>30.105899999999998</v>
      </c>
      <c r="Y996" s="5">
        <f>WORKSHEET[[#This Row],[Clients Rate per T2 (USD)]] - WORKSHEET[[#This Row],[Supplier Rate Per t2 (USD)]]</f>
        <v>10</v>
      </c>
      <c r="Z996" s="5">
        <f>WORKSHEET[[#This Row],[Profit Per T]] * WORKSHEET[[#This Row],[Weight]]</f>
        <v>301.05899999999997</v>
      </c>
      <c r="AA996">
        <v>1</v>
      </c>
      <c r="AB996" s="1">
        <v>3.15</v>
      </c>
      <c r="AC996" s="1">
        <v>2.1</v>
      </c>
      <c r="AD996" s="1">
        <v>2.625</v>
      </c>
      <c r="AE996" s="1">
        <f>WORKSHEET[[#This Row],[Delay at toll gate in days]] +WORKSHEET[[#This Row],[Delay at workshop in days]] +WORKSHEET[[#This Row],[Delay at border in days]]</f>
        <v>7.875</v>
      </c>
    </row>
    <row r="997" spans="1:31" x14ac:dyDescent="0.35">
      <c r="A997" t="s">
        <v>1017</v>
      </c>
      <c r="B997" t="s">
        <v>10</v>
      </c>
      <c r="C997" t="s">
        <v>68</v>
      </c>
      <c r="D997" t="s">
        <v>3616</v>
      </c>
      <c r="E997" t="s">
        <v>3614</v>
      </c>
      <c r="F997" t="str">
        <f>WORKSHEET[[#This Row],[Depart From]]&amp;"-"&amp;WORKSHEET[[#This Row],[Arrive To]]</f>
        <v>Marrakech-Alger</v>
      </c>
      <c r="G997" s="2">
        <v>44606</v>
      </c>
      <c r="H997" s="2">
        <v>44627</v>
      </c>
      <c r="I997" s="2" t="str">
        <f t="shared" si="15"/>
        <v>Delivered</v>
      </c>
      <c r="J997" s="2" t="str">
        <f>TEXT(WORKSHEET[[#This Row],[Offloading Date]], "mmm")</f>
        <v>Mar</v>
      </c>
      <c r="K997" s="2" t="str">
        <f>IF(OR(WORKSHEET[[#This Row],[Year]]="", ISBLANK(WORKSHEET[[#This Row],[Year]]), WORKSHEET[[#This Row],[Year]]="null"), "Exclude", "Include")</f>
        <v>Include</v>
      </c>
      <c r="L997" t="s">
        <v>16</v>
      </c>
      <c r="M997" t="s">
        <v>12</v>
      </c>
      <c r="N997" t="s">
        <v>69</v>
      </c>
      <c r="O997">
        <v>32.172600000000003</v>
      </c>
      <c r="P997">
        <v>20</v>
      </c>
      <c r="Q997" t="s">
        <v>14</v>
      </c>
      <c r="R997">
        <f>P997 * _xll.XLOOKUP(Q997,CALCULATION!$A$15:$A$17, CALCULATION!$B$15:$B$17 )</f>
        <v>20</v>
      </c>
      <c r="S997" s="5">
        <f>O997*P997*_xll.XLOOKUP(Q997,CALCULATION!$A$15:$A$17, CALCULATION!$B$15:$B$17)</f>
        <v>643.452</v>
      </c>
      <c r="T997">
        <v>10</v>
      </c>
      <c r="U997" t="s">
        <v>14</v>
      </c>
      <c r="V997">
        <f>T997 * _xll.XLOOKUP(U997,CALCULATION!$A$15:$A$17, CALCULATION!$B$15:$B$17 )</f>
        <v>10</v>
      </c>
      <c r="W997" s="5">
        <f>O997*T997*_xll.XLOOKUP(U997,CALCULATION!$A$15:$A$17, CALCULATION!$B$15:$B$17)</f>
        <v>321.726</v>
      </c>
      <c r="X997" s="5">
        <f>WORKSHEET[[#This Row],[Clients Total Cost]] / WORKSHEET[[#This Row],[Clients Rate per T2 (USD)]]</f>
        <v>32.172600000000003</v>
      </c>
      <c r="Y997" s="5">
        <f>WORKSHEET[[#This Row],[Clients Rate per T2 (USD)]] - WORKSHEET[[#This Row],[Supplier Rate Per t2 (USD)]]</f>
        <v>10</v>
      </c>
      <c r="Z997" s="5">
        <f>WORKSHEET[[#This Row],[Profit Per T]] * WORKSHEET[[#This Row],[Weight]]</f>
        <v>321.726</v>
      </c>
      <c r="AA997">
        <v>1</v>
      </c>
      <c r="AB997" s="1">
        <v>3.15</v>
      </c>
      <c r="AC997" s="1">
        <v>2.1</v>
      </c>
      <c r="AD997" s="1">
        <v>2.625</v>
      </c>
      <c r="AE997" s="1">
        <f>WORKSHEET[[#This Row],[Delay at toll gate in days]] +WORKSHEET[[#This Row],[Delay at workshop in days]] +WORKSHEET[[#This Row],[Delay at border in days]]</f>
        <v>7.875</v>
      </c>
    </row>
    <row r="998" spans="1:31" x14ac:dyDescent="0.35">
      <c r="A998" t="s">
        <v>1018</v>
      </c>
      <c r="B998" t="s">
        <v>10</v>
      </c>
      <c r="C998" t="s">
        <v>68</v>
      </c>
      <c r="D998" t="s">
        <v>3619</v>
      </c>
      <c r="E998" t="s">
        <v>3614</v>
      </c>
      <c r="F998" t="str">
        <f>WORKSHEET[[#This Row],[Depart From]]&amp;"-"&amp;WORKSHEET[[#This Row],[Arrive To]]</f>
        <v>Addis Ababa-Alger</v>
      </c>
      <c r="G998" s="2">
        <v>44604</v>
      </c>
      <c r="H998" s="2">
        <v>44627</v>
      </c>
      <c r="I998" s="2" t="str">
        <f t="shared" si="15"/>
        <v>Delivered</v>
      </c>
      <c r="J998" s="2" t="str">
        <f>TEXT(WORKSHEET[[#This Row],[Offloading Date]], "mmm")</f>
        <v>Mar</v>
      </c>
      <c r="K998" s="2" t="str">
        <f>IF(OR(WORKSHEET[[#This Row],[Year]]="", ISBLANK(WORKSHEET[[#This Row],[Year]]), WORKSHEET[[#This Row],[Year]]="null"), "Exclude", "Include")</f>
        <v>Include</v>
      </c>
      <c r="L998" t="s">
        <v>16</v>
      </c>
      <c r="M998" t="s">
        <v>12</v>
      </c>
      <c r="N998" t="s">
        <v>69</v>
      </c>
      <c r="O998">
        <v>32.140599999999999</v>
      </c>
      <c r="P998">
        <v>20</v>
      </c>
      <c r="Q998" t="s">
        <v>14</v>
      </c>
      <c r="R998">
        <f>P998 * _xll.XLOOKUP(Q998,CALCULATION!$A$15:$A$17, CALCULATION!$B$15:$B$17 )</f>
        <v>20</v>
      </c>
      <c r="S998" s="5">
        <f>O998*P998*_xll.XLOOKUP(Q998,CALCULATION!$A$15:$A$17, CALCULATION!$B$15:$B$17)</f>
        <v>642.81200000000001</v>
      </c>
      <c r="T998">
        <v>10</v>
      </c>
      <c r="U998" t="s">
        <v>14</v>
      </c>
      <c r="V998">
        <f>T998 * _xll.XLOOKUP(U998,CALCULATION!$A$15:$A$17, CALCULATION!$B$15:$B$17 )</f>
        <v>10</v>
      </c>
      <c r="W998" s="5">
        <f>O998*T998*_xll.XLOOKUP(U998,CALCULATION!$A$15:$A$17, CALCULATION!$B$15:$B$17)</f>
        <v>321.40600000000001</v>
      </c>
      <c r="X998" s="5">
        <f>WORKSHEET[[#This Row],[Clients Total Cost]] / WORKSHEET[[#This Row],[Clients Rate per T2 (USD)]]</f>
        <v>32.140599999999999</v>
      </c>
      <c r="Y998" s="5">
        <f>WORKSHEET[[#This Row],[Clients Rate per T2 (USD)]] - WORKSHEET[[#This Row],[Supplier Rate Per t2 (USD)]]</f>
        <v>10</v>
      </c>
      <c r="Z998" s="5">
        <f>WORKSHEET[[#This Row],[Profit Per T]] * WORKSHEET[[#This Row],[Weight]]</f>
        <v>321.40600000000001</v>
      </c>
      <c r="AA998">
        <v>1</v>
      </c>
      <c r="AB998" s="1">
        <v>3.4499999999999997</v>
      </c>
      <c r="AC998" s="1">
        <v>2.3000000000000003</v>
      </c>
      <c r="AD998" s="1">
        <v>2.875</v>
      </c>
      <c r="AE998" s="1">
        <f>WORKSHEET[[#This Row],[Delay at toll gate in days]] +WORKSHEET[[#This Row],[Delay at workshop in days]] +WORKSHEET[[#This Row],[Delay at border in days]]</f>
        <v>8.625</v>
      </c>
    </row>
    <row r="999" spans="1:31" x14ac:dyDescent="0.35">
      <c r="A999" t="s">
        <v>1019</v>
      </c>
      <c r="B999" t="s">
        <v>10</v>
      </c>
      <c r="C999" t="s">
        <v>68</v>
      </c>
      <c r="D999" t="s">
        <v>3616</v>
      </c>
      <c r="E999" t="s">
        <v>3617</v>
      </c>
      <c r="F999" t="str">
        <f>WORKSHEET[[#This Row],[Depart From]]&amp;"-"&amp;WORKSHEET[[#This Row],[Arrive To]]</f>
        <v>Marrakech-Lagos</v>
      </c>
      <c r="G999" s="2">
        <v>44608</v>
      </c>
      <c r="H999" s="2">
        <v>44629</v>
      </c>
      <c r="I999" s="2" t="str">
        <f t="shared" si="15"/>
        <v>Delivered</v>
      </c>
      <c r="J999" s="2" t="str">
        <f>TEXT(WORKSHEET[[#This Row],[Offloading Date]], "mmm")</f>
        <v>Mar</v>
      </c>
      <c r="K999" s="2" t="str">
        <f>IF(OR(WORKSHEET[[#This Row],[Year]]="", ISBLANK(WORKSHEET[[#This Row],[Year]]), WORKSHEET[[#This Row],[Year]]="null"), "Exclude", "Include")</f>
        <v>Include</v>
      </c>
      <c r="L999" t="s">
        <v>16</v>
      </c>
      <c r="M999" t="s">
        <v>12</v>
      </c>
      <c r="N999" t="s">
        <v>69</v>
      </c>
      <c r="O999">
        <v>30.1172</v>
      </c>
      <c r="P999">
        <v>20</v>
      </c>
      <c r="Q999" t="s">
        <v>14</v>
      </c>
      <c r="R999">
        <f>P999 * _xll.XLOOKUP(Q999,CALCULATION!$A$15:$A$17, CALCULATION!$B$15:$B$17 )</f>
        <v>20</v>
      </c>
      <c r="S999" s="5">
        <f>O999*P999*_xll.XLOOKUP(Q999,CALCULATION!$A$15:$A$17, CALCULATION!$B$15:$B$17)</f>
        <v>602.34400000000005</v>
      </c>
      <c r="T999">
        <v>10</v>
      </c>
      <c r="U999" t="s">
        <v>14</v>
      </c>
      <c r="V999">
        <f>T999 * _xll.XLOOKUP(U999,CALCULATION!$A$15:$A$17, CALCULATION!$B$15:$B$17 )</f>
        <v>10</v>
      </c>
      <c r="W999" s="5">
        <f>O999*T999*_xll.XLOOKUP(U999,CALCULATION!$A$15:$A$17, CALCULATION!$B$15:$B$17)</f>
        <v>301.17200000000003</v>
      </c>
      <c r="X999" s="5">
        <f>WORKSHEET[[#This Row],[Clients Total Cost]] / WORKSHEET[[#This Row],[Clients Rate per T2 (USD)]]</f>
        <v>30.117200000000004</v>
      </c>
      <c r="Y999" s="5">
        <f>WORKSHEET[[#This Row],[Clients Rate per T2 (USD)]] - WORKSHEET[[#This Row],[Supplier Rate Per t2 (USD)]]</f>
        <v>10</v>
      </c>
      <c r="Z999" s="5">
        <f>WORKSHEET[[#This Row],[Profit Per T]] * WORKSHEET[[#This Row],[Weight]]</f>
        <v>301.17200000000003</v>
      </c>
      <c r="AA999">
        <v>1</v>
      </c>
      <c r="AB999" s="1">
        <v>3.15</v>
      </c>
      <c r="AC999" s="1">
        <v>2.1</v>
      </c>
      <c r="AD999" s="1">
        <v>2.625</v>
      </c>
      <c r="AE999" s="1">
        <f>WORKSHEET[[#This Row],[Delay at toll gate in days]] +WORKSHEET[[#This Row],[Delay at workshop in days]] +WORKSHEET[[#This Row],[Delay at border in days]]</f>
        <v>7.875</v>
      </c>
    </row>
    <row r="1000" spans="1:31" x14ac:dyDescent="0.35">
      <c r="A1000" t="s">
        <v>1020</v>
      </c>
      <c r="B1000" t="s">
        <v>10</v>
      </c>
      <c r="C1000" t="s">
        <v>68</v>
      </c>
      <c r="D1000" t="s">
        <v>3620</v>
      </c>
      <c r="E1000" t="s">
        <v>3612</v>
      </c>
      <c r="F1000" t="str">
        <f>WORKSHEET[[#This Row],[Depart From]]&amp;"-"&amp;WORKSHEET[[#This Row],[Arrive To]]</f>
        <v>Zanzibar-Victoria</v>
      </c>
      <c r="G1000" s="2">
        <v>44605</v>
      </c>
      <c r="H1000" s="2">
        <v>44631</v>
      </c>
      <c r="I1000" s="2" t="str">
        <f t="shared" si="15"/>
        <v>Delivered</v>
      </c>
      <c r="J1000" s="2" t="str">
        <f>TEXT(WORKSHEET[[#This Row],[Offloading Date]], "mmm")</f>
        <v>Mar</v>
      </c>
      <c r="K1000" s="2" t="str">
        <f>IF(OR(WORKSHEET[[#This Row],[Year]]="", ISBLANK(WORKSHEET[[#This Row],[Year]]), WORKSHEET[[#This Row],[Year]]="null"), "Exclude", "Include")</f>
        <v>Include</v>
      </c>
      <c r="L1000" t="s">
        <v>16</v>
      </c>
      <c r="M1000" t="s">
        <v>12</v>
      </c>
      <c r="N1000" t="s">
        <v>69</v>
      </c>
      <c r="O1000">
        <v>30.0488</v>
      </c>
      <c r="P1000">
        <v>20</v>
      </c>
      <c r="Q1000" t="s">
        <v>14</v>
      </c>
      <c r="R1000">
        <f>P1000 * _xll.XLOOKUP(Q1000,CALCULATION!$A$15:$A$17, CALCULATION!$B$15:$B$17 )</f>
        <v>20</v>
      </c>
      <c r="S1000" s="5">
        <f>O1000*P1000*_xll.XLOOKUP(Q1000,CALCULATION!$A$15:$A$17, CALCULATION!$B$15:$B$17)</f>
        <v>600.976</v>
      </c>
      <c r="T1000">
        <v>10</v>
      </c>
      <c r="U1000" t="s">
        <v>14</v>
      </c>
      <c r="V1000">
        <f>T1000 * _xll.XLOOKUP(U1000,CALCULATION!$A$15:$A$17, CALCULATION!$B$15:$B$17 )</f>
        <v>10</v>
      </c>
      <c r="W1000" s="5">
        <f>O1000*T1000*_xll.XLOOKUP(U1000,CALCULATION!$A$15:$A$17, CALCULATION!$B$15:$B$17)</f>
        <v>300.488</v>
      </c>
      <c r="X1000" s="5">
        <f>WORKSHEET[[#This Row],[Clients Total Cost]] / WORKSHEET[[#This Row],[Clients Rate per T2 (USD)]]</f>
        <v>30.0488</v>
      </c>
      <c r="Y1000" s="5">
        <f>WORKSHEET[[#This Row],[Clients Rate per T2 (USD)]] - WORKSHEET[[#This Row],[Supplier Rate Per t2 (USD)]]</f>
        <v>10</v>
      </c>
      <c r="Z1000" s="5">
        <f>WORKSHEET[[#This Row],[Profit Per T]] * WORKSHEET[[#This Row],[Weight]]</f>
        <v>300.488</v>
      </c>
      <c r="AA1000">
        <v>1</v>
      </c>
      <c r="AB1000" s="1">
        <v>3.9</v>
      </c>
      <c r="AC1000" s="1">
        <v>2.6</v>
      </c>
      <c r="AD1000" s="1">
        <v>3.25</v>
      </c>
      <c r="AE1000" s="1">
        <f>WORKSHEET[[#This Row],[Delay at toll gate in days]] +WORKSHEET[[#This Row],[Delay at workshop in days]] +WORKSHEET[[#This Row],[Delay at border in days]]</f>
        <v>9.75</v>
      </c>
    </row>
    <row r="1001" spans="1:31" x14ac:dyDescent="0.35">
      <c r="A1001" t="s">
        <v>1021</v>
      </c>
      <c r="B1001" t="s">
        <v>10</v>
      </c>
      <c r="C1001" t="s">
        <v>68</v>
      </c>
      <c r="D1001" t="s">
        <v>3616</v>
      </c>
      <c r="E1001" t="s">
        <v>3614</v>
      </c>
      <c r="F1001" t="str">
        <f>WORKSHEET[[#This Row],[Depart From]]&amp;"-"&amp;WORKSHEET[[#This Row],[Arrive To]]</f>
        <v>Marrakech-Alger</v>
      </c>
      <c r="G1001" s="2">
        <v>44609</v>
      </c>
      <c r="H1001" s="2">
        <v>44635</v>
      </c>
      <c r="I1001" s="2" t="str">
        <f t="shared" si="15"/>
        <v>Delivered</v>
      </c>
      <c r="J1001" s="2" t="str">
        <f>TEXT(WORKSHEET[[#This Row],[Offloading Date]], "mmm")</f>
        <v>Mar</v>
      </c>
      <c r="K1001" s="2" t="str">
        <f>IF(OR(WORKSHEET[[#This Row],[Year]]="", ISBLANK(WORKSHEET[[#This Row],[Year]]), WORKSHEET[[#This Row],[Year]]="null"), "Exclude", "Include")</f>
        <v>Include</v>
      </c>
      <c r="L1001" t="s">
        <v>16</v>
      </c>
      <c r="M1001" t="s">
        <v>12</v>
      </c>
      <c r="N1001" t="s">
        <v>69</v>
      </c>
      <c r="O1001">
        <v>30.050799999999999</v>
      </c>
      <c r="P1001">
        <v>20</v>
      </c>
      <c r="Q1001" t="s">
        <v>14</v>
      </c>
      <c r="R1001">
        <f>P1001 * _xll.XLOOKUP(Q1001,CALCULATION!$A$15:$A$17, CALCULATION!$B$15:$B$17 )</f>
        <v>20</v>
      </c>
      <c r="S1001" s="5">
        <f>O1001*P1001*_xll.XLOOKUP(Q1001,CALCULATION!$A$15:$A$17, CALCULATION!$B$15:$B$17)</f>
        <v>601.01599999999996</v>
      </c>
      <c r="T1001">
        <v>10</v>
      </c>
      <c r="U1001" t="s">
        <v>14</v>
      </c>
      <c r="V1001">
        <f>T1001 * _xll.XLOOKUP(U1001,CALCULATION!$A$15:$A$17, CALCULATION!$B$15:$B$17 )</f>
        <v>10</v>
      </c>
      <c r="W1001" s="5">
        <f>O1001*T1001*_xll.XLOOKUP(U1001,CALCULATION!$A$15:$A$17, CALCULATION!$B$15:$B$17)</f>
        <v>300.50799999999998</v>
      </c>
      <c r="X1001" s="5">
        <f>WORKSHEET[[#This Row],[Clients Total Cost]] / WORKSHEET[[#This Row],[Clients Rate per T2 (USD)]]</f>
        <v>30.050799999999999</v>
      </c>
      <c r="Y1001" s="5">
        <f>WORKSHEET[[#This Row],[Clients Rate per T2 (USD)]] - WORKSHEET[[#This Row],[Supplier Rate Per t2 (USD)]]</f>
        <v>10</v>
      </c>
      <c r="Z1001" s="5">
        <f>WORKSHEET[[#This Row],[Profit Per T]] * WORKSHEET[[#This Row],[Weight]]</f>
        <v>300.50799999999998</v>
      </c>
      <c r="AA1001">
        <v>1</v>
      </c>
      <c r="AB1001" s="1">
        <v>3.9</v>
      </c>
      <c r="AC1001" s="1">
        <v>2.6</v>
      </c>
      <c r="AD1001" s="1">
        <v>3.25</v>
      </c>
      <c r="AE1001" s="1">
        <f>WORKSHEET[[#This Row],[Delay at toll gate in days]] +WORKSHEET[[#This Row],[Delay at workshop in days]] +WORKSHEET[[#This Row],[Delay at border in days]]</f>
        <v>9.75</v>
      </c>
    </row>
    <row r="1002" spans="1:31" x14ac:dyDescent="0.35">
      <c r="A1002" t="s">
        <v>1022</v>
      </c>
      <c r="B1002" t="s">
        <v>10</v>
      </c>
      <c r="C1002" t="s">
        <v>68</v>
      </c>
      <c r="D1002" t="s">
        <v>3611</v>
      </c>
      <c r="E1002" t="s">
        <v>3617</v>
      </c>
      <c r="F1002" t="str">
        <f>WORKSHEET[[#This Row],[Depart From]]&amp;"-"&amp;WORKSHEET[[#This Row],[Arrive To]]</f>
        <v>Mogadishu-Lagos</v>
      </c>
      <c r="G1002" s="2">
        <v>44608</v>
      </c>
      <c r="H1002" s="2">
        <v>44643</v>
      </c>
      <c r="I1002" s="2" t="str">
        <f t="shared" si="15"/>
        <v>Delivered</v>
      </c>
      <c r="J1002" s="2" t="str">
        <f>TEXT(WORKSHEET[[#This Row],[Offloading Date]], "mmm")</f>
        <v>Mar</v>
      </c>
      <c r="K1002" s="2" t="str">
        <f>IF(OR(WORKSHEET[[#This Row],[Year]]="", ISBLANK(WORKSHEET[[#This Row],[Year]]), WORKSHEET[[#This Row],[Year]]="null"), "Exclude", "Include")</f>
        <v>Include</v>
      </c>
      <c r="L1002" t="s">
        <v>16</v>
      </c>
      <c r="M1002" t="s">
        <v>3624</v>
      </c>
      <c r="N1002" t="s">
        <v>69</v>
      </c>
      <c r="O1002">
        <v>30.169</v>
      </c>
      <c r="P1002">
        <v>20</v>
      </c>
      <c r="Q1002" t="s">
        <v>14</v>
      </c>
      <c r="R1002">
        <f>P1002 * _xll.XLOOKUP(Q1002,CALCULATION!$A$15:$A$17, CALCULATION!$B$15:$B$17 )</f>
        <v>20</v>
      </c>
      <c r="S1002" s="5">
        <f>O1002*P1002*_xll.XLOOKUP(Q1002,CALCULATION!$A$15:$A$17, CALCULATION!$B$15:$B$17)</f>
        <v>603.38</v>
      </c>
      <c r="T1002">
        <v>10</v>
      </c>
      <c r="U1002" t="s">
        <v>14</v>
      </c>
      <c r="V1002">
        <f>T1002 * _xll.XLOOKUP(U1002,CALCULATION!$A$15:$A$17, CALCULATION!$B$15:$B$17 )</f>
        <v>10</v>
      </c>
      <c r="W1002" s="5">
        <f>O1002*T1002*_xll.XLOOKUP(U1002,CALCULATION!$A$15:$A$17, CALCULATION!$B$15:$B$17)</f>
        <v>301.69</v>
      </c>
      <c r="X1002" s="5">
        <f>WORKSHEET[[#This Row],[Clients Total Cost]] / WORKSHEET[[#This Row],[Clients Rate per T2 (USD)]]</f>
        <v>30.169</v>
      </c>
      <c r="Y1002" s="5">
        <f>WORKSHEET[[#This Row],[Clients Rate per T2 (USD)]] - WORKSHEET[[#This Row],[Supplier Rate Per t2 (USD)]]</f>
        <v>10</v>
      </c>
      <c r="Z1002" s="5">
        <f>WORKSHEET[[#This Row],[Profit Per T]] * WORKSHEET[[#This Row],[Weight]]</f>
        <v>301.69</v>
      </c>
      <c r="AA1002">
        <v>1</v>
      </c>
      <c r="AB1002" s="1">
        <v>5.25</v>
      </c>
      <c r="AC1002" s="1">
        <v>3.5</v>
      </c>
      <c r="AD1002" s="1">
        <v>4.375</v>
      </c>
      <c r="AE1002" s="1">
        <f>WORKSHEET[[#This Row],[Delay at toll gate in days]] +WORKSHEET[[#This Row],[Delay at workshop in days]] +WORKSHEET[[#This Row],[Delay at border in days]]</f>
        <v>13.125</v>
      </c>
    </row>
    <row r="1003" spans="1:31" x14ac:dyDescent="0.35">
      <c r="A1003" t="s">
        <v>1023</v>
      </c>
      <c r="B1003" t="s">
        <v>10</v>
      </c>
      <c r="C1003" t="s">
        <v>68</v>
      </c>
      <c r="D1003" t="s">
        <v>3615</v>
      </c>
      <c r="E1003" t="s">
        <v>3613</v>
      </c>
      <c r="F1003" t="str">
        <f>WORKSHEET[[#This Row],[Depart From]]&amp;"-"&amp;WORKSHEET[[#This Row],[Arrive To]]</f>
        <v>Mombasa-Sanaa</v>
      </c>
      <c r="G1003" s="2">
        <v>44604</v>
      </c>
      <c r="H1003" s="2">
        <v>44627</v>
      </c>
      <c r="I1003" s="2" t="str">
        <f t="shared" si="15"/>
        <v>Delivered</v>
      </c>
      <c r="J1003" s="2" t="str">
        <f>TEXT(WORKSHEET[[#This Row],[Offloading Date]], "mmm")</f>
        <v>Mar</v>
      </c>
      <c r="K1003" s="2" t="str">
        <f>IF(OR(WORKSHEET[[#This Row],[Year]]="", ISBLANK(WORKSHEET[[#This Row],[Year]]), WORKSHEET[[#This Row],[Year]]="null"), "Exclude", "Include")</f>
        <v>Include</v>
      </c>
      <c r="L1003" t="s">
        <v>16</v>
      </c>
      <c r="M1003" t="s">
        <v>12</v>
      </c>
      <c r="N1003" t="s">
        <v>69</v>
      </c>
      <c r="O1003">
        <v>32.117899999999999</v>
      </c>
      <c r="P1003">
        <v>20</v>
      </c>
      <c r="Q1003" t="s">
        <v>14</v>
      </c>
      <c r="R1003">
        <f>P1003 * _xll.XLOOKUP(Q1003,CALCULATION!$A$15:$A$17, CALCULATION!$B$15:$B$17 )</f>
        <v>20</v>
      </c>
      <c r="S1003" s="5">
        <f>O1003*P1003*_xll.XLOOKUP(Q1003,CALCULATION!$A$15:$A$17, CALCULATION!$B$15:$B$17)</f>
        <v>642.35799999999995</v>
      </c>
      <c r="T1003">
        <v>10</v>
      </c>
      <c r="U1003" t="s">
        <v>14</v>
      </c>
      <c r="V1003">
        <f>T1003 * _xll.XLOOKUP(U1003,CALCULATION!$A$15:$A$17, CALCULATION!$B$15:$B$17 )</f>
        <v>10</v>
      </c>
      <c r="W1003" s="5">
        <f>O1003*T1003*_xll.XLOOKUP(U1003,CALCULATION!$A$15:$A$17, CALCULATION!$B$15:$B$17)</f>
        <v>321.17899999999997</v>
      </c>
      <c r="X1003" s="5">
        <f>WORKSHEET[[#This Row],[Clients Total Cost]] / WORKSHEET[[#This Row],[Clients Rate per T2 (USD)]]</f>
        <v>32.117899999999999</v>
      </c>
      <c r="Y1003" s="5">
        <f>WORKSHEET[[#This Row],[Clients Rate per T2 (USD)]] - WORKSHEET[[#This Row],[Supplier Rate Per t2 (USD)]]</f>
        <v>10</v>
      </c>
      <c r="Z1003" s="5">
        <f>WORKSHEET[[#This Row],[Profit Per T]] * WORKSHEET[[#This Row],[Weight]]</f>
        <v>321.17899999999997</v>
      </c>
      <c r="AA1003">
        <v>1</v>
      </c>
      <c r="AB1003" s="1">
        <v>3.4499999999999997</v>
      </c>
      <c r="AC1003" s="1">
        <v>2.3000000000000003</v>
      </c>
      <c r="AD1003" s="1">
        <v>2.875</v>
      </c>
      <c r="AE1003" s="1">
        <f>WORKSHEET[[#This Row],[Delay at toll gate in days]] +WORKSHEET[[#This Row],[Delay at workshop in days]] +WORKSHEET[[#This Row],[Delay at border in days]]</f>
        <v>8.625</v>
      </c>
    </row>
    <row r="1004" spans="1:31" x14ac:dyDescent="0.35">
      <c r="A1004" t="s">
        <v>1024</v>
      </c>
      <c r="B1004" t="s">
        <v>10</v>
      </c>
      <c r="C1004" t="s">
        <v>68</v>
      </c>
      <c r="D1004" t="s">
        <v>3616</v>
      </c>
      <c r="E1004" t="s">
        <v>3613</v>
      </c>
      <c r="F1004" t="str">
        <f>WORKSHEET[[#This Row],[Depart From]]&amp;"-"&amp;WORKSHEET[[#This Row],[Arrive To]]</f>
        <v>Marrakech-Sanaa</v>
      </c>
      <c r="G1004" s="2">
        <v>44608</v>
      </c>
      <c r="H1004" s="2">
        <v>44627</v>
      </c>
      <c r="I1004" s="2" t="str">
        <f t="shared" si="15"/>
        <v>Delivered</v>
      </c>
      <c r="J1004" s="2" t="str">
        <f>TEXT(WORKSHEET[[#This Row],[Offloading Date]], "mmm")</f>
        <v>Mar</v>
      </c>
      <c r="K1004" s="2" t="str">
        <f>IF(OR(WORKSHEET[[#This Row],[Year]]="", ISBLANK(WORKSHEET[[#This Row],[Year]]), WORKSHEET[[#This Row],[Year]]="null"), "Exclude", "Include")</f>
        <v>Include</v>
      </c>
      <c r="L1004" t="s">
        <v>16</v>
      </c>
      <c r="M1004" t="s">
        <v>12</v>
      </c>
      <c r="N1004" t="s">
        <v>69</v>
      </c>
      <c r="O1004">
        <v>32.068100000000001</v>
      </c>
      <c r="P1004">
        <v>20</v>
      </c>
      <c r="Q1004" t="s">
        <v>14</v>
      </c>
      <c r="R1004">
        <f>P1004 * _xll.XLOOKUP(Q1004,CALCULATION!$A$15:$A$17, CALCULATION!$B$15:$B$17 )</f>
        <v>20</v>
      </c>
      <c r="S1004" s="5">
        <f>O1004*P1004*_xll.XLOOKUP(Q1004,CALCULATION!$A$15:$A$17, CALCULATION!$B$15:$B$17)</f>
        <v>641.36200000000008</v>
      </c>
      <c r="T1004">
        <v>10</v>
      </c>
      <c r="U1004" t="s">
        <v>14</v>
      </c>
      <c r="V1004">
        <f>T1004 * _xll.XLOOKUP(U1004,CALCULATION!$A$15:$A$17, CALCULATION!$B$15:$B$17 )</f>
        <v>10</v>
      </c>
      <c r="W1004" s="5">
        <f>O1004*T1004*_xll.XLOOKUP(U1004,CALCULATION!$A$15:$A$17, CALCULATION!$B$15:$B$17)</f>
        <v>320.68100000000004</v>
      </c>
      <c r="X1004" s="5">
        <f>WORKSHEET[[#This Row],[Clients Total Cost]] / WORKSHEET[[#This Row],[Clients Rate per T2 (USD)]]</f>
        <v>32.068100000000001</v>
      </c>
      <c r="Y1004" s="5">
        <f>WORKSHEET[[#This Row],[Clients Rate per T2 (USD)]] - WORKSHEET[[#This Row],[Supplier Rate Per t2 (USD)]]</f>
        <v>10</v>
      </c>
      <c r="Z1004" s="5">
        <f>WORKSHEET[[#This Row],[Profit Per T]] * WORKSHEET[[#This Row],[Weight]]</f>
        <v>320.68100000000004</v>
      </c>
      <c r="AA1004">
        <v>1</v>
      </c>
      <c r="AB1004" s="1">
        <v>2.85</v>
      </c>
      <c r="AC1004" s="1">
        <v>1.9000000000000001</v>
      </c>
      <c r="AD1004" s="1">
        <v>2.375</v>
      </c>
      <c r="AE1004" s="1">
        <f>WORKSHEET[[#This Row],[Delay at toll gate in days]] +WORKSHEET[[#This Row],[Delay at workshop in days]] +WORKSHEET[[#This Row],[Delay at border in days]]</f>
        <v>7.125</v>
      </c>
    </row>
    <row r="1005" spans="1:31" x14ac:dyDescent="0.35">
      <c r="A1005" t="s">
        <v>1025</v>
      </c>
      <c r="B1005" t="s">
        <v>10</v>
      </c>
      <c r="C1005" t="s">
        <v>68</v>
      </c>
      <c r="D1005" t="s">
        <v>3619</v>
      </c>
      <c r="E1005" t="s">
        <v>3618</v>
      </c>
      <c r="F1005" t="str">
        <f>WORKSHEET[[#This Row],[Depart From]]&amp;"-"&amp;WORKSHEET[[#This Row],[Arrive To]]</f>
        <v>Addis Ababa-Tripoli</v>
      </c>
      <c r="G1005" s="2">
        <v>44608</v>
      </c>
      <c r="H1005" s="2">
        <v>44627</v>
      </c>
      <c r="I1005" s="2" t="str">
        <f t="shared" si="15"/>
        <v>Delivered</v>
      </c>
      <c r="J1005" s="2" t="str">
        <f>TEXT(WORKSHEET[[#This Row],[Offloading Date]], "mmm")</f>
        <v>Mar</v>
      </c>
      <c r="K1005" s="2" t="str">
        <f>IF(OR(WORKSHEET[[#This Row],[Year]]="", ISBLANK(WORKSHEET[[#This Row],[Year]]), WORKSHEET[[#This Row],[Year]]="null"), "Exclude", "Include")</f>
        <v>Include</v>
      </c>
      <c r="L1005" t="s">
        <v>16</v>
      </c>
      <c r="M1005" t="s">
        <v>3624</v>
      </c>
      <c r="N1005" t="s">
        <v>69</v>
      </c>
      <c r="O1005">
        <v>34.1614</v>
      </c>
      <c r="P1005">
        <v>20</v>
      </c>
      <c r="Q1005" t="s">
        <v>14</v>
      </c>
      <c r="R1005">
        <f>P1005 * _xll.XLOOKUP(Q1005,CALCULATION!$A$15:$A$17, CALCULATION!$B$15:$B$17 )</f>
        <v>20</v>
      </c>
      <c r="S1005" s="5">
        <f>O1005*P1005*_xll.XLOOKUP(Q1005,CALCULATION!$A$15:$A$17, CALCULATION!$B$15:$B$17)</f>
        <v>683.22800000000007</v>
      </c>
      <c r="T1005">
        <v>10</v>
      </c>
      <c r="U1005" t="s">
        <v>14</v>
      </c>
      <c r="V1005">
        <f>T1005 * _xll.XLOOKUP(U1005,CALCULATION!$A$15:$A$17, CALCULATION!$B$15:$B$17 )</f>
        <v>10</v>
      </c>
      <c r="W1005" s="5">
        <f>O1005*T1005*_xll.XLOOKUP(U1005,CALCULATION!$A$15:$A$17, CALCULATION!$B$15:$B$17)</f>
        <v>341.61400000000003</v>
      </c>
      <c r="X1005" s="5">
        <f>WORKSHEET[[#This Row],[Clients Total Cost]] / WORKSHEET[[#This Row],[Clients Rate per T2 (USD)]]</f>
        <v>34.1614</v>
      </c>
      <c r="Y1005" s="5">
        <f>WORKSHEET[[#This Row],[Clients Rate per T2 (USD)]] - WORKSHEET[[#This Row],[Supplier Rate Per t2 (USD)]]</f>
        <v>10</v>
      </c>
      <c r="Z1005" s="5">
        <f>WORKSHEET[[#This Row],[Profit Per T]] * WORKSHEET[[#This Row],[Weight]]</f>
        <v>341.61400000000003</v>
      </c>
      <c r="AA1005">
        <v>1</v>
      </c>
      <c r="AB1005" s="1">
        <v>2.85</v>
      </c>
      <c r="AC1005" s="1">
        <v>1.9000000000000001</v>
      </c>
      <c r="AD1005" s="1">
        <v>2.375</v>
      </c>
      <c r="AE1005" s="1">
        <f>WORKSHEET[[#This Row],[Delay at toll gate in days]] +WORKSHEET[[#This Row],[Delay at workshop in days]] +WORKSHEET[[#This Row],[Delay at border in days]]</f>
        <v>7.125</v>
      </c>
    </row>
    <row r="1006" spans="1:31" x14ac:dyDescent="0.35">
      <c r="A1006" t="s">
        <v>1026</v>
      </c>
      <c r="B1006" t="s">
        <v>10</v>
      </c>
      <c r="C1006" t="s">
        <v>68</v>
      </c>
      <c r="D1006" t="s">
        <v>3620</v>
      </c>
      <c r="E1006" t="s">
        <v>3617</v>
      </c>
      <c r="F1006" t="str">
        <f>WORKSHEET[[#This Row],[Depart From]]&amp;"-"&amp;WORKSHEET[[#This Row],[Arrive To]]</f>
        <v>Zanzibar-Lagos</v>
      </c>
      <c r="G1006" s="2">
        <v>44608</v>
      </c>
      <c r="H1006" s="2">
        <v>44629</v>
      </c>
      <c r="I1006" s="2" t="str">
        <f t="shared" si="15"/>
        <v>Delivered</v>
      </c>
      <c r="J1006" s="2" t="str">
        <f>TEXT(WORKSHEET[[#This Row],[Offloading Date]], "mmm")</f>
        <v>Mar</v>
      </c>
      <c r="K1006" s="2" t="str">
        <f>IF(OR(WORKSHEET[[#This Row],[Year]]="", ISBLANK(WORKSHEET[[#This Row],[Year]]), WORKSHEET[[#This Row],[Year]]="null"), "Exclude", "Include")</f>
        <v>Include</v>
      </c>
      <c r="L1006" t="s">
        <v>16</v>
      </c>
      <c r="M1006" t="s">
        <v>12</v>
      </c>
      <c r="N1006" t="s">
        <v>69</v>
      </c>
      <c r="O1006">
        <v>30.148700000000002</v>
      </c>
      <c r="P1006">
        <v>20</v>
      </c>
      <c r="Q1006" t="s">
        <v>14</v>
      </c>
      <c r="R1006">
        <f>P1006 * _xll.XLOOKUP(Q1006,CALCULATION!$A$15:$A$17, CALCULATION!$B$15:$B$17 )</f>
        <v>20</v>
      </c>
      <c r="S1006" s="5">
        <f>O1006*P1006*_xll.XLOOKUP(Q1006,CALCULATION!$A$15:$A$17, CALCULATION!$B$15:$B$17)</f>
        <v>602.97400000000005</v>
      </c>
      <c r="T1006">
        <v>10</v>
      </c>
      <c r="U1006" t="s">
        <v>14</v>
      </c>
      <c r="V1006">
        <f>T1006 * _xll.XLOOKUP(U1006,CALCULATION!$A$15:$A$17, CALCULATION!$B$15:$B$17 )</f>
        <v>10</v>
      </c>
      <c r="W1006" s="5">
        <f>O1006*T1006*_xll.XLOOKUP(U1006,CALCULATION!$A$15:$A$17, CALCULATION!$B$15:$B$17)</f>
        <v>301.48700000000002</v>
      </c>
      <c r="X1006" s="5">
        <f>WORKSHEET[[#This Row],[Clients Total Cost]] / WORKSHEET[[#This Row],[Clients Rate per T2 (USD)]]</f>
        <v>30.148700000000002</v>
      </c>
      <c r="Y1006" s="5">
        <f>WORKSHEET[[#This Row],[Clients Rate per T2 (USD)]] - WORKSHEET[[#This Row],[Supplier Rate Per t2 (USD)]]</f>
        <v>10</v>
      </c>
      <c r="Z1006" s="5">
        <f>WORKSHEET[[#This Row],[Profit Per T]] * WORKSHEET[[#This Row],[Weight]]</f>
        <v>301.48700000000002</v>
      </c>
      <c r="AA1006">
        <v>1</v>
      </c>
      <c r="AB1006" s="1">
        <v>3.15</v>
      </c>
      <c r="AC1006" s="1">
        <v>2.1</v>
      </c>
      <c r="AD1006" s="1">
        <v>2.625</v>
      </c>
      <c r="AE1006" s="1">
        <f>WORKSHEET[[#This Row],[Delay at toll gate in days]] +WORKSHEET[[#This Row],[Delay at workshop in days]] +WORKSHEET[[#This Row],[Delay at border in days]]</f>
        <v>7.875</v>
      </c>
    </row>
    <row r="1007" spans="1:31" x14ac:dyDescent="0.35">
      <c r="A1007" t="s">
        <v>1027</v>
      </c>
      <c r="B1007" t="s">
        <v>10</v>
      </c>
      <c r="C1007" t="s">
        <v>68</v>
      </c>
      <c r="D1007" t="s">
        <v>3616</v>
      </c>
      <c r="E1007" t="s">
        <v>3612</v>
      </c>
      <c r="F1007" t="str">
        <f>WORKSHEET[[#This Row],[Depart From]]&amp;"-"&amp;WORKSHEET[[#This Row],[Arrive To]]</f>
        <v>Marrakech-Victoria</v>
      </c>
      <c r="G1007" s="2">
        <v>44609</v>
      </c>
      <c r="H1007" s="2">
        <v>44624</v>
      </c>
      <c r="I1007" s="2" t="str">
        <f t="shared" si="15"/>
        <v>Delivered</v>
      </c>
      <c r="J1007" s="2" t="str">
        <f>TEXT(WORKSHEET[[#This Row],[Offloading Date]], "mmm")</f>
        <v>Mar</v>
      </c>
      <c r="K1007" s="2" t="str">
        <f>IF(OR(WORKSHEET[[#This Row],[Year]]="", ISBLANK(WORKSHEET[[#This Row],[Year]]), WORKSHEET[[#This Row],[Year]]="null"), "Exclude", "Include")</f>
        <v>Include</v>
      </c>
      <c r="L1007" t="s">
        <v>16</v>
      </c>
      <c r="M1007" t="s">
        <v>12</v>
      </c>
      <c r="N1007" t="s">
        <v>69</v>
      </c>
      <c r="O1007">
        <v>30.052900000000001</v>
      </c>
      <c r="P1007">
        <v>20</v>
      </c>
      <c r="Q1007" t="s">
        <v>14</v>
      </c>
      <c r="R1007">
        <f>P1007 * _xll.XLOOKUP(Q1007,CALCULATION!$A$15:$A$17, CALCULATION!$B$15:$B$17 )</f>
        <v>20</v>
      </c>
      <c r="S1007" s="5">
        <f>O1007*P1007*_xll.XLOOKUP(Q1007,CALCULATION!$A$15:$A$17, CALCULATION!$B$15:$B$17)</f>
        <v>601.05799999999999</v>
      </c>
      <c r="T1007">
        <v>10</v>
      </c>
      <c r="U1007" t="s">
        <v>14</v>
      </c>
      <c r="V1007">
        <f>T1007 * _xll.XLOOKUP(U1007,CALCULATION!$A$15:$A$17, CALCULATION!$B$15:$B$17 )</f>
        <v>10</v>
      </c>
      <c r="W1007" s="5">
        <f>O1007*T1007*_xll.XLOOKUP(U1007,CALCULATION!$A$15:$A$17, CALCULATION!$B$15:$B$17)</f>
        <v>300.529</v>
      </c>
      <c r="X1007" s="5">
        <f>WORKSHEET[[#This Row],[Clients Total Cost]] / WORKSHEET[[#This Row],[Clients Rate per T2 (USD)]]</f>
        <v>30.052900000000001</v>
      </c>
      <c r="Y1007" s="5">
        <f>WORKSHEET[[#This Row],[Clients Rate per T2 (USD)]] - WORKSHEET[[#This Row],[Supplier Rate Per t2 (USD)]]</f>
        <v>10</v>
      </c>
      <c r="Z1007" s="5">
        <f>WORKSHEET[[#This Row],[Profit Per T]] * WORKSHEET[[#This Row],[Weight]]</f>
        <v>300.529</v>
      </c>
      <c r="AA1007">
        <v>1</v>
      </c>
      <c r="AB1007" s="1">
        <v>2.25</v>
      </c>
      <c r="AC1007" s="1">
        <v>1.5</v>
      </c>
      <c r="AD1007" s="1">
        <v>1.875</v>
      </c>
      <c r="AE1007" s="1">
        <f>WORKSHEET[[#This Row],[Delay at toll gate in days]] +WORKSHEET[[#This Row],[Delay at workshop in days]] +WORKSHEET[[#This Row],[Delay at border in days]]</f>
        <v>5.625</v>
      </c>
    </row>
    <row r="1008" spans="1:31" x14ac:dyDescent="0.35">
      <c r="A1008" t="s">
        <v>1028</v>
      </c>
      <c r="B1008" t="s">
        <v>10</v>
      </c>
      <c r="C1008" t="s">
        <v>68</v>
      </c>
      <c r="D1008" t="s">
        <v>3611</v>
      </c>
      <c r="E1008" t="s">
        <v>3618</v>
      </c>
      <c r="F1008" t="str">
        <f>WORKSHEET[[#This Row],[Depart From]]&amp;"-"&amp;WORKSHEET[[#This Row],[Arrive To]]</f>
        <v>Mogadishu-Tripoli</v>
      </c>
      <c r="G1008" s="2">
        <v>44606</v>
      </c>
      <c r="H1008" s="2">
        <v>44627</v>
      </c>
      <c r="I1008" s="2" t="str">
        <f t="shared" si="15"/>
        <v>Delivered</v>
      </c>
      <c r="J1008" s="2" t="str">
        <f>TEXT(WORKSHEET[[#This Row],[Offloading Date]], "mmm")</f>
        <v>Mar</v>
      </c>
      <c r="K1008" s="2" t="str">
        <f>IF(OR(WORKSHEET[[#This Row],[Year]]="", ISBLANK(WORKSHEET[[#This Row],[Year]]), WORKSHEET[[#This Row],[Year]]="null"), "Exclude", "Include")</f>
        <v>Include</v>
      </c>
      <c r="L1008" t="s">
        <v>16</v>
      </c>
      <c r="M1008" t="s">
        <v>12</v>
      </c>
      <c r="N1008" t="s">
        <v>13</v>
      </c>
      <c r="O1008">
        <v>32.172600000000003</v>
      </c>
      <c r="P1008">
        <v>600</v>
      </c>
      <c r="Q1008" t="s">
        <v>14</v>
      </c>
      <c r="R1008">
        <f>P1008 * _xll.XLOOKUP(Q1008,CALCULATION!$A$15:$A$17, CALCULATION!$B$15:$B$17 )</f>
        <v>600</v>
      </c>
      <c r="S1008" s="5">
        <f>O1008*P1008*_xll.XLOOKUP(Q1008,CALCULATION!$A$15:$A$17, CALCULATION!$B$15:$B$17)</f>
        <v>19303.560000000001</v>
      </c>
      <c r="T1008">
        <v>300</v>
      </c>
      <c r="U1008" t="s">
        <v>14</v>
      </c>
      <c r="V1008">
        <f>T1008 * _xll.XLOOKUP(U1008,CALCULATION!$A$15:$A$17, CALCULATION!$B$15:$B$17 )</f>
        <v>300</v>
      </c>
      <c r="W1008" s="5">
        <f>O1008*T1008*_xll.XLOOKUP(U1008,CALCULATION!$A$15:$A$17, CALCULATION!$B$15:$B$17)</f>
        <v>9651.7800000000007</v>
      </c>
      <c r="X1008" s="5">
        <f>WORKSHEET[[#This Row],[Clients Total Cost]] / WORKSHEET[[#This Row],[Clients Rate per T2 (USD)]]</f>
        <v>32.172600000000003</v>
      </c>
      <c r="Y1008" s="5">
        <f>WORKSHEET[[#This Row],[Clients Rate per T2 (USD)]] - WORKSHEET[[#This Row],[Supplier Rate Per t2 (USD)]]</f>
        <v>300</v>
      </c>
      <c r="Z1008" s="5">
        <f>WORKSHEET[[#This Row],[Profit Per T]] * WORKSHEET[[#This Row],[Weight]]</f>
        <v>9651.7800000000007</v>
      </c>
      <c r="AA1008">
        <v>1</v>
      </c>
      <c r="AB1008" s="1">
        <v>3.15</v>
      </c>
      <c r="AC1008" s="1">
        <v>2.1</v>
      </c>
      <c r="AD1008" s="1">
        <v>2.625</v>
      </c>
      <c r="AE1008" s="1">
        <f>WORKSHEET[[#This Row],[Delay at toll gate in days]] +WORKSHEET[[#This Row],[Delay at workshop in days]] +WORKSHEET[[#This Row],[Delay at border in days]]</f>
        <v>7.875</v>
      </c>
    </row>
    <row r="1009" spans="1:31" x14ac:dyDescent="0.35">
      <c r="A1009" t="s">
        <v>1029</v>
      </c>
      <c r="B1009" t="s">
        <v>10</v>
      </c>
      <c r="C1009" t="s">
        <v>68</v>
      </c>
      <c r="D1009" t="s">
        <v>3611</v>
      </c>
      <c r="E1009" t="s">
        <v>3614</v>
      </c>
      <c r="F1009" t="str">
        <f>WORKSHEET[[#This Row],[Depart From]]&amp;"-"&amp;WORKSHEET[[#This Row],[Arrive To]]</f>
        <v>Mogadishu-Alger</v>
      </c>
      <c r="G1009" s="2">
        <v>44604</v>
      </c>
      <c r="H1009" s="2">
        <v>44627</v>
      </c>
      <c r="I1009" s="2" t="str">
        <f t="shared" si="15"/>
        <v>Delivered</v>
      </c>
      <c r="J1009" s="2" t="str">
        <f>TEXT(WORKSHEET[[#This Row],[Offloading Date]], "mmm")</f>
        <v>Mar</v>
      </c>
      <c r="K1009" s="2" t="str">
        <f>IF(OR(WORKSHEET[[#This Row],[Year]]="", ISBLANK(WORKSHEET[[#This Row],[Year]]), WORKSHEET[[#This Row],[Year]]="null"), "Exclude", "Include")</f>
        <v>Include</v>
      </c>
      <c r="L1009" t="s">
        <v>16</v>
      </c>
      <c r="M1009" t="s">
        <v>16</v>
      </c>
      <c r="N1009" t="s">
        <v>13</v>
      </c>
      <c r="O1009">
        <v>32.140599999999999</v>
      </c>
      <c r="P1009">
        <v>600</v>
      </c>
      <c r="Q1009" t="s">
        <v>14</v>
      </c>
      <c r="R1009">
        <f>P1009 * _xll.XLOOKUP(Q1009,CALCULATION!$A$15:$A$17, CALCULATION!$B$15:$B$17 )</f>
        <v>600</v>
      </c>
      <c r="S1009" s="5">
        <f>O1009*P1009*_xll.XLOOKUP(Q1009,CALCULATION!$A$15:$A$17, CALCULATION!$B$15:$B$17)</f>
        <v>19284.36</v>
      </c>
      <c r="T1009">
        <v>300</v>
      </c>
      <c r="U1009" t="s">
        <v>14</v>
      </c>
      <c r="V1009">
        <f>T1009 * _xll.XLOOKUP(U1009,CALCULATION!$A$15:$A$17, CALCULATION!$B$15:$B$17 )</f>
        <v>300</v>
      </c>
      <c r="W1009" s="5">
        <f>O1009*T1009*_xll.XLOOKUP(U1009,CALCULATION!$A$15:$A$17, CALCULATION!$B$15:$B$17)</f>
        <v>9642.18</v>
      </c>
      <c r="X1009" s="5">
        <f>WORKSHEET[[#This Row],[Clients Total Cost]] / WORKSHEET[[#This Row],[Clients Rate per T2 (USD)]]</f>
        <v>32.140599999999999</v>
      </c>
      <c r="Y1009" s="5">
        <f>WORKSHEET[[#This Row],[Clients Rate per T2 (USD)]] - WORKSHEET[[#This Row],[Supplier Rate Per t2 (USD)]]</f>
        <v>300</v>
      </c>
      <c r="Z1009" s="5">
        <f>WORKSHEET[[#This Row],[Profit Per T]] * WORKSHEET[[#This Row],[Weight]]</f>
        <v>9642.18</v>
      </c>
      <c r="AA1009">
        <v>1</v>
      </c>
      <c r="AB1009" s="1">
        <v>3.4499999999999997</v>
      </c>
      <c r="AC1009" s="1">
        <v>2.3000000000000003</v>
      </c>
      <c r="AD1009" s="1">
        <v>2.875</v>
      </c>
      <c r="AE1009" s="1">
        <f>WORKSHEET[[#This Row],[Delay at toll gate in days]] +WORKSHEET[[#This Row],[Delay at workshop in days]] +WORKSHEET[[#This Row],[Delay at border in days]]</f>
        <v>8.625</v>
      </c>
    </row>
    <row r="1010" spans="1:31" x14ac:dyDescent="0.35">
      <c r="A1010" t="s">
        <v>1030</v>
      </c>
      <c r="B1010" t="s">
        <v>10</v>
      </c>
      <c r="C1010" t="s">
        <v>68</v>
      </c>
      <c r="D1010" t="s">
        <v>3616</v>
      </c>
      <c r="E1010" t="s">
        <v>3613</v>
      </c>
      <c r="F1010" t="str">
        <f>WORKSHEET[[#This Row],[Depart From]]&amp;"-"&amp;WORKSHEET[[#This Row],[Arrive To]]</f>
        <v>Marrakech-Sanaa</v>
      </c>
      <c r="G1010" s="2">
        <v>44608</v>
      </c>
      <c r="H1010" s="2">
        <v>44629</v>
      </c>
      <c r="I1010" s="2" t="str">
        <f t="shared" si="15"/>
        <v>Delivered</v>
      </c>
      <c r="J1010" s="2" t="str">
        <f>TEXT(WORKSHEET[[#This Row],[Offloading Date]], "mmm")</f>
        <v>Mar</v>
      </c>
      <c r="K1010" s="2" t="str">
        <f>IF(OR(WORKSHEET[[#This Row],[Year]]="", ISBLANK(WORKSHEET[[#This Row],[Year]]), WORKSHEET[[#This Row],[Year]]="null"), "Exclude", "Include")</f>
        <v>Include</v>
      </c>
      <c r="L1010" t="s">
        <v>16</v>
      </c>
      <c r="M1010" t="s">
        <v>12</v>
      </c>
      <c r="N1010" t="s">
        <v>13</v>
      </c>
      <c r="O1010">
        <v>30.1172</v>
      </c>
      <c r="P1010">
        <v>600</v>
      </c>
      <c r="Q1010" t="s">
        <v>14</v>
      </c>
      <c r="R1010">
        <f>P1010 * _xll.XLOOKUP(Q1010,CALCULATION!$A$15:$A$17, CALCULATION!$B$15:$B$17 )</f>
        <v>600</v>
      </c>
      <c r="S1010" s="5">
        <f>O1010*P1010*_xll.XLOOKUP(Q1010,CALCULATION!$A$15:$A$17, CALCULATION!$B$15:$B$17)</f>
        <v>18070.32</v>
      </c>
      <c r="T1010">
        <v>300</v>
      </c>
      <c r="U1010" t="s">
        <v>14</v>
      </c>
      <c r="V1010">
        <f>T1010 * _xll.XLOOKUP(U1010,CALCULATION!$A$15:$A$17, CALCULATION!$B$15:$B$17 )</f>
        <v>300</v>
      </c>
      <c r="W1010" s="5">
        <f>O1010*T1010*_xll.XLOOKUP(U1010,CALCULATION!$A$15:$A$17, CALCULATION!$B$15:$B$17)</f>
        <v>9035.16</v>
      </c>
      <c r="X1010" s="5">
        <f>WORKSHEET[[#This Row],[Clients Total Cost]] / WORKSHEET[[#This Row],[Clients Rate per T2 (USD)]]</f>
        <v>30.1172</v>
      </c>
      <c r="Y1010" s="5">
        <f>WORKSHEET[[#This Row],[Clients Rate per T2 (USD)]] - WORKSHEET[[#This Row],[Supplier Rate Per t2 (USD)]]</f>
        <v>300</v>
      </c>
      <c r="Z1010" s="5">
        <f>WORKSHEET[[#This Row],[Profit Per T]] * WORKSHEET[[#This Row],[Weight]]</f>
        <v>9035.16</v>
      </c>
      <c r="AA1010">
        <v>1</v>
      </c>
      <c r="AB1010" s="1">
        <v>3.15</v>
      </c>
      <c r="AC1010" s="1">
        <v>2.1</v>
      </c>
      <c r="AD1010" s="1">
        <v>2.625</v>
      </c>
      <c r="AE1010" s="1">
        <f>WORKSHEET[[#This Row],[Delay at toll gate in days]] +WORKSHEET[[#This Row],[Delay at workshop in days]] +WORKSHEET[[#This Row],[Delay at border in days]]</f>
        <v>7.875</v>
      </c>
    </row>
    <row r="1011" spans="1:31" x14ac:dyDescent="0.35">
      <c r="A1011" t="s">
        <v>1031</v>
      </c>
      <c r="B1011" t="s">
        <v>10</v>
      </c>
      <c r="C1011" t="s">
        <v>68</v>
      </c>
      <c r="D1011" t="s">
        <v>3615</v>
      </c>
      <c r="E1011" t="s">
        <v>3617</v>
      </c>
      <c r="F1011" t="str">
        <f>WORKSHEET[[#This Row],[Depart From]]&amp;"-"&amp;WORKSHEET[[#This Row],[Arrive To]]</f>
        <v>Mombasa-Lagos</v>
      </c>
      <c r="G1011" s="2">
        <v>44605</v>
      </c>
      <c r="H1011" s="2">
        <v>44631</v>
      </c>
      <c r="I1011" s="2" t="str">
        <f t="shared" si="15"/>
        <v>Delivered</v>
      </c>
      <c r="J1011" s="2" t="str">
        <f>TEXT(WORKSHEET[[#This Row],[Offloading Date]], "mmm")</f>
        <v>Mar</v>
      </c>
      <c r="K1011" s="2" t="str">
        <f>IF(OR(WORKSHEET[[#This Row],[Year]]="", ISBLANK(WORKSHEET[[#This Row],[Year]]), WORKSHEET[[#This Row],[Year]]="null"), "Exclude", "Include")</f>
        <v>Include</v>
      </c>
      <c r="L1011" t="s">
        <v>16</v>
      </c>
      <c r="M1011" t="s">
        <v>16</v>
      </c>
      <c r="N1011" t="s">
        <v>13</v>
      </c>
      <c r="O1011">
        <v>30.0488</v>
      </c>
      <c r="P1011">
        <v>600</v>
      </c>
      <c r="Q1011" t="s">
        <v>14</v>
      </c>
      <c r="R1011">
        <f>P1011 * _xll.XLOOKUP(Q1011,CALCULATION!$A$15:$A$17, CALCULATION!$B$15:$B$17 )</f>
        <v>600</v>
      </c>
      <c r="S1011" s="5">
        <f>O1011*P1011*_xll.XLOOKUP(Q1011,CALCULATION!$A$15:$A$17, CALCULATION!$B$15:$B$17)</f>
        <v>18029.28</v>
      </c>
      <c r="T1011">
        <v>300</v>
      </c>
      <c r="U1011" t="s">
        <v>14</v>
      </c>
      <c r="V1011">
        <f>T1011 * _xll.XLOOKUP(U1011,CALCULATION!$A$15:$A$17, CALCULATION!$B$15:$B$17 )</f>
        <v>300</v>
      </c>
      <c r="W1011" s="5">
        <f>O1011*T1011*_xll.XLOOKUP(U1011,CALCULATION!$A$15:$A$17, CALCULATION!$B$15:$B$17)</f>
        <v>9014.64</v>
      </c>
      <c r="X1011" s="5">
        <f>WORKSHEET[[#This Row],[Clients Total Cost]] / WORKSHEET[[#This Row],[Clients Rate per T2 (USD)]]</f>
        <v>30.048799999999996</v>
      </c>
      <c r="Y1011" s="5">
        <f>WORKSHEET[[#This Row],[Clients Rate per T2 (USD)]] - WORKSHEET[[#This Row],[Supplier Rate Per t2 (USD)]]</f>
        <v>300</v>
      </c>
      <c r="Z1011" s="5">
        <f>WORKSHEET[[#This Row],[Profit Per T]] * WORKSHEET[[#This Row],[Weight]]</f>
        <v>9014.64</v>
      </c>
      <c r="AA1011">
        <v>1</v>
      </c>
      <c r="AB1011" s="1">
        <v>3.9</v>
      </c>
      <c r="AC1011" s="1">
        <v>2.6</v>
      </c>
      <c r="AD1011" s="1">
        <v>3.25</v>
      </c>
      <c r="AE1011" s="1">
        <f>WORKSHEET[[#This Row],[Delay at toll gate in days]] +WORKSHEET[[#This Row],[Delay at workshop in days]] +WORKSHEET[[#This Row],[Delay at border in days]]</f>
        <v>9.75</v>
      </c>
    </row>
    <row r="1012" spans="1:31" x14ac:dyDescent="0.35">
      <c r="A1012" t="s">
        <v>1032</v>
      </c>
      <c r="B1012" t="s">
        <v>10</v>
      </c>
      <c r="C1012" t="s">
        <v>68</v>
      </c>
      <c r="D1012" t="s">
        <v>3615</v>
      </c>
      <c r="E1012" t="s">
        <v>3613</v>
      </c>
      <c r="F1012" t="str">
        <f>WORKSHEET[[#This Row],[Depart From]]&amp;"-"&amp;WORKSHEET[[#This Row],[Arrive To]]</f>
        <v>Mombasa-Sanaa</v>
      </c>
      <c r="G1012" s="2">
        <v>44609</v>
      </c>
      <c r="H1012" s="2">
        <v>44635</v>
      </c>
      <c r="I1012" s="2" t="str">
        <f t="shared" si="15"/>
        <v>Delivered</v>
      </c>
      <c r="J1012" s="2" t="str">
        <f>TEXT(WORKSHEET[[#This Row],[Offloading Date]], "mmm")</f>
        <v>Mar</v>
      </c>
      <c r="K1012" s="2" t="str">
        <f>IF(OR(WORKSHEET[[#This Row],[Year]]="", ISBLANK(WORKSHEET[[#This Row],[Year]]), WORKSHEET[[#This Row],[Year]]="null"), "Exclude", "Include")</f>
        <v>Include</v>
      </c>
      <c r="L1012" t="s">
        <v>16</v>
      </c>
      <c r="M1012" t="s">
        <v>12</v>
      </c>
      <c r="N1012" t="s">
        <v>13</v>
      </c>
      <c r="O1012">
        <v>30.050799999999999</v>
      </c>
      <c r="P1012">
        <v>600</v>
      </c>
      <c r="Q1012" t="s">
        <v>14</v>
      </c>
      <c r="R1012">
        <f>P1012 * _xll.XLOOKUP(Q1012,CALCULATION!$A$15:$A$17, CALCULATION!$B$15:$B$17 )</f>
        <v>600</v>
      </c>
      <c r="S1012" s="5">
        <f>O1012*P1012*_xll.XLOOKUP(Q1012,CALCULATION!$A$15:$A$17, CALCULATION!$B$15:$B$17)</f>
        <v>18030.48</v>
      </c>
      <c r="T1012">
        <v>300</v>
      </c>
      <c r="U1012" t="s">
        <v>14</v>
      </c>
      <c r="V1012">
        <f>T1012 * _xll.XLOOKUP(U1012,CALCULATION!$A$15:$A$17, CALCULATION!$B$15:$B$17 )</f>
        <v>300</v>
      </c>
      <c r="W1012" s="5">
        <f>O1012*T1012*_xll.XLOOKUP(U1012,CALCULATION!$A$15:$A$17, CALCULATION!$B$15:$B$17)</f>
        <v>9015.24</v>
      </c>
      <c r="X1012" s="5">
        <f>WORKSHEET[[#This Row],[Clients Total Cost]] / WORKSHEET[[#This Row],[Clients Rate per T2 (USD)]]</f>
        <v>30.050799999999999</v>
      </c>
      <c r="Y1012" s="5">
        <f>WORKSHEET[[#This Row],[Clients Rate per T2 (USD)]] - WORKSHEET[[#This Row],[Supplier Rate Per t2 (USD)]]</f>
        <v>300</v>
      </c>
      <c r="Z1012" s="5">
        <f>WORKSHEET[[#This Row],[Profit Per T]] * WORKSHEET[[#This Row],[Weight]]</f>
        <v>9015.24</v>
      </c>
      <c r="AA1012">
        <v>1</v>
      </c>
      <c r="AB1012" s="1">
        <v>3.9</v>
      </c>
      <c r="AC1012" s="1">
        <v>2.6</v>
      </c>
      <c r="AD1012" s="1">
        <v>3.25</v>
      </c>
      <c r="AE1012" s="1">
        <f>WORKSHEET[[#This Row],[Delay at toll gate in days]] +WORKSHEET[[#This Row],[Delay at workshop in days]] +WORKSHEET[[#This Row],[Delay at border in days]]</f>
        <v>9.75</v>
      </c>
    </row>
    <row r="1013" spans="1:31" x14ac:dyDescent="0.35">
      <c r="A1013" t="s">
        <v>1033</v>
      </c>
      <c r="B1013" t="s">
        <v>10</v>
      </c>
      <c r="C1013" t="s">
        <v>68</v>
      </c>
      <c r="D1013" t="s">
        <v>3620</v>
      </c>
      <c r="E1013" t="s">
        <v>3614</v>
      </c>
      <c r="F1013" t="str">
        <f>WORKSHEET[[#This Row],[Depart From]]&amp;"-"&amp;WORKSHEET[[#This Row],[Arrive To]]</f>
        <v>Zanzibar-Alger</v>
      </c>
      <c r="G1013" s="2">
        <v>44608</v>
      </c>
      <c r="H1013" s="2">
        <v>44643</v>
      </c>
      <c r="I1013" s="2" t="str">
        <f t="shared" si="15"/>
        <v>Delivered</v>
      </c>
      <c r="J1013" s="2" t="str">
        <f>TEXT(WORKSHEET[[#This Row],[Offloading Date]], "mmm")</f>
        <v>Mar</v>
      </c>
      <c r="K1013" s="2" t="str">
        <f>IF(OR(WORKSHEET[[#This Row],[Year]]="", ISBLANK(WORKSHEET[[#This Row],[Year]]), WORKSHEET[[#This Row],[Year]]="null"), "Exclude", "Include")</f>
        <v>Include</v>
      </c>
      <c r="L1013" t="s">
        <v>16</v>
      </c>
      <c r="M1013" t="s">
        <v>12</v>
      </c>
      <c r="N1013" t="s">
        <v>13</v>
      </c>
      <c r="O1013">
        <v>30.169</v>
      </c>
      <c r="P1013">
        <v>600</v>
      </c>
      <c r="Q1013" t="s">
        <v>14</v>
      </c>
      <c r="R1013">
        <f>P1013 * _xll.XLOOKUP(Q1013,CALCULATION!$A$15:$A$17, CALCULATION!$B$15:$B$17 )</f>
        <v>600</v>
      </c>
      <c r="S1013" s="5">
        <f>O1013*P1013*_xll.XLOOKUP(Q1013,CALCULATION!$A$15:$A$17, CALCULATION!$B$15:$B$17)</f>
        <v>18101.400000000001</v>
      </c>
      <c r="T1013">
        <v>300</v>
      </c>
      <c r="U1013" t="s">
        <v>14</v>
      </c>
      <c r="V1013">
        <f>T1013 * _xll.XLOOKUP(U1013,CALCULATION!$A$15:$A$17, CALCULATION!$B$15:$B$17 )</f>
        <v>300</v>
      </c>
      <c r="W1013" s="5">
        <f>O1013*T1013*_xll.XLOOKUP(U1013,CALCULATION!$A$15:$A$17, CALCULATION!$B$15:$B$17)</f>
        <v>9050.7000000000007</v>
      </c>
      <c r="X1013" s="5">
        <f>WORKSHEET[[#This Row],[Clients Total Cost]] / WORKSHEET[[#This Row],[Clients Rate per T2 (USD)]]</f>
        <v>30.169000000000004</v>
      </c>
      <c r="Y1013" s="5">
        <f>WORKSHEET[[#This Row],[Clients Rate per T2 (USD)]] - WORKSHEET[[#This Row],[Supplier Rate Per t2 (USD)]]</f>
        <v>300</v>
      </c>
      <c r="Z1013" s="5">
        <f>WORKSHEET[[#This Row],[Profit Per T]] * WORKSHEET[[#This Row],[Weight]]</f>
        <v>9050.7000000000007</v>
      </c>
      <c r="AA1013">
        <v>1</v>
      </c>
      <c r="AB1013" s="1">
        <v>5.25</v>
      </c>
      <c r="AC1013" s="1">
        <v>3.5</v>
      </c>
      <c r="AD1013" s="1">
        <v>4.375</v>
      </c>
      <c r="AE1013" s="1">
        <f>WORKSHEET[[#This Row],[Delay at toll gate in days]] +WORKSHEET[[#This Row],[Delay at workshop in days]] +WORKSHEET[[#This Row],[Delay at border in days]]</f>
        <v>13.125</v>
      </c>
    </row>
    <row r="1014" spans="1:31" x14ac:dyDescent="0.35">
      <c r="A1014" t="s">
        <v>1034</v>
      </c>
      <c r="B1014" t="s">
        <v>10</v>
      </c>
      <c r="C1014" t="s">
        <v>68</v>
      </c>
      <c r="D1014" t="s">
        <v>3619</v>
      </c>
      <c r="E1014" t="s">
        <v>3612</v>
      </c>
      <c r="F1014" t="str">
        <f>WORKSHEET[[#This Row],[Depart From]]&amp;"-"&amp;WORKSHEET[[#This Row],[Arrive To]]</f>
        <v>Addis Ababa-Victoria</v>
      </c>
      <c r="G1014" s="2">
        <v>44604</v>
      </c>
      <c r="H1014" s="2">
        <v>44627</v>
      </c>
      <c r="I1014" s="2" t="str">
        <f t="shared" si="15"/>
        <v>Delivered</v>
      </c>
      <c r="J1014" s="2" t="str">
        <f>TEXT(WORKSHEET[[#This Row],[Offloading Date]], "mmm")</f>
        <v>Mar</v>
      </c>
      <c r="K1014" s="2" t="str">
        <f>IF(OR(WORKSHEET[[#This Row],[Year]]="", ISBLANK(WORKSHEET[[#This Row],[Year]]), WORKSHEET[[#This Row],[Year]]="null"), "Exclude", "Include")</f>
        <v>Include</v>
      </c>
      <c r="L1014" t="s">
        <v>16</v>
      </c>
      <c r="M1014" t="s">
        <v>16</v>
      </c>
      <c r="N1014" t="s">
        <v>13</v>
      </c>
      <c r="O1014">
        <v>32.117899999999999</v>
      </c>
      <c r="P1014">
        <v>600</v>
      </c>
      <c r="Q1014" t="s">
        <v>14</v>
      </c>
      <c r="R1014">
        <f>P1014 * _xll.XLOOKUP(Q1014,CALCULATION!$A$15:$A$17, CALCULATION!$B$15:$B$17 )</f>
        <v>600</v>
      </c>
      <c r="S1014" s="5">
        <f>O1014*P1014*_xll.XLOOKUP(Q1014,CALCULATION!$A$15:$A$17, CALCULATION!$B$15:$B$17)</f>
        <v>19270.739999999998</v>
      </c>
      <c r="T1014">
        <v>300</v>
      </c>
      <c r="U1014" t="s">
        <v>14</v>
      </c>
      <c r="V1014">
        <f>T1014 * _xll.XLOOKUP(U1014,CALCULATION!$A$15:$A$17, CALCULATION!$B$15:$B$17 )</f>
        <v>300</v>
      </c>
      <c r="W1014" s="5">
        <f>O1014*T1014*_xll.XLOOKUP(U1014,CALCULATION!$A$15:$A$17, CALCULATION!$B$15:$B$17)</f>
        <v>9635.369999999999</v>
      </c>
      <c r="X1014" s="5">
        <f>WORKSHEET[[#This Row],[Clients Total Cost]] / WORKSHEET[[#This Row],[Clients Rate per T2 (USD)]]</f>
        <v>32.117899999999999</v>
      </c>
      <c r="Y1014" s="5">
        <f>WORKSHEET[[#This Row],[Clients Rate per T2 (USD)]] - WORKSHEET[[#This Row],[Supplier Rate Per t2 (USD)]]</f>
        <v>300</v>
      </c>
      <c r="Z1014" s="5">
        <f>WORKSHEET[[#This Row],[Profit Per T]] * WORKSHEET[[#This Row],[Weight]]</f>
        <v>9635.369999999999</v>
      </c>
      <c r="AA1014">
        <v>1</v>
      </c>
      <c r="AB1014" s="1">
        <v>3.4499999999999997</v>
      </c>
      <c r="AC1014" s="1">
        <v>2.3000000000000003</v>
      </c>
      <c r="AD1014" s="1">
        <v>2.875</v>
      </c>
      <c r="AE1014" s="1">
        <f>WORKSHEET[[#This Row],[Delay at toll gate in days]] +WORKSHEET[[#This Row],[Delay at workshop in days]] +WORKSHEET[[#This Row],[Delay at border in days]]</f>
        <v>8.625</v>
      </c>
    </row>
    <row r="1015" spans="1:31" x14ac:dyDescent="0.35">
      <c r="A1015" t="s">
        <v>1035</v>
      </c>
      <c r="B1015" t="s">
        <v>10</v>
      </c>
      <c r="C1015" t="s">
        <v>68</v>
      </c>
      <c r="D1015" t="s">
        <v>3611</v>
      </c>
      <c r="E1015" t="s">
        <v>3613</v>
      </c>
      <c r="F1015" t="str">
        <f>WORKSHEET[[#This Row],[Depart From]]&amp;"-"&amp;WORKSHEET[[#This Row],[Arrive To]]</f>
        <v>Mogadishu-Sanaa</v>
      </c>
      <c r="G1015" s="2">
        <v>44608</v>
      </c>
      <c r="H1015" s="2">
        <v>44627</v>
      </c>
      <c r="I1015" s="2" t="str">
        <f t="shared" si="15"/>
        <v>Delivered</v>
      </c>
      <c r="J1015" s="2" t="str">
        <f>TEXT(WORKSHEET[[#This Row],[Offloading Date]], "mmm")</f>
        <v>Mar</v>
      </c>
      <c r="K1015" s="2" t="str">
        <f>IF(OR(WORKSHEET[[#This Row],[Year]]="", ISBLANK(WORKSHEET[[#This Row],[Year]]), WORKSHEET[[#This Row],[Year]]="null"), "Exclude", "Include")</f>
        <v>Include</v>
      </c>
      <c r="L1015" t="s">
        <v>16</v>
      </c>
      <c r="M1015" t="s">
        <v>12</v>
      </c>
      <c r="N1015" t="s">
        <v>13</v>
      </c>
      <c r="O1015">
        <v>32.068100000000001</v>
      </c>
      <c r="P1015">
        <v>600</v>
      </c>
      <c r="Q1015" t="s">
        <v>14</v>
      </c>
      <c r="R1015">
        <f>P1015 * _xll.XLOOKUP(Q1015,CALCULATION!$A$15:$A$17, CALCULATION!$B$15:$B$17 )</f>
        <v>600</v>
      </c>
      <c r="S1015" s="5">
        <f>O1015*P1015*_xll.XLOOKUP(Q1015,CALCULATION!$A$15:$A$17, CALCULATION!$B$15:$B$17)</f>
        <v>19240.86</v>
      </c>
      <c r="T1015">
        <v>300</v>
      </c>
      <c r="U1015" t="s">
        <v>14</v>
      </c>
      <c r="V1015">
        <f>T1015 * _xll.XLOOKUP(U1015,CALCULATION!$A$15:$A$17, CALCULATION!$B$15:$B$17 )</f>
        <v>300</v>
      </c>
      <c r="W1015" s="5">
        <f>O1015*T1015*_xll.XLOOKUP(U1015,CALCULATION!$A$15:$A$17, CALCULATION!$B$15:$B$17)</f>
        <v>9620.43</v>
      </c>
      <c r="X1015" s="5">
        <f>WORKSHEET[[#This Row],[Clients Total Cost]] / WORKSHEET[[#This Row],[Clients Rate per T2 (USD)]]</f>
        <v>32.068100000000001</v>
      </c>
      <c r="Y1015" s="5">
        <f>WORKSHEET[[#This Row],[Clients Rate per T2 (USD)]] - WORKSHEET[[#This Row],[Supplier Rate Per t2 (USD)]]</f>
        <v>300</v>
      </c>
      <c r="Z1015" s="5">
        <f>WORKSHEET[[#This Row],[Profit Per T]] * WORKSHEET[[#This Row],[Weight]]</f>
        <v>9620.43</v>
      </c>
      <c r="AA1015">
        <v>1</v>
      </c>
      <c r="AB1015" s="1">
        <v>2.85</v>
      </c>
      <c r="AC1015" s="1">
        <v>1.9000000000000001</v>
      </c>
      <c r="AD1015" s="1">
        <v>2.375</v>
      </c>
      <c r="AE1015" s="1">
        <f>WORKSHEET[[#This Row],[Delay at toll gate in days]] +WORKSHEET[[#This Row],[Delay at workshop in days]] +WORKSHEET[[#This Row],[Delay at border in days]]</f>
        <v>7.125</v>
      </c>
    </row>
    <row r="1016" spans="1:31" x14ac:dyDescent="0.35">
      <c r="A1016" t="s">
        <v>1036</v>
      </c>
      <c r="B1016" t="s">
        <v>10</v>
      </c>
      <c r="C1016" t="s">
        <v>68</v>
      </c>
      <c r="D1016" t="s">
        <v>3619</v>
      </c>
      <c r="E1016" t="s">
        <v>3613</v>
      </c>
      <c r="F1016" t="str">
        <f>WORKSHEET[[#This Row],[Depart From]]&amp;"-"&amp;WORKSHEET[[#This Row],[Arrive To]]</f>
        <v>Addis Ababa-Sanaa</v>
      </c>
      <c r="G1016" s="2">
        <v>44608</v>
      </c>
      <c r="H1016" s="2">
        <v>44627</v>
      </c>
      <c r="I1016" s="2" t="str">
        <f t="shared" si="15"/>
        <v>Delivered</v>
      </c>
      <c r="J1016" s="2" t="str">
        <f>TEXT(WORKSHEET[[#This Row],[Offloading Date]], "mmm")</f>
        <v>Mar</v>
      </c>
      <c r="K1016" s="2" t="str">
        <f>IF(OR(WORKSHEET[[#This Row],[Year]]="", ISBLANK(WORKSHEET[[#This Row],[Year]]), WORKSHEET[[#This Row],[Year]]="null"), "Exclude", "Include")</f>
        <v>Include</v>
      </c>
      <c r="L1016" t="s">
        <v>16</v>
      </c>
      <c r="M1016" t="s">
        <v>12</v>
      </c>
      <c r="N1016" t="s">
        <v>13</v>
      </c>
      <c r="O1016">
        <v>34.1614</v>
      </c>
      <c r="P1016">
        <v>600</v>
      </c>
      <c r="Q1016" t="s">
        <v>14</v>
      </c>
      <c r="R1016">
        <f>P1016 * _xll.XLOOKUP(Q1016,CALCULATION!$A$15:$A$17, CALCULATION!$B$15:$B$17 )</f>
        <v>600</v>
      </c>
      <c r="S1016" s="5">
        <f>O1016*P1016*_xll.XLOOKUP(Q1016,CALCULATION!$A$15:$A$17, CALCULATION!$B$15:$B$17)</f>
        <v>20496.84</v>
      </c>
      <c r="T1016">
        <v>300</v>
      </c>
      <c r="U1016" t="s">
        <v>14</v>
      </c>
      <c r="V1016">
        <f>T1016 * _xll.XLOOKUP(U1016,CALCULATION!$A$15:$A$17, CALCULATION!$B$15:$B$17 )</f>
        <v>300</v>
      </c>
      <c r="W1016" s="5">
        <f>O1016*T1016*_xll.XLOOKUP(U1016,CALCULATION!$A$15:$A$17, CALCULATION!$B$15:$B$17)</f>
        <v>10248.42</v>
      </c>
      <c r="X1016" s="5">
        <f>WORKSHEET[[#This Row],[Clients Total Cost]] / WORKSHEET[[#This Row],[Clients Rate per T2 (USD)]]</f>
        <v>34.1614</v>
      </c>
      <c r="Y1016" s="5">
        <f>WORKSHEET[[#This Row],[Clients Rate per T2 (USD)]] - WORKSHEET[[#This Row],[Supplier Rate Per t2 (USD)]]</f>
        <v>300</v>
      </c>
      <c r="Z1016" s="5">
        <f>WORKSHEET[[#This Row],[Profit Per T]] * WORKSHEET[[#This Row],[Weight]]</f>
        <v>10248.42</v>
      </c>
      <c r="AA1016">
        <v>1</v>
      </c>
      <c r="AB1016" s="1">
        <v>2.85</v>
      </c>
      <c r="AC1016" s="1">
        <v>1.9000000000000001</v>
      </c>
      <c r="AD1016" s="1">
        <v>2.375</v>
      </c>
      <c r="AE1016" s="1">
        <f>WORKSHEET[[#This Row],[Delay at toll gate in days]] +WORKSHEET[[#This Row],[Delay at workshop in days]] +WORKSHEET[[#This Row],[Delay at border in days]]</f>
        <v>7.125</v>
      </c>
    </row>
    <row r="1017" spans="1:31" x14ac:dyDescent="0.35">
      <c r="A1017" t="s">
        <v>1037</v>
      </c>
      <c r="B1017" t="s">
        <v>10</v>
      </c>
      <c r="C1017" t="s">
        <v>68</v>
      </c>
      <c r="D1017" t="s">
        <v>3616</v>
      </c>
      <c r="E1017" t="s">
        <v>3614</v>
      </c>
      <c r="F1017" t="str">
        <f>WORKSHEET[[#This Row],[Depart From]]&amp;"-"&amp;WORKSHEET[[#This Row],[Arrive To]]</f>
        <v>Marrakech-Alger</v>
      </c>
      <c r="G1017" s="2">
        <v>44608</v>
      </c>
      <c r="H1017" s="2">
        <v>44629</v>
      </c>
      <c r="I1017" s="2" t="str">
        <f t="shared" si="15"/>
        <v>Delivered</v>
      </c>
      <c r="J1017" s="2" t="str">
        <f>TEXT(WORKSHEET[[#This Row],[Offloading Date]], "mmm")</f>
        <v>Mar</v>
      </c>
      <c r="K1017" s="2" t="str">
        <f>IF(OR(WORKSHEET[[#This Row],[Year]]="", ISBLANK(WORKSHEET[[#This Row],[Year]]), WORKSHEET[[#This Row],[Year]]="null"), "Exclude", "Include")</f>
        <v>Include</v>
      </c>
      <c r="L1017" t="s">
        <v>16</v>
      </c>
      <c r="M1017" t="s">
        <v>12</v>
      </c>
      <c r="N1017" t="s">
        <v>13</v>
      </c>
      <c r="O1017">
        <v>30.148700000000002</v>
      </c>
      <c r="P1017">
        <v>600</v>
      </c>
      <c r="Q1017" t="s">
        <v>14</v>
      </c>
      <c r="R1017">
        <f>P1017 * _xll.XLOOKUP(Q1017,CALCULATION!$A$15:$A$17, CALCULATION!$B$15:$B$17 )</f>
        <v>600</v>
      </c>
      <c r="S1017" s="5">
        <f>O1017*P1017*_xll.XLOOKUP(Q1017,CALCULATION!$A$15:$A$17, CALCULATION!$B$15:$B$17)</f>
        <v>18089.22</v>
      </c>
      <c r="T1017">
        <v>300</v>
      </c>
      <c r="U1017" t="s">
        <v>14</v>
      </c>
      <c r="V1017">
        <f>T1017 * _xll.XLOOKUP(U1017,CALCULATION!$A$15:$A$17, CALCULATION!$B$15:$B$17 )</f>
        <v>300</v>
      </c>
      <c r="W1017" s="5">
        <f>O1017*T1017*_xll.XLOOKUP(U1017,CALCULATION!$A$15:$A$17, CALCULATION!$B$15:$B$17)</f>
        <v>9044.61</v>
      </c>
      <c r="X1017" s="5">
        <f>WORKSHEET[[#This Row],[Clients Total Cost]] / WORKSHEET[[#This Row],[Clients Rate per T2 (USD)]]</f>
        <v>30.148700000000002</v>
      </c>
      <c r="Y1017" s="5">
        <f>WORKSHEET[[#This Row],[Clients Rate per T2 (USD)]] - WORKSHEET[[#This Row],[Supplier Rate Per t2 (USD)]]</f>
        <v>300</v>
      </c>
      <c r="Z1017" s="5">
        <f>WORKSHEET[[#This Row],[Profit Per T]] * WORKSHEET[[#This Row],[Weight]]</f>
        <v>9044.61</v>
      </c>
      <c r="AA1017">
        <v>1</v>
      </c>
      <c r="AB1017" s="1">
        <v>3.15</v>
      </c>
      <c r="AC1017" s="1">
        <v>2.1</v>
      </c>
      <c r="AD1017" s="1">
        <v>2.625</v>
      </c>
      <c r="AE1017" s="1">
        <f>WORKSHEET[[#This Row],[Delay at toll gate in days]] +WORKSHEET[[#This Row],[Delay at workshop in days]] +WORKSHEET[[#This Row],[Delay at border in days]]</f>
        <v>7.875</v>
      </c>
    </row>
    <row r="1018" spans="1:31" x14ac:dyDescent="0.35">
      <c r="A1018" t="s">
        <v>1038</v>
      </c>
      <c r="B1018" t="s">
        <v>10</v>
      </c>
      <c r="C1018" t="s">
        <v>68</v>
      </c>
      <c r="D1018" t="s">
        <v>3615</v>
      </c>
      <c r="E1018" t="s">
        <v>3618</v>
      </c>
      <c r="F1018" t="str">
        <f>WORKSHEET[[#This Row],[Depart From]]&amp;"-"&amp;WORKSHEET[[#This Row],[Arrive To]]</f>
        <v>Mombasa-Tripoli</v>
      </c>
      <c r="G1018" s="2">
        <v>44609</v>
      </c>
      <c r="H1018" s="2">
        <v>44624</v>
      </c>
      <c r="I1018" s="2" t="str">
        <f t="shared" si="15"/>
        <v>Delivered</v>
      </c>
      <c r="J1018" s="2" t="str">
        <f>TEXT(WORKSHEET[[#This Row],[Offloading Date]], "mmm")</f>
        <v>Mar</v>
      </c>
      <c r="K1018" s="2" t="str">
        <f>IF(OR(WORKSHEET[[#This Row],[Year]]="", ISBLANK(WORKSHEET[[#This Row],[Year]]), WORKSHEET[[#This Row],[Year]]="null"), "Exclude", "Include")</f>
        <v>Include</v>
      </c>
      <c r="L1018" t="s">
        <v>16</v>
      </c>
      <c r="M1018" t="s">
        <v>12</v>
      </c>
      <c r="N1018" t="s">
        <v>13</v>
      </c>
      <c r="O1018">
        <v>30.052900000000001</v>
      </c>
      <c r="P1018">
        <v>600</v>
      </c>
      <c r="Q1018" t="s">
        <v>14</v>
      </c>
      <c r="R1018">
        <f>P1018 * _xll.XLOOKUP(Q1018,CALCULATION!$A$15:$A$17, CALCULATION!$B$15:$B$17 )</f>
        <v>600</v>
      </c>
      <c r="S1018" s="5">
        <f>O1018*P1018*_xll.XLOOKUP(Q1018,CALCULATION!$A$15:$A$17, CALCULATION!$B$15:$B$17)</f>
        <v>18031.740000000002</v>
      </c>
      <c r="T1018">
        <v>300</v>
      </c>
      <c r="U1018" t="s">
        <v>14</v>
      </c>
      <c r="V1018">
        <f>T1018 * _xll.XLOOKUP(U1018,CALCULATION!$A$15:$A$17, CALCULATION!$B$15:$B$17 )</f>
        <v>300</v>
      </c>
      <c r="W1018" s="5">
        <f>O1018*T1018*_xll.XLOOKUP(U1018,CALCULATION!$A$15:$A$17, CALCULATION!$B$15:$B$17)</f>
        <v>9015.8700000000008</v>
      </c>
      <c r="X1018" s="5">
        <f>WORKSHEET[[#This Row],[Clients Total Cost]] / WORKSHEET[[#This Row],[Clients Rate per T2 (USD)]]</f>
        <v>30.052900000000001</v>
      </c>
      <c r="Y1018" s="5">
        <f>WORKSHEET[[#This Row],[Clients Rate per T2 (USD)]] - WORKSHEET[[#This Row],[Supplier Rate Per t2 (USD)]]</f>
        <v>300</v>
      </c>
      <c r="Z1018" s="5">
        <f>WORKSHEET[[#This Row],[Profit Per T]] * WORKSHEET[[#This Row],[Weight]]</f>
        <v>9015.8700000000008</v>
      </c>
      <c r="AA1018">
        <v>1</v>
      </c>
      <c r="AB1018" s="1">
        <v>2.25</v>
      </c>
      <c r="AC1018" s="1">
        <v>1.5</v>
      </c>
      <c r="AD1018" s="1">
        <v>1.875</v>
      </c>
      <c r="AE1018" s="1">
        <f>WORKSHEET[[#This Row],[Delay at toll gate in days]] +WORKSHEET[[#This Row],[Delay at workshop in days]] +WORKSHEET[[#This Row],[Delay at border in days]]</f>
        <v>5.625</v>
      </c>
    </row>
    <row r="1019" spans="1:31" x14ac:dyDescent="0.35">
      <c r="A1019" t="s">
        <v>1039</v>
      </c>
      <c r="B1019" t="s">
        <v>10</v>
      </c>
      <c r="C1019" t="s">
        <v>68</v>
      </c>
      <c r="D1019" t="s">
        <v>3620</v>
      </c>
      <c r="E1019" t="s">
        <v>3618</v>
      </c>
      <c r="F1019" t="str">
        <f>WORKSHEET[[#This Row],[Depart From]]&amp;"-"&amp;WORKSHEET[[#This Row],[Arrive To]]</f>
        <v>Zanzibar-Tripoli</v>
      </c>
      <c r="G1019" s="2">
        <v>44617</v>
      </c>
      <c r="H1019" s="2">
        <v>44653</v>
      </c>
      <c r="I1019" s="2" t="str">
        <f t="shared" si="15"/>
        <v>Delivered</v>
      </c>
      <c r="J1019" s="2" t="str">
        <f>TEXT(WORKSHEET[[#This Row],[Offloading Date]], "mmm")</f>
        <v>Apr</v>
      </c>
      <c r="K1019" s="2" t="str">
        <f>IF(OR(WORKSHEET[[#This Row],[Year]]="", ISBLANK(WORKSHEET[[#This Row],[Year]]), WORKSHEET[[#This Row],[Year]]="null"), "Exclude", "Include")</f>
        <v>Include</v>
      </c>
      <c r="L1019" t="s">
        <v>16</v>
      </c>
      <c r="M1019" t="s">
        <v>12</v>
      </c>
      <c r="N1019" t="s">
        <v>13</v>
      </c>
      <c r="O1019">
        <v>30.086600000000001</v>
      </c>
      <c r="P1019">
        <v>600</v>
      </c>
      <c r="Q1019" t="s">
        <v>14</v>
      </c>
      <c r="R1019">
        <f>P1019 * _xll.XLOOKUP(Q1019,CALCULATION!$A$15:$A$17, CALCULATION!$B$15:$B$17 )</f>
        <v>600</v>
      </c>
      <c r="S1019" s="5">
        <f>O1019*P1019*_xll.XLOOKUP(Q1019,CALCULATION!$A$15:$A$17, CALCULATION!$B$15:$B$17)</f>
        <v>18051.96</v>
      </c>
      <c r="T1019">
        <v>300</v>
      </c>
      <c r="U1019" t="s">
        <v>14</v>
      </c>
      <c r="V1019">
        <f>T1019 * _xll.XLOOKUP(U1019,CALCULATION!$A$15:$A$17, CALCULATION!$B$15:$B$17 )</f>
        <v>300</v>
      </c>
      <c r="W1019" s="5">
        <f>O1019*T1019*_xll.XLOOKUP(U1019,CALCULATION!$A$15:$A$17, CALCULATION!$B$15:$B$17)</f>
        <v>9025.98</v>
      </c>
      <c r="X1019" s="5">
        <f>WORKSHEET[[#This Row],[Clients Total Cost]] / WORKSHEET[[#This Row],[Clients Rate per T2 (USD)]]</f>
        <v>30.086599999999997</v>
      </c>
      <c r="Y1019" s="5">
        <f>WORKSHEET[[#This Row],[Clients Rate per T2 (USD)]] - WORKSHEET[[#This Row],[Supplier Rate Per t2 (USD)]]</f>
        <v>300</v>
      </c>
      <c r="Z1019" s="5">
        <f>WORKSHEET[[#This Row],[Profit Per T]] * WORKSHEET[[#This Row],[Weight]]</f>
        <v>9025.98</v>
      </c>
      <c r="AA1019">
        <v>1</v>
      </c>
      <c r="AB1019" s="1">
        <v>5.3999999999999995</v>
      </c>
      <c r="AC1019" s="1">
        <v>3.6</v>
      </c>
      <c r="AD1019" s="1">
        <v>4.5</v>
      </c>
      <c r="AE1019" s="1">
        <f>WORKSHEET[[#This Row],[Delay at toll gate in days]] +WORKSHEET[[#This Row],[Delay at workshop in days]] +WORKSHEET[[#This Row],[Delay at border in days]]</f>
        <v>13.5</v>
      </c>
    </row>
    <row r="1020" spans="1:31" x14ac:dyDescent="0.35">
      <c r="A1020" t="s">
        <v>1040</v>
      </c>
      <c r="B1020" t="s">
        <v>10</v>
      </c>
      <c r="C1020" t="s">
        <v>68</v>
      </c>
      <c r="D1020" t="s">
        <v>3611</v>
      </c>
      <c r="E1020" t="s">
        <v>3613</v>
      </c>
      <c r="F1020" t="str">
        <f>WORKSHEET[[#This Row],[Depart From]]&amp;"-"&amp;WORKSHEET[[#This Row],[Arrive To]]</f>
        <v>Mogadishu-Sanaa</v>
      </c>
      <c r="G1020" s="2">
        <v>44618</v>
      </c>
      <c r="H1020" s="2">
        <v>44648</v>
      </c>
      <c r="I1020" s="2" t="str">
        <f t="shared" si="15"/>
        <v>Delivered</v>
      </c>
      <c r="J1020" s="2" t="str">
        <f>TEXT(WORKSHEET[[#This Row],[Offloading Date]], "mmm")</f>
        <v>Mar</v>
      </c>
      <c r="K1020" s="2" t="str">
        <f>IF(OR(WORKSHEET[[#This Row],[Year]]="", ISBLANK(WORKSHEET[[#This Row],[Year]]), WORKSHEET[[#This Row],[Year]]="null"), "Exclude", "Include")</f>
        <v>Include</v>
      </c>
      <c r="L1020" t="s">
        <v>16</v>
      </c>
      <c r="M1020" t="s">
        <v>12</v>
      </c>
      <c r="N1020" t="s">
        <v>13</v>
      </c>
      <c r="O1020">
        <v>30.150200000000002</v>
      </c>
      <c r="P1020">
        <v>600</v>
      </c>
      <c r="Q1020" t="s">
        <v>14</v>
      </c>
      <c r="R1020">
        <f>P1020 * _xll.XLOOKUP(Q1020,CALCULATION!$A$15:$A$17, CALCULATION!$B$15:$B$17 )</f>
        <v>600</v>
      </c>
      <c r="S1020" s="5">
        <f>O1020*P1020*_xll.XLOOKUP(Q1020,CALCULATION!$A$15:$A$17, CALCULATION!$B$15:$B$17)</f>
        <v>18090.120000000003</v>
      </c>
      <c r="T1020">
        <v>300</v>
      </c>
      <c r="U1020" t="s">
        <v>14</v>
      </c>
      <c r="V1020">
        <f>T1020 * _xll.XLOOKUP(U1020,CALCULATION!$A$15:$A$17, CALCULATION!$B$15:$B$17 )</f>
        <v>300</v>
      </c>
      <c r="W1020" s="5">
        <f>O1020*T1020*_xll.XLOOKUP(U1020,CALCULATION!$A$15:$A$17, CALCULATION!$B$15:$B$17)</f>
        <v>9045.0600000000013</v>
      </c>
      <c r="X1020" s="5">
        <f>WORKSHEET[[#This Row],[Clients Total Cost]] / WORKSHEET[[#This Row],[Clients Rate per T2 (USD)]]</f>
        <v>30.150200000000005</v>
      </c>
      <c r="Y1020" s="5">
        <f>WORKSHEET[[#This Row],[Clients Rate per T2 (USD)]] - WORKSHEET[[#This Row],[Supplier Rate Per t2 (USD)]]</f>
        <v>300</v>
      </c>
      <c r="Z1020" s="5">
        <f>WORKSHEET[[#This Row],[Profit Per T]] * WORKSHEET[[#This Row],[Weight]]</f>
        <v>9045.0600000000013</v>
      </c>
      <c r="AA1020">
        <v>1</v>
      </c>
      <c r="AB1020" s="1">
        <v>4.5</v>
      </c>
      <c r="AC1020" s="1">
        <v>3</v>
      </c>
      <c r="AD1020" s="1">
        <v>3.75</v>
      </c>
      <c r="AE1020" s="1">
        <f>WORKSHEET[[#This Row],[Delay at toll gate in days]] +WORKSHEET[[#This Row],[Delay at workshop in days]] +WORKSHEET[[#This Row],[Delay at border in days]]</f>
        <v>11.25</v>
      </c>
    </row>
    <row r="1021" spans="1:31" x14ac:dyDescent="0.35">
      <c r="A1021" t="s">
        <v>1041</v>
      </c>
      <c r="B1021" t="s">
        <v>10</v>
      </c>
      <c r="C1021" t="s">
        <v>68</v>
      </c>
      <c r="D1021" t="s">
        <v>3619</v>
      </c>
      <c r="E1021" t="s">
        <v>3618</v>
      </c>
      <c r="F1021" t="str">
        <f>WORKSHEET[[#This Row],[Depart From]]&amp;"-"&amp;WORKSHEET[[#This Row],[Arrive To]]</f>
        <v>Addis Ababa-Tripoli</v>
      </c>
      <c r="G1021" s="2">
        <v>44621</v>
      </c>
      <c r="H1021" s="2">
        <v>44658</v>
      </c>
      <c r="I1021" s="2" t="str">
        <f t="shared" si="15"/>
        <v>Delivered</v>
      </c>
      <c r="J1021" s="2" t="str">
        <f>TEXT(WORKSHEET[[#This Row],[Offloading Date]], "mmm")</f>
        <v>Apr</v>
      </c>
      <c r="K1021" s="2" t="str">
        <f>IF(OR(WORKSHEET[[#This Row],[Year]]="", ISBLANK(WORKSHEET[[#This Row],[Year]]), WORKSHEET[[#This Row],[Year]]="null"), "Exclude", "Include")</f>
        <v>Include</v>
      </c>
      <c r="L1021" t="s">
        <v>16</v>
      </c>
      <c r="M1021" t="s">
        <v>12</v>
      </c>
      <c r="N1021" t="s">
        <v>13</v>
      </c>
      <c r="O1021">
        <v>30.224599999999999</v>
      </c>
      <c r="P1021">
        <v>600</v>
      </c>
      <c r="Q1021" t="s">
        <v>14</v>
      </c>
      <c r="R1021">
        <f>P1021 * _xll.XLOOKUP(Q1021,CALCULATION!$A$15:$A$17, CALCULATION!$B$15:$B$17 )</f>
        <v>600</v>
      </c>
      <c r="S1021" s="5">
        <f>O1021*P1021*_xll.XLOOKUP(Q1021,CALCULATION!$A$15:$A$17, CALCULATION!$B$15:$B$17)</f>
        <v>18134.759999999998</v>
      </c>
      <c r="T1021">
        <v>300</v>
      </c>
      <c r="U1021" t="s">
        <v>14</v>
      </c>
      <c r="V1021">
        <f>T1021 * _xll.XLOOKUP(U1021,CALCULATION!$A$15:$A$17, CALCULATION!$B$15:$B$17 )</f>
        <v>300</v>
      </c>
      <c r="W1021" s="5">
        <f>O1021*T1021*_xll.XLOOKUP(U1021,CALCULATION!$A$15:$A$17, CALCULATION!$B$15:$B$17)</f>
        <v>9067.3799999999992</v>
      </c>
      <c r="X1021" s="5">
        <f>WORKSHEET[[#This Row],[Clients Total Cost]] / WORKSHEET[[#This Row],[Clients Rate per T2 (USD)]]</f>
        <v>30.224599999999999</v>
      </c>
      <c r="Y1021" s="5">
        <f>WORKSHEET[[#This Row],[Clients Rate per T2 (USD)]] - WORKSHEET[[#This Row],[Supplier Rate Per t2 (USD)]]</f>
        <v>300</v>
      </c>
      <c r="Z1021" s="5">
        <f>WORKSHEET[[#This Row],[Profit Per T]] * WORKSHEET[[#This Row],[Weight]]</f>
        <v>9067.3799999999992</v>
      </c>
      <c r="AA1021">
        <v>1</v>
      </c>
      <c r="AB1021" s="1">
        <v>5.55</v>
      </c>
      <c r="AC1021" s="1">
        <v>3.7</v>
      </c>
      <c r="AD1021" s="1">
        <v>4.625</v>
      </c>
      <c r="AE1021" s="1">
        <f>WORKSHEET[[#This Row],[Delay at toll gate in days]] +WORKSHEET[[#This Row],[Delay at workshop in days]] +WORKSHEET[[#This Row],[Delay at border in days]]</f>
        <v>13.875</v>
      </c>
    </row>
    <row r="1022" spans="1:31" x14ac:dyDescent="0.35">
      <c r="A1022" t="s">
        <v>1042</v>
      </c>
      <c r="B1022" t="s">
        <v>10</v>
      </c>
      <c r="C1022" t="s">
        <v>68</v>
      </c>
      <c r="D1022" t="s">
        <v>3620</v>
      </c>
      <c r="E1022" t="s">
        <v>3613</v>
      </c>
      <c r="F1022" t="str">
        <f>WORKSHEET[[#This Row],[Depart From]]&amp;"-"&amp;WORKSHEET[[#This Row],[Arrive To]]</f>
        <v>Zanzibar-Sanaa</v>
      </c>
      <c r="G1022" s="2">
        <v>44618</v>
      </c>
      <c r="H1022" s="2">
        <v>44648</v>
      </c>
      <c r="I1022" s="2" t="str">
        <f t="shared" si="15"/>
        <v>Delivered</v>
      </c>
      <c r="J1022" s="2" t="str">
        <f>TEXT(WORKSHEET[[#This Row],[Offloading Date]], "mmm")</f>
        <v>Mar</v>
      </c>
      <c r="K1022" s="2" t="str">
        <f>IF(OR(WORKSHEET[[#This Row],[Year]]="", ISBLANK(WORKSHEET[[#This Row],[Year]]), WORKSHEET[[#This Row],[Year]]="null"), "Exclude", "Include")</f>
        <v>Include</v>
      </c>
      <c r="L1022" t="s">
        <v>16</v>
      </c>
      <c r="M1022" t="s">
        <v>12</v>
      </c>
      <c r="N1022" t="s">
        <v>13</v>
      </c>
      <c r="O1022">
        <v>30.062100000000001</v>
      </c>
      <c r="P1022">
        <v>600</v>
      </c>
      <c r="Q1022" t="s">
        <v>14</v>
      </c>
      <c r="R1022">
        <f>P1022 * _xll.XLOOKUP(Q1022,CALCULATION!$A$15:$A$17, CALCULATION!$B$15:$B$17 )</f>
        <v>600</v>
      </c>
      <c r="S1022" s="5">
        <f>O1022*P1022*_xll.XLOOKUP(Q1022,CALCULATION!$A$15:$A$17, CALCULATION!$B$15:$B$17)</f>
        <v>18037.260000000002</v>
      </c>
      <c r="T1022">
        <v>300</v>
      </c>
      <c r="U1022" t="s">
        <v>14</v>
      </c>
      <c r="V1022">
        <f>T1022 * _xll.XLOOKUP(U1022,CALCULATION!$A$15:$A$17, CALCULATION!$B$15:$B$17 )</f>
        <v>300</v>
      </c>
      <c r="W1022" s="5">
        <f>O1022*T1022*_xll.XLOOKUP(U1022,CALCULATION!$A$15:$A$17, CALCULATION!$B$15:$B$17)</f>
        <v>9018.630000000001</v>
      </c>
      <c r="X1022" s="5">
        <f>WORKSHEET[[#This Row],[Clients Total Cost]] / WORKSHEET[[#This Row],[Clients Rate per T2 (USD)]]</f>
        <v>30.062100000000004</v>
      </c>
      <c r="Y1022" s="5">
        <f>WORKSHEET[[#This Row],[Clients Rate per T2 (USD)]] - WORKSHEET[[#This Row],[Supplier Rate Per t2 (USD)]]</f>
        <v>300</v>
      </c>
      <c r="Z1022" s="5">
        <f>WORKSHEET[[#This Row],[Profit Per T]] * WORKSHEET[[#This Row],[Weight]]</f>
        <v>9018.630000000001</v>
      </c>
      <c r="AA1022">
        <v>1</v>
      </c>
      <c r="AB1022" s="1">
        <v>4.5</v>
      </c>
      <c r="AC1022" s="1">
        <v>3</v>
      </c>
      <c r="AD1022" s="1">
        <v>3.75</v>
      </c>
      <c r="AE1022" s="1">
        <f>WORKSHEET[[#This Row],[Delay at toll gate in days]] +WORKSHEET[[#This Row],[Delay at workshop in days]] +WORKSHEET[[#This Row],[Delay at border in days]]</f>
        <v>11.25</v>
      </c>
    </row>
    <row r="1023" spans="1:31" x14ac:dyDescent="0.35">
      <c r="A1023" t="s">
        <v>1043</v>
      </c>
      <c r="B1023" t="s">
        <v>10</v>
      </c>
      <c r="C1023" t="s">
        <v>68</v>
      </c>
      <c r="D1023" t="s">
        <v>3611</v>
      </c>
      <c r="E1023" t="s">
        <v>3612</v>
      </c>
      <c r="F1023" t="str">
        <f>WORKSHEET[[#This Row],[Depart From]]&amp;"-"&amp;WORKSHEET[[#This Row],[Arrive To]]</f>
        <v>Mogadishu-Victoria</v>
      </c>
      <c r="G1023" s="2">
        <v>44618</v>
      </c>
      <c r="H1023" s="2">
        <v>44648</v>
      </c>
      <c r="I1023" s="2" t="str">
        <f t="shared" si="15"/>
        <v>Delivered</v>
      </c>
      <c r="J1023" s="2" t="str">
        <f>TEXT(WORKSHEET[[#This Row],[Offloading Date]], "mmm")</f>
        <v>Mar</v>
      </c>
      <c r="K1023" s="2" t="str">
        <f>IF(OR(WORKSHEET[[#This Row],[Year]]="", ISBLANK(WORKSHEET[[#This Row],[Year]]), WORKSHEET[[#This Row],[Year]]="null"), "Exclude", "Include")</f>
        <v>Include</v>
      </c>
      <c r="L1023" t="s">
        <v>16</v>
      </c>
      <c r="M1023" t="s">
        <v>12</v>
      </c>
      <c r="N1023" t="s">
        <v>13</v>
      </c>
      <c r="O1023">
        <v>30.020099999999999</v>
      </c>
      <c r="P1023">
        <v>600</v>
      </c>
      <c r="Q1023" t="s">
        <v>14</v>
      </c>
      <c r="R1023">
        <f>P1023 * _xll.XLOOKUP(Q1023,CALCULATION!$A$15:$A$17, CALCULATION!$B$15:$B$17 )</f>
        <v>600</v>
      </c>
      <c r="S1023" s="5">
        <f>O1023*P1023*_xll.XLOOKUP(Q1023,CALCULATION!$A$15:$A$17, CALCULATION!$B$15:$B$17)</f>
        <v>18012.060000000001</v>
      </c>
      <c r="T1023">
        <v>300</v>
      </c>
      <c r="U1023" t="s">
        <v>14</v>
      </c>
      <c r="V1023">
        <f>T1023 * _xll.XLOOKUP(U1023,CALCULATION!$A$15:$A$17, CALCULATION!$B$15:$B$17 )</f>
        <v>300</v>
      </c>
      <c r="W1023" s="5">
        <f>O1023*T1023*_xll.XLOOKUP(U1023,CALCULATION!$A$15:$A$17, CALCULATION!$B$15:$B$17)</f>
        <v>9006.0300000000007</v>
      </c>
      <c r="X1023" s="5">
        <f>WORKSHEET[[#This Row],[Clients Total Cost]] / WORKSHEET[[#This Row],[Clients Rate per T2 (USD)]]</f>
        <v>30.020100000000003</v>
      </c>
      <c r="Y1023" s="5">
        <f>WORKSHEET[[#This Row],[Clients Rate per T2 (USD)]] - WORKSHEET[[#This Row],[Supplier Rate Per t2 (USD)]]</f>
        <v>300</v>
      </c>
      <c r="Z1023" s="5">
        <f>WORKSHEET[[#This Row],[Profit Per T]] * WORKSHEET[[#This Row],[Weight]]</f>
        <v>9006.0300000000007</v>
      </c>
      <c r="AA1023">
        <v>1</v>
      </c>
      <c r="AB1023" s="1">
        <v>4.5</v>
      </c>
      <c r="AC1023" s="1">
        <v>3</v>
      </c>
      <c r="AD1023" s="1">
        <v>3.75</v>
      </c>
      <c r="AE1023" s="1">
        <f>WORKSHEET[[#This Row],[Delay at toll gate in days]] +WORKSHEET[[#This Row],[Delay at workshop in days]] +WORKSHEET[[#This Row],[Delay at border in days]]</f>
        <v>11.25</v>
      </c>
    </row>
    <row r="1024" spans="1:31" x14ac:dyDescent="0.35">
      <c r="A1024" t="s">
        <v>1044</v>
      </c>
      <c r="B1024" t="s">
        <v>10</v>
      </c>
      <c r="C1024" t="s">
        <v>68</v>
      </c>
      <c r="D1024" t="s">
        <v>3611</v>
      </c>
      <c r="E1024" t="s">
        <v>3617</v>
      </c>
      <c r="F1024" t="str">
        <f>WORKSHEET[[#This Row],[Depart From]]&amp;"-"&amp;WORKSHEET[[#This Row],[Arrive To]]</f>
        <v>Mogadishu-Lagos</v>
      </c>
      <c r="G1024" s="2">
        <v>44621</v>
      </c>
      <c r="H1024" s="2">
        <v>44653</v>
      </c>
      <c r="I1024" s="2" t="str">
        <f t="shared" si="15"/>
        <v>Delivered</v>
      </c>
      <c r="J1024" s="2" t="str">
        <f>TEXT(WORKSHEET[[#This Row],[Offloading Date]], "mmm")</f>
        <v>Apr</v>
      </c>
      <c r="K1024" s="2" t="str">
        <f>IF(OR(WORKSHEET[[#This Row],[Year]]="", ISBLANK(WORKSHEET[[#This Row],[Year]]), WORKSHEET[[#This Row],[Year]]="null"), "Exclude", "Include")</f>
        <v>Include</v>
      </c>
      <c r="L1024" t="s">
        <v>16</v>
      </c>
      <c r="M1024" t="s">
        <v>12</v>
      </c>
      <c r="N1024" t="s">
        <v>13</v>
      </c>
      <c r="O1024">
        <v>33.987900000000003</v>
      </c>
      <c r="P1024">
        <v>600</v>
      </c>
      <c r="Q1024" t="s">
        <v>14</v>
      </c>
      <c r="R1024">
        <f>P1024 * _xll.XLOOKUP(Q1024,CALCULATION!$A$15:$A$17, CALCULATION!$B$15:$B$17 )</f>
        <v>600</v>
      </c>
      <c r="S1024" s="5">
        <f>O1024*P1024*_xll.XLOOKUP(Q1024,CALCULATION!$A$15:$A$17, CALCULATION!$B$15:$B$17)</f>
        <v>20392.740000000002</v>
      </c>
      <c r="T1024">
        <v>300</v>
      </c>
      <c r="U1024" t="s">
        <v>14</v>
      </c>
      <c r="V1024">
        <f>T1024 * _xll.XLOOKUP(U1024,CALCULATION!$A$15:$A$17, CALCULATION!$B$15:$B$17 )</f>
        <v>300</v>
      </c>
      <c r="W1024" s="5">
        <f>O1024*T1024*_xll.XLOOKUP(U1024,CALCULATION!$A$15:$A$17, CALCULATION!$B$15:$B$17)</f>
        <v>10196.370000000001</v>
      </c>
      <c r="X1024" s="5">
        <f>WORKSHEET[[#This Row],[Clients Total Cost]] / WORKSHEET[[#This Row],[Clients Rate per T2 (USD)]]</f>
        <v>33.987900000000003</v>
      </c>
      <c r="Y1024" s="5">
        <f>WORKSHEET[[#This Row],[Clients Rate per T2 (USD)]] - WORKSHEET[[#This Row],[Supplier Rate Per t2 (USD)]]</f>
        <v>300</v>
      </c>
      <c r="Z1024" s="5">
        <f>WORKSHEET[[#This Row],[Profit Per T]] * WORKSHEET[[#This Row],[Weight]]</f>
        <v>10196.370000000001</v>
      </c>
      <c r="AA1024">
        <v>1</v>
      </c>
      <c r="AB1024" s="1">
        <v>4.8</v>
      </c>
      <c r="AC1024" s="1">
        <v>3.2</v>
      </c>
      <c r="AD1024" s="1">
        <v>4</v>
      </c>
      <c r="AE1024" s="1">
        <f>WORKSHEET[[#This Row],[Delay at toll gate in days]] +WORKSHEET[[#This Row],[Delay at workshop in days]] +WORKSHEET[[#This Row],[Delay at border in days]]</f>
        <v>12</v>
      </c>
    </row>
    <row r="1025" spans="1:31" x14ac:dyDescent="0.35">
      <c r="A1025" t="s">
        <v>1045</v>
      </c>
      <c r="B1025" t="s">
        <v>10</v>
      </c>
      <c r="C1025" t="s">
        <v>68</v>
      </c>
      <c r="D1025" t="s">
        <v>3619</v>
      </c>
      <c r="E1025" t="s">
        <v>3613</v>
      </c>
      <c r="F1025" t="str">
        <f>WORKSHEET[[#This Row],[Depart From]]&amp;"-"&amp;WORKSHEET[[#This Row],[Arrive To]]</f>
        <v>Addis Ababa-Sanaa</v>
      </c>
      <c r="G1025" s="2">
        <v>44619</v>
      </c>
      <c r="H1025" s="2">
        <v>44651</v>
      </c>
      <c r="I1025" s="2" t="str">
        <f t="shared" si="15"/>
        <v>Delivered</v>
      </c>
      <c r="J1025" s="2" t="str">
        <f>TEXT(WORKSHEET[[#This Row],[Offloading Date]], "mmm")</f>
        <v>Mar</v>
      </c>
      <c r="K1025" s="2" t="str">
        <f>IF(OR(WORKSHEET[[#This Row],[Year]]="", ISBLANK(WORKSHEET[[#This Row],[Year]]), WORKSHEET[[#This Row],[Year]]="null"), "Exclude", "Include")</f>
        <v>Include</v>
      </c>
      <c r="L1025" t="s">
        <v>16</v>
      </c>
      <c r="M1025" t="s">
        <v>12</v>
      </c>
      <c r="N1025" t="s">
        <v>13</v>
      </c>
      <c r="O1025">
        <v>30.154900000000001</v>
      </c>
      <c r="P1025">
        <v>600</v>
      </c>
      <c r="Q1025" t="s">
        <v>14</v>
      </c>
      <c r="R1025">
        <f>P1025 * _xll.XLOOKUP(Q1025,CALCULATION!$A$15:$A$17, CALCULATION!$B$15:$B$17 )</f>
        <v>600</v>
      </c>
      <c r="S1025" s="5">
        <f>O1025*P1025*_xll.XLOOKUP(Q1025,CALCULATION!$A$15:$A$17, CALCULATION!$B$15:$B$17)</f>
        <v>18092.940000000002</v>
      </c>
      <c r="T1025">
        <v>300</v>
      </c>
      <c r="U1025" t="s">
        <v>14</v>
      </c>
      <c r="V1025">
        <f>T1025 * _xll.XLOOKUP(U1025,CALCULATION!$A$15:$A$17, CALCULATION!$B$15:$B$17 )</f>
        <v>300</v>
      </c>
      <c r="W1025" s="5">
        <f>O1025*T1025*_xll.XLOOKUP(U1025,CALCULATION!$A$15:$A$17, CALCULATION!$B$15:$B$17)</f>
        <v>9046.4700000000012</v>
      </c>
      <c r="X1025" s="5">
        <f>WORKSHEET[[#This Row],[Clients Total Cost]] / WORKSHEET[[#This Row],[Clients Rate per T2 (USD)]]</f>
        <v>30.154900000000005</v>
      </c>
      <c r="Y1025" s="5">
        <f>WORKSHEET[[#This Row],[Clients Rate per T2 (USD)]] - WORKSHEET[[#This Row],[Supplier Rate Per t2 (USD)]]</f>
        <v>300</v>
      </c>
      <c r="Z1025" s="5">
        <f>WORKSHEET[[#This Row],[Profit Per T]] * WORKSHEET[[#This Row],[Weight]]</f>
        <v>9046.4700000000012</v>
      </c>
      <c r="AA1025">
        <v>1</v>
      </c>
      <c r="AB1025" s="1">
        <v>4.8</v>
      </c>
      <c r="AC1025" s="1">
        <v>3.2</v>
      </c>
      <c r="AD1025" s="1">
        <v>4</v>
      </c>
      <c r="AE1025" s="1">
        <f>WORKSHEET[[#This Row],[Delay at toll gate in days]] +WORKSHEET[[#This Row],[Delay at workshop in days]] +WORKSHEET[[#This Row],[Delay at border in days]]</f>
        <v>12</v>
      </c>
    </row>
    <row r="1026" spans="1:31" x14ac:dyDescent="0.35">
      <c r="A1026" t="s">
        <v>1046</v>
      </c>
      <c r="B1026" t="s">
        <v>10</v>
      </c>
      <c r="C1026" t="s">
        <v>68</v>
      </c>
      <c r="D1026" t="s">
        <v>3620</v>
      </c>
      <c r="E1026" t="s">
        <v>3618</v>
      </c>
      <c r="F1026" t="str">
        <f>WORKSHEET[[#This Row],[Depart From]]&amp;"-"&amp;WORKSHEET[[#This Row],[Arrive To]]</f>
        <v>Zanzibar-Tripoli</v>
      </c>
      <c r="G1026" s="2">
        <v>44621</v>
      </c>
      <c r="H1026" s="2">
        <v>44650</v>
      </c>
      <c r="I1026" s="2" t="str">
        <f t="shared" ref="I1026:I1089" si="16">IF(OR(H1026="", H1026="NULL"), "Failed","Delivered")</f>
        <v>Delivered</v>
      </c>
      <c r="J1026" s="2" t="str">
        <f>TEXT(WORKSHEET[[#This Row],[Offloading Date]], "mmm")</f>
        <v>Mar</v>
      </c>
      <c r="K1026" s="2" t="str">
        <f>IF(OR(WORKSHEET[[#This Row],[Year]]="", ISBLANK(WORKSHEET[[#This Row],[Year]]), WORKSHEET[[#This Row],[Year]]="null"), "Exclude", "Include")</f>
        <v>Include</v>
      </c>
      <c r="L1026" t="s">
        <v>16</v>
      </c>
      <c r="M1026" t="s">
        <v>12</v>
      </c>
      <c r="N1026" t="s">
        <v>13</v>
      </c>
      <c r="O1026">
        <v>30.0703</v>
      </c>
      <c r="P1026">
        <v>600</v>
      </c>
      <c r="Q1026" t="s">
        <v>14</v>
      </c>
      <c r="R1026">
        <f>P1026 * _xll.XLOOKUP(Q1026,CALCULATION!$A$15:$A$17, CALCULATION!$B$15:$B$17 )</f>
        <v>600</v>
      </c>
      <c r="S1026" s="5">
        <f>O1026*P1026*_xll.XLOOKUP(Q1026,CALCULATION!$A$15:$A$17, CALCULATION!$B$15:$B$17)</f>
        <v>18042.18</v>
      </c>
      <c r="T1026">
        <v>300</v>
      </c>
      <c r="U1026" t="s">
        <v>14</v>
      </c>
      <c r="V1026">
        <f>T1026 * _xll.XLOOKUP(U1026,CALCULATION!$A$15:$A$17, CALCULATION!$B$15:$B$17 )</f>
        <v>300</v>
      </c>
      <c r="W1026" s="5">
        <f>O1026*T1026*_xll.XLOOKUP(U1026,CALCULATION!$A$15:$A$17, CALCULATION!$B$15:$B$17)</f>
        <v>9021.09</v>
      </c>
      <c r="X1026" s="5">
        <f>WORKSHEET[[#This Row],[Clients Total Cost]] / WORKSHEET[[#This Row],[Clients Rate per T2 (USD)]]</f>
        <v>30.0703</v>
      </c>
      <c r="Y1026" s="5">
        <f>WORKSHEET[[#This Row],[Clients Rate per T2 (USD)]] - WORKSHEET[[#This Row],[Supplier Rate Per t2 (USD)]]</f>
        <v>300</v>
      </c>
      <c r="Z1026" s="5">
        <f>WORKSHEET[[#This Row],[Profit Per T]] * WORKSHEET[[#This Row],[Weight]]</f>
        <v>9021.09</v>
      </c>
      <c r="AA1026">
        <v>1</v>
      </c>
      <c r="AB1026" s="1">
        <v>4.3499999999999996</v>
      </c>
      <c r="AC1026" s="1">
        <v>2.9000000000000004</v>
      </c>
      <c r="AD1026" s="1">
        <v>3.625</v>
      </c>
      <c r="AE1026" s="1">
        <f>WORKSHEET[[#This Row],[Delay at toll gate in days]] +WORKSHEET[[#This Row],[Delay at workshop in days]] +WORKSHEET[[#This Row],[Delay at border in days]]</f>
        <v>10.875</v>
      </c>
    </row>
    <row r="1027" spans="1:31" x14ac:dyDescent="0.35">
      <c r="A1027" t="s">
        <v>1047</v>
      </c>
      <c r="B1027" t="s">
        <v>10</v>
      </c>
      <c r="C1027" t="s">
        <v>68</v>
      </c>
      <c r="D1027" t="s">
        <v>3619</v>
      </c>
      <c r="E1027" t="s">
        <v>3618</v>
      </c>
      <c r="F1027" t="str">
        <f>WORKSHEET[[#This Row],[Depart From]]&amp;"-"&amp;WORKSHEET[[#This Row],[Arrive To]]</f>
        <v>Addis Ababa-Tripoli</v>
      </c>
      <c r="G1027" s="2">
        <v>44623</v>
      </c>
      <c r="H1027" s="2">
        <v>44648</v>
      </c>
      <c r="I1027" s="2" t="str">
        <f t="shared" si="16"/>
        <v>Delivered</v>
      </c>
      <c r="J1027" s="2" t="str">
        <f>TEXT(WORKSHEET[[#This Row],[Offloading Date]], "mmm")</f>
        <v>Mar</v>
      </c>
      <c r="K1027" s="2" t="str">
        <f>IF(OR(WORKSHEET[[#This Row],[Year]]="", ISBLANK(WORKSHEET[[#This Row],[Year]]), WORKSHEET[[#This Row],[Year]]="null"), "Exclude", "Include")</f>
        <v>Include</v>
      </c>
      <c r="L1027" t="s">
        <v>16</v>
      </c>
      <c r="M1027" t="s">
        <v>12</v>
      </c>
      <c r="N1027" t="s">
        <v>13</v>
      </c>
      <c r="O1027">
        <v>30.040500000000002</v>
      </c>
      <c r="P1027">
        <v>600</v>
      </c>
      <c r="Q1027" t="s">
        <v>14</v>
      </c>
      <c r="R1027">
        <f>P1027 * _xll.XLOOKUP(Q1027,CALCULATION!$A$15:$A$17, CALCULATION!$B$15:$B$17 )</f>
        <v>600</v>
      </c>
      <c r="S1027" s="5">
        <f>O1027*P1027*_xll.XLOOKUP(Q1027,CALCULATION!$A$15:$A$17, CALCULATION!$B$15:$B$17)</f>
        <v>18024.3</v>
      </c>
      <c r="T1027">
        <v>300</v>
      </c>
      <c r="U1027" t="s">
        <v>14</v>
      </c>
      <c r="V1027">
        <f>T1027 * _xll.XLOOKUP(U1027,CALCULATION!$A$15:$A$17, CALCULATION!$B$15:$B$17 )</f>
        <v>300</v>
      </c>
      <c r="W1027" s="5">
        <f>O1027*T1027*_xll.XLOOKUP(U1027,CALCULATION!$A$15:$A$17, CALCULATION!$B$15:$B$17)</f>
        <v>9012.15</v>
      </c>
      <c r="X1027" s="5">
        <f>WORKSHEET[[#This Row],[Clients Total Cost]] / WORKSHEET[[#This Row],[Clients Rate per T2 (USD)]]</f>
        <v>30.040499999999998</v>
      </c>
      <c r="Y1027" s="5">
        <f>WORKSHEET[[#This Row],[Clients Rate per T2 (USD)]] - WORKSHEET[[#This Row],[Supplier Rate Per t2 (USD)]]</f>
        <v>300</v>
      </c>
      <c r="Z1027" s="5">
        <f>WORKSHEET[[#This Row],[Profit Per T]] * WORKSHEET[[#This Row],[Weight]]</f>
        <v>9012.15</v>
      </c>
      <c r="AA1027">
        <v>1</v>
      </c>
      <c r="AB1027" s="1">
        <v>3.75</v>
      </c>
      <c r="AC1027" s="1">
        <v>2.5</v>
      </c>
      <c r="AD1027" s="1">
        <v>3.125</v>
      </c>
      <c r="AE1027" s="1">
        <f>WORKSHEET[[#This Row],[Delay at toll gate in days]] +WORKSHEET[[#This Row],[Delay at workshop in days]] +WORKSHEET[[#This Row],[Delay at border in days]]</f>
        <v>9.375</v>
      </c>
    </row>
    <row r="1028" spans="1:31" x14ac:dyDescent="0.35">
      <c r="A1028" t="s">
        <v>1048</v>
      </c>
      <c r="B1028" t="s">
        <v>10</v>
      </c>
      <c r="C1028" t="s">
        <v>68</v>
      </c>
      <c r="D1028" t="s">
        <v>3616</v>
      </c>
      <c r="E1028" t="s">
        <v>3612</v>
      </c>
      <c r="F1028" t="str">
        <f>WORKSHEET[[#This Row],[Depart From]]&amp;"-"&amp;WORKSHEET[[#This Row],[Arrive To]]</f>
        <v>Marrakech-Victoria</v>
      </c>
      <c r="G1028" s="2">
        <v>44621</v>
      </c>
      <c r="H1028" s="2">
        <v>44646</v>
      </c>
      <c r="I1028" s="2" t="str">
        <f t="shared" si="16"/>
        <v>Delivered</v>
      </c>
      <c r="J1028" s="2" t="str">
        <f>TEXT(WORKSHEET[[#This Row],[Offloading Date]], "mmm")</f>
        <v>Mar</v>
      </c>
      <c r="K1028" s="2" t="str">
        <f>IF(OR(WORKSHEET[[#This Row],[Year]]="", ISBLANK(WORKSHEET[[#This Row],[Year]]), WORKSHEET[[#This Row],[Year]]="null"), "Exclude", "Include")</f>
        <v>Include</v>
      </c>
      <c r="L1028" t="s">
        <v>16</v>
      </c>
      <c r="M1028" t="s">
        <v>12</v>
      </c>
      <c r="N1028" t="s">
        <v>13</v>
      </c>
      <c r="O1028">
        <v>30.074100000000001</v>
      </c>
      <c r="P1028">
        <v>600</v>
      </c>
      <c r="Q1028" t="s">
        <v>14</v>
      </c>
      <c r="R1028">
        <f>P1028 * _xll.XLOOKUP(Q1028,CALCULATION!$A$15:$A$17, CALCULATION!$B$15:$B$17 )</f>
        <v>600</v>
      </c>
      <c r="S1028" s="5">
        <f>O1028*P1028*_xll.XLOOKUP(Q1028,CALCULATION!$A$15:$A$17, CALCULATION!$B$15:$B$17)</f>
        <v>18044.46</v>
      </c>
      <c r="T1028">
        <v>300</v>
      </c>
      <c r="U1028" t="s">
        <v>14</v>
      </c>
      <c r="V1028">
        <f>T1028 * _xll.XLOOKUP(U1028,CALCULATION!$A$15:$A$17, CALCULATION!$B$15:$B$17 )</f>
        <v>300</v>
      </c>
      <c r="W1028" s="5">
        <f>O1028*T1028*_xll.XLOOKUP(U1028,CALCULATION!$A$15:$A$17, CALCULATION!$B$15:$B$17)</f>
        <v>9022.23</v>
      </c>
      <c r="X1028" s="5">
        <f>WORKSHEET[[#This Row],[Clients Total Cost]] / WORKSHEET[[#This Row],[Clients Rate per T2 (USD)]]</f>
        <v>30.074099999999998</v>
      </c>
      <c r="Y1028" s="5">
        <f>WORKSHEET[[#This Row],[Clients Rate per T2 (USD)]] - WORKSHEET[[#This Row],[Supplier Rate Per t2 (USD)]]</f>
        <v>300</v>
      </c>
      <c r="Z1028" s="5">
        <f>WORKSHEET[[#This Row],[Profit Per T]] * WORKSHEET[[#This Row],[Weight]]</f>
        <v>9022.23</v>
      </c>
      <c r="AA1028">
        <v>1</v>
      </c>
      <c r="AB1028" s="1">
        <v>3.75</v>
      </c>
      <c r="AC1028" s="1">
        <v>2.5</v>
      </c>
      <c r="AD1028" s="1">
        <v>3.125</v>
      </c>
      <c r="AE1028" s="1">
        <f>WORKSHEET[[#This Row],[Delay at toll gate in days]] +WORKSHEET[[#This Row],[Delay at workshop in days]] +WORKSHEET[[#This Row],[Delay at border in days]]</f>
        <v>9.375</v>
      </c>
    </row>
    <row r="1029" spans="1:31" x14ac:dyDescent="0.35">
      <c r="A1029" t="s">
        <v>1049</v>
      </c>
      <c r="B1029" t="s">
        <v>10</v>
      </c>
      <c r="C1029" t="s">
        <v>68</v>
      </c>
      <c r="D1029" t="s">
        <v>3615</v>
      </c>
      <c r="E1029" t="s">
        <v>3612</v>
      </c>
      <c r="F1029" t="str">
        <f>WORKSHEET[[#This Row],[Depart From]]&amp;"-"&amp;WORKSHEET[[#This Row],[Arrive To]]</f>
        <v>Mombasa-Victoria</v>
      </c>
      <c r="G1029" s="2">
        <v>44622</v>
      </c>
      <c r="H1029" s="2">
        <v>44652</v>
      </c>
      <c r="I1029" s="2" t="str">
        <f t="shared" si="16"/>
        <v>Delivered</v>
      </c>
      <c r="J1029" s="2" t="str">
        <f>TEXT(WORKSHEET[[#This Row],[Offloading Date]], "mmm")</f>
        <v>Apr</v>
      </c>
      <c r="K1029" s="2" t="str">
        <f>IF(OR(WORKSHEET[[#This Row],[Year]]="", ISBLANK(WORKSHEET[[#This Row],[Year]]), WORKSHEET[[#This Row],[Year]]="null"), "Exclude", "Include")</f>
        <v>Include</v>
      </c>
      <c r="L1029" t="s">
        <v>16</v>
      </c>
      <c r="M1029" t="s">
        <v>12</v>
      </c>
      <c r="N1029" t="s">
        <v>13</v>
      </c>
      <c r="O1029">
        <v>30.103000000000002</v>
      </c>
      <c r="P1029">
        <v>600</v>
      </c>
      <c r="Q1029" t="s">
        <v>14</v>
      </c>
      <c r="R1029">
        <f>P1029 * _xll.XLOOKUP(Q1029,CALCULATION!$A$15:$A$17, CALCULATION!$B$15:$B$17 )</f>
        <v>600</v>
      </c>
      <c r="S1029" s="5">
        <f>O1029*P1029*_xll.XLOOKUP(Q1029,CALCULATION!$A$15:$A$17, CALCULATION!$B$15:$B$17)</f>
        <v>18061.8</v>
      </c>
      <c r="T1029">
        <v>300</v>
      </c>
      <c r="U1029" t="s">
        <v>14</v>
      </c>
      <c r="V1029">
        <f>T1029 * _xll.XLOOKUP(U1029,CALCULATION!$A$15:$A$17, CALCULATION!$B$15:$B$17 )</f>
        <v>300</v>
      </c>
      <c r="W1029" s="5">
        <f>O1029*T1029*_xll.XLOOKUP(U1029,CALCULATION!$A$15:$A$17, CALCULATION!$B$15:$B$17)</f>
        <v>9030.9</v>
      </c>
      <c r="X1029" s="5">
        <f>WORKSHEET[[#This Row],[Clients Total Cost]] / WORKSHEET[[#This Row],[Clients Rate per T2 (USD)]]</f>
        <v>30.102999999999998</v>
      </c>
      <c r="Y1029" s="5">
        <f>WORKSHEET[[#This Row],[Clients Rate per T2 (USD)]] - WORKSHEET[[#This Row],[Supplier Rate Per t2 (USD)]]</f>
        <v>300</v>
      </c>
      <c r="Z1029" s="5">
        <f>WORKSHEET[[#This Row],[Profit Per T]] * WORKSHEET[[#This Row],[Weight]]</f>
        <v>9030.9</v>
      </c>
      <c r="AA1029">
        <v>1</v>
      </c>
      <c r="AB1029" s="1">
        <v>4.5</v>
      </c>
      <c r="AC1029" s="1">
        <v>3</v>
      </c>
      <c r="AD1029" s="1">
        <v>3.75</v>
      </c>
      <c r="AE1029" s="1">
        <f>WORKSHEET[[#This Row],[Delay at toll gate in days]] +WORKSHEET[[#This Row],[Delay at workshop in days]] +WORKSHEET[[#This Row],[Delay at border in days]]</f>
        <v>11.25</v>
      </c>
    </row>
    <row r="1030" spans="1:31" x14ac:dyDescent="0.35">
      <c r="A1030" t="s">
        <v>1050</v>
      </c>
      <c r="B1030" t="s">
        <v>10</v>
      </c>
      <c r="C1030" t="s">
        <v>68</v>
      </c>
      <c r="D1030" t="s">
        <v>3615</v>
      </c>
      <c r="E1030" t="s">
        <v>3614</v>
      </c>
      <c r="F1030" t="str">
        <f>WORKSHEET[[#This Row],[Depart From]]&amp;"-"&amp;WORKSHEET[[#This Row],[Arrive To]]</f>
        <v>Mombasa-Alger</v>
      </c>
      <c r="G1030" s="2">
        <v>44619</v>
      </c>
      <c r="H1030" s="2">
        <v>44648</v>
      </c>
      <c r="I1030" s="2" t="str">
        <f t="shared" si="16"/>
        <v>Delivered</v>
      </c>
      <c r="J1030" s="2" t="str">
        <f>TEXT(WORKSHEET[[#This Row],[Offloading Date]], "mmm")</f>
        <v>Mar</v>
      </c>
      <c r="K1030" s="2" t="str">
        <f>IF(OR(WORKSHEET[[#This Row],[Year]]="", ISBLANK(WORKSHEET[[#This Row],[Year]]), WORKSHEET[[#This Row],[Year]]="null"), "Exclude", "Include")</f>
        <v>Include</v>
      </c>
      <c r="L1030" t="s">
        <v>16</v>
      </c>
      <c r="M1030" t="s">
        <v>12</v>
      </c>
      <c r="N1030" t="s">
        <v>13</v>
      </c>
      <c r="O1030">
        <v>30.0672</v>
      </c>
      <c r="P1030">
        <v>600</v>
      </c>
      <c r="Q1030" t="s">
        <v>14</v>
      </c>
      <c r="R1030">
        <f>P1030 * _xll.XLOOKUP(Q1030,CALCULATION!$A$15:$A$17, CALCULATION!$B$15:$B$17 )</f>
        <v>600</v>
      </c>
      <c r="S1030" s="5">
        <f>O1030*P1030*_xll.XLOOKUP(Q1030,CALCULATION!$A$15:$A$17, CALCULATION!$B$15:$B$17)</f>
        <v>18040.32</v>
      </c>
      <c r="T1030">
        <v>300</v>
      </c>
      <c r="U1030" t="s">
        <v>14</v>
      </c>
      <c r="V1030">
        <f>T1030 * _xll.XLOOKUP(U1030,CALCULATION!$A$15:$A$17, CALCULATION!$B$15:$B$17 )</f>
        <v>300</v>
      </c>
      <c r="W1030" s="5">
        <f>O1030*T1030*_xll.XLOOKUP(U1030,CALCULATION!$A$15:$A$17, CALCULATION!$B$15:$B$17)</f>
        <v>9020.16</v>
      </c>
      <c r="X1030" s="5">
        <f>WORKSHEET[[#This Row],[Clients Total Cost]] / WORKSHEET[[#This Row],[Clients Rate per T2 (USD)]]</f>
        <v>30.0672</v>
      </c>
      <c r="Y1030" s="5">
        <f>WORKSHEET[[#This Row],[Clients Rate per T2 (USD)]] - WORKSHEET[[#This Row],[Supplier Rate Per t2 (USD)]]</f>
        <v>300</v>
      </c>
      <c r="Z1030" s="5">
        <f>WORKSHEET[[#This Row],[Profit Per T]] * WORKSHEET[[#This Row],[Weight]]</f>
        <v>9020.16</v>
      </c>
      <c r="AA1030">
        <v>1</v>
      </c>
      <c r="AB1030" s="1">
        <v>4.3499999999999996</v>
      </c>
      <c r="AC1030" s="1">
        <v>2.9000000000000004</v>
      </c>
      <c r="AD1030" s="1">
        <v>3.625</v>
      </c>
      <c r="AE1030" s="1">
        <f>WORKSHEET[[#This Row],[Delay at toll gate in days]] +WORKSHEET[[#This Row],[Delay at workshop in days]] +WORKSHEET[[#This Row],[Delay at border in days]]</f>
        <v>10.875</v>
      </c>
    </row>
    <row r="1031" spans="1:31" x14ac:dyDescent="0.35">
      <c r="A1031" t="s">
        <v>1051</v>
      </c>
      <c r="B1031" t="s">
        <v>10</v>
      </c>
      <c r="C1031" t="s">
        <v>68</v>
      </c>
      <c r="D1031" t="s">
        <v>3616</v>
      </c>
      <c r="E1031" t="s">
        <v>3612</v>
      </c>
      <c r="F1031" t="str">
        <f>WORKSHEET[[#This Row],[Depart From]]&amp;"-"&amp;WORKSHEET[[#This Row],[Arrive To]]</f>
        <v>Marrakech-Victoria</v>
      </c>
      <c r="G1031" s="2">
        <v>44618</v>
      </c>
      <c r="H1031" s="2">
        <v>44648</v>
      </c>
      <c r="I1031" s="2" t="str">
        <f t="shared" si="16"/>
        <v>Delivered</v>
      </c>
      <c r="J1031" s="2" t="str">
        <f>TEXT(WORKSHEET[[#This Row],[Offloading Date]], "mmm")</f>
        <v>Mar</v>
      </c>
      <c r="K1031" s="2" t="str">
        <f>IF(OR(WORKSHEET[[#This Row],[Year]]="", ISBLANK(WORKSHEET[[#This Row],[Year]]), WORKSHEET[[#This Row],[Year]]="null"), "Exclude", "Include")</f>
        <v>Include</v>
      </c>
      <c r="L1031" t="s">
        <v>16</v>
      </c>
      <c r="M1031" t="s">
        <v>12</v>
      </c>
      <c r="N1031" t="s">
        <v>13</v>
      </c>
      <c r="O1031">
        <v>30.165600000000001</v>
      </c>
      <c r="P1031">
        <v>600</v>
      </c>
      <c r="Q1031" t="s">
        <v>14</v>
      </c>
      <c r="R1031">
        <f>P1031 * _xll.XLOOKUP(Q1031,CALCULATION!$A$15:$A$17, CALCULATION!$B$15:$B$17 )</f>
        <v>600</v>
      </c>
      <c r="S1031" s="5">
        <f>O1031*P1031*_xll.XLOOKUP(Q1031,CALCULATION!$A$15:$A$17, CALCULATION!$B$15:$B$17)</f>
        <v>18099.36</v>
      </c>
      <c r="T1031">
        <v>300</v>
      </c>
      <c r="U1031" t="s">
        <v>14</v>
      </c>
      <c r="V1031">
        <f>T1031 * _xll.XLOOKUP(U1031,CALCULATION!$A$15:$A$17, CALCULATION!$B$15:$B$17 )</f>
        <v>300</v>
      </c>
      <c r="W1031" s="5">
        <f>O1031*T1031*_xll.XLOOKUP(U1031,CALCULATION!$A$15:$A$17, CALCULATION!$B$15:$B$17)</f>
        <v>9049.68</v>
      </c>
      <c r="X1031" s="5">
        <f>WORKSHEET[[#This Row],[Clients Total Cost]] / WORKSHEET[[#This Row],[Clients Rate per T2 (USD)]]</f>
        <v>30.165600000000001</v>
      </c>
      <c r="Y1031" s="5">
        <f>WORKSHEET[[#This Row],[Clients Rate per T2 (USD)]] - WORKSHEET[[#This Row],[Supplier Rate Per t2 (USD)]]</f>
        <v>300</v>
      </c>
      <c r="Z1031" s="5">
        <f>WORKSHEET[[#This Row],[Profit Per T]] * WORKSHEET[[#This Row],[Weight]]</f>
        <v>9049.68</v>
      </c>
      <c r="AA1031">
        <v>1</v>
      </c>
      <c r="AB1031" s="1">
        <v>4.5</v>
      </c>
      <c r="AC1031" s="1">
        <v>3</v>
      </c>
      <c r="AD1031" s="1">
        <v>3.75</v>
      </c>
      <c r="AE1031" s="1">
        <f>WORKSHEET[[#This Row],[Delay at toll gate in days]] +WORKSHEET[[#This Row],[Delay at workshop in days]] +WORKSHEET[[#This Row],[Delay at border in days]]</f>
        <v>11.25</v>
      </c>
    </row>
    <row r="1032" spans="1:31" x14ac:dyDescent="0.35">
      <c r="A1032" t="s">
        <v>1052</v>
      </c>
      <c r="B1032" t="s">
        <v>10</v>
      </c>
      <c r="C1032" t="s">
        <v>68</v>
      </c>
      <c r="D1032" t="s">
        <v>3620</v>
      </c>
      <c r="E1032" t="s">
        <v>3612</v>
      </c>
      <c r="F1032" t="str">
        <f>WORKSHEET[[#This Row],[Depart From]]&amp;"-"&amp;WORKSHEET[[#This Row],[Arrive To]]</f>
        <v>Zanzibar-Victoria</v>
      </c>
      <c r="G1032" s="2">
        <v>44617</v>
      </c>
      <c r="H1032" s="2">
        <v>44648</v>
      </c>
      <c r="I1032" s="2" t="str">
        <f t="shared" si="16"/>
        <v>Delivered</v>
      </c>
      <c r="J1032" s="2" t="str">
        <f>TEXT(WORKSHEET[[#This Row],[Offloading Date]], "mmm")</f>
        <v>Mar</v>
      </c>
      <c r="K1032" s="2" t="str">
        <f>IF(OR(WORKSHEET[[#This Row],[Year]]="", ISBLANK(WORKSHEET[[#This Row],[Year]]), WORKSHEET[[#This Row],[Year]]="null"), "Exclude", "Include")</f>
        <v>Include</v>
      </c>
      <c r="L1032" t="s">
        <v>16</v>
      </c>
      <c r="M1032" t="s">
        <v>12</v>
      </c>
      <c r="N1032" t="s">
        <v>13</v>
      </c>
      <c r="O1032">
        <v>30.1449</v>
      </c>
      <c r="P1032">
        <v>600</v>
      </c>
      <c r="Q1032" t="s">
        <v>14</v>
      </c>
      <c r="R1032">
        <f>P1032 * _xll.XLOOKUP(Q1032,CALCULATION!$A$15:$A$17, CALCULATION!$B$15:$B$17 )</f>
        <v>600</v>
      </c>
      <c r="S1032" s="5">
        <f>O1032*P1032*_xll.XLOOKUP(Q1032,CALCULATION!$A$15:$A$17, CALCULATION!$B$15:$B$17)</f>
        <v>18086.939999999999</v>
      </c>
      <c r="T1032">
        <v>300</v>
      </c>
      <c r="U1032" t="s">
        <v>14</v>
      </c>
      <c r="V1032">
        <f>T1032 * _xll.XLOOKUP(U1032,CALCULATION!$A$15:$A$17, CALCULATION!$B$15:$B$17 )</f>
        <v>300</v>
      </c>
      <c r="W1032" s="5">
        <f>O1032*T1032*_xll.XLOOKUP(U1032,CALCULATION!$A$15:$A$17, CALCULATION!$B$15:$B$17)</f>
        <v>9043.4699999999993</v>
      </c>
      <c r="X1032" s="5">
        <f>WORKSHEET[[#This Row],[Clients Total Cost]] / WORKSHEET[[#This Row],[Clients Rate per T2 (USD)]]</f>
        <v>30.144899999999996</v>
      </c>
      <c r="Y1032" s="5">
        <f>WORKSHEET[[#This Row],[Clients Rate per T2 (USD)]] - WORKSHEET[[#This Row],[Supplier Rate Per t2 (USD)]]</f>
        <v>300</v>
      </c>
      <c r="Z1032" s="5">
        <f>WORKSHEET[[#This Row],[Profit Per T]] * WORKSHEET[[#This Row],[Weight]]</f>
        <v>9043.4699999999993</v>
      </c>
      <c r="AA1032">
        <v>1</v>
      </c>
      <c r="AB1032" s="1">
        <v>4.6499999999999995</v>
      </c>
      <c r="AC1032" s="1">
        <v>3.1</v>
      </c>
      <c r="AD1032" s="1">
        <v>3.875</v>
      </c>
      <c r="AE1032" s="1">
        <f>WORKSHEET[[#This Row],[Delay at toll gate in days]] +WORKSHEET[[#This Row],[Delay at workshop in days]] +WORKSHEET[[#This Row],[Delay at border in days]]</f>
        <v>11.625</v>
      </c>
    </row>
    <row r="1033" spans="1:31" x14ac:dyDescent="0.35">
      <c r="A1033" t="s">
        <v>1053</v>
      </c>
      <c r="B1033" t="s">
        <v>10</v>
      </c>
      <c r="C1033" t="s">
        <v>68</v>
      </c>
      <c r="D1033" t="s">
        <v>3619</v>
      </c>
      <c r="E1033" t="s">
        <v>3618</v>
      </c>
      <c r="F1033" t="str">
        <f>WORKSHEET[[#This Row],[Depart From]]&amp;"-"&amp;WORKSHEET[[#This Row],[Arrive To]]</f>
        <v>Addis Ababa-Tripoli</v>
      </c>
      <c r="G1033" s="2">
        <v>44621</v>
      </c>
      <c r="H1033" s="2">
        <v>44652</v>
      </c>
      <c r="I1033" s="2" t="str">
        <f t="shared" si="16"/>
        <v>Delivered</v>
      </c>
      <c r="J1033" s="2" t="str">
        <f>TEXT(WORKSHEET[[#This Row],[Offloading Date]], "mmm")</f>
        <v>Apr</v>
      </c>
      <c r="K1033" s="2" t="str">
        <f>IF(OR(WORKSHEET[[#This Row],[Year]]="", ISBLANK(WORKSHEET[[#This Row],[Year]]), WORKSHEET[[#This Row],[Year]]="null"), "Exclude", "Include")</f>
        <v>Include</v>
      </c>
      <c r="L1033" t="s">
        <v>16</v>
      </c>
      <c r="M1033" t="s">
        <v>12</v>
      </c>
      <c r="N1033" t="s">
        <v>13</v>
      </c>
      <c r="O1033">
        <v>30.125299999999999</v>
      </c>
      <c r="P1033">
        <v>600</v>
      </c>
      <c r="Q1033" t="s">
        <v>14</v>
      </c>
      <c r="R1033">
        <f>P1033 * _xll.XLOOKUP(Q1033,CALCULATION!$A$15:$A$17, CALCULATION!$B$15:$B$17 )</f>
        <v>600</v>
      </c>
      <c r="S1033" s="5">
        <f>O1033*P1033*_xll.XLOOKUP(Q1033,CALCULATION!$A$15:$A$17, CALCULATION!$B$15:$B$17)</f>
        <v>18075.18</v>
      </c>
      <c r="T1033">
        <v>300</v>
      </c>
      <c r="U1033" t="s">
        <v>14</v>
      </c>
      <c r="V1033">
        <f>T1033 * _xll.XLOOKUP(U1033,CALCULATION!$A$15:$A$17, CALCULATION!$B$15:$B$17 )</f>
        <v>300</v>
      </c>
      <c r="W1033" s="5">
        <f>O1033*T1033*_xll.XLOOKUP(U1033,CALCULATION!$A$15:$A$17, CALCULATION!$B$15:$B$17)</f>
        <v>9037.59</v>
      </c>
      <c r="X1033" s="5">
        <f>WORKSHEET[[#This Row],[Clients Total Cost]] / WORKSHEET[[#This Row],[Clients Rate per T2 (USD)]]</f>
        <v>30.125299999999999</v>
      </c>
      <c r="Y1033" s="5">
        <f>WORKSHEET[[#This Row],[Clients Rate per T2 (USD)]] - WORKSHEET[[#This Row],[Supplier Rate Per t2 (USD)]]</f>
        <v>300</v>
      </c>
      <c r="Z1033" s="5">
        <f>WORKSHEET[[#This Row],[Profit Per T]] * WORKSHEET[[#This Row],[Weight]]</f>
        <v>9037.59</v>
      </c>
      <c r="AA1033">
        <v>1</v>
      </c>
      <c r="AB1033" s="1">
        <v>4.6499999999999995</v>
      </c>
      <c r="AC1033" s="1">
        <v>3.1</v>
      </c>
      <c r="AD1033" s="1">
        <v>3.875</v>
      </c>
      <c r="AE1033" s="1">
        <f>WORKSHEET[[#This Row],[Delay at toll gate in days]] +WORKSHEET[[#This Row],[Delay at workshop in days]] +WORKSHEET[[#This Row],[Delay at border in days]]</f>
        <v>11.625</v>
      </c>
    </row>
    <row r="1034" spans="1:31" x14ac:dyDescent="0.35">
      <c r="A1034" t="s">
        <v>1054</v>
      </c>
      <c r="B1034" t="s">
        <v>10</v>
      </c>
      <c r="C1034" t="s">
        <v>68</v>
      </c>
      <c r="D1034" t="s">
        <v>3620</v>
      </c>
      <c r="E1034" t="s">
        <v>3612</v>
      </c>
      <c r="F1034" t="str">
        <f>WORKSHEET[[#This Row],[Depart From]]&amp;"-"&amp;WORKSHEET[[#This Row],[Arrive To]]</f>
        <v>Zanzibar-Victoria</v>
      </c>
      <c r="G1034" s="2">
        <v>44620</v>
      </c>
      <c r="H1034" s="2">
        <v>44648</v>
      </c>
      <c r="I1034" s="2" t="str">
        <f t="shared" si="16"/>
        <v>Delivered</v>
      </c>
      <c r="J1034" s="2" t="str">
        <f>TEXT(WORKSHEET[[#This Row],[Offloading Date]], "mmm")</f>
        <v>Mar</v>
      </c>
      <c r="K1034" s="2" t="str">
        <f>IF(OR(WORKSHEET[[#This Row],[Year]]="", ISBLANK(WORKSHEET[[#This Row],[Year]]), WORKSHEET[[#This Row],[Year]]="null"), "Exclude", "Include")</f>
        <v>Include</v>
      </c>
      <c r="L1034" t="s">
        <v>16</v>
      </c>
      <c r="M1034" t="s">
        <v>12</v>
      </c>
      <c r="N1034" t="s">
        <v>13</v>
      </c>
      <c r="O1034">
        <v>30.165099999999999</v>
      </c>
      <c r="P1034">
        <v>600</v>
      </c>
      <c r="Q1034" t="s">
        <v>14</v>
      </c>
      <c r="R1034">
        <f>P1034 * _xll.XLOOKUP(Q1034,CALCULATION!$A$15:$A$17, CALCULATION!$B$15:$B$17 )</f>
        <v>600</v>
      </c>
      <c r="S1034" s="5">
        <f>O1034*P1034*_xll.XLOOKUP(Q1034,CALCULATION!$A$15:$A$17, CALCULATION!$B$15:$B$17)</f>
        <v>18099.059999999998</v>
      </c>
      <c r="T1034">
        <v>300</v>
      </c>
      <c r="U1034" t="s">
        <v>14</v>
      </c>
      <c r="V1034">
        <f>T1034 * _xll.XLOOKUP(U1034,CALCULATION!$A$15:$A$17, CALCULATION!$B$15:$B$17 )</f>
        <v>300</v>
      </c>
      <c r="W1034" s="5">
        <f>O1034*T1034*_xll.XLOOKUP(U1034,CALCULATION!$A$15:$A$17, CALCULATION!$B$15:$B$17)</f>
        <v>9049.5299999999988</v>
      </c>
      <c r="X1034" s="5">
        <f>WORKSHEET[[#This Row],[Clients Total Cost]] / WORKSHEET[[#This Row],[Clients Rate per T2 (USD)]]</f>
        <v>30.165099999999995</v>
      </c>
      <c r="Y1034" s="5">
        <f>WORKSHEET[[#This Row],[Clients Rate per T2 (USD)]] - WORKSHEET[[#This Row],[Supplier Rate Per t2 (USD)]]</f>
        <v>300</v>
      </c>
      <c r="Z1034" s="5">
        <f>WORKSHEET[[#This Row],[Profit Per T]] * WORKSHEET[[#This Row],[Weight]]</f>
        <v>9049.5299999999988</v>
      </c>
      <c r="AA1034">
        <v>1</v>
      </c>
      <c r="AB1034" s="1">
        <v>4.2</v>
      </c>
      <c r="AC1034" s="1">
        <v>2.8000000000000003</v>
      </c>
      <c r="AD1034" s="1">
        <v>3.5</v>
      </c>
      <c r="AE1034" s="1">
        <f>WORKSHEET[[#This Row],[Delay at toll gate in days]] +WORKSHEET[[#This Row],[Delay at workshop in days]] +WORKSHEET[[#This Row],[Delay at border in days]]</f>
        <v>10.5</v>
      </c>
    </row>
    <row r="1035" spans="1:31" x14ac:dyDescent="0.35">
      <c r="A1035" t="s">
        <v>1055</v>
      </c>
      <c r="B1035" t="s">
        <v>10</v>
      </c>
      <c r="C1035" t="s">
        <v>68</v>
      </c>
      <c r="D1035" t="s">
        <v>3620</v>
      </c>
      <c r="E1035" t="s">
        <v>3617</v>
      </c>
      <c r="F1035" t="str">
        <f>WORKSHEET[[#This Row],[Depart From]]&amp;"-"&amp;WORKSHEET[[#This Row],[Arrive To]]</f>
        <v>Zanzibar-Lagos</v>
      </c>
      <c r="G1035" s="2">
        <v>44622</v>
      </c>
      <c r="H1035" s="2">
        <v>44652</v>
      </c>
      <c r="I1035" s="2" t="str">
        <f t="shared" si="16"/>
        <v>Delivered</v>
      </c>
      <c r="J1035" s="2" t="str">
        <f>TEXT(WORKSHEET[[#This Row],[Offloading Date]], "mmm")</f>
        <v>Apr</v>
      </c>
      <c r="K1035" s="2" t="str">
        <f>IF(OR(WORKSHEET[[#This Row],[Year]]="", ISBLANK(WORKSHEET[[#This Row],[Year]]), WORKSHEET[[#This Row],[Year]]="null"), "Exclude", "Include")</f>
        <v>Include</v>
      </c>
      <c r="L1035" t="s">
        <v>16</v>
      </c>
      <c r="M1035" t="s">
        <v>12</v>
      </c>
      <c r="N1035" t="s">
        <v>13</v>
      </c>
      <c r="O1035">
        <v>29.717400000000001</v>
      </c>
      <c r="P1035">
        <v>600</v>
      </c>
      <c r="Q1035" t="s">
        <v>14</v>
      </c>
      <c r="R1035">
        <f>P1035 * _xll.XLOOKUP(Q1035,CALCULATION!$A$15:$A$17, CALCULATION!$B$15:$B$17 )</f>
        <v>600</v>
      </c>
      <c r="S1035" s="5">
        <f>O1035*P1035*_xll.XLOOKUP(Q1035,CALCULATION!$A$15:$A$17, CALCULATION!$B$15:$B$17)</f>
        <v>17830.440000000002</v>
      </c>
      <c r="T1035">
        <v>300</v>
      </c>
      <c r="U1035" t="s">
        <v>14</v>
      </c>
      <c r="V1035">
        <f>T1035 * _xll.XLOOKUP(U1035,CALCULATION!$A$15:$A$17, CALCULATION!$B$15:$B$17 )</f>
        <v>300</v>
      </c>
      <c r="W1035" s="5">
        <f>O1035*T1035*_xll.XLOOKUP(U1035,CALCULATION!$A$15:$A$17, CALCULATION!$B$15:$B$17)</f>
        <v>8915.2200000000012</v>
      </c>
      <c r="X1035" s="5">
        <f>WORKSHEET[[#This Row],[Clients Total Cost]] / WORKSHEET[[#This Row],[Clients Rate per T2 (USD)]]</f>
        <v>29.717400000000005</v>
      </c>
      <c r="Y1035" s="5">
        <f>WORKSHEET[[#This Row],[Clients Rate per T2 (USD)]] - WORKSHEET[[#This Row],[Supplier Rate Per t2 (USD)]]</f>
        <v>300</v>
      </c>
      <c r="Z1035" s="5">
        <f>WORKSHEET[[#This Row],[Profit Per T]] * WORKSHEET[[#This Row],[Weight]]</f>
        <v>8915.2200000000012</v>
      </c>
      <c r="AA1035">
        <v>1</v>
      </c>
      <c r="AB1035" s="1">
        <v>4.5</v>
      </c>
      <c r="AC1035" s="1">
        <v>3</v>
      </c>
      <c r="AD1035" s="1">
        <v>3.75</v>
      </c>
      <c r="AE1035" s="1">
        <f>WORKSHEET[[#This Row],[Delay at toll gate in days]] +WORKSHEET[[#This Row],[Delay at workshop in days]] +WORKSHEET[[#This Row],[Delay at border in days]]</f>
        <v>11.25</v>
      </c>
    </row>
    <row r="1036" spans="1:31" x14ac:dyDescent="0.35">
      <c r="A1036" t="s">
        <v>1056</v>
      </c>
      <c r="B1036" t="s">
        <v>10</v>
      </c>
      <c r="C1036" t="s">
        <v>68</v>
      </c>
      <c r="D1036" t="s">
        <v>3611</v>
      </c>
      <c r="E1036" t="s">
        <v>3613</v>
      </c>
      <c r="F1036" t="str">
        <f>WORKSHEET[[#This Row],[Depart From]]&amp;"-"&amp;WORKSHEET[[#This Row],[Arrive To]]</f>
        <v>Mogadishu-Sanaa</v>
      </c>
      <c r="G1036" s="2">
        <v>44621</v>
      </c>
      <c r="H1036" s="2">
        <v>44650</v>
      </c>
      <c r="I1036" s="2" t="str">
        <f t="shared" si="16"/>
        <v>Delivered</v>
      </c>
      <c r="J1036" s="2" t="str">
        <f>TEXT(WORKSHEET[[#This Row],[Offloading Date]], "mmm")</f>
        <v>Mar</v>
      </c>
      <c r="K1036" s="2" t="str">
        <f>IF(OR(WORKSHEET[[#This Row],[Year]]="", ISBLANK(WORKSHEET[[#This Row],[Year]]), WORKSHEET[[#This Row],[Year]]="null"), "Exclude", "Include")</f>
        <v>Include</v>
      </c>
      <c r="L1036" t="s">
        <v>16</v>
      </c>
      <c r="M1036" t="s">
        <v>12</v>
      </c>
      <c r="N1036" t="s">
        <v>13</v>
      </c>
      <c r="O1036">
        <v>29.720800000000001</v>
      </c>
      <c r="P1036">
        <v>600</v>
      </c>
      <c r="Q1036" t="s">
        <v>14</v>
      </c>
      <c r="R1036">
        <f>P1036 * _xll.XLOOKUP(Q1036,CALCULATION!$A$15:$A$17, CALCULATION!$B$15:$B$17 )</f>
        <v>600</v>
      </c>
      <c r="S1036" s="5">
        <f>O1036*P1036*_xll.XLOOKUP(Q1036,CALCULATION!$A$15:$A$17, CALCULATION!$B$15:$B$17)</f>
        <v>17832.48</v>
      </c>
      <c r="T1036">
        <v>300</v>
      </c>
      <c r="U1036" t="s">
        <v>14</v>
      </c>
      <c r="V1036">
        <f>T1036 * _xll.XLOOKUP(U1036,CALCULATION!$A$15:$A$17, CALCULATION!$B$15:$B$17 )</f>
        <v>300</v>
      </c>
      <c r="W1036" s="5">
        <f>O1036*T1036*_xll.XLOOKUP(U1036,CALCULATION!$A$15:$A$17, CALCULATION!$B$15:$B$17)</f>
        <v>8916.24</v>
      </c>
      <c r="X1036" s="5">
        <f>WORKSHEET[[#This Row],[Clients Total Cost]] / WORKSHEET[[#This Row],[Clients Rate per T2 (USD)]]</f>
        <v>29.720800000000001</v>
      </c>
      <c r="Y1036" s="5">
        <f>WORKSHEET[[#This Row],[Clients Rate per T2 (USD)]] - WORKSHEET[[#This Row],[Supplier Rate Per t2 (USD)]]</f>
        <v>300</v>
      </c>
      <c r="Z1036" s="5">
        <f>WORKSHEET[[#This Row],[Profit Per T]] * WORKSHEET[[#This Row],[Weight]]</f>
        <v>8916.24</v>
      </c>
      <c r="AA1036">
        <v>1</v>
      </c>
      <c r="AB1036" s="1">
        <v>4.3499999999999996</v>
      </c>
      <c r="AC1036" s="1">
        <v>2.9000000000000004</v>
      </c>
      <c r="AD1036" s="1">
        <v>3.625</v>
      </c>
      <c r="AE1036" s="1">
        <f>WORKSHEET[[#This Row],[Delay at toll gate in days]] +WORKSHEET[[#This Row],[Delay at workshop in days]] +WORKSHEET[[#This Row],[Delay at border in days]]</f>
        <v>10.875</v>
      </c>
    </row>
    <row r="1037" spans="1:31" x14ac:dyDescent="0.35">
      <c r="A1037" t="s">
        <v>1057</v>
      </c>
      <c r="B1037" t="s">
        <v>10</v>
      </c>
      <c r="C1037" t="s">
        <v>68</v>
      </c>
      <c r="D1037" t="s">
        <v>3619</v>
      </c>
      <c r="E1037" t="s">
        <v>3614</v>
      </c>
      <c r="F1037" t="str">
        <f>WORKSHEET[[#This Row],[Depart From]]&amp;"-"&amp;WORKSHEET[[#This Row],[Arrive To]]</f>
        <v>Addis Ababa-Alger</v>
      </c>
      <c r="G1037" s="2">
        <v>44622</v>
      </c>
      <c r="H1037" s="2">
        <v>44648</v>
      </c>
      <c r="I1037" s="2" t="str">
        <f t="shared" si="16"/>
        <v>Delivered</v>
      </c>
      <c r="J1037" s="2" t="str">
        <f>TEXT(WORKSHEET[[#This Row],[Offloading Date]], "mmm")</f>
        <v>Mar</v>
      </c>
      <c r="K1037" s="2" t="str">
        <f>IF(OR(WORKSHEET[[#This Row],[Year]]="", ISBLANK(WORKSHEET[[#This Row],[Year]]), WORKSHEET[[#This Row],[Year]]="null"), "Exclude", "Include")</f>
        <v>Include</v>
      </c>
      <c r="L1037" t="s">
        <v>16</v>
      </c>
      <c r="M1037" t="s">
        <v>12</v>
      </c>
      <c r="N1037" t="s">
        <v>13</v>
      </c>
      <c r="O1037">
        <v>29.6264</v>
      </c>
      <c r="P1037">
        <v>600</v>
      </c>
      <c r="Q1037" t="s">
        <v>14</v>
      </c>
      <c r="R1037">
        <f>P1037 * _xll.XLOOKUP(Q1037,CALCULATION!$A$15:$A$17, CALCULATION!$B$15:$B$17 )</f>
        <v>600</v>
      </c>
      <c r="S1037" s="5">
        <f>O1037*P1037*_xll.XLOOKUP(Q1037,CALCULATION!$A$15:$A$17, CALCULATION!$B$15:$B$17)</f>
        <v>17775.84</v>
      </c>
      <c r="T1037">
        <v>300</v>
      </c>
      <c r="U1037" t="s">
        <v>14</v>
      </c>
      <c r="V1037">
        <f>T1037 * _xll.XLOOKUP(U1037,CALCULATION!$A$15:$A$17, CALCULATION!$B$15:$B$17 )</f>
        <v>300</v>
      </c>
      <c r="W1037" s="5">
        <f>O1037*T1037*_xll.XLOOKUP(U1037,CALCULATION!$A$15:$A$17, CALCULATION!$B$15:$B$17)</f>
        <v>8887.92</v>
      </c>
      <c r="X1037" s="5">
        <f>WORKSHEET[[#This Row],[Clients Total Cost]] / WORKSHEET[[#This Row],[Clients Rate per T2 (USD)]]</f>
        <v>29.6264</v>
      </c>
      <c r="Y1037" s="5">
        <f>WORKSHEET[[#This Row],[Clients Rate per T2 (USD)]] - WORKSHEET[[#This Row],[Supplier Rate Per t2 (USD)]]</f>
        <v>300</v>
      </c>
      <c r="Z1037" s="5">
        <f>WORKSHEET[[#This Row],[Profit Per T]] * WORKSHEET[[#This Row],[Weight]]</f>
        <v>8887.92</v>
      </c>
      <c r="AA1037">
        <v>1</v>
      </c>
      <c r="AB1037" s="1">
        <v>3.9</v>
      </c>
      <c r="AC1037" s="1">
        <v>2.6</v>
      </c>
      <c r="AD1037" s="1">
        <v>3.25</v>
      </c>
      <c r="AE1037" s="1">
        <f>WORKSHEET[[#This Row],[Delay at toll gate in days]] +WORKSHEET[[#This Row],[Delay at workshop in days]] +WORKSHEET[[#This Row],[Delay at border in days]]</f>
        <v>9.75</v>
      </c>
    </row>
    <row r="1038" spans="1:31" x14ac:dyDescent="0.35">
      <c r="A1038" t="s">
        <v>1058</v>
      </c>
      <c r="B1038" t="s">
        <v>10</v>
      </c>
      <c r="C1038" t="s">
        <v>68</v>
      </c>
      <c r="D1038" t="s">
        <v>3611</v>
      </c>
      <c r="E1038" t="s">
        <v>3613</v>
      </c>
      <c r="F1038" t="str">
        <f>WORKSHEET[[#This Row],[Depart From]]&amp;"-"&amp;WORKSHEET[[#This Row],[Arrive To]]</f>
        <v>Mogadishu-Sanaa</v>
      </c>
      <c r="G1038" s="2">
        <v>44619</v>
      </c>
      <c r="H1038" s="2">
        <v>44657</v>
      </c>
      <c r="I1038" s="2" t="str">
        <f t="shared" si="16"/>
        <v>Delivered</v>
      </c>
      <c r="J1038" s="2" t="str">
        <f>TEXT(WORKSHEET[[#This Row],[Offloading Date]], "mmm")</f>
        <v>Apr</v>
      </c>
      <c r="K1038" s="2" t="str">
        <f>IF(OR(WORKSHEET[[#This Row],[Year]]="", ISBLANK(WORKSHEET[[#This Row],[Year]]), WORKSHEET[[#This Row],[Year]]="null"), "Exclude", "Include")</f>
        <v>Include</v>
      </c>
      <c r="L1038" t="s">
        <v>16</v>
      </c>
      <c r="M1038" t="s">
        <v>12</v>
      </c>
      <c r="N1038" t="s">
        <v>13</v>
      </c>
      <c r="O1038">
        <v>29.581</v>
      </c>
      <c r="P1038">
        <v>600</v>
      </c>
      <c r="Q1038" t="s">
        <v>14</v>
      </c>
      <c r="R1038">
        <f>P1038 * _xll.XLOOKUP(Q1038,CALCULATION!$A$15:$A$17, CALCULATION!$B$15:$B$17 )</f>
        <v>600</v>
      </c>
      <c r="S1038" s="5">
        <f>O1038*P1038*_xll.XLOOKUP(Q1038,CALCULATION!$A$15:$A$17, CALCULATION!$B$15:$B$17)</f>
        <v>17748.599999999999</v>
      </c>
      <c r="T1038">
        <v>300</v>
      </c>
      <c r="U1038" t="s">
        <v>14</v>
      </c>
      <c r="V1038">
        <f>T1038 * _xll.XLOOKUP(U1038,CALCULATION!$A$15:$A$17, CALCULATION!$B$15:$B$17 )</f>
        <v>300</v>
      </c>
      <c r="W1038" s="5">
        <f>O1038*T1038*_xll.XLOOKUP(U1038,CALCULATION!$A$15:$A$17, CALCULATION!$B$15:$B$17)</f>
        <v>8874.2999999999993</v>
      </c>
      <c r="X1038" s="5">
        <f>WORKSHEET[[#This Row],[Clients Total Cost]] / WORKSHEET[[#This Row],[Clients Rate per T2 (USD)]]</f>
        <v>29.580999999999996</v>
      </c>
      <c r="Y1038" s="5">
        <f>WORKSHEET[[#This Row],[Clients Rate per T2 (USD)]] - WORKSHEET[[#This Row],[Supplier Rate Per t2 (USD)]]</f>
        <v>300</v>
      </c>
      <c r="Z1038" s="5">
        <f>WORKSHEET[[#This Row],[Profit Per T]] * WORKSHEET[[#This Row],[Weight]]</f>
        <v>8874.2999999999993</v>
      </c>
      <c r="AA1038">
        <v>1</v>
      </c>
      <c r="AB1038" s="1">
        <v>5.7</v>
      </c>
      <c r="AC1038" s="1">
        <v>3.8000000000000003</v>
      </c>
      <c r="AD1038" s="1">
        <v>4.75</v>
      </c>
      <c r="AE1038" s="1">
        <f>WORKSHEET[[#This Row],[Delay at toll gate in days]] +WORKSHEET[[#This Row],[Delay at workshop in days]] +WORKSHEET[[#This Row],[Delay at border in days]]</f>
        <v>14.25</v>
      </c>
    </row>
    <row r="1039" spans="1:31" x14ac:dyDescent="0.35">
      <c r="A1039" t="s">
        <v>1059</v>
      </c>
      <c r="B1039" t="s">
        <v>10</v>
      </c>
      <c r="C1039" t="s">
        <v>68</v>
      </c>
      <c r="D1039" t="s">
        <v>3615</v>
      </c>
      <c r="E1039" t="s">
        <v>3618</v>
      </c>
      <c r="F1039" t="str">
        <f>WORKSHEET[[#This Row],[Depart From]]&amp;"-"&amp;WORKSHEET[[#This Row],[Arrive To]]</f>
        <v>Mombasa-Tripoli</v>
      </c>
      <c r="G1039" s="2">
        <v>44648</v>
      </c>
      <c r="H1039" s="2">
        <v>44650</v>
      </c>
      <c r="I1039" s="2" t="str">
        <f t="shared" si="16"/>
        <v>Delivered</v>
      </c>
      <c r="J1039" s="2" t="str">
        <f>TEXT(WORKSHEET[[#This Row],[Offloading Date]], "mmm")</f>
        <v>Mar</v>
      </c>
      <c r="K1039" s="2" t="str">
        <f>IF(OR(WORKSHEET[[#This Row],[Year]]="", ISBLANK(WORKSHEET[[#This Row],[Year]]), WORKSHEET[[#This Row],[Year]]="null"), "Exclude", "Include")</f>
        <v>Include</v>
      </c>
      <c r="L1039" t="s">
        <v>16</v>
      </c>
      <c r="M1039" t="s">
        <v>12</v>
      </c>
      <c r="N1039" t="s">
        <v>13</v>
      </c>
      <c r="O1039">
        <v>29.6462</v>
      </c>
      <c r="P1039">
        <v>600</v>
      </c>
      <c r="Q1039" t="s">
        <v>14</v>
      </c>
      <c r="R1039">
        <f>P1039 * _xll.XLOOKUP(Q1039,CALCULATION!$A$15:$A$17, CALCULATION!$B$15:$B$17 )</f>
        <v>600</v>
      </c>
      <c r="S1039" s="5">
        <f>O1039*P1039*_xll.XLOOKUP(Q1039,CALCULATION!$A$15:$A$17, CALCULATION!$B$15:$B$17)</f>
        <v>17787.72</v>
      </c>
      <c r="T1039">
        <v>300</v>
      </c>
      <c r="U1039" t="s">
        <v>14</v>
      </c>
      <c r="V1039">
        <f>T1039 * _xll.XLOOKUP(U1039,CALCULATION!$A$15:$A$17, CALCULATION!$B$15:$B$17 )</f>
        <v>300</v>
      </c>
      <c r="W1039" s="5">
        <f>O1039*T1039*_xll.XLOOKUP(U1039,CALCULATION!$A$15:$A$17, CALCULATION!$B$15:$B$17)</f>
        <v>8893.86</v>
      </c>
      <c r="X1039" s="5">
        <f>WORKSHEET[[#This Row],[Clients Total Cost]] / WORKSHEET[[#This Row],[Clients Rate per T2 (USD)]]</f>
        <v>29.6462</v>
      </c>
      <c r="Y1039" s="5">
        <f>WORKSHEET[[#This Row],[Clients Rate per T2 (USD)]] - WORKSHEET[[#This Row],[Supplier Rate Per t2 (USD)]]</f>
        <v>300</v>
      </c>
      <c r="Z1039" s="5">
        <f>WORKSHEET[[#This Row],[Profit Per T]] * WORKSHEET[[#This Row],[Weight]]</f>
        <v>8893.86</v>
      </c>
      <c r="AA1039">
        <v>1</v>
      </c>
      <c r="AB1039" s="1">
        <v>0.3</v>
      </c>
      <c r="AC1039" s="1">
        <v>0.2</v>
      </c>
      <c r="AD1039" s="1">
        <v>0.25</v>
      </c>
      <c r="AE1039" s="1">
        <f>WORKSHEET[[#This Row],[Delay at toll gate in days]] +WORKSHEET[[#This Row],[Delay at workshop in days]] +WORKSHEET[[#This Row],[Delay at border in days]]</f>
        <v>0.75</v>
      </c>
    </row>
    <row r="1040" spans="1:31" x14ac:dyDescent="0.35">
      <c r="A1040" t="s">
        <v>1060</v>
      </c>
      <c r="B1040" t="s">
        <v>10</v>
      </c>
      <c r="C1040" t="s">
        <v>56</v>
      </c>
      <c r="D1040" t="s">
        <v>3615</v>
      </c>
      <c r="E1040" t="s">
        <v>3614</v>
      </c>
      <c r="F1040" t="str">
        <f>WORKSHEET[[#This Row],[Depart From]]&amp;"-"&amp;WORKSHEET[[#This Row],[Arrive To]]</f>
        <v>Mombasa-Alger</v>
      </c>
      <c r="G1040" s="2">
        <v>44627</v>
      </c>
      <c r="H1040" s="2">
        <v>44645</v>
      </c>
      <c r="I1040" s="2" t="str">
        <f t="shared" si="16"/>
        <v>Delivered</v>
      </c>
      <c r="J1040" s="2" t="str">
        <f>TEXT(WORKSHEET[[#This Row],[Offloading Date]], "mmm")</f>
        <v>Mar</v>
      </c>
      <c r="K1040" s="2" t="str">
        <f>IF(OR(WORKSHEET[[#This Row],[Year]]="", ISBLANK(WORKSHEET[[#This Row],[Year]]), WORKSHEET[[#This Row],[Year]]="null"), "Exclude", "Include")</f>
        <v>Include</v>
      </c>
      <c r="L1040" t="s">
        <v>16</v>
      </c>
      <c r="M1040" t="s">
        <v>12</v>
      </c>
      <c r="N1040" t="s">
        <v>13</v>
      </c>
      <c r="O1040">
        <v>35.011000000000003</v>
      </c>
      <c r="P1040">
        <v>600</v>
      </c>
      <c r="Q1040" t="s">
        <v>14</v>
      </c>
      <c r="R1040">
        <f>P1040 * _xll.XLOOKUP(Q1040,CALCULATION!$A$15:$A$17, CALCULATION!$B$15:$B$17 )</f>
        <v>600</v>
      </c>
      <c r="S1040" s="5">
        <f>O1040*P1040*_xll.XLOOKUP(Q1040,CALCULATION!$A$15:$A$17, CALCULATION!$B$15:$B$17)</f>
        <v>21006.600000000002</v>
      </c>
      <c r="T1040">
        <v>300</v>
      </c>
      <c r="U1040" t="s">
        <v>14</v>
      </c>
      <c r="V1040">
        <f>T1040 * _xll.XLOOKUP(U1040,CALCULATION!$A$15:$A$17, CALCULATION!$B$15:$B$17 )</f>
        <v>300</v>
      </c>
      <c r="W1040" s="5">
        <f>O1040*T1040*_xll.XLOOKUP(U1040,CALCULATION!$A$15:$A$17, CALCULATION!$B$15:$B$17)</f>
        <v>10503.300000000001</v>
      </c>
      <c r="X1040" s="5">
        <f>WORKSHEET[[#This Row],[Clients Total Cost]] / WORKSHEET[[#This Row],[Clients Rate per T2 (USD)]]</f>
        <v>35.011000000000003</v>
      </c>
      <c r="Y1040" s="5">
        <f>WORKSHEET[[#This Row],[Clients Rate per T2 (USD)]] - WORKSHEET[[#This Row],[Supplier Rate Per t2 (USD)]]</f>
        <v>300</v>
      </c>
      <c r="Z1040" s="5">
        <f>WORKSHEET[[#This Row],[Profit Per T]] * WORKSHEET[[#This Row],[Weight]]</f>
        <v>10503.300000000001</v>
      </c>
      <c r="AA1040">
        <v>1</v>
      </c>
      <c r="AB1040" s="1">
        <v>2.6999999999999997</v>
      </c>
      <c r="AC1040" s="1">
        <v>1.8</v>
      </c>
      <c r="AD1040" s="1">
        <v>2.25</v>
      </c>
      <c r="AE1040" s="1">
        <f>WORKSHEET[[#This Row],[Delay at toll gate in days]] +WORKSHEET[[#This Row],[Delay at workshop in days]] +WORKSHEET[[#This Row],[Delay at border in days]]</f>
        <v>6.75</v>
      </c>
    </row>
    <row r="1041" spans="1:31" x14ac:dyDescent="0.35">
      <c r="A1041" t="s">
        <v>1061</v>
      </c>
      <c r="B1041" t="s">
        <v>10</v>
      </c>
      <c r="C1041" t="s">
        <v>56</v>
      </c>
      <c r="D1041" t="s">
        <v>3616</v>
      </c>
      <c r="E1041" t="s">
        <v>3618</v>
      </c>
      <c r="F1041" t="str">
        <f>WORKSHEET[[#This Row],[Depart From]]&amp;"-"&amp;WORKSHEET[[#This Row],[Arrive To]]</f>
        <v>Marrakech-Tripoli</v>
      </c>
      <c r="G1041" s="2">
        <v>44627</v>
      </c>
      <c r="H1041" s="2">
        <v>44645</v>
      </c>
      <c r="I1041" s="2" t="str">
        <f t="shared" si="16"/>
        <v>Delivered</v>
      </c>
      <c r="J1041" s="2" t="str">
        <f>TEXT(WORKSHEET[[#This Row],[Offloading Date]], "mmm")</f>
        <v>Mar</v>
      </c>
      <c r="K1041" s="2" t="str">
        <f>IF(OR(WORKSHEET[[#This Row],[Year]]="", ISBLANK(WORKSHEET[[#This Row],[Year]]), WORKSHEET[[#This Row],[Year]]="null"), "Exclude", "Include")</f>
        <v>Include</v>
      </c>
      <c r="L1041" t="s">
        <v>16</v>
      </c>
      <c r="M1041" t="s">
        <v>12</v>
      </c>
      <c r="N1041" t="s">
        <v>13</v>
      </c>
      <c r="O1041">
        <v>35.052999999999997</v>
      </c>
      <c r="P1041">
        <v>600</v>
      </c>
      <c r="Q1041" t="s">
        <v>14</v>
      </c>
      <c r="R1041">
        <f>P1041 * _xll.XLOOKUP(Q1041,CALCULATION!$A$15:$A$17, CALCULATION!$B$15:$B$17 )</f>
        <v>600</v>
      </c>
      <c r="S1041" s="5">
        <f>O1041*P1041*_xll.XLOOKUP(Q1041,CALCULATION!$A$15:$A$17, CALCULATION!$B$15:$B$17)</f>
        <v>21031.8</v>
      </c>
      <c r="T1041">
        <v>300</v>
      </c>
      <c r="U1041" t="s">
        <v>14</v>
      </c>
      <c r="V1041">
        <f>T1041 * _xll.XLOOKUP(U1041,CALCULATION!$A$15:$A$17, CALCULATION!$B$15:$B$17 )</f>
        <v>300</v>
      </c>
      <c r="W1041" s="5">
        <f>O1041*T1041*_xll.XLOOKUP(U1041,CALCULATION!$A$15:$A$17, CALCULATION!$B$15:$B$17)</f>
        <v>10515.9</v>
      </c>
      <c r="X1041" s="5">
        <f>WORKSHEET[[#This Row],[Clients Total Cost]] / WORKSHEET[[#This Row],[Clients Rate per T2 (USD)]]</f>
        <v>35.052999999999997</v>
      </c>
      <c r="Y1041" s="5">
        <f>WORKSHEET[[#This Row],[Clients Rate per T2 (USD)]] - WORKSHEET[[#This Row],[Supplier Rate Per t2 (USD)]]</f>
        <v>300</v>
      </c>
      <c r="Z1041" s="5">
        <f>WORKSHEET[[#This Row],[Profit Per T]] * WORKSHEET[[#This Row],[Weight]]</f>
        <v>10515.9</v>
      </c>
      <c r="AA1041">
        <v>1</v>
      </c>
      <c r="AB1041" s="1">
        <v>2.6999999999999997</v>
      </c>
      <c r="AC1041" s="1">
        <v>1.8</v>
      </c>
      <c r="AD1041" s="1">
        <v>2.25</v>
      </c>
      <c r="AE1041" s="1">
        <f>WORKSHEET[[#This Row],[Delay at toll gate in days]] +WORKSHEET[[#This Row],[Delay at workshop in days]] +WORKSHEET[[#This Row],[Delay at border in days]]</f>
        <v>6.75</v>
      </c>
    </row>
    <row r="1042" spans="1:31" x14ac:dyDescent="0.35">
      <c r="A1042" t="s">
        <v>1062</v>
      </c>
      <c r="B1042" t="s">
        <v>10</v>
      </c>
      <c r="C1042" t="s">
        <v>56</v>
      </c>
      <c r="D1042" t="s">
        <v>3620</v>
      </c>
      <c r="E1042" t="s">
        <v>3614</v>
      </c>
      <c r="F1042" t="str">
        <f>WORKSHEET[[#This Row],[Depart From]]&amp;"-"&amp;WORKSHEET[[#This Row],[Arrive To]]</f>
        <v>Zanzibar-Alger</v>
      </c>
      <c r="G1042" s="2">
        <v>44627</v>
      </c>
      <c r="H1042" s="2">
        <v>44645</v>
      </c>
      <c r="I1042" s="2" t="str">
        <f t="shared" si="16"/>
        <v>Delivered</v>
      </c>
      <c r="J1042" s="2" t="str">
        <f>TEXT(WORKSHEET[[#This Row],[Offloading Date]], "mmm")</f>
        <v>Mar</v>
      </c>
      <c r="K1042" s="2" t="str">
        <f>IF(OR(WORKSHEET[[#This Row],[Year]]="", ISBLANK(WORKSHEET[[#This Row],[Year]]), WORKSHEET[[#This Row],[Year]]="null"), "Exclude", "Include")</f>
        <v>Include</v>
      </c>
      <c r="L1042" t="s">
        <v>16</v>
      </c>
      <c r="M1042" t="s">
        <v>12</v>
      </c>
      <c r="N1042" t="s">
        <v>13</v>
      </c>
      <c r="O1042">
        <v>35.109000000000002</v>
      </c>
      <c r="P1042">
        <v>600</v>
      </c>
      <c r="Q1042" t="s">
        <v>14</v>
      </c>
      <c r="R1042">
        <f>P1042 * _xll.XLOOKUP(Q1042,CALCULATION!$A$15:$A$17, CALCULATION!$B$15:$B$17 )</f>
        <v>600</v>
      </c>
      <c r="S1042" s="5">
        <f>O1042*P1042*_xll.XLOOKUP(Q1042,CALCULATION!$A$15:$A$17, CALCULATION!$B$15:$B$17)</f>
        <v>21065.4</v>
      </c>
      <c r="T1042">
        <v>300</v>
      </c>
      <c r="U1042" t="s">
        <v>14</v>
      </c>
      <c r="V1042">
        <f>T1042 * _xll.XLOOKUP(U1042,CALCULATION!$A$15:$A$17, CALCULATION!$B$15:$B$17 )</f>
        <v>300</v>
      </c>
      <c r="W1042" s="5">
        <f>O1042*T1042*_xll.XLOOKUP(U1042,CALCULATION!$A$15:$A$17, CALCULATION!$B$15:$B$17)</f>
        <v>10532.7</v>
      </c>
      <c r="X1042" s="5">
        <f>WORKSHEET[[#This Row],[Clients Total Cost]] / WORKSHEET[[#This Row],[Clients Rate per T2 (USD)]]</f>
        <v>35.109000000000002</v>
      </c>
      <c r="Y1042" s="5">
        <f>WORKSHEET[[#This Row],[Clients Rate per T2 (USD)]] - WORKSHEET[[#This Row],[Supplier Rate Per t2 (USD)]]</f>
        <v>300</v>
      </c>
      <c r="Z1042" s="5">
        <f>WORKSHEET[[#This Row],[Profit Per T]] * WORKSHEET[[#This Row],[Weight]]</f>
        <v>10532.7</v>
      </c>
      <c r="AA1042">
        <v>1</v>
      </c>
      <c r="AB1042" s="1">
        <v>2.6999999999999997</v>
      </c>
      <c r="AC1042" s="1">
        <v>1.8</v>
      </c>
      <c r="AD1042" s="1">
        <v>2.25</v>
      </c>
      <c r="AE1042" s="1">
        <f>WORKSHEET[[#This Row],[Delay at toll gate in days]] +WORKSHEET[[#This Row],[Delay at workshop in days]] +WORKSHEET[[#This Row],[Delay at border in days]]</f>
        <v>6.75</v>
      </c>
    </row>
    <row r="1043" spans="1:31" x14ac:dyDescent="0.35">
      <c r="A1043" t="s">
        <v>1063</v>
      </c>
      <c r="B1043" t="s">
        <v>10</v>
      </c>
      <c r="C1043" t="s">
        <v>56</v>
      </c>
      <c r="D1043" t="s">
        <v>3611</v>
      </c>
      <c r="E1043" t="s">
        <v>3618</v>
      </c>
      <c r="F1043" t="str">
        <f>WORKSHEET[[#This Row],[Depart From]]&amp;"-"&amp;WORKSHEET[[#This Row],[Arrive To]]</f>
        <v>Mogadishu-Tripoli</v>
      </c>
      <c r="G1043" s="2">
        <v>44630</v>
      </c>
      <c r="H1043" s="2">
        <v>44645</v>
      </c>
      <c r="I1043" s="2" t="str">
        <f t="shared" si="16"/>
        <v>Delivered</v>
      </c>
      <c r="J1043" s="2" t="str">
        <f>TEXT(WORKSHEET[[#This Row],[Offloading Date]], "mmm")</f>
        <v>Mar</v>
      </c>
      <c r="K1043" s="2" t="str">
        <f>IF(OR(WORKSHEET[[#This Row],[Year]]="", ISBLANK(WORKSHEET[[#This Row],[Year]]), WORKSHEET[[#This Row],[Year]]="null"), "Exclude", "Include")</f>
        <v>Include</v>
      </c>
      <c r="L1043" t="s">
        <v>16</v>
      </c>
      <c r="M1043" t="s">
        <v>12</v>
      </c>
      <c r="N1043" t="s">
        <v>13</v>
      </c>
      <c r="O1043">
        <v>35.090000000000003</v>
      </c>
      <c r="P1043">
        <v>600</v>
      </c>
      <c r="Q1043" t="s">
        <v>14</v>
      </c>
      <c r="R1043">
        <f>P1043 * _xll.XLOOKUP(Q1043,CALCULATION!$A$15:$A$17, CALCULATION!$B$15:$B$17 )</f>
        <v>600</v>
      </c>
      <c r="S1043" s="5">
        <f>O1043*P1043*_xll.XLOOKUP(Q1043,CALCULATION!$A$15:$A$17, CALCULATION!$B$15:$B$17)</f>
        <v>21054.000000000004</v>
      </c>
      <c r="T1043">
        <v>300</v>
      </c>
      <c r="U1043" t="s">
        <v>14</v>
      </c>
      <c r="V1043">
        <f>T1043 * _xll.XLOOKUP(U1043,CALCULATION!$A$15:$A$17, CALCULATION!$B$15:$B$17 )</f>
        <v>300</v>
      </c>
      <c r="W1043" s="5">
        <f>O1043*T1043*_xll.XLOOKUP(U1043,CALCULATION!$A$15:$A$17, CALCULATION!$B$15:$B$17)</f>
        <v>10527.000000000002</v>
      </c>
      <c r="X1043" s="5">
        <f>WORKSHEET[[#This Row],[Clients Total Cost]] / WORKSHEET[[#This Row],[Clients Rate per T2 (USD)]]</f>
        <v>35.090000000000003</v>
      </c>
      <c r="Y1043" s="5">
        <f>WORKSHEET[[#This Row],[Clients Rate per T2 (USD)]] - WORKSHEET[[#This Row],[Supplier Rate Per t2 (USD)]]</f>
        <v>300</v>
      </c>
      <c r="Z1043" s="5">
        <f>WORKSHEET[[#This Row],[Profit Per T]] * WORKSHEET[[#This Row],[Weight]]</f>
        <v>10527.000000000002</v>
      </c>
      <c r="AA1043">
        <v>1</v>
      </c>
      <c r="AB1043" s="1">
        <v>2.25</v>
      </c>
      <c r="AC1043" s="1">
        <v>1.5</v>
      </c>
      <c r="AD1043" s="1">
        <v>1.875</v>
      </c>
      <c r="AE1043" s="1">
        <f>WORKSHEET[[#This Row],[Delay at toll gate in days]] +WORKSHEET[[#This Row],[Delay at workshop in days]] +WORKSHEET[[#This Row],[Delay at border in days]]</f>
        <v>5.625</v>
      </c>
    </row>
    <row r="1044" spans="1:31" x14ac:dyDescent="0.35">
      <c r="A1044" t="s">
        <v>1064</v>
      </c>
      <c r="B1044" t="s">
        <v>10</v>
      </c>
      <c r="C1044" t="s">
        <v>56</v>
      </c>
      <c r="D1044" t="s">
        <v>3620</v>
      </c>
      <c r="E1044" t="s">
        <v>3612</v>
      </c>
      <c r="F1044" t="str">
        <f>WORKSHEET[[#This Row],[Depart From]]&amp;"-"&amp;WORKSHEET[[#This Row],[Arrive To]]</f>
        <v>Zanzibar-Victoria</v>
      </c>
      <c r="G1044" s="2">
        <v>44631</v>
      </c>
      <c r="H1044" s="2">
        <v>44645</v>
      </c>
      <c r="I1044" s="2" t="str">
        <f t="shared" si="16"/>
        <v>Delivered</v>
      </c>
      <c r="J1044" s="2" t="str">
        <f>TEXT(WORKSHEET[[#This Row],[Offloading Date]], "mmm")</f>
        <v>Mar</v>
      </c>
      <c r="K1044" s="2" t="str">
        <f>IF(OR(WORKSHEET[[#This Row],[Year]]="", ISBLANK(WORKSHEET[[#This Row],[Year]]), WORKSHEET[[#This Row],[Year]]="null"), "Exclude", "Include")</f>
        <v>Include</v>
      </c>
      <c r="L1044" t="s">
        <v>16</v>
      </c>
      <c r="M1044" t="s">
        <v>12</v>
      </c>
      <c r="N1044" t="s">
        <v>13</v>
      </c>
      <c r="O1044">
        <v>35.173999999999999</v>
      </c>
      <c r="P1044">
        <v>600</v>
      </c>
      <c r="Q1044" t="s">
        <v>14</v>
      </c>
      <c r="R1044">
        <f>P1044 * _xll.XLOOKUP(Q1044,CALCULATION!$A$15:$A$17, CALCULATION!$B$15:$B$17 )</f>
        <v>600</v>
      </c>
      <c r="S1044" s="5">
        <f>O1044*P1044*_xll.XLOOKUP(Q1044,CALCULATION!$A$15:$A$17, CALCULATION!$B$15:$B$17)</f>
        <v>21104.400000000001</v>
      </c>
      <c r="T1044">
        <v>300</v>
      </c>
      <c r="U1044" t="s">
        <v>14</v>
      </c>
      <c r="V1044">
        <f>T1044 * _xll.XLOOKUP(U1044,CALCULATION!$A$15:$A$17, CALCULATION!$B$15:$B$17 )</f>
        <v>300</v>
      </c>
      <c r="W1044" s="5">
        <f>O1044*T1044*_xll.XLOOKUP(U1044,CALCULATION!$A$15:$A$17, CALCULATION!$B$15:$B$17)</f>
        <v>10552.2</v>
      </c>
      <c r="X1044" s="5">
        <f>WORKSHEET[[#This Row],[Clients Total Cost]] / WORKSHEET[[#This Row],[Clients Rate per T2 (USD)]]</f>
        <v>35.173999999999999</v>
      </c>
      <c r="Y1044" s="5">
        <f>WORKSHEET[[#This Row],[Clients Rate per T2 (USD)]] - WORKSHEET[[#This Row],[Supplier Rate Per t2 (USD)]]</f>
        <v>300</v>
      </c>
      <c r="Z1044" s="5">
        <f>WORKSHEET[[#This Row],[Profit Per T]] * WORKSHEET[[#This Row],[Weight]]</f>
        <v>10552.2</v>
      </c>
      <c r="AA1044">
        <v>1</v>
      </c>
      <c r="AB1044" s="1">
        <v>2.1</v>
      </c>
      <c r="AC1044" s="1">
        <v>1.4000000000000001</v>
      </c>
      <c r="AD1044" s="1">
        <v>1.75</v>
      </c>
      <c r="AE1044" s="1">
        <f>WORKSHEET[[#This Row],[Delay at toll gate in days]] +WORKSHEET[[#This Row],[Delay at workshop in days]] +WORKSHEET[[#This Row],[Delay at border in days]]</f>
        <v>5.25</v>
      </c>
    </row>
    <row r="1045" spans="1:31" x14ac:dyDescent="0.35">
      <c r="A1045" t="s">
        <v>1065</v>
      </c>
      <c r="B1045" t="s">
        <v>10</v>
      </c>
      <c r="C1045" t="s">
        <v>56</v>
      </c>
      <c r="D1045" t="s">
        <v>3619</v>
      </c>
      <c r="E1045" t="s">
        <v>3618</v>
      </c>
      <c r="F1045" t="str">
        <f>WORKSHEET[[#This Row],[Depart From]]&amp;"-"&amp;WORKSHEET[[#This Row],[Arrive To]]</f>
        <v>Addis Ababa-Tripoli</v>
      </c>
      <c r="G1045" s="2">
        <v>44630</v>
      </c>
      <c r="H1045" s="2">
        <v>44645</v>
      </c>
      <c r="I1045" s="2" t="str">
        <f t="shared" si="16"/>
        <v>Delivered</v>
      </c>
      <c r="J1045" s="2" t="str">
        <f>TEXT(WORKSHEET[[#This Row],[Offloading Date]], "mmm")</f>
        <v>Mar</v>
      </c>
      <c r="K1045" s="2" t="str">
        <f>IF(OR(WORKSHEET[[#This Row],[Year]]="", ISBLANK(WORKSHEET[[#This Row],[Year]]), WORKSHEET[[#This Row],[Year]]="null"), "Exclude", "Include")</f>
        <v>Include</v>
      </c>
      <c r="L1045" t="s">
        <v>16</v>
      </c>
      <c r="M1045" t="s">
        <v>12</v>
      </c>
      <c r="N1045" t="s">
        <v>13</v>
      </c>
      <c r="O1045">
        <v>35.143999999999998</v>
      </c>
      <c r="P1045">
        <v>600</v>
      </c>
      <c r="Q1045" t="s">
        <v>14</v>
      </c>
      <c r="R1045">
        <f>P1045 * _xll.XLOOKUP(Q1045,CALCULATION!$A$15:$A$17, CALCULATION!$B$15:$B$17 )</f>
        <v>600</v>
      </c>
      <c r="S1045" s="5">
        <f>O1045*P1045*_xll.XLOOKUP(Q1045,CALCULATION!$A$15:$A$17, CALCULATION!$B$15:$B$17)</f>
        <v>21086.399999999998</v>
      </c>
      <c r="T1045">
        <v>300</v>
      </c>
      <c r="U1045" t="s">
        <v>14</v>
      </c>
      <c r="V1045">
        <f>T1045 * _xll.XLOOKUP(U1045,CALCULATION!$A$15:$A$17, CALCULATION!$B$15:$B$17 )</f>
        <v>300</v>
      </c>
      <c r="W1045" s="5">
        <f>O1045*T1045*_xll.XLOOKUP(U1045,CALCULATION!$A$15:$A$17, CALCULATION!$B$15:$B$17)</f>
        <v>10543.199999999999</v>
      </c>
      <c r="X1045" s="5">
        <f>WORKSHEET[[#This Row],[Clients Total Cost]] / WORKSHEET[[#This Row],[Clients Rate per T2 (USD)]]</f>
        <v>35.143999999999998</v>
      </c>
      <c r="Y1045" s="5">
        <f>WORKSHEET[[#This Row],[Clients Rate per T2 (USD)]] - WORKSHEET[[#This Row],[Supplier Rate Per t2 (USD)]]</f>
        <v>300</v>
      </c>
      <c r="Z1045" s="5">
        <f>WORKSHEET[[#This Row],[Profit Per T]] * WORKSHEET[[#This Row],[Weight]]</f>
        <v>10543.199999999999</v>
      </c>
      <c r="AA1045">
        <v>1</v>
      </c>
      <c r="AB1045" s="1">
        <v>2.25</v>
      </c>
      <c r="AC1045" s="1">
        <v>1.5</v>
      </c>
      <c r="AD1045" s="1">
        <v>1.875</v>
      </c>
      <c r="AE1045" s="1">
        <f>WORKSHEET[[#This Row],[Delay at toll gate in days]] +WORKSHEET[[#This Row],[Delay at workshop in days]] +WORKSHEET[[#This Row],[Delay at border in days]]</f>
        <v>5.625</v>
      </c>
    </row>
    <row r="1046" spans="1:31" x14ac:dyDescent="0.35">
      <c r="A1046" t="s">
        <v>1066</v>
      </c>
      <c r="B1046" t="s">
        <v>10</v>
      </c>
      <c r="C1046" t="s">
        <v>56</v>
      </c>
      <c r="D1046" t="s">
        <v>3611</v>
      </c>
      <c r="E1046" t="s">
        <v>3612</v>
      </c>
      <c r="F1046" t="str">
        <f>WORKSHEET[[#This Row],[Depart From]]&amp;"-"&amp;WORKSHEET[[#This Row],[Arrive To]]</f>
        <v>Mogadishu-Victoria</v>
      </c>
      <c r="G1046" s="2">
        <v>44630</v>
      </c>
      <c r="H1046" s="2">
        <v>44645</v>
      </c>
      <c r="I1046" s="2" t="str">
        <f t="shared" si="16"/>
        <v>Delivered</v>
      </c>
      <c r="J1046" s="2" t="str">
        <f>TEXT(WORKSHEET[[#This Row],[Offloading Date]], "mmm")</f>
        <v>Mar</v>
      </c>
      <c r="K1046" s="2" t="str">
        <f>IF(OR(WORKSHEET[[#This Row],[Year]]="", ISBLANK(WORKSHEET[[#This Row],[Year]]), WORKSHEET[[#This Row],[Year]]="null"), "Exclude", "Include")</f>
        <v>Include</v>
      </c>
      <c r="L1046" t="s">
        <v>16</v>
      </c>
      <c r="M1046" t="s">
        <v>12</v>
      </c>
      <c r="N1046" t="s">
        <v>13</v>
      </c>
      <c r="O1046">
        <v>35.078000000000003</v>
      </c>
      <c r="P1046">
        <v>600</v>
      </c>
      <c r="Q1046" t="s">
        <v>14</v>
      </c>
      <c r="R1046">
        <f>P1046 * _xll.XLOOKUP(Q1046,CALCULATION!$A$15:$A$17, CALCULATION!$B$15:$B$17 )</f>
        <v>600</v>
      </c>
      <c r="S1046" s="5">
        <f>O1046*P1046*_xll.XLOOKUP(Q1046,CALCULATION!$A$15:$A$17, CALCULATION!$B$15:$B$17)</f>
        <v>21046.800000000003</v>
      </c>
      <c r="T1046">
        <v>300</v>
      </c>
      <c r="U1046" t="s">
        <v>14</v>
      </c>
      <c r="V1046">
        <f>T1046 * _xll.XLOOKUP(U1046,CALCULATION!$A$15:$A$17, CALCULATION!$B$15:$B$17 )</f>
        <v>300</v>
      </c>
      <c r="W1046" s="5">
        <f>O1046*T1046*_xll.XLOOKUP(U1046,CALCULATION!$A$15:$A$17, CALCULATION!$B$15:$B$17)</f>
        <v>10523.400000000001</v>
      </c>
      <c r="X1046" s="5">
        <f>WORKSHEET[[#This Row],[Clients Total Cost]] / WORKSHEET[[#This Row],[Clients Rate per T2 (USD)]]</f>
        <v>35.078000000000003</v>
      </c>
      <c r="Y1046" s="5">
        <f>WORKSHEET[[#This Row],[Clients Rate per T2 (USD)]] - WORKSHEET[[#This Row],[Supplier Rate Per t2 (USD)]]</f>
        <v>300</v>
      </c>
      <c r="Z1046" s="5">
        <f>WORKSHEET[[#This Row],[Profit Per T]] * WORKSHEET[[#This Row],[Weight]]</f>
        <v>10523.400000000001</v>
      </c>
      <c r="AA1046">
        <v>1</v>
      </c>
      <c r="AB1046" s="1">
        <v>2.25</v>
      </c>
      <c r="AC1046" s="1">
        <v>1.5</v>
      </c>
      <c r="AD1046" s="1">
        <v>1.875</v>
      </c>
      <c r="AE1046" s="1">
        <f>WORKSHEET[[#This Row],[Delay at toll gate in days]] +WORKSHEET[[#This Row],[Delay at workshop in days]] +WORKSHEET[[#This Row],[Delay at border in days]]</f>
        <v>5.625</v>
      </c>
    </row>
    <row r="1047" spans="1:31" x14ac:dyDescent="0.35">
      <c r="A1047" t="s">
        <v>1067</v>
      </c>
      <c r="B1047" t="s">
        <v>10</v>
      </c>
      <c r="C1047" t="s">
        <v>56</v>
      </c>
      <c r="D1047" t="s">
        <v>3620</v>
      </c>
      <c r="E1047" t="s">
        <v>3614</v>
      </c>
      <c r="F1047" t="str">
        <f>WORKSHEET[[#This Row],[Depart From]]&amp;"-"&amp;WORKSHEET[[#This Row],[Arrive To]]</f>
        <v>Zanzibar-Alger</v>
      </c>
      <c r="G1047" s="2">
        <v>44630</v>
      </c>
      <c r="H1047" s="2">
        <v>44645</v>
      </c>
      <c r="I1047" s="2" t="str">
        <f t="shared" si="16"/>
        <v>Delivered</v>
      </c>
      <c r="J1047" s="2" t="str">
        <f>TEXT(WORKSHEET[[#This Row],[Offloading Date]], "mmm")</f>
        <v>Mar</v>
      </c>
      <c r="K1047" s="2" t="str">
        <f>IF(OR(WORKSHEET[[#This Row],[Year]]="", ISBLANK(WORKSHEET[[#This Row],[Year]]), WORKSHEET[[#This Row],[Year]]="null"), "Exclude", "Include")</f>
        <v>Include</v>
      </c>
      <c r="L1047" t="s">
        <v>16</v>
      </c>
      <c r="M1047" t="s">
        <v>12</v>
      </c>
      <c r="N1047" t="s">
        <v>13</v>
      </c>
      <c r="O1047">
        <v>34.869</v>
      </c>
      <c r="P1047">
        <v>600</v>
      </c>
      <c r="Q1047" t="s">
        <v>14</v>
      </c>
      <c r="R1047">
        <f>P1047 * _xll.XLOOKUP(Q1047,CALCULATION!$A$15:$A$17, CALCULATION!$B$15:$B$17 )</f>
        <v>600</v>
      </c>
      <c r="S1047" s="5">
        <f>O1047*P1047*_xll.XLOOKUP(Q1047,CALCULATION!$A$15:$A$17, CALCULATION!$B$15:$B$17)</f>
        <v>20921.400000000001</v>
      </c>
      <c r="T1047">
        <v>300</v>
      </c>
      <c r="U1047" t="s">
        <v>14</v>
      </c>
      <c r="V1047">
        <f>T1047 * _xll.XLOOKUP(U1047,CALCULATION!$A$15:$A$17, CALCULATION!$B$15:$B$17 )</f>
        <v>300</v>
      </c>
      <c r="W1047" s="5">
        <f>O1047*T1047*_xll.XLOOKUP(U1047,CALCULATION!$A$15:$A$17, CALCULATION!$B$15:$B$17)</f>
        <v>10460.700000000001</v>
      </c>
      <c r="X1047" s="5">
        <f>WORKSHEET[[#This Row],[Clients Total Cost]] / WORKSHEET[[#This Row],[Clients Rate per T2 (USD)]]</f>
        <v>34.869</v>
      </c>
      <c r="Y1047" s="5">
        <f>WORKSHEET[[#This Row],[Clients Rate per T2 (USD)]] - WORKSHEET[[#This Row],[Supplier Rate Per t2 (USD)]]</f>
        <v>300</v>
      </c>
      <c r="Z1047" s="5">
        <f>WORKSHEET[[#This Row],[Profit Per T]] * WORKSHEET[[#This Row],[Weight]]</f>
        <v>10460.700000000001</v>
      </c>
      <c r="AA1047">
        <v>1</v>
      </c>
      <c r="AB1047" s="1">
        <v>2.25</v>
      </c>
      <c r="AC1047" s="1">
        <v>1.5</v>
      </c>
      <c r="AD1047" s="1">
        <v>1.875</v>
      </c>
      <c r="AE1047" s="1">
        <f>WORKSHEET[[#This Row],[Delay at toll gate in days]] +WORKSHEET[[#This Row],[Delay at workshop in days]] +WORKSHEET[[#This Row],[Delay at border in days]]</f>
        <v>5.625</v>
      </c>
    </row>
    <row r="1048" spans="1:31" x14ac:dyDescent="0.35">
      <c r="A1048" t="s">
        <v>1068</v>
      </c>
      <c r="B1048" t="s">
        <v>10</v>
      </c>
      <c r="C1048" t="s">
        <v>56</v>
      </c>
      <c r="D1048" t="s">
        <v>3616</v>
      </c>
      <c r="E1048" t="s">
        <v>3613</v>
      </c>
      <c r="F1048" t="str">
        <f>WORKSHEET[[#This Row],[Depart From]]&amp;"-"&amp;WORKSHEET[[#This Row],[Arrive To]]</f>
        <v>Marrakech-Sanaa</v>
      </c>
      <c r="G1048" s="2">
        <v>44629</v>
      </c>
      <c r="H1048" s="2">
        <v>44645</v>
      </c>
      <c r="I1048" s="2" t="str">
        <f t="shared" si="16"/>
        <v>Delivered</v>
      </c>
      <c r="J1048" s="2" t="str">
        <f>TEXT(WORKSHEET[[#This Row],[Offloading Date]], "mmm")</f>
        <v>Mar</v>
      </c>
      <c r="K1048" s="2" t="str">
        <f>IF(OR(WORKSHEET[[#This Row],[Year]]="", ISBLANK(WORKSHEET[[#This Row],[Year]]), WORKSHEET[[#This Row],[Year]]="null"), "Exclude", "Include")</f>
        <v>Include</v>
      </c>
      <c r="L1048" t="s">
        <v>16</v>
      </c>
      <c r="M1048" t="s">
        <v>12</v>
      </c>
      <c r="N1048" t="s">
        <v>13</v>
      </c>
      <c r="O1048">
        <v>35.130000000000003</v>
      </c>
      <c r="P1048">
        <v>600</v>
      </c>
      <c r="Q1048" t="s">
        <v>14</v>
      </c>
      <c r="R1048">
        <f>P1048 * _xll.XLOOKUP(Q1048,CALCULATION!$A$15:$A$17, CALCULATION!$B$15:$B$17 )</f>
        <v>600</v>
      </c>
      <c r="S1048" s="5">
        <f>O1048*P1048*_xll.XLOOKUP(Q1048,CALCULATION!$A$15:$A$17, CALCULATION!$B$15:$B$17)</f>
        <v>21078</v>
      </c>
      <c r="T1048">
        <v>300</v>
      </c>
      <c r="U1048" t="s">
        <v>14</v>
      </c>
      <c r="V1048">
        <f>T1048 * _xll.XLOOKUP(U1048,CALCULATION!$A$15:$A$17, CALCULATION!$B$15:$B$17 )</f>
        <v>300</v>
      </c>
      <c r="W1048" s="5">
        <f>O1048*T1048*_xll.XLOOKUP(U1048,CALCULATION!$A$15:$A$17, CALCULATION!$B$15:$B$17)</f>
        <v>10539</v>
      </c>
      <c r="X1048" s="5">
        <f>WORKSHEET[[#This Row],[Clients Total Cost]] / WORKSHEET[[#This Row],[Clients Rate per T2 (USD)]]</f>
        <v>35.130000000000003</v>
      </c>
      <c r="Y1048" s="5">
        <f>WORKSHEET[[#This Row],[Clients Rate per T2 (USD)]] - WORKSHEET[[#This Row],[Supplier Rate Per t2 (USD)]]</f>
        <v>300</v>
      </c>
      <c r="Z1048" s="5">
        <f>WORKSHEET[[#This Row],[Profit Per T]] * WORKSHEET[[#This Row],[Weight]]</f>
        <v>10539</v>
      </c>
      <c r="AA1048">
        <v>1</v>
      </c>
      <c r="AB1048" s="1">
        <v>2.4</v>
      </c>
      <c r="AC1048" s="1">
        <v>1.6</v>
      </c>
      <c r="AD1048" s="1">
        <v>2</v>
      </c>
      <c r="AE1048" s="1">
        <f>WORKSHEET[[#This Row],[Delay at toll gate in days]] +WORKSHEET[[#This Row],[Delay at workshop in days]] +WORKSHEET[[#This Row],[Delay at border in days]]</f>
        <v>6</v>
      </c>
    </row>
    <row r="1049" spans="1:31" x14ac:dyDescent="0.35">
      <c r="A1049" t="s">
        <v>1069</v>
      </c>
      <c r="B1049" t="s">
        <v>10</v>
      </c>
      <c r="C1049" t="s">
        <v>56</v>
      </c>
      <c r="D1049" t="s">
        <v>3620</v>
      </c>
      <c r="E1049" t="s">
        <v>3618</v>
      </c>
      <c r="F1049" t="str">
        <f>WORKSHEET[[#This Row],[Depart From]]&amp;"-"&amp;WORKSHEET[[#This Row],[Arrive To]]</f>
        <v>Zanzibar-Tripoli</v>
      </c>
      <c r="G1049" s="2">
        <v>44629</v>
      </c>
      <c r="H1049" s="2">
        <v>44645</v>
      </c>
      <c r="I1049" s="2" t="str">
        <f t="shared" si="16"/>
        <v>Delivered</v>
      </c>
      <c r="J1049" s="2" t="str">
        <f>TEXT(WORKSHEET[[#This Row],[Offloading Date]], "mmm")</f>
        <v>Mar</v>
      </c>
      <c r="K1049" s="2" t="str">
        <f>IF(OR(WORKSHEET[[#This Row],[Year]]="", ISBLANK(WORKSHEET[[#This Row],[Year]]), WORKSHEET[[#This Row],[Year]]="null"), "Exclude", "Include")</f>
        <v>Include</v>
      </c>
      <c r="L1049" t="s">
        <v>16</v>
      </c>
      <c r="M1049" t="s">
        <v>12</v>
      </c>
      <c r="N1049" t="s">
        <v>13</v>
      </c>
      <c r="O1049">
        <v>35.091999999999999</v>
      </c>
      <c r="P1049">
        <v>600</v>
      </c>
      <c r="Q1049" t="s">
        <v>14</v>
      </c>
      <c r="R1049">
        <f>P1049 * _xll.XLOOKUP(Q1049,CALCULATION!$A$15:$A$17, CALCULATION!$B$15:$B$17 )</f>
        <v>600</v>
      </c>
      <c r="S1049" s="5">
        <f>O1049*P1049*_xll.XLOOKUP(Q1049,CALCULATION!$A$15:$A$17, CALCULATION!$B$15:$B$17)</f>
        <v>21055.200000000001</v>
      </c>
      <c r="T1049">
        <v>300</v>
      </c>
      <c r="U1049" t="s">
        <v>14</v>
      </c>
      <c r="V1049">
        <f>T1049 * _xll.XLOOKUP(U1049,CALCULATION!$A$15:$A$17, CALCULATION!$B$15:$B$17 )</f>
        <v>300</v>
      </c>
      <c r="W1049" s="5">
        <f>O1049*T1049*_xll.XLOOKUP(U1049,CALCULATION!$A$15:$A$17, CALCULATION!$B$15:$B$17)</f>
        <v>10527.6</v>
      </c>
      <c r="X1049" s="5">
        <f>WORKSHEET[[#This Row],[Clients Total Cost]] / WORKSHEET[[#This Row],[Clients Rate per T2 (USD)]]</f>
        <v>35.091999999999999</v>
      </c>
      <c r="Y1049" s="5">
        <f>WORKSHEET[[#This Row],[Clients Rate per T2 (USD)]] - WORKSHEET[[#This Row],[Supplier Rate Per t2 (USD)]]</f>
        <v>300</v>
      </c>
      <c r="Z1049" s="5">
        <f>WORKSHEET[[#This Row],[Profit Per T]] * WORKSHEET[[#This Row],[Weight]]</f>
        <v>10527.6</v>
      </c>
      <c r="AA1049">
        <v>1</v>
      </c>
      <c r="AB1049" s="1">
        <v>2.4</v>
      </c>
      <c r="AC1049" s="1">
        <v>1.6</v>
      </c>
      <c r="AD1049" s="1">
        <v>2</v>
      </c>
      <c r="AE1049" s="1">
        <f>WORKSHEET[[#This Row],[Delay at toll gate in days]] +WORKSHEET[[#This Row],[Delay at workshop in days]] +WORKSHEET[[#This Row],[Delay at border in days]]</f>
        <v>6</v>
      </c>
    </row>
    <row r="1050" spans="1:31" x14ac:dyDescent="0.35">
      <c r="A1050" t="s">
        <v>1070</v>
      </c>
      <c r="B1050" t="s">
        <v>10</v>
      </c>
      <c r="C1050" t="s">
        <v>56</v>
      </c>
      <c r="D1050" t="s">
        <v>3620</v>
      </c>
      <c r="E1050" t="s">
        <v>3614</v>
      </c>
      <c r="F1050" t="str">
        <f>WORKSHEET[[#This Row],[Depart From]]&amp;"-"&amp;WORKSHEET[[#This Row],[Arrive To]]</f>
        <v>Zanzibar-Alger</v>
      </c>
      <c r="G1050" s="2">
        <v>44633</v>
      </c>
      <c r="H1050" s="2">
        <v>44645</v>
      </c>
      <c r="I1050" s="2" t="str">
        <f t="shared" si="16"/>
        <v>Delivered</v>
      </c>
      <c r="J1050" s="2" t="str">
        <f>TEXT(WORKSHEET[[#This Row],[Offloading Date]], "mmm")</f>
        <v>Mar</v>
      </c>
      <c r="K1050" s="2" t="str">
        <f>IF(OR(WORKSHEET[[#This Row],[Year]]="", ISBLANK(WORKSHEET[[#This Row],[Year]]), WORKSHEET[[#This Row],[Year]]="null"), "Exclude", "Include")</f>
        <v>Include</v>
      </c>
      <c r="L1050" t="s">
        <v>16</v>
      </c>
      <c r="M1050" t="s">
        <v>12</v>
      </c>
      <c r="N1050" t="s">
        <v>13</v>
      </c>
      <c r="O1050">
        <v>34.781999999999996</v>
      </c>
      <c r="P1050">
        <v>600</v>
      </c>
      <c r="Q1050" t="s">
        <v>14</v>
      </c>
      <c r="R1050">
        <f>P1050 * _xll.XLOOKUP(Q1050,CALCULATION!$A$15:$A$17, CALCULATION!$B$15:$B$17 )</f>
        <v>600</v>
      </c>
      <c r="S1050" s="5">
        <f>O1050*P1050*_xll.XLOOKUP(Q1050,CALCULATION!$A$15:$A$17, CALCULATION!$B$15:$B$17)</f>
        <v>20869.199999999997</v>
      </c>
      <c r="T1050">
        <v>300</v>
      </c>
      <c r="U1050" t="s">
        <v>14</v>
      </c>
      <c r="V1050">
        <f>T1050 * _xll.XLOOKUP(U1050,CALCULATION!$A$15:$A$17, CALCULATION!$B$15:$B$17 )</f>
        <v>300</v>
      </c>
      <c r="W1050" s="5">
        <f>O1050*T1050*_xll.XLOOKUP(U1050,CALCULATION!$A$15:$A$17, CALCULATION!$B$15:$B$17)</f>
        <v>10434.599999999999</v>
      </c>
      <c r="X1050" s="5">
        <f>WORKSHEET[[#This Row],[Clients Total Cost]] / WORKSHEET[[#This Row],[Clients Rate per T2 (USD)]]</f>
        <v>34.781999999999996</v>
      </c>
      <c r="Y1050" s="5">
        <f>WORKSHEET[[#This Row],[Clients Rate per T2 (USD)]] - WORKSHEET[[#This Row],[Supplier Rate Per t2 (USD)]]</f>
        <v>300</v>
      </c>
      <c r="Z1050" s="5">
        <f>WORKSHEET[[#This Row],[Profit Per T]] * WORKSHEET[[#This Row],[Weight]]</f>
        <v>10434.599999999999</v>
      </c>
      <c r="AA1050">
        <v>1</v>
      </c>
      <c r="AB1050" s="1">
        <v>1.7999999999999998</v>
      </c>
      <c r="AC1050" s="1">
        <v>1.2000000000000002</v>
      </c>
      <c r="AD1050" s="1">
        <v>1.5</v>
      </c>
      <c r="AE1050" s="1">
        <f>WORKSHEET[[#This Row],[Delay at toll gate in days]] +WORKSHEET[[#This Row],[Delay at workshop in days]] +WORKSHEET[[#This Row],[Delay at border in days]]</f>
        <v>4.5</v>
      </c>
    </row>
    <row r="1051" spans="1:31" x14ac:dyDescent="0.35">
      <c r="A1051" t="s">
        <v>1071</v>
      </c>
      <c r="B1051" t="s">
        <v>10</v>
      </c>
      <c r="C1051" t="s">
        <v>56</v>
      </c>
      <c r="D1051" t="s">
        <v>3616</v>
      </c>
      <c r="E1051" t="s">
        <v>3613</v>
      </c>
      <c r="F1051" t="str">
        <f>WORKSHEET[[#This Row],[Depart From]]&amp;"-"&amp;WORKSHEET[[#This Row],[Arrive To]]</f>
        <v>Marrakech-Sanaa</v>
      </c>
      <c r="G1051" s="2">
        <v>44633</v>
      </c>
      <c r="H1051" s="2">
        <v>44648</v>
      </c>
      <c r="I1051" s="2" t="str">
        <f t="shared" si="16"/>
        <v>Delivered</v>
      </c>
      <c r="J1051" s="2" t="str">
        <f>TEXT(WORKSHEET[[#This Row],[Offloading Date]], "mmm")</f>
        <v>Mar</v>
      </c>
      <c r="K1051" s="2" t="str">
        <f>IF(OR(WORKSHEET[[#This Row],[Year]]="", ISBLANK(WORKSHEET[[#This Row],[Year]]), WORKSHEET[[#This Row],[Year]]="null"), "Exclude", "Include")</f>
        <v>Include</v>
      </c>
      <c r="L1051" t="s">
        <v>16</v>
      </c>
      <c r="M1051" t="s">
        <v>12</v>
      </c>
      <c r="N1051" t="s">
        <v>13</v>
      </c>
      <c r="O1051">
        <v>34.765999999999998</v>
      </c>
      <c r="P1051">
        <v>600</v>
      </c>
      <c r="Q1051" t="s">
        <v>14</v>
      </c>
      <c r="R1051">
        <f>P1051 * _xll.XLOOKUP(Q1051,CALCULATION!$A$15:$A$17, CALCULATION!$B$15:$B$17 )</f>
        <v>600</v>
      </c>
      <c r="S1051" s="5">
        <f>O1051*P1051*_xll.XLOOKUP(Q1051,CALCULATION!$A$15:$A$17, CALCULATION!$B$15:$B$17)</f>
        <v>20859.599999999999</v>
      </c>
      <c r="T1051">
        <v>300</v>
      </c>
      <c r="U1051" t="s">
        <v>14</v>
      </c>
      <c r="V1051">
        <f>T1051 * _xll.XLOOKUP(U1051,CALCULATION!$A$15:$A$17, CALCULATION!$B$15:$B$17 )</f>
        <v>300</v>
      </c>
      <c r="W1051" s="5">
        <f>O1051*T1051*_xll.XLOOKUP(U1051,CALCULATION!$A$15:$A$17, CALCULATION!$B$15:$B$17)</f>
        <v>10429.799999999999</v>
      </c>
      <c r="X1051" s="5">
        <f>WORKSHEET[[#This Row],[Clients Total Cost]] / WORKSHEET[[#This Row],[Clients Rate per T2 (USD)]]</f>
        <v>34.765999999999998</v>
      </c>
      <c r="Y1051" s="5">
        <f>WORKSHEET[[#This Row],[Clients Rate per T2 (USD)]] - WORKSHEET[[#This Row],[Supplier Rate Per t2 (USD)]]</f>
        <v>300</v>
      </c>
      <c r="Z1051" s="5">
        <f>WORKSHEET[[#This Row],[Profit Per T]] * WORKSHEET[[#This Row],[Weight]]</f>
        <v>10429.799999999999</v>
      </c>
      <c r="AA1051">
        <v>1</v>
      </c>
      <c r="AB1051" s="1">
        <v>2.25</v>
      </c>
      <c r="AC1051" s="1">
        <v>1.5</v>
      </c>
      <c r="AD1051" s="1">
        <v>1.875</v>
      </c>
      <c r="AE1051" s="1">
        <f>WORKSHEET[[#This Row],[Delay at toll gate in days]] +WORKSHEET[[#This Row],[Delay at workshop in days]] +WORKSHEET[[#This Row],[Delay at border in days]]</f>
        <v>5.625</v>
      </c>
    </row>
    <row r="1052" spans="1:31" x14ac:dyDescent="0.35">
      <c r="A1052" t="s">
        <v>1072</v>
      </c>
      <c r="B1052" t="s">
        <v>10</v>
      </c>
      <c r="C1052" t="s">
        <v>56</v>
      </c>
      <c r="D1052" t="s">
        <v>3611</v>
      </c>
      <c r="E1052" t="s">
        <v>3613</v>
      </c>
      <c r="F1052" t="str">
        <f>WORKSHEET[[#This Row],[Depart From]]&amp;"-"&amp;WORKSHEET[[#This Row],[Arrive To]]</f>
        <v>Mogadishu-Sanaa</v>
      </c>
      <c r="G1052" s="2">
        <v>44633</v>
      </c>
      <c r="H1052" s="2">
        <v>44648</v>
      </c>
      <c r="I1052" s="2" t="str">
        <f t="shared" si="16"/>
        <v>Delivered</v>
      </c>
      <c r="J1052" s="2" t="str">
        <f>TEXT(WORKSHEET[[#This Row],[Offloading Date]], "mmm")</f>
        <v>Mar</v>
      </c>
      <c r="K1052" s="2" t="str">
        <f>IF(OR(WORKSHEET[[#This Row],[Year]]="", ISBLANK(WORKSHEET[[#This Row],[Year]]), WORKSHEET[[#This Row],[Year]]="null"), "Exclude", "Include")</f>
        <v>Include</v>
      </c>
      <c r="L1052" t="s">
        <v>16</v>
      </c>
      <c r="M1052" t="s">
        <v>12</v>
      </c>
      <c r="N1052" t="s">
        <v>13</v>
      </c>
      <c r="O1052">
        <v>34.881999999999998</v>
      </c>
      <c r="P1052">
        <v>600</v>
      </c>
      <c r="Q1052" t="s">
        <v>14</v>
      </c>
      <c r="R1052">
        <f>P1052 * _xll.XLOOKUP(Q1052,CALCULATION!$A$15:$A$17, CALCULATION!$B$15:$B$17 )</f>
        <v>600</v>
      </c>
      <c r="S1052" s="5">
        <f>O1052*P1052*_xll.XLOOKUP(Q1052,CALCULATION!$A$15:$A$17, CALCULATION!$B$15:$B$17)</f>
        <v>20929.199999999997</v>
      </c>
      <c r="T1052">
        <v>300</v>
      </c>
      <c r="U1052" t="s">
        <v>14</v>
      </c>
      <c r="V1052">
        <f>T1052 * _xll.XLOOKUP(U1052,CALCULATION!$A$15:$A$17, CALCULATION!$B$15:$B$17 )</f>
        <v>300</v>
      </c>
      <c r="W1052" s="5">
        <f>O1052*T1052*_xll.XLOOKUP(U1052,CALCULATION!$A$15:$A$17, CALCULATION!$B$15:$B$17)</f>
        <v>10464.599999999999</v>
      </c>
      <c r="X1052" s="5">
        <f>WORKSHEET[[#This Row],[Clients Total Cost]] / WORKSHEET[[#This Row],[Clients Rate per T2 (USD)]]</f>
        <v>34.881999999999998</v>
      </c>
      <c r="Y1052" s="5">
        <f>WORKSHEET[[#This Row],[Clients Rate per T2 (USD)]] - WORKSHEET[[#This Row],[Supplier Rate Per t2 (USD)]]</f>
        <v>300</v>
      </c>
      <c r="Z1052" s="5">
        <f>WORKSHEET[[#This Row],[Profit Per T]] * WORKSHEET[[#This Row],[Weight]]</f>
        <v>10464.599999999999</v>
      </c>
      <c r="AA1052">
        <v>1</v>
      </c>
      <c r="AB1052" s="1">
        <v>2.25</v>
      </c>
      <c r="AC1052" s="1">
        <v>1.5</v>
      </c>
      <c r="AD1052" s="1">
        <v>1.875</v>
      </c>
      <c r="AE1052" s="1">
        <f>WORKSHEET[[#This Row],[Delay at toll gate in days]] +WORKSHEET[[#This Row],[Delay at workshop in days]] +WORKSHEET[[#This Row],[Delay at border in days]]</f>
        <v>5.625</v>
      </c>
    </row>
    <row r="1053" spans="1:31" x14ac:dyDescent="0.35">
      <c r="A1053" t="s">
        <v>1073</v>
      </c>
      <c r="B1053" t="s">
        <v>10</v>
      </c>
      <c r="C1053" t="s">
        <v>56</v>
      </c>
      <c r="D1053" t="s">
        <v>3611</v>
      </c>
      <c r="E1053" t="s">
        <v>3612</v>
      </c>
      <c r="F1053" t="str">
        <f>WORKSHEET[[#This Row],[Depart From]]&amp;"-"&amp;WORKSHEET[[#This Row],[Arrive To]]</f>
        <v>Mogadishu-Victoria</v>
      </c>
      <c r="G1053" s="2">
        <v>44634</v>
      </c>
      <c r="H1053" s="2">
        <v>44644</v>
      </c>
      <c r="I1053" s="2" t="str">
        <f t="shared" si="16"/>
        <v>Delivered</v>
      </c>
      <c r="J1053" s="2" t="str">
        <f>TEXT(WORKSHEET[[#This Row],[Offloading Date]], "mmm")</f>
        <v>Mar</v>
      </c>
      <c r="K1053" s="2" t="str">
        <f>IF(OR(WORKSHEET[[#This Row],[Year]]="", ISBLANK(WORKSHEET[[#This Row],[Year]]), WORKSHEET[[#This Row],[Year]]="null"), "Exclude", "Include")</f>
        <v>Include</v>
      </c>
      <c r="L1053" t="s">
        <v>16</v>
      </c>
      <c r="M1053" t="s">
        <v>12</v>
      </c>
      <c r="N1053" t="s">
        <v>13</v>
      </c>
      <c r="O1053">
        <v>34.753999999999998</v>
      </c>
      <c r="P1053">
        <v>600</v>
      </c>
      <c r="Q1053" t="s">
        <v>14</v>
      </c>
      <c r="R1053">
        <f>P1053 * _xll.XLOOKUP(Q1053,CALCULATION!$A$15:$A$17, CALCULATION!$B$15:$B$17 )</f>
        <v>600</v>
      </c>
      <c r="S1053" s="5">
        <f>O1053*P1053*_xll.XLOOKUP(Q1053,CALCULATION!$A$15:$A$17, CALCULATION!$B$15:$B$17)</f>
        <v>20852.399999999998</v>
      </c>
      <c r="T1053">
        <v>300</v>
      </c>
      <c r="U1053" t="s">
        <v>14</v>
      </c>
      <c r="V1053">
        <f>T1053 * _xll.XLOOKUP(U1053,CALCULATION!$A$15:$A$17, CALCULATION!$B$15:$B$17 )</f>
        <v>300</v>
      </c>
      <c r="W1053" s="5">
        <f>O1053*T1053*_xll.XLOOKUP(U1053,CALCULATION!$A$15:$A$17, CALCULATION!$B$15:$B$17)</f>
        <v>10426.199999999999</v>
      </c>
      <c r="X1053" s="5">
        <f>WORKSHEET[[#This Row],[Clients Total Cost]] / WORKSHEET[[#This Row],[Clients Rate per T2 (USD)]]</f>
        <v>34.753999999999998</v>
      </c>
      <c r="Y1053" s="5">
        <f>WORKSHEET[[#This Row],[Clients Rate per T2 (USD)]] - WORKSHEET[[#This Row],[Supplier Rate Per t2 (USD)]]</f>
        <v>300</v>
      </c>
      <c r="Z1053" s="5">
        <f>WORKSHEET[[#This Row],[Profit Per T]] * WORKSHEET[[#This Row],[Weight]]</f>
        <v>10426.199999999999</v>
      </c>
      <c r="AA1053">
        <v>1</v>
      </c>
      <c r="AB1053" s="1">
        <v>1.5</v>
      </c>
      <c r="AC1053" s="1">
        <v>1</v>
      </c>
      <c r="AD1053" s="1">
        <v>1.25</v>
      </c>
      <c r="AE1053" s="1">
        <f>WORKSHEET[[#This Row],[Delay at toll gate in days]] +WORKSHEET[[#This Row],[Delay at workshop in days]] +WORKSHEET[[#This Row],[Delay at border in days]]</f>
        <v>3.75</v>
      </c>
    </row>
    <row r="1054" spans="1:31" x14ac:dyDescent="0.35">
      <c r="A1054" t="s">
        <v>1074</v>
      </c>
      <c r="B1054" t="s">
        <v>10</v>
      </c>
      <c r="C1054" t="s">
        <v>68</v>
      </c>
      <c r="D1054" t="s">
        <v>3616</v>
      </c>
      <c r="E1054" t="s">
        <v>3613</v>
      </c>
      <c r="F1054" t="str">
        <f>WORKSHEET[[#This Row],[Depart From]]&amp;"-"&amp;WORKSHEET[[#This Row],[Arrive To]]</f>
        <v>Marrakech-Sanaa</v>
      </c>
      <c r="G1054" s="2">
        <v>44648</v>
      </c>
      <c r="H1054" s="2">
        <v>44667</v>
      </c>
      <c r="I1054" s="2" t="str">
        <f t="shared" si="16"/>
        <v>Delivered</v>
      </c>
      <c r="J1054" s="2" t="str">
        <f>TEXT(WORKSHEET[[#This Row],[Offloading Date]], "mmm")</f>
        <v>Apr</v>
      </c>
      <c r="K1054" s="2" t="str">
        <f>IF(OR(WORKSHEET[[#This Row],[Year]]="", ISBLANK(WORKSHEET[[#This Row],[Year]]), WORKSHEET[[#This Row],[Year]]="null"), "Exclude", "Include")</f>
        <v>Include</v>
      </c>
      <c r="L1054" t="s">
        <v>16</v>
      </c>
      <c r="M1054" t="s">
        <v>16</v>
      </c>
      <c r="N1054" t="s">
        <v>13</v>
      </c>
      <c r="O1054">
        <v>32.107799999999997</v>
      </c>
      <c r="P1054">
        <v>600</v>
      </c>
      <c r="Q1054" t="s">
        <v>14</v>
      </c>
      <c r="R1054">
        <f>P1054 * _xll.XLOOKUP(Q1054,CALCULATION!$A$15:$A$17, CALCULATION!$B$15:$B$17 )</f>
        <v>600</v>
      </c>
      <c r="S1054" s="5">
        <f>O1054*P1054*_xll.XLOOKUP(Q1054,CALCULATION!$A$15:$A$17, CALCULATION!$B$15:$B$17)</f>
        <v>19264.68</v>
      </c>
      <c r="T1054">
        <v>300</v>
      </c>
      <c r="U1054" t="s">
        <v>14</v>
      </c>
      <c r="V1054">
        <f>T1054 * _xll.XLOOKUP(U1054,CALCULATION!$A$15:$A$17, CALCULATION!$B$15:$B$17 )</f>
        <v>300</v>
      </c>
      <c r="W1054" s="5">
        <f>O1054*T1054*_xll.XLOOKUP(U1054,CALCULATION!$A$15:$A$17, CALCULATION!$B$15:$B$17)</f>
        <v>9632.34</v>
      </c>
      <c r="X1054" s="5">
        <f>WORKSHEET[[#This Row],[Clients Total Cost]] / WORKSHEET[[#This Row],[Clients Rate per T2 (USD)]]</f>
        <v>32.107799999999997</v>
      </c>
      <c r="Y1054" s="5">
        <f>WORKSHEET[[#This Row],[Clients Rate per T2 (USD)]] - WORKSHEET[[#This Row],[Supplier Rate Per t2 (USD)]]</f>
        <v>300</v>
      </c>
      <c r="Z1054" s="5">
        <f>WORKSHEET[[#This Row],[Profit Per T]] * WORKSHEET[[#This Row],[Weight]]</f>
        <v>9632.34</v>
      </c>
      <c r="AA1054">
        <v>1</v>
      </c>
      <c r="AB1054" s="1">
        <v>2.85</v>
      </c>
      <c r="AC1054" s="1">
        <v>1.9000000000000001</v>
      </c>
      <c r="AD1054" s="1">
        <v>2.375</v>
      </c>
      <c r="AE1054" s="1">
        <f>WORKSHEET[[#This Row],[Delay at toll gate in days]] +WORKSHEET[[#This Row],[Delay at workshop in days]] +WORKSHEET[[#This Row],[Delay at border in days]]</f>
        <v>7.125</v>
      </c>
    </row>
    <row r="1055" spans="1:31" x14ac:dyDescent="0.35">
      <c r="A1055" t="s">
        <v>1075</v>
      </c>
      <c r="B1055" t="s">
        <v>10</v>
      </c>
      <c r="C1055" t="s">
        <v>68</v>
      </c>
      <c r="D1055" t="s">
        <v>3611</v>
      </c>
      <c r="E1055" t="s">
        <v>3613</v>
      </c>
      <c r="F1055" t="str">
        <f>WORKSHEET[[#This Row],[Depart From]]&amp;"-"&amp;WORKSHEET[[#This Row],[Arrive To]]</f>
        <v>Mogadishu-Sanaa</v>
      </c>
      <c r="G1055" s="2">
        <v>44647</v>
      </c>
      <c r="H1055" s="2">
        <v>44668</v>
      </c>
      <c r="I1055" s="2" t="str">
        <f t="shared" si="16"/>
        <v>Delivered</v>
      </c>
      <c r="J1055" s="2" t="str">
        <f>TEXT(WORKSHEET[[#This Row],[Offloading Date]], "mmm")</f>
        <v>Apr</v>
      </c>
      <c r="K1055" s="2" t="str">
        <f>IF(OR(WORKSHEET[[#This Row],[Year]]="", ISBLANK(WORKSHEET[[#This Row],[Year]]), WORKSHEET[[#This Row],[Year]]="null"), "Exclude", "Include")</f>
        <v>Include</v>
      </c>
      <c r="L1055" t="s">
        <v>16</v>
      </c>
      <c r="M1055" t="s">
        <v>12</v>
      </c>
      <c r="N1055" t="s">
        <v>13</v>
      </c>
      <c r="O1055">
        <v>32.099899999999998</v>
      </c>
      <c r="P1055">
        <v>600</v>
      </c>
      <c r="Q1055" t="s">
        <v>14</v>
      </c>
      <c r="R1055">
        <f>P1055 * _xll.XLOOKUP(Q1055,CALCULATION!$A$15:$A$17, CALCULATION!$B$15:$B$17 )</f>
        <v>600</v>
      </c>
      <c r="S1055" s="5">
        <f>O1055*P1055*_xll.XLOOKUP(Q1055,CALCULATION!$A$15:$A$17, CALCULATION!$B$15:$B$17)</f>
        <v>19259.939999999999</v>
      </c>
      <c r="T1055">
        <v>300</v>
      </c>
      <c r="U1055" t="s">
        <v>14</v>
      </c>
      <c r="V1055">
        <f>T1055 * _xll.XLOOKUP(U1055,CALCULATION!$A$15:$A$17, CALCULATION!$B$15:$B$17 )</f>
        <v>300</v>
      </c>
      <c r="W1055" s="5">
        <f>O1055*T1055*_xll.XLOOKUP(U1055,CALCULATION!$A$15:$A$17, CALCULATION!$B$15:$B$17)</f>
        <v>9629.9699999999993</v>
      </c>
      <c r="X1055" s="5">
        <f>WORKSHEET[[#This Row],[Clients Total Cost]] / WORKSHEET[[#This Row],[Clients Rate per T2 (USD)]]</f>
        <v>32.099899999999998</v>
      </c>
      <c r="Y1055" s="5">
        <f>WORKSHEET[[#This Row],[Clients Rate per T2 (USD)]] - WORKSHEET[[#This Row],[Supplier Rate Per t2 (USD)]]</f>
        <v>300</v>
      </c>
      <c r="Z1055" s="5">
        <f>WORKSHEET[[#This Row],[Profit Per T]] * WORKSHEET[[#This Row],[Weight]]</f>
        <v>9629.9699999999993</v>
      </c>
      <c r="AA1055">
        <v>1</v>
      </c>
      <c r="AB1055" s="1">
        <v>3.15</v>
      </c>
      <c r="AC1055" s="1">
        <v>2.1</v>
      </c>
      <c r="AD1055" s="1">
        <v>2.625</v>
      </c>
      <c r="AE1055" s="1">
        <f>WORKSHEET[[#This Row],[Delay at toll gate in days]] +WORKSHEET[[#This Row],[Delay at workshop in days]] +WORKSHEET[[#This Row],[Delay at border in days]]</f>
        <v>7.875</v>
      </c>
    </row>
    <row r="1056" spans="1:31" x14ac:dyDescent="0.35">
      <c r="A1056" t="s">
        <v>1076</v>
      </c>
      <c r="B1056" t="s">
        <v>10</v>
      </c>
      <c r="C1056" t="s">
        <v>68</v>
      </c>
      <c r="D1056" t="s">
        <v>3611</v>
      </c>
      <c r="E1056" t="s">
        <v>3614</v>
      </c>
      <c r="F1056" t="str">
        <f>WORKSHEET[[#This Row],[Depart From]]&amp;"-"&amp;WORKSHEET[[#This Row],[Arrive To]]</f>
        <v>Mogadishu-Alger</v>
      </c>
      <c r="G1056" s="2">
        <v>44629</v>
      </c>
      <c r="H1056" s="2">
        <v>44657</v>
      </c>
      <c r="I1056" s="2" t="str">
        <f t="shared" si="16"/>
        <v>Delivered</v>
      </c>
      <c r="J1056" s="2" t="str">
        <f>TEXT(WORKSHEET[[#This Row],[Offloading Date]], "mmm")</f>
        <v>Apr</v>
      </c>
      <c r="K1056" s="2" t="str">
        <f>IF(OR(WORKSHEET[[#This Row],[Year]]="", ISBLANK(WORKSHEET[[#This Row],[Year]]), WORKSHEET[[#This Row],[Year]]="null"), "Exclude", "Include")</f>
        <v>Include</v>
      </c>
      <c r="L1056" t="s">
        <v>3624</v>
      </c>
      <c r="M1056" t="s">
        <v>12</v>
      </c>
      <c r="N1056" t="s">
        <v>13</v>
      </c>
      <c r="O1056">
        <v>27.727</v>
      </c>
      <c r="P1056">
        <v>600</v>
      </c>
      <c r="Q1056" t="s">
        <v>14</v>
      </c>
      <c r="R1056">
        <f>P1056 * _xll.XLOOKUP(Q1056,CALCULATION!$A$15:$A$17, CALCULATION!$B$15:$B$17 )</f>
        <v>600</v>
      </c>
      <c r="S1056" s="5">
        <f>O1056*P1056*_xll.XLOOKUP(Q1056,CALCULATION!$A$15:$A$17, CALCULATION!$B$15:$B$17)</f>
        <v>16636.2</v>
      </c>
      <c r="T1056">
        <v>300</v>
      </c>
      <c r="U1056" t="s">
        <v>14</v>
      </c>
      <c r="V1056">
        <f>T1056 * _xll.XLOOKUP(U1056,CALCULATION!$A$15:$A$17, CALCULATION!$B$15:$B$17 )</f>
        <v>300</v>
      </c>
      <c r="W1056" s="5">
        <f>O1056*T1056*_xll.XLOOKUP(U1056,CALCULATION!$A$15:$A$17, CALCULATION!$B$15:$B$17)</f>
        <v>8318.1</v>
      </c>
      <c r="X1056" s="5">
        <f>WORKSHEET[[#This Row],[Clients Total Cost]] / WORKSHEET[[#This Row],[Clients Rate per T2 (USD)]]</f>
        <v>27.727</v>
      </c>
      <c r="Y1056" s="5">
        <f>WORKSHEET[[#This Row],[Clients Rate per T2 (USD)]] - WORKSHEET[[#This Row],[Supplier Rate Per t2 (USD)]]</f>
        <v>300</v>
      </c>
      <c r="Z1056" s="5">
        <f>WORKSHEET[[#This Row],[Profit Per T]] * WORKSHEET[[#This Row],[Weight]]</f>
        <v>8318.1</v>
      </c>
      <c r="AA1056">
        <v>1</v>
      </c>
      <c r="AB1056" s="1">
        <v>4.2</v>
      </c>
      <c r="AC1056" s="1">
        <v>2.8000000000000003</v>
      </c>
      <c r="AD1056" s="1">
        <v>3.5</v>
      </c>
      <c r="AE1056" s="1">
        <f>WORKSHEET[[#This Row],[Delay at toll gate in days]] +WORKSHEET[[#This Row],[Delay at workshop in days]] +WORKSHEET[[#This Row],[Delay at border in days]]</f>
        <v>10.5</v>
      </c>
    </row>
    <row r="1057" spans="1:31" x14ac:dyDescent="0.35">
      <c r="A1057" t="s">
        <v>1077</v>
      </c>
      <c r="B1057" t="s">
        <v>10</v>
      </c>
      <c r="C1057" t="s">
        <v>68</v>
      </c>
      <c r="D1057" t="s">
        <v>3615</v>
      </c>
      <c r="E1057" t="s">
        <v>3618</v>
      </c>
      <c r="F1057" t="str">
        <f>WORKSHEET[[#This Row],[Depart From]]&amp;"-"&amp;WORKSHEET[[#This Row],[Arrive To]]</f>
        <v>Mombasa-Tripoli</v>
      </c>
      <c r="G1057" s="2">
        <v>44638</v>
      </c>
      <c r="H1057" s="2">
        <v>44707</v>
      </c>
      <c r="I1057" s="2" t="str">
        <f t="shared" si="16"/>
        <v>Delivered</v>
      </c>
      <c r="J1057" s="2" t="str">
        <f>TEXT(WORKSHEET[[#This Row],[Offloading Date]], "mmm")</f>
        <v>May</v>
      </c>
      <c r="K1057" s="2" t="str">
        <f>IF(OR(WORKSHEET[[#This Row],[Year]]="", ISBLANK(WORKSHEET[[#This Row],[Year]]), WORKSHEET[[#This Row],[Year]]="null"), "Exclude", "Include")</f>
        <v>Include</v>
      </c>
      <c r="L1057" t="s">
        <v>3624</v>
      </c>
      <c r="M1057" t="s">
        <v>12</v>
      </c>
      <c r="N1057" t="s">
        <v>13</v>
      </c>
      <c r="O1057">
        <v>32.615000000000002</v>
      </c>
      <c r="P1057">
        <v>600</v>
      </c>
      <c r="Q1057" t="s">
        <v>14</v>
      </c>
      <c r="R1057">
        <f>P1057 * _xll.XLOOKUP(Q1057,CALCULATION!$A$15:$A$17, CALCULATION!$B$15:$B$17 )</f>
        <v>600</v>
      </c>
      <c r="S1057" s="5">
        <f>O1057*P1057*_xll.XLOOKUP(Q1057,CALCULATION!$A$15:$A$17, CALCULATION!$B$15:$B$17)</f>
        <v>19569</v>
      </c>
      <c r="T1057">
        <v>300</v>
      </c>
      <c r="U1057" t="s">
        <v>14</v>
      </c>
      <c r="V1057">
        <f>T1057 * _xll.XLOOKUP(U1057,CALCULATION!$A$15:$A$17, CALCULATION!$B$15:$B$17 )</f>
        <v>300</v>
      </c>
      <c r="W1057" s="5">
        <f>O1057*T1057*_xll.XLOOKUP(U1057,CALCULATION!$A$15:$A$17, CALCULATION!$B$15:$B$17)</f>
        <v>9784.5</v>
      </c>
      <c r="X1057" s="5">
        <f>WORKSHEET[[#This Row],[Clients Total Cost]] / WORKSHEET[[#This Row],[Clients Rate per T2 (USD)]]</f>
        <v>32.615000000000002</v>
      </c>
      <c r="Y1057" s="5">
        <f>WORKSHEET[[#This Row],[Clients Rate per T2 (USD)]] - WORKSHEET[[#This Row],[Supplier Rate Per t2 (USD)]]</f>
        <v>300</v>
      </c>
      <c r="Z1057" s="5">
        <f>WORKSHEET[[#This Row],[Profit Per T]] * WORKSHEET[[#This Row],[Weight]]</f>
        <v>9784.5</v>
      </c>
      <c r="AA1057">
        <v>1</v>
      </c>
      <c r="AB1057" s="1">
        <v>10.35</v>
      </c>
      <c r="AC1057" s="1">
        <v>6.9</v>
      </c>
      <c r="AD1057" s="1">
        <v>8.625</v>
      </c>
      <c r="AE1057" s="1">
        <f>WORKSHEET[[#This Row],[Delay at toll gate in days]] +WORKSHEET[[#This Row],[Delay at workshop in days]] +WORKSHEET[[#This Row],[Delay at border in days]]</f>
        <v>25.875</v>
      </c>
    </row>
    <row r="1058" spans="1:31" x14ac:dyDescent="0.35">
      <c r="A1058" t="s">
        <v>1078</v>
      </c>
      <c r="B1058" t="s">
        <v>10</v>
      </c>
      <c r="C1058" t="s">
        <v>68</v>
      </c>
      <c r="D1058" t="s">
        <v>3616</v>
      </c>
      <c r="E1058" t="s">
        <v>3613</v>
      </c>
      <c r="F1058" t="str">
        <f>WORKSHEET[[#This Row],[Depart From]]&amp;"-"&amp;WORKSHEET[[#This Row],[Arrive To]]</f>
        <v>Marrakech-Sanaa</v>
      </c>
      <c r="G1058" s="2">
        <v>44637</v>
      </c>
      <c r="H1058" s="2">
        <v>44714</v>
      </c>
      <c r="I1058" s="2" t="str">
        <f t="shared" si="16"/>
        <v>Delivered</v>
      </c>
      <c r="J1058" s="2" t="str">
        <f>TEXT(WORKSHEET[[#This Row],[Offloading Date]], "mmm")</f>
        <v>Jun</v>
      </c>
      <c r="K1058" s="2" t="str">
        <f>IF(OR(WORKSHEET[[#This Row],[Year]]="", ISBLANK(WORKSHEET[[#This Row],[Year]]), WORKSHEET[[#This Row],[Year]]="null"), "Exclude", "Include")</f>
        <v>Include</v>
      </c>
      <c r="L1058" t="s">
        <v>3624</v>
      </c>
      <c r="M1058" t="s">
        <v>16</v>
      </c>
      <c r="N1058" t="s">
        <v>13</v>
      </c>
      <c r="O1058">
        <v>27.971</v>
      </c>
      <c r="P1058">
        <v>600</v>
      </c>
      <c r="Q1058" t="s">
        <v>14</v>
      </c>
      <c r="R1058">
        <f>P1058 * _xll.XLOOKUP(Q1058,CALCULATION!$A$15:$A$17, CALCULATION!$B$15:$B$17 )</f>
        <v>600</v>
      </c>
      <c r="S1058" s="5">
        <f>O1058*P1058*_xll.XLOOKUP(Q1058,CALCULATION!$A$15:$A$17, CALCULATION!$B$15:$B$17)</f>
        <v>16782.599999999999</v>
      </c>
      <c r="T1058">
        <v>300</v>
      </c>
      <c r="U1058" t="s">
        <v>14</v>
      </c>
      <c r="V1058">
        <f>T1058 * _xll.XLOOKUP(U1058,CALCULATION!$A$15:$A$17, CALCULATION!$B$15:$B$17 )</f>
        <v>300</v>
      </c>
      <c r="W1058" s="5">
        <f>O1058*T1058*_xll.XLOOKUP(U1058,CALCULATION!$A$15:$A$17, CALCULATION!$B$15:$B$17)</f>
        <v>8391.2999999999993</v>
      </c>
      <c r="X1058" s="5">
        <f>WORKSHEET[[#This Row],[Clients Total Cost]] / WORKSHEET[[#This Row],[Clients Rate per T2 (USD)]]</f>
        <v>27.970999999999997</v>
      </c>
      <c r="Y1058" s="5">
        <f>WORKSHEET[[#This Row],[Clients Rate per T2 (USD)]] - WORKSHEET[[#This Row],[Supplier Rate Per t2 (USD)]]</f>
        <v>300</v>
      </c>
      <c r="Z1058" s="5">
        <f>WORKSHEET[[#This Row],[Profit Per T]] * WORKSHEET[[#This Row],[Weight]]</f>
        <v>8391.2999999999993</v>
      </c>
      <c r="AA1058">
        <v>1</v>
      </c>
      <c r="AB1058" s="1">
        <v>11.549999999999999</v>
      </c>
      <c r="AC1058" s="1">
        <v>7.7</v>
      </c>
      <c r="AD1058" s="1">
        <v>9.625</v>
      </c>
      <c r="AE1058" s="1">
        <f>WORKSHEET[[#This Row],[Delay at toll gate in days]] +WORKSHEET[[#This Row],[Delay at workshop in days]] +WORKSHEET[[#This Row],[Delay at border in days]]</f>
        <v>28.875</v>
      </c>
    </row>
    <row r="1059" spans="1:31" x14ac:dyDescent="0.35">
      <c r="A1059" t="s">
        <v>1079</v>
      </c>
      <c r="B1059" t="s">
        <v>10</v>
      </c>
      <c r="C1059" t="s">
        <v>68</v>
      </c>
      <c r="D1059" t="s">
        <v>3616</v>
      </c>
      <c r="E1059" t="s">
        <v>3618</v>
      </c>
      <c r="F1059" t="str">
        <f>WORKSHEET[[#This Row],[Depart From]]&amp;"-"&amp;WORKSHEET[[#This Row],[Arrive To]]</f>
        <v>Marrakech-Tripoli</v>
      </c>
      <c r="G1059" s="2">
        <v>44640</v>
      </c>
      <c r="H1059" s="2">
        <v>44700</v>
      </c>
      <c r="I1059" s="2" t="str">
        <f t="shared" si="16"/>
        <v>Delivered</v>
      </c>
      <c r="J1059" s="2" t="str">
        <f>TEXT(WORKSHEET[[#This Row],[Offloading Date]], "mmm")</f>
        <v>May</v>
      </c>
      <c r="K1059" s="2" t="str">
        <f>IF(OR(WORKSHEET[[#This Row],[Year]]="", ISBLANK(WORKSHEET[[#This Row],[Year]]), WORKSHEET[[#This Row],[Year]]="null"), "Exclude", "Include")</f>
        <v>Include</v>
      </c>
      <c r="L1059" t="s">
        <v>3624</v>
      </c>
      <c r="M1059" t="s">
        <v>12</v>
      </c>
      <c r="N1059" t="s">
        <v>13</v>
      </c>
      <c r="O1059">
        <v>28.234999999999999</v>
      </c>
      <c r="P1059">
        <v>600</v>
      </c>
      <c r="Q1059" t="s">
        <v>14</v>
      </c>
      <c r="R1059">
        <f>P1059 * _xll.XLOOKUP(Q1059,CALCULATION!$A$15:$A$17, CALCULATION!$B$15:$B$17 )</f>
        <v>600</v>
      </c>
      <c r="S1059" s="5">
        <f>O1059*P1059*_xll.XLOOKUP(Q1059,CALCULATION!$A$15:$A$17, CALCULATION!$B$15:$B$17)</f>
        <v>16941</v>
      </c>
      <c r="T1059">
        <v>300</v>
      </c>
      <c r="U1059" t="s">
        <v>14</v>
      </c>
      <c r="V1059">
        <f>T1059 * _xll.XLOOKUP(U1059,CALCULATION!$A$15:$A$17, CALCULATION!$B$15:$B$17 )</f>
        <v>300</v>
      </c>
      <c r="W1059" s="5">
        <f>O1059*T1059*_xll.XLOOKUP(U1059,CALCULATION!$A$15:$A$17, CALCULATION!$B$15:$B$17)</f>
        <v>8470.5</v>
      </c>
      <c r="X1059" s="5">
        <f>WORKSHEET[[#This Row],[Clients Total Cost]] / WORKSHEET[[#This Row],[Clients Rate per T2 (USD)]]</f>
        <v>28.234999999999999</v>
      </c>
      <c r="Y1059" s="5">
        <f>WORKSHEET[[#This Row],[Clients Rate per T2 (USD)]] - WORKSHEET[[#This Row],[Supplier Rate Per t2 (USD)]]</f>
        <v>300</v>
      </c>
      <c r="Z1059" s="5">
        <f>WORKSHEET[[#This Row],[Profit Per T]] * WORKSHEET[[#This Row],[Weight]]</f>
        <v>8470.5</v>
      </c>
      <c r="AA1059">
        <v>1</v>
      </c>
      <c r="AB1059" s="1">
        <v>9</v>
      </c>
      <c r="AC1059" s="1">
        <v>6</v>
      </c>
      <c r="AD1059" s="1">
        <v>7.5</v>
      </c>
      <c r="AE1059" s="1">
        <f>WORKSHEET[[#This Row],[Delay at toll gate in days]] +WORKSHEET[[#This Row],[Delay at workshop in days]] +WORKSHEET[[#This Row],[Delay at border in days]]</f>
        <v>22.5</v>
      </c>
    </row>
    <row r="1060" spans="1:31" x14ac:dyDescent="0.35">
      <c r="A1060" t="s">
        <v>1080</v>
      </c>
      <c r="B1060" t="s">
        <v>10</v>
      </c>
      <c r="C1060" t="s">
        <v>68</v>
      </c>
      <c r="D1060" t="s">
        <v>3611</v>
      </c>
      <c r="E1060" t="s">
        <v>3614</v>
      </c>
      <c r="F1060" t="str">
        <f>WORKSHEET[[#This Row],[Depart From]]&amp;"-"&amp;WORKSHEET[[#This Row],[Arrive To]]</f>
        <v>Mogadishu-Alger</v>
      </c>
      <c r="G1060" s="2">
        <v>44640</v>
      </c>
      <c r="H1060" s="2">
        <v>44706</v>
      </c>
      <c r="I1060" s="2" t="str">
        <f t="shared" si="16"/>
        <v>Delivered</v>
      </c>
      <c r="J1060" s="2" t="str">
        <f>TEXT(WORKSHEET[[#This Row],[Offloading Date]], "mmm")</f>
        <v>May</v>
      </c>
      <c r="K1060" s="2" t="str">
        <f>IF(OR(WORKSHEET[[#This Row],[Year]]="", ISBLANK(WORKSHEET[[#This Row],[Year]]), WORKSHEET[[#This Row],[Year]]="null"), "Exclude", "Include")</f>
        <v>Include</v>
      </c>
      <c r="L1060" t="s">
        <v>3624</v>
      </c>
      <c r="M1060" t="s">
        <v>12</v>
      </c>
      <c r="N1060" t="s">
        <v>13</v>
      </c>
      <c r="O1060">
        <v>26.946999999999999</v>
      </c>
      <c r="P1060">
        <v>600</v>
      </c>
      <c r="Q1060" t="s">
        <v>14</v>
      </c>
      <c r="R1060">
        <f>P1060 * _xll.XLOOKUP(Q1060,CALCULATION!$A$15:$A$17, CALCULATION!$B$15:$B$17 )</f>
        <v>600</v>
      </c>
      <c r="S1060" s="5">
        <f>O1060*P1060*_xll.XLOOKUP(Q1060,CALCULATION!$A$15:$A$17, CALCULATION!$B$15:$B$17)</f>
        <v>16168.199999999999</v>
      </c>
      <c r="T1060">
        <v>300</v>
      </c>
      <c r="U1060" t="s">
        <v>14</v>
      </c>
      <c r="V1060">
        <f>T1060 * _xll.XLOOKUP(U1060,CALCULATION!$A$15:$A$17, CALCULATION!$B$15:$B$17 )</f>
        <v>300</v>
      </c>
      <c r="W1060" s="5">
        <f>O1060*T1060*_xll.XLOOKUP(U1060,CALCULATION!$A$15:$A$17, CALCULATION!$B$15:$B$17)</f>
        <v>8084.0999999999995</v>
      </c>
      <c r="X1060" s="5">
        <f>WORKSHEET[[#This Row],[Clients Total Cost]] / WORKSHEET[[#This Row],[Clients Rate per T2 (USD)]]</f>
        <v>26.946999999999999</v>
      </c>
      <c r="Y1060" s="5">
        <f>WORKSHEET[[#This Row],[Clients Rate per T2 (USD)]] - WORKSHEET[[#This Row],[Supplier Rate Per t2 (USD)]]</f>
        <v>300</v>
      </c>
      <c r="Z1060" s="5">
        <f>WORKSHEET[[#This Row],[Profit Per T]] * WORKSHEET[[#This Row],[Weight]]</f>
        <v>8084.0999999999995</v>
      </c>
      <c r="AA1060">
        <v>1</v>
      </c>
      <c r="AB1060" s="1">
        <v>9.9</v>
      </c>
      <c r="AC1060" s="1">
        <v>6.6000000000000005</v>
      </c>
      <c r="AD1060" s="1">
        <v>8.25</v>
      </c>
      <c r="AE1060" s="1">
        <f>WORKSHEET[[#This Row],[Delay at toll gate in days]] +WORKSHEET[[#This Row],[Delay at workshop in days]] +WORKSHEET[[#This Row],[Delay at border in days]]</f>
        <v>24.75</v>
      </c>
    </row>
    <row r="1061" spans="1:31" x14ac:dyDescent="0.35">
      <c r="A1061" t="s">
        <v>1081</v>
      </c>
      <c r="B1061" t="s">
        <v>10</v>
      </c>
      <c r="C1061" t="s">
        <v>68</v>
      </c>
      <c r="D1061" t="s">
        <v>3616</v>
      </c>
      <c r="E1061" t="s">
        <v>3613</v>
      </c>
      <c r="F1061" t="str">
        <f>WORKSHEET[[#This Row],[Depart From]]&amp;"-"&amp;WORKSHEET[[#This Row],[Arrive To]]</f>
        <v>Marrakech-Sanaa</v>
      </c>
      <c r="G1061" s="2">
        <v>44640</v>
      </c>
      <c r="H1061" s="2">
        <v>44705</v>
      </c>
      <c r="I1061" s="2" t="str">
        <f t="shared" si="16"/>
        <v>Delivered</v>
      </c>
      <c r="J1061" s="2" t="str">
        <f>TEXT(WORKSHEET[[#This Row],[Offloading Date]], "mmm")</f>
        <v>May</v>
      </c>
      <c r="K1061" s="2" t="str">
        <f>IF(OR(WORKSHEET[[#This Row],[Year]]="", ISBLANK(WORKSHEET[[#This Row],[Year]]), WORKSHEET[[#This Row],[Year]]="null"), "Exclude", "Include")</f>
        <v>Include</v>
      </c>
      <c r="L1061" t="s">
        <v>3624</v>
      </c>
      <c r="M1061" t="s">
        <v>16</v>
      </c>
      <c r="N1061" t="s">
        <v>13</v>
      </c>
      <c r="O1061">
        <v>28.494</v>
      </c>
      <c r="P1061">
        <v>600</v>
      </c>
      <c r="Q1061" t="s">
        <v>14</v>
      </c>
      <c r="R1061">
        <f>P1061 * _xll.XLOOKUP(Q1061,CALCULATION!$A$15:$A$17, CALCULATION!$B$15:$B$17 )</f>
        <v>600</v>
      </c>
      <c r="S1061" s="5">
        <f>O1061*P1061*_xll.XLOOKUP(Q1061,CALCULATION!$A$15:$A$17, CALCULATION!$B$15:$B$17)</f>
        <v>17096.400000000001</v>
      </c>
      <c r="T1061">
        <v>300</v>
      </c>
      <c r="U1061" t="s">
        <v>14</v>
      </c>
      <c r="V1061">
        <f>T1061 * _xll.XLOOKUP(U1061,CALCULATION!$A$15:$A$17, CALCULATION!$B$15:$B$17 )</f>
        <v>300</v>
      </c>
      <c r="W1061" s="5">
        <f>O1061*T1061*_xll.XLOOKUP(U1061,CALCULATION!$A$15:$A$17, CALCULATION!$B$15:$B$17)</f>
        <v>8548.2000000000007</v>
      </c>
      <c r="X1061" s="5">
        <f>WORKSHEET[[#This Row],[Clients Total Cost]] / WORKSHEET[[#This Row],[Clients Rate per T2 (USD)]]</f>
        <v>28.494000000000003</v>
      </c>
      <c r="Y1061" s="5">
        <f>WORKSHEET[[#This Row],[Clients Rate per T2 (USD)]] - WORKSHEET[[#This Row],[Supplier Rate Per t2 (USD)]]</f>
        <v>300</v>
      </c>
      <c r="Z1061" s="5">
        <f>WORKSHEET[[#This Row],[Profit Per T]] * WORKSHEET[[#This Row],[Weight]]</f>
        <v>8548.2000000000007</v>
      </c>
      <c r="AA1061">
        <v>1</v>
      </c>
      <c r="AB1061" s="1">
        <v>9.75</v>
      </c>
      <c r="AC1061" s="1">
        <v>6.5</v>
      </c>
      <c r="AD1061" s="1">
        <v>8.125</v>
      </c>
      <c r="AE1061" s="1">
        <f>WORKSHEET[[#This Row],[Delay at toll gate in days]] +WORKSHEET[[#This Row],[Delay at workshop in days]] +WORKSHEET[[#This Row],[Delay at border in days]]</f>
        <v>24.375</v>
      </c>
    </row>
    <row r="1062" spans="1:31" x14ac:dyDescent="0.35">
      <c r="A1062" t="s">
        <v>1082</v>
      </c>
      <c r="B1062" t="s">
        <v>10</v>
      </c>
      <c r="C1062" t="s">
        <v>68</v>
      </c>
      <c r="D1062" t="s">
        <v>3615</v>
      </c>
      <c r="E1062" t="s">
        <v>3613</v>
      </c>
      <c r="F1062" t="str">
        <f>WORKSHEET[[#This Row],[Depart From]]&amp;"-"&amp;WORKSHEET[[#This Row],[Arrive To]]</f>
        <v>Mombasa-Sanaa</v>
      </c>
      <c r="G1062" s="2">
        <v>44635</v>
      </c>
      <c r="H1062" s="2">
        <v>44708</v>
      </c>
      <c r="I1062" s="2" t="str">
        <f t="shared" si="16"/>
        <v>Delivered</v>
      </c>
      <c r="J1062" s="2" t="str">
        <f>TEXT(WORKSHEET[[#This Row],[Offloading Date]], "mmm")</f>
        <v>May</v>
      </c>
      <c r="K1062" s="2" t="str">
        <f>IF(OR(WORKSHEET[[#This Row],[Year]]="", ISBLANK(WORKSHEET[[#This Row],[Year]]), WORKSHEET[[#This Row],[Year]]="null"), "Exclude", "Include")</f>
        <v>Include</v>
      </c>
      <c r="L1062" t="s">
        <v>3624</v>
      </c>
      <c r="M1062" t="s">
        <v>12</v>
      </c>
      <c r="N1062" t="s">
        <v>13</v>
      </c>
      <c r="O1062">
        <v>33.314999999999998</v>
      </c>
      <c r="P1062">
        <v>600</v>
      </c>
      <c r="Q1062" t="s">
        <v>14</v>
      </c>
      <c r="R1062">
        <f>P1062 * _xll.XLOOKUP(Q1062,CALCULATION!$A$15:$A$17, CALCULATION!$B$15:$B$17 )</f>
        <v>600</v>
      </c>
      <c r="S1062" s="5">
        <f>O1062*P1062*_xll.XLOOKUP(Q1062,CALCULATION!$A$15:$A$17, CALCULATION!$B$15:$B$17)</f>
        <v>19989</v>
      </c>
      <c r="T1062">
        <v>300</v>
      </c>
      <c r="U1062" t="s">
        <v>14</v>
      </c>
      <c r="V1062">
        <f>T1062 * _xll.XLOOKUP(U1062,CALCULATION!$A$15:$A$17, CALCULATION!$B$15:$B$17 )</f>
        <v>300</v>
      </c>
      <c r="W1062" s="5">
        <f>O1062*T1062*_xll.XLOOKUP(U1062,CALCULATION!$A$15:$A$17, CALCULATION!$B$15:$B$17)</f>
        <v>9994.5</v>
      </c>
      <c r="X1062" s="5">
        <f>WORKSHEET[[#This Row],[Clients Total Cost]] / WORKSHEET[[#This Row],[Clients Rate per T2 (USD)]]</f>
        <v>33.314999999999998</v>
      </c>
      <c r="Y1062" s="5">
        <f>WORKSHEET[[#This Row],[Clients Rate per T2 (USD)]] - WORKSHEET[[#This Row],[Supplier Rate Per t2 (USD)]]</f>
        <v>300</v>
      </c>
      <c r="Z1062" s="5">
        <f>WORKSHEET[[#This Row],[Profit Per T]] * WORKSHEET[[#This Row],[Weight]]</f>
        <v>9994.5</v>
      </c>
      <c r="AA1062">
        <v>1</v>
      </c>
      <c r="AB1062" s="1">
        <v>10.95</v>
      </c>
      <c r="AC1062" s="1">
        <v>7.3000000000000007</v>
      </c>
      <c r="AD1062" s="1">
        <v>9.125</v>
      </c>
      <c r="AE1062" s="1">
        <f>WORKSHEET[[#This Row],[Delay at toll gate in days]] +WORKSHEET[[#This Row],[Delay at workshop in days]] +WORKSHEET[[#This Row],[Delay at border in days]]</f>
        <v>27.375</v>
      </c>
    </row>
    <row r="1063" spans="1:31" x14ac:dyDescent="0.35">
      <c r="A1063" t="s">
        <v>1083</v>
      </c>
      <c r="B1063" t="s">
        <v>10</v>
      </c>
      <c r="C1063" t="s">
        <v>68</v>
      </c>
      <c r="D1063" t="s">
        <v>3620</v>
      </c>
      <c r="E1063" t="s">
        <v>3613</v>
      </c>
      <c r="F1063" t="str">
        <f>WORKSHEET[[#This Row],[Depart From]]&amp;"-"&amp;WORKSHEET[[#This Row],[Arrive To]]</f>
        <v>Zanzibar-Sanaa</v>
      </c>
      <c r="G1063" s="2">
        <v>44648</v>
      </c>
      <c r="H1063" s="2">
        <v>44686</v>
      </c>
      <c r="I1063" s="2" t="str">
        <f t="shared" si="16"/>
        <v>Delivered</v>
      </c>
      <c r="J1063" s="2" t="str">
        <f>TEXT(WORKSHEET[[#This Row],[Offloading Date]], "mmm")</f>
        <v>May</v>
      </c>
      <c r="K1063" s="2" t="str">
        <f>IF(OR(WORKSHEET[[#This Row],[Year]]="", ISBLANK(WORKSHEET[[#This Row],[Year]]), WORKSHEET[[#This Row],[Year]]="null"), "Exclude", "Include")</f>
        <v>Include</v>
      </c>
      <c r="L1063" t="s">
        <v>3624</v>
      </c>
      <c r="M1063" t="s">
        <v>12</v>
      </c>
      <c r="N1063" t="s">
        <v>13</v>
      </c>
      <c r="O1063">
        <v>29.474</v>
      </c>
      <c r="P1063">
        <v>600</v>
      </c>
      <c r="Q1063" t="s">
        <v>14</v>
      </c>
      <c r="R1063">
        <f>P1063 * _xll.XLOOKUP(Q1063,CALCULATION!$A$15:$A$17, CALCULATION!$B$15:$B$17 )</f>
        <v>600</v>
      </c>
      <c r="S1063" s="5">
        <f>O1063*P1063*_xll.XLOOKUP(Q1063,CALCULATION!$A$15:$A$17, CALCULATION!$B$15:$B$17)</f>
        <v>17684.400000000001</v>
      </c>
      <c r="T1063">
        <v>300</v>
      </c>
      <c r="U1063" t="s">
        <v>14</v>
      </c>
      <c r="V1063">
        <f>T1063 * _xll.XLOOKUP(U1063,CALCULATION!$A$15:$A$17, CALCULATION!$B$15:$B$17 )</f>
        <v>300</v>
      </c>
      <c r="W1063" s="5">
        <f>O1063*T1063*_xll.XLOOKUP(U1063,CALCULATION!$A$15:$A$17, CALCULATION!$B$15:$B$17)</f>
        <v>8842.2000000000007</v>
      </c>
      <c r="X1063" s="5">
        <f>WORKSHEET[[#This Row],[Clients Total Cost]] / WORKSHEET[[#This Row],[Clients Rate per T2 (USD)]]</f>
        <v>29.474000000000004</v>
      </c>
      <c r="Y1063" s="5">
        <f>WORKSHEET[[#This Row],[Clients Rate per T2 (USD)]] - WORKSHEET[[#This Row],[Supplier Rate Per t2 (USD)]]</f>
        <v>300</v>
      </c>
      <c r="Z1063" s="5">
        <f>WORKSHEET[[#This Row],[Profit Per T]] * WORKSHEET[[#This Row],[Weight]]</f>
        <v>8842.2000000000007</v>
      </c>
      <c r="AA1063">
        <v>1</v>
      </c>
      <c r="AB1063" s="1">
        <v>5.7</v>
      </c>
      <c r="AC1063" s="1">
        <v>3.8000000000000003</v>
      </c>
      <c r="AD1063" s="1">
        <v>4.75</v>
      </c>
      <c r="AE1063" s="1">
        <f>WORKSHEET[[#This Row],[Delay at toll gate in days]] +WORKSHEET[[#This Row],[Delay at workshop in days]] +WORKSHEET[[#This Row],[Delay at border in days]]</f>
        <v>14.25</v>
      </c>
    </row>
    <row r="1064" spans="1:31" x14ac:dyDescent="0.35">
      <c r="A1064" t="s">
        <v>1084</v>
      </c>
      <c r="B1064" t="s">
        <v>10</v>
      </c>
      <c r="C1064" t="s">
        <v>68</v>
      </c>
      <c r="D1064" t="s">
        <v>3620</v>
      </c>
      <c r="E1064" t="s">
        <v>3613</v>
      </c>
      <c r="F1064" t="str">
        <f>WORKSHEET[[#This Row],[Depart From]]&amp;"-"&amp;WORKSHEET[[#This Row],[Arrive To]]</f>
        <v>Zanzibar-Sanaa</v>
      </c>
      <c r="G1064" s="2">
        <v>44644</v>
      </c>
      <c r="H1064" s="2">
        <v>44709</v>
      </c>
      <c r="I1064" s="2" t="str">
        <f t="shared" si="16"/>
        <v>Delivered</v>
      </c>
      <c r="J1064" s="2" t="str">
        <f>TEXT(WORKSHEET[[#This Row],[Offloading Date]], "mmm")</f>
        <v>May</v>
      </c>
      <c r="K1064" s="2" t="str">
        <f>IF(OR(WORKSHEET[[#This Row],[Year]]="", ISBLANK(WORKSHEET[[#This Row],[Year]]), WORKSHEET[[#This Row],[Year]]="null"), "Exclude", "Include")</f>
        <v>Include</v>
      </c>
      <c r="L1064" t="s">
        <v>3624</v>
      </c>
      <c r="M1064" t="s">
        <v>12</v>
      </c>
      <c r="N1064" t="s">
        <v>13</v>
      </c>
      <c r="O1064">
        <v>33.454999999999998</v>
      </c>
      <c r="P1064">
        <v>600</v>
      </c>
      <c r="Q1064" t="s">
        <v>14</v>
      </c>
      <c r="R1064">
        <f>P1064 * _xll.XLOOKUP(Q1064,CALCULATION!$A$15:$A$17, CALCULATION!$B$15:$B$17 )</f>
        <v>600</v>
      </c>
      <c r="S1064" s="5">
        <f>O1064*P1064*_xll.XLOOKUP(Q1064,CALCULATION!$A$15:$A$17, CALCULATION!$B$15:$B$17)</f>
        <v>20073</v>
      </c>
      <c r="T1064">
        <v>300</v>
      </c>
      <c r="U1064" t="s">
        <v>14</v>
      </c>
      <c r="V1064">
        <f>T1064 * _xll.XLOOKUP(U1064,CALCULATION!$A$15:$A$17, CALCULATION!$B$15:$B$17 )</f>
        <v>300</v>
      </c>
      <c r="W1064" s="5">
        <f>O1064*T1064*_xll.XLOOKUP(U1064,CALCULATION!$A$15:$A$17, CALCULATION!$B$15:$B$17)</f>
        <v>10036.5</v>
      </c>
      <c r="X1064" s="5">
        <f>WORKSHEET[[#This Row],[Clients Total Cost]] / WORKSHEET[[#This Row],[Clients Rate per T2 (USD)]]</f>
        <v>33.454999999999998</v>
      </c>
      <c r="Y1064" s="5">
        <f>WORKSHEET[[#This Row],[Clients Rate per T2 (USD)]] - WORKSHEET[[#This Row],[Supplier Rate Per t2 (USD)]]</f>
        <v>300</v>
      </c>
      <c r="Z1064" s="5">
        <f>WORKSHEET[[#This Row],[Profit Per T]] * WORKSHEET[[#This Row],[Weight]]</f>
        <v>10036.5</v>
      </c>
      <c r="AA1064">
        <v>1</v>
      </c>
      <c r="AB1064" s="1">
        <v>9.75</v>
      </c>
      <c r="AC1064" s="1">
        <v>6.5</v>
      </c>
      <c r="AD1064" s="1">
        <v>8.125</v>
      </c>
      <c r="AE1064" s="1">
        <f>WORKSHEET[[#This Row],[Delay at toll gate in days]] +WORKSHEET[[#This Row],[Delay at workshop in days]] +WORKSHEET[[#This Row],[Delay at border in days]]</f>
        <v>24.375</v>
      </c>
    </row>
    <row r="1065" spans="1:31" x14ac:dyDescent="0.35">
      <c r="A1065" t="s">
        <v>1085</v>
      </c>
      <c r="B1065" t="s">
        <v>10</v>
      </c>
      <c r="C1065" t="s">
        <v>68</v>
      </c>
      <c r="D1065" t="s">
        <v>3619</v>
      </c>
      <c r="E1065" t="s">
        <v>3612</v>
      </c>
      <c r="F1065" t="str">
        <f>WORKSHEET[[#This Row],[Depart From]]&amp;"-"&amp;WORKSHEET[[#This Row],[Arrive To]]</f>
        <v>Addis Ababa-Victoria</v>
      </c>
      <c r="G1065" s="2">
        <v>44634</v>
      </c>
      <c r="H1065" s="2">
        <v>44667</v>
      </c>
      <c r="I1065" s="2" t="str">
        <f t="shared" si="16"/>
        <v>Delivered</v>
      </c>
      <c r="J1065" s="2" t="str">
        <f>TEXT(WORKSHEET[[#This Row],[Offloading Date]], "mmm")</f>
        <v>Apr</v>
      </c>
      <c r="K1065" s="2" t="str">
        <f>IF(OR(WORKSHEET[[#This Row],[Year]]="", ISBLANK(WORKSHEET[[#This Row],[Year]]), WORKSHEET[[#This Row],[Year]]="null"), "Exclude", "Include")</f>
        <v>Include</v>
      </c>
      <c r="L1065" t="s">
        <v>3624</v>
      </c>
      <c r="M1065" t="s">
        <v>12</v>
      </c>
      <c r="N1065" t="s">
        <v>13</v>
      </c>
      <c r="O1065">
        <v>32.881999999999998</v>
      </c>
      <c r="P1065">
        <v>600</v>
      </c>
      <c r="Q1065" t="s">
        <v>14</v>
      </c>
      <c r="R1065">
        <f>P1065 * _xll.XLOOKUP(Q1065,CALCULATION!$A$15:$A$17, CALCULATION!$B$15:$B$17 )</f>
        <v>600</v>
      </c>
      <c r="S1065" s="5">
        <f>O1065*P1065*_xll.XLOOKUP(Q1065,CALCULATION!$A$15:$A$17, CALCULATION!$B$15:$B$17)</f>
        <v>19729.199999999997</v>
      </c>
      <c r="T1065">
        <v>300</v>
      </c>
      <c r="U1065" t="s">
        <v>14</v>
      </c>
      <c r="V1065">
        <f>T1065 * _xll.XLOOKUP(U1065,CALCULATION!$A$15:$A$17, CALCULATION!$B$15:$B$17 )</f>
        <v>300</v>
      </c>
      <c r="W1065" s="5">
        <f>O1065*T1065*_xll.XLOOKUP(U1065,CALCULATION!$A$15:$A$17, CALCULATION!$B$15:$B$17)</f>
        <v>9864.5999999999985</v>
      </c>
      <c r="X1065" s="5">
        <f>WORKSHEET[[#This Row],[Clients Total Cost]] / WORKSHEET[[#This Row],[Clients Rate per T2 (USD)]]</f>
        <v>32.881999999999998</v>
      </c>
      <c r="Y1065" s="5">
        <f>WORKSHEET[[#This Row],[Clients Rate per T2 (USD)]] - WORKSHEET[[#This Row],[Supplier Rate Per t2 (USD)]]</f>
        <v>300</v>
      </c>
      <c r="Z1065" s="5">
        <f>WORKSHEET[[#This Row],[Profit Per T]] * WORKSHEET[[#This Row],[Weight]]</f>
        <v>9864.5999999999985</v>
      </c>
      <c r="AA1065">
        <v>1</v>
      </c>
      <c r="AB1065" s="1">
        <v>4.95</v>
      </c>
      <c r="AC1065" s="1">
        <v>3.3000000000000003</v>
      </c>
      <c r="AD1065" s="1">
        <v>4.125</v>
      </c>
      <c r="AE1065" s="1">
        <f>WORKSHEET[[#This Row],[Delay at toll gate in days]] +WORKSHEET[[#This Row],[Delay at workshop in days]] +WORKSHEET[[#This Row],[Delay at border in days]]</f>
        <v>12.375</v>
      </c>
    </row>
    <row r="1066" spans="1:31" x14ac:dyDescent="0.35">
      <c r="A1066" t="s">
        <v>1086</v>
      </c>
      <c r="B1066" t="s">
        <v>10</v>
      </c>
      <c r="C1066" t="s">
        <v>68</v>
      </c>
      <c r="D1066" t="s">
        <v>3611</v>
      </c>
      <c r="E1066" t="s">
        <v>3613</v>
      </c>
      <c r="F1066" t="str">
        <f>WORKSHEET[[#This Row],[Depart From]]&amp;"-"&amp;WORKSHEET[[#This Row],[Arrive To]]</f>
        <v>Mogadishu-Sanaa</v>
      </c>
      <c r="G1066" s="2">
        <v>44634</v>
      </c>
      <c r="H1066" s="2">
        <v>44679</v>
      </c>
      <c r="I1066" s="2" t="str">
        <f t="shared" si="16"/>
        <v>Delivered</v>
      </c>
      <c r="J1066" s="2" t="str">
        <f>TEXT(WORKSHEET[[#This Row],[Offloading Date]], "mmm")</f>
        <v>Apr</v>
      </c>
      <c r="K1066" s="2" t="str">
        <f>IF(OR(WORKSHEET[[#This Row],[Year]]="", ISBLANK(WORKSHEET[[#This Row],[Year]]), WORKSHEET[[#This Row],[Year]]="null"), "Exclude", "Include")</f>
        <v>Include</v>
      </c>
      <c r="L1066" t="s">
        <v>3624</v>
      </c>
      <c r="M1066" t="s">
        <v>12</v>
      </c>
      <c r="N1066" t="s">
        <v>13</v>
      </c>
      <c r="O1066">
        <v>32.853999999999999</v>
      </c>
      <c r="P1066">
        <v>600</v>
      </c>
      <c r="Q1066" t="s">
        <v>14</v>
      </c>
      <c r="R1066">
        <f>P1066 * _xll.XLOOKUP(Q1066,CALCULATION!$A$15:$A$17, CALCULATION!$B$15:$B$17 )</f>
        <v>600</v>
      </c>
      <c r="S1066" s="5">
        <f>O1066*P1066*_xll.XLOOKUP(Q1066,CALCULATION!$A$15:$A$17, CALCULATION!$B$15:$B$17)</f>
        <v>19712.399999999998</v>
      </c>
      <c r="T1066">
        <v>300</v>
      </c>
      <c r="U1066" t="s">
        <v>14</v>
      </c>
      <c r="V1066">
        <f>T1066 * _xll.XLOOKUP(U1066,CALCULATION!$A$15:$A$17, CALCULATION!$B$15:$B$17 )</f>
        <v>300</v>
      </c>
      <c r="W1066" s="5">
        <f>O1066*T1066*_xll.XLOOKUP(U1066,CALCULATION!$A$15:$A$17, CALCULATION!$B$15:$B$17)</f>
        <v>9856.1999999999989</v>
      </c>
      <c r="X1066" s="5">
        <f>WORKSHEET[[#This Row],[Clients Total Cost]] / WORKSHEET[[#This Row],[Clients Rate per T2 (USD)]]</f>
        <v>32.853999999999999</v>
      </c>
      <c r="Y1066" s="5">
        <f>WORKSHEET[[#This Row],[Clients Rate per T2 (USD)]] - WORKSHEET[[#This Row],[Supplier Rate Per t2 (USD)]]</f>
        <v>300</v>
      </c>
      <c r="Z1066" s="5">
        <f>WORKSHEET[[#This Row],[Profit Per T]] * WORKSHEET[[#This Row],[Weight]]</f>
        <v>9856.1999999999989</v>
      </c>
      <c r="AA1066">
        <v>1</v>
      </c>
      <c r="AB1066" s="1">
        <v>6.75</v>
      </c>
      <c r="AC1066" s="1">
        <v>4.5</v>
      </c>
      <c r="AD1066" s="1">
        <v>5.625</v>
      </c>
      <c r="AE1066" s="1">
        <f>WORKSHEET[[#This Row],[Delay at toll gate in days]] +WORKSHEET[[#This Row],[Delay at workshop in days]] +WORKSHEET[[#This Row],[Delay at border in days]]</f>
        <v>16.875</v>
      </c>
    </row>
    <row r="1067" spans="1:31" x14ac:dyDescent="0.35">
      <c r="A1067" t="s">
        <v>1087</v>
      </c>
      <c r="B1067" t="s">
        <v>10</v>
      </c>
      <c r="C1067" t="s">
        <v>68</v>
      </c>
      <c r="D1067" t="s">
        <v>3619</v>
      </c>
      <c r="E1067" t="s">
        <v>3618</v>
      </c>
      <c r="F1067" t="str">
        <f>WORKSHEET[[#This Row],[Depart From]]&amp;"-"&amp;WORKSHEET[[#This Row],[Arrive To]]</f>
        <v>Addis Ababa-Tripoli</v>
      </c>
      <c r="G1067" s="2">
        <v>44646</v>
      </c>
      <c r="H1067" s="2">
        <v>44708</v>
      </c>
      <c r="I1067" s="2" t="str">
        <f t="shared" si="16"/>
        <v>Delivered</v>
      </c>
      <c r="J1067" s="2" t="str">
        <f>TEXT(WORKSHEET[[#This Row],[Offloading Date]], "mmm")</f>
        <v>May</v>
      </c>
      <c r="K1067" s="2" t="str">
        <f>IF(OR(WORKSHEET[[#This Row],[Year]]="", ISBLANK(WORKSHEET[[#This Row],[Year]]), WORKSHEET[[#This Row],[Year]]="null"), "Exclude", "Include")</f>
        <v>Include</v>
      </c>
      <c r="L1067" t="s">
        <v>3624</v>
      </c>
      <c r="M1067" t="s">
        <v>12</v>
      </c>
      <c r="N1067" t="s">
        <v>13</v>
      </c>
      <c r="O1067">
        <v>33.268999999999998</v>
      </c>
      <c r="P1067">
        <v>600</v>
      </c>
      <c r="Q1067" t="s">
        <v>14</v>
      </c>
      <c r="R1067">
        <f>P1067 * _xll.XLOOKUP(Q1067,CALCULATION!$A$15:$A$17, CALCULATION!$B$15:$B$17 )</f>
        <v>600</v>
      </c>
      <c r="S1067" s="5">
        <f>O1067*P1067*_xll.XLOOKUP(Q1067,CALCULATION!$A$15:$A$17, CALCULATION!$B$15:$B$17)</f>
        <v>19961.399999999998</v>
      </c>
      <c r="T1067">
        <v>300</v>
      </c>
      <c r="U1067" t="s">
        <v>14</v>
      </c>
      <c r="V1067">
        <f>T1067 * _xll.XLOOKUP(U1067,CALCULATION!$A$15:$A$17, CALCULATION!$B$15:$B$17 )</f>
        <v>300</v>
      </c>
      <c r="W1067" s="5">
        <f>O1067*T1067*_xll.XLOOKUP(U1067,CALCULATION!$A$15:$A$17, CALCULATION!$B$15:$B$17)</f>
        <v>9980.6999999999989</v>
      </c>
      <c r="X1067" s="5">
        <f>WORKSHEET[[#This Row],[Clients Total Cost]] / WORKSHEET[[#This Row],[Clients Rate per T2 (USD)]]</f>
        <v>33.268999999999998</v>
      </c>
      <c r="Y1067" s="5">
        <f>WORKSHEET[[#This Row],[Clients Rate per T2 (USD)]] - WORKSHEET[[#This Row],[Supplier Rate Per t2 (USD)]]</f>
        <v>300</v>
      </c>
      <c r="Z1067" s="5">
        <f>WORKSHEET[[#This Row],[Profit Per T]] * WORKSHEET[[#This Row],[Weight]]</f>
        <v>9980.6999999999989</v>
      </c>
      <c r="AA1067">
        <v>1</v>
      </c>
      <c r="AB1067" s="1">
        <v>9.2999999999999989</v>
      </c>
      <c r="AC1067" s="1">
        <v>6.2</v>
      </c>
      <c r="AD1067" s="1">
        <v>7.75</v>
      </c>
      <c r="AE1067" s="1">
        <f>WORKSHEET[[#This Row],[Delay at toll gate in days]] +WORKSHEET[[#This Row],[Delay at workshop in days]] +WORKSHEET[[#This Row],[Delay at border in days]]</f>
        <v>23.25</v>
      </c>
    </row>
    <row r="1068" spans="1:31" x14ac:dyDescent="0.35">
      <c r="A1068" t="s">
        <v>1088</v>
      </c>
      <c r="B1068" t="s">
        <v>10</v>
      </c>
      <c r="C1068" t="s">
        <v>68</v>
      </c>
      <c r="D1068" t="s">
        <v>3619</v>
      </c>
      <c r="E1068" t="s">
        <v>3613</v>
      </c>
      <c r="F1068" t="str">
        <f>WORKSHEET[[#This Row],[Depart From]]&amp;"-"&amp;WORKSHEET[[#This Row],[Arrive To]]</f>
        <v>Addis Ababa-Sanaa</v>
      </c>
      <c r="G1068" s="2">
        <v>44636</v>
      </c>
      <c r="H1068" s="2">
        <v>44708</v>
      </c>
      <c r="I1068" s="2" t="str">
        <f t="shared" si="16"/>
        <v>Delivered</v>
      </c>
      <c r="J1068" s="2" t="str">
        <f>TEXT(WORKSHEET[[#This Row],[Offloading Date]], "mmm")</f>
        <v>May</v>
      </c>
      <c r="K1068" s="2" t="str">
        <f>IF(OR(WORKSHEET[[#This Row],[Year]]="", ISBLANK(WORKSHEET[[#This Row],[Year]]), WORKSHEET[[#This Row],[Year]]="null"), "Exclude", "Include")</f>
        <v>Include</v>
      </c>
      <c r="L1068" t="s">
        <v>3624</v>
      </c>
      <c r="M1068" t="s">
        <v>12</v>
      </c>
      <c r="N1068" t="s">
        <v>13</v>
      </c>
      <c r="O1068">
        <v>28.093</v>
      </c>
      <c r="P1068">
        <v>600</v>
      </c>
      <c r="Q1068" t="s">
        <v>14</v>
      </c>
      <c r="R1068">
        <f>P1068 * _xll.XLOOKUP(Q1068,CALCULATION!$A$15:$A$17, CALCULATION!$B$15:$B$17 )</f>
        <v>600</v>
      </c>
      <c r="S1068" s="5">
        <f>O1068*P1068*_xll.XLOOKUP(Q1068,CALCULATION!$A$15:$A$17, CALCULATION!$B$15:$B$17)</f>
        <v>16855.8</v>
      </c>
      <c r="T1068">
        <v>300</v>
      </c>
      <c r="U1068" t="s">
        <v>14</v>
      </c>
      <c r="V1068">
        <f>T1068 * _xll.XLOOKUP(U1068,CALCULATION!$A$15:$A$17, CALCULATION!$B$15:$B$17 )</f>
        <v>300</v>
      </c>
      <c r="W1068" s="5">
        <f>O1068*T1068*_xll.XLOOKUP(U1068,CALCULATION!$A$15:$A$17, CALCULATION!$B$15:$B$17)</f>
        <v>8427.9</v>
      </c>
      <c r="X1068" s="5">
        <f>WORKSHEET[[#This Row],[Clients Total Cost]] / WORKSHEET[[#This Row],[Clients Rate per T2 (USD)]]</f>
        <v>28.093</v>
      </c>
      <c r="Y1068" s="5">
        <f>WORKSHEET[[#This Row],[Clients Rate per T2 (USD)]] - WORKSHEET[[#This Row],[Supplier Rate Per t2 (USD)]]</f>
        <v>300</v>
      </c>
      <c r="Z1068" s="5">
        <f>WORKSHEET[[#This Row],[Profit Per T]] * WORKSHEET[[#This Row],[Weight]]</f>
        <v>8427.9</v>
      </c>
      <c r="AA1068">
        <v>1</v>
      </c>
      <c r="AB1068" s="1">
        <v>10.799999999999999</v>
      </c>
      <c r="AC1068" s="1">
        <v>7.2</v>
      </c>
      <c r="AD1068" s="1">
        <v>9</v>
      </c>
      <c r="AE1068" s="1">
        <f>WORKSHEET[[#This Row],[Delay at toll gate in days]] +WORKSHEET[[#This Row],[Delay at workshop in days]] +WORKSHEET[[#This Row],[Delay at border in days]]</f>
        <v>27</v>
      </c>
    </row>
    <row r="1069" spans="1:31" x14ac:dyDescent="0.35">
      <c r="A1069" t="s">
        <v>1089</v>
      </c>
      <c r="B1069" t="s">
        <v>10</v>
      </c>
      <c r="C1069" t="s">
        <v>68</v>
      </c>
      <c r="D1069" t="s">
        <v>3616</v>
      </c>
      <c r="E1069" t="s">
        <v>3618</v>
      </c>
      <c r="F1069" t="str">
        <f>WORKSHEET[[#This Row],[Depart From]]&amp;"-"&amp;WORKSHEET[[#This Row],[Arrive To]]</f>
        <v>Marrakech-Tripoli</v>
      </c>
      <c r="G1069" s="2">
        <v>44636</v>
      </c>
      <c r="H1069" s="2">
        <v>44705</v>
      </c>
      <c r="I1069" s="2" t="str">
        <f t="shared" si="16"/>
        <v>Delivered</v>
      </c>
      <c r="J1069" s="2" t="str">
        <f>TEXT(WORKSHEET[[#This Row],[Offloading Date]], "mmm")</f>
        <v>May</v>
      </c>
      <c r="K1069" s="2" t="str">
        <f>IF(OR(WORKSHEET[[#This Row],[Year]]="", ISBLANK(WORKSHEET[[#This Row],[Year]]), WORKSHEET[[#This Row],[Year]]="null"), "Exclude", "Include")</f>
        <v>Include</v>
      </c>
      <c r="L1069" t="s">
        <v>3624</v>
      </c>
      <c r="M1069" t="s">
        <v>12</v>
      </c>
      <c r="N1069" t="s">
        <v>13</v>
      </c>
      <c r="O1069">
        <v>28.623000000000001</v>
      </c>
      <c r="P1069">
        <v>600</v>
      </c>
      <c r="Q1069" t="s">
        <v>14</v>
      </c>
      <c r="R1069">
        <f>P1069 * _xll.XLOOKUP(Q1069,CALCULATION!$A$15:$A$17, CALCULATION!$B$15:$B$17 )</f>
        <v>600</v>
      </c>
      <c r="S1069" s="5">
        <f>O1069*P1069*_xll.XLOOKUP(Q1069,CALCULATION!$A$15:$A$17, CALCULATION!$B$15:$B$17)</f>
        <v>17173.8</v>
      </c>
      <c r="T1069">
        <v>300</v>
      </c>
      <c r="U1069" t="s">
        <v>14</v>
      </c>
      <c r="V1069">
        <f>T1069 * _xll.XLOOKUP(U1069,CALCULATION!$A$15:$A$17, CALCULATION!$B$15:$B$17 )</f>
        <v>300</v>
      </c>
      <c r="W1069" s="5">
        <f>O1069*T1069*_xll.XLOOKUP(U1069,CALCULATION!$A$15:$A$17, CALCULATION!$B$15:$B$17)</f>
        <v>8586.9</v>
      </c>
      <c r="X1069" s="5">
        <f>WORKSHEET[[#This Row],[Clients Total Cost]] / WORKSHEET[[#This Row],[Clients Rate per T2 (USD)]]</f>
        <v>28.622999999999998</v>
      </c>
      <c r="Y1069" s="5">
        <f>WORKSHEET[[#This Row],[Clients Rate per T2 (USD)]] - WORKSHEET[[#This Row],[Supplier Rate Per t2 (USD)]]</f>
        <v>300</v>
      </c>
      <c r="Z1069" s="5">
        <f>WORKSHEET[[#This Row],[Profit Per T]] * WORKSHEET[[#This Row],[Weight]]</f>
        <v>8586.9</v>
      </c>
      <c r="AA1069">
        <v>1</v>
      </c>
      <c r="AB1069" s="1">
        <v>10.35</v>
      </c>
      <c r="AC1069" s="1">
        <v>6.9</v>
      </c>
      <c r="AD1069" s="1">
        <v>8.625</v>
      </c>
      <c r="AE1069" s="1">
        <f>WORKSHEET[[#This Row],[Delay at toll gate in days]] +WORKSHEET[[#This Row],[Delay at workshop in days]] +WORKSHEET[[#This Row],[Delay at border in days]]</f>
        <v>25.875</v>
      </c>
    </row>
    <row r="1070" spans="1:31" x14ac:dyDescent="0.35">
      <c r="A1070" t="s">
        <v>1090</v>
      </c>
      <c r="B1070" t="s">
        <v>10</v>
      </c>
      <c r="C1070" t="s">
        <v>68</v>
      </c>
      <c r="D1070" t="s">
        <v>3616</v>
      </c>
      <c r="E1070" t="s">
        <v>3613</v>
      </c>
      <c r="F1070" t="str">
        <f>WORKSHEET[[#This Row],[Depart From]]&amp;"-"&amp;WORKSHEET[[#This Row],[Arrive To]]</f>
        <v>Marrakech-Sanaa</v>
      </c>
      <c r="G1070" s="2">
        <v>44631</v>
      </c>
      <c r="H1070" s="2">
        <v>44661</v>
      </c>
      <c r="I1070" s="2" t="str">
        <f t="shared" si="16"/>
        <v>Delivered</v>
      </c>
      <c r="J1070" s="2" t="str">
        <f>TEXT(WORKSHEET[[#This Row],[Offloading Date]], "mmm")</f>
        <v>Apr</v>
      </c>
      <c r="K1070" s="2" t="str">
        <f>IF(OR(WORKSHEET[[#This Row],[Year]]="", ISBLANK(WORKSHEET[[#This Row],[Year]]), WORKSHEET[[#This Row],[Year]]="null"), "Exclude", "Include")</f>
        <v>Include</v>
      </c>
      <c r="L1070" t="s">
        <v>3624</v>
      </c>
      <c r="M1070" t="s">
        <v>12</v>
      </c>
      <c r="N1070" t="s">
        <v>13</v>
      </c>
      <c r="O1070">
        <v>28.925999999999998</v>
      </c>
      <c r="P1070">
        <v>600</v>
      </c>
      <c r="Q1070" t="s">
        <v>14</v>
      </c>
      <c r="R1070">
        <f>P1070 * _xll.XLOOKUP(Q1070,CALCULATION!$A$15:$A$17, CALCULATION!$B$15:$B$17 )</f>
        <v>600</v>
      </c>
      <c r="S1070" s="5">
        <f>O1070*P1070*_xll.XLOOKUP(Q1070,CALCULATION!$A$15:$A$17, CALCULATION!$B$15:$B$17)</f>
        <v>17355.599999999999</v>
      </c>
      <c r="T1070">
        <v>300</v>
      </c>
      <c r="U1070" t="s">
        <v>14</v>
      </c>
      <c r="V1070">
        <f>T1070 * _xll.XLOOKUP(U1070,CALCULATION!$A$15:$A$17, CALCULATION!$B$15:$B$17 )</f>
        <v>300</v>
      </c>
      <c r="W1070" s="5">
        <f>O1070*T1070*_xll.XLOOKUP(U1070,CALCULATION!$A$15:$A$17, CALCULATION!$B$15:$B$17)</f>
        <v>8677.7999999999993</v>
      </c>
      <c r="X1070" s="5">
        <f>WORKSHEET[[#This Row],[Clients Total Cost]] / WORKSHEET[[#This Row],[Clients Rate per T2 (USD)]]</f>
        <v>28.925999999999998</v>
      </c>
      <c r="Y1070" s="5">
        <f>WORKSHEET[[#This Row],[Clients Rate per T2 (USD)]] - WORKSHEET[[#This Row],[Supplier Rate Per t2 (USD)]]</f>
        <v>300</v>
      </c>
      <c r="Z1070" s="5">
        <f>WORKSHEET[[#This Row],[Profit Per T]] * WORKSHEET[[#This Row],[Weight]]</f>
        <v>8677.7999999999993</v>
      </c>
      <c r="AA1070">
        <v>1</v>
      </c>
      <c r="AB1070" s="1">
        <v>4.5</v>
      </c>
      <c r="AC1070" s="1">
        <v>3</v>
      </c>
      <c r="AD1070" s="1">
        <v>3.75</v>
      </c>
      <c r="AE1070" s="1">
        <f>WORKSHEET[[#This Row],[Delay at toll gate in days]] +WORKSHEET[[#This Row],[Delay at workshop in days]] +WORKSHEET[[#This Row],[Delay at border in days]]</f>
        <v>11.25</v>
      </c>
    </row>
    <row r="1071" spans="1:31" x14ac:dyDescent="0.35">
      <c r="A1071" t="s">
        <v>1091</v>
      </c>
      <c r="B1071" t="s">
        <v>10</v>
      </c>
      <c r="C1071" t="s">
        <v>68</v>
      </c>
      <c r="D1071" t="s">
        <v>3611</v>
      </c>
      <c r="E1071" t="s">
        <v>3618</v>
      </c>
      <c r="F1071" t="str">
        <f>WORKSHEET[[#This Row],[Depart From]]&amp;"-"&amp;WORKSHEET[[#This Row],[Arrive To]]</f>
        <v>Mogadishu-Tripoli</v>
      </c>
      <c r="G1071" s="2">
        <v>44636</v>
      </c>
      <c r="H1071" s="2">
        <v>44708</v>
      </c>
      <c r="I1071" s="2" t="str">
        <f t="shared" si="16"/>
        <v>Delivered</v>
      </c>
      <c r="J1071" s="2" t="str">
        <f>TEXT(WORKSHEET[[#This Row],[Offloading Date]], "mmm")</f>
        <v>May</v>
      </c>
      <c r="K1071" s="2" t="str">
        <f>IF(OR(WORKSHEET[[#This Row],[Year]]="", ISBLANK(WORKSHEET[[#This Row],[Year]]), WORKSHEET[[#This Row],[Year]]="null"), "Exclude", "Include")</f>
        <v>Include</v>
      </c>
      <c r="L1071" t="s">
        <v>3624</v>
      </c>
      <c r="M1071" t="s">
        <v>12</v>
      </c>
      <c r="N1071" t="s">
        <v>13</v>
      </c>
      <c r="O1071">
        <v>28.577000000000002</v>
      </c>
      <c r="P1071">
        <v>600</v>
      </c>
      <c r="Q1071" t="s">
        <v>14</v>
      </c>
      <c r="R1071">
        <f>P1071 * _xll.XLOOKUP(Q1071,CALCULATION!$A$15:$A$17, CALCULATION!$B$15:$B$17 )</f>
        <v>600</v>
      </c>
      <c r="S1071" s="5">
        <f>O1071*P1071*_xll.XLOOKUP(Q1071,CALCULATION!$A$15:$A$17, CALCULATION!$B$15:$B$17)</f>
        <v>17146.2</v>
      </c>
      <c r="T1071">
        <v>300</v>
      </c>
      <c r="U1071" t="s">
        <v>14</v>
      </c>
      <c r="V1071">
        <f>T1071 * _xll.XLOOKUP(U1071,CALCULATION!$A$15:$A$17, CALCULATION!$B$15:$B$17 )</f>
        <v>300</v>
      </c>
      <c r="W1071" s="5">
        <f>O1071*T1071*_xll.XLOOKUP(U1071,CALCULATION!$A$15:$A$17, CALCULATION!$B$15:$B$17)</f>
        <v>8573.1</v>
      </c>
      <c r="X1071" s="5">
        <f>WORKSHEET[[#This Row],[Clients Total Cost]] / WORKSHEET[[#This Row],[Clients Rate per T2 (USD)]]</f>
        <v>28.577000000000002</v>
      </c>
      <c r="Y1071" s="5">
        <f>WORKSHEET[[#This Row],[Clients Rate per T2 (USD)]] - WORKSHEET[[#This Row],[Supplier Rate Per t2 (USD)]]</f>
        <v>300</v>
      </c>
      <c r="Z1071" s="5">
        <f>WORKSHEET[[#This Row],[Profit Per T]] * WORKSHEET[[#This Row],[Weight]]</f>
        <v>8573.1</v>
      </c>
      <c r="AA1071">
        <v>1</v>
      </c>
      <c r="AB1071" s="1">
        <v>10.799999999999999</v>
      </c>
      <c r="AC1071" s="1">
        <v>7.2</v>
      </c>
      <c r="AD1071" s="1">
        <v>9</v>
      </c>
      <c r="AE1071" s="1">
        <f>WORKSHEET[[#This Row],[Delay at toll gate in days]] +WORKSHEET[[#This Row],[Delay at workshop in days]] +WORKSHEET[[#This Row],[Delay at border in days]]</f>
        <v>27</v>
      </c>
    </row>
    <row r="1072" spans="1:31" x14ac:dyDescent="0.35">
      <c r="A1072" t="s">
        <v>1092</v>
      </c>
      <c r="B1072" t="s">
        <v>10</v>
      </c>
      <c r="C1072" t="s">
        <v>68</v>
      </c>
      <c r="D1072" t="s">
        <v>3616</v>
      </c>
      <c r="E1072" t="s">
        <v>3613</v>
      </c>
      <c r="F1072" t="str">
        <f>WORKSHEET[[#This Row],[Depart From]]&amp;"-"&amp;WORKSHEET[[#This Row],[Arrive To]]</f>
        <v>Marrakech-Sanaa</v>
      </c>
      <c r="G1072" s="2">
        <v>44636</v>
      </c>
      <c r="H1072" s="2">
        <v>44701</v>
      </c>
      <c r="I1072" s="2" t="str">
        <f t="shared" si="16"/>
        <v>Delivered</v>
      </c>
      <c r="J1072" s="2" t="str">
        <f>TEXT(WORKSHEET[[#This Row],[Offloading Date]], "mmm")</f>
        <v>May</v>
      </c>
      <c r="K1072" s="2" t="str">
        <f>IF(OR(WORKSHEET[[#This Row],[Year]]="", ISBLANK(WORKSHEET[[#This Row],[Year]]), WORKSHEET[[#This Row],[Year]]="null"), "Exclude", "Include")</f>
        <v>Include</v>
      </c>
      <c r="L1072" t="s">
        <v>3624</v>
      </c>
      <c r="M1072" t="s">
        <v>12</v>
      </c>
      <c r="N1072" t="s">
        <v>13</v>
      </c>
      <c r="O1072">
        <v>27.513999999999999</v>
      </c>
      <c r="P1072">
        <v>600</v>
      </c>
      <c r="Q1072" t="s">
        <v>14</v>
      </c>
      <c r="R1072">
        <f>P1072 * _xll.XLOOKUP(Q1072,CALCULATION!$A$15:$A$17, CALCULATION!$B$15:$B$17 )</f>
        <v>600</v>
      </c>
      <c r="S1072" s="5">
        <f>O1072*P1072*_xll.XLOOKUP(Q1072,CALCULATION!$A$15:$A$17, CALCULATION!$B$15:$B$17)</f>
        <v>16508.399999999998</v>
      </c>
      <c r="T1072">
        <v>300</v>
      </c>
      <c r="U1072" t="s">
        <v>14</v>
      </c>
      <c r="V1072">
        <f>T1072 * _xll.XLOOKUP(U1072,CALCULATION!$A$15:$A$17, CALCULATION!$B$15:$B$17 )</f>
        <v>300</v>
      </c>
      <c r="W1072" s="5">
        <f>O1072*T1072*_xll.XLOOKUP(U1072,CALCULATION!$A$15:$A$17, CALCULATION!$B$15:$B$17)</f>
        <v>8254.1999999999989</v>
      </c>
      <c r="X1072" s="5">
        <f>WORKSHEET[[#This Row],[Clients Total Cost]] / WORKSHEET[[#This Row],[Clients Rate per T2 (USD)]]</f>
        <v>27.513999999999996</v>
      </c>
      <c r="Y1072" s="5">
        <f>WORKSHEET[[#This Row],[Clients Rate per T2 (USD)]] - WORKSHEET[[#This Row],[Supplier Rate Per t2 (USD)]]</f>
        <v>300</v>
      </c>
      <c r="Z1072" s="5">
        <f>WORKSHEET[[#This Row],[Profit Per T]] * WORKSHEET[[#This Row],[Weight]]</f>
        <v>8254.1999999999989</v>
      </c>
      <c r="AA1072">
        <v>1</v>
      </c>
      <c r="AB1072" s="1">
        <v>9.75</v>
      </c>
      <c r="AC1072" s="1">
        <v>6.5</v>
      </c>
      <c r="AD1072" s="1">
        <v>8.125</v>
      </c>
      <c r="AE1072" s="1">
        <f>WORKSHEET[[#This Row],[Delay at toll gate in days]] +WORKSHEET[[#This Row],[Delay at workshop in days]] +WORKSHEET[[#This Row],[Delay at border in days]]</f>
        <v>24.375</v>
      </c>
    </row>
    <row r="1073" spans="1:31" x14ac:dyDescent="0.35">
      <c r="A1073" t="s">
        <v>1093</v>
      </c>
      <c r="B1073" t="s">
        <v>10</v>
      </c>
      <c r="C1073" t="s">
        <v>68</v>
      </c>
      <c r="D1073" t="s">
        <v>3620</v>
      </c>
      <c r="E1073" t="s">
        <v>3617</v>
      </c>
      <c r="F1073" t="str">
        <f>WORKSHEET[[#This Row],[Depart From]]&amp;"-"&amp;WORKSHEET[[#This Row],[Arrive To]]</f>
        <v>Zanzibar-Lagos</v>
      </c>
      <c r="G1073" s="2">
        <v>44636</v>
      </c>
      <c r="H1073" s="2">
        <v>44706</v>
      </c>
      <c r="I1073" s="2" t="str">
        <f t="shared" si="16"/>
        <v>Delivered</v>
      </c>
      <c r="J1073" s="2" t="str">
        <f>TEXT(WORKSHEET[[#This Row],[Offloading Date]], "mmm")</f>
        <v>May</v>
      </c>
      <c r="K1073" s="2" t="str">
        <f>IF(OR(WORKSHEET[[#This Row],[Year]]="", ISBLANK(WORKSHEET[[#This Row],[Year]]), WORKSHEET[[#This Row],[Year]]="null"), "Exclude", "Include")</f>
        <v>Include</v>
      </c>
      <c r="L1073" t="s">
        <v>3624</v>
      </c>
      <c r="M1073" t="s">
        <v>12</v>
      </c>
      <c r="N1073" t="s">
        <v>13</v>
      </c>
      <c r="O1073">
        <v>28.058</v>
      </c>
      <c r="P1073">
        <v>600</v>
      </c>
      <c r="Q1073" t="s">
        <v>14</v>
      </c>
      <c r="R1073">
        <f>P1073 * _xll.XLOOKUP(Q1073,CALCULATION!$A$15:$A$17, CALCULATION!$B$15:$B$17 )</f>
        <v>600</v>
      </c>
      <c r="S1073" s="5">
        <f>O1073*P1073*_xll.XLOOKUP(Q1073,CALCULATION!$A$15:$A$17, CALCULATION!$B$15:$B$17)</f>
        <v>16834.8</v>
      </c>
      <c r="T1073">
        <v>300</v>
      </c>
      <c r="U1073" t="s">
        <v>14</v>
      </c>
      <c r="V1073">
        <f>T1073 * _xll.XLOOKUP(U1073,CALCULATION!$A$15:$A$17, CALCULATION!$B$15:$B$17 )</f>
        <v>300</v>
      </c>
      <c r="W1073" s="5">
        <f>O1073*T1073*_xll.XLOOKUP(U1073,CALCULATION!$A$15:$A$17, CALCULATION!$B$15:$B$17)</f>
        <v>8417.4</v>
      </c>
      <c r="X1073" s="5">
        <f>WORKSHEET[[#This Row],[Clients Total Cost]] / WORKSHEET[[#This Row],[Clients Rate per T2 (USD)]]</f>
        <v>28.058</v>
      </c>
      <c r="Y1073" s="5">
        <f>WORKSHEET[[#This Row],[Clients Rate per T2 (USD)]] - WORKSHEET[[#This Row],[Supplier Rate Per t2 (USD)]]</f>
        <v>300</v>
      </c>
      <c r="Z1073" s="5">
        <f>WORKSHEET[[#This Row],[Profit Per T]] * WORKSHEET[[#This Row],[Weight]]</f>
        <v>8417.4</v>
      </c>
      <c r="AA1073">
        <v>1</v>
      </c>
      <c r="AB1073" s="1">
        <v>10.5</v>
      </c>
      <c r="AC1073" s="1">
        <v>7</v>
      </c>
      <c r="AD1073" s="1">
        <v>8.75</v>
      </c>
      <c r="AE1073" s="1">
        <f>WORKSHEET[[#This Row],[Delay at toll gate in days]] +WORKSHEET[[#This Row],[Delay at workshop in days]] +WORKSHEET[[#This Row],[Delay at border in days]]</f>
        <v>26.25</v>
      </c>
    </row>
    <row r="1074" spans="1:31" x14ac:dyDescent="0.35">
      <c r="A1074" t="s">
        <v>1094</v>
      </c>
      <c r="B1074" t="s">
        <v>10</v>
      </c>
      <c r="C1074" t="s">
        <v>68</v>
      </c>
      <c r="D1074" t="s">
        <v>3620</v>
      </c>
      <c r="E1074" t="s">
        <v>3618</v>
      </c>
      <c r="F1074" t="str">
        <f>WORKSHEET[[#This Row],[Depart From]]&amp;"-"&amp;WORKSHEET[[#This Row],[Arrive To]]</f>
        <v>Zanzibar-Tripoli</v>
      </c>
      <c r="G1074" s="2">
        <v>44644</v>
      </c>
      <c r="H1074" s="2">
        <v>44708</v>
      </c>
      <c r="I1074" s="2" t="str">
        <f t="shared" si="16"/>
        <v>Delivered</v>
      </c>
      <c r="J1074" s="2" t="str">
        <f>TEXT(WORKSHEET[[#This Row],[Offloading Date]], "mmm")</f>
        <v>May</v>
      </c>
      <c r="K1074" s="2" t="str">
        <f>IF(OR(WORKSHEET[[#This Row],[Year]]="", ISBLANK(WORKSHEET[[#This Row],[Year]]), WORKSHEET[[#This Row],[Year]]="null"), "Exclude", "Include")</f>
        <v>Include</v>
      </c>
      <c r="L1074" t="s">
        <v>3624</v>
      </c>
      <c r="M1074" t="s">
        <v>12</v>
      </c>
      <c r="N1074" t="s">
        <v>13</v>
      </c>
      <c r="O1074">
        <v>28.629000000000001</v>
      </c>
      <c r="P1074">
        <v>600</v>
      </c>
      <c r="Q1074" t="s">
        <v>14</v>
      </c>
      <c r="R1074">
        <f>P1074 * _xll.XLOOKUP(Q1074,CALCULATION!$A$15:$A$17, CALCULATION!$B$15:$B$17 )</f>
        <v>600</v>
      </c>
      <c r="S1074" s="5">
        <f>O1074*P1074*_xll.XLOOKUP(Q1074,CALCULATION!$A$15:$A$17, CALCULATION!$B$15:$B$17)</f>
        <v>17177.400000000001</v>
      </c>
      <c r="T1074">
        <v>300</v>
      </c>
      <c r="U1074" t="s">
        <v>14</v>
      </c>
      <c r="V1074">
        <f>T1074 * _xll.XLOOKUP(U1074,CALCULATION!$A$15:$A$17, CALCULATION!$B$15:$B$17 )</f>
        <v>300</v>
      </c>
      <c r="W1074" s="5">
        <f>O1074*T1074*_xll.XLOOKUP(U1074,CALCULATION!$A$15:$A$17, CALCULATION!$B$15:$B$17)</f>
        <v>8588.7000000000007</v>
      </c>
      <c r="X1074" s="5">
        <f>WORKSHEET[[#This Row],[Clients Total Cost]] / WORKSHEET[[#This Row],[Clients Rate per T2 (USD)]]</f>
        <v>28.629000000000001</v>
      </c>
      <c r="Y1074" s="5">
        <f>WORKSHEET[[#This Row],[Clients Rate per T2 (USD)]] - WORKSHEET[[#This Row],[Supplier Rate Per t2 (USD)]]</f>
        <v>300</v>
      </c>
      <c r="Z1074" s="5">
        <f>WORKSHEET[[#This Row],[Profit Per T]] * WORKSHEET[[#This Row],[Weight]]</f>
        <v>8588.7000000000007</v>
      </c>
      <c r="AA1074">
        <v>1</v>
      </c>
      <c r="AB1074" s="1">
        <v>9.6</v>
      </c>
      <c r="AC1074" s="1">
        <v>6.4</v>
      </c>
      <c r="AD1074" s="1">
        <v>8</v>
      </c>
      <c r="AE1074" s="1">
        <f>WORKSHEET[[#This Row],[Delay at toll gate in days]] +WORKSHEET[[#This Row],[Delay at workshop in days]] +WORKSHEET[[#This Row],[Delay at border in days]]</f>
        <v>24</v>
      </c>
    </row>
    <row r="1075" spans="1:31" x14ac:dyDescent="0.35">
      <c r="A1075" t="s">
        <v>1095</v>
      </c>
      <c r="B1075" t="s">
        <v>10</v>
      </c>
      <c r="C1075" t="s">
        <v>68</v>
      </c>
      <c r="D1075" t="s">
        <v>3611</v>
      </c>
      <c r="E1075" t="s">
        <v>3618</v>
      </c>
      <c r="F1075" t="str">
        <f>WORKSHEET[[#This Row],[Depart From]]&amp;"-"&amp;WORKSHEET[[#This Row],[Arrive To]]</f>
        <v>Mogadishu-Tripoli</v>
      </c>
      <c r="G1075" s="2">
        <v>44636</v>
      </c>
      <c r="H1075" s="2">
        <v>44706</v>
      </c>
      <c r="I1075" s="2" t="str">
        <f t="shared" si="16"/>
        <v>Delivered</v>
      </c>
      <c r="J1075" s="2" t="str">
        <f>TEXT(WORKSHEET[[#This Row],[Offloading Date]], "mmm")</f>
        <v>May</v>
      </c>
      <c r="K1075" s="2" t="str">
        <f>IF(OR(WORKSHEET[[#This Row],[Year]]="", ISBLANK(WORKSHEET[[#This Row],[Year]]), WORKSHEET[[#This Row],[Year]]="null"), "Exclude", "Include")</f>
        <v>Include</v>
      </c>
      <c r="L1075" t="s">
        <v>3624</v>
      </c>
      <c r="M1075" t="s">
        <v>12</v>
      </c>
      <c r="N1075" t="s">
        <v>13</v>
      </c>
      <c r="O1075">
        <v>28.228999999999999</v>
      </c>
      <c r="P1075">
        <v>600</v>
      </c>
      <c r="Q1075" t="s">
        <v>14</v>
      </c>
      <c r="R1075">
        <f>P1075 * _xll.XLOOKUP(Q1075,CALCULATION!$A$15:$A$17, CALCULATION!$B$15:$B$17 )</f>
        <v>600</v>
      </c>
      <c r="S1075" s="5">
        <f>O1075*P1075*_xll.XLOOKUP(Q1075,CALCULATION!$A$15:$A$17, CALCULATION!$B$15:$B$17)</f>
        <v>16937.399999999998</v>
      </c>
      <c r="T1075">
        <v>300</v>
      </c>
      <c r="U1075" t="s">
        <v>14</v>
      </c>
      <c r="V1075">
        <f>T1075 * _xll.XLOOKUP(U1075,CALCULATION!$A$15:$A$17, CALCULATION!$B$15:$B$17 )</f>
        <v>300</v>
      </c>
      <c r="W1075" s="5">
        <f>O1075*T1075*_xll.XLOOKUP(U1075,CALCULATION!$A$15:$A$17, CALCULATION!$B$15:$B$17)</f>
        <v>8468.6999999999989</v>
      </c>
      <c r="X1075" s="5">
        <f>WORKSHEET[[#This Row],[Clients Total Cost]] / WORKSHEET[[#This Row],[Clients Rate per T2 (USD)]]</f>
        <v>28.228999999999996</v>
      </c>
      <c r="Y1075" s="5">
        <f>WORKSHEET[[#This Row],[Clients Rate per T2 (USD)]] - WORKSHEET[[#This Row],[Supplier Rate Per t2 (USD)]]</f>
        <v>300</v>
      </c>
      <c r="Z1075" s="5">
        <f>WORKSHEET[[#This Row],[Profit Per T]] * WORKSHEET[[#This Row],[Weight]]</f>
        <v>8468.6999999999989</v>
      </c>
      <c r="AA1075">
        <v>1</v>
      </c>
      <c r="AB1075" s="1">
        <v>10.5</v>
      </c>
      <c r="AC1075" s="1">
        <v>7</v>
      </c>
      <c r="AD1075" s="1">
        <v>8.75</v>
      </c>
      <c r="AE1075" s="1">
        <f>WORKSHEET[[#This Row],[Delay at toll gate in days]] +WORKSHEET[[#This Row],[Delay at workshop in days]] +WORKSHEET[[#This Row],[Delay at border in days]]</f>
        <v>26.25</v>
      </c>
    </row>
    <row r="1076" spans="1:31" x14ac:dyDescent="0.35">
      <c r="A1076" t="s">
        <v>1096</v>
      </c>
      <c r="B1076" t="s">
        <v>10</v>
      </c>
      <c r="C1076" t="s">
        <v>68</v>
      </c>
      <c r="D1076" t="s">
        <v>3619</v>
      </c>
      <c r="E1076" t="s">
        <v>3617</v>
      </c>
      <c r="F1076" t="str">
        <f>WORKSHEET[[#This Row],[Depart From]]&amp;"-"&amp;WORKSHEET[[#This Row],[Arrive To]]</f>
        <v>Addis Ababa-Lagos</v>
      </c>
      <c r="G1076" s="2">
        <v>44636</v>
      </c>
      <c r="H1076" s="2">
        <v>44705</v>
      </c>
      <c r="I1076" s="2" t="str">
        <f t="shared" si="16"/>
        <v>Delivered</v>
      </c>
      <c r="J1076" s="2" t="str">
        <f>TEXT(WORKSHEET[[#This Row],[Offloading Date]], "mmm")</f>
        <v>May</v>
      </c>
      <c r="K1076" s="2" t="str">
        <f>IF(OR(WORKSHEET[[#This Row],[Year]]="", ISBLANK(WORKSHEET[[#This Row],[Year]]), WORKSHEET[[#This Row],[Year]]="null"), "Exclude", "Include")</f>
        <v>Include</v>
      </c>
      <c r="L1076" t="s">
        <v>3624</v>
      </c>
      <c r="M1076" t="s">
        <v>12</v>
      </c>
      <c r="N1076" t="s">
        <v>13</v>
      </c>
      <c r="O1076">
        <v>33.228000000000002</v>
      </c>
      <c r="P1076">
        <v>600</v>
      </c>
      <c r="Q1076" t="s">
        <v>14</v>
      </c>
      <c r="R1076">
        <f>P1076 * _xll.XLOOKUP(Q1076,CALCULATION!$A$15:$A$17, CALCULATION!$B$15:$B$17 )</f>
        <v>600</v>
      </c>
      <c r="S1076" s="5">
        <f>O1076*P1076*_xll.XLOOKUP(Q1076,CALCULATION!$A$15:$A$17, CALCULATION!$B$15:$B$17)</f>
        <v>19936.8</v>
      </c>
      <c r="T1076">
        <v>300</v>
      </c>
      <c r="U1076" t="s">
        <v>14</v>
      </c>
      <c r="V1076">
        <f>T1076 * _xll.XLOOKUP(U1076,CALCULATION!$A$15:$A$17, CALCULATION!$B$15:$B$17 )</f>
        <v>300</v>
      </c>
      <c r="W1076" s="5">
        <f>O1076*T1076*_xll.XLOOKUP(U1076,CALCULATION!$A$15:$A$17, CALCULATION!$B$15:$B$17)</f>
        <v>9968.4</v>
      </c>
      <c r="X1076" s="5">
        <f>WORKSHEET[[#This Row],[Clients Total Cost]] / WORKSHEET[[#This Row],[Clients Rate per T2 (USD)]]</f>
        <v>33.228000000000002</v>
      </c>
      <c r="Y1076" s="5">
        <f>WORKSHEET[[#This Row],[Clients Rate per T2 (USD)]] - WORKSHEET[[#This Row],[Supplier Rate Per t2 (USD)]]</f>
        <v>300</v>
      </c>
      <c r="Z1076" s="5">
        <f>WORKSHEET[[#This Row],[Profit Per T]] * WORKSHEET[[#This Row],[Weight]]</f>
        <v>9968.4</v>
      </c>
      <c r="AA1076">
        <v>1</v>
      </c>
      <c r="AB1076" s="1">
        <v>10.35</v>
      </c>
      <c r="AC1076" s="1">
        <v>6.9</v>
      </c>
      <c r="AD1076" s="1">
        <v>8.625</v>
      </c>
      <c r="AE1076" s="1">
        <f>WORKSHEET[[#This Row],[Delay at toll gate in days]] +WORKSHEET[[#This Row],[Delay at workshop in days]] +WORKSHEET[[#This Row],[Delay at border in days]]</f>
        <v>25.875</v>
      </c>
    </row>
    <row r="1077" spans="1:31" x14ac:dyDescent="0.35">
      <c r="A1077" t="s">
        <v>1097</v>
      </c>
      <c r="B1077" t="s">
        <v>10</v>
      </c>
      <c r="C1077" t="s">
        <v>68</v>
      </c>
      <c r="D1077" t="s">
        <v>3619</v>
      </c>
      <c r="E1077" t="s">
        <v>3612</v>
      </c>
      <c r="F1077" t="str">
        <f>WORKSHEET[[#This Row],[Depart From]]&amp;"-"&amp;WORKSHEET[[#This Row],[Arrive To]]</f>
        <v>Addis Ababa-Victoria</v>
      </c>
      <c r="G1077" s="2">
        <v>44634</v>
      </c>
      <c r="H1077" s="2">
        <v>44671</v>
      </c>
      <c r="I1077" s="2" t="str">
        <f t="shared" si="16"/>
        <v>Delivered</v>
      </c>
      <c r="J1077" s="2" t="str">
        <f>TEXT(WORKSHEET[[#This Row],[Offloading Date]], "mmm")</f>
        <v>Apr</v>
      </c>
      <c r="K1077" s="2" t="str">
        <f>IF(OR(WORKSHEET[[#This Row],[Year]]="", ISBLANK(WORKSHEET[[#This Row],[Year]]), WORKSHEET[[#This Row],[Year]]="null"), "Exclude", "Include")</f>
        <v>Include</v>
      </c>
      <c r="L1077" t="s">
        <v>3624</v>
      </c>
      <c r="M1077" t="s">
        <v>12</v>
      </c>
      <c r="N1077" t="s">
        <v>13</v>
      </c>
      <c r="O1077">
        <v>32.470999999999997</v>
      </c>
      <c r="P1077">
        <v>600</v>
      </c>
      <c r="Q1077" t="s">
        <v>14</v>
      </c>
      <c r="R1077">
        <f>P1077 * _xll.XLOOKUP(Q1077,CALCULATION!$A$15:$A$17, CALCULATION!$B$15:$B$17 )</f>
        <v>600</v>
      </c>
      <c r="S1077" s="5">
        <f>O1077*P1077*_xll.XLOOKUP(Q1077,CALCULATION!$A$15:$A$17, CALCULATION!$B$15:$B$17)</f>
        <v>19482.599999999999</v>
      </c>
      <c r="T1077">
        <v>300</v>
      </c>
      <c r="U1077" t="s">
        <v>14</v>
      </c>
      <c r="V1077">
        <f>T1077 * _xll.XLOOKUP(U1077,CALCULATION!$A$15:$A$17, CALCULATION!$B$15:$B$17 )</f>
        <v>300</v>
      </c>
      <c r="W1077" s="5">
        <f>O1077*T1077*_xll.XLOOKUP(U1077,CALCULATION!$A$15:$A$17, CALCULATION!$B$15:$B$17)</f>
        <v>9741.2999999999993</v>
      </c>
      <c r="X1077" s="5">
        <f>WORKSHEET[[#This Row],[Clients Total Cost]] / WORKSHEET[[#This Row],[Clients Rate per T2 (USD)]]</f>
        <v>32.470999999999997</v>
      </c>
      <c r="Y1077" s="5">
        <f>WORKSHEET[[#This Row],[Clients Rate per T2 (USD)]] - WORKSHEET[[#This Row],[Supplier Rate Per t2 (USD)]]</f>
        <v>300</v>
      </c>
      <c r="Z1077" s="5">
        <f>WORKSHEET[[#This Row],[Profit Per T]] * WORKSHEET[[#This Row],[Weight]]</f>
        <v>9741.2999999999993</v>
      </c>
      <c r="AA1077">
        <v>1</v>
      </c>
      <c r="AB1077" s="1">
        <v>5.55</v>
      </c>
      <c r="AC1077" s="1">
        <v>3.7</v>
      </c>
      <c r="AD1077" s="1">
        <v>4.625</v>
      </c>
      <c r="AE1077" s="1">
        <f>WORKSHEET[[#This Row],[Delay at toll gate in days]] +WORKSHEET[[#This Row],[Delay at workshop in days]] +WORKSHEET[[#This Row],[Delay at border in days]]</f>
        <v>13.875</v>
      </c>
    </row>
    <row r="1078" spans="1:31" x14ac:dyDescent="0.35">
      <c r="A1078" t="s">
        <v>1098</v>
      </c>
      <c r="B1078" t="s">
        <v>10</v>
      </c>
      <c r="C1078" t="s">
        <v>68</v>
      </c>
      <c r="D1078" t="s">
        <v>3616</v>
      </c>
      <c r="E1078" t="s">
        <v>3614</v>
      </c>
      <c r="F1078" t="str">
        <f>WORKSHEET[[#This Row],[Depart From]]&amp;"-"&amp;WORKSHEET[[#This Row],[Arrive To]]</f>
        <v>Marrakech-Alger</v>
      </c>
      <c r="G1078" s="2">
        <v>44635</v>
      </c>
      <c r="H1078" s="2">
        <v>44705</v>
      </c>
      <c r="I1078" s="2" t="str">
        <f t="shared" si="16"/>
        <v>Delivered</v>
      </c>
      <c r="J1078" s="2" t="str">
        <f>TEXT(WORKSHEET[[#This Row],[Offloading Date]], "mmm")</f>
        <v>May</v>
      </c>
      <c r="K1078" s="2" t="str">
        <f>IF(OR(WORKSHEET[[#This Row],[Year]]="", ISBLANK(WORKSHEET[[#This Row],[Year]]), WORKSHEET[[#This Row],[Year]]="null"), "Exclude", "Include")</f>
        <v>Include</v>
      </c>
      <c r="L1078" t="s">
        <v>3624</v>
      </c>
      <c r="M1078" t="s">
        <v>12</v>
      </c>
      <c r="N1078" t="s">
        <v>13</v>
      </c>
      <c r="O1078">
        <v>32.96</v>
      </c>
      <c r="P1078">
        <v>600</v>
      </c>
      <c r="Q1078" t="s">
        <v>14</v>
      </c>
      <c r="R1078">
        <f>P1078 * _xll.XLOOKUP(Q1078,CALCULATION!$A$15:$A$17, CALCULATION!$B$15:$B$17 )</f>
        <v>600</v>
      </c>
      <c r="S1078" s="5">
        <f>O1078*P1078*_xll.XLOOKUP(Q1078,CALCULATION!$A$15:$A$17, CALCULATION!$B$15:$B$17)</f>
        <v>19776</v>
      </c>
      <c r="T1078">
        <v>300</v>
      </c>
      <c r="U1078" t="s">
        <v>14</v>
      </c>
      <c r="V1078">
        <f>T1078 * _xll.XLOOKUP(U1078,CALCULATION!$A$15:$A$17, CALCULATION!$B$15:$B$17 )</f>
        <v>300</v>
      </c>
      <c r="W1078" s="5">
        <f>O1078*T1078*_xll.XLOOKUP(U1078,CALCULATION!$A$15:$A$17, CALCULATION!$B$15:$B$17)</f>
        <v>9888</v>
      </c>
      <c r="X1078" s="5">
        <f>WORKSHEET[[#This Row],[Clients Total Cost]] / WORKSHEET[[#This Row],[Clients Rate per T2 (USD)]]</f>
        <v>32.96</v>
      </c>
      <c r="Y1078" s="5">
        <f>WORKSHEET[[#This Row],[Clients Rate per T2 (USD)]] - WORKSHEET[[#This Row],[Supplier Rate Per t2 (USD)]]</f>
        <v>300</v>
      </c>
      <c r="Z1078" s="5">
        <f>WORKSHEET[[#This Row],[Profit Per T]] * WORKSHEET[[#This Row],[Weight]]</f>
        <v>9888</v>
      </c>
      <c r="AA1078">
        <v>1</v>
      </c>
      <c r="AB1078" s="1">
        <v>10.5</v>
      </c>
      <c r="AC1078" s="1">
        <v>7</v>
      </c>
      <c r="AD1078" s="1">
        <v>8.75</v>
      </c>
      <c r="AE1078" s="1">
        <f>WORKSHEET[[#This Row],[Delay at toll gate in days]] +WORKSHEET[[#This Row],[Delay at workshop in days]] +WORKSHEET[[#This Row],[Delay at border in days]]</f>
        <v>26.25</v>
      </c>
    </row>
    <row r="1079" spans="1:31" x14ac:dyDescent="0.35">
      <c r="A1079" t="s">
        <v>1099</v>
      </c>
      <c r="B1079" t="s">
        <v>10</v>
      </c>
      <c r="C1079" t="s">
        <v>68</v>
      </c>
      <c r="D1079" t="s">
        <v>3616</v>
      </c>
      <c r="E1079" t="s">
        <v>3613</v>
      </c>
      <c r="F1079" t="str">
        <f>WORKSHEET[[#This Row],[Depart From]]&amp;"-"&amp;WORKSHEET[[#This Row],[Arrive To]]</f>
        <v>Marrakech-Sanaa</v>
      </c>
      <c r="G1079" s="2">
        <v>44642</v>
      </c>
      <c r="H1079" s="2">
        <v>44707</v>
      </c>
      <c r="I1079" s="2" t="str">
        <f t="shared" si="16"/>
        <v>Delivered</v>
      </c>
      <c r="J1079" s="2" t="str">
        <f>TEXT(WORKSHEET[[#This Row],[Offloading Date]], "mmm")</f>
        <v>May</v>
      </c>
      <c r="K1079" s="2" t="str">
        <f>IF(OR(WORKSHEET[[#This Row],[Year]]="", ISBLANK(WORKSHEET[[#This Row],[Year]]), WORKSHEET[[#This Row],[Year]]="null"), "Exclude", "Include")</f>
        <v>Include</v>
      </c>
      <c r="L1079" t="s">
        <v>3624</v>
      </c>
      <c r="M1079" t="s">
        <v>12</v>
      </c>
      <c r="N1079" t="s">
        <v>13</v>
      </c>
      <c r="O1079">
        <v>33.591000000000001</v>
      </c>
      <c r="P1079">
        <v>600</v>
      </c>
      <c r="Q1079" t="s">
        <v>14</v>
      </c>
      <c r="R1079">
        <f>P1079 * _xll.XLOOKUP(Q1079,CALCULATION!$A$15:$A$17, CALCULATION!$B$15:$B$17 )</f>
        <v>600</v>
      </c>
      <c r="S1079" s="5">
        <f>O1079*P1079*_xll.XLOOKUP(Q1079,CALCULATION!$A$15:$A$17, CALCULATION!$B$15:$B$17)</f>
        <v>20154.600000000002</v>
      </c>
      <c r="T1079">
        <v>300</v>
      </c>
      <c r="U1079" t="s">
        <v>14</v>
      </c>
      <c r="V1079">
        <f>T1079 * _xll.XLOOKUP(U1079,CALCULATION!$A$15:$A$17, CALCULATION!$B$15:$B$17 )</f>
        <v>300</v>
      </c>
      <c r="W1079" s="5">
        <f>O1079*T1079*_xll.XLOOKUP(U1079,CALCULATION!$A$15:$A$17, CALCULATION!$B$15:$B$17)</f>
        <v>10077.300000000001</v>
      </c>
      <c r="X1079" s="5">
        <f>WORKSHEET[[#This Row],[Clients Total Cost]] / WORKSHEET[[#This Row],[Clients Rate per T2 (USD)]]</f>
        <v>33.591000000000001</v>
      </c>
      <c r="Y1079" s="5">
        <f>WORKSHEET[[#This Row],[Clients Rate per T2 (USD)]] - WORKSHEET[[#This Row],[Supplier Rate Per t2 (USD)]]</f>
        <v>300</v>
      </c>
      <c r="Z1079" s="5">
        <f>WORKSHEET[[#This Row],[Profit Per T]] * WORKSHEET[[#This Row],[Weight]]</f>
        <v>10077.300000000001</v>
      </c>
      <c r="AA1079">
        <v>1</v>
      </c>
      <c r="AB1079" s="1">
        <v>9.75</v>
      </c>
      <c r="AC1079" s="1">
        <v>6.5</v>
      </c>
      <c r="AD1079" s="1">
        <v>8.125</v>
      </c>
      <c r="AE1079" s="1">
        <f>WORKSHEET[[#This Row],[Delay at toll gate in days]] +WORKSHEET[[#This Row],[Delay at workshop in days]] +WORKSHEET[[#This Row],[Delay at border in days]]</f>
        <v>24.375</v>
      </c>
    </row>
    <row r="1080" spans="1:31" x14ac:dyDescent="0.35">
      <c r="A1080" t="s">
        <v>1100</v>
      </c>
      <c r="B1080" t="s">
        <v>10</v>
      </c>
      <c r="C1080" t="s">
        <v>68</v>
      </c>
      <c r="D1080" t="s">
        <v>3611</v>
      </c>
      <c r="E1080" t="s">
        <v>3612</v>
      </c>
      <c r="F1080" t="str">
        <f>WORKSHEET[[#This Row],[Depart From]]&amp;"-"&amp;WORKSHEET[[#This Row],[Arrive To]]</f>
        <v>Mogadishu-Victoria</v>
      </c>
      <c r="G1080" s="2">
        <v>44641</v>
      </c>
      <c r="H1080" s="2">
        <v>44707</v>
      </c>
      <c r="I1080" s="2" t="str">
        <f t="shared" si="16"/>
        <v>Delivered</v>
      </c>
      <c r="J1080" s="2" t="str">
        <f>TEXT(WORKSHEET[[#This Row],[Offloading Date]], "mmm")</f>
        <v>May</v>
      </c>
      <c r="K1080" s="2" t="str">
        <f>IF(OR(WORKSHEET[[#This Row],[Year]]="", ISBLANK(WORKSHEET[[#This Row],[Year]]), WORKSHEET[[#This Row],[Year]]="null"), "Exclude", "Include")</f>
        <v>Include</v>
      </c>
      <c r="L1080" t="s">
        <v>3624</v>
      </c>
      <c r="M1080" t="s">
        <v>12</v>
      </c>
      <c r="N1080" t="s">
        <v>13</v>
      </c>
      <c r="O1080">
        <v>32.558</v>
      </c>
      <c r="P1080">
        <v>600</v>
      </c>
      <c r="Q1080" t="s">
        <v>14</v>
      </c>
      <c r="R1080">
        <f>P1080 * _xll.XLOOKUP(Q1080,CALCULATION!$A$15:$A$17, CALCULATION!$B$15:$B$17 )</f>
        <v>600</v>
      </c>
      <c r="S1080" s="5">
        <f>O1080*P1080*_xll.XLOOKUP(Q1080,CALCULATION!$A$15:$A$17, CALCULATION!$B$15:$B$17)</f>
        <v>19534.8</v>
      </c>
      <c r="T1080">
        <v>300</v>
      </c>
      <c r="U1080" t="s">
        <v>14</v>
      </c>
      <c r="V1080">
        <f>T1080 * _xll.XLOOKUP(U1080,CALCULATION!$A$15:$A$17, CALCULATION!$B$15:$B$17 )</f>
        <v>300</v>
      </c>
      <c r="W1080" s="5">
        <f>O1080*T1080*_xll.XLOOKUP(U1080,CALCULATION!$A$15:$A$17, CALCULATION!$B$15:$B$17)</f>
        <v>9767.4</v>
      </c>
      <c r="X1080" s="5">
        <f>WORKSHEET[[#This Row],[Clients Total Cost]] / WORKSHEET[[#This Row],[Clients Rate per T2 (USD)]]</f>
        <v>32.558</v>
      </c>
      <c r="Y1080" s="5">
        <f>WORKSHEET[[#This Row],[Clients Rate per T2 (USD)]] - WORKSHEET[[#This Row],[Supplier Rate Per t2 (USD)]]</f>
        <v>300</v>
      </c>
      <c r="Z1080" s="5">
        <f>WORKSHEET[[#This Row],[Profit Per T]] * WORKSHEET[[#This Row],[Weight]]</f>
        <v>9767.4</v>
      </c>
      <c r="AA1080">
        <v>1</v>
      </c>
      <c r="AB1080" s="1">
        <v>9.9</v>
      </c>
      <c r="AC1080" s="1">
        <v>6.6000000000000005</v>
      </c>
      <c r="AD1080" s="1">
        <v>8.25</v>
      </c>
      <c r="AE1080" s="1">
        <f>WORKSHEET[[#This Row],[Delay at toll gate in days]] +WORKSHEET[[#This Row],[Delay at workshop in days]] +WORKSHEET[[#This Row],[Delay at border in days]]</f>
        <v>24.75</v>
      </c>
    </row>
    <row r="1081" spans="1:31" x14ac:dyDescent="0.35">
      <c r="A1081" t="s">
        <v>1101</v>
      </c>
      <c r="B1081" t="s">
        <v>10</v>
      </c>
      <c r="C1081" t="s">
        <v>68</v>
      </c>
      <c r="D1081" t="s">
        <v>3619</v>
      </c>
      <c r="E1081" t="s">
        <v>3614</v>
      </c>
      <c r="F1081" t="str">
        <f>WORKSHEET[[#This Row],[Depart From]]&amp;"-"&amp;WORKSHEET[[#This Row],[Arrive To]]</f>
        <v>Addis Ababa-Alger</v>
      </c>
      <c r="G1081" s="2">
        <v>44639</v>
      </c>
      <c r="H1081" s="2">
        <v>44709</v>
      </c>
      <c r="I1081" s="2" t="str">
        <f t="shared" si="16"/>
        <v>Delivered</v>
      </c>
      <c r="J1081" s="2" t="str">
        <f>TEXT(WORKSHEET[[#This Row],[Offloading Date]], "mmm")</f>
        <v>May</v>
      </c>
      <c r="K1081" s="2" t="str">
        <f>IF(OR(WORKSHEET[[#This Row],[Year]]="", ISBLANK(WORKSHEET[[#This Row],[Year]]), WORKSHEET[[#This Row],[Year]]="null"), "Exclude", "Include")</f>
        <v>Include</v>
      </c>
      <c r="L1081" t="s">
        <v>3624</v>
      </c>
      <c r="M1081" t="s">
        <v>12</v>
      </c>
      <c r="N1081" t="s">
        <v>13</v>
      </c>
      <c r="O1081">
        <v>30.137</v>
      </c>
      <c r="P1081">
        <v>600</v>
      </c>
      <c r="Q1081" t="s">
        <v>14</v>
      </c>
      <c r="R1081">
        <f>P1081 * _xll.XLOOKUP(Q1081,CALCULATION!$A$15:$A$17, CALCULATION!$B$15:$B$17 )</f>
        <v>600</v>
      </c>
      <c r="S1081" s="5">
        <f>O1081*P1081*_xll.XLOOKUP(Q1081,CALCULATION!$A$15:$A$17, CALCULATION!$B$15:$B$17)</f>
        <v>18082.2</v>
      </c>
      <c r="T1081">
        <v>300</v>
      </c>
      <c r="U1081" t="s">
        <v>14</v>
      </c>
      <c r="V1081">
        <f>T1081 * _xll.XLOOKUP(U1081,CALCULATION!$A$15:$A$17, CALCULATION!$B$15:$B$17 )</f>
        <v>300</v>
      </c>
      <c r="W1081" s="5">
        <f>O1081*T1081*_xll.XLOOKUP(U1081,CALCULATION!$A$15:$A$17, CALCULATION!$B$15:$B$17)</f>
        <v>9041.1</v>
      </c>
      <c r="X1081" s="5">
        <f>WORKSHEET[[#This Row],[Clients Total Cost]] / WORKSHEET[[#This Row],[Clients Rate per T2 (USD)]]</f>
        <v>30.137</v>
      </c>
      <c r="Y1081" s="5">
        <f>WORKSHEET[[#This Row],[Clients Rate per T2 (USD)]] - WORKSHEET[[#This Row],[Supplier Rate Per t2 (USD)]]</f>
        <v>300</v>
      </c>
      <c r="Z1081" s="5">
        <f>WORKSHEET[[#This Row],[Profit Per T]] * WORKSHEET[[#This Row],[Weight]]</f>
        <v>9041.1</v>
      </c>
      <c r="AA1081">
        <v>1</v>
      </c>
      <c r="AB1081" s="1">
        <v>10.5</v>
      </c>
      <c r="AC1081" s="1">
        <v>7</v>
      </c>
      <c r="AD1081" s="1">
        <v>8.75</v>
      </c>
      <c r="AE1081" s="1">
        <f>WORKSHEET[[#This Row],[Delay at toll gate in days]] +WORKSHEET[[#This Row],[Delay at workshop in days]] +WORKSHEET[[#This Row],[Delay at border in days]]</f>
        <v>26.25</v>
      </c>
    </row>
    <row r="1082" spans="1:31" x14ac:dyDescent="0.35">
      <c r="A1082" t="s">
        <v>1102</v>
      </c>
      <c r="B1082" t="s">
        <v>10</v>
      </c>
      <c r="C1082" t="s">
        <v>68</v>
      </c>
      <c r="D1082" t="s">
        <v>3611</v>
      </c>
      <c r="E1082" t="s">
        <v>3618</v>
      </c>
      <c r="F1082" t="str">
        <f>WORKSHEET[[#This Row],[Depart From]]&amp;"-"&amp;WORKSHEET[[#This Row],[Arrive To]]</f>
        <v>Mogadishu-Tripoli</v>
      </c>
      <c r="G1082" s="2">
        <v>44640</v>
      </c>
      <c r="H1082" s="2">
        <v>44709</v>
      </c>
      <c r="I1082" s="2" t="str">
        <f t="shared" si="16"/>
        <v>Delivered</v>
      </c>
      <c r="J1082" s="2" t="str">
        <f>TEXT(WORKSHEET[[#This Row],[Offloading Date]], "mmm")</f>
        <v>May</v>
      </c>
      <c r="K1082" s="2" t="str">
        <f>IF(OR(WORKSHEET[[#This Row],[Year]]="", ISBLANK(WORKSHEET[[#This Row],[Year]]), WORKSHEET[[#This Row],[Year]]="null"), "Exclude", "Include")</f>
        <v>Include</v>
      </c>
      <c r="L1082" t="s">
        <v>3624</v>
      </c>
      <c r="M1082" t="s">
        <v>12</v>
      </c>
      <c r="N1082" t="s">
        <v>13</v>
      </c>
      <c r="O1082">
        <v>28.457000000000001</v>
      </c>
      <c r="P1082">
        <v>600</v>
      </c>
      <c r="Q1082" t="s">
        <v>14</v>
      </c>
      <c r="R1082">
        <f>P1082 * _xll.XLOOKUP(Q1082,CALCULATION!$A$15:$A$17, CALCULATION!$B$15:$B$17 )</f>
        <v>600</v>
      </c>
      <c r="S1082" s="5">
        <f>O1082*P1082*_xll.XLOOKUP(Q1082,CALCULATION!$A$15:$A$17, CALCULATION!$B$15:$B$17)</f>
        <v>17074.2</v>
      </c>
      <c r="T1082">
        <v>300</v>
      </c>
      <c r="U1082" t="s">
        <v>14</v>
      </c>
      <c r="V1082">
        <f>T1082 * _xll.XLOOKUP(U1082,CALCULATION!$A$15:$A$17, CALCULATION!$B$15:$B$17 )</f>
        <v>300</v>
      </c>
      <c r="W1082" s="5">
        <f>O1082*T1082*_xll.XLOOKUP(U1082,CALCULATION!$A$15:$A$17, CALCULATION!$B$15:$B$17)</f>
        <v>8537.1</v>
      </c>
      <c r="X1082" s="5">
        <f>WORKSHEET[[#This Row],[Clients Total Cost]] / WORKSHEET[[#This Row],[Clients Rate per T2 (USD)]]</f>
        <v>28.457000000000001</v>
      </c>
      <c r="Y1082" s="5">
        <f>WORKSHEET[[#This Row],[Clients Rate per T2 (USD)]] - WORKSHEET[[#This Row],[Supplier Rate Per t2 (USD)]]</f>
        <v>300</v>
      </c>
      <c r="Z1082" s="5">
        <f>WORKSHEET[[#This Row],[Profit Per T]] * WORKSHEET[[#This Row],[Weight]]</f>
        <v>8537.1</v>
      </c>
      <c r="AA1082">
        <v>1</v>
      </c>
      <c r="AB1082" s="1">
        <v>10.35</v>
      </c>
      <c r="AC1082" s="1">
        <v>6.9</v>
      </c>
      <c r="AD1082" s="1">
        <v>8.625</v>
      </c>
      <c r="AE1082" s="1">
        <f>WORKSHEET[[#This Row],[Delay at toll gate in days]] +WORKSHEET[[#This Row],[Delay at workshop in days]] +WORKSHEET[[#This Row],[Delay at border in days]]</f>
        <v>25.875</v>
      </c>
    </row>
    <row r="1083" spans="1:31" x14ac:dyDescent="0.35">
      <c r="A1083" t="s">
        <v>1103</v>
      </c>
      <c r="B1083" t="s">
        <v>10</v>
      </c>
      <c r="C1083" t="s">
        <v>68</v>
      </c>
      <c r="D1083" t="s">
        <v>3620</v>
      </c>
      <c r="E1083" t="s">
        <v>3613</v>
      </c>
      <c r="F1083" t="str">
        <f>WORKSHEET[[#This Row],[Depart From]]&amp;"-"&amp;WORKSHEET[[#This Row],[Arrive To]]</f>
        <v>Zanzibar-Sanaa</v>
      </c>
      <c r="G1083" s="2">
        <v>44646</v>
      </c>
      <c r="H1083" s="2">
        <v>44709</v>
      </c>
      <c r="I1083" s="2" t="str">
        <f t="shared" si="16"/>
        <v>Delivered</v>
      </c>
      <c r="J1083" s="2" t="str">
        <f>TEXT(WORKSHEET[[#This Row],[Offloading Date]], "mmm")</f>
        <v>May</v>
      </c>
      <c r="K1083" s="2" t="str">
        <f>IF(OR(WORKSHEET[[#This Row],[Year]]="", ISBLANK(WORKSHEET[[#This Row],[Year]]), WORKSHEET[[#This Row],[Year]]="null"), "Exclude", "Include")</f>
        <v>Include</v>
      </c>
      <c r="L1083" t="s">
        <v>3624</v>
      </c>
      <c r="M1083" t="s">
        <v>12</v>
      </c>
      <c r="N1083" t="s">
        <v>13</v>
      </c>
      <c r="O1083">
        <v>32.966999999999999</v>
      </c>
      <c r="P1083">
        <v>600</v>
      </c>
      <c r="Q1083" t="s">
        <v>14</v>
      </c>
      <c r="R1083">
        <f>P1083 * _xll.XLOOKUP(Q1083,CALCULATION!$A$15:$A$17, CALCULATION!$B$15:$B$17 )</f>
        <v>600</v>
      </c>
      <c r="S1083" s="5">
        <f>O1083*P1083*_xll.XLOOKUP(Q1083,CALCULATION!$A$15:$A$17, CALCULATION!$B$15:$B$17)</f>
        <v>19780.2</v>
      </c>
      <c r="T1083">
        <v>300</v>
      </c>
      <c r="U1083" t="s">
        <v>14</v>
      </c>
      <c r="V1083">
        <f>T1083 * _xll.XLOOKUP(U1083,CALCULATION!$A$15:$A$17, CALCULATION!$B$15:$B$17 )</f>
        <v>300</v>
      </c>
      <c r="W1083" s="5">
        <f>O1083*T1083*_xll.XLOOKUP(U1083,CALCULATION!$A$15:$A$17, CALCULATION!$B$15:$B$17)</f>
        <v>9890.1</v>
      </c>
      <c r="X1083" s="5">
        <f>WORKSHEET[[#This Row],[Clients Total Cost]] / WORKSHEET[[#This Row],[Clients Rate per T2 (USD)]]</f>
        <v>32.966999999999999</v>
      </c>
      <c r="Y1083" s="5">
        <f>WORKSHEET[[#This Row],[Clients Rate per T2 (USD)]] - WORKSHEET[[#This Row],[Supplier Rate Per t2 (USD)]]</f>
        <v>300</v>
      </c>
      <c r="Z1083" s="5">
        <f>WORKSHEET[[#This Row],[Profit Per T]] * WORKSHEET[[#This Row],[Weight]]</f>
        <v>9890.1</v>
      </c>
      <c r="AA1083">
        <v>1</v>
      </c>
      <c r="AB1083" s="1">
        <v>9.4499999999999993</v>
      </c>
      <c r="AC1083" s="1">
        <v>6.3000000000000007</v>
      </c>
      <c r="AD1083" s="1">
        <v>7.875</v>
      </c>
      <c r="AE1083" s="1">
        <f>WORKSHEET[[#This Row],[Delay at toll gate in days]] +WORKSHEET[[#This Row],[Delay at workshop in days]] +WORKSHEET[[#This Row],[Delay at border in days]]</f>
        <v>23.625</v>
      </c>
    </row>
    <row r="1084" spans="1:31" x14ac:dyDescent="0.35">
      <c r="A1084" t="s">
        <v>1104</v>
      </c>
      <c r="B1084" t="s">
        <v>10</v>
      </c>
      <c r="C1084" t="s">
        <v>68</v>
      </c>
      <c r="D1084" t="s">
        <v>3616</v>
      </c>
      <c r="E1084" t="s">
        <v>3617</v>
      </c>
      <c r="F1084" t="str">
        <f>WORKSHEET[[#This Row],[Depart From]]&amp;"-"&amp;WORKSHEET[[#This Row],[Arrive To]]</f>
        <v>Marrakech-Lagos</v>
      </c>
      <c r="G1084" s="2">
        <v>44644</v>
      </c>
      <c r="H1084" s="2">
        <v>44708</v>
      </c>
      <c r="I1084" s="2" t="str">
        <f t="shared" si="16"/>
        <v>Delivered</v>
      </c>
      <c r="J1084" s="2" t="str">
        <f>TEXT(WORKSHEET[[#This Row],[Offloading Date]], "mmm")</f>
        <v>May</v>
      </c>
      <c r="K1084" s="2" t="str">
        <f>IF(OR(WORKSHEET[[#This Row],[Year]]="", ISBLANK(WORKSHEET[[#This Row],[Year]]), WORKSHEET[[#This Row],[Year]]="null"), "Exclude", "Include")</f>
        <v>Include</v>
      </c>
      <c r="L1084" t="s">
        <v>3624</v>
      </c>
      <c r="M1084" t="s">
        <v>16</v>
      </c>
      <c r="N1084" t="s">
        <v>13</v>
      </c>
      <c r="O1084">
        <v>33.878999999999998</v>
      </c>
      <c r="P1084">
        <v>600</v>
      </c>
      <c r="Q1084" t="s">
        <v>14</v>
      </c>
      <c r="R1084">
        <f>P1084 * _xll.XLOOKUP(Q1084,CALCULATION!$A$15:$A$17, CALCULATION!$B$15:$B$17 )</f>
        <v>600</v>
      </c>
      <c r="S1084" s="5">
        <f>O1084*P1084*_xll.XLOOKUP(Q1084,CALCULATION!$A$15:$A$17, CALCULATION!$B$15:$B$17)</f>
        <v>20327.399999999998</v>
      </c>
      <c r="T1084">
        <v>300</v>
      </c>
      <c r="U1084" t="s">
        <v>14</v>
      </c>
      <c r="V1084">
        <f>T1084 * _xll.XLOOKUP(U1084,CALCULATION!$A$15:$A$17, CALCULATION!$B$15:$B$17 )</f>
        <v>300</v>
      </c>
      <c r="W1084" s="5">
        <f>O1084*T1084*_xll.XLOOKUP(U1084,CALCULATION!$A$15:$A$17, CALCULATION!$B$15:$B$17)</f>
        <v>10163.699999999999</v>
      </c>
      <c r="X1084" s="5">
        <f>WORKSHEET[[#This Row],[Clients Total Cost]] / WORKSHEET[[#This Row],[Clients Rate per T2 (USD)]]</f>
        <v>33.878999999999998</v>
      </c>
      <c r="Y1084" s="5">
        <f>WORKSHEET[[#This Row],[Clients Rate per T2 (USD)]] - WORKSHEET[[#This Row],[Supplier Rate Per t2 (USD)]]</f>
        <v>300</v>
      </c>
      <c r="Z1084" s="5">
        <f>WORKSHEET[[#This Row],[Profit Per T]] * WORKSHEET[[#This Row],[Weight]]</f>
        <v>10163.699999999999</v>
      </c>
      <c r="AA1084">
        <v>1</v>
      </c>
      <c r="AB1084" s="1">
        <v>9.6</v>
      </c>
      <c r="AC1084" s="1">
        <v>6.4</v>
      </c>
      <c r="AD1084" s="1">
        <v>8</v>
      </c>
      <c r="AE1084" s="1">
        <f>WORKSHEET[[#This Row],[Delay at toll gate in days]] +WORKSHEET[[#This Row],[Delay at workshop in days]] +WORKSHEET[[#This Row],[Delay at border in days]]</f>
        <v>24</v>
      </c>
    </row>
    <row r="1085" spans="1:31" x14ac:dyDescent="0.35">
      <c r="A1085" t="s">
        <v>1105</v>
      </c>
      <c r="B1085" t="s">
        <v>10</v>
      </c>
      <c r="C1085" t="s">
        <v>68</v>
      </c>
      <c r="D1085" t="s">
        <v>3615</v>
      </c>
      <c r="E1085" t="s">
        <v>3614</v>
      </c>
      <c r="F1085" t="str">
        <f>WORKSHEET[[#This Row],[Depart From]]&amp;"-"&amp;WORKSHEET[[#This Row],[Arrive To]]</f>
        <v>Mombasa-Alger</v>
      </c>
      <c r="G1085" s="2">
        <v>44643</v>
      </c>
      <c r="H1085" s="2">
        <v>44708</v>
      </c>
      <c r="I1085" s="2" t="str">
        <f t="shared" si="16"/>
        <v>Delivered</v>
      </c>
      <c r="J1085" s="2" t="str">
        <f>TEXT(WORKSHEET[[#This Row],[Offloading Date]], "mmm")</f>
        <v>May</v>
      </c>
      <c r="K1085" s="2" t="str">
        <f>IF(OR(WORKSHEET[[#This Row],[Year]]="", ISBLANK(WORKSHEET[[#This Row],[Year]]), WORKSHEET[[#This Row],[Year]]="null"), "Exclude", "Include")</f>
        <v>Include</v>
      </c>
      <c r="L1085" t="s">
        <v>3624</v>
      </c>
      <c r="M1085" t="s">
        <v>12</v>
      </c>
      <c r="N1085" t="s">
        <v>13</v>
      </c>
      <c r="O1085">
        <v>28.800999999999998</v>
      </c>
      <c r="P1085">
        <v>600</v>
      </c>
      <c r="Q1085" t="s">
        <v>14</v>
      </c>
      <c r="R1085">
        <f>P1085 * _xll.XLOOKUP(Q1085,CALCULATION!$A$15:$A$17, CALCULATION!$B$15:$B$17 )</f>
        <v>600</v>
      </c>
      <c r="S1085" s="5">
        <f>O1085*P1085*_xll.XLOOKUP(Q1085,CALCULATION!$A$15:$A$17, CALCULATION!$B$15:$B$17)</f>
        <v>17280.599999999999</v>
      </c>
      <c r="T1085">
        <v>300</v>
      </c>
      <c r="U1085" t="s">
        <v>14</v>
      </c>
      <c r="V1085">
        <f>T1085 * _xll.XLOOKUP(U1085,CALCULATION!$A$15:$A$17, CALCULATION!$B$15:$B$17 )</f>
        <v>300</v>
      </c>
      <c r="W1085" s="5">
        <f>O1085*T1085*_xll.XLOOKUP(U1085,CALCULATION!$A$15:$A$17, CALCULATION!$B$15:$B$17)</f>
        <v>8640.2999999999993</v>
      </c>
      <c r="X1085" s="5">
        <f>WORKSHEET[[#This Row],[Clients Total Cost]] / WORKSHEET[[#This Row],[Clients Rate per T2 (USD)]]</f>
        <v>28.800999999999998</v>
      </c>
      <c r="Y1085" s="5">
        <f>WORKSHEET[[#This Row],[Clients Rate per T2 (USD)]] - WORKSHEET[[#This Row],[Supplier Rate Per t2 (USD)]]</f>
        <v>300</v>
      </c>
      <c r="Z1085" s="5">
        <f>WORKSHEET[[#This Row],[Profit Per T]] * WORKSHEET[[#This Row],[Weight]]</f>
        <v>8640.2999999999993</v>
      </c>
      <c r="AA1085">
        <v>1</v>
      </c>
      <c r="AB1085" s="1">
        <v>9.75</v>
      </c>
      <c r="AC1085" s="1">
        <v>6.5</v>
      </c>
      <c r="AD1085" s="1">
        <v>8.125</v>
      </c>
      <c r="AE1085" s="1">
        <f>WORKSHEET[[#This Row],[Delay at toll gate in days]] +WORKSHEET[[#This Row],[Delay at workshop in days]] +WORKSHEET[[#This Row],[Delay at border in days]]</f>
        <v>24.375</v>
      </c>
    </row>
    <row r="1086" spans="1:31" x14ac:dyDescent="0.35">
      <c r="A1086" t="s">
        <v>1106</v>
      </c>
      <c r="B1086" t="s">
        <v>10</v>
      </c>
      <c r="C1086" t="s">
        <v>68</v>
      </c>
      <c r="D1086" t="s">
        <v>3616</v>
      </c>
      <c r="E1086" t="s">
        <v>3614</v>
      </c>
      <c r="F1086" t="str">
        <f>WORKSHEET[[#This Row],[Depart From]]&amp;"-"&amp;WORKSHEET[[#This Row],[Arrive To]]</f>
        <v>Marrakech-Alger</v>
      </c>
      <c r="G1086" s="2">
        <v>44643</v>
      </c>
      <c r="H1086" s="2">
        <v>44706</v>
      </c>
      <c r="I1086" s="2" t="str">
        <f t="shared" si="16"/>
        <v>Delivered</v>
      </c>
      <c r="J1086" s="2" t="str">
        <f>TEXT(WORKSHEET[[#This Row],[Offloading Date]], "mmm")</f>
        <v>May</v>
      </c>
      <c r="K1086" s="2" t="str">
        <f>IF(OR(WORKSHEET[[#This Row],[Year]]="", ISBLANK(WORKSHEET[[#This Row],[Year]]), WORKSHEET[[#This Row],[Year]]="null"), "Exclude", "Include")</f>
        <v>Include</v>
      </c>
      <c r="L1086" t="s">
        <v>3624</v>
      </c>
      <c r="M1086" t="s">
        <v>12</v>
      </c>
      <c r="N1086" t="s">
        <v>13</v>
      </c>
      <c r="O1086">
        <v>28.48</v>
      </c>
      <c r="P1086">
        <v>600</v>
      </c>
      <c r="Q1086" t="s">
        <v>14</v>
      </c>
      <c r="R1086">
        <f>P1086 * _xll.XLOOKUP(Q1086,CALCULATION!$A$15:$A$17, CALCULATION!$B$15:$B$17 )</f>
        <v>600</v>
      </c>
      <c r="S1086" s="5">
        <f>O1086*P1086*_xll.XLOOKUP(Q1086,CALCULATION!$A$15:$A$17, CALCULATION!$B$15:$B$17)</f>
        <v>17088</v>
      </c>
      <c r="T1086">
        <v>300</v>
      </c>
      <c r="U1086" t="s">
        <v>14</v>
      </c>
      <c r="V1086">
        <f>T1086 * _xll.XLOOKUP(U1086,CALCULATION!$A$15:$A$17, CALCULATION!$B$15:$B$17 )</f>
        <v>300</v>
      </c>
      <c r="W1086" s="5">
        <f>O1086*T1086*_xll.XLOOKUP(U1086,CALCULATION!$A$15:$A$17, CALCULATION!$B$15:$B$17)</f>
        <v>8544</v>
      </c>
      <c r="X1086" s="5">
        <f>WORKSHEET[[#This Row],[Clients Total Cost]] / WORKSHEET[[#This Row],[Clients Rate per T2 (USD)]]</f>
        <v>28.48</v>
      </c>
      <c r="Y1086" s="5">
        <f>WORKSHEET[[#This Row],[Clients Rate per T2 (USD)]] - WORKSHEET[[#This Row],[Supplier Rate Per t2 (USD)]]</f>
        <v>300</v>
      </c>
      <c r="Z1086" s="5">
        <f>WORKSHEET[[#This Row],[Profit Per T]] * WORKSHEET[[#This Row],[Weight]]</f>
        <v>8544</v>
      </c>
      <c r="AA1086">
        <v>1</v>
      </c>
      <c r="AB1086" s="1">
        <v>9.4499999999999993</v>
      </c>
      <c r="AC1086" s="1">
        <v>6.3000000000000007</v>
      </c>
      <c r="AD1086" s="1">
        <v>7.875</v>
      </c>
      <c r="AE1086" s="1">
        <f>WORKSHEET[[#This Row],[Delay at toll gate in days]] +WORKSHEET[[#This Row],[Delay at workshop in days]] +WORKSHEET[[#This Row],[Delay at border in days]]</f>
        <v>23.625</v>
      </c>
    </row>
    <row r="1087" spans="1:31" x14ac:dyDescent="0.35">
      <c r="A1087" t="s">
        <v>1107</v>
      </c>
      <c r="B1087" t="s">
        <v>10</v>
      </c>
      <c r="C1087" t="s">
        <v>68</v>
      </c>
      <c r="D1087" t="s">
        <v>3611</v>
      </c>
      <c r="E1087" t="s">
        <v>3612</v>
      </c>
      <c r="F1087" t="str">
        <f>WORKSHEET[[#This Row],[Depart From]]&amp;"-"&amp;WORKSHEET[[#This Row],[Arrive To]]</f>
        <v>Mogadishu-Victoria</v>
      </c>
      <c r="G1087" s="2">
        <v>44644</v>
      </c>
      <c r="H1087" s="2">
        <v>44708</v>
      </c>
      <c r="I1087" s="2" t="str">
        <f t="shared" si="16"/>
        <v>Delivered</v>
      </c>
      <c r="J1087" s="2" t="str">
        <f>TEXT(WORKSHEET[[#This Row],[Offloading Date]], "mmm")</f>
        <v>May</v>
      </c>
      <c r="K1087" s="2" t="str">
        <f>IF(OR(WORKSHEET[[#This Row],[Year]]="", ISBLANK(WORKSHEET[[#This Row],[Year]]), WORKSHEET[[#This Row],[Year]]="null"), "Exclude", "Include")</f>
        <v>Include</v>
      </c>
      <c r="L1087" t="s">
        <v>3624</v>
      </c>
      <c r="M1087" t="s">
        <v>12</v>
      </c>
      <c r="N1087" t="s">
        <v>13</v>
      </c>
      <c r="O1087">
        <v>32.906999999999996</v>
      </c>
      <c r="P1087">
        <v>600</v>
      </c>
      <c r="Q1087" t="s">
        <v>14</v>
      </c>
      <c r="R1087">
        <f>P1087 * _xll.XLOOKUP(Q1087,CALCULATION!$A$15:$A$17, CALCULATION!$B$15:$B$17 )</f>
        <v>600</v>
      </c>
      <c r="S1087" s="5">
        <f>O1087*P1087*_xll.XLOOKUP(Q1087,CALCULATION!$A$15:$A$17, CALCULATION!$B$15:$B$17)</f>
        <v>19744.199999999997</v>
      </c>
      <c r="T1087">
        <v>300</v>
      </c>
      <c r="U1087" t="s">
        <v>14</v>
      </c>
      <c r="V1087">
        <f>T1087 * _xll.XLOOKUP(U1087,CALCULATION!$A$15:$A$17, CALCULATION!$B$15:$B$17 )</f>
        <v>300</v>
      </c>
      <c r="W1087" s="5">
        <f>O1087*T1087*_xll.XLOOKUP(U1087,CALCULATION!$A$15:$A$17, CALCULATION!$B$15:$B$17)</f>
        <v>9872.0999999999985</v>
      </c>
      <c r="X1087" s="5">
        <f>WORKSHEET[[#This Row],[Clients Total Cost]] / WORKSHEET[[#This Row],[Clients Rate per T2 (USD)]]</f>
        <v>32.906999999999996</v>
      </c>
      <c r="Y1087" s="5">
        <f>WORKSHEET[[#This Row],[Clients Rate per T2 (USD)]] - WORKSHEET[[#This Row],[Supplier Rate Per t2 (USD)]]</f>
        <v>300</v>
      </c>
      <c r="Z1087" s="5">
        <f>WORKSHEET[[#This Row],[Profit Per T]] * WORKSHEET[[#This Row],[Weight]]</f>
        <v>9872.0999999999985</v>
      </c>
      <c r="AA1087">
        <v>1</v>
      </c>
      <c r="AB1087" s="1">
        <v>9.6</v>
      </c>
      <c r="AC1087" s="1">
        <v>6.4</v>
      </c>
      <c r="AD1087" s="1">
        <v>8</v>
      </c>
      <c r="AE1087" s="1">
        <f>WORKSHEET[[#This Row],[Delay at toll gate in days]] +WORKSHEET[[#This Row],[Delay at workshop in days]] +WORKSHEET[[#This Row],[Delay at border in days]]</f>
        <v>24</v>
      </c>
    </row>
    <row r="1088" spans="1:31" x14ac:dyDescent="0.35">
      <c r="A1088" t="s">
        <v>1108</v>
      </c>
      <c r="B1088" t="s">
        <v>10</v>
      </c>
      <c r="C1088" t="s">
        <v>68</v>
      </c>
      <c r="D1088" t="s">
        <v>3611</v>
      </c>
      <c r="E1088" t="s">
        <v>3612</v>
      </c>
      <c r="F1088" t="str">
        <f>WORKSHEET[[#This Row],[Depart From]]&amp;"-"&amp;WORKSHEET[[#This Row],[Arrive To]]</f>
        <v>Mogadishu-Victoria</v>
      </c>
      <c r="G1088" s="2">
        <v>44643</v>
      </c>
      <c r="H1088" s="2">
        <v>44707</v>
      </c>
      <c r="I1088" s="2" t="str">
        <f t="shared" si="16"/>
        <v>Delivered</v>
      </c>
      <c r="J1088" s="2" t="str">
        <f>TEXT(WORKSHEET[[#This Row],[Offloading Date]], "mmm")</f>
        <v>May</v>
      </c>
      <c r="K1088" s="2" t="str">
        <f>IF(OR(WORKSHEET[[#This Row],[Year]]="", ISBLANK(WORKSHEET[[#This Row],[Year]]), WORKSHEET[[#This Row],[Year]]="null"), "Exclude", "Include")</f>
        <v>Include</v>
      </c>
      <c r="L1088" t="s">
        <v>3624</v>
      </c>
      <c r="M1088" t="s">
        <v>12</v>
      </c>
      <c r="N1088" t="s">
        <v>13</v>
      </c>
      <c r="O1088">
        <v>28.321000000000002</v>
      </c>
      <c r="P1088">
        <v>600</v>
      </c>
      <c r="Q1088" t="s">
        <v>14</v>
      </c>
      <c r="R1088">
        <f>P1088 * _xll.XLOOKUP(Q1088,CALCULATION!$A$15:$A$17, CALCULATION!$B$15:$B$17 )</f>
        <v>600</v>
      </c>
      <c r="S1088" s="5">
        <f>O1088*P1088*_xll.XLOOKUP(Q1088,CALCULATION!$A$15:$A$17, CALCULATION!$B$15:$B$17)</f>
        <v>16992.600000000002</v>
      </c>
      <c r="T1088">
        <v>300</v>
      </c>
      <c r="U1088" t="s">
        <v>14</v>
      </c>
      <c r="V1088">
        <f>T1088 * _xll.XLOOKUP(U1088,CALCULATION!$A$15:$A$17, CALCULATION!$B$15:$B$17 )</f>
        <v>300</v>
      </c>
      <c r="W1088" s="5">
        <f>O1088*T1088*_xll.XLOOKUP(U1088,CALCULATION!$A$15:$A$17, CALCULATION!$B$15:$B$17)</f>
        <v>8496.3000000000011</v>
      </c>
      <c r="X1088" s="5">
        <f>WORKSHEET[[#This Row],[Clients Total Cost]] / WORKSHEET[[#This Row],[Clients Rate per T2 (USD)]]</f>
        <v>28.321000000000005</v>
      </c>
      <c r="Y1088" s="5">
        <f>WORKSHEET[[#This Row],[Clients Rate per T2 (USD)]] - WORKSHEET[[#This Row],[Supplier Rate Per t2 (USD)]]</f>
        <v>300</v>
      </c>
      <c r="Z1088" s="5">
        <f>WORKSHEET[[#This Row],[Profit Per T]] * WORKSHEET[[#This Row],[Weight]]</f>
        <v>8496.3000000000011</v>
      </c>
      <c r="AA1088">
        <v>1</v>
      </c>
      <c r="AB1088" s="1">
        <v>9.6</v>
      </c>
      <c r="AC1088" s="1">
        <v>6.4</v>
      </c>
      <c r="AD1088" s="1">
        <v>8</v>
      </c>
      <c r="AE1088" s="1">
        <f>WORKSHEET[[#This Row],[Delay at toll gate in days]] +WORKSHEET[[#This Row],[Delay at workshop in days]] +WORKSHEET[[#This Row],[Delay at border in days]]</f>
        <v>24</v>
      </c>
    </row>
    <row r="1089" spans="1:31" x14ac:dyDescent="0.35">
      <c r="A1089" t="s">
        <v>1109</v>
      </c>
      <c r="B1089" t="s">
        <v>10</v>
      </c>
      <c r="C1089" t="s">
        <v>68</v>
      </c>
      <c r="D1089" t="s">
        <v>3619</v>
      </c>
      <c r="E1089" t="s">
        <v>3614</v>
      </c>
      <c r="F1089" t="str">
        <f>WORKSHEET[[#This Row],[Depart From]]&amp;"-"&amp;WORKSHEET[[#This Row],[Arrive To]]</f>
        <v>Addis Ababa-Alger</v>
      </c>
      <c r="G1089" s="2">
        <v>44643</v>
      </c>
      <c r="H1089" s="2">
        <v>44712</v>
      </c>
      <c r="I1089" s="2" t="str">
        <f t="shared" si="16"/>
        <v>Delivered</v>
      </c>
      <c r="J1089" s="2" t="str">
        <f>TEXT(WORKSHEET[[#This Row],[Offloading Date]], "mmm")</f>
        <v>May</v>
      </c>
      <c r="K1089" s="2" t="str">
        <f>IF(OR(WORKSHEET[[#This Row],[Year]]="", ISBLANK(WORKSHEET[[#This Row],[Year]]), WORKSHEET[[#This Row],[Year]]="null"), "Exclude", "Include")</f>
        <v>Include</v>
      </c>
      <c r="L1089" t="s">
        <v>3624</v>
      </c>
      <c r="M1089" t="s">
        <v>12</v>
      </c>
      <c r="N1089" t="s">
        <v>13</v>
      </c>
      <c r="O1089">
        <v>27.728000000000002</v>
      </c>
      <c r="P1089">
        <v>600</v>
      </c>
      <c r="Q1089" t="s">
        <v>14</v>
      </c>
      <c r="R1089">
        <f>P1089 * _xll.XLOOKUP(Q1089,CALCULATION!$A$15:$A$17, CALCULATION!$B$15:$B$17 )</f>
        <v>600</v>
      </c>
      <c r="S1089" s="5">
        <f>O1089*P1089*_xll.XLOOKUP(Q1089,CALCULATION!$A$15:$A$17, CALCULATION!$B$15:$B$17)</f>
        <v>16636.8</v>
      </c>
      <c r="T1089">
        <v>300</v>
      </c>
      <c r="U1089" t="s">
        <v>14</v>
      </c>
      <c r="V1089">
        <f>T1089 * _xll.XLOOKUP(U1089,CALCULATION!$A$15:$A$17, CALCULATION!$B$15:$B$17 )</f>
        <v>300</v>
      </c>
      <c r="W1089" s="5">
        <f>O1089*T1089*_xll.XLOOKUP(U1089,CALCULATION!$A$15:$A$17, CALCULATION!$B$15:$B$17)</f>
        <v>8318.4</v>
      </c>
      <c r="X1089" s="5">
        <f>WORKSHEET[[#This Row],[Clients Total Cost]] / WORKSHEET[[#This Row],[Clients Rate per T2 (USD)]]</f>
        <v>27.727999999999998</v>
      </c>
      <c r="Y1089" s="5">
        <f>WORKSHEET[[#This Row],[Clients Rate per T2 (USD)]] - WORKSHEET[[#This Row],[Supplier Rate Per t2 (USD)]]</f>
        <v>300</v>
      </c>
      <c r="Z1089" s="5">
        <f>WORKSHEET[[#This Row],[Profit Per T]] * WORKSHEET[[#This Row],[Weight]]</f>
        <v>8318.4</v>
      </c>
      <c r="AA1089">
        <v>1</v>
      </c>
      <c r="AB1089" s="1">
        <v>10.35</v>
      </c>
      <c r="AC1089" s="1">
        <v>6.9</v>
      </c>
      <c r="AD1089" s="1">
        <v>8.625</v>
      </c>
      <c r="AE1089" s="1">
        <f>WORKSHEET[[#This Row],[Delay at toll gate in days]] +WORKSHEET[[#This Row],[Delay at workshop in days]] +WORKSHEET[[#This Row],[Delay at border in days]]</f>
        <v>25.875</v>
      </c>
    </row>
    <row r="1090" spans="1:31" x14ac:dyDescent="0.35">
      <c r="A1090" t="s">
        <v>1110</v>
      </c>
      <c r="B1090" t="s">
        <v>10</v>
      </c>
      <c r="C1090" t="s">
        <v>68</v>
      </c>
      <c r="D1090" t="s">
        <v>3616</v>
      </c>
      <c r="E1090" t="s">
        <v>3614</v>
      </c>
      <c r="F1090" t="str">
        <f>WORKSHEET[[#This Row],[Depart From]]&amp;"-"&amp;WORKSHEET[[#This Row],[Arrive To]]</f>
        <v>Marrakech-Alger</v>
      </c>
      <c r="G1090" s="2">
        <v>44643</v>
      </c>
      <c r="H1090" s="2">
        <v>44707</v>
      </c>
      <c r="I1090" s="2" t="str">
        <f t="shared" ref="I1090:I1153" si="17">IF(OR(H1090="", H1090="NULL"), "Failed","Delivered")</f>
        <v>Delivered</v>
      </c>
      <c r="J1090" s="2" t="str">
        <f>TEXT(WORKSHEET[[#This Row],[Offloading Date]], "mmm")</f>
        <v>May</v>
      </c>
      <c r="K1090" s="2" t="str">
        <f>IF(OR(WORKSHEET[[#This Row],[Year]]="", ISBLANK(WORKSHEET[[#This Row],[Year]]), WORKSHEET[[#This Row],[Year]]="null"), "Exclude", "Include")</f>
        <v>Include</v>
      </c>
      <c r="L1090" t="s">
        <v>3624</v>
      </c>
      <c r="M1090" t="s">
        <v>12</v>
      </c>
      <c r="N1090" t="s">
        <v>13</v>
      </c>
      <c r="O1090">
        <v>27.088999999999999</v>
      </c>
      <c r="P1090">
        <v>600</v>
      </c>
      <c r="Q1090" t="s">
        <v>14</v>
      </c>
      <c r="R1090">
        <f>P1090 * _xll.XLOOKUP(Q1090,CALCULATION!$A$15:$A$17, CALCULATION!$B$15:$B$17 )</f>
        <v>600</v>
      </c>
      <c r="S1090" s="5">
        <f>O1090*P1090*_xll.XLOOKUP(Q1090,CALCULATION!$A$15:$A$17, CALCULATION!$B$15:$B$17)</f>
        <v>16253.4</v>
      </c>
      <c r="T1090">
        <v>300</v>
      </c>
      <c r="U1090" t="s">
        <v>14</v>
      </c>
      <c r="V1090">
        <f>T1090 * _xll.XLOOKUP(U1090,CALCULATION!$A$15:$A$17, CALCULATION!$B$15:$B$17 )</f>
        <v>300</v>
      </c>
      <c r="W1090" s="5">
        <f>O1090*T1090*_xll.XLOOKUP(U1090,CALCULATION!$A$15:$A$17, CALCULATION!$B$15:$B$17)</f>
        <v>8126.7</v>
      </c>
      <c r="X1090" s="5">
        <f>WORKSHEET[[#This Row],[Clients Total Cost]] / WORKSHEET[[#This Row],[Clients Rate per T2 (USD)]]</f>
        <v>27.088999999999999</v>
      </c>
      <c r="Y1090" s="5">
        <f>WORKSHEET[[#This Row],[Clients Rate per T2 (USD)]] - WORKSHEET[[#This Row],[Supplier Rate Per t2 (USD)]]</f>
        <v>300</v>
      </c>
      <c r="Z1090" s="5">
        <f>WORKSHEET[[#This Row],[Profit Per T]] * WORKSHEET[[#This Row],[Weight]]</f>
        <v>8126.7</v>
      </c>
      <c r="AA1090">
        <v>1</v>
      </c>
      <c r="AB1090" s="1">
        <v>9.6</v>
      </c>
      <c r="AC1090" s="1">
        <v>6.4</v>
      </c>
      <c r="AD1090" s="1">
        <v>8</v>
      </c>
      <c r="AE1090" s="1">
        <f>WORKSHEET[[#This Row],[Delay at toll gate in days]] +WORKSHEET[[#This Row],[Delay at workshop in days]] +WORKSHEET[[#This Row],[Delay at border in days]]</f>
        <v>24</v>
      </c>
    </row>
    <row r="1091" spans="1:31" x14ac:dyDescent="0.35">
      <c r="A1091" t="s">
        <v>1111</v>
      </c>
      <c r="B1091" t="s">
        <v>10</v>
      </c>
      <c r="C1091" t="s">
        <v>68</v>
      </c>
      <c r="D1091" t="s">
        <v>3611</v>
      </c>
      <c r="E1091" t="s">
        <v>3617</v>
      </c>
      <c r="F1091" t="str">
        <f>WORKSHEET[[#This Row],[Depart From]]&amp;"-"&amp;WORKSHEET[[#This Row],[Arrive To]]</f>
        <v>Mogadishu-Lagos</v>
      </c>
      <c r="G1091" s="2">
        <v>44646</v>
      </c>
      <c r="H1091" s="2">
        <v>44707</v>
      </c>
      <c r="I1091" s="2" t="str">
        <f t="shared" si="17"/>
        <v>Delivered</v>
      </c>
      <c r="J1091" s="2" t="str">
        <f>TEXT(WORKSHEET[[#This Row],[Offloading Date]], "mmm")</f>
        <v>May</v>
      </c>
      <c r="K1091" s="2" t="str">
        <f>IF(OR(WORKSHEET[[#This Row],[Year]]="", ISBLANK(WORKSHEET[[#This Row],[Year]]), WORKSHEET[[#This Row],[Year]]="null"), "Exclude", "Include")</f>
        <v>Include</v>
      </c>
      <c r="L1091" t="s">
        <v>3624</v>
      </c>
      <c r="M1091" t="s">
        <v>16</v>
      </c>
      <c r="N1091" t="s">
        <v>13</v>
      </c>
      <c r="O1091">
        <v>28.887</v>
      </c>
      <c r="P1091">
        <v>600</v>
      </c>
      <c r="Q1091" t="s">
        <v>14</v>
      </c>
      <c r="R1091">
        <f>P1091 * _xll.XLOOKUP(Q1091,CALCULATION!$A$15:$A$17, CALCULATION!$B$15:$B$17 )</f>
        <v>600</v>
      </c>
      <c r="S1091" s="5">
        <f>O1091*P1091*_xll.XLOOKUP(Q1091,CALCULATION!$A$15:$A$17, CALCULATION!$B$15:$B$17)</f>
        <v>17332.2</v>
      </c>
      <c r="T1091">
        <v>300</v>
      </c>
      <c r="U1091" t="s">
        <v>14</v>
      </c>
      <c r="V1091">
        <f>T1091 * _xll.XLOOKUP(U1091,CALCULATION!$A$15:$A$17, CALCULATION!$B$15:$B$17 )</f>
        <v>300</v>
      </c>
      <c r="W1091" s="5">
        <f>O1091*T1091*_xll.XLOOKUP(U1091,CALCULATION!$A$15:$A$17, CALCULATION!$B$15:$B$17)</f>
        <v>8666.1</v>
      </c>
      <c r="X1091" s="5">
        <f>WORKSHEET[[#This Row],[Clients Total Cost]] / WORKSHEET[[#This Row],[Clients Rate per T2 (USD)]]</f>
        <v>28.887</v>
      </c>
      <c r="Y1091" s="5">
        <f>WORKSHEET[[#This Row],[Clients Rate per T2 (USD)]] - WORKSHEET[[#This Row],[Supplier Rate Per t2 (USD)]]</f>
        <v>300</v>
      </c>
      <c r="Z1091" s="5">
        <f>WORKSHEET[[#This Row],[Profit Per T]] * WORKSHEET[[#This Row],[Weight]]</f>
        <v>8666.1</v>
      </c>
      <c r="AA1091">
        <v>1</v>
      </c>
      <c r="AB1091" s="1">
        <v>9.15</v>
      </c>
      <c r="AC1091" s="1">
        <v>6.1000000000000005</v>
      </c>
      <c r="AD1091" s="1">
        <v>7.625</v>
      </c>
      <c r="AE1091" s="1">
        <f>WORKSHEET[[#This Row],[Delay at toll gate in days]] +WORKSHEET[[#This Row],[Delay at workshop in days]] +WORKSHEET[[#This Row],[Delay at border in days]]</f>
        <v>22.875</v>
      </c>
    </row>
    <row r="1092" spans="1:31" x14ac:dyDescent="0.35">
      <c r="A1092" t="s">
        <v>1112</v>
      </c>
      <c r="B1092" t="s">
        <v>10</v>
      </c>
      <c r="C1092" t="s">
        <v>68</v>
      </c>
      <c r="D1092" t="s">
        <v>3611</v>
      </c>
      <c r="E1092" t="s">
        <v>3617</v>
      </c>
      <c r="F1092" t="str">
        <f>WORKSHEET[[#This Row],[Depart From]]&amp;"-"&amp;WORKSHEET[[#This Row],[Arrive To]]</f>
        <v>Mogadishu-Lagos</v>
      </c>
      <c r="G1092" s="2">
        <v>44641</v>
      </c>
      <c r="H1092" s="2">
        <v>44700</v>
      </c>
      <c r="I1092" s="2" t="str">
        <f t="shared" si="17"/>
        <v>Delivered</v>
      </c>
      <c r="J1092" s="2" t="str">
        <f>TEXT(WORKSHEET[[#This Row],[Offloading Date]], "mmm")</f>
        <v>May</v>
      </c>
      <c r="K1092" s="2" t="str">
        <f>IF(OR(WORKSHEET[[#This Row],[Year]]="", ISBLANK(WORKSHEET[[#This Row],[Year]]), WORKSHEET[[#This Row],[Year]]="null"), "Exclude", "Include")</f>
        <v>Include</v>
      </c>
      <c r="L1092" t="s">
        <v>3624</v>
      </c>
      <c r="M1092" t="s">
        <v>12</v>
      </c>
      <c r="N1092" t="s">
        <v>13</v>
      </c>
      <c r="O1092">
        <v>30.241</v>
      </c>
      <c r="P1092">
        <v>600</v>
      </c>
      <c r="Q1092" t="s">
        <v>14</v>
      </c>
      <c r="R1092">
        <f>P1092 * _xll.XLOOKUP(Q1092,CALCULATION!$A$15:$A$17, CALCULATION!$B$15:$B$17 )</f>
        <v>600</v>
      </c>
      <c r="S1092" s="5">
        <f>O1092*P1092*_xll.XLOOKUP(Q1092,CALCULATION!$A$15:$A$17, CALCULATION!$B$15:$B$17)</f>
        <v>18144.599999999999</v>
      </c>
      <c r="T1092">
        <v>300</v>
      </c>
      <c r="U1092" t="s">
        <v>14</v>
      </c>
      <c r="V1092">
        <f>T1092 * _xll.XLOOKUP(U1092,CALCULATION!$A$15:$A$17, CALCULATION!$B$15:$B$17 )</f>
        <v>300</v>
      </c>
      <c r="W1092" s="5">
        <f>O1092*T1092*_xll.XLOOKUP(U1092,CALCULATION!$A$15:$A$17, CALCULATION!$B$15:$B$17)</f>
        <v>9072.2999999999993</v>
      </c>
      <c r="X1092" s="5">
        <f>WORKSHEET[[#This Row],[Clients Total Cost]] / WORKSHEET[[#This Row],[Clients Rate per T2 (USD)]]</f>
        <v>30.240999999999996</v>
      </c>
      <c r="Y1092" s="5">
        <f>WORKSHEET[[#This Row],[Clients Rate per T2 (USD)]] - WORKSHEET[[#This Row],[Supplier Rate Per t2 (USD)]]</f>
        <v>300</v>
      </c>
      <c r="Z1092" s="5">
        <f>WORKSHEET[[#This Row],[Profit Per T]] * WORKSHEET[[#This Row],[Weight]]</f>
        <v>9072.2999999999993</v>
      </c>
      <c r="AA1092">
        <v>1</v>
      </c>
      <c r="AB1092" s="1">
        <v>8.85</v>
      </c>
      <c r="AC1092" s="1">
        <v>5.9</v>
      </c>
      <c r="AD1092" s="1">
        <v>7.375</v>
      </c>
      <c r="AE1092" s="1">
        <f>WORKSHEET[[#This Row],[Delay at toll gate in days]] +WORKSHEET[[#This Row],[Delay at workshop in days]] +WORKSHEET[[#This Row],[Delay at border in days]]</f>
        <v>22.125</v>
      </c>
    </row>
    <row r="1093" spans="1:31" x14ac:dyDescent="0.35">
      <c r="A1093" t="s">
        <v>1113</v>
      </c>
      <c r="B1093" t="s">
        <v>10</v>
      </c>
      <c r="C1093" t="s">
        <v>68</v>
      </c>
      <c r="D1093" t="s">
        <v>3620</v>
      </c>
      <c r="E1093" t="s">
        <v>3613</v>
      </c>
      <c r="F1093" t="str">
        <f>WORKSHEET[[#This Row],[Depart From]]&amp;"-"&amp;WORKSHEET[[#This Row],[Arrive To]]</f>
        <v>Zanzibar-Sanaa</v>
      </c>
      <c r="G1093" s="2">
        <v>44644</v>
      </c>
      <c r="H1093" s="2">
        <v>44708</v>
      </c>
      <c r="I1093" s="2" t="str">
        <f t="shared" si="17"/>
        <v>Delivered</v>
      </c>
      <c r="J1093" s="2" t="str">
        <f>TEXT(WORKSHEET[[#This Row],[Offloading Date]], "mmm")</f>
        <v>May</v>
      </c>
      <c r="K1093" s="2" t="str">
        <f>IF(OR(WORKSHEET[[#This Row],[Year]]="", ISBLANK(WORKSHEET[[#This Row],[Year]]), WORKSHEET[[#This Row],[Year]]="null"), "Exclude", "Include")</f>
        <v>Include</v>
      </c>
      <c r="L1093" t="s">
        <v>3624</v>
      </c>
      <c r="M1093" t="s">
        <v>12</v>
      </c>
      <c r="N1093" t="s">
        <v>13</v>
      </c>
      <c r="O1093">
        <v>32.005000000000003</v>
      </c>
      <c r="P1093">
        <v>600</v>
      </c>
      <c r="Q1093" t="s">
        <v>14</v>
      </c>
      <c r="R1093">
        <f>P1093 * _xll.XLOOKUP(Q1093,CALCULATION!$A$15:$A$17, CALCULATION!$B$15:$B$17 )</f>
        <v>600</v>
      </c>
      <c r="S1093" s="5">
        <f>O1093*P1093*_xll.XLOOKUP(Q1093,CALCULATION!$A$15:$A$17, CALCULATION!$B$15:$B$17)</f>
        <v>19203</v>
      </c>
      <c r="T1093">
        <v>300</v>
      </c>
      <c r="U1093" t="s">
        <v>14</v>
      </c>
      <c r="V1093">
        <f>T1093 * _xll.XLOOKUP(U1093,CALCULATION!$A$15:$A$17, CALCULATION!$B$15:$B$17 )</f>
        <v>300</v>
      </c>
      <c r="W1093" s="5">
        <f>O1093*T1093*_xll.XLOOKUP(U1093,CALCULATION!$A$15:$A$17, CALCULATION!$B$15:$B$17)</f>
        <v>9601.5</v>
      </c>
      <c r="X1093" s="5">
        <f>WORKSHEET[[#This Row],[Clients Total Cost]] / WORKSHEET[[#This Row],[Clients Rate per T2 (USD)]]</f>
        <v>32.005000000000003</v>
      </c>
      <c r="Y1093" s="5">
        <f>WORKSHEET[[#This Row],[Clients Rate per T2 (USD)]] - WORKSHEET[[#This Row],[Supplier Rate Per t2 (USD)]]</f>
        <v>300</v>
      </c>
      <c r="Z1093" s="5">
        <f>WORKSHEET[[#This Row],[Profit Per T]] * WORKSHEET[[#This Row],[Weight]]</f>
        <v>9601.5</v>
      </c>
      <c r="AA1093">
        <v>1</v>
      </c>
      <c r="AB1093" s="1">
        <v>9.6</v>
      </c>
      <c r="AC1093" s="1">
        <v>6.4</v>
      </c>
      <c r="AD1093" s="1">
        <v>8</v>
      </c>
      <c r="AE1093" s="1">
        <f>WORKSHEET[[#This Row],[Delay at toll gate in days]] +WORKSHEET[[#This Row],[Delay at workshop in days]] +WORKSHEET[[#This Row],[Delay at border in days]]</f>
        <v>24</v>
      </c>
    </row>
    <row r="1094" spans="1:31" x14ac:dyDescent="0.35">
      <c r="A1094" t="s">
        <v>1114</v>
      </c>
      <c r="B1094" t="s">
        <v>10</v>
      </c>
      <c r="C1094" t="s">
        <v>68</v>
      </c>
      <c r="D1094" t="s">
        <v>3620</v>
      </c>
      <c r="E1094" t="s">
        <v>3618</v>
      </c>
      <c r="F1094" t="str">
        <f>WORKSHEET[[#This Row],[Depart From]]&amp;"-"&amp;WORKSHEET[[#This Row],[Arrive To]]</f>
        <v>Zanzibar-Tripoli</v>
      </c>
      <c r="G1094" s="2">
        <v>44644</v>
      </c>
      <c r="H1094" s="2">
        <v>44708</v>
      </c>
      <c r="I1094" s="2" t="str">
        <f t="shared" si="17"/>
        <v>Delivered</v>
      </c>
      <c r="J1094" s="2" t="str">
        <f>TEXT(WORKSHEET[[#This Row],[Offloading Date]], "mmm")</f>
        <v>May</v>
      </c>
      <c r="K1094" s="2" t="str">
        <f>IF(OR(WORKSHEET[[#This Row],[Year]]="", ISBLANK(WORKSHEET[[#This Row],[Year]]), WORKSHEET[[#This Row],[Year]]="null"), "Exclude", "Include")</f>
        <v>Include</v>
      </c>
      <c r="L1094" t="s">
        <v>3624</v>
      </c>
      <c r="M1094" t="s">
        <v>12</v>
      </c>
      <c r="N1094" t="s">
        <v>13</v>
      </c>
      <c r="O1094">
        <v>32.893000000000001</v>
      </c>
      <c r="P1094">
        <v>600</v>
      </c>
      <c r="Q1094" t="s">
        <v>14</v>
      </c>
      <c r="R1094">
        <f>P1094 * _xll.XLOOKUP(Q1094,CALCULATION!$A$15:$A$17, CALCULATION!$B$15:$B$17 )</f>
        <v>600</v>
      </c>
      <c r="S1094" s="5">
        <f>O1094*P1094*_xll.XLOOKUP(Q1094,CALCULATION!$A$15:$A$17, CALCULATION!$B$15:$B$17)</f>
        <v>19735.8</v>
      </c>
      <c r="T1094">
        <v>300</v>
      </c>
      <c r="U1094" t="s">
        <v>14</v>
      </c>
      <c r="V1094">
        <f>T1094 * _xll.XLOOKUP(U1094,CALCULATION!$A$15:$A$17, CALCULATION!$B$15:$B$17 )</f>
        <v>300</v>
      </c>
      <c r="W1094" s="5">
        <f>O1094*T1094*_xll.XLOOKUP(U1094,CALCULATION!$A$15:$A$17, CALCULATION!$B$15:$B$17)</f>
        <v>9867.9</v>
      </c>
      <c r="X1094" s="5">
        <f>WORKSHEET[[#This Row],[Clients Total Cost]] / WORKSHEET[[#This Row],[Clients Rate per T2 (USD)]]</f>
        <v>32.893000000000001</v>
      </c>
      <c r="Y1094" s="5">
        <f>WORKSHEET[[#This Row],[Clients Rate per T2 (USD)]] - WORKSHEET[[#This Row],[Supplier Rate Per t2 (USD)]]</f>
        <v>300</v>
      </c>
      <c r="Z1094" s="5">
        <f>WORKSHEET[[#This Row],[Profit Per T]] * WORKSHEET[[#This Row],[Weight]]</f>
        <v>9867.9</v>
      </c>
      <c r="AA1094">
        <v>1</v>
      </c>
      <c r="AB1094" s="1">
        <v>9.6</v>
      </c>
      <c r="AC1094" s="1">
        <v>6.4</v>
      </c>
      <c r="AD1094" s="1">
        <v>8</v>
      </c>
      <c r="AE1094" s="1">
        <f>WORKSHEET[[#This Row],[Delay at toll gate in days]] +WORKSHEET[[#This Row],[Delay at workshop in days]] +WORKSHEET[[#This Row],[Delay at border in days]]</f>
        <v>24</v>
      </c>
    </row>
    <row r="1095" spans="1:31" x14ac:dyDescent="0.35">
      <c r="A1095" t="s">
        <v>1115</v>
      </c>
      <c r="B1095" t="s">
        <v>10</v>
      </c>
      <c r="C1095" t="s">
        <v>68</v>
      </c>
      <c r="D1095" t="s">
        <v>3611</v>
      </c>
      <c r="E1095" t="s">
        <v>3617</v>
      </c>
      <c r="F1095" t="str">
        <f>WORKSHEET[[#This Row],[Depart From]]&amp;"-"&amp;WORKSHEET[[#This Row],[Arrive To]]</f>
        <v>Mogadishu-Lagos</v>
      </c>
      <c r="G1095" s="2">
        <v>44639</v>
      </c>
      <c r="H1095" s="2">
        <v>44707</v>
      </c>
      <c r="I1095" s="2" t="str">
        <f t="shared" si="17"/>
        <v>Delivered</v>
      </c>
      <c r="J1095" s="2" t="str">
        <f>TEXT(WORKSHEET[[#This Row],[Offloading Date]], "mmm")</f>
        <v>May</v>
      </c>
      <c r="K1095" s="2" t="str">
        <f>IF(OR(WORKSHEET[[#This Row],[Year]]="", ISBLANK(WORKSHEET[[#This Row],[Year]]), WORKSHEET[[#This Row],[Year]]="null"), "Exclude", "Include")</f>
        <v>Include</v>
      </c>
      <c r="L1095" t="s">
        <v>3624</v>
      </c>
      <c r="M1095" t="s">
        <v>12</v>
      </c>
      <c r="N1095" t="s">
        <v>13</v>
      </c>
      <c r="O1095">
        <v>28.216999999999999</v>
      </c>
      <c r="P1095">
        <v>600</v>
      </c>
      <c r="Q1095" t="s">
        <v>14</v>
      </c>
      <c r="R1095">
        <f>P1095 * _xll.XLOOKUP(Q1095,CALCULATION!$A$15:$A$17, CALCULATION!$B$15:$B$17 )</f>
        <v>600</v>
      </c>
      <c r="S1095" s="5">
        <f>O1095*P1095*_xll.XLOOKUP(Q1095,CALCULATION!$A$15:$A$17, CALCULATION!$B$15:$B$17)</f>
        <v>16930.2</v>
      </c>
      <c r="T1095">
        <v>300</v>
      </c>
      <c r="U1095" t="s">
        <v>14</v>
      </c>
      <c r="V1095">
        <f>T1095 * _xll.XLOOKUP(U1095,CALCULATION!$A$15:$A$17, CALCULATION!$B$15:$B$17 )</f>
        <v>300</v>
      </c>
      <c r="W1095" s="5">
        <f>O1095*T1095*_xll.XLOOKUP(U1095,CALCULATION!$A$15:$A$17, CALCULATION!$B$15:$B$17)</f>
        <v>8465.1</v>
      </c>
      <c r="X1095" s="5">
        <f>WORKSHEET[[#This Row],[Clients Total Cost]] / WORKSHEET[[#This Row],[Clients Rate per T2 (USD)]]</f>
        <v>28.217000000000002</v>
      </c>
      <c r="Y1095" s="5">
        <f>WORKSHEET[[#This Row],[Clients Rate per T2 (USD)]] - WORKSHEET[[#This Row],[Supplier Rate Per t2 (USD)]]</f>
        <v>300</v>
      </c>
      <c r="Z1095" s="5">
        <f>WORKSHEET[[#This Row],[Profit Per T]] * WORKSHEET[[#This Row],[Weight]]</f>
        <v>8465.1</v>
      </c>
      <c r="AA1095">
        <v>1</v>
      </c>
      <c r="AB1095" s="1">
        <v>10.199999999999999</v>
      </c>
      <c r="AC1095" s="1">
        <v>6.8000000000000007</v>
      </c>
      <c r="AD1095" s="1">
        <v>8.5</v>
      </c>
      <c r="AE1095" s="1">
        <f>WORKSHEET[[#This Row],[Delay at toll gate in days]] +WORKSHEET[[#This Row],[Delay at workshop in days]] +WORKSHEET[[#This Row],[Delay at border in days]]</f>
        <v>25.5</v>
      </c>
    </row>
    <row r="1096" spans="1:31" x14ac:dyDescent="0.35">
      <c r="A1096" t="s">
        <v>1116</v>
      </c>
      <c r="B1096" t="s">
        <v>10</v>
      </c>
      <c r="C1096" t="s">
        <v>68</v>
      </c>
      <c r="D1096" t="s">
        <v>3620</v>
      </c>
      <c r="E1096" t="s">
        <v>3618</v>
      </c>
      <c r="F1096" t="str">
        <f>WORKSHEET[[#This Row],[Depart From]]&amp;"-"&amp;WORKSHEET[[#This Row],[Arrive To]]</f>
        <v>Zanzibar-Tripoli</v>
      </c>
      <c r="G1096" s="2">
        <v>44661</v>
      </c>
      <c r="H1096" s="2">
        <v>44671</v>
      </c>
      <c r="I1096" s="2" t="str">
        <f t="shared" si="17"/>
        <v>Delivered</v>
      </c>
      <c r="J1096" s="2" t="str">
        <f>TEXT(WORKSHEET[[#This Row],[Offloading Date]], "mmm")</f>
        <v>Apr</v>
      </c>
      <c r="K1096" s="2" t="str">
        <f>IF(OR(WORKSHEET[[#This Row],[Year]]="", ISBLANK(WORKSHEET[[#This Row],[Year]]), WORKSHEET[[#This Row],[Year]]="null"), "Exclude", "Include")</f>
        <v>Include</v>
      </c>
      <c r="L1096" t="s">
        <v>3624</v>
      </c>
      <c r="M1096" t="s">
        <v>12</v>
      </c>
      <c r="N1096" t="s">
        <v>13</v>
      </c>
      <c r="O1096">
        <v>33.918999999999997</v>
      </c>
      <c r="P1096">
        <v>600</v>
      </c>
      <c r="Q1096" t="s">
        <v>14</v>
      </c>
      <c r="R1096">
        <f>P1096 * _xll.XLOOKUP(Q1096,CALCULATION!$A$15:$A$17, CALCULATION!$B$15:$B$17 )</f>
        <v>600</v>
      </c>
      <c r="S1096" s="5">
        <f>O1096*P1096*_xll.XLOOKUP(Q1096,CALCULATION!$A$15:$A$17, CALCULATION!$B$15:$B$17)</f>
        <v>20351.399999999998</v>
      </c>
      <c r="T1096">
        <v>300</v>
      </c>
      <c r="U1096" t="s">
        <v>14</v>
      </c>
      <c r="V1096">
        <f>T1096 * _xll.XLOOKUP(U1096,CALCULATION!$A$15:$A$17, CALCULATION!$B$15:$B$17 )</f>
        <v>300</v>
      </c>
      <c r="W1096" s="5">
        <f>O1096*T1096*_xll.XLOOKUP(U1096,CALCULATION!$A$15:$A$17, CALCULATION!$B$15:$B$17)</f>
        <v>10175.699999999999</v>
      </c>
      <c r="X1096" s="5">
        <f>WORKSHEET[[#This Row],[Clients Total Cost]] / WORKSHEET[[#This Row],[Clients Rate per T2 (USD)]]</f>
        <v>33.918999999999997</v>
      </c>
      <c r="Y1096" s="5">
        <f>WORKSHEET[[#This Row],[Clients Rate per T2 (USD)]] - WORKSHEET[[#This Row],[Supplier Rate Per t2 (USD)]]</f>
        <v>300</v>
      </c>
      <c r="Z1096" s="5">
        <f>WORKSHEET[[#This Row],[Profit Per T]] * WORKSHEET[[#This Row],[Weight]]</f>
        <v>10175.699999999999</v>
      </c>
      <c r="AA1096">
        <v>1</v>
      </c>
      <c r="AB1096" s="1">
        <v>1.5</v>
      </c>
      <c r="AC1096" s="1">
        <v>1</v>
      </c>
      <c r="AD1096" s="1">
        <v>1.25</v>
      </c>
      <c r="AE1096" s="1">
        <f>WORKSHEET[[#This Row],[Delay at toll gate in days]] +WORKSHEET[[#This Row],[Delay at workshop in days]] +WORKSHEET[[#This Row],[Delay at border in days]]</f>
        <v>3.75</v>
      </c>
    </row>
    <row r="1097" spans="1:31" x14ac:dyDescent="0.35">
      <c r="A1097" t="s">
        <v>1117</v>
      </c>
      <c r="B1097" t="s">
        <v>10</v>
      </c>
      <c r="C1097" t="s">
        <v>56</v>
      </c>
      <c r="D1097" t="s">
        <v>3611</v>
      </c>
      <c r="E1097" t="s">
        <v>3618</v>
      </c>
      <c r="F1097" t="str">
        <f>WORKSHEET[[#This Row],[Depart From]]&amp;"-"&amp;WORKSHEET[[#This Row],[Arrive To]]</f>
        <v>Mogadishu-Tripoli</v>
      </c>
      <c r="G1097" s="2">
        <v>44638</v>
      </c>
      <c r="H1097" s="2">
        <v>44651</v>
      </c>
      <c r="I1097" s="2" t="str">
        <f t="shared" si="17"/>
        <v>Delivered</v>
      </c>
      <c r="J1097" s="2" t="str">
        <f>TEXT(WORKSHEET[[#This Row],[Offloading Date]], "mmm")</f>
        <v>Mar</v>
      </c>
      <c r="K1097" s="2" t="str">
        <f>IF(OR(WORKSHEET[[#This Row],[Year]]="", ISBLANK(WORKSHEET[[#This Row],[Year]]), WORKSHEET[[#This Row],[Year]]="null"), "Exclude", "Include")</f>
        <v>Include</v>
      </c>
      <c r="L1097" t="s">
        <v>16</v>
      </c>
      <c r="M1097" t="s">
        <v>12</v>
      </c>
      <c r="N1097" t="s">
        <v>13</v>
      </c>
      <c r="O1097">
        <v>35.061999999999998</v>
      </c>
      <c r="P1097">
        <v>600</v>
      </c>
      <c r="Q1097" t="s">
        <v>14</v>
      </c>
      <c r="R1097">
        <f>P1097 * _xll.XLOOKUP(Q1097,CALCULATION!$A$15:$A$17, CALCULATION!$B$15:$B$17 )</f>
        <v>600</v>
      </c>
      <c r="S1097" s="5">
        <f>O1097*P1097*_xll.XLOOKUP(Q1097,CALCULATION!$A$15:$A$17, CALCULATION!$B$15:$B$17)</f>
        <v>21037.199999999997</v>
      </c>
      <c r="T1097">
        <v>300</v>
      </c>
      <c r="U1097" t="s">
        <v>14</v>
      </c>
      <c r="V1097">
        <f>T1097 * _xll.XLOOKUP(U1097,CALCULATION!$A$15:$A$17, CALCULATION!$B$15:$B$17 )</f>
        <v>300</v>
      </c>
      <c r="W1097" s="5">
        <f>O1097*T1097*_xll.XLOOKUP(U1097,CALCULATION!$A$15:$A$17, CALCULATION!$B$15:$B$17)</f>
        <v>10518.599999999999</v>
      </c>
      <c r="X1097" s="5">
        <f>WORKSHEET[[#This Row],[Clients Total Cost]] / WORKSHEET[[#This Row],[Clients Rate per T2 (USD)]]</f>
        <v>35.061999999999998</v>
      </c>
      <c r="Y1097" s="5">
        <f>WORKSHEET[[#This Row],[Clients Rate per T2 (USD)]] - WORKSHEET[[#This Row],[Supplier Rate Per t2 (USD)]]</f>
        <v>300</v>
      </c>
      <c r="Z1097" s="5">
        <f>WORKSHEET[[#This Row],[Profit Per T]] * WORKSHEET[[#This Row],[Weight]]</f>
        <v>10518.599999999999</v>
      </c>
      <c r="AA1097">
        <v>1</v>
      </c>
      <c r="AB1097" s="1">
        <v>1.95</v>
      </c>
      <c r="AC1097" s="1">
        <v>1.3</v>
      </c>
      <c r="AD1097" s="1">
        <v>1.625</v>
      </c>
      <c r="AE1097" s="1">
        <f>WORKSHEET[[#This Row],[Delay at toll gate in days]] +WORKSHEET[[#This Row],[Delay at workshop in days]] +WORKSHEET[[#This Row],[Delay at border in days]]</f>
        <v>4.875</v>
      </c>
    </row>
    <row r="1098" spans="1:31" x14ac:dyDescent="0.35">
      <c r="A1098" t="s">
        <v>1118</v>
      </c>
      <c r="B1098" t="s">
        <v>10</v>
      </c>
      <c r="C1098" t="s">
        <v>56</v>
      </c>
      <c r="D1098" t="s">
        <v>3616</v>
      </c>
      <c r="E1098" t="s">
        <v>3613</v>
      </c>
      <c r="F1098" t="str">
        <f>WORKSHEET[[#This Row],[Depart From]]&amp;"-"&amp;WORKSHEET[[#This Row],[Arrive To]]</f>
        <v>Marrakech-Sanaa</v>
      </c>
      <c r="G1098" s="2">
        <v>44638</v>
      </c>
      <c r="H1098" s="2">
        <v>44651</v>
      </c>
      <c r="I1098" s="2" t="str">
        <f t="shared" si="17"/>
        <v>Delivered</v>
      </c>
      <c r="J1098" s="2" t="str">
        <f>TEXT(WORKSHEET[[#This Row],[Offloading Date]], "mmm")</f>
        <v>Mar</v>
      </c>
      <c r="K1098" s="2" t="str">
        <f>IF(OR(WORKSHEET[[#This Row],[Year]]="", ISBLANK(WORKSHEET[[#This Row],[Year]]), WORKSHEET[[#This Row],[Year]]="null"), "Exclude", "Include")</f>
        <v>Include</v>
      </c>
      <c r="L1098" t="s">
        <v>16</v>
      </c>
      <c r="M1098" t="s">
        <v>12</v>
      </c>
      <c r="N1098" t="s">
        <v>13</v>
      </c>
      <c r="O1098">
        <v>34.637999999999998</v>
      </c>
      <c r="P1098">
        <v>600</v>
      </c>
      <c r="Q1098" t="s">
        <v>14</v>
      </c>
      <c r="R1098">
        <f>P1098 * _xll.XLOOKUP(Q1098,CALCULATION!$A$15:$A$17, CALCULATION!$B$15:$B$17 )</f>
        <v>600</v>
      </c>
      <c r="S1098" s="5">
        <f>O1098*P1098*_xll.XLOOKUP(Q1098,CALCULATION!$A$15:$A$17, CALCULATION!$B$15:$B$17)</f>
        <v>20782.8</v>
      </c>
      <c r="T1098">
        <v>300</v>
      </c>
      <c r="U1098" t="s">
        <v>14</v>
      </c>
      <c r="V1098">
        <f>T1098 * _xll.XLOOKUP(U1098,CALCULATION!$A$15:$A$17, CALCULATION!$B$15:$B$17 )</f>
        <v>300</v>
      </c>
      <c r="W1098" s="5">
        <f>O1098*T1098*_xll.XLOOKUP(U1098,CALCULATION!$A$15:$A$17, CALCULATION!$B$15:$B$17)</f>
        <v>10391.4</v>
      </c>
      <c r="X1098" s="5">
        <f>WORKSHEET[[#This Row],[Clients Total Cost]] / WORKSHEET[[#This Row],[Clients Rate per T2 (USD)]]</f>
        <v>34.637999999999998</v>
      </c>
      <c r="Y1098" s="5">
        <f>WORKSHEET[[#This Row],[Clients Rate per T2 (USD)]] - WORKSHEET[[#This Row],[Supplier Rate Per t2 (USD)]]</f>
        <v>300</v>
      </c>
      <c r="Z1098" s="5">
        <f>WORKSHEET[[#This Row],[Profit Per T]] * WORKSHEET[[#This Row],[Weight]]</f>
        <v>10391.4</v>
      </c>
      <c r="AA1098">
        <v>1</v>
      </c>
      <c r="AB1098" s="1">
        <v>1.95</v>
      </c>
      <c r="AC1098" s="1">
        <v>1.3</v>
      </c>
      <c r="AD1098" s="1">
        <v>1.625</v>
      </c>
      <c r="AE1098" s="1">
        <f>WORKSHEET[[#This Row],[Delay at toll gate in days]] +WORKSHEET[[#This Row],[Delay at workshop in days]] +WORKSHEET[[#This Row],[Delay at border in days]]</f>
        <v>4.875</v>
      </c>
    </row>
    <row r="1099" spans="1:31" x14ac:dyDescent="0.35">
      <c r="A1099" t="s">
        <v>1119</v>
      </c>
      <c r="B1099" t="s">
        <v>10</v>
      </c>
      <c r="C1099" t="s">
        <v>56</v>
      </c>
      <c r="D1099" t="s">
        <v>3616</v>
      </c>
      <c r="E1099" t="s">
        <v>3617</v>
      </c>
      <c r="F1099" t="str">
        <f>WORKSHEET[[#This Row],[Depart From]]&amp;"-"&amp;WORKSHEET[[#This Row],[Arrive To]]</f>
        <v>Marrakech-Lagos</v>
      </c>
      <c r="G1099" s="2">
        <v>44633</v>
      </c>
      <c r="H1099" s="2">
        <v>44648</v>
      </c>
      <c r="I1099" s="2" t="str">
        <f t="shared" si="17"/>
        <v>Delivered</v>
      </c>
      <c r="J1099" s="2" t="str">
        <f>TEXT(WORKSHEET[[#This Row],[Offloading Date]], "mmm")</f>
        <v>Mar</v>
      </c>
      <c r="K1099" s="2" t="str">
        <f>IF(OR(WORKSHEET[[#This Row],[Year]]="", ISBLANK(WORKSHEET[[#This Row],[Year]]), WORKSHEET[[#This Row],[Year]]="null"), "Exclude", "Include")</f>
        <v>Include</v>
      </c>
      <c r="L1099" t="s">
        <v>16</v>
      </c>
      <c r="M1099" t="s">
        <v>12</v>
      </c>
      <c r="N1099" t="s">
        <v>13</v>
      </c>
      <c r="O1099">
        <v>34.948</v>
      </c>
      <c r="P1099">
        <v>600</v>
      </c>
      <c r="Q1099" t="s">
        <v>14</v>
      </c>
      <c r="R1099">
        <f>P1099 * _xll.XLOOKUP(Q1099,CALCULATION!$A$15:$A$17, CALCULATION!$B$15:$B$17 )</f>
        <v>600</v>
      </c>
      <c r="S1099" s="5">
        <f>O1099*P1099*_xll.XLOOKUP(Q1099,CALCULATION!$A$15:$A$17, CALCULATION!$B$15:$B$17)</f>
        <v>20968.8</v>
      </c>
      <c r="T1099">
        <v>300</v>
      </c>
      <c r="U1099" t="s">
        <v>14</v>
      </c>
      <c r="V1099">
        <f>T1099 * _xll.XLOOKUP(U1099,CALCULATION!$A$15:$A$17, CALCULATION!$B$15:$B$17 )</f>
        <v>300</v>
      </c>
      <c r="W1099" s="5">
        <f>O1099*T1099*_xll.XLOOKUP(U1099,CALCULATION!$A$15:$A$17, CALCULATION!$B$15:$B$17)</f>
        <v>10484.4</v>
      </c>
      <c r="X1099" s="5">
        <f>WORKSHEET[[#This Row],[Clients Total Cost]] / WORKSHEET[[#This Row],[Clients Rate per T2 (USD)]]</f>
        <v>34.948</v>
      </c>
      <c r="Y1099" s="5">
        <f>WORKSHEET[[#This Row],[Clients Rate per T2 (USD)]] - WORKSHEET[[#This Row],[Supplier Rate Per t2 (USD)]]</f>
        <v>300</v>
      </c>
      <c r="Z1099" s="5">
        <f>WORKSHEET[[#This Row],[Profit Per T]] * WORKSHEET[[#This Row],[Weight]]</f>
        <v>10484.4</v>
      </c>
      <c r="AA1099">
        <v>1</v>
      </c>
      <c r="AB1099" s="1">
        <v>2.25</v>
      </c>
      <c r="AC1099" s="1">
        <v>1.5</v>
      </c>
      <c r="AD1099" s="1">
        <v>1.875</v>
      </c>
      <c r="AE1099" s="1">
        <f>WORKSHEET[[#This Row],[Delay at toll gate in days]] +WORKSHEET[[#This Row],[Delay at workshop in days]] +WORKSHEET[[#This Row],[Delay at border in days]]</f>
        <v>5.625</v>
      </c>
    </row>
    <row r="1100" spans="1:31" x14ac:dyDescent="0.35">
      <c r="A1100" t="s">
        <v>1120</v>
      </c>
      <c r="B1100" t="s">
        <v>10</v>
      </c>
      <c r="C1100" t="s">
        <v>56</v>
      </c>
      <c r="D1100" t="s">
        <v>3619</v>
      </c>
      <c r="E1100" t="s">
        <v>3612</v>
      </c>
      <c r="F1100" t="str">
        <f>WORKSHEET[[#This Row],[Depart From]]&amp;"-"&amp;WORKSHEET[[#This Row],[Arrive To]]</f>
        <v>Addis Ababa-Victoria</v>
      </c>
      <c r="G1100" s="2">
        <v>44634</v>
      </c>
      <c r="H1100" s="2">
        <v>44648</v>
      </c>
      <c r="I1100" s="2" t="str">
        <f t="shared" si="17"/>
        <v>Delivered</v>
      </c>
      <c r="J1100" s="2" t="str">
        <f>TEXT(WORKSHEET[[#This Row],[Offloading Date]], "mmm")</f>
        <v>Mar</v>
      </c>
      <c r="K1100" s="2" t="str">
        <f>IF(OR(WORKSHEET[[#This Row],[Year]]="", ISBLANK(WORKSHEET[[#This Row],[Year]]), WORKSHEET[[#This Row],[Year]]="null"), "Exclude", "Include")</f>
        <v>Include</v>
      </c>
      <c r="L1100" t="s">
        <v>16</v>
      </c>
      <c r="M1100" t="s">
        <v>12</v>
      </c>
      <c r="N1100" t="s">
        <v>13</v>
      </c>
      <c r="O1100">
        <v>34.685000000000002</v>
      </c>
      <c r="P1100">
        <v>600</v>
      </c>
      <c r="Q1100" t="s">
        <v>14</v>
      </c>
      <c r="R1100">
        <f>P1100 * _xll.XLOOKUP(Q1100,CALCULATION!$A$15:$A$17, CALCULATION!$B$15:$B$17 )</f>
        <v>600</v>
      </c>
      <c r="S1100" s="5">
        <f>O1100*P1100*_xll.XLOOKUP(Q1100,CALCULATION!$A$15:$A$17, CALCULATION!$B$15:$B$17)</f>
        <v>20811</v>
      </c>
      <c r="T1100">
        <v>300</v>
      </c>
      <c r="U1100" t="s">
        <v>14</v>
      </c>
      <c r="V1100">
        <f>T1100 * _xll.XLOOKUP(U1100,CALCULATION!$A$15:$A$17, CALCULATION!$B$15:$B$17 )</f>
        <v>300</v>
      </c>
      <c r="W1100" s="5">
        <f>O1100*T1100*_xll.XLOOKUP(U1100,CALCULATION!$A$15:$A$17, CALCULATION!$B$15:$B$17)</f>
        <v>10405.5</v>
      </c>
      <c r="X1100" s="5">
        <f>WORKSHEET[[#This Row],[Clients Total Cost]] / WORKSHEET[[#This Row],[Clients Rate per T2 (USD)]]</f>
        <v>34.685000000000002</v>
      </c>
      <c r="Y1100" s="5">
        <f>WORKSHEET[[#This Row],[Clients Rate per T2 (USD)]] - WORKSHEET[[#This Row],[Supplier Rate Per t2 (USD)]]</f>
        <v>300</v>
      </c>
      <c r="Z1100" s="5">
        <f>WORKSHEET[[#This Row],[Profit Per T]] * WORKSHEET[[#This Row],[Weight]]</f>
        <v>10405.5</v>
      </c>
      <c r="AA1100">
        <v>1</v>
      </c>
      <c r="AB1100" s="1">
        <v>2.1</v>
      </c>
      <c r="AC1100" s="1">
        <v>1.4000000000000001</v>
      </c>
      <c r="AD1100" s="1">
        <v>1.75</v>
      </c>
      <c r="AE1100" s="1">
        <f>WORKSHEET[[#This Row],[Delay at toll gate in days]] +WORKSHEET[[#This Row],[Delay at workshop in days]] +WORKSHEET[[#This Row],[Delay at border in days]]</f>
        <v>5.25</v>
      </c>
    </row>
    <row r="1101" spans="1:31" x14ac:dyDescent="0.35">
      <c r="A1101" t="s">
        <v>1121</v>
      </c>
      <c r="B1101" t="s">
        <v>10</v>
      </c>
      <c r="C1101" t="s">
        <v>56</v>
      </c>
      <c r="D1101" t="s">
        <v>3611</v>
      </c>
      <c r="E1101" t="s">
        <v>3613</v>
      </c>
      <c r="F1101" t="str">
        <f>WORKSHEET[[#This Row],[Depart From]]&amp;"-"&amp;WORKSHEET[[#This Row],[Arrive To]]</f>
        <v>Mogadishu-Sanaa</v>
      </c>
      <c r="G1101" s="2">
        <v>44636</v>
      </c>
      <c r="H1101" s="2">
        <v>44646</v>
      </c>
      <c r="I1101" s="2" t="str">
        <f t="shared" si="17"/>
        <v>Delivered</v>
      </c>
      <c r="J1101" s="2" t="str">
        <f>TEXT(WORKSHEET[[#This Row],[Offloading Date]], "mmm")</f>
        <v>Mar</v>
      </c>
      <c r="K1101" s="2" t="str">
        <f>IF(OR(WORKSHEET[[#This Row],[Year]]="", ISBLANK(WORKSHEET[[#This Row],[Year]]), WORKSHEET[[#This Row],[Year]]="null"), "Exclude", "Include")</f>
        <v>Include</v>
      </c>
      <c r="L1101" t="s">
        <v>16</v>
      </c>
      <c r="M1101" t="s">
        <v>12</v>
      </c>
      <c r="N1101" t="s">
        <v>13</v>
      </c>
      <c r="O1101">
        <v>34.920999999999999</v>
      </c>
      <c r="P1101">
        <v>600</v>
      </c>
      <c r="Q1101" t="s">
        <v>14</v>
      </c>
      <c r="R1101">
        <f>P1101 * _xll.XLOOKUP(Q1101,CALCULATION!$A$15:$A$17, CALCULATION!$B$15:$B$17 )</f>
        <v>600</v>
      </c>
      <c r="S1101" s="5">
        <f>O1101*P1101*_xll.XLOOKUP(Q1101,CALCULATION!$A$15:$A$17, CALCULATION!$B$15:$B$17)</f>
        <v>20952.599999999999</v>
      </c>
      <c r="T1101">
        <v>300</v>
      </c>
      <c r="U1101" t="s">
        <v>14</v>
      </c>
      <c r="V1101">
        <f>T1101 * _xll.XLOOKUP(U1101,CALCULATION!$A$15:$A$17, CALCULATION!$B$15:$B$17 )</f>
        <v>300</v>
      </c>
      <c r="W1101" s="5">
        <f>O1101*T1101*_xll.XLOOKUP(U1101,CALCULATION!$A$15:$A$17, CALCULATION!$B$15:$B$17)</f>
        <v>10476.299999999999</v>
      </c>
      <c r="X1101" s="5">
        <f>WORKSHEET[[#This Row],[Clients Total Cost]] / WORKSHEET[[#This Row],[Clients Rate per T2 (USD)]]</f>
        <v>34.920999999999999</v>
      </c>
      <c r="Y1101" s="5">
        <f>WORKSHEET[[#This Row],[Clients Rate per T2 (USD)]] - WORKSHEET[[#This Row],[Supplier Rate Per t2 (USD)]]</f>
        <v>300</v>
      </c>
      <c r="Z1101" s="5">
        <f>WORKSHEET[[#This Row],[Profit Per T]] * WORKSHEET[[#This Row],[Weight]]</f>
        <v>10476.299999999999</v>
      </c>
      <c r="AA1101">
        <v>1</v>
      </c>
      <c r="AB1101" s="1">
        <v>1.5</v>
      </c>
      <c r="AC1101" s="1">
        <v>1</v>
      </c>
      <c r="AD1101" s="1">
        <v>1.25</v>
      </c>
      <c r="AE1101" s="1">
        <f>WORKSHEET[[#This Row],[Delay at toll gate in days]] +WORKSHEET[[#This Row],[Delay at workshop in days]] +WORKSHEET[[#This Row],[Delay at border in days]]</f>
        <v>3.75</v>
      </c>
    </row>
    <row r="1102" spans="1:31" x14ac:dyDescent="0.35">
      <c r="A1102" t="s">
        <v>1122</v>
      </c>
      <c r="B1102" t="s">
        <v>10</v>
      </c>
      <c r="C1102" t="s">
        <v>56</v>
      </c>
      <c r="D1102" t="s">
        <v>3611</v>
      </c>
      <c r="E1102" t="s">
        <v>3614</v>
      </c>
      <c r="F1102" t="str">
        <f>WORKSHEET[[#This Row],[Depart From]]&amp;"-"&amp;WORKSHEET[[#This Row],[Arrive To]]</f>
        <v>Mogadishu-Alger</v>
      </c>
      <c r="G1102" s="2">
        <v>44634</v>
      </c>
      <c r="H1102" s="2">
        <v>44648</v>
      </c>
      <c r="I1102" s="2" t="str">
        <f t="shared" si="17"/>
        <v>Delivered</v>
      </c>
      <c r="J1102" s="2" t="str">
        <f>TEXT(WORKSHEET[[#This Row],[Offloading Date]], "mmm")</f>
        <v>Mar</v>
      </c>
      <c r="K1102" s="2" t="str">
        <f>IF(OR(WORKSHEET[[#This Row],[Year]]="", ISBLANK(WORKSHEET[[#This Row],[Year]]), WORKSHEET[[#This Row],[Year]]="null"), "Exclude", "Include")</f>
        <v>Include</v>
      </c>
      <c r="L1102" t="s">
        <v>16</v>
      </c>
      <c r="M1102" t="s">
        <v>3624</v>
      </c>
      <c r="N1102" t="s">
        <v>13</v>
      </c>
      <c r="O1102">
        <v>34.756</v>
      </c>
      <c r="P1102">
        <v>600</v>
      </c>
      <c r="Q1102" t="s">
        <v>14</v>
      </c>
      <c r="R1102">
        <f>P1102 * _xll.XLOOKUP(Q1102,CALCULATION!$A$15:$A$17, CALCULATION!$B$15:$B$17 )</f>
        <v>600</v>
      </c>
      <c r="S1102" s="5">
        <f>O1102*P1102*_xll.XLOOKUP(Q1102,CALCULATION!$A$15:$A$17, CALCULATION!$B$15:$B$17)</f>
        <v>20853.599999999999</v>
      </c>
      <c r="T1102">
        <v>300</v>
      </c>
      <c r="U1102" t="s">
        <v>14</v>
      </c>
      <c r="V1102">
        <f>T1102 * _xll.XLOOKUP(U1102,CALCULATION!$A$15:$A$17, CALCULATION!$B$15:$B$17 )</f>
        <v>300</v>
      </c>
      <c r="W1102" s="5">
        <f>O1102*T1102*_xll.XLOOKUP(U1102,CALCULATION!$A$15:$A$17, CALCULATION!$B$15:$B$17)</f>
        <v>10426.799999999999</v>
      </c>
      <c r="X1102" s="5">
        <f>WORKSHEET[[#This Row],[Clients Total Cost]] / WORKSHEET[[#This Row],[Clients Rate per T2 (USD)]]</f>
        <v>34.756</v>
      </c>
      <c r="Y1102" s="5">
        <f>WORKSHEET[[#This Row],[Clients Rate per T2 (USD)]] - WORKSHEET[[#This Row],[Supplier Rate Per t2 (USD)]]</f>
        <v>300</v>
      </c>
      <c r="Z1102" s="5">
        <f>WORKSHEET[[#This Row],[Profit Per T]] * WORKSHEET[[#This Row],[Weight]]</f>
        <v>10426.799999999999</v>
      </c>
      <c r="AA1102">
        <v>1</v>
      </c>
      <c r="AB1102" s="1">
        <v>2.1</v>
      </c>
      <c r="AC1102" s="1">
        <v>1.4000000000000001</v>
      </c>
      <c r="AD1102" s="1">
        <v>1.75</v>
      </c>
      <c r="AE1102" s="1">
        <f>WORKSHEET[[#This Row],[Delay at toll gate in days]] +WORKSHEET[[#This Row],[Delay at workshop in days]] +WORKSHEET[[#This Row],[Delay at border in days]]</f>
        <v>5.25</v>
      </c>
    </row>
    <row r="1103" spans="1:31" x14ac:dyDescent="0.35">
      <c r="A1103" t="s">
        <v>1123</v>
      </c>
      <c r="B1103" t="s">
        <v>10</v>
      </c>
      <c r="C1103" t="s">
        <v>56</v>
      </c>
      <c r="D1103" t="s">
        <v>3615</v>
      </c>
      <c r="E1103" t="s">
        <v>3614</v>
      </c>
      <c r="F1103" t="str">
        <f>WORKSHEET[[#This Row],[Depart From]]&amp;"-"&amp;WORKSHEET[[#This Row],[Arrive To]]</f>
        <v>Mombasa-Alger</v>
      </c>
      <c r="G1103" s="2">
        <v>44634</v>
      </c>
      <c r="H1103" s="2">
        <v>44644</v>
      </c>
      <c r="I1103" s="2" t="str">
        <f t="shared" si="17"/>
        <v>Delivered</v>
      </c>
      <c r="J1103" s="2" t="str">
        <f>TEXT(WORKSHEET[[#This Row],[Offloading Date]], "mmm")</f>
        <v>Mar</v>
      </c>
      <c r="K1103" s="2" t="str">
        <f>IF(OR(WORKSHEET[[#This Row],[Year]]="", ISBLANK(WORKSHEET[[#This Row],[Year]]), WORKSHEET[[#This Row],[Year]]="null"), "Exclude", "Include")</f>
        <v>Include</v>
      </c>
      <c r="L1103" t="s">
        <v>16</v>
      </c>
      <c r="M1103" t="s">
        <v>12</v>
      </c>
      <c r="N1103" t="s">
        <v>13</v>
      </c>
      <c r="O1103">
        <v>34.746000000000002</v>
      </c>
      <c r="P1103">
        <v>600</v>
      </c>
      <c r="Q1103" t="s">
        <v>14</v>
      </c>
      <c r="R1103">
        <f>P1103 * _xll.XLOOKUP(Q1103,CALCULATION!$A$15:$A$17, CALCULATION!$B$15:$B$17 )</f>
        <v>600</v>
      </c>
      <c r="S1103" s="5">
        <f>O1103*P1103*_xll.XLOOKUP(Q1103,CALCULATION!$A$15:$A$17, CALCULATION!$B$15:$B$17)</f>
        <v>20847.600000000002</v>
      </c>
      <c r="T1103">
        <v>300</v>
      </c>
      <c r="U1103" t="s">
        <v>14</v>
      </c>
      <c r="V1103">
        <f>T1103 * _xll.XLOOKUP(U1103,CALCULATION!$A$15:$A$17, CALCULATION!$B$15:$B$17 )</f>
        <v>300</v>
      </c>
      <c r="W1103" s="5">
        <f>O1103*T1103*_xll.XLOOKUP(U1103,CALCULATION!$A$15:$A$17, CALCULATION!$B$15:$B$17)</f>
        <v>10423.800000000001</v>
      </c>
      <c r="X1103" s="5">
        <f>WORKSHEET[[#This Row],[Clients Total Cost]] / WORKSHEET[[#This Row],[Clients Rate per T2 (USD)]]</f>
        <v>34.746000000000002</v>
      </c>
      <c r="Y1103" s="5">
        <f>WORKSHEET[[#This Row],[Clients Rate per T2 (USD)]] - WORKSHEET[[#This Row],[Supplier Rate Per t2 (USD)]]</f>
        <v>300</v>
      </c>
      <c r="Z1103" s="5">
        <f>WORKSHEET[[#This Row],[Profit Per T]] * WORKSHEET[[#This Row],[Weight]]</f>
        <v>10423.800000000001</v>
      </c>
      <c r="AA1103">
        <v>1</v>
      </c>
      <c r="AB1103" s="1">
        <v>1.5</v>
      </c>
      <c r="AC1103" s="1">
        <v>1</v>
      </c>
      <c r="AD1103" s="1">
        <v>1.25</v>
      </c>
      <c r="AE1103" s="1">
        <f>WORKSHEET[[#This Row],[Delay at toll gate in days]] +WORKSHEET[[#This Row],[Delay at workshop in days]] +WORKSHEET[[#This Row],[Delay at border in days]]</f>
        <v>3.75</v>
      </c>
    </row>
    <row r="1104" spans="1:31" x14ac:dyDescent="0.35">
      <c r="A1104" t="s">
        <v>1124</v>
      </c>
      <c r="B1104" t="s">
        <v>10</v>
      </c>
      <c r="C1104" t="s">
        <v>56</v>
      </c>
      <c r="D1104" t="s">
        <v>3615</v>
      </c>
      <c r="E1104" t="s">
        <v>3612</v>
      </c>
      <c r="F1104" t="str">
        <f>WORKSHEET[[#This Row],[Depart From]]&amp;"-"&amp;WORKSHEET[[#This Row],[Arrive To]]</f>
        <v>Mombasa-Victoria</v>
      </c>
      <c r="G1104" s="2">
        <v>44634</v>
      </c>
      <c r="H1104" s="2">
        <v>44648</v>
      </c>
      <c r="I1104" s="2" t="str">
        <f t="shared" si="17"/>
        <v>Delivered</v>
      </c>
      <c r="J1104" s="2" t="str">
        <f>TEXT(WORKSHEET[[#This Row],[Offloading Date]], "mmm")</f>
        <v>Mar</v>
      </c>
      <c r="K1104" s="2" t="str">
        <f>IF(OR(WORKSHEET[[#This Row],[Year]]="", ISBLANK(WORKSHEET[[#This Row],[Year]]), WORKSHEET[[#This Row],[Year]]="null"), "Exclude", "Include")</f>
        <v>Include</v>
      </c>
      <c r="L1104" t="s">
        <v>16</v>
      </c>
      <c r="M1104" t="s">
        <v>12</v>
      </c>
      <c r="N1104" t="s">
        <v>13</v>
      </c>
      <c r="O1104">
        <v>34.567999999999998</v>
      </c>
      <c r="P1104">
        <v>600</v>
      </c>
      <c r="Q1104" t="s">
        <v>14</v>
      </c>
      <c r="R1104">
        <f>P1104 * _xll.XLOOKUP(Q1104,CALCULATION!$A$15:$A$17, CALCULATION!$B$15:$B$17 )</f>
        <v>600</v>
      </c>
      <c r="S1104" s="5">
        <f>O1104*P1104*_xll.XLOOKUP(Q1104,CALCULATION!$A$15:$A$17, CALCULATION!$B$15:$B$17)</f>
        <v>20740.8</v>
      </c>
      <c r="T1104">
        <v>300</v>
      </c>
      <c r="U1104" t="s">
        <v>14</v>
      </c>
      <c r="V1104">
        <f>T1104 * _xll.XLOOKUP(U1104,CALCULATION!$A$15:$A$17, CALCULATION!$B$15:$B$17 )</f>
        <v>300</v>
      </c>
      <c r="W1104" s="5">
        <f>O1104*T1104*_xll.XLOOKUP(U1104,CALCULATION!$A$15:$A$17, CALCULATION!$B$15:$B$17)</f>
        <v>10370.4</v>
      </c>
      <c r="X1104" s="5">
        <f>WORKSHEET[[#This Row],[Clients Total Cost]] / WORKSHEET[[#This Row],[Clients Rate per T2 (USD)]]</f>
        <v>34.567999999999998</v>
      </c>
      <c r="Y1104" s="5">
        <f>WORKSHEET[[#This Row],[Clients Rate per T2 (USD)]] - WORKSHEET[[#This Row],[Supplier Rate Per t2 (USD)]]</f>
        <v>300</v>
      </c>
      <c r="Z1104" s="5">
        <f>WORKSHEET[[#This Row],[Profit Per T]] * WORKSHEET[[#This Row],[Weight]]</f>
        <v>10370.4</v>
      </c>
      <c r="AA1104">
        <v>1</v>
      </c>
      <c r="AB1104" s="1">
        <v>2.1</v>
      </c>
      <c r="AC1104" s="1">
        <v>1.4000000000000001</v>
      </c>
      <c r="AD1104" s="1">
        <v>1.75</v>
      </c>
      <c r="AE1104" s="1">
        <f>WORKSHEET[[#This Row],[Delay at toll gate in days]] +WORKSHEET[[#This Row],[Delay at workshop in days]] +WORKSHEET[[#This Row],[Delay at border in days]]</f>
        <v>5.25</v>
      </c>
    </row>
    <row r="1105" spans="1:31" x14ac:dyDescent="0.35">
      <c r="A1105" t="s">
        <v>1125</v>
      </c>
      <c r="B1105" t="s">
        <v>10</v>
      </c>
      <c r="C1105" t="s">
        <v>56</v>
      </c>
      <c r="D1105" t="s">
        <v>3616</v>
      </c>
      <c r="E1105" t="s">
        <v>3618</v>
      </c>
      <c r="F1105" t="str">
        <f>WORKSHEET[[#This Row],[Depart From]]&amp;"-"&amp;WORKSHEET[[#This Row],[Arrive To]]</f>
        <v>Marrakech-Tripoli</v>
      </c>
      <c r="G1105" s="2">
        <v>44634</v>
      </c>
      <c r="H1105" s="2">
        <v>44648</v>
      </c>
      <c r="I1105" s="2" t="str">
        <f t="shared" si="17"/>
        <v>Delivered</v>
      </c>
      <c r="J1105" s="2" t="str">
        <f>TEXT(WORKSHEET[[#This Row],[Offloading Date]], "mmm")</f>
        <v>Mar</v>
      </c>
      <c r="K1105" s="2" t="str">
        <f>IF(OR(WORKSHEET[[#This Row],[Year]]="", ISBLANK(WORKSHEET[[#This Row],[Year]]), WORKSHEET[[#This Row],[Year]]="null"), "Exclude", "Include")</f>
        <v>Include</v>
      </c>
      <c r="L1105" t="s">
        <v>16</v>
      </c>
      <c r="M1105" t="s">
        <v>12</v>
      </c>
      <c r="N1105" t="s">
        <v>13</v>
      </c>
      <c r="O1105">
        <v>34.854999999999997</v>
      </c>
      <c r="P1105">
        <v>600</v>
      </c>
      <c r="Q1105" t="s">
        <v>14</v>
      </c>
      <c r="R1105">
        <f>P1105 * _xll.XLOOKUP(Q1105,CALCULATION!$A$15:$A$17, CALCULATION!$B$15:$B$17 )</f>
        <v>600</v>
      </c>
      <c r="S1105" s="5">
        <f>O1105*P1105*_xll.XLOOKUP(Q1105,CALCULATION!$A$15:$A$17, CALCULATION!$B$15:$B$17)</f>
        <v>20912.999999999996</v>
      </c>
      <c r="T1105">
        <v>300</v>
      </c>
      <c r="U1105" t="s">
        <v>14</v>
      </c>
      <c r="V1105">
        <f>T1105 * _xll.XLOOKUP(U1105,CALCULATION!$A$15:$A$17, CALCULATION!$B$15:$B$17 )</f>
        <v>300</v>
      </c>
      <c r="W1105" s="5">
        <f>O1105*T1105*_xll.XLOOKUP(U1105,CALCULATION!$A$15:$A$17, CALCULATION!$B$15:$B$17)</f>
        <v>10456.499999999998</v>
      </c>
      <c r="X1105" s="5">
        <f>WORKSHEET[[#This Row],[Clients Total Cost]] / WORKSHEET[[#This Row],[Clients Rate per T2 (USD)]]</f>
        <v>34.854999999999997</v>
      </c>
      <c r="Y1105" s="5">
        <f>WORKSHEET[[#This Row],[Clients Rate per T2 (USD)]] - WORKSHEET[[#This Row],[Supplier Rate Per t2 (USD)]]</f>
        <v>300</v>
      </c>
      <c r="Z1105" s="5">
        <f>WORKSHEET[[#This Row],[Profit Per T]] * WORKSHEET[[#This Row],[Weight]]</f>
        <v>10456.499999999998</v>
      </c>
      <c r="AA1105">
        <v>1</v>
      </c>
      <c r="AB1105" s="1">
        <v>2.1</v>
      </c>
      <c r="AC1105" s="1">
        <v>1.4000000000000001</v>
      </c>
      <c r="AD1105" s="1">
        <v>1.75</v>
      </c>
      <c r="AE1105" s="1">
        <f>WORKSHEET[[#This Row],[Delay at toll gate in days]] +WORKSHEET[[#This Row],[Delay at workshop in days]] +WORKSHEET[[#This Row],[Delay at border in days]]</f>
        <v>5.25</v>
      </c>
    </row>
    <row r="1106" spans="1:31" x14ac:dyDescent="0.35">
      <c r="A1106" t="s">
        <v>1126</v>
      </c>
      <c r="B1106" t="s">
        <v>10</v>
      </c>
      <c r="C1106" t="s">
        <v>56</v>
      </c>
      <c r="D1106" t="s">
        <v>3611</v>
      </c>
      <c r="E1106" t="s">
        <v>3612</v>
      </c>
      <c r="F1106" t="str">
        <f>WORKSHEET[[#This Row],[Depart From]]&amp;"-"&amp;WORKSHEET[[#This Row],[Arrive To]]</f>
        <v>Mogadishu-Victoria</v>
      </c>
      <c r="G1106" s="2">
        <v>44635</v>
      </c>
      <c r="H1106" s="2">
        <v>44648</v>
      </c>
      <c r="I1106" s="2" t="str">
        <f t="shared" si="17"/>
        <v>Delivered</v>
      </c>
      <c r="J1106" s="2" t="str">
        <f>TEXT(WORKSHEET[[#This Row],[Offloading Date]], "mmm")</f>
        <v>Mar</v>
      </c>
      <c r="K1106" s="2" t="str">
        <f>IF(OR(WORKSHEET[[#This Row],[Year]]="", ISBLANK(WORKSHEET[[#This Row],[Year]]), WORKSHEET[[#This Row],[Year]]="null"), "Exclude", "Include")</f>
        <v>Include</v>
      </c>
      <c r="L1106" t="s">
        <v>16</v>
      </c>
      <c r="M1106" t="s">
        <v>12</v>
      </c>
      <c r="N1106" t="s">
        <v>13</v>
      </c>
      <c r="O1106">
        <v>34.936</v>
      </c>
      <c r="P1106">
        <v>600</v>
      </c>
      <c r="Q1106" t="s">
        <v>14</v>
      </c>
      <c r="R1106">
        <f>P1106 * _xll.XLOOKUP(Q1106,CALCULATION!$A$15:$A$17, CALCULATION!$B$15:$B$17 )</f>
        <v>600</v>
      </c>
      <c r="S1106" s="5">
        <f>O1106*P1106*_xll.XLOOKUP(Q1106,CALCULATION!$A$15:$A$17, CALCULATION!$B$15:$B$17)</f>
        <v>20961.599999999999</v>
      </c>
      <c r="T1106">
        <v>300</v>
      </c>
      <c r="U1106" t="s">
        <v>14</v>
      </c>
      <c r="V1106">
        <f>T1106 * _xll.XLOOKUP(U1106,CALCULATION!$A$15:$A$17, CALCULATION!$B$15:$B$17 )</f>
        <v>300</v>
      </c>
      <c r="W1106" s="5">
        <f>O1106*T1106*_xll.XLOOKUP(U1106,CALCULATION!$A$15:$A$17, CALCULATION!$B$15:$B$17)</f>
        <v>10480.799999999999</v>
      </c>
      <c r="X1106" s="5">
        <f>WORKSHEET[[#This Row],[Clients Total Cost]] / WORKSHEET[[#This Row],[Clients Rate per T2 (USD)]]</f>
        <v>34.936</v>
      </c>
      <c r="Y1106" s="5">
        <f>WORKSHEET[[#This Row],[Clients Rate per T2 (USD)]] - WORKSHEET[[#This Row],[Supplier Rate Per t2 (USD)]]</f>
        <v>300</v>
      </c>
      <c r="Z1106" s="5">
        <f>WORKSHEET[[#This Row],[Profit Per T]] * WORKSHEET[[#This Row],[Weight]]</f>
        <v>10480.799999999999</v>
      </c>
      <c r="AA1106">
        <v>1</v>
      </c>
      <c r="AB1106" s="1">
        <v>1.95</v>
      </c>
      <c r="AC1106" s="1">
        <v>1.3</v>
      </c>
      <c r="AD1106" s="1">
        <v>1.625</v>
      </c>
      <c r="AE1106" s="1">
        <f>WORKSHEET[[#This Row],[Delay at toll gate in days]] +WORKSHEET[[#This Row],[Delay at workshop in days]] +WORKSHEET[[#This Row],[Delay at border in days]]</f>
        <v>4.875</v>
      </c>
    </row>
    <row r="1107" spans="1:31" x14ac:dyDescent="0.35">
      <c r="A1107" t="s">
        <v>1127</v>
      </c>
      <c r="B1107" t="s">
        <v>10</v>
      </c>
      <c r="C1107" t="s">
        <v>56</v>
      </c>
      <c r="D1107" t="s">
        <v>3620</v>
      </c>
      <c r="E1107" t="s">
        <v>3618</v>
      </c>
      <c r="F1107" t="str">
        <f>WORKSHEET[[#This Row],[Depart From]]&amp;"-"&amp;WORKSHEET[[#This Row],[Arrive To]]</f>
        <v>Zanzibar-Tripoli</v>
      </c>
      <c r="G1107" s="2">
        <v>44636</v>
      </c>
      <c r="H1107" s="2">
        <v>44646</v>
      </c>
      <c r="I1107" s="2" t="str">
        <f t="shared" si="17"/>
        <v>Delivered</v>
      </c>
      <c r="J1107" s="2" t="str">
        <f>TEXT(WORKSHEET[[#This Row],[Offloading Date]], "mmm")</f>
        <v>Mar</v>
      </c>
      <c r="K1107" s="2" t="str">
        <f>IF(OR(WORKSHEET[[#This Row],[Year]]="", ISBLANK(WORKSHEET[[#This Row],[Year]]), WORKSHEET[[#This Row],[Year]]="null"), "Exclude", "Include")</f>
        <v>Include</v>
      </c>
      <c r="L1107" t="s">
        <v>16</v>
      </c>
      <c r="M1107" t="s">
        <v>12</v>
      </c>
      <c r="N1107" t="s">
        <v>13</v>
      </c>
      <c r="O1107">
        <v>34.936999999999998</v>
      </c>
      <c r="P1107">
        <v>600</v>
      </c>
      <c r="Q1107" t="s">
        <v>14</v>
      </c>
      <c r="R1107">
        <f>P1107 * _xll.XLOOKUP(Q1107,CALCULATION!$A$15:$A$17, CALCULATION!$B$15:$B$17 )</f>
        <v>600</v>
      </c>
      <c r="S1107" s="5">
        <f>O1107*P1107*_xll.XLOOKUP(Q1107,CALCULATION!$A$15:$A$17, CALCULATION!$B$15:$B$17)</f>
        <v>20962.199999999997</v>
      </c>
      <c r="T1107">
        <v>300</v>
      </c>
      <c r="U1107" t="s">
        <v>14</v>
      </c>
      <c r="V1107">
        <f>T1107 * _xll.XLOOKUP(U1107,CALCULATION!$A$15:$A$17, CALCULATION!$B$15:$B$17 )</f>
        <v>300</v>
      </c>
      <c r="W1107" s="5">
        <f>O1107*T1107*_xll.XLOOKUP(U1107,CALCULATION!$A$15:$A$17, CALCULATION!$B$15:$B$17)</f>
        <v>10481.099999999999</v>
      </c>
      <c r="X1107" s="5">
        <f>WORKSHEET[[#This Row],[Clients Total Cost]] / WORKSHEET[[#This Row],[Clients Rate per T2 (USD)]]</f>
        <v>34.936999999999998</v>
      </c>
      <c r="Y1107" s="5">
        <f>WORKSHEET[[#This Row],[Clients Rate per T2 (USD)]] - WORKSHEET[[#This Row],[Supplier Rate Per t2 (USD)]]</f>
        <v>300</v>
      </c>
      <c r="Z1107" s="5">
        <f>WORKSHEET[[#This Row],[Profit Per T]] * WORKSHEET[[#This Row],[Weight]]</f>
        <v>10481.099999999999</v>
      </c>
      <c r="AA1107">
        <v>1</v>
      </c>
      <c r="AB1107" s="1">
        <v>1.5</v>
      </c>
      <c r="AC1107" s="1">
        <v>1</v>
      </c>
      <c r="AD1107" s="1">
        <v>1.25</v>
      </c>
      <c r="AE1107" s="1">
        <f>WORKSHEET[[#This Row],[Delay at toll gate in days]] +WORKSHEET[[#This Row],[Delay at workshop in days]] +WORKSHEET[[#This Row],[Delay at border in days]]</f>
        <v>3.75</v>
      </c>
    </row>
    <row r="1108" spans="1:31" x14ac:dyDescent="0.35">
      <c r="A1108" t="s">
        <v>1128</v>
      </c>
      <c r="B1108" t="s">
        <v>10</v>
      </c>
      <c r="C1108" t="s">
        <v>56</v>
      </c>
      <c r="D1108" t="s">
        <v>3616</v>
      </c>
      <c r="E1108" t="s">
        <v>3614</v>
      </c>
      <c r="F1108" t="str">
        <f>WORKSHEET[[#This Row],[Depart From]]&amp;"-"&amp;WORKSHEET[[#This Row],[Arrive To]]</f>
        <v>Marrakech-Alger</v>
      </c>
      <c r="G1108" s="2">
        <v>44642</v>
      </c>
      <c r="H1108" s="2">
        <v>44665</v>
      </c>
      <c r="I1108" s="2" t="str">
        <f t="shared" si="17"/>
        <v>Delivered</v>
      </c>
      <c r="J1108" s="2" t="str">
        <f>TEXT(WORKSHEET[[#This Row],[Offloading Date]], "mmm")</f>
        <v>Apr</v>
      </c>
      <c r="K1108" s="2" t="str">
        <f>IF(OR(WORKSHEET[[#This Row],[Year]]="", ISBLANK(WORKSHEET[[#This Row],[Year]]), WORKSHEET[[#This Row],[Year]]="null"), "Exclude", "Include")</f>
        <v>Include</v>
      </c>
      <c r="L1108" t="s">
        <v>16</v>
      </c>
      <c r="M1108" t="s">
        <v>12</v>
      </c>
      <c r="N1108" t="s">
        <v>13</v>
      </c>
      <c r="O1108">
        <v>27.556999999999999</v>
      </c>
      <c r="P1108">
        <v>600</v>
      </c>
      <c r="Q1108" t="s">
        <v>14</v>
      </c>
      <c r="R1108">
        <f>P1108 * _xll.XLOOKUP(Q1108,CALCULATION!$A$15:$A$17, CALCULATION!$B$15:$B$17 )</f>
        <v>600</v>
      </c>
      <c r="S1108" s="5">
        <f>O1108*P1108*_xll.XLOOKUP(Q1108,CALCULATION!$A$15:$A$17, CALCULATION!$B$15:$B$17)</f>
        <v>16534.2</v>
      </c>
      <c r="T1108">
        <v>300</v>
      </c>
      <c r="U1108" t="s">
        <v>14</v>
      </c>
      <c r="V1108">
        <f>T1108 * _xll.XLOOKUP(U1108,CALCULATION!$A$15:$A$17, CALCULATION!$B$15:$B$17 )</f>
        <v>300</v>
      </c>
      <c r="W1108" s="5">
        <f>O1108*T1108*_xll.XLOOKUP(U1108,CALCULATION!$A$15:$A$17, CALCULATION!$B$15:$B$17)</f>
        <v>8267.1</v>
      </c>
      <c r="X1108" s="5">
        <f>WORKSHEET[[#This Row],[Clients Total Cost]] / WORKSHEET[[#This Row],[Clients Rate per T2 (USD)]]</f>
        <v>27.557000000000002</v>
      </c>
      <c r="Y1108" s="5">
        <f>WORKSHEET[[#This Row],[Clients Rate per T2 (USD)]] - WORKSHEET[[#This Row],[Supplier Rate Per t2 (USD)]]</f>
        <v>300</v>
      </c>
      <c r="Z1108" s="5">
        <f>WORKSHEET[[#This Row],[Profit Per T]] * WORKSHEET[[#This Row],[Weight]]</f>
        <v>8267.1</v>
      </c>
      <c r="AA1108">
        <v>1</v>
      </c>
      <c r="AB1108" s="1">
        <v>3.4499999999999997</v>
      </c>
      <c r="AC1108" s="1">
        <v>2.3000000000000003</v>
      </c>
      <c r="AD1108" s="1">
        <v>2.875</v>
      </c>
      <c r="AE1108" s="1">
        <f>WORKSHEET[[#This Row],[Delay at toll gate in days]] +WORKSHEET[[#This Row],[Delay at workshop in days]] +WORKSHEET[[#This Row],[Delay at border in days]]</f>
        <v>8.625</v>
      </c>
    </row>
    <row r="1109" spans="1:31" x14ac:dyDescent="0.35">
      <c r="A1109" t="s">
        <v>1129</v>
      </c>
      <c r="B1109" t="s">
        <v>10</v>
      </c>
      <c r="C1109" t="s">
        <v>56</v>
      </c>
      <c r="D1109" t="s">
        <v>3620</v>
      </c>
      <c r="E1109" t="s">
        <v>3614</v>
      </c>
      <c r="F1109" t="str">
        <f>WORKSHEET[[#This Row],[Depart From]]&amp;"-"&amp;WORKSHEET[[#This Row],[Arrive To]]</f>
        <v>Zanzibar-Alger</v>
      </c>
      <c r="G1109" s="2">
        <v>44642</v>
      </c>
      <c r="H1109" s="2">
        <v>44651</v>
      </c>
      <c r="I1109" s="2" t="str">
        <f t="shared" si="17"/>
        <v>Delivered</v>
      </c>
      <c r="J1109" s="2" t="str">
        <f>TEXT(WORKSHEET[[#This Row],[Offloading Date]], "mmm")</f>
        <v>Mar</v>
      </c>
      <c r="K1109" s="2" t="str">
        <f>IF(OR(WORKSHEET[[#This Row],[Year]]="", ISBLANK(WORKSHEET[[#This Row],[Year]]), WORKSHEET[[#This Row],[Year]]="null"), "Exclude", "Include")</f>
        <v>Include</v>
      </c>
      <c r="L1109" t="s">
        <v>16</v>
      </c>
      <c r="M1109" t="s">
        <v>12</v>
      </c>
      <c r="N1109" t="s">
        <v>13</v>
      </c>
      <c r="O1109">
        <v>27.498000000000001</v>
      </c>
      <c r="P1109">
        <v>600</v>
      </c>
      <c r="Q1109" t="s">
        <v>14</v>
      </c>
      <c r="R1109">
        <f>P1109 * _xll.XLOOKUP(Q1109,CALCULATION!$A$15:$A$17, CALCULATION!$B$15:$B$17 )</f>
        <v>600</v>
      </c>
      <c r="S1109" s="5">
        <f>O1109*P1109*_xll.XLOOKUP(Q1109,CALCULATION!$A$15:$A$17, CALCULATION!$B$15:$B$17)</f>
        <v>16498.8</v>
      </c>
      <c r="T1109">
        <v>300</v>
      </c>
      <c r="U1109" t="s">
        <v>14</v>
      </c>
      <c r="V1109">
        <f>T1109 * _xll.XLOOKUP(U1109,CALCULATION!$A$15:$A$17, CALCULATION!$B$15:$B$17 )</f>
        <v>300</v>
      </c>
      <c r="W1109" s="5">
        <f>O1109*T1109*_xll.XLOOKUP(U1109,CALCULATION!$A$15:$A$17, CALCULATION!$B$15:$B$17)</f>
        <v>8249.4</v>
      </c>
      <c r="X1109" s="5">
        <f>WORKSHEET[[#This Row],[Clients Total Cost]] / WORKSHEET[[#This Row],[Clients Rate per T2 (USD)]]</f>
        <v>27.497999999999998</v>
      </c>
      <c r="Y1109" s="5">
        <f>WORKSHEET[[#This Row],[Clients Rate per T2 (USD)]] - WORKSHEET[[#This Row],[Supplier Rate Per t2 (USD)]]</f>
        <v>300</v>
      </c>
      <c r="Z1109" s="5">
        <f>WORKSHEET[[#This Row],[Profit Per T]] * WORKSHEET[[#This Row],[Weight]]</f>
        <v>8249.4</v>
      </c>
      <c r="AA1109">
        <v>1</v>
      </c>
      <c r="AB1109" s="1">
        <v>1.3499999999999999</v>
      </c>
      <c r="AC1109" s="1">
        <v>0.9</v>
      </c>
      <c r="AD1109" s="1">
        <v>1.125</v>
      </c>
      <c r="AE1109" s="1">
        <f>WORKSHEET[[#This Row],[Delay at toll gate in days]] +WORKSHEET[[#This Row],[Delay at workshop in days]] +WORKSHEET[[#This Row],[Delay at border in days]]</f>
        <v>3.375</v>
      </c>
    </row>
    <row r="1110" spans="1:31" x14ac:dyDescent="0.35">
      <c r="A1110" t="s">
        <v>1130</v>
      </c>
      <c r="B1110" t="s">
        <v>10</v>
      </c>
      <c r="C1110" t="s">
        <v>56</v>
      </c>
      <c r="D1110" t="s">
        <v>3611</v>
      </c>
      <c r="E1110" t="s">
        <v>3618</v>
      </c>
      <c r="F1110" t="str">
        <f>WORKSHEET[[#This Row],[Depart From]]&amp;"-"&amp;WORKSHEET[[#This Row],[Arrive To]]</f>
        <v>Mogadishu-Tripoli</v>
      </c>
      <c r="G1110" s="2">
        <v>44639</v>
      </c>
      <c r="H1110" s="2">
        <v>44651</v>
      </c>
      <c r="I1110" s="2" t="str">
        <f t="shared" si="17"/>
        <v>Delivered</v>
      </c>
      <c r="J1110" s="2" t="str">
        <f>TEXT(WORKSHEET[[#This Row],[Offloading Date]], "mmm")</f>
        <v>Mar</v>
      </c>
      <c r="K1110" s="2" t="str">
        <f>IF(OR(WORKSHEET[[#This Row],[Year]]="", ISBLANK(WORKSHEET[[#This Row],[Year]]), WORKSHEET[[#This Row],[Year]]="null"), "Exclude", "Include")</f>
        <v>Include</v>
      </c>
      <c r="L1110" t="s">
        <v>16</v>
      </c>
      <c r="M1110" t="s">
        <v>12</v>
      </c>
      <c r="N1110" t="s">
        <v>13</v>
      </c>
      <c r="O1110">
        <v>27.609000000000002</v>
      </c>
      <c r="P1110">
        <v>600</v>
      </c>
      <c r="Q1110" t="s">
        <v>14</v>
      </c>
      <c r="R1110">
        <f>P1110 * _xll.XLOOKUP(Q1110,CALCULATION!$A$15:$A$17, CALCULATION!$B$15:$B$17 )</f>
        <v>600</v>
      </c>
      <c r="S1110" s="5">
        <f>O1110*P1110*_xll.XLOOKUP(Q1110,CALCULATION!$A$15:$A$17, CALCULATION!$B$15:$B$17)</f>
        <v>16565.400000000001</v>
      </c>
      <c r="T1110">
        <v>300</v>
      </c>
      <c r="U1110" t="s">
        <v>14</v>
      </c>
      <c r="V1110">
        <f>T1110 * _xll.XLOOKUP(U1110,CALCULATION!$A$15:$A$17, CALCULATION!$B$15:$B$17 )</f>
        <v>300</v>
      </c>
      <c r="W1110" s="5">
        <f>O1110*T1110*_xll.XLOOKUP(U1110,CALCULATION!$A$15:$A$17, CALCULATION!$B$15:$B$17)</f>
        <v>8282.7000000000007</v>
      </c>
      <c r="X1110" s="5">
        <f>WORKSHEET[[#This Row],[Clients Total Cost]] / WORKSHEET[[#This Row],[Clients Rate per T2 (USD)]]</f>
        <v>27.609000000000002</v>
      </c>
      <c r="Y1110" s="5">
        <f>WORKSHEET[[#This Row],[Clients Rate per T2 (USD)]] - WORKSHEET[[#This Row],[Supplier Rate Per t2 (USD)]]</f>
        <v>300</v>
      </c>
      <c r="Z1110" s="5">
        <f>WORKSHEET[[#This Row],[Profit Per T]] * WORKSHEET[[#This Row],[Weight]]</f>
        <v>8282.7000000000007</v>
      </c>
      <c r="AA1110">
        <v>1</v>
      </c>
      <c r="AB1110" s="1">
        <v>1.7999999999999998</v>
      </c>
      <c r="AC1110" s="1">
        <v>1.2000000000000002</v>
      </c>
      <c r="AD1110" s="1">
        <v>1.5</v>
      </c>
      <c r="AE1110" s="1">
        <f>WORKSHEET[[#This Row],[Delay at toll gate in days]] +WORKSHEET[[#This Row],[Delay at workshop in days]] +WORKSHEET[[#This Row],[Delay at border in days]]</f>
        <v>4.5</v>
      </c>
    </row>
    <row r="1111" spans="1:31" x14ac:dyDescent="0.35">
      <c r="A1111" t="s">
        <v>1131</v>
      </c>
      <c r="B1111" t="s">
        <v>10</v>
      </c>
      <c r="C1111" t="s">
        <v>56</v>
      </c>
      <c r="D1111" t="s">
        <v>3616</v>
      </c>
      <c r="E1111" t="s">
        <v>3617</v>
      </c>
      <c r="F1111" t="str">
        <f>WORKSHEET[[#This Row],[Depart From]]&amp;"-"&amp;WORKSHEET[[#This Row],[Arrive To]]</f>
        <v>Marrakech-Lagos</v>
      </c>
      <c r="G1111" s="2">
        <v>44641</v>
      </c>
      <c r="H1111" s="2">
        <v>44651</v>
      </c>
      <c r="I1111" s="2" t="str">
        <f t="shared" si="17"/>
        <v>Delivered</v>
      </c>
      <c r="J1111" s="2" t="str">
        <f>TEXT(WORKSHEET[[#This Row],[Offloading Date]], "mmm")</f>
        <v>Mar</v>
      </c>
      <c r="K1111" s="2" t="str">
        <f>IF(OR(WORKSHEET[[#This Row],[Year]]="", ISBLANK(WORKSHEET[[#This Row],[Year]]), WORKSHEET[[#This Row],[Year]]="null"), "Exclude", "Include")</f>
        <v>Include</v>
      </c>
      <c r="L1111" t="s">
        <v>16</v>
      </c>
      <c r="M1111" t="s">
        <v>12</v>
      </c>
      <c r="N1111" t="s">
        <v>13</v>
      </c>
      <c r="O1111">
        <v>27.539000000000001</v>
      </c>
      <c r="P1111">
        <v>600</v>
      </c>
      <c r="Q1111" t="s">
        <v>14</v>
      </c>
      <c r="R1111">
        <f>P1111 * _xll.XLOOKUP(Q1111,CALCULATION!$A$15:$A$17, CALCULATION!$B$15:$B$17 )</f>
        <v>600</v>
      </c>
      <c r="S1111" s="5">
        <f>O1111*P1111*_xll.XLOOKUP(Q1111,CALCULATION!$A$15:$A$17, CALCULATION!$B$15:$B$17)</f>
        <v>16523.400000000001</v>
      </c>
      <c r="T1111">
        <v>300</v>
      </c>
      <c r="U1111" t="s">
        <v>14</v>
      </c>
      <c r="V1111">
        <f>T1111 * _xll.XLOOKUP(U1111,CALCULATION!$A$15:$A$17, CALCULATION!$B$15:$B$17 )</f>
        <v>300</v>
      </c>
      <c r="W1111" s="5">
        <f>O1111*T1111*_xll.XLOOKUP(U1111,CALCULATION!$A$15:$A$17, CALCULATION!$B$15:$B$17)</f>
        <v>8261.7000000000007</v>
      </c>
      <c r="X1111" s="5">
        <f>WORKSHEET[[#This Row],[Clients Total Cost]] / WORKSHEET[[#This Row],[Clients Rate per T2 (USD)]]</f>
        <v>27.539000000000001</v>
      </c>
      <c r="Y1111" s="5">
        <f>WORKSHEET[[#This Row],[Clients Rate per T2 (USD)]] - WORKSHEET[[#This Row],[Supplier Rate Per t2 (USD)]]</f>
        <v>300</v>
      </c>
      <c r="Z1111" s="5">
        <f>WORKSHEET[[#This Row],[Profit Per T]] * WORKSHEET[[#This Row],[Weight]]</f>
        <v>8261.7000000000007</v>
      </c>
      <c r="AA1111">
        <v>1</v>
      </c>
      <c r="AB1111" s="1">
        <v>1.5</v>
      </c>
      <c r="AC1111" s="1">
        <v>1</v>
      </c>
      <c r="AD1111" s="1">
        <v>1.25</v>
      </c>
      <c r="AE1111" s="1">
        <f>WORKSHEET[[#This Row],[Delay at toll gate in days]] +WORKSHEET[[#This Row],[Delay at workshop in days]] +WORKSHEET[[#This Row],[Delay at border in days]]</f>
        <v>3.75</v>
      </c>
    </row>
    <row r="1112" spans="1:31" x14ac:dyDescent="0.35">
      <c r="A1112" t="s">
        <v>1132</v>
      </c>
      <c r="B1112" t="s">
        <v>10</v>
      </c>
      <c r="C1112" t="s">
        <v>56</v>
      </c>
      <c r="D1112" t="s">
        <v>3615</v>
      </c>
      <c r="E1112" t="s">
        <v>3618</v>
      </c>
      <c r="F1112" t="str">
        <f>WORKSHEET[[#This Row],[Depart From]]&amp;"-"&amp;WORKSHEET[[#This Row],[Arrive To]]</f>
        <v>Mombasa-Tripoli</v>
      </c>
      <c r="G1112" s="2">
        <v>44642</v>
      </c>
      <c r="H1112" s="2">
        <v>44657</v>
      </c>
      <c r="I1112" s="2" t="str">
        <f t="shared" si="17"/>
        <v>Delivered</v>
      </c>
      <c r="J1112" s="2" t="str">
        <f>TEXT(WORKSHEET[[#This Row],[Offloading Date]], "mmm")</f>
        <v>Apr</v>
      </c>
      <c r="K1112" s="2" t="str">
        <f>IF(OR(WORKSHEET[[#This Row],[Year]]="", ISBLANK(WORKSHEET[[#This Row],[Year]]), WORKSHEET[[#This Row],[Year]]="null"), "Exclude", "Include")</f>
        <v>Include</v>
      </c>
      <c r="L1112" t="s">
        <v>16</v>
      </c>
      <c r="M1112" t="s">
        <v>12</v>
      </c>
      <c r="N1112" t="s">
        <v>13</v>
      </c>
      <c r="O1112">
        <v>27.523</v>
      </c>
      <c r="P1112">
        <v>600</v>
      </c>
      <c r="Q1112" t="s">
        <v>14</v>
      </c>
      <c r="R1112">
        <f>P1112 * _xll.XLOOKUP(Q1112,CALCULATION!$A$15:$A$17, CALCULATION!$B$15:$B$17 )</f>
        <v>600</v>
      </c>
      <c r="S1112" s="5">
        <f>O1112*P1112*_xll.XLOOKUP(Q1112,CALCULATION!$A$15:$A$17, CALCULATION!$B$15:$B$17)</f>
        <v>16513.8</v>
      </c>
      <c r="T1112">
        <v>300</v>
      </c>
      <c r="U1112" t="s">
        <v>14</v>
      </c>
      <c r="V1112">
        <f>T1112 * _xll.XLOOKUP(U1112,CALCULATION!$A$15:$A$17, CALCULATION!$B$15:$B$17 )</f>
        <v>300</v>
      </c>
      <c r="W1112" s="5">
        <f>O1112*T1112*_xll.XLOOKUP(U1112,CALCULATION!$A$15:$A$17, CALCULATION!$B$15:$B$17)</f>
        <v>8256.9</v>
      </c>
      <c r="X1112" s="5">
        <f>WORKSHEET[[#This Row],[Clients Total Cost]] / WORKSHEET[[#This Row],[Clients Rate per T2 (USD)]]</f>
        <v>27.523</v>
      </c>
      <c r="Y1112" s="5">
        <f>WORKSHEET[[#This Row],[Clients Rate per T2 (USD)]] - WORKSHEET[[#This Row],[Supplier Rate Per t2 (USD)]]</f>
        <v>300</v>
      </c>
      <c r="Z1112" s="5">
        <f>WORKSHEET[[#This Row],[Profit Per T]] * WORKSHEET[[#This Row],[Weight]]</f>
        <v>8256.9</v>
      </c>
      <c r="AA1112">
        <v>1</v>
      </c>
      <c r="AB1112" s="1">
        <v>2.25</v>
      </c>
      <c r="AC1112" s="1">
        <v>1.5</v>
      </c>
      <c r="AD1112" s="1">
        <v>1.875</v>
      </c>
      <c r="AE1112" s="1">
        <f>WORKSHEET[[#This Row],[Delay at toll gate in days]] +WORKSHEET[[#This Row],[Delay at workshop in days]] +WORKSHEET[[#This Row],[Delay at border in days]]</f>
        <v>5.625</v>
      </c>
    </row>
    <row r="1113" spans="1:31" x14ac:dyDescent="0.35">
      <c r="A1113" t="s">
        <v>1133</v>
      </c>
      <c r="B1113" t="s">
        <v>10</v>
      </c>
      <c r="C1113" t="s">
        <v>56</v>
      </c>
      <c r="D1113" t="s">
        <v>3611</v>
      </c>
      <c r="E1113" t="s">
        <v>3613</v>
      </c>
      <c r="F1113" t="str">
        <f>WORKSHEET[[#This Row],[Depart From]]&amp;"-"&amp;WORKSHEET[[#This Row],[Arrive To]]</f>
        <v>Mogadishu-Sanaa</v>
      </c>
      <c r="G1113" s="2">
        <v>44642</v>
      </c>
      <c r="H1113" s="2">
        <v>44659</v>
      </c>
      <c r="I1113" s="2" t="str">
        <f t="shared" si="17"/>
        <v>Delivered</v>
      </c>
      <c r="J1113" s="2" t="str">
        <f>TEXT(WORKSHEET[[#This Row],[Offloading Date]], "mmm")</f>
        <v>Apr</v>
      </c>
      <c r="K1113" s="2" t="str">
        <f>IF(OR(WORKSHEET[[#This Row],[Year]]="", ISBLANK(WORKSHEET[[#This Row],[Year]]), WORKSHEET[[#This Row],[Year]]="null"), "Exclude", "Include")</f>
        <v>Include</v>
      </c>
      <c r="L1113" t="s">
        <v>16</v>
      </c>
      <c r="M1113" t="s">
        <v>12</v>
      </c>
      <c r="N1113" t="s">
        <v>13</v>
      </c>
      <c r="O1113">
        <v>27.262</v>
      </c>
      <c r="P1113">
        <v>600</v>
      </c>
      <c r="Q1113" t="s">
        <v>14</v>
      </c>
      <c r="R1113">
        <f>P1113 * _xll.XLOOKUP(Q1113,CALCULATION!$A$15:$A$17, CALCULATION!$B$15:$B$17 )</f>
        <v>600</v>
      </c>
      <c r="S1113" s="5">
        <f>O1113*P1113*_xll.XLOOKUP(Q1113,CALCULATION!$A$15:$A$17, CALCULATION!$B$15:$B$17)</f>
        <v>16357.2</v>
      </c>
      <c r="T1113">
        <v>300</v>
      </c>
      <c r="U1113" t="s">
        <v>14</v>
      </c>
      <c r="V1113">
        <f>T1113 * _xll.XLOOKUP(U1113,CALCULATION!$A$15:$A$17, CALCULATION!$B$15:$B$17 )</f>
        <v>300</v>
      </c>
      <c r="W1113" s="5">
        <f>O1113*T1113*_xll.XLOOKUP(U1113,CALCULATION!$A$15:$A$17, CALCULATION!$B$15:$B$17)</f>
        <v>8178.6</v>
      </c>
      <c r="X1113" s="5">
        <f>WORKSHEET[[#This Row],[Clients Total Cost]] / WORKSHEET[[#This Row],[Clients Rate per T2 (USD)]]</f>
        <v>27.262</v>
      </c>
      <c r="Y1113" s="5">
        <f>WORKSHEET[[#This Row],[Clients Rate per T2 (USD)]] - WORKSHEET[[#This Row],[Supplier Rate Per t2 (USD)]]</f>
        <v>300</v>
      </c>
      <c r="Z1113" s="5">
        <f>WORKSHEET[[#This Row],[Profit Per T]] * WORKSHEET[[#This Row],[Weight]]</f>
        <v>8178.6</v>
      </c>
      <c r="AA1113">
        <v>1</v>
      </c>
      <c r="AB1113" s="1">
        <v>2.5499999999999998</v>
      </c>
      <c r="AC1113" s="1">
        <v>1.7000000000000002</v>
      </c>
      <c r="AD1113" s="1">
        <v>2.125</v>
      </c>
      <c r="AE1113" s="1">
        <f>WORKSHEET[[#This Row],[Delay at toll gate in days]] +WORKSHEET[[#This Row],[Delay at workshop in days]] +WORKSHEET[[#This Row],[Delay at border in days]]</f>
        <v>6.375</v>
      </c>
    </row>
    <row r="1114" spans="1:31" x14ac:dyDescent="0.35">
      <c r="A1114" t="s">
        <v>1134</v>
      </c>
      <c r="B1114" t="s">
        <v>10</v>
      </c>
      <c r="C1114" t="s">
        <v>56</v>
      </c>
      <c r="D1114" t="s">
        <v>3615</v>
      </c>
      <c r="E1114" t="s">
        <v>3613</v>
      </c>
      <c r="F1114" t="str">
        <f>WORKSHEET[[#This Row],[Depart From]]&amp;"-"&amp;WORKSHEET[[#This Row],[Arrive To]]</f>
        <v>Mombasa-Sanaa</v>
      </c>
      <c r="G1114" s="2">
        <v>44651</v>
      </c>
      <c r="H1114" s="2">
        <v>44664</v>
      </c>
      <c r="I1114" s="2" t="str">
        <f t="shared" si="17"/>
        <v>Delivered</v>
      </c>
      <c r="J1114" s="2" t="str">
        <f>TEXT(WORKSHEET[[#This Row],[Offloading Date]], "mmm")</f>
        <v>Apr</v>
      </c>
      <c r="K1114" s="2" t="str">
        <f>IF(OR(WORKSHEET[[#This Row],[Year]]="", ISBLANK(WORKSHEET[[#This Row],[Year]]), WORKSHEET[[#This Row],[Year]]="null"), "Exclude", "Include")</f>
        <v>Include</v>
      </c>
      <c r="L1114" t="s">
        <v>16</v>
      </c>
      <c r="M1114" t="s">
        <v>12</v>
      </c>
      <c r="N1114" t="s">
        <v>13</v>
      </c>
      <c r="O1114">
        <v>27.533999999999999</v>
      </c>
      <c r="P1114">
        <v>600</v>
      </c>
      <c r="Q1114" t="s">
        <v>14</v>
      </c>
      <c r="R1114">
        <f>P1114 * _xll.XLOOKUP(Q1114,CALCULATION!$A$15:$A$17, CALCULATION!$B$15:$B$17 )</f>
        <v>600</v>
      </c>
      <c r="S1114" s="5">
        <f>O1114*P1114*_xll.XLOOKUP(Q1114,CALCULATION!$A$15:$A$17, CALCULATION!$B$15:$B$17)</f>
        <v>16520.399999999998</v>
      </c>
      <c r="T1114">
        <v>300</v>
      </c>
      <c r="U1114" t="s">
        <v>14</v>
      </c>
      <c r="V1114">
        <f>T1114 * _xll.XLOOKUP(U1114,CALCULATION!$A$15:$A$17, CALCULATION!$B$15:$B$17 )</f>
        <v>300</v>
      </c>
      <c r="W1114" s="5">
        <f>O1114*T1114*_xll.XLOOKUP(U1114,CALCULATION!$A$15:$A$17, CALCULATION!$B$15:$B$17)</f>
        <v>8260.1999999999989</v>
      </c>
      <c r="X1114" s="5">
        <f>WORKSHEET[[#This Row],[Clients Total Cost]] / WORKSHEET[[#This Row],[Clients Rate per T2 (USD)]]</f>
        <v>27.533999999999995</v>
      </c>
      <c r="Y1114" s="5">
        <f>WORKSHEET[[#This Row],[Clients Rate per T2 (USD)]] - WORKSHEET[[#This Row],[Supplier Rate Per t2 (USD)]]</f>
        <v>300</v>
      </c>
      <c r="Z1114" s="5">
        <f>WORKSHEET[[#This Row],[Profit Per T]] * WORKSHEET[[#This Row],[Weight]]</f>
        <v>8260.1999999999989</v>
      </c>
      <c r="AA1114">
        <v>1</v>
      </c>
      <c r="AB1114" s="1">
        <v>1.95</v>
      </c>
      <c r="AC1114" s="1">
        <v>1.3</v>
      </c>
      <c r="AD1114" s="1">
        <v>1.625</v>
      </c>
      <c r="AE1114" s="1">
        <f>WORKSHEET[[#This Row],[Delay at toll gate in days]] +WORKSHEET[[#This Row],[Delay at workshop in days]] +WORKSHEET[[#This Row],[Delay at border in days]]</f>
        <v>4.875</v>
      </c>
    </row>
    <row r="1115" spans="1:31" x14ac:dyDescent="0.35">
      <c r="A1115" t="s">
        <v>1135</v>
      </c>
      <c r="B1115" t="s">
        <v>10</v>
      </c>
      <c r="C1115" t="s">
        <v>56</v>
      </c>
      <c r="D1115" t="s">
        <v>3611</v>
      </c>
      <c r="E1115" t="s">
        <v>3613</v>
      </c>
      <c r="F1115" t="str">
        <f>WORKSHEET[[#This Row],[Depart From]]&amp;"-"&amp;WORKSHEET[[#This Row],[Arrive To]]</f>
        <v>Mogadishu-Sanaa</v>
      </c>
      <c r="G1115" s="2">
        <v>44642</v>
      </c>
      <c r="H1115" s="2">
        <v>44657</v>
      </c>
      <c r="I1115" s="2" t="str">
        <f t="shared" si="17"/>
        <v>Delivered</v>
      </c>
      <c r="J1115" s="2" t="str">
        <f>TEXT(WORKSHEET[[#This Row],[Offloading Date]], "mmm")</f>
        <v>Apr</v>
      </c>
      <c r="K1115" s="2" t="str">
        <f>IF(OR(WORKSHEET[[#This Row],[Year]]="", ISBLANK(WORKSHEET[[#This Row],[Year]]), WORKSHEET[[#This Row],[Year]]="null"), "Exclude", "Include")</f>
        <v>Include</v>
      </c>
      <c r="L1115" t="s">
        <v>16</v>
      </c>
      <c r="M1115" t="s">
        <v>12</v>
      </c>
      <c r="N1115" t="s">
        <v>13</v>
      </c>
      <c r="O1115">
        <v>27.396999999999998</v>
      </c>
      <c r="P1115">
        <v>600</v>
      </c>
      <c r="Q1115" t="s">
        <v>14</v>
      </c>
      <c r="R1115">
        <f>P1115 * _xll.XLOOKUP(Q1115,CALCULATION!$A$15:$A$17, CALCULATION!$B$15:$B$17 )</f>
        <v>600</v>
      </c>
      <c r="S1115" s="5">
        <f>O1115*P1115*_xll.XLOOKUP(Q1115,CALCULATION!$A$15:$A$17, CALCULATION!$B$15:$B$17)</f>
        <v>16438.2</v>
      </c>
      <c r="T1115">
        <v>300</v>
      </c>
      <c r="U1115" t="s">
        <v>14</v>
      </c>
      <c r="V1115">
        <f>T1115 * _xll.XLOOKUP(U1115,CALCULATION!$A$15:$A$17, CALCULATION!$B$15:$B$17 )</f>
        <v>300</v>
      </c>
      <c r="W1115" s="5">
        <f>O1115*T1115*_xll.XLOOKUP(U1115,CALCULATION!$A$15:$A$17, CALCULATION!$B$15:$B$17)</f>
        <v>8219.1</v>
      </c>
      <c r="X1115" s="5">
        <f>WORKSHEET[[#This Row],[Clients Total Cost]] / WORKSHEET[[#This Row],[Clients Rate per T2 (USD)]]</f>
        <v>27.397000000000002</v>
      </c>
      <c r="Y1115" s="5">
        <f>WORKSHEET[[#This Row],[Clients Rate per T2 (USD)]] - WORKSHEET[[#This Row],[Supplier Rate Per t2 (USD)]]</f>
        <v>300</v>
      </c>
      <c r="Z1115" s="5">
        <f>WORKSHEET[[#This Row],[Profit Per T]] * WORKSHEET[[#This Row],[Weight]]</f>
        <v>8219.1</v>
      </c>
      <c r="AA1115">
        <v>1</v>
      </c>
      <c r="AB1115" s="1">
        <v>2.25</v>
      </c>
      <c r="AC1115" s="1">
        <v>1.5</v>
      </c>
      <c r="AD1115" s="1">
        <v>1.875</v>
      </c>
      <c r="AE1115" s="1">
        <f>WORKSHEET[[#This Row],[Delay at toll gate in days]] +WORKSHEET[[#This Row],[Delay at workshop in days]] +WORKSHEET[[#This Row],[Delay at border in days]]</f>
        <v>5.625</v>
      </c>
    </row>
    <row r="1116" spans="1:31" x14ac:dyDescent="0.35">
      <c r="A1116" t="s">
        <v>1136</v>
      </c>
      <c r="B1116" t="s">
        <v>10</v>
      </c>
      <c r="C1116" t="s">
        <v>56</v>
      </c>
      <c r="D1116" t="s">
        <v>3611</v>
      </c>
      <c r="E1116" t="s">
        <v>3613</v>
      </c>
      <c r="F1116" t="str">
        <f>WORKSHEET[[#This Row],[Depart From]]&amp;"-"&amp;WORKSHEET[[#This Row],[Arrive To]]</f>
        <v>Mogadishu-Sanaa</v>
      </c>
      <c r="G1116" s="2">
        <v>44645</v>
      </c>
      <c r="H1116" s="2">
        <v>44660</v>
      </c>
      <c r="I1116" s="2" t="str">
        <f t="shared" si="17"/>
        <v>Delivered</v>
      </c>
      <c r="J1116" s="2" t="str">
        <f>TEXT(WORKSHEET[[#This Row],[Offloading Date]], "mmm")</f>
        <v>Apr</v>
      </c>
      <c r="K1116" s="2" t="str">
        <f>IF(OR(WORKSHEET[[#This Row],[Year]]="", ISBLANK(WORKSHEET[[#This Row],[Year]]), WORKSHEET[[#This Row],[Year]]="null"), "Exclude", "Include")</f>
        <v>Include</v>
      </c>
      <c r="L1116" t="s">
        <v>16</v>
      </c>
      <c r="M1116" t="s">
        <v>12</v>
      </c>
      <c r="N1116" t="s">
        <v>13</v>
      </c>
      <c r="O1116">
        <v>27.52</v>
      </c>
      <c r="P1116">
        <v>600</v>
      </c>
      <c r="Q1116" t="s">
        <v>14</v>
      </c>
      <c r="R1116">
        <f>P1116 * _xll.XLOOKUP(Q1116,CALCULATION!$A$15:$A$17, CALCULATION!$B$15:$B$17 )</f>
        <v>600</v>
      </c>
      <c r="S1116" s="5">
        <f>O1116*P1116*_xll.XLOOKUP(Q1116,CALCULATION!$A$15:$A$17, CALCULATION!$B$15:$B$17)</f>
        <v>16512</v>
      </c>
      <c r="T1116">
        <v>300</v>
      </c>
      <c r="U1116" t="s">
        <v>14</v>
      </c>
      <c r="V1116">
        <f>T1116 * _xll.XLOOKUP(U1116,CALCULATION!$A$15:$A$17, CALCULATION!$B$15:$B$17 )</f>
        <v>300</v>
      </c>
      <c r="W1116" s="5">
        <f>O1116*T1116*_xll.XLOOKUP(U1116,CALCULATION!$A$15:$A$17, CALCULATION!$B$15:$B$17)</f>
        <v>8256</v>
      </c>
      <c r="X1116" s="5">
        <f>WORKSHEET[[#This Row],[Clients Total Cost]] / WORKSHEET[[#This Row],[Clients Rate per T2 (USD)]]</f>
        <v>27.52</v>
      </c>
      <c r="Y1116" s="5">
        <f>WORKSHEET[[#This Row],[Clients Rate per T2 (USD)]] - WORKSHEET[[#This Row],[Supplier Rate Per t2 (USD)]]</f>
        <v>300</v>
      </c>
      <c r="Z1116" s="5">
        <f>WORKSHEET[[#This Row],[Profit Per T]] * WORKSHEET[[#This Row],[Weight]]</f>
        <v>8256</v>
      </c>
      <c r="AA1116">
        <v>1</v>
      </c>
      <c r="AB1116" s="1">
        <v>2.25</v>
      </c>
      <c r="AC1116" s="1">
        <v>1.5</v>
      </c>
      <c r="AD1116" s="1">
        <v>1.875</v>
      </c>
      <c r="AE1116" s="1">
        <f>WORKSHEET[[#This Row],[Delay at toll gate in days]] +WORKSHEET[[#This Row],[Delay at workshop in days]] +WORKSHEET[[#This Row],[Delay at border in days]]</f>
        <v>5.625</v>
      </c>
    </row>
    <row r="1117" spans="1:31" x14ac:dyDescent="0.35">
      <c r="A1117" t="s">
        <v>1137</v>
      </c>
      <c r="B1117" t="s">
        <v>10</v>
      </c>
      <c r="C1117" t="s">
        <v>56</v>
      </c>
      <c r="D1117" t="s">
        <v>3619</v>
      </c>
      <c r="E1117" t="s">
        <v>3617</v>
      </c>
      <c r="F1117" t="str">
        <f>WORKSHEET[[#This Row],[Depart From]]&amp;"-"&amp;WORKSHEET[[#This Row],[Arrive To]]</f>
        <v>Addis Ababa-Lagos</v>
      </c>
      <c r="G1117" s="2">
        <v>44644</v>
      </c>
      <c r="H1117" s="2">
        <v>44659</v>
      </c>
      <c r="I1117" s="2" t="str">
        <f t="shared" si="17"/>
        <v>Delivered</v>
      </c>
      <c r="J1117" s="2" t="str">
        <f>TEXT(WORKSHEET[[#This Row],[Offloading Date]], "mmm")</f>
        <v>Apr</v>
      </c>
      <c r="K1117" s="2" t="str">
        <f>IF(OR(WORKSHEET[[#This Row],[Year]]="", ISBLANK(WORKSHEET[[#This Row],[Year]]), WORKSHEET[[#This Row],[Year]]="null"), "Exclude", "Include")</f>
        <v>Include</v>
      </c>
      <c r="L1117" t="s">
        <v>16</v>
      </c>
      <c r="M1117" t="s">
        <v>12</v>
      </c>
      <c r="N1117" t="s">
        <v>13</v>
      </c>
      <c r="O1117">
        <v>27.423999999999999</v>
      </c>
      <c r="P1117">
        <v>600</v>
      </c>
      <c r="Q1117" t="s">
        <v>14</v>
      </c>
      <c r="R1117">
        <f>P1117 * _xll.XLOOKUP(Q1117,CALCULATION!$A$15:$A$17, CALCULATION!$B$15:$B$17 )</f>
        <v>600</v>
      </c>
      <c r="S1117" s="5">
        <f>O1117*P1117*_xll.XLOOKUP(Q1117,CALCULATION!$A$15:$A$17, CALCULATION!$B$15:$B$17)</f>
        <v>16454.400000000001</v>
      </c>
      <c r="T1117">
        <v>300</v>
      </c>
      <c r="U1117" t="s">
        <v>14</v>
      </c>
      <c r="V1117">
        <f>T1117 * _xll.XLOOKUP(U1117,CALCULATION!$A$15:$A$17, CALCULATION!$B$15:$B$17 )</f>
        <v>300</v>
      </c>
      <c r="W1117" s="5">
        <f>O1117*T1117*_xll.XLOOKUP(U1117,CALCULATION!$A$15:$A$17, CALCULATION!$B$15:$B$17)</f>
        <v>8227.2000000000007</v>
      </c>
      <c r="X1117" s="5">
        <f>WORKSHEET[[#This Row],[Clients Total Cost]] / WORKSHEET[[#This Row],[Clients Rate per T2 (USD)]]</f>
        <v>27.424000000000003</v>
      </c>
      <c r="Y1117" s="5">
        <f>WORKSHEET[[#This Row],[Clients Rate per T2 (USD)]] - WORKSHEET[[#This Row],[Supplier Rate Per t2 (USD)]]</f>
        <v>300</v>
      </c>
      <c r="Z1117" s="5">
        <f>WORKSHEET[[#This Row],[Profit Per T]] * WORKSHEET[[#This Row],[Weight]]</f>
        <v>8227.2000000000007</v>
      </c>
      <c r="AA1117">
        <v>1</v>
      </c>
      <c r="AB1117" s="1">
        <v>2.25</v>
      </c>
      <c r="AC1117" s="1">
        <v>1.5</v>
      </c>
      <c r="AD1117" s="1">
        <v>1.875</v>
      </c>
      <c r="AE1117" s="1">
        <f>WORKSHEET[[#This Row],[Delay at toll gate in days]] +WORKSHEET[[#This Row],[Delay at workshop in days]] +WORKSHEET[[#This Row],[Delay at border in days]]</f>
        <v>5.625</v>
      </c>
    </row>
    <row r="1118" spans="1:31" x14ac:dyDescent="0.35">
      <c r="A1118" t="s">
        <v>1138</v>
      </c>
      <c r="B1118" t="s">
        <v>10</v>
      </c>
      <c r="C1118" t="s">
        <v>56</v>
      </c>
      <c r="D1118" t="s">
        <v>3615</v>
      </c>
      <c r="E1118" t="s">
        <v>3614</v>
      </c>
      <c r="F1118" t="str">
        <f>WORKSHEET[[#This Row],[Depart From]]&amp;"-"&amp;WORKSHEET[[#This Row],[Arrive To]]</f>
        <v>Mombasa-Alger</v>
      </c>
      <c r="G1118" s="2">
        <v>44645</v>
      </c>
      <c r="H1118" s="2">
        <v>44659</v>
      </c>
      <c r="I1118" s="2" t="str">
        <f t="shared" si="17"/>
        <v>Delivered</v>
      </c>
      <c r="J1118" s="2" t="str">
        <f>TEXT(WORKSHEET[[#This Row],[Offloading Date]], "mmm")</f>
        <v>Apr</v>
      </c>
      <c r="K1118" s="2" t="str">
        <f>IF(OR(WORKSHEET[[#This Row],[Year]]="", ISBLANK(WORKSHEET[[#This Row],[Year]]), WORKSHEET[[#This Row],[Year]]="null"), "Exclude", "Include")</f>
        <v>Include</v>
      </c>
      <c r="L1118" t="s">
        <v>16</v>
      </c>
      <c r="M1118" t="s">
        <v>12</v>
      </c>
      <c r="N1118" t="s">
        <v>13</v>
      </c>
      <c r="O1118">
        <v>27.434999999999999</v>
      </c>
      <c r="P1118">
        <v>600</v>
      </c>
      <c r="Q1118" t="s">
        <v>14</v>
      </c>
      <c r="R1118">
        <f>P1118 * _xll.XLOOKUP(Q1118,CALCULATION!$A$15:$A$17, CALCULATION!$B$15:$B$17 )</f>
        <v>600</v>
      </c>
      <c r="S1118" s="5">
        <f>O1118*P1118*_xll.XLOOKUP(Q1118,CALCULATION!$A$15:$A$17, CALCULATION!$B$15:$B$17)</f>
        <v>16461</v>
      </c>
      <c r="T1118">
        <v>300</v>
      </c>
      <c r="U1118" t="s">
        <v>14</v>
      </c>
      <c r="V1118">
        <f>T1118 * _xll.XLOOKUP(U1118,CALCULATION!$A$15:$A$17, CALCULATION!$B$15:$B$17 )</f>
        <v>300</v>
      </c>
      <c r="W1118" s="5">
        <f>O1118*T1118*_xll.XLOOKUP(U1118,CALCULATION!$A$15:$A$17, CALCULATION!$B$15:$B$17)</f>
        <v>8230.5</v>
      </c>
      <c r="X1118" s="5">
        <f>WORKSHEET[[#This Row],[Clients Total Cost]] / WORKSHEET[[#This Row],[Clients Rate per T2 (USD)]]</f>
        <v>27.434999999999999</v>
      </c>
      <c r="Y1118" s="5">
        <f>WORKSHEET[[#This Row],[Clients Rate per T2 (USD)]] - WORKSHEET[[#This Row],[Supplier Rate Per t2 (USD)]]</f>
        <v>300</v>
      </c>
      <c r="Z1118" s="5">
        <f>WORKSHEET[[#This Row],[Profit Per T]] * WORKSHEET[[#This Row],[Weight]]</f>
        <v>8230.5</v>
      </c>
      <c r="AA1118">
        <v>1</v>
      </c>
      <c r="AB1118" s="1">
        <v>2.1</v>
      </c>
      <c r="AC1118" s="1">
        <v>1.4000000000000001</v>
      </c>
      <c r="AD1118" s="1">
        <v>1.75</v>
      </c>
      <c r="AE1118" s="1">
        <f>WORKSHEET[[#This Row],[Delay at toll gate in days]] +WORKSHEET[[#This Row],[Delay at workshop in days]] +WORKSHEET[[#This Row],[Delay at border in days]]</f>
        <v>5.25</v>
      </c>
    </row>
    <row r="1119" spans="1:31" x14ac:dyDescent="0.35">
      <c r="A1119" t="s">
        <v>1139</v>
      </c>
      <c r="B1119" t="s">
        <v>10</v>
      </c>
      <c r="C1119" t="s">
        <v>56</v>
      </c>
      <c r="D1119" t="s">
        <v>3619</v>
      </c>
      <c r="E1119" t="s">
        <v>3618</v>
      </c>
      <c r="F1119" t="str">
        <f>WORKSHEET[[#This Row],[Depart From]]&amp;"-"&amp;WORKSHEET[[#This Row],[Arrive To]]</f>
        <v>Addis Ababa-Tripoli</v>
      </c>
      <c r="G1119" s="2">
        <v>44645</v>
      </c>
      <c r="H1119" s="2">
        <v>44659</v>
      </c>
      <c r="I1119" s="2" t="str">
        <f t="shared" si="17"/>
        <v>Delivered</v>
      </c>
      <c r="J1119" s="2" t="str">
        <f>TEXT(WORKSHEET[[#This Row],[Offloading Date]], "mmm")</f>
        <v>Apr</v>
      </c>
      <c r="K1119" s="2" t="str">
        <f>IF(OR(WORKSHEET[[#This Row],[Year]]="", ISBLANK(WORKSHEET[[#This Row],[Year]]), WORKSHEET[[#This Row],[Year]]="null"), "Exclude", "Include")</f>
        <v>Include</v>
      </c>
      <c r="L1119" t="s">
        <v>16</v>
      </c>
      <c r="M1119" t="s">
        <v>12</v>
      </c>
      <c r="N1119" t="s">
        <v>13</v>
      </c>
      <c r="O1119">
        <v>27.414000000000001</v>
      </c>
      <c r="P1119">
        <v>600</v>
      </c>
      <c r="Q1119" t="s">
        <v>14</v>
      </c>
      <c r="R1119">
        <f>P1119 * _xll.XLOOKUP(Q1119,CALCULATION!$A$15:$A$17, CALCULATION!$B$15:$B$17 )</f>
        <v>600</v>
      </c>
      <c r="S1119" s="5">
        <f>O1119*P1119*_xll.XLOOKUP(Q1119,CALCULATION!$A$15:$A$17, CALCULATION!$B$15:$B$17)</f>
        <v>16448.400000000001</v>
      </c>
      <c r="T1119">
        <v>300</v>
      </c>
      <c r="U1119" t="s">
        <v>14</v>
      </c>
      <c r="V1119">
        <f>T1119 * _xll.XLOOKUP(U1119,CALCULATION!$A$15:$A$17, CALCULATION!$B$15:$B$17 )</f>
        <v>300</v>
      </c>
      <c r="W1119" s="5">
        <f>O1119*T1119*_xll.XLOOKUP(U1119,CALCULATION!$A$15:$A$17, CALCULATION!$B$15:$B$17)</f>
        <v>8224.2000000000007</v>
      </c>
      <c r="X1119" s="5">
        <f>WORKSHEET[[#This Row],[Clients Total Cost]] / WORKSHEET[[#This Row],[Clients Rate per T2 (USD)]]</f>
        <v>27.414000000000001</v>
      </c>
      <c r="Y1119" s="5">
        <f>WORKSHEET[[#This Row],[Clients Rate per T2 (USD)]] - WORKSHEET[[#This Row],[Supplier Rate Per t2 (USD)]]</f>
        <v>300</v>
      </c>
      <c r="Z1119" s="5">
        <f>WORKSHEET[[#This Row],[Profit Per T]] * WORKSHEET[[#This Row],[Weight]]</f>
        <v>8224.2000000000007</v>
      </c>
      <c r="AA1119">
        <v>1</v>
      </c>
      <c r="AB1119" s="1">
        <v>2.1</v>
      </c>
      <c r="AC1119" s="1">
        <v>1.4000000000000001</v>
      </c>
      <c r="AD1119" s="1">
        <v>1.75</v>
      </c>
      <c r="AE1119" s="1">
        <f>WORKSHEET[[#This Row],[Delay at toll gate in days]] +WORKSHEET[[#This Row],[Delay at workshop in days]] +WORKSHEET[[#This Row],[Delay at border in days]]</f>
        <v>5.25</v>
      </c>
    </row>
    <row r="1120" spans="1:31" x14ac:dyDescent="0.35">
      <c r="A1120" t="s">
        <v>1140</v>
      </c>
      <c r="B1120" t="s">
        <v>10</v>
      </c>
      <c r="C1120" t="s">
        <v>56</v>
      </c>
      <c r="D1120" t="s">
        <v>3615</v>
      </c>
      <c r="E1120" t="s">
        <v>3614</v>
      </c>
      <c r="F1120" t="str">
        <f>WORKSHEET[[#This Row],[Depart From]]&amp;"-"&amp;WORKSHEET[[#This Row],[Arrive To]]</f>
        <v>Mombasa-Alger</v>
      </c>
      <c r="G1120" s="2">
        <v>44650</v>
      </c>
      <c r="H1120" s="2">
        <v>44664</v>
      </c>
      <c r="I1120" s="2" t="str">
        <f t="shared" si="17"/>
        <v>Delivered</v>
      </c>
      <c r="J1120" s="2" t="str">
        <f>TEXT(WORKSHEET[[#This Row],[Offloading Date]], "mmm")</f>
        <v>Apr</v>
      </c>
      <c r="K1120" s="2" t="str">
        <f>IF(OR(WORKSHEET[[#This Row],[Year]]="", ISBLANK(WORKSHEET[[#This Row],[Year]]), WORKSHEET[[#This Row],[Year]]="null"), "Exclude", "Include")</f>
        <v>Include</v>
      </c>
      <c r="L1120" t="s">
        <v>16</v>
      </c>
      <c r="M1120" t="s">
        <v>12</v>
      </c>
      <c r="N1120" t="s">
        <v>13</v>
      </c>
      <c r="O1120">
        <v>34.945</v>
      </c>
      <c r="P1120">
        <v>600</v>
      </c>
      <c r="Q1120" t="s">
        <v>14</v>
      </c>
      <c r="R1120">
        <f>P1120 * _xll.XLOOKUP(Q1120,CALCULATION!$A$15:$A$17, CALCULATION!$B$15:$B$17 )</f>
        <v>600</v>
      </c>
      <c r="S1120" s="5">
        <f>O1120*P1120*_xll.XLOOKUP(Q1120,CALCULATION!$A$15:$A$17, CALCULATION!$B$15:$B$17)</f>
        <v>20967</v>
      </c>
      <c r="T1120">
        <v>300</v>
      </c>
      <c r="U1120" t="s">
        <v>14</v>
      </c>
      <c r="V1120">
        <f>T1120 * _xll.XLOOKUP(U1120,CALCULATION!$A$15:$A$17, CALCULATION!$B$15:$B$17 )</f>
        <v>300</v>
      </c>
      <c r="W1120" s="5">
        <f>O1120*T1120*_xll.XLOOKUP(U1120,CALCULATION!$A$15:$A$17, CALCULATION!$B$15:$B$17)</f>
        <v>10483.5</v>
      </c>
      <c r="X1120" s="5">
        <f>WORKSHEET[[#This Row],[Clients Total Cost]] / WORKSHEET[[#This Row],[Clients Rate per T2 (USD)]]</f>
        <v>34.945</v>
      </c>
      <c r="Y1120" s="5">
        <f>WORKSHEET[[#This Row],[Clients Rate per T2 (USD)]] - WORKSHEET[[#This Row],[Supplier Rate Per t2 (USD)]]</f>
        <v>300</v>
      </c>
      <c r="Z1120" s="5">
        <f>WORKSHEET[[#This Row],[Profit Per T]] * WORKSHEET[[#This Row],[Weight]]</f>
        <v>10483.5</v>
      </c>
      <c r="AA1120">
        <v>1</v>
      </c>
      <c r="AB1120" s="1">
        <v>2.1</v>
      </c>
      <c r="AC1120" s="1">
        <v>1.4000000000000001</v>
      </c>
      <c r="AD1120" s="1">
        <v>1.75</v>
      </c>
      <c r="AE1120" s="1">
        <f>WORKSHEET[[#This Row],[Delay at toll gate in days]] +WORKSHEET[[#This Row],[Delay at workshop in days]] +WORKSHEET[[#This Row],[Delay at border in days]]</f>
        <v>5.25</v>
      </c>
    </row>
    <row r="1121" spans="1:31" x14ac:dyDescent="0.35">
      <c r="A1121" t="s">
        <v>1141</v>
      </c>
      <c r="B1121" t="s">
        <v>10</v>
      </c>
      <c r="C1121" t="s">
        <v>56</v>
      </c>
      <c r="D1121" t="s">
        <v>3611</v>
      </c>
      <c r="E1121" t="s">
        <v>3614</v>
      </c>
      <c r="F1121" t="str">
        <f>WORKSHEET[[#This Row],[Depart From]]&amp;"-"&amp;WORKSHEET[[#This Row],[Arrive To]]</f>
        <v>Mogadishu-Alger</v>
      </c>
      <c r="G1121" s="2">
        <v>44648</v>
      </c>
      <c r="H1121" s="2">
        <v>44664</v>
      </c>
      <c r="I1121" s="2" t="str">
        <f t="shared" si="17"/>
        <v>Delivered</v>
      </c>
      <c r="J1121" s="2" t="str">
        <f>TEXT(WORKSHEET[[#This Row],[Offloading Date]], "mmm")</f>
        <v>Apr</v>
      </c>
      <c r="K1121" s="2" t="str">
        <f>IF(OR(WORKSHEET[[#This Row],[Year]]="", ISBLANK(WORKSHEET[[#This Row],[Year]]), WORKSHEET[[#This Row],[Year]]="null"), "Exclude", "Include")</f>
        <v>Include</v>
      </c>
      <c r="L1121" t="s">
        <v>16</v>
      </c>
      <c r="M1121" t="s">
        <v>12</v>
      </c>
      <c r="N1121" t="s">
        <v>13</v>
      </c>
      <c r="O1121">
        <v>27.518999999999998</v>
      </c>
      <c r="P1121">
        <v>600</v>
      </c>
      <c r="Q1121" t="s">
        <v>14</v>
      </c>
      <c r="R1121">
        <f>P1121 * _xll.XLOOKUP(Q1121,CALCULATION!$A$15:$A$17, CALCULATION!$B$15:$B$17 )</f>
        <v>600</v>
      </c>
      <c r="S1121" s="5">
        <f>O1121*P1121*_xll.XLOOKUP(Q1121,CALCULATION!$A$15:$A$17, CALCULATION!$B$15:$B$17)</f>
        <v>16511.399999999998</v>
      </c>
      <c r="T1121">
        <v>300</v>
      </c>
      <c r="U1121" t="s">
        <v>14</v>
      </c>
      <c r="V1121">
        <f>T1121 * _xll.XLOOKUP(U1121,CALCULATION!$A$15:$A$17, CALCULATION!$B$15:$B$17 )</f>
        <v>300</v>
      </c>
      <c r="W1121" s="5">
        <f>O1121*T1121*_xll.XLOOKUP(U1121,CALCULATION!$A$15:$A$17, CALCULATION!$B$15:$B$17)</f>
        <v>8255.6999999999989</v>
      </c>
      <c r="X1121" s="5">
        <f>WORKSHEET[[#This Row],[Clients Total Cost]] / WORKSHEET[[#This Row],[Clients Rate per T2 (USD)]]</f>
        <v>27.518999999999995</v>
      </c>
      <c r="Y1121" s="5">
        <f>WORKSHEET[[#This Row],[Clients Rate per T2 (USD)]] - WORKSHEET[[#This Row],[Supplier Rate Per t2 (USD)]]</f>
        <v>300</v>
      </c>
      <c r="Z1121" s="5">
        <f>WORKSHEET[[#This Row],[Profit Per T]] * WORKSHEET[[#This Row],[Weight]]</f>
        <v>8255.6999999999989</v>
      </c>
      <c r="AA1121">
        <v>1</v>
      </c>
      <c r="AB1121" s="1">
        <v>2.4</v>
      </c>
      <c r="AC1121" s="1">
        <v>1.6</v>
      </c>
      <c r="AD1121" s="1">
        <v>2</v>
      </c>
      <c r="AE1121" s="1">
        <f>WORKSHEET[[#This Row],[Delay at toll gate in days]] +WORKSHEET[[#This Row],[Delay at workshop in days]] +WORKSHEET[[#This Row],[Delay at border in days]]</f>
        <v>6</v>
      </c>
    </row>
    <row r="1122" spans="1:31" x14ac:dyDescent="0.35">
      <c r="A1122" t="s">
        <v>1142</v>
      </c>
      <c r="B1122" t="s">
        <v>10</v>
      </c>
      <c r="C1122" t="s">
        <v>56</v>
      </c>
      <c r="D1122" t="s">
        <v>3615</v>
      </c>
      <c r="E1122" t="s">
        <v>3617</v>
      </c>
      <c r="F1122" t="str">
        <f>WORKSHEET[[#This Row],[Depart From]]&amp;"-"&amp;WORKSHEET[[#This Row],[Arrive To]]</f>
        <v>Mombasa-Lagos</v>
      </c>
      <c r="G1122" s="2">
        <v>44670</v>
      </c>
      <c r="H1122" s="2">
        <v>44684</v>
      </c>
      <c r="I1122" s="2" t="str">
        <f t="shared" si="17"/>
        <v>Delivered</v>
      </c>
      <c r="J1122" s="2" t="str">
        <f>TEXT(WORKSHEET[[#This Row],[Offloading Date]], "mmm")</f>
        <v>May</v>
      </c>
      <c r="K1122" s="2" t="str">
        <f>IF(OR(WORKSHEET[[#This Row],[Year]]="", ISBLANK(WORKSHEET[[#This Row],[Year]]), WORKSHEET[[#This Row],[Year]]="null"), "Exclude", "Include")</f>
        <v>Include</v>
      </c>
      <c r="L1122" t="s">
        <v>16</v>
      </c>
      <c r="M1122" t="s">
        <v>12</v>
      </c>
      <c r="N1122" t="s">
        <v>13</v>
      </c>
      <c r="O1122">
        <v>27.303999999999998</v>
      </c>
      <c r="P1122">
        <v>600</v>
      </c>
      <c r="Q1122" t="s">
        <v>14</v>
      </c>
      <c r="R1122">
        <f>P1122 * _xll.XLOOKUP(Q1122,CALCULATION!$A$15:$A$17, CALCULATION!$B$15:$B$17 )</f>
        <v>600</v>
      </c>
      <c r="S1122" s="5">
        <f>O1122*P1122*_xll.XLOOKUP(Q1122,CALCULATION!$A$15:$A$17, CALCULATION!$B$15:$B$17)</f>
        <v>16382.4</v>
      </c>
      <c r="T1122">
        <v>300</v>
      </c>
      <c r="U1122" t="s">
        <v>14</v>
      </c>
      <c r="V1122">
        <f>T1122 * _xll.XLOOKUP(U1122,CALCULATION!$A$15:$A$17, CALCULATION!$B$15:$B$17 )</f>
        <v>300</v>
      </c>
      <c r="W1122" s="5">
        <f>O1122*T1122*_xll.XLOOKUP(U1122,CALCULATION!$A$15:$A$17, CALCULATION!$B$15:$B$17)</f>
        <v>8191.2</v>
      </c>
      <c r="X1122" s="5">
        <f>WORKSHEET[[#This Row],[Clients Total Cost]] / WORKSHEET[[#This Row],[Clients Rate per T2 (USD)]]</f>
        <v>27.303999999999998</v>
      </c>
      <c r="Y1122" s="5">
        <f>WORKSHEET[[#This Row],[Clients Rate per T2 (USD)]] - WORKSHEET[[#This Row],[Supplier Rate Per t2 (USD)]]</f>
        <v>300</v>
      </c>
      <c r="Z1122" s="5">
        <f>WORKSHEET[[#This Row],[Profit Per T]] * WORKSHEET[[#This Row],[Weight]]</f>
        <v>8191.2</v>
      </c>
      <c r="AA1122">
        <v>1</v>
      </c>
      <c r="AB1122" s="1">
        <v>2.1</v>
      </c>
      <c r="AC1122" s="1">
        <v>1.4000000000000001</v>
      </c>
      <c r="AD1122" s="1">
        <v>1.75</v>
      </c>
      <c r="AE1122" s="1">
        <f>WORKSHEET[[#This Row],[Delay at toll gate in days]] +WORKSHEET[[#This Row],[Delay at workshop in days]] +WORKSHEET[[#This Row],[Delay at border in days]]</f>
        <v>5.25</v>
      </c>
    </row>
    <row r="1123" spans="1:31" x14ac:dyDescent="0.35">
      <c r="A1123" t="s">
        <v>1143</v>
      </c>
      <c r="B1123" t="s">
        <v>10</v>
      </c>
      <c r="C1123" t="s">
        <v>56</v>
      </c>
      <c r="D1123" t="s">
        <v>3616</v>
      </c>
      <c r="E1123" t="s">
        <v>3614</v>
      </c>
      <c r="F1123" t="str">
        <f>WORKSHEET[[#This Row],[Depart From]]&amp;"-"&amp;WORKSHEET[[#This Row],[Arrive To]]</f>
        <v>Marrakech-Alger</v>
      </c>
      <c r="G1123" s="2">
        <v>44671</v>
      </c>
      <c r="H1123" s="2">
        <v>44690</v>
      </c>
      <c r="I1123" s="2" t="str">
        <f t="shared" si="17"/>
        <v>Delivered</v>
      </c>
      <c r="J1123" s="2" t="str">
        <f>TEXT(WORKSHEET[[#This Row],[Offloading Date]], "mmm")</f>
        <v>May</v>
      </c>
      <c r="K1123" s="2" t="str">
        <f>IF(OR(WORKSHEET[[#This Row],[Year]]="", ISBLANK(WORKSHEET[[#This Row],[Year]]), WORKSHEET[[#This Row],[Year]]="null"), "Exclude", "Include")</f>
        <v>Include</v>
      </c>
      <c r="L1123" t="s">
        <v>16</v>
      </c>
      <c r="M1123" t="s">
        <v>12</v>
      </c>
      <c r="N1123" t="s">
        <v>13</v>
      </c>
      <c r="O1123">
        <v>27.416</v>
      </c>
      <c r="P1123">
        <v>600</v>
      </c>
      <c r="Q1123" t="s">
        <v>14</v>
      </c>
      <c r="R1123">
        <f>P1123 * _xll.XLOOKUP(Q1123,CALCULATION!$A$15:$A$17, CALCULATION!$B$15:$B$17 )</f>
        <v>600</v>
      </c>
      <c r="S1123" s="5">
        <f>O1123*P1123*_xll.XLOOKUP(Q1123,CALCULATION!$A$15:$A$17, CALCULATION!$B$15:$B$17)</f>
        <v>16449.599999999999</v>
      </c>
      <c r="T1123">
        <v>300</v>
      </c>
      <c r="U1123" t="s">
        <v>14</v>
      </c>
      <c r="V1123">
        <f>T1123 * _xll.XLOOKUP(U1123,CALCULATION!$A$15:$A$17, CALCULATION!$B$15:$B$17 )</f>
        <v>300</v>
      </c>
      <c r="W1123" s="5">
        <f>O1123*T1123*_xll.XLOOKUP(U1123,CALCULATION!$A$15:$A$17, CALCULATION!$B$15:$B$17)</f>
        <v>8224.7999999999993</v>
      </c>
      <c r="X1123" s="5">
        <f>WORKSHEET[[#This Row],[Clients Total Cost]] / WORKSHEET[[#This Row],[Clients Rate per T2 (USD)]]</f>
        <v>27.415999999999997</v>
      </c>
      <c r="Y1123" s="5">
        <f>WORKSHEET[[#This Row],[Clients Rate per T2 (USD)]] - WORKSHEET[[#This Row],[Supplier Rate Per t2 (USD)]]</f>
        <v>300</v>
      </c>
      <c r="Z1123" s="5">
        <f>WORKSHEET[[#This Row],[Profit Per T]] * WORKSHEET[[#This Row],[Weight]]</f>
        <v>8224.7999999999993</v>
      </c>
      <c r="AA1123">
        <v>1</v>
      </c>
      <c r="AB1123" s="1">
        <v>2.85</v>
      </c>
      <c r="AC1123" s="1">
        <v>1.9000000000000001</v>
      </c>
      <c r="AD1123" s="1">
        <v>2.375</v>
      </c>
      <c r="AE1123" s="1">
        <f>WORKSHEET[[#This Row],[Delay at toll gate in days]] +WORKSHEET[[#This Row],[Delay at workshop in days]] +WORKSHEET[[#This Row],[Delay at border in days]]</f>
        <v>7.125</v>
      </c>
    </row>
    <row r="1124" spans="1:31" x14ac:dyDescent="0.35">
      <c r="A1124" t="s">
        <v>1144</v>
      </c>
      <c r="B1124" t="s">
        <v>10</v>
      </c>
      <c r="C1124" t="s">
        <v>56</v>
      </c>
      <c r="D1124" t="s">
        <v>3615</v>
      </c>
      <c r="E1124" t="s">
        <v>3617</v>
      </c>
      <c r="F1124" t="str">
        <f>WORKSHEET[[#This Row],[Depart From]]&amp;"-"&amp;WORKSHEET[[#This Row],[Arrive To]]</f>
        <v>Mombasa-Lagos</v>
      </c>
      <c r="G1124" s="2">
        <v>44671</v>
      </c>
      <c r="H1124" s="2">
        <v>44684</v>
      </c>
      <c r="I1124" s="2" t="str">
        <f t="shared" si="17"/>
        <v>Delivered</v>
      </c>
      <c r="J1124" s="2" t="str">
        <f>TEXT(WORKSHEET[[#This Row],[Offloading Date]], "mmm")</f>
        <v>May</v>
      </c>
      <c r="K1124" s="2" t="str">
        <f>IF(OR(WORKSHEET[[#This Row],[Year]]="", ISBLANK(WORKSHEET[[#This Row],[Year]]), WORKSHEET[[#This Row],[Year]]="null"), "Exclude", "Include")</f>
        <v>Include</v>
      </c>
      <c r="L1124" t="s">
        <v>16</v>
      </c>
      <c r="M1124" t="s">
        <v>12</v>
      </c>
      <c r="N1124" t="s">
        <v>13</v>
      </c>
      <c r="O1124">
        <v>27.527000000000001</v>
      </c>
      <c r="P1124">
        <v>600</v>
      </c>
      <c r="Q1124" t="s">
        <v>14</v>
      </c>
      <c r="R1124">
        <f>P1124 * _xll.XLOOKUP(Q1124,CALCULATION!$A$15:$A$17, CALCULATION!$B$15:$B$17 )</f>
        <v>600</v>
      </c>
      <c r="S1124" s="5">
        <f>O1124*P1124*_xll.XLOOKUP(Q1124,CALCULATION!$A$15:$A$17, CALCULATION!$B$15:$B$17)</f>
        <v>16516.2</v>
      </c>
      <c r="T1124">
        <v>300</v>
      </c>
      <c r="U1124" t="s">
        <v>14</v>
      </c>
      <c r="V1124">
        <f>T1124 * _xll.XLOOKUP(U1124,CALCULATION!$A$15:$A$17, CALCULATION!$B$15:$B$17 )</f>
        <v>300</v>
      </c>
      <c r="W1124" s="5">
        <f>O1124*T1124*_xll.XLOOKUP(U1124,CALCULATION!$A$15:$A$17, CALCULATION!$B$15:$B$17)</f>
        <v>8258.1</v>
      </c>
      <c r="X1124" s="5">
        <f>WORKSHEET[[#This Row],[Clients Total Cost]] / WORKSHEET[[#This Row],[Clients Rate per T2 (USD)]]</f>
        <v>27.527000000000001</v>
      </c>
      <c r="Y1124" s="5">
        <f>WORKSHEET[[#This Row],[Clients Rate per T2 (USD)]] - WORKSHEET[[#This Row],[Supplier Rate Per t2 (USD)]]</f>
        <v>300</v>
      </c>
      <c r="Z1124" s="5">
        <f>WORKSHEET[[#This Row],[Profit Per T]] * WORKSHEET[[#This Row],[Weight]]</f>
        <v>8258.1</v>
      </c>
      <c r="AA1124">
        <v>1</v>
      </c>
      <c r="AB1124" s="1">
        <v>1.95</v>
      </c>
      <c r="AC1124" s="1">
        <v>1.3</v>
      </c>
      <c r="AD1124" s="1">
        <v>1.625</v>
      </c>
      <c r="AE1124" s="1">
        <f>WORKSHEET[[#This Row],[Delay at toll gate in days]] +WORKSHEET[[#This Row],[Delay at workshop in days]] +WORKSHEET[[#This Row],[Delay at border in days]]</f>
        <v>4.875</v>
      </c>
    </row>
    <row r="1125" spans="1:31" x14ac:dyDescent="0.35">
      <c r="A1125" t="s">
        <v>1145</v>
      </c>
      <c r="B1125" t="s">
        <v>10</v>
      </c>
      <c r="C1125" t="s">
        <v>56</v>
      </c>
      <c r="D1125" t="s">
        <v>3619</v>
      </c>
      <c r="E1125" t="s">
        <v>3614</v>
      </c>
      <c r="F1125" t="str">
        <f>WORKSHEET[[#This Row],[Depart From]]&amp;"-"&amp;WORKSHEET[[#This Row],[Arrive To]]</f>
        <v>Addis Ababa-Alger</v>
      </c>
      <c r="G1125" s="2">
        <v>44670</v>
      </c>
      <c r="H1125" s="2">
        <v>44684</v>
      </c>
      <c r="I1125" s="2" t="str">
        <f t="shared" si="17"/>
        <v>Delivered</v>
      </c>
      <c r="J1125" s="2" t="str">
        <f>TEXT(WORKSHEET[[#This Row],[Offloading Date]], "mmm")</f>
        <v>May</v>
      </c>
      <c r="K1125" s="2" t="str">
        <f>IF(OR(WORKSHEET[[#This Row],[Year]]="", ISBLANK(WORKSHEET[[#This Row],[Year]]), WORKSHEET[[#This Row],[Year]]="null"), "Exclude", "Include")</f>
        <v>Include</v>
      </c>
      <c r="L1125" t="s">
        <v>16</v>
      </c>
      <c r="M1125" t="s">
        <v>12</v>
      </c>
      <c r="N1125" t="s">
        <v>13</v>
      </c>
      <c r="O1125">
        <v>34.677</v>
      </c>
      <c r="P1125">
        <v>600</v>
      </c>
      <c r="Q1125" t="s">
        <v>14</v>
      </c>
      <c r="R1125">
        <f>P1125 * _xll.XLOOKUP(Q1125,CALCULATION!$A$15:$A$17, CALCULATION!$B$15:$B$17 )</f>
        <v>600</v>
      </c>
      <c r="S1125" s="5">
        <f>O1125*P1125*_xll.XLOOKUP(Q1125,CALCULATION!$A$15:$A$17, CALCULATION!$B$15:$B$17)</f>
        <v>20806.2</v>
      </c>
      <c r="T1125">
        <v>300</v>
      </c>
      <c r="U1125" t="s">
        <v>14</v>
      </c>
      <c r="V1125">
        <f>T1125 * _xll.XLOOKUP(U1125,CALCULATION!$A$15:$A$17, CALCULATION!$B$15:$B$17 )</f>
        <v>300</v>
      </c>
      <c r="W1125" s="5">
        <f>O1125*T1125*_xll.XLOOKUP(U1125,CALCULATION!$A$15:$A$17, CALCULATION!$B$15:$B$17)</f>
        <v>10403.1</v>
      </c>
      <c r="X1125" s="5">
        <f>WORKSHEET[[#This Row],[Clients Total Cost]] / WORKSHEET[[#This Row],[Clients Rate per T2 (USD)]]</f>
        <v>34.677</v>
      </c>
      <c r="Y1125" s="5">
        <f>WORKSHEET[[#This Row],[Clients Rate per T2 (USD)]] - WORKSHEET[[#This Row],[Supplier Rate Per t2 (USD)]]</f>
        <v>300</v>
      </c>
      <c r="Z1125" s="5">
        <f>WORKSHEET[[#This Row],[Profit Per T]] * WORKSHEET[[#This Row],[Weight]]</f>
        <v>10403.1</v>
      </c>
      <c r="AA1125">
        <v>1</v>
      </c>
      <c r="AB1125" s="1">
        <v>2.1</v>
      </c>
      <c r="AC1125" s="1">
        <v>1.4000000000000001</v>
      </c>
      <c r="AD1125" s="1">
        <v>1.75</v>
      </c>
      <c r="AE1125" s="1">
        <f>WORKSHEET[[#This Row],[Delay at toll gate in days]] +WORKSHEET[[#This Row],[Delay at workshop in days]] +WORKSHEET[[#This Row],[Delay at border in days]]</f>
        <v>5.25</v>
      </c>
    </row>
    <row r="1126" spans="1:31" x14ac:dyDescent="0.35">
      <c r="A1126" t="s">
        <v>1146</v>
      </c>
      <c r="B1126" t="s">
        <v>10</v>
      </c>
      <c r="C1126" t="s">
        <v>56</v>
      </c>
      <c r="D1126" t="s">
        <v>3611</v>
      </c>
      <c r="E1126" t="s">
        <v>3617</v>
      </c>
      <c r="F1126" t="str">
        <f>WORKSHEET[[#This Row],[Depart From]]&amp;"-"&amp;WORKSHEET[[#This Row],[Arrive To]]</f>
        <v>Mogadishu-Lagos</v>
      </c>
      <c r="G1126" s="2">
        <v>44670</v>
      </c>
      <c r="H1126" s="2">
        <v>44692</v>
      </c>
      <c r="I1126" s="2" t="str">
        <f t="shared" si="17"/>
        <v>Delivered</v>
      </c>
      <c r="J1126" s="2" t="str">
        <f>TEXT(WORKSHEET[[#This Row],[Offloading Date]], "mmm")</f>
        <v>May</v>
      </c>
      <c r="K1126" s="2" t="str">
        <f>IF(OR(WORKSHEET[[#This Row],[Year]]="", ISBLANK(WORKSHEET[[#This Row],[Year]]), WORKSHEET[[#This Row],[Year]]="null"), "Exclude", "Include")</f>
        <v>Include</v>
      </c>
      <c r="L1126" t="s">
        <v>16</v>
      </c>
      <c r="M1126" t="s">
        <v>12</v>
      </c>
      <c r="N1126" t="s">
        <v>13</v>
      </c>
      <c r="O1126">
        <v>34.908000000000001</v>
      </c>
      <c r="P1126">
        <v>600</v>
      </c>
      <c r="Q1126" t="s">
        <v>14</v>
      </c>
      <c r="R1126">
        <f>P1126 * _xll.XLOOKUP(Q1126,CALCULATION!$A$15:$A$17, CALCULATION!$B$15:$B$17 )</f>
        <v>600</v>
      </c>
      <c r="S1126" s="5">
        <f>O1126*P1126*_xll.XLOOKUP(Q1126,CALCULATION!$A$15:$A$17, CALCULATION!$B$15:$B$17)</f>
        <v>20944.8</v>
      </c>
      <c r="T1126">
        <v>300</v>
      </c>
      <c r="U1126" t="s">
        <v>14</v>
      </c>
      <c r="V1126">
        <f>T1126 * _xll.XLOOKUP(U1126,CALCULATION!$A$15:$A$17, CALCULATION!$B$15:$B$17 )</f>
        <v>300</v>
      </c>
      <c r="W1126" s="5">
        <f>O1126*T1126*_xll.XLOOKUP(U1126,CALCULATION!$A$15:$A$17, CALCULATION!$B$15:$B$17)</f>
        <v>10472.4</v>
      </c>
      <c r="X1126" s="5">
        <f>WORKSHEET[[#This Row],[Clients Total Cost]] / WORKSHEET[[#This Row],[Clients Rate per T2 (USD)]]</f>
        <v>34.908000000000001</v>
      </c>
      <c r="Y1126" s="5">
        <f>WORKSHEET[[#This Row],[Clients Rate per T2 (USD)]] - WORKSHEET[[#This Row],[Supplier Rate Per t2 (USD)]]</f>
        <v>300</v>
      </c>
      <c r="Z1126" s="5">
        <f>WORKSHEET[[#This Row],[Profit Per T]] * WORKSHEET[[#This Row],[Weight]]</f>
        <v>10472.4</v>
      </c>
      <c r="AA1126">
        <v>1</v>
      </c>
      <c r="AB1126" s="1">
        <v>3.3</v>
      </c>
      <c r="AC1126" s="1">
        <v>2.2000000000000002</v>
      </c>
      <c r="AD1126" s="1">
        <v>2.75</v>
      </c>
      <c r="AE1126" s="1">
        <f>WORKSHEET[[#This Row],[Delay at toll gate in days]] +WORKSHEET[[#This Row],[Delay at workshop in days]] +WORKSHEET[[#This Row],[Delay at border in days]]</f>
        <v>8.25</v>
      </c>
    </row>
    <row r="1127" spans="1:31" x14ac:dyDescent="0.35">
      <c r="A1127" t="s">
        <v>1147</v>
      </c>
      <c r="B1127" t="s">
        <v>10</v>
      </c>
      <c r="C1127" t="s">
        <v>56</v>
      </c>
      <c r="D1127" t="s">
        <v>3619</v>
      </c>
      <c r="E1127" t="s">
        <v>3613</v>
      </c>
      <c r="F1127" t="str">
        <f>WORKSHEET[[#This Row],[Depart From]]&amp;"-"&amp;WORKSHEET[[#This Row],[Arrive To]]</f>
        <v>Addis Ababa-Sanaa</v>
      </c>
      <c r="G1127" s="2">
        <v>44673</v>
      </c>
      <c r="H1127" s="2">
        <v>44687</v>
      </c>
      <c r="I1127" s="2" t="str">
        <f t="shared" si="17"/>
        <v>Delivered</v>
      </c>
      <c r="J1127" s="2" t="str">
        <f>TEXT(WORKSHEET[[#This Row],[Offloading Date]], "mmm")</f>
        <v>May</v>
      </c>
      <c r="K1127" s="2" t="str">
        <f>IF(OR(WORKSHEET[[#This Row],[Year]]="", ISBLANK(WORKSHEET[[#This Row],[Year]]), WORKSHEET[[#This Row],[Year]]="null"), "Exclude", "Include")</f>
        <v>Include</v>
      </c>
      <c r="L1127" t="s">
        <v>16</v>
      </c>
      <c r="M1127" t="s">
        <v>12</v>
      </c>
      <c r="N1127" t="s">
        <v>13</v>
      </c>
      <c r="O1127">
        <v>34.859000000000002</v>
      </c>
      <c r="P1127">
        <v>600</v>
      </c>
      <c r="Q1127" t="s">
        <v>14</v>
      </c>
      <c r="R1127">
        <f>P1127 * _xll.XLOOKUP(Q1127,CALCULATION!$A$15:$A$17, CALCULATION!$B$15:$B$17 )</f>
        <v>600</v>
      </c>
      <c r="S1127" s="5">
        <f>O1127*P1127*_xll.XLOOKUP(Q1127,CALCULATION!$A$15:$A$17, CALCULATION!$B$15:$B$17)</f>
        <v>20915.400000000001</v>
      </c>
      <c r="T1127">
        <v>300</v>
      </c>
      <c r="U1127" t="s">
        <v>14</v>
      </c>
      <c r="V1127">
        <f>T1127 * _xll.XLOOKUP(U1127,CALCULATION!$A$15:$A$17, CALCULATION!$B$15:$B$17 )</f>
        <v>300</v>
      </c>
      <c r="W1127" s="5">
        <f>O1127*T1127*_xll.XLOOKUP(U1127,CALCULATION!$A$15:$A$17, CALCULATION!$B$15:$B$17)</f>
        <v>10457.700000000001</v>
      </c>
      <c r="X1127" s="5">
        <f>WORKSHEET[[#This Row],[Clients Total Cost]] / WORKSHEET[[#This Row],[Clients Rate per T2 (USD)]]</f>
        <v>34.859000000000002</v>
      </c>
      <c r="Y1127" s="5">
        <f>WORKSHEET[[#This Row],[Clients Rate per T2 (USD)]] - WORKSHEET[[#This Row],[Supplier Rate Per t2 (USD)]]</f>
        <v>300</v>
      </c>
      <c r="Z1127" s="5">
        <f>WORKSHEET[[#This Row],[Profit Per T]] * WORKSHEET[[#This Row],[Weight]]</f>
        <v>10457.700000000001</v>
      </c>
      <c r="AA1127">
        <v>1</v>
      </c>
      <c r="AB1127" s="1">
        <v>2.1</v>
      </c>
      <c r="AC1127" s="1">
        <v>1.4000000000000001</v>
      </c>
      <c r="AD1127" s="1">
        <v>1.75</v>
      </c>
      <c r="AE1127" s="1">
        <f>WORKSHEET[[#This Row],[Delay at toll gate in days]] +WORKSHEET[[#This Row],[Delay at workshop in days]] +WORKSHEET[[#This Row],[Delay at border in days]]</f>
        <v>5.25</v>
      </c>
    </row>
    <row r="1128" spans="1:31" x14ac:dyDescent="0.35">
      <c r="A1128" t="s">
        <v>1148</v>
      </c>
      <c r="B1128" t="s">
        <v>10</v>
      </c>
      <c r="C1128" t="s">
        <v>68</v>
      </c>
      <c r="D1128" t="s">
        <v>3611</v>
      </c>
      <c r="E1128" t="s">
        <v>3614</v>
      </c>
      <c r="F1128" t="str">
        <f>WORKSHEET[[#This Row],[Depart From]]&amp;"-"&amp;WORKSHEET[[#This Row],[Arrive To]]</f>
        <v>Mogadishu-Alger</v>
      </c>
      <c r="G1128" s="2">
        <v>44670</v>
      </c>
      <c r="H1128" s="2">
        <v>44699</v>
      </c>
      <c r="I1128" s="2" t="str">
        <f t="shared" si="17"/>
        <v>Delivered</v>
      </c>
      <c r="J1128" s="2" t="str">
        <f>TEXT(WORKSHEET[[#This Row],[Offloading Date]], "mmm")</f>
        <v>May</v>
      </c>
      <c r="K1128" s="2" t="str">
        <f>IF(OR(WORKSHEET[[#This Row],[Year]]="", ISBLANK(WORKSHEET[[#This Row],[Year]]), WORKSHEET[[#This Row],[Year]]="null"), "Exclude", "Include")</f>
        <v>Include</v>
      </c>
      <c r="L1128" t="s">
        <v>16</v>
      </c>
      <c r="M1128" t="s">
        <v>3624</v>
      </c>
      <c r="N1128" t="s">
        <v>69</v>
      </c>
      <c r="O1128">
        <v>30.495000000000001</v>
      </c>
      <c r="P1128">
        <v>20</v>
      </c>
      <c r="Q1128" t="s">
        <v>14</v>
      </c>
      <c r="R1128">
        <f>P1128 * _xll.XLOOKUP(Q1128,CALCULATION!$A$15:$A$17, CALCULATION!$B$15:$B$17 )</f>
        <v>20</v>
      </c>
      <c r="S1128" s="5">
        <f>O1128*P1128*_xll.XLOOKUP(Q1128,CALCULATION!$A$15:$A$17, CALCULATION!$B$15:$B$17)</f>
        <v>609.9</v>
      </c>
      <c r="T1128">
        <v>10</v>
      </c>
      <c r="U1128" t="s">
        <v>14</v>
      </c>
      <c r="V1128">
        <f>T1128 * _xll.XLOOKUP(U1128,CALCULATION!$A$15:$A$17, CALCULATION!$B$15:$B$17 )</f>
        <v>10</v>
      </c>
      <c r="W1128" s="5">
        <f>O1128*T1128*_xll.XLOOKUP(U1128,CALCULATION!$A$15:$A$17, CALCULATION!$B$15:$B$17)</f>
        <v>304.95</v>
      </c>
      <c r="X1128" s="5">
        <f>WORKSHEET[[#This Row],[Clients Total Cost]] / WORKSHEET[[#This Row],[Clients Rate per T2 (USD)]]</f>
        <v>30.494999999999997</v>
      </c>
      <c r="Y1128" s="5">
        <f>WORKSHEET[[#This Row],[Clients Rate per T2 (USD)]] - WORKSHEET[[#This Row],[Supplier Rate Per t2 (USD)]]</f>
        <v>10</v>
      </c>
      <c r="Z1128" s="5">
        <f>WORKSHEET[[#This Row],[Profit Per T]] * WORKSHEET[[#This Row],[Weight]]</f>
        <v>304.95</v>
      </c>
      <c r="AA1128">
        <v>1</v>
      </c>
      <c r="AB1128" s="1">
        <v>4.3499999999999996</v>
      </c>
      <c r="AC1128" s="1">
        <v>2.9000000000000004</v>
      </c>
      <c r="AD1128" s="1">
        <v>3.625</v>
      </c>
      <c r="AE1128" s="1">
        <f>WORKSHEET[[#This Row],[Delay at toll gate in days]] +WORKSHEET[[#This Row],[Delay at workshop in days]] +WORKSHEET[[#This Row],[Delay at border in days]]</f>
        <v>10.875</v>
      </c>
    </row>
    <row r="1129" spans="1:31" x14ac:dyDescent="0.35">
      <c r="A1129" t="s">
        <v>1149</v>
      </c>
      <c r="B1129" t="s">
        <v>10</v>
      </c>
      <c r="C1129" t="s">
        <v>68</v>
      </c>
      <c r="D1129" t="s">
        <v>3611</v>
      </c>
      <c r="E1129" t="s">
        <v>3618</v>
      </c>
      <c r="F1129" t="str">
        <f>WORKSHEET[[#This Row],[Depart From]]&amp;"-"&amp;WORKSHEET[[#This Row],[Arrive To]]</f>
        <v>Mogadishu-Tripoli</v>
      </c>
      <c r="G1129" s="2">
        <v>44656</v>
      </c>
      <c r="H1129" s="2">
        <v>44685</v>
      </c>
      <c r="I1129" s="2" t="str">
        <f t="shared" si="17"/>
        <v>Delivered</v>
      </c>
      <c r="J1129" s="2" t="str">
        <f>TEXT(WORKSHEET[[#This Row],[Offloading Date]], "mmm")</f>
        <v>May</v>
      </c>
      <c r="K1129" s="2" t="str">
        <f>IF(OR(WORKSHEET[[#This Row],[Year]]="", ISBLANK(WORKSHEET[[#This Row],[Year]]), WORKSHEET[[#This Row],[Year]]="null"), "Exclude", "Include")</f>
        <v>Include</v>
      </c>
      <c r="L1129" t="s">
        <v>16</v>
      </c>
      <c r="M1129" t="s">
        <v>3624</v>
      </c>
      <c r="N1129" t="s">
        <v>69</v>
      </c>
      <c r="O1129">
        <v>33.091000000000001</v>
      </c>
      <c r="P1129">
        <v>20</v>
      </c>
      <c r="Q1129" t="s">
        <v>14</v>
      </c>
      <c r="R1129">
        <f>P1129 * _xll.XLOOKUP(Q1129,CALCULATION!$A$15:$A$17, CALCULATION!$B$15:$B$17 )</f>
        <v>20</v>
      </c>
      <c r="S1129" s="5">
        <f>O1129*P1129*_xll.XLOOKUP(Q1129,CALCULATION!$A$15:$A$17, CALCULATION!$B$15:$B$17)</f>
        <v>661.82</v>
      </c>
      <c r="T1129">
        <v>10</v>
      </c>
      <c r="U1129" t="s">
        <v>14</v>
      </c>
      <c r="V1129">
        <f>T1129 * _xll.XLOOKUP(U1129,CALCULATION!$A$15:$A$17, CALCULATION!$B$15:$B$17 )</f>
        <v>10</v>
      </c>
      <c r="W1129" s="5">
        <f>O1129*T1129*_xll.XLOOKUP(U1129,CALCULATION!$A$15:$A$17, CALCULATION!$B$15:$B$17)</f>
        <v>330.91</v>
      </c>
      <c r="X1129" s="5">
        <f>WORKSHEET[[#This Row],[Clients Total Cost]] / WORKSHEET[[#This Row],[Clients Rate per T2 (USD)]]</f>
        <v>33.091000000000001</v>
      </c>
      <c r="Y1129" s="5">
        <f>WORKSHEET[[#This Row],[Clients Rate per T2 (USD)]] - WORKSHEET[[#This Row],[Supplier Rate Per t2 (USD)]]</f>
        <v>10</v>
      </c>
      <c r="Z1129" s="5">
        <f>WORKSHEET[[#This Row],[Profit Per T]] * WORKSHEET[[#This Row],[Weight]]</f>
        <v>330.91</v>
      </c>
      <c r="AA1129">
        <v>1</v>
      </c>
      <c r="AB1129" s="1">
        <v>4.3499999999999996</v>
      </c>
      <c r="AC1129" s="1">
        <v>2.9000000000000004</v>
      </c>
      <c r="AD1129" s="1">
        <v>3.625</v>
      </c>
      <c r="AE1129" s="1">
        <f>WORKSHEET[[#This Row],[Delay at toll gate in days]] +WORKSHEET[[#This Row],[Delay at workshop in days]] +WORKSHEET[[#This Row],[Delay at border in days]]</f>
        <v>10.875</v>
      </c>
    </row>
    <row r="1130" spans="1:31" x14ac:dyDescent="0.35">
      <c r="A1130" t="s">
        <v>1150</v>
      </c>
      <c r="B1130" t="s">
        <v>10</v>
      </c>
      <c r="C1130" t="s">
        <v>68</v>
      </c>
      <c r="D1130" t="s">
        <v>3616</v>
      </c>
      <c r="E1130" t="s">
        <v>3614</v>
      </c>
      <c r="F1130" t="str">
        <f>WORKSHEET[[#This Row],[Depart From]]&amp;"-"&amp;WORKSHEET[[#This Row],[Arrive To]]</f>
        <v>Marrakech-Alger</v>
      </c>
      <c r="G1130" s="2">
        <v>44669</v>
      </c>
      <c r="H1130" s="2">
        <v>44697</v>
      </c>
      <c r="I1130" s="2" t="str">
        <f t="shared" si="17"/>
        <v>Delivered</v>
      </c>
      <c r="J1130" s="2" t="str">
        <f>TEXT(WORKSHEET[[#This Row],[Offloading Date]], "mmm")</f>
        <v>May</v>
      </c>
      <c r="K1130" s="2" t="str">
        <f>IF(OR(WORKSHEET[[#This Row],[Year]]="", ISBLANK(WORKSHEET[[#This Row],[Year]]), WORKSHEET[[#This Row],[Year]]="null"), "Exclude", "Include")</f>
        <v>Include</v>
      </c>
      <c r="L1130" t="s">
        <v>12</v>
      </c>
      <c r="M1130" t="s">
        <v>3624</v>
      </c>
      <c r="N1130" t="s">
        <v>69</v>
      </c>
      <c r="O1130">
        <v>28.704999999999998</v>
      </c>
      <c r="P1130">
        <v>20</v>
      </c>
      <c r="Q1130" t="s">
        <v>14</v>
      </c>
      <c r="R1130">
        <f>P1130 * _xll.XLOOKUP(Q1130,CALCULATION!$A$15:$A$17, CALCULATION!$B$15:$B$17 )</f>
        <v>20</v>
      </c>
      <c r="S1130" s="5">
        <f>O1130*P1130*_xll.XLOOKUP(Q1130,CALCULATION!$A$15:$A$17, CALCULATION!$B$15:$B$17)</f>
        <v>574.09999999999991</v>
      </c>
      <c r="T1130">
        <v>10</v>
      </c>
      <c r="U1130" t="s">
        <v>14</v>
      </c>
      <c r="V1130">
        <f>T1130 * _xll.XLOOKUP(U1130,CALCULATION!$A$15:$A$17, CALCULATION!$B$15:$B$17 )</f>
        <v>10</v>
      </c>
      <c r="W1130" s="5">
        <f>O1130*T1130*_xll.XLOOKUP(U1130,CALCULATION!$A$15:$A$17, CALCULATION!$B$15:$B$17)</f>
        <v>287.04999999999995</v>
      </c>
      <c r="X1130" s="5">
        <f>WORKSHEET[[#This Row],[Clients Total Cost]] / WORKSHEET[[#This Row],[Clients Rate per T2 (USD)]]</f>
        <v>28.704999999999995</v>
      </c>
      <c r="Y1130" s="5">
        <f>WORKSHEET[[#This Row],[Clients Rate per T2 (USD)]] - WORKSHEET[[#This Row],[Supplier Rate Per t2 (USD)]]</f>
        <v>10</v>
      </c>
      <c r="Z1130" s="5">
        <f>WORKSHEET[[#This Row],[Profit Per T]] * WORKSHEET[[#This Row],[Weight]]</f>
        <v>287.04999999999995</v>
      </c>
      <c r="AA1130">
        <v>1</v>
      </c>
      <c r="AB1130" s="1">
        <v>4.2</v>
      </c>
      <c r="AC1130" s="1">
        <v>2.8000000000000003</v>
      </c>
      <c r="AD1130" s="1">
        <v>3.5</v>
      </c>
      <c r="AE1130" s="1">
        <f>WORKSHEET[[#This Row],[Delay at toll gate in days]] +WORKSHEET[[#This Row],[Delay at workshop in days]] +WORKSHEET[[#This Row],[Delay at border in days]]</f>
        <v>10.5</v>
      </c>
    </row>
    <row r="1131" spans="1:31" x14ac:dyDescent="0.35">
      <c r="A1131" t="s">
        <v>1151</v>
      </c>
      <c r="B1131" t="s">
        <v>10</v>
      </c>
      <c r="C1131" t="s">
        <v>68</v>
      </c>
      <c r="D1131" t="s">
        <v>3611</v>
      </c>
      <c r="E1131" t="s">
        <v>3614</v>
      </c>
      <c r="F1131" t="str">
        <f>WORKSHEET[[#This Row],[Depart From]]&amp;"-"&amp;WORKSHEET[[#This Row],[Arrive To]]</f>
        <v>Mogadishu-Alger</v>
      </c>
      <c r="G1131" s="2">
        <v>44658</v>
      </c>
      <c r="H1131" s="2">
        <v>44688</v>
      </c>
      <c r="I1131" s="2" t="str">
        <f t="shared" si="17"/>
        <v>Delivered</v>
      </c>
      <c r="J1131" s="2" t="str">
        <f>TEXT(WORKSHEET[[#This Row],[Offloading Date]], "mmm")</f>
        <v>May</v>
      </c>
      <c r="K1131" s="2" t="str">
        <f>IF(OR(WORKSHEET[[#This Row],[Year]]="", ISBLANK(WORKSHEET[[#This Row],[Year]]), WORKSHEET[[#This Row],[Year]]="null"), "Exclude", "Include")</f>
        <v>Include</v>
      </c>
      <c r="L1131" t="s">
        <v>12</v>
      </c>
      <c r="M1131" t="s">
        <v>3624</v>
      </c>
      <c r="N1131" t="s">
        <v>69</v>
      </c>
      <c r="O1131">
        <v>32.79</v>
      </c>
      <c r="P1131">
        <v>20</v>
      </c>
      <c r="Q1131" t="s">
        <v>14</v>
      </c>
      <c r="R1131">
        <f>P1131 * _xll.XLOOKUP(Q1131,CALCULATION!$A$15:$A$17, CALCULATION!$B$15:$B$17 )</f>
        <v>20</v>
      </c>
      <c r="S1131" s="5">
        <f>O1131*P1131*_xll.XLOOKUP(Q1131,CALCULATION!$A$15:$A$17, CALCULATION!$B$15:$B$17)</f>
        <v>655.8</v>
      </c>
      <c r="T1131">
        <v>10</v>
      </c>
      <c r="U1131" t="s">
        <v>14</v>
      </c>
      <c r="V1131">
        <f>T1131 * _xll.XLOOKUP(U1131,CALCULATION!$A$15:$A$17, CALCULATION!$B$15:$B$17 )</f>
        <v>10</v>
      </c>
      <c r="W1131" s="5">
        <f>O1131*T1131*_xll.XLOOKUP(U1131,CALCULATION!$A$15:$A$17, CALCULATION!$B$15:$B$17)</f>
        <v>327.9</v>
      </c>
      <c r="X1131" s="5">
        <f>WORKSHEET[[#This Row],[Clients Total Cost]] / WORKSHEET[[#This Row],[Clients Rate per T2 (USD)]]</f>
        <v>32.79</v>
      </c>
      <c r="Y1131" s="5">
        <f>WORKSHEET[[#This Row],[Clients Rate per T2 (USD)]] - WORKSHEET[[#This Row],[Supplier Rate Per t2 (USD)]]</f>
        <v>10</v>
      </c>
      <c r="Z1131" s="5">
        <f>WORKSHEET[[#This Row],[Profit Per T]] * WORKSHEET[[#This Row],[Weight]]</f>
        <v>327.9</v>
      </c>
      <c r="AA1131">
        <v>1</v>
      </c>
      <c r="AB1131" s="1">
        <v>4.5</v>
      </c>
      <c r="AC1131" s="1">
        <v>3</v>
      </c>
      <c r="AD1131" s="1">
        <v>3.75</v>
      </c>
      <c r="AE1131" s="1">
        <f>WORKSHEET[[#This Row],[Delay at toll gate in days]] +WORKSHEET[[#This Row],[Delay at workshop in days]] +WORKSHEET[[#This Row],[Delay at border in days]]</f>
        <v>11.25</v>
      </c>
    </row>
    <row r="1132" spans="1:31" x14ac:dyDescent="0.35">
      <c r="A1132" t="s">
        <v>1152</v>
      </c>
      <c r="B1132" t="s">
        <v>10</v>
      </c>
      <c r="C1132" t="s">
        <v>68</v>
      </c>
      <c r="D1132" t="s">
        <v>3619</v>
      </c>
      <c r="E1132" t="s">
        <v>3613</v>
      </c>
      <c r="F1132" t="str">
        <f>WORKSHEET[[#This Row],[Depart From]]&amp;"-"&amp;WORKSHEET[[#This Row],[Arrive To]]</f>
        <v>Addis Ababa-Sanaa</v>
      </c>
      <c r="G1132" s="2">
        <v>44656</v>
      </c>
      <c r="H1132" s="2">
        <v>44685</v>
      </c>
      <c r="I1132" s="2" t="str">
        <f t="shared" si="17"/>
        <v>Delivered</v>
      </c>
      <c r="J1132" s="2" t="str">
        <f>TEXT(WORKSHEET[[#This Row],[Offloading Date]], "mmm")</f>
        <v>May</v>
      </c>
      <c r="K1132" s="2" t="str">
        <f>IF(OR(WORKSHEET[[#This Row],[Year]]="", ISBLANK(WORKSHEET[[#This Row],[Year]]), WORKSHEET[[#This Row],[Year]]="null"), "Exclude", "Include")</f>
        <v>Include</v>
      </c>
      <c r="L1132" t="s">
        <v>16</v>
      </c>
      <c r="M1132" t="s">
        <v>3624</v>
      </c>
      <c r="N1132" t="s">
        <v>69</v>
      </c>
      <c r="O1132">
        <v>28.591000000000001</v>
      </c>
      <c r="P1132">
        <v>20</v>
      </c>
      <c r="Q1132" t="s">
        <v>14</v>
      </c>
      <c r="R1132">
        <f>P1132 * _xll.XLOOKUP(Q1132,CALCULATION!$A$15:$A$17, CALCULATION!$B$15:$B$17 )</f>
        <v>20</v>
      </c>
      <c r="S1132" s="5">
        <f>O1132*P1132*_xll.XLOOKUP(Q1132,CALCULATION!$A$15:$A$17, CALCULATION!$B$15:$B$17)</f>
        <v>571.82000000000005</v>
      </c>
      <c r="T1132">
        <v>10</v>
      </c>
      <c r="U1132" t="s">
        <v>14</v>
      </c>
      <c r="V1132">
        <f>T1132 * _xll.XLOOKUP(U1132,CALCULATION!$A$15:$A$17, CALCULATION!$B$15:$B$17 )</f>
        <v>10</v>
      </c>
      <c r="W1132" s="5">
        <f>O1132*T1132*_xll.XLOOKUP(U1132,CALCULATION!$A$15:$A$17, CALCULATION!$B$15:$B$17)</f>
        <v>285.91000000000003</v>
      </c>
      <c r="X1132" s="5">
        <f>WORKSHEET[[#This Row],[Clients Total Cost]] / WORKSHEET[[#This Row],[Clients Rate per T2 (USD)]]</f>
        <v>28.591000000000001</v>
      </c>
      <c r="Y1132" s="5">
        <f>WORKSHEET[[#This Row],[Clients Rate per T2 (USD)]] - WORKSHEET[[#This Row],[Supplier Rate Per t2 (USD)]]</f>
        <v>10</v>
      </c>
      <c r="Z1132" s="5">
        <f>WORKSHEET[[#This Row],[Profit Per T]] * WORKSHEET[[#This Row],[Weight]]</f>
        <v>285.91000000000003</v>
      </c>
      <c r="AA1132">
        <v>1</v>
      </c>
      <c r="AB1132" s="1">
        <v>4.3499999999999996</v>
      </c>
      <c r="AC1132" s="1">
        <v>2.9000000000000004</v>
      </c>
      <c r="AD1132" s="1">
        <v>3.625</v>
      </c>
      <c r="AE1132" s="1">
        <f>WORKSHEET[[#This Row],[Delay at toll gate in days]] +WORKSHEET[[#This Row],[Delay at workshop in days]] +WORKSHEET[[#This Row],[Delay at border in days]]</f>
        <v>10.875</v>
      </c>
    </row>
    <row r="1133" spans="1:31" x14ac:dyDescent="0.35">
      <c r="A1133" t="s">
        <v>1153</v>
      </c>
      <c r="B1133" t="s">
        <v>10</v>
      </c>
      <c r="C1133" t="s">
        <v>68</v>
      </c>
      <c r="D1133" t="s">
        <v>3619</v>
      </c>
      <c r="E1133" t="s">
        <v>3614</v>
      </c>
      <c r="F1133" t="str">
        <f>WORKSHEET[[#This Row],[Depart From]]&amp;"-"&amp;WORKSHEET[[#This Row],[Arrive To]]</f>
        <v>Addis Ababa-Alger</v>
      </c>
      <c r="G1133" s="2">
        <v>44669</v>
      </c>
      <c r="H1133" s="2">
        <v>44695</v>
      </c>
      <c r="I1133" s="2" t="str">
        <f t="shared" si="17"/>
        <v>Delivered</v>
      </c>
      <c r="J1133" s="2" t="str">
        <f>TEXT(WORKSHEET[[#This Row],[Offloading Date]], "mmm")</f>
        <v>May</v>
      </c>
      <c r="K1133" s="2" t="str">
        <f>IF(OR(WORKSHEET[[#This Row],[Year]]="", ISBLANK(WORKSHEET[[#This Row],[Year]]), WORKSHEET[[#This Row],[Year]]="null"), "Exclude", "Include")</f>
        <v>Include</v>
      </c>
      <c r="L1133" t="s">
        <v>12</v>
      </c>
      <c r="M1133" t="s">
        <v>3624</v>
      </c>
      <c r="N1133" t="s">
        <v>69</v>
      </c>
      <c r="O1133">
        <v>30.434000000000001</v>
      </c>
      <c r="P1133">
        <v>20</v>
      </c>
      <c r="Q1133" t="s">
        <v>14</v>
      </c>
      <c r="R1133">
        <f>P1133 * _xll.XLOOKUP(Q1133,CALCULATION!$A$15:$A$17, CALCULATION!$B$15:$B$17 )</f>
        <v>20</v>
      </c>
      <c r="S1133" s="5">
        <f>O1133*P1133*_xll.XLOOKUP(Q1133,CALCULATION!$A$15:$A$17, CALCULATION!$B$15:$B$17)</f>
        <v>608.68000000000006</v>
      </c>
      <c r="T1133">
        <v>10</v>
      </c>
      <c r="U1133" t="s">
        <v>14</v>
      </c>
      <c r="V1133">
        <f>T1133 * _xll.XLOOKUP(U1133,CALCULATION!$A$15:$A$17, CALCULATION!$B$15:$B$17 )</f>
        <v>10</v>
      </c>
      <c r="W1133" s="5">
        <f>O1133*T1133*_xll.XLOOKUP(U1133,CALCULATION!$A$15:$A$17, CALCULATION!$B$15:$B$17)</f>
        <v>304.34000000000003</v>
      </c>
      <c r="X1133" s="5">
        <f>WORKSHEET[[#This Row],[Clients Total Cost]] / WORKSHEET[[#This Row],[Clients Rate per T2 (USD)]]</f>
        <v>30.434000000000005</v>
      </c>
      <c r="Y1133" s="5">
        <f>WORKSHEET[[#This Row],[Clients Rate per T2 (USD)]] - WORKSHEET[[#This Row],[Supplier Rate Per t2 (USD)]]</f>
        <v>10</v>
      </c>
      <c r="Z1133" s="5">
        <f>WORKSHEET[[#This Row],[Profit Per T]] * WORKSHEET[[#This Row],[Weight]]</f>
        <v>304.34000000000003</v>
      </c>
      <c r="AA1133">
        <v>1</v>
      </c>
      <c r="AB1133" s="1">
        <v>3.9</v>
      </c>
      <c r="AC1133" s="1">
        <v>2.6</v>
      </c>
      <c r="AD1133" s="1">
        <v>3.25</v>
      </c>
      <c r="AE1133" s="1">
        <f>WORKSHEET[[#This Row],[Delay at toll gate in days]] +WORKSHEET[[#This Row],[Delay at workshop in days]] +WORKSHEET[[#This Row],[Delay at border in days]]</f>
        <v>9.75</v>
      </c>
    </row>
    <row r="1134" spans="1:31" x14ac:dyDescent="0.35">
      <c r="A1134" t="s">
        <v>1154</v>
      </c>
      <c r="B1134" t="s">
        <v>10</v>
      </c>
      <c r="C1134" t="s">
        <v>68</v>
      </c>
      <c r="D1134" t="s">
        <v>3616</v>
      </c>
      <c r="E1134" t="s">
        <v>3614</v>
      </c>
      <c r="F1134" t="str">
        <f>WORKSHEET[[#This Row],[Depart From]]&amp;"-"&amp;WORKSHEET[[#This Row],[Arrive To]]</f>
        <v>Marrakech-Alger</v>
      </c>
      <c r="G1134" s="2">
        <v>44669</v>
      </c>
      <c r="H1134" s="2">
        <v>44698</v>
      </c>
      <c r="I1134" s="2" t="str">
        <f t="shared" si="17"/>
        <v>Delivered</v>
      </c>
      <c r="J1134" s="2" t="str">
        <f>TEXT(WORKSHEET[[#This Row],[Offloading Date]], "mmm")</f>
        <v>May</v>
      </c>
      <c r="K1134" s="2" t="str">
        <f>IF(OR(WORKSHEET[[#This Row],[Year]]="", ISBLANK(WORKSHEET[[#This Row],[Year]]), WORKSHEET[[#This Row],[Year]]="null"), "Exclude", "Include")</f>
        <v>Include</v>
      </c>
      <c r="L1134" t="s">
        <v>12</v>
      </c>
      <c r="M1134" t="s">
        <v>3624</v>
      </c>
      <c r="N1134" t="s">
        <v>69</v>
      </c>
      <c r="O1134">
        <v>29.326000000000001</v>
      </c>
      <c r="P1134">
        <v>20</v>
      </c>
      <c r="Q1134" t="s">
        <v>14</v>
      </c>
      <c r="R1134">
        <f>P1134 * _xll.XLOOKUP(Q1134,CALCULATION!$A$15:$A$17, CALCULATION!$B$15:$B$17 )</f>
        <v>20</v>
      </c>
      <c r="S1134" s="5">
        <f>O1134*P1134*_xll.XLOOKUP(Q1134,CALCULATION!$A$15:$A$17, CALCULATION!$B$15:$B$17)</f>
        <v>586.52</v>
      </c>
      <c r="T1134">
        <v>10</v>
      </c>
      <c r="U1134" t="s">
        <v>14</v>
      </c>
      <c r="V1134">
        <f>T1134 * _xll.XLOOKUP(U1134,CALCULATION!$A$15:$A$17, CALCULATION!$B$15:$B$17 )</f>
        <v>10</v>
      </c>
      <c r="W1134" s="5">
        <f>O1134*T1134*_xll.XLOOKUP(U1134,CALCULATION!$A$15:$A$17, CALCULATION!$B$15:$B$17)</f>
        <v>293.26</v>
      </c>
      <c r="X1134" s="5">
        <f>WORKSHEET[[#This Row],[Clients Total Cost]] / WORKSHEET[[#This Row],[Clients Rate per T2 (USD)]]</f>
        <v>29.326000000000001</v>
      </c>
      <c r="Y1134" s="5">
        <f>WORKSHEET[[#This Row],[Clients Rate per T2 (USD)]] - WORKSHEET[[#This Row],[Supplier Rate Per t2 (USD)]]</f>
        <v>10</v>
      </c>
      <c r="Z1134" s="5">
        <f>WORKSHEET[[#This Row],[Profit Per T]] * WORKSHEET[[#This Row],[Weight]]</f>
        <v>293.26</v>
      </c>
      <c r="AA1134">
        <v>1</v>
      </c>
      <c r="AB1134" s="1">
        <v>4.3499999999999996</v>
      </c>
      <c r="AC1134" s="1">
        <v>2.9000000000000004</v>
      </c>
      <c r="AD1134" s="1">
        <v>3.625</v>
      </c>
      <c r="AE1134" s="1">
        <f>WORKSHEET[[#This Row],[Delay at toll gate in days]] +WORKSHEET[[#This Row],[Delay at workshop in days]] +WORKSHEET[[#This Row],[Delay at border in days]]</f>
        <v>10.875</v>
      </c>
    </row>
    <row r="1135" spans="1:31" x14ac:dyDescent="0.35">
      <c r="A1135" t="s">
        <v>1155</v>
      </c>
      <c r="B1135" t="s">
        <v>10</v>
      </c>
      <c r="C1135" t="s">
        <v>68</v>
      </c>
      <c r="D1135" t="s">
        <v>3611</v>
      </c>
      <c r="E1135" t="s">
        <v>3614</v>
      </c>
      <c r="F1135" t="str">
        <f>WORKSHEET[[#This Row],[Depart From]]&amp;"-"&amp;WORKSHEET[[#This Row],[Arrive To]]</f>
        <v>Mogadishu-Alger</v>
      </c>
      <c r="G1135" s="2">
        <v>44656</v>
      </c>
      <c r="H1135" s="2">
        <v>44685</v>
      </c>
      <c r="I1135" s="2" t="str">
        <f t="shared" si="17"/>
        <v>Delivered</v>
      </c>
      <c r="J1135" s="2" t="str">
        <f>TEXT(WORKSHEET[[#This Row],[Offloading Date]], "mmm")</f>
        <v>May</v>
      </c>
      <c r="K1135" s="2" t="str">
        <f>IF(OR(WORKSHEET[[#This Row],[Year]]="", ISBLANK(WORKSHEET[[#This Row],[Year]]), WORKSHEET[[#This Row],[Year]]="null"), "Exclude", "Include")</f>
        <v>Include</v>
      </c>
      <c r="L1135" t="s">
        <v>16</v>
      </c>
      <c r="M1135" t="s">
        <v>3624</v>
      </c>
      <c r="N1135" t="s">
        <v>69</v>
      </c>
      <c r="O1135">
        <v>28.974</v>
      </c>
      <c r="P1135">
        <v>20</v>
      </c>
      <c r="Q1135" t="s">
        <v>14</v>
      </c>
      <c r="R1135">
        <f>P1135 * _xll.XLOOKUP(Q1135,CALCULATION!$A$15:$A$17, CALCULATION!$B$15:$B$17 )</f>
        <v>20</v>
      </c>
      <c r="S1135" s="5">
        <f>O1135*P1135*_xll.XLOOKUP(Q1135,CALCULATION!$A$15:$A$17, CALCULATION!$B$15:$B$17)</f>
        <v>579.48</v>
      </c>
      <c r="T1135">
        <v>10</v>
      </c>
      <c r="U1135" t="s">
        <v>14</v>
      </c>
      <c r="V1135">
        <f>T1135 * _xll.XLOOKUP(U1135,CALCULATION!$A$15:$A$17, CALCULATION!$B$15:$B$17 )</f>
        <v>10</v>
      </c>
      <c r="W1135" s="5">
        <f>O1135*T1135*_xll.XLOOKUP(U1135,CALCULATION!$A$15:$A$17, CALCULATION!$B$15:$B$17)</f>
        <v>289.74</v>
      </c>
      <c r="X1135" s="5">
        <f>WORKSHEET[[#This Row],[Clients Total Cost]] / WORKSHEET[[#This Row],[Clients Rate per T2 (USD)]]</f>
        <v>28.974</v>
      </c>
      <c r="Y1135" s="5">
        <f>WORKSHEET[[#This Row],[Clients Rate per T2 (USD)]] - WORKSHEET[[#This Row],[Supplier Rate Per t2 (USD)]]</f>
        <v>10</v>
      </c>
      <c r="Z1135" s="5">
        <f>WORKSHEET[[#This Row],[Profit Per T]] * WORKSHEET[[#This Row],[Weight]]</f>
        <v>289.74</v>
      </c>
      <c r="AA1135">
        <v>1</v>
      </c>
      <c r="AB1135" s="1">
        <v>4.3499999999999996</v>
      </c>
      <c r="AC1135" s="1">
        <v>2.9000000000000004</v>
      </c>
      <c r="AD1135" s="1">
        <v>3.625</v>
      </c>
      <c r="AE1135" s="1">
        <f>WORKSHEET[[#This Row],[Delay at toll gate in days]] +WORKSHEET[[#This Row],[Delay at workshop in days]] +WORKSHEET[[#This Row],[Delay at border in days]]</f>
        <v>10.875</v>
      </c>
    </row>
    <row r="1136" spans="1:31" x14ac:dyDescent="0.35">
      <c r="A1136" t="s">
        <v>1156</v>
      </c>
      <c r="B1136" t="s">
        <v>10</v>
      </c>
      <c r="C1136" t="s">
        <v>68</v>
      </c>
      <c r="D1136" t="s">
        <v>3615</v>
      </c>
      <c r="E1136" t="s">
        <v>3613</v>
      </c>
      <c r="F1136" t="str">
        <f>WORKSHEET[[#This Row],[Depart From]]&amp;"-"&amp;WORKSHEET[[#This Row],[Arrive To]]</f>
        <v>Mombasa-Sanaa</v>
      </c>
      <c r="G1136" s="2">
        <v>44649</v>
      </c>
      <c r="H1136" s="2">
        <v>44678</v>
      </c>
      <c r="I1136" s="2" t="str">
        <f t="shared" si="17"/>
        <v>Delivered</v>
      </c>
      <c r="J1136" s="2" t="str">
        <f>TEXT(WORKSHEET[[#This Row],[Offloading Date]], "mmm")</f>
        <v>Apr</v>
      </c>
      <c r="K1136" s="2" t="str">
        <f>IF(OR(WORKSHEET[[#This Row],[Year]]="", ISBLANK(WORKSHEET[[#This Row],[Year]]), WORKSHEET[[#This Row],[Year]]="null"), "Exclude", "Include")</f>
        <v>Include</v>
      </c>
      <c r="L1136" t="s">
        <v>16</v>
      </c>
      <c r="M1136" t="s">
        <v>3624</v>
      </c>
      <c r="N1136" t="s">
        <v>69</v>
      </c>
      <c r="O1136">
        <v>28.969000000000001</v>
      </c>
      <c r="P1136">
        <v>20</v>
      </c>
      <c r="Q1136" t="s">
        <v>14</v>
      </c>
      <c r="R1136">
        <f>P1136 * _xll.XLOOKUP(Q1136,CALCULATION!$A$15:$A$17, CALCULATION!$B$15:$B$17 )</f>
        <v>20</v>
      </c>
      <c r="S1136" s="5">
        <f>O1136*P1136*_xll.XLOOKUP(Q1136,CALCULATION!$A$15:$A$17, CALCULATION!$B$15:$B$17)</f>
        <v>579.38</v>
      </c>
      <c r="T1136">
        <v>10</v>
      </c>
      <c r="U1136" t="s">
        <v>14</v>
      </c>
      <c r="V1136">
        <f>T1136 * _xll.XLOOKUP(U1136,CALCULATION!$A$15:$A$17, CALCULATION!$B$15:$B$17 )</f>
        <v>10</v>
      </c>
      <c r="W1136" s="5">
        <f>O1136*T1136*_xll.XLOOKUP(U1136,CALCULATION!$A$15:$A$17, CALCULATION!$B$15:$B$17)</f>
        <v>289.69</v>
      </c>
      <c r="X1136" s="5">
        <f>WORKSHEET[[#This Row],[Clients Total Cost]] / WORKSHEET[[#This Row],[Clients Rate per T2 (USD)]]</f>
        <v>28.969000000000001</v>
      </c>
      <c r="Y1136" s="5">
        <f>WORKSHEET[[#This Row],[Clients Rate per T2 (USD)]] - WORKSHEET[[#This Row],[Supplier Rate Per t2 (USD)]]</f>
        <v>10</v>
      </c>
      <c r="Z1136" s="5">
        <f>WORKSHEET[[#This Row],[Profit Per T]] * WORKSHEET[[#This Row],[Weight]]</f>
        <v>289.69</v>
      </c>
      <c r="AA1136">
        <v>1</v>
      </c>
      <c r="AB1136" s="1">
        <v>4.3499999999999996</v>
      </c>
      <c r="AC1136" s="1">
        <v>2.9000000000000004</v>
      </c>
      <c r="AD1136" s="1">
        <v>3.625</v>
      </c>
      <c r="AE1136" s="1">
        <f>WORKSHEET[[#This Row],[Delay at toll gate in days]] +WORKSHEET[[#This Row],[Delay at workshop in days]] +WORKSHEET[[#This Row],[Delay at border in days]]</f>
        <v>10.875</v>
      </c>
    </row>
    <row r="1137" spans="1:31" x14ac:dyDescent="0.35">
      <c r="A1137" t="s">
        <v>1157</v>
      </c>
      <c r="B1137" t="s">
        <v>10</v>
      </c>
      <c r="C1137" t="s">
        <v>68</v>
      </c>
      <c r="D1137" t="s">
        <v>3615</v>
      </c>
      <c r="E1137" t="s">
        <v>3612</v>
      </c>
      <c r="F1137" t="str">
        <f>WORKSHEET[[#This Row],[Depart From]]&amp;"-"&amp;WORKSHEET[[#This Row],[Arrive To]]</f>
        <v>Mombasa-Victoria</v>
      </c>
      <c r="G1137" s="2">
        <v>44649</v>
      </c>
      <c r="H1137" s="2">
        <v>44679</v>
      </c>
      <c r="I1137" s="2" t="str">
        <f t="shared" si="17"/>
        <v>Delivered</v>
      </c>
      <c r="J1137" s="2" t="str">
        <f>TEXT(WORKSHEET[[#This Row],[Offloading Date]], "mmm")</f>
        <v>Apr</v>
      </c>
      <c r="K1137" s="2" t="str">
        <f>IF(OR(WORKSHEET[[#This Row],[Year]]="", ISBLANK(WORKSHEET[[#This Row],[Year]]), WORKSHEET[[#This Row],[Year]]="null"), "Exclude", "Include")</f>
        <v>Include</v>
      </c>
      <c r="L1137" t="s">
        <v>16</v>
      </c>
      <c r="M1137" t="s">
        <v>3624</v>
      </c>
      <c r="N1137" t="s">
        <v>69</v>
      </c>
      <c r="O1137">
        <v>29.087</v>
      </c>
      <c r="P1137">
        <v>20</v>
      </c>
      <c r="Q1137" t="s">
        <v>14</v>
      </c>
      <c r="R1137">
        <f>P1137 * _xll.XLOOKUP(Q1137,CALCULATION!$A$15:$A$17, CALCULATION!$B$15:$B$17 )</f>
        <v>20</v>
      </c>
      <c r="S1137" s="5">
        <f>O1137*P1137*_xll.XLOOKUP(Q1137,CALCULATION!$A$15:$A$17, CALCULATION!$B$15:$B$17)</f>
        <v>581.74</v>
      </c>
      <c r="T1137">
        <v>10</v>
      </c>
      <c r="U1137" t="s">
        <v>14</v>
      </c>
      <c r="V1137">
        <f>T1137 * _xll.XLOOKUP(U1137,CALCULATION!$A$15:$A$17, CALCULATION!$B$15:$B$17 )</f>
        <v>10</v>
      </c>
      <c r="W1137" s="5">
        <f>O1137*T1137*_xll.XLOOKUP(U1137,CALCULATION!$A$15:$A$17, CALCULATION!$B$15:$B$17)</f>
        <v>290.87</v>
      </c>
      <c r="X1137" s="5">
        <f>WORKSHEET[[#This Row],[Clients Total Cost]] / WORKSHEET[[#This Row],[Clients Rate per T2 (USD)]]</f>
        <v>29.087</v>
      </c>
      <c r="Y1137" s="5">
        <f>WORKSHEET[[#This Row],[Clients Rate per T2 (USD)]] - WORKSHEET[[#This Row],[Supplier Rate Per t2 (USD)]]</f>
        <v>10</v>
      </c>
      <c r="Z1137" s="5">
        <f>WORKSHEET[[#This Row],[Profit Per T]] * WORKSHEET[[#This Row],[Weight]]</f>
        <v>290.87</v>
      </c>
      <c r="AA1137">
        <v>1</v>
      </c>
      <c r="AB1137" s="1">
        <v>4.5</v>
      </c>
      <c r="AC1137" s="1">
        <v>3</v>
      </c>
      <c r="AD1137" s="1">
        <v>3.75</v>
      </c>
      <c r="AE1137" s="1">
        <f>WORKSHEET[[#This Row],[Delay at toll gate in days]] +WORKSHEET[[#This Row],[Delay at workshop in days]] +WORKSHEET[[#This Row],[Delay at border in days]]</f>
        <v>11.25</v>
      </c>
    </row>
    <row r="1138" spans="1:31" x14ac:dyDescent="0.35">
      <c r="A1138" t="s">
        <v>1158</v>
      </c>
      <c r="B1138" t="s">
        <v>10</v>
      </c>
      <c r="C1138" t="s">
        <v>68</v>
      </c>
      <c r="D1138" t="s">
        <v>3620</v>
      </c>
      <c r="E1138" t="s">
        <v>3612</v>
      </c>
      <c r="F1138" t="str">
        <f>WORKSHEET[[#This Row],[Depart From]]&amp;"-"&amp;WORKSHEET[[#This Row],[Arrive To]]</f>
        <v>Zanzibar-Victoria</v>
      </c>
      <c r="G1138" s="2">
        <v>44663</v>
      </c>
      <c r="H1138" s="2">
        <v>44693</v>
      </c>
      <c r="I1138" s="2" t="str">
        <f t="shared" si="17"/>
        <v>Delivered</v>
      </c>
      <c r="J1138" s="2" t="str">
        <f>TEXT(WORKSHEET[[#This Row],[Offloading Date]], "mmm")</f>
        <v>May</v>
      </c>
      <c r="K1138" s="2" t="str">
        <f>IF(OR(WORKSHEET[[#This Row],[Year]]="", ISBLANK(WORKSHEET[[#This Row],[Year]]), WORKSHEET[[#This Row],[Year]]="null"), "Exclude", "Include")</f>
        <v>Include</v>
      </c>
      <c r="L1138" t="s">
        <v>12</v>
      </c>
      <c r="M1138" t="s">
        <v>3624</v>
      </c>
      <c r="N1138" t="s">
        <v>69</v>
      </c>
      <c r="O1138">
        <v>28.847000000000001</v>
      </c>
      <c r="P1138">
        <v>20</v>
      </c>
      <c r="Q1138" t="s">
        <v>14</v>
      </c>
      <c r="R1138">
        <f>P1138 * _xll.XLOOKUP(Q1138,CALCULATION!$A$15:$A$17, CALCULATION!$B$15:$B$17 )</f>
        <v>20</v>
      </c>
      <c r="S1138" s="5">
        <f>O1138*P1138*_xll.XLOOKUP(Q1138,CALCULATION!$A$15:$A$17, CALCULATION!$B$15:$B$17)</f>
        <v>576.94000000000005</v>
      </c>
      <c r="T1138">
        <v>10</v>
      </c>
      <c r="U1138" t="s">
        <v>14</v>
      </c>
      <c r="V1138">
        <f>T1138 * _xll.XLOOKUP(U1138,CALCULATION!$A$15:$A$17, CALCULATION!$B$15:$B$17 )</f>
        <v>10</v>
      </c>
      <c r="W1138" s="5">
        <f>O1138*T1138*_xll.XLOOKUP(U1138,CALCULATION!$A$15:$A$17, CALCULATION!$B$15:$B$17)</f>
        <v>288.47000000000003</v>
      </c>
      <c r="X1138" s="5">
        <f>WORKSHEET[[#This Row],[Clients Total Cost]] / WORKSHEET[[#This Row],[Clients Rate per T2 (USD)]]</f>
        <v>28.847000000000001</v>
      </c>
      <c r="Y1138" s="5">
        <f>WORKSHEET[[#This Row],[Clients Rate per T2 (USD)]] - WORKSHEET[[#This Row],[Supplier Rate Per t2 (USD)]]</f>
        <v>10</v>
      </c>
      <c r="Z1138" s="5">
        <f>WORKSHEET[[#This Row],[Profit Per T]] * WORKSHEET[[#This Row],[Weight]]</f>
        <v>288.47000000000003</v>
      </c>
      <c r="AA1138">
        <v>1</v>
      </c>
      <c r="AB1138" s="1">
        <v>4.5</v>
      </c>
      <c r="AC1138" s="1">
        <v>3</v>
      </c>
      <c r="AD1138" s="1">
        <v>3.75</v>
      </c>
      <c r="AE1138" s="1">
        <f>WORKSHEET[[#This Row],[Delay at toll gate in days]] +WORKSHEET[[#This Row],[Delay at workshop in days]] +WORKSHEET[[#This Row],[Delay at border in days]]</f>
        <v>11.25</v>
      </c>
    </row>
    <row r="1139" spans="1:31" x14ac:dyDescent="0.35">
      <c r="A1139" t="s">
        <v>1159</v>
      </c>
      <c r="B1139" t="s">
        <v>10</v>
      </c>
      <c r="C1139" t="s">
        <v>68</v>
      </c>
      <c r="D1139" t="s">
        <v>3619</v>
      </c>
      <c r="E1139" t="s">
        <v>3618</v>
      </c>
      <c r="F1139" t="str">
        <f>WORKSHEET[[#This Row],[Depart From]]&amp;"-"&amp;WORKSHEET[[#This Row],[Arrive To]]</f>
        <v>Addis Ababa-Tripoli</v>
      </c>
      <c r="G1139" s="2">
        <v>44656</v>
      </c>
      <c r="H1139" s="2">
        <v>44685</v>
      </c>
      <c r="I1139" s="2" t="str">
        <f t="shared" si="17"/>
        <v>Delivered</v>
      </c>
      <c r="J1139" s="2" t="str">
        <f>TEXT(WORKSHEET[[#This Row],[Offloading Date]], "mmm")</f>
        <v>May</v>
      </c>
      <c r="K1139" s="2" t="str">
        <f>IF(OR(WORKSHEET[[#This Row],[Year]]="", ISBLANK(WORKSHEET[[#This Row],[Year]]), WORKSHEET[[#This Row],[Year]]="null"), "Exclude", "Include")</f>
        <v>Include</v>
      </c>
      <c r="L1139" t="s">
        <v>16</v>
      </c>
      <c r="M1139" t="s">
        <v>3624</v>
      </c>
      <c r="N1139" t="s">
        <v>69</v>
      </c>
      <c r="O1139">
        <v>27.733000000000001</v>
      </c>
      <c r="P1139">
        <v>20</v>
      </c>
      <c r="Q1139" t="s">
        <v>14</v>
      </c>
      <c r="R1139">
        <f>P1139 * _xll.XLOOKUP(Q1139,CALCULATION!$A$15:$A$17, CALCULATION!$B$15:$B$17 )</f>
        <v>20</v>
      </c>
      <c r="S1139" s="5">
        <f>O1139*P1139*_xll.XLOOKUP(Q1139,CALCULATION!$A$15:$A$17, CALCULATION!$B$15:$B$17)</f>
        <v>554.66</v>
      </c>
      <c r="T1139">
        <v>10</v>
      </c>
      <c r="U1139" t="s">
        <v>14</v>
      </c>
      <c r="V1139">
        <f>T1139 * _xll.XLOOKUP(U1139,CALCULATION!$A$15:$A$17, CALCULATION!$B$15:$B$17 )</f>
        <v>10</v>
      </c>
      <c r="W1139" s="5">
        <f>O1139*T1139*_xll.XLOOKUP(U1139,CALCULATION!$A$15:$A$17, CALCULATION!$B$15:$B$17)</f>
        <v>277.33</v>
      </c>
      <c r="X1139" s="5">
        <f>WORKSHEET[[#This Row],[Clients Total Cost]] / WORKSHEET[[#This Row],[Clients Rate per T2 (USD)]]</f>
        <v>27.732999999999997</v>
      </c>
      <c r="Y1139" s="5">
        <f>WORKSHEET[[#This Row],[Clients Rate per T2 (USD)]] - WORKSHEET[[#This Row],[Supplier Rate Per t2 (USD)]]</f>
        <v>10</v>
      </c>
      <c r="Z1139" s="5">
        <f>WORKSHEET[[#This Row],[Profit Per T]] * WORKSHEET[[#This Row],[Weight]]</f>
        <v>277.33</v>
      </c>
      <c r="AA1139">
        <v>1</v>
      </c>
      <c r="AB1139" s="1">
        <v>4.3499999999999996</v>
      </c>
      <c r="AC1139" s="1">
        <v>2.9000000000000004</v>
      </c>
      <c r="AD1139" s="1">
        <v>3.625</v>
      </c>
      <c r="AE1139" s="1">
        <f>WORKSHEET[[#This Row],[Delay at toll gate in days]] +WORKSHEET[[#This Row],[Delay at workshop in days]] +WORKSHEET[[#This Row],[Delay at border in days]]</f>
        <v>10.875</v>
      </c>
    </row>
    <row r="1140" spans="1:31" x14ac:dyDescent="0.35">
      <c r="A1140" t="s">
        <v>1160</v>
      </c>
      <c r="B1140" t="s">
        <v>10</v>
      </c>
      <c r="C1140" t="s">
        <v>68</v>
      </c>
      <c r="D1140" t="s">
        <v>3620</v>
      </c>
      <c r="E1140" t="s">
        <v>3617</v>
      </c>
      <c r="F1140" t="str">
        <f>WORKSHEET[[#This Row],[Depart From]]&amp;"-"&amp;WORKSHEET[[#This Row],[Arrive To]]</f>
        <v>Zanzibar-Lagos</v>
      </c>
      <c r="G1140" s="2">
        <v>44656</v>
      </c>
      <c r="H1140" s="2">
        <v>44685</v>
      </c>
      <c r="I1140" s="2" t="str">
        <f t="shared" si="17"/>
        <v>Delivered</v>
      </c>
      <c r="J1140" s="2" t="str">
        <f>TEXT(WORKSHEET[[#This Row],[Offloading Date]], "mmm")</f>
        <v>May</v>
      </c>
      <c r="K1140" s="2" t="str">
        <f>IF(OR(WORKSHEET[[#This Row],[Year]]="", ISBLANK(WORKSHEET[[#This Row],[Year]]), WORKSHEET[[#This Row],[Year]]="null"), "Exclude", "Include")</f>
        <v>Include</v>
      </c>
      <c r="L1140" t="s">
        <v>16</v>
      </c>
      <c r="M1140" t="s">
        <v>3624</v>
      </c>
      <c r="N1140" t="s">
        <v>69</v>
      </c>
      <c r="O1140">
        <v>28.77</v>
      </c>
      <c r="P1140">
        <v>20</v>
      </c>
      <c r="Q1140" t="s">
        <v>14</v>
      </c>
      <c r="R1140">
        <f>P1140 * _xll.XLOOKUP(Q1140,CALCULATION!$A$15:$A$17, CALCULATION!$B$15:$B$17 )</f>
        <v>20</v>
      </c>
      <c r="S1140" s="5">
        <f>O1140*P1140*_xll.XLOOKUP(Q1140,CALCULATION!$A$15:$A$17, CALCULATION!$B$15:$B$17)</f>
        <v>575.4</v>
      </c>
      <c r="T1140">
        <v>10</v>
      </c>
      <c r="U1140" t="s">
        <v>14</v>
      </c>
      <c r="V1140">
        <f>T1140 * _xll.XLOOKUP(U1140,CALCULATION!$A$15:$A$17, CALCULATION!$B$15:$B$17 )</f>
        <v>10</v>
      </c>
      <c r="W1140" s="5">
        <f>O1140*T1140*_xll.XLOOKUP(U1140,CALCULATION!$A$15:$A$17, CALCULATION!$B$15:$B$17)</f>
        <v>287.7</v>
      </c>
      <c r="X1140" s="5">
        <f>WORKSHEET[[#This Row],[Clients Total Cost]] / WORKSHEET[[#This Row],[Clients Rate per T2 (USD)]]</f>
        <v>28.77</v>
      </c>
      <c r="Y1140" s="5">
        <f>WORKSHEET[[#This Row],[Clients Rate per T2 (USD)]] - WORKSHEET[[#This Row],[Supplier Rate Per t2 (USD)]]</f>
        <v>10</v>
      </c>
      <c r="Z1140" s="5">
        <f>WORKSHEET[[#This Row],[Profit Per T]] * WORKSHEET[[#This Row],[Weight]]</f>
        <v>287.7</v>
      </c>
      <c r="AA1140">
        <v>1</v>
      </c>
      <c r="AB1140" s="1">
        <v>4.3499999999999996</v>
      </c>
      <c r="AC1140" s="1">
        <v>2.9000000000000004</v>
      </c>
      <c r="AD1140" s="1">
        <v>3.625</v>
      </c>
      <c r="AE1140" s="1">
        <f>WORKSHEET[[#This Row],[Delay at toll gate in days]] +WORKSHEET[[#This Row],[Delay at workshop in days]] +WORKSHEET[[#This Row],[Delay at border in days]]</f>
        <v>10.875</v>
      </c>
    </row>
    <row r="1141" spans="1:31" x14ac:dyDescent="0.35">
      <c r="A1141" t="s">
        <v>1161</v>
      </c>
      <c r="B1141" t="s">
        <v>10</v>
      </c>
      <c r="C1141" t="s">
        <v>68</v>
      </c>
      <c r="D1141" t="s">
        <v>3611</v>
      </c>
      <c r="E1141" t="s">
        <v>3612</v>
      </c>
      <c r="F1141" t="str">
        <f>WORKSHEET[[#This Row],[Depart From]]&amp;"-"&amp;WORKSHEET[[#This Row],[Arrive To]]</f>
        <v>Mogadishu-Victoria</v>
      </c>
      <c r="G1141" s="2">
        <v>44656</v>
      </c>
      <c r="H1141" s="2">
        <v>44685</v>
      </c>
      <c r="I1141" s="2" t="str">
        <f t="shared" si="17"/>
        <v>Delivered</v>
      </c>
      <c r="J1141" s="2" t="str">
        <f>TEXT(WORKSHEET[[#This Row],[Offloading Date]], "mmm")</f>
        <v>May</v>
      </c>
      <c r="K1141" s="2" t="str">
        <f>IF(OR(WORKSHEET[[#This Row],[Year]]="", ISBLANK(WORKSHEET[[#This Row],[Year]]), WORKSHEET[[#This Row],[Year]]="null"), "Exclude", "Include")</f>
        <v>Include</v>
      </c>
      <c r="L1141" t="s">
        <v>16</v>
      </c>
      <c r="M1141" t="s">
        <v>3624</v>
      </c>
      <c r="N1141" t="s">
        <v>69</v>
      </c>
      <c r="O1141">
        <v>30.661000000000001</v>
      </c>
      <c r="P1141">
        <v>20</v>
      </c>
      <c r="Q1141" t="s">
        <v>14</v>
      </c>
      <c r="R1141">
        <f>P1141 * _xll.XLOOKUP(Q1141,CALCULATION!$A$15:$A$17, CALCULATION!$B$15:$B$17 )</f>
        <v>20</v>
      </c>
      <c r="S1141" s="5">
        <f>O1141*P1141*_xll.XLOOKUP(Q1141,CALCULATION!$A$15:$A$17, CALCULATION!$B$15:$B$17)</f>
        <v>613.22</v>
      </c>
      <c r="T1141">
        <v>10</v>
      </c>
      <c r="U1141" t="s">
        <v>14</v>
      </c>
      <c r="V1141">
        <f>T1141 * _xll.XLOOKUP(U1141,CALCULATION!$A$15:$A$17, CALCULATION!$B$15:$B$17 )</f>
        <v>10</v>
      </c>
      <c r="W1141" s="5">
        <f>O1141*T1141*_xll.XLOOKUP(U1141,CALCULATION!$A$15:$A$17, CALCULATION!$B$15:$B$17)</f>
        <v>306.61</v>
      </c>
      <c r="X1141" s="5">
        <f>WORKSHEET[[#This Row],[Clients Total Cost]] / WORKSHEET[[#This Row],[Clients Rate per T2 (USD)]]</f>
        <v>30.661000000000001</v>
      </c>
      <c r="Y1141" s="5">
        <f>WORKSHEET[[#This Row],[Clients Rate per T2 (USD)]] - WORKSHEET[[#This Row],[Supplier Rate Per t2 (USD)]]</f>
        <v>10</v>
      </c>
      <c r="Z1141" s="5">
        <f>WORKSHEET[[#This Row],[Profit Per T]] * WORKSHEET[[#This Row],[Weight]]</f>
        <v>306.61</v>
      </c>
      <c r="AA1141">
        <v>1</v>
      </c>
      <c r="AB1141" s="1">
        <v>4.3499999999999996</v>
      </c>
      <c r="AC1141" s="1">
        <v>2.9000000000000004</v>
      </c>
      <c r="AD1141" s="1">
        <v>3.625</v>
      </c>
      <c r="AE1141" s="1">
        <f>WORKSHEET[[#This Row],[Delay at toll gate in days]] +WORKSHEET[[#This Row],[Delay at workshop in days]] +WORKSHEET[[#This Row],[Delay at border in days]]</f>
        <v>10.875</v>
      </c>
    </row>
    <row r="1142" spans="1:31" x14ac:dyDescent="0.35">
      <c r="A1142" t="s">
        <v>1162</v>
      </c>
      <c r="B1142" t="s">
        <v>10</v>
      </c>
      <c r="C1142" t="s">
        <v>68</v>
      </c>
      <c r="D1142" t="s">
        <v>3619</v>
      </c>
      <c r="E1142" t="s">
        <v>3618</v>
      </c>
      <c r="F1142" t="str">
        <f>WORKSHEET[[#This Row],[Depart From]]&amp;"-"&amp;WORKSHEET[[#This Row],[Arrive To]]</f>
        <v>Addis Ababa-Tripoli</v>
      </c>
      <c r="G1142" s="2">
        <v>44652</v>
      </c>
      <c r="H1142" s="2">
        <v>44685</v>
      </c>
      <c r="I1142" s="2" t="str">
        <f t="shared" si="17"/>
        <v>Delivered</v>
      </c>
      <c r="J1142" s="2" t="str">
        <f>TEXT(WORKSHEET[[#This Row],[Offloading Date]], "mmm")</f>
        <v>May</v>
      </c>
      <c r="K1142" s="2" t="str">
        <f>IF(OR(WORKSHEET[[#This Row],[Year]]="", ISBLANK(WORKSHEET[[#This Row],[Year]]), WORKSHEET[[#This Row],[Year]]="null"), "Exclude", "Include")</f>
        <v>Include</v>
      </c>
      <c r="L1142" t="s">
        <v>16</v>
      </c>
      <c r="M1142" t="s">
        <v>3624</v>
      </c>
      <c r="N1142" t="s">
        <v>69</v>
      </c>
      <c r="O1142">
        <v>28.678999999999998</v>
      </c>
      <c r="P1142">
        <v>20</v>
      </c>
      <c r="Q1142" t="s">
        <v>14</v>
      </c>
      <c r="R1142">
        <f>P1142 * _xll.XLOOKUP(Q1142,CALCULATION!$A$15:$A$17, CALCULATION!$B$15:$B$17 )</f>
        <v>20</v>
      </c>
      <c r="S1142" s="5">
        <f>O1142*P1142*_xll.XLOOKUP(Q1142,CALCULATION!$A$15:$A$17, CALCULATION!$B$15:$B$17)</f>
        <v>573.57999999999993</v>
      </c>
      <c r="T1142">
        <v>10</v>
      </c>
      <c r="U1142" t="s">
        <v>14</v>
      </c>
      <c r="V1142">
        <f>T1142 * _xll.XLOOKUP(U1142,CALCULATION!$A$15:$A$17, CALCULATION!$B$15:$B$17 )</f>
        <v>10</v>
      </c>
      <c r="W1142" s="5">
        <f>O1142*T1142*_xll.XLOOKUP(U1142,CALCULATION!$A$15:$A$17, CALCULATION!$B$15:$B$17)</f>
        <v>286.78999999999996</v>
      </c>
      <c r="X1142" s="5">
        <f>WORKSHEET[[#This Row],[Clients Total Cost]] / WORKSHEET[[#This Row],[Clients Rate per T2 (USD)]]</f>
        <v>28.678999999999995</v>
      </c>
      <c r="Y1142" s="5">
        <f>WORKSHEET[[#This Row],[Clients Rate per T2 (USD)]] - WORKSHEET[[#This Row],[Supplier Rate Per t2 (USD)]]</f>
        <v>10</v>
      </c>
      <c r="Z1142" s="5">
        <f>WORKSHEET[[#This Row],[Profit Per T]] * WORKSHEET[[#This Row],[Weight]]</f>
        <v>286.78999999999996</v>
      </c>
      <c r="AA1142">
        <v>1</v>
      </c>
      <c r="AB1142" s="1">
        <v>4.95</v>
      </c>
      <c r="AC1142" s="1">
        <v>3.3000000000000003</v>
      </c>
      <c r="AD1142" s="1">
        <v>4.125</v>
      </c>
      <c r="AE1142" s="1">
        <f>WORKSHEET[[#This Row],[Delay at toll gate in days]] +WORKSHEET[[#This Row],[Delay at workshop in days]] +WORKSHEET[[#This Row],[Delay at border in days]]</f>
        <v>12.375</v>
      </c>
    </row>
    <row r="1143" spans="1:31" x14ac:dyDescent="0.35">
      <c r="A1143" t="s">
        <v>1163</v>
      </c>
      <c r="B1143" t="s">
        <v>10</v>
      </c>
      <c r="C1143" t="s">
        <v>68</v>
      </c>
      <c r="D1143" t="s">
        <v>3615</v>
      </c>
      <c r="E1143" t="s">
        <v>3613</v>
      </c>
      <c r="F1143" t="str">
        <f>WORKSHEET[[#This Row],[Depart From]]&amp;"-"&amp;WORKSHEET[[#This Row],[Arrive To]]</f>
        <v>Mombasa-Sanaa</v>
      </c>
      <c r="G1143" s="2">
        <v>44670</v>
      </c>
      <c r="H1143" s="2">
        <v>44699</v>
      </c>
      <c r="I1143" s="2" t="str">
        <f t="shared" si="17"/>
        <v>Delivered</v>
      </c>
      <c r="J1143" s="2" t="str">
        <f>TEXT(WORKSHEET[[#This Row],[Offloading Date]], "mmm")</f>
        <v>May</v>
      </c>
      <c r="K1143" s="2" t="str">
        <f>IF(OR(WORKSHEET[[#This Row],[Year]]="", ISBLANK(WORKSHEET[[#This Row],[Year]]), WORKSHEET[[#This Row],[Year]]="null"), "Exclude", "Include")</f>
        <v>Include</v>
      </c>
      <c r="L1143" t="s">
        <v>16</v>
      </c>
      <c r="M1143" t="s">
        <v>16</v>
      </c>
      <c r="N1143" t="s">
        <v>13</v>
      </c>
      <c r="O1143">
        <v>30.495000000000001</v>
      </c>
      <c r="P1143">
        <v>600</v>
      </c>
      <c r="Q1143" t="s">
        <v>14</v>
      </c>
      <c r="R1143">
        <f>P1143 * _xll.XLOOKUP(Q1143,CALCULATION!$A$15:$A$17, CALCULATION!$B$15:$B$17 )</f>
        <v>600</v>
      </c>
      <c r="S1143" s="5">
        <f>O1143*P1143*_xll.XLOOKUP(Q1143,CALCULATION!$A$15:$A$17, CALCULATION!$B$15:$B$17)</f>
        <v>18297</v>
      </c>
      <c r="T1143">
        <v>300</v>
      </c>
      <c r="U1143" t="s">
        <v>14</v>
      </c>
      <c r="V1143">
        <f>T1143 * _xll.XLOOKUP(U1143,CALCULATION!$A$15:$A$17, CALCULATION!$B$15:$B$17 )</f>
        <v>300</v>
      </c>
      <c r="W1143" s="5">
        <f>O1143*T1143*_xll.XLOOKUP(U1143,CALCULATION!$A$15:$A$17, CALCULATION!$B$15:$B$17)</f>
        <v>9148.5</v>
      </c>
      <c r="X1143" s="5">
        <f>WORKSHEET[[#This Row],[Clients Total Cost]] / WORKSHEET[[#This Row],[Clients Rate per T2 (USD)]]</f>
        <v>30.495000000000001</v>
      </c>
      <c r="Y1143" s="5">
        <f>WORKSHEET[[#This Row],[Clients Rate per T2 (USD)]] - WORKSHEET[[#This Row],[Supplier Rate Per t2 (USD)]]</f>
        <v>300</v>
      </c>
      <c r="Z1143" s="5">
        <f>WORKSHEET[[#This Row],[Profit Per T]] * WORKSHEET[[#This Row],[Weight]]</f>
        <v>9148.5</v>
      </c>
      <c r="AA1143">
        <v>1</v>
      </c>
      <c r="AB1143" s="1">
        <v>4.3499999999999996</v>
      </c>
      <c r="AC1143" s="1">
        <v>2.9000000000000004</v>
      </c>
      <c r="AD1143" s="1">
        <v>3.625</v>
      </c>
      <c r="AE1143" s="1">
        <f>WORKSHEET[[#This Row],[Delay at toll gate in days]] +WORKSHEET[[#This Row],[Delay at workshop in days]] +WORKSHEET[[#This Row],[Delay at border in days]]</f>
        <v>10.875</v>
      </c>
    </row>
    <row r="1144" spans="1:31" x14ac:dyDescent="0.35">
      <c r="A1144" t="s">
        <v>1164</v>
      </c>
      <c r="B1144" t="s">
        <v>10</v>
      </c>
      <c r="C1144" t="s">
        <v>68</v>
      </c>
      <c r="D1144" t="s">
        <v>3611</v>
      </c>
      <c r="E1144" t="s">
        <v>3612</v>
      </c>
      <c r="F1144" t="str">
        <f>WORKSHEET[[#This Row],[Depart From]]&amp;"-"&amp;WORKSHEET[[#This Row],[Arrive To]]</f>
        <v>Mogadishu-Victoria</v>
      </c>
      <c r="G1144" s="2">
        <v>44656</v>
      </c>
      <c r="H1144" s="2">
        <v>44685</v>
      </c>
      <c r="I1144" s="2" t="str">
        <f t="shared" si="17"/>
        <v>Delivered</v>
      </c>
      <c r="J1144" s="2" t="str">
        <f>TEXT(WORKSHEET[[#This Row],[Offloading Date]], "mmm")</f>
        <v>May</v>
      </c>
      <c r="K1144" s="2" t="str">
        <f>IF(OR(WORKSHEET[[#This Row],[Year]]="", ISBLANK(WORKSHEET[[#This Row],[Year]]), WORKSHEET[[#This Row],[Year]]="null"), "Exclude", "Include")</f>
        <v>Include</v>
      </c>
      <c r="L1144" t="s">
        <v>16</v>
      </c>
      <c r="M1144" t="s">
        <v>12</v>
      </c>
      <c r="N1144" t="s">
        <v>13</v>
      </c>
      <c r="O1144">
        <v>33.091000000000001</v>
      </c>
      <c r="P1144">
        <v>600</v>
      </c>
      <c r="Q1144" t="s">
        <v>14</v>
      </c>
      <c r="R1144">
        <f>P1144 * _xll.XLOOKUP(Q1144,CALCULATION!$A$15:$A$17, CALCULATION!$B$15:$B$17 )</f>
        <v>600</v>
      </c>
      <c r="S1144" s="5">
        <f>O1144*P1144*_xll.XLOOKUP(Q1144,CALCULATION!$A$15:$A$17, CALCULATION!$B$15:$B$17)</f>
        <v>19854.600000000002</v>
      </c>
      <c r="T1144">
        <v>300</v>
      </c>
      <c r="U1144" t="s">
        <v>14</v>
      </c>
      <c r="V1144">
        <f>T1144 * _xll.XLOOKUP(U1144,CALCULATION!$A$15:$A$17, CALCULATION!$B$15:$B$17 )</f>
        <v>300</v>
      </c>
      <c r="W1144" s="5">
        <f>O1144*T1144*_xll.XLOOKUP(U1144,CALCULATION!$A$15:$A$17, CALCULATION!$B$15:$B$17)</f>
        <v>9927.3000000000011</v>
      </c>
      <c r="X1144" s="5">
        <f>WORKSHEET[[#This Row],[Clients Total Cost]] / WORKSHEET[[#This Row],[Clients Rate per T2 (USD)]]</f>
        <v>33.091000000000001</v>
      </c>
      <c r="Y1144" s="5">
        <f>WORKSHEET[[#This Row],[Clients Rate per T2 (USD)]] - WORKSHEET[[#This Row],[Supplier Rate Per t2 (USD)]]</f>
        <v>300</v>
      </c>
      <c r="Z1144" s="5">
        <f>WORKSHEET[[#This Row],[Profit Per T]] * WORKSHEET[[#This Row],[Weight]]</f>
        <v>9927.3000000000011</v>
      </c>
      <c r="AA1144">
        <v>1</v>
      </c>
      <c r="AB1144" s="1">
        <v>4.3499999999999996</v>
      </c>
      <c r="AC1144" s="1">
        <v>2.9000000000000004</v>
      </c>
      <c r="AD1144" s="1">
        <v>3.625</v>
      </c>
      <c r="AE1144" s="1">
        <f>WORKSHEET[[#This Row],[Delay at toll gate in days]] +WORKSHEET[[#This Row],[Delay at workshop in days]] +WORKSHEET[[#This Row],[Delay at border in days]]</f>
        <v>10.875</v>
      </c>
    </row>
    <row r="1145" spans="1:31" x14ac:dyDescent="0.35">
      <c r="A1145" t="s">
        <v>1165</v>
      </c>
      <c r="B1145" t="s">
        <v>10</v>
      </c>
      <c r="C1145" t="s">
        <v>68</v>
      </c>
      <c r="D1145" t="s">
        <v>3620</v>
      </c>
      <c r="E1145" t="s">
        <v>3612</v>
      </c>
      <c r="F1145" t="str">
        <f>WORKSHEET[[#This Row],[Depart From]]&amp;"-"&amp;WORKSHEET[[#This Row],[Arrive To]]</f>
        <v>Zanzibar-Victoria</v>
      </c>
      <c r="G1145" s="2">
        <v>44669</v>
      </c>
      <c r="H1145" s="2">
        <v>44697</v>
      </c>
      <c r="I1145" s="2" t="str">
        <f t="shared" si="17"/>
        <v>Delivered</v>
      </c>
      <c r="J1145" s="2" t="str">
        <f>TEXT(WORKSHEET[[#This Row],[Offloading Date]], "mmm")</f>
        <v>May</v>
      </c>
      <c r="K1145" s="2" t="str">
        <f>IF(OR(WORKSHEET[[#This Row],[Year]]="", ISBLANK(WORKSHEET[[#This Row],[Year]]), WORKSHEET[[#This Row],[Year]]="null"), "Exclude", "Include")</f>
        <v>Include</v>
      </c>
      <c r="L1145" t="s">
        <v>12</v>
      </c>
      <c r="M1145" t="s">
        <v>12</v>
      </c>
      <c r="N1145" t="s">
        <v>13</v>
      </c>
      <c r="O1145">
        <v>28.704999999999998</v>
      </c>
      <c r="P1145">
        <v>600</v>
      </c>
      <c r="Q1145" t="s">
        <v>14</v>
      </c>
      <c r="R1145">
        <f>P1145 * _xll.XLOOKUP(Q1145,CALCULATION!$A$15:$A$17, CALCULATION!$B$15:$B$17 )</f>
        <v>600</v>
      </c>
      <c r="S1145" s="5">
        <f>O1145*P1145*_xll.XLOOKUP(Q1145,CALCULATION!$A$15:$A$17, CALCULATION!$B$15:$B$17)</f>
        <v>17223</v>
      </c>
      <c r="T1145">
        <v>300</v>
      </c>
      <c r="U1145" t="s">
        <v>14</v>
      </c>
      <c r="V1145">
        <f>T1145 * _xll.XLOOKUP(U1145,CALCULATION!$A$15:$A$17, CALCULATION!$B$15:$B$17 )</f>
        <v>300</v>
      </c>
      <c r="W1145" s="5">
        <f>O1145*T1145*_xll.XLOOKUP(U1145,CALCULATION!$A$15:$A$17, CALCULATION!$B$15:$B$17)</f>
        <v>8611.5</v>
      </c>
      <c r="X1145" s="5">
        <f>WORKSHEET[[#This Row],[Clients Total Cost]] / WORKSHEET[[#This Row],[Clients Rate per T2 (USD)]]</f>
        <v>28.704999999999998</v>
      </c>
      <c r="Y1145" s="5">
        <f>WORKSHEET[[#This Row],[Clients Rate per T2 (USD)]] - WORKSHEET[[#This Row],[Supplier Rate Per t2 (USD)]]</f>
        <v>300</v>
      </c>
      <c r="Z1145" s="5">
        <f>WORKSHEET[[#This Row],[Profit Per T]] * WORKSHEET[[#This Row],[Weight]]</f>
        <v>8611.5</v>
      </c>
      <c r="AA1145">
        <v>1</v>
      </c>
      <c r="AB1145" s="1">
        <v>4.2</v>
      </c>
      <c r="AC1145" s="1">
        <v>2.8000000000000003</v>
      </c>
      <c r="AD1145" s="1">
        <v>3.5</v>
      </c>
      <c r="AE1145" s="1">
        <f>WORKSHEET[[#This Row],[Delay at toll gate in days]] +WORKSHEET[[#This Row],[Delay at workshop in days]] +WORKSHEET[[#This Row],[Delay at border in days]]</f>
        <v>10.5</v>
      </c>
    </row>
    <row r="1146" spans="1:31" x14ac:dyDescent="0.35">
      <c r="A1146" t="s">
        <v>1166</v>
      </c>
      <c r="B1146" t="s">
        <v>10</v>
      </c>
      <c r="C1146" t="s">
        <v>68</v>
      </c>
      <c r="D1146" t="s">
        <v>3615</v>
      </c>
      <c r="E1146" t="s">
        <v>3614</v>
      </c>
      <c r="F1146" t="str">
        <f>WORKSHEET[[#This Row],[Depart From]]&amp;"-"&amp;WORKSHEET[[#This Row],[Arrive To]]</f>
        <v>Mombasa-Alger</v>
      </c>
      <c r="G1146" s="2">
        <v>44658</v>
      </c>
      <c r="H1146" s="2">
        <v>44688</v>
      </c>
      <c r="I1146" s="2" t="str">
        <f t="shared" si="17"/>
        <v>Delivered</v>
      </c>
      <c r="J1146" s="2" t="str">
        <f>TEXT(WORKSHEET[[#This Row],[Offloading Date]], "mmm")</f>
        <v>May</v>
      </c>
      <c r="K1146" s="2" t="str">
        <f>IF(OR(WORKSHEET[[#This Row],[Year]]="", ISBLANK(WORKSHEET[[#This Row],[Year]]), WORKSHEET[[#This Row],[Year]]="null"), "Exclude", "Include")</f>
        <v>Include</v>
      </c>
      <c r="L1146" t="s">
        <v>12</v>
      </c>
      <c r="M1146" t="s">
        <v>12</v>
      </c>
      <c r="N1146" t="s">
        <v>13</v>
      </c>
      <c r="O1146">
        <v>32.79</v>
      </c>
      <c r="P1146">
        <v>600</v>
      </c>
      <c r="Q1146" t="s">
        <v>14</v>
      </c>
      <c r="R1146">
        <f>P1146 * _xll.XLOOKUP(Q1146,CALCULATION!$A$15:$A$17, CALCULATION!$B$15:$B$17 )</f>
        <v>600</v>
      </c>
      <c r="S1146" s="5">
        <f>O1146*P1146*_xll.XLOOKUP(Q1146,CALCULATION!$A$15:$A$17, CALCULATION!$B$15:$B$17)</f>
        <v>19674</v>
      </c>
      <c r="T1146">
        <v>300</v>
      </c>
      <c r="U1146" t="s">
        <v>14</v>
      </c>
      <c r="V1146">
        <f>T1146 * _xll.XLOOKUP(U1146,CALCULATION!$A$15:$A$17, CALCULATION!$B$15:$B$17 )</f>
        <v>300</v>
      </c>
      <c r="W1146" s="5">
        <f>O1146*T1146*_xll.XLOOKUP(U1146,CALCULATION!$A$15:$A$17, CALCULATION!$B$15:$B$17)</f>
        <v>9837</v>
      </c>
      <c r="X1146" s="5">
        <f>WORKSHEET[[#This Row],[Clients Total Cost]] / WORKSHEET[[#This Row],[Clients Rate per T2 (USD)]]</f>
        <v>32.79</v>
      </c>
      <c r="Y1146" s="5">
        <f>WORKSHEET[[#This Row],[Clients Rate per T2 (USD)]] - WORKSHEET[[#This Row],[Supplier Rate Per t2 (USD)]]</f>
        <v>300</v>
      </c>
      <c r="Z1146" s="5">
        <f>WORKSHEET[[#This Row],[Profit Per T]] * WORKSHEET[[#This Row],[Weight]]</f>
        <v>9837</v>
      </c>
      <c r="AA1146">
        <v>1</v>
      </c>
      <c r="AB1146" s="1">
        <v>4.5</v>
      </c>
      <c r="AC1146" s="1">
        <v>3</v>
      </c>
      <c r="AD1146" s="1">
        <v>3.75</v>
      </c>
      <c r="AE1146" s="1">
        <f>WORKSHEET[[#This Row],[Delay at toll gate in days]] +WORKSHEET[[#This Row],[Delay at workshop in days]] +WORKSHEET[[#This Row],[Delay at border in days]]</f>
        <v>11.25</v>
      </c>
    </row>
    <row r="1147" spans="1:31" x14ac:dyDescent="0.35">
      <c r="A1147" t="s">
        <v>1167</v>
      </c>
      <c r="B1147" t="s">
        <v>10</v>
      </c>
      <c r="C1147" t="s">
        <v>68</v>
      </c>
      <c r="D1147" t="s">
        <v>3615</v>
      </c>
      <c r="E1147" t="s">
        <v>3612</v>
      </c>
      <c r="F1147" t="str">
        <f>WORKSHEET[[#This Row],[Depart From]]&amp;"-"&amp;WORKSHEET[[#This Row],[Arrive To]]</f>
        <v>Mombasa-Victoria</v>
      </c>
      <c r="G1147" s="2">
        <v>44656</v>
      </c>
      <c r="H1147" s="2">
        <v>44685</v>
      </c>
      <c r="I1147" s="2" t="str">
        <f t="shared" si="17"/>
        <v>Delivered</v>
      </c>
      <c r="J1147" s="2" t="str">
        <f>TEXT(WORKSHEET[[#This Row],[Offloading Date]], "mmm")</f>
        <v>May</v>
      </c>
      <c r="K1147" s="2" t="str">
        <f>IF(OR(WORKSHEET[[#This Row],[Year]]="", ISBLANK(WORKSHEET[[#This Row],[Year]]), WORKSHEET[[#This Row],[Year]]="null"), "Exclude", "Include")</f>
        <v>Include</v>
      </c>
      <c r="L1147" t="s">
        <v>16</v>
      </c>
      <c r="M1147" t="s">
        <v>12</v>
      </c>
      <c r="N1147" t="s">
        <v>13</v>
      </c>
      <c r="O1147">
        <v>28.591000000000001</v>
      </c>
      <c r="P1147">
        <v>600</v>
      </c>
      <c r="Q1147" t="s">
        <v>14</v>
      </c>
      <c r="R1147">
        <f>P1147 * _xll.XLOOKUP(Q1147,CALCULATION!$A$15:$A$17, CALCULATION!$B$15:$B$17 )</f>
        <v>600</v>
      </c>
      <c r="S1147" s="5">
        <f>O1147*P1147*_xll.XLOOKUP(Q1147,CALCULATION!$A$15:$A$17, CALCULATION!$B$15:$B$17)</f>
        <v>17154.600000000002</v>
      </c>
      <c r="T1147">
        <v>300</v>
      </c>
      <c r="U1147" t="s">
        <v>14</v>
      </c>
      <c r="V1147">
        <f>T1147 * _xll.XLOOKUP(U1147,CALCULATION!$A$15:$A$17, CALCULATION!$B$15:$B$17 )</f>
        <v>300</v>
      </c>
      <c r="W1147" s="5">
        <f>O1147*T1147*_xll.XLOOKUP(U1147,CALCULATION!$A$15:$A$17, CALCULATION!$B$15:$B$17)</f>
        <v>8577.3000000000011</v>
      </c>
      <c r="X1147" s="5">
        <f>WORKSHEET[[#This Row],[Clients Total Cost]] / WORKSHEET[[#This Row],[Clients Rate per T2 (USD)]]</f>
        <v>28.591000000000005</v>
      </c>
      <c r="Y1147" s="5">
        <f>WORKSHEET[[#This Row],[Clients Rate per T2 (USD)]] - WORKSHEET[[#This Row],[Supplier Rate Per t2 (USD)]]</f>
        <v>300</v>
      </c>
      <c r="Z1147" s="5">
        <f>WORKSHEET[[#This Row],[Profit Per T]] * WORKSHEET[[#This Row],[Weight]]</f>
        <v>8577.3000000000011</v>
      </c>
      <c r="AA1147">
        <v>1</v>
      </c>
      <c r="AB1147" s="1">
        <v>4.3499999999999996</v>
      </c>
      <c r="AC1147" s="1">
        <v>2.9000000000000004</v>
      </c>
      <c r="AD1147" s="1">
        <v>3.625</v>
      </c>
      <c r="AE1147" s="1">
        <f>WORKSHEET[[#This Row],[Delay at toll gate in days]] +WORKSHEET[[#This Row],[Delay at workshop in days]] +WORKSHEET[[#This Row],[Delay at border in days]]</f>
        <v>10.875</v>
      </c>
    </row>
    <row r="1148" spans="1:31" x14ac:dyDescent="0.35">
      <c r="A1148" t="s">
        <v>1168</v>
      </c>
      <c r="B1148" t="s">
        <v>10</v>
      </c>
      <c r="C1148" t="s">
        <v>68</v>
      </c>
      <c r="D1148" t="s">
        <v>3616</v>
      </c>
      <c r="E1148" t="s">
        <v>3614</v>
      </c>
      <c r="F1148" t="str">
        <f>WORKSHEET[[#This Row],[Depart From]]&amp;"-"&amp;WORKSHEET[[#This Row],[Arrive To]]</f>
        <v>Marrakech-Alger</v>
      </c>
      <c r="G1148" s="2">
        <v>44669</v>
      </c>
      <c r="H1148" s="2">
        <v>44695</v>
      </c>
      <c r="I1148" s="2" t="str">
        <f t="shared" si="17"/>
        <v>Delivered</v>
      </c>
      <c r="J1148" s="2" t="str">
        <f>TEXT(WORKSHEET[[#This Row],[Offloading Date]], "mmm")</f>
        <v>May</v>
      </c>
      <c r="K1148" s="2" t="str">
        <f>IF(OR(WORKSHEET[[#This Row],[Year]]="", ISBLANK(WORKSHEET[[#This Row],[Year]]), WORKSHEET[[#This Row],[Year]]="null"), "Exclude", "Include")</f>
        <v>Include</v>
      </c>
      <c r="L1148" t="s">
        <v>12</v>
      </c>
      <c r="M1148" t="s">
        <v>16</v>
      </c>
      <c r="N1148" t="s">
        <v>13</v>
      </c>
      <c r="O1148">
        <v>30.434000000000001</v>
      </c>
      <c r="P1148">
        <v>600</v>
      </c>
      <c r="Q1148" t="s">
        <v>14</v>
      </c>
      <c r="R1148">
        <f>P1148 * _xll.XLOOKUP(Q1148,CALCULATION!$A$15:$A$17, CALCULATION!$B$15:$B$17 )</f>
        <v>600</v>
      </c>
      <c r="S1148" s="5">
        <f>O1148*P1148*_xll.XLOOKUP(Q1148,CALCULATION!$A$15:$A$17, CALCULATION!$B$15:$B$17)</f>
        <v>18260.400000000001</v>
      </c>
      <c r="T1148">
        <v>300</v>
      </c>
      <c r="U1148" t="s">
        <v>14</v>
      </c>
      <c r="V1148">
        <f>T1148 * _xll.XLOOKUP(U1148,CALCULATION!$A$15:$A$17, CALCULATION!$B$15:$B$17 )</f>
        <v>300</v>
      </c>
      <c r="W1148" s="5">
        <f>O1148*T1148*_xll.XLOOKUP(U1148,CALCULATION!$A$15:$A$17, CALCULATION!$B$15:$B$17)</f>
        <v>9130.2000000000007</v>
      </c>
      <c r="X1148" s="5">
        <f>WORKSHEET[[#This Row],[Clients Total Cost]] / WORKSHEET[[#This Row],[Clients Rate per T2 (USD)]]</f>
        <v>30.434000000000001</v>
      </c>
      <c r="Y1148" s="5">
        <f>WORKSHEET[[#This Row],[Clients Rate per T2 (USD)]] - WORKSHEET[[#This Row],[Supplier Rate Per t2 (USD)]]</f>
        <v>300</v>
      </c>
      <c r="Z1148" s="5">
        <f>WORKSHEET[[#This Row],[Profit Per T]] * WORKSHEET[[#This Row],[Weight]]</f>
        <v>9130.2000000000007</v>
      </c>
      <c r="AA1148">
        <v>1</v>
      </c>
      <c r="AB1148" s="1">
        <v>3.9</v>
      </c>
      <c r="AC1148" s="1">
        <v>2.6</v>
      </c>
      <c r="AD1148" s="1">
        <v>3.25</v>
      </c>
      <c r="AE1148" s="1">
        <f>WORKSHEET[[#This Row],[Delay at toll gate in days]] +WORKSHEET[[#This Row],[Delay at workshop in days]] +WORKSHEET[[#This Row],[Delay at border in days]]</f>
        <v>9.75</v>
      </c>
    </row>
    <row r="1149" spans="1:31" x14ac:dyDescent="0.35">
      <c r="A1149" t="s">
        <v>1169</v>
      </c>
      <c r="B1149" t="s">
        <v>10</v>
      </c>
      <c r="C1149" t="s">
        <v>68</v>
      </c>
      <c r="D1149" t="s">
        <v>3615</v>
      </c>
      <c r="E1149" t="s">
        <v>3614</v>
      </c>
      <c r="F1149" t="str">
        <f>WORKSHEET[[#This Row],[Depart From]]&amp;"-"&amp;WORKSHEET[[#This Row],[Arrive To]]</f>
        <v>Mombasa-Alger</v>
      </c>
      <c r="G1149" s="2">
        <v>44669</v>
      </c>
      <c r="H1149" s="2">
        <v>44698</v>
      </c>
      <c r="I1149" s="2" t="str">
        <f t="shared" si="17"/>
        <v>Delivered</v>
      </c>
      <c r="J1149" s="2" t="str">
        <f>TEXT(WORKSHEET[[#This Row],[Offloading Date]], "mmm")</f>
        <v>May</v>
      </c>
      <c r="K1149" s="2" t="str">
        <f>IF(OR(WORKSHEET[[#This Row],[Year]]="", ISBLANK(WORKSHEET[[#This Row],[Year]]), WORKSHEET[[#This Row],[Year]]="null"), "Exclude", "Include")</f>
        <v>Include</v>
      </c>
      <c r="L1149" t="s">
        <v>12</v>
      </c>
      <c r="M1149" t="s">
        <v>12</v>
      </c>
      <c r="N1149" t="s">
        <v>13</v>
      </c>
      <c r="O1149">
        <v>29.326000000000001</v>
      </c>
      <c r="P1149">
        <v>600</v>
      </c>
      <c r="Q1149" t="s">
        <v>14</v>
      </c>
      <c r="R1149">
        <f>P1149 * _xll.XLOOKUP(Q1149,CALCULATION!$A$15:$A$17, CALCULATION!$B$15:$B$17 )</f>
        <v>600</v>
      </c>
      <c r="S1149" s="5">
        <f>O1149*P1149*_xll.XLOOKUP(Q1149,CALCULATION!$A$15:$A$17, CALCULATION!$B$15:$B$17)</f>
        <v>17595.599999999999</v>
      </c>
      <c r="T1149">
        <v>300</v>
      </c>
      <c r="U1149" t="s">
        <v>14</v>
      </c>
      <c r="V1149">
        <f>T1149 * _xll.XLOOKUP(U1149,CALCULATION!$A$15:$A$17, CALCULATION!$B$15:$B$17 )</f>
        <v>300</v>
      </c>
      <c r="W1149" s="5">
        <f>O1149*T1149*_xll.XLOOKUP(U1149,CALCULATION!$A$15:$A$17, CALCULATION!$B$15:$B$17)</f>
        <v>8797.7999999999993</v>
      </c>
      <c r="X1149" s="5">
        <f>WORKSHEET[[#This Row],[Clients Total Cost]] / WORKSHEET[[#This Row],[Clients Rate per T2 (USD)]]</f>
        <v>29.325999999999997</v>
      </c>
      <c r="Y1149" s="5">
        <f>WORKSHEET[[#This Row],[Clients Rate per T2 (USD)]] - WORKSHEET[[#This Row],[Supplier Rate Per t2 (USD)]]</f>
        <v>300</v>
      </c>
      <c r="Z1149" s="5">
        <f>WORKSHEET[[#This Row],[Profit Per T]] * WORKSHEET[[#This Row],[Weight]]</f>
        <v>8797.7999999999993</v>
      </c>
      <c r="AA1149">
        <v>1</v>
      </c>
      <c r="AB1149" s="1">
        <v>4.3499999999999996</v>
      </c>
      <c r="AC1149" s="1">
        <v>2.9000000000000004</v>
      </c>
      <c r="AD1149" s="1">
        <v>3.625</v>
      </c>
      <c r="AE1149" s="1">
        <f>WORKSHEET[[#This Row],[Delay at toll gate in days]] +WORKSHEET[[#This Row],[Delay at workshop in days]] +WORKSHEET[[#This Row],[Delay at border in days]]</f>
        <v>10.875</v>
      </c>
    </row>
    <row r="1150" spans="1:31" x14ac:dyDescent="0.35">
      <c r="A1150" t="s">
        <v>1170</v>
      </c>
      <c r="B1150" t="s">
        <v>10</v>
      </c>
      <c r="C1150" t="s">
        <v>68</v>
      </c>
      <c r="D1150" t="s">
        <v>3616</v>
      </c>
      <c r="E1150" t="s">
        <v>3613</v>
      </c>
      <c r="F1150" t="str">
        <f>WORKSHEET[[#This Row],[Depart From]]&amp;"-"&amp;WORKSHEET[[#This Row],[Arrive To]]</f>
        <v>Marrakech-Sanaa</v>
      </c>
      <c r="G1150" s="2">
        <v>44656</v>
      </c>
      <c r="H1150" s="2">
        <v>44685</v>
      </c>
      <c r="I1150" s="2" t="str">
        <f t="shared" si="17"/>
        <v>Delivered</v>
      </c>
      <c r="J1150" s="2" t="str">
        <f>TEXT(WORKSHEET[[#This Row],[Offloading Date]], "mmm")</f>
        <v>May</v>
      </c>
      <c r="K1150" s="2" t="str">
        <f>IF(OR(WORKSHEET[[#This Row],[Year]]="", ISBLANK(WORKSHEET[[#This Row],[Year]]), WORKSHEET[[#This Row],[Year]]="null"), "Exclude", "Include")</f>
        <v>Include</v>
      </c>
      <c r="L1150" t="s">
        <v>16</v>
      </c>
      <c r="M1150" t="s">
        <v>12</v>
      </c>
      <c r="N1150" t="s">
        <v>13</v>
      </c>
      <c r="O1150">
        <v>28.974</v>
      </c>
      <c r="P1150">
        <v>600</v>
      </c>
      <c r="Q1150" t="s">
        <v>14</v>
      </c>
      <c r="R1150">
        <f>P1150 * _xll.XLOOKUP(Q1150,CALCULATION!$A$15:$A$17, CALCULATION!$B$15:$B$17 )</f>
        <v>600</v>
      </c>
      <c r="S1150" s="5">
        <f>O1150*P1150*_xll.XLOOKUP(Q1150,CALCULATION!$A$15:$A$17, CALCULATION!$B$15:$B$17)</f>
        <v>17384.400000000001</v>
      </c>
      <c r="T1150">
        <v>300</v>
      </c>
      <c r="U1150" t="s">
        <v>14</v>
      </c>
      <c r="V1150">
        <f>T1150 * _xll.XLOOKUP(U1150,CALCULATION!$A$15:$A$17, CALCULATION!$B$15:$B$17 )</f>
        <v>300</v>
      </c>
      <c r="W1150" s="5">
        <f>O1150*T1150*_xll.XLOOKUP(U1150,CALCULATION!$A$15:$A$17, CALCULATION!$B$15:$B$17)</f>
        <v>8692.2000000000007</v>
      </c>
      <c r="X1150" s="5">
        <f>WORKSHEET[[#This Row],[Clients Total Cost]] / WORKSHEET[[#This Row],[Clients Rate per T2 (USD)]]</f>
        <v>28.974000000000004</v>
      </c>
      <c r="Y1150" s="5">
        <f>WORKSHEET[[#This Row],[Clients Rate per T2 (USD)]] - WORKSHEET[[#This Row],[Supplier Rate Per t2 (USD)]]</f>
        <v>300</v>
      </c>
      <c r="Z1150" s="5">
        <f>WORKSHEET[[#This Row],[Profit Per T]] * WORKSHEET[[#This Row],[Weight]]</f>
        <v>8692.2000000000007</v>
      </c>
      <c r="AA1150">
        <v>1</v>
      </c>
      <c r="AB1150" s="1">
        <v>4.3499999999999996</v>
      </c>
      <c r="AC1150" s="1">
        <v>2.9000000000000004</v>
      </c>
      <c r="AD1150" s="1">
        <v>3.625</v>
      </c>
      <c r="AE1150" s="1">
        <f>WORKSHEET[[#This Row],[Delay at toll gate in days]] +WORKSHEET[[#This Row],[Delay at workshop in days]] +WORKSHEET[[#This Row],[Delay at border in days]]</f>
        <v>10.875</v>
      </c>
    </row>
    <row r="1151" spans="1:31" x14ac:dyDescent="0.35">
      <c r="A1151" t="s">
        <v>1171</v>
      </c>
      <c r="B1151" t="s">
        <v>10</v>
      </c>
      <c r="C1151" t="s">
        <v>68</v>
      </c>
      <c r="D1151" t="s">
        <v>3615</v>
      </c>
      <c r="E1151" t="s">
        <v>3618</v>
      </c>
      <c r="F1151" t="str">
        <f>WORKSHEET[[#This Row],[Depart From]]&amp;"-"&amp;WORKSHEET[[#This Row],[Arrive To]]</f>
        <v>Mombasa-Tripoli</v>
      </c>
      <c r="G1151" s="2">
        <v>44649</v>
      </c>
      <c r="H1151" s="2">
        <v>44678</v>
      </c>
      <c r="I1151" s="2" t="str">
        <f t="shared" si="17"/>
        <v>Delivered</v>
      </c>
      <c r="J1151" s="2" t="str">
        <f>TEXT(WORKSHEET[[#This Row],[Offloading Date]], "mmm")</f>
        <v>Apr</v>
      </c>
      <c r="K1151" s="2" t="str">
        <f>IF(OR(WORKSHEET[[#This Row],[Year]]="", ISBLANK(WORKSHEET[[#This Row],[Year]]), WORKSHEET[[#This Row],[Year]]="null"), "Exclude", "Include")</f>
        <v>Include</v>
      </c>
      <c r="L1151" t="s">
        <v>16</v>
      </c>
      <c r="M1151" t="s">
        <v>12</v>
      </c>
      <c r="N1151" t="s">
        <v>13</v>
      </c>
      <c r="O1151">
        <v>28.969000000000001</v>
      </c>
      <c r="P1151">
        <v>600</v>
      </c>
      <c r="Q1151" t="s">
        <v>14</v>
      </c>
      <c r="R1151">
        <f>P1151 * _xll.XLOOKUP(Q1151,CALCULATION!$A$15:$A$17, CALCULATION!$B$15:$B$17 )</f>
        <v>600</v>
      </c>
      <c r="S1151" s="5">
        <f>O1151*P1151*_xll.XLOOKUP(Q1151,CALCULATION!$A$15:$A$17, CALCULATION!$B$15:$B$17)</f>
        <v>17381.400000000001</v>
      </c>
      <c r="T1151">
        <v>300</v>
      </c>
      <c r="U1151" t="s">
        <v>14</v>
      </c>
      <c r="V1151">
        <f>T1151 * _xll.XLOOKUP(U1151,CALCULATION!$A$15:$A$17, CALCULATION!$B$15:$B$17 )</f>
        <v>300</v>
      </c>
      <c r="W1151" s="5">
        <f>O1151*T1151*_xll.XLOOKUP(U1151,CALCULATION!$A$15:$A$17, CALCULATION!$B$15:$B$17)</f>
        <v>8690.7000000000007</v>
      </c>
      <c r="X1151" s="5">
        <f>WORKSHEET[[#This Row],[Clients Total Cost]] / WORKSHEET[[#This Row],[Clients Rate per T2 (USD)]]</f>
        <v>28.969000000000001</v>
      </c>
      <c r="Y1151" s="5">
        <f>WORKSHEET[[#This Row],[Clients Rate per T2 (USD)]] - WORKSHEET[[#This Row],[Supplier Rate Per t2 (USD)]]</f>
        <v>300</v>
      </c>
      <c r="Z1151" s="5">
        <f>WORKSHEET[[#This Row],[Profit Per T]] * WORKSHEET[[#This Row],[Weight]]</f>
        <v>8690.7000000000007</v>
      </c>
      <c r="AA1151">
        <v>1</v>
      </c>
      <c r="AB1151" s="1">
        <v>4.3499999999999996</v>
      </c>
      <c r="AC1151" s="1">
        <v>2.9000000000000004</v>
      </c>
      <c r="AD1151" s="1">
        <v>3.625</v>
      </c>
      <c r="AE1151" s="1">
        <f>WORKSHEET[[#This Row],[Delay at toll gate in days]] +WORKSHEET[[#This Row],[Delay at workshop in days]] +WORKSHEET[[#This Row],[Delay at border in days]]</f>
        <v>10.875</v>
      </c>
    </row>
    <row r="1152" spans="1:31" x14ac:dyDescent="0.35">
      <c r="A1152" t="s">
        <v>1172</v>
      </c>
      <c r="B1152" t="s">
        <v>10</v>
      </c>
      <c r="C1152" t="s">
        <v>68</v>
      </c>
      <c r="D1152" t="s">
        <v>3615</v>
      </c>
      <c r="E1152" t="s">
        <v>3614</v>
      </c>
      <c r="F1152" t="str">
        <f>WORKSHEET[[#This Row],[Depart From]]&amp;"-"&amp;WORKSHEET[[#This Row],[Arrive To]]</f>
        <v>Mombasa-Alger</v>
      </c>
      <c r="G1152" s="2">
        <v>44649</v>
      </c>
      <c r="H1152" s="2">
        <v>44679</v>
      </c>
      <c r="I1152" s="2" t="str">
        <f t="shared" si="17"/>
        <v>Delivered</v>
      </c>
      <c r="J1152" s="2" t="str">
        <f>TEXT(WORKSHEET[[#This Row],[Offloading Date]], "mmm")</f>
        <v>Apr</v>
      </c>
      <c r="K1152" s="2" t="str">
        <f>IF(OR(WORKSHEET[[#This Row],[Year]]="", ISBLANK(WORKSHEET[[#This Row],[Year]]), WORKSHEET[[#This Row],[Year]]="null"), "Exclude", "Include")</f>
        <v>Include</v>
      </c>
      <c r="L1152" t="s">
        <v>16</v>
      </c>
      <c r="M1152" t="s">
        <v>12</v>
      </c>
      <c r="N1152" t="s">
        <v>13</v>
      </c>
      <c r="O1152">
        <v>29.087</v>
      </c>
      <c r="P1152">
        <v>600</v>
      </c>
      <c r="Q1152" t="s">
        <v>14</v>
      </c>
      <c r="R1152">
        <f>P1152 * _xll.XLOOKUP(Q1152,CALCULATION!$A$15:$A$17, CALCULATION!$B$15:$B$17 )</f>
        <v>600</v>
      </c>
      <c r="S1152" s="5">
        <f>O1152*P1152*_xll.XLOOKUP(Q1152,CALCULATION!$A$15:$A$17, CALCULATION!$B$15:$B$17)</f>
        <v>17452.2</v>
      </c>
      <c r="T1152">
        <v>300</v>
      </c>
      <c r="U1152" t="s">
        <v>14</v>
      </c>
      <c r="V1152">
        <f>T1152 * _xll.XLOOKUP(U1152,CALCULATION!$A$15:$A$17, CALCULATION!$B$15:$B$17 )</f>
        <v>300</v>
      </c>
      <c r="W1152" s="5">
        <f>O1152*T1152*_xll.XLOOKUP(U1152,CALCULATION!$A$15:$A$17, CALCULATION!$B$15:$B$17)</f>
        <v>8726.1</v>
      </c>
      <c r="X1152" s="5">
        <f>WORKSHEET[[#This Row],[Clients Total Cost]] / WORKSHEET[[#This Row],[Clients Rate per T2 (USD)]]</f>
        <v>29.087</v>
      </c>
      <c r="Y1152" s="5">
        <f>WORKSHEET[[#This Row],[Clients Rate per T2 (USD)]] - WORKSHEET[[#This Row],[Supplier Rate Per t2 (USD)]]</f>
        <v>300</v>
      </c>
      <c r="Z1152" s="5">
        <f>WORKSHEET[[#This Row],[Profit Per T]] * WORKSHEET[[#This Row],[Weight]]</f>
        <v>8726.1</v>
      </c>
      <c r="AA1152">
        <v>1</v>
      </c>
      <c r="AB1152" s="1">
        <v>4.5</v>
      </c>
      <c r="AC1152" s="1">
        <v>3</v>
      </c>
      <c r="AD1152" s="1">
        <v>3.75</v>
      </c>
      <c r="AE1152" s="1">
        <f>WORKSHEET[[#This Row],[Delay at toll gate in days]] +WORKSHEET[[#This Row],[Delay at workshop in days]] +WORKSHEET[[#This Row],[Delay at border in days]]</f>
        <v>11.25</v>
      </c>
    </row>
    <row r="1153" spans="1:31" x14ac:dyDescent="0.35">
      <c r="A1153" t="s">
        <v>1173</v>
      </c>
      <c r="B1153" t="s">
        <v>10</v>
      </c>
      <c r="C1153" t="s">
        <v>68</v>
      </c>
      <c r="D1153" t="s">
        <v>3615</v>
      </c>
      <c r="E1153" t="s">
        <v>3617</v>
      </c>
      <c r="F1153" t="str">
        <f>WORKSHEET[[#This Row],[Depart From]]&amp;"-"&amp;WORKSHEET[[#This Row],[Arrive To]]</f>
        <v>Mombasa-Lagos</v>
      </c>
      <c r="G1153" s="2">
        <v>44663</v>
      </c>
      <c r="H1153" s="2">
        <v>44693</v>
      </c>
      <c r="I1153" s="2" t="str">
        <f t="shared" si="17"/>
        <v>Delivered</v>
      </c>
      <c r="J1153" s="2" t="str">
        <f>TEXT(WORKSHEET[[#This Row],[Offloading Date]], "mmm")</f>
        <v>May</v>
      </c>
      <c r="K1153" s="2" t="str">
        <f>IF(OR(WORKSHEET[[#This Row],[Year]]="", ISBLANK(WORKSHEET[[#This Row],[Year]]), WORKSHEET[[#This Row],[Year]]="null"), "Exclude", "Include")</f>
        <v>Include</v>
      </c>
      <c r="L1153" t="s">
        <v>12</v>
      </c>
      <c r="M1153" t="s">
        <v>16</v>
      </c>
      <c r="N1153" t="s">
        <v>13</v>
      </c>
      <c r="O1153">
        <v>28.847000000000001</v>
      </c>
      <c r="P1153">
        <v>600</v>
      </c>
      <c r="Q1153" t="s">
        <v>14</v>
      </c>
      <c r="R1153">
        <f>P1153 * _xll.XLOOKUP(Q1153,CALCULATION!$A$15:$A$17, CALCULATION!$B$15:$B$17 )</f>
        <v>600</v>
      </c>
      <c r="S1153" s="5">
        <f>O1153*P1153*_xll.XLOOKUP(Q1153,CALCULATION!$A$15:$A$17, CALCULATION!$B$15:$B$17)</f>
        <v>17308.2</v>
      </c>
      <c r="T1153">
        <v>300</v>
      </c>
      <c r="U1153" t="s">
        <v>14</v>
      </c>
      <c r="V1153">
        <f>T1153 * _xll.XLOOKUP(U1153,CALCULATION!$A$15:$A$17, CALCULATION!$B$15:$B$17 )</f>
        <v>300</v>
      </c>
      <c r="W1153" s="5">
        <f>O1153*T1153*_xll.XLOOKUP(U1153,CALCULATION!$A$15:$A$17, CALCULATION!$B$15:$B$17)</f>
        <v>8654.1</v>
      </c>
      <c r="X1153" s="5">
        <f>WORKSHEET[[#This Row],[Clients Total Cost]] / WORKSHEET[[#This Row],[Clients Rate per T2 (USD)]]</f>
        <v>28.847000000000001</v>
      </c>
      <c r="Y1153" s="5">
        <f>WORKSHEET[[#This Row],[Clients Rate per T2 (USD)]] - WORKSHEET[[#This Row],[Supplier Rate Per t2 (USD)]]</f>
        <v>300</v>
      </c>
      <c r="Z1153" s="5">
        <f>WORKSHEET[[#This Row],[Profit Per T]] * WORKSHEET[[#This Row],[Weight]]</f>
        <v>8654.1</v>
      </c>
      <c r="AA1153">
        <v>1</v>
      </c>
      <c r="AB1153" s="1">
        <v>4.5</v>
      </c>
      <c r="AC1153" s="1">
        <v>3</v>
      </c>
      <c r="AD1153" s="1">
        <v>3.75</v>
      </c>
      <c r="AE1153" s="1">
        <f>WORKSHEET[[#This Row],[Delay at toll gate in days]] +WORKSHEET[[#This Row],[Delay at workshop in days]] +WORKSHEET[[#This Row],[Delay at border in days]]</f>
        <v>11.25</v>
      </c>
    </row>
    <row r="1154" spans="1:31" x14ac:dyDescent="0.35">
      <c r="A1154" t="s">
        <v>1174</v>
      </c>
      <c r="B1154" t="s">
        <v>10</v>
      </c>
      <c r="C1154" t="s">
        <v>68</v>
      </c>
      <c r="D1154" t="s">
        <v>3616</v>
      </c>
      <c r="E1154" t="s">
        <v>3614</v>
      </c>
      <c r="F1154" t="str">
        <f>WORKSHEET[[#This Row],[Depart From]]&amp;"-"&amp;WORKSHEET[[#This Row],[Arrive To]]</f>
        <v>Marrakech-Alger</v>
      </c>
      <c r="G1154" s="2">
        <v>44656</v>
      </c>
      <c r="H1154" s="2">
        <v>44685</v>
      </c>
      <c r="I1154" s="2" t="str">
        <f t="shared" ref="I1154:I1217" si="18">IF(OR(H1154="", H1154="NULL"), "Failed","Delivered")</f>
        <v>Delivered</v>
      </c>
      <c r="J1154" s="2" t="str">
        <f>TEXT(WORKSHEET[[#This Row],[Offloading Date]], "mmm")</f>
        <v>May</v>
      </c>
      <c r="K1154" s="2" t="str">
        <f>IF(OR(WORKSHEET[[#This Row],[Year]]="", ISBLANK(WORKSHEET[[#This Row],[Year]]), WORKSHEET[[#This Row],[Year]]="null"), "Exclude", "Include")</f>
        <v>Include</v>
      </c>
      <c r="L1154" t="s">
        <v>16</v>
      </c>
      <c r="M1154" t="s">
        <v>12</v>
      </c>
      <c r="N1154" t="s">
        <v>13</v>
      </c>
      <c r="O1154">
        <v>27.733000000000001</v>
      </c>
      <c r="P1154">
        <v>600</v>
      </c>
      <c r="Q1154" t="s">
        <v>14</v>
      </c>
      <c r="R1154">
        <f>P1154 * _xll.XLOOKUP(Q1154,CALCULATION!$A$15:$A$17, CALCULATION!$B$15:$B$17 )</f>
        <v>600</v>
      </c>
      <c r="S1154" s="5">
        <f>O1154*P1154*_xll.XLOOKUP(Q1154,CALCULATION!$A$15:$A$17, CALCULATION!$B$15:$B$17)</f>
        <v>16639.8</v>
      </c>
      <c r="T1154">
        <v>300</v>
      </c>
      <c r="U1154" t="s">
        <v>14</v>
      </c>
      <c r="V1154">
        <f>T1154 * _xll.XLOOKUP(U1154,CALCULATION!$A$15:$A$17, CALCULATION!$B$15:$B$17 )</f>
        <v>300</v>
      </c>
      <c r="W1154" s="5">
        <f>O1154*T1154*_xll.XLOOKUP(U1154,CALCULATION!$A$15:$A$17, CALCULATION!$B$15:$B$17)</f>
        <v>8319.9</v>
      </c>
      <c r="X1154" s="5">
        <f>WORKSHEET[[#This Row],[Clients Total Cost]] / WORKSHEET[[#This Row],[Clients Rate per T2 (USD)]]</f>
        <v>27.733000000000001</v>
      </c>
      <c r="Y1154" s="5">
        <f>WORKSHEET[[#This Row],[Clients Rate per T2 (USD)]] - WORKSHEET[[#This Row],[Supplier Rate Per t2 (USD)]]</f>
        <v>300</v>
      </c>
      <c r="Z1154" s="5">
        <f>WORKSHEET[[#This Row],[Profit Per T]] * WORKSHEET[[#This Row],[Weight]]</f>
        <v>8319.9</v>
      </c>
      <c r="AA1154">
        <v>1</v>
      </c>
      <c r="AB1154" s="1">
        <v>4.3499999999999996</v>
      </c>
      <c r="AC1154" s="1">
        <v>2.9000000000000004</v>
      </c>
      <c r="AD1154" s="1">
        <v>3.625</v>
      </c>
      <c r="AE1154" s="1">
        <f>WORKSHEET[[#This Row],[Delay at toll gate in days]] +WORKSHEET[[#This Row],[Delay at workshop in days]] +WORKSHEET[[#This Row],[Delay at border in days]]</f>
        <v>10.875</v>
      </c>
    </row>
    <row r="1155" spans="1:31" x14ac:dyDescent="0.35">
      <c r="A1155" t="s">
        <v>1175</v>
      </c>
      <c r="B1155" t="s">
        <v>10</v>
      </c>
      <c r="C1155" t="s">
        <v>68</v>
      </c>
      <c r="D1155" t="s">
        <v>3620</v>
      </c>
      <c r="E1155" t="s">
        <v>3612</v>
      </c>
      <c r="F1155" t="str">
        <f>WORKSHEET[[#This Row],[Depart From]]&amp;"-"&amp;WORKSHEET[[#This Row],[Arrive To]]</f>
        <v>Zanzibar-Victoria</v>
      </c>
      <c r="G1155" s="2">
        <v>44656</v>
      </c>
      <c r="H1155" s="2">
        <v>44685</v>
      </c>
      <c r="I1155" s="2" t="str">
        <f t="shared" si="18"/>
        <v>Delivered</v>
      </c>
      <c r="J1155" s="2" t="str">
        <f>TEXT(WORKSHEET[[#This Row],[Offloading Date]], "mmm")</f>
        <v>May</v>
      </c>
      <c r="K1155" s="2" t="str">
        <f>IF(OR(WORKSHEET[[#This Row],[Year]]="", ISBLANK(WORKSHEET[[#This Row],[Year]]), WORKSHEET[[#This Row],[Year]]="null"), "Exclude", "Include")</f>
        <v>Include</v>
      </c>
      <c r="L1155" t="s">
        <v>16</v>
      </c>
      <c r="M1155" t="s">
        <v>12</v>
      </c>
      <c r="N1155" t="s">
        <v>13</v>
      </c>
      <c r="O1155">
        <v>28.77</v>
      </c>
      <c r="P1155">
        <v>600</v>
      </c>
      <c r="Q1155" t="s">
        <v>14</v>
      </c>
      <c r="R1155">
        <f>P1155 * _xll.XLOOKUP(Q1155,CALCULATION!$A$15:$A$17, CALCULATION!$B$15:$B$17 )</f>
        <v>600</v>
      </c>
      <c r="S1155" s="5">
        <f>O1155*P1155*_xll.XLOOKUP(Q1155,CALCULATION!$A$15:$A$17, CALCULATION!$B$15:$B$17)</f>
        <v>17262</v>
      </c>
      <c r="T1155">
        <v>300</v>
      </c>
      <c r="U1155" t="s">
        <v>14</v>
      </c>
      <c r="V1155">
        <f>T1155 * _xll.XLOOKUP(U1155,CALCULATION!$A$15:$A$17, CALCULATION!$B$15:$B$17 )</f>
        <v>300</v>
      </c>
      <c r="W1155" s="5">
        <f>O1155*T1155*_xll.XLOOKUP(U1155,CALCULATION!$A$15:$A$17, CALCULATION!$B$15:$B$17)</f>
        <v>8631</v>
      </c>
      <c r="X1155" s="5">
        <f>WORKSHEET[[#This Row],[Clients Total Cost]] / WORKSHEET[[#This Row],[Clients Rate per T2 (USD)]]</f>
        <v>28.77</v>
      </c>
      <c r="Y1155" s="5">
        <f>WORKSHEET[[#This Row],[Clients Rate per T2 (USD)]] - WORKSHEET[[#This Row],[Supplier Rate Per t2 (USD)]]</f>
        <v>300</v>
      </c>
      <c r="Z1155" s="5">
        <f>WORKSHEET[[#This Row],[Profit Per T]] * WORKSHEET[[#This Row],[Weight]]</f>
        <v>8631</v>
      </c>
      <c r="AA1155">
        <v>1</v>
      </c>
      <c r="AB1155" s="1">
        <v>4.3499999999999996</v>
      </c>
      <c r="AC1155" s="1">
        <v>2.9000000000000004</v>
      </c>
      <c r="AD1155" s="1">
        <v>3.625</v>
      </c>
      <c r="AE1155" s="1">
        <f>WORKSHEET[[#This Row],[Delay at toll gate in days]] +WORKSHEET[[#This Row],[Delay at workshop in days]] +WORKSHEET[[#This Row],[Delay at border in days]]</f>
        <v>10.875</v>
      </c>
    </row>
    <row r="1156" spans="1:31" x14ac:dyDescent="0.35">
      <c r="A1156" t="s">
        <v>1176</v>
      </c>
      <c r="B1156" t="s">
        <v>10</v>
      </c>
      <c r="C1156" t="s">
        <v>68</v>
      </c>
      <c r="D1156" t="s">
        <v>3620</v>
      </c>
      <c r="E1156" t="s">
        <v>3617</v>
      </c>
      <c r="F1156" t="str">
        <f>WORKSHEET[[#This Row],[Depart From]]&amp;"-"&amp;WORKSHEET[[#This Row],[Arrive To]]</f>
        <v>Zanzibar-Lagos</v>
      </c>
      <c r="G1156" s="2">
        <v>44656</v>
      </c>
      <c r="H1156" s="2">
        <v>44685</v>
      </c>
      <c r="I1156" s="2" t="str">
        <f t="shared" si="18"/>
        <v>Delivered</v>
      </c>
      <c r="J1156" s="2" t="str">
        <f>TEXT(WORKSHEET[[#This Row],[Offloading Date]], "mmm")</f>
        <v>May</v>
      </c>
      <c r="K1156" s="2" t="str">
        <f>IF(OR(WORKSHEET[[#This Row],[Year]]="", ISBLANK(WORKSHEET[[#This Row],[Year]]), WORKSHEET[[#This Row],[Year]]="null"), "Exclude", "Include")</f>
        <v>Include</v>
      </c>
      <c r="L1156" t="s">
        <v>16</v>
      </c>
      <c r="M1156" t="s">
        <v>12</v>
      </c>
      <c r="N1156" t="s">
        <v>13</v>
      </c>
      <c r="O1156">
        <v>30.661000000000001</v>
      </c>
      <c r="P1156">
        <v>600</v>
      </c>
      <c r="Q1156" t="s">
        <v>14</v>
      </c>
      <c r="R1156">
        <f>P1156 * _xll.XLOOKUP(Q1156,CALCULATION!$A$15:$A$17, CALCULATION!$B$15:$B$17 )</f>
        <v>600</v>
      </c>
      <c r="S1156" s="5">
        <f>O1156*P1156*_xll.XLOOKUP(Q1156,CALCULATION!$A$15:$A$17, CALCULATION!$B$15:$B$17)</f>
        <v>18396.600000000002</v>
      </c>
      <c r="T1156">
        <v>300</v>
      </c>
      <c r="U1156" t="s">
        <v>14</v>
      </c>
      <c r="V1156">
        <f>T1156 * _xll.XLOOKUP(U1156,CALCULATION!$A$15:$A$17, CALCULATION!$B$15:$B$17 )</f>
        <v>300</v>
      </c>
      <c r="W1156" s="5">
        <f>O1156*T1156*_xll.XLOOKUP(U1156,CALCULATION!$A$15:$A$17, CALCULATION!$B$15:$B$17)</f>
        <v>9198.3000000000011</v>
      </c>
      <c r="X1156" s="5">
        <f>WORKSHEET[[#This Row],[Clients Total Cost]] / WORKSHEET[[#This Row],[Clients Rate per T2 (USD)]]</f>
        <v>30.661000000000005</v>
      </c>
      <c r="Y1156" s="5">
        <f>WORKSHEET[[#This Row],[Clients Rate per T2 (USD)]] - WORKSHEET[[#This Row],[Supplier Rate Per t2 (USD)]]</f>
        <v>300</v>
      </c>
      <c r="Z1156" s="5">
        <f>WORKSHEET[[#This Row],[Profit Per T]] * WORKSHEET[[#This Row],[Weight]]</f>
        <v>9198.3000000000011</v>
      </c>
      <c r="AA1156">
        <v>1</v>
      </c>
      <c r="AB1156" s="1">
        <v>4.3499999999999996</v>
      </c>
      <c r="AC1156" s="1">
        <v>2.9000000000000004</v>
      </c>
      <c r="AD1156" s="1">
        <v>3.625</v>
      </c>
      <c r="AE1156" s="1">
        <f>WORKSHEET[[#This Row],[Delay at toll gate in days]] +WORKSHEET[[#This Row],[Delay at workshop in days]] +WORKSHEET[[#This Row],[Delay at border in days]]</f>
        <v>10.875</v>
      </c>
    </row>
    <row r="1157" spans="1:31" x14ac:dyDescent="0.35">
      <c r="A1157" t="s">
        <v>1177</v>
      </c>
      <c r="B1157" t="s">
        <v>10</v>
      </c>
      <c r="C1157" t="s">
        <v>68</v>
      </c>
      <c r="D1157" t="s">
        <v>3616</v>
      </c>
      <c r="E1157" t="s">
        <v>3614</v>
      </c>
      <c r="F1157" t="str">
        <f>WORKSHEET[[#This Row],[Depart From]]&amp;"-"&amp;WORKSHEET[[#This Row],[Arrive To]]</f>
        <v>Marrakech-Alger</v>
      </c>
      <c r="G1157" s="2">
        <v>44652</v>
      </c>
      <c r="H1157" s="2">
        <v>44685</v>
      </c>
      <c r="I1157" s="2" t="str">
        <f t="shared" si="18"/>
        <v>Delivered</v>
      </c>
      <c r="J1157" s="2" t="str">
        <f>TEXT(WORKSHEET[[#This Row],[Offloading Date]], "mmm")</f>
        <v>May</v>
      </c>
      <c r="K1157" s="2" t="str">
        <f>IF(OR(WORKSHEET[[#This Row],[Year]]="", ISBLANK(WORKSHEET[[#This Row],[Year]]), WORKSHEET[[#This Row],[Year]]="null"), "Exclude", "Include")</f>
        <v>Include</v>
      </c>
      <c r="L1157" t="s">
        <v>16</v>
      </c>
      <c r="M1157" t="s">
        <v>12</v>
      </c>
      <c r="N1157" t="s">
        <v>13</v>
      </c>
      <c r="O1157">
        <v>28.678999999999998</v>
      </c>
      <c r="P1157">
        <v>600</v>
      </c>
      <c r="Q1157" t="s">
        <v>14</v>
      </c>
      <c r="R1157">
        <f>P1157 * _xll.XLOOKUP(Q1157,CALCULATION!$A$15:$A$17, CALCULATION!$B$15:$B$17 )</f>
        <v>600</v>
      </c>
      <c r="S1157" s="5">
        <f>O1157*P1157*_xll.XLOOKUP(Q1157,CALCULATION!$A$15:$A$17, CALCULATION!$B$15:$B$17)</f>
        <v>17207.399999999998</v>
      </c>
      <c r="T1157">
        <v>300</v>
      </c>
      <c r="U1157" t="s">
        <v>14</v>
      </c>
      <c r="V1157">
        <f>T1157 * _xll.XLOOKUP(U1157,CALCULATION!$A$15:$A$17, CALCULATION!$B$15:$B$17 )</f>
        <v>300</v>
      </c>
      <c r="W1157" s="5">
        <f>O1157*T1157*_xll.XLOOKUP(U1157,CALCULATION!$A$15:$A$17, CALCULATION!$B$15:$B$17)</f>
        <v>8603.6999999999989</v>
      </c>
      <c r="X1157" s="5">
        <f>WORKSHEET[[#This Row],[Clients Total Cost]] / WORKSHEET[[#This Row],[Clients Rate per T2 (USD)]]</f>
        <v>28.678999999999995</v>
      </c>
      <c r="Y1157" s="5">
        <f>WORKSHEET[[#This Row],[Clients Rate per T2 (USD)]] - WORKSHEET[[#This Row],[Supplier Rate Per t2 (USD)]]</f>
        <v>300</v>
      </c>
      <c r="Z1157" s="5">
        <f>WORKSHEET[[#This Row],[Profit Per T]] * WORKSHEET[[#This Row],[Weight]]</f>
        <v>8603.6999999999989</v>
      </c>
      <c r="AA1157">
        <v>1</v>
      </c>
      <c r="AB1157" s="1">
        <v>4.95</v>
      </c>
      <c r="AC1157" s="1">
        <v>3.3000000000000003</v>
      </c>
      <c r="AD1157" s="1">
        <v>4.125</v>
      </c>
      <c r="AE1157" s="1">
        <f>WORKSHEET[[#This Row],[Delay at toll gate in days]] +WORKSHEET[[#This Row],[Delay at workshop in days]] +WORKSHEET[[#This Row],[Delay at border in days]]</f>
        <v>12.375</v>
      </c>
    </row>
    <row r="1158" spans="1:31" x14ac:dyDescent="0.35">
      <c r="A1158" t="s">
        <v>1178</v>
      </c>
      <c r="B1158" t="s">
        <v>10</v>
      </c>
      <c r="C1158" t="s">
        <v>56</v>
      </c>
      <c r="D1158" t="s">
        <v>3616</v>
      </c>
      <c r="E1158" t="s">
        <v>3614</v>
      </c>
      <c r="F1158" t="str">
        <f>WORKSHEET[[#This Row],[Depart From]]&amp;"-"&amp;WORKSHEET[[#This Row],[Arrive To]]</f>
        <v>Marrakech-Alger</v>
      </c>
      <c r="G1158" s="2">
        <v>44663</v>
      </c>
      <c r="H1158" s="2">
        <v>44665</v>
      </c>
      <c r="I1158" s="2" t="str">
        <f t="shared" si="18"/>
        <v>Delivered</v>
      </c>
      <c r="J1158" s="2" t="str">
        <f>TEXT(WORKSHEET[[#This Row],[Offloading Date]], "mmm")</f>
        <v>Apr</v>
      </c>
      <c r="K1158" s="2" t="str">
        <f>IF(OR(WORKSHEET[[#This Row],[Year]]="", ISBLANK(WORKSHEET[[#This Row],[Year]]), WORKSHEET[[#This Row],[Year]]="null"), "Exclude", "Include")</f>
        <v>Include</v>
      </c>
      <c r="L1158" t="s">
        <v>16</v>
      </c>
      <c r="M1158" t="s">
        <v>12</v>
      </c>
      <c r="N1158" t="s">
        <v>57</v>
      </c>
      <c r="O1158">
        <v>25.053999999999998</v>
      </c>
      <c r="P1158">
        <v>100</v>
      </c>
      <c r="Q1158" t="s">
        <v>14</v>
      </c>
      <c r="R1158">
        <f>P1158 * _xll.XLOOKUP(Q1158,CALCULATION!$A$15:$A$17, CALCULATION!$B$15:$B$17 )</f>
        <v>100</v>
      </c>
      <c r="S1158" s="5">
        <f>O1158*P1158*_xll.XLOOKUP(Q1158,CALCULATION!$A$15:$A$17, CALCULATION!$B$15:$B$17)</f>
        <v>2505.3999999999996</v>
      </c>
      <c r="T1158">
        <v>80</v>
      </c>
      <c r="U1158" t="s">
        <v>14</v>
      </c>
      <c r="V1158">
        <f>T1158 * _xll.XLOOKUP(U1158,CALCULATION!$A$15:$A$17, CALCULATION!$B$15:$B$17 )</f>
        <v>80</v>
      </c>
      <c r="W1158" s="5">
        <f>O1158*T1158*_xll.XLOOKUP(U1158,CALCULATION!$A$15:$A$17, CALCULATION!$B$15:$B$17)</f>
        <v>2004.32</v>
      </c>
      <c r="X1158" s="5">
        <f>WORKSHEET[[#This Row],[Clients Total Cost]] / WORKSHEET[[#This Row],[Clients Rate per T2 (USD)]]</f>
        <v>25.053999999999995</v>
      </c>
      <c r="Y1158" s="5">
        <f>WORKSHEET[[#This Row],[Clients Rate per T2 (USD)]] - WORKSHEET[[#This Row],[Supplier Rate Per t2 (USD)]]</f>
        <v>20</v>
      </c>
      <c r="Z1158" s="5">
        <f>WORKSHEET[[#This Row],[Profit Per T]] * WORKSHEET[[#This Row],[Weight]]</f>
        <v>501.07999999999993</v>
      </c>
      <c r="AA1158">
        <v>1</v>
      </c>
      <c r="AB1158" s="1">
        <v>0.3</v>
      </c>
      <c r="AC1158" s="1">
        <v>0.2</v>
      </c>
      <c r="AD1158" s="1">
        <v>0.25</v>
      </c>
      <c r="AE1158" s="1">
        <f>WORKSHEET[[#This Row],[Delay at toll gate in days]] +WORKSHEET[[#This Row],[Delay at workshop in days]] +WORKSHEET[[#This Row],[Delay at border in days]]</f>
        <v>0.75</v>
      </c>
    </row>
    <row r="1159" spans="1:31" x14ac:dyDescent="0.35">
      <c r="A1159" t="s">
        <v>1179</v>
      </c>
      <c r="B1159" t="s">
        <v>10</v>
      </c>
      <c r="C1159" t="s">
        <v>56</v>
      </c>
      <c r="D1159" t="s">
        <v>3616</v>
      </c>
      <c r="E1159" t="s">
        <v>3618</v>
      </c>
      <c r="F1159" t="str">
        <f>WORKSHEET[[#This Row],[Depart From]]&amp;"-"&amp;WORKSHEET[[#This Row],[Arrive To]]</f>
        <v>Marrakech-Tripoli</v>
      </c>
      <c r="G1159" s="2">
        <v>44663</v>
      </c>
      <c r="H1159" s="2">
        <v>44665</v>
      </c>
      <c r="I1159" s="2" t="str">
        <f t="shared" si="18"/>
        <v>Delivered</v>
      </c>
      <c r="J1159" s="2" t="str">
        <f>TEXT(WORKSHEET[[#This Row],[Offloading Date]], "mmm")</f>
        <v>Apr</v>
      </c>
      <c r="K1159" s="2" t="str">
        <f>IF(OR(WORKSHEET[[#This Row],[Year]]="", ISBLANK(WORKSHEET[[#This Row],[Year]]), WORKSHEET[[#This Row],[Year]]="null"), "Exclude", "Include")</f>
        <v>Include</v>
      </c>
      <c r="L1159" t="s">
        <v>16</v>
      </c>
      <c r="M1159" t="s">
        <v>12</v>
      </c>
      <c r="N1159" t="s">
        <v>57</v>
      </c>
      <c r="O1159">
        <v>25.074000000000002</v>
      </c>
      <c r="P1159">
        <v>100</v>
      </c>
      <c r="Q1159" t="s">
        <v>14</v>
      </c>
      <c r="R1159">
        <f>P1159 * _xll.XLOOKUP(Q1159,CALCULATION!$A$15:$A$17, CALCULATION!$B$15:$B$17 )</f>
        <v>100</v>
      </c>
      <c r="S1159" s="5">
        <f>O1159*P1159*_xll.XLOOKUP(Q1159,CALCULATION!$A$15:$A$17, CALCULATION!$B$15:$B$17)</f>
        <v>2507.4</v>
      </c>
      <c r="T1159">
        <v>80</v>
      </c>
      <c r="U1159" t="s">
        <v>14</v>
      </c>
      <c r="V1159">
        <f>T1159 * _xll.XLOOKUP(U1159,CALCULATION!$A$15:$A$17, CALCULATION!$B$15:$B$17 )</f>
        <v>80</v>
      </c>
      <c r="W1159" s="5">
        <f>O1159*T1159*_xll.XLOOKUP(U1159,CALCULATION!$A$15:$A$17, CALCULATION!$B$15:$B$17)</f>
        <v>2005.92</v>
      </c>
      <c r="X1159" s="5">
        <f>WORKSHEET[[#This Row],[Clients Total Cost]] / WORKSHEET[[#This Row],[Clients Rate per T2 (USD)]]</f>
        <v>25.074000000000002</v>
      </c>
      <c r="Y1159" s="5">
        <f>WORKSHEET[[#This Row],[Clients Rate per T2 (USD)]] - WORKSHEET[[#This Row],[Supplier Rate Per t2 (USD)]]</f>
        <v>20</v>
      </c>
      <c r="Z1159" s="5">
        <f>WORKSHEET[[#This Row],[Profit Per T]] * WORKSHEET[[#This Row],[Weight]]</f>
        <v>501.48</v>
      </c>
      <c r="AA1159">
        <v>1</v>
      </c>
      <c r="AB1159" s="1">
        <v>0.3</v>
      </c>
      <c r="AC1159" s="1">
        <v>0.2</v>
      </c>
      <c r="AD1159" s="1">
        <v>0.25</v>
      </c>
      <c r="AE1159" s="1">
        <f>WORKSHEET[[#This Row],[Delay at toll gate in days]] +WORKSHEET[[#This Row],[Delay at workshop in days]] +WORKSHEET[[#This Row],[Delay at border in days]]</f>
        <v>0.75</v>
      </c>
    </row>
    <row r="1160" spans="1:31" x14ac:dyDescent="0.35">
      <c r="A1160" t="s">
        <v>1180</v>
      </c>
      <c r="B1160" t="s">
        <v>10</v>
      </c>
      <c r="C1160" t="s">
        <v>56</v>
      </c>
      <c r="D1160" t="s">
        <v>3616</v>
      </c>
      <c r="E1160" t="s">
        <v>3617</v>
      </c>
      <c r="F1160" t="str">
        <f>WORKSHEET[[#This Row],[Depart From]]&amp;"-"&amp;WORKSHEET[[#This Row],[Arrive To]]</f>
        <v>Marrakech-Lagos</v>
      </c>
      <c r="G1160" s="2">
        <v>44663</v>
      </c>
      <c r="H1160" s="2">
        <v>44665</v>
      </c>
      <c r="I1160" s="2" t="str">
        <f t="shared" si="18"/>
        <v>Delivered</v>
      </c>
      <c r="J1160" s="2" t="str">
        <f>TEXT(WORKSHEET[[#This Row],[Offloading Date]], "mmm")</f>
        <v>Apr</v>
      </c>
      <c r="K1160" s="2" t="str">
        <f>IF(OR(WORKSHEET[[#This Row],[Year]]="", ISBLANK(WORKSHEET[[#This Row],[Year]]), WORKSHEET[[#This Row],[Year]]="null"), "Exclude", "Include")</f>
        <v>Include</v>
      </c>
      <c r="L1160" t="s">
        <v>16</v>
      </c>
      <c r="M1160" t="s">
        <v>12</v>
      </c>
      <c r="N1160" t="s">
        <v>57</v>
      </c>
      <c r="O1160">
        <v>24.960999999999999</v>
      </c>
      <c r="P1160">
        <v>100</v>
      </c>
      <c r="Q1160" t="s">
        <v>14</v>
      </c>
      <c r="R1160">
        <f>P1160 * _xll.XLOOKUP(Q1160,CALCULATION!$A$15:$A$17, CALCULATION!$B$15:$B$17 )</f>
        <v>100</v>
      </c>
      <c r="S1160" s="5">
        <f>O1160*P1160*_xll.XLOOKUP(Q1160,CALCULATION!$A$15:$A$17, CALCULATION!$B$15:$B$17)</f>
        <v>2496.1</v>
      </c>
      <c r="T1160">
        <v>80</v>
      </c>
      <c r="U1160" t="s">
        <v>14</v>
      </c>
      <c r="V1160">
        <f>T1160 * _xll.XLOOKUP(U1160,CALCULATION!$A$15:$A$17, CALCULATION!$B$15:$B$17 )</f>
        <v>80</v>
      </c>
      <c r="W1160" s="5">
        <f>O1160*T1160*_xll.XLOOKUP(U1160,CALCULATION!$A$15:$A$17, CALCULATION!$B$15:$B$17)</f>
        <v>1996.8799999999999</v>
      </c>
      <c r="X1160" s="5">
        <f>WORKSHEET[[#This Row],[Clients Total Cost]] / WORKSHEET[[#This Row],[Clients Rate per T2 (USD)]]</f>
        <v>24.960999999999999</v>
      </c>
      <c r="Y1160" s="5">
        <f>WORKSHEET[[#This Row],[Clients Rate per T2 (USD)]] - WORKSHEET[[#This Row],[Supplier Rate Per t2 (USD)]]</f>
        <v>20</v>
      </c>
      <c r="Z1160" s="5">
        <f>WORKSHEET[[#This Row],[Profit Per T]] * WORKSHEET[[#This Row],[Weight]]</f>
        <v>499.21999999999997</v>
      </c>
      <c r="AA1160">
        <v>1</v>
      </c>
      <c r="AB1160" s="1">
        <v>0.3</v>
      </c>
      <c r="AC1160" s="1">
        <v>0.2</v>
      </c>
      <c r="AD1160" s="1">
        <v>0.25</v>
      </c>
      <c r="AE1160" s="1">
        <f>WORKSHEET[[#This Row],[Delay at toll gate in days]] +WORKSHEET[[#This Row],[Delay at workshop in days]] +WORKSHEET[[#This Row],[Delay at border in days]]</f>
        <v>0.75</v>
      </c>
    </row>
    <row r="1161" spans="1:31" x14ac:dyDescent="0.35">
      <c r="A1161" t="s">
        <v>1181</v>
      </c>
      <c r="B1161" t="s">
        <v>10</v>
      </c>
      <c r="C1161" t="s">
        <v>56</v>
      </c>
      <c r="D1161" t="s">
        <v>3611</v>
      </c>
      <c r="E1161" t="s">
        <v>3617</v>
      </c>
      <c r="F1161" t="str">
        <f>WORKSHEET[[#This Row],[Depart From]]&amp;"-"&amp;WORKSHEET[[#This Row],[Arrive To]]</f>
        <v>Mogadishu-Lagos</v>
      </c>
      <c r="G1161" s="2">
        <v>44662</v>
      </c>
      <c r="H1161" s="2">
        <v>44665</v>
      </c>
      <c r="I1161" s="2" t="str">
        <f t="shared" si="18"/>
        <v>Delivered</v>
      </c>
      <c r="J1161" s="2" t="str">
        <f>TEXT(WORKSHEET[[#This Row],[Offloading Date]], "mmm")</f>
        <v>Apr</v>
      </c>
      <c r="K1161" s="2" t="str">
        <f>IF(OR(WORKSHEET[[#This Row],[Year]]="", ISBLANK(WORKSHEET[[#This Row],[Year]]), WORKSHEET[[#This Row],[Year]]="null"), "Exclude", "Include")</f>
        <v>Include</v>
      </c>
      <c r="L1161" t="s">
        <v>16</v>
      </c>
      <c r="M1161" t="s">
        <v>12</v>
      </c>
      <c r="N1161" t="s">
        <v>57</v>
      </c>
      <c r="O1161">
        <v>25.033000000000001</v>
      </c>
      <c r="P1161">
        <v>100</v>
      </c>
      <c r="Q1161" t="s">
        <v>14</v>
      </c>
      <c r="R1161">
        <f>P1161 * _xll.XLOOKUP(Q1161,CALCULATION!$A$15:$A$17, CALCULATION!$B$15:$B$17 )</f>
        <v>100</v>
      </c>
      <c r="S1161" s="5">
        <f>O1161*P1161*_xll.XLOOKUP(Q1161,CALCULATION!$A$15:$A$17, CALCULATION!$B$15:$B$17)</f>
        <v>2503.3000000000002</v>
      </c>
      <c r="T1161">
        <v>80</v>
      </c>
      <c r="U1161" t="s">
        <v>14</v>
      </c>
      <c r="V1161">
        <f>T1161 * _xll.XLOOKUP(U1161,CALCULATION!$A$15:$A$17, CALCULATION!$B$15:$B$17 )</f>
        <v>80</v>
      </c>
      <c r="W1161" s="5">
        <f>O1161*T1161*_xll.XLOOKUP(U1161,CALCULATION!$A$15:$A$17, CALCULATION!$B$15:$B$17)</f>
        <v>2002.64</v>
      </c>
      <c r="X1161" s="5">
        <f>WORKSHEET[[#This Row],[Clients Total Cost]] / WORKSHEET[[#This Row],[Clients Rate per T2 (USD)]]</f>
        <v>25.033000000000001</v>
      </c>
      <c r="Y1161" s="5">
        <f>WORKSHEET[[#This Row],[Clients Rate per T2 (USD)]] - WORKSHEET[[#This Row],[Supplier Rate Per t2 (USD)]]</f>
        <v>20</v>
      </c>
      <c r="Z1161" s="5">
        <f>WORKSHEET[[#This Row],[Profit Per T]] * WORKSHEET[[#This Row],[Weight]]</f>
        <v>500.66</v>
      </c>
      <c r="AA1161">
        <v>1</v>
      </c>
      <c r="AB1161" s="1">
        <v>0.44999999999999996</v>
      </c>
      <c r="AC1161" s="1">
        <v>0.30000000000000004</v>
      </c>
      <c r="AD1161" s="1">
        <v>0.375</v>
      </c>
      <c r="AE1161" s="1">
        <f>WORKSHEET[[#This Row],[Delay at toll gate in days]] +WORKSHEET[[#This Row],[Delay at workshop in days]] +WORKSHEET[[#This Row],[Delay at border in days]]</f>
        <v>1.125</v>
      </c>
    </row>
    <row r="1162" spans="1:31" x14ac:dyDescent="0.35">
      <c r="A1162" t="s">
        <v>1182</v>
      </c>
      <c r="B1162" t="s">
        <v>10</v>
      </c>
      <c r="C1162" t="s">
        <v>56</v>
      </c>
      <c r="D1162" t="s">
        <v>3619</v>
      </c>
      <c r="E1162" t="s">
        <v>3612</v>
      </c>
      <c r="F1162" t="str">
        <f>WORKSHEET[[#This Row],[Depart From]]&amp;"-"&amp;WORKSHEET[[#This Row],[Arrive To]]</f>
        <v>Addis Ababa-Victoria</v>
      </c>
      <c r="G1162" s="2">
        <v>44662</v>
      </c>
      <c r="H1162" s="2">
        <v>44665</v>
      </c>
      <c r="I1162" s="2" t="str">
        <f t="shared" si="18"/>
        <v>Delivered</v>
      </c>
      <c r="J1162" s="2" t="str">
        <f>TEXT(WORKSHEET[[#This Row],[Offloading Date]], "mmm")</f>
        <v>Apr</v>
      </c>
      <c r="K1162" s="2" t="str">
        <f>IF(OR(WORKSHEET[[#This Row],[Year]]="", ISBLANK(WORKSHEET[[#This Row],[Year]]), WORKSHEET[[#This Row],[Year]]="null"), "Exclude", "Include")</f>
        <v>Include</v>
      </c>
      <c r="L1162" t="s">
        <v>16</v>
      </c>
      <c r="M1162" t="s">
        <v>12</v>
      </c>
      <c r="N1162" t="s">
        <v>57</v>
      </c>
      <c r="O1162">
        <v>25.085999999999999</v>
      </c>
      <c r="P1162">
        <v>100</v>
      </c>
      <c r="Q1162" t="s">
        <v>14</v>
      </c>
      <c r="R1162">
        <f>P1162 * _xll.XLOOKUP(Q1162,CALCULATION!$A$15:$A$17, CALCULATION!$B$15:$B$17 )</f>
        <v>100</v>
      </c>
      <c r="S1162" s="5">
        <f>O1162*P1162*_xll.XLOOKUP(Q1162,CALCULATION!$A$15:$A$17, CALCULATION!$B$15:$B$17)</f>
        <v>2508.6</v>
      </c>
      <c r="T1162">
        <v>80</v>
      </c>
      <c r="U1162" t="s">
        <v>14</v>
      </c>
      <c r="V1162">
        <f>T1162 * _xll.XLOOKUP(U1162,CALCULATION!$A$15:$A$17, CALCULATION!$B$15:$B$17 )</f>
        <v>80</v>
      </c>
      <c r="W1162" s="5">
        <f>O1162*T1162*_xll.XLOOKUP(U1162,CALCULATION!$A$15:$A$17, CALCULATION!$B$15:$B$17)</f>
        <v>2006.8799999999999</v>
      </c>
      <c r="X1162" s="5">
        <f>WORKSHEET[[#This Row],[Clients Total Cost]] / WORKSHEET[[#This Row],[Clients Rate per T2 (USD)]]</f>
        <v>25.085999999999999</v>
      </c>
      <c r="Y1162" s="5">
        <f>WORKSHEET[[#This Row],[Clients Rate per T2 (USD)]] - WORKSHEET[[#This Row],[Supplier Rate Per t2 (USD)]]</f>
        <v>20</v>
      </c>
      <c r="Z1162" s="5">
        <f>WORKSHEET[[#This Row],[Profit Per T]] * WORKSHEET[[#This Row],[Weight]]</f>
        <v>501.71999999999997</v>
      </c>
      <c r="AA1162">
        <v>1</v>
      </c>
      <c r="AB1162" s="1">
        <v>0.44999999999999996</v>
      </c>
      <c r="AC1162" s="1">
        <v>0.30000000000000004</v>
      </c>
      <c r="AD1162" s="1">
        <v>0.375</v>
      </c>
      <c r="AE1162" s="1">
        <f>WORKSHEET[[#This Row],[Delay at toll gate in days]] +WORKSHEET[[#This Row],[Delay at workshop in days]] +WORKSHEET[[#This Row],[Delay at border in days]]</f>
        <v>1.125</v>
      </c>
    </row>
    <row r="1163" spans="1:31" x14ac:dyDescent="0.35">
      <c r="A1163" t="s">
        <v>1183</v>
      </c>
      <c r="B1163" t="s">
        <v>10</v>
      </c>
      <c r="C1163" t="s">
        <v>56</v>
      </c>
      <c r="D1163" t="s">
        <v>3616</v>
      </c>
      <c r="E1163" t="s">
        <v>3612</v>
      </c>
      <c r="F1163" t="str">
        <f>WORKSHEET[[#This Row],[Depart From]]&amp;"-"&amp;WORKSHEET[[#This Row],[Arrive To]]</f>
        <v>Marrakech-Victoria</v>
      </c>
      <c r="G1163" s="2">
        <v>44662</v>
      </c>
      <c r="H1163" s="2">
        <v>44665</v>
      </c>
      <c r="I1163" s="2" t="str">
        <f t="shared" si="18"/>
        <v>Delivered</v>
      </c>
      <c r="J1163" s="2" t="str">
        <f>TEXT(WORKSHEET[[#This Row],[Offloading Date]], "mmm")</f>
        <v>Apr</v>
      </c>
      <c r="K1163" s="2" t="str">
        <f>IF(OR(WORKSHEET[[#This Row],[Year]]="", ISBLANK(WORKSHEET[[#This Row],[Year]]), WORKSHEET[[#This Row],[Year]]="null"), "Exclude", "Include")</f>
        <v>Include</v>
      </c>
      <c r="L1163" t="s">
        <v>16</v>
      </c>
      <c r="M1163" t="s">
        <v>12</v>
      </c>
      <c r="N1163" t="s">
        <v>57</v>
      </c>
      <c r="O1163">
        <v>25.044</v>
      </c>
      <c r="P1163">
        <v>100</v>
      </c>
      <c r="Q1163" t="s">
        <v>14</v>
      </c>
      <c r="R1163">
        <f>P1163 * _xll.XLOOKUP(Q1163,CALCULATION!$A$15:$A$17, CALCULATION!$B$15:$B$17 )</f>
        <v>100</v>
      </c>
      <c r="S1163" s="5">
        <f>O1163*P1163*_xll.XLOOKUP(Q1163,CALCULATION!$A$15:$A$17, CALCULATION!$B$15:$B$17)</f>
        <v>2504.4</v>
      </c>
      <c r="T1163">
        <v>80</v>
      </c>
      <c r="U1163" t="s">
        <v>14</v>
      </c>
      <c r="V1163">
        <f>T1163 * _xll.XLOOKUP(U1163,CALCULATION!$A$15:$A$17, CALCULATION!$B$15:$B$17 )</f>
        <v>80</v>
      </c>
      <c r="W1163" s="5">
        <f>O1163*T1163*_xll.XLOOKUP(U1163,CALCULATION!$A$15:$A$17, CALCULATION!$B$15:$B$17)</f>
        <v>2003.52</v>
      </c>
      <c r="X1163" s="5">
        <f>WORKSHEET[[#This Row],[Clients Total Cost]] / WORKSHEET[[#This Row],[Clients Rate per T2 (USD)]]</f>
        <v>25.044</v>
      </c>
      <c r="Y1163" s="5">
        <f>WORKSHEET[[#This Row],[Clients Rate per T2 (USD)]] - WORKSHEET[[#This Row],[Supplier Rate Per t2 (USD)]]</f>
        <v>20</v>
      </c>
      <c r="Z1163" s="5">
        <f>WORKSHEET[[#This Row],[Profit Per T]] * WORKSHEET[[#This Row],[Weight]]</f>
        <v>500.88</v>
      </c>
      <c r="AA1163">
        <v>1</v>
      </c>
      <c r="AB1163" s="1">
        <v>0.44999999999999996</v>
      </c>
      <c r="AC1163" s="1">
        <v>0.30000000000000004</v>
      </c>
      <c r="AD1163" s="1">
        <v>0.375</v>
      </c>
      <c r="AE1163" s="1">
        <f>WORKSHEET[[#This Row],[Delay at toll gate in days]] +WORKSHEET[[#This Row],[Delay at workshop in days]] +WORKSHEET[[#This Row],[Delay at border in days]]</f>
        <v>1.125</v>
      </c>
    </row>
    <row r="1164" spans="1:31" x14ac:dyDescent="0.35">
      <c r="A1164" t="s">
        <v>1184</v>
      </c>
      <c r="B1164" t="s">
        <v>10</v>
      </c>
      <c r="C1164" t="s">
        <v>56</v>
      </c>
      <c r="D1164" t="s">
        <v>3616</v>
      </c>
      <c r="E1164" t="s">
        <v>3618</v>
      </c>
      <c r="F1164" t="str">
        <f>WORKSHEET[[#This Row],[Depart From]]&amp;"-"&amp;WORKSHEET[[#This Row],[Arrive To]]</f>
        <v>Marrakech-Tripoli</v>
      </c>
      <c r="G1164" s="2">
        <v>44662</v>
      </c>
      <c r="H1164" s="2">
        <v>44665</v>
      </c>
      <c r="I1164" s="2" t="str">
        <f t="shared" si="18"/>
        <v>Delivered</v>
      </c>
      <c r="J1164" s="2" t="str">
        <f>TEXT(WORKSHEET[[#This Row],[Offloading Date]], "mmm")</f>
        <v>Apr</v>
      </c>
      <c r="K1164" s="2" t="str">
        <f>IF(OR(WORKSHEET[[#This Row],[Year]]="", ISBLANK(WORKSHEET[[#This Row],[Year]]), WORKSHEET[[#This Row],[Year]]="null"), "Exclude", "Include")</f>
        <v>Include</v>
      </c>
      <c r="L1164" t="s">
        <v>16</v>
      </c>
      <c r="M1164" t="s">
        <v>12</v>
      </c>
      <c r="N1164" t="s">
        <v>57</v>
      </c>
      <c r="O1164">
        <v>25.100999999999999</v>
      </c>
      <c r="P1164">
        <v>100</v>
      </c>
      <c r="Q1164" t="s">
        <v>14</v>
      </c>
      <c r="R1164">
        <f>P1164 * _xll.XLOOKUP(Q1164,CALCULATION!$A$15:$A$17, CALCULATION!$B$15:$B$17 )</f>
        <v>100</v>
      </c>
      <c r="S1164" s="5">
        <f>O1164*P1164*_xll.XLOOKUP(Q1164,CALCULATION!$A$15:$A$17, CALCULATION!$B$15:$B$17)</f>
        <v>2510.1</v>
      </c>
      <c r="T1164">
        <v>80</v>
      </c>
      <c r="U1164" t="s">
        <v>14</v>
      </c>
      <c r="V1164">
        <f>T1164 * _xll.XLOOKUP(U1164,CALCULATION!$A$15:$A$17, CALCULATION!$B$15:$B$17 )</f>
        <v>80</v>
      </c>
      <c r="W1164" s="5">
        <f>O1164*T1164*_xll.XLOOKUP(U1164,CALCULATION!$A$15:$A$17, CALCULATION!$B$15:$B$17)</f>
        <v>2008.08</v>
      </c>
      <c r="X1164" s="5">
        <f>WORKSHEET[[#This Row],[Clients Total Cost]] / WORKSHEET[[#This Row],[Clients Rate per T2 (USD)]]</f>
        <v>25.100999999999999</v>
      </c>
      <c r="Y1164" s="5">
        <f>WORKSHEET[[#This Row],[Clients Rate per T2 (USD)]] - WORKSHEET[[#This Row],[Supplier Rate Per t2 (USD)]]</f>
        <v>20</v>
      </c>
      <c r="Z1164" s="5">
        <f>WORKSHEET[[#This Row],[Profit Per T]] * WORKSHEET[[#This Row],[Weight]]</f>
        <v>502.02</v>
      </c>
      <c r="AA1164">
        <v>1</v>
      </c>
      <c r="AB1164" s="1">
        <v>0.44999999999999996</v>
      </c>
      <c r="AC1164" s="1">
        <v>0.30000000000000004</v>
      </c>
      <c r="AD1164" s="1">
        <v>0.375</v>
      </c>
      <c r="AE1164" s="1">
        <f>WORKSHEET[[#This Row],[Delay at toll gate in days]] +WORKSHEET[[#This Row],[Delay at workshop in days]] +WORKSHEET[[#This Row],[Delay at border in days]]</f>
        <v>1.125</v>
      </c>
    </row>
    <row r="1165" spans="1:31" x14ac:dyDescent="0.35">
      <c r="A1165" t="s">
        <v>1185</v>
      </c>
      <c r="B1165" t="s">
        <v>10</v>
      </c>
      <c r="C1165" t="s">
        <v>56</v>
      </c>
      <c r="D1165" t="s">
        <v>3620</v>
      </c>
      <c r="E1165" t="s">
        <v>3612</v>
      </c>
      <c r="F1165" t="str">
        <f>WORKSHEET[[#This Row],[Depart From]]&amp;"-"&amp;WORKSHEET[[#This Row],[Arrive To]]</f>
        <v>Zanzibar-Victoria</v>
      </c>
      <c r="G1165" s="2">
        <v>44662</v>
      </c>
      <c r="H1165" s="2">
        <v>44665</v>
      </c>
      <c r="I1165" s="2" t="str">
        <f t="shared" si="18"/>
        <v>Delivered</v>
      </c>
      <c r="J1165" s="2" t="str">
        <f>TEXT(WORKSHEET[[#This Row],[Offloading Date]], "mmm")</f>
        <v>Apr</v>
      </c>
      <c r="K1165" s="2" t="str">
        <f>IF(OR(WORKSHEET[[#This Row],[Year]]="", ISBLANK(WORKSHEET[[#This Row],[Year]]), WORKSHEET[[#This Row],[Year]]="null"), "Exclude", "Include")</f>
        <v>Include</v>
      </c>
      <c r="L1165" t="s">
        <v>16</v>
      </c>
      <c r="M1165" t="s">
        <v>12</v>
      </c>
      <c r="N1165" t="s">
        <v>57</v>
      </c>
      <c r="O1165">
        <v>24.812000000000001</v>
      </c>
      <c r="P1165">
        <v>100</v>
      </c>
      <c r="Q1165" t="s">
        <v>14</v>
      </c>
      <c r="R1165">
        <f>P1165 * _xll.XLOOKUP(Q1165,CALCULATION!$A$15:$A$17, CALCULATION!$B$15:$B$17 )</f>
        <v>100</v>
      </c>
      <c r="S1165" s="5">
        <f>O1165*P1165*_xll.XLOOKUP(Q1165,CALCULATION!$A$15:$A$17, CALCULATION!$B$15:$B$17)</f>
        <v>2481.2000000000003</v>
      </c>
      <c r="T1165">
        <v>80</v>
      </c>
      <c r="U1165" t="s">
        <v>14</v>
      </c>
      <c r="V1165">
        <f>T1165 * _xll.XLOOKUP(U1165,CALCULATION!$A$15:$A$17, CALCULATION!$B$15:$B$17 )</f>
        <v>80</v>
      </c>
      <c r="W1165" s="5">
        <f>O1165*T1165*_xll.XLOOKUP(U1165,CALCULATION!$A$15:$A$17, CALCULATION!$B$15:$B$17)</f>
        <v>1984.96</v>
      </c>
      <c r="X1165" s="5">
        <f>WORKSHEET[[#This Row],[Clients Total Cost]] / WORKSHEET[[#This Row],[Clients Rate per T2 (USD)]]</f>
        <v>24.812000000000001</v>
      </c>
      <c r="Y1165" s="5">
        <f>WORKSHEET[[#This Row],[Clients Rate per T2 (USD)]] - WORKSHEET[[#This Row],[Supplier Rate Per t2 (USD)]]</f>
        <v>20</v>
      </c>
      <c r="Z1165" s="5">
        <f>WORKSHEET[[#This Row],[Profit Per T]] * WORKSHEET[[#This Row],[Weight]]</f>
        <v>496.24</v>
      </c>
      <c r="AA1165">
        <v>1</v>
      </c>
      <c r="AB1165" s="1">
        <v>0.44999999999999996</v>
      </c>
      <c r="AC1165" s="1">
        <v>0.30000000000000004</v>
      </c>
      <c r="AD1165" s="1">
        <v>0.375</v>
      </c>
      <c r="AE1165" s="1">
        <f>WORKSHEET[[#This Row],[Delay at toll gate in days]] +WORKSHEET[[#This Row],[Delay at workshop in days]] +WORKSHEET[[#This Row],[Delay at border in days]]</f>
        <v>1.125</v>
      </c>
    </row>
    <row r="1166" spans="1:31" x14ac:dyDescent="0.35">
      <c r="A1166" t="s">
        <v>1186</v>
      </c>
      <c r="B1166" t="s">
        <v>10</v>
      </c>
      <c r="C1166" t="s">
        <v>56</v>
      </c>
      <c r="D1166" t="s">
        <v>3615</v>
      </c>
      <c r="E1166" t="s">
        <v>3612</v>
      </c>
      <c r="F1166" t="str">
        <f>WORKSHEET[[#This Row],[Depart From]]&amp;"-"&amp;WORKSHEET[[#This Row],[Arrive To]]</f>
        <v>Mombasa-Victoria</v>
      </c>
      <c r="G1166" s="2">
        <v>44662</v>
      </c>
      <c r="H1166" s="2">
        <v>44665</v>
      </c>
      <c r="I1166" s="2" t="str">
        <f t="shared" si="18"/>
        <v>Delivered</v>
      </c>
      <c r="J1166" s="2" t="str">
        <f>TEXT(WORKSHEET[[#This Row],[Offloading Date]], "mmm")</f>
        <v>Apr</v>
      </c>
      <c r="K1166" s="2" t="str">
        <f>IF(OR(WORKSHEET[[#This Row],[Year]]="", ISBLANK(WORKSHEET[[#This Row],[Year]]), WORKSHEET[[#This Row],[Year]]="null"), "Exclude", "Include")</f>
        <v>Include</v>
      </c>
      <c r="L1166" t="s">
        <v>16</v>
      </c>
      <c r="M1166" t="s">
        <v>12</v>
      </c>
      <c r="N1166" t="s">
        <v>57</v>
      </c>
      <c r="O1166">
        <v>25.027000000000001</v>
      </c>
      <c r="P1166">
        <v>100</v>
      </c>
      <c r="Q1166" t="s">
        <v>14</v>
      </c>
      <c r="R1166">
        <f>P1166 * _xll.XLOOKUP(Q1166,CALCULATION!$A$15:$A$17, CALCULATION!$B$15:$B$17 )</f>
        <v>100</v>
      </c>
      <c r="S1166" s="5">
        <f>O1166*P1166*_xll.XLOOKUP(Q1166,CALCULATION!$A$15:$A$17, CALCULATION!$B$15:$B$17)</f>
        <v>2502.7000000000003</v>
      </c>
      <c r="T1166">
        <v>80</v>
      </c>
      <c r="U1166" t="s">
        <v>14</v>
      </c>
      <c r="V1166">
        <f>T1166 * _xll.XLOOKUP(U1166,CALCULATION!$A$15:$A$17, CALCULATION!$B$15:$B$17 )</f>
        <v>80</v>
      </c>
      <c r="W1166" s="5">
        <f>O1166*T1166*_xll.XLOOKUP(U1166,CALCULATION!$A$15:$A$17, CALCULATION!$B$15:$B$17)</f>
        <v>2002.16</v>
      </c>
      <c r="X1166" s="5">
        <f>WORKSHEET[[#This Row],[Clients Total Cost]] / WORKSHEET[[#This Row],[Clients Rate per T2 (USD)]]</f>
        <v>25.027000000000001</v>
      </c>
      <c r="Y1166" s="5">
        <f>WORKSHEET[[#This Row],[Clients Rate per T2 (USD)]] - WORKSHEET[[#This Row],[Supplier Rate Per t2 (USD)]]</f>
        <v>20</v>
      </c>
      <c r="Z1166" s="5">
        <f>WORKSHEET[[#This Row],[Profit Per T]] * WORKSHEET[[#This Row],[Weight]]</f>
        <v>500.54</v>
      </c>
      <c r="AA1166">
        <v>1</v>
      </c>
      <c r="AB1166" s="1">
        <v>0.44999999999999996</v>
      </c>
      <c r="AC1166" s="1">
        <v>0.30000000000000004</v>
      </c>
      <c r="AD1166" s="1">
        <v>0.375</v>
      </c>
      <c r="AE1166" s="1">
        <f>WORKSHEET[[#This Row],[Delay at toll gate in days]] +WORKSHEET[[#This Row],[Delay at workshop in days]] +WORKSHEET[[#This Row],[Delay at border in days]]</f>
        <v>1.125</v>
      </c>
    </row>
    <row r="1167" spans="1:31" x14ac:dyDescent="0.35">
      <c r="A1167" t="s">
        <v>1187</v>
      </c>
      <c r="B1167" t="s">
        <v>10</v>
      </c>
      <c r="C1167" t="s">
        <v>56</v>
      </c>
      <c r="D1167" t="s">
        <v>3611</v>
      </c>
      <c r="E1167" t="s">
        <v>3617</v>
      </c>
      <c r="F1167" t="str">
        <f>WORKSHEET[[#This Row],[Depart From]]&amp;"-"&amp;WORKSHEET[[#This Row],[Arrive To]]</f>
        <v>Mogadishu-Lagos</v>
      </c>
      <c r="G1167" s="2">
        <v>44662</v>
      </c>
      <c r="H1167" s="2">
        <v>44665</v>
      </c>
      <c r="I1167" s="2" t="str">
        <f t="shared" si="18"/>
        <v>Delivered</v>
      </c>
      <c r="J1167" s="2" t="str">
        <f>TEXT(WORKSHEET[[#This Row],[Offloading Date]], "mmm")</f>
        <v>Apr</v>
      </c>
      <c r="K1167" s="2" t="str">
        <f>IF(OR(WORKSHEET[[#This Row],[Year]]="", ISBLANK(WORKSHEET[[#This Row],[Year]]), WORKSHEET[[#This Row],[Year]]="null"), "Exclude", "Include")</f>
        <v>Include</v>
      </c>
      <c r="L1167" t="s">
        <v>16</v>
      </c>
      <c r="M1167" t="s">
        <v>12</v>
      </c>
      <c r="N1167" t="s">
        <v>57</v>
      </c>
      <c r="O1167">
        <v>25.076000000000001</v>
      </c>
      <c r="P1167">
        <v>100</v>
      </c>
      <c r="Q1167" t="s">
        <v>14</v>
      </c>
      <c r="R1167">
        <f>P1167 * _xll.XLOOKUP(Q1167,CALCULATION!$A$15:$A$17, CALCULATION!$B$15:$B$17 )</f>
        <v>100</v>
      </c>
      <c r="S1167" s="5">
        <f>O1167*P1167*_xll.XLOOKUP(Q1167,CALCULATION!$A$15:$A$17, CALCULATION!$B$15:$B$17)</f>
        <v>2507.6</v>
      </c>
      <c r="T1167">
        <v>80</v>
      </c>
      <c r="U1167" t="s">
        <v>14</v>
      </c>
      <c r="V1167">
        <f>T1167 * _xll.XLOOKUP(U1167,CALCULATION!$A$15:$A$17, CALCULATION!$B$15:$B$17 )</f>
        <v>80</v>
      </c>
      <c r="W1167" s="5">
        <f>O1167*T1167*_xll.XLOOKUP(U1167,CALCULATION!$A$15:$A$17, CALCULATION!$B$15:$B$17)</f>
        <v>2006.08</v>
      </c>
      <c r="X1167" s="5">
        <f>WORKSHEET[[#This Row],[Clients Total Cost]] / WORKSHEET[[#This Row],[Clients Rate per T2 (USD)]]</f>
        <v>25.076000000000001</v>
      </c>
      <c r="Y1167" s="5">
        <f>WORKSHEET[[#This Row],[Clients Rate per T2 (USD)]] - WORKSHEET[[#This Row],[Supplier Rate Per t2 (USD)]]</f>
        <v>20</v>
      </c>
      <c r="Z1167" s="5">
        <f>WORKSHEET[[#This Row],[Profit Per T]] * WORKSHEET[[#This Row],[Weight]]</f>
        <v>501.52</v>
      </c>
      <c r="AA1167">
        <v>1</v>
      </c>
      <c r="AB1167" s="1">
        <v>0.44999999999999996</v>
      </c>
      <c r="AC1167" s="1">
        <v>0.30000000000000004</v>
      </c>
      <c r="AD1167" s="1">
        <v>0.375</v>
      </c>
      <c r="AE1167" s="1">
        <f>WORKSHEET[[#This Row],[Delay at toll gate in days]] +WORKSHEET[[#This Row],[Delay at workshop in days]] +WORKSHEET[[#This Row],[Delay at border in days]]</f>
        <v>1.125</v>
      </c>
    </row>
    <row r="1168" spans="1:31" x14ac:dyDescent="0.35">
      <c r="A1168" t="s">
        <v>1188</v>
      </c>
      <c r="B1168" t="s">
        <v>10</v>
      </c>
      <c r="C1168" t="s">
        <v>56</v>
      </c>
      <c r="D1168" t="s">
        <v>3615</v>
      </c>
      <c r="E1168" t="s">
        <v>3618</v>
      </c>
      <c r="F1168" t="str">
        <f>WORKSHEET[[#This Row],[Depart From]]&amp;"-"&amp;WORKSHEET[[#This Row],[Arrive To]]</f>
        <v>Mombasa-Tripoli</v>
      </c>
      <c r="G1168" s="2">
        <v>44662</v>
      </c>
      <c r="H1168" s="2">
        <v>44665</v>
      </c>
      <c r="I1168" s="2" t="str">
        <f t="shared" si="18"/>
        <v>Delivered</v>
      </c>
      <c r="J1168" s="2" t="str">
        <f>TEXT(WORKSHEET[[#This Row],[Offloading Date]], "mmm")</f>
        <v>Apr</v>
      </c>
      <c r="K1168" s="2" t="str">
        <f>IF(OR(WORKSHEET[[#This Row],[Year]]="", ISBLANK(WORKSHEET[[#This Row],[Year]]), WORKSHEET[[#This Row],[Year]]="null"), "Exclude", "Include")</f>
        <v>Include</v>
      </c>
      <c r="L1168" t="s">
        <v>16</v>
      </c>
      <c r="M1168" t="s">
        <v>12</v>
      </c>
      <c r="N1168" t="s">
        <v>57</v>
      </c>
      <c r="O1168">
        <v>25.123000000000001</v>
      </c>
      <c r="P1168">
        <v>100</v>
      </c>
      <c r="Q1168" t="s">
        <v>14</v>
      </c>
      <c r="R1168">
        <f>P1168 * _xll.XLOOKUP(Q1168,CALCULATION!$A$15:$A$17, CALCULATION!$B$15:$B$17 )</f>
        <v>100</v>
      </c>
      <c r="S1168" s="5">
        <f>O1168*P1168*_xll.XLOOKUP(Q1168,CALCULATION!$A$15:$A$17, CALCULATION!$B$15:$B$17)</f>
        <v>2512.3000000000002</v>
      </c>
      <c r="T1168">
        <v>80</v>
      </c>
      <c r="U1168" t="s">
        <v>14</v>
      </c>
      <c r="V1168">
        <f>T1168 * _xll.XLOOKUP(U1168,CALCULATION!$A$15:$A$17, CALCULATION!$B$15:$B$17 )</f>
        <v>80</v>
      </c>
      <c r="W1168" s="5">
        <f>O1168*T1168*_xll.XLOOKUP(U1168,CALCULATION!$A$15:$A$17, CALCULATION!$B$15:$B$17)</f>
        <v>2009.8400000000001</v>
      </c>
      <c r="X1168" s="5">
        <f>WORKSHEET[[#This Row],[Clients Total Cost]] / WORKSHEET[[#This Row],[Clients Rate per T2 (USD)]]</f>
        <v>25.123000000000001</v>
      </c>
      <c r="Y1168" s="5">
        <f>WORKSHEET[[#This Row],[Clients Rate per T2 (USD)]] - WORKSHEET[[#This Row],[Supplier Rate Per t2 (USD)]]</f>
        <v>20</v>
      </c>
      <c r="Z1168" s="5">
        <f>WORKSHEET[[#This Row],[Profit Per T]] * WORKSHEET[[#This Row],[Weight]]</f>
        <v>502.46000000000004</v>
      </c>
      <c r="AA1168">
        <v>1</v>
      </c>
      <c r="AB1168" s="1">
        <v>0.44999999999999996</v>
      </c>
      <c r="AC1168" s="1">
        <v>0.30000000000000004</v>
      </c>
      <c r="AD1168" s="1">
        <v>0.375</v>
      </c>
      <c r="AE1168" s="1">
        <f>WORKSHEET[[#This Row],[Delay at toll gate in days]] +WORKSHEET[[#This Row],[Delay at workshop in days]] +WORKSHEET[[#This Row],[Delay at border in days]]</f>
        <v>1.125</v>
      </c>
    </row>
    <row r="1169" spans="1:31" x14ac:dyDescent="0.35">
      <c r="A1169" t="s">
        <v>1189</v>
      </c>
      <c r="B1169" t="s">
        <v>10</v>
      </c>
      <c r="C1169" t="s">
        <v>56</v>
      </c>
      <c r="D1169" t="s">
        <v>3611</v>
      </c>
      <c r="E1169" t="s">
        <v>3617</v>
      </c>
      <c r="F1169" t="str">
        <f>WORKSHEET[[#This Row],[Depart From]]&amp;"-"&amp;WORKSHEET[[#This Row],[Arrive To]]</f>
        <v>Mogadishu-Lagos</v>
      </c>
      <c r="G1169" s="2">
        <v>44662</v>
      </c>
      <c r="H1169" s="2">
        <v>44665</v>
      </c>
      <c r="I1169" s="2" t="str">
        <f t="shared" si="18"/>
        <v>Delivered</v>
      </c>
      <c r="J1169" s="2" t="str">
        <f>TEXT(WORKSHEET[[#This Row],[Offloading Date]], "mmm")</f>
        <v>Apr</v>
      </c>
      <c r="K1169" s="2" t="str">
        <f>IF(OR(WORKSHEET[[#This Row],[Year]]="", ISBLANK(WORKSHEET[[#This Row],[Year]]), WORKSHEET[[#This Row],[Year]]="null"), "Exclude", "Include")</f>
        <v>Include</v>
      </c>
      <c r="L1169" t="s">
        <v>16</v>
      </c>
      <c r="M1169" t="s">
        <v>12</v>
      </c>
      <c r="N1169" t="s">
        <v>57</v>
      </c>
      <c r="O1169">
        <v>25.143000000000001</v>
      </c>
      <c r="P1169">
        <v>100</v>
      </c>
      <c r="Q1169" t="s">
        <v>14</v>
      </c>
      <c r="R1169">
        <f>P1169 * _xll.XLOOKUP(Q1169,CALCULATION!$A$15:$A$17, CALCULATION!$B$15:$B$17 )</f>
        <v>100</v>
      </c>
      <c r="S1169" s="5">
        <f>O1169*P1169*_xll.XLOOKUP(Q1169,CALCULATION!$A$15:$A$17, CALCULATION!$B$15:$B$17)</f>
        <v>2514.3000000000002</v>
      </c>
      <c r="T1169">
        <v>80</v>
      </c>
      <c r="U1169" t="s">
        <v>14</v>
      </c>
      <c r="V1169">
        <f>T1169 * _xll.XLOOKUP(U1169,CALCULATION!$A$15:$A$17, CALCULATION!$B$15:$B$17 )</f>
        <v>80</v>
      </c>
      <c r="W1169" s="5">
        <f>O1169*T1169*_xll.XLOOKUP(U1169,CALCULATION!$A$15:$A$17, CALCULATION!$B$15:$B$17)</f>
        <v>2011.44</v>
      </c>
      <c r="X1169" s="5">
        <f>WORKSHEET[[#This Row],[Clients Total Cost]] / WORKSHEET[[#This Row],[Clients Rate per T2 (USD)]]</f>
        <v>25.143000000000001</v>
      </c>
      <c r="Y1169" s="5">
        <f>WORKSHEET[[#This Row],[Clients Rate per T2 (USD)]] - WORKSHEET[[#This Row],[Supplier Rate Per t2 (USD)]]</f>
        <v>20</v>
      </c>
      <c r="Z1169" s="5">
        <f>WORKSHEET[[#This Row],[Profit Per T]] * WORKSHEET[[#This Row],[Weight]]</f>
        <v>502.86</v>
      </c>
      <c r="AA1169">
        <v>1</v>
      </c>
      <c r="AB1169" s="1">
        <v>0.44999999999999996</v>
      </c>
      <c r="AC1169" s="1">
        <v>0.30000000000000004</v>
      </c>
      <c r="AD1169" s="1">
        <v>0.375</v>
      </c>
      <c r="AE1169" s="1">
        <f>WORKSHEET[[#This Row],[Delay at toll gate in days]] +WORKSHEET[[#This Row],[Delay at workshop in days]] +WORKSHEET[[#This Row],[Delay at border in days]]</f>
        <v>1.125</v>
      </c>
    </row>
    <row r="1170" spans="1:31" x14ac:dyDescent="0.35">
      <c r="A1170" t="s">
        <v>1190</v>
      </c>
      <c r="B1170" t="s">
        <v>10</v>
      </c>
      <c r="C1170" t="s">
        <v>56</v>
      </c>
      <c r="D1170" t="s">
        <v>3615</v>
      </c>
      <c r="E1170" t="s">
        <v>3613</v>
      </c>
      <c r="F1170" t="str">
        <f>WORKSHEET[[#This Row],[Depart From]]&amp;"-"&amp;WORKSHEET[[#This Row],[Arrive To]]</f>
        <v>Mombasa-Sanaa</v>
      </c>
      <c r="G1170" s="2">
        <v>44663</v>
      </c>
      <c r="H1170" s="2">
        <v>44665</v>
      </c>
      <c r="I1170" s="2" t="str">
        <f t="shared" si="18"/>
        <v>Delivered</v>
      </c>
      <c r="J1170" s="2" t="str">
        <f>TEXT(WORKSHEET[[#This Row],[Offloading Date]], "mmm")</f>
        <v>Apr</v>
      </c>
      <c r="K1170" s="2" t="str">
        <f>IF(OR(WORKSHEET[[#This Row],[Year]]="", ISBLANK(WORKSHEET[[#This Row],[Year]]), WORKSHEET[[#This Row],[Year]]="null"), "Exclude", "Include")</f>
        <v>Include</v>
      </c>
      <c r="L1170" t="s">
        <v>16</v>
      </c>
      <c r="M1170" t="s">
        <v>12</v>
      </c>
      <c r="N1170" t="s">
        <v>57</v>
      </c>
      <c r="O1170">
        <v>25.131</v>
      </c>
      <c r="P1170">
        <v>100</v>
      </c>
      <c r="Q1170" t="s">
        <v>14</v>
      </c>
      <c r="R1170">
        <f>P1170 * _xll.XLOOKUP(Q1170,CALCULATION!$A$15:$A$17, CALCULATION!$B$15:$B$17 )</f>
        <v>100</v>
      </c>
      <c r="S1170" s="5">
        <f>O1170*P1170*_xll.XLOOKUP(Q1170,CALCULATION!$A$15:$A$17, CALCULATION!$B$15:$B$17)</f>
        <v>2513.1</v>
      </c>
      <c r="T1170">
        <v>80</v>
      </c>
      <c r="U1170" t="s">
        <v>14</v>
      </c>
      <c r="V1170">
        <f>T1170 * _xll.XLOOKUP(U1170,CALCULATION!$A$15:$A$17, CALCULATION!$B$15:$B$17 )</f>
        <v>80</v>
      </c>
      <c r="W1170" s="5">
        <f>O1170*T1170*_xll.XLOOKUP(U1170,CALCULATION!$A$15:$A$17, CALCULATION!$B$15:$B$17)</f>
        <v>2010.48</v>
      </c>
      <c r="X1170" s="5">
        <f>WORKSHEET[[#This Row],[Clients Total Cost]] / WORKSHEET[[#This Row],[Clients Rate per T2 (USD)]]</f>
        <v>25.131</v>
      </c>
      <c r="Y1170" s="5">
        <f>WORKSHEET[[#This Row],[Clients Rate per T2 (USD)]] - WORKSHEET[[#This Row],[Supplier Rate Per t2 (USD)]]</f>
        <v>20</v>
      </c>
      <c r="Z1170" s="5">
        <f>WORKSHEET[[#This Row],[Profit Per T]] * WORKSHEET[[#This Row],[Weight]]</f>
        <v>502.62</v>
      </c>
      <c r="AA1170">
        <v>1</v>
      </c>
      <c r="AB1170" s="1">
        <v>0.3</v>
      </c>
      <c r="AC1170" s="1">
        <v>0.2</v>
      </c>
      <c r="AD1170" s="1">
        <v>0.25</v>
      </c>
      <c r="AE1170" s="1">
        <f>WORKSHEET[[#This Row],[Delay at toll gate in days]] +WORKSHEET[[#This Row],[Delay at workshop in days]] +WORKSHEET[[#This Row],[Delay at border in days]]</f>
        <v>0.75</v>
      </c>
    </row>
    <row r="1171" spans="1:31" x14ac:dyDescent="0.35">
      <c r="A1171" t="s">
        <v>1191</v>
      </c>
      <c r="B1171" t="s">
        <v>10</v>
      </c>
      <c r="C1171" t="s">
        <v>56</v>
      </c>
      <c r="D1171" t="s">
        <v>3620</v>
      </c>
      <c r="E1171" t="s">
        <v>3614</v>
      </c>
      <c r="F1171" t="str">
        <f>WORKSHEET[[#This Row],[Depart From]]&amp;"-"&amp;WORKSHEET[[#This Row],[Arrive To]]</f>
        <v>Zanzibar-Alger</v>
      </c>
      <c r="G1171" s="2">
        <v>44662</v>
      </c>
      <c r="H1171" s="2">
        <v>44665</v>
      </c>
      <c r="I1171" s="2" t="str">
        <f t="shared" si="18"/>
        <v>Delivered</v>
      </c>
      <c r="J1171" s="2" t="str">
        <f>TEXT(WORKSHEET[[#This Row],[Offloading Date]], "mmm")</f>
        <v>Apr</v>
      </c>
      <c r="K1171" s="2" t="str">
        <f>IF(OR(WORKSHEET[[#This Row],[Year]]="", ISBLANK(WORKSHEET[[#This Row],[Year]]), WORKSHEET[[#This Row],[Year]]="null"), "Exclude", "Include")</f>
        <v>Include</v>
      </c>
      <c r="L1171" t="s">
        <v>16</v>
      </c>
      <c r="M1171" t="s">
        <v>12</v>
      </c>
      <c r="N1171" t="s">
        <v>57</v>
      </c>
      <c r="O1171">
        <v>25.033999999999999</v>
      </c>
      <c r="P1171">
        <v>100</v>
      </c>
      <c r="Q1171" t="s">
        <v>14</v>
      </c>
      <c r="R1171">
        <f>P1171 * _xll.XLOOKUP(Q1171,CALCULATION!$A$15:$A$17, CALCULATION!$B$15:$B$17 )</f>
        <v>100</v>
      </c>
      <c r="S1171" s="5">
        <f>O1171*P1171*_xll.XLOOKUP(Q1171,CALCULATION!$A$15:$A$17, CALCULATION!$B$15:$B$17)</f>
        <v>2503.4</v>
      </c>
      <c r="T1171">
        <v>80</v>
      </c>
      <c r="U1171" t="s">
        <v>14</v>
      </c>
      <c r="V1171">
        <f>T1171 * _xll.XLOOKUP(U1171,CALCULATION!$A$15:$A$17, CALCULATION!$B$15:$B$17 )</f>
        <v>80</v>
      </c>
      <c r="W1171" s="5">
        <f>O1171*T1171*_xll.XLOOKUP(U1171,CALCULATION!$A$15:$A$17, CALCULATION!$B$15:$B$17)</f>
        <v>2002.7199999999998</v>
      </c>
      <c r="X1171" s="5">
        <f>WORKSHEET[[#This Row],[Clients Total Cost]] / WORKSHEET[[#This Row],[Clients Rate per T2 (USD)]]</f>
        <v>25.034000000000002</v>
      </c>
      <c r="Y1171" s="5">
        <f>WORKSHEET[[#This Row],[Clients Rate per T2 (USD)]] - WORKSHEET[[#This Row],[Supplier Rate Per t2 (USD)]]</f>
        <v>20</v>
      </c>
      <c r="Z1171" s="5">
        <f>WORKSHEET[[#This Row],[Profit Per T]] * WORKSHEET[[#This Row],[Weight]]</f>
        <v>500.68000000000006</v>
      </c>
      <c r="AA1171">
        <v>1</v>
      </c>
      <c r="AB1171" s="1">
        <v>0.44999999999999996</v>
      </c>
      <c r="AC1171" s="1">
        <v>0.30000000000000004</v>
      </c>
      <c r="AD1171" s="1">
        <v>0.375</v>
      </c>
      <c r="AE1171" s="1">
        <f>WORKSHEET[[#This Row],[Delay at toll gate in days]] +WORKSHEET[[#This Row],[Delay at workshop in days]] +WORKSHEET[[#This Row],[Delay at border in days]]</f>
        <v>1.125</v>
      </c>
    </row>
    <row r="1172" spans="1:31" x14ac:dyDescent="0.35">
      <c r="A1172" t="s">
        <v>1192</v>
      </c>
      <c r="B1172" t="s">
        <v>10</v>
      </c>
      <c r="C1172" t="s">
        <v>56</v>
      </c>
      <c r="D1172" t="s">
        <v>3620</v>
      </c>
      <c r="E1172" t="s">
        <v>3613</v>
      </c>
      <c r="F1172" t="str">
        <f>WORKSHEET[[#This Row],[Depart From]]&amp;"-"&amp;WORKSHEET[[#This Row],[Arrive To]]</f>
        <v>Zanzibar-Sanaa</v>
      </c>
      <c r="G1172" s="2">
        <v>44663</v>
      </c>
      <c r="H1172" s="2">
        <v>44665</v>
      </c>
      <c r="I1172" s="2" t="str">
        <f t="shared" si="18"/>
        <v>Delivered</v>
      </c>
      <c r="J1172" s="2" t="str">
        <f>TEXT(WORKSHEET[[#This Row],[Offloading Date]], "mmm")</f>
        <v>Apr</v>
      </c>
      <c r="K1172" s="2" t="str">
        <f>IF(OR(WORKSHEET[[#This Row],[Year]]="", ISBLANK(WORKSHEET[[#This Row],[Year]]), WORKSHEET[[#This Row],[Year]]="null"), "Exclude", "Include")</f>
        <v>Include</v>
      </c>
      <c r="L1172" t="s">
        <v>16</v>
      </c>
      <c r="M1172" t="s">
        <v>12</v>
      </c>
      <c r="N1172" t="s">
        <v>57</v>
      </c>
      <c r="O1172">
        <v>24.725000000000001</v>
      </c>
      <c r="P1172">
        <v>100</v>
      </c>
      <c r="Q1172" t="s">
        <v>14</v>
      </c>
      <c r="R1172">
        <f>P1172 * _xll.XLOOKUP(Q1172,CALCULATION!$A$15:$A$17, CALCULATION!$B$15:$B$17 )</f>
        <v>100</v>
      </c>
      <c r="S1172" s="5">
        <f>O1172*P1172*_xll.XLOOKUP(Q1172,CALCULATION!$A$15:$A$17, CALCULATION!$B$15:$B$17)</f>
        <v>2472.5</v>
      </c>
      <c r="T1172">
        <v>80</v>
      </c>
      <c r="U1172" t="s">
        <v>14</v>
      </c>
      <c r="V1172">
        <f>T1172 * _xll.XLOOKUP(U1172,CALCULATION!$A$15:$A$17, CALCULATION!$B$15:$B$17 )</f>
        <v>80</v>
      </c>
      <c r="W1172" s="5">
        <f>O1172*T1172*_xll.XLOOKUP(U1172,CALCULATION!$A$15:$A$17, CALCULATION!$B$15:$B$17)</f>
        <v>1978</v>
      </c>
      <c r="X1172" s="5">
        <f>WORKSHEET[[#This Row],[Clients Total Cost]] / WORKSHEET[[#This Row],[Clients Rate per T2 (USD)]]</f>
        <v>24.725000000000001</v>
      </c>
      <c r="Y1172" s="5">
        <f>WORKSHEET[[#This Row],[Clients Rate per T2 (USD)]] - WORKSHEET[[#This Row],[Supplier Rate Per t2 (USD)]]</f>
        <v>20</v>
      </c>
      <c r="Z1172" s="5">
        <f>WORKSHEET[[#This Row],[Profit Per T]] * WORKSHEET[[#This Row],[Weight]]</f>
        <v>494.5</v>
      </c>
      <c r="AA1172">
        <v>1</v>
      </c>
      <c r="AB1172" s="1">
        <v>0.3</v>
      </c>
      <c r="AC1172" s="1">
        <v>0.2</v>
      </c>
      <c r="AD1172" s="1">
        <v>0.25</v>
      </c>
      <c r="AE1172" s="1">
        <f>WORKSHEET[[#This Row],[Delay at toll gate in days]] +WORKSHEET[[#This Row],[Delay at workshop in days]] +WORKSHEET[[#This Row],[Delay at border in days]]</f>
        <v>0.75</v>
      </c>
    </row>
    <row r="1173" spans="1:31" x14ac:dyDescent="0.35">
      <c r="A1173" t="s">
        <v>1193</v>
      </c>
      <c r="B1173" t="s">
        <v>10</v>
      </c>
      <c r="C1173" t="s">
        <v>56</v>
      </c>
      <c r="D1173" t="s">
        <v>3615</v>
      </c>
      <c r="E1173" t="s">
        <v>3612</v>
      </c>
      <c r="F1173" t="str">
        <f>WORKSHEET[[#This Row],[Depart From]]&amp;"-"&amp;WORKSHEET[[#This Row],[Arrive To]]</f>
        <v>Mombasa-Victoria</v>
      </c>
      <c r="G1173" s="2">
        <v>44662</v>
      </c>
      <c r="H1173" s="2">
        <v>44665</v>
      </c>
      <c r="I1173" s="2" t="str">
        <f t="shared" si="18"/>
        <v>Delivered</v>
      </c>
      <c r="J1173" s="2" t="str">
        <f>TEXT(WORKSHEET[[#This Row],[Offloading Date]], "mmm")</f>
        <v>Apr</v>
      </c>
      <c r="K1173" s="2" t="str">
        <f>IF(OR(WORKSHEET[[#This Row],[Year]]="", ISBLANK(WORKSHEET[[#This Row],[Year]]), WORKSHEET[[#This Row],[Year]]="null"), "Exclude", "Include")</f>
        <v>Include</v>
      </c>
      <c r="L1173" t="s">
        <v>16</v>
      </c>
      <c r="M1173" t="s">
        <v>12</v>
      </c>
      <c r="N1173" t="s">
        <v>57</v>
      </c>
      <c r="O1173">
        <v>24.974</v>
      </c>
      <c r="P1173">
        <v>100</v>
      </c>
      <c r="Q1173" t="s">
        <v>14</v>
      </c>
      <c r="R1173">
        <f>P1173 * _xll.XLOOKUP(Q1173,CALCULATION!$A$15:$A$17, CALCULATION!$B$15:$B$17 )</f>
        <v>100</v>
      </c>
      <c r="S1173" s="5">
        <f>O1173*P1173*_xll.XLOOKUP(Q1173,CALCULATION!$A$15:$A$17, CALCULATION!$B$15:$B$17)</f>
        <v>2497.4</v>
      </c>
      <c r="T1173">
        <v>80</v>
      </c>
      <c r="U1173" t="s">
        <v>14</v>
      </c>
      <c r="V1173">
        <f>T1173 * _xll.XLOOKUP(U1173,CALCULATION!$A$15:$A$17, CALCULATION!$B$15:$B$17 )</f>
        <v>80</v>
      </c>
      <c r="W1173" s="5">
        <f>O1173*T1173*_xll.XLOOKUP(U1173,CALCULATION!$A$15:$A$17, CALCULATION!$B$15:$B$17)</f>
        <v>1997.92</v>
      </c>
      <c r="X1173" s="5">
        <f>WORKSHEET[[#This Row],[Clients Total Cost]] / WORKSHEET[[#This Row],[Clients Rate per T2 (USD)]]</f>
        <v>24.974</v>
      </c>
      <c r="Y1173" s="5">
        <f>WORKSHEET[[#This Row],[Clients Rate per T2 (USD)]] - WORKSHEET[[#This Row],[Supplier Rate Per t2 (USD)]]</f>
        <v>20</v>
      </c>
      <c r="Z1173" s="5">
        <f>WORKSHEET[[#This Row],[Profit Per T]] * WORKSHEET[[#This Row],[Weight]]</f>
        <v>499.48</v>
      </c>
      <c r="AA1173">
        <v>1</v>
      </c>
      <c r="AB1173" s="1">
        <v>0.44999999999999996</v>
      </c>
      <c r="AC1173" s="1">
        <v>0.30000000000000004</v>
      </c>
      <c r="AD1173" s="1">
        <v>0.375</v>
      </c>
      <c r="AE1173" s="1">
        <f>WORKSHEET[[#This Row],[Delay at toll gate in days]] +WORKSHEET[[#This Row],[Delay at workshop in days]] +WORKSHEET[[#This Row],[Delay at border in days]]</f>
        <v>1.125</v>
      </c>
    </row>
    <row r="1174" spans="1:31" x14ac:dyDescent="0.35">
      <c r="A1174" t="s">
        <v>1194</v>
      </c>
      <c r="B1174" t="s">
        <v>10</v>
      </c>
      <c r="C1174" t="s">
        <v>56</v>
      </c>
      <c r="D1174" t="s">
        <v>3619</v>
      </c>
      <c r="E1174" t="s">
        <v>3612</v>
      </c>
      <c r="F1174" t="str">
        <f>WORKSHEET[[#This Row],[Depart From]]&amp;"-"&amp;WORKSHEET[[#This Row],[Arrive To]]</f>
        <v>Addis Ababa-Victoria</v>
      </c>
      <c r="G1174" s="2">
        <v>44662</v>
      </c>
      <c r="H1174" s="2">
        <v>44665</v>
      </c>
      <c r="I1174" s="2" t="str">
        <f t="shared" si="18"/>
        <v>Delivered</v>
      </c>
      <c r="J1174" s="2" t="str">
        <f>TEXT(WORKSHEET[[#This Row],[Offloading Date]], "mmm")</f>
        <v>Apr</v>
      </c>
      <c r="K1174" s="2" t="str">
        <f>IF(OR(WORKSHEET[[#This Row],[Year]]="", ISBLANK(WORKSHEET[[#This Row],[Year]]), WORKSHEET[[#This Row],[Year]]="null"), "Exclude", "Include")</f>
        <v>Include</v>
      </c>
      <c r="L1174" t="s">
        <v>16</v>
      </c>
      <c r="M1174" t="s">
        <v>12</v>
      </c>
      <c r="N1174" t="s">
        <v>57</v>
      </c>
      <c r="O1174">
        <v>22.314</v>
      </c>
      <c r="P1174">
        <v>100</v>
      </c>
      <c r="Q1174" t="s">
        <v>14</v>
      </c>
      <c r="R1174">
        <f>P1174 * _xll.XLOOKUP(Q1174,CALCULATION!$A$15:$A$17, CALCULATION!$B$15:$B$17 )</f>
        <v>100</v>
      </c>
      <c r="S1174" s="5">
        <f>O1174*P1174*_xll.XLOOKUP(Q1174,CALCULATION!$A$15:$A$17, CALCULATION!$B$15:$B$17)</f>
        <v>2231.4</v>
      </c>
      <c r="T1174">
        <v>80</v>
      </c>
      <c r="U1174" t="s">
        <v>14</v>
      </c>
      <c r="V1174">
        <f>T1174 * _xll.XLOOKUP(U1174,CALCULATION!$A$15:$A$17, CALCULATION!$B$15:$B$17 )</f>
        <v>80</v>
      </c>
      <c r="W1174" s="5">
        <f>O1174*T1174*_xll.XLOOKUP(U1174,CALCULATION!$A$15:$A$17, CALCULATION!$B$15:$B$17)</f>
        <v>1785.12</v>
      </c>
      <c r="X1174" s="5">
        <f>WORKSHEET[[#This Row],[Clients Total Cost]] / WORKSHEET[[#This Row],[Clients Rate per T2 (USD)]]</f>
        <v>22.314</v>
      </c>
      <c r="Y1174" s="5">
        <f>WORKSHEET[[#This Row],[Clients Rate per T2 (USD)]] - WORKSHEET[[#This Row],[Supplier Rate Per t2 (USD)]]</f>
        <v>20</v>
      </c>
      <c r="Z1174" s="5">
        <f>WORKSHEET[[#This Row],[Profit Per T]] * WORKSHEET[[#This Row],[Weight]]</f>
        <v>446.28</v>
      </c>
      <c r="AA1174">
        <v>1</v>
      </c>
      <c r="AB1174" s="1">
        <v>0.44999999999999996</v>
      </c>
      <c r="AC1174" s="1">
        <v>0.30000000000000004</v>
      </c>
      <c r="AD1174" s="1">
        <v>0.375</v>
      </c>
      <c r="AE1174" s="1">
        <f>WORKSHEET[[#This Row],[Delay at toll gate in days]] +WORKSHEET[[#This Row],[Delay at workshop in days]] +WORKSHEET[[#This Row],[Delay at border in days]]</f>
        <v>1.125</v>
      </c>
    </row>
    <row r="1175" spans="1:31" x14ac:dyDescent="0.35">
      <c r="A1175" t="s">
        <v>1195</v>
      </c>
      <c r="B1175" t="s">
        <v>10</v>
      </c>
      <c r="C1175" t="s">
        <v>56</v>
      </c>
      <c r="D1175" t="s">
        <v>3611</v>
      </c>
      <c r="E1175" t="s">
        <v>3617</v>
      </c>
      <c r="F1175" t="str">
        <f>WORKSHEET[[#This Row],[Depart From]]&amp;"-"&amp;WORKSHEET[[#This Row],[Arrive To]]</f>
        <v>Mogadishu-Lagos</v>
      </c>
      <c r="G1175" s="2">
        <v>44662</v>
      </c>
      <c r="H1175" s="2">
        <v>44665</v>
      </c>
      <c r="I1175" s="2" t="str">
        <f t="shared" si="18"/>
        <v>Delivered</v>
      </c>
      <c r="J1175" s="2" t="str">
        <f>TEXT(WORKSHEET[[#This Row],[Offloading Date]], "mmm")</f>
        <v>Apr</v>
      </c>
      <c r="K1175" s="2" t="str">
        <f>IF(OR(WORKSHEET[[#This Row],[Year]]="", ISBLANK(WORKSHEET[[#This Row],[Year]]), WORKSHEET[[#This Row],[Year]]="null"), "Exclude", "Include")</f>
        <v>Include</v>
      </c>
      <c r="L1175" t="s">
        <v>16</v>
      </c>
      <c r="M1175" t="s">
        <v>12</v>
      </c>
      <c r="N1175" t="s">
        <v>57</v>
      </c>
      <c r="O1175">
        <v>22.343</v>
      </c>
      <c r="P1175">
        <v>100</v>
      </c>
      <c r="Q1175" t="s">
        <v>14</v>
      </c>
      <c r="R1175">
        <f>P1175 * _xll.XLOOKUP(Q1175,CALCULATION!$A$15:$A$17, CALCULATION!$B$15:$B$17 )</f>
        <v>100</v>
      </c>
      <c r="S1175" s="5">
        <f>O1175*P1175*_xll.XLOOKUP(Q1175,CALCULATION!$A$15:$A$17, CALCULATION!$B$15:$B$17)</f>
        <v>2234.3000000000002</v>
      </c>
      <c r="T1175">
        <v>80</v>
      </c>
      <c r="U1175" t="s">
        <v>14</v>
      </c>
      <c r="V1175">
        <f>T1175 * _xll.XLOOKUP(U1175,CALCULATION!$A$15:$A$17, CALCULATION!$B$15:$B$17 )</f>
        <v>80</v>
      </c>
      <c r="W1175" s="5">
        <f>O1175*T1175*_xll.XLOOKUP(U1175,CALCULATION!$A$15:$A$17, CALCULATION!$B$15:$B$17)</f>
        <v>1787.44</v>
      </c>
      <c r="X1175" s="5">
        <f>WORKSHEET[[#This Row],[Clients Total Cost]] / WORKSHEET[[#This Row],[Clients Rate per T2 (USD)]]</f>
        <v>22.343000000000004</v>
      </c>
      <c r="Y1175" s="5">
        <f>WORKSHEET[[#This Row],[Clients Rate per T2 (USD)]] - WORKSHEET[[#This Row],[Supplier Rate Per t2 (USD)]]</f>
        <v>20</v>
      </c>
      <c r="Z1175" s="5">
        <f>WORKSHEET[[#This Row],[Profit Per T]] * WORKSHEET[[#This Row],[Weight]]</f>
        <v>446.86000000000007</v>
      </c>
      <c r="AA1175">
        <v>1</v>
      </c>
      <c r="AB1175" s="1">
        <v>0.44999999999999996</v>
      </c>
      <c r="AC1175" s="1">
        <v>0.30000000000000004</v>
      </c>
      <c r="AD1175" s="1">
        <v>0.375</v>
      </c>
      <c r="AE1175" s="1">
        <f>WORKSHEET[[#This Row],[Delay at toll gate in days]] +WORKSHEET[[#This Row],[Delay at workshop in days]] +WORKSHEET[[#This Row],[Delay at border in days]]</f>
        <v>1.125</v>
      </c>
    </row>
    <row r="1176" spans="1:31" x14ac:dyDescent="0.35">
      <c r="A1176" t="s">
        <v>1196</v>
      </c>
      <c r="B1176" t="s">
        <v>10</v>
      </c>
      <c r="C1176" t="s">
        <v>56</v>
      </c>
      <c r="D1176" t="s">
        <v>3611</v>
      </c>
      <c r="E1176" t="s">
        <v>3618</v>
      </c>
      <c r="F1176" t="str">
        <f>WORKSHEET[[#This Row],[Depart From]]&amp;"-"&amp;WORKSHEET[[#This Row],[Arrive To]]</f>
        <v>Mogadishu-Tripoli</v>
      </c>
      <c r="G1176" s="2">
        <v>44662</v>
      </c>
      <c r="H1176" s="2">
        <v>44665</v>
      </c>
      <c r="I1176" s="2" t="str">
        <f t="shared" si="18"/>
        <v>Delivered</v>
      </c>
      <c r="J1176" s="2" t="str">
        <f>TEXT(WORKSHEET[[#This Row],[Offloading Date]], "mmm")</f>
        <v>Apr</v>
      </c>
      <c r="K1176" s="2" t="str">
        <f>IF(OR(WORKSHEET[[#This Row],[Year]]="", ISBLANK(WORKSHEET[[#This Row],[Year]]), WORKSHEET[[#This Row],[Year]]="null"), "Exclude", "Include")</f>
        <v>Include</v>
      </c>
      <c r="L1176" t="s">
        <v>16</v>
      </c>
      <c r="M1176" t="s">
        <v>12</v>
      </c>
      <c r="N1176" t="s">
        <v>57</v>
      </c>
      <c r="O1176">
        <v>22.21</v>
      </c>
      <c r="P1176">
        <v>100</v>
      </c>
      <c r="Q1176" t="s">
        <v>14</v>
      </c>
      <c r="R1176">
        <f>P1176 * _xll.XLOOKUP(Q1176,CALCULATION!$A$15:$A$17, CALCULATION!$B$15:$B$17 )</f>
        <v>100</v>
      </c>
      <c r="S1176" s="5">
        <f>O1176*P1176*_xll.XLOOKUP(Q1176,CALCULATION!$A$15:$A$17, CALCULATION!$B$15:$B$17)</f>
        <v>2221</v>
      </c>
      <c r="T1176">
        <v>80</v>
      </c>
      <c r="U1176" t="s">
        <v>14</v>
      </c>
      <c r="V1176">
        <f>T1176 * _xll.XLOOKUP(U1176,CALCULATION!$A$15:$A$17, CALCULATION!$B$15:$B$17 )</f>
        <v>80</v>
      </c>
      <c r="W1176" s="5">
        <f>O1176*T1176*_xll.XLOOKUP(U1176,CALCULATION!$A$15:$A$17, CALCULATION!$B$15:$B$17)</f>
        <v>1776.8000000000002</v>
      </c>
      <c r="X1176" s="5">
        <f>WORKSHEET[[#This Row],[Clients Total Cost]] / WORKSHEET[[#This Row],[Clients Rate per T2 (USD)]]</f>
        <v>22.21</v>
      </c>
      <c r="Y1176" s="5">
        <f>WORKSHEET[[#This Row],[Clients Rate per T2 (USD)]] - WORKSHEET[[#This Row],[Supplier Rate Per t2 (USD)]]</f>
        <v>20</v>
      </c>
      <c r="Z1176" s="5">
        <f>WORKSHEET[[#This Row],[Profit Per T]] * WORKSHEET[[#This Row],[Weight]]</f>
        <v>444.20000000000005</v>
      </c>
      <c r="AA1176">
        <v>1</v>
      </c>
      <c r="AB1176" s="1">
        <v>0.44999999999999996</v>
      </c>
      <c r="AC1176" s="1">
        <v>0.30000000000000004</v>
      </c>
      <c r="AD1176" s="1">
        <v>0.375</v>
      </c>
      <c r="AE1176" s="1">
        <f>WORKSHEET[[#This Row],[Delay at toll gate in days]] +WORKSHEET[[#This Row],[Delay at workshop in days]] +WORKSHEET[[#This Row],[Delay at border in days]]</f>
        <v>1.125</v>
      </c>
    </row>
    <row r="1177" spans="1:31" x14ac:dyDescent="0.35">
      <c r="A1177" t="s">
        <v>1197</v>
      </c>
      <c r="B1177" t="s">
        <v>10</v>
      </c>
      <c r="C1177" t="s">
        <v>56</v>
      </c>
      <c r="D1177" t="s">
        <v>3611</v>
      </c>
      <c r="E1177" t="s">
        <v>3618</v>
      </c>
      <c r="F1177" t="str">
        <f>WORKSHEET[[#This Row],[Depart From]]&amp;"-"&amp;WORKSHEET[[#This Row],[Arrive To]]</f>
        <v>Mogadishu-Tripoli</v>
      </c>
      <c r="G1177" s="2">
        <v>44662</v>
      </c>
      <c r="H1177" s="2">
        <v>44665</v>
      </c>
      <c r="I1177" s="2" t="str">
        <f t="shared" si="18"/>
        <v>Delivered</v>
      </c>
      <c r="J1177" s="2" t="str">
        <f>TEXT(WORKSHEET[[#This Row],[Offloading Date]], "mmm")</f>
        <v>Apr</v>
      </c>
      <c r="K1177" s="2" t="str">
        <f>IF(OR(WORKSHEET[[#This Row],[Year]]="", ISBLANK(WORKSHEET[[#This Row],[Year]]), WORKSHEET[[#This Row],[Year]]="null"), "Exclude", "Include")</f>
        <v>Include</v>
      </c>
      <c r="L1177" t="s">
        <v>16</v>
      </c>
      <c r="M1177" t="s">
        <v>12</v>
      </c>
      <c r="N1177" t="s">
        <v>57</v>
      </c>
      <c r="O1177">
        <v>22.559000000000001</v>
      </c>
      <c r="P1177">
        <v>100</v>
      </c>
      <c r="Q1177" t="s">
        <v>14</v>
      </c>
      <c r="R1177">
        <f>P1177 * _xll.XLOOKUP(Q1177,CALCULATION!$A$15:$A$17, CALCULATION!$B$15:$B$17 )</f>
        <v>100</v>
      </c>
      <c r="S1177" s="5">
        <f>O1177*P1177*_xll.XLOOKUP(Q1177,CALCULATION!$A$15:$A$17, CALCULATION!$B$15:$B$17)</f>
        <v>2255.9</v>
      </c>
      <c r="T1177">
        <v>80</v>
      </c>
      <c r="U1177" t="s">
        <v>14</v>
      </c>
      <c r="V1177">
        <f>T1177 * _xll.XLOOKUP(U1177,CALCULATION!$A$15:$A$17, CALCULATION!$B$15:$B$17 )</f>
        <v>80</v>
      </c>
      <c r="W1177" s="5">
        <f>O1177*T1177*_xll.XLOOKUP(U1177,CALCULATION!$A$15:$A$17, CALCULATION!$B$15:$B$17)</f>
        <v>1804.72</v>
      </c>
      <c r="X1177" s="5">
        <f>WORKSHEET[[#This Row],[Clients Total Cost]] / WORKSHEET[[#This Row],[Clients Rate per T2 (USD)]]</f>
        <v>22.559000000000001</v>
      </c>
      <c r="Y1177" s="5">
        <f>WORKSHEET[[#This Row],[Clients Rate per T2 (USD)]] - WORKSHEET[[#This Row],[Supplier Rate Per t2 (USD)]]</f>
        <v>20</v>
      </c>
      <c r="Z1177" s="5">
        <f>WORKSHEET[[#This Row],[Profit Per T]] * WORKSHEET[[#This Row],[Weight]]</f>
        <v>451.18</v>
      </c>
      <c r="AA1177">
        <v>1</v>
      </c>
      <c r="AB1177" s="1">
        <v>0.44999999999999996</v>
      </c>
      <c r="AC1177" s="1">
        <v>0.30000000000000004</v>
      </c>
      <c r="AD1177" s="1">
        <v>0.375</v>
      </c>
      <c r="AE1177" s="1">
        <f>WORKSHEET[[#This Row],[Delay at toll gate in days]] +WORKSHEET[[#This Row],[Delay at workshop in days]] +WORKSHEET[[#This Row],[Delay at border in days]]</f>
        <v>1.125</v>
      </c>
    </row>
    <row r="1178" spans="1:31" x14ac:dyDescent="0.35">
      <c r="A1178" t="s">
        <v>1198</v>
      </c>
      <c r="B1178" t="s">
        <v>10</v>
      </c>
      <c r="C1178" t="s">
        <v>56</v>
      </c>
      <c r="D1178" t="s">
        <v>3615</v>
      </c>
      <c r="E1178" t="s">
        <v>3612</v>
      </c>
      <c r="F1178" t="str">
        <f>WORKSHEET[[#This Row],[Depart From]]&amp;"-"&amp;WORKSHEET[[#This Row],[Arrive To]]</f>
        <v>Mombasa-Victoria</v>
      </c>
      <c r="G1178" s="2">
        <v>44663</v>
      </c>
      <c r="H1178" s="2">
        <v>44665</v>
      </c>
      <c r="I1178" s="2" t="str">
        <f t="shared" si="18"/>
        <v>Delivered</v>
      </c>
      <c r="J1178" s="2" t="str">
        <f>TEXT(WORKSHEET[[#This Row],[Offloading Date]], "mmm")</f>
        <v>Apr</v>
      </c>
      <c r="K1178" s="2" t="str">
        <f>IF(OR(WORKSHEET[[#This Row],[Year]]="", ISBLANK(WORKSHEET[[#This Row],[Year]]), WORKSHEET[[#This Row],[Year]]="null"), "Exclude", "Include")</f>
        <v>Include</v>
      </c>
      <c r="L1178" t="s">
        <v>16</v>
      </c>
      <c r="M1178" t="s">
        <v>3624</v>
      </c>
      <c r="N1178" t="s">
        <v>57</v>
      </c>
      <c r="O1178">
        <v>25.053999999999998</v>
      </c>
      <c r="P1178">
        <v>100</v>
      </c>
      <c r="Q1178" t="s">
        <v>14</v>
      </c>
      <c r="R1178">
        <f>P1178 * _xll.XLOOKUP(Q1178,CALCULATION!$A$15:$A$17, CALCULATION!$B$15:$B$17 )</f>
        <v>100</v>
      </c>
      <c r="S1178" s="5">
        <f>O1178*P1178*_xll.XLOOKUP(Q1178,CALCULATION!$A$15:$A$17, CALCULATION!$B$15:$B$17)</f>
        <v>2505.3999999999996</v>
      </c>
      <c r="T1178">
        <v>80</v>
      </c>
      <c r="U1178" t="s">
        <v>14</v>
      </c>
      <c r="V1178">
        <f>T1178 * _xll.XLOOKUP(U1178,CALCULATION!$A$15:$A$17, CALCULATION!$B$15:$B$17 )</f>
        <v>80</v>
      </c>
      <c r="W1178" s="5">
        <f>O1178*T1178*_xll.XLOOKUP(U1178,CALCULATION!$A$15:$A$17, CALCULATION!$B$15:$B$17)</f>
        <v>2004.32</v>
      </c>
      <c r="X1178" s="5">
        <f>WORKSHEET[[#This Row],[Clients Total Cost]] / WORKSHEET[[#This Row],[Clients Rate per T2 (USD)]]</f>
        <v>25.053999999999995</v>
      </c>
      <c r="Y1178" s="5">
        <f>WORKSHEET[[#This Row],[Clients Rate per T2 (USD)]] - WORKSHEET[[#This Row],[Supplier Rate Per t2 (USD)]]</f>
        <v>20</v>
      </c>
      <c r="Z1178" s="5">
        <f>WORKSHEET[[#This Row],[Profit Per T]] * WORKSHEET[[#This Row],[Weight]]</f>
        <v>501.07999999999993</v>
      </c>
      <c r="AA1178">
        <v>1</v>
      </c>
      <c r="AB1178" s="1">
        <v>0.3</v>
      </c>
      <c r="AC1178" s="1">
        <v>0.2</v>
      </c>
      <c r="AD1178" s="1">
        <v>0.25</v>
      </c>
      <c r="AE1178" s="1">
        <f>WORKSHEET[[#This Row],[Delay at toll gate in days]] +WORKSHEET[[#This Row],[Delay at workshop in days]] +WORKSHEET[[#This Row],[Delay at border in days]]</f>
        <v>0.75</v>
      </c>
    </row>
    <row r="1179" spans="1:31" x14ac:dyDescent="0.35">
      <c r="A1179" t="s">
        <v>1199</v>
      </c>
      <c r="B1179" t="s">
        <v>10</v>
      </c>
      <c r="C1179" t="s">
        <v>56</v>
      </c>
      <c r="D1179" t="s">
        <v>3616</v>
      </c>
      <c r="E1179" t="s">
        <v>3617</v>
      </c>
      <c r="F1179" t="str">
        <f>WORKSHEET[[#This Row],[Depart From]]&amp;"-"&amp;WORKSHEET[[#This Row],[Arrive To]]</f>
        <v>Marrakech-Lagos</v>
      </c>
      <c r="G1179" s="2">
        <v>44663</v>
      </c>
      <c r="H1179" s="2">
        <v>44665</v>
      </c>
      <c r="I1179" s="2" t="str">
        <f t="shared" si="18"/>
        <v>Delivered</v>
      </c>
      <c r="J1179" s="2" t="str">
        <f>TEXT(WORKSHEET[[#This Row],[Offloading Date]], "mmm")</f>
        <v>Apr</v>
      </c>
      <c r="K1179" s="2" t="str">
        <f>IF(OR(WORKSHEET[[#This Row],[Year]]="", ISBLANK(WORKSHEET[[#This Row],[Year]]), WORKSHEET[[#This Row],[Year]]="null"), "Exclude", "Include")</f>
        <v>Include</v>
      </c>
      <c r="L1179" t="s">
        <v>16</v>
      </c>
      <c r="M1179" t="s">
        <v>3624</v>
      </c>
      <c r="N1179" t="s">
        <v>57</v>
      </c>
      <c r="O1179">
        <v>25.074000000000002</v>
      </c>
      <c r="P1179">
        <v>100</v>
      </c>
      <c r="Q1179" t="s">
        <v>14</v>
      </c>
      <c r="R1179">
        <f>P1179 * _xll.XLOOKUP(Q1179,CALCULATION!$A$15:$A$17, CALCULATION!$B$15:$B$17 )</f>
        <v>100</v>
      </c>
      <c r="S1179" s="5">
        <f>O1179*P1179*_xll.XLOOKUP(Q1179,CALCULATION!$A$15:$A$17, CALCULATION!$B$15:$B$17)</f>
        <v>2507.4</v>
      </c>
      <c r="T1179">
        <v>80</v>
      </c>
      <c r="U1179" t="s">
        <v>14</v>
      </c>
      <c r="V1179">
        <f>T1179 * _xll.XLOOKUP(U1179,CALCULATION!$A$15:$A$17, CALCULATION!$B$15:$B$17 )</f>
        <v>80</v>
      </c>
      <c r="W1179" s="5">
        <f>O1179*T1179*_xll.XLOOKUP(U1179,CALCULATION!$A$15:$A$17, CALCULATION!$B$15:$B$17)</f>
        <v>2005.92</v>
      </c>
      <c r="X1179" s="5">
        <f>WORKSHEET[[#This Row],[Clients Total Cost]] / WORKSHEET[[#This Row],[Clients Rate per T2 (USD)]]</f>
        <v>25.074000000000002</v>
      </c>
      <c r="Y1179" s="5">
        <f>WORKSHEET[[#This Row],[Clients Rate per T2 (USD)]] - WORKSHEET[[#This Row],[Supplier Rate Per t2 (USD)]]</f>
        <v>20</v>
      </c>
      <c r="Z1179" s="5">
        <f>WORKSHEET[[#This Row],[Profit Per T]] * WORKSHEET[[#This Row],[Weight]]</f>
        <v>501.48</v>
      </c>
      <c r="AA1179">
        <v>1</v>
      </c>
      <c r="AB1179" s="1">
        <v>0.3</v>
      </c>
      <c r="AC1179" s="1">
        <v>0.2</v>
      </c>
      <c r="AD1179" s="1">
        <v>0.25</v>
      </c>
      <c r="AE1179" s="1">
        <f>WORKSHEET[[#This Row],[Delay at toll gate in days]] +WORKSHEET[[#This Row],[Delay at workshop in days]] +WORKSHEET[[#This Row],[Delay at border in days]]</f>
        <v>0.75</v>
      </c>
    </row>
    <row r="1180" spans="1:31" x14ac:dyDescent="0.35">
      <c r="A1180" t="s">
        <v>1200</v>
      </c>
      <c r="B1180" t="s">
        <v>10</v>
      </c>
      <c r="C1180" t="s">
        <v>56</v>
      </c>
      <c r="D1180" t="s">
        <v>3620</v>
      </c>
      <c r="E1180" t="s">
        <v>3618</v>
      </c>
      <c r="F1180" t="str">
        <f>WORKSHEET[[#This Row],[Depart From]]&amp;"-"&amp;WORKSHEET[[#This Row],[Arrive To]]</f>
        <v>Zanzibar-Tripoli</v>
      </c>
      <c r="G1180" s="2">
        <v>44663</v>
      </c>
      <c r="H1180" s="2">
        <v>44665</v>
      </c>
      <c r="I1180" s="2" t="str">
        <f t="shared" si="18"/>
        <v>Delivered</v>
      </c>
      <c r="J1180" s="2" t="str">
        <f>TEXT(WORKSHEET[[#This Row],[Offloading Date]], "mmm")</f>
        <v>Apr</v>
      </c>
      <c r="K1180" s="2" t="str">
        <f>IF(OR(WORKSHEET[[#This Row],[Year]]="", ISBLANK(WORKSHEET[[#This Row],[Year]]), WORKSHEET[[#This Row],[Year]]="null"), "Exclude", "Include")</f>
        <v>Include</v>
      </c>
      <c r="L1180" t="s">
        <v>16</v>
      </c>
      <c r="M1180" t="s">
        <v>3624</v>
      </c>
      <c r="N1180" t="s">
        <v>57</v>
      </c>
      <c r="O1180">
        <v>24.960999999999999</v>
      </c>
      <c r="P1180">
        <v>100</v>
      </c>
      <c r="Q1180" t="s">
        <v>14</v>
      </c>
      <c r="R1180">
        <f>P1180 * _xll.XLOOKUP(Q1180,CALCULATION!$A$15:$A$17, CALCULATION!$B$15:$B$17 )</f>
        <v>100</v>
      </c>
      <c r="S1180" s="5">
        <f>O1180*P1180*_xll.XLOOKUP(Q1180,CALCULATION!$A$15:$A$17, CALCULATION!$B$15:$B$17)</f>
        <v>2496.1</v>
      </c>
      <c r="T1180">
        <v>80</v>
      </c>
      <c r="U1180" t="s">
        <v>14</v>
      </c>
      <c r="V1180">
        <f>T1180 * _xll.XLOOKUP(U1180,CALCULATION!$A$15:$A$17, CALCULATION!$B$15:$B$17 )</f>
        <v>80</v>
      </c>
      <c r="W1180" s="5">
        <f>O1180*T1180*_xll.XLOOKUP(U1180,CALCULATION!$A$15:$A$17, CALCULATION!$B$15:$B$17)</f>
        <v>1996.8799999999999</v>
      </c>
      <c r="X1180" s="5">
        <f>WORKSHEET[[#This Row],[Clients Total Cost]] / WORKSHEET[[#This Row],[Clients Rate per T2 (USD)]]</f>
        <v>24.960999999999999</v>
      </c>
      <c r="Y1180" s="5">
        <f>WORKSHEET[[#This Row],[Clients Rate per T2 (USD)]] - WORKSHEET[[#This Row],[Supplier Rate Per t2 (USD)]]</f>
        <v>20</v>
      </c>
      <c r="Z1180" s="5">
        <f>WORKSHEET[[#This Row],[Profit Per T]] * WORKSHEET[[#This Row],[Weight]]</f>
        <v>499.21999999999997</v>
      </c>
      <c r="AA1180">
        <v>1</v>
      </c>
      <c r="AB1180" s="1">
        <v>0.3</v>
      </c>
      <c r="AC1180" s="1">
        <v>0.2</v>
      </c>
      <c r="AD1180" s="1">
        <v>0.25</v>
      </c>
      <c r="AE1180" s="1">
        <f>WORKSHEET[[#This Row],[Delay at toll gate in days]] +WORKSHEET[[#This Row],[Delay at workshop in days]] +WORKSHEET[[#This Row],[Delay at border in days]]</f>
        <v>0.75</v>
      </c>
    </row>
    <row r="1181" spans="1:31" x14ac:dyDescent="0.35">
      <c r="A1181" t="s">
        <v>1201</v>
      </c>
      <c r="B1181" t="s">
        <v>10</v>
      </c>
      <c r="C1181" t="s">
        <v>56</v>
      </c>
      <c r="D1181" t="s">
        <v>3611</v>
      </c>
      <c r="E1181" t="s">
        <v>3614</v>
      </c>
      <c r="F1181" t="str">
        <f>WORKSHEET[[#This Row],[Depart From]]&amp;"-"&amp;WORKSHEET[[#This Row],[Arrive To]]</f>
        <v>Mogadishu-Alger</v>
      </c>
      <c r="G1181" s="2">
        <v>44662</v>
      </c>
      <c r="H1181" s="2">
        <v>44665</v>
      </c>
      <c r="I1181" s="2" t="str">
        <f t="shared" si="18"/>
        <v>Delivered</v>
      </c>
      <c r="J1181" s="2" t="str">
        <f>TEXT(WORKSHEET[[#This Row],[Offloading Date]], "mmm")</f>
        <v>Apr</v>
      </c>
      <c r="K1181" s="2" t="str">
        <f>IF(OR(WORKSHEET[[#This Row],[Year]]="", ISBLANK(WORKSHEET[[#This Row],[Year]]), WORKSHEET[[#This Row],[Year]]="null"), "Exclude", "Include")</f>
        <v>Include</v>
      </c>
      <c r="L1181" t="s">
        <v>16</v>
      </c>
      <c r="M1181" t="s">
        <v>3624</v>
      </c>
      <c r="N1181" t="s">
        <v>57</v>
      </c>
      <c r="O1181">
        <v>25.033000000000001</v>
      </c>
      <c r="P1181">
        <v>100</v>
      </c>
      <c r="Q1181" t="s">
        <v>14</v>
      </c>
      <c r="R1181">
        <f>P1181 * _xll.XLOOKUP(Q1181,CALCULATION!$A$15:$A$17, CALCULATION!$B$15:$B$17 )</f>
        <v>100</v>
      </c>
      <c r="S1181" s="5">
        <f>O1181*P1181*_xll.XLOOKUP(Q1181,CALCULATION!$A$15:$A$17, CALCULATION!$B$15:$B$17)</f>
        <v>2503.3000000000002</v>
      </c>
      <c r="T1181">
        <v>80</v>
      </c>
      <c r="U1181" t="s">
        <v>14</v>
      </c>
      <c r="V1181">
        <f>T1181 * _xll.XLOOKUP(U1181,CALCULATION!$A$15:$A$17, CALCULATION!$B$15:$B$17 )</f>
        <v>80</v>
      </c>
      <c r="W1181" s="5">
        <f>O1181*T1181*_xll.XLOOKUP(U1181,CALCULATION!$A$15:$A$17, CALCULATION!$B$15:$B$17)</f>
        <v>2002.64</v>
      </c>
      <c r="X1181" s="5">
        <f>WORKSHEET[[#This Row],[Clients Total Cost]] / WORKSHEET[[#This Row],[Clients Rate per T2 (USD)]]</f>
        <v>25.033000000000001</v>
      </c>
      <c r="Y1181" s="5">
        <f>WORKSHEET[[#This Row],[Clients Rate per T2 (USD)]] - WORKSHEET[[#This Row],[Supplier Rate Per t2 (USD)]]</f>
        <v>20</v>
      </c>
      <c r="Z1181" s="5">
        <f>WORKSHEET[[#This Row],[Profit Per T]] * WORKSHEET[[#This Row],[Weight]]</f>
        <v>500.66</v>
      </c>
      <c r="AA1181">
        <v>1</v>
      </c>
      <c r="AB1181" s="1">
        <v>0.44999999999999996</v>
      </c>
      <c r="AC1181" s="1">
        <v>0.30000000000000004</v>
      </c>
      <c r="AD1181" s="1">
        <v>0.375</v>
      </c>
      <c r="AE1181" s="1">
        <f>WORKSHEET[[#This Row],[Delay at toll gate in days]] +WORKSHEET[[#This Row],[Delay at workshop in days]] +WORKSHEET[[#This Row],[Delay at border in days]]</f>
        <v>1.125</v>
      </c>
    </row>
    <row r="1182" spans="1:31" x14ac:dyDescent="0.35">
      <c r="A1182" t="s">
        <v>1202</v>
      </c>
      <c r="B1182" t="s">
        <v>10</v>
      </c>
      <c r="C1182" t="s">
        <v>56</v>
      </c>
      <c r="D1182" t="s">
        <v>3615</v>
      </c>
      <c r="E1182" t="s">
        <v>3618</v>
      </c>
      <c r="F1182" t="str">
        <f>WORKSHEET[[#This Row],[Depart From]]&amp;"-"&amp;WORKSHEET[[#This Row],[Arrive To]]</f>
        <v>Mombasa-Tripoli</v>
      </c>
      <c r="G1182" s="2">
        <v>44662</v>
      </c>
      <c r="H1182" s="2">
        <v>44665</v>
      </c>
      <c r="I1182" s="2" t="str">
        <f t="shared" si="18"/>
        <v>Delivered</v>
      </c>
      <c r="J1182" s="2" t="str">
        <f>TEXT(WORKSHEET[[#This Row],[Offloading Date]], "mmm")</f>
        <v>Apr</v>
      </c>
      <c r="K1182" s="2" t="str">
        <f>IF(OR(WORKSHEET[[#This Row],[Year]]="", ISBLANK(WORKSHEET[[#This Row],[Year]]), WORKSHEET[[#This Row],[Year]]="null"), "Exclude", "Include")</f>
        <v>Include</v>
      </c>
      <c r="L1182" t="s">
        <v>16</v>
      </c>
      <c r="M1182" t="s">
        <v>3624</v>
      </c>
      <c r="N1182" t="s">
        <v>57</v>
      </c>
      <c r="O1182">
        <v>25.085999999999999</v>
      </c>
      <c r="P1182">
        <v>100</v>
      </c>
      <c r="Q1182" t="s">
        <v>14</v>
      </c>
      <c r="R1182">
        <f>P1182 * _xll.XLOOKUP(Q1182,CALCULATION!$A$15:$A$17, CALCULATION!$B$15:$B$17 )</f>
        <v>100</v>
      </c>
      <c r="S1182" s="5">
        <f>O1182*P1182*_xll.XLOOKUP(Q1182,CALCULATION!$A$15:$A$17, CALCULATION!$B$15:$B$17)</f>
        <v>2508.6</v>
      </c>
      <c r="T1182">
        <v>80</v>
      </c>
      <c r="U1182" t="s">
        <v>14</v>
      </c>
      <c r="V1182">
        <f>T1182 * _xll.XLOOKUP(U1182,CALCULATION!$A$15:$A$17, CALCULATION!$B$15:$B$17 )</f>
        <v>80</v>
      </c>
      <c r="W1182" s="5">
        <f>O1182*T1182*_xll.XLOOKUP(U1182,CALCULATION!$A$15:$A$17, CALCULATION!$B$15:$B$17)</f>
        <v>2006.8799999999999</v>
      </c>
      <c r="X1182" s="5">
        <f>WORKSHEET[[#This Row],[Clients Total Cost]] / WORKSHEET[[#This Row],[Clients Rate per T2 (USD)]]</f>
        <v>25.085999999999999</v>
      </c>
      <c r="Y1182" s="5">
        <f>WORKSHEET[[#This Row],[Clients Rate per T2 (USD)]] - WORKSHEET[[#This Row],[Supplier Rate Per t2 (USD)]]</f>
        <v>20</v>
      </c>
      <c r="Z1182" s="5">
        <f>WORKSHEET[[#This Row],[Profit Per T]] * WORKSHEET[[#This Row],[Weight]]</f>
        <v>501.71999999999997</v>
      </c>
      <c r="AA1182">
        <v>1</v>
      </c>
      <c r="AB1182" s="1">
        <v>0.44999999999999996</v>
      </c>
      <c r="AC1182" s="1">
        <v>0.30000000000000004</v>
      </c>
      <c r="AD1182" s="1">
        <v>0.375</v>
      </c>
      <c r="AE1182" s="1">
        <f>WORKSHEET[[#This Row],[Delay at toll gate in days]] +WORKSHEET[[#This Row],[Delay at workshop in days]] +WORKSHEET[[#This Row],[Delay at border in days]]</f>
        <v>1.125</v>
      </c>
    </row>
    <row r="1183" spans="1:31" x14ac:dyDescent="0.35">
      <c r="A1183" t="s">
        <v>1203</v>
      </c>
      <c r="B1183" t="s">
        <v>10</v>
      </c>
      <c r="C1183" t="s">
        <v>56</v>
      </c>
      <c r="D1183" t="s">
        <v>3615</v>
      </c>
      <c r="E1183" t="s">
        <v>3614</v>
      </c>
      <c r="F1183" t="str">
        <f>WORKSHEET[[#This Row],[Depart From]]&amp;"-"&amp;WORKSHEET[[#This Row],[Arrive To]]</f>
        <v>Mombasa-Alger</v>
      </c>
      <c r="G1183" s="2">
        <v>44662</v>
      </c>
      <c r="H1183" s="2">
        <v>44665</v>
      </c>
      <c r="I1183" s="2" t="str">
        <f t="shared" si="18"/>
        <v>Delivered</v>
      </c>
      <c r="J1183" s="2" t="str">
        <f>TEXT(WORKSHEET[[#This Row],[Offloading Date]], "mmm")</f>
        <v>Apr</v>
      </c>
      <c r="K1183" s="2" t="str">
        <f>IF(OR(WORKSHEET[[#This Row],[Year]]="", ISBLANK(WORKSHEET[[#This Row],[Year]]), WORKSHEET[[#This Row],[Year]]="null"), "Exclude", "Include")</f>
        <v>Include</v>
      </c>
      <c r="L1183" t="s">
        <v>16</v>
      </c>
      <c r="M1183" t="s">
        <v>3624</v>
      </c>
      <c r="N1183" t="s">
        <v>57</v>
      </c>
      <c r="O1183">
        <v>25.044</v>
      </c>
      <c r="P1183">
        <v>100</v>
      </c>
      <c r="Q1183" t="s">
        <v>14</v>
      </c>
      <c r="R1183">
        <f>P1183 * _xll.XLOOKUP(Q1183,CALCULATION!$A$15:$A$17, CALCULATION!$B$15:$B$17 )</f>
        <v>100</v>
      </c>
      <c r="S1183" s="5">
        <f>O1183*P1183*_xll.XLOOKUP(Q1183,CALCULATION!$A$15:$A$17, CALCULATION!$B$15:$B$17)</f>
        <v>2504.4</v>
      </c>
      <c r="T1183">
        <v>80</v>
      </c>
      <c r="U1183" t="s">
        <v>14</v>
      </c>
      <c r="V1183">
        <f>T1183 * _xll.XLOOKUP(U1183,CALCULATION!$A$15:$A$17, CALCULATION!$B$15:$B$17 )</f>
        <v>80</v>
      </c>
      <c r="W1183" s="5">
        <f>O1183*T1183*_xll.XLOOKUP(U1183,CALCULATION!$A$15:$A$17, CALCULATION!$B$15:$B$17)</f>
        <v>2003.52</v>
      </c>
      <c r="X1183" s="5">
        <f>WORKSHEET[[#This Row],[Clients Total Cost]] / WORKSHEET[[#This Row],[Clients Rate per T2 (USD)]]</f>
        <v>25.044</v>
      </c>
      <c r="Y1183" s="5">
        <f>WORKSHEET[[#This Row],[Clients Rate per T2 (USD)]] - WORKSHEET[[#This Row],[Supplier Rate Per t2 (USD)]]</f>
        <v>20</v>
      </c>
      <c r="Z1183" s="5">
        <f>WORKSHEET[[#This Row],[Profit Per T]] * WORKSHEET[[#This Row],[Weight]]</f>
        <v>500.88</v>
      </c>
      <c r="AA1183">
        <v>1</v>
      </c>
      <c r="AB1183" s="1">
        <v>0.44999999999999996</v>
      </c>
      <c r="AC1183" s="1">
        <v>0.30000000000000004</v>
      </c>
      <c r="AD1183" s="1">
        <v>0.375</v>
      </c>
      <c r="AE1183" s="1">
        <f>WORKSHEET[[#This Row],[Delay at toll gate in days]] +WORKSHEET[[#This Row],[Delay at workshop in days]] +WORKSHEET[[#This Row],[Delay at border in days]]</f>
        <v>1.125</v>
      </c>
    </row>
    <row r="1184" spans="1:31" x14ac:dyDescent="0.35">
      <c r="A1184" t="s">
        <v>1204</v>
      </c>
      <c r="B1184" t="s">
        <v>10</v>
      </c>
      <c r="C1184" t="s">
        <v>56</v>
      </c>
      <c r="D1184" t="s">
        <v>3620</v>
      </c>
      <c r="E1184" t="s">
        <v>3612</v>
      </c>
      <c r="F1184" t="str">
        <f>WORKSHEET[[#This Row],[Depart From]]&amp;"-"&amp;WORKSHEET[[#This Row],[Arrive To]]</f>
        <v>Zanzibar-Victoria</v>
      </c>
      <c r="G1184" s="2">
        <v>44662</v>
      </c>
      <c r="H1184" s="2">
        <v>44665</v>
      </c>
      <c r="I1184" s="2" t="str">
        <f t="shared" si="18"/>
        <v>Delivered</v>
      </c>
      <c r="J1184" s="2" t="str">
        <f>TEXT(WORKSHEET[[#This Row],[Offloading Date]], "mmm")</f>
        <v>Apr</v>
      </c>
      <c r="K1184" s="2" t="str">
        <f>IF(OR(WORKSHEET[[#This Row],[Year]]="", ISBLANK(WORKSHEET[[#This Row],[Year]]), WORKSHEET[[#This Row],[Year]]="null"), "Exclude", "Include")</f>
        <v>Include</v>
      </c>
      <c r="L1184" t="s">
        <v>16</v>
      </c>
      <c r="M1184" t="s">
        <v>3624</v>
      </c>
      <c r="N1184" t="s">
        <v>57</v>
      </c>
      <c r="O1184">
        <v>25.100999999999999</v>
      </c>
      <c r="P1184">
        <v>100</v>
      </c>
      <c r="Q1184" t="s">
        <v>14</v>
      </c>
      <c r="R1184">
        <f>P1184 * _xll.XLOOKUP(Q1184,CALCULATION!$A$15:$A$17, CALCULATION!$B$15:$B$17 )</f>
        <v>100</v>
      </c>
      <c r="S1184" s="5">
        <f>O1184*P1184*_xll.XLOOKUP(Q1184,CALCULATION!$A$15:$A$17, CALCULATION!$B$15:$B$17)</f>
        <v>2510.1</v>
      </c>
      <c r="T1184">
        <v>80</v>
      </c>
      <c r="U1184" t="s">
        <v>14</v>
      </c>
      <c r="V1184">
        <f>T1184 * _xll.XLOOKUP(U1184,CALCULATION!$A$15:$A$17, CALCULATION!$B$15:$B$17 )</f>
        <v>80</v>
      </c>
      <c r="W1184" s="5">
        <f>O1184*T1184*_xll.XLOOKUP(U1184,CALCULATION!$A$15:$A$17, CALCULATION!$B$15:$B$17)</f>
        <v>2008.08</v>
      </c>
      <c r="X1184" s="5">
        <f>WORKSHEET[[#This Row],[Clients Total Cost]] / WORKSHEET[[#This Row],[Clients Rate per T2 (USD)]]</f>
        <v>25.100999999999999</v>
      </c>
      <c r="Y1184" s="5">
        <f>WORKSHEET[[#This Row],[Clients Rate per T2 (USD)]] - WORKSHEET[[#This Row],[Supplier Rate Per t2 (USD)]]</f>
        <v>20</v>
      </c>
      <c r="Z1184" s="5">
        <f>WORKSHEET[[#This Row],[Profit Per T]] * WORKSHEET[[#This Row],[Weight]]</f>
        <v>502.02</v>
      </c>
      <c r="AA1184">
        <v>1</v>
      </c>
      <c r="AB1184" s="1">
        <v>0.44999999999999996</v>
      </c>
      <c r="AC1184" s="1">
        <v>0.30000000000000004</v>
      </c>
      <c r="AD1184" s="1">
        <v>0.375</v>
      </c>
      <c r="AE1184" s="1">
        <f>WORKSHEET[[#This Row],[Delay at toll gate in days]] +WORKSHEET[[#This Row],[Delay at workshop in days]] +WORKSHEET[[#This Row],[Delay at border in days]]</f>
        <v>1.125</v>
      </c>
    </row>
    <row r="1185" spans="1:31" x14ac:dyDescent="0.35">
      <c r="A1185" t="s">
        <v>1205</v>
      </c>
      <c r="B1185" t="s">
        <v>10</v>
      </c>
      <c r="C1185" t="s">
        <v>56</v>
      </c>
      <c r="D1185" t="s">
        <v>3615</v>
      </c>
      <c r="E1185" t="s">
        <v>3617</v>
      </c>
      <c r="F1185" t="str">
        <f>WORKSHEET[[#This Row],[Depart From]]&amp;"-"&amp;WORKSHEET[[#This Row],[Arrive To]]</f>
        <v>Mombasa-Lagos</v>
      </c>
      <c r="G1185" s="2">
        <v>44662</v>
      </c>
      <c r="H1185" s="2">
        <v>44665</v>
      </c>
      <c r="I1185" s="2" t="str">
        <f t="shared" si="18"/>
        <v>Delivered</v>
      </c>
      <c r="J1185" s="2" t="str">
        <f>TEXT(WORKSHEET[[#This Row],[Offloading Date]], "mmm")</f>
        <v>Apr</v>
      </c>
      <c r="K1185" s="2" t="str">
        <f>IF(OR(WORKSHEET[[#This Row],[Year]]="", ISBLANK(WORKSHEET[[#This Row],[Year]]), WORKSHEET[[#This Row],[Year]]="null"), "Exclude", "Include")</f>
        <v>Include</v>
      </c>
      <c r="L1185" t="s">
        <v>16</v>
      </c>
      <c r="M1185" t="s">
        <v>3624</v>
      </c>
      <c r="N1185" t="s">
        <v>57</v>
      </c>
      <c r="O1185">
        <v>24.812000000000001</v>
      </c>
      <c r="P1185">
        <v>100</v>
      </c>
      <c r="Q1185" t="s">
        <v>14</v>
      </c>
      <c r="R1185">
        <f>P1185 * _xll.XLOOKUP(Q1185,CALCULATION!$A$15:$A$17, CALCULATION!$B$15:$B$17 )</f>
        <v>100</v>
      </c>
      <c r="S1185" s="5">
        <f>O1185*P1185*_xll.XLOOKUP(Q1185,CALCULATION!$A$15:$A$17, CALCULATION!$B$15:$B$17)</f>
        <v>2481.2000000000003</v>
      </c>
      <c r="T1185">
        <v>80</v>
      </c>
      <c r="U1185" t="s">
        <v>14</v>
      </c>
      <c r="V1185">
        <f>T1185 * _xll.XLOOKUP(U1185,CALCULATION!$A$15:$A$17, CALCULATION!$B$15:$B$17 )</f>
        <v>80</v>
      </c>
      <c r="W1185" s="5">
        <f>O1185*T1185*_xll.XLOOKUP(U1185,CALCULATION!$A$15:$A$17, CALCULATION!$B$15:$B$17)</f>
        <v>1984.96</v>
      </c>
      <c r="X1185" s="5">
        <f>WORKSHEET[[#This Row],[Clients Total Cost]] / WORKSHEET[[#This Row],[Clients Rate per T2 (USD)]]</f>
        <v>24.812000000000001</v>
      </c>
      <c r="Y1185" s="5">
        <f>WORKSHEET[[#This Row],[Clients Rate per T2 (USD)]] - WORKSHEET[[#This Row],[Supplier Rate Per t2 (USD)]]</f>
        <v>20</v>
      </c>
      <c r="Z1185" s="5">
        <f>WORKSHEET[[#This Row],[Profit Per T]] * WORKSHEET[[#This Row],[Weight]]</f>
        <v>496.24</v>
      </c>
      <c r="AA1185">
        <v>1</v>
      </c>
      <c r="AB1185" s="1">
        <v>0.44999999999999996</v>
      </c>
      <c r="AC1185" s="1">
        <v>0.30000000000000004</v>
      </c>
      <c r="AD1185" s="1">
        <v>0.375</v>
      </c>
      <c r="AE1185" s="1">
        <f>WORKSHEET[[#This Row],[Delay at toll gate in days]] +WORKSHEET[[#This Row],[Delay at workshop in days]] +WORKSHEET[[#This Row],[Delay at border in days]]</f>
        <v>1.125</v>
      </c>
    </row>
    <row r="1186" spans="1:31" x14ac:dyDescent="0.35">
      <c r="A1186" t="s">
        <v>1206</v>
      </c>
      <c r="B1186" t="s">
        <v>10</v>
      </c>
      <c r="C1186" t="s">
        <v>56</v>
      </c>
      <c r="D1186" t="s">
        <v>3619</v>
      </c>
      <c r="E1186" t="s">
        <v>3613</v>
      </c>
      <c r="F1186" t="str">
        <f>WORKSHEET[[#This Row],[Depart From]]&amp;"-"&amp;WORKSHEET[[#This Row],[Arrive To]]</f>
        <v>Addis Ababa-Sanaa</v>
      </c>
      <c r="G1186" s="2">
        <v>44662</v>
      </c>
      <c r="H1186" s="2">
        <v>44665</v>
      </c>
      <c r="I1186" s="2" t="str">
        <f t="shared" si="18"/>
        <v>Delivered</v>
      </c>
      <c r="J1186" s="2" t="str">
        <f>TEXT(WORKSHEET[[#This Row],[Offloading Date]], "mmm")</f>
        <v>Apr</v>
      </c>
      <c r="K1186" s="2" t="str">
        <f>IF(OR(WORKSHEET[[#This Row],[Year]]="", ISBLANK(WORKSHEET[[#This Row],[Year]]), WORKSHEET[[#This Row],[Year]]="null"), "Exclude", "Include")</f>
        <v>Include</v>
      </c>
      <c r="L1186" t="s">
        <v>16</v>
      </c>
      <c r="M1186" t="s">
        <v>3624</v>
      </c>
      <c r="N1186" t="s">
        <v>57</v>
      </c>
      <c r="O1186">
        <v>25.027000000000001</v>
      </c>
      <c r="P1186">
        <v>100</v>
      </c>
      <c r="Q1186" t="s">
        <v>14</v>
      </c>
      <c r="R1186">
        <f>P1186 * _xll.XLOOKUP(Q1186,CALCULATION!$A$15:$A$17, CALCULATION!$B$15:$B$17 )</f>
        <v>100</v>
      </c>
      <c r="S1186" s="5">
        <f>O1186*P1186*_xll.XLOOKUP(Q1186,CALCULATION!$A$15:$A$17, CALCULATION!$B$15:$B$17)</f>
        <v>2502.7000000000003</v>
      </c>
      <c r="T1186">
        <v>80</v>
      </c>
      <c r="U1186" t="s">
        <v>14</v>
      </c>
      <c r="V1186">
        <f>T1186 * _xll.XLOOKUP(U1186,CALCULATION!$A$15:$A$17, CALCULATION!$B$15:$B$17 )</f>
        <v>80</v>
      </c>
      <c r="W1186" s="5">
        <f>O1186*T1186*_xll.XLOOKUP(U1186,CALCULATION!$A$15:$A$17, CALCULATION!$B$15:$B$17)</f>
        <v>2002.16</v>
      </c>
      <c r="X1186" s="5">
        <f>WORKSHEET[[#This Row],[Clients Total Cost]] / WORKSHEET[[#This Row],[Clients Rate per T2 (USD)]]</f>
        <v>25.027000000000001</v>
      </c>
      <c r="Y1186" s="5">
        <f>WORKSHEET[[#This Row],[Clients Rate per T2 (USD)]] - WORKSHEET[[#This Row],[Supplier Rate Per t2 (USD)]]</f>
        <v>20</v>
      </c>
      <c r="Z1186" s="5">
        <f>WORKSHEET[[#This Row],[Profit Per T]] * WORKSHEET[[#This Row],[Weight]]</f>
        <v>500.54</v>
      </c>
      <c r="AA1186">
        <v>1</v>
      </c>
      <c r="AB1186" s="1">
        <v>0.44999999999999996</v>
      </c>
      <c r="AC1186" s="1">
        <v>0.30000000000000004</v>
      </c>
      <c r="AD1186" s="1">
        <v>0.375</v>
      </c>
      <c r="AE1186" s="1">
        <f>WORKSHEET[[#This Row],[Delay at toll gate in days]] +WORKSHEET[[#This Row],[Delay at workshop in days]] +WORKSHEET[[#This Row],[Delay at border in days]]</f>
        <v>1.125</v>
      </c>
    </row>
    <row r="1187" spans="1:31" x14ac:dyDescent="0.35">
      <c r="A1187" t="s">
        <v>1207</v>
      </c>
      <c r="B1187" t="s">
        <v>10</v>
      </c>
      <c r="C1187" t="s">
        <v>56</v>
      </c>
      <c r="D1187" t="s">
        <v>3619</v>
      </c>
      <c r="E1187" t="s">
        <v>3617</v>
      </c>
      <c r="F1187" t="str">
        <f>WORKSHEET[[#This Row],[Depart From]]&amp;"-"&amp;WORKSHEET[[#This Row],[Arrive To]]</f>
        <v>Addis Ababa-Lagos</v>
      </c>
      <c r="G1187" s="2">
        <v>44662</v>
      </c>
      <c r="H1187" s="2">
        <v>44665</v>
      </c>
      <c r="I1187" s="2" t="str">
        <f t="shared" si="18"/>
        <v>Delivered</v>
      </c>
      <c r="J1187" s="2" t="str">
        <f>TEXT(WORKSHEET[[#This Row],[Offloading Date]], "mmm")</f>
        <v>Apr</v>
      </c>
      <c r="K1187" s="2" t="str">
        <f>IF(OR(WORKSHEET[[#This Row],[Year]]="", ISBLANK(WORKSHEET[[#This Row],[Year]]), WORKSHEET[[#This Row],[Year]]="null"), "Exclude", "Include")</f>
        <v>Include</v>
      </c>
      <c r="L1187" t="s">
        <v>16</v>
      </c>
      <c r="M1187" t="s">
        <v>3624</v>
      </c>
      <c r="N1187" t="s">
        <v>57</v>
      </c>
      <c r="O1187">
        <v>25.076000000000001</v>
      </c>
      <c r="P1187">
        <v>100</v>
      </c>
      <c r="Q1187" t="s">
        <v>14</v>
      </c>
      <c r="R1187">
        <f>P1187 * _xll.XLOOKUP(Q1187,CALCULATION!$A$15:$A$17, CALCULATION!$B$15:$B$17 )</f>
        <v>100</v>
      </c>
      <c r="S1187" s="5">
        <f>O1187*P1187*_xll.XLOOKUP(Q1187,CALCULATION!$A$15:$A$17, CALCULATION!$B$15:$B$17)</f>
        <v>2507.6</v>
      </c>
      <c r="T1187">
        <v>80</v>
      </c>
      <c r="U1187" t="s">
        <v>14</v>
      </c>
      <c r="V1187">
        <f>T1187 * _xll.XLOOKUP(U1187,CALCULATION!$A$15:$A$17, CALCULATION!$B$15:$B$17 )</f>
        <v>80</v>
      </c>
      <c r="W1187" s="5">
        <f>O1187*T1187*_xll.XLOOKUP(U1187,CALCULATION!$A$15:$A$17, CALCULATION!$B$15:$B$17)</f>
        <v>2006.08</v>
      </c>
      <c r="X1187" s="5">
        <f>WORKSHEET[[#This Row],[Clients Total Cost]] / WORKSHEET[[#This Row],[Clients Rate per T2 (USD)]]</f>
        <v>25.076000000000001</v>
      </c>
      <c r="Y1187" s="5">
        <f>WORKSHEET[[#This Row],[Clients Rate per T2 (USD)]] - WORKSHEET[[#This Row],[Supplier Rate Per t2 (USD)]]</f>
        <v>20</v>
      </c>
      <c r="Z1187" s="5">
        <f>WORKSHEET[[#This Row],[Profit Per T]] * WORKSHEET[[#This Row],[Weight]]</f>
        <v>501.52</v>
      </c>
      <c r="AA1187">
        <v>1</v>
      </c>
      <c r="AB1187" s="1">
        <v>0.44999999999999996</v>
      </c>
      <c r="AC1187" s="1">
        <v>0.30000000000000004</v>
      </c>
      <c r="AD1187" s="1">
        <v>0.375</v>
      </c>
      <c r="AE1187" s="1">
        <f>WORKSHEET[[#This Row],[Delay at toll gate in days]] +WORKSHEET[[#This Row],[Delay at workshop in days]] +WORKSHEET[[#This Row],[Delay at border in days]]</f>
        <v>1.125</v>
      </c>
    </row>
    <row r="1188" spans="1:31" x14ac:dyDescent="0.35">
      <c r="A1188" t="s">
        <v>1208</v>
      </c>
      <c r="B1188" t="s">
        <v>10</v>
      </c>
      <c r="C1188" t="s">
        <v>56</v>
      </c>
      <c r="D1188" t="s">
        <v>3619</v>
      </c>
      <c r="E1188" t="s">
        <v>3613</v>
      </c>
      <c r="F1188" t="str">
        <f>WORKSHEET[[#This Row],[Depart From]]&amp;"-"&amp;WORKSHEET[[#This Row],[Arrive To]]</f>
        <v>Addis Ababa-Sanaa</v>
      </c>
      <c r="G1188" s="2">
        <v>44662</v>
      </c>
      <c r="H1188" s="2">
        <v>44665</v>
      </c>
      <c r="I1188" s="2" t="str">
        <f t="shared" si="18"/>
        <v>Delivered</v>
      </c>
      <c r="J1188" s="2" t="str">
        <f>TEXT(WORKSHEET[[#This Row],[Offloading Date]], "mmm")</f>
        <v>Apr</v>
      </c>
      <c r="K1188" s="2" t="str">
        <f>IF(OR(WORKSHEET[[#This Row],[Year]]="", ISBLANK(WORKSHEET[[#This Row],[Year]]), WORKSHEET[[#This Row],[Year]]="null"), "Exclude", "Include")</f>
        <v>Include</v>
      </c>
      <c r="L1188" t="s">
        <v>16</v>
      </c>
      <c r="M1188" t="s">
        <v>3624</v>
      </c>
      <c r="N1188" t="s">
        <v>57</v>
      </c>
      <c r="O1188">
        <v>25.123000000000001</v>
      </c>
      <c r="P1188">
        <v>100</v>
      </c>
      <c r="Q1188" t="s">
        <v>14</v>
      </c>
      <c r="R1188">
        <f>P1188 * _xll.XLOOKUP(Q1188,CALCULATION!$A$15:$A$17, CALCULATION!$B$15:$B$17 )</f>
        <v>100</v>
      </c>
      <c r="S1188" s="5">
        <f>O1188*P1188*_xll.XLOOKUP(Q1188,CALCULATION!$A$15:$A$17, CALCULATION!$B$15:$B$17)</f>
        <v>2512.3000000000002</v>
      </c>
      <c r="T1188">
        <v>80</v>
      </c>
      <c r="U1188" t="s">
        <v>14</v>
      </c>
      <c r="V1188">
        <f>T1188 * _xll.XLOOKUP(U1188,CALCULATION!$A$15:$A$17, CALCULATION!$B$15:$B$17 )</f>
        <v>80</v>
      </c>
      <c r="W1188" s="5">
        <f>O1188*T1188*_xll.XLOOKUP(U1188,CALCULATION!$A$15:$A$17, CALCULATION!$B$15:$B$17)</f>
        <v>2009.8400000000001</v>
      </c>
      <c r="X1188" s="5">
        <f>WORKSHEET[[#This Row],[Clients Total Cost]] / WORKSHEET[[#This Row],[Clients Rate per T2 (USD)]]</f>
        <v>25.123000000000001</v>
      </c>
      <c r="Y1188" s="5">
        <f>WORKSHEET[[#This Row],[Clients Rate per T2 (USD)]] - WORKSHEET[[#This Row],[Supplier Rate Per t2 (USD)]]</f>
        <v>20</v>
      </c>
      <c r="Z1188" s="5">
        <f>WORKSHEET[[#This Row],[Profit Per T]] * WORKSHEET[[#This Row],[Weight]]</f>
        <v>502.46000000000004</v>
      </c>
      <c r="AA1188">
        <v>1</v>
      </c>
      <c r="AB1188" s="1">
        <v>0.44999999999999996</v>
      </c>
      <c r="AC1188" s="1">
        <v>0.30000000000000004</v>
      </c>
      <c r="AD1188" s="1">
        <v>0.375</v>
      </c>
      <c r="AE1188" s="1">
        <f>WORKSHEET[[#This Row],[Delay at toll gate in days]] +WORKSHEET[[#This Row],[Delay at workshop in days]] +WORKSHEET[[#This Row],[Delay at border in days]]</f>
        <v>1.125</v>
      </c>
    </row>
    <row r="1189" spans="1:31" x14ac:dyDescent="0.35">
      <c r="A1189" t="s">
        <v>1209</v>
      </c>
      <c r="B1189" t="s">
        <v>10</v>
      </c>
      <c r="C1189" t="s">
        <v>56</v>
      </c>
      <c r="D1189" t="s">
        <v>3616</v>
      </c>
      <c r="E1189" t="s">
        <v>3613</v>
      </c>
      <c r="F1189" t="str">
        <f>WORKSHEET[[#This Row],[Depart From]]&amp;"-"&amp;WORKSHEET[[#This Row],[Arrive To]]</f>
        <v>Marrakech-Sanaa</v>
      </c>
      <c r="G1189" s="2">
        <v>44662</v>
      </c>
      <c r="H1189" s="2">
        <v>44665</v>
      </c>
      <c r="I1189" s="2" t="str">
        <f t="shared" si="18"/>
        <v>Delivered</v>
      </c>
      <c r="J1189" s="2" t="str">
        <f>TEXT(WORKSHEET[[#This Row],[Offloading Date]], "mmm")</f>
        <v>Apr</v>
      </c>
      <c r="K1189" s="2" t="str">
        <f>IF(OR(WORKSHEET[[#This Row],[Year]]="", ISBLANK(WORKSHEET[[#This Row],[Year]]), WORKSHEET[[#This Row],[Year]]="null"), "Exclude", "Include")</f>
        <v>Include</v>
      </c>
      <c r="L1189" t="s">
        <v>16</v>
      </c>
      <c r="M1189" t="s">
        <v>3624</v>
      </c>
      <c r="N1189" t="s">
        <v>57</v>
      </c>
      <c r="O1189">
        <v>25.143000000000001</v>
      </c>
      <c r="P1189">
        <v>100</v>
      </c>
      <c r="Q1189" t="s">
        <v>14</v>
      </c>
      <c r="R1189">
        <f>P1189 * _xll.XLOOKUP(Q1189,CALCULATION!$A$15:$A$17, CALCULATION!$B$15:$B$17 )</f>
        <v>100</v>
      </c>
      <c r="S1189" s="5">
        <f>O1189*P1189*_xll.XLOOKUP(Q1189,CALCULATION!$A$15:$A$17, CALCULATION!$B$15:$B$17)</f>
        <v>2514.3000000000002</v>
      </c>
      <c r="T1189">
        <v>80</v>
      </c>
      <c r="U1189" t="s">
        <v>14</v>
      </c>
      <c r="V1189">
        <f>T1189 * _xll.XLOOKUP(U1189,CALCULATION!$A$15:$A$17, CALCULATION!$B$15:$B$17 )</f>
        <v>80</v>
      </c>
      <c r="W1189" s="5">
        <f>O1189*T1189*_xll.XLOOKUP(U1189,CALCULATION!$A$15:$A$17, CALCULATION!$B$15:$B$17)</f>
        <v>2011.44</v>
      </c>
      <c r="X1189" s="5">
        <f>WORKSHEET[[#This Row],[Clients Total Cost]] / WORKSHEET[[#This Row],[Clients Rate per T2 (USD)]]</f>
        <v>25.143000000000001</v>
      </c>
      <c r="Y1189" s="5">
        <f>WORKSHEET[[#This Row],[Clients Rate per T2 (USD)]] - WORKSHEET[[#This Row],[Supplier Rate Per t2 (USD)]]</f>
        <v>20</v>
      </c>
      <c r="Z1189" s="5">
        <f>WORKSHEET[[#This Row],[Profit Per T]] * WORKSHEET[[#This Row],[Weight]]</f>
        <v>502.86</v>
      </c>
      <c r="AA1189">
        <v>1</v>
      </c>
      <c r="AB1189" s="1">
        <v>0.44999999999999996</v>
      </c>
      <c r="AC1189" s="1">
        <v>0.30000000000000004</v>
      </c>
      <c r="AD1189" s="1">
        <v>0.375</v>
      </c>
      <c r="AE1189" s="1">
        <f>WORKSHEET[[#This Row],[Delay at toll gate in days]] +WORKSHEET[[#This Row],[Delay at workshop in days]] +WORKSHEET[[#This Row],[Delay at border in days]]</f>
        <v>1.125</v>
      </c>
    </row>
    <row r="1190" spans="1:31" x14ac:dyDescent="0.35">
      <c r="A1190" t="s">
        <v>1210</v>
      </c>
      <c r="B1190" t="s">
        <v>10</v>
      </c>
      <c r="C1190" t="s">
        <v>56</v>
      </c>
      <c r="D1190" t="s">
        <v>3615</v>
      </c>
      <c r="E1190" t="s">
        <v>3614</v>
      </c>
      <c r="F1190" t="str">
        <f>WORKSHEET[[#This Row],[Depart From]]&amp;"-"&amp;WORKSHEET[[#This Row],[Arrive To]]</f>
        <v>Mombasa-Alger</v>
      </c>
      <c r="G1190" s="2">
        <v>44663</v>
      </c>
      <c r="H1190" s="2">
        <v>44665</v>
      </c>
      <c r="I1190" s="2" t="str">
        <f t="shared" si="18"/>
        <v>Delivered</v>
      </c>
      <c r="J1190" s="2" t="str">
        <f>TEXT(WORKSHEET[[#This Row],[Offloading Date]], "mmm")</f>
        <v>Apr</v>
      </c>
      <c r="K1190" s="2" t="str">
        <f>IF(OR(WORKSHEET[[#This Row],[Year]]="", ISBLANK(WORKSHEET[[#This Row],[Year]]), WORKSHEET[[#This Row],[Year]]="null"), "Exclude", "Include")</f>
        <v>Include</v>
      </c>
      <c r="L1190" t="s">
        <v>16</v>
      </c>
      <c r="M1190" t="s">
        <v>3624</v>
      </c>
      <c r="N1190" t="s">
        <v>57</v>
      </c>
      <c r="O1190">
        <v>25.131</v>
      </c>
      <c r="P1190">
        <v>100</v>
      </c>
      <c r="Q1190" t="s">
        <v>14</v>
      </c>
      <c r="R1190">
        <f>P1190 * _xll.XLOOKUP(Q1190,CALCULATION!$A$15:$A$17, CALCULATION!$B$15:$B$17 )</f>
        <v>100</v>
      </c>
      <c r="S1190" s="5">
        <f>O1190*P1190*_xll.XLOOKUP(Q1190,CALCULATION!$A$15:$A$17, CALCULATION!$B$15:$B$17)</f>
        <v>2513.1</v>
      </c>
      <c r="T1190">
        <v>80</v>
      </c>
      <c r="U1190" t="s">
        <v>14</v>
      </c>
      <c r="V1190">
        <f>T1190 * _xll.XLOOKUP(U1190,CALCULATION!$A$15:$A$17, CALCULATION!$B$15:$B$17 )</f>
        <v>80</v>
      </c>
      <c r="W1190" s="5">
        <f>O1190*T1190*_xll.XLOOKUP(U1190,CALCULATION!$A$15:$A$17, CALCULATION!$B$15:$B$17)</f>
        <v>2010.48</v>
      </c>
      <c r="X1190" s="5">
        <f>WORKSHEET[[#This Row],[Clients Total Cost]] / WORKSHEET[[#This Row],[Clients Rate per T2 (USD)]]</f>
        <v>25.131</v>
      </c>
      <c r="Y1190" s="5">
        <f>WORKSHEET[[#This Row],[Clients Rate per T2 (USD)]] - WORKSHEET[[#This Row],[Supplier Rate Per t2 (USD)]]</f>
        <v>20</v>
      </c>
      <c r="Z1190" s="5">
        <f>WORKSHEET[[#This Row],[Profit Per T]] * WORKSHEET[[#This Row],[Weight]]</f>
        <v>502.62</v>
      </c>
      <c r="AA1190">
        <v>1</v>
      </c>
      <c r="AB1190" s="1">
        <v>0.3</v>
      </c>
      <c r="AC1190" s="1">
        <v>0.2</v>
      </c>
      <c r="AD1190" s="1">
        <v>0.25</v>
      </c>
      <c r="AE1190" s="1">
        <f>WORKSHEET[[#This Row],[Delay at toll gate in days]] +WORKSHEET[[#This Row],[Delay at workshop in days]] +WORKSHEET[[#This Row],[Delay at border in days]]</f>
        <v>0.75</v>
      </c>
    </row>
    <row r="1191" spans="1:31" x14ac:dyDescent="0.35">
      <c r="A1191" t="s">
        <v>1211</v>
      </c>
      <c r="B1191" t="s">
        <v>10</v>
      </c>
      <c r="C1191" t="s">
        <v>56</v>
      </c>
      <c r="D1191" t="s">
        <v>3616</v>
      </c>
      <c r="E1191" t="s">
        <v>3614</v>
      </c>
      <c r="F1191" t="str">
        <f>WORKSHEET[[#This Row],[Depart From]]&amp;"-"&amp;WORKSHEET[[#This Row],[Arrive To]]</f>
        <v>Marrakech-Alger</v>
      </c>
      <c r="G1191" s="2">
        <v>44662</v>
      </c>
      <c r="H1191" s="2">
        <v>44665</v>
      </c>
      <c r="I1191" s="2" t="str">
        <f t="shared" si="18"/>
        <v>Delivered</v>
      </c>
      <c r="J1191" s="2" t="str">
        <f>TEXT(WORKSHEET[[#This Row],[Offloading Date]], "mmm")</f>
        <v>Apr</v>
      </c>
      <c r="K1191" s="2" t="str">
        <f>IF(OR(WORKSHEET[[#This Row],[Year]]="", ISBLANK(WORKSHEET[[#This Row],[Year]]), WORKSHEET[[#This Row],[Year]]="null"), "Exclude", "Include")</f>
        <v>Include</v>
      </c>
      <c r="L1191" t="s">
        <v>16</v>
      </c>
      <c r="M1191" t="s">
        <v>3624</v>
      </c>
      <c r="N1191" t="s">
        <v>57</v>
      </c>
      <c r="O1191">
        <v>25.033999999999999</v>
      </c>
      <c r="P1191">
        <v>100</v>
      </c>
      <c r="Q1191" t="s">
        <v>14</v>
      </c>
      <c r="R1191">
        <f>P1191 * _xll.XLOOKUP(Q1191,CALCULATION!$A$15:$A$17, CALCULATION!$B$15:$B$17 )</f>
        <v>100</v>
      </c>
      <c r="S1191" s="5">
        <f>O1191*P1191*_xll.XLOOKUP(Q1191,CALCULATION!$A$15:$A$17, CALCULATION!$B$15:$B$17)</f>
        <v>2503.4</v>
      </c>
      <c r="T1191">
        <v>80</v>
      </c>
      <c r="U1191" t="s">
        <v>14</v>
      </c>
      <c r="V1191">
        <f>T1191 * _xll.XLOOKUP(U1191,CALCULATION!$A$15:$A$17, CALCULATION!$B$15:$B$17 )</f>
        <v>80</v>
      </c>
      <c r="W1191" s="5">
        <f>O1191*T1191*_xll.XLOOKUP(U1191,CALCULATION!$A$15:$A$17, CALCULATION!$B$15:$B$17)</f>
        <v>2002.7199999999998</v>
      </c>
      <c r="X1191" s="5">
        <f>WORKSHEET[[#This Row],[Clients Total Cost]] / WORKSHEET[[#This Row],[Clients Rate per T2 (USD)]]</f>
        <v>25.034000000000002</v>
      </c>
      <c r="Y1191" s="5">
        <f>WORKSHEET[[#This Row],[Clients Rate per T2 (USD)]] - WORKSHEET[[#This Row],[Supplier Rate Per t2 (USD)]]</f>
        <v>20</v>
      </c>
      <c r="Z1191" s="5">
        <f>WORKSHEET[[#This Row],[Profit Per T]] * WORKSHEET[[#This Row],[Weight]]</f>
        <v>500.68000000000006</v>
      </c>
      <c r="AA1191">
        <v>1</v>
      </c>
      <c r="AB1191" s="1">
        <v>0.44999999999999996</v>
      </c>
      <c r="AC1191" s="1">
        <v>0.30000000000000004</v>
      </c>
      <c r="AD1191" s="1">
        <v>0.375</v>
      </c>
      <c r="AE1191" s="1">
        <f>WORKSHEET[[#This Row],[Delay at toll gate in days]] +WORKSHEET[[#This Row],[Delay at workshop in days]] +WORKSHEET[[#This Row],[Delay at border in days]]</f>
        <v>1.125</v>
      </c>
    </row>
    <row r="1192" spans="1:31" x14ac:dyDescent="0.35">
      <c r="A1192" t="s">
        <v>1212</v>
      </c>
      <c r="B1192" t="s">
        <v>10</v>
      </c>
      <c r="C1192" t="s">
        <v>56</v>
      </c>
      <c r="D1192" t="s">
        <v>3619</v>
      </c>
      <c r="E1192" t="s">
        <v>3617</v>
      </c>
      <c r="F1192" t="str">
        <f>WORKSHEET[[#This Row],[Depart From]]&amp;"-"&amp;WORKSHEET[[#This Row],[Arrive To]]</f>
        <v>Addis Ababa-Lagos</v>
      </c>
      <c r="G1192" s="2">
        <v>44663</v>
      </c>
      <c r="H1192" s="2">
        <v>44665</v>
      </c>
      <c r="I1192" s="2" t="str">
        <f t="shared" si="18"/>
        <v>Delivered</v>
      </c>
      <c r="J1192" s="2" t="str">
        <f>TEXT(WORKSHEET[[#This Row],[Offloading Date]], "mmm")</f>
        <v>Apr</v>
      </c>
      <c r="K1192" s="2" t="str">
        <f>IF(OR(WORKSHEET[[#This Row],[Year]]="", ISBLANK(WORKSHEET[[#This Row],[Year]]), WORKSHEET[[#This Row],[Year]]="null"), "Exclude", "Include")</f>
        <v>Include</v>
      </c>
      <c r="L1192" t="s">
        <v>16</v>
      </c>
      <c r="M1192" t="s">
        <v>3624</v>
      </c>
      <c r="N1192" t="s">
        <v>57</v>
      </c>
      <c r="O1192">
        <v>24.725000000000001</v>
      </c>
      <c r="P1192">
        <v>100</v>
      </c>
      <c r="Q1192" t="s">
        <v>14</v>
      </c>
      <c r="R1192">
        <f>P1192 * _xll.XLOOKUP(Q1192,CALCULATION!$A$15:$A$17, CALCULATION!$B$15:$B$17 )</f>
        <v>100</v>
      </c>
      <c r="S1192" s="5">
        <f>O1192*P1192*_xll.XLOOKUP(Q1192,CALCULATION!$A$15:$A$17, CALCULATION!$B$15:$B$17)</f>
        <v>2472.5</v>
      </c>
      <c r="T1192">
        <v>80</v>
      </c>
      <c r="U1192" t="s">
        <v>14</v>
      </c>
      <c r="V1192">
        <f>T1192 * _xll.XLOOKUP(U1192,CALCULATION!$A$15:$A$17, CALCULATION!$B$15:$B$17 )</f>
        <v>80</v>
      </c>
      <c r="W1192" s="5">
        <f>O1192*T1192*_xll.XLOOKUP(U1192,CALCULATION!$A$15:$A$17, CALCULATION!$B$15:$B$17)</f>
        <v>1978</v>
      </c>
      <c r="X1192" s="5">
        <f>WORKSHEET[[#This Row],[Clients Total Cost]] / WORKSHEET[[#This Row],[Clients Rate per T2 (USD)]]</f>
        <v>24.725000000000001</v>
      </c>
      <c r="Y1192" s="5">
        <f>WORKSHEET[[#This Row],[Clients Rate per T2 (USD)]] - WORKSHEET[[#This Row],[Supplier Rate Per t2 (USD)]]</f>
        <v>20</v>
      </c>
      <c r="Z1192" s="5">
        <f>WORKSHEET[[#This Row],[Profit Per T]] * WORKSHEET[[#This Row],[Weight]]</f>
        <v>494.5</v>
      </c>
      <c r="AA1192">
        <v>1</v>
      </c>
      <c r="AB1192" s="1">
        <v>0.3</v>
      </c>
      <c r="AC1192" s="1">
        <v>0.2</v>
      </c>
      <c r="AD1192" s="1">
        <v>0.25</v>
      </c>
      <c r="AE1192" s="1">
        <f>WORKSHEET[[#This Row],[Delay at toll gate in days]] +WORKSHEET[[#This Row],[Delay at workshop in days]] +WORKSHEET[[#This Row],[Delay at border in days]]</f>
        <v>0.75</v>
      </c>
    </row>
    <row r="1193" spans="1:31" x14ac:dyDescent="0.35">
      <c r="A1193" t="s">
        <v>1213</v>
      </c>
      <c r="B1193" t="s">
        <v>10</v>
      </c>
      <c r="C1193" t="s">
        <v>56</v>
      </c>
      <c r="D1193" t="s">
        <v>3620</v>
      </c>
      <c r="E1193" t="s">
        <v>3617</v>
      </c>
      <c r="F1193" t="str">
        <f>WORKSHEET[[#This Row],[Depart From]]&amp;"-"&amp;WORKSHEET[[#This Row],[Arrive To]]</f>
        <v>Zanzibar-Lagos</v>
      </c>
      <c r="G1193" s="2">
        <v>44662</v>
      </c>
      <c r="H1193" s="2">
        <v>44665</v>
      </c>
      <c r="I1193" s="2" t="str">
        <f t="shared" si="18"/>
        <v>Delivered</v>
      </c>
      <c r="J1193" s="2" t="str">
        <f>TEXT(WORKSHEET[[#This Row],[Offloading Date]], "mmm")</f>
        <v>Apr</v>
      </c>
      <c r="K1193" s="2" t="str">
        <f>IF(OR(WORKSHEET[[#This Row],[Year]]="", ISBLANK(WORKSHEET[[#This Row],[Year]]), WORKSHEET[[#This Row],[Year]]="null"), "Exclude", "Include")</f>
        <v>Include</v>
      </c>
      <c r="L1193" t="s">
        <v>16</v>
      </c>
      <c r="M1193" t="s">
        <v>3624</v>
      </c>
      <c r="N1193" t="s">
        <v>57</v>
      </c>
      <c r="O1193">
        <v>24.974</v>
      </c>
      <c r="P1193">
        <v>100</v>
      </c>
      <c r="Q1193" t="s">
        <v>14</v>
      </c>
      <c r="R1193">
        <f>P1193 * _xll.XLOOKUP(Q1193,CALCULATION!$A$15:$A$17, CALCULATION!$B$15:$B$17 )</f>
        <v>100</v>
      </c>
      <c r="S1193" s="5">
        <f>O1193*P1193*_xll.XLOOKUP(Q1193,CALCULATION!$A$15:$A$17, CALCULATION!$B$15:$B$17)</f>
        <v>2497.4</v>
      </c>
      <c r="T1193">
        <v>80</v>
      </c>
      <c r="U1193" t="s">
        <v>14</v>
      </c>
      <c r="V1193">
        <f>T1193 * _xll.XLOOKUP(U1193,CALCULATION!$A$15:$A$17, CALCULATION!$B$15:$B$17 )</f>
        <v>80</v>
      </c>
      <c r="W1193" s="5">
        <f>O1193*T1193*_xll.XLOOKUP(U1193,CALCULATION!$A$15:$A$17, CALCULATION!$B$15:$B$17)</f>
        <v>1997.92</v>
      </c>
      <c r="X1193" s="5">
        <f>WORKSHEET[[#This Row],[Clients Total Cost]] / WORKSHEET[[#This Row],[Clients Rate per T2 (USD)]]</f>
        <v>24.974</v>
      </c>
      <c r="Y1193" s="5">
        <f>WORKSHEET[[#This Row],[Clients Rate per T2 (USD)]] - WORKSHEET[[#This Row],[Supplier Rate Per t2 (USD)]]</f>
        <v>20</v>
      </c>
      <c r="Z1193" s="5">
        <f>WORKSHEET[[#This Row],[Profit Per T]] * WORKSHEET[[#This Row],[Weight]]</f>
        <v>499.48</v>
      </c>
      <c r="AA1193">
        <v>1</v>
      </c>
      <c r="AB1193" s="1">
        <v>0.44999999999999996</v>
      </c>
      <c r="AC1193" s="1">
        <v>0.30000000000000004</v>
      </c>
      <c r="AD1193" s="1">
        <v>0.375</v>
      </c>
      <c r="AE1193" s="1">
        <f>WORKSHEET[[#This Row],[Delay at toll gate in days]] +WORKSHEET[[#This Row],[Delay at workshop in days]] +WORKSHEET[[#This Row],[Delay at border in days]]</f>
        <v>1.125</v>
      </c>
    </row>
    <row r="1194" spans="1:31" x14ac:dyDescent="0.35">
      <c r="A1194" t="s">
        <v>1214</v>
      </c>
      <c r="B1194" t="s">
        <v>10</v>
      </c>
      <c r="C1194" t="s">
        <v>56</v>
      </c>
      <c r="D1194" t="s">
        <v>3616</v>
      </c>
      <c r="E1194" t="s">
        <v>3614</v>
      </c>
      <c r="F1194" t="str">
        <f>WORKSHEET[[#This Row],[Depart From]]&amp;"-"&amp;WORKSHEET[[#This Row],[Arrive To]]</f>
        <v>Marrakech-Alger</v>
      </c>
      <c r="G1194" s="2">
        <v>44662</v>
      </c>
      <c r="H1194" s="2">
        <v>44665</v>
      </c>
      <c r="I1194" s="2" t="str">
        <f t="shared" si="18"/>
        <v>Delivered</v>
      </c>
      <c r="J1194" s="2" t="str">
        <f>TEXT(WORKSHEET[[#This Row],[Offloading Date]], "mmm")</f>
        <v>Apr</v>
      </c>
      <c r="K1194" s="2" t="str">
        <f>IF(OR(WORKSHEET[[#This Row],[Year]]="", ISBLANK(WORKSHEET[[#This Row],[Year]]), WORKSHEET[[#This Row],[Year]]="null"), "Exclude", "Include")</f>
        <v>Include</v>
      </c>
      <c r="L1194" t="s">
        <v>16</v>
      </c>
      <c r="M1194" t="s">
        <v>3624</v>
      </c>
      <c r="N1194" t="s">
        <v>57</v>
      </c>
      <c r="O1194">
        <v>22.314</v>
      </c>
      <c r="P1194">
        <v>100</v>
      </c>
      <c r="Q1194" t="s">
        <v>14</v>
      </c>
      <c r="R1194">
        <f>P1194 * _xll.XLOOKUP(Q1194,CALCULATION!$A$15:$A$17, CALCULATION!$B$15:$B$17 )</f>
        <v>100</v>
      </c>
      <c r="S1194" s="5">
        <f>O1194*P1194*_xll.XLOOKUP(Q1194,CALCULATION!$A$15:$A$17, CALCULATION!$B$15:$B$17)</f>
        <v>2231.4</v>
      </c>
      <c r="T1194">
        <v>80</v>
      </c>
      <c r="U1194" t="s">
        <v>14</v>
      </c>
      <c r="V1194">
        <f>T1194 * _xll.XLOOKUP(U1194,CALCULATION!$A$15:$A$17, CALCULATION!$B$15:$B$17 )</f>
        <v>80</v>
      </c>
      <c r="W1194" s="5">
        <f>O1194*T1194*_xll.XLOOKUP(U1194,CALCULATION!$A$15:$A$17, CALCULATION!$B$15:$B$17)</f>
        <v>1785.12</v>
      </c>
      <c r="X1194" s="5">
        <f>WORKSHEET[[#This Row],[Clients Total Cost]] / WORKSHEET[[#This Row],[Clients Rate per T2 (USD)]]</f>
        <v>22.314</v>
      </c>
      <c r="Y1194" s="5">
        <f>WORKSHEET[[#This Row],[Clients Rate per T2 (USD)]] - WORKSHEET[[#This Row],[Supplier Rate Per t2 (USD)]]</f>
        <v>20</v>
      </c>
      <c r="Z1194" s="5">
        <f>WORKSHEET[[#This Row],[Profit Per T]] * WORKSHEET[[#This Row],[Weight]]</f>
        <v>446.28</v>
      </c>
      <c r="AA1194">
        <v>1</v>
      </c>
      <c r="AB1194" s="1">
        <v>0.44999999999999996</v>
      </c>
      <c r="AC1194" s="1">
        <v>0.30000000000000004</v>
      </c>
      <c r="AD1194" s="1">
        <v>0.375</v>
      </c>
      <c r="AE1194" s="1">
        <f>WORKSHEET[[#This Row],[Delay at toll gate in days]] +WORKSHEET[[#This Row],[Delay at workshop in days]] +WORKSHEET[[#This Row],[Delay at border in days]]</f>
        <v>1.125</v>
      </c>
    </row>
    <row r="1195" spans="1:31" x14ac:dyDescent="0.35">
      <c r="A1195" t="s">
        <v>1215</v>
      </c>
      <c r="B1195" t="s">
        <v>10</v>
      </c>
      <c r="C1195" t="s">
        <v>56</v>
      </c>
      <c r="D1195" t="s">
        <v>3615</v>
      </c>
      <c r="E1195" t="s">
        <v>3613</v>
      </c>
      <c r="F1195" t="str">
        <f>WORKSHEET[[#This Row],[Depart From]]&amp;"-"&amp;WORKSHEET[[#This Row],[Arrive To]]</f>
        <v>Mombasa-Sanaa</v>
      </c>
      <c r="G1195" s="2">
        <v>44662</v>
      </c>
      <c r="H1195" s="2">
        <v>44665</v>
      </c>
      <c r="I1195" s="2" t="str">
        <f t="shared" si="18"/>
        <v>Delivered</v>
      </c>
      <c r="J1195" s="2" t="str">
        <f>TEXT(WORKSHEET[[#This Row],[Offloading Date]], "mmm")</f>
        <v>Apr</v>
      </c>
      <c r="K1195" s="2" t="str">
        <f>IF(OR(WORKSHEET[[#This Row],[Year]]="", ISBLANK(WORKSHEET[[#This Row],[Year]]), WORKSHEET[[#This Row],[Year]]="null"), "Exclude", "Include")</f>
        <v>Include</v>
      </c>
      <c r="L1195" t="s">
        <v>16</v>
      </c>
      <c r="M1195" t="s">
        <v>3624</v>
      </c>
      <c r="N1195" t="s">
        <v>57</v>
      </c>
      <c r="O1195">
        <v>22.343</v>
      </c>
      <c r="P1195">
        <v>100</v>
      </c>
      <c r="Q1195" t="s">
        <v>14</v>
      </c>
      <c r="R1195">
        <f>P1195 * _xll.XLOOKUP(Q1195,CALCULATION!$A$15:$A$17, CALCULATION!$B$15:$B$17 )</f>
        <v>100</v>
      </c>
      <c r="S1195" s="5">
        <f>O1195*P1195*_xll.XLOOKUP(Q1195,CALCULATION!$A$15:$A$17, CALCULATION!$B$15:$B$17)</f>
        <v>2234.3000000000002</v>
      </c>
      <c r="T1195">
        <v>80</v>
      </c>
      <c r="U1195" t="s">
        <v>14</v>
      </c>
      <c r="V1195">
        <f>T1195 * _xll.XLOOKUP(U1195,CALCULATION!$A$15:$A$17, CALCULATION!$B$15:$B$17 )</f>
        <v>80</v>
      </c>
      <c r="W1195" s="5">
        <f>O1195*T1195*_xll.XLOOKUP(U1195,CALCULATION!$A$15:$A$17, CALCULATION!$B$15:$B$17)</f>
        <v>1787.44</v>
      </c>
      <c r="X1195" s="5">
        <f>WORKSHEET[[#This Row],[Clients Total Cost]] / WORKSHEET[[#This Row],[Clients Rate per T2 (USD)]]</f>
        <v>22.343000000000004</v>
      </c>
      <c r="Y1195" s="5">
        <f>WORKSHEET[[#This Row],[Clients Rate per T2 (USD)]] - WORKSHEET[[#This Row],[Supplier Rate Per t2 (USD)]]</f>
        <v>20</v>
      </c>
      <c r="Z1195" s="5">
        <f>WORKSHEET[[#This Row],[Profit Per T]] * WORKSHEET[[#This Row],[Weight]]</f>
        <v>446.86000000000007</v>
      </c>
      <c r="AA1195">
        <v>1</v>
      </c>
      <c r="AB1195" s="1">
        <v>0.44999999999999996</v>
      </c>
      <c r="AC1195" s="1">
        <v>0.30000000000000004</v>
      </c>
      <c r="AD1195" s="1">
        <v>0.375</v>
      </c>
      <c r="AE1195" s="1">
        <f>WORKSHEET[[#This Row],[Delay at toll gate in days]] +WORKSHEET[[#This Row],[Delay at workshop in days]] +WORKSHEET[[#This Row],[Delay at border in days]]</f>
        <v>1.125</v>
      </c>
    </row>
    <row r="1196" spans="1:31" x14ac:dyDescent="0.35">
      <c r="A1196" t="s">
        <v>1216</v>
      </c>
      <c r="B1196" t="s">
        <v>10</v>
      </c>
      <c r="C1196" t="s">
        <v>56</v>
      </c>
      <c r="D1196" t="s">
        <v>3616</v>
      </c>
      <c r="E1196" t="s">
        <v>3612</v>
      </c>
      <c r="F1196" t="str">
        <f>WORKSHEET[[#This Row],[Depart From]]&amp;"-"&amp;WORKSHEET[[#This Row],[Arrive To]]</f>
        <v>Marrakech-Victoria</v>
      </c>
      <c r="G1196" s="2">
        <v>44662</v>
      </c>
      <c r="H1196" s="2">
        <v>44665</v>
      </c>
      <c r="I1196" s="2" t="str">
        <f t="shared" si="18"/>
        <v>Delivered</v>
      </c>
      <c r="J1196" s="2" t="str">
        <f>TEXT(WORKSHEET[[#This Row],[Offloading Date]], "mmm")</f>
        <v>Apr</v>
      </c>
      <c r="K1196" s="2" t="str">
        <f>IF(OR(WORKSHEET[[#This Row],[Year]]="", ISBLANK(WORKSHEET[[#This Row],[Year]]), WORKSHEET[[#This Row],[Year]]="null"), "Exclude", "Include")</f>
        <v>Include</v>
      </c>
      <c r="L1196" t="s">
        <v>16</v>
      </c>
      <c r="M1196" t="s">
        <v>3624</v>
      </c>
      <c r="N1196" t="s">
        <v>57</v>
      </c>
      <c r="O1196">
        <v>22.21</v>
      </c>
      <c r="P1196">
        <v>100</v>
      </c>
      <c r="Q1196" t="s">
        <v>14</v>
      </c>
      <c r="R1196">
        <f>P1196 * _xll.XLOOKUP(Q1196,CALCULATION!$A$15:$A$17, CALCULATION!$B$15:$B$17 )</f>
        <v>100</v>
      </c>
      <c r="S1196" s="5">
        <f>O1196*P1196*_xll.XLOOKUP(Q1196,CALCULATION!$A$15:$A$17, CALCULATION!$B$15:$B$17)</f>
        <v>2221</v>
      </c>
      <c r="T1196">
        <v>80</v>
      </c>
      <c r="U1196" t="s">
        <v>14</v>
      </c>
      <c r="V1196">
        <f>T1196 * _xll.XLOOKUP(U1196,CALCULATION!$A$15:$A$17, CALCULATION!$B$15:$B$17 )</f>
        <v>80</v>
      </c>
      <c r="W1196" s="5">
        <f>O1196*T1196*_xll.XLOOKUP(U1196,CALCULATION!$A$15:$A$17, CALCULATION!$B$15:$B$17)</f>
        <v>1776.8000000000002</v>
      </c>
      <c r="X1196" s="5">
        <f>WORKSHEET[[#This Row],[Clients Total Cost]] / WORKSHEET[[#This Row],[Clients Rate per T2 (USD)]]</f>
        <v>22.21</v>
      </c>
      <c r="Y1196" s="5">
        <f>WORKSHEET[[#This Row],[Clients Rate per T2 (USD)]] - WORKSHEET[[#This Row],[Supplier Rate Per t2 (USD)]]</f>
        <v>20</v>
      </c>
      <c r="Z1196" s="5">
        <f>WORKSHEET[[#This Row],[Profit Per T]] * WORKSHEET[[#This Row],[Weight]]</f>
        <v>444.20000000000005</v>
      </c>
      <c r="AA1196">
        <v>1</v>
      </c>
      <c r="AB1196" s="1">
        <v>0.44999999999999996</v>
      </c>
      <c r="AC1196" s="1">
        <v>0.30000000000000004</v>
      </c>
      <c r="AD1196" s="1">
        <v>0.375</v>
      </c>
      <c r="AE1196" s="1">
        <f>WORKSHEET[[#This Row],[Delay at toll gate in days]] +WORKSHEET[[#This Row],[Delay at workshop in days]] +WORKSHEET[[#This Row],[Delay at border in days]]</f>
        <v>1.125</v>
      </c>
    </row>
    <row r="1197" spans="1:31" x14ac:dyDescent="0.35">
      <c r="A1197" t="s">
        <v>1217</v>
      </c>
      <c r="B1197" t="s">
        <v>10</v>
      </c>
      <c r="C1197" t="s">
        <v>56</v>
      </c>
      <c r="D1197" t="s">
        <v>3620</v>
      </c>
      <c r="E1197" t="s">
        <v>3612</v>
      </c>
      <c r="F1197" t="str">
        <f>WORKSHEET[[#This Row],[Depart From]]&amp;"-"&amp;WORKSHEET[[#This Row],[Arrive To]]</f>
        <v>Zanzibar-Victoria</v>
      </c>
      <c r="G1197" s="2">
        <v>44662</v>
      </c>
      <c r="H1197" s="2">
        <v>44665</v>
      </c>
      <c r="I1197" s="2" t="str">
        <f t="shared" si="18"/>
        <v>Delivered</v>
      </c>
      <c r="J1197" s="2" t="str">
        <f>TEXT(WORKSHEET[[#This Row],[Offloading Date]], "mmm")</f>
        <v>Apr</v>
      </c>
      <c r="K1197" s="2" t="str">
        <f>IF(OR(WORKSHEET[[#This Row],[Year]]="", ISBLANK(WORKSHEET[[#This Row],[Year]]), WORKSHEET[[#This Row],[Year]]="null"), "Exclude", "Include")</f>
        <v>Include</v>
      </c>
      <c r="L1197" t="s">
        <v>16</v>
      </c>
      <c r="M1197" t="s">
        <v>3624</v>
      </c>
      <c r="N1197" t="s">
        <v>57</v>
      </c>
      <c r="O1197">
        <v>22.559000000000001</v>
      </c>
      <c r="P1197">
        <v>100</v>
      </c>
      <c r="Q1197" t="s">
        <v>14</v>
      </c>
      <c r="R1197">
        <f>P1197 * _xll.XLOOKUP(Q1197,CALCULATION!$A$15:$A$17, CALCULATION!$B$15:$B$17 )</f>
        <v>100</v>
      </c>
      <c r="S1197" s="5">
        <f>O1197*P1197*_xll.XLOOKUP(Q1197,CALCULATION!$A$15:$A$17, CALCULATION!$B$15:$B$17)</f>
        <v>2255.9</v>
      </c>
      <c r="T1197">
        <v>80</v>
      </c>
      <c r="U1197" t="s">
        <v>14</v>
      </c>
      <c r="V1197">
        <f>T1197 * _xll.XLOOKUP(U1197,CALCULATION!$A$15:$A$17, CALCULATION!$B$15:$B$17 )</f>
        <v>80</v>
      </c>
      <c r="W1197" s="5">
        <f>O1197*T1197*_xll.XLOOKUP(U1197,CALCULATION!$A$15:$A$17, CALCULATION!$B$15:$B$17)</f>
        <v>1804.72</v>
      </c>
      <c r="X1197" s="5">
        <f>WORKSHEET[[#This Row],[Clients Total Cost]] / WORKSHEET[[#This Row],[Clients Rate per T2 (USD)]]</f>
        <v>22.559000000000001</v>
      </c>
      <c r="Y1197" s="5">
        <f>WORKSHEET[[#This Row],[Clients Rate per T2 (USD)]] - WORKSHEET[[#This Row],[Supplier Rate Per t2 (USD)]]</f>
        <v>20</v>
      </c>
      <c r="Z1197" s="5">
        <f>WORKSHEET[[#This Row],[Profit Per T]] * WORKSHEET[[#This Row],[Weight]]</f>
        <v>451.18</v>
      </c>
      <c r="AA1197">
        <v>1</v>
      </c>
      <c r="AB1197" s="1">
        <v>0.44999999999999996</v>
      </c>
      <c r="AC1197" s="1">
        <v>0.30000000000000004</v>
      </c>
      <c r="AD1197" s="1">
        <v>0.375</v>
      </c>
      <c r="AE1197" s="1">
        <f>WORKSHEET[[#This Row],[Delay at toll gate in days]] +WORKSHEET[[#This Row],[Delay at workshop in days]] +WORKSHEET[[#This Row],[Delay at border in days]]</f>
        <v>1.125</v>
      </c>
    </row>
    <row r="1198" spans="1:31" x14ac:dyDescent="0.35">
      <c r="A1198" t="s">
        <v>1218</v>
      </c>
      <c r="B1198" t="s">
        <v>10</v>
      </c>
      <c r="C1198" t="s">
        <v>68</v>
      </c>
      <c r="D1198" t="s">
        <v>3616</v>
      </c>
      <c r="E1198" t="s">
        <v>3614</v>
      </c>
      <c r="F1198" t="str">
        <f>WORKSHEET[[#This Row],[Depart From]]&amp;"-"&amp;WORKSHEET[[#This Row],[Arrive To]]</f>
        <v>Marrakech-Alger</v>
      </c>
      <c r="G1198" s="2">
        <v>44670</v>
      </c>
      <c r="H1198" s="2">
        <v>44687</v>
      </c>
      <c r="I1198" s="2" t="str">
        <f t="shared" si="18"/>
        <v>Delivered</v>
      </c>
      <c r="J1198" s="2" t="str">
        <f>TEXT(WORKSHEET[[#This Row],[Offloading Date]], "mmm")</f>
        <v>May</v>
      </c>
      <c r="K1198" s="2" t="str">
        <f>IF(OR(WORKSHEET[[#This Row],[Year]]="", ISBLANK(WORKSHEET[[#This Row],[Year]]), WORKSHEET[[#This Row],[Year]]="null"), "Exclude", "Include")</f>
        <v>Include</v>
      </c>
      <c r="L1198" t="s">
        <v>3624</v>
      </c>
      <c r="M1198" t="s">
        <v>3624</v>
      </c>
      <c r="N1198" t="s">
        <v>69</v>
      </c>
      <c r="O1198">
        <v>30.120799999999999</v>
      </c>
      <c r="P1198">
        <v>20</v>
      </c>
      <c r="Q1198" t="s">
        <v>14</v>
      </c>
      <c r="R1198">
        <f>P1198 * _xll.XLOOKUP(Q1198,CALCULATION!$A$15:$A$17, CALCULATION!$B$15:$B$17 )</f>
        <v>20</v>
      </c>
      <c r="S1198" s="5">
        <f>O1198*P1198*_xll.XLOOKUP(Q1198,CALCULATION!$A$15:$A$17, CALCULATION!$B$15:$B$17)</f>
        <v>602.41599999999994</v>
      </c>
      <c r="T1198">
        <v>10</v>
      </c>
      <c r="U1198" t="s">
        <v>14</v>
      </c>
      <c r="V1198">
        <f>T1198 * _xll.XLOOKUP(U1198,CALCULATION!$A$15:$A$17, CALCULATION!$B$15:$B$17 )</f>
        <v>10</v>
      </c>
      <c r="W1198" s="5">
        <f>O1198*T1198*_xll.XLOOKUP(U1198,CALCULATION!$A$15:$A$17, CALCULATION!$B$15:$B$17)</f>
        <v>301.20799999999997</v>
      </c>
      <c r="X1198" s="5">
        <f>WORKSHEET[[#This Row],[Clients Total Cost]] / WORKSHEET[[#This Row],[Clients Rate per T2 (USD)]]</f>
        <v>30.120799999999996</v>
      </c>
      <c r="Y1198" s="5">
        <f>WORKSHEET[[#This Row],[Clients Rate per T2 (USD)]] - WORKSHEET[[#This Row],[Supplier Rate Per t2 (USD)]]</f>
        <v>10</v>
      </c>
      <c r="Z1198" s="5">
        <f>WORKSHEET[[#This Row],[Profit Per T]] * WORKSHEET[[#This Row],[Weight]]</f>
        <v>301.20799999999997</v>
      </c>
      <c r="AA1198">
        <v>1</v>
      </c>
      <c r="AB1198" s="1">
        <v>2.5499999999999998</v>
      </c>
      <c r="AC1198" s="1">
        <v>1.7000000000000002</v>
      </c>
      <c r="AD1198" s="1">
        <v>2.125</v>
      </c>
      <c r="AE1198" s="1">
        <f>WORKSHEET[[#This Row],[Delay at toll gate in days]] +WORKSHEET[[#This Row],[Delay at workshop in days]] +WORKSHEET[[#This Row],[Delay at border in days]]</f>
        <v>6.375</v>
      </c>
    </row>
    <row r="1199" spans="1:31" x14ac:dyDescent="0.35">
      <c r="A1199" t="s">
        <v>1219</v>
      </c>
      <c r="B1199" t="s">
        <v>10</v>
      </c>
      <c r="C1199" t="s">
        <v>68</v>
      </c>
      <c r="D1199" t="s">
        <v>3611</v>
      </c>
      <c r="E1199" t="s">
        <v>3612</v>
      </c>
      <c r="F1199" t="str">
        <f>WORKSHEET[[#This Row],[Depart From]]&amp;"-"&amp;WORKSHEET[[#This Row],[Arrive To]]</f>
        <v>Mogadishu-Victoria</v>
      </c>
      <c r="G1199" s="2">
        <v>44670</v>
      </c>
      <c r="H1199" s="2">
        <v>44688</v>
      </c>
      <c r="I1199" s="2" t="str">
        <f t="shared" si="18"/>
        <v>Delivered</v>
      </c>
      <c r="J1199" s="2" t="str">
        <f>TEXT(WORKSHEET[[#This Row],[Offloading Date]], "mmm")</f>
        <v>May</v>
      </c>
      <c r="K1199" s="2" t="str">
        <f>IF(OR(WORKSHEET[[#This Row],[Year]]="", ISBLANK(WORKSHEET[[#This Row],[Year]]), WORKSHEET[[#This Row],[Year]]="null"), "Exclude", "Include")</f>
        <v>Include</v>
      </c>
      <c r="L1199" t="s">
        <v>3624</v>
      </c>
      <c r="M1199" t="s">
        <v>3624</v>
      </c>
      <c r="N1199" t="s">
        <v>69</v>
      </c>
      <c r="O1199">
        <v>28.071200000000001</v>
      </c>
      <c r="P1199">
        <v>20</v>
      </c>
      <c r="Q1199" t="s">
        <v>14</v>
      </c>
      <c r="R1199">
        <f>P1199 * _xll.XLOOKUP(Q1199,CALCULATION!$A$15:$A$17, CALCULATION!$B$15:$B$17 )</f>
        <v>20</v>
      </c>
      <c r="S1199" s="5">
        <f>O1199*P1199*_xll.XLOOKUP(Q1199,CALCULATION!$A$15:$A$17, CALCULATION!$B$15:$B$17)</f>
        <v>561.42399999999998</v>
      </c>
      <c r="T1199">
        <v>10</v>
      </c>
      <c r="U1199" t="s">
        <v>14</v>
      </c>
      <c r="V1199">
        <f>T1199 * _xll.XLOOKUP(U1199,CALCULATION!$A$15:$A$17, CALCULATION!$B$15:$B$17 )</f>
        <v>10</v>
      </c>
      <c r="W1199" s="5">
        <f>O1199*T1199*_xll.XLOOKUP(U1199,CALCULATION!$A$15:$A$17, CALCULATION!$B$15:$B$17)</f>
        <v>280.71199999999999</v>
      </c>
      <c r="X1199" s="5">
        <f>WORKSHEET[[#This Row],[Clients Total Cost]] / WORKSHEET[[#This Row],[Clients Rate per T2 (USD)]]</f>
        <v>28.071199999999997</v>
      </c>
      <c r="Y1199" s="5">
        <f>WORKSHEET[[#This Row],[Clients Rate per T2 (USD)]] - WORKSHEET[[#This Row],[Supplier Rate Per t2 (USD)]]</f>
        <v>10</v>
      </c>
      <c r="Z1199" s="5">
        <f>WORKSHEET[[#This Row],[Profit Per T]] * WORKSHEET[[#This Row],[Weight]]</f>
        <v>280.71199999999999</v>
      </c>
      <c r="AA1199">
        <v>1</v>
      </c>
      <c r="AB1199" s="1">
        <v>2.6999999999999997</v>
      </c>
      <c r="AC1199" s="1">
        <v>1.8</v>
      </c>
      <c r="AD1199" s="1">
        <v>2.25</v>
      </c>
      <c r="AE1199" s="1">
        <f>WORKSHEET[[#This Row],[Delay at toll gate in days]] +WORKSHEET[[#This Row],[Delay at workshop in days]] +WORKSHEET[[#This Row],[Delay at border in days]]</f>
        <v>6.75</v>
      </c>
    </row>
    <row r="1200" spans="1:31" x14ac:dyDescent="0.35">
      <c r="A1200" t="s">
        <v>1220</v>
      </c>
      <c r="B1200" t="s">
        <v>10</v>
      </c>
      <c r="C1200" t="s">
        <v>68</v>
      </c>
      <c r="D1200" t="s">
        <v>3616</v>
      </c>
      <c r="E1200" t="s">
        <v>3612</v>
      </c>
      <c r="F1200" t="str">
        <f>WORKSHEET[[#This Row],[Depart From]]&amp;"-"&amp;WORKSHEET[[#This Row],[Arrive To]]</f>
        <v>Marrakech-Victoria</v>
      </c>
      <c r="G1200" s="2">
        <v>44671</v>
      </c>
      <c r="H1200" s="2">
        <v>44690</v>
      </c>
      <c r="I1200" s="2" t="str">
        <f t="shared" si="18"/>
        <v>Delivered</v>
      </c>
      <c r="J1200" s="2" t="str">
        <f>TEXT(WORKSHEET[[#This Row],[Offloading Date]], "mmm")</f>
        <v>May</v>
      </c>
      <c r="K1200" s="2" t="str">
        <f>IF(OR(WORKSHEET[[#This Row],[Year]]="", ISBLANK(WORKSHEET[[#This Row],[Year]]), WORKSHEET[[#This Row],[Year]]="null"), "Exclude", "Include")</f>
        <v>Include</v>
      </c>
      <c r="L1200" t="s">
        <v>3624</v>
      </c>
      <c r="M1200" t="s">
        <v>3624</v>
      </c>
      <c r="N1200" t="s">
        <v>69</v>
      </c>
      <c r="O1200">
        <v>30.020199999999999</v>
      </c>
      <c r="P1200">
        <v>20</v>
      </c>
      <c r="Q1200" t="s">
        <v>14</v>
      </c>
      <c r="R1200">
        <f>P1200 * _xll.XLOOKUP(Q1200,CALCULATION!$A$15:$A$17, CALCULATION!$B$15:$B$17 )</f>
        <v>20</v>
      </c>
      <c r="S1200" s="5">
        <f>O1200*P1200*_xll.XLOOKUP(Q1200,CALCULATION!$A$15:$A$17, CALCULATION!$B$15:$B$17)</f>
        <v>600.404</v>
      </c>
      <c r="T1200">
        <v>10</v>
      </c>
      <c r="U1200" t="s">
        <v>14</v>
      </c>
      <c r="V1200">
        <f>T1200 * _xll.XLOOKUP(U1200,CALCULATION!$A$15:$A$17, CALCULATION!$B$15:$B$17 )</f>
        <v>10</v>
      </c>
      <c r="W1200" s="5">
        <f>O1200*T1200*_xll.XLOOKUP(U1200,CALCULATION!$A$15:$A$17, CALCULATION!$B$15:$B$17)</f>
        <v>300.202</v>
      </c>
      <c r="X1200" s="5">
        <f>WORKSHEET[[#This Row],[Clients Total Cost]] / WORKSHEET[[#This Row],[Clients Rate per T2 (USD)]]</f>
        <v>30.020199999999999</v>
      </c>
      <c r="Y1200" s="5">
        <f>WORKSHEET[[#This Row],[Clients Rate per T2 (USD)]] - WORKSHEET[[#This Row],[Supplier Rate Per t2 (USD)]]</f>
        <v>10</v>
      </c>
      <c r="Z1200" s="5">
        <f>WORKSHEET[[#This Row],[Profit Per T]] * WORKSHEET[[#This Row],[Weight]]</f>
        <v>300.202</v>
      </c>
      <c r="AA1200">
        <v>1</v>
      </c>
      <c r="AB1200" s="1">
        <v>2.85</v>
      </c>
      <c r="AC1200" s="1">
        <v>1.9000000000000001</v>
      </c>
      <c r="AD1200" s="1">
        <v>2.375</v>
      </c>
      <c r="AE1200" s="1">
        <f>WORKSHEET[[#This Row],[Delay at toll gate in days]] +WORKSHEET[[#This Row],[Delay at workshop in days]] +WORKSHEET[[#This Row],[Delay at border in days]]</f>
        <v>7.125</v>
      </c>
    </row>
    <row r="1201" spans="1:31" x14ac:dyDescent="0.35">
      <c r="A1201" t="s">
        <v>1221</v>
      </c>
      <c r="B1201" t="s">
        <v>10</v>
      </c>
      <c r="C1201" t="s">
        <v>68</v>
      </c>
      <c r="D1201" t="s">
        <v>3620</v>
      </c>
      <c r="E1201" t="s">
        <v>3612</v>
      </c>
      <c r="F1201" t="str">
        <f>WORKSHEET[[#This Row],[Depart From]]&amp;"-"&amp;WORKSHEET[[#This Row],[Arrive To]]</f>
        <v>Zanzibar-Victoria</v>
      </c>
      <c r="G1201" s="2">
        <v>44676</v>
      </c>
      <c r="H1201" s="2">
        <v>44694</v>
      </c>
      <c r="I1201" s="2" t="str">
        <f t="shared" si="18"/>
        <v>Delivered</v>
      </c>
      <c r="J1201" s="2" t="str">
        <f>TEXT(WORKSHEET[[#This Row],[Offloading Date]], "mmm")</f>
        <v>May</v>
      </c>
      <c r="K1201" s="2" t="str">
        <f>IF(OR(WORKSHEET[[#This Row],[Year]]="", ISBLANK(WORKSHEET[[#This Row],[Year]]), WORKSHEET[[#This Row],[Year]]="null"), "Exclude", "Include")</f>
        <v>Include</v>
      </c>
      <c r="L1201" t="s">
        <v>3624</v>
      </c>
      <c r="M1201" t="s">
        <v>3624</v>
      </c>
      <c r="N1201" t="s">
        <v>69</v>
      </c>
      <c r="O1201">
        <v>30.048100000000002</v>
      </c>
      <c r="P1201">
        <v>20</v>
      </c>
      <c r="Q1201" t="s">
        <v>14</v>
      </c>
      <c r="R1201">
        <f>P1201 * _xll.XLOOKUP(Q1201,CALCULATION!$A$15:$A$17, CALCULATION!$B$15:$B$17 )</f>
        <v>20</v>
      </c>
      <c r="S1201" s="5">
        <f>O1201*P1201*_xll.XLOOKUP(Q1201,CALCULATION!$A$15:$A$17, CALCULATION!$B$15:$B$17)</f>
        <v>600.96199999999999</v>
      </c>
      <c r="T1201">
        <v>10</v>
      </c>
      <c r="U1201" t="s">
        <v>14</v>
      </c>
      <c r="V1201">
        <f>T1201 * _xll.XLOOKUP(U1201,CALCULATION!$A$15:$A$17, CALCULATION!$B$15:$B$17 )</f>
        <v>10</v>
      </c>
      <c r="W1201" s="5">
        <f>O1201*T1201*_xll.XLOOKUP(U1201,CALCULATION!$A$15:$A$17, CALCULATION!$B$15:$B$17)</f>
        <v>300.48099999999999</v>
      </c>
      <c r="X1201" s="5">
        <f>WORKSHEET[[#This Row],[Clients Total Cost]] / WORKSHEET[[#This Row],[Clients Rate per T2 (USD)]]</f>
        <v>30.048099999999998</v>
      </c>
      <c r="Y1201" s="5">
        <f>WORKSHEET[[#This Row],[Clients Rate per T2 (USD)]] - WORKSHEET[[#This Row],[Supplier Rate Per t2 (USD)]]</f>
        <v>10</v>
      </c>
      <c r="Z1201" s="5">
        <f>WORKSHEET[[#This Row],[Profit Per T]] * WORKSHEET[[#This Row],[Weight]]</f>
        <v>300.48099999999999</v>
      </c>
      <c r="AA1201">
        <v>1</v>
      </c>
      <c r="AB1201" s="1">
        <v>2.6999999999999997</v>
      </c>
      <c r="AC1201" s="1">
        <v>1.8</v>
      </c>
      <c r="AD1201" s="1">
        <v>2.25</v>
      </c>
      <c r="AE1201" s="1">
        <f>WORKSHEET[[#This Row],[Delay at toll gate in days]] +WORKSHEET[[#This Row],[Delay at workshop in days]] +WORKSHEET[[#This Row],[Delay at border in days]]</f>
        <v>6.75</v>
      </c>
    </row>
    <row r="1202" spans="1:31" x14ac:dyDescent="0.35">
      <c r="A1202" t="s">
        <v>1222</v>
      </c>
      <c r="B1202" t="s">
        <v>10</v>
      </c>
      <c r="C1202" t="s">
        <v>68</v>
      </c>
      <c r="D1202" t="s">
        <v>3615</v>
      </c>
      <c r="E1202" t="s">
        <v>3618</v>
      </c>
      <c r="F1202" t="str">
        <f>WORKSHEET[[#This Row],[Depart From]]&amp;"-"&amp;WORKSHEET[[#This Row],[Arrive To]]</f>
        <v>Mombasa-Tripoli</v>
      </c>
      <c r="G1202" s="2">
        <v>44671</v>
      </c>
      <c r="H1202" s="2">
        <v>44687</v>
      </c>
      <c r="I1202" s="2" t="str">
        <f t="shared" si="18"/>
        <v>Delivered</v>
      </c>
      <c r="J1202" s="2" t="str">
        <f>TEXT(WORKSHEET[[#This Row],[Offloading Date]], "mmm")</f>
        <v>May</v>
      </c>
      <c r="K1202" s="2" t="str">
        <f>IF(OR(WORKSHEET[[#This Row],[Year]]="", ISBLANK(WORKSHEET[[#This Row],[Year]]), WORKSHEET[[#This Row],[Year]]="null"), "Exclude", "Include")</f>
        <v>Include</v>
      </c>
      <c r="L1202" t="s">
        <v>3624</v>
      </c>
      <c r="M1202" t="s">
        <v>3624</v>
      </c>
      <c r="N1202" t="s">
        <v>69</v>
      </c>
      <c r="O1202">
        <v>30.099900000000002</v>
      </c>
      <c r="P1202">
        <v>20</v>
      </c>
      <c r="Q1202" t="s">
        <v>14</v>
      </c>
      <c r="R1202">
        <f>P1202 * _xll.XLOOKUP(Q1202,CALCULATION!$A$15:$A$17, CALCULATION!$B$15:$B$17 )</f>
        <v>20</v>
      </c>
      <c r="S1202" s="5">
        <f>O1202*P1202*_xll.XLOOKUP(Q1202,CALCULATION!$A$15:$A$17, CALCULATION!$B$15:$B$17)</f>
        <v>601.99800000000005</v>
      </c>
      <c r="T1202">
        <v>10</v>
      </c>
      <c r="U1202" t="s">
        <v>14</v>
      </c>
      <c r="V1202">
        <f>T1202 * _xll.XLOOKUP(U1202,CALCULATION!$A$15:$A$17, CALCULATION!$B$15:$B$17 )</f>
        <v>10</v>
      </c>
      <c r="W1202" s="5">
        <f>O1202*T1202*_xll.XLOOKUP(U1202,CALCULATION!$A$15:$A$17, CALCULATION!$B$15:$B$17)</f>
        <v>300.99900000000002</v>
      </c>
      <c r="X1202" s="5">
        <f>WORKSHEET[[#This Row],[Clients Total Cost]] / WORKSHEET[[#This Row],[Clients Rate per T2 (USD)]]</f>
        <v>30.099900000000002</v>
      </c>
      <c r="Y1202" s="5">
        <f>WORKSHEET[[#This Row],[Clients Rate per T2 (USD)]] - WORKSHEET[[#This Row],[Supplier Rate Per t2 (USD)]]</f>
        <v>10</v>
      </c>
      <c r="Z1202" s="5">
        <f>WORKSHEET[[#This Row],[Profit Per T]] * WORKSHEET[[#This Row],[Weight]]</f>
        <v>300.99900000000002</v>
      </c>
      <c r="AA1202">
        <v>1</v>
      </c>
      <c r="AB1202" s="1">
        <v>2.4</v>
      </c>
      <c r="AC1202" s="1">
        <v>1.6</v>
      </c>
      <c r="AD1202" s="1">
        <v>2</v>
      </c>
      <c r="AE1202" s="1">
        <f>WORKSHEET[[#This Row],[Delay at toll gate in days]] +WORKSHEET[[#This Row],[Delay at workshop in days]] +WORKSHEET[[#This Row],[Delay at border in days]]</f>
        <v>6</v>
      </c>
    </row>
    <row r="1203" spans="1:31" x14ac:dyDescent="0.35">
      <c r="A1203" t="s">
        <v>1223</v>
      </c>
      <c r="B1203" t="s">
        <v>10</v>
      </c>
      <c r="C1203" t="s">
        <v>68</v>
      </c>
      <c r="D1203" t="s">
        <v>3619</v>
      </c>
      <c r="E1203" t="s">
        <v>3612</v>
      </c>
      <c r="F1203" t="str">
        <f>WORKSHEET[[#This Row],[Depart From]]&amp;"-"&amp;WORKSHEET[[#This Row],[Arrive To]]</f>
        <v>Addis Ababa-Victoria</v>
      </c>
      <c r="G1203" s="2">
        <v>44673</v>
      </c>
      <c r="H1203" s="2">
        <v>44693</v>
      </c>
      <c r="I1203" s="2" t="str">
        <f t="shared" si="18"/>
        <v>Delivered</v>
      </c>
      <c r="J1203" s="2" t="str">
        <f>TEXT(WORKSHEET[[#This Row],[Offloading Date]], "mmm")</f>
        <v>May</v>
      </c>
      <c r="K1203" s="2" t="str">
        <f>IF(OR(WORKSHEET[[#This Row],[Year]]="", ISBLANK(WORKSHEET[[#This Row],[Year]]), WORKSHEET[[#This Row],[Year]]="null"), "Exclude", "Include")</f>
        <v>Include</v>
      </c>
      <c r="L1203" t="s">
        <v>3624</v>
      </c>
      <c r="M1203" t="s">
        <v>3624</v>
      </c>
      <c r="N1203" t="s">
        <v>69</v>
      </c>
      <c r="O1203">
        <v>30.183299999999999</v>
      </c>
      <c r="P1203">
        <v>20</v>
      </c>
      <c r="Q1203" t="s">
        <v>14</v>
      </c>
      <c r="R1203">
        <f>P1203 * _xll.XLOOKUP(Q1203,CALCULATION!$A$15:$A$17, CALCULATION!$B$15:$B$17 )</f>
        <v>20</v>
      </c>
      <c r="S1203" s="5">
        <f>O1203*P1203*_xll.XLOOKUP(Q1203,CALCULATION!$A$15:$A$17, CALCULATION!$B$15:$B$17)</f>
        <v>603.66599999999994</v>
      </c>
      <c r="T1203">
        <v>10</v>
      </c>
      <c r="U1203" t="s">
        <v>14</v>
      </c>
      <c r="V1203">
        <f>T1203 * _xll.XLOOKUP(U1203,CALCULATION!$A$15:$A$17, CALCULATION!$B$15:$B$17 )</f>
        <v>10</v>
      </c>
      <c r="W1203" s="5">
        <f>O1203*T1203*_xll.XLOOKUP(U1203,CALCULATION!$A$15:$A$17, CALCULATION!$B$15:$B$17)</f>
        <v>301.83299999999997</v>
      </c>
      <c r="X1203" s="5">
        <f>WORKSHEET[[#This Row],[Clients Total Cost]] / WORKSHEET[[#This Row],[Clients Rate per T2 (USD)]]</f>
        <v>30.183299999999996</v>
      </c>
      <c r="Y1203" s="5">
        <f>WORKSHEET[[#This Row],[Clients Rate per T2 (USD)]] - WORKSHEET[[#This Row],[Supplier Rate Per t2 (USD)]]</f>
        <v>10</v>
      </c>
      <c r="Z1203" s="5">
        <f>WORKSHEET[[#This Row],[Profit Per T]] * WORKSHEET[[#This Row],[Weight]]</f>
        <v>301.83299999999997</v>
      </c>
      <c r="AA1203">
        <v>1</v>
      </c>
      <c r="AB1203" s="1">
        <v>3</v>
      </c>
      <c r="AC1203" s="1">
        <v>2</v>
      </c>
      <c r="AD1203" s="1">
        <v>2.5</v>
      </c>
      <c r="AE1203" s="1">
        <f>WORKSHEET[[#This Row],[Delay at toll gate in days]] +WORKSHEET[[#This Row],[Delay at workshop in days]] +WORKSHEET[[#This Row],[Delay at border in days]]</f>
        <v>7.5</v>
      </c>
    </row>
    <row r="1204" spans="1:31" x14ac:dyDescent="0.35">
      <c r="A1204" t="s">
        <v>1224</v>
      </c>
      <c r="B1204" t="s">
        <v>10</v>
      </c>
      <c r="C1204" t="s">
        <v>68</v>
      </c>
      <c r="D1204" t="s">
        <v>3616</v>
      </c>
      <c r="E1204" t="s">
        <v>3614</v>
      </c>
      <c r="F1204" t="str">
        <f>WORKSHEET[[#This Row],[Depart From]]&amp;"-"&amp;WORKSHEET[[#This Row],[Arrive To]]</f>
        <v>Marrakech-Alger</v>
      </c>
      <c r="G1204" s="2">
        <v>44671</v>
      </c>
      <c r="H1204" s="2">
        <v>44690</v>
      </c>
      <c r="I1204" s="2" t="str">
        <f t="shared" si="18"/>
        <v>Delivered</v>
      </c>
      <c r="J1204" s="2" t="str">
        <f>TEXT(WORKSHEET[[#This Row],[Offloading Date]], "mmm")</f>
        <v>May</v>
      </c>
      <c r="K1204" s="2" t="str">
        <f>IF(OR(WORKSHEET[[#This Row],[Year]]="", ISBLANK(WORKSHEET[[#This Row],[Year]]), WORKSHEET[[#This Row],[Year]]="null"), "Exclude", "Include")</f>
        <v>Include</v>
      </c>
      <c r="L1204" t="s">
        <v>3624</v>
      </c>
      <c r="M1204" t="s">
        <v>3624</v>
      </c>
      <c r="N1204" t="s">
        <v>69</v>
      </c>
      <c r="O1204">
        <v>28.152699999999999</v>
      </c>
      <c r="P1204">
        <v>20</v>
      </c>
      <c r="Q1204" t="s">
        <v>14</v>
      </c>
      <c r="R1204">
        <f>P1204 * _xll.XLOOKUP(Q1204,CALCULATION!$A$15:$A$17, CALCULATION!$B$15:$B$17 )</f>
        <v>20</v>
      </c>
      <c r="S1204" s="5">
        <f>O1204*P1204*_xll.XLOOKUP(Q1204,CALCULATION!$A$15:$A$17, CALCULATION!$B$15:$B$17)</f>
        <v>563.05399999999997</v>
      </c>
      <c r="T1204">
        <v>10</v>
      </c>
      <c r="U1204" t="s">
        <v>14</v>
      </c>
      <c r="V1204">
        <f>T1204 * _xll.XLOOKUP(U1204,CALCULATION!$A$15:$A$17, CALCULATION!$B$15:$B$17 )</f>
        <v>10</v>
      </c>
      <c r="W1204" s="5">
        <f>O1204*T1204*_xll.XLOOKUP(U1204,CALCULATION!$A$15:$A$17, CALCULATION!$B$15:$B$17)</f>
        <v>281.52699999999999</v>
      </c>
      <c r="X1204" s="5">
        <f>WORKSHEET[[#This Row],[Clients Total Cost]] / WORKSHEET[[#This Row],[Clients Rate per T2 (USD)]]</f>
        <v>28.152699999999999</v>
      </c>
      <c r="Y1204" s="5">
        <f>WORKSHEET[[#This Row],[Clients Rate per T2 (USD)]] - WORKSHEET[[#This Row],[Supplier Rate Per t2 (USD)]]</f>
        <v>10</v>
      </c>
      <c r="Z1204" s="5">
        <f>WORKSHEET[[#This Row],[Profit Per T]] * WORKSHEET[[#This Row],[Weight]]</f>
        <v>281.52699999999999</v>
      </c>
      <c r="AA1204">
        <v>1</v>
      </c>
      <c r="AB1204" s="1">
        <v>2.85</v>
      </c>
      <c r="AC1204" s="1">
        <v>1.9000000000000001</v>
      </c>
      <c r="AD1204" s="1">
        <v>2.375</v>
      </c>
      <c r="AE1204" s="1">
        <f>WORKSHEET[[#This Row],[Delay at toll gate in days]] +WORKSHEET[[#This Row],[Delay at workshop in days]] +WORKSHEET[[#This Row],[Delay at border in days]]</f>
        <v>7.125</v>
      </c>
    </row>
    <row r="1205" spans="1:31" x14ac:dyDescent="0.35">
      <c r="A1205" t="s">
        <v>1225</v>
      </c>
      <c r="B1205" t="s">
        <v>10</v>
      </c>
      <c r="C1205" t="s">
        <v>68</v>
      </c>
      <c r="D1205" t="s">
        <v>3616</v>
      </c>
      <c r="E1205" t="s">
        <v>3618</v>
      </c>
      <c r="F1205" t="str">
        <f>WORKSHEET[[#This Row],[Depart From]]&amp;"-"&amp;WORKSHEET[[#This Row],[Arrive To]]</f>
        <v>Marrakech-Tripoli</v>
      </c>
      <c r="G1205" s="2">
        <v>44670</v>
      </c>
      <c r="H1205" s="2">
        <v>44687</v>
      </c>
      <c r="I1205" s="2" t="str">
        <f t="shared" si="18"/>
        <v>Delivered</v>
      </c>
      <c r="J1205" s="2" t="str">
        <f>TEXT(WORKSHEET[[#This Row],[Offloading Date]], "mmm")</f>
        <v>May</v>
      </c>
      <c r="K1205" s="2" t="str">
        <f>IF(OR(WORKSHEET[[#This Row],[Year]]="", ISBLANK(WORKSHEET[[#This Row],[Year]]), WORKSHEET[[#This Row],[Year]]="null"), "Exclude", "Include")</f>
        <v>Include</v>
      </c>
      <c r="L1205" t="s">
        <v>3624</v>
      </c>
      <c r="M1205" t="s">
        <v>3624</v>
      </c>
      <c r="N1205" t="s">
        <v>69</v>
      </c>
      <c r="O1205">
        <v>30.071400000000001</v>
      </c>
      <c r="P1205">
        <v>20</v>
      </c>
      <c r="Q1205" t="s">
        <v>14</v>
      </c>
      <c r="R1205">
        <f>P1205 * _xll.XLOOKUP(Q1205,CALCULATION!$A$15:$A$17, CALCULATION!$B$15:$B$17 )</f>
        <v>20</v>
      </c>
      <c r="S1205" s="5">
        <f>O1205*P1205*_xll.XLOOKUP(Q1205,CALCULATION!$A$15:$A$17, CALCULATION!$B$15:$B$17)</f>
        <v>601.428</v>
      </c>
      <c r="T1205">
        <v>10</v>
      </c>
      <c r="U1205" t="s">
        <v>14</v>
      </c>
      <c r="V1205">
        <f>T1205 * _xll.XLOOKUP(U1205,CALCULATION!$A$15:$A$17, CALCULATION!$B$15:$B$17 )</f>
        <v>10</v>
      </c>
      <c r="W1205" s="5">
        <f>O1205*T1205*_xll.XLOOKUP(U1205,CALCULATION!$A$15:$A$17, CALCULATION!$B$15:$B$17)</f>
        <v>300.714</v>
      </c>
      <c r="X1205" s="5">
        <f>WORKSHEET[[#This Row],[Clients Total Cost]] / WORKSHEET[[#This Row],[Clients Rate per T2 (USD)]]</f>
        <v>30.071400000000001</v>
      </c>
      <c r="Y1205" s="5">
        <f>WORKSHEET[[#This Row],[Clients Rate per T2 (USD)]] - WORKSHEET[[#This Row],[Supplier Rate Per t2 (USD)]]</f>
        <v>10</v>
      </c>
      <c r="Z1205" s="5">
        <f>WORKSHEET[[#This Row],[Profit Per T]] * WORKSHEET[[#This Row],[Weight]]</f>
        <v>300.714</v>
      </c>
      <c r="AA1205">
        <v>1</v>
      </c>
      <c r="AB1205" s="1">
        <v>2.5499999999999998</v>
      </c>
      <c r="AC1205" s="1">
        <v>1.7000000000000002</v>
      </c>
      <c r="AD1205" s="1">
        <v>2.125</v>
      </c>
      <c r="AE1205" s="1">
        <f>WORKSHEET[[#This Row],[Delay at toll gate in days]] +WORKSHEET[[#This Row],[Delay at workshop in days]] +WORKSHEET[[#This Row],[Delay at border in days]]</f>
        <v>6.375</v>
      </c>
    </row>
    <row r="1206" spans="1:31" x14ac:dyDescent="0.35">
      <c r="A1206" t="s">
        <v>1226</v>
      </c>
      <c r="B1206" t="s">
        <v>10</v>
      </c>
      <c r="C1206" t="s">
        <v>68</v>
      </c>
      <c r="D1206" t="s">
        <v>3611</v>
      </c>
      <c r="E1206" t="s">
        <v>3614</v>
      </c>
      <c r="F1206" t="str">
        <f>WORKSHEET[[#This Row],[Depart From]]&amp;"-"&amp;WORKSHEET[[#This Row],[Arrive To]]</f>
        <v>Mogadishu-Alger</v>
      </c>
      <c r="G1206" s="2">
        <v>44676</v>
      </c>
      <c r="H1206" s="2">
        <v>44694</v>
      </c>
      <c r="I1206" s="2" t="str">
        <f t="shared" si="18"/>
        <v>Delivered</v>
      </c>
      <c r="J1206" s="2" t="str">
        <f>TEXT(WORKSHEET[[#This Row],[Offloading Date]], "mmm")</f>
        <v>May</v>
      </c>
      <c r="K1206" s="2" t="str">
        <f>IF(OR(WORKSHEET[[#This Row],[Year]]="", ISBLANK(WORKSHEET[[#This Row],[Year]]), WORKSHEET[[#This Row],[Year]]="null"), "Exclude", "Include")</f>
        <v>Include</v>
      </c>
      <c r="L1206" t="s">
        <v>3624</v>
      </c>
      <c r="M1206" t="s">
        <v>3624</v>
      </c>
      <c r="N1206" t="s">
        <v>69</v>
      </c>
      <c r="O1206">
        <v>28.1435</v>
      </c>
      <c r="P1206">
        <v>20</v>
      </c>
      <c r="Q1206" t="s">
        <v>14</v>
      </c>
      <c r="R1206">
        <f>P1206 * _xll.XLOOKUP(Q1206,CALCULATION!$A$15:$A$17, CALCULATION!$B$15:$B$17 )</f>
        <v>20</v>
      </c>
      <c r="S1206" s="5">
        <f>O1206*P1206*_xll.XLOOKUP(Q1206,CALCULATION!$A$15:$A$17, CALCULATION!$B$15:$B$17)</f>
        <v>562.87</v>
      </c>
      <c r="T1206">
        <v>10</v>
      </c>
      <c r="U1206" t="s">
        <v>14</v>
      </c>
      <c r="V1206">
        <f>T1206 * _xll.XLOOKUP(U1206,CALCULATION!$A$15:$A$17, CALCULATION!$B$15:$B$17 )</f>
        <v>10</v>
      </c>
      <c r="W1206" s="5">
        <f>O1206*T1206*_xll.XLOOKUP(U1206,CALCULATION!$A$15:$A$17, CALCULATION!$B$15:$B$17)</f>
        <v>281.435</v>
      </c>
      <c r="X1206" s="5">
        <f>WORKSHEET[[#This Row],[Clients Total Cost]] / WORKSHEET[[#This Row],[Clients Rate per T2 (USD)]]</f>
        <v>28.1435</v>
      </c>
      <c r="Y1206" s="5">
        <f>WORKSHEET[[#This Row],[Clients Rate per T2 (USD)]] - WORKSHEET[[#This Row],[Supplier Rate Per t2 (USD)]]</f>
        <v>10</v>
      </c>
      <c r="Z1206" s="5">
        <f>WORKSHEET[[#This Row],[Profit Per T]] * WORKSHEET[[#This Row],[Weight]]</f>
        <v>281.435</v>
      </c>
      <c r="AA1206">
        <v>1</v>
      </c>
      <c r="AB1206" s="1">
        <v>2.6999999999999997</v>
      </c>
      <c r="AC1206" s="1">
        <v>1.8</v>
      </c>
      <c r="AD1206" s="1">
        <v>2.25</v>
      </c>
      <c r="AE1206" s="1">
        <f>WORKSHEET[[#This Row],[Delay at toll gate in days]] +WORKSHEET[[#This Row],[Delay at workshop in days]] +WORKSHEET[[#This Row],[Delay at border in days]]</f>
        <v>6.75</v>
      </c>
    </row>
    <row r="1207" spans="1:31" x14ac:dyDescent="0.35">
      <c r="A1207" t="s">
        <v>1227</v>
      </c>
      <c r="B1207" t="s">
        <v>10</v>
      </c>
      <c r="C1207" t="s">
        <v>68</v>
      </c>
      <c r="D1207" t="s">
        <v>3616</v>
      </c>
      <c r="E1207" t="s">
        <v>3614</v>
      </c>
      <c r="F1207" t="str">
        <f>WORKSHEET[[#This Row],[Depart From]]&amp;"-"&amp;WORKSHEET[[#This Row],[Arrive To]]</f>
        <v>Marrakech-Alger</v>
      </c>
      <c r="G1207" s="2">
        <v>44690</v>
      </c>
      <c r="H1207" s="2">
        <v>44714</v>
      </c>
      <c r="I1207" s="2" t="str">
        <f t="shared" si="18"/>
        <v>Delivered</v>
      </c>
      <c r="J1207" s="2" t="str">
        <f>TEXT(WORKSHEET[[#This Row],[Offloading Date]], "mmm")</f>
        <v>Jun</v>
      </c>
      <c r="K1207" s="2" t="str">
        <f>IF(OR(WORKSHEET[[#This Row],[Year]]="", ISBLANK(WORKSHEET[[#This Row],[Year]]), WORKSHEET[[#This Row],[Year]]="null"), "Exclude", "Include")</f>
        <v>Include</v>
      </c>
      <c r="L1207" t="s">
        <v>3624</v>
      </c>
      <c r="M1207" t="s">
        <v>12</v>
      </c>
      <c r="N1207" t="s">
        <v>69</v>
      </c>
      <c r="O1207">
        <v>30.090299999999999</v>
      </c>
      <c r="P1207">
        <v>20</v>
      </c>
      <c r="Q1207" t="s">
        <v>14</v>
      </c>
      <c r="R1207">
        <f>P1207 * _xll.XLOOKUP(Q1207,CALCULATION!$A$15:$A$17, CALCULATION!$B$15:$B$17 )</f>
        <v>20</v>
      </c>
      <c r="S1207" s="5">
        <f>O1207*P1207*_xll.XLOOKUP(Q1207,CALCULATION!$A$15:$A$17, CALCULATION!$B$15:$B$17)</f>
        <v>601.80600000000004</v>
      </c>
      <c r="T1207">
        <v>10</v>
      </c>
      <c r="U1207" t="s">
        <v>14</v>
      </c>
      <c r="V1207">
        <f>T1207 * _xll.XLOOKUP(U1207,CALCULATION!$A$15:$A$17, CALCULATION!$B$15:$B$17 )</f>
        <v>10</v>
      </c>
      <c r="W1207" s="5">
        <f>O1207*T1207*_xll.XLOOKUP(U1207,CALCULATION!$A$15:$A$17, CALCULATION!$B$15:$B$17)</f>
        <v>300.90300000000002</v>
      </c>
      <c r="X1207" s="5">
        <f>WORKSHEET[[#This Row],[Clients Total Cost]] / WORKSHEET[[#This Row],[Clients Rate per T2 (USD)]]</f>
        <v>30.090300000000003</v>
      </c>
      <c r="Y1207" s="5">
        <f>WORKSHEET[[#This Row],[Clients Rate per T2 (USD)]] - WORKSHEET[[#This Row],[Supplier Rate Per t2 (USD)]]</f>
        <v>10</v>
      </c>
      <c r="Z1207" s="5">
        <f>WORKSHEET[[#This Row],[Profit Per T]] * WORKSHEET[[#This Row],[Weight]]</f>
        <v>300.90300000000002</v>
      </c>
      <c r="AA1207">
        <v>1</v>
      </c>
      <c r="AB1207" s="1">
        <v>3.5999999999999996</v>
      </c>
      <c r="AC1207" s="1">
        <v>2.4000000000000004</v>
      </c>
      <c r="AD1207" s="1">
        <v>3</v>
      </c>
      <c r="AE1207" s="1">
        <f>WORKSHEET[[#This Row],[Delay at toll gate in days]] +WORKSHEET[[#This Row],[Delay at workshop in days]] +WORKSHEET[[#This Row],[Delay at border in days]]</f>
        <v>9</v>
      </c>
    </row>
    <row r="1208" spans="1:31" x14ac:dyDescent="0.35">
      <c r="A1208" t="s">
        <v>1228</v>
      </c>
      <c r="B1208" t="s">
        <v>10</v>
      </c>
      <c r="C1208" t="s">
        <v>68</v>
      </c>
      <c r="D1208" t="s">
        <v>3611</v>
      </c>
      <c r="E1208" t="s">
        <v>3613</v>
      </c>
      <c r="F1208" t="str">
        <f>WORKSHEET[[#This Row],[Depart From]]&amp;"-"&amp;WORKSHEET[[#This Row],[Arrive To]]</f>
        <v>Mogadishu-Sanaa</v>
      </c>
      <c r="G1208" s="2">
        <v>44678</v>
      </c>
      <c r="H1208" s="2">
        <v>44695</v>
      </c>
      <c r="I1208" s="2" t="str">
        <f t="shared" si="18"/>
        <v>Delivered</v>
      </c>
      <c r="J1208" s="2" t="str">
        <f>TEXT(WORKSHEET[[#This Row],[Offloading Date]], "mmm")</f>
        <v>May</v>
      </c>
      <c r="K1208" s="2" t="str">
        <f>IF(OR(WORKSHEET[[#This Row],[Year]]="", ISBLANK(WORKSHEET[[#This Row],[Year]]), WORKSHEET[[#This Row],[Year]]="null"), "Exclude", "Include")</f>
        <v>Include</v>
      </c>
      <c r="L1208" t="s">
        <v>3624</v>
      </c>
      <c r="M1208" t="s">
        <v>3624</v>
      </c>
      <c r="N1208" t="s">
        <v>69</v>
      </c>
      <c r="O1208">
        <v>30.142499999999998</v>
      </c>
      <c r="P1208">
        <v>20</v>
      </c>
      <c r="Q1208" t="s">
        <v>14</v>
      </c>
      <c r="R1208">
        <f>P1208 * _xll.XLOOKUP(Q1208,CALCULATION!$A$15:$A$17, CALCULATION!$B$15:$B$17 )</f>
        <v>20</v>
      </c>
      <c r="S1208" s="5">
        <f>O1208*P1208*_xll.XLOOKUP(Q1208,CALCULATION!$A$15:$A$17, CALCULATION!$B$15:$B$17)</f>
        <v>602.84999999999991</v>
      </c>
      <c r="T1208">
        <v>10</v>
      </c>
      <c r="U1208" t="s">
        <v>14</v>
      </c>
      <c r="V1208">
        <f>T1208 * _xll.XLOOKUP(U1208,CALCULATION!$A$15:$A$17, CALCULATION!$B$15:$B$17 )</f>
        <v>10</v>
      </c>
      <c r="W1208" s="5">
        <f>O1208*T1208*_xll.XLOOKUP(U1208,CALCULATION!$A$15:$A$17, CALCULATION!$B$15:$B$17)</f>
        <v>301.42499999999995</v>
      </c>
      <c r="X1208" s="5">
        <f>WORKSHEET[[#This Row],[Clients Total Cost]] / WORKSHEET[[#This Row],[Clients Rate per T2 (USD)]]</f>
        <v>30.142499999999995</v>
      </c>
      <c r="Y1208" s="5">
        <f>WORKSHEET[[#This Row],[Clients Rate per T2 (USD)]] - WORKSHEET[[#This Row],[Supplier Rate Per t2 (USD)]]</f>
        <v>10</v>
      </c>
      <c r="Z1208" s="5">
        <f>WORKSHEET[[#This Row],[Profit Per T]] * WORKSHEET[[#This Row],[Weight]]</f>
        <v>301.42499999999995</v>
      </c>
      <c r="AA1208">
        <v>1</v>
      </c>
      <c r="AB1208" s="1">
        <v>2.5499999999999998</v>
      </c>
      <c r="AC1208" s="1">
        <v>1.7000000000000002</v>
      </c>
      <c r="AD1208" s="1">
        <v>2.125</v>
      </c>
      <c r="AE1208" s="1">
        <f>WORKSHEET[[#This Row],[Delay at toll gate in days]] +WORKSHEET[[#This Row],[Delay at workshop in days]] +WORKSHEET[[#This Row],[Delay at border in days]]</f>
        <v>6.375</v>
      </c>
    </row>
    <row r="1209" spans="1:31" x14ac:dyDescent="0.35">
      <c r="A1209" t="s">
        <v>1229</v>
      </c>
      <c r="B1209" t="s">
        <v>10</v>
      </c>
      <c r="C1209" t="s">
        <v>68</v>
      </c>
      <c r="D1209" t="s">
        <v>3620</v>
      </c>
      <c r="E1209" t="s">
        <v>3612</v>
      </c>
      <c r="F1209" t="str">
        <f>WORKSHEET[[#This Row],[Depart From]]&amp;"-"&amp;WORKSHEET[[#This Row],[Arrive To]]</f>
        <v>Zanzibar-Victoria</v>
      </c>
      <c r="G1209" s="2">
        <v>44684</v>
      </c>
      <c r="H1209" s="2">
        <v>44704</v>
      </c>
      <c r="I1209" s="2" t="str">
        <f t="shared" si="18"/>
        <v>Delivered</v>
      </c>
      <c r="J1209" s="2" t="str">
        <f>TEXT(WORKSHEET[[#This Row],[Offloading Date]], "mmm")</f>
        <v>May</v>
      </c>
      <c r="K1209" s="2" t="str">
        <f>IF(OR(WORKSHEET[[#This Row],[Year]]="", ISBLANK(WORKSHEET[[#This Row],[Year]]), WORKSHEET[[#This Row],[Year]]="null"), "Exclude", "Include")</f>
        <v>Include</v>
      </c>
      <c r="L1209" t="s">
        <v>3624</v>
      </c>
      <c r="M1209" t="s">
        <v>3624</v>
      </c>
      <c r="N1209" t="s">
        <v>69</v>
      </c>
      <c r="O1209">
        <v>30.0443</v>
      </c>
      <c r="P1209">
        <v>20</v>
      </c>
      <c r="Q1209" t="s">
        <v>14</v>
      </c>
      <c r="R1209">
        <f>P1209 * _xll.XLOOKUP(Q1209,CALCULATION!$A$15:$A$17, CALCULATION!$B$15:$B$17 )</f>
        <v>20</v>
      </c>
      <c r="S1209" s="5">
        <f>O1209*P1209*_xll.XLOOKUP(Q1209,CALCULATION!$A$15:$A$17, CALCULATION!$B$15:$B$17)</f>
        <v>600.88599999999997</v>
      </c>
      <c r="T1209">
        <v>10</v>
      </c>
      <c r="U1209" t="s">
        <v>14</v>
      </c>
      <c r="V1209">
        <f>T1209 * _xll.XLOOKUP(U1209,CALCULATION!$A$15:$A$17, CALCULATION!$B$15:$B$17 )</f>
        <v>10</v>
      </c>
      <c r="W1209" s="5">
        <f>O1209*T1209*_xll.XLOOKUP(U1209,CALCULATION!$A$15:$A$17, CALCULATION!$B$15:$B$17)</f>
        <v>300.44299999999998</v>
      </c>
      <c r="X1209" s="5">
        <f>WORKSHEET[[#This Row],[Clients Total Cost]] / WORKSHEET[[#This Row],[Clients Rate per T2 (USD)]]</f>
        <v>30.0443</v>
      </c>
      <c r="Y1209" s="5">
        <f>WORKSHEET[[#This Row],[Clients Rate per T2 (USD)]] - WORKSHEET[[#This Row],[Supplier Rate Per t2 (USD)]]</f>
        <v>10</v>
      </c>
      <c r="Z1209" s="5">
        <f>WORKSHEET[[#This Row],[Profit Per T]] * WORKSHEET[[#This Row],[Weight]]</f>
        <v>300.44299999999998</v>
      </c>
      <c r="AA1209">
        <v>1</v>
      </c>
      <c r="AB1209" s="1">
        <v>3</v>
      </c>
      <c r="AC1209" s="1">
        <v>2</v>
      </c>
      <c r="AD1209" s="1">
        <v>2.5</v>
      </c>
      <c r="AE1209" s="1">
        <f>WORKSHEET[[#This Row],[Delay at toll gate in days]] +WORKSHEET[[#This Row],[Delay at workshop in days]] +WORKSHEET[[#This Row],[Delay at border in days]]</f>
        <v>7.5</v>
      </c>
    </row>
    <row r="1210" spans="1:31" x14ac:dyDescent="0.35">
      <c r="A1210" t="s">
        <v>1230</v>
      </c>
      <c r="B1210" t="s">
        <v>10</v>
      </c>
      <c r="C1210" t="s">
        <v>68</v>
      </c>
      <c r="D1210" t="s">
        <v>3616</v>
      </c>
      <c r="E1210" t="s">
        <v>3612</v>
      </c>
      <c r="F1210" t="str">
        <f>WORKSHEET[[#This Row],[Depart From]]&amp;"-"&amp;WORKSHEET[[#This Row],[Arrive To]]</f>
        <v>Marrakech-Victoria</v>
      </c>
      <c r="G1210" s="2">
        <v>44677</v>
      </c>
      <c r="H1210" s="2">
        <v>44697</v>
      </c>
      <c r="I1210" s="2" t="str">
        <f t="shared" si="18"/>
        <v>Delivered</v>
      </c>
      <c r="J1210" s="2" t="str">
        <f>TEXT(WORKSHEET[[#This Row],[Offloading Date]], "mmm")</f>
        <v>May</v>
      </c>
      <c r="K1210" s="2" t="str">
        <f>IF(OR(WORKSHEET[[#This Row],[Year]]="", ISBLANK(WORKSHEET[[#This Row],[Year]]), WORKSHEET[[#This Row],[Year]]="null"), "Exclude", "Include")</f>
        <v>Include</v>
      </c>
      <c r="L1210" t="s">
        <v>3624</v>
      </c>
      <c r="M1210" t="s">
        <v>3624</v>
      </c>
      <c r="N1210" t="s">
        <v>69</v>
      </c>
      <c r="O1210">
        <v>30.064599999999999</v>
      </c>
      <c r="P1210">
        <v>20</v>
      </c>
      <c r="Q1210" t="s">
        <v>14</v>
      </c>
      <c r="R1210">
        <f>P1210 * _xll.XLOOKUP(Q1210,CALCULATION!$A$15:$A$17, CALCULATION!$B$15:$B$17 )</f>
        <v>20</v>
      </c>
      <c r="S1210" s="5">
        <f>O1210*P1210*_xll.XLOOKUP(Q1210,CALCULATION!$A$15:$A$17, CALCULATION!$B$15:$B$17)</f>
        <v>601.29199999999992</v>
      </c>
      <c r="T1210">
        <v>10</v>
      </c>
      <c r="U1210" t="s">
        <v>14</v>
      </c>
      <c r="V1210">
        <f>T1210 * _xll.XLOOKUP(U1210,CALCULATION!$A$15:$A$17, CALCULATION!$B$15:$B$17 )</f>
        <v>10</v>
      </c>
      <c r="W1210" s="5">
        <f>O1210*T1210*_xll.XLOOKUP(U1210,CALCULATION!$A$15:$A$17, CALCULATION!$B$15:$B$17)</f>
        <v>300.64599999999996</v>
      </c>
      <c r="X1210" s="5">
        <f>WORKSHEET[[#This Row],[Clients Total Cost]] / WORKSHEET[[#This Row],[Clients Rate per T2 (USD)]]</f>
        <v>30.064599999999995</v>
      </c>
      <c r="Y1210" s="5">
        <f>WORKSHEET[[#This Row],[Clients Rate per T2 (USD)]] - WORKSHEET[[#This Row],[Supplier Rate Per t2 (USD)]]</f>
        <v>10</v>
      </c>
      <c r="Z1210" s="5">
        <f>WORKSHEET[[#This Row],[Profit Per T]] * WORKSHEET[[#This Row],[Weight]]</f>
        <v>300.64599999999996</v>
      </c>
      <c r="AA1210">
        <v>1</v>
      </c>
      <c r="AB1210" s="1">
        <v>3</v>
      </c>
      <c r="AC1210" s="1">
        <v>2</v>
      </c>
      <c r="AD1210" s="1">
        <v>2.5</v>
      </c>
      <c r="AE1210" s="1">
        <f>WORKSHEET[[#This Row],[Delay at toll gate in days]] +WORKSHEET[[#This Row],[Delay at workshop in days]] +WORKSHEET[[#This Row],[Delay at border in days]]</f>
        <v>7.5</v>
      </c>
    </row>
    <row r="1211" spans="1:31" x14ac:dyDescent="0.35">
      <c r="A1211" t="s">
        <v>1231</v>
      </c>
      <c r="B1211" t="s">
        <v>10</v>
      </c>
      <c r="C1211" t="s">
        <v>68</v>
      </c>
      <c r="D1211" t="s">
        <v>3615</v>
      </c>
      <c r="E1211" t="s">
        <v>3612</v>
      </c>
      <c r="F1211" t="str">
        <f>WORKSHEET[[#This Row],[Depart From]]&amp;"-"&amp;WORKSHEET[[#This Row],[Arrive To]]</f>
        <v>Mombasa-Victoria</v>
      </c>
      <c r="G1211" s="2">
        <v>44671</v>
      </c>
      <c r="H1211" s="2">
        <v>44687</v>
      </c>
      <c r="I1211" s="2" t="str">
        <f t="shared" si="18"/>
        <v>Delivered</v>
      </c>
      <c r="J1211" s="2" t="str">
        <f>TEXT(WORKSHEET[[#This Row],[Offloading Date]], "mmm")</f>
        <v>May</v>
      </c>
      <c r="K1211" s="2" t="str">
        <f>IF(OR(WORKSHEET[[#This Row],[Year]]="", ISBLANK(WORKSHEET[[#This Row],[Year]]), WORKSHEET[[#This Row],[Year]]="null"), "Exclude", "Include")</f>
        <v>Include</v>
      </c>
      <c r="L1211" t="s">
        <v>3624</v>
      </c>
      <c r="M1211" t="s">
        <v>3624</v>
      </c>
      <c r="N1211" t="s">
        <v>69</v>
      </c>
      <c r="O1211">
        <v>28.166599999999999</v>
      </c>
      <c r="P1211">
        <v>20</v>
      </c>
      <c r="Q1211" t="s">
        <v>14</v>
      </c>
      <c r="R1211">
        <f>P1211 * _xll.XLOOKUP(Q1211,CALCULATION!$A$15:$A$17, CALCULATION!$B$15:$B$17 )</f>
        <v>20</v>
      </c>
      <c r="S1211" s="5">
        <f>O1211*P1211*_xll.XLOOKUP(Q1211,CALCULATION!$A$15:$A$17, CALCULATION!$B$15:$B$17)</f>
        <v>563.33199999999999</v>
      </c>
      <c r="T1211">
        <v>10</v>
      </c>
      <c r="U1211" t="s">
        <v>14</v>
      </c>
      <c r="V1211">
        <f>T1211 * _xll.XLOOKUP(U1211,CALCULATION!$A$15:$A$17, CALCULATION!$B$15:$B$17 )</f>
        <v>10</v>
      </c>
      <c r="W1211" s="5">
        <f>O1211*T1211*_xll.XLOOKUP(U1211,CALCULATION!$A$15:$A$17, CALCULATION!$B$15:$B$17)</f>
        <v>281.666</v>
      </c>
      <c r="X1211" s="5">
        <f>WORKSHEET[[#This Row],[Clients Total Cost]] / WORKSHEET[[#This Row],[Clients Rate per T2 (USD)]]</f>
        <v>28.166599999999999</v>
      </c>
      <c r="Y1211" s="5">
        <f>WORKSHEET[[#This Row],[Clients Rate per T2 (USD)]] - WORKSHEET[[#This Row],[Supplier Rate Per t2 (USD)]]</f>
        <v>10</v>
      </c>
      <c r="Z1211" s="5">
        <f>WORKSHEET[[#This Row],[Profit Per T]] * WORKSHEET[[#This Row],[Weight]]</f>
        <v>281.666</v>
      </c>
      <c r="AA1211">
        <v>1</v>
      </c>
      <c r="AB1211" s="1">
        <v>2.4</v>
      </c>
      <c r="AC1211" s="1">
        <v>1.6</v>
      </c>
      <c r="AD1211" s="1">
        <v>2</v>
      </c>
      <c r="AE1211" s="1">
        <f>WORKSHEET[[#This Row],[Delay at toll gate in days]] +WORKSHEET[[#This Row],[Delay at workshop in days]] +WORKSHEET[[#This Row],[Delay at border in days]]</f>
        <v>6</v>
      </c>
    </row>
    <row r="1212" spans="1:31" x14ac:dyDescent="0.35">
      <c r="A1212" t="s">
        <v>1232</v>
      </c>
      <c r="B1212" t="s">
        <v>10</v>
      </c>
      <c r="C1212" t="s">
        <v>68</v>
      </c>
      <c r="D1212" t="s">
        <v>3620</v>
      </c>
      <c r="E1212" t="s">
        <v>3614</v>
      </c>
      <c r="F1212" t="str">
        <f>WORKSHEET[[#This Row],[Depart From]]&amp;"-"&amp;WORKSHEET[[#This Row],[Arrive To]]</f>
        <v>Zanzibar-Alger</v>
      </c>
      <c r="G1212" s="2">
        <v>44677</v>
      </c>
      <c r="H1212" s="2">
        <v>44698</v>
      </c>
      <c r="I1212" s="2" t="str">
        <f t="shared" si="18"/>
        <v>Delivered</v>
      </c>
      <c r="J1212" s="2" t="str">
        <f>TEXT(WORKSHEET[[#This Row],[Offloading Date]], "mmm")</f>
        <v>May</v>
      </c>
      <c r="K1212" s="2" t="str">
        <f>IF(OR(WORKSHEET[[#This Row],[Year]]="", ISBLANK(WORKSHEET[[#This Row],[Year]]), WORKSHEET[[#This Row],[Year]]="null"), "Exclude", "Include")</f>
        <v>Include</v>
      </c>
      <c r="L1212" t="s">
        <v>3624</v>
      </c>
      <c r="M1212" t="s">
        <v>3624</v>
      </c>
      <c r="N1212" t="s">
        <v>69</v>
      </c>
      <c r="O1212">
        <v>30.1572</v>
      </c>
      <c r="P1212">
        <v>20</v>
      </c>
      <c r="Q1212" t="s">
        <v>14</v>
      </c>
      <c r="R1212">
        <f>P1212 * _xll.XLOOKUP(Q1212,CALCULATION!$A$15:$A$17, CALCULATION!$B$15:$B$17 )</f>
        <v>20</v>
      </c>
      <c r="S1212" s="5">
        <f>O1212*P1212*_xll.XLOOKUP(Q1212,CALCULATION!$A$15:$A$17, CALCULATION!$B$15:$B$17)</f>
        <v>603.14400000000001</v>
      </c>
      <c r="T1212">
        <v>10</v>
      </c>
      <c r="U1212" t="s">
        <v>14</v>
      </c>
      <c r="V1212">
        <f>T1212 * _xll.XLOOKUP(U1212,CALCULATION!$A$15:$A$17, CALCULATION!$B$15:$B$17 )</f>
        <v>10</v>
      </c>
      <c r="W1212" s="5">
        <f>O1212*T1212*_xll.XLOOKUP(U1212,CALCULATION!$A$15:$A$17, CALCULATION!$B$15:$B$17)</f>
        <v>301.572</v>
      </c>
      <c r="X1212" s="5">
        <f>WORKSHEET[[#This Row],[Clients Total Cost]] / WORKSHEET[[#This Row],[Clients Rate per T2 (USD)]]</f>
        <v>30.1572</v>
      </c>
      <c r="Y1212" s="5">
        <f>WORKSHEET[[#This Row],[Clients Rate per T2 (USD)]] - WORKSHEET[[#This Row],[Supplier Rate Per t2 (USD)]]</f>
        <v>10</v>
      </c>
      <c r="Z1212" s="5">
        <f>WORKSHEET[[#This Row],[Profit Per T]] * WORKSHEET[[#This Row],[Weight]]</f>
        <v>301.572</v>
      </c>
      <c r="AA1212">
        <v>1</v>
      </c>
      <c r="AB1212" s="1">
        <v>3.15</v>
      </c>
      <c r="AC1212" s="1">
        <v>2.1</v>
      </c>
      <c r="AD1212" s="1">
        <v>2.625</v>
      </c>
      <c r="AE1212" s="1">
        <f>WORKSHEET[[#This Row],[Delay at toll gate in days]] +WORKSHEET[[#This Row],[Delay at workshop in days]] +WORKSHEET[[#This Row],[Delay at border in days]]</f>
        <v>7.875</v>
      </c>
    </row>
    <row r="1213" spans="1:31" x14ac:dyDescent="0.35">
      <c r="A1213" t="s">
        <v>1233</v>
      </c>
      <c r="B1213" t="s">
        <v>10</v>
      </c>
      <c r="C1213" t="s">
        <v>68</v>
      </c>
      <c r="D1213" t="s">
        <v>3615</v>
      </c>
      <c r="E1213" t="s">
        <v>3612</v>
      </c>
      <c r="F1213" t="str">
        <f>WORKSHEET[[#This Row],[Depart From]]&amp;"-"&amp;WORKSHEET[[#This Row],[Arrive To]]</f>
        <v>Mombasa-Victoria</v>
      </c>
      <c r="G1213" s="2">
        <v>44670</v>
      </c>
      <c r="H1213" s="2">
        <v>44687</v>
      </c>
      <c r="I1213" s="2" t="str">
        <f t="shared" si="18"/>
        <v>Delivered</v>
      </c>
      <c r="J1213" s="2" t="str">
        <f>TEXT(WORKSHEET[[#This Row],[Offloading Date]], "mmm")</f>
        <v>May</v>
      </c>
      <c r="K1213" s="2" t="str">
        <f>IF(OR(WORKSHEET[[#This Row],[Year]]="", ISBLANK(WORKSHEET[[#This Row],[Year]]), WORKSHEET[[#This Row],[Year]]="null"), "Exclude", "Include")</f>
        <v>Include</v>
      </c>
      <c r="L1213" t="s">
        <v>3624</v>
      </c>
      <c r="M1213" t="s">
        <v>3624</v>
      </c>
      <c r="N1213" t="s">
        <v>69</v>
      </c>
      <c r="O1213">
        <v>30.0425</v>
      </c>
      <c r="P1213">
        <v>20</v>
      </c>
      <c r="Q1213" t="s">
        <v>14</v>
      </c>
      <c r="R1213">
        <f>P1213 * _xll.XLOOKUP(Q1213,CALCULATION!$A$15:$A$17, CALCULATION!$B$15:$B$17 )</f>
        <v>20</v>
      </c>
      <c r="S1213" s="5">
        <f>O1213*P1213*_xll.XLOOKUP(Q1213,CALCULATION!$A$15:$A$17, CALCULATION!$B$15:$B$17)</f>
        <v>600.85</v>
      </c>
      <c r="T1213">
        <v>10</v>
      </c>
      <c r="U1213" t="s">
        <v>14</v>
      </c>
      <c r="V1213">
        <f>T1213 * _xll.XLOOKUP(U1213,CALCULATION!$A$15:$A$17, CALCULATION!$B$15:$B$17 )</f>
        <v>10</v>
      </c>
      <c r="W1213" s="5">
        <f>O1213*T1213*_xll.XLOOKUP(U1213,CALCULATION!$A$15:$A$17, CALCULATION!$B$15:$B$17)</f>
        <v>300.42500000000001</v>
      </c>
      <c r="X1213" s="5">
        <f>WORKSHEET[[#This Row],[Clients Total Cost]] / WORKSHEET[[#This Row],[Clients Rate per T2 (USD)]]</f>
        <v>30.0425</v>
      </c>
      <c r="Y1213" s="5">
        <f>WORKSHEET[[#This Row],[Clients Rate per T2 (USD)]] - WORKSHEET[[#This Row],[Supplier Rate Per t2 (USD)]]</f>
        <v>10</v>
      </c>
      <c r="Z1213" s="5">
        <f>WORKSHEET[[#This Row],[Profit Per T]] * WORKSHEET[[#This Row],[Weight]]</f>
        <v>300.42500000000001</v>
      </c>
      <c r="AA1213">
        <v>1</v>
      </c>
      <c r="AB1213" s="1">
        <v>2.5499999999999998</v>
      </c>
      <c r="AC1213" s="1">
        <v>1.7000000000000002</v>
      </c>
      <c r="AD1213" s="1">
        <v>2.125</v>
      </c>
      <c r="AE1213" s="1">
        <f>WORKSHEET[[#This Row],[Delay at toll gate in days]] +WORKSHEET[[#This Row],[Delay at workshop in days]] +WORKSHEET[[#This Row],[Delay at border in days]]</f>
        <v>6.375</v>
      </c>
    </row>
    <row r="1214" spans="1:31" x14ac:dyDescent="0.35">
      <c r="A1214" t="s">
        <v>1234</v>
      </c>
      <c r="B1214" t="s">
        <v>10</v>
      </c>
      <c r="C1214" t="s">
        <v>68</v>
      </c>
      <c r="D1214" t="s">
        <v>3615</v>
      </c>
      <c r="E1214" t="s">
        <v>3612</v>
      </c>
      <c r="F1214" t="str">
        <f>WORKSHEET[[#This Row],[Depart From]]&amp;"-"&amp;WORKSHEET[[#This Row],[Arrive To]]</f>
        <v>Mombasa-Victoria</v>
      </c>
      <c r="G1214" s="2">
        <v>44677</v>
      </c>
      <c r="H1214" s="2">
        <v>44697</v>
      </c>
      <c r="I1214" s="2" t="str">
        <f t="shared" si="18"/>
        <v>Delivered</v>
      </c>
      <c r="J1214" s="2" t="str">
        <f>TEXT(WORKSHEET[[#This Row],[Offloading Date]], "mmm")</f>
        <v>May</v>
      </c>
      <c r="K1214" s="2" t="str">
        <f>IF(OR(WORKSHEET[[#This Row],[Year]]="", ISBLANK(WORKSHEET[[#This Row],[Year]]), WORKSHEET[[#This Row],[Year]]="null"), "Exclude", "Include")</f>
        <v>Include</v>
      </c>
      <c r="L1214" t="s">
        <v>3624</v>
      </c>
      <c r="M1214" t="s">
        <v>3624</v>
      </c>
      <c r="N1214" t="s">
        <v>69</v>
      </c>
      <c r="O1214">
        <v>28.078099999999999</v>
      </c>
      <c r="P1214">
        <v>20</v>
      </c>
      <c r="Q1214" t="s">
        <v>14</v>
      </c>
      <c r="R1214">
        <f>P1214 * _xll.XLOOKUP(Q1214,CALCULATION!$A$15:$A$17, CALCULATION!$B$15:$B$17 )</f>
        <v>20</v>
      </c>
      <c r="S1214" s="5">
        <f>O1214*P1214*_xll.XLOOKUP(Q1214,CALCULATION!$A$15:$A$17, CALCULATION!$B$15:$B$17)</f>
        <v>561.56200000000001</v>
      </c>
      <c r="T1214">
        <v>10</v>
      </c>
      <c r="U1214" t="s">
        <v>14</v>
      </c>
      <c r="V1214">
        <f>T1214 * _xll.XLOOKUP(U1214,CALCULATION!$A$15:$A$17, CALCULATION!$B$15:$B$17 )</f>
        <v>10</v>
      </c>
      <c r="W1214" s="5">
        <f>O1214*T1214*_xll.XLOOKUP(U1214,CALCULATION!$A$15:$A$17, CALCULATION!$B$15:$B$17)</f>
        <v>280.78100000000001</v>
      </c>
      <c r="X1214" s="5">
        <f>WORKSHEET[[#This Row],[Clients Total Cost]] / WORKSHEET[[#This Row],[Clients Rate per T2 (USD)]]</f>
        <v>28.078099999999999</v>
      </c>
      <c r="Y1214" s="5">
        <f>WORKSHEET[[#This Row],[Clients Rate per T2 (USD)]] - WORKSHEET[[#This Row],[Supplier Rate Per t2 (USD)]]</f>
        <v>10</v>
      </c>
      <c r="Z1214" s="5">
        <f>WORKSHEET[[#This Row],[Profit Per T]] * WORKSHEET[[#This Row],[Weight]]</f>
        <v>280.78100000000001</v>
      </c>
      <c r="AA1214">
        <v>1</v>
      </c>
      <c r="AB1214" s="1">
        <v>3</v>
      </c>
      <c r="AC1214" s="1">
        <v>2</v>
      </c>
      <c r="AD1214" s="1">
        <v>2.5</v>
      </c>
      <c r="AE1214" s="1">
        <f>WORKSHEET[[#This Row],[Delay at toll gate in days]] +WORKSHEET[[#This Row],[Delay at workshop in days]] +WORKSHEET[[#This Row],[Delay at border in days]]</f>
        <v>7.5</v>
      </c>
    </row>
    <row r="1215" spans="1:31" x14ac:dyDescent="0.35">
      <c r="A1215" t="s">
        <v>1235</v>
      </c>
      <c r="B1215" t="s">
        <v>10</v>
      </c>
      <c r="C1215" t="s">
        <v>68</v>
      </c>
      <c r="D1215" t="s">
        <v>3616</v>
      </c>
      <c r="E1215" t="s">
        <v>3614</v>
      </c>
      <c r="F1215" t="str">
        <f>WORKSHEET[[#This Row],[Depart From]]&amp;"-"&amp;WORKSHEET[[#This Row],[Arrive To]]</f>
        <v>Marrakech-Alger</v>
      </c>
      <c r="G1215" s="2">
        <v>44670</v>
      </c>
      <c r="H1215" s="2">
        <v>44687</v>
      </c>
      <c r="I1215" s="2" t="str">
        <f t="shared" si="18"/>
        <v>Delivered</v>
      </c>
      <c r="J1215" s="2" t="str">
        <f>TEXT(WORKSHEET[[#This Row],[Offloading Date]], "mmm")</f>
        <v>May</v>
      </c>
      <c r="K1215" s="2" t="str">
        <f>IF(OR(WORKSHEET[[#This Row],[Year]]="", ISBLANK(WORKSHEET[[#This Row],[Year]]), WORKSHEET[[#This Row],[Year]]="null"), "Exclude", "Include")</f>
        <v>Include</v>
      </c>
      <c r="L1215" t="s">
        <v>3624</v>
      </c>
      <c r="M1215" t="s">
        <v>16</v>
      </c>
      <c r="N1215" t="s">
        <v>13</v>
      </c>
      <c r="O1215">
        <v>30.120799999999999</v>
      </c>
      <c r="P1215">
        <v>600</v>
      </c>
      <c r="Q1215" t="s">
        <v>14</v>
      </c>
      <c r="R1215">
        <f>P1215 * _xll.XLOOKUP(Q1215,CALCULATION!$A$15:$A$17, CALCULATION!$B$15:$B$17 )</f>
        <v>600</v>
      </c>
      <c r="S1215" s="5">
        <f>O1215*P1215*_xll.XLOOKUP(Q1215,CALCULATION!$A$15:$A$17, CALCULATION!$B$15:$B$17)</f>
        <v>18072.48</v>
      </c>
      <c r="T1215">
        <v>300</v>
      </c>
      <c r="U1215" t="s">
        <v>14</v>
      </c>
      <c r="V1215">
        <f>T1215 * _xll.XLOOKUP(U1215,CALCULATION!$A$15:$A$17, CALCULATION!$B$15:$B$17 )</f>
        <v>300</v>
      </c>
      <c r="W1215" s="5">
        <f>O1215*T1215*_xll.XLOOKUP(U1215,CALCULATION!$A$15:$A$17, CALCULATION!$B$15:$B$17)</f>
        <v>9036.24</v>
      </c>
      <c r="X1215" s="5">
        <f>WORKSHEET[[#This Row],[Clients Total Cost]] / WORKSHEET[[#This Row],[Clients Rate per T2 (USD)]]</f>
        <v>30.120799999999999</v>
      </c>
      <c r="Y1215" s="5">
        <f>WORKSHEET[[#This Row],[Clients Rate per T2 (USD)]] - WORKSHEET[[#This Row],[Supplier Rate Per t2 (USD)]]</f>
        <v>300</v>
      </c>
      <c r="Z1215" s="5">
        <f>WORKSHEET[[#This Row],[Profit Per T]] * WORKSHEET[[#This Row],[Weight]]</f>
        <v>9036.24</v>
      </c>
      <c r="AA1215">
        <v>1</v>
      </c>
      <c r="AB1215" s="1">
        <v>2.5499999999999998</v>
      </c>
      <c r="AC1215" s="1">
        <v>1.7000000000000002</v>
      </c>
      <c r="AD1215" s="1">
        <v>2.125</v>
      </c>
      <c r="AE1215" s="1">
        <f>WORKSHEET[[#This Row],[Delay at toll gate in days]] +WORKSHEET[[#This Row],[Delay at workshop in days]] +WORKSHEET[[#This Row],[Delay at border in days]]</f>
        <v>6.375</v>
      </c>
    </row>
    <row r="1216" spans="1:31" x14ac:dyDescent="0.35">
      <c r="A1216" t="s">
        <v>1236</v>
      </c>
      <c r="B1216" t="s">
        <v>10</v>
      </c>
      <c r="C1216" t="s">
        <v>68</v>
      </c>
      <c r="D1216" t="s">
        <v>3611</v>
      </c>
      <c r="E1216" t="s">
        <v>3617</v>
      </c>
      <c r="F1216" t="str">
        <f>WORKSHEET[[#This Row],[Depart From]]&amp;"-"&amp;WORKSHEET[[#This Row],[Arrive To]]</f>
        <v>Mogadishu-Lagos</v>
      </c>
      <c r="G1216" s="2">
        <v>44670</v>
      </c>
      <c r="H1216" s="2">
        <v>44688</v>
      </c>
      <c r="I1216" s="2" t="str">
        <f t="shared" si="18"/>
        <v>Delivered</v>
      </c>
      <c r="J1216" s="2" t="str">
        <f>TEXT(WORKSHEET[[#This Row],[Offloading Date]], "mmm")</f>
        <v>May</v>
      </c>
      <c r="K1216" s="2" t="str">
        <f>IF(OR(WORKSHEET[[#This Row],[Year]]="", ISBLANK(WORKSHEET[[#This Row],[Year]]), WORKSHEET[[#This Row],[Year]]="null"), "Exclude", "Include")</f>
        <v>Include</v>
      </c>
      <c r="L1216" t="s">
        <v>3624</v>
      </c>
      <c r="M1216" t="s">
        <v>16</v>
      </c>
      <c r="N1216" t="s">
        <v>13</v>
      </c>
      <c r="O1216">
        <v>28.071200000000001</v>
      </c>
      <c r="P1216">
        <v>600</v>
      </c>
      <c r="Q1216" t="s">
        <v>14</v>
      </c>
      <c r="R1216">
        <f>P1216 * _xll.XLOOKUP(Q1216,CALCULATION!$A$15:$A$17, CALCULATION!$B$15:$B$17 )</f>
        <v>600</v>
      </c>
      <c r="S1216" s="5">
        <f>O1216*P1216*_xll.XLOOKUP(Q1216,CALCULATION!$A$15:$A$17, CALCULATION!$B$15:$B$17)</f>
        <v>16842.72</v>
      </c>
      <c r="T1216">
        <v>300</v>
      </c>
      <c r="U1216" t="s">
        <v>14</v>
      </c>
      <c r="V1216">
        <f>T1216 * _xll.XLOOKUP(U1216,CALCULATION!$A$15:$A$17, CALCULATION!$B$15:$B$17 )</f>
        <v>300</v>
      </c>
      <c r="W1216" s="5">
        <f>O1216*T1216*_xll.XLOOKUP(U1216,CALCULATION!$A$15:$A$17, CALCULATION!$B$15:$B$17)</f>
        <v>8421.36</v>
      </c>
      <c r="X1216" s="5">
        <f>WORKSHEET[[#This Row],[Clients Total Cost]] / WORKSHEET[[#This Row],[Clients Rate per T2 (USD)]]</f>
        <v>28.071200000000001</v>
      </c>
      <c r="Y1216" s="5">
        <f>WORKSHEET[[#This Row],[Clients Rate per T2 (USD)]] - WORKSHEET[[#This Row],[Supplier Rate Per t2 (USD)]]</f>
        <v>300</v>
      </c>
      <c r="Z1216" s="5">
        <f>WORKSHEET[[#This Row],[Profit Per T]] * WORKSHEET[[#This Row],[Weight]]</f>
        <v>8421.36</v>
      </c>
      <c r="AA1216">
        <v>1</v>
      </c>
      <c r="AB1216" s="1">
        <v>2.6999999999999997</v>
      </c>
      <c r="AC1216" s="1">
        <v>1.8</v>
      </c>
      <c r="AD1216" s="1">
        <v>2.25</v>
      </c>
      <c r="AE1216" s="1">
        <f>WORKSHEET[[#This Row],[Delay at toll gate in days]] +WORKSHEET[[#This Row],[Delay at workshop in days]] +WORKSHEET[[#This Row],[Delay at border in days]]</f>
        <v>6.75</v>
      </c>
    </row>
    <row r="1217" spans="1:31" x14ac:dyDescent="0.35">
      <c r="A1217" t="s">
        <v>1237</v>
      </c>
      <c r="B1217" t="s">
        <v>10</v>
      </c>
      <c r="C1217" t="s">
        <v>68</v>
      </c>
      <c r="D1217" t="s">
        <v>3620</v>
      </c>
      <c r="E1217" t="s">
        <v>3618</v>
      </c>
      <c r="F1217" t="str">
        <f>WORKSHEET[[#This Row],[Depart From]]&amp;"-"&amp;WORKSHEET[[#This Row],[Arrive To]]</f>
        <v>Zanzibar-Tripoli</v>
      </c>
      <c r="G1217" s="2">
        <v>44671</v>
      </c>
      <c r="H1217" s="2">
        <v>44690</v>
      </c>
      <c r="I1217" s="2" t="str">
        <f t="shared" si="18"/>
        <v>Delivered</v>
      </c>
      <c r="J1217" s="2" t="str">
        <f>TEXT(WORKSHEET[[#This Row],[Offloading Date]], "mmm")</f>
        <v>May</v>
      </c>
      <c r="K1217" s="2" t="str">
        <f>IF(OR(WORKSHEET[[#This Row],[Year]]="", ISBLANK(WORKSHEET[[#This Row],[Year]]), WORKSHEET[[#This Row],[Year]]="null"), "Exclude", "Include")</f>
        <v>Include</v>
      </c>
      <c r="L1217" t="s">
        <v>3624</v>
      </c>
      <c r="M1217" t="s">
        <v>16</v>
      </c>
      <c r="N1217" t="s">
        <v>13</v>
      </c>
      <c r="O1217">
        <v>30.020199999999999</v>
      </c>
      <c r="P1217">
        <v>600</v>
      </c>
      <c r="Q1217" t="s">
        <v>14</v>
      </c>
      <c r="R1217">
        <f>P1217 * _xll.XLOOKUP(Q1217,CALCULATION!$A$15:$A$17, CALCULATION!$B$15:$B$17 )</f>
        <v>600</v>
      </c>
      <c r="S1217" s="5">
        <f>O1217*P1217*_xll.XLOOKUP(Q1217,CALCULATION!$A$15:$A$17, CALCULATION!$B$15:$B$17)</f>
        <v>18012.12</v>
      </c>
      <c r="T1217">
        <v>300</v>
      </c>
      <c r="U1217" t="s">
        <v>14</v>
      </c>
      <c r="V1217">
        <f>T1217 * _xll.XLOOKUP(U1217,CALCULATION!$A$15:$A$17, CALCULATION!$B$15:$B$17 )</f>
        <v>300</v>
      </c>
      <c r="W1217" s="5">
        <f>O1217*T1217*_xll.XLOOKUP(U1217,CALCULATION!$A$15:$A$17, CALCULATION!$B$15:$B$17)</f>
        <v>9006.06</v>
      </c>
      <c r="X1217" s="5">
        <f>WORKSHEET[[#This Row],[Clients Total Cost]] / WORKSHEET[[#This Row],[Clients Rate per T2 (USD)]]</f>
        <v>30.020199999999999</v>
      </c>
      <c r="Y1217" s="5">
        <f>WORKSHEET[[#This Row],[Clients Rate per T2 (USD)]] - WORKSHEET[[#This Row],[Supplier Rate Per t2 (USD)]]</f>
        <v>300</v>
      </c>
      <c r="Z1217" s="5">
        <f>WORKSHEET[[#This Row],[Profit Per T]] * WORKSHEET[[#This Row],[Weight]]</f>
        <v>9006.06</v>
      </c>
      <c r="AA1217">
        <v>1</v>
      </c>
      <c r="AB1217" s="1">
        <v>2.85</v>
      </c>
      <c r="AC1217" s="1">
        <v>1.9000000000000001</v>
      </c>
      <c r="AD1217" s="1">
        <v>2.375</v>
      </c>
      <c r="AE1217" s="1">
        <f>WORKSHEET[[#This Row],[Delay at toll gate in days]] +WORKSHEET[[#This Row],[Delay at workshop in days]] +WORKSHEET[[#This Row],[Delay at border in days]]</f>
        <v>7.125</v>
      </c>
    </row>
    <row r="1218" spans="1:31" x14ac:dyDescent="0.35">
      <c r="A1218" t="s">
        <v>1238</v>
      </c>
      <c r="B1218" t="s">
        <v>10</v>
      </c>
      <c r="C1218" t="s">
        <v>68</v>
      </c>
      <c r="D1218" t="s">
        <v>3611</v>
      </c>
      <c r="E1218" t="s">
        <v>3614</v>
      </c>
      <c r="F1218" t="str">
        <f>WORKSHEET[[#This Row],[Depart From]]&amp;"-"&amp;WORKSHEET[[#This Row],[Arrive To]]</f>
        <v>Mogadishu-Alger</v>
      </c>
      <c r="G1218" s="2">
        <v>44676</v>
      </c>
      <c r="H1218" s="2">
        <v>44694</v>
      </c>
      <c r="I1218" s="2" t="str">
        <f t="shared" ref="I1218:I1281" si="19">IF(OR(H1218="", H1218="NULL"), "Failed","Delivered")</f>
        <v>Delivered</v>
      </c>
      <c r="J1218" s="2" t="str">
        <f>TEXT(WORKSHEET[[#This Row],[Offloading Date]], "mmm")</f>
        <v>May</v>
      </c>
      <c r="K1218" s="2" t="str">
        <f>IF(OR(WORKSHEET[[#This Row],[Year]]="", ISBLANK(WORKSHEET[[#This Row],[Year]]), WORKSHEET[[#This Row],[Year]]="null"), "Exclude", "Include")</f>
        <v>Include</v>
      </c>
      <c r="L1218" t="s">
        <v>3624</v>
      </c>
      <c r="M1218" t="s">
        <v>12</v>
      </c>
      <c r="N1218" t="s">
        <v>13</v>
      </c>
      <c r="O1218">
        <v>30.048100000000002</v>
      </c>
      <c r="P1218">
        <v>600</v>
      </c>
      <c r="Q1218" t="s">
        <v>14</v>
      </c>
      <c r="R1218">
        <f>P1218 * _xll.XLOOKUP(Q1218,CALCULATION!$A$15:$A$17, CALCULATION!$B$15:$B$17 )</f>
        <v>600</v>
      </c>
      <c r="S1218" s="5">
        <f>O1218*P1218*_xll.XLOOKUP(Q1218,CALCULATION!$A$15:$A$17, CALCULATION!$B$15:$B$17)</f>
        <v>18028.86</v>
      </c>
      <c r="T1218">
        <v>300</v>
      </c>
      <c r="U1218" t="s">
        <v>14</v>
      </c>
      <c r="V1218">
        <f>T1218 * _xll.XLOOKUP(U1218,CALCULATION!$A$15:$A$17, CALCULATION!$B$15:$B$17 )</f>
        <v>300</v>
      </c>
      <c r="W1218" s="5">
        <f>O1218*T1218*_xll.XLOOKUP(U1218,CALCULATION!$A$15:$A$17, CALCULATION!$B$15:$B$17)</f>
        <v>9014.43</v>
      </c>
      <c r="X1218" s="5">
        <f>WORKSHEET[[#This Row],[Clients Total Cost]] / WORKSHEET[[#This Row],[Clients Rate per T2 (USD)]]</f>
        <v>30.048100000000002</v>
      </c>
      <c r="Y1218" s="5">
        <f>WORKSHEET[[#This Row],[Clients Rate per T2 (USD)]] - WORKSHEET[[#This Row],[Supplier Rate Per t2 (USD)]]</f>
        <v>300</v>
      </c>
      <c r="Z1218" s="5">
        <f>WORKSHEET[[#This Row],[Profit Per T]] * WORKSHEET[[#This Row],[Weight]]</f>
        <v>9014.43</v>
      </c>
      <c r="AA1218">
        <v>1</v>
      </c>
      <c r="AB1218" s="1">
        <v>2.6999999999999997</v>
      </c>
      <c r="AC1218" s="1">
        <v>1.8</v>
      </c>
      <c r="AD1218" s="1">
        <v>2.25</v>
      </c>
      <c r="AE1218" s="1">
        <f>WORKSHEET[[#This Row],[Delay at toll gate in days]] +WORKSHEET[[#This Row],[Delay at workshop in days]] +WORKSHEET[[#This Row],[Delay at border in days]]</f>
        <v>6.75</v>
      </c>
    </row>
    <row r="1219" spans="1:31" x14ac:dyDescent="0.35">
      <c r="A1219" t="s">
        <v>1239</v>
      </c>
      <c r="B1219" t="s">
        <v>10</v>
      </c>
      <c r="C1219" t="s">
        <v>68</v>
      </c>
      <c r="D1219" t="s">
        <v>3616</v>
      </c>
      <c r="E1219" t="s">
        <v>3614</v>
      </c>
      <c r="F1219" t="str">
        <f>WORKSHEET[[#This Row],[Depart From]]&amp;"-"&amp;WORKSHEET[[#This Row],[Arrive To]]</f>
        <v>Marrakech-Alger</v>
      </c>
      <c r="G1219" s="2">
        <v>44671</v>
      </c>
      <c r="H1219" s="2">
        <v>44687</v>
      </c>
      <c r="I1219" s="2" t="str">
        <f t="shared" si="19"/>
        <v>Delivered</v>
      </c>
      <c r="J1219" s="2" t="str">
        <f>TEXT(WORKSHEET[[#This Row],[Offloading Date]], "mmm")</f>
        <v>May</v>
      </c>
      <c r="K1219" s="2" t="str">
        <f>IF(OR(WORKSHEET[[#This Row],[Year]]="", ISBLANK(WORKSHEET[[#This Row],[Year]]), WORKSHEET[[#This Row],[Year]]="null"), "Exclude", "Include")</f>
        <v>Include</v>
      </c>
      <c r="L1219" t="s">
        <v>3624</v>
      </c>
      <c r="M1219" t="s">
        <v>16</v>
      </c>
      <c r="N1219" t="s">
        <v>13</v>
      </c>
      <c r="O1219">
        <v>30.099900000000002</v>
      </c>
      <c r="P1219">
        <v>600</v>
      </c>
      <c r="Q1219" t="s">
        <v>14</v>
      </c>
      <c r="R1219">
        <f>P1219 * _xll.XLOOKUP(Q1219,CALCULATION!$A$15:$A$17, CALCULATION!$B$15:$B$17 )</f>
        <v>600</v>
      </c>
      <c r="S1219" s="5">
        <f>O1219*P1219*_xll.XLOOKUP(Q1219,CALCULATION!$A$15:$A$17, CALCULATION!$B$15:$B$17)</f>
        <v>18059.940000000002</v>
      </c>
      <c r="T1219">
        <v>300</v>
      </c>
      <c r="U1219" t="s">
        <v>14</v>
      </c>
      <c r="V1219">
        <f>T1219 * _xll.XLOOKUP(U1219,CALCULATION!$A$15:$A$17, CALCULATION!$B$15:$B$17 )</f>
        <v>300</v>
      </c>
      <c r="W1219" s="5">
        <f>O1219*T1219*_xll.XLOOKUP(U1219,CALCULATION!$A$15:$A$17, CALCULATION!$B$15:$B$17)</f>
        <v>9029.9700000000012</v>
      </c>
      <c r="X1219" s="5">
        <f>WORKSHEET[[#This Row],[Clients Total Cost]] / WORKSHEET[[#This Row],[Clients Rate per T2 (USD)]]</f>
        <v>30.099900000000005</v>
      </c>
      <c r="Y1219" s="5">
        <f>WORKSHEET[[#This Row],[Clients Rate per T2 (USD)]] - WORKSHEET[[#This Row],[Supplier Rate Per t2 (USD)]]</f>
        <v>300</v>
      </c>
      <c r="Z1219" s="5">
        <f>WORKSHEET[[#This Row],[Profit Per T]] * WORKSHEET[[#This Row],[Weight]]</f>
        <v>9029.9700000000012</v>
      </c>
      <c r="AA1219">
        <v>1</v>
      </c>
      <c r="AB1219" s="1">
        <v>2.4</v>
      </c>
      <c r="AC1219" s="1">
        <v>1.6</v>
      </c>
      <c r="AD1219" s="1">
        <v>2</v>
      </c>
      <c r="AE1219" s="1">
        <f>WORKSHEET[[#This Row],[Delay at toll gate in days]] +WORKSHEET[[#This Row],[Delay at workshop in days]] +WORKSHEET[[#This Row],[Delay at border in days]]</f>
        <v>6</v>
      </c>
    </row>
    <row r="1220" spans="1:31" x14ac:dyDescent="0.35">
      <c r="A1220" t="s">
        <v>1240</v>
      </c>
      <c r="B1220" t="s">
        <v>10</v>
      </c>
      <c r="C1220" t="s">
        <v>68</v>
      </c>
      <c r="D1220" t="s">
        <v>3615</v>
      </c>
      <c r="E1220" t="s">
        <v>3612</v>
      </c>
      <c r="F1220" t="str">
        <f>WORKSHEET[[#This Row],[Depart From]]&amp;"-"&amp;WORKSHEET[[#This Row],[Arrive To]]</f>
        <v>Mombasa-Victoria</v>
      </c>
      <c r="G1220" s="2">
        <v>44673</v>
      </c>
      <c r="H1220" s="2">
        <v>44693</v>
      </c>
      <c r="I1220" s="2" t="str">
        <f t="shared" si="19"/>
        <v>Delivered</v>
      </c>
      <c r="J1220" s="2" t="str">
        <f>TEXT(WORKSHEET[[#This Row],[Offloading Date]], "mmm")</f>
        <v>May</v>
      </c>
      <c r="K1220" s="2" t="str">
        <f>IF(OR(WORKSHEET[[#This Row],[Year]]="", ISBLANK(WORKSHEET[[#This Row],[Year]]), WORKSHEET[[#This Row],[Year]]="null"), "Exclude", "Include")</f>
        <v>Include</v>
      </c>
      <c r="L1220" t="s">
        <v>3624</v>
      </c>
      <c r="M1220" t="s">
        <v>16</v>
      </c>
      <c r="N1220" t="s">
        <v>13</v>
      </c>
      <c r="O1220">
        <v>30.183299999999999</v>
      </c>
      <c r="P1220">
        <v>600</v>
      </c>
      <c r="Q1220" t="s">
        <v>14</v>
      </c>
      <c r="R1220">
        <f>P1220 * _xll.XLOOKUP(Q1220,CALCULATION!$A$15:$A$17, CALCULATION!$B$15:$B$17 )</f>
        <v>600</v>
      </c>
      <c r="S1220" s="5">
        <f>O1220*P1220*_xll.XLOOKUP(Q1220,CALCULATION!$A$15:$A$17, CALCULATION!$B$15:$B$17)</f>
        <v>18109.98</v>
      </c>
      <c r="T1220">
        <v>300</v>
      </c>
      <c r="U1220" t="s">
        <v>14</v>
      </c>
      <c r="V1220">
        <f>T1220 * _xll.XLOOKUP(U1220,CALCULATION!$A$15:$A$17, CALCULATION!$B$15:$B$17 )</f>
        <v>300</v>
      </c>
      <c r="W1220" s="5">
        <f>O1220*T1220*_xll.XLOOKUP(U1220,CALCULATION!$A$15:$A$17, CALCULATION!$B$15:$B$17)</f>
        <v>9054.99</v>
      </c>
      <c r="X1220" s="5">
        <f>WORKSHEET[[#This Row],[Clients Total Cost]] / WORKSHEET[[#This Row],[Clients Rate per T2 (USD)]]</f>
        <v>30.183299999999999</v>
      </c>
      <c r="Y1220" s="5">
        <f>WORKSHEET[[#This Row],[Clients Rate per T2 (USD)]] - WORKSHEET[[#This Row],[Supplier Rate Per t2 (USD)]]</f>
        <v>300</v>
      </c>
      <c r="Z1220" s="5">
        <f>WORKSHEET[[#This Row],[Profit Per T]] * WORKSHEET[[#This Row],[Weight]]</f>
        <v>9054.99</v>
      </c>
      <c r="AA1220">
        <v>1</v>
      </c>
      <c r="AB1220" s="1">
        <v>3</v>
      </c>
      <c r="AC1220" s="1">
        <v>2</v>
      </c>
      <c r="AD1220" s="1">
        <v>2.5</v>
      </c>
      <c r="AE1220" s="1">
        <f>WORKSHEET[[#This Row],[Delay at toll gate in days]] +WORKSHEET[[#This Row],[Delay at workshop in days]] +WORKSHEET[[#This Row],[Delay at border in days]]</f>
        <v>7.5</v>
      </c>
    </row>
    <row r="1221" spans="1:31" x14ac:dyDescent="0.35">
      <c r="A1221" t="s">
        <v>1241</v>
      </c>
      <c r="B1221" t="s">
        <v>10</v>
      </c>
      <c r="C1221" t="s">
        <v>68</v>
      </c>
      <c r="D1221" t="s">
        <v>3611</v>
      </c>
      <c r="E1221" t="s">
        <v>3617</v>
      </c>
      <c r="F1221" t="str">
        <f>WORKSHEET[[#This Row],[Depart From]]&amp;"-"&amp;WORKSHEET[[#This Row],[Arrive To]]</f>
        <v>Mogadishu-Lagos</v>
      </c>
      <c r="G1221" s="2">
        <v>44671</v>
      </c>
      <c r="H1221" s="2">
        <v>44690</v>
      </c>
      <c r="I1221" s="2" t="str">
        <f t="shared" si="19"/>
        <v>Delivered</v>
      </c>
      <c r="J1221" s="2" t="str">
        <f>TEXT(WORKSHEET[[#This Row],[Offloading Date]], "mmm")</f>
        <v>May</v>
      </c>
      <c r="K1221" s="2" t="str">
        <f>IF(OR(WORKSHEET[[#This Row],[Year]]="", ISBLANK(WORKSHEET[[#This Row],[Year]]), WORKSHEET[[#This Row],[Year]]="null"), "Exclude", "Include")</f>
        <v>Include</v>
      </c>
      <c r="L1221" t="s">
        <v>3624</v>
      </c>
      <c r="M1221" t="s">
        <v>16</v>
      </c>
      <c r="N1221" t="s">
        <v>13</v>
      </c>
      <c r="O1221">
        <v>28.152699999999999</v>
      </c>
      <c r="P1221">
        <v>600</v>
      </c>
      <c r="Q1221" t="s">
        <v>14</v>
      </c>
      <c r="R1221">
        <f>P1221 * _xll.XLOOKUP(Q1221,CALCULATION!$A$15:$A$17, CALCULATION!$B$15:$B$17 )</f>
        <v>600</v>
      </c>
      <c r="S1221" s="5">
        <f>O1221*P1221*_xll.XLOOKUP(Q1221,CALCULATION!$A$15:$A$17, CALCULATION!$B$15:$B$17)</f>
        <v>16891.62</v>
      </c>
      <c r="T1221">
        <v>300</v>
      </c>
      <c r="U1221" t="s">
        <v>14</v>
      </c>
      <c r="V1221">
        <f>T1221 * _xll.XLOOKUP(U1221,CALCULATION!$A$15:$A$17, CALCULATION!$B$15:$B$17 )</f>
        <v>300</v>
      </c>
      <c r="W1221" s="5">
        <f>O1221*T1221*_xll.XLOOKUP(U1221,CALCULATION!$A$15:$A$17, CALCULATION!$B$15:$B$17)</f>
        <v>8445.81</v>
      </c>
      <c r="X1221" s="5">
        <f>WORKSHEET[[#This Row],[Clients Total Cost]] / WORKSHEET[[#This Row],[Clients Rate per T2 (USD)]]</f>
        <v>28.152699999999999</v>
      </c>
      <c r="Y1221" s="5">
        <f>WORKSHEET[[#This Row],[Clients Rate per T2 (USD)]] - WORKSHEET[[#This Row],[Supplier Rate Per t2 (USD)]]</f>
        <v>300</v>
      </c>
      <c r="Z1221" s="5">
        <f>WORKSHEET[[#This Row],[Profit Per T]] * WORKSHEET[[#This Row],[Weight]]</f>
        <v>8445.81</v>
      </c>
      <c r="AA1221">
        <v>1</v>
      </c>
      <c r="AB1221" s="1">
        <v>2.85</v>
      </c>
      <c r="AC1221" s="1">
        <v>1.9000000000000001</v>
      </c>
      <c r="AD1221" s="1">
        <v>2.375</v>
      </c>
      <c r="AE1221" s="1">
        <f>WORKSHEET[[#This Row],[Delay at toll gate in days]] +WORKSHEET[[#This Row],[Delay at workshop in days]] +WORKSHEET[[#This Row],[Delay at border in days]]</f>
        <v>7.125</v>
      </c>
    </row>
    <row r="1222" spans="1:31" x14ac:dyDescent="0.35">
      <c r="A1222" t="s">
        <v>1242</v>
      </c>
      <c r="B1222" t="s">
        <v>10</v>
      </c>
      <c r="C1222" t="s">
        <v>68</v>
      </c>
      <c r="D1222" t="s">
        <v>3615</v>
      </c>
      <c r="E1222" t="s">
        <v>3617</v>
      </c>
      <c r="F1222" t="str">
        <f>WORKSHEET[[#This Row],[Depart From]]&amp;"-"&amp;WORKSHEET[[#This Row],[Arrive To]]</f>
        <v>Mombasa-Lagos</v>
      </c>
      <c r="G1222" s="2">
        <v>44670</v>
      </c>
      <c r="H1222" s="2">
        <v>44687</v>
      </c>
      <c r="I1222" s="2" t="str">
        <f t="shared" si="19"/>
        <v>Delivered</v>
      </c>
      <c r="J1222" s="2" t="str">
        <f>TEXT(WORKSHEET[[#This Row],[Offloading Date]], "mmm")</f>
        <v>May</v>
      </c>
      <c r="K1222" s="2" t="str">
        <f>IF(OR(WORKSHEET[[#This Row],[Year]]="", ISBLANK(WORKSHEET[[#This Row],[Year]]), WORKSHEET[[#This Row],[Year]]="null"), "Exclude", "Include")</f>
        <v>Include</v>
      </c>
      <c r="L1222" t="s">
        <v>3624</v>
      </c>
      <c r="M1222" t="s">
        <v>16</v>
      </c>
      <c r="N1222" t="s">
        <v>13</v>
      </c>
      <c r="O1222">
        <v>30.071400000000001</v>
      </c>
      <c r="P1222">
        <v>600</v>
      </c>
      <c r="Q1222" t="s">
        <v>14</v>
      </c>
      <c r="R1222">
        <f>P1222 * _xll.XLOOKUP(Q1222,CALCULATION!$A$15:$A$17, CALCULATION!$B$15:$B$17 )</f>
        <v>600</v>
      </c>
      <c r="S1222" s="5">
        <f>O1222*P1222*_xll.XLOOKUP(Q1222,CALCULATION!$A$15:$A$17, CALCULATION!$B$15:$B$17)</f>
        <v>18042.84</v>
      </c>
      <c r="T1222">
        <v>300</v>
      </c>
      <c r="U1222" t="s">
        <v>14</v>
      </c>
      <c r="V1222">
        <f>T1222 * _xll.XLOOKUP(U1222,CALCULATION!$A$15:$A$17, CALCULATION!$B$15:$B$17 )</f>
        <v>300</v>
      </c>
      <c r="W1222" s="5">
        <f>O1222*T1222*_xll.XLOOKUP(U1222,CALCULATION!$A$15:$A$17, CALCULATION!$B$15:$B$17)</f>
        <v>9021.42</v>
      </c>
      <c r="X1222" s="5">
        <f>WORKSHEET[[#This Row],[Clients Total Cost]] / WORKSHEET[[#This Row],[Clients Rate per T2 (USD)]]</f>
        <v>30.071400000000001</v>
      </c>
      <c r="Y1222" s="5">
        <f>WORKSHEET[[#This Row],[Clients Rate per T2 (USD)]] - WORKSHEET[[#This Row],[Supplier Rate Per t2 (USD)]]</f>
        <v>300</v>
      </c>
      <c r="Z1222" s="5">
        <f>WORKSHEET[[#This Row],[Profit Per T]] * WORKSHEET[[#This Row],[Weight]]</f>
        <v>9021.42</v>
      </c>
      <c r="AA1222">
        <v>1</v>
      </c>
      <c r="AB1222" s="1">
        <v>2.5499999999999998</v>
      </c>
      <c r="AC1222" s="1">
        <v>1.7000000000000002</v>
      </c>
      <c r="AD1222" s="1">
        <v>2.125</v>
      </c>
      <c r="AE1222" s="1">
        <f>WORKSHEET[[#This Row],[Delay at toll gate in days]] +WORKSHEET[[#This Row],[Delay at workshop in days]] +WORKSHEET[[#This Row],[Delay at border in days]]</f>
        <v>6.375</v>
      </c>
    </row>
    <row r="1223" spans="1:31" x14ac:dyDescent="0.35">
      <c r="A1223" t="s">
        <v>1243</v>
      </c>
      <c r="B1223" t="s">
        <v>10</v>
      </c>
      <c r="C1223" t="s">
        <v>68</v>
      </c>
      <c r="D1223" t="s">
        <v>3611</v>
      </c>
      <c r="E1223" t="s">
        <v>3612</v>
      </c>
      <c r="F1223" t="str">
        <f>WORKSHEET[[#This Row],[Depart From]]&amp;"-"&amp;WORKSHEET[[#This Row],[Arrive To]]</f>
        <v>Mogadishu-Victoria</v>
      </c>
      <c r="G1223" s="2">
        <v>44676</v>
      </c>
      <c r="H1223" s="2">
        <v>44694</v>
      </c>
      <c r="I1223" s="2" t="str">
        <f t="shared" si="19"/>
        <v>Delivered</v>
      </c>
      <c r="J1223" s="2" t="str">
        <f>TEXT(WORKSHEET[[#This Row],[Offloading Date]], "mmm")</f>
        <v>May</v>
      </c>
      <c r="K1223" s="2" t="str">
        <f>IF(OR(WORKSHEET[[#This Row],[Year]]="", ISBLANK(WORKSHEET[[#This Row],[Year]]), WORKSHEET[[#This Row],[Year]]="null"), "Exclude", "Include")</f>
        <v>Include</v>
      </c>
      <c r="L1223" t="s">
        <v>3624</v>
      </c>
      <c r="M1223" t="s">
        <v>12</v>
      </c>
      <c r="N1223" t="s">
        <v>13</v>
      </c>
      <c r="O1223">
        <v>28.1435</v>
      </c>
      <c r="P1223">
        <v>600</v>
      </c>
      <c r="Q1223" t="s">
        <v>14</v>
      </c>
      <c r="R1223">
        <f>P1223 * _xll.XLOOKUP(Q1223,CALCULATION!$A$15:$A$17, CALCULATION!$B$15:$B$17 )</f>
        <v>600</v>
      </c>
      <c r="S1223" s="5">
        <f>O1223*P1223*_xll.XLOOKUP(Q1223,CALCULATION!$A$15:$A$17, CALCULATION!$B$15:$B$17)</f>
        <v>16886.099999999999</v>
      </c>
      <c r="T1223">
        <v>300</v>
      </c>
      <c r="U1223" t="s">
        <v>14</v>
      </c>
      <c r="V1223">
        <f>T1223 * _xll.XLOOKUP(U1223,CALCULATION!$A$15:$A$17, CALCULATION!$B$15:$B$17 )</f>
        <v>300</v>
      </c>
      <c r="W1223" s="5">
        <f>O1223*T1223*_xll.XLOOKUP(U1223,CALCULATION!$A$15:$A$17, CALCULATION!$B$15:$B$17)</f>
        <v>8443.0499999999993</v>
      </c>
      <c r="X1223" s="5">
        <f>WORKSHEET[[#This Row],[Clients Total Cost]] / WORKSHEET[[#This Row],[Clients Rate per T2 (USD)]]</f>
        <v>28.143499999999996</v>
      </c>
      <c r="Y1223" s="5">
        <f>WORKSHEET[[#This Row],[Clients Rate per T2 (USD)]] - WORKSHEET[[#This Row],[Supplier Rate Per t2 (USD)]]</f>
        <v>300</v>
      </c>
      <c r="Z1223" s="5">
        <f>WORKSHEET[[#This Row],[Profit Per T]] * WORKSHEET[[#This Row],[Weight]]</f>
        <v>8443.0499999999993</v>
      </c>
      <c r="AA1223">
        <v>1</v>
      </c>
      <c r="AB1223" s="1">
        <v>2.6999999999999997</v>
      </c>
      <c r="AC1223" s="1">
        <v>1.8</v>
      </c>
      <c r="AD1223" s="1">
        <v>2.25</v>
      </c>
      <c r="AE1223" s="1">
        <f>WORKSHEET[[#This Row],[Delay at toll gate in days]] +WORKSHEET[[#This Row],[Delay at workshop in days]] +WORKSHEET[[#This Row],[Delay at border in days]]</f>
        <v>6.75</v>
      </c>
    </row>
    <row r="1224" spans="1:31" x14ac:dyDescent="0.35">
      <c r="A1224" t="s">
        <v>1244</v>
      </c>
      <c r="B1224" t="s">
        <v>10</v>
      </c>
      <c r="C1224" t="s">
        <v>68</v>
      </c>
      <c r="D1224" t="s">
        <v>3611</v>
      </c>
      <c r="E1224" t="s">
        <v>3617</v>
      </c>
      <c r="F1224" t="str">
        <f>WORKSHEET[[#This Row],[Depart From]]&amp;"-"&amp;WORKSHEET[[#This Row],[Arrive To]]</f>
        <v>Mogadishu-Lagos</v>
      </c>
      <c r="G1224" s="2">
        <v>44690</v>
      </c>
      <c r="H1224" s="2">
        <v>44714</v>
      </c>
      <c r="I1224" s="2" t="str">
        <f t="shared" si="19"/>
        <v>Delivered</v>
      </c>
      <c r="J1224" s="2" t="str">
        <f>TEXT(WORKSHEET[[#This Row],[Offloading Date]], "mmm")</f>
        <v>Jun</v>
      </c>
      <c r="K1224" s="2" t="str">
        <f>IF(OR(WORKSHEET[[#This Row],[Year]]="", ISBLANK(WORKSHEET[[#This Row],[Year]]), WORKSHEET[[#This Row],[Year]]="null"), "Exclude", "Include")</f>
        <v>Include</v>
      </c>
      <c r="L1224" t="s">
        <v>3624</v>
      </c>
      <c r="M1224" t="s">
        <v>12</v>
      </c>
      <c r="N1224" t="s">
        <v>13</v>
      </c>
      <c r="O1224">
        <v>30.090299999999999</v>
      </c>
      <c r="P1224">
        <v>600</v>
      </c>
      <c r="Q1224" t="s">
        <v>14</v>
      </c>
      <c r="R1224">
        <f>P1224 * _xll.XLOOKUP(Q1224,CALCULATION!$A$15:$A$17, CALCULATION!$B$15:$B$17 )</f>
        <v>600</v>
      </c>
      <c r="S1224" s="5">
        <f>O1224*P1224*_xll.XLOOKUP(Q1224,CALCULATION!$A$15:$A$17, CALCULATION!$B$15:$B$17)</f>
        <v>18054.18</v>
      </c>
      <c r="T1224">
        <v>300</v>
      </c>
      <c r="U1224" t="s">
        <v>14</v>
      </c>
      <c r="V1224">
        <f>T1224 * _xll.XLOOKUP(U1224,CALCULATION!$A$15:$A$17, CALCULATION!$B$15:$B$17 )</f>
        <v>300</v>
      </c>
      <c r="W1224" s="5">
        <f>O1224*T1224*_xll.XLOOKUP(U1224,CALCULATION!$A$15:$A$17, CALCULATION!$B$15:$B$17)</f>
        <v>9027.09</v>
      </c>
      <c r="X1224" s="5">
        <f>WORKSHEET[[#This Row],[Clients Total Cost]] / WORKSHEET[[#This Row],[Clients Rate per T2 (USD)]]</f>
        <v>30.090299999999999</v>
      </c>
      <c r="Y1224" s="5">
        <f>WORKSHEET[[#This Row],[Clients Rate per T2 (USD)]] - WORKSHEET[[#This Row],[Supplier Rate Per t2 (USD)]]</f>
        <v>300</v>
      </c>
      <c r="Z1224" s="5">
        <f>WORKSHEET[[#This Row],[Profit Per T]] * WORKSHEET[[#This Row],[Weight]]</f>
        <v>9027.09</v>
      </c>
      <c r="AA1224">
        <v>1</v>
      </c>
      <c r="AB1224" s="1">
        <v>3.5999999999999996</v>
      </c>
      <c r="AC1224" s="1">
        <v>2.4000000000000004</v>
      </c>
      <c r="AD1224" s="1">
        <v>3</v>
      </c>
      <c r="AE1224" s="1">
        <f>WORKSHEET[[#This Row],[Delay at toll gate in days]] +WORKSHEET[[#This Row],[Delay at workshop in days]] +WORKSHEET[[#This Row],[Delay at border in days]]</f>
        <v>9</v>
      </c>
    </row>
    <row r="1225" spans="1:31" x14ac:dyDescent="0.35">
      <c r="A1225" t="s">
        <v>1245</v>
      </c>
      <c r="B1225" t="s">
        <v>10</v>
      </c>
      <c r="C1225" t="s">
        <v>68</v>
      </c>
      <c r="D1225" t="s">
        <v>3615</v>
      </c>
      <c r="E1225" t="s">
        <v>3617</v>
      </c>
      <c r="F1225" t="str">
        <f>WORKSHEET[[#This Row],[Depart From]]&amp;"-"&amp;WORKSHEET[[#This Row],[Arrive To]]</f>
        <v>Mombasa-Lagos</v>
      </c>
      <c r="G1225" s="2">
        <v>44678</v>
      </c>
      <c r="H1225" s="2">
        <v>44695</v>
      </c>
      <c r="I1225" s="2" t="str">
        <f t="shared" si="19"/>
        <v>Delivered</v>
      </c>
      <c r="J1225" s="2" t="str">
        <f>TEXT(WORKSHEET[[#This Row],[Offloading Date]], "mmm")</f>
        <v>May</v>
      </c>
      <c r="K1225" s="2" t="str">
        <f>IF(OR(WORKSHEET[[#This Row],[Year]]="", ISBLANK(WORKSHEET[[#This Row],[Year]]), WORKSHEET[[#This Row],[Year]]="null"), "Exclude", "Include")</f>
        <v>Include</v>
      </c>
      <c r="L1225" t="s">
        <v>3624</v>
      </c>
      <c r="M1225" t="s">
        <v>12</v>
      </c>
      <c r="N1225" t="s">
        <v>13</v>
      </c>
      <c r="O1225">
        <v>30.142499999999998</v>
      </c>
      <c r="P1225">
        <v>600</v>
      </c>
      <c r="Q1225" t="s">
        <v>14</v>
      </c>
      <c r="R1225">
        <f>P1225 * _xll.XLOOKUP(Q1225,CALCULATION!$A$15:$A$17, CALCULATION!$B$15:$B$17 )</f>
        <v>600</v>
      </c>
      <c r="S1225" s="5">
        <f>O1225*P1225*_xll.XLOOKUP(Q1225,CALCULATION!$A$15:$A$17, CALCULATION!$B$15:$B$17)</f>
        <v>18085.5</v>
      </c>
      <c r="T1225">
        <v>300</v>
      </c>
      <c r="U1225" t="s">
        <v>14</v>
      </c>
      <c r="V1225">
        <f>T1225 * _xll.XLOOKUP(U1225,CALCULATION!$A$15:$A$17, CALCULATION!$B$15:$B$17 )</f>
        <v>300</v>
      </c>
      <c r="W1225" s="5">
        <f>O1225*T1225*_xll.XLOOKUP(U1225,CALCULATION!$A$15:$A$17, CALCULATION!$B$15:$B$17)</f>
        <v>9042.75</v>
      </c>
      <c r="X1225" s="5">
        <f>WORKSHEET[[#This Row],[Clients Total Cost]] / WORKSHEET[[#This Row],[Clients Rate per T2 (USD)]]</f>
        <v>30.142499999999998</v>
      </c>
      <c r="Y1225" s="5">
        <f>WORKSHEET[[#This Row],[Clients Rate per T2 (USD)]] - WORKSHEET[[#This Row],[Supplier Rate Per t2 (USD)]]</f>
        <v>300</v>
      </c>
      <c r="Z1225" s="5">
        <f>WORKSHEET[[#This Row],[Profit Per T]] * WORKSHEET[[#This Row],[Weight]]</f>
        <v>9042.75</v>
      </c>
      <c r="AA1225">
        <v>1</v>
      </c>
      <c r="AB1225" s="1">
        <v>2.5499999999999998</v>
      </c>
      <c r="AC1225" s="1">
        <v>1.7000000000000002</v>
      </c>
      <c r="AD1225" s="1">
        <v>2.125</v>
      </c>
      <c r="AE1225" s="1">
        <f>WORKSHEET[[#This Row],[Delay at toll gate in days]] +WORKSHEET[[#This Row],[Delay at workshop in days]] +WORKSHEET[[#This Row],[Delay at border in days]]</f>
        <v>6.375</v>
      </c>
    </row>
    <row r="1226" spans="1:31" x14ac:dyDescent="0.35">
      <c r="A1226" t="s">
        <v>1246</v>
      </c>
      <c r="B1226" t="s">
        <v>10</v>
      </c>
      <c r="C1226" t="s">
        <v>68</v>
      </c>
      <c r="D1226" t="s">
        <v>3619</v>
      </c>
      <c r="E1226" t="s">
        <v>3614</v>
      </c>
      <c r="F1226" t="str">
        <f>WORKSHEET[[#This Row],[Depart From]]&amp;"-"&amp;WORKSHEET[[#This Row],[Arrive To]]</f>
        <v>Addis Ababa-Alger</v>
      </c>
      <c r="G1226" s="2">
        <v>44684</v>
      </c>
      <c r="H1226" s="2">
        <v>44704</v>
      </c>
      <c r="I1226" s="2" t="str">
        <f t="shared" si="19"/>
        <v>Delivered</v>
      </c>
      <c r="J1226" s="2" t="str">
        <f>TEXT(WORKSHEET[[#This Row],[Offloading Date]], "mmm")</f>
        <v>May</v>
      </c>
      <c r="K1226" s="2" t="str">
        <f>IF(OR(WORKSHEET[[#This Row],[Year]]="", ISBLANK(WORKSHEET[[#This Row],[Year]]), WORKSHEET[[#This Row],[Year]]="null"), "Exclude", "Include")</f>
        <v>Include</v>
      </c>
      <c r="L1226" t="s">
        <v>3624</v>
      </c>
      <c r="M1226" t="s">
        <v>12</v>
      </c>
      <c r="N1226" t="s">
        <v>13</v>
      </c>
      <c r="O1226">
        <v>30.0443</v>
      </c>
      <c r="P1226">
        <v>600</v>
      </c>
      <c r="Q1226" t="s">
        <v>14</v>
      </c>
      <c r="R1226">
        <f>P1226 * _xll.XLOOKUP(Q1226,CALCULATION!$A$15:$A$17, CALCULATION!$B$15:$B$17 )</f>
        <v>600</v>
      </c>
      <c r="S1226" s="5">
        <f>O1226*P1226*_xll.XLOOKUP(Q1226,CALCULATION!$A$15:$A$17, CALCULATION!$B$15:$B$17)</f>
        <v>18026.579999999998</v>
      </c>
      <c r="T1226">
        <v>300</v>
      </c>
      <c r="U1226" t="s">
        <v>14</v>
      </c>
      <c r="V1226">
        <f>T1226 * _xll.XLOOKUP(U1226,CALCULATION!$A$15:$A$17, CALCULATION!$B$15:$B$17 )</f>
        <v>300</v>
      </c>
      <c r="W1226" s="5">
        <f>O1226*T1226*_xll.XLOOKUP(U1226,CALCULATION!$A$15:$A$17, CALCULATION!$B$15:$B$17)</f>
        <v>9013.2899999999991</v>
      </c>
      <c r="X1226" s="5">
        <f>WORKSHEET[[#This Row],[Clients Total Cost]] / WORKSHEET[[#This Row],[Clients Rate per T2 (USD)]]</f>
        <v>30.044299999999996</v>
      </c>
      <c r="Y1226" s="5">
        <f>WORKSHEET[[#This Row],[Clients Rate per T2 (USD)]] - WORKSHEET[[#This Row],[Supplier Rate Per t2 (USD)]]</f>
        <v>300</v>
      </c>
      <c r="Z1226" s="5">
        <f>WORKSHEET[[#This Row],[Profit Per T]] * WORKSHEET[[#This Row],[Weight]]</f>
        <v>9013.2899999999991</v>
      </c>
      <c r="AA1226">
        <v>1</v>
      </c>
      <c r="AB1226" s="1">
        <v>3</v>
      </c>
      <c r="AC1226" s="1">
        <v>2</v>
      </c>
      <c r="AD1226" s="1">
        <v>2.5</v>
      </c>
      <c r="AE1226" s="1">
        <f>WORKSHEET[[#This Row],[Delay at toll gate in days]] +WORKSHEET[[#This Row],[Delay at workshop in days]] +WORKSHEET[[#This Row],[Delay at border in days]]</f>
        <v>7.5</v>
      </c>
    </row>
    <row r="1227" spans="1:31" x14ac:dyDescent="0.35">
      <c r="A1227" t="s">
        <v>1247</v>
      </c>
      <c r="B1227" t="s">
        <v>10</v>
      </c>
      <c r="C1227" t="s">
        <v>68</v>
      </c>
      <c r="D1227" t="s">
        <v>3620</v>
      </c>
      <c r="E1227" t="s">
        <v>3618</v>
      </c>
      <c r="F1227" t="str">
        <f>WORKSHEET[[#This Row],[Depart From]]&amp;"-"&amp;WORKSHEET[[#This Row],[Arrive To]]</f>
        <v>Zanzibar-Tripoli</v>
      </c>
      <c r="G1227" s="2">
        <v>44677</v>
      </c>
      <c r="H1227" s="2">
        <v>44697</v>
      </c>
      <c r="I1227" s="2" t="str">
        <f t="shared" si="19"/>
        <v>Delivered</v>
      </c>
      <c r="J1227" s="2" t="str">
        <f>TEXT(WORKSHEET[[#This Row],[Offloading Date]], "mmm")</f>
        <v>May</v>
      </c>
      <c r="K1227" s="2" t="str">
        <f>IF(OR(WORKSHEET[[#This Row],[Year]]="", ISBLANK(WORKSHEET[[#This Row],[Year]]), WORKSHEET[[#This Row],[Year]]="null"), "Exclude", "Include")</f>
        <v>Include</v>
      </c>
      <c r="L1227" t="s">
        <v>3624</v>
      </c>
      <c r="M1227" t="s">
        <v>12</v>
      </c>
      <c r="N1227" t="s">
        <v>13</v>
      </c>
      <c r="O1227">
        <v>30.064599999999999</v>
      </c>
      <c r="P1227">
        <v>600</v>
      </c>
      <c r="Q1227" t="s">
        <v>14</v>
      </c>
      <c r="R1227">
        <f>P1227 * _xll.XLOOKUP(Q1227,CALCULATION!$A$15:$A$17, CALCULATION!$B$15:$B$17 )</f>
        <v>600</v>
      </c>
      <c r="S1227" s="5">
        <f>O1227*P1227*_xll.XLOOKUP(Q1227,CALCULATION!$A$15:$A$17, CALCULATION!$B$15:$B$17)</f>
        <v>18038.759999999998</v>
      </c>
      <c r="T1227">
        <v>300</v>
      </c>
      <c r="U1227" t="s">
        <v>14</v>
      </c>
      <c r="V1227">
        <f>T1227 * _xll.XLOOKUP(U1227,CALCULATION!$A$15:$A$17, CALCULATION!$B$15:$B$17 )</f>
        <v>300</v>
      </c>
      <c r="W1227" s="5">
        <f>O1227*T1227*_xll.XLOOKUP(U1227,CALCULATION!$A$15:$A$17, CALCULATION!$B$15:$B$17)</f>
        <v>9019.3799999999992</v>
      </c>
      <c r="X1227" s="5">
        <f>WORKSHEET[[#This Row],[Clients Total Cost]] / WORKSHEET[[#This Row],[Clients Rate per T2 (USD)]]</f>
        <v>30.064599999999999</v>
      </c>
      <c r="Y1227" s="5">
        <f>WORKSHEET[[#This Row],[Clients Rate per T2 (USD)]] - WORKSHEET[[#This Row],[Supplier Rate Per t2 (USD)]]</f>
        <v>300</v>
      </c>
      <c r="Z1227" s="5">
        <f>WORKSHEET[[#This Row],[Profit Per T]] * WORKSHEET[[#This Row],[Weight]]</f>
        <v>9019.3799999999992</v>
      </c>
      <c r="AA1227">
        <v>1</v>
      </c>
      <c r="AB1227" s="1">
        <v>3</v>
      </c>
      <c r="AC1227" s="1">
        <v>2</v>
      </c>
      <c r="AD1227" s="1">
        <v>2.5</v>
      </c>
      <c r="AE1227" s="1">
        <f>WORKSHEET[[#This Row],[Delay at toll gate in days]] +WORKSHEET[[#This Row],[Delay at workshop in days]] +WORKSHEET[[#This Row],[Delay at border in days]]</f>
        <v>7.5</v>
      </c>
    </row>
    <row r="1228" spans="1:31" x14ac:dyDescent="0.35">
      <c r="A1228" t="s">
        <v>1248</v>
      </c>
      <c r="B1228" t="s">
        <v>10</v>
      </c>
      <c r="C1228" t="s">
        <v>68</v>
      </c>
      <c r="D1228" t="s">
        <v>3616</v>
      </c>
      <c r="E1228" t="s">
        <v>3618</v>
      </c>
      <c r="F1228" t="str">
        <f>WORKSHEET[[#This Row],[Depart From]]&amp;"-"&amp;WORKSHEET[[#This Row],[Arrive To]]</f>
        <v>Marrakech-Tripoli</v>
      </c>
      <c r="G1228" s="2">
        <v>44671</v>
      </c>
      <c r="H1228" s="2">
        <v>44687</v>
      </c>
      <c r="I1228" s="2" t="str">
        <f t="shared" si="19"/>
        <v>Delivered</v>
      </c>
      <c r="J1228" s="2" t="str">
        <f>TEXT(WORKSHEET[[#This Row],[Offloading Date]], "mmm")</f>
        <v>May</v>
      </c>
      <c r="K1228" s="2" t="str">
        <f>IF(OR(WORKSHEET[[#This Row],[Year]]="", ISBLANK(WORKSHEET[[#This Row],[Year]]), WORKSHEET[[#This Row],[Year]]="null"), "Exclude", "Include")</f>
        <v>Include</v>
      </c>
      <c r="L1228" t="s">
        <v>3624</v>
      </c>
      <c r="M1228" t="s">
        <v>16</v>
      </c>
      <c r="N1228" t="s">
        <v>13</v>
      </c>
      <c r="O1228">
        <v>28.166599999999999</v>
      </c>
      <c r="P1228">
        <v>600</v>
      </c>
      <c r="Q1228" t="s">
        <v>14</v>
      </c>
      <c r="R1228">
        <f>P1228 * _xll.XLOOKUP(Q1228,CALCULATION!$A$15:$A$17, CALCULATION!$B$15:$B$17 )</f>
        <v>600</v>
      </c>
      <c r="S1228" s="5">
        <f>O1228*P1228*_xll.XLOOKUP(Q1228,CALCULATION!$A$15:$A$17, CALCULATION!$B$15:$B$17)</f>
        <v>16899.96</v>
      </c>
      <c r="T1228">
        <v>300</v>
      </c>
      <c r="U1228" t="s">
        <v>14</v>
      </c>
      <c r="V1228">
        <f>T1228 * _xll.XLOOKUP(U1228,CALCULATION!$A$15:$A$17, CALCULATION!$B$15:$B$17 )</f>
        <v>300</v>
      </c>
      <c r="W1228" s="5">
        <f>O1228*T1228*_xll.XLOOKUP(U1228,CALCULATION!$A$15:$A$17, CALCULATION!$B$15:$B$17)</f>
        <v>8449.98</v>
      </c>
      <c r="X1228" s="5">
        <f>WORKSHEET[[#This Row],[Clients Total Cost]] / WORKSHEET[[#This Row],[Clients Rate per T2 (USD)]]</f>
        <v>28.166599999999999</v>
      </c>
      <c r="Y1228" s="5">
        <f>WORKSHEET[[#This Row],[Clients Rate per T2 (USD)]] - WORKSHEET[[#This Row],[Supplier Rate Per t2 (USD)]]</f>
        <v>300</v>
      </c>
      <c r="Z1228" s="5">
        <f>WORKSHEET[[#This Row],[Profit Per T]] * WORKSHEET[[#This Row],[Weight]]</f>
        <v>8449.98</v>
      </c>
      <c r="AA1228">
        <v>1</v>
      </c>
      <c r="AB1228" s="1">
        <v>2.4</v>
      </c>
      <c r="AC1228" s="1">
        <v>1.6</v>
      </c>
      <c r="AD1228" s="1">
        <v>2</v>
      </c>
      <c r="AE1228" s="1">
        <f>WORKSHEET[[#This Row],[Delay at toll gate in days]] +WORKSHEET[[#This Row],[Delay at workshop in days]] +WORKSHEET[[#This Row],[Delay at border in days]]</f>
        <v>6</v>
      </c>
    </row>
    <row r="1229" spans="1:31" x14ac:dyDescent="0.35">
      <c r="A1229" t="s">
        <v>1249</v>
      </c>
      <c r="B1229" t="s">
        <v>10</v>
      </c>
      <c r="C1229" t="s">
        <v>68</v>
      </c>
      <c r="D1229" t="s">
        <v>3620</v>
      </c>
      <c r="E1229" t="s">
        <v>3612</v>
      </c>
      <c r="F1229" t="str">
        <f>WORKSHEET[[#This Row],[Depart From]]&amp;"-"&amp;WORKSHEET[[#This Row],[Arrive To]]</f>
        <v>Zanzibar-Victoria</v>
      </c>
      <c r="G1229" s="2">
        <v>44677</v>
      </c>
      <c r="H1229" s="2">
        <v>44698</v>
      </c>
      <c r="I1229" s="2" t="str">
        <f t="shared" si="19"/>
        <v>Delivered</v>
      </c>
      <c r="J1229" s="2" t="str">
        <f>TEXT(WORKSHEET[[#This Row],[Offloading Date]], "mmm")</f>
        <v>May</v>
      </c>
      <c r="K1229" s="2" t="str">
        <f>IF(OR(WORKSHEET[[#This Row],[Year]]="", ISBLANK(WORKSHEET[[#This Row],[Year]]), WORKSHEET[[#This Row],[Year]]="null"), "Exclude", "Include")</f>
        <v>Include</v>
      </c>
      <c r="L1229" t="s">
        <v>3624</v>
      </c>
      <c r="M1229" t="s">
        <v>12</v>
      </c>
      <c r="N1229" t="s">
        <v>13</v>
      </c>
      <c r="O1229">
        <v>30.1572</v>
      </c>
      <c r="P1229">
        <v>600</v>
      </c>
      <c r="Q1229" t="s">
        <v>14</v>
      </c>
      <c r="R1229">
        <f>P1229 * _xll.XLOOKUP(Q1229,CALCULATION!$A$15:$A$17, CALCULATION!$B$15:$B$17 )</f>
        <v>600</v>
      </c>
      <c r="S1229" s="5">
        <f>O1229*P1229*_xll.XLOOKUP(Q1229,CALCULATION!$A$15:$A$17, CALCULATION!$B$15:$B$17)</f>
        <v>18094.32</v>
      </c>
      <c r="T1229">
        <v>300</v>
      </c>
      <c r="U1229" t="s">
        <v>14</v>
      </c>
      <c r="V1229">
        <f>T1229 * _xll.XLOOKUP(U1229,CALCULATION!$A$15:$A$17, CALCULATION!$B$15:$B$17 )</f>
        <v>300</v>
      </c>
      <c r="W1229" s="5">
        <f>O1229*T1229*_xll.XLOOKUP(U1229,CALCULATION!$A$15:$A$17, CALCULATION!$B$15:$B$17)</f>
        <v>9047.16</v>
      </c>
      <c r="X1229" s="5">
        <f>WORKSHEET[[#This Row],[Clients Total Cost]] / WORKSHEET[[#This Row],[Clients Rate per T2 (USD)]]</f>
        <v>30.1572</v>
      </c>
      <c r="Y1229" s="5">
        <f>WORKSHEET[[#This Row],[Clients Rate per T2 (USD)]] - WORKSHEET[[#This Row],[Supplier Rate Per t2 (USD)]]</f>
        <v>300</v>
      </c>
      <c r="Z1229" s="5">
        <f>WORKSHEET[[#This Row],[Profit Per T]] * WORKSHEET[[#This Row],[Weight]]</f>
        <v>9047.16</v>
      </c>
      <c r="AA1229">
        <v>1</v>
      </c>
      <c r="AB1229" s="1">
        <v>3.15</v>
      </c>
      <c r="AC1229" s="1">
        <v>2.1</v>
      </c>
      <c r="AD1229" s="1">
        <v>2.625</v>
      </c>
      <c r="AE1229" s="1">
        <f>WORKSHEET[[#This Row],[Delay at toll gate in days]] +WORKSHEET[[#This Row],[Delay at workshop in days]] +WORKSHEET[[#This Row],[Delay at border in days]]</f>
        <v>7.875</v>
      </c>
    </row>
    <row r="1230" spans="1:31" x14ac:dyDescent="0.35">
      <c r="A1230" t="s">
        <v>1250</v>
      </c>
      <c r="B1230" t="s">
        <v>10</v>
      </c>
      <c r="C1230" t="s">
        <v>68</v>
      </c>
      <c r="D1230" t="s">
        <v>3615</v>
      </c>
      <c r="E1230" t="s">
        <v>3613</v>
      </c>
      <c r="F1230" t="str">
        <f>WORKSHEET[[#This Row],[Depart From]]&amp;"-"&amp;WORKSHEET[[#This Row],[Arrive To]]</f>
        <v>Mombasa-Sanaa</v>
      </c>
      <c r="G1230" s="2">
        <v>44670</v>
      </c>
      <c r="H1230" s="2">
        <v>44687</v>
      </c>
      <c r="I1230" s="2" t="str">
        <f t="shared" si="19"/>
        <v>Delivered</v>
      </c>
      <c r="J1230" s="2" t="str">
        <f>TEXT(WORKSHEET[[#This Row],[Offloading Date]], "mmm")</f>
        <v>May</v>
      </c>
      <c r="K1230" s="2" t="str">
        <f>IF(OR(WORKSHEET[[#This Row],[Year]]="", ISBLANK(WORKSHEET[[#This Row],[Year]]), WORKSHEET[[#This Row],[Year]]="null"), "Exclude", "Include")</f>
        <v>Include</v>
      </c>
      <c r="L1230" t="s">
        <v>3624</v>
      </c>
      <c r="M1230" t="s">
        <v>16</v>
      </c>
      <c r="N1230" t="s">
        <v>13</v>
      </c>
      <c r="O1230">
        <v>30.0425</v>
      </c>
      <c r="P1230">
        <v>600</v>
      </c>
      <c r="Q1230" t="s">
        <v>14</v>
      </c>
      <c r="R1230">
        <f>P1230 * _xll.XLOOKUP(Q1230,CALCULATION!$A$15:$A$17, CALCULATION!$B$15:$B$17 )</f>
        <v>600</v>
      </c>
      <c r="S1230" s="5">
        <f>O1230*P1230*_xll.XLOOKUP(Q1230,CALCULATION!$A$15:$A$17, CALCULATION!$B$15:$B$17)</f>
        <v>18025.5</v>
      </c>
      <c r="T1230">
        <v>300</v>
      </c>
      <c r="U1230" t="s">
        <v>14</v>
      </c>
      <c r="V1230">
        <f>T1230 * _xll.XLOOKUP(U1230,CALCULATION!$A$15:$A$17, CALCULATION!$B$15:$B$17 )</f>
        <v>300</v>
      </c>
      <c r="W1230" s="5">
        <f>O1230*T1230*_xll.XLOOKUP(U1230,CALCULATION!$A$15:$A$17, CALCULATION!$B$15:$B$17)</f>
        <v>9012.75</v>
      </c>
      <c r="X1230" s="5">
        <f>WORKSHEET[[#This Row],[Clients Total Cost]] / WORKSHEET[[#This Row],[Clients Rate per T2 (USD)]]</f>
        <v>30.0425</v>
      </c>
      <c r="Y1230" s="5">
        <f>WORKSHEET[[#This Row],[Clients Rate per T2 (USD)]] - WORKSHEET[[#This Row],[Supplier Rate Per t2 (USD)]]</f>
        <v>300</v>
      </c>
      <c r="Z1230" s="5">
        <f>WORKSHEET[[#This Row],[Profit Per T]] * WORKSHEET[[#This Row],[Weight]]</f>
        <v>9012.75</v>
      </c>
      <c r="AA1230">
        <v>1</v>
      </c>
      <c r="AB1230" s="1">
        <v>2.5499999999999998</v>
      </c>
      <c r="AC1230" s="1">
        <v>1.7000000000000002</v>
      </c>
      <c r="AD1230" s="1">
        <v>2.125</v>
      </c>
      <c r="AE1230" s="1">
        <f>WORKSHEET[[#This Row],[Delay at toll gate in days]] +WORKSHEET[[#This Row],[Delay at workshop in days]] +WORKSHEET[[#This Row],[Delay at border in days]]</f>
        <v>6.375</v>
      </c>
    </row>
    <row r="1231" spans="1:31" x14ac:dyDescent="0.35">
      <c r="A1231" t="s">
        <v>1251</v>
      </c>
      <c r="B1231" t="s">
        <v>10</v>
      </c>
      <c r="C1231" t="s">
        <v>68</v>
      </c>
      <c r="D1231" t="s">
        <v>3620</v>
      </c>
      <c r="E1231" t="s">
        <v>3613</v>
      </c>
      <c r="F1231" t="str">
        <f>WORKSHEET[[#This Row],[Depart From]]&amp;"-"&amp;WORKSHEET[[#This Row],[Arrive To]]</f>
        <v>Zanzibar-Sanaa</v>
      </c>
      <c r="G1231" s="2">
        <v>44677</v>
      </c>
      <c r="H1231" s="2">
        <v>44697</v>
      </c>
      <c r="I1231" s="2" t="str">
        <f t="shared" si="19"/>
        <v>Delivered</v>
      </c>
      <c r="J1231" s="2" t="str">
        <f>TEXT(WORKSHEET[[#This Row],[Offloading Date]], "mmm")</f>
        <v>May</v>
      </c>
      <c r="K1231" s="2" t="str">
        <f>IF(OR(WORKSHEET[[#This Row],[Year]]="", ISBLANK(WORKSHEET[[#This Row],[Year]]), WORKSHEET[[#This Row],[Year]]="null"), "Exclude", "Include")</f>
        <v>Include</v>
      </c>
      <c r="L1231" t="s">
        <v>3624</v>
      </c>
      <c r="M1231" t="s">
        <v>12</v>
      </c>
      <c r="N1231" t="s">
        <v>13</v>
      </c>
      <c r="O1231">
        <v>28.078099999999999</v>
      </c>
      <c r="P1231">
        <v>600</v>
      </c>
      <c r="Q1231" t="s">
        <v>14</v>
      </c>
      <c r="R1231">
        <f>P1231 * _xll.XLOOKUP(Q1231,CALCULATION!$A$15:$A$17, CALCULATION!$B$15:$B$17 )</f>
        <v>600</v>
      </c>
      <c r="S1231" s="5">
        <f>O1231*P1231*_xll.XLOOKUP(Q1231,CALCULATION!$A$15:$A$17, CALCULATION!$B$15:$B$17)</f>
        <v>16846.86</v>
      </c>
      <c r="T1231">
        <v>300</v>
      </c>
      <c r="U1231" t="s">
        <v>14</v>
      </c>
      <c r="V1231">
        <f>T1231 * _xll.XLOOKUP(U1231,CALCULATION!$A$15:$A$17, CALCULATION!$B$15:$B$17 )</f>
        <v>300</v>
      </c>
      <c r="W1231" s="5">
        <f>O1231*T1231*_xll.XLOOKUP(U1231,CALCULATION!$A$15:$A$17, CALCULATION!$B$15:$B$17)</f>
        <v>8423.43</v>
      </c>
      <c r="X1231" s="5">
        <f>WORKSHEET[[#This Row],[Clients Total Cost]] / WORKSHEET[[#This Row],[Clients Rate per T2 (USD)]]</f>
        <v>28.078100000000003</v>
      </c>
      <c r="Y1231" s="5">
        <f>WORKSHEET[[#This Row],[Clients Rate per T2 (USD)]] - WORKSHEET[[#This Row],[Supplier Rate Per t2 (USD)]]</f>
        <v>300</v>
      </c>
      <c r="Z1231" s="5">
        <f>WORKSHEET[[#This Row],[Profit Per T]] * WORKSHEET[[#This Row],[Weight]]</f>
        <v>8423.43</v>
      </c>
      <c r="AA1231">
        <v>1</v>
      </c>
      <c r="AB1231" s="1">
        <v>3</v>
      </c>
      <c r="AC1231" s="1">
        <v>2</v>
      </c>
      <c r="AD1231" s="1">
        <v>2.5</v>
      </c>
      <c r="AE1231" s="1">
        <f>WORKSHEET[[#This Row],[Delay at toll gate in days]] +WORKSHEET[[#This Row],[Delay at workshop in days]] +WORKSHEET[[#This Row],[Delay at border in days]]</f>
        <v>7.5</v>
      </c>
    </row>
    <row r="1232" spans="1:31" x14ac:dyDescent="0.35">
      <c r="A1232" t="s">
        <v>1252</v>
      </c>
      <c r="B1232" t="s">
        <v>10</v>
      </c>
      <c r="C1232" t="s">
        <v>68</v>
      </c>
      <c r="D1232" t="s">
        <v>3611</v>
      </c>
      <c r="E1232" t="s">
        <v>3618</v>
      </c>
      <c r="F1232" t="str">
        <f>WORKSHEET[[#This Row],[Depart From]]&amp;"-"&amp;WORKSHEET[[#This Row],[Arrive To]]</f>
        <v>Mogadishu-Tripoli</v>
      </c>
      <c r="G1232" s="2">
        <v>44685</v>
      </c>
      <c r="H1232" s="2">
        <v>44705</v>
      </c>
      <c r="I1232" s="2" t="str">
        <f t="shared" si="19"/>
        <v>Delivered</v>
      </c>
      <c r="J1232" s="2" t="str">
        <f>TEXT(WORKSHEET[[#This Row],[Offloading Date]], "mmm")</f>
        <v>May</v>
      </c>
      <c r="K1232" s="2" t="str">
        <f>IF(OR(WORKSHEET[[#This Row],[Year]]="", ISBLANK(WORKSHEET[[#This Row],[Year]]), WORKSHEET[[#This Row],[Year]]="null"), "Exclude", "Include")</f>
        <v>Include</v>
      </c>
      <c r="L1232" t="s">
        <v>3624</v>
      </c>
      <c r="M1232" t="s">
        <v>12</v>
      </c>
      <c r="N1232" t="s">
        <v>13</v>
      </c>
      <c r="O1232">
        <v>34.063000000000002</v>
      </c>
      <c r="P1232">
        <v>600</v>
      </c>
      <c r="Q1232" t="s">
        <v>14</v>
      </c>
      <c r="R1232">
        <f>P1232 * _xll.XLOOKUP(Q1232,CALCULATION!$A$15:$A$17, CALCULATION!$B$15:$B$17 )</f>
        <v>600</v>
      </c>
      <c r="S1232" s="5">
        <f>O1232*P1232*_xll.XLOOKUP(Q1232,CALCULATION!$A$15:$A$17, CALCULATION!$B$15:$B$17)</f>
        <v>20437.800000000003</v>
      </c>
      <c r="T1232">
        <v>300</v>
      </c>
      <c r="U1232" t="s">
        <v>14</v>
      </c>
      <c r="V1232">
        <f>T1232 * _xll.XLOOKUP(U1232,CALCULATION!$A$15:$A$17, CALCULATION!$B$15:$B$17 )</f>
        <v>300</v>
      </c>
      <c r="W1232" s="5">
        <f>O1232*T1232*_xll.XLOOKUP(U1232,CALCULATION!$A$15:$A$17, CALCULATION!$B$15:$B$17)</f>
        <v>10218.900000000001</v>
      </c>
      <c r="X1232" s="5">
        <f>WORKSHEET[[#This Row],[Clients Total Cost]] / WORKSHEET[[#This Row],[Clients Rate per T2 (USD)]]</f>
        <v>34.063000000000002</v>
      </c>
      <c r="Y1232" s="5">
        <f>WORKSHEET[[#This Row],[Clients Rate per T2 (USD)]] - WORKSHEET[[#This Row],[Supplier Rate Per t2 (USD)]]</f>
        <v>300</v>
      </c>
      <c r="Z1232" s="5">
        <f>WORKSHEET[[#This Row],[Profit Per T]] * WORKSHEET[[#This Row],[Weight]]</f>
        <v>10218.900000000001</v>
      </c>
      <c r="AA1232">
        <v>1</v>
      </c>
      <c r="AB1232" s="1">
        <v>3</v>
      </c>
      <c r="AC1232" s="1">
        <v>2</v>
      </c>
      <c r="AD1232" s="1">
        <v>2.5</v>
      </c>
      <c r="AE1232" s="1">
        <f>WORKSHEET[[#This Row],[Delay at toll gate in days]] +WORKSHEET[[#This Row],[Delay at workshop in days]] +WORKSHEET[[#This Row],[Delay at border in days]]</f>
        <v>7.5</v>
      </c>
    </row>
    <row r="1233" spans="1:31" x14ac:dyDescent="0.35">
      <c r="A1233" t="s">
        <v>1253</v>
      </c>
      <c r="B1233" t="s">
        <v>10</v>
      </c>
      <c r="C1233" t="s">
        <v>68</v>
      </c>
      <c r="D1233" t="s">
        <v>3615</v>
      </c>
      <c r="E1233" t="s">
        <v>3614</v>
      </c>
      <c r="F1233" t="str">
        <f>WORKSHEET[[#This Row],[Depart From]]&amp;"-"&amp;WORKSHEET[[#This Row],[Arrive To]]</f>
        <v>Mombasa-Alger</v>
      </c>
      <c r="G1233" s="2">
        <v>44684</v>
      </c>
      <c r="H1233" s="2">
        <v>44701</v>
      </c>
      <c r="I1233" s="2" t="str">
        <f t="shared" si="19"/>
        <v>Delivered</v>
      </c>
      <c r="J1233" s="2" t="str">
        <f>TEXT(WORKSHEET[[#This Row],[Offloading Date]], "mmm")</f>
        <v>May</v>
      </c>
      <c r="K1233" s="2" t="str">
        <f>IF(OR(WORKSHEET[[#This Row],[Year]]="", ISBLANK(WORKSHEET[[#This Row],[Year]]), WORKSHEET[[#This Row],[Year]]="null"), "Exclude", "Include")</f>
        <v>Include</v>
      </c>
      <c r="L1233" t="s">
        <v>3624</v>
      </c>
      <c r="M1233" t="s">
        <v>12</v>
      </c>
      <c r="N1233" t="s">
        <v>13</v>
      </c>
      <c r="O1233">
        <v>34.153700000000001</v>
      </c>
      <c r="P1233">
        <v>600</v>
      </c>
      <c r="Q1233" t="s">
        <v>14</v>
      </c>
      <c r="R1233">
        <f>P1233 * _xll.XLOOKUP(Q1233,CALCULATION!$A$15:$A$17, CALCULATION!$B$15:$B$17 )</f>
        <v>600</v>
      </c>
      <c r="S1233" s="5">
        <f>O1233*P1233*_xll.XLOOKUP(Q1233,CALCULATION!$A$15:$A$17, CALCULATION!$B$15:$B$17)</f>
        <v>20492.22</v>
      </c>
      <c r="T1233">
        <v>300</v>
      </c>
      <c r="U1233" t="s">
        <v>14</v>
      </c>
      <c r="V1233">
        <f>T1233 * _xll.XLOOKUP(U1233,CALCULATION!$A$15:$A$17, CALCULATION!$B$15:$B$17 )</f>
        <v>300</v>
      </c>
      <c r="W1233" s="5">
        <f>O1233*T1233*_xll.XLOOKUP(U1233,CALCULATION!$A$15:$A$17, CALCULATION!$B$15:$B$17)</f>
        <v>10246.11</v>
      </c>
      <c r="X1233" s="5">
        <f>WORKSHEET[[#This Row],[Clients Total Cost]] / WORKSHEET[[#This Row],[Clients Rate per T2 (USD)]]</f>
        <v>34.153700000000001</v>
      </c>
      <c r="Y1233" s="5">
        <f>WORKSHEET[[#This Row],[Clients Rate per T2 (USD)]] - WORKSHEET[[#This Row],[Supplier Rate Per t2 (USD)]]</f>
        <v>300</v>
      </c>
      <c r="Z1233" s="5">
        <f>WORKSHEET[[#This Row],[Profit Per T]] * WORKSHEET[[#This Row],[Weight]]</f>
        <v>10246.11</v>
      </c>
      <c r="AA1233">
        <v>1</v>
      </c>
      <c r="AB1233" s="1">
        <v>2.5499999999999998</v>
      </c>
      <c r="AC1233" s="1">
        <v>1.7000000000000002</v>
      </c>
      <c r="AD1233" s="1">
        <v>2.125</v>
      </c>
      <c r="AE1233" s="1">
        <f>WORKSHEET[[#This Row],[Delay at toll gate in days]] +WORKSHEET[[#This Row],[Delay at workshop in days]] +WORKSHEET[[#This Row],[Delay at border in days]]</f>
        <v>6.375</v>
      </c>
    </row>
    <row r="1234" spans="1:31" x14ac:dyDescent="0.35">
      <c r="A1234" t="s">
        <v>1254</v>
      </c>
      <c r="B1234" t="s">
        <v>10</v>
      </c>
      <c r="C1234" t="s">
        <v>68</v>
      </c>
      <c r="D1234" t="s">
        <v>3611</v>
      </c>
      <c r="E1234" t="s">
        <v>3613</v>
      </c>
      <c r="F1234" t="str">
        <f>WORKSHEET[[#This Row],[Depart From]]&amp;"-"&amp;WORKSHEET[[#This Row],[Arrive To]]</f>
        <v>Mogadishu-Sanaa</v>
      </c>
      <c r="G1234" s="2">
        <v>44678</v>
      </c>
      <c r="H1234" s="2">
        <v>44706</v>
      </c>
      <c r="I1234" s="2" t="str">
        <f t="shared" si="19"/>
        <v>Delivered</v>
      </c>
      <c r="J1234" s="2" t="str">
        <f>TEXT(WORKSHEET[[#This Row],[Offloading Date]], "mmm")</f>
        <v>May</v>
      </c>
      <c r="K1234" s="2" t="str">
        <f>IF(OR(WORKSHEET[[#This Row],[Year]]="", ISBLANK(WORKSHEET[[#This Row],[Year]]), WORKSHEET[[#This Row],[Year]]="null"), "Exclude", "Include")</f>
        <v>Include</v>
      </c>
      <c r="L1234" t="s">
        <v>3624</v>
      </c>
      <c r="M1234" t="s">
        <v>12</v>
      </c>
      <c r="N1234" t="s">
        <v>13</v>
      </c>
      <c r="O1234">
        <v>32.156999999999996</v>
      </c>
      <c r="P1234">
        <v>600</v>
      </c>
      <c r="Q1234" t="s">
        <v>14</v>
      </c>
      <c r="R1234">
        <f>P1234 * _xll.XLOOKUP(Q1234,CALCULATION!$A$15:$A$17, CALCULATION!$B$15:$B$17 )</f>
        <v>600</v>
      </c>
      <c r="S1234" s="5">
        <f>O1234*P1234*_xll.XLOOKUP(Q1234,CALCULATION!$A$15:$A$17, CALCULATION!$B$15:$B$17)</f>
        <v>19294.199999999997</v>
      </c>
      <c r="T1234">
        <v>300</v>
      </c>
      <c r="U1234" t="s">
        <v>14</v>
      </c>
      <c r="V1234">
        <f>T1234 * _xll.XLOOKUP(U1234,CALCULATION!$A$15:$A$17, CALCULATION!$B$15:$B$17 )</f>
        <v>300</v>
      </c>
      <c r="W1234" s="5">
        <f>O1234*T1234*_xll.XLOOKUP(U1234,CALCULATION!$A$15:$A$17, CALCULATION!$B$15:$B$17)</f>
        <v>9647.0999999999985</v>
      </c>
      <c r="X1234" s="5">
        <f>WORKSHEET[[#This Row],[Clients Total Cost]] / WORKSHEET[[#This Row],[Clients Rate per T2 (USD)]]</f>
        <v>32.156999999999996</v>
      </c>
      <c r="Y1234" s="5">
        <f>WORKSHEET[[#This Row],[Clients Rate per T2 (USD)]] - WORKSHEET[[#This Row],[Supplier Rate Per t2 (USD)]]</f>
        <v>300</v>
      </c>
      <c r="Z1234" s="5">
        <f>WORKSHEET[[#This Row],[Profit Per T]] * WORKSHEET[[#This Row],[Weight]]</f>
        <v>9647.0999999999985</v>
      </c>
      <c r="AA1234">
        <v>1</v>
      </c>
      <c r="AB1234" s="1">
        <v>4.2</v>
      </c>
      <c r="AC1234" s="1">
        <v>2.8000000000000003</v>
      </c>
      <c r="AD1234" s="1">
        <v>3.5</v>
      </c>
      <c r="AE1234" s="1">
        <f>WORKSHEET[[#This Row],[Delay at toll gate in days]] +WORKSHEET[[#This Row],[Delay at workshop in days]] +WORKSHEET[[#This Row],[Delay at border in days]]</f>
        <v>10.5</v>
      </c>
    </row>
    <row r="1235" spans="1:31" x14ac:dyDescent="0.35">
      <c r="A1235" t="s">
        <v>1255</v>
      </c>
      <c r="B1235" t="s">
        <v>10</v>
      </c>
      <c r="C1235" t="s">
        <v>68</v>
      </c>
      <c r="D1235" t="s">
        <v>3620</v>
      </c>
      <c r="E1235" t="s">
        <v>3613</v>
      </c>
      <c r="F1235" t="str">
        <f>WORKSHEET[[#This Row],[Depart From]]&amp;"-"&amp;WORKSHEET[[#This Row],[Arrive To]]</f>
        <v>Zanzibar-Sanaa</v>
      </c>
      <c r="G1235" s="2">
        <v>44684</v>
      </c>
      <c r="H1235" s="2">
        <v>44712</v>
      </c>
      <c r="I1235" s="2" t="str">
        <f t="shared" si="19"/>
        <v>Delivered</v>
      </c>
      <c r="J1235" s="2" t="str">
        <f>TEXT(WORKSHEET[[#This Row],[Offloading Date]], "mmm")</f>
        <v>May</v>
      </c>
      <c r="K1235" s="2" t="str">
        <f>IF(OR(WORKSHEET[[#This Row],[Year]]="", ISBLANK(WORKSHEET[[#This Row],[Year]]), WORKSHEET[[#This Row],[Year]]="null"), "Exclude", "Include")</f>
        <v>Include</v>
      </c>
      <c r="L1235" t="s">
        <v>3624</v>
      </c>
      <c r="M1235" t="s">
        <v>12</v>
      </c>
      <c r="N1235" t="s">
        <v>13</v>
      </c>
      <c r="O1235">
        <v>30.221</v>
      </c>
      <c r="P1235">
        <v>600</v>
      </c>
      <c r="Q1235" t="s">
        <v>14</v>
      </c>
      <c r="R1235">
        <f>P1235 * _xll.XLOOKUP(Q1235,CALCULATION!$A$15:$A$17, CALCULATION!$B$15:$B$17 )</f>
        <v>600</v>
      </c>
      <c r="S1235" s="5">
        <f>O1235*P1235*_xll.XLOOKUP(Q1235,CALCULATION!$A$15:$A$17, CALCULATION!$B$15:$B$17)</f>
        <v>18132.599999999999</v>
      </c>
      <c r="T1235">
        <v>300</v>
      </c>
      <c r="U1235" t="s">
        <v>14</v>
      </c>
      <c r="V1235">
        <f>T1235 * _xll.XLOOKUP(U1235,CALCULATION!$A$15:$A$17, CALCULATION!$B$15:$B$17 )</f>
        <v>300</v>
      </c>
      <c r="W1235" s="5">
        <f>O1235*T1235*_xll.XLOOKUP(U1235,CALCULATION!$A$15:$A$17, CALCULATION!$B$15:$B$17)</f>
        <v>9066.2999999999993</v>
      </c>
      <c r="X1235" s="5">
        <f>WORKSHEET[[#This Row],[Clients Total Cost]] / WORKSHEET[[#This Row],[Clients Rate per T2 (USD)]]</f>
        <v>30.220999999999997</v>
      </c>
      <c r="Y1235" s="5">
        <f>WORKSHEET[[#This Row],[Clients Rate per T2 (USD)]] - WORKSHEET[[#This Row],[Supplier Rate Per t2 (USD)]]</f>
        <v>300</v>
      </c>
      <c r="Z1235" s="5">
        <f>WORKSHEET[[#This Row],[Profit Per T]] * WORKSHEET[[#This Row],[Weight]]</f>
        <v>9066.2999999999993</v>
      </c>
      <c r="AA1235">
        <v>1</v>
      </c>
      <c r="AB1235" s="1">
        <v>4.2</v>
      </c>
      <c r="AC1235" s="1">
        <v>2.8000000000000003</v>
      </c>
      <c r="AD1235" s="1">
        <v>3.5</v>
      </c>
      <c r="AE1235" s="1">
        <f>WORKSHEET[[#This Row],[Delay at toll gate in days]] +WORKSHEET[[#This Row],[Delay at workshop in days]] +WORKSHEET[[#This Row],[Delay at border in days]]</f>
        <v>10.5</v>
      </c>
    </row>
    <row r="1236" spans="1:31" x14ac:dyDescent="0.35">
      <c r="A1236" t="s">
        <v>1256</v>
      </c>
      <c r="B1236" t="s">
        <v>10</v>
      </c>
      <c r="C1236" t="s">
        <v>68</v>
      </c>
      <c r="D1236" t="s">
        <v>3620</v>
      </c>
      <c r="E1236" t="s">
        <v>3613</v>
      </c>
      <c r="F1236" t="str">
        <f>WORKSHEET[[#This Row],[Depart From]]&amp;"-"&amp;WORKSHEET[[#This Row],[Arrive To]]</f>
        <v>Zanzibar-Sanaa</v>
      </c>
      <c r="G1236" s="2">
        <v>44685</v>
      </c>
      <c r="H1236" s="2">
        <v>44705</v>
      </c>
      <c r="I1236" s="2" t="str">
        <f t="shared" si="19"/>
        <v>Delivered</v>
      </c>
      <c r="J1236" s="2" t="str">
        <f>TEXT(WORKSHEET[[#This Row],[Offloading Date]], "mmm")</f>
        <v>May</v>
      </c>
      <c r="K1236" s="2" t="str">
        <f>IF(OR(WORKSHEET[[#This Row],[Year]]="", ISBLANK(WORKSHEET[[#This Row],[Year]]), WORKSHEET[[#This Row],[Year]]="null"), "Exclude", "Include")</f>
        <v>Include</v>
      </c>
      <c r="L1236" t="s">
        <v>3624</v>
      </c>
      <c r="M1236" t="s">
        <v>3624</v>
      </c>
      <c r="N1236" t="s">
        <v>69</v>
      </c>
      <c r="O1236">
        <v>34.063000000000002</v>
      </c>
      <c r="P1236">
        <v>20</v>
      </c>
      <c r="Q1236" t="s">
        <v>14</v>
      </c>
      <c r="R1236">
        <f>P1236 * _xll.XLOOKUP(Q1236,CALCULATION!$A$15:$A$17, CALCULATION!$B$15:$B$17 )</f>
        <v>20</v>
      </c>
      <c r="S1236" s="5">
        <f>O1236*P1236*_xll.XLOOKUP(Q1236,CALCULATION!$A$15:$A$17, CALCULATION!$B$15:$B$17)</f>
        <v>681.26</v>
      </c>
      <c r="T1236">
        <v>10</v>
      </c>
      <c r="U1236" t="s">
        <v>14</v>
      </c>
      <c r="V1236">
        <f>T1236 * _xll.XLOOKUP(U1236,CALCULATION!$A$15:$A$17, CALCULATION!$B$15:$B$17 )</f>
        <v>10</v>
      </c>
      <c r="W1236" s="5">
        <f>O1236*T1236*_xll.XLOOKUP(U1236,CALCULATION!$A$15:$A$17, CALCULATION!$B$15:$B$17)</f>
        <v>340.63</v>
      </c>
      <c r="X1236" s="5">
        <f>WORKSHEET[[#This Row],[Clients Total Cost]] / WORKSHEET[[#This Row],[Clients Rate per T2 (USD)]]</f>
        <v>34.063000000000002</v>
      </c>
      <c r="Y1236" s="5">
        <f>WORKSHEET[[#This Row],[Clients Rate per T2 (USD)]] - WORKSHEET[[#This Row],[Supplier Rate Per t2 (USD)]]</f>
        <v>10</v>
      </c>
      <c r="Z1236" s="5">
        <f>WORKSHEET[[#This Row],[Profit Per T]] * WORKSHEET[[#This Row],[Weight]]</f>
        <v>340.63</v>
      </c>
      <c r="AA1236">
        <v>1</v>
      </c>
      <c r="AB1236" s="1">
        <v>3</v>
      </c>
      <c r="AC1236" s="1">
        <v>2</v>
      </c>
      <c r="AD1236" s="1">
        <v>2.5</v>
      </c>
      <c r="AE1236" s="1">
        <f>WORKSHEET[[#This Row],[Delay at toll gate in days]] +WORKSHEET[[#This Row],[Delay at workshop in days]] +WORKSHEET[[#This Row],[Delay at border in days]]</f>
        <v>7.5</v>
      </c>
    </row>
    <row r="1237" spans="1:31" x14ac:dyDescent="0.35">
      <c r="A1237" t="s">
        <v>1257</v>
      </c>
      <c r="B1237" t="s">
        <v>10</v>
      </c>
      <c r="C1237" t="s">
        <v>68</v>
      </c>
      <c r="D1237" t="s">
        <v>3616</v>
      </c>
      <c r="E1237" t="s">
        <v>3613</v>
      </c>
      <c r="F1237" t="str">
        <f>WORKSHEET[[#This Row],[Depart From]]&amp;"-"&amp;WORKSHEET[[#This Row],[Arrive To]]</f>
        <v>Marrakech-Sanaa</v>
      </c>
      <c r="G1237" s="2">
        <v>44684</v>
      </c>
      <c r="H1237" s="2">
        <v>44708</v>
      </c>
      <c r="I1237" s="2" t="str">
        <f t="shared" si="19"/>
        <v>Delivered</v>
      </c>
      <c r="J1237" s="2" t="str">
        <f>TEXT(WORKSHEET[[#This Row],[Offloading Date]], "mmm")</f>
        <v>May</v>
      </c>
      <c r="K1237" s="2" t="str">
        <f>IF(OR(WORKSHEET[[#This Row],[Year]]="", ISBLANK(WORKSHEET[[#This Row],[Year]]), WORKSHEET[[#This Row],[Year]]="null"), "Exclude", "Include")</f>
        <v>Include</v>
      </c>
      <c r="L1237" t="s">
        <v>3624</v>
      </c>
      <c r="M1237" t="s">
        <v>12</v>
      </c>
      <c r="N1237" t="s">
        <v>13</v>
      </c>
      <c r="O1237">
        <v>28.180299999999999</v>
      </c>
      <c r="P1237">
        <v>600</v>
      </c>
      <c r="Q1237" t="s">
        <v>14</v>
      </c>
      <c r="R1237">
        <f>P1237 * _xll.XLOOKUP(Q1237,CALCULATION!$A$15:$A$17, CALCULATION!$B$15:$B$17 )</f>
        <v>600</v>
      </c>
      <c r="S1237" s="5">
        <f>O1237*P1237*_xll.XLOOKUP(Q1237,CALCULATION!$A$15:$A$17, CALCULATION!$B$15:$B$17)</f>
        <v>16908.18</v>
      </c>
      <c r="T1237">
        <v>300</v>
      </c>
      <c r="U1237" t="s">
        <v>14</v>
      </c>
      <c r="V1237">
        <f>T1237 * _xll.XLOOKUP(U1237,CALCULATION!$A$15:$A$17, CALCULATION!$B$15:$B$17 )</f>
        <v>300</v>
      </c>
      <c r="W1237" s="5">
        <f>O1237*T1237*_xll.XLOOKUP(U1237,CALCULATION!$A$15:$A$17, CALCULATION!$B$15:$B$17)</f>
        <v>8454.09</v>
      </c>
      <c r="X1237" s="5">
        <f>WORKSHEET[[#This Row],[Clients Total Cost]] / WORKSHEET[[#This Row],[Clients Rate per T2 (USD)]]</f>
        <v>28.180299999999999</v>
      </c>
      <c r="Y1237" s="5">
        <f>WORKSHEET[[#This Row],[Clients Rate per T2 (USD)]] - WORKSHEET[[#This Row],[Supplier Rate Per t2 (USD)]]</f>
        <v>300</v>
      </c>
      <c r="Z1237" s="5">
        <f>WORKSHEET[[#This Row],[Profit Per T]] * WORKSHEET[[#This Row],[Weight]]</f>
        <v>8454.09</v>
      </c>
      <c r="AA1237">
        <v>1</v>
      </c>
      <c r="AB1237" s="1">
        <v>3.5999999999999996</v>
      </c>
      <c r="AC1237" s="1">
        <v>2.4000000000000004</v>
      </c>
      <c r="AD1237" s="1">
        <v>3</v>
      </c>
      <c r="AE1237" s="1">
        <f>WORKSHEET[[#This Row],[Delay at toll gate in days]] +WORKSHEET[[#This Row],[Delay at workshop in days]] +WORKSHEET[[#This Row],[Delay at border in days]]</f>
        <v>9</v>
      </c>
    </row>
    <row r="1238" spans="1:31" x14ac:dyDescent="0.35">
      <c r="A1238" t="s">
        <v>1258</v>
      </c>
      <c r="B1238" t="s">
        <v>10</v>
      </c>
      <c r="C1238" t="s">
        <v>68</v>
      </c>
      <c r="D1238" t="s">
        <v>3615</v>
      </c>
      <c r="E1238" t="s">
        <v>3613</v>
      </c>
      <c r="F1238" t="str">
        <f>WORKSHEET[[#This Row],[Depart From]]&amp;"-"&amp;WORKSHEET[[#This Row],[Arrive To]]</f>
        <v>Mombasa-Sanaa</v>
      </c>
      <c r="G1238" s="2">
        <v>44684</v>
      </c>
      <c r="H1238" s="2">
        <v>44701</v>
      </c>
      <c r="I1238" s="2" t="str">
        <f t="shared" si="19"/>
        <v>Delivered</v>
      </c>
      <c r="J1238" s="2" t="str">
        <f>TEXT(WORKSHEET[[#This Row],[Offloading Date]], "mmm")</f>
        <v>May</v>
      </c>
      <c r="K1238" s="2" t="str">
        <f>IF(OR(WORKSHEET[[#This Row],[Year]]="", ISBLANK(WORKSHEET[[#This Row],[Year]]), WORKSHEET[[#This Row],[Year]]="null"), "Exclude", "Include")</f>
        <v>Include</v>
      </c>
      <c r="L1238" t="s">
        <v>3624</v>
      </c>
      <c r="M1238" t="s">
        <v>3624</v>
      </c>
      <c r="N1238" t="s">
        <v>69</v>
      </c>
      <c r="O1238">
        <v>34.153700000000001</v>
      </c>
      <c r="P1238">
        <v>20</v>
      </c>
      <c r="Q1238" t="s">
        <v>14</v>
      </c>
      <c r="R1238">
        <f>P1238 * _xll.XLOOKUP(Q1238,CALCULATION!$A$15:$A$17, CALCULATION!$B$15:$B$17 )</f>
        <v>20</v>
      </c>
      <c r="S1238" s="5">
        <f>O1238*P1238*_xll.XLOOKUP(Q1238,CALCULATION!$A$15:$A$17, CALCULATION!$B$15:$B$17)</f>
        <v>683.07400000000007</v>
      </c>
      <c r="T1238">
        <v>10</v>
      </c>
      <c r="U1238" t="s">
        <v>14</v>
      </c>
      <c r="V1238">
        <f>T1238 * _xll.XLOOKUP(U1238,CALCULATION!$A$15:$A$17, CALCULATION!$B$15:$B$17 )</f>
        <v>10</v>
      </c>
      <c r="W1238" s="5">
        <f>O1238*T1238*_xll.XLOOKUP(U1238,CALCULATION!$A$15:$A$17, CALCULATION!$B$15:$B$17)</f>
        <v>341.53700000000003</v>
      </c>
      <c r="X1238" s="5">
        <f>WORKSHEET[[#This Row],[Clients Total Cost]] / WORKSHEET[[#This Row],[Clients Rate per T2 (USD)]]</f>
        <v>34.153700000000001</v>
      </c>
      <c r="Y1238" s="5">
        <f>WORKSHEET[[#This Row],[Clients Rate per T2 (USD)]] - WORKSHEET[[#This Row],[Supplier Rate Per t2 (USD)]]</f>
        <v>10</v>
      </c>
      <c r="Z1238" s="5">
        <f>WORKSHEET[[#This Row],[Profit Per T]] * WORKSHEET[[#This Row],[Weight]]</f>
        <v>341.53700000000003</v>
      </c>
      <c r="AA1238">
        <v>1</v>
      </c>
      <c r="AB1238" s="1">
        <v>2.5499999999999998</v>
      </c>
      <c r="AC1238" s="1">
        <v>1.7000000000000002</v>
      </c>
      <c r="AD1238" s="1">
        <v>2.125</v>
      </c>
      <c r="AE1238" s="1">
        <f>WORKSHEET[[#This Row],[Delay at toll gate in days]] +WORKSHEET[[#This Row],[Delay at workshop in days]] +WORKSHEET[[#This Row],[Delay at border in days]]</f>
        <v>6.375</v>
      </c>
    </row>
    <row r="1239" spans="1:31" x14ac:dyDescent="0.35">
      <c r="A1239" t="s">
        <v>1259</v>
      </c>
      <c r="B1239" t="s">
        <v>10</v>
      </c>
      <c r="C1239" t="s">
        <v>68</v>
      </c>
      <c r="D1239" t="s">
        <v>3620</v>
      </c>
      <c r="E1239" t="s">
        <v>3614</v>
      </c>
      <c r="F1239" t="str">
        <f>WORKSHEET[[#This Row],[Depart From]]&amp;"-"&amp;WORKSHEET[[#This Row],[Arrive To]]</f>
        <v>Zanzibar-Alger</v>
      </c>
      <c r="G1239" s="2">
        <v>44692</v>
      </c>
      <c r="H1239" s="2">
        <v>44713</v>
      </c>
      <c r="I1239" s="2" t="str">
        <f t="shared" si="19"/>
        <v>Delivered</v>
      </c>
      <c r="J1239" s="2" t="str">
        <f>TEXT(WORKSHEET[[#This Row],[Offloading Date]], "mmm")</f>
        <v>Jun</v>
      </c>
      <c r="K1239" s="2" t="str">
        <f>IF(OR(WORKSHEET[[#This Row],[Year]]="", ISBLANK(WORKSHEET[[#This Row],[Year]]), WORKSHEET[[#This Row],[Year]]="null"), "Exclude", "Include")</f>
        <v>Include</v>
      </c>
      <c r="L1239" t="s">
        <v>16</v>
      </c>
      <c r="M1239" t="s">
        <v>12</v>
      </c>
      <c r="N1239" t="s">
        <v>13</v>
      </c>
      <c r="O1239">
        <v>30.09</v>
      </c>
      <c r="P1239">
        <v>600</v>
      </c>
      <c r="Q1239" t="s">
        <v>14</v>
      </c>
      <c r="R1239">
        <f>P1239 * _xll.XLOOKUP(Q1239,CALCULATION!$A$15:$A$17, CALCULATION!$B$15:$B$17 )</f>
        <v>600</v>
      </c>
      <c r="S1239" s="5">
        <f>O1239*P1239*_xll.XLOOKUP(Q1239,CALCULATION!$A$15:$A$17, CALCULATION!$B$15:$B$17)</f>
        <v>18054</v>
      </c>
      <c r="T1239">
        <v>300</v>
      </c>
      <c r="U1239" t="s">
        <v>14</v>
      </c>
      <c r="V1239">
        <f>T1239 * _xll.XLOOKUP(U1239,CALCULATION!$A$15:$A$17, CALCULATION!$B$15:$B$17 )</f>
        <v>300</v>
      </c>
      <c r="W1239" s="5">
        <f>O1239*T1239*_xll.XLOOKUP(U1239,CALCULATION!$A$15:$A$17, CALCULATION!$B$15:$B$17)</f>
        <v>9027</v>
      </c>
      <c r="X1239" s="5">
        <f>WORKSHEET[[#This Row],[Clients Total Cost]] / WORKSHEET[[#This Row],[Clients Rate per T2 (USD)]]</f>
        <v>30.09</v>
      </c>
      <c r="Y1239" s="5">
        <f>WORKSHEET[[#This Row],[Clients Rate per T2 (USD)]] - WORKSHEET[[#This Row],[Supplier Rate Per t2 (USD)]]</f>
        <v>300</v>
      </c>
      <c r="Z1239" s="5">
        <f>WORKSHEET[[#This Row],[Profit Per T]] * WORKSHEET[[#This Row],[Weight]]</f>
        <v>9027</v>
      </c>
      <c r="AA1239">
        <v>1</v>
      </c>
      <c r="AB1239" s="1">
        <v>3.15</v>
      </c>
      <c r="AC1239" s="1">
        <v>2.1</v>
      </c>
      <c r="AD1239" s="1">
        <v>2.625</v>
      </c>
      <c r="AE1239" s="1">
        <f>WORKSHEET[[#This Row],[Delay at toll gate in days]] +WORKSHEET[[#This Row],[Delay at workshop in days]] +WORKSHEET[[#This Row],[Delay at border in days]]</f>
        <v>7.875</v>
      </c>
    </row>
    <row r="1240" spans="1:31" x14ac:dyDescent="0.35">
      <c r="A1240" t="s">
        <v>1260</v>
      </c>
      <c r="B1240" t="s">
        <v>10</v>
      </c>
      <c r="C1240" t="s">
        <v>68</v>
      </c>
      <c r="D1240" t="s">
        <v>3615</v>
      </c>
      <c r="E1240" t="s">
        <v>3614</v>
      </c>
      <c r="F1240" t="str">
        <f>WORKSHEET[[#This Row],[Depart From]]&amp;"-"&amp;WORKSHEET[[#This Row],[Arrive To]]</f>
        <v>Mombasa-Alger</v>
      </c>
      <c r="G1240" s="2">
        <v>44678</v>
      </c>
      <c r="H1240" s="2">
        <v>44706</v>
      </c>
      <c r="I1240" s="2" t="str">
        <f t="shared" si="19"/>
        <v>Delivered</v>
      </c>
      <c r="J1240" s="2" t="str">
        <f>TEXT(WORKSHEET[[#This Row],[Offloading Date]], "mmm")</f>
        <v>May</v>
      </c>
      <c r="K1240" s="2" t="str">
        <f>IF(OR(WORKSHEET[[#This Row],[Year]]="", ISBLANK(WORKSHEET[[#This Row],[Year]]), WORKSHEET[[#This Row],[Year]]="null"), "Exclude", "Include")</f>
        <v>Include</v>
      </c>
      <c r="L1240" t="s">
        <v>3624</v>
      </c>
      <c r="M1240" t="s">
        <v>3624</v>
      </c>
      <c r="N1240" t="s">
        <v>69</v>
      </c>
      <c r="O1240">
        <v>32.156999999999996</v>
      </c>
      <c r="P1240">
        <v>20</v>
      </c>
      <c r="Q1240" t="s">
        <v>14</v>
      </c>
      <c r="R1240">
        <f>P1240 * _xll.XLOOKUP(Q1240,CALCULATION!$A$15:$A$17, CALCULATION!$B$15:$B$17 )</f>
        <v>20</v>
      </c>
      <c r="S1240" s="5">
        <f>O1240*P1240*_xll.XLOOKUP(Q1240,CALCULATION!$A$15:$A$17, CALCULATION!$B$15:$B$17)</f>
        <v>643.13999999999987</v>
      </c>
      <c r="T1240">
        <v>10</v>
      </c>
      <c r="U1240" t="s">
        <v>14</v>
      </c>
      <c r="V1240">
        <f>T1240 * _xll.XLOOKUP(U1240,CALCULATION!$A$15:$A$17, CALCULATION!$B$15:$B$17 )</f>
        <v>10</v>
      </c>
      <c r="W1240" s="5">
        <f>O1240*T1240*_xll.XLOOKUP(U1240,CALCULATION!$A$15:$A$17, CALCULATION!$B$15:$B$17)</f>
        <v>321.56999999999994</v>
      </c>
      <c r="X1240" s="5">
        <f>WORKSHEET[[#This Row],[Clients Total Cost]] / WORKSHEET[[#This Row],[Clients Rate per T2 (USD)]]</f>
        <v>32.156999999999996</v>
      </c>
      <c r="Y1240" s="5">
        <f>WORKSHEET[[#This Row],[Clients Rate per T2 (USD)]] - WORKSHEET[[#This Row],[Supplier Rate Per t2 (USD)]]</f>
        <v>10</v>
      </c>
      <c r="Z1240" s="5">
        <f>WORKSHEET[[#This Row],[Profit Per T]] * WORKSHEET[[#This Row],[Weight]]</f>
        <v>321.56999999999994</v>
      </c>
      <c r="AA1240">
        <v>1</v>
      </c>
      <c r="AB1240" s="1">
        <v>4.2</v>
      </c>
      <c r="AC1240" s="1">
        <v>2.8000000000000003</v>
      </c>
      <c r="AD1240" s="1">
        <v>3.5</v>
      </c>
      <c r="AE1240" s="1">
        <f>WORKSHEET[[#This Row],[Delay at toll gate in days]] +WORKSHEET[[#This Row],[Delay at workshop in days]] +WORKSHEET[[#This Row],[Delay at border in days]]</f>
        <v>10.5</v>
      </c>
    </row>
    <row r="1241" spans="1:31" x14ac:dyDescent="0.35">
      <c r="A1241" t="s">
        <v>1261</v>
      </c>
      <c r="B1241" t="s">
        <v>10</v>
      </c>
      <c r="C1241" t="s">
        <v>68</v>
      </c>
      <c r="D1241" t="s">
        <v>3615</v>
      </c>
      <c r="E1241" t="s">
        <v>3613</v>
      </c>
      <c r="F1241" t="str">
        <f>WORKSHEET[[#This Row],[Depart From]]&amp;"-"&amp;WORKSHEET[[#This Row],[Arrive To]]</f>
        <v>Mombasa-Sanaa</v>
      </c>
      <c r="G1241" s="2">
        <v>44685</v>
      </c>
      <c r="H1241" s="2">
        <v>44706</v>
      </c>
      <c r="I1241" s="2" t="str">
        <f t="shared" si="19"/>
        <v>Delivered</v>
      </c>
      <c r="J1241" s="2" t="str">
        <f>TEXT(WORKSHEET[[#This Row],[Offloading Date]], "mmm")</f>
        <v>May</v>
      </c>
      <c r="K1241" s="2" t="str">
        <f>IF(OR(WORKSHEET[[#This Row],[Year]]="", ISBLANK(WORKSHEET[[#This Row],[Year]]), WORKSHEET[[#This Row],[Year]]="null"), "Exclude", "Include")</f>
        <v>Include</v>
      </c>
      <c r="L1241" t="s">
        <v>3624</v>
      </c>
      <c r="M1241" t="s">
        <v>12</v>
      </c>
      <c r="N1241" t="s">
        <v>13</v>
      </c>
      <c r="O1241">
        <v>28.100300000000001</v>
      </c>
      <c r="P1241">
        <v>600</v>
      </c>
      <c r="Q1241" t="s">
        <v>14</v>
      </c>
      <c r="R1241">
        <f>P1241 * _xll.XLOOKUP(Q1241,CALCULATION!$A$15:$A$17, CALCULATION!$B$15:$B$17 )</f>
        <v>600</v>
      </c>
      <c r="S1241" s="5">
        <f>O1241*P1241*_xll.XLOOKUP(Q1241,CALCULATION!$A$15:$A$17, CALCULATION!$B$15:$B$17)</f>
        <v>16860.18</v>
      </c>
      <c r="T1241">
        <v>300</v>
      </c>
      <c r="U1241" t="s">
        <v>14</v>
      </c>
      <c r="V1241">
        <f>T1241 * _xll.XLOOKUP(U1241,CALCULATION!$A$15:$A$17, CALCULATION!$B$15:$B$17 )</f>
        <v>300</v>
      </c>
      <c r="W1241" s="5">
        <f>O1241*T1241*_xll.XLOOKUP(U1241,CALCULATION!$A$15:$A$17, CALCULATION!$B$15:$B$17)</f>
        <v>8430.09</v>
      </c>
      <c r="X1241" s="5">
        <f>WORKSHEET[[#This Row],[Clients Total Cost]] / WORKSHEET[[#This Row],[Clients Rate per T2 (USD)]]</f>
        <v>28.100300000000001</v>
      </c>
      <c r="Y1241" s="5">
        <f>WORKSHEET[[#This Row],[Clients Rate per T2 (USD)]] - WORKSHEET[[#This Row],[Supplier Rate Per t2 (USD)]]</f>
        <v>300</v>
      </c>
      <c r="Z1241" s="5">
        <f>WORKSHEET[[#This Row],[Profit Per T]] * WORKSHEET[[#This Row],[Weight]]</f>
        <v>8430.09</v>
      </c>
      <c r="AA1241">
        <v>1</v>
      </c>
      <c r="AB1241" s="1">
        <v>3.15</v>
      </c>
      <c r="AC1241" s="1">
        <v>2.1</v>
      </c>
      <c r="AD1241" s="1">
        <v>2.625</v>
      </c>
      <c r="AE1241" s="1">
        <f>WORKSHEET[[#This Row],[Delay at toll gate in days]] +WORKSHEET[[#This Row],[Delay at workshop in days]] +WORKSHEET[[#This Row],[Delay at border in days]]</f>
        <v>7.875</v>
      </c>
    </row>
    <row r="1242" spans="1:31" x14ac:dyDescent="0.35">
      <c r="A1242" t="s">
        <v>1262</v>
      </c>
      <c r="B1242" t="s">
        <v>10</v>
      </c>
      <c r="C1242" t="s">
        <v>68</v>
      </c>
      <c r="D1242" t="s">
        <v>3611</v>
      </c>
      <c r="E1242" t="s">
        <v>3613</v>
      </c>
      <c r="F1242" t="str">
        <f>WORKSHEET[[#This Row],[Depart From]]&amp;"-"&amp;WORKSHEET[[#This Row],[Arrive To]]</f>
        <v>Mogadishu-Sanaa</v>
      </c>
      <c r="G1242" s="2">
        <v>44684</v>
      </c>
      <c r="H1242" s="2">
        <v>44712</v>
      </c>
      <c r="I1242" s="2" t="str">
        <f t="shared" si="19"/>
        <v>Delivered</v>
      </c>
      <c r="J1242" s="2" t="str">
        <f>TEXT(WORKSHEET[[#This Row],[Offloading Date]], "mmm")</f>
        <v>May</v>
      </c>
      <c r="K1242" s="2" t="str">
        <f>IF(OR(WORKSHEET[[#This Row],[Year]]="", ISBLANK(WORKSHEET[[#This Row],[Year]]), WORKSHEET[[#This Row],[Year]]="null"), "Exclude", "Include")</f>
        <v>Include</v>
      </c>
      <c r="L1242" t="s">
        <v>3624</v>
      </c>
      <c r="M1242" t="s">
        <v>3624</v>
      </c>
      <c r="N1242" t="s">
        <v>69</v>
      </c>
      <c r="O1242">
        <v>30.221</v>
      </c>
      <c r="P1242">
        <v>20</v>
      </c>
      <c r="Q1242" t="s">
        <v>14</v>
      </c>
      <c r="R1242">
        <f>P1242 * _xll.XLOOKUP(Q1242,CALCULATION!$A$15:$A$17, CALCULATION!$B$15:$B$17 )</f>
        <v>20</v>
      </c>
      <c r="S1242" s="5">
        <f>O1242*P1242*_xll.XLOOKUP(Q1242,CALCULATION!$A$15:$A$17, CALCULATION!$B$15:$B$17)</f>
        <v>604.41999999999996</v>
      </c>
      <c r="T1242">
        <v>10</v>
      </c>
      <c r="U1242" t="s">
        <v>14</v>
      </c>
      <c r="V1242">
        <f>T1242 * _xll.XLOOKUP(U1242,CALCULATION!$A$15:$A$17, CALCULATION!$B$15:$B$17 )</f>
        <v>10</v>
      </c>
      <c r="W1242" s="5">
        <f>O1242*T1242*_xll.XLOOKUP(U1242,CALCULATION!$A$15:$A$17, CALCULATION!$B$15:$B$17)</f>
        <v>302.20999999999998</v>
      </c>
      <c r="X1242" s="5">
        <f>WORKSHEET[[#This Row],[Clients Total Cost]] / WORKSHEET[[#This Row],[Clients Rate per T2 (USD)]]</f>
        <v>30.220999999999997</v>
      </c>
      <c r="Y1242" s="5">
        <f>WORKSHEET[[#This Row],[Clients Rate per T2 (USD)]] - WORKSHEET[[#This Row],[Supplier Rate Per t2 (USD)]]</f>
        <v>10</v>
      </c>
      <c r="Z1242" s="5">
        <f>WORKSHEET[[#This Row],[Profit Per T]] * WORKSHEET[[#This Row],[Weight]]</f>
        <v>302.20999999999998</v>
      </c>
      <c r="AA1242">
        <v>1</v>
      </c>
      <c r="AB1242" s="1">
        <v>4.2</v>
      </c>
      <c r="AC1242" s="1">
        <v>2.8000000000000003</v>
      </c>
      <c r="AD1242" s="1">
        <v>3.5</v>
      </c>
      <c r="AE1242" s="1">
        <f>WORKSHEET[[#This Row],[Delay at toll gate in days]] +WORKSHEET[[#This Row],[Delay at workshop in days]] +WORKSHEET[[#This Row],[Delay at border in days]]</f>
        <v>10.5</v>
      </c>
    </row>
    <row r="1243" spans="1:31" x14ac:dyDescent="0.35">
      <c r="A1243" t="s">
        <v>1263</v>
      </c>
      <c r="B1243" t="s">
        <v>10</v>
      </c>
      <c r="C1243" t="s">
        <v>68</v>
      </c>
      <c r="D1243" t="s">
        <v>3615</v>
      </c>
      <c r="E1243" t="s">
        <v>3613</v>
      </c>
      <c r="F1243" t="str">
        <f>WORKSHEET[[#This Row],[Depart From]]&amp;"-"&amp;WORKSHEET[[#This Row],[Arrive To]]</f>
        <v>Mombasa-Sanaa</v>
      </c>
      <c r="G1243" s="2">
        <v>44684</v>
      </c>
      <c r="H1243" s="2">
        <v>44704</v>
      </c>
      <c r="I1243" s="2" t="str">
        <f t="shared" si="19"/>
        <v>Delivered</v>
      </c>
      <c r="J1243" s="2" t="str">
        <f>TEXT(WORKSHEET[[#This Row],[Offloading Date]], "mmm")</f>
        <v>May</v>
      </c>
      <c r="K1243" s="2" t="str">
        <f>IF(OR(WORKSHEET[[#This Row],[Year]]="", ISBLANK(WORKSHEET[[#This Row],[Year]]), WORKSHEET[[#This Row],[Year]]="null"), "Exclude", "Include")</f>
        <v>Include</v>
      </c>
      <c r="L1243" t="s">
        <v>3624</v>
      </c>
      <c r="M1243" t="s">
        <v>12</v>
      </c>
      <c r="N1243" t="s">
        <v>13</v>
      </c>
      <c r="O1243">
        <v>28.054400000000001</v>
      </c>
      <c r="P1243">
        <v>600</v>
      </c>
      <c r="Q1243" t="s">
        <v>14</v>
      </c>
      <c r="R1243">
        <f>P1243 * _xll.XLOOKUP(Q1243,CALCULATION!$A$15:$A$17, CALCULATION!$B$15:$B$17 )</f>
        <v>600</v>
      </c>
      <c r="S1243" s="5">
        <f>O1243*P1243*_xll.XLOOKUP(Q1243,CALCULATION!$A$15:$A$17, CALCULATION!$B$15:$B$17)</f>
        <v>16832.64</v>
      </c>
      <c r="T1243">
        <v>300</v>
      </c>
      <c r="U1243" t="s">
        <v>14</v>
      </c>
      <c r="V1243">
        <f>T1243 * _xll.XLOOKUP(U1243,CALCULATION!$A$15:$A$17, CALCULATION!$B$15:$B$17 )</f>
        <v>300</v>
      </c>
      <c r="W1243" s="5">
        <f>O1243*T1243*_xll.XLOOKUP(U1243,CALCULATION!$A$15:$A$17, CALCULATION!$B$15:$B$17)</f>
        <v>8416.32</v>
      </c>
      <c r="X1243" s="5">
        <f>WORKSHEET[[#This Row],[Clients Total Cost]] / WORKSHEET[[#This Row],[Clients Rate per T2 (USD)]]</f>
        <v>28.054399999999998</v>
      </c>
      <c r="Y1243" s="5">
        <f>WORKSHEET[[#This Row],[Clients Rate per T2 (USD)]] - WORKSHEET[[#This Row],[Supplier Rate Per t2 (USD)]]</f>
        <v>300</v>
      </c>
      <c r="Z1243" s="5">
        <f>WORKSHEET[[#This Row],[Profit Per T]] * WORKSHEET[[#This Row],[Weight]]</f>
        <v>8416.32</v>
      </c>
      <c r="AA1243">
        <v>1</v>
      </c>
      <c r="AB1243" s="1">
        <v>3</v>
      </c>
      <c r="AC1243" s="1">
        <v>2</v>
      </c>
      <c r="AD1243" s="1">
        <v>2.5</v>
      </c>
      <c r="AE1243" s="1">
        <f>WORKSHEET[[#This Row],[Delay at toll gate in days]] +WORKSHEET[[#This Row],[Delay at workshop in days]] +WORKSHEET[[#This Row],[Delay at border in days]]</f>
        <v>7.5</v>
      </c>
    </row>
    <row r="1244" spans="1:31" x14ac:dyDescent="0.35">
      <c r="A1244" t="s">
        <v>1264</v>
      </c>
      <c r="B1244" t="s">
        <v>10</v>
      </c>
      <c r="C1244" t="s">
        <v>68</v>
      </c>
      <c r="D1244" t="s">
        <v>3615</v>
      </c>
      <c r="E1244" t="s">
        <v>3613</v>
      </c>
      <c r="F1244" t="str">
        <f>WORKSHEET[[#This Row],[Depart From]]&amp;"-"&amp;WORKSHEET[[#This Row],[Arrive To]]</f>
        <v>Mombasa-Sanaa</v>
      </c>
      <c r="G1244" s="2">
        <v>44684</v>
      </c>
      <c r="H1244" s="2">
        <v>44708</v>
      </c>
      <c r="I1244" s="2" t="str">
        <f t="shared" si="19"/>
        <v>Delivered</v>
      </c>
      <c r="J1244" s="2" t="str">
        <f>TEXT(WORKSHEET[[#This Row],[Offloading Date]], "mmm")</f>
        <v>May</v>
      </c>
      <c r="K1244" s="2" t="str">
        <f>IF(OR(WORKSHEET[[#This Row],[Year]]="", ISBLANK(WORKSHEET[[#This Row],[Year]]), WORKSHEET[[#This Row],[Year]]="null"), "Exclude", "Include")</f>
        <v>Include</v>
      </c>
      <c r="L1244" t="s">
        <v>3624</v>
      </c>
      <c r="M1244" t="s">
        <v>3624</v>
      </c>
      <c r="N1244" t="s">
        <v>69</v>
      </c>
      <c r="O1244">
        <v>28.180299999999999</v>
      </c>
      <c r="P1244">
        <v>20</v>
      </c>
      <c r="Q1244" t="s">
        <v>14</v>
      </c>
      <c r="R1244">
        <f>P1244 * _xll.XLOOKUP(Q1244,CALCULATION!$A$15:$A$17, CALCULATION!$B$15:$B$17 )</f>
        <v>20</v>
      </c>
      <c r="S1244" s="5">
        <f>O1244*P1244*_xll.XLOOKUP(Q1244,CALCULATION!$A$15:$A$17, CALCULATION!$B$15:$B$17)</f>
        <v>563.60599999999999</v>
      </c>
      <c r="T1244">
        <v>10</v>
      </c>
      <c r="U1244" t="s">
        <v>14</v>
      </c>
      <c r="V1244">
        <f>T1244 * _xll.XLOOKUP(U1244,CALCULATION!$A$15:$A$17, CALCULATION!$B$15:$B$17 )</f>
        <v>10</v>
      </c>
      <c r="W1244" s="5">
        <f>O1244*T1244*_xll.XLOOKUP(U1244,CALCULATION!$A$15:$A$17, CALCULATION!$B$15:$B$17)</f>
        <v>281.803</v>
      </c>
      <c r="X1244" s="5">
        <f>WORKSHEET[[#This Row],[Clients Total Cost]] / WORKSHEET[[#This Row],[Clients Rate per T2 (USD)]]</f>
        <v>28.180299999999999</v>
      </c>
      <c r="Y1244" s="5">
        <f>WORKSHEET[[#This Row],[Clients Rate per T2 (USD)]] - WORKSHEET[[#This Row],[Supplier Rate Per t2 (USD)]]</f>
        <v>10</v>
      </c>
      <c r="Z1244" s="5">
        <f>WORKSHEET[[#This Row],[Profit Per T]] * WORKSHEET[[#This Row],[Weight]]</f>
        <v>281.803</v>
      </c>
      <c r="AA1244">
        <v>1</v>
      </c>
      <c r="AB1244" s="1">
        <v>3.5999999999999996</v>
      </c>
      <c r="AC1244" s="1">
        <v>2.4000000000000004</v>
      </c>
      <c r="AD1244" s="1">
        <v>3</v>
      </c>
      <c r="AE1244" s="1">
        <f>WORKSHEET[[#This Row],[Delay at toll gate in days]] +WORKSHEET[[#This Row],[Delay at workshop in days]] +WORKSHEET[[#This Row],[Delay at border in days]]</f>
        <v>9</v>
      </c>
    </row>
    <row r="1245" spans="1:31" x14ac:dyDescent="0.35">
      <c r="A1245" t="s">
        <v>1265</v>
      </c>
      <c r="B1245" t="s">
        <v>10</v>
      </c>
      <c r="C1245" t="s">
        <v>68</v>
      </c>
      <c r="D1245" t="s">
        <v>3616</v>
      </c>
      <c r="E1245" t="s">
        <v>3617</v>
      </c>
      <c r="F1245" t="str">
        <f>WORKSHEET[[#This Row],[Depart From]]&amp;"-"&amp;WORKSHEET[[#This Row],[Arrive To]]</f>
        <v>Marrakech-Lagos</v>
      </c>
      <c r="G1245" s="2">
        <v>44688</v>
      </c>
      <c r="H1245" s="2">
        <v>44709</v>
      </c>
      <c r="I1245" s="2" t="str">
        <f t="shared" si="19"/>
        <v>Delivered</v>
      </c>
      <c r="J1245" s="2" t="str">
        <f>TEXT(WORKSHEET[[#This Row],[Offloading Date]], "mmm")</f>
        <v>May</v>
      </c>
      <c r="K1245" s="2" t="str">
        <f>IF(OR(WORKSHEET[[#This Row],[Year]]="", ISBLANK(WORKSHEET[[#This Row],[Year]]), WORKSHEET[[#This Row],[Year]]="null"), "Exclude", "Include")</f>
        <v>Include</v>
      </c>
      <c r="L1245" t="s">
        <v>3624</v>
      </c>
      <c r="M1245" t="s">
        <v>12</v>
      </c>
      <c r="N1245" t="s">
        <v>13</v>
      </c>
      <c r="O1245">
        <v>28.084499999999998</v>
      </c>
      <c r="P1245">
        <v>600</v>
      </c>
      <c r="Q1245" t="s">
        <v>14</v>
      </c>
      <c r="R1245">
        <f>P1245 * _xll.XLOOKUP(Q1245,CALCULATION!$A$15:$A$17, CALCULATION!$B$15:$B$17 )</f>
        <v>600</v>
      </c>
      <c r="S1245" s="5">
        <f>O1245*P1245*_xll.XLOOKUP(Q1245,CALCULATION!$A$15:$A$17, CALCULATION!$B$15:$B$17)</f>
        <v>16850.7</v>
      </c>
      <c r="T1245">
        <v>300</v>
      </c>
      <c r="U1245" t="s">
        <v>14</v>
      </c>
      <c r="V1245">
        <f>T1245 * _xll.XLOOKUP(U1245,CALCULATION!$A$15:$A$17, CALCULATION!$B$15:$B$17 )</f>
        <v>300</v>
      </c>
      <c r="W1245" s="5">
        <f>O1245*T1245*_xll.XLOOKUP(U1245,CALCULATION!$A$15:$A$17, CALCULATION!$B$15:$B$17)</f>
        <v>8425.35</v>
      </c>
      <c r="X1245" s="5">
        <f>WORKSHEET[[#This Row],[Clients Total Cost]] / WORKSHEET[[#This Row],[Clients Rate per T2 (USD)]]</f>
        <v>28.084500000000002</v>
      </c>
      <c r="Y1245" s="5">
        <f>WORKSHEET[[#This Row],[Clients Rate per T2 (USD)]] - WORKSHEET[[#This Row],[Supplier Rate Per t2 (USD)]]</f>
        <v>300</v>
      </c>
      <c r="Z1245" s="5">
        <f>WORKSHEET[[#This Row],[Profit Per T]] * WORKSHEET[[#This Row],[Weight]]</f>
        <v>8425.35</v>
      </c>
      <c r="AA1245">
        <v>1</v>
      </c>
      <c r="AB1245" s="1">
        <v>3.15</v>
      </c>
      <c r="AC1245" s="1">
        <v>2.1</v>
      </c>
      <c r="AD1245" s="1">
        <v>2.625</v>
      </c>
      <c r="AE1245" s="1">
        <f>WORKSHEET[[#This Row],[Delay at toll gate in days]] +WORKSHEET[[#This Row],[Delay at workshop in days]] +WORKSHEET[[#This Row],[Delay at border in days]]</f>
        <v>7.875</v>
      </c>
    </row>
    <row r="1246" spans="1:31" x14ac:dyDescent="0.35">
      <c r="A1246" t="s">
        <v>1266</v>
      </c>
      <c r="B1246" t="s">
        <v>10</v>
      </c>
      <c r="C1246" t="s">
        <v>68</v>
      </c>
      <c r="D1246" t="s">
        <v>3611</v>
      </c>
      <c r="E1246" t="s">
        <v>3614</v>
      </c>
      <c r="F1246" t="str">
        <f>WORKSHEET[[#This Row],[Depart From]]&amp;"-"&amp;WORKSHEET[[#This Row],[Arrive To]]</f>
        <v>Mogadishu-Alger</v>
      </c>
      <c r="G1246" s="2">
        <v>44692</v>
      </c>
      <c r="H1246" s="2">
        <v>44713</v>
      </c>
      <c r="I1246" s="2" t="str">
        <f t="shared" si="19"/>
        <v>Delivered</v>
      </c>
      <c r="J1246" s="2" t="str">
        <f>TEXT(WORKSHEET[[#This Row],[Offloading Date]], "mmm")</f>
        <v>Jun</v>
      </c>
      <c r="K1246" s="2" t="str">
        <f>IF(OR(WORKSHEET[[#This Row],[Year]]="", ISBLANK(WORKSHEET[[#This Row],[Year]]), WORKSHEET[[#This Row],[Year]]="null"), "Exclude", "Include")</f>
        <v>Include</v>
      </c>
      <c r="L1246" t="s">
        <v>16</v>
      </c>
      <c r="M1246" t="s">
        <v>12</v>
      </c>
      <c r="N1246" t="s">
        <v>69</v>
      </c>
      <c r="O1246">
        <v>30.09</v>
      </c>
      <c r="P1246">
        <v>20</v>
      </c>
      <c r="Q1246" t="s">
        <v>14</v>
      </c>
      <c r="R1246">
        <f>P1246 * _xll.XLOOKUP(Q1246,CALCULATION!$A$15:$A$17, CALCULATION!$B$15:$B$17 )</f>
        <v>20</v>
      </c>
      <c r="S1246" s="5">
        <f>O1246*P1246*_xll.XLOOKUP(Q1246,CALCULATION!$A$15:$A$17, CALCULATION!$B$15:$B$17)</f>
        <v>601.79999999999995</v>
      </c>
      <c r="T1246">
        <v>10</v>
      </c>
      <c r="U1246" t="s">
        <v>14</v>
      </c>
      <c r="V1246">
        <f>T1246 * _xll.XLOOKUP(U1246,CALCULATION!$A$15:$A$17, CALCULATION!$B$15:$B$17 )</f>
        <v>10</v>
      </c>
      <c r="W1246" s="5">
        <f>O1246*T1246*_xll.XLOOKUP(U1246,CALCULATION!$A$15:$A$17, CALCULATION!$B$15:$B$17)</f>
        <v>300.89999999999998</v>
      </c>
      <c r="X1246" s="5">
        <f>WORKSHEET[[#This Row],[Clients Total Cost]] / WORKSHEET[[#This Row],[Clients Rate per T2 (USD)]]</f>
        <v>30.089999999999996</v>
      </c>
      <c r="Y1246" s="5">
        <f>WORKSHEET[[#This Row],[Clients Rate per T2 (USD)]] - WORKSHEET[[#This Row],[Supplier Rate Per t2 (USD)]]</f>
        <v>10</v>
      </c>
      <c r="Z1246" s="5">
        <f>WORKSHEET[[#This Row],[Profit Per T]] * WORKSHEET[[#This Row],[Weight]]</f>
        <v>300.89999999999998</v>
      </c>
      <c r="AA1246">
        <v>1</v>
      </c>
      <c r="AB1246" s="1">
        <v>3.15</v>
      </c>
      <c r="AC1246" s="1">
        <v>2.1</v>
      </c>
      <c r="AD1246" s="1">
        <v>2.625</v>
      </c>
      <c r="AE1246" s="1">
        <f>WORKSHEET[[#This Row],[Delay at toll gate in days]] +WORKSHEET[[#This Row],[Delay at workshop in days]] +WORKSHEET[[#This Row],[Delay at border in days]]</f>
        <v>7.875</v>
      </c>
    </row>
    <row r="1247" spans="1:31" x14ac:dyDescent="0.35">
      <c r="A1247" t="s">
        <v>1267</v>
      </c>
      <c r="B1247" t="s">
        <v>10</v>
      </c>
      <c r="C1247" t="s">
        <v>68</v>
      </c>
      <c r="D1247" t="s">
        <v>3616</v>
      </c>
      <c r="E1247" t="s">
        <v>3618</v>
      </c>
      <c r="F1247" t="str">
        <f>WORKSHEET[[#This Row],[Depart From]]&amp;"-"&amp;WORKSHEET[[#This Row],[Arrive To]]</f>
        <v>Marrakech-Tripoli</v>
      </c>
      <c r="G1247" s="2">
        <v>44678</v>
      </c>
      <c r="H1247" s="2">
        <v>44700</v>
      </c>
      <c r="I1247" s="2" t="str">
        <f t="shared" si="19"/>
        <v>Delivered</v>
      </c>
      <c r="J1247" s="2" t="str">
        <f>TEXT(WORKSHEET[[#This Row],[Offloading Date]], "mmm")</f>
        <v>May</v>
      </c>
      <c r="K1247" s="2" t="str">
        <f>IF(OR(WORKSHEET[[#This Row],[Year]]="", ISBLANK(WORKSHEET[[#This Row],[Year]]), WORKSHEET[[#This Row],[Year]]="null"), "Exclude", "Include")</f>
        <v>Include</v>
      </c>
      <c r="L1247" t="s">
        <v>3624</v>
      </c>
      <c r="M1247" t="s">
        <v>12</v>
      </c>
      <c r="N1247" t="s">
        <v>13</v>
      </c>
      <c r="O1247">
        <v>28.0715</v>
      </c>
      <c r="P1247">
        <v>600</v>
      </c>
      <c r="Q1247" t="s">
        <v>14</v>
      </c>
      <c r="R1247">
        <f>P1247 * _xll.XLOOKUP(Q1247,CALCULATION!$A$15:$A$17, CALCULATION!$B$15:$B$17 )</f>
        <v>600</v>
      </c>
      <c r="S1247" s="5">
        <f>O1247*P1247*_xll.XLOOKUP(Q1247,CALCULATION!$A$15:$A$17, CALCULATION!$B$15:$B$17)</f>
        <v>16842.900000000001</v>
      </c>
      <c r="T1247">
        <v>300</v>
      </c>
      <c r="U1247" t="s">
        <v>14</v>
      </c>
      <c r="V1247">
        <f>T1247 * _xll.XLOOKUP(U1247,CALCULATION!$A$15:$A$17, CALCULATION!$B$15:$B$17 )</f>
        <v>300</v>
      </c>
      <c r="W1247" s="5">
        <f>O1247*T1247*_xll.XLOOKUP(U1247,CALCULATION!$A$15:$A$17, CALCULATION!$B$15:$B$17)</f>
        <v>8421.4500000000007</v>
      </c>
      <c r="X1247" s="5">
        <f>WORKSHEET[[#This Row],[Clients Total Cost]] / WORKSHEET[[#This Row],[Clients Rate per T2 (USD)]]</f>
        <v>28.071500000000004</v>
      </c>
      <c r="Y1247" s="5">
        <f>WORKSHEET[[#This Row],[Clients Rate per T2 (USD)]] - WORKSHEET[[#This Row],[Supplier Rate Per t2 (USD)]]</f>
        <v>300</v>
      </c>
      <c r="Z1247" s="5">
        <f>WORKSHEET[[#This Row],[Profit Per T]] * WORKSHEET[[#This Row],[Weight]]</f>
        <v>8421.4500000000007</v>
      </c>
      <c r="AA1247">
        <v>1</v>
      </c>
      <c r="AB1247" s="1">
        <v>3.3</v>
      </c>
      <c r="AC1247" s="1">
        <v>2.2000000000000002</v>
      </c>
      <c r="AD1247" s="1">
        <v>2.75</v>
      </c>
      <c r="AE1247" s="1">
        <f>WORKSHEET[[#This Row],[Delay at toll gate in days]] +WORKSHEET[[#This Row],[Delay at workshop in days]] +WORKSHEET[[#This Row],[Delay at border in days]]</f>
        <v>8.25</v>
      </c>
    </row>
    <row r="1248" spans="1:31" x14ac:dyDescent="0.35">
      <c r="A1248" t="s">
        <v>1268</v>
      </c>
      <c r="B1248" t="s">
        <v>10</v>
      </c>
      <c r="C1248" t="s">
        <v>68</v>
      </c>
      <c r="D1248" t="s">
        <v>3616</v>
      </c>
      <c r="E1248" t="s">
        <v>3612</v>
      </c>
      <c r="F1248" t="str">
        <f>WORKSHEET[[#This Row],[Depart From]]&amp;"-"&amp;WORKSHEET[[#This Row],[Arrive To]]</f>
        <v>Marrakech-Victoria</v>
      </c>
      <c r="G1248" s="2">
        <v>44685</v>
      </c>
      <c r="H1248" s="2">
        <v>44706</v>
      </c>
      <c r="I1248" s="2" t="str">
        <f t="shared" si="19"/>
        <v>Delivered</v>
      </c>
      <c r="J1248" s="2" t="str">
        <f>TEXT(WORKSHEET[[#This Row],[Offloading Date]], "mmm")</f>
        <v>May</v>
      </c>
      <c r="K1248" s="2" t="str">
        <f>IF(OR(WORKSHEET[[#This Row],[Year]]="", ISBLANK(WORKSHEET[[#This Row],[Year]]), WORKSHEET[[#This Row],[Year]]="null"), "Exclude", "Include")</f>
        <v>Include</v>
      </c>
      <c r="L1248" t="s">
        <v>3624</v>
      </c>
      <c r="M1248" t="s">
        <v>3624</v>
      </c>
      <c r="N1248" t="s">
        <v>69</v>
      </c>
      <c r="O1248">
        <v>28.100300000000001</v>
      </c>
      <c r="P1248">
        <v>20</v>
      </c>
      <c r="Q1248" t="s">
        <v>14</v>
      </c>
      <c r="R1248">
        <f>P1248 * _xll.XLOOKUP(Q1248,CALCULATION!$A$15:$A$17, CALCULATION!$B$15:$B$17 )</f>
        <v>20</v>
      </c>
      <c r="S1248" s="5">
        <f>O1248*P1248*_xll.XLOOKUP(Q1248,CALCULATION!$A$15:$A$17, CALCULATION!$B$15:$B$17)</f>
        <v>562.00599999999997</v>
      </c>
      <c r="T1248">
        <v>10</v>
      </c>
      <c r="U1248" t="s">
        <v>14</v>
      </c>
      <c r="V1248">
        <f>T1248 * _xll.XLOOKUP(U1248,CALCULATION!$A$15:$A$17, CALCULATION!$B$15:$B$17 )</f>
        <v>10</v>
      </c>
      <c r="W1248" s="5">
        <f>O1248*T1248*_xll.XLOOKUP(U1248,CALCULATION!$A$15:$A$17, CALCULATION!$B$15:$B$17)</f>
        <v>281.00299999999999</v>
      </c>
      <c r="X1248" s="5">
        <f>WORKSHEET[[#This Row],[Clients Total Cost]] / WORKSHEET[[#This Row],[Clients Rate per T2 (USD)]]</f>
        <v>28.100299999999997</v>
      </c>
      <c r="Y1248" s="5">
        <f>WORKSHEET[[#This Row],[Clients Rate per T2 (USD)]] - WORKSHEET[[#This Row],[Supplier Rate Per t2 (USD)]]</f>
        <v>10</v>
      </c>
      <c r="Z1248" s="5">
        <f>WORKSHEET[[#This Row],[Profit Per T]] * WORKSHEET[[#This Row],[Weight]]</f>
        <v>281.00299999999999</v>
      </c>
      <c r="AA1248">
        <v>1</v>
      </c>
      <c r="AB1248" s="1">
        <v>3.15</v>
      </c>
      <c r="AC1248" s="1">
        <v>2.1</v>
      </c>
      <c r="AD1248" s="1">
        <v>2.625</v>
      </c>
      <c r="AE1248" s="1">
        <f>WORKSHEET[[#This Row],[Delay at toll gate in days]] +WORKSHEET[[#This Row],[Delay at workshop in days]] +WORKSHEET[[#This Row],[Delay at border in days]]</f>
        <v>7.875</v>
      </c>
    </row>
    <row r="1249" spans="1:31" x14ac:dyDescent="0.35">
      <c r="A1249" t="s">
        <v>1269</v>
      </c>
      <c r="B1249" t="s">
        <v>10</v>
      </c>
      <c r="C1249" t="s">
        <v>68</v>
      </c>
      <c r="D1249" t="s">
        <v>3620</v>
      </c>
      <c r="E1249" t="s">
        <v>3618</v>
      </c>
      <c r="F1249" t="str">
        <f>WORKSHEET[[#This Row],[Depart From]]&amp;"-"&amp;WORKSHEET[[#This Row],[Arrive To]]</f>
        <v>Zanzibar-Tripoli</v>
      </c>
      <c r="G1249" s="2">
        <v>44684</v>
      </c>
      <c r="H1249" s="2">
        <v>44708</v>
      </c>
      <c r="I1249" s="2" t="str">
        <f t="shared" si="19"/>
        <v>Delivered</v>
      </c>
      <c r="J1249" s="2" t="str">
        <f>TEXT(WORKSHEET[[#This Row],[Offloading Date]], "mmm")</f>
        <v>May</v>
      </c>
      <c r="K1249" s="2" t="str">
        <f>IF(OR(WORKSHEET[[#This Row],[Year]]="", ISBLANK(WORKSHEET[[#This Row],[Year]]), WORKSHEET[[#This Row],[Year]]="null"), "Exclude", "Include")</f>
        <v>Include</v>
      </c>
      <c r="L1249" t="s">
        <v>16</v>
      </c>
      <c r="M1249" t="s">
        <v>12</v>
      </c>
      <c r="N1249" t="s">
        <v>13</v>
      </c>
      <c r="O1249">
        <v>28.100899999999999</v>
      </c>
      <c r="P1249">
        <v>600</v>
      </c>
      <c r="Q1249" t="s">
        <v>14</v>
      </c>
      <c r="R1249">
        <f>P1249 * _xll.XLOOKUP(Q1249,CALCULATION!$A$15:$A$17, CALCULATION!$B$15:$B$17 )</f>
        <v>600</v>
      </c>
      <c r="S1249" s="5">
        <f>O1249*P1249*_xll.XLOOKUP(Q1249,CALCULATION!$A$15:$A$17, CALCULATION!$B$15:$B$17)</f>
        <v>16860.54</v>
      </c>
      <c r="T1249">
        <v>300</v>
      </c>
      <c r="U1249" t="s">
        <v>14</v>
      </c>
      <c r="V1249">
        <f>T1249 * _xll.XLOOKUP(U1249,CALCULATION!$A$15:$A$17, CALCULATION!$B$15:$B$17 )</f>
        <v>300</v>
      </c>
      <c r="W1249" s="5">
        <f>O1249*T1249*_xll.XLOOKUP(U1249,CALCULATION!$A$15:$A$17, CALCULATION!$B$15:$B$17)</f>
        <v>8430.27</v>
      </c>
      <c r="X1249" s="5">
        <f>WORKSHEET[[#This Row],[Clients Total Cost]] / WORKSHEET[[#This Row],[Clients Rate per T2 (USD)]]</f>
        <v>28.100900000000003</v>
      </c>
      <c r="Y1249" s="5">
        <f>WORKSHEET[[#This Row],[Clients Rate per T2 (USD)]] - WORKSHEET[[#This Row],[Supplier Rate Per t2 (USD)]]</f>
        <v>300</v>
      </c>
      <c r="Z1249" s="5">
        <f>WORKSHEET[[#This Row],[Profit Per T]] * WORKSHEET[[#This Row],[Weight]]</f>
        <v>8430.27</v>
      </c>
      <c r="AA1249">
        <v>1</v>
      </c>
      <c r="AB1249" s="1">
        <v>3.5999999999999996</v>
      </c>
      <c r="AC1249" s="1">
        <v>2.4000000000000004</v>
      </c>
      <c r="AD1249" s="1">
        <v>3</v>
      </c>
      <c r="AE1249" s="1">
        <f>WORKSHEET[[#This Row],[Delay at toll gate in days]] +WORKSHEET[[#This Row],[Delay at workshop in days]] +WORKSHEET[[#This Row],[Delay at border in days]]</f>
        <v>9</v>
      </c>
    </row>
    <row r="1250" spans="1:31" x14ac:dyDescent="0.35">
      <c r="A1250" t="s">
        <v>1270</v>
      </c>
      <c r="B1250" t="s">
        <v>10</v>
      </c>
      <c r="C1250" t="s">
        <v>68</v>
      </c>
      <c r="D1250" t="s">
        <v>3619</v>
      </c>
      <c r="E1250" t="s">
        <v>3612</v>
      </c>
      <c r="F1250" t="str">
        <f>WORKSHEET[[#This Row],[Depart From]]&amp;"-"&amp;WORKSHEET[[#This Row],[Arrive To]]</f>
        <v>Addis Ababa-Victoria</v>
      </c>
      <c r="G1250" s="2">
        <v>44684</v>
      </c>
      <c r="H1250" s="2">
        <v>44704</v>
      </c>
      <c r="I1250" s="2" t="str">
        <f t="shared" si="19"/>
        <v>Delivered</v>
      </c>
      <c r="J1250" s="2" t="str">
        <f>TEXT(WORKSHEET[[#This Row],[Offloading Date]], "mmm")</f>
        <v>May</v>
      </c>
      <c r="K1250" s="2" t="str">
        <f>IF(OR(WORKSHEET[[#This Row],[Year]]="", ISBLANK(WORKSHEET[[#This Row],[Year]]), WORKSHEET[[#This Row],[Year]]="null"), "Exclude", "Include")</f>
        <v>Include</v>
      </c>
      <c r="L1250" t="s">
        <v>3624</v>
      </c>
      <c r="M1250" t="s">
        <v>3624</v>
      </c>
      <c r="N1250" t="s">
        <v>69</v>
      </c>
      <c r="O1250">
        <v>28.054400000000001</v>
      </c>
      <c r="P1250">
        <v>20</v>
      </c>
      <c r="Q1250" t="s">
        <v>14</v>
      </c>
      <c r="R1250">
        <f>P1250 * _xll.XLOOKUP(Q1250,CALCULATION!$A$15:$A$17, CALCULATION!$B$15:$B$17 )</f>
        <v>20</v>
      </c>
      <c r="S1250" s="5">
        <f>O1250*P1250*_xll.XLOOKUP(Q1250,CALCULATION!$A$15:$A$17, CALCULATION!$B$15:$B$17)</f>
        <v>561.08799999999997</v>
      </c>
      <c r="T1250">
        <v>10</v>
      </c>
      <c r="U1250" t="s">
        <v>14</v>
      </c>
      <c r="V1250">
        <f>T1250 * _xll.XLOOKUP(U1250,CALCULATION!$A$15:$A$17, CALCULATION!$B$15:$B$17 )</f>
        <v>10</v>
      </c>
      <c r="W1250" s="5">
        <f>O1250*T1250*_xll.XLOOKUP(U1250,CALCULATION!$A$15:$A$17, CALCULATION!$B$15:$B$17)</f>
        <v>280.54399999999998</v>
      </c>
      <c r="X1250" s="5">
        <f>WORKSHEET[[#This Row],[Clients Total Cost]] / WORKSHEET[[#This Row],[Clients Rate per T2 (USD)]]</f>
        <v>28.054399999999998</v>
      </c>
      <c r="Y1250" s="5">
        <f>WORKSHEET[[#This Row],[Clients Rate per T2 (USD)]] - WORKSHEET[[#This Row],[Supplier Rate Per t2 (USD)]]</f>
        <v>10</v>
      </c>
      <c r="Z1250" s="5">
        <f>WORKSHEET[[#This Row],[Profit Per T]] * WORKSHEET[[#This Row],[Weight]]</f>
        <v>280.54399999999998</v>
      </c>
      <c r="AA1250">
        <v>1</v>
      </c>
      <c r="AB1250" s="1">
        <v>3</v>
      </c>
      <c r="AC1250" s="1">
        <v>2</v>
      </c>
      <c r="AD1250" s="1">
        <v>2.5</v>
      </c>
      <c r="AE1250" s="1">
        <f>WORKSHEET[[#This Row],[Delay at toll gate in days]] +WORKSHEET[[#This Row],[Delay at workshop in days]] +WORKSHEET[[#This Row],[Delay at border in days]]</f>
        <v>7.5</v>
      </c>
    </row>
    <row r="1251" spans="1:31" x14ac:dyDescent="0.35">
      <c r="A1251" t="s">
        <v>1271</v>
      </c>
      <c r="B1251" t="s">
        <v>10</v>
      </c>
      <c r="C1251" t="s">
        <v>68</v>
      </c>
      <c r="D1251" t="s">
        <v>3619</v>
      </c>
      <c r="E1251" t="s">
        <v>3613</v>
      </c>
      <c r="F1251" t="str">
        <f>WORKSHEET[[#This Row],[Depart From]]&amp;"-"&amp;WORKSHEET[[#This Row],[Arrive To]]</f>
        <v>Addis Ababa-Sanaa</v>
      </c>
      <c r="G1251" s="2">
        <v>44685</v>
      </c>
      <c r="H1251" s="2">
        <v>44706</v>
      </c>
      <c r="I1251" s="2" t="str">
        <f t="shared" si="19"/>
        <v>Delivered</v>
      </c>
      <c r="J1251" s="2" t="str">
        <f>TEXT(WORKSHEET[[#This Row],[Offloading Date]], "mmm")</f>
        <v>May</v>
      </c>
      <c r="K1251" s="2" t="str">
        <f>IF(OR(WORKSHEET[[#This Row],[Year]]="", ISBLANK(WORKSHEET[[#This Row],[Year]]), WORKSHEET[[#This Row],[Year]]="null"), "Exclude", "Include")</f>
        <v>Include</v>
      </c>
      <c r="L1251" t="s">
        <v>3624</v>
      </c>
      <c r="M1251" t="s">
        <v>12</v>
      </c>
      <c r="N1251" t="s">
        <v>13</v>
      </c>
      <c r="O1251">
        <v>30.1297</v>
      </c>
      <c r="P1251">
        <v>600</v>
      </c>
      <c r="Q1251" t="s">
        <v>14</v>
      </c>
      <c r="R1251">
        <f>P1251 * _xll.XLOOKUP(Q1251,CALCULATION!$A$15:$A$17, CALCULATION!$B$15:$B$17 )</f>
        <v>600</v>
      </c>
      <c r="S1251" s="5">
        <f>O1251*P1251*_xll.XLOOKUP(Q1251,CALCULATION!$A$15:$A$17, CALCULATION!$B$15:$B$17)</f>
        <v>18077.82</v>
      </c>
      <c r="T1251">
        <v>300</v>
      </c>
      <c r="U1251" t="s">
        <v>14</v>
      </c>
      <c r="V1251">
        <f>T1251 * _xll.XLOOKUP(U1251,CALCULATION!$A$15:$A$17, CALCULATION!$B$15:$B$17 )</f>
        <v>300</v>
      </c>
      <c r="W1251" s="5">
        <f>O1251*T1251*_xll.XLOOKUP(U1251,CALCULATION!$A$15:$A$17, CALCULATION!$B$15:$B$17)</f>
        <v>9038.91</v>
      </c>
      <c r="X1251" s="5">
        <f>WORKSHEET[[#This Row],[Clients Total Cost]] / WORKSHEET[[#This Row],[Clients Rate per T2 (USD)]]</f>
        <v>30.1297</v>
      </c>
      <c r="Y1251" s="5">
        <f>WORKSHEET[[#This Row],[Clients Rate per T2 (USD)]] - WORKSHEET[[#This Row],[Supplier Rate Per t2 (USD)]]</f>
        <v>300</v>
      </c>
      <c r="Z1251" s="5">
        <f>WORKSHEET[[#This Row],[Profit Per T]] * WORKSHEET[[#This Row],[Weight]]</f>
        <v>9038.91</v>
      </c>
      <c r="AA1251">
        <v>1</v>
      </c>
      <c r="AB1251" s="1">
        <v>3.15</v>
      </c>
      <c r="AC1251" s="1">
        <v>2.1</v>
      </c>
      <c r="AD1251" s="1">
        <v>2.625</v>
      </c>
      <c r="AE1251" s="1">
        <f>WORKSHEET[[#This Row],[Delay at toll gate in days]] +WORKSHEET[[#This Row],[Delay at workshop in days]] +WORKSHEET[[#This Row],[Delay at border in days]]</f>
        <v>7.875</v>
      </c>
    </row>
    <row r="1252" spans="1:31" x14ac:dyDescent="0.35">
      <c r="A1252" t="s">
        <v>1272</v>
      </c>
      <c r="B1252" t="s">
        <v>10</v>
      </c>
      <c r="C1252" t="s">
        <v>68</v>
      </c>
      <c r="D1252" t="s">
        <v>3611</v>
      </c>
      <c r="E1252" t="s">
        <v>3612</v>
      </c>
      <c r="F1252" t="str">
        <f>WORKSHEET[[#This Row],[Depart From]]&amp;"-"&amp;WORKSHEET[[#This Row],[Arrive To]]</f>
        <v>Mogadishu-Victoria</v>
      </c>
      <c r="G1252" s="2">
        <v>44688</v>
      </c>
      <c r="H1252" s="2">
        <v>44709</v>
      </c>
      <c r="I1252" s="2" t="str">
        <f t="shared" si="19"/>
        <v>Delivered</v>
      </c>
      <c r="J1252" s="2" t="str">
        <f>TEXT(WORKSHEET[[#This Row],[Offloading Date]], "mmm")</f>
        <v>May</v>
      </c>
      <c r="K1252" s="2" t="str">
        <f>IF(OR(WORKSHEET[[#This Row],[Year]]="", ISBLANK(WORKSHEET[[#This Row],[Year]]), WORKSHEET[[#This Row],[Year]]="null"), "Exclude", "Include")</f>
        <v>Include</v>
      </c>
      <c r="L1252" t="s">
        <v>3624</v>
      </c>
      <c r="M1252" t="s">
        <v>12</v>
      </c>
      <c r="N1252" t="s">
        <v>69</v>
      </c>
      <c r="O1252">
        <v>28.084499999999998</v>
      </c>
      <c r="P1252">
        <v>20</v>
      </c>
      <c r="Q1252" t="s">
        <v>14</v>
      </c>
      <c r="R1252">
        <f>P1252 * _xll.XLOOKUP(Q1252,CALCULATION!$A$15:$A$17, CALCULATION!$B$15:$B$17 )</f>
        <v>20</v>
      </c>
      <c r="S1252" s="5">
        <f>O1252*P1252*_xll.XLOOKUP(Q1252,CALCULATION!$A$15:$A$17, CALCULATION!$B$15:$B$17)</f>
        <v>561.68999999999994</v>
      </c>
      <c r="T1252">
        <v>10</v>
      </c>
      <c r="U1252" t="s">
        <v>14</v>
      </c>
      <c r="V1252">
        <f>T1252 * _xll.XLOOKUP(U1252,CALCULATION!$A$15:$A$17, CALCULATION!$B$15:$B$17 )</f>
        <v>10</v>
      </c>
      <c r="W1252" s="5">
        <f>O1252*T1252*_xll.XLOOKUP(U1252,CALCULATION!$A$15:$A$17, CALCULATION!$B$15:$B$17)</f>
        <v>280.84499999999997</v>
      </c>
      <c r="X1252" s="5">
        <f>WORKSHEET[[#This Row],[Clients Total Cost]] / WORKSHEET[[#This Row],[Clients Rate per T2 (USD)]]</f>
        <v>28.084499999999998</v>
      </c>
      <c r="Y1252" s="5">
        <f>WORKSHEET[[#This Row],[Clients Rate per T2 (USD)]] - WORKSHEET[[#This Row],[Supplier Rate Per t2 (USD)]]</f>
        <v>10</v>
      </c>
      <c r="Z1252" s="5">
        <f>WORKSHEET[[#This Row],[Profit Per T]] * WORKSHEET[[#This Row],[Weight]]</f>
        <v>280.84499999999997</v>
      </c>
      <c r="AA1252">
        <v>1</v>
      </c>
      <c r="AB1252" s="1">
        <v>3.15</v>
      </c>
      <c r="AC1252" s="1">
        <v>2.1</v>
      </c>
      <c r="AD1252" s="1">
        <v>2.625</v>
      </c>
      <c r="AE1252" s="1">
        <f>WORKSHEET[[#This Row],[Delay at toll gate in days]] +WORKSHEET[[#This Row],[Delay at workshop in days]] +WORKSHEET[[#This Row],[Delay at border in days]]</f>
        <v>7.875</v>
      </c>
    </row>
    <row r="1253" spans="1:31" x14ac:dyDescent="0.35">
      <c r="A1253" t="s">
        <v>1273</v>
      </c>
      <c r="B1253" t="s">
        <v>10</v>
      </c>
      <c r="C1253" t="s">
        <v>68</v>
      </c>
      <c r="D1253" t="s">
        <v>3615</v>
      </c>
      <c r="E1253" t="s">
        <v>3612</v>
      </c>
      <c r="F1253" t="str">
        <f>WORKSHEET[[#This Row],[Depart From]]&amp;"-"&amp;WORKSHEET[[#This Row],[Arrive To]]</f>
        <v>Mombasa-Victoria</v>
      </c>
      <c r="G1253" s="2">
        <v>44685</v>
      </c>
      <c r="H1253" s="2">
        <v>44711</v>
      </c>
      <c r="I1253" s="2" t="str">
        <f t="shared" si="19"/>
        <v>Delivered</v>
      </c>
      <c r="J1253" s="2" t="str">
        <f>TEXT(WORKSHEET[[#This Row],[Offloading Date]], "mmm")</f>
        <v>May</v>
      </c>
      <c r="K1253" s="2" t="str">
        <f>IF(OR(WORKSHEET[[#This Row],[Year]]="", ISBLANK(WORKSHEET[[#This Row],[Year]]), WORKSHEET[[#This Row],[Year]]="null"), "Exclude", "Include")</f>
        <v>Include</v>
      </c>
      <c r="L1253" t="s">
        <v>16</v>
      </c>
      <c r="M1253" t="s">
        <v>12</v>
      </c>
      <c r="N1253" t="s">
        <v>13</v>
      </c>
      <c r="O1253">
        <v>30.115400000000001</v>
      </c>
      <c r="P1253">
        <v>600</v>
      </c>
      <c r="Q1253" t="s">
        <v>14</v>
      </c>
      <c r="R1253">
        <f>P1253 * _xll.XLOOKUP(Q1253,CALCULATION!$A$15:$A$17, CALCULATION!$B$15:$B$17 )</f>
        <v>600</v>
      </c>
      <c r="S1253" s="5">
        <f>O1253*P1253*_xll.XLOOKUP(Q1253,CALCULATION!$A$15:$A$17, CALCULATION!$B$15:$B$17)</f>
        <v>18069.240000000002</v>
      </c>
      <c r="T1253">
        <v>300</v>
      </c>
      <c r="U1253" t="s">
        <v>14</v>
      </c>
      <c r="V1253">
        <f>T1253 * _xll.XLOOKUP(U1253,CALCULATION!$A$15:$A$17, CALCULATION!$B$15:$B$17 )</f>
        <v>300</v>
      </c>
      <c r="W1253" s="5">
        <f>O1253*T1253*_xll.XLOOKUP(U1253,CALCULATION!$A$15:$A$17, CALCULATION!$B$15:$B$17)</f>
        <v>9034.6200000000008</v>
      </c>
      <c r="X1253" s="5">
        <f>WORKSHEET[[#This Row],[Clients Total Cost]] / WORKSHEET[[#This Row],[Clients Rate per T2 (USD)]]</f>
        <v>30.115400000000001</v>
      </c>
      <c r="Y1253" s="5">
        <f>WORKSHEET[[#This Row],[Clients Rate per T2 (USD)]] - WORKSHEET[[#This Row],[Supplier Rate Per t2 (USD)]]</f>
        <v>300</v>
      </c>
      <c r="Z1253" s="5">
        <f>WORKSHEET[[#This Row],[Profit Per T]] * WORKSHEET[[#This Row],[Weight]]</f>
        <v>9034.6200000000008</v>
      </c>
      <c r="AA1253">
        <v>1</v>
      </c>
      <c r="AB1253" s="1">
        <v>3.9</v>
      </c>
      <c r="AC1253" s="1">
        <v>2.6</v>
      </c>
      <c r="AD1253" s="1">
        <v>3.25</v>
      </c>
      <c r="AE1253" s="1">
        <f>WORKSHEET[[#This Row],[Delay at toll gate in days]] +WORKSHEET[[#This Row],[Delay at workshop in days]] +WORKSHEET[[#This Row],[Delay at border in days]]</f>
        <v>9.75</v>
      </c>
    </row>
    <row r="1254" spans="1:31" x14ac:dyDescent="0.35">
      <c r="A1254" t="s">
        <v>1274</v>
      </c>
      <c r="B1254" t="s">
        <v>10</v>
      </c>
      <c r="C1254" t="s">
        <v>68</v>
      </c>
      <c r="D1254" t="s">
        <v>3616</v>
      </c>
      <c r="E1254" t="s">
        <v>3612</v>
      </c>
      <c r="F1254" t="str">
        <f>WORKSHEET[[#This Row],[Depart From]]&amp;"-"&amp;WORKSHEET[[#This Row],[Arrive To]]</f>
        <v>Marrakech-Victoria</v>
      </c>
      <c r="G1254" s="2">
        <v>44678</v>
      </c>
      <c r="H1254" s="2">
        <v>44700</v>
      </c>
      <c r="I1254" s="2" t="str">
        <f t="shared" si="19"/>
        <v>Delivered</v>
      </c>
      <c r="J1254" s="2" t="str">
        <f>TEXT(WORKSHEET[[#This Row],[Offloading Date]], "mmm")</f>
        <v>May</v>
      </c>
      <c r="K1254" s="2" t="str">
        <f>IF(OR(WORKSHEET[[#This Row],[Year]]="", ISBLANK(WORKSHEET[[#This Row],[Year]]), WORKSHEET[[#This Row],[Year]]="null"), "Exclude", "Include")</f>
        <v>Include</v>
      </c>
      <c r="L1254" t="s">
        <v>3624</v>
      </c>
      <c r="M1254" t="s">
        <v>3624</v>
      </c>
      <c r="N1254" t="s">
        <v>69</v>
      </c>
      <c r="O1254">
        <v>28.0715</v>
      </c>
      <c r="P1254">
        <v>20</v>
      </c>
      <c r="Q1254" t="s">
        <v>14</v>
      </c>
      <c r="R1254">
        <f>P1254 * _xll.XLOOKUP(Q1254,CALCULATION!$A$15:$A$17, CALCULATION!$B$15:$B$17 )</f>
        <v>20</v>
      </c>
      <c r="S1254" s="5">
        <f>O1254*P1254*_xll.XLOOKUP(Q1254,CALCULATION!$A$15:$A$17, CALCULATION!$B$15:$B$17)</f>
        <v>561.43000000000006</v>
      </c>
      <c r="T1254">
        <v>10</v>
      </c>
      <c r="U1254" t="s">
        <v>14</v>
      </c>
      <c r="V1254">
        <f>T1254 * _xll.XLOOKUP(U1254,CALCULATION!$A$15:$A$17, CALCULATION!$B$15:$B$17 )</f>
        <v>10</v>
      </c>
      <c r="W1254" s="5">
        <f>O1254*T1254*_xll.XLOOKUP(U1254,CALCULATION!$A$15:$A$17, CALCULATION!$B$15:$B$17)</f>
        <v>280.71500000000003</v>
      </c>
      <c r="X1254" s="5">
        <f>WORKSHEET[[#This Row],[Clients Total Cost]] / WORKSHEET[[#This Row],[Clients Rate per T2 (USD)]]</f>
        <v>28.071500000000004</v>
      </c>
      <c r="Y1254" s="5">
        <f>WORKSHEET[[#This Row],[Clients Rate per T2 (USD)]] - WORKSHEET[[#This Row],[Supplier Rate Per t2 (USD)]]</f>
        <v>10</v>
      </c>
      <c r="Z1254" s="5">
        <f>WORKSHEET[[#This Row],[Profit Per T]] * WORKSHEET[[#This Row],[Weight]]</f>
        <v>280.71500000000003</v>
      </c>
      <c r="AA1254">
        <v>1</v>
      </c>
      <c r="AB1254" s="1">
        <v>3.3</v>
      </c>
      <c r="AC1254" s="1">
        <v>2.2000000000000002</v>
      </c>
      <c r="AD1254" s="1">
        <v>2.75</v>
      </c>
      <c r="AE1254" s="1">
        <f>WORKSHEET[[#This Row],[Delay at toll gate in days]] +WORKSHEET[[#This Row],[Delay at workshop in days]] +WORKSHEET[[#This Row],[Delay at border in days]]</f>
        <v>8.25</v>
      </c>
    </row>
    <row r="1255" spans="1:31" x14ac:dyDescent="0.35">
      <c r="A1255" t="s">
        <v>1275</v>
      </c>
      <c r="B1255" t="s">
        <v>10</v>
      </c>
      <c r="C1255" t="s">
        <v>68</v>
      </c>
      <c r="D1255" t="s">
        <v>3611</v>
      </c>
      <c r="E1255" t="s">
        <v>3617</v>
      </c>
      <c r="F1255" t="str">
        <f>WORKSHEET[[#This Row],[Depart From]]&amp;"-"&amp;WORKSHEET[[#This Row],[Arrive To]]</f>
        <v>Mogadishu-Lagos</v>
      </c>
      <c r="G1255" s="2">
        <v>44684</v>
      </c>
      <c r="H1255" s="2">
        <v>44708</v>
      </c>
      <c r="I1255" s="2" t="str">
        <f t="shared" si="19"/>
        <v>Delivered</v>
      </c>
      <c r="J1255" s="2" t="str">
        <f>TEXT(WORKSHEET[[#This Row],[Offloading Date]], "mmm")</f>
        <v>May</v>
      </c>
      <c r="K1255" s="2" t="str">
        <f>IF(OR(WORKSHEET[[#This Row],[Year]]="", ISBLANK(WORKSHEET[[#This Row],[Year]]), WORKSHEET[[#This Row],[Year]]="null"), "Exclude", "Include")</f>
        <v>Include</v>
      </c>
      <c r="L1255" t="s">
        <v>16</v>
      </c>
      <c r="M1255" t="s">
        <v>3624</v>
      </c>
      <c r="N1255" t="s">
        <v>69</v>
      </c>
      <c r="O1255">
        <v>28.100899999999999</v>
      </c>
      <c r="P1255">
        <v>20</v>
      </c>
      <c r="Q1255" t="s">
        <v>14</v>
      </c>
      <c r="R1255">
        <f>P1255 * _xll.XLOOKUP(Q1255,CALCULATION!$A$15:$A$17, CALCULATION!$B$15:$B$17 )</f>
        <v>20</v>
      </c>
      <c r="S1255" s="5">
        <f>O1255*P1255*_xll.XLOOKUP(Q1255,CALCULATION!$A$15:$A$17, CALCULATION!$B$15:$B$17)</f>
        <v>562.01800000000003</v>
      </c>
      <c r="T1255">
        <v>10</v>
      </c>
      <c r="U1255" t="s">
        <v>14</v>
      </c>
      <c r="V1255">
        <f>T1255 * _xll.XLOOKUP(U1255,CALCULATION!$A$15:$A$17, CALCULATION!$B$15:$B$17 )</f>
        <v>10</v>
      </c>
      <c r="W1255" s="5">
        <f>O1255*T1255*_xll.XLOOKUP(U1255,CALCULATION!$A$15:$A$17, CALCULATION!$B$15:$B$17)</f>
        <v>281.00900000000001</v>
      </c>
      <c r="X1255" s="5">
        <f>WORKSHEET[[#This Row],[Clients Total Cost]] / WORKSHEET[[#This Row],[Clients Rate per T2 (USD)]]</f>
        <v>28.100900000000003</v>
      </c>
      <c r="Y1255" s="5">
        <f>WORKSHEET[[#This Row],[Clients Rate per T2 (USD)]] - WORKSHEET[[#This Row],[Supplier Rate Per t2 (USD)]]</f>
        <v>10</v>
      </c>
      <c r="Z1255" s="5">
        <f>WORKSHEET[[#This Row],[Profit Per T]] * WORKSHEET[[#This Row],[Weight]]</f>
        <v>281.00900000000001</v>
      </c>
      <c r="AA1255">
        <v>1</v>
      </c>
      <c r="AB1255" s="1">
        <v>3.5999999999999996</v>
      </c>
      <c r="AC1255" s="1">
        <v>2.4000000000000004</v>
      </c>
      <c r="AD1255" s="1">
        <v>3</v>
      </c>
      <c r="AE1255" s="1">
        <f>WORKSHEET[[#This Row],[Delay at toll gate in days]] +WORKSHEET[[#This Row],[Delay at workshop in days]] +WORKSHEET[[#This Row],[Delay at border in days]]</f>
        <v>9</v>
      </c>
    </row>
    <row r="1256" spans="1:31" x14ac:dyDescent="0.35">
      <c r="A1256" t="s">
        <v>1276</v>
      </c>
      <c r="B1256" t="s">
        <v>10</v>
      </c>
      <c r="C1256" t="s">
        <v>68</v>
      </c>
      <c r="D1256" t="s">
        <v>3619</v>
      </c>
      <c r="E1256" t="s">
        <v>3612</v>
      </c>
      <c r="F1256" t="str">
        <f>WORKSHEET[[#This Row],[Depart From]]&amp;"-"&amp;WORKSHEET[[#This Row],[Arrive To]]</f>
        <v>Addis Ababa-Victoria</v>
      </c>
      <c r="G1256" s="2">
        <v>44685</v>
      </c>
      <c r="H1256" s="2">
        <v>44706</v>
      </c>
      <c r="I1256" s="2" t="str">
        <f t="shared" si="19"/>
        <v>Delivered</v>
      </c>
      <c r="J1256" s="2" t="str">
        <f>TEXT(WORKSHEET[[#This Row],[Offloading Date]], "mmm")</f>
        <v>May</v>
      </c>
      <c r="K1256" s="2" t="str">
        <f>IF(OR(WORKSHEET[[#This Row],[Year]]="", ISBLANK(WORKSHEET[[#This Row],[Year]]), WORKSHEET[[#This Row],[Year]]="null"), "Exclude", "Include")</f>
        <v>Include</v>
      </c>
      <c r="L1256" t="s">
        <v>3624</v>
      </c>
      <c r="M1256" t="s">
        <v>3624</v>
      </c>
      <c r="N1256" t="s">
        <v>69</v>
      </c>
      <c r="O1256">
        <v>30.1297</v>
      </c>
      <c r="P1256">
        <v>20</v>
      </c>
      <c r="Q1256" t="s">
        <v>14</v>
      </c>
      <c r="R1256">
        <f>P1256 * _xll.XLOOKUP(Q1256,CALCULATION!$A$15:$A$17, CALCULATION!$B$15:$B$17 )</f>
        <v>20</v>
      </c>
      <c r="S1256" s="5">
        <f>O1256*P1256*_xll.XLOOKUP(Q1256,CALCULATION!$A$15:$A$17, CALCULATION!$B$15:$B$17)</f>
        <v>602.59400000000005</v>
      </c>
      <c r="T1256">
        <v>10</v>
      </c>
      <c r="U1256" t="s">
        <v>14</v>
      </c>
      <c r="V1256">
        <f>T1256 * _xll.XLOOKUP(U1256,CALCULATION!$A$15:$A$17, CALCULATION!$B$15:$B$17 )</f>
        <v>10</v>
      </c>
      <c r="W1256" s="5">
        <f>O1256*T1256*_xll.XLOOKUP(U1256,CALCULATION!$A$15:$A$17, CALCULATION!$B$15:$B$17)</f>
        <v>301.29700000000003</v>
      </c>
      <c r="X1256" s="5">
        <f>WORKSHEET[[#This Row],[Clients Total Cost]] / WORKSHEET[[#This Row],[Clients Rate per T2 (USD)]]</f>
        <v>30.129700000000003</v>
      </c>
      <c r="Y1256" s="5">
        <f>WORKSHEET[[#This Row],[Clients Rate per T2 (USD)]] - WORKSHEET[[#This Row],[Supplier Rate Per t2 (USD)]]</f>
        <v>10</v>
      </c>
      <c r="Z1256" s="5">
        <f>WORKSHEET[[#This Row],[Profit Per T]] * WORKSHEET[[#This Row],[Weight]]</f>
        <v>301.29700000000003</v>
      </c>
      <c r="AA1256">
        <v>1</v>
      </c>
      <c r="AB1256" s="1">
        <v>3.15</v>
      </c>
      <c r="AC1256" s="1">
        <v>2.1</v>
      </c>
      <c r="AD1256" s="1">
        <v>2.625</v>
      </c>
      <c r="AE1256" s="1">
        <f>WORKSHEET[[#This Row],[Delay at toll gate in days]] +WORKSHEET[[#This Row],[Delay at workshop in days]] +WORKSHEET[[#This Row],[Delay at border in days]]</f>
        <v>7.875</v>
      </c>
    </row>
    <row r="1257" spans="1:31" x14ac:dyDescent="0.35">
      <c r="A1257" t="s">
        <v>1277</v>
      </c>
      <c r="B1257" t="s">
        <v>10</v>
      </c>
      <c r="C1257" t="s">
        <v>68</v>
      </c>
      <c r="D1257" t="s">
        <v>3620</v>
      </c>
      <c r="E1257" t="s">
        <v>3613</v>
      </c>
      <c r="F1257" t="str">
        <f>WORKSHEET[[#This Row],[Depart From]]&amp;"-"&amp;WORKSHEET[[#This Row],[Arrive To]]</f>
        <v>Zanzibar-Sanaa</v>
      </c>
      <c r="G1257" s="2">
        <v>44685</v>
      </c>
      <c r="H1257" s="2">
        <v>44711</v>
      </c>
      <c r="I1257" s="2" t="str">
        <f t="shared" si="19"/>
        <v>Delivered</v>
      </c>
      <c r="J1257" s="2" t="str">
        <f>TEXT(WORKSHEET[[#This Row],[Offloading Date]], "mmm")</f>
        <v>May</v>
      </c>
      <c r="K1257" s="2" t="str">
        <f>IF(OR(WORKSHEET[[#This Row],[Year]]="", ISBLANK(WORKSHEET[[#This Row],[Year]]), WORKSHEET[[#This Row],[Year]]="null"), "Exclude", "Include")</f>
        <v>Include</v>
      </c>
      <c r="L1257" t="s">
        <v>16</v>
      </c>
      <c r="M1257" t="s">
        <v>3624</v>
      </c>
      <c r="N1257" t="s">
        <v>69</v>
      </c>
      <c r="O1257">
        <v>30.115400000000001</v>
      </c>
      <c r="P1257">
        <v>20</v>
      </c>
      <c r="Q1257" t="s">
        <v>14</v>
      </c>
      <c r="R1257">
        <f>P1257 * _xll.XLOOKUP(Q1257,CALCULATION!$A$15:$A$17, CALCULATION!$B$15:$B$17 )</f>
        <v>20</v>
      </c>
      <c r="S1257" s="5">
        <f>O1257*P1257*_xll.XLOOKUP(Q1257,CALCULATION!$A$15:$A$17, CALCULATION!$B$15:$B$17)</f>
        <v>602.30799999999999</v>
      </c>
      <c r="T1257">
        <v>10</v>
      </c>
      <c r="U1257" t="s">
        <v>14</v>
      </c>
      <c r="V1257">
        <f>T1257 * _xll.XLOOKUP(U1257,CALCULATION!$A$15:$A$17, CALCULATION!$B$15:$B$17 )</f>
        <v>10</v>
      </c>
      <c r="W1257" s="5">
        <f>O1257*T1257*_xll.XLOOKUP(U1257,CALCULATION!$A$15:$A$17, CALCULATION!$B$15:$B$17)</f>
        <v>301.154</v>
      </c>
      <c r="X1257" s="5">
        <f>WORKSHEET[[#This Row],[Clients Total Cost]] / WORKSHEET[[#This Row],[Clients Rate per T2 (USD)]]</f>
        <v>30.115400000000001</v>
      </c>
      <c r="Y1257" s="5">
        <f>WORKSHEET[[#This Row],[Clients Rate per T2 (USD)]] - WORKSHEET[[#This Row],[Supplier Rate Per t2 (USD)]]</f>
        <v>10</v>
      </c>
      <c r="Z1257" s="5">
        <f>WORKSHEET[[#This Row],[Profit Per T]] * WORKSHEET[[#This Row],[Weight]]</f>
        <v>301.154</v>
      </c>
      <c r="AA1257">
        <v>1</v>
      </c>
      <c r="AB1257" s="1">
        <v>3.9</v>
      </c>
      <c r="AC1257" s="1">
        <v>2.6</v>
      </c>
      <c r="AD1257" s="1">
        <v>3.25</v>
      </c>
      <c r="AE1257" s="1">
        <f>WORKSHEET[[#This Row],[Delay at toll gate in days]] +WORKSHEET[[#This Row],[Delay at workshop in days]] +WORKSHEET[[#This Row],[Delay at border in days]]</f>
        <v>9.75</v>
      </c>
    </row>
    <row r="1258" spans="1:31" x14ac:dyDescent="0.35">
      <c r="A1258" t="s">
        <v>1278</v>
      </c>
      <c r="B1258" t="s">
        <v>10</v>
      </c>
      <c r="C1258" t="s">
        <v>68</v>
      </c>
      <c r="D1258" t="s">
        <v>3619</v>
      </c>
      <c r="E1258" t="s">
        <v>3614</v>
      </c>
      <c r="F1258" t="str">
        <f>WORKSHEET[[#This Row],[Depart From]]&amp;"-"&amp;WORKSHEET[[#This Row],[Arrive To]]</f>
        <v>Addis Ababa-Alger</v>
      </c>
      <c r="G1258" s="2">
        <v>44692</v>
      </c>
      <c r="H1258" s="2">
        <v>44708</v>
      </c>
      <c r="I1258" s="2" t="str">
        <f t="shared" si="19"/>
        <v>Delivered</v>
      </c>
      <c r="J1258" s="2" t="str">
        <f>TEXT(WORKSHEET[[#This Row],[Offloading Date]], "mmm")</f>
        <v>May</v>
      </c>
      <c r="K1258" s="2" t="str">
        <f>IF(OR(WORKSHEET[[#This Row],[Year]]="", ISBLANK(WORKSHEET[[#This Row],[Year]]), WORKSHEET[[#This Row],[Year]]="null"), "Exclude", "Include")</f>
        <v>Include</v>
      </c>
      <c r="L1258" t="s">
        <v>16</v>
      </c>
      <c r="M1258" t="s">
        <v>3624</v>
      </c>
      <c r="N1258" t="s">
        <v>69</v>
      </c>
      <c r="O1258">
        <v>30.051200000000001</v>
      </c>
      <c r="P1258">
        <v>20</v>
      </c>
      <c r="Q1258" t="s">
        <v>14</v>
      </c>
      <c r="R1258">
        <f>P1258 * _xll.XLOOKUP(Q1258,CALCULATION!$A$15:$A$17, CALCULATION!$B$15:$B$17 )</f>
        <v>20</v>
      </c>
      <c r="S1258" s="5">
        <f>O1258*P1258*_xll.XLOOKUP(Q1258,CALCULATION!$A$15:$A$17, CALCULATION!$B$15:$B$17)</f>
        <v>601.024</v>
      </c>
      <c r="T1258">
        <v>10</v>
      </c>
      <c r="U1258" t="s">
        <v>14</v>
      </c>
      <c r="V1258">
        <f>T1258 * _xll.XLOOKUP(U1258,CALCULATION!$A$15:$A$17, CALCULATION!$B$15:$B$17 )</f>
        <v>10</v>
      </c>
      <c r="W1258" s="5">
        <f>O1258*T1258*_xll.XLOOKUP(U1258,CALCULATION!$A$15:$A$17, CALCULATION!$B$15:$B$17)</f>
        <v>300.512</v>
      </c>
      <c r="X1258" s="5">
        <f>WORKSHEET[[#This Row],[Clients Total Cost]] / WORKSHEET[[#This Row],[Clients Rate per T2 (USD)]]</f>
        <v>30.051200000000001</v>
      </c>
      <c r="Y1258" s="5">
        <f>WORKSHEET[[#This Row],[Clients Rate per T2 (USD)]] - WORKSHEET[[#This Row],[Supplier Rate Per t2 (USD)]]</f>
        <v>10</v>
      </c>
      <c r="Z1258" s="5">
        <f>WORKSHEET[[#This Row],[Profit Per T]] * WORKSHEET[[#This Row],[Weight]]</f>
        <v>300.512</v>
      </c>
      <c r="AA1258">
        <v>1</v>
      </c>
      <c r="AB1258" s="1">
        <v>2.4</v>
      </c>
      <c r="AC1258" s="1">
        <v>1.6</v>
      </c>
      <c r="AD1258" s="1">
        <v>2</v>
      </c>
      <c r="AE1258" s="1">
        <f>WORKSHEET[[#This Row],[Delay at toll gate in days]] +WORKSHEET[[#This Row],[Delay at workshop in days]] +WORKSHEET[[#This Row],[Delay at border in days]]</f>
        <v>6</v>
      </c>
    </row>
    <row r="1259" spans="1:31" x14ac:dyDescent="0.35">
      <c r="A1259" t="s">
        <v>1279</v>
      </c>
      <c r="B1259" t="s">
        <v>10</v>
      </c>
      <c r="C1259" t="s">
        <v>68</v>
      </c>
      <c r="D1259" t="s">
        <v>3611</v>
      </c>
      <c r="E1259" t="s">
        <v>3614</v>
      </c>
      <c r="F1259" t="str">
        <f>WORKSHEET[[#This Row],[Depart From]]&amp;"-"&amp;WORKSHEET[[#This Row],[Arrive To]]</f>
        <v>Mogadishu-Alger</v>
      </c>
      <c r="G1259" s="2">
        <v>44685</v>
      </c>
      <c r="H1259" s="2">
        <v>44709</v>
      </c>
      <c r="I1259" s="2" t="str">
        <f t="shared" si="19"/>
        <v>Delivered</v>
      </c>
      <c r="J1259" s="2" t="str">
        <f>TEXT(WORKSHEET[[#This Row],[Offloading Date]], "mmm")</f>
        <v>May</v>
      </c>
      <c r="K1259" s="2" t="str">
        <f>IF(OR(WORKSHEET[[#This Row],[Year]]="", ISBLANK(WORKSHEET[[#This Row],[Year]]), WORKSHEET[[#This Row],[Year]]="null"), "Exclude", "Include")</f>
        <v>Include</v>
      </c>
      <c r="L1259" t="s">
        <v>16</v>
      </c>
      <c r="M1259" t="s">
        <v>12</v>
      </c>
      <c r="N1259" t="s">
        <v>69</v>
      </c>
      <c r="O1259">
        <v>29.9468</v>
      </c>
      <c r="P1259">
        <v>20</v>
      </c>
      <c r="Q1259" t="s">
        <v>14</v>
      </c>
      <c r="R1259">
        <f>P1259 * _xll.XLOOKUP(Q1259,CALCULATION!$A$15:$A$17, CALCULATION!$B$15:$B$17 )</f>
        <v>20</v>
      </c>
      <c r="S1259" s="5">
        <f>O1259*P1259*_xll.XLOOKUP(Q1259,CALCULATION!$A$15:$A$17, CALCULATION!$B$15:$B$17)</f>
        <v>598.93600000000004</v>
      </c>
      <c r="T1259">
        <v>10</v>
      </c>
      <c r="U1259" t="s">
        <v>14</v>
      </c>
      <c r="V1259">
        <f>T1259 * _xll.XLOOKUP(U1259,CALCULATION!$A$15:$A$17, CALCULATION!$B$15:$B$17 )</f>
        <v>10</v>
      </c>
      <c r="W1259" s="5">
        <f>O1259*T1259*_xll.XLOOKUP(U1259,CALCULATION!$A$15:$A$17, CALCULATION!$B$15:$B$17)</f>
        <v>299.46800000000002</v>
      </c>
      <c r="X1259" s="5">
        <f>WORKSHEET[[#This Row],[Clients Total Cost]] / WORKSHEET[[#This Row],[Clients Rate per T2 (USD)]]</f>
        <v>29.946800000000003</v>
      </c>
      <c r="Y1259" s="5">
        <f>WORKSHEET[[#This Row],[Clients Rate per T2 (USD)]] - WORKSHEET[[#This Row],[Supplier Rate Per t2 (USD)]]</f>
        <v>10</v>
      </c>
      <c r="Z1259" s="5">
        <f>WORKSHEET[[#This Row],[Profit Per T]] * WORKSHEET[[#This Row],[Weight]]</f>
        <v>299.46800000000002</v>
      </c>
      <c r="AA1259">
        <v>1</v>
      </c>
      <c r="AB1259" s="1">
        <v>3.5999999999999996</v>
      </c>
      <c r="AC1259" s="1">
        <v>2.4000000000000004</v>
      </c>
      <c r="AD1259" s="1">
        <v>3</v>
      </c>
      <c r="AE1259" s="1">
        <f>WORKSHEET[[#This Row],[Delay at toll gate in days]] +WORKSHEET[[#This Row],[Delay at workshop in days]] +WORKSHEET[[#This Row],[Delay at border in days]]</f>
        <v>9</v>
      </c>
    </row>
    <row r="1260" spans="1:31" x14ac:dyDescent="0.35">
      <c r="A1260" t="s">
        <v>1280</v>
      </c>
      <c r="B1260" t="s">
        <v>10</v>
      </c>
      <c r="C1260" t="s">
        <v>68</v>
      </c>
      <c r="D1260" t="s">
        <v>3615</v>
      </c>
      <c r="E1260" t="s">
        <v>3614</v>
      </c>
      <c r="F1260" t="str">
        <f>WORKSHEET[[#This Row],[Depart From]]&amp;"-"&amp;WORKSHEET[[#This Row],[Arrive To]]</f>
        <v>Mombasa-Alger</v>
      </c>
      <c r="G1260" s="2">
        <v>44688</v>
      </c>
      <c r="H1260" s="2">
        <v>44714</v>
      </c>
      <c r="I1260" s="2" t="str">
        <f t="shared" si="19"/>
        <v>Delivered</v>
      </c>
      <c r="J1260" s="2" t="str">
        <f>TEXT(WORKSHEET[[#This Row],[Offloading Date]], "mmm")</f>
        <v>Jun</v>
      </c>
      <c r="K1260" s="2" t="str">
        <f>IF(OR(WORKSHEET[[#This Row],[Year]]="", ISBLANK(WORKSHEET[[#This Row],[Year]]), WORKSHEET[[#This Row],[Year]]="null"), "Exclude", "Include")</f>
        <v>Include</v>
      </c>
      <c r="L1260" t="s">
        <v>16</v>
      </c>
      <c r="M1260" t="s">
        <v>12</v>
      </c>
      <c r="N1260" t="s">
        <v>69</v>
      </c>
      <c r="O1260">
        <v>32.1008</v>
      </c>
      <c r="P1260">
        <v>20</v>
      </c>
      <c r="Q1260" t="s">
        <v>14</v>
      </c>
      <c r="R1260">
        <f>P1260 * _xll.XLOOKUP(Q1260,CALCULATION!$A$15:$A$17, CALCULATION!$B$15:$B$17 )</f>
        <v>20</v>
      </c>
      <c r="S1260" s="5">
        <f>O1260*P1260*_xll.XLOOKUP(Q1260,CALCULATION!$A$15:$A$17, CALCULATION!$B$15:$B$17)</f>
        <v>642.01599999999996</v>
      </c>
      <c r="T1260">
        <v>10</v>
      </c>
      <c r="U1260" t="s">
        <v>14</v>
      </c>
      <c r="V1260">
        <f>T1260 * _xll.XLOOKUP(U1260,CALCULATION!$A$15:$A$17, CALCULATION!$B$15:$B$17 )</f>
        <v>10</v>
      </c>
      <c r="W1260" s="5">
        <f>O1260*T1260*_xll.XLOOKUP(U1260,CALCULATION!$A$15:$A$17, CALCULATION!$B$15:$B$17)</f>
        <v>321.00799999999998</v>
      </c>
      <c r="X1260" s="5">
        <f>WORKSHEET[[#This Row],[Clients Total Cost]] / WORKSHEET[[#This Row],[Clients Rate per T2 (USD)]]</f>
        <v>32.1008</v>
      </c>
      <c r="Y1260" s="5">
        <f>WORKSHEET[[#This Row],[Clients Rate per T2 (USD)]] - WORKSHEET[[#This Row],[Supplier Rate Per t2 (USD)]]</f>
        <v>10</v>
      </c>
      <c r="Z1260" s="5">
        <f>WORKSHEET[[#This Row],[Profit Per T]] * WORKSHEET[[#This Row],[Weight]]</f>
        <v>321.00799999999998</v>
      </c>
      <c r="AA1260">
        <v>1</v>
      </c>
      <c r="AB1260" s="1">
        <v>3.9</v>
      </c>
      <c r="AC1260" s="1">
        <v>2.6</v>
      </c>
      <c r="AD1260" s="1">
        <v>3.25</v>
      </c>
      <c r="AE1260" s="1">
        <f>WORKSHEET[[#This Row],[Delay at toll gate in days]] +WORKSHEET[[#This Row],[Delay at workshop in days]] +WORKSHEET[[#This Row],[Delay at border in days]]</f>
        <v>9.75</v>
      </c>
    </row>
    <row r="1261" spans="1:31" x14ac:dyDescent="0.35">
      <c r="A1261" t="s">
        <v>1281</v>
      </c>
      <c r="B1261" t="s">
        <v>10</v>
      </c>
      <c r="C1261" t="s">
        <v>68</v>
      </c>
      <c r="D1261" t="s">
        <v>3611</v>
      </c>
      <c r="E1261" t="s">
        <v>3613</v>
      </c>
      <c r="F1261" t="str">
        <f>WORKSHEET[[#This Row],[Depart From]]&amp;"-"&amp;WORKSHEET[[#This Row],[Arrive To]]</f>
        <v>Mogadishu-Sanaa</v>
      </c>
      <c r="G1261" s="2">
        <v>44685</v>
      </c>
      <c r="H1261" s="2">
        <v>44716</v>
      </c>
      <c r="I1261" s="2" t="str">
        <f t="shared" si="19"/>
        <v>Delivered</v>
      </c>
      <c r="J1261" s="2" t="str">
        <f>TEXT(WORKSHEET[[#This Row],[Offloading Date]], "mmm")</f>
        <v>Jun</v>
      </c>
      <c r="K1261" s="2" t="str">
        <f>IF(OR(WORKSHEET[[#This Row],[Year]]="", ISBLANK(WORKSHEET[[#This Row],[Year]]), WORKSHEET[[#This Row],[Year]]="null"), "Exclude", "Include")</f>
        <v>Include</v>
      </c>
      <c r="L1261" t="s">
        <v>16</v>
      </c>
      <c r="M1261" t="s">
        <v>12</v>
      </c>
      <c r="N1261" t="s">
        <v>69</v>
      </c>
      <c r="O1261">
        <v>34.134500000000003</v>
      </c>
      <c r="P1261">
        <v>20</v>
      </c>
      <c r="Q1261" t="s">
        <v>14</v>
      </c>
      <c r="R1261">
        <f>P1261 * _xll.XLOOKUP(Q1261,CALCULATION!$A$15:$A$17, CALCULATION!$B$15:$B$17 )</f>
        <v>20</v>
      </c>
      <c r="S1261" s="5">
        <f>O1261*P1261*_xll.XLOOKUP(Q1261,CALCULATION!$A$15:$A$17, CALCULATION!$B$15:$B$17)</f>
        <v>682.69</v>
      </c>
      <c r="T1261">
        <v>10</v>
      </c>
      <c r="U1261" t="s">
        <v>14</v>
      </c>
      <c r="V1261">
        <f>T1261 * _xll.XLOOKUP(U1261,CALCULATION!$A$15:$A$17, CALCULATION!$B$15:$B$17 )</f>
        <v>10</v>
      </c>
      <c r="W1261" s="5">
        <f>O1261*T1261*_xll.XLOOKUP(U1261,CALCULATION!$A$15:$A$17, CALCULATION!$B$15:$B$17)</f>
        <v>341.34500000000003</v>
      </c>
      <c r="X1261" s="5">
        <f>WORKSHEET[[#This Row],[Clients Total Cost]] / WORKSHEET[[#This Row],[Clients Rate per T2 (USD)]]</f>
        <v>34.134500000000003</v>
      </c>
      <c r="Y1261" s="5">
        <f>WORKSHEET[[#This Row],[Clients Rate per T2 (USD)]] - WORKSHEET[[#This Row],[Supplier Rate Per t2 (USD)]]</f>
        <v>10</v>
      </c>
      <c r="Z1261" s="5">
        <f>WORKSHEET[[#This Row],[Profit Per T]] * WORKSHEET[[#This Row],[Weight]]</f>
        <v>341.34500000000003</v>
      </c>
      <c r="AA1261">
        <v>1</v>
      </c>
      <c r="AB1261" s="1">
        <v>4.6499999999999995</v>
      </c>
      <c r="AC1261" s="1">
        <v>3.1</v>
      </c>
      <c r="AD1261" s="1">
        <v>3.875</v>
      </c>
      <c r="AE1261" s="1">
        <f>WORKSHEET[[#This Row],[Delay at toll gate in days]] +WORKSHEET[[#This Row],[Delay at workshop in days]] +WORKSHEET[[#This Row],[Delay at border in days]]</f>
        <v>11.625</v>
      </c>
    </row>
    <row r="1262" spans="1:31" x14ac:dyDescent="0.35">
      <c r="A1262" t="s">
        <v>1282</v>
      </c>
      <c r="B1262" t="s">
        <v>10</v>
      </c>
      <c r="C1262" t="s">
        <v>68</v>
      </c>
      <c r="D1262" t="s">
        <v>3620</v>
      </c>
      <c r="E1262" t="s">
        <v>3617</v>
      </c>
      <c r="F1262" t="str">
        <f>WORKSHEET[[#This Row],[Depart From]]&amp;"-"&amp;WORKSHEET[[#This Row],[Arrive To]]</f>
        <v>Zanzibar-Lagos</v>
      </c>
      <c r="G1262" s="2">
        <v>44693</v>
      </c>
      <c r="H1262" s="2">
        <v>44713</v>
      </c>
      <c r="I1262" s="2" t="str">
        <f t="shared" si="19"/>
        <v>Delivered</v>
      </c>
      <c r="J1262" s="2" t="str">
        <f>TEXT(WORKSHEET[[#This Row],[Offloading Date]], "mmm")</f>
        <v>Jun</v>
      </c>
      <c r="K1262" s="2" t="str">
        <f>IF(OR(WORKSHEET[[#This Row],[Year]]="", ISBLANK(WORKSHEET[[#This Row],[Year]]), WORKSHEET[[#This Row],[Year]]="null"), "Exclude", "Include")</f>
        <v>Include</v>
      </c>
      <c r="L1262" t="s">
        <v>16</v>
      </c>
      <c r="M1262" t="s">
        <v>12</v>
      </c>
      <c r="N1262" t="s">
        <v>69</v>
      </c>
      <c r="O1262">
        <v>34.187100000000001</v>
      </c>
      <c r="P1262">
        <v>20</v>
      </c>
      <c r="Q1262" t="s">
        <v>14</v>
      </c>
      <c r="R1262">
        <f>P1262 * _xll.XLOOKUP(Q1262,CALCULATION!$A$15:$A$17, CALCULATION!$B$15:$B$17 )</f>
        <v>20</v>
      </c>
      <c r="S1262" s="5">
        <f>O1262*P1262*_xll.XLOOKUP(Q1262,CALCULATION!$A$15:$A$17, CALCULATION!$B$15:$B$17)</f>
        <v>683.74199999999996</v>
      </c>
      <c r="T1262">
        <v>10</v>
      </c>
      <c r="U1262" t="s">
        <v>14</v>
      </c>
      <c r="V1262">
        <f>T1262 * _xll.XLOOKUP(U1262,CALCULATION!$A$15:$A$17, CALCULATION!$B$15:$B$17 )</f>
        <v>10</v>
      </c>
      <c r="W1262" s="5">
        <f>O1262*T1262*_xll.XLOOKUP(U1262,CALCULATION!$A$15:$A$17, CALCULATION!$B$15:$B$17)</f>
        <v>341.87099999999998</v>
      </c>
      <c r="X1262" s="5">
        <f>WORKSHEET[[#This Row],[Clients Total Cost]] / WORKSHEET[[#This Row],[Clients Rate per T2 (USD)]]</f>
        <v>34.187100000000001</v>
      </c>
      <c r="Y1262" s="5">
        <f>WORKSHEET[[#This Row],[Clients Rate per T2 (USD)]] - WORKSHEET[[#This Row],[Supplier Rate Per t2 (USD)]]</f>
        <v>10</v>
      </c>
      <c r="Z1262" s="5">
        <f>WORKSHEET[[#This Row],[Profit Per T]] * WORKSHEET[[#This Row],[Weight]]</f>
        <v>341.87099999999998</v>
      </c>
      <c r="AA1262">
        <v>1</v>
      </c>
      <c r="AB1262" s="1">
        <v>3</v>
      </c>
      <c r="AC1262" s="1">
        <v>2</v>
      </c>
      <c r="AD1262" s="1">
        <v>2.5</v>
      </c>
      <c r="AE1262" s="1">
        <f>WORKSHEET[[#This Row],[Delay at toll gate in days]] +WORKSHEET[[#This Row],[Delay at workshop in days]] +WORKSHEET[[#This Row],[Delay at border in days]]</f>
        <v>7.5</v>
      </c>
    </row>
    <row r="1263" spans="1:31" x14ac:dyDescent="0.35">
      <c r="A1263" t="s">
        <v>1283</v>
      </c>
      <c r="B1263" t="s">
        <v>10</v>
      </c>
      <c r="C1263" t="s">
        <v>68</v>
      </c>
      <c r="D1263" t="s">
        <v>3619</v>
      </c>
      <c r="E1263" t="s">
        <v>3612</v>
      </c>
      <c r="F1263" t="str">
        <f>WORKSHEET[[#This Row],[Depart From]]&amp;"-"&amp;WORKSHEET[[#This Row],[Arrive To]]</f>
        <v>Addis Ababa-Victoria</v>
      </c>
      <c r="G1263" s="2">
        <v>44697</v>
      </c>
      <c r="H1263" s="2">
        <v>44720</v>
      </c>
      <c r="I1263" s="2" t="str">
        <f t="shared" si="19"/>
        <v>Delivered</v>
      </c>
      <c r="J1263" s="2" t="str">
        <f>TEXT(WORKSHEET[[#This Row],[Offloading Date]], "mmm")</f>
        <v>Jun</v>
      </c>
      <c r="K1263" s="2" t="str">
        <f>IF(OR(WORKSHEET[[#This Row],[Year]]="", ISBLANK(WORKSHEET[[#This Row],[Year]]), WORKSHEET[[#This Row],[Year]]="null"), "Exclude", "Include")</f>
        <v>Include</v>
      </c>
      <c r="L1263" t="s">
        <v>16</v>
      </c>
      <c r="M1263" t="s">
        <v>3624</v>
      </c>
      <c r="N1263" t="s">
        <v>69</v>
      </c>
      <c r="O1263">
        <v>30.077500000000001</v>
      </c>
      <c r="P1263">
        <v>20</v>
      </c>
      <c r="Q1263" t="s">
        <v>14</v>
      </c>
      <c r="R1263">
        <f>P1263 * _xll.XLOOKUP(Q1263,CALCULATION!$A$15:$A$17, CALCULATION!$B$15:$B$17 )</f>
        <v>20</v>
      </c>
      <c r="S1263" s="5">
        <f>O1263*P1263*_xll.XLOOKUP(Q1263,CALCULATION!$A$15:$A$17, CALCULATION!$B$15:$B$17)</f>
        <v>601.54999999999995</v>
      </c>
      <c r="T1263">
        <v>10</v>
      </c>
      <c r="U1263" t="s">
        <v>14</v>
      </c>
      <c r="V1263">
        <f>T1263 * _xll.XLOOKUP(U1263,CALCULATION!$A$15:$A$17, CALCULATION!$B$15:$B$17 )</f>
        <v>10</v>
      </c>
      <c r="W1263" s="5">
        <f>O1263*T1263*_xll.XLOOKUP(U1263,CALCULATION!$A$15:$A$17, CALCULATION!$B$15:$B$17)</f>
        <v>300.77499999999998</v>
      </c>
      <c r="X1263" s="5">
        <f>WORKSHEET[[#This Row],[Clients Total Cost]] / WORKSHEET[[#This Row],[Clients Rate per T2 (USD)]]</f>
        <v>30.077499999999997</v>
      </c>
      <c r="Y1263" s="5">
        <f>WORKSHEET[[#This Row],[Clients Rate per T2 (USD)]] - WORKSHEET[[#This Row],[Supplier Rate Per t2 (USD)]]</f>
        <v>10</v>
      </c>
      <c r="Z1263" s="5">
        <f>WORKSHEET[[#This Row],[Profit Per T]] * WORKSHEET[[#This Row],[Weight]]</f>
        <v>300.77499999999998</v>
      </c>
      <c r="AA1263">
        <v>1</v>
      </c>
      <c r="AB1263" s="1">
        <v>3.4499999999999997</v>
      </c>
      <c r="AC1263" s="1">
        <v>2.3000000000000003</v>
      </c>
      <c r="AD1263" s="1">
        <v>2.875</v>
      </c>
      <c r="AE1263" s="1">
        <f>WORKSHEET[[#This Row],[Delay at toll gate in days]] +WORKSHEET[[#This Row],[Delay at workshop in days]] +WORKSHEET[[#This Row],[Delay at border in days]]</f>
        <v>8.625</v>
      </c>
    </row>
    <row r="1264" spans="1:31" x14ac:dyDescent="0.35">
      <c r="A1264" t="s">
        <v>1284</v>
      </c>
      <c r="B1264" t="s">
        <v>10</v>
      </c>
      <c r="C1264" t="s">
        <v>68</v>
      </c>
      <c r="D1264" t="s">
        <v>3619</v>
      </c>
      <c r="E1264" t="s">
        <v>3613</v>
      </c>
      <c r="F1264" t="str">
        <f>WORKSHEET[[#This Row],[Depart From]]&amp;"-"&amp;WORKSHEET[[#This Row],[Arrive To]]</f>
        <v>Addis Ababa-Sanaa</v>
      </c>
      <c r="G1264" s="2">
        <v>44691</v>
      </c>
      <c r="H1264" s="2">
        <v>44707</v>
      </c>
      <c r="I1264" s="2" t="str">
        <f t="shared" si="19"/>
        <v>Delivered</v>
      </c>
      <c r="J1264" s="2" t="str">
        <f>TEXT(WORKSHEET[[#This Row],[Offloading Date]], "mmm")</f>
        <v>May</v>
      </c>
      <c r="K1264" s="2" t="str">
        <f>IF(OR(WORKSHEET[[#This Row],[Year]]="", ISBLANK(WORKSHEET[[#This Row],[Year]]), WORKSHEET[[#This Row],[Year]]="null"), "Exclude", "Include")</f>
        <v>Include</v>
      </c>
      <c r="L1264" t="s">
        <v>16</v>
      </c>
      <c r="M1264" t="s">
        <v>3624</v>
      </c>
      <c r="N1264" t="s">
        <v>69</v>
      </c>
      <c r="O1264">
        <v>32.0578</v>
      </c>
      <c r="P1264">
        <v>20</v>
      </c>
      <c r="Q1264" t="s">
        <v>14</v>
      </c>
      <c r="R1264">
        <f>P1264 * _xll.XLOOKUP(Q1264,CALCULATION!$A$15:$A$17, CALCULATION!$B$15:$B$17 )</f>
        <v>20</v>
      </c>
      <c r="S1264" s="5">
        <f>O1264*P1264*_xll.XLOOKUP(Q1264,CALCULATION!$A$15:$A$17, CALCULATION!$B$15:$B$17)</f>
        <v>641.15599999999995</v>
      </c>
      <c r="T1264">
        <v>10</v>
      </c>
      <c r="U1264" t="s">
        <v>14</v>
      </c>
      <c r="V1264">
        <f>T1264 * _xll.XLOOKUP(U1264,CALCULATION!$A$15:$A$17, CALCULATION!$B$15:$B$17 )</f>
        <v>10</v>
      </c>
      <c r="W1264" s="5">
        <f>O1264*T1264*_xll.XLOOKUP(U1264,CALCULATION!$A$15:$A$17, CALCULATION!$B$15:$B$17)</f>
        <v>320.57799999999997</v>
      </c>
      <c r="X1264" s="5">
        <f>WORKSHEET[[#This Row],[Clients Total Cost]] / WORKSHEET[[#This Row],[Clients Rate per T2 (USD)]]</f>
        <v>32.0578</v>
      </c>
      <c r="Y1264" s="5">
        <f>WORKSHEET[[#This Row],[Clients Rate per T2 (USD)]] - WORKSHEET[[#This Row],[Supplier Rate Per t2 (USD)]]</f>
        <v>10</v>
      </c>
      <c r="Z1264" s="5">
        <f>WORKSHEET[[#This Row],[Profit Per T]] * WORKSHEET[[#This Row],[Weight]]</f>
        <v>320.57799999999997</v>
      </c>
      <c r="AA1264">
        <v>1</v>
      </c>
      <c r="AB1264" s="1">
        <v>2.4</v>
      </c>
      <c r="AC1264" s="1">
        <v>1.6</v>
      </c>
      <c r="AD1264" s="1">
        <v>2</v>
      </c>
      <c r="AE1264" s="1">
        <f>WORKSHEET[[#This Row],[Delay at toll gate in days]] +WORKSHEET[[#This Row],[Delay at workshop in days]] +WORKSHEET[[#This Row],[Delay at border in days]]</f>
        <v>6</v>
      </c>
    </row>
    <row r="1265" spans="1:31" x14ac:dyDescent="0.35">
      <c r="A1265" t="s">
        <v>1285</v>
      </c>
      <c r="B1265" t="s">
        <v>10</v>
      </c>
      <c r="C1265" t="s">
        <v>68</v>
      </c>
      <c r="D1265" t="s">
        <v>3619</v>
      </c>
      <c r="E1265" t="s">
        <v>3618</v>
      </c>
      <c r="F1265" t="str">
        <f>WORKSHEET[[#This Row],[Depart From]]&amp;"-"&amp;WORKSHEET[[#This Row],[Arrive To]]</f>
        <v>Addis Ababa-Tripoli</v>
      </c>
      <c r="G1265" s="2">
        <v>44688</v>
      </c>
      <c r="H1265" s="2">
        <v>44711</v>
      </c>
      <c r="I1265" s="2" t="str">
        <f t="shared" si="19"/>
        <v>Delivered</v>
      </c>
      <c r="J1265" s="2" t="str">
        <f>TEXT(WORKSHEET[[#This Row],[Offloading Date]], "mmm")</f>
        <v>May</v>
      </c>
      <c r="K1265" s="2" t="str">
        <f>IF(OR(WORKSHEET[[#This Row],[Year]]="", ISBLANK(WORKSHEET[[#This Row],[Year]]), WORKSHEET[[#This Row],[Year]]="null"), "Exclude", "Include")</f>
        <v>Include</v>
      </c>
      <c r="L1265" t="s">
        <v>16</v>
      </c>
      <c r="M1265" t="s">
        <v>3624</v>
      </c>
      <c r="N1265" t="s">
        <v>69</v>
      </c>
      <c r="O1265">
        <v>28.081499999999998</v>
      </c>
      <c r="P1265">
        <v>20</v>
      </c>
      <c r="Q1265" t="s">
        <v>14</v>
      </c>
      <c r="R1265">
        <f>P1265 * _xll.XLOOKUP(Q1265,CALCULATION!$A$15:$A$17, CALCULATION!$B$15:$B$17 )</f>
        <v>20</v>
      </c>
      <c r="S1265" s="5">
        <f>O1265*P1265*_xll.XLOOKUP(Q1265,CALCULATION!$A$15:$A$17, CALCULATION!$B$15:$B$17)</f>
        <v>561.63</v>
      </c>
      <c r="T1265">
        <v>10</v>
      </c>
      <c r="U1265" t="s">
        <v>14</v>
      </c>
      <c r="V1265">
        <f>T1265 * _xll.XLOOKUP(U1265,CALCULATION!$A$15:$A$17, CALCULATION!$B$15:$B$17 )</f>
        <v>10</v>
      </c>
      <c r="W1265" s="5">
        <f>O1265*T1265*_xll.XLOOKUP(U1265,CALCULATION!$A$15:$A$17, CALCULATION!$B$15:$B$17)</f>
        <v>280.815</v>
      </c>
      <c r="X1265" s="5">
        <f>WORKSHEET[[#This Row],[Clients Total Cost]] / WORKSHEET[[#This Row],[Clients Rate per T2 (USD)]]</f>
        <v>28.081499999999998</v>
      </c>
      <c r="Y1265" s="5">
        <f>WORKSHEET[[#This Row],[Clients Rate per T2 (USD)]] - WORKSHEET[[#This Row],[Supplier Rate Per t2 (USD)]]</f>
        <v>10</v>
      </c>
      <c r="Z1265" s="5">
        <f>WORKSHEET[[#This Row],[Profit Per T]] * WORKSHEET[[#This Row],[Weight]]</f>
        <v>280.815</v>
      </c>
      <c r="AA1265">
        <v>1</v>
      </c>
      <c r="AB1265" s="1">
        <v>3.4499999999999997</v>
      </c>
      <c r="AC1265" s="1">
        <v>2.3000000000000003</v>
      </c>
      <c r="AD1265" s="1">
        <v>2.875</v>
      </c>
      <c r="AE1265" s="1">
        <f>WORKSHEET[[#This Row],[Delay at toll gate in days]] +WORKSHEET[[#This Row],[Delay at workshop in days]] +WORKSHEET[[#This Row],[Delay at border in days]]</f>
        <v>8.625</v>
      </c>
    </row>
    <row r="1266" spans="1:31" x14ac:dyDescent="0.35">
      <c r="A1266" t="s">
        <v>1286</v>
      </c>
      <c r="B1266" t="s">
        <v>10</v>
      </c>
      <c r="C1266" t="s">
        <v>68</v>
      </c>
      <c r="D1266" t="s">
        <v>3611</v>
      </c>
      <c r="E1266" t="s">
        <v>3614</v>
      </c>
      <c r="F1266" t="str">
        <f>WORKSHEET[[#This Row],[Depart From]]&amp;"-"&amp;WORKSHEET[[#This Row],[Arrive To]]</f>
        <v>Mogadishu-Alger</v>
      </c>
      <c r="G1266" s="2">
        <v>44693</v>
      </c>
      <c r="H1266" s="2">
        <v>44709</v>
      </c>
      <c r="I1266" s="2" t="str">
        <f t="shared" si="19"/>
        <v>Delivered</v>
      </c>
      <c r="J1266" s="2" t="str">
        <f>TEXT(WORKSHEET[[#This Row],[Offloading Date]], "mmm")</f>
        <v>May</v>
      </c>
      <c r="K1266" s="2" t="str">
        <f>IF(OR(WORKSHEET[[#This Row],[Year]]="", ISBLANK(WORKSHEET[[#This Row],[Year]]), WORKSHEET[[#This Row],[Year]]="null"), "Exclude", "Include")</f>
        <v>Include</v>
      </c>
      <c r="L1266" t="s">
        <v>16</v>
      </c>
      <c r="M1266" t="s">
        <v>3624</v>
      </c>
      <c r="N1266" t="s">
        <v>69</v>
      </c>
      <c r="O1266">
        <v>29.986899999999999</v>
      </c>
      <c r="P1266">
        <v>20</v>
      </c>
      <c r="Q1266" t="s">
        <v>14</v>
      </c>
      <c r="R1266">
        <f>P1266 * _xll.XLOOKUP(Q1266,CALCULATION!$A$15:$A$17, CALCULATION!$B$15:$B$17 )</f>
        <v>20</v>
      </c>
      <c r="S1266" s="5">
        <f>O1266*P1266*_xll.XLOOKUP(Q1266,CALCULATION!$A$15:$A$17, CALCULATION!$B$15:$B$17)</f>
        <v>599.73799999999994</v>
      </c>
      <c r="T1266">
        <v>10</v>
      </c>
      <c r="U1266" t="s">
        <v>14</v>
      </c>
      <c r="V1266">
        <f>T1266 * _xll.XLOOKUP(U1266,CALCULATION!$A$15:$A$17, CALCULATION!$B$15:$B$17 )</f>
        <v>10</v>
      </c>
      <c r="W1266" s="5">
        <f>O1266*T1266*_xll.XLOOKUP(U1266,CALCULATION!$A$15:$A$17, CALCULATION!$B$15:$B$17)</f>
        <v>299.86899999999997</v>
      </c>
      <c r="X1266" s="5">
        <f>WORKSHEET[[#This Row],[Clients Total Cost]] / WORKSHEET[[#This Row],[Clients Rate per T2 (USD)]]</f>
        <v>29.986899999999999</v>
      </c>
      <c r="Y1266" s="5">
        <f>WORKSHEET[[#This Row],[Clients Rate per T2 (USD)]] - WORKSHEET[[#This Row],[Supplier Rate Per t2 (USD)]]</f>
        <v>10</v>
      </c>
      <c r="Z1266" s="5">
        <f>WORKSHEET[[#This Row],[Profit Per T]] * WORKSHEET[[#This Row],[Weight]]</f>
        <v>299.86899999999997</v>
      </c>
      <c r="AA1266">
        <v>1</v>
      </c>
      <c r="AB1266" s="1">
        <v>2.4</v>
      </c>
      <c r="AC1266" s="1">
        <v>1.6</v>
      </c>
      <c r="AD1266" s="1">
        <v>2</v>
      </c>
      <c r="AE1266" s="1">
        <f>WORKSHEET[[#This Row],[Delay at toll gate in days]] +WORKSHEET[[#This Row],[Delay at workshop in days]] +WORKSHEET[[#This Row],[Delay at border in days]]</f>
        <v>6</v>
      </c>
    </row>
    <row r="1267" spans="1:31" x14ac:dyDescent="0.35">
      <c r="A1267" t="s">
        <v>1287</v>
      </c>
      <c r="B1267" t="s">
        <v>10</v>
      </c>
      <c r="C1267" t="s">
        <v>68</v>
      </c>
      <c r="D1267" t="s">
        <v>3615</v>
      </c>
      <c r="E1267" t="s">
        <v>3614</v>
      </c>
      <c r="F1267" t="str">
        <f>WORKSHEET[[#This Row],[Depart From]]&amp;"-"&amp;WORKSHEET[[#This Row],[Arrive To]]</f>
        <v>Mombasa-Alger</v>
      </c>
      <c r="G1267" s="2">
        <v>44694</v>
      </c>
      <c r="H1267" s="2">
        <v>44715</v>
      </c>
      <c r="I1267" s="2" t="str">
        <f t="shared" si="19"/>
        <v>Delivered</v>
      </c>
      <c r="J1267" s="2" t="str">
        <f>TEXT(WORKSHEET[[#This Row],[Offloading Date]], "mmm")</f>
        <v>Jun</v>
      </c>
      <c r="K1267" s="2" t="str">
        <f>IF(OR(WORKSHEET[[#This Row],[Year]]="", ISBLANK(WORKSHEET[[#This Row],[Year]]), WORKSHEET[[#This Row],[Year]]="null"), "Exclude", "Include")</f>
        <v>Include</v>
      </c>
      <c r="L1267" t="s">
        <v>16</v>
      </c>
      <c r="M1267" t="s">
        <v>3624</v>
      </c>
      <c r="N1267" t="s">
        <v>69</v>
      </c>
      <c r="O1267">
        <v>33.898400000000002</v>
      </c>
      <c r="P1267">
        <v>20</v>
      </c>
      <c r="Q1267" t="s">
        <v>14</v>
      </c>
      <c r="R1267">
        <f>P1267 * _xll.XLOOKUP(Q1267,CALCULATION!$A$15:$A$17, CALCULATION!$B$15:$B$17 )</f>
        <v>20</v>
      </c>
      <c r="S1267" s="5">
        <f>O1267*P1267*_xll.XLOOKUP(Q1267,CALCULATION!$A$15:$A$17, CALCULATION!$B$15:$B$17)</f>
        <v>677.96800000000007</v>
      </c>
      <c r="T1267">
        <v>10</v>
      </c>
      <c r="U1267" t="s">
        <v>14</v>
      </c>
      <c r="V1267">
        <f>T1267 * _xll.XLOOKUP(U1267,CALCULATION!$A$15:$A$17, CALCULATION!$B$15:$B$17 )</f>
        <v>10</v>
      </c>
      <c r="W1267" s="5">
        <f>O1267*T1267*_xll.XLOOKUP(U1267,CALCULATION!$A$15:$A$17, CALCULATION!$B$15:$B$17)</f>
        <v>338.98400000000004</v>
      </c>
      <c r="X1267" s="5">
        <f>WORKSHEET[[#This Row],[Clients Total Cost]] / WORKSHEET[[#This Row],[Clients Rate per T2 (USD)]]</f>
        <v>33.898400000000002</v>
      </c>
      <c r="Y1267" s="5">
        <f>WORKSHEET[[#This Row],[Clients Rate per T2 (USD)]] - WORKSHEET[[#This Row],[Supplier Rate Per t2 (USD)]]</f>
        <v>10</v>
      </c>
      <c r="Z1267" s="5">
        <f>WORKSHEET[[#This Row],[Profit Per T]] * WORKSHEET[[#This Row],[Weight]]</f>
        <v>338.98400000000004</v>
      </c>
      <c r="AA1267">
        <v>1</v>
      </c>
      <c r="AB1267" s="1">
        <v>3.15</v>
      </c>
      <c r="AC1267" s="1">
        <v>2.1</v>
      </c>
      <c r="AD1267" s="1">
        <v>2.625</v>
      </c>
      <c r="AE1267" s="1">
        <f>WORKSHEET[[#This Row],[Delay at toll gate in days]] +WORKSHEET[[#This Row],[Delay at workshop in days]] +WORKSHEET[[#This Row],[Delay at border in days]]</f>
        <v>7.875</v>
      </c>
    </row>
    <row r="1268" spans="1:31" x14ac:dyDescent="0.35">
      <c r="A1268" t="s">
        <v>1288</v>
      </c>
      <c r="B1268" t="s">
        <v>10</v>
      </c>
      <c r="C1268" t="s">
        <v>68</v>
      </c>
      <c r="D1268" t="s">
        <v>3615</v>
      </c>
      <c r="E1268" t="s">
        <v>3612</v>
      </c>
      <c r="F1268" t="str">
        <f>WORKSHEET[[#This Row],[Depart From]]&amp;"-"&amp;WORKSHEET[[#This Row],[Arrive To]]</f>
        <v>Mombasa-Victoria</v>
      </c>
      <c r="G1268" s="2">
        <v>44697</v>
      </c>
      <c r="H1268" s="2">
        <v>44720</v>
      </c>
      <c r="I1268" s="2" t="str">
        <f t="shared" si="19"/>
        <v>Delivered</v>
      </c>
      <c r="J1268" s="2" t="str">
        <f>TEXT(WORKSHEET[[#This Row],[Offloading Date]], "mmm")</f>
        <v>Jun</v>
      </c>
      <c r="K1268" s="2" t="str">
        <f>IF(OR(WORKSHEET[[#This Row],[Year]]="", ISBLANK(WORKSHEET[[#This Row],[Year]]), WORKSHEET[[#This Row],[Year]]="null"), "Exclude", "Include")</f>
        <v>Include</v>
      </c>
      <c r="L1268" t="s">
        <v>16</v>
      </c>
      <c r="M1268" t="s">
        <v>3624</v>
      </c>
      <c r="N1268" t="s">
        <v>69</v>
      </c>
      <c r="O1268">
        <v>28.076599999999999</v>
      </c>
      <c r="P1268">
        <v>20</v>
      </c>
      <c r="Q1268" t="s">
        <v>14</v>
      </c>
      <c r="R1268">
        <f>P1268 * _xll.XLOOKUP(Q1268,CALCULATION!$A$15:$A$17, CALCULATION!$B$15:$B$17 )</f>
        <v>20</v>
      </c>
      <c r="S1268" s="5">
        <f>O1268*P1268*_xll.XLOOKUP(Q1268,CALCULATION!$A$15:$A$17, CALCULATION!$B$15:$B$17)</f>
        <v>561.53199999999993</v>
      </c>
      <c r="T1268">
        <v>10</v>
      </c>
      <c r="U1268" t="s">
        <v>14</v>
      </c>
      <c r="V1268">
        <f>T1268 * _xll.XLOOKUP(U1268,CALCULATION!$A$15:$A$17, CALCULATION!$B$15:$B$17 )</f>
        <v>10</v>
      </c>
      <c r="W1268" s="5">
        <f>O1268*T1268*_xll.XLOOKUP(U1268,CALCULATION!$A$15:$A$17, CALCULATION!$B$15:$B$17)</f>
        <v>280.76599999999996</v>
      </c>
      <c r="X1268" s="5">
        <f>WORKSHEET[[#This Row],[Clients Total Cost]] / WORKSHEET[[#This Row],[Clients Rate per T2 (USD)]]</f>
        <v>28.076599999999996</v>
      </c>
      <c r="Y1268" s="5">
        <f>WORKSHEET[[#This Row],[Clients Rate per T2 (USD)]] - WORKSHEET[[#This Row],[Supplier Rate Per t2 (USD)]]</f>
        <v>10</v>
      </c>
      <c r="Z1268" s="5">
        <f>WORKSHEET[[#This Row],[Profit Per T]] * WORKSHEET[[#This Row],[Weight]]</f>
        <v>280.76599999999996</v>
      </c>
      <c r="AA1268">
        <v>1</v>
      </c>
      <c r="AB1268" s="1">
        <v>3.4499999999999997</v>
      </c>
      <c r="AC1268" s="1">
        <v>2.3000000000000003</v>
      </c>
      <c r="AD1268" s="1">
        <v>2.875</v>
      </c>
      <c r="AE1268" s="1">
        <f>WORKSHEET[[#This Row],[Delay at toll gate in days]] +WORKSHEET[[#This Row],[Delay at workshop in days]] +WORKSHEET[[#This Row],[Delay at border in days]]</f>
        <v>8.625</v>
      </c>
    </row>
    <row r="1269" spans="1:31" x14ac:dyDescent="0.35">
      <c r="A1269" t="s">
        <v>1289</v>
      </c>
      <c r="B1269" t="s">
        <v>10</v>
      </c>
      <c r="C1269" t="s">
        <v>68</v>
      </c>
      <c r="D1269" t="s">
        <v>3616</v>
      </c>
      <c r="E1269" t="s">
        <v>3612</v>
      </c>
      <c r="F1269" t="str">
        <f>WORKSHEET[[#This Row],[Depart From]]&amp;"-"&amp;WORKSHEET[[#This Row],[Arrive To]]</f>
        <v>Marrakech-Victoria</v>
      </c>
      <c r="G1269" s="2">
        <v>44697</v>
      </c>
      <c r="H1269" s="2">
        <v>44714</v>
      </c>
      <c r="I1269" s="2" t="str">
        <f t="shared" si="19"/>
        <v>Delivered</v>
      </c>
      <c r="J1269" s="2" t="str">
        <f>TEXT(WORKSHEET[[#This Row],[Offloading Date]], "mmm")</f>
        <v>Jun</v>
      </c>
      <c r="K1269" s="2" t="str">
        <f>IF(OR(WORKSHEET[[#This Row],[Year]]="", ISBLANK(WORKSHEET[[#This Row],[Year]]), WORKSHEET[[#This Row],[Year]]="null"), "Exclude", "Include")</f>
        <v>Include</v>
      </c>
      <c r="L1269" t="s">
        <v>16</v>
      </c>
      <c r="M1269" t="s">
        <v>3624</v>
      </c>
      <c r="N1269" t="s">
        <v>69</v>
      </c>
      <c r="O1269">
        <v>30.043600000000001</v>
      </c>
      <c r="P1269">
        <v>20</v>
      </c>
      <c r="Q1269" t="s">
        <v>14</v>
      </c>
      <c r="R1269">
        <f>P1269 * _xll.XLOOKUP(Q1269,CALCULATION!$A$15:$A$17, CALCULATION!$B$15:$B$17 )</f>
        <v>20</v>
      </c>
      <c r="S1269" s="5">
        <f>O1269*P1269*_xll.XLOOKUP(Q1269,CALCULATION!$A$15:$A$17, CALCULATION!$B$15:$B$17)</f>
        <v>600.87200000000007</v>
      </c>
      <c r="T1269">
        <v>10</v>
      </c>
      <c r="U1269" t="s">
        <v>14</v>
      </c>
      <c r="V1269">
        <f>T1269 * _xll.XLOOKUP(U1269,CALCULATION!$A$15:$A$17, CALCULATION!$B$15:$B$17 )</f>
        <v>10</v>
      </c>
      <c r="W1269" s="5">
        <f>O1269*T1269*_xll.XLOOKUP(U1269,CALCULATION!$A$15:$A$17, CALCULATION!$B$15:$B$17)</f>
        <v>300.43600000000004</v>
      </c>
      <c r="X1269" s="5">
        <f>WORKSHEET[[#This Row],[Clients Total Cost]] / WORKSHEET[[#This Row],[Clients Rate per T2 (USD)]]</f>
        <v>30.043600000000005</v>
      </c>
      <c r="Y1269" s="5">
        <f>WORKSHEET[[#This Row],[Clients Rate per T2 (USD)]] - WORKSHEET[[#This Row],[Supplier Rate Per t2 (USD)]]</f>
        <v>10</v>
      </c>
      <c r="Z1269" s="5">
        <f>WORKSHEET[[#This Row],[Profit Per T]] * WORKSHEET[[#This Row],[Weight]]</f>
        <v>300.43600000000004</v>
      </c>
      <c r="AA1269">
        <v>1</v>
      </c>
      <c r="AB1269" s="1">
        <v>2.5499999999999998</v>
      </c>
      <c r="AC1269" s="1">
        <v>1.7000000000000002</v>
      </c>
      <c r="AD1269" s="1">
        <v>2.125</v>
      </c>
      <c r="AE1269" s="1">
        <f>WORKSHEET[[#This Row],[Delay at toll gate in days]] +WORKSHEET[[#This Row],[Delay at workshop in days]] +WORKSHEET[[#This Row],[Delay at border in days]]</f>
        <v>6.375</v>
      </c>
    </row>
    <row r="1270" spans="1:31" x14ac:dyDescent="0.35">
      <c r="A1270" t="s">
        <v>1290</v>
      </c>
      <c r="B1270" t="s">
        <v>10</v>
      </c>
      <c r="C1270" t="s">
        <v>68</v>
      </c>
      <c r="D1270" t="s">
        <v>3616</v>
      </c>
      <c r="E1270" t="s">
        <v>3612</v>
      </c>
      <c r="F1270" t="str">
        <f>WORKSHEET[[#This Row],[Depart From]]&amp;"-"&amp;WORKSHEET[[#This Row],[Arrive To]]</f>
        <v>Marrakech-Victoria</v>
      </c>
      <c r="G1270" s="2">
        <v>44712</v>
      </c>
      <c r="H1270" s="2">
        <v>44730</v>
      </c>
      <c r="I1270" s="2" t="str">
        <f t="shared" si="19"/>
        <v>Delivered</v>
      </c>
      <c r="J1270" s="2" t="str">
        <f>TEXT(WORKSHEET[[#This Row],[Offloading Date]], "mmm")</f>
        <v>Jun</v>
      </c>
      <c r="K1270" s="2" t="str">
        <f>IF(OR(WORKSHEET[[#This Row],[Year]]="", ISBLANK(WORKSHEET[[#This Row],[Year]]), WORKSHEET[[#This Row],[Year]]="null"), "Exclude", "Include")</f>
        <v>Include</v>
      </c>
      <c r="L1270" t="s">
        <v>16</v>
      </c>
      <c r="M1270" t="s">
        <v>12</v>
      </c>
      <c r="N1270" t="s">
        <v>69</v>
      </c>
      <c r="O1270">
        <v>30.17</v>
      </c>
      <c r="P1270">
        <v>20</v>
      </c>
      <c r="Q1270" t="s">
        <v>14</v>
      </c>
      <c r="R1270">
        <f>P1270 * _xll.XLOOKUP(Q1270,CALCULATION!$A$15:$A$17, CALCULATION!$B$15:$B$17 )</f>
        <v>20</v>
      </c>
      <c r="S1270" s="5">
        <f>O1270*P1270*_xll.XLOOKUP(Q1270,CALCULATION!$A$15:$A$17, CALCULATION!$B$15:$B$17)</f>
        <v>603.40000000000009</v>
      </c>
      <c r="T1270">
        <v>10</v>
      </c>
      <c r="U1270" t="s">
        <v>14</v>
      </c>
      <c r="V1270">
        <f>T1270 * _xll.XLOOKUP(U1270,CALCULATION!$A$15:$A$17, CALCULATION!$B$15:$B$17 )</f>
        <v>10</v>
      </c>
      <c r="W1270" s="5">
        <f>O1270*T1270*_xll.XLOOKUP(U1270,CALCULATION!$A$15:$A$17, CALCULATION!$B$15:$B$17)</f>
        <v>301.70000000000005</v>
      </c>
      <c r="X1270" s="5">
        <f>WORKSHEET[[#This Row],[Clients Total Cost]] / WORKSHEET[[#This Row],[Clients Rate per T2 (USD)]]</f>
        <v>30.170000000000005</v>
      </c>
      <c r="Y1270" s="5">
        <f>WORKSHEET[[#This Row],[Clients Rate per T2 (USD)]] - WORKSHEET[[#This Row],[Supplier Rate Per t2 (USD)]]</f>
        <v>10</v>
      </c>
      <c r="Z1270" s="5">
        <f>WORKSHEET[[#This Row],[Profit Per T]] * WORKSHEET[[#This Row],[Weight]]</f>
        <v>301.70000000000005</v>
      </c>
      <c r="AA1270">
        <v>1</v>
      </c>
      <c r="AB1270" s="1">
        <v>2.6999999999999997</v>
      </c>
      <c r="AC1270" s="1">
        <v>1.8</v>
      </c>
      <c r="AD1270" s="1">
        <v>2.25</v>
      </c>
      <c r="AE1270" s="1">
        <f>WORKSHEET[[#This Row],[Delay at toll gate in days]] +WORKSHEET[[#This Row],[Delay at workshop in days]] +WORKSHEET[[#This Row],[Delay at border in days]]</f>
        <v>6.75</v>
      </c>
    </row>
    <row r="1271" spans="1:31" x14ac:dyDescent="0.35">
      <c r="A1271" t="s">
        <v>1291</v>
      </c>
      <c r="B1271" t="s">
        <v>10</v>
      </c>
      <c r="C1271" t="s">
        <v>68</v>
      </c>
      <c r="D1271" t="s">
        <v>3615</v>
      </c>
      <c r="E1271" t="s">
        <v>3613</v>
      </c>
      <c r="F1271" t="str">
        <f>WORKSHEET[[#This Row],[Depart From]]&amp;"-"&amp;WORKSHEET[[#This Row],[Arrive To]]</f>
        <v>Mombasa-Sanaa</v>
      </c>
      <c r="G1271" s="2">
        <v>44692</v>
      </c>
      <c r="H1271" s="2">
        <v>44708</v>
      </c>
      <c r="I1271" s="2" t="str">
        <f t="shared" si="19"/>
        <v>Delivered</v>
      </c>
      <c r="J1271" s="2" t="str">
        <f>TEXT(WORKSHEET[[#This Row],[Offloading Date]], "mmm")</f>
        <v>May</v>
      </c>
      <c r="K1271" s="2" t="str">
        <f>IF(OR(WORKSHEET[[#This Row],[Year]]="", ISBLANK(WORKSHEET[[#This Row],[Year]]), WORKSHEET[[#This Row],[Year]]="null"), "Exclude", "Include")</f>
        <v>Include</v>
      </c>
      <c r="L1271" t="s">
        <v>16</v>
      </c>
      <c r="M1271" t="s">
        <v>12</v>
      </c>
      <c r="N1271" t="s">
        <v>13</v>
      </c>
      <c r="O1271">
        <v>30.051200000000001</v>
      </c>
      <c r="P1271">
        <v>600</v>
      </c>
      <c r="Q1271" t="s">
        <v>14</v>
      </c>
      <c r="R1271">
        <f>P1271 * _xll.XLOOKUP(Q1271,CALCULATION!$A$15:$A$17, CALCULATION!$B$15:$B$17 )</f>
        <v>600</v>
      </c>
      <c r="S1271" s="5">
        <f>O1271*P1271*_xll.XLOOKUP(Q1271,CALCULATION!$A$15:$A$17, CALCULATION!$B$15:$B$17)</f>
        <v>18030.72</v>
      </c>
      <c r="T1271">
        <v>300</v>
      </c>
      <c r="U1271" t="s">
        <v>14</v>
      </c>
      <c r="V1271">
        <f>T1271 * _xll.XLOOKUP(U1271,CALCULATION!$A$15:$A$17, CALCULATION!$B$15:$B$17 )</f>
        <v>300</v>
      </c>
      <c r="W1271" s="5">
        <f>O1271*T1271*_xll.XLOOKUP(U1271,CALCULATION!$A$15:$A$17, CALCULATION!$B$15:$B$17)</f>
        <v>9015.36</v>
      </c>
      <c r="X1271" s="5">
        <f>WORKSHEET[[#This Row],[Clients Total Cost]] / WORKSHEET[[#This Row],[Clients Rate per T2 (USD)]]</f>
        <v>30.051200000000001</v>
      </c>
      <c r="Y1271" s="5">
        <f>WORKSHEET[[#This Row],[Clients Rate per T2 (USD)]] - WORKSHEET[[#This Row],[Supplier Rate Per t2 (USD)]]</f>
        <v>300</v>
      </c>
      <c r="Z1271" s="5">
        <f>WORKSHEET[[#This Row],[Profit Per T]] * WORKSHEET[[#This Row],[Weight]]</f>
        <v>9015.36</v>
      </c>
      <c r="AA1271">
        <v>1</v>
      </c>
      <c r="AB1271" s="1">
        <v>2.4</v>
      </c>
      <c r="AC1271" s="1">
        <v>1.6</v>
      </c>
      <c r="AD1271" s="1">
        <v>2</v>
      </c>
      <c r="AE1271" s="1">
        <f>WORKSHEET[[#This Row],[Delay at toll gate in days]] +WORKSHEET[[#This Row],[Delay at workshop in days]] +WORKSHEET[[#This Row],[Delay at border in days]]</f>
        <v>6</v>
      </c>
    </row>
    <row r="1272" spans="1:31" x14ac:dyDescent="0.35">
      <c r="A1272" t="s">
        <v>1292</v>
      </c>
      <c r="B1272" t="s">
        <v>10</v>
      </c>
      <c r="C1272" t="s">
        <v>68</v>
      </c>
      <c r="D1272" t="s">
        <v>3616</v>
      </c>
      <c r="E1272" t="s">
        <v>3612</v>
      </c>
      <c r="F1272" t="str">
        <f>WORKSHEET[[#This Row],[Depart From]]&amp;"-"&amp;WORKSHEET[[#This Row],[Arrive To]]</f>
        <v>Marrakech-Victoria</v>
      </c>
      <c r="G1272" s="2">
        <v>44685</v>
      </c>
      <c r="H1272" s="2">
        <v>44709</v>
      </c>
      <c r="I1272" s="2" t="str">
        <f t="shared" si="19"/>
        <v>Delivered</v>
      </c>
      <c r="J1272" s="2" t="str">
        <f>TEXT(WORKSHEET[[#This Row],[Offloading Date]], "mmm")</f>
        <v>May</v>
      </c>
      <c r="K1272" s="2" t="str">
        <f>IF(OR(WORKSHEET[[#This Row],[Year]]="", ISBLANK(WORKSHEET[[#This Row],[Year]]), WORKSHEET[[#This Row],[Year]]="null"), "Exclude", "Include")</f>
        <v>Include</v>
      </c>
      <c r="L1272" t="s">
        <v>16</v>
      </c>
      <c r="M1272" t="s">
        <v>12</v>
      </c>
      <c r="N1272" t="s">
        <v>13</v>
      </c>
      <c r="O1272">
        <v>29.9468</v>
      </c>
      <c r="P1272">
        <v>600</v>
      </c>
      <c r="Q1272" t="s">
        <v>14</v>
      </c>
      <c r="R1272">
        <f>P1272 * _xll.XLOOKUP(Q1272,CALCULATION!$A$15:$A$17, CALCULATION!$B$15:$B$17 )</f>
        <v>600</v>
      </c>
      <c r="S1272" s="5">
        <f>O1272*P1272*_xll.XLOOKUP(Q1272,CALCULATION!$A$15:$A$17, CALCULATION!$B$15:$B$17)</f>
        <v>17968.079999999998</v>
      </c>
      <c r="T1272">
        <v>300</v>
      </c>
      <c r="U1272" t="s">
        <v>14</v>
      </c>
      <c r="V1272">
        <f>T1272 * _xll.XLOOKUP(U1272,CALCULATION!$A$15:$A$17, CALCULATION!$B$15:$B$17 )</f>
        <v>300</v>
      </c>
      <c r="W1272" s="5">
        <f>O1272*T1272*_xll.XLOOKUP(U1272,CALCULATION!$A$15:$A$17, CALCULATION!$B$15:$B$17)</f>
        <v>8984.0399999999991</v>
      </c>
      <c r="X1272" s="5">
        <f>WORKSHEET[[#This Row],[Clients Total Cost]] / WORKSHEET[[#This Row],[Clients Rate per T2 (USD)]]</f>
        <v>29.946799999999996</v>
      </c>
      <c r="Y1272" s="5">
        <f>WORKSHEET[[#This Row],[Clients Rate per T2 (USD)]] - WORKSHEET[[#This Row],[Supplier Rate Per t2 (USD)]]</f>
        <v>300</v>
      </c>
      <c r="Z1272" s="5">
        <f>WORKSHEET[[#This Row],[Profit Per T]] * WORKSHEET[[#This Row],[Weight]]</f>
        <v>8984.0399999999991</v>
      </c>
      <c r="AA1272">
        <v>1</v>
      </c>
      <c r="AB1272" s="1">
        <v>3.5999999999999996</v>
      </c>
      <c r="AC1272" s="1">
        <v>2.4000000000000004</v>
      </c>
      <c r="AD1272" s="1">
        <v>3</v>
      </c>
      <c r="AE1272" s="1">
        <f>WORKSHEET[[#This Row],[Delay at toll gate in days]] +WORKSHEET[[#This Row],[Delay at workshop in days]] +WORKSHEET[[#This Row],[Delay at border in days]]</f>
        <v>9</v>
      </c>
    </row>
    <row r="1273" spans="1:31" x14ac:dyDescent="0.35">
      <c r="A1273" t="s">
        <v>1293</v>
      </c>
      <c r="B1273" t="s">
        <v>10</v>
      </c>
      <c r="C1273" t="s">
        <v>68</v>
      </c>
      <c r="D1273" t="s">
        <v>3611</v>
      </c>
      <c r="E1273" t="s">
        <v>3617</v>
      </c>
      <c r="F1273" t="str">
        <f>WORKSHEET[[#This Row],[Depart From]]&amp;"-"&amp;WORKSHEET[[#This Row],[Arrive To]]</f>
        <v>Mogadishu-Lagos</v>
      </c>
      <c r="G1273" s="2">
        <v>44688</v>
      </c>
      <c r="H1273" s="2">
        <v>44714</v>
      </c>
      <c r="I1273" s="2" t="str">
        <f t="shared" si="19"/>
        <v>Delivered</v>
      </c>
      <c r="J1273" s="2" t="str">
        <f>TEXT(WORKSHEET[[#This Row],[Offloading Date]], "mmm")</f>
        <v>Jun</v>
      </c>
      <c r="K1273" s="2" t="str">
        <f>IF(OR(WORKSHEET[[#This Row],[Year]]="", ISBLANK(WORKSHEET[[#This Row],[Year]]), WORKSHEET[[#This Row],[Year]]="null"), "Exclude", "Include")</f>
        <v>Include</v>
      </c>
      <c r="L1273" t="s">
        <v>16</v>
      </c>
      <c r="M1273" t="s">
        <v>12</v>
      </c>
      <c r="N1273" t="s">
        <v>13</v>
      </c>
      <c r="O1273">
        <v>32.1008</v>
      </c>
      <c r="P1273">
        <v>600</v>
      </c>
      <c r="Q1273" t="s">
        <v>14</v>
      </c>
      <c r="R1273">
        <f>P1273 * _xll.XLOOKUP(Q1273,CALCULATION!$A$15:$A$17, CALCULATION!$B$15:$B$17 )</f>
        <v>600</v>
      </c>
      <c r="S1273" s="5">
        <f>O1273*P1273*_xll.XLOOKUP(Q1273,CALCULATION!$A$15:$A$17, CALCULATION!$B$15:$B$17)</f>
        <v>19260.48</v>
      </c>
      <c r="T1273">
        <v>300</v>
      </c>
      <c r="U1273" t="s">
        <v>14</v>
      </c>
      <c r="V1273">
        <f>T1273 * _xll.XLOOKUP(U1273,CALCULATION!$A$15:$A$17, CALCULATION!$B$15:$B$17 )</f>
        <v>300</v>
      </c>
      <c r="W1273" s="5">
        <f>O1273*T1273*_xll.XLOOKUP(U1273,CALCULATION!$A$15:$A$17, CALCULATION!$B$15:$B$17)</f>
        <v>9630.24</v>
      </c>
      <c r="X1273" s="5">
        <f>WORKSHEET[[#This Row],[Clients Total Cost]] / WORKSHEET[[#This Row],[Clients Rate per T2 (USD)]]</f>
        <v>32.1008</v>
      </c>
      <c r="Y1273" s="5">
        <f>WORKSHEET[[#This Row],[Clients Rate per T2 (USD)]] - WORKSHEET[[#This Row],[Supplier Rate Per t2 (USD)]]</f>
        <v>300</v>
      </c>
      <c r="Z1273" s="5">
        <f>WORKSHEET[[#This Row],[Profit Per T]] * WORKSHEET[[#This Row],[Weight]]</f>
        <v>9630.24</v>
      </c>
      <c r="AA1273">
        <v>1</v>
      </c>
      <c r="AB1273" s="1">
        <v>3.9</v>
      </c>
      <c r="AC1273" s="1">
        <v>2.6</v>
      </c>
      <c r="AD1273" s="1">
        <v>3.25</v>
      </c>
      <c r="AE1273" s="1">
        <f>WORKSHEET[[#This Row],[Delay at toll gate in days]] +WORKSHEET[[#This Row],[Delay at workshop in days]] +WORKSHEET[[#This Row],[Delay at border in days]]</f>
        <v>9.75</v>
      </c>
    </row>
    <row r="1274" spans="1:31" x14ac:dyDescent="0.35">
      <c r="A1274" t="s">
        <v>1294</v>
      </c>
      <c r="B1274" t="s">
        <v>10</v>
      </c>
      <c r="C1274" t="s">
        <v>68</v>
      </c>
      <c r="D1274" t="s">
        <v>3615</v>
      </c>
      <c r="E1274" t="s">
        <v>3612</v>
      </c>
      <c r="F1274" t="str">
        <f>WORKSHEET[[#This Row],[Depart From]]&amp;"-"&amp;WORKSHEET[[#This Row],[Arrive To]]</f>
        <v>Mombasa-Victoria</v>
      </c>
      <c r="G1274" s="2">
        <v>44685</v>
      </c>
      <c r="H1274" s="2">
        <v>44716</v>
      </c>
      <c r="I1274" s="2" t="str">
        <f t="shared" si="19"/>
        <v>Delivered</v>
      </c>
      <c r="J1274" s="2" t="str">
        <f>TEXT(WORKSHEET[[#This Row],[Offloading Date]], "mmm")</f>
        <v>Jun</v>
      </c>
      <c r="K1274" s="2" t="str">
        <f>IF(OR(WORKSHEET[[#This Row],[Year]]="", ISBLANK(WORKSHEET[[#This Row],[Year]]), WORKSHEET[[#This Row],[Year]]="null"), "Exclude", "Include")</f>
        <v>Include</v>
      </c>
      <c r="L1274" t="s">
        <v>16</v>
      </c>
      <c r="M1274" t="s">
        <v>12</v>
      </c>
      <c r="N1274" t="s">
        <v>13</v>
      </c>
      <c r="O1274">
        <v>34.134500000000003</v>
      </c>
      <c r="P1274">
        <v>600</v>
      </c>
      <c r="Q1274" t="s">
        <v>14</v>
      </c>
      <c r="R1274">
        <f>P1274 * _xll.XLOOKUP(Q1274,CALCULATION!$A$15:$A$17, CALCULATION!$B$15:$B$17 )</f>
        <v>600</v>
      </c>
      <c r="S1274" s="5">
        <f>O1274*P1274*_xll.XLOOKUP(Q1274,CALCULATION!$A$15:$A$17, CALCULATION!$B$15:$B$17)</f>
        <v>20480.7</v>
      </c>
      <c r="T1274">
        <v>300</v>
      </c>
      <c r="U1274" t="s">
        <v>14</v>
      </c>
      <c r="V1274">
        <f>T1274 * _xll.XLOOKUP(U1274,CALCULATION!$A$15:$A$17, CALCULATION!$B$15:$B$17 )</f>
        <v>300</v>
      </c>
      <c r="W1274" s="5">
        <f>O1274*T1274*_xll.XLOOKUP(U1274,CALCULATION!$A$15:$A$17, CALCULATION!$B$15:$B$17)</f>
        <v>10240.35</v>
      </c>
      <c r="X1274" s="5">
        <f>WORKSHEET[[#This Row],[Clients Total Cost]] / WORKSHEET[[#This Row],[Clients Rate per T2 (USD)]]</f>
        <v>34.134500000000003</v>
      </c>
      <c r="Y1274" s="5">
        <f>WORKSHEET[[#This Row],[Clients Rate per T2 (USD)]] - WORKSHEET[[#This Row],[Supplier Rate Per t2 (USD)]]</f>
        <v>300</v>
      </c>
      <c r="Z1274" s="5">
        <f>WORKSHEET[[#This Row],[Profit Per T]] * WORKSHEET[[#This Row],[Weight]]</f>
        <v>10240.35</v>
      </c>
      <c r="AA1274">
        <v>1</v>
      </c>
      <c r="AB1274" s="1">
        <v>4.6499999999999995</v>
      </c>
      <c r="AC1274" s="1">
        <v>3.1</v>
      </c>
      <c r="AD1274" s="1">
        <v>3.875</v>
      </c>
      <c r="AE1274" s="1">
        <f>WORKSHEET[[#This Row],[Delay at toll gate in days]] +WORKSHEET[[#This Row],[Delay at workshop in days]] +WORKSHEET[[#This Row],[Delay at border in days]]</f>
        <v>11.625</v>
      </c>
    </row>
    <row r="1275" spans="1:31" x14ac:dyDescent="0.35">
      <c r="A1275" t="s">
        <v>1295</v>
      </c>
      <c r="B1275" t="s">
        <v>10</v>
      </c>
      <c r="C1275" t="s">
        <v>68</v>
      </c>
      <c r="D1275" t="s">
        <v>3619</v>
      </c>
      <c r="E1275" t="s">
        <v>3613</v>
      </c>
      <c r="F1275" t="str">
        <f>WORKSHEET[[#This Row],[Depart From]]&amp;"-"&amp;WORKSHEET[[#This Row],[Arrive To]]</f>
        <v>Addis Ababa-Sanaa</v>
      </c>
      <c r="G1275" s="2">
        <v>44693</v>
      </c>
      <c r="H1275" s="2">
        <v>44713</v>
      </c>
      <c r="I1275" s="2" t="str">
        <f t="shared" si="19"/>
        <v>Delivered</v>
      </c>
      <c r="J1275" s="2" t="str">
        <f>TEXT(WORKSHEET[[#This Row],[Offloading Date]], "mmm")</f>
        <v>Jun</v>
      </c>
      <c r="K1275" s="2" t="str">
        <f>IF(OR(WORKSHEET[[#This Row],[Year]]="", ISBLANK(WORKSHEET[[#This Row],[Year]]), WORKSHEET[[#This Row],[Year]]="null"), "Exclude", "Include")</f>
        <v>Include</v>
      </c>
      <c r="L1275" t="s">
        <v>16</v>
      </c>
      <c r="M1275" t="s">
        <v>12</v>
      </c>
      <c r="N1275" t="s">
        <v>13</v>
      </c>
      <c r="O1275">
        <v>34.187100000000001</v>
      </c>
      <c r="P1275">
        <v>600</v>
      </c>
      <c r="Q1275" t="s">
        <v>14</v>
      </c>
      <c r="R1275">
        <f>P1275 * _xll.XLOOKUP(Q1275,CALCULATION!$A$15:$A$17, CALCULATION!$B$15:$B$17 )</f>
        <v>600</v>
      </c>
      <c r="S1275" s="5">
        <f>O1275*P1275*_xll.XLOOKUP(Q1275,CALCULATION!$A$15:$A$17, CALCULATION!$B$15:$B$17)</f>
        <v>20512.260000000002</v>
      </c>
      <c r="T1275">
        <v>300</v>
      </c>
      <c r="U1275" t="s">
        <v>14</v>
      </c>
      <c r="V1275">
        <f>T1275 * _xll.XLOOKUP(U1275,CALCULATION!$A$15:$A$17, CALCULATION!$B$15:$B$17 )</f>
        <v>300</v>
      </c>
      <c r="W1275" s="5">
        <f>O1275*T1275*_xll.XLOOKUP(U1275,CALCULATION!$A$15:$A$17, CALCULATION!$B$15:$B$17)</f>
        <v>10256.130000000001</v>
      </c>
      <c r="X1275" s="5">
        <f>WORKSHEET[[#This Row],[Clients Total Cost]] / WORKSHEET[[#This Row],[Clients Rate per T2 (USD)]]</f>
        <v>34.187100000000001</v>
      </c>
      <c r="Y1275" s="5">
        <f>WORKSHEET[[#This Row],[Clients Rate per T2 (USD)]] - WORKSHEET[[#This Row],[Supplier Rate Per t2 (USD)]]</f>
        <v>300</v>
      </c>
      <c r="Z1275" s="5">
        <f>WORKSHEET[[#This Row],[Profit Per T]] * WORKSHEET[[#This Row],[Weight]]</f>
        <v>10256.130000000001</v>
      </c>
      <c r="AA1275">
        <v>1</v>
      </c>
      <c r="AB1275" s="1">
        <v>3</v>
      </c>
      <c r="AC1275" s="1">
        <v>2</v>
      </c>
      <c r="AD1275" s="1">
        <v>2.5</v>
      </c>
      <c r="AE1275" s="1">
        <f>WORKSHEET[[#This Row],[Delay at toll gate in days]] +WORKSHEET[[#This Row],[Delay at workshop in days]] +WORKSHEET[[#This Row],[Delay at border in days]]</f>
        <v>7.5</v>
      </c>
    </row>
    <row r="1276" spans="1:31" x14ac:dyDescent="0.35">
      <c r="A1276" t="s">
        <v>1296</v>
      </c>
      <c r="B1276" t="s">
        <v>10</v>
      </c>
      <c r="C1276" t="s">
        <v>68</v>
      </c>
      <c r="D1276" t="s">
        <v>3616</v>
      </c>
      <c r="E1276" t="s">
        <v>3617</v>
      </c>
      <c r="F1276" t="str">
        <f>WORKSHEET[[#This Row],[Depart From]]&amp;"-"&amp;WORKSHEET[[#This Row],[Arrive To]]</f>
        <v>Marrakech-Lagos</v>
      </c>
      <c r="G1276" s="2">
        <v>44697</v>
      </c>
      <c r="H1276" s="2">
        <v>44720</v>
      </c>
      <c r="I1276" s="2" t="str">
        <f t="shared" si="19"/>
        <v>Delivered</v>
      </c>
      <c r="J1276" s="2" t="str">
        <f>TEXT(WORKSHEET[[#This Row],[Offloading Date]], "mmm")</f>
        <v>Jun</v>
      </c>
      <c r="K1276" s="2" t="str">
        <f>IF(OR(WORKSHEET[[#This Row],[Year]]="", ISBLANK(WORKSHEET[[#This Row],[Year]]), WORKSHEET[[#This Row],[Year]]="null"), "Exclude", "Include")</f>
        <v>Include</v>
      </c>
      <c r="L1276" t="s">
        <v>16</v>
      </c>
      <c r="M1276" t="s">
        <v>12</v>
      </c>
      <c r="N1276" t="s">
        <v>13</v>
      </c>
      <c r="O1276">
        <v>30.077500000000001</v>
      </c>
      <c r="P1276">
        <v>600</v>
      </c>
      <c r="Q1276" t="s">
        <v>14</v>
      </c>
      <c r="R1276">
        <f>P1276 * _xll.XLOOKUP(Q1276,CALCULATION!$A$15:$A$17, CALCULATION!$B$15:$B$17 )</f>
        <v>600</v>
      </c>
      <c r="S1276" s="5">
        <f>O1276*P1276*_xll.XLOOKUP(Q1276,CALCULATION!$A$15:$A$17, CALCULATION!$B$15:$B$17)</f>
        <v>18046.5</v>
      </c>
      <c r="T1276">
        <v>300</v>
      </c>
      <c r="U1276" t="s">
        <v>14</v>
      </c>
      <c r="V1276">
        <f>T1276 * _xll.XLOOKUP(U1276,CALCULATION!$A$15:$A$17, CALCULATION!$B$15:$B$17 )</f>
        <v>300</v>
      </c>
      <c r="W1276" s="5">
        <f>O1276*T1276*_xll.XLOOKUP(U1276,CALCULATION!$A$15:$A$17, CALCULATION!$B$15:$B$17)</f>
        <v>9023.25</v>
      </c>
      <c r="X1276" s="5">
        <f>WORKSHEET[[#This Row],[Clients Total Cost]] / WORKSHEET[[#This Row],[Clients Rate per T2 (USD)]]</f>
        <v>30.077500000000001</v>
      </c>
      <c r="Y1276" s="5">
        <f>WORKSHEET[[#This Row],[Clients Rate per T2 (USD)]] - WORKSHEET[[#This Row],[Supplier Rate Per t2 (USD)]]</f>
        <v>300</v>
      </c>
      <c r="Z1276" s="5">
        <f>WORKSHEET[[#This Row],[Profit Per T]] * WORKSHEET[[#This Row],[Weight]]</f>
        <v>9023.25</v>
      </c>
      <c r="AA1276">
        <v>1</v>
      </c>
      <c r="AB1276" s="1">
        <v>3.4499999999999997</v>
      </c>
      <c r="AC1276" s="1">
        <v>2.3000000000000003</v>
      </c>
      <c r="AD1276" s="1">
        <v>2.875</v>
      </c>
      <c r="AE1276" s="1">
        <f>WORKSHEET[[#This Row],[Delay at toll gate in days]] +WORKSHEET[[#This Row],[Delay at workshop in days]] +WORKSHEET[[#This Row],[Delay at border in days]]</f>
        <v>8.625</v>
      </c>
    </row>
    <row r="1277" spans="1:31" x14ac:dyDescent="0.35">
      <c r="A1277" t="s">
        <v>1297</v>
      </c>
      <c r="B1277" t="s">
        <v>10</v>
      </c>
      <c r="C1277" t="s">
        <v>68</v>
      </c>
      <c r="D1277" t="s">
        <v>3615</v>
      </c>
      <c r="E1277" t="s">
        <v>3614</v>
      </c>
      <c r="F1277" t="str">
        <f>WORKSHEET[[#This Row],[Depart From]]&amp;"-"&amp;WORKSHEET[[#This Row],[Arrive To]]</f>
        <v>Mombasa-Alger</v>
      </c>
      <c r="G1277" s="2">
        <v>44691</v>
      </c>
      <c r="H1277" s="2">
        <v>44707</v>
      </c>
      <c r="I1277" s="2" t="str">
        <f t="shared" si="19"/>
        <v>Delivered</v>
      </c>
      <c r="J1277" s="2" t="str">
        <f>TEXT(WORKSHEET[[#This Row],[Offloading Date]], "mmm")</f>
        <v>May</v>
      </c>
      <c r="K1277" s="2" t="str">
        <f>IF(OR(WORKSHEET[[#This Row],[Year]]="", ISBLANK(WORKSHEET[[#This Row],[Year]]), WORKSHEET[[#This Row],[Year]]="null"), "Exclude", "Include")</f>
        <v>Include</v>
      </c>
      <c r="L1277" t="s">
        <v>16</v>
      </c>
      <c r="M1277" t="s">
        <v>12</v>
      </c>
      <c r="N1277" t="s">
        <v>13</v>
      </c>
      <c r="O1277">
        <v>32.0578</v>
      </c>
      <c r="P1277">
        <v>600</v>
      </c>
      <c r="Q1277" t="s">
        <v>14</v>
      </c>
      <c r="R1277">
        <f>P1277 * _xll.XLOOKUP(Q1277,CALCULATION!$A$15:$A$17, CALCULATION!$B$15:$B$17 )</f>
        <v>600</v>
      </c>
      <c r="S1277" s="5">
        <f>O1277*P1277*_xll.XLOOKUP(Q1277,CALCULATION!$A$15:$A$17, CALCULATION!$B$15:$B$17)</f>
        <v>19234.68</v>
      </c>
      <c r="T1277">
        <v>300</v>
      </c>
      <c r="U1277" t="s">
        <v>14</v>
      </c>
      <c r="V1277">
        <f>T1277 * _xll.XLOOKUP(U1277,CALCULATION!$A$15:$A$17, CALCULATION!$B$15:$B$17 )</f>
        <v>300</v>
      </c>
      <c r="W1277" s="5">
        <f>O1277*T1277*_xll.XLOOKUP(U1277,CALCULATION!$A$15:$A$17, CALCULATION!$B$15:$B$17)</f>
        <v>9617.34</v>
      </c>
      <c r="X1277" s="5">
        <f>WORKSHEET[[#This Row],[Clients Total Cost]] / WORKSHEET[[#This Row],[Clients Rate per T2 (USD)]]</f>
        <v>32.0578</v>
      </c>
      <c r="Y1277" s="5">
        <f>WORKSHEET[[#This Row],[Clients Rate per T2 (USD)]] - WORKSHEET[[#This Row],[Supplier Rate Per t2 (USD)]]</f>
        <v>300</v>
      </c>
      <c r="Z1277" s="5">
        <f>WORKSHEET[[#This Row],[Profit Per T]] * WORKSHEET[[#This Row],[Weight]]</f>
        <v>9617.34</v>
      </c>
      <c r="AA1277">
        <v>1</v>
      </c>
      <c r="AB1277" s="1">
        <v>2.4</v>
      </c>
      <c r="AC1277" s="1">
        <v>1.6</v>
      </c>
      <c r="AD1277" s="1">
        <v>2</v>
      </c>
      <c r="AE1277" s="1">
        <f>WORKSHEET[[#This Row],[Delay at toll gate in days]] +WORKSHEET[[#This Row],[Delay at workshop in days]] +WORKSHEET[[#This Row],[Delay at border in days]]</f>
        <v>6</v>
      </c>
    </row>
    <row r="1278" spans="1:31" x14ac:dyDescent="0.35">
      <c r="A1278" t="s">
        <v>1298</v>
      </c>
      <c r="B1278" t="s">
        <v>10</v>
      </c>
      <c r="C1278" t="s">
        <v>68</v>
      </c>
      <c r="D1278" t="s">
        <v>3611</v>
      </c>
      <c r="E1278" t="s">
        <v>3612</v>
      </c>
      <c r="F1278" t="str">
        <f>WORKSHEET[[#This Row],[Depart From]]&amp;"-"&amp;WORKSHEET[[#This Row],[Arrive To]]</f>
        <v>Mogadishu-Victoria</v>
      </c>
      <c r="G1278" s="2">
        <v>44688</v>
      </c>
      <c r="H1278" s="2">
        <v>44711</v>
      </c>
      <c r="I1278" s="2" t="str">
        <f t="shared" si="19"/>
        <v>Delivered</v>
      </c>
      <c r="J1278" s="2" t="str">
        <f>TEXT(WORKSHEET[[#This Row],[Offloading Date]], "mmm")</f>
        <v>May</v>
      </c>
      <c r="K1278" s="2" t="str">
        <f>IF(OR(WORKSHEET[[#This Row],[Year]]="", ISBLANK(WORKSHEET[[#This Row],[Year]]), WORKSHEET[[#This Row],[Year]]="null"), "Exclude", "Include")</f>
        <v>Include</v>
      </c>
      <c r="L1278" t="s">
        <v>16</v>
      </c>
      <c r="M1278" t="s">
        <v>12</v>
      </c>
      <c r="N1278" t="s">
        <v>13</v>
      </c>
      <c r="O1278">
        <v>28.081499999999998</v>
      </c>
      <c r="P1278">
        <v>600</v>
      </c>
      <c r="Q1278" t="s">
        <v>14</v>
      </c>
      <c r="R1278">
        <f>P1278 * _xll.XLOOKUP(Q1278,CALCULATION!$A$15:$A$17, CALCULATION!$B$15:$B$17 )</f>
        <v>600</v>
      </c>
      <c r="S1278" s="5">
        <f>O1278*P1278*_xll.XLOOKUP(Q1278,CALCULATION!$A$15:$A$17, CALCULATION!$B$15:$B$17)</f>
        <v>16848.899999999998</v>
      </c>
      <c r="T1278">
        <v>300</v>
      </c>
      <c r="U1278" t="s">
        <v>14</v>
      </c>
      <c r="V1278">
        <f>T1278 * _xll.XLOOKUP(U1278,CALCULATION!$A$15:$A$17, CALCULATION!$B$15:$B$17 )</f>
        <v>300</v>
      </c>
      <c r="W1278" s="5">
        <f>O1278*T1278*_xll.XLOOKUP(U1278,CALCULATION!$A$15:$A$17, CALCULATION!$B$15:$B$17)</f>
        <v>8424.4499999999989</v>
      </c>
      <c r="X1278" s="5">
        <f>WORKSHEET[[#This Row],[Clients Total Cost]] / WORKSHEET[[#This Row],[Clients Rate per T2 (USD)]]</f>
        <v>28.081499999999995</v>
      </c>
      <c r="Y1278" s="5">
        <f>WORKSHEET[[#This Row],[Clients Rate per T2 (USD)]] - WORKSHEET[[#This Row],[Supplier Rate Per t2 (USD)]]</f>
        <v>300</v>
      </c>
      <c r="Z1278" s="5">
        <f>WORKSHEET[[#This Row],[Profit Per T]] * WORKSHEET[[#This Row],[Weight]]</f>
        <v>8424.4499999999989</v>
      </c>
      <c r="AA1278">
        <v>1</v>
      </c>
      <c r="AB1278" s="1">
        <v>3.4499999999999997</v>
      </c>
      <c r="AC1278" s="1">
        <v>2.3000000000000003</v>
      </c>
      <c r="AD1278" s="1">
        <v>2.875</v>
      </c>
      <c r="AE1278" s="1">
        <f>WORKSHEET[[#This Row],[Delay at toll gate in days]] +WORKSHEET[[#This Row],[Delay at workshop in days]] +WORKSHEET[[#This Row],[Delay at border in days]]</f>
        <v>8.625</v>
      </c>
    </row>
    <row r="1279" spans="1:31" x14ac:dyDescent="0.35">
      <c r="A1279" t="s">
        <v>1299</v>
      </c>
      <c r="B1279" t="s">
        <v>10</v>
      </c>
      <c r="C1279" t="s">
        <v>68</v>
      </c>
      <c r="D1279" t="s">
        <v>3611</v>
      </c>
      <c r="E1279" t="s">
        <v>3617</v>
      </c>
      <c r="F1279" t="str">
        <f>WORKSHEET[[#This Row],[Depart From]]&amp;"-"&amp;WORKSHEET[[#This Row],[Arrive To]]</f>
        <v>Mogadishu-Lagos</v>
      </c>
      <c r="G1279" s="2">
        <v>44693</v>
      </c>
      <c r="H1279" s="2">
        <v>44709</v>
      </c>
      <c r="I1279" s="2" t="str">
        <f t="shared" si="19"/>
        <v>Delivered</v>
      </c>
      <c r="J1279" s="2" t="str">
        <f>TEXT(WORKSHEET[[#This Row],[Offloading Date]], "mmm")</f>
        <v>May</v>
      </c>
      <c r="K1279" s="2" t="str">
        <f>IF(OR(WORKSHEET[[#This Row],[Year]]="", ISBLANK(WORKSHEET[[#This Row],[Year]]), WORKSHEET[[#This Row],[Year]]="null"), "Exclude", "Include")</f>
        <v>Include</v>
      </c>
      <c r="L1279" t="s">
        <v>16</v>
      </c>
      <c r="M1279" t="s">
        <v>12</v>
      </c>
      <c r="N1279" t="s">
        <v>13</v>
      </c>
      <c r="O1279">
        <v>29.986899999999999</v>
      </c>
      <c r="P1279">
        <v>600</v>
      </c>
      <c r="Q1279" t="s">
        <v>14</v>
      </c>
      <c r="R1279">
        <f>P1279 * _xll.XLOOKUP(Q1279,CALCULATION!$A$15:$A$17, CALCULATION!$B$15:$B$17 )</f>
        <v>600</v>
      </c>
      <c r="S1279" s="5">
        <f>O1279*P1279*_xll.XLOOKUP(Q1279,CALCULATION!$A$15:$A$17, CALCULATION!$B$15:$B$17)</f>
        <v>17992.14</v>
      </c>
      <c r="T1279">
        <v>300</v>
      </c>
      <c r="U1279" t="s">
        <v>14</v>
      </c>
      <c r="V1279">
        <f>T1279 * _xll.XLOOKUP(U1279,CALCULATION!$A$15:$A$17, CALCULATION!$B$15:$B$17 )</f>
        <v>300</v>
      </c>
      <c r="W1279" s="5">
        <f>O1279*T1279*_xll.XLOOKUP(U1279,CALCULATION!$A$15:$A$17, CALCULATION!$B$15:$B$17)</f>
        <v>8996.07</v>
      </c>
      <c r="X1279" s="5">
        <f>WORKSHEET[[#This Row],[Clients Total Cost]] / WORKSHEET[[#This Row],[Clients Rate per T2 (USD)]]</f>
        <v>29.986899999999999</v>
      </c>
      <c r="Y1279" s="5">
        <f>WORKSHEET[[#This Row],[Clients Rate per T2 (USD)]] - WORKSHEET[[#This Row],[Supplier Rate Per t2 (USD)]]</f>
        <v>300</v>
      </c>
      <c r="Z1279" s="5">
        <f>WORKSHEET[[#This Row],[Profit Per T]] * WORKSHEET[[#This Row],[Weight]]</f>
        <v>8996.07</v>
      </c>
      <c r="AA1279">
        <v>1</v>
      </c>
      <c r="AB1279" s="1">
        <v>2.4</v>
      </c>
      <c r="AC1279" s="1">
        <v>1.6</v>
      </c>
      <c r="AD1279" s="1">
        <v>2</v>
      </c>
      <c r="AE1279" s="1">
        <f>WORKSHEET[[#This Row],[Delay at toll gate in days]] +WORKSHEET[[#This Row],[Delay at workshop in days]] +WORKSHEET[[#This Row],[Delay at border in days]]</f>
        <v>6</v>
      </c>
    </row>
    <row r="1280" spans="1:31" x14ac:dyDescent="0.35">
      <c r="A1280" t="s">
        <v>1300</v>
      </c>
      <c r="B1280" t="s">
        <v>10</v>
      </c>
      <c r="C1280" t="s">
        <v>68</v>
      </c>
      <c r="D1280" t="s">
        <v>3619</v>
      </c>
      <c r="E1280" t="s">
        <v>3617</v>
      </c>
      <c r="F1280" t="str">
        <f>WORKSHEET[[#This Row],[Depart From]]&amp;"-"&amp;WORKSHEET[[#This Row],[Arrive To]]</f>
        <v>Addis Ababa-Lagos</v>
      </c>
      <c r="G1280" s="2">
        <v>44694</v>
      </c>
      <c r="H1280" s="2">
        <v>44715</v>
      </c>
      <c r="I1280" s="2" t="str">
        <f t="shared" si="19"/>
        <v>Delivered</v>
      </c>
      <c r="J1280" s="2" t="str">
        <f>TEXT(WORKSHEET[[#This Row],[Offloading Date]], "mmm")</f>
        <v>Jun</v>
      </c>
      <c r="K1280" s="2" t="str">
        <f>IF(OR(WORKSHEET[[#This Row],[Year]]="", ISBLANK(WORKSHEET[[#This Row],[Year]]), WORKSHEET[[#This Row],[Year]]="null"), "Exclude", "Include")</f>
        <v>Include</v>
      </c>
      <c r="L1280" t="s">
        <v>16</v>
      </c>
      <c r="M1280" t="s">
        <v>12</v>
      </c>
      <c r="N1280" t="s">
        <v>13</v>
      </c>
      <c r="O1280">
        <v>33.898400000000002</v>
      </c>
      <c r="P1280">
        <v>600</v>
      </c>
      <c r="Q1280" t="s">
        <v>14</v>
      </c>
      <c r="R1280">
        <f>P1280 * _xll.XLOOKUP(Q1280,CALCULATION!$A$15:$A$17, CALCULATION!$B$15:$B$17 )</f>
        <v>600</v>
      </c>
      <c r="S1280" s="5">
        <f>O1280*P1280*_xll.XLOOKUP(Q1280,CALCULATION!$A$15:$A$17, CALCULATION!$B$15:$B$17)</f>
        <v>20339.04</v>
      </c>
      <c r="T1280">
        <v>300</v>
      </c>
      <c r="U1280" t="s">
        <v>14</v>
      </c>
      <c r="V1280">
        <f>T1280 * _xll.XLOOKUP(U1280,CALCULATION!$A$15:$A$17, CALCULATION!$B$15:$B$17 )</f>
        <v>300</v>
      </c>
      <c r="W1280" s="5">
        <f>O1280*T1280*_xll.XLOOKUP(U1280,CALCULATION!$A$15:$A$17, CALCULATION!$B$15:$B$17)</f>
        <v>10169.52</v>
      </c>
      <c r="X1280" s="5">
        <f>WORKSHEET[[#This Row],[Clients Total Cost]] / WORKSHEET[[#This Row],[Clients Rate per T2 (USD)]]</f>
        <v>33.898400000000002</v>
      </c>
      <c r="Y1280" s="5">
        <f>WORKSHEET[[#This Row],[Clients Rate per T2 (USD)]] - WORKSHEET[[#This Row],[Supplier Rate Per t2 (USD)]]</f>
        <v>300</v>
      </c>
      <c r="Z1280" s="5">
        <f>WORKSHEET[[#This Row],[Profit Per T]] * WORKSHEET[[#This Row],[Weight]]</f>
        <v>10169.52</v>
      </c>
      <c r="AA1280">
        <v>1</v>
      </c>
      <c r="AB1280" s="1">
        <v>3.15</v>
      </c>
      <c r="AC1280" s="1">
        <v>2.1</v>
      </c>
      <c r="AD1280" s="1">
        <v>2.625</v>
      </c>
      <c r="AE1280" s="1">
        <f>WORKSHEET[[#This Row],[Delay at toll gate in days]] +WORKSHEET[[#This Row],[Delay at workshop in days]] +WORKSHEET[[#This Row],[Delay at border in days]]</f>
        <v>7.875</v>
      </c>
    </row>
    <row r="1281" spans="1:31" x14ac:dyDescent="0.35">
      <c r="A1281" t="s">
        <v>1301</v>
      </c>
      <c r="B1281" t="s">
        <v>10</v>
      </c>
      <c r="C1281" t="s">
        <v>68</v>
      </c>
      <c r="D1281" t="s">
        <v>3619</v>
      </c>
      <c r="E1281" t="s">
        <v>3613</v>
      </c>
      <c r="F1281" t="str">
        <f>WORKSHEET[[#This Row],[Depart From]]&amp;"-"&amp;WORKSHEET[[#This Row],[Arrive To]]</f>
        <v>Addis Ababa-Sanaa</v>
      </c>
      <c r="G1281" s="2">
        <v>44697</v>
      </c>
      <c r="H1281" s="2">
        <v>44720</v>
      </c>
      <c r="I1281" s="2" t="str">
        <f t="shared" si="19"/>
        <v>Delivered</v>
      </c>
      <c r="J1281" s="2" t="str">
        <f>TEXT(WORKSHEET[[#This Row],[Offloading Date]], "mmm")</f>
        <v>Jun</v>
      </c>
      <c r="K1281" s="2" t="str">
        <f>IF(OR(WORKSHEET[[#This Row],[Year]]="", ISBLANK(WORKSHEET[[#This Row],[Year]]), WORKSHEET[[#This Row],[Year]]="null"), "Exclude", "Include")</f>
        <v>Include</v>
      </c>
      <c r="L1281" t="s">
        <v>16</v>
      </c>
      <c r="M1281" t="s">
        <v>12</v>
      </c>
      <c r="N1281" t="s">
        <v>13</v>
      </c>
      <c r="O1281">
        <v>28.076599999999999</v>
      </c>
      <c r="P1281">
        <v>600</v>
      </c>
      <c r="Q1281" t="s">
        <v>14</v>
      </c>
      <c r="R1281">
        <f>P1281 * _xll.XLOOKUP(Q1281,CALCULATION!$A$15:$A$17, CALCULATION!$B$15:$B$17 )</f>
        <v>600</v>
      </c>
      <c r="S1281" s="5">
        <f>O1281*P1281*_xll.XLOOKUP(Q1281,CALCULATION!$A$15:$A$17, CALCULATION!$B$15:$B$17)</f>
        <v>16845.96</v>
      </c>
      <c r="T1281">
        <v>300</v>
      </c>
      <c r="U1281" t="s">
        <v>14</v>
      </c>
      <c r="V1281">
        <f>T1281 * _xll.XLOOKUP(U1281,CALCULATION!$A$15:$A$17, CALCULATION!$B$15:$B$17 )</f>
        <v>300</v>
      </c>
      <c r="W1281" s="5">
        <f>O1281*T1281*_xll.XLOOKUP(U1281,CALCULATION!$A$15:$A$17, CALCULATION!$B$15:$B$17)</f>
        <v>8422.98</v>
      </c>
      <c r="X1281" s="5">
        <f>WORKSHEET[[#This Row],[Clients Total Cost]] / WORKSHEET[[#This Row],[Clients Rate per T2 (USD)]]</f>
        <v>28.076599999999999</v>
      </c>
      <c r="Y1281" s="5">
        <f>WORKSHEET[[#This Row],[Clients Rate per T2 (USD)]] - WORKSHEET[[#This Row],[Supplier Rate Per t2 (USD)]]</f>
        <v>300</v>
      </c>
      <c r="Z1281" s="5">
        <f>WORKSHEET[[#This Row],[Profit Per T]] * WORKSHEET[[#This Row],[Weight]]</f>
        <v>8422.98</v>
      </c>
      <c r="AA1281">
        <v>1</v>
      </c>
      <c r="AB1281" s="1">
        <v>3.4499999999999997</v>
      </c>
      <c r="AC1281" s="1">
        <v>2.3000000000000003</v>
      </c>
      <c r="AD1281" s="1">
        <v>2.875</v>
      </c>
      <c r="AE1281" s="1">
        <f>WORKSHEET[[#This Row],[Delay at toll gate in days]] +WORKSHEET[[#This Row],[Delay at workshop in days]] +WORKSHEET[[#This Row],[Delay at border in days]]</f>
        <v>8.625</v>
      </c>
    </row>
    <row r="1282" spans="1:31" x14ac:dyDescent="0.35">
      <c r="A1282" t="s">
        <v>1302</v>
      </c>
      <c r="B1282" t="s">
        <v>10</v>
      </c>
      <c r="C1282" t="s">
        <v>68</v>
      </c>
      <c r="D1282" t="s">
        <v>3616</v>
      </c>
      <c r="E1282" t="s">
        <v>3612</v>
      </c>
      <c r="F1282" t="str">
        <f>WORKSHEET[[#This Row],[Depart From]]&amp;"-"&amp;WORKSHEET[[#This Row],[Arrive To]]</f>
        <v>Marrakech-Victoria</v>
      </c>
      <c r="G1282" s="2">
        <v>44697</v>
      </c>
      <c r="H1282" s="2">
        <v>44714</v>
      </c>
      <c r="I1282" s="2" t="str">
        <f t="shared" ref="I1282:I1345" si="20">IF(OR(H1282="", H1282="NULL"), "Failed","Delivered")</f>
        <v>Delivered</v>
      </c>
      <c r="J1282" s="2" t="str">
        <f>TEXT(WORKSHEET[[#This Row],[Offloading Date]], "mmm")</f>
        <v>Jun</v>
      </c>
      <c r="K1282" s="2" t="str">
        <f>IF(OR(WORKSHEET[[#This Row],[Year]]="", ISBLANK(WORKSHEET[[#This Row],[Year]]), WORKSHEET[[#This Row],[Year]]="null"), "Exclude", "Include")</f>
        <v>Include</v>
      </c>
      <c r="L1282" t="s">
        <v>16</v>
      </c>
      <c r="M1282" t="s">
        <v>12</v>
      </c>
      <c r="N1282" t="s">
        <v>13</v>
      </c>
      <c r="O1282">
        <v>30.043600000000001</v>
      </c>
      <c r="P1282">
        <v>600</v>
      </c>
      <c r="Q1282" t="s">
        <v>14</v>
      </c>
      <c r="R1282">
        <f>P1282 * _xll.XLOOKUP(Q1282,CALCULATION!$A$15:$A$17, CALCULATION!$B$15:$B$17 )</f>
        <v>600</v>
      </c>
      <c r="S1282" s="5">
        <f>O1282*P1282*_xll.XLOOKUP(Q1282,CALCULATION!$A$15:$A$17, CALCULATION!$B$15:$B$17)</f>
        <v>18026.16</v>
      </c>
      <c r="T1282">
        <v>300</v>
      </c>
      <c r="U1282" t="s">
        <v>14</v>
      </c>
      <c r="V1282">
        <f>T1282 * _xll.XLOOKUP(U1282,CALCULATION!$A$15:$A$17, CALCULATION!$B$15:$B$17 )</f>
        <v>300</v>
      </c>
      <c r="W1282" s="5">
        <f>O1282*T1282*_xll.XLOOKUP(U1282,CALCULATION!$A$15:$A$17, CALCULATION!$B$15:$B$17)</f>
        <v>9013.08</v>
      </c>
      <c r="X1282" s="5">
        <f>WORKSHEET[[#This Row],[Clients Total Cost]] / WORKSHEET[[#This Row],[Clients Rate per T2 (USD)]]</f>
        <v>30.043600000000001</v>
      </c>
      <c r="Y1282" s="5">
        <f>WORKSHEET[[#This Row],[Clients Rate per T2 (USD)]] - WORKSHEET[[#This Row],[Supplier Rate Per t2 (USD)]]</f>
        <v>300</v>
      </c>
      <c r="Z1282" s="5">
        <f>WORKSHEET[[#This Row],[Profit Per T]] * WORKSHEET[[#This Row],[Weight]]</f>
        <v>9013.08</v>
      </c>
      <c r="AA1282">
        <v>1</v>
      </c>
      <c r="AB1282" s="1">
        <v>2.5499999999999998</v>
      </c>
      <c r="AC1282" s="1">
        <v>1.7000000000000002</v>
      </c>
      <c r="AD1282" s="1">
        <v>2.125</v>
      </c>
      <c r="AE1282" s="1">
        <f>WORKSHEET[[#This Row],[Delay at toll gate in days]] +WORKSHEET[[#This Row],[Delay at workshop in days]] +WORKSHEET[[#This Row],[Delay at border in days]]</f>
        <v>6.375</v>
      </c>
    </row>
    <row r="1283" spans="1:31" x14ac:dyDescent="0.35">
      <c r="A1283" t="s">
        <v>1303</v>
      </c>
      <c r="B1283" t="s">
        <v>10</v>
      </c>
      <c r="C1283" t="s">
        <v>68</v>
      </c>
      <c r="D1283" t="s">
        <v>3619</v>
      </c>
      <c r="E1283" t="s">
        <v>3613</v>
      </c>
      <c r="F1283" t="str">
        <f>WORKSHEET[[#This Row],[Depart From]]&amp;"-"&amp;WORKSHEET[[#This Row],[Arrive To]]</f>
        <v>Addis Ababa-Sanaa</v>
      </c>
      <c r="G1283" s="2">
        <v>44712</v>
      </c>
      <c r="H1283" s="2">
        <v>44730</v>
      </c>
      <c r="I1283" s="2" t="str">
        <f t="shared" si="20"/>
        <v>Delivered</v>
      </c>
      <c r="J1283" s="2" t="str">
        <f>TEXT(WORKSHEET[[#This Row],[Offloading Date]], "mmm")</f>
        <v>Jun</v>
      </c>
      <c r="K1283" s="2" t="str">
        <f>IF(OR(WORKSHEET[[#This Row],[Year]]="", ISBLANK(WORKSHEET[[#This Row],[Year]]), WORKSHEET[[#This Row],[Year]]="null"), "Exclude", "Include")</f>
        <v>Include</v>
      </c>
      <c r="L1283" t="s">
        <v>16</v>
      </c>
      <c r="M1283" t="s">
        <v>12</v>
      </c>
      <c r="N1283" t="s">
        <v>13</v>
      </c>
      <c r="O1283">
        <v>30.17</v>
      </c>
      <c r="P1283">
        <v>600</v>
      </c>
      <c r="Q1283" t="s">
        <v>14</v>
      </c>
      <c r="R1283">
        <f>P1283 * _xll.XLOOKUP(Q1283,CALCULATION!$A$15:$A$17, CALCULATION!$B$15:$B$17 )</f>
        <v>600</v>
      </c>
      <c r="S1283" s="5">
        <f>O1283*P1283*_xll.XLOOKUP(Q1283,CALCULATION!$A$15:$A$17, CALCULATION!$B$15:$B$17)</f>
        <v>18102</v>
      </c>
      <c r="T1283">
        <v>300</v>
      </c>
      <c r="U1283" t="s">
        <v>14</v>
      </c>
      <c r="V1283">
        <f>T1283 * _xll.XLOOKUP(U1283,CALCULATION!$A$15:$A$17, CALCULATION!$B$15:$B$17 )</f>
        <v>300</v>
      </c>
      <c r="W1283" s="5">
        <f>O1283*T1283*_xll.XLOOKUP(U1283,CALCULATION!$A$15:$A$17, CALCULATION!$B$15:$B$17)</f>
        <v>9051</v>
      </c>
      <c r="X1283" s="5">
        <f>WORKSHEET[[#This Row],[Clients Total Cost]] / WORKSHEET[[#This Row],[Clients Rate per T2 (USD)]]</f>
        <v>30.17</v>
      </c>
      <c r="Y1283" s="5">
        <f>WORKSHEET[[#This Row],[Clients Rate per T2 (USD)]] - WORKSHEET[[#This Row],[Supplier Rate Per t2 (USD)]]</f>
        <v>300</v>
      </c>
      <c r="Z1283" s="5">
        <f>WORKSHEET[[#This Row],[Profit Per T]] * WORKSHEET[[#This Row],[Weight]]</f>
        <v>9051</v>
      </c>
      <c r="AA1283">
        <v>1</v>
      </c>
      <c r="AB1283" s="1">
        <v>2.6999999999999997</v>
      </c>
      <c r="AC1283" s="1">
        <v>1.8</v>
      </c>
      <c r="AD1283" s="1">
        <v>2.25</v>
      </c>
      <c r="AE1283" s="1">
        <f>WORKSHEET[[#This Row],[Delay at toll gate in days]] +WORKSHEET[[#This Row],[Delay at workshop in days]] +WORKSHEET[[#This Row],[Delay at border in days]]</f>
        <v>6.75</v>
      </c>
    </row>
    <row r="1284" spans="1:31" x14ac:dyDescent="0.35">
      <c r="A1284" t="s">
        <v>1304</v>
      </c>
      <c r="B1284" t="s">
        <v>10</v>
      </c>
      <c r="C1284" t="s">
        <v>68</v>
      </c>
      <c r="D1284" t="s">
        <v>3620</v>
      </c>
      <c r="E1284" t="s">
        <v>3618</v>
      </c>
      <c r="F1284" t="str">
        <f>WORKSHEET[[#This Row],[Depart From]]&amp;"-"&amp;WORKSHEET[[#This Row],[Arrive To]]</f>
        <v>Zanzibar-Tripoli</v>
      </c>
      <c r="G1284" s="2">
        <v>44693</v>
      </c>
      <c r="H1284" s="2">
        <v>44715</v>
      </c>
      <c r="I1284" s="2" t="str">
        <f t="shared" si="20"/>
        <v>Delivered</v>
      </c>
      <c r="J1284" s="2" t="str">
        <f>TEXT(WORKSHEET[[#This Row],[Offloading Date]], "mmm")</f>
        <v>Jun</v>
      </c>
      <c r="K1284" s="2" t="str">
        <f>IF(OR(WORKSHEET[[#This Row],[Year]]="", ISBLANK(WORKSHEET[[#This Row],[Year]]), WORKSHEET[[#This Row],[Year]]="null"), "Exclude", "Include")</f>
        <v>Include</v>
      </c>
      <c r="L1284" t="s">
        <v>16</v>
      </c>
      <c r="M1284" t="s">
        <v>12</v>
      </c>
      <c r="N1284" t="s">
        <v>69</v>
      </c>
      <c r="O1284">
        <v>28.1737</v>
      </c>
      <c r="P1284">
        <v>20</v>
      </c>
      <c r="Q1284" t="s">
        <v>14</v>
      </c>
      <c r="R1284">
        <f>P1284 * _xll.XLOOKUP(Q1284,CALCULATION!$A$15:$A$17, CALCULATION!$B$15:$B$17 )</f>
        <v>20</v>
      </c>
      <c r="S1284" s="5">
        <f>O1284*P1284*_xll.XLOOKUP(Q1284,CALCULATION!$A$15:$A$17, CALCULATION!$B$15:$B$17)</f>
        <v>563.47400000000005</v>
      </c>
      <c r="T1284">
        <v>10</v>
      </c>
      <c r="U1284" t="s">
        <v>14</v>
      </c>
      <c r="V1284">
        <f>T1284 * _xll.XLOOKUP(U1284,CALCULATION!$A$15:$A$17, CALCULATION!$B$15:$B$17 )</f>
        <v>10</v>
      </c>
      <c r="W1284" s="5">
        <f>O1284*T1284*_xll.XLOOKUP(U1284,CALCULATION!$A$15:$A$17, CALCULATION!$B$15:$B$17)</f>
        <v>281.73700000000002</v>
      </c>
      <c r="X1284" s="5">
        <f>WORKSHEET[[#This Row],[Clients Total Cost]] / WORKSHEET[[#This Row],[Clients Rate per T2 (USD)]]</f>
        <v>28.173700000000004</v>
      </c>
      <c r="Y1284" s="5">
        <f>WORKSHEET[[#This Row],[Clients Rate per T2 (USD)]] - WORKSHEET[[#This Row],[Supplier Rate Per t2 (USD)]]</f>
        <v>10</v>
      </c>
      <c r="Z1284" s="5">
        <f>WORKSHEET[[#This Row],[Profit Per T]] * WORKSHEET[[#This Row],[Weight]]</f>
        <v>281.73700000000002</v>
      </c>
      <c r="AA1284">
        <v>1</v>
      </c>
      <c r="AB1284" s="1">
        <v>3.3</v>
      </c>
      <c r="AC1284" s="1">
        <v>2.2000000000000002</v>
      </c>
      <c r="AD1284" s="1">
        <v>2.75</v>
      </c>
      <c r="AE1284" s="1">
        <f>WORKSHEET[[#This Row],[Delay at toll gate in days]] +WORKSHEET[[#This Row],[Delay at workshop in days]] +WORKSHEET[[#This Row],[Delay at border in days]]</f>
        <v>8.25</v>
      </c>
    </row>
    <row r="1285" spans="1:31" x14ac:dyDescent="0.35">
      <c r="A1285" t="s">
        <v>1305</v>
      </c>
      <c r="B1285" t="s">
        <v>10</v>
      </c>
      <c r="C1285" t="s">
        <v>68</v>
      </c>
      <c r="D1285" t="s">
        <v>3611</v>
      </c>
      <c r="E1285" t="s">
        <v>3614</v>
      </c>
      <c r="F1285" t="str">
        <f>WORKSHEET[[#This Row],[Depart From]]&amp;"-"&amp;WORKSHEET[[#This Row],[Arrive To]]</f>
        <v>Mogadishu-Alger</v>
      </c>
      <c r="G1285" s="2">
        <v>44693</v>
      </c>
      <c r="H1285" s="2">
        <v>44715</v>
      </c>
      <c r="I1285" s="2" t="str">
        <f t="shared" si="20"/>
        <v>Delivered</v>
      </c>
      <c r="J1285" s="2" t="str">
        <f>TEXT(WORKSHEET[[#This Row],[Offloading Date]], "mmm")</f>
        <v>Jun</v>
      </c>
      <c r="K1285" s="2" t="str">
        <f>IF(OR(WORKSHEET[[#This Row],[Year]]="", ISBLANK(WORKSHEET[[#This Row],[Year]]), WORKSHEET[[#This Row],[Year]]="null"), "Exclude", "Include")</f>
        <v>Include</v>
      </c>
      <c r="L1285" t="s">
        <v>16</v>
      </c>
      <c r="M1285" t="s">
        <v>12</v>
      </c>
      <c r="N1285" t="s">
        <v>13</v>
      </c>
      <c r="O1285">
        <v>28.1737</v>
      </c>
      <c r="P1285">
        <v>600</v>
      </c>
      <c r="Q1285" t="s">
        <v>14</v>
      </c>
      <c r="R1285">
        <f>P1285 * _xll.XLOOKUP(Q1285,CALCULATION!$A$15:$A$17, CALCULATION!$B$15:$B$17 )</f>
        <v>600</v>
      </c>
      <c r="S1285" s="5">
        <f>O1285*P1285*_xll.XLOOKUP(Q1285,CALCULATION!$A$15:$A$17, CALCULATION!$B$15:$B$17)</f>
        <v>16904.22</v>
      </c>
      <c r="T1285">
        <v>300</v>
      </c>
      <c r="U1285" t="s">
        <v>14</v>
      </c>
      <c r="V1285">
        <f>T1285 * _xll.XLOOKUP(U1285,CALCULATION!$A$15:$A$17, CALCULATION!$B$15:$B$17 )</f>
        <v>300</v>
      </c>
      <c r="W1285" s="5">
        <f>O1285*T1285*_xll.XLOOKUP(U1285,CALCULATION!$A$15:$A$17, CALCULATION!$B$15:$B$17)</f>
        <v>8452.11</v>
      </c>
      <c r="X1285" s="5">
        <f>WORKSHEET[[#This Row],[Clients Total Cost]] / WORKSHEET[[#This Row],[Clients Rate per T2 (USD)]]</f>
        <v>28.1737</v>
      </c>
      <c r="Y1285" s="5">
        <f>WORKSHEET[[#This Row],[Clients Rate per T2 (USD)]] - WORKSHEET[[#This Row],[Supplier Rate Per t2 (USD)]]</f>
        <v>300</v>
      </c>
      <c r="Z1285" s="5">
        <f>WORKSHEET[[#This Row],[Profit Per T]] * WORKSHEET[[#This Row],[Weight]]</f>
        <v>8452.11</v>
      </c>
      <c r="AA1285">
        <v>1</v>
      </c>
      <c r="AB1285" s="1">
        <v>3.3</v>
      </c>
      <c r="AC1285" s="1">
        <v>2.2000000000000002</v>
      </c>
      <c r="AD1285" s="1">
        <v>2.75</v>
      </c>
      <c r="AE1285" s="1">
        <f>WORKSHEET[[#This Row],[Delay at toll gate in days]] +WORKSHEET[[#This Row],[Delay at workshop in days]] +WORKSHEET[[#This Row],[Delay at border in days]]</f>
        <v>8.25</v>
      </c>
    </row>
    <row r="1286" spans="1:31" x14ac:dyDescent="0.35">
      <c r="A1286" t="s">
        <v>1306</v>
      </c>
      <c r="B1286" t="s">
        <v>10</v>
      </c>
      <c r="C1286" t="s">
        <v>68</v>
      </c>
      <c r="D1286" t="s">
        <v>3615</v>
      </c>
      <c r="E1286" t="s">
        <v>3614</v>
      </c>
      <c r="F1286" t="str">
        <f>WORKSHEET[[#This Row],[Depart From]]&amp;"-"&amp;WORKSHEET[[#This Row],[Arrive To]]</f>
        <v>Mombasa-Alger</v>
      </c>
      <c r="G1286" s="2">
        <v>44698</v>
      </c>
      <c r="H1286" s="2">
        <v>44720</v>
      </c>
      <c r="I1286" s="2" t="str">
        <f t="shared" si="20"/>
        <v>Delivered</v>
      </c>
      <c r="J1286" s="2" t="str">
        <f>TEXT(WORKSHEET[[#This Row],[Offloading Date]], "mmm")</f>
        <v>Jun</v>
      </c>
      <c r="K1286" s="2" t="str">
        <f>IF(OR(WORKSHEET[[#This Row],[Year]]="", ISBLANK(WORKSHEET[[#This Row],[Year]]), WORKSHEET[[#This Row],[Year]]="null"), "Exclude", "Include")</f>
        <v>Include</v>
      </c>
      <c r="L1286" t="s">
        <v>16</v>
      </c>
      <c r="M1286" t="s">
        <v>3624</v>
      </c>
      <c r="N1286" t="s">
        <v>69</v>
      </c>
      <c r="O1286">
        <v>28.081700000000001</v>
      </c>
      <c r="P1286">
        <v>20</v>
      </c>
      <c r="Q1286" t="s">
        <v>14</v>
      </c>
      <c r="R1286">
        <f>P1286 * _xll.XLOOKUP(Q1286,CALCULATION!$A$15:$A$17, CALCULATION!$B$15:$B$17 )</f>
        <v>20</v>
      </c>
      <c r="S1286" s="5">
        <f>O1286*P1286*_xll.XLOOKUP(Q1286,CALCULATION!$A$15:$A$17, CALCULATION!$B$15:$B$17)</f>
        <v>561.63400000000001</v>
      </c>
      <c r="T1286">
        <v>10</v>
      </c>
      <c r="U1286" t="s">
        <v>14</v>
      </c>
      <c r="V1286">
        <f>T1286 * _xll.XLOOKUP(U1286,CALCULATION!$A$15:$A$17, CALCULATION!$B$15:$B$17 )</f>
        <v>10</v>
      </c>
      <c r="W1286" s="5">
        <f>O1286*T1286*_xll.XLOOKUP(U1286,CALCULATION!$A$15:$A$17, CALCULATION!$B$15:$B$17)</f>
        <v>280.81700000000001</v>
      </c>
      <c r="X1286" s="5">
        <f>WORKSHEET[[#This Row],[Clients Total Cost]] / WORKSHEET[[#This Row],[Clients Rate per T2 (USD)]]</f>
        <v>28.081700000000001</v>
      </c>
      <c r="Y1286" s="5">
        <f>WORKSHEET[[#This Row],[Clients Rate per T2 (USD)]] - WORKSHEET[[#This Row],[Supplier Rate Per t2 (USD)]]</f>
        <v>10</v>
      </c>
      <c r="Z1286" s="5">
        <f>WORKSHEET[[#This Row],[Profit Per T]] * WORKSHEET[[#This Row],[Weight]]</f>
        <v>280.81700000000001</v>
      </c>
      <c r="AA1286">
        <v>1</v>
      </c>
      <c r="AB1286" s="1">
        <v>3.3</v>
      </c>
      <c r="AC1286" s="1">
        <v>2.2000000000000002</v>
      </c>
      <c r="AD1286" s="1">
        <v>2.75</v>
      </c>
      <c r="AE1286" s="1">
        <f>WORKSHEET[[#This Row],[Delay at toll gate in days]] +WORKSHEET[[#This Row],[Delay at workshop in days]] +WORKSHEET[[#This Row],[Delay at border in days]]</f>
        <v>8.25</v>
      </c>
    </row>
    <row r="1287" spans="1:31" x14ac:dyDescent="0.35">
      <c r="A1287" t="s">
        <v>1307</v>
      </c>
      <c r="B1287" t="s">
        <v>10</v>
      </c>
      <c r="C1287" t="s">
        <v>68</v>
      </c>
      <c r="D1287" t="s">
        <v>3616</v>
      </c>
      <c r="E1287" t="s">
        <v>3612</v>
      </c>
      <c r="F1287" t="str">
        <f>WORKSHEET[[#This Row],[Depart From]]&amp;"-"&amp;WORKSHEET[[#This Row],[Arrive To]]</f>
        <v>Marrakech-Victoria</v>
      </c>
      <c r="G1287" s="2">
        <v>44698</v>
      </c>
      <c r="H1287" s="2">
        <v>44720</v>
      </c>
      <c r="I1287" s="2" t="str">
        <f t="shared" si="20"/>
        <v>Delivered</v>
      </c>
      <c r="J1287" s="2" t="str">
        <f>TEXT(WORKSHEET[[#This Row],[Offloading Date]], "mmm")</f>
        <v>Jun</v>
      </c>
      <c r="K1287" s="2" t="str">
        <f>IF(OR(WORKSHEET[[#This Row],[Year]]="", ISBLANK(WORKSHEET[[#This Row],[Year]]), WORKSHEET[[#This Row],[Year]]="null"), "Exclude", "Include")</f>
        <v>Include</v>
      </c>
      <c r="L1287" t="s">
        <v>16</v>
      </c>
      <c r="M1287" t="s">
        <v>12</v>
      </c>
      <c r="N1287" t="s">
        <v>13</v>
      </c>
      <c r="O1287">
        <v>28.081700000000001</v>
      </c>
      <c r="P1287">
        <v>600</v>
      </c>
      <c r="Q1287" t="s">
        <v>14</v>
      </c>
      <c r="R1287">
        <f>P1287 * _xll.XLOOKUP(Q1287,CALCULATION!$A$15:$A$17, CALCULATION!$B$15:$B$17 )</f>
        <v>600</v>
      </c>
      <c r="S1287" s="5">
        <f>O1287*P1287*_xll.XLOOKUP(Q1287,CALCULATION!$A$15:$A$17, CALCULATION!$B$15:$B$17)</f>
        <v>16849.02</v>
      </c>
      <c r="T1287">
        <v>300</v>
      </c>
      <c r="U1287" t="s">
        <v>14</v>
      </c>
      <c r="V1287">
        <f>T1287 * _xll.XLOOKUP(U1287,CALCULATION!$A$15:$A$17, CALCULATION!$B$15:$B$17 )</f>
        <v>300</v>
      </c>
      <c r="W1287" s="5">
        <f>O1287*T1287*_xll.XLOOKUP(U1287,CALCULATION!$A$15:$A$17, CALCULATION!$B$15:$B$17)</f>
        <v>8424.51</v>
      </c>
      <c r="X1287" s="5">
        <f>WORKSHEET[[#This Row],[Clients Total Cost]] / WORKSHEET[[#This Row],[Clients Rate per T2 (USD)]]</f>
        <v>28.081700000000001</v>
      </c>
      <c r="Y1287" s="5">
        <f>WORKSHEET[[#This Row],[Clients Rate per T2 (USD)]] - WORKSHEET[[#This Row],[Supplier Rate Per t2 (USD)]]</f>
        <v>300</v>
      </c>
      <c r="Z1287" s="5">
        <f>WORKSHEET[[#This Row],[Profit Per T]] * WORKSHEET[[#This Row],[Weight]]</f>
        <v>8424.51</v>
      </c>
      <c r="AA1287">
        <v>1</v>
      </c>
      <c r="AB1287" s="1">
        <v>3.3</v>
      </c>
      <c r="AC1287" s="1">
        <v>2.2000000000000002</v>
      </c>
      <c r="AD1287" s="1">
        <v>2.75</v>
      </c>
      <c r="AE1287" s="1">
        <f>WORKSHEET[[#This Row],[Delay at toll gate in days]] +WORKSHEET[[#This Row],[Delay at workshop in days]] +WORKSHEET[[#This Row],[Delay at border in days]]</f>
        <v>8.25</v>
      </c>
    </row>
    <row r="1288" spans="1:31" x14ac:dyDescent="0.35">
      <c r="A1288" t="s">
        <v>1308</v>
      </c>
      <c r="B1288" t="s">
        <v>10</v>
      </c>
      <c r="C1288" t="s">
        <v>68</v>
      </c>
      <c r="D1288" t="s">
        <v>3615</v>
      </c>
      <c r="E1288" t="s">
        <v>3617</v>
      </c>
      <c r="F1288" t="str">
        <f>WORKSHEET[[#This Row],[Depart From]]&amp;"-"&amp;WORKSHEET[[#This Row],[Arrive To]]</f>
        <v>Mombasa-Lagos</v>
      </c>
      <c r="G1288" s="2">
        <v>44688</v>
      </c>
      <c r="H1288" s="2">
        <v>44712</v>
      </c>
      <c r="I1288" s="2" t="str">
        <f t="shared" si="20"/>
        <v>Delivered</v>
      </c>
      <c r="J1288" s="2" t="str">
        <f>TEXT(WORKSHEET[[#This Row],[Offloading Date]], "mmm")</f>
        <v>May</v>
      </c>
      <c r="K1288" s="2" t="str">
        <f>IF(OR(WORKSHEET[[#This Row],[Year]]="", ISBLANK(WORKSHEET[[#This Row],[Year]]), WORKSHEET[[#This Row],[Year]]="null"), "Exclude", "Include")</f>
        <v>Include</v>
      </c>
      <c r="L1288" t="s">
        <v>16</v>
      </c>
      <c r="M1288" t="s">
        <v>12</v>
      </c>
      <c r="N1288" t="s">
        <v>69</v>
      </c>
      <c r="O1288">
        <v>30.152899999999999</v>
      </c>
      <c r="P1288">
        <v>20</v>
      </c>
      <c r="Q1288" t="s">
        <v>14</v>
      </c>
      <c r="R1288">
        <f>P1288 * _xll.XLOOKUP(Q1288,CALCULATION!$A$15:$A$17, CALCULATION!$B$15:$B$17 )</f>
        <v>20</v>
      </c>
      <c r="S1288" s="5">
        <f>O1288*P1288*_xll.XLOOKUP(Q1288,CALCULATION!$A$15:$A$17, CALCULATION!$B$15:$B$17)</f>
        <v>603.05799999999999</v>
      </c>
      <c r="T1288">
        <v>10</v>
      </c>
      <c r="U1288" t="s">
        <v>14</v>
      </c>
      <c r="V1288">
        <f>T1288 * _xll.XLOOKUP(U1288,CALCULATION!$A$15:$A$17, CALCULATION!$B$15:$B$17 )</f>
        <v>10</v>
      </c>
      <c r="W1288" s="5">
        <f>O1288*T1288*_xll.XLOOKUP(U1288,CALCULATION!$A$15:$A$17, CALCULATION!$B$15:$B$17)</f>
        <v>301.529</v>
      </c>
      <c r="X1288" s="5">
        <f>WORKSHEET[[#This Row],[Clients Total Cost]] / WORKSHEET[[#This Row],[Clients Rate per T2 (USD)]]</f>
        <v>30.152899999999999</v>
      </c>
      <c r="Y1288" s="5">
        <f>WORKSHEET[[#This Row],[Clients Rate per T2 (USD)]] - WORKSHEET[[#This Row],[Supplier Rate Per t2 (USD)]]</f>
        <v>10</v>
      </c>
      <c r="Z1288" s="5">
        <f>WORKSHEET[[#This Row],[Profit Per T]] * WORKSHEET[[#This Row],[Weight]]</f>
        <v>301.529</v>
      </c>
      <c r="AA1288">
        <v>1</v>
      </c>
      <c r="AB1288" s="1">
        <v>3.5999999999999996</v>
      </c>
      <c r="AC1288" s="1">
        <v>2.4000000000000004</v>
      </c>
      <c r="AD1288" s="1">
        <v>3</v>
      </c>
      <c r="AE1288" s="1">
        <f>WORKSHEET[[#This Row],[Delay at toll gate in days]] +WORKSHEET[[#This Row],[Delay at workshop in days]] +WORKSHEET[[#This Row],[Delay at border in days]]</f>
        <v>9</v>
      </c>
    </row>
    <row r="1289" spans="1:31" x14ac:dyDescent="0.35">
      <c r="A1289" t="s">
        <v>1309</v>
      </c>
      <c r="B1289" t="s">
        <v>10</v>
      </c>
      <c r="C1289" t="s">
        <v>68</v>
      </c>
      <c r="D1289" t="s">
        <v>3615</v>
      </c>
      <c r="E1289" t="s">
        <v>3612</v>
      </c>
      <c r="F1289" t="str">
        <f>WORKSHEET[[#This Row],[Depart From]]&amp;"-"&amp;WORKSHEET[[#This Row],[Arrive To]]</f>
        <v>Mombasa-Victoria</v>
      </c>
      <c r="G1289" s="2">
        <v>44688</v>
      </c>
      <c r="H1289" s="2">
        <v>44712</v>
      </c>
      <c r="I1289" s="2" t="str">
        <f t="shared" si="20"/>
        <v>Delivered</v>
      </c>
      <c r="J1289" s="2" t="str">
        <f>TEXT(WORKSHEET[[#This Row],[Offloading Date]], "mmm")</f>
        <v>May</v>
      </c>
      <c r="K1289" s="2" t="str">
        <f>IF(OR(WORKSHEET[[#This Row],[Year]]="", ISBLANK(WORKSHEET[[#This Row],[Year]]), WORKSHEET[[#This Row],[Year]]="null"), "Exclude", "Include")</f>
        <v>Include</v>
      </c>
      <c r="L1289" t="s">
        <v>16</v>
      </c>
      <c r="M1289" t="s">
        <v>12</v>
      </c>
      <c r="N1289" t="s">
        <v>13</v>
      </c>
      <c r="O1289">
        <v>30.152899999999999</v>
      </c>
      <c r="P1289">
        <v>600</v>
      </c>
      <c r="Q1289" t="s">
        <v>14</v>
      </c>
      <c r="R1289">
        <f>P1289 * _xll.XLOOKUP(Q1289,CALCULATION!$A$15:$A$17, CALCULATION!$B$15:$B$17 )</f>
        <v>600</v>
      </c>
      <c r="S1289" s="5">
        <f>O1289*P1289*_xll.XLOOKUP(Q1289,CALCULATION!$A$15:$A$17, CALCULATION!$B$15:$B$17)</f>
        <v>18091.739999999998</v>
      </c>
      <c r="T1289">
        <v>300</v>
      </c>
      <c r="U1289" t="s">
        <v>14</v>
      </c>
      <c r="V1289">
        <f>T1289 * _xll.XLOOKUP(U1289,CALCULATION!$A$15:$A$17, CALCULATION!$B$15:$B$17 )</f>
        <v>300</v>
      </c>
      <c r="W1289" s="5">
        <f>O1289*T1289*_xll.XLOOKUP(U1289,CALCULATION!$A$15:$A$17, CALCULATION!$B$15:$B$17)</f>
        <v>9045.869999999999</v>
      </c>
      <c r="X1289" s="5">
        <f>WORKSHEET[[#This Row],[Clients Total Cost]] / WORKSHEET[[#This Row],[Clients Rate per T2 (USD)]]</f>
        <v>30.152899999999995</v>
      </c>
      <c r="Y1289" s="5">
        <f>WORKSHEET[[#This Row],[Clients Rate per T2 (USD)]] - WORKSHEET[[#This Row],[Supplier Rate Per t2 (USD)]]</f>
        <v>300</v>
      </c>
      <c r="Z1289" s="5">
        <f>WORKSHEET[[#This Row],[Profit Per T]] * WORKSHEET[[#This Row],[Weight]]</f>
        <v>9045.869999999999</v>
      </c>
      <c r="AA1289">
        <v>1</v>
      </c>
      <c r="AB1289" s="1">
        <v>3.5999999999999996</v>
      </c>
      <c r="AC1289" s="1">
        <v>2.4000000000000004</v>
      </c>
      <c r="AD1289" s="1">
        <v>3</v>
      </c>
      <c r="AE1289" s="1">
        <f>WORKSHEET[[#This Row],[Delay at toll gate in days]] +WORKSHEET[[#This Row],[Delay at workshop in days]] +WORKSHEET[[#This Row],[Delay at border in days]]</f>
        <v>9</v>
      </c>
    </row>
    <row r="1290" spans="1:31" x14ac:dyDescent="0.35">
      <c r="A1290" t="s">
        <v>1310</v>
      </c>
      <c r="B1290" t="s">
        <v>10</v>
      </c>
      <c r="C1290" t="s">
        <v>68</v>
      </c>
      <c r="D1290" t="s">
        <v>3620</v>
      </c>
      <c r="E1290" t="s">
        <v>3614</v>
      </c>
      <c r="F1290" t="str">
        <f>WORKSHEET[[#This Row],[Depart From]]&amp;"-"&amp;WORKSHEET[[#This Row],[Arrive To]]</f>
        <v>Zanzibar-Alger</v>
      </c>
      <c r="G1290" s="2">
        <v>44698</v>
      </c>
      <c r="H1290" s="2">
        <v>44721</v>
      </c>
      <c r="I1290" s="2" t="str">
        <f t="shared" si="20"/>
        <v>Delivered</v>
      </c>
      <c r="J1290" s="2" t="str">
        <f>TEXT(WORKSHEET[[#This Row],[Offloading Date]], "mmm")</f>
        <v>Jun</v>
      </c>
      <c r="K1290" s="2" t="str">
        <f>IF(OR(WORKSHEET[[#This Row],[Year]]="", ISBLANK(WORKSHEET[[#This Row],[Year]]), WORKSHEET[[#This Row],[Year]]="null"), "Exclude", "Include")</f>
        <v>Include</v>
      </c>
      <c r="L1290" t="s">
        <v>16</v>
      </c>
      <c r="M1290" t="s">
        <v>3624</v>
      </c>
      <c r="N1290" t="s">
        <v>69</v>
      </c>
      <c r="O1290">
        <v>30.105799999999999</v>
      </c>
      <c r="P1290">
        <v>20</v>
      </c>
      <c r="Q1290" t="s">
        <v>14</v>
      </c>
      <c r="R1290">
        <f>P1290 * _xll.XLOOKUP(Q1290,CALCULATION!$A$15:$A$17, CALCULATION!$B$15:$B$17 )</f>
        <v>20</v>
      </c>
      <c r="S1290" s="5">
        <f>O1290*P1290*_xll.XLOOKUP(Q1290,CALCULATION!$A$15:$A$17, CALCULATION!$B$15:$B$17)</f>
        <v>602.11599999999999</v>
      </c>
      <c r="T1290">
        <v>10</v>
      </c>
      <c r="U1290" t="s">
        <v>14</v>
      </c>
      <c r="V1290">
        <f>T1290 * _xll.XLOOKUP(U1290,CALCULATION!$A$15:$A$17, CALCULATION!$B$15:$B$17 )</f>
        <v>10</v>
      </c>
      <c r="W1290" s="5">
        <f>O1290*T1290*_xll.XLOOKUP(U1290,CALCULATION!$A$15:$A$17, CALCULATION!$B$15:$B$17)</f>
        <v>301.05799999999999</v>
      </c>
      <c r="X1290" s="5">
        <f>WORKSHEET[[#This Row],[Clients Total Cost]] / WORKSHEET[[#This Row],[Clients Rate per T2 (USD)]]</f>
        <v>30.105799999999999</v>
      </c>
      <c r="Y1290" s="5">
        <f>WORKSHEET[[#This Row],[Clients Rate per T2 (USD)]] - WORKSHEET[[#This Row],[Supplier Rate Per t2 (USD)]]</f>
        <v>10</v>
      </c>
      <c r="Z1290" s="5">
        <f>WORKSHEET[[#This Row],[Profit Per T]] * WORKSHEET[[#This Row],[Weight]]</f>
        <v>301.05799999999999</v>
      </c>
      <c r="AA1290">
        <v>1</v>
      </c>
      <c r="AB1290" s="1">
        <v>3.4499999999999997</v>
      </c>
      <c r="AC1290" s="1">
        <v>2.3000000000000003</v>
      </c>
      <c r="AD1290" s="1">
        <v>2.875</v>
      </c>
      <c r="AE1290" s="1">
        <f>WORKSHEET[[#This Row],[Delay at toll gate in days]] +WORKSHEET[[#This Row],[Delay at workshop in days]] +WORKSHEET[[#This Row],[Delay at border in days]]</f>
        <v>8.625</v>
      </c>
    </row>
    <row r="1291" spans="1:31" x14ac:dyDescent="0.35">
      <c r="A1291" t="s">
        <v>1311</v>
      </c>
      <c r="B1291" t="s">
        <v>10</v>
      </c>
      <c r="C1291" t="s">
        <v>68</v>
      </c>
      <c r="D1291" t="s">
        <v>3619</v>
      </c>
      <c r="E1291" t="s">
        <v>3612</v>
      </c>
      <c r="F1291" t="str">
        <f>WORKSHEET[[#This Row],[Depart From]]&amp;"-"&amp;WORKSHEET[[#This Row],[Arrive To]]</f>
        <v>Addis Ababa-Victoria</v>
      </c>
      <c r="G1291" s="2">
        <v>44698</v>
      </c>
      <c r="H1291" s="2">
        <v>44721</v>
      </c>
      <c r="I1291" s="2" t="str">
        <f t="shared" si="20"/>
        <v>Delivered</v>
      </c>
      <c r="J1291" s="2" t="str">
        <f>TEXT(WORKSHEET[[#This Row],[Offloading Date]], "mmm")</f>
        <v>Jun</v>
      </c>
      <c r="K1291" s="2" t="str">
        <f>IF(OR(WORKSHEET[[#This Row],[Year]]="", ISBLANK(WORKSHEET[[#This Row],[Year]]), WORKSHEET[[#This Row],[Year]]="null"), "Exclude", "Include")</f>
        <v>Include</v>
      </c>
      <c r="L1291" t="s">
        <v>16</v>
      </c>
      <c r="M1291" t="s">
        <v>12</v>
      </c>
      <c r="N1291" t="s">
        <v>13</v>
      </c>
      <c r="O1291">
        <v>30.105799999999999</v>
      </c>
      <c r="P1291">
        <v>600</v>
      </c>
      <c r="Q1291" t="s">
        <v>14</v>
      </c>
      <c r="R1291">
        <f>P1291 * _xll.XLOOKUP(Q1291,CALCULATION!$A$15:$A$17, CALCULATION!$B$15:$B$17 )</f>
        <v>600</v>
      </c>
      <c r="S1291" s="5">
        <f>O1291*P1291*_xll.XLOOKUP(Q1291,CALCULATION!$A$15:$A$17, CALCULATION!$B$15:$B$17)</f>
        <v>18063.48</v>
      </c>
      <c r="T1291">
        <v>300</v>
      </c>
      <c r="U1291" t="s">
        <v>14</v>
      </c>
      <c r="V1291">
        <f>T1291 * _xll.XLOOKUP(U1291,CALCULATION!$A$15:$A$17, CALCULATION!$B$15:$B$17 )</f>
        <v>300</v>
      </c>
      <c r="W1291" s="5">
        <f>O1291*T1291*_xll.XLOOKUP(U1291,CALCULATION!$A$15:$A$17, CALCULATION!$B$15:$B$17)</f>
        <v>9031.74</v>
      </c>
      <c r="X1291" s="5">
        <f>WORKSHEET[[#This Row],[Clients Total Cost]] / WORKSHEET[[#This Row],[Clients Rate per T2 (USD)]]</f>
        <v>30.105799999999999</v>
      </c>
      <c r="Y1291" s="5">
        <f>WORKSHEET[[#This Row],[Clients Rate per T2 (USD)]] - WORKSHEET[[#This Row],[Supplier Rate Per t2 (USD)]]</f>
        <v>300</v>
      </c>
      <c r="Z1291" s="5">
        <f>WORKSHEET[[#This Row],[Profit Per T]] * WORKSHEET[[#This Row],[Weight]]</f>
        <v>9031.74</v>
      </c>
      <c r="AA1291">
        <v>1</v>
      </c>
      <c r="AB1291" s="1">
        <v>3.4499999999999997</v>
      </c>
      <c r="AC1291" s="1">
        <v>2.3000000000000003</v>
      </c>
      <c r="AD1291" s="1">
        <v>2.875</v>
      </c>
      <c r="AE1291" s="1">
        <f>WORKSHEET[[#This Row],[Delay at toll gate in days]] +WORKSHEET[[#This Row],[Delay at workshop in days]] +WORKSHEET[[#This Row],[Delay at border in days]]</f>
        <v>8.625</v>
      </c>
    </row>
    <row r="1292" spans="1:31" x14ac:dyDescent="0.35">
      <c r="A1292" t="s">
        <v>1312</v>
      </c>
      <c r="B1292" t="s">
        <v>10</v>
      </c>
      <c r="C1292" t="s">
        <v>68</v>
      </c>
      <c r="D1292" t="s">
        <v>3615</v>
      </c>
      <c r="E1292" t="s">
        <v>3612</v>
      </c>
      <c r="F1292" t="str">
        <f>WORKSHEET[[#This Row],[Depart From]]&amp;"-"&amp;WORKSHEET[[#This Row],[Arrive To]]</f>
        <v>Mombasa-Victoria</v>
      </c>
      <c r="G1292" s="2">
        <v>44692</v>
      </c>
      <c r="H1292" s="2">
        <v>44716</v>
      </c>
      <c r="I1292" s="2" t="str">
        <f t="shared" si="20"/>
        <v>Delivered</v>
      </c>
      <c r="J1292" s="2" t="str">
        <f>TEXT(WORKSHEET[[#This Row],[Offloading Date]], "mmm")</f>
        <v>Jun</v>
      </c>
      <c r="K1292" s="2" t="str">
        <f>IF(OR(WORKSHEET[[#This Row],[Year]]="", ISBLANK(WORKSHEET[[#This Row],[Year]]), WORKSHEET[[#This Row],[Year]]="null"), "Exclude", "Include")</f>
        <v>Include</v>
      </c>
      <c r="L1292" t="s">
        <v>16</v>
      </c>
      <c r="M1292" t="s">
        <v>12</v>
      </c>
      <c r="N1292" t="s">
        <v>69</v>
      </c>
      <c r="O1292">
        <v>30.1416</v>
      </c>
      <c r="P1292">
        <v>20</v>
      </c>
      <c r="Q1292" t="s">
        <v>14</v>
      </c>
      <c r="R1292">
        <f>P1292 * _xll.XLOOKUP(Q1292,CALCULATION!$A$15:$A$17, CALCULATION!$B$15:$B$17 )</f>
        <v>20</v>
      </c>
      <c r="S1292" s="5">
        <f>O1292*P1292*_xll.XLOOKUP(Q1292,CALCULATION!$A$15:$A$17, CALCULATION!$B$15:$B$17)</f>
        <v>602.83199999999999</v>
      </c>
      <c r="T1292">
        <v>10</v>
      </c>
      <c r="U1292" t="s">
        <v>14</v>
      </c>
      <c r="V1292">
        <f>T1292 * _xll.XLOOKUP(U1292,CALCULATION!$A$15:$A$17, CALCULATION!$B$15:$B$17 )</f>
        <v>10</v>
      </c>
      <c r="W1292" s="5">
        <f>O1292*T1292*_xll.XLOOKUP(U1292,CALCULATION!$A$15:$A$17, CALCULATION!$B$15:$B$17)</f>
        <v>301.416</v>
      </c>
      <c r="X1292" s="5">
        <f>WORKSHEET[[#This Row],[Clients Total Cost]] / WORKSHEET[[#This Row],[Clients Rate per T2 (USD)]]</f>
        <v>30.1416</v>
      </c>
      <c r="Y1292" s="5">
        <f>WORKSHEET[[#This Row],[Clients Rate per T2 (USD)]] - WORKSHEET[[#This Row],[Supplier Rate Per t2 (USD)]]</f>
        <v>10</v>
      </c>
      <c r="Z1292" s="5">
        <f>WORKSHEET[[#This Row],[Profit Per T]] * WORKSHEET[[#This Row],[Weight]]</f>
        <v>301.416</v>
      </c>
      <c r="AA1292">
        <v>1</v>
      </c>
      <c r="AB1292" s="1">
        <v>3.5999999999999996</v>
      </c>
      <c r="AC1292" s="1">
        <v>2.4000000000000004</v>
      </c>
      <c r="AD1292" s="1">
        <v>3</v>
      </c>
      <c r="AE1292" s="1">
        <f>WORKSHEET[[#This Row],[Delay at toll gate in days]] +WORKSHEET[[#This Row],[Delay at workshop in days]] +WORKSHEET[[#This Row],[Delay at border in days]]</f>
        <v>9</v>
      </c>
    </row>
    <row r="1293" spans="1:31" x14ac:dyDescent="0.35">
      <c r="A1293" t="s">
        <v>1313</v>
      </c>
      <c r="B1293" t="s">
        <v>10</v>
      </c>
      <c r="C1293" t="s">
        <v>68</v>
      </c>
      <c r="D1293" t="s">
        <v>3620</v>
      </c>
      <c r="E1293" t="s">
        <v>3617</v>
      </c>
      <c r="F1293" t="str">
        <f>WORKSHEET[[#This Row],[Depart From]]&amp;"-"&amp;WORKSHEET[[#This Row],[Arrive To]]</f>
        <v>Zanzibar-Lagos</v>
      </c>
      <c r="G1293" s="2">
        <v>44692</v>
      </c>
      <c r="H1293" s="2">
        <v>44716</v>
      </c>
      <c r="I1293" s="2" t="str">
        <f t="shared" si="20"/>
        <v>Delivered</v>
      </c>
      <c r="J1293" s="2" t="str">
        <f>TEXT(WORKSHEET[[#This Row],[Offloading Date]], "mmm")</f>
        <v>Jun</v>
      </c>
      <c r="K1293" s="2" t="str">
        <f>IF(OR(WORKSHEET[[#This Row],[Year]]="", ISBLANK(WORKSHEET[[#This Row],[Year]]), WORKSHEET[[#This Row],[Year]]="null"), "Exclude", "Include")</f>
        <v>Include</v>
      </c>
      <c r="L1293" t="s">
        <v>16</v>
      </c>
      <c r="M1293" t="s">
        <v>12</v>
      </c>
      <c r="N1293" t="s">
        <v>13</v>
      </c>
      <c r="O1293">
        <v>30.1416</v>
      </c>
      <c r="P1293">
        <v>600</v>
      </c>
      <c r="Q1293" t="s">
        <v>14</v>
      </c>
      <c r="R1293">
        <f>P1293 * _xll.XLOOKUP(Q1293,CALCULATION!$A$15:$A$17, CALCULATION!$B$15:$B$17 )</f>
        <v>600</v>
      </c>
      <c r="S1293" s="5">
        <f>O1293*P1293*_xll.XLOOKUP(Q1293,CALCULATION!$A$15:$A$17, CALCULATION!$B$15:$B$17)</f>
        <v>18084.96</v>
      </c>
      <c r="T1293">
        <v>300</v>
      </c>
      <c r="U1293" t="s">
        <v>14</v>
      </c>
      <c r="V1293">
        <f>T1293 * _xll.XLOOKUP(U1293,CALCULATION!$A$15:$A$17, CALCULATION!$B$15:$B$17 )</f>
        <v>300</v>
      </c>
      <c r="W1293" s="5">
        <f>O1293*T1293*_xll.XLOOKUP(U1293,CALCULATION!$A$15:$A$17, CALCULATION!$B$15:$B$17)</f>
        <v>9042.48</v>
      </c>
      <c r="X1293" s="5">
        <f>WORKSHEET[[#This Row],[Clients Total Cost]] / WORKSHEET[[#This Row],[Clients Rate per T2 (USD)]]</f>
        <v>30.141599999999997</v>
      </c>
      <c r="Y1293" s="5">
        <f>WORKSHEET[[#This Row],[Clients Rate per T2 (USD)]] - WORKSHEET[[#This Row],[Supplier Rate Per t2 (USD)]]</f>
        <v>300</v>
      </c>
      <c r="Z1293" s="5">
        <f>WORKSHEET[[#This Row],[Profit Per T]] * WORKSHEET[[#This Row],[Weight]]</f>
        <v>9042.48</v>
      </c>
      <c r="AA1293">
        <v>1</v>
      </c>
      <c r="AB1293" s="1">
        <v>3.5999999999999996</v>
      </c>
      <c r="AC1293" s="1">
        <v>2.4000000000000004</v>
      </c>
      <c r="AD1293" s="1">
        <v>3</v>
      </c>
      <c r="AE1293" s="1">
        <f>WORKSHEET[[#This Row],[Delay at toll gate in days]] +WORKSHEET[[#This Row],[Delay at workshop in days]] +WORKSHEET[[#This Row],[Delay at border in days]]</f>
        <v>9</v>
      </c>
    </row>
    <row r="1294" spans="1:31" x14ac:dyDescent="0.35">
      <c r="A1294" t="s">
        <v>1314</v>
      </c>
      <c r="B1294" t="s">
        <v>10</v>
      </c>
      <c r="C1294" t="s">
        <v>68</v>
      </c>
      <c r="D1294" t="s">
        <v>3620</v>
      </c>
      <c r="E1294" t="s">
        <v>3614</v>
      </c>
      <c r="F1294" t="str">
        <f>WORKSHEET[[#This Row],[Depart From]]&amp;"-"&amp;WORKSHEET[[#This Row],[Arrive To]]</f>
        <v>Zanzibar-Alger</v>
      </c>
      <c r="G1294" s="2">
        <v>44688</v>
      </c>
      <c r="H1294" s="2">
        <v>44709</v>
      </c>
      <c r="I1294" s="2" t="str">
        <f t="shared" si="20"/>
        <v>Delivered</v>
      </c>
      <c r="J1294" s="2" t="str">
        <f>TEXT(WORKSHEET[[#This Row],[Offloading Date]], "mmm")</f>
        <v>May</v>
      </c>
      <c r="K1294" s="2" t="str">
        <f>IF(OR(WORKSHEET[[#This Row],[Year]]="", ISBLANK(WORKSHEET[[#This Row],[Year]]), WORKSHEET[[#This Row],[Year]]="null"), "Exclude", "Include")</f>
        <v>Include</v>
      </c>
      <c r="L1294" t="s">
        <v>16</v>
      </c>
      <c r="M1294" t="s">
        <v>12</v>
      </c>
      <c r="N1294" t="s">
        <v>69</v>
      </c>
      <c r="O1294">
        <v>28.095600000000001</v>
      </c>
      <c r="P1294">
        <v>20</v>
      </c>
      <c r="Q1294" t="s">
        <v>14</v>
      </c>
      <c r="R1294">
        <f>P1294 * _xll.XLOOKUP(Q1294,CALCULATION!$A$15:$A$17, CALCULATION!$B$15:$B$17 )</f>
        <v>20</v>
      </c>
      <c r="S1294" s="5">
        <f>O1294*P1294*_xll.XLOOKUP(Q1294,CALCULATION!$A$15:$A$17, CALCULATION!$B$15:$B$17)</f>
        <v>561.91200000000003</v>
      </c>
      <c r="T1294">
        <v>10</v>
      </c>
      <c r="U1294" t="s">
        <v>14</v>
      </c>
      <c r="V1294">
        <f>T1294 * _xll.XLOOKUP(U1294,CALCULATION!$A$15:$A$17, CALCULATION!$B$15:$B$17 )</f>
        <v>10</v>
      </c>
      <c r="W1294" s="5">
        <f>O1294*T1294*_xll.XLOOKUP(U1294,CALCULATION!$A$15:$A$17, CALCULATION!$B$15:$B$17)</f>
        <v>280.95600000000002</v>
      </c>
      <c r="X1294" s="5">
        <f>WORKSHEET[[#This Row],[Clients Total Cost]] / WORKSHEET[[#This Row],[Clients Rate per T2 (USD)]]</f>
        <v>28.095600000000001</v>
      </c>
      <c r="Y1294" s="5">
        <f>WORKSHEET[[#This Row],[Clients Rate per T2 (USD)]] - WORKSHEET[[#This Row],[Supplier Rate Per t2 (USD)]]</f>
        <v>10</v>
      </c>
      <c r="Z1294" s="5">
        <f>WORKSHEET[[#This Row],[Profit Per T]] * WORKSHEET[[#This Row],[Weight]]</f>
        <v>280.95600000000002</v>
      </c>
      <c r="AA1294">
        <v>1</v>
      </c>
      <c r="AB1294" s="1">
        <v>3.15</v>
      </c>
      <c r="AC1294" s="1">
        <v>2.1</v>
      </c>
      <c r="AD1294" s="1">
        <v>2.625</v>
      </c>
      <c r="AE1294" s="1">
        <f>WORKSHEET[[#This Row],[Delay at toll gate in days]] +WORKSHEET[[#This Row],[Delay at workshop in days]] +WORKSHEET[[#This Row],[Delay at border in days]]</f>
        <v>7.875</v>
      </c>
    </row>
    <row r="1295" spans="1:31" x14ac:dyDescent="0.35">
      <c r="A1295" t="s">
        <v>1315</v>
      </c>
      <c r="B1295" t="s">
        <v>10</v>
      </c>
      <c r="C1295" t="s">
        <v>68</v>
      </c>
      <c r="D1295" t="s">
        <v>3611</v>
      </c>
      <c r="E1295" t="s">
        <v>3614</v>
      </c>
      <c r="F1295" t="str">
        <f>WORKSHEET[[#This Row],[Depart From]]&amp;"-"&amp;WORKSHEET[[#This Row],[Arrive To]]</f>
        <v>Mogadishu-Alger</v>
      </c>
      <c r="G1295" s="2">
        <v>44688</v>
      </c>
      <c r="H1295" s="2">
        <v>44709</v>
      </c>
      <c r="I1295" s="2" t="str">
        <f t="shared" si="20"/>
        <v>Delivered</v>
      </c>
      <c r="J1295" s="2" t="str">
        <f>TEXT(WORKSHEET[[#This Row],[Offloading Date]], "mmm")</f>
        <v>May</v>
      </c>
      <c r="K1295" s="2" t="str">
        <f>IF(OR(WORKSHEET[[#This Row],[Year]]="", ISBLANK(WORKSHEET[[#This Row],[Year]]), WORKSHEET[[#This Row],[Year]]="null"), "Exclude", "Include")</f>
        <v>Include</v>
      </c>
      <c r="L1295" t="s">
        <v>16</v>
      </c>
      <c r="M1295" t="s">
        <v>12</v>
      </c>
      <c r="N1295" t="s">
        <v>13</v>
      </c>
      <c r="O1295">
        <v>28.095600000000001</v>
      </c>
      <c r="P1295">
        <v>600</v>
      </c>
      <c r="Q1295" t="s">
        <v>14</v>
      </c>
      <c r="R1295">
        <f>P1295 * _xll.XLOOKUP(Q1295,CALCULATION!$A$15:$A$17, CALCULATION!$B$15:$B$17 )</f>
        <v>600</v>
      </c>
      <c r="S1295" s="5">
        <f>O1295*P1295*_xll.XLOOKUP(Q1295,CALCULATION!$A$15:$A$17, CALCULATION!$B$15:$B$17)</f>
        <v>16857.36</v>
      </c>
      <c r="T1295">
        <v>300</v>
      </c>
      <c r="U1295" t="s">
        <v>14</v>
      </c>
      <c r="V1295">
        <f>T1295 * _xll.XLOOKUP(U1295,CALCULATION!$A$15:$A$17, CALCULATION!$B$15:$B$17 )</f>
        <v>300</v>
      </c>
      <c r="W1295" s="5">
        <f>O1295*T1295*_xll.XLOOKUP(U1295,CALCULATION!$A$15:$A$17, CALCULATION!$B$15:$B$17)</f>
        <v>8428.68</v>
      </c>
      <c r="X1295" s="5">
        <f>WORKSHEET[[#This Row],[Clients Total Cost]] / WORKSHEET[[#This Row],[Clients Rate per T2 (USD)]]</f>
        <v>28.095600000000001</v>
      </c>
      <c r="Y1295" s="5">
        <f>WORKSHEET[[#This Row],[Clients Rate per T2 (USD)]] - WORKSHEET[[#This Row],[Supplier Rate Per t2 (USD)]]</f>
        <v>300</v>
      </c>
      <c r="Z1295" s="5">
        <f>WORKSHEET[[#This Row],[Profit Per T]] * WORKSHEET[[#This Row],[Weight]]</f>
        <v>8428.68</v>
      </c>
      <c r="AA1295">
        <v>1</v>
      </c>
      <c r="AB1295" s="1">
        <v>3.15</v>
      </c>
      <c r="AC1295" s="1">
        <v>2.1</v>
      </c>
      <c r="AD1295" s="1">
        <v>2.625</v>
      </c>
      <c r="AE1295" s="1">
        <f>WORKSHEET[[#This Row],[Delay at toll gate in days]] +WORKSHEET[[#This Row],[Delay at workshop in days]] +WORKSHEET[[#This Row],[Delay at border in days]]</f>
        <v>7.875</v>
      </c>
    </row>
    <row r="1296" spans="1:31" x14ac:dyDescent="0.35">
      <c r="A1296" t="s">
        <v>1316</v>
      </c>
      <c r="B1296" t="s">
        <v>10</v>
      </c>
      <c r="C1296" t="s">
        <v>68</v>
      </c>
      <c r="D1296" t="s">
        <v>3615</v>
      </c>
      <c r="E1296" t="s">
        <v>3617</v>
      </c>
      <c r="F1296" t="str">
        <f>WORKSHEET[[#This Row],[Depart From]]&amp;"-"&amp;WORKSHEET[[#This Row],[Arrive To]]</f>
        <v>Mombasa-Lagos</v>
      </c>
      <c r="G1296" s="2">
        <v>44688</v>
      </c>
      <c r="H1296" s="2">
        <v>44709</v>
      </c>
      <c r="I1296" s="2" t="str">
        <f t="shared" si="20"/>
        <v>Delivered</v>
      </c>
      <c r="J1296" s="2" t="str">
        <f>TEXT(WORKSHEET[[#This Row],[Offloading Date]], "mmm")</f>
        <v>May</v>
      </c>
      <c r="K1296" s="2" t="str">
        <f>IF(OR(WORKSHEET[[#This Row],[Year]]="", ISBLANK(WORKSHEET[[#This Row],[Year]]), WORKSHEET[[#This Row],[Year]]="null"), "Exclude", "Include")</f>
        <v>Include</v>
      </c>
      <c r="L1296" t="s">
        <v>16</v>
      </c>
      <c r="M1296" t="s">
        <v>12</v>
      </c>
      <c r="N1296" t="s">
        <v>69</v>
      </c>
      <c r="O1296">
        <v>28.133199999999999</v>
      </c>
      <c r="P1296">
        <v>20</v>
      </c>
      <c r="Q1296" t="s">
        <v>14</v>
      </c>
      <c r="R1296">
        <f>P1296 * _xll.XLOOKUP(Q1296,CALCULATION!$A$15:$A$17, CALCULATION!$B$15:$B$17 )</f>
        <v>20</v>
      </c>
      <c r="S1296" s="5">
        <f>O1296*P1296*_xll.XLOOKUP(Q1296,CALCULATION!$A$15:$A$17, CALCULATION!$B$15:$B$17)</f>
        <v>562.66399999999999</v>
      </c>
      <c r="T1296">
        <v>10</v>
      </c>
      <c r="U1296" t="s">
        <v>14</v>
      </c>
      <c r="V1296">
        <f>T1296 * _xll.XLOOKUP(U1296,CALCULATION!$A$15:$A$17, CALCULATION!$B$15:$B$17 )</f>
        <v>10</v>
      </c>
      <c r="W1296" s="5">
        <f>O1296*T1296*_xll.XLOOKUP(U1296,CALCULATION!$A$15:$A$17, CALCULATION!$B$15:$B$17)</f>
        <v>281.33199999999999</v>
      </c>
      <c r="X1296" s="5">
        <f>WORKSHEET[[#This Row],[Clients Total Cost]] / WORKSHEET[[#This Row],[Clients Rate per T2 (USD)]]</f>
        <v>28.133199999999999</v>
      </c>
      <c r="Y1296" s="5">
        <f>WORKSHEET[[#This Row],[Clients Rate per T2 (USD)]] - WORKSHEET[[#This Row],[Supplier Rate Per t2 (USD)]]</f>
        <v>10</v>
      </c>
      <c r="Z1296" s="5">
        <f>WORKSHEET[[#This Row],[Profit Per T]] * WORKSHEET[[#This Row],[Weight]]</f>
        <v>281.33199999999999</v>
      </c>
      <c r="AA1296">
        <v>1</v>
      </c>
      <c r="AB1296" s="1">
        <v>3.15</v>
      </c>
      <c r="AC1296" s="1">
        <v>2.1</v>
      </c>
      <c r="AD1296" s="1">
        <v>2.625</v>
      </c>
      <c r="AE1296" s="1">
        <f>WORKSHEET[[#This Row],[Delay at toll gate in days]] +WORKSHEET[[#This Row],[Delay at workshop in days]] +WORKSHEET[[#This Row],[Delay at border in days]]</f>
        <v>7.875</v>
      </c>
    </row>
    <row r="1297" spans="1:31" x14ac:dyDescent="0.35">
      <c r="A1297" t="s">
        <v>1317</v>
      </c>
      <c r="B1297" t="s">
        <v>10</v>
      </c>
      <c r="C1297" t="s">
        <v>68</v>
      </c>
      <c r="D1297" t="s">
        <v>3616</v>
      </c>
      <c r="E1297" t="s">
        <v>3618</v>
      </c>
      <c r="F1297" t="str">
        <f>WORKSHEET[[#This Row],[Depart From]]&amp;"-"&amp;WORKSHEET[[#This Row],[Arrive To]]</f>
        <v>Marrakech-Tripoli</v>
      </c>
      <c r="G1297" s="2">
        <v>44688</v>
      </c>
      <c r="H1297" s="2">
        <v>44709</v>
      </c>
      <c r="I1297" s="2" t="str">
        <f t="shared" si="20"/>
        <v>Delivered</v>
      </c>
      <c r="J1297" s="2" t="str">
        <f>TEXT(WORKSHEET[[#This Row],[Offloading Date]], "mmm")</f>
        <v>May</v>
      </c>
      <c r="K1297" s="2" t="str">
        <f>IF(OR(WORKSHEET[[#This Row],[Year]]="", ISBLANK(WORKSHEET[[#This Row],[Year]]), WORKSHEET[[#This Row],[Year]]="null"), "Exclude", "Include")</f>
        <v>Include</v>
      </c>
      <c r="L1297" t="s">
        <v>16</v>
      </c>
      <c r="M1297" t="s">
        <v>12</v>
      </c>
      <c r="N1297" t="s">
        <v>13</v>
      </c>
      <c r="O1297">
        <v>28.133199999999999</v>
      </c>
      <c r="P1297">
        <v>600</v>
      </c>
      <c r="Q1297" t="s">
        <v>14</v>
      </c>
      <c r="R1297">
        <f>P1297 * _xll.XLOOKUP(Q1297,CALCULATION!$A$15:$A$17, CALCULATION!$B$15:$B$17 )</f>
        <v>600</v>
      </c>
      <c r="S1297" s="5">
        <f>O1297*P1297*_xll.XLOOKUP(Q1297,CALCULATION!$A$15:$A$17, CALCULATION!$B$15:$B$17)</f>
        <v>16879.919999999998</v>
      </c>
      <c r="T1297">
        <v>300</v>
      </c>
      <c r="U1297" t="s">
        <v>14</v>
      </c>
      <c r="V1297">
        <f>T1297 * _xll.XLOOKUP(U1297,CALCULATION!$A$15:$A$17, CALCULATION!$B$15:$B$17 )</f>
        <v>300</v>
      </c>
      <c r="W1297" s="5">
        <f>O1297*T1297*_xll.XLOOKUP(U1297,CALCULATION!$A$15:$A$17, CALCULATION!$B$15:$B$17)</f>
        <v>8439.9599999999991</v>
      </c>
      <c r="X1297" s="5">
        <f>WORKSHEET[[#This Row],[Clients Total Cost]] / WORKSHEET[[#This Row],[Clients Rate per T2 (USD)]]</f>
        <v>28.133199999999999</v>
      </c>
      <c r="Y1297" s="5">
        <f>WORKSHEET[[#This Row],[Clients Rate per T2 (USD)]] - WORKSHEET[[#This Row],[Supplier Rate Per t2 (USD)]]</f>
        <v>300</v>
      </c>
      <c r="Z1297" s="5">
        <f>WORKSHEET[[#This Row],[Profit Per T]] * WORKSHEET[[#This Row],[Weight]]</f>
        <v>8439.9599999999991</v>
      </c>
      <c r="AA1297">
        <v>1</v>
      </c>
      <c r="AB1297" s="1">
        <v>3.15</v>
      </c>
      <c r="AC1297" s="1">
        <v>2.1</v>
      </c>
      <c r="AD1297" s="1">
        <v>2.625</v>
      </c>
      <c r="AE1297" s="1">
        <f>WORKSHEET[[#This Row],[Delay at toll gate in days]] +WORKSHEET[[#This Row],[Delay at workshop in days]] +WORKSHEET[[#This Row],[Delay at border in days]]</f>
        <v>7.875</v>
      </c>
    </row>
    <row r="1298" spans="1:31" x14ac:dyDescent="0.35">
      <c r="A1298" t="s">
        <v>1318</v>
      </c>
      <c r="B1298" t="s">
        <v>10</v>
      </c>
      <c r="C1298" t="s">
        <v>68</v>
      </c>
      <c r="D1298" t="s">
        <v>3619</v>
      </c>
      <c r="E1298" t="s">
        <v>3617</v>
      </c>
      <c r="F1298" t="str">
        <f>WORKSHEET[[#This Row],[Depart From]]&amp;"-"&amp;WORKSHEET[[#This Row],[Arrive To]]</f>
        <v>Addis Ababa-Lagos</v>
      </c>
      <c r="G1298" s="2">
        <v>44689</v>
      </c>
      <c r="H1298" s="2">
        <v>44714</v>
      </c>
      <c r="I1298" s="2" t="str">
        <f t="shared" si="20"/>
        <v>Delivered</v>
      </c>
      <c r="J1298" s="2" t="str">
        <f>TEXT(WORKSHEET[[#This Row],[Offloading Date]], "mmm")</f>
        <v>Jun</v>
      </c>
      <c r="K1298" s="2" t="str">
        <f>IF(OR(WORKSHEET[[#This Row],[Year]]="", ISBLANK(WORKSHEET[[#This Row],[Year]]), WORKSHEET[[#This Row],[Year]]="null"), "Exclude", "Include")</f>
        <v>Include</v>
      </c>
      <c r="L1298" t="s">
        <v>16</v>
      </c>
      <c r="M1298" t="s">
        <v>12</v>
      </c>
      <c r="N1298" t="s">
        <v>69</v>
      </c>
      <c r="O1298">
        <v>30.1251</v>
      </c>
      <c r="P1298">
        <v>20</v>
      </c>
      <c r="Q1298" t="s">
        <v>14</v>
      </c>
      <c r="R1298">
        <f>P1298 * _xll.XLOOKUP(Q1298,CALCULATION!$A$15:$A$17, CALCULATION!$B$15:$B$17 )</f>
        <v>20</v>
      </c>
      <c r="S1298" s="5">
        <f>O1298*P1298*_xll.XLOOKUP(Q1298,CALCULATION!$A$15:$A$17, CALCULATION!$B$15:$B$17)</f>
        <v>602.50199999999995</v>
      </c>
      <c r="T1298">
        <v>10</v>
      </c>
      <c r="U1298" t="s">
        <v>14</v>
      </c>
      <c r="V1298">
        <f>T1298 * _xll.XLOOKUP(U1298,CALCULATION!$A$15:$A$17, CALCULATION!$B$15:$B$17 )</f>
        <v>10</v>
      </c>
      <c r="W1298" s="5">
        <f>O1298*T1298*_xll.XLOOKUP(U1298,CALCULATION!$A$15:$A$17, CALCULATION!$B$15:$B$17)</f>
        <v>301.25099999999998</v>
      </c>
      <c r="X1298" s="5">
        <f>WORKSHEET[[#This Row],[Clients Total Cost]] / WORKSHEET[[#This Row],[Clients Rate per T2 (USD)]]</f>
        <v>30.125099999999996</v>
      </c>
      <c r="Y1298" s="5">
        <f>WORKSHEET[[#This Row],[Clients Rate per T2 (USD)]] - WORKSHEET[[#This Row],[Supplier Rate Per t2 (USD)]]</f>
        <v>10</v>
      </c>
      <c r="Z1298" s="5">
        <f>WORKSHEET[[#This Row],[Profit Per T]] * WORKSHEET[[#This Row],[Weight]]</f>
        <v>301.25099999999998</v>
      </c>
      <c r="AA1298">
        <v>1</v>
      </c>
      <c r="AB1298" s="1">
        <v>3.75</v>
      </c>
      <c r="AC1298" s="1">
        <v>2.5</v>
      </c>
      <c r="AD1298" s="1">
        <v>3.125</v>
      </c>
      <c r="AE1298" s="1">
        <f>WORKSHEET[[#This Row],[Delay at toll gate in days]] +WORKSHEET[[#This Row],[Delay at workshop in days]] +WORKSHEET[[#This Row],[Delay at border in days]]</f>
        <v>9.375</v>
      </c>
    </row>
    <row r="1299" spans="1:31" x14ac:dyDescent="0.35">
      <c r="A1299" t="s">
        <v>1319</v>
      </c>
      <c r="B1299" t="s">
        <v>10</v>
      </c>
      <c r="C1299" t="s">
        <v>68</v>
      </c>
      <c r="D1299" t="s">
        <v>3619</v>
      </c>
      <c r="E1299" t="s">
        <v>3618</v>
      </c>
      <c r="F1299" t="str">
        <f>WORKSHEET[[#This Row],[Depart From]]&amp;"-"&amp;WORKSHEET[[#This Row],[Arrive To]]</f>
        <v>Addis Ababa-Tripoli</v>
      </c>
      <c r="G1299" s="2">
        <v>44689</v>
      </c>
      <c r="H1299" s="2">
        <v>44714</v>
      </c>
      <c r="I1299" s="2" t="str">
        <f t="shared" si="20"/>
        <v>Delivered</v>
      </c>
      <c r="J1299" s="2" t="str">
        <f>TEXT(WORKSHEET[[#This Row],[Offloading Date]], "mmm")</f>
        <v>Jun</v>
      </c>
      <c r="K1299" s="2" t="str">
        <f>IF(OR(WORKSHEET[[#This Row],[Year]]="", ISBLANK(WORKSHEET[[#This Row],[Year]]), WORKSHEET[[#This Row],[Year]]="null"), "Exclude", "Include")</f>
        <v>Include</v>
      </c>
      <c r="L1299" t="s">
        <v>16</v>
      </c>
      <c r="M1299" t="s">
        <v>12</v>
      </c>
      <c r="N1299" t="s">
        <v>13</v>
      </c>
      <c r="O1299">
        <v>30.1251</v>
      </c>
      <c r="P1299">
        <v>600</v>
      </c>
      <c r="Q1299" t="s">
        <v>14</v>
      </c>
      <c r="R1299">
        <f>P1299 * _xll.XLOOKUP(Q1299,CALCULATION!$A$15:$A$17, CALCULATION!$B$15:$B$17 )</f>
        <v>600</v>
      </c>
      <c r="S1299" s="5">
        <f>O1299*P1299*_xll.XLOOKUP(Q1299,CALCULATION!$A$15:$A$17, CALCULATION!$B$15:$B$17)</f>
        <v>18075.060000000001</v>
      </c>
      <c r="T1299">
        <v>300</v>
      </c>
      <c r="U1299" t="s">
        <v>14</v>
      </c>
      <c r="V1299">
        <f>T1299 * _xll.XLOOKUP(U1299,CALCULATION!$A$15:$A$17, CALCULATION!$B$15:$B$17 )</f>
        <v>300</v>
      </c>
      <c r="W1299" s="5">
        <f>O1299*T1299*_xll.XLOOKUP(U1299,CALCULATION!$A$15:$A$17, CALCULATION!$B$15:$B$17)</f>
        <v>9037.5300000000007</v>
      </c>
      <c r="X1299" s="5">
        <f>WORKSHEET[[#This Row],[Clients Total Cost]] / WORKSHEET[[#This Row],[Clients Rate per T2 (USD)]]</f>
        <v>30.125100000000003</v>
      </c>
      <c r="Y1299" s="5">
        <f>WORKSHEET[[#This Row],[Clients Rate per T2 (USD)]] - WORKSHEET[[#This Row],[Supplier Rate Per t2 (USD)]]</f>
        <v>300</v>
      </c>
      <c r="Z1299" s="5">
        <f>WORKSHEET[[#This Row],[Profit Per T]] * WORKSHEET[[#This Row],[Weight]]</f>
        <v>9037.5300000000007</v>
      </c>
      <c r="AA1299">
        <v>1</v>
      </c>
      <c r="AB1299" s="1">
        <v>3.75</v>
      </c>
      <c r="AC1299" s="1">
        <v>2.5</v>
      </c>
      <c r="AD1299" s="1">
        <v>3.125</v>
      </c>
      <c r="AE1299" s="1">
        <f>WORKSHEET[[#This Row],[Delay at toll gate in days]] +WORKSHEET[[#This Row],[Delay at workshop in days]] +WORKSHEET[[#This Row],[Delay at border in days]]</f>
        <v>9.375</v>
      </c>
    </row>
    <row r="1300" spans="1:31" x14ac:dyDescent="0.35">
      <c r="A1300" t="s">
        <v>1320</v>
      </c>
      <c r="B1300" t="s">
        <v>10</v>
      </c>
      <c r="C1300" t="s">
        <v>68</v>
      </c>
      <c r="D1300" t="s">
        <v>3611</v>
      </c>
      <c r="E1300" t="s">
        <v>3617</v>
      </c>
      <c r="F1300" t="str">
        <f>WORKSHEET[[#This Row],[Depart From]]&amp;"-"&amp;WORKSHEET[[#This Row],[Arrive To]]</f>
        <v>Mogadishu-Lagos</v>
      </c>
      <c r="G1300" s="2">
        <v>44690</v>
      </c>
      <c r="H1300" s="2">
        <v>44715</v>
      </c>
      <c r="I1300" s="2" t="str">
        <f t="shared" si="20"/>
        <v>Delivered</v>
      </c>
      <c r="J1300" s="2" t="str">
        <f>TEXT(WORKSHEET[[#This Row],[Offloading Date]], "mmm")</f>
        <v>Jun</v>
      </c>
      <c r="K1300" s="2" t="str">
        <f>IF(OR(WORKSHEET[[#This Row],[Year]]="", ISBLANK(WORKSHEET[[#This Row],[Year]]), WORKSHEET[[#This Row],[Year]]="null"), "Exclude", "Include")</f>
        <v>Include</v>
      </c>
      <c r="L1300" t="s">
        <v>16</v>
      </c>
      <c r="M1300" t="s">
        <v>12</v>
      </c>
      <c r="N1300" t="s">
        <v>69</v>
      </c>
      <c r="O1300">
        <v>32.085299999999997</v>
      </c>
      <c r="P1300">
        <v>20</v>
      </c>
      <c r="Q1300" t="s">
        <v>14</v>
      </c>
      <c r="R1300">
        <f>P1300 * _xll.XLOOKUP(Q1300,CALCULATION!$A$15:$A$17, CALCULATION!$B$15:$B$17 )</f>
        <v>20</v>
      </c>
      <c r="S1300" s="5">
        <f>O1300*P1300*_xll.XLOOKUP(Q1300,CALCULATION!$A$15:$A$17, CALCULATION!$B$15:$B$17)</f>
        <v>641.7059999999999</v>
      </c>
      <c r="T1300">
        <v>10</v>
      </c>
      <c r="U1300" t="s">
        <v>14</v>
      </c>
      <c r="V1300">
        <f>T1300 * _xll.XLOOKUP(U1300,CALCULATION!$A$15:$A$17, CALCULATION!$B$15:$B$17 )</f>
        <v>10</v>
      </c>
      <c r="W1300" s="5">
        <f>O1300*T1300*_xll.XLOOKUP(U1300,CALCULATION!$A$15:$A$17, CALCULATION!$B$15:$B$17)</f>
        <v>320.85299999999995</v>
      </c>
      <c r="X1300" s="5">
        <f>WORKSHEET[[#This Row],[Clients Total Cost]] / WORKSHEET[[#This Row],[Clients Rate per T2 (USD)]]</f>
        <v>32.085299999999997</v>
      </c>
      <c r="Y1300" s="5">
        <f>WORKSHEET[[#This Row],[Clients Rate per T2 (USD)]] - WORKSHEET[[#This Row],[Supplier Rate Per t2 (USD)]]</f>
        <v>10</v>
      </c>
      <c r="Z1300" s="5">
        <f>WORKSHEET[[#This Row],[Profit Per T]] * WORKSHEET[[#This Row],[Weight]]</f>
        <v>320.85299999999995</v>
      </c>
      <c r="AA1300">
        <v>1</v>
      </c>
      <c r="AB1300" s="1">
        <v>3.75</v>
      </c>
      <c r="AC1300" s="1">
        <v>2.5</v>
      </c>
      <c r="AD1300" s="1">
        <v>3.125</v>
      </c>
      <c r="AE1300" s="1">
        <f>WORKSHEET[[#This Row],[Delay at toll gate in days]] +WORKSHEET[[#This Row],[Delay at workshop in days]] +WORKSHEET[[#This Row],[Delay at border in days]]</f>
        <v>9.375</v>
      </c>
    </row>
    <row r="1301" spans="1:31" x14ac:dyDescent="0.35">
      <c r="A1301" t="s">
        <v>1321</v>
      </c>
      <c r="B1301" t="s">
        <v>10</v>
      </c>
      <c r="C1301" t="s">
        <v>68</v>
      </c>
      <c r="D1301" t="s">
        <v>3615</v>
      </c>
      <c r="E1301" t="s">
        <v>3612</v>
      </c>
      <c r="F1301" t="str">
        <f>WORKSHEET[[#This Row],[Depart From]]&amp;"-"&amp;WORKSHEET[[#This Row],[Arrive To]]</f>
        <v>Mombasa-Victoria</v>
      </c>
      <c r="G1301" s="2">
        <v>44690</v>
      </c>
      <c r="H1301" s="2">
        <v>44715</v>
      </c>
      <c r="I1301" s="2" t="str">
        <f t="shared" si="20"/>
        <v>Delivered</v>
      </c>
      <c r="J1301" s="2" t="str">
        <f>TEXT(WORKSHEET[[#This Row],[Offloading Date]], "mmm")</f>
        <v>Jun</v>
      </c>
      <c r="K1301" s="2" t="str">
        <f>IF(OR(WORKSHEET[[#This Row],[Year]]="", ISBLANK(WORKSHEET[[#This Row],[Year]]), WORKSHEET[[#This Row],[Year]]="null"), "Exclude", "Include")</f>
        <v>Include</v>
      </c>
      <c r="L1301" t="s">
        <v>16</v>
      </c>
      <c r="M1301" t="s">
        <v>12</v>
      </c>
      <c r="N1301" t="s">
        <v>13</v>
      </c>
      <c r="O1301">
        <v>32.085299999999997</v>
      </c>
      <c r="P1301">
        <v>600</v>
      </c>
      <c r="Q1301" t="s">
        <v>14</v>
      </c>
      <c r="R1301">
        <f>P1301 * _xll.XLOOKUP(Q1301,CALCULATION!$A$15:$A$17, CALCULATION!$B$15:$B$17 )</f>
        <v>600</v>
      </c>
      <c r="S1301" s="5">
        <f>O1301*P1301*_xll.XLOOKUP(Q1301,CALCULATION!$A$15:$A$17, CALCULATION!$B$15:$B$17)</f>
        <v>19251.179999999997</v>
      </c>
      <c r="T1301">
        <v>300</v>
      </c>
      <c r="U1301" t="s">
        <v>14</v>
      </c>
      <c r="V1301">
        <f>T1301 * _xll.XLOOKUP(U1301,CALCULATION!$A$15:$A$17, CALCULATION!$B$15:$B$17 )</f>
        <v>300</v>
      </c>
      <c r="W1301" s="5">
        <f>O1301*T1301*_xll.XLOOKUP(U1301,CALCULATION!$A$15:$A$17, CALCULATION!$B$15:$B$17)</f>
        <v>9625.5899999999983</v>
      </c>
      <c r="X1301" s="5">
        <f>WORKSHEET[[#This Row],[Clients Total Cost]] / WORKSHEET[[#This Row],[Clients Rate per T2 (USD)]]</f>
        <v>32.085299999999997</v>
      </c>
      <c r="Y1301" s="5">
        <f>WORKSHEET[[#This Row],[Clients Rate per T2 (USD)]] - WORKSHEET[[#This Row],[Supplier Rate Per t2 (USD)]]</f>
        <v>300</v>
      </c>
      <c r="Z1301" s="5">
        <f>WORKSHEET[[#This Row],[Profit Per T]] * WORKSHEET[[#This Row],[Weight]]</f>
        <v>9625.5899999999983</v>
      </c>
      <c r="AA1301">
        <v>1</v>
      </c>
      <c r="AB1301" s="1">
        <v>3.75</v>
      </c>
      <c r="AC1301" s="1">
        <v>2.5</v>
      </c>
      <c r="AD1301" s="1">
        <v>3.125</v>
      </c>
      <c r="AE1301" s="1">
        <f>WORKSHEET[[#This Row],[Delay at toll gate in days]] +WORKSHEET[[#This Row],[Delay at workshop in days]] +WORKSHEET[[#This Row],[Delay at border in days]]</f>
        <v>9.375</v>
      </c>
    </row>
    <row r="1302" spans="1:31" x14ac:dyDescent="0.35">
      <c r="A1302" t="s">
        <v>1322</v>
      </c>
      <c r="B1302" t="s">
        <v>10</v>
      </c>
      <c r="C1302" t="s">
        <v>68</v>
      </c>
      <c r="D1302" t="s">
        <v>3615</v>
      </c>
      <c r="E1302" t="s">
        <v>3614</v>
      </c>
      <c r="F1302" t="str">
        <f>WORKSHEET[[#This Row],[Depart From]]&amp;"-"&amp;WORKSHEET[[#This Row],[Arrive To]]</f>
        <v>Mombasa-Alger</v>
      </c>
      <c r="G1302" s="2">
        <v>44686</v>
      </c>
      <c r="H1302" s="2">
        <v>44715</v>
      </c>
      <c r="I1302" s="2" t="str">
        <f t="shared" si="20"/>
        <v>Delivered</v>
      </c>
      <c r="J1302" s="2" t="str">
        <f>TEXT(WORKSHEET[[#This Row],[Offloading Date]], "mmm")</f>
        <v>Jun</v>
      </c>
      <c r="K1302" s="2" t="str">
        <f>IF(OR(WORKSHEET[[#This Row],[Year]]="", ISBLANK(WORKSHEET[[#This Row],[Year]]), WORKSHEET[[#This Row],[Year]]="null"), "Exclude", "Include")</f>
        <v>Include</v>
      </c>
      <c r="L1302" t="s">
        <v>16</v>
      </c>
      <c r="M1302" t="s">
        <v>12</v>
      </c>
      <c r="N1302" t="s">
        <v>69</v>
      </c>
      <c r="O1302">
        <v>32.084800000000001</v>
      </c>
      <c r="P1302">
        <v>20</v>
      </c>
      <c r="Q1302" t="s">
        <v>14</v>
      </c>
      <c r="R1302">
        <f>P1302 * _xll.XLOOKUP(Q1302,CALCULATION!$A$15:$A$17, CALCULATION!$B$15:$B$17 )</f>
        <v>20</v>
      </c>
      <c r="S1302" s="5">
        <f>O1302*P1302*_xll.XLOOKUP(Q1302,CALCULATION!$A$15:$A$17, CALCULATION!$B$15:$B$17)</f>
        <v>641.69600000000003</v>
      </c>
      <c r="T1302">
        <v>10</v>
      </c>
      <c r="U1302" t="s">
        <v>14</v>
      </c>
      <c r="V1302">
        <f>T1302 * _xll.XLOOKUP(U1302,CALCULATION!$A$15:$A$17, CALCULATION!$B$15:$B$17 )</f>
        <v>10</v>
      </c>
      <c r="W1302" s="5">
        <f>O1302*T1302*_xll.XLOOKUP(U1302,CALCULATION!$A$15:$A$17, CALCULATION!$B$15:$B$17)</f>
        <v>320.84800000000001</v>
      </c>
      <c r="X1302" s="5">
        <f>WORKSHEET[[#This Row],[Clients Total Cost]] / WORKSHEET[[#This Row],[Clients Rate per T2 (USD)]]</f>
        <v>32.084800000000001</v>
      </c>
      <c r="Y1302" s="5">
        <f>WORKSHEET[[#This Row],[Clients Rate per T2 (USD)]] - WORKSHEET[[#This Row],[Supplier Rate Per t2 (USD)]]</f>
        <v>10</v>
      </c>
      <c r="Z1302" s="5">
        <f>WORKSHEET[[#This Row],[Profit Per T]] * WORKSHEET[[#This Row],[Weight]]</f>
        <v>320.84800000000001</v>
      </c>
      <c r="AA1302">
        <v>1</v>
      </c>
      <c r="AB1302" s="1">
        <v>4.3499999999999996</v>
      </c>
      <c r="AC1302" s="1">
        <v>2.9000000000000004</v>
      </c>
      <c r="AD1302" s="1">
        <v>3.625</v>
      </c>
      <c r="AE1302" s="1">
        <f>WORKSHEET[[#This Row],[Delay at toll gate in days]] +WORKSHEET[[#This Row],[Delay at workshop in days]] +WORKSHEET[[#This Row],[Delay at border in days]]</f>
        <v>10.875</v>
      </c>
    </row>
    <row r="1303" spans="1:31" x14ac:dyDescent="0.35">
      <c r="A1303" t="s">
        <v>1323</v>
      </c>
      <c r="B1303" t="s">
        <v>10</v>
      </c>
      <c r="C1303" t="s">
        <v>68</v>
      </c>
      <c r="D1303" t="s">
        <v>3620</v>
      </c>
      <c r="E1303" t="s">
        <v>3613</v>
      </c>
      <c r="F1303" t="str">
        <f>WORKSHEET[[#This Row],[Depart From]]&amp;"-"&amp;WORKSHEET[[#This Row],[Arrive To]]</f>
        <v>Zanzibar-Sanaa</v>
      </c>
      <c r="G1303" s="2">
        <v>44686</v>
      </c>
      <c r="H1303" s="2">
        <v>44715</v>
      </c>
      <c r="I1303" s="2" t="str">
        <f t="shared" si="20"/>
        <v>Delivered</v>
      </c>
      <c r="J1303" s="2" t="str">
        <f>TEXT(WORKSHEET[[#This Row],[Offloading Date]], "mmm")</f>
        <v>Jun</v>
      </c>
      <c r="K1303" s="2" t="str">
        <f>IF(OR(WORKSHEET[[#This Row],[Year]]="", ISBLANK(WORKSHEET[[#This Row],[Year]]), WORKSHEET[[#This Row],[Year]]="null"), "Exclude", "Include")</f>
        <v>Include</v>
      </c>
      <c r="L1303" t="s">
        <v>16</v>
      </c>
      <c r="M1303" t="s">
        <v>12</v>
      </c>
      <c r="N1303" t="s">
        <v>13</v>
      </c>
      <c r="O1303">
        <v>32.084800000000001</v>
      </c>
      <c r="P1303">
        <v>600</v>
      </c>
      <c r="Q1303" t="s">
        <v>14</v>
      </c>
      <c r="R1303">
        <f>P1303 * _xll.XLOOKUP(Q1303,CALCULATION!$A$15:$A$17, CALCULATION!$B$15:$B$17 )</f>
        <v>600</v>
      </c>
      <c r="S1303" s="5">
        <f>O1303*P1303*_xll.XLOOKUP(Q1303,CALCULATION!$A$15:$A$17, CALCULATION!$B$15:$B$17)</f>
        <v>19250.88</v>
      </c>
      <c r="T1303">
        <v>300</v>
      </c>
      <c r="U1303" t="s">
        <v>14</v>
      </c>
      <c r="V1303">
        <f>T1303 * _xll.XLOOKUP(U1303,CALCULATION!$A$15:$A$17, CALCULATION!$B$15:$B$17 )</f>
        <v>300</v>
      </c>
      <c r="W1303" s="5">
        <f>O1303*T1303*_xll.XLOOKUP(U1303,CALCULATION!$A$15:$A$17, CALCULATION!$B$15:$B$17)</f>
        <v>9625.44</v>
      </c>
      <c r="X1303" s="5">
        <f>WORKSHEET[[#This Row],[Clients Total Cost]] / WORKSHEET[[#This Row],[Clients Rate per T2 (USD)]]</f>
        <v>32.084800000000001</v>
      </c>
      <c r="Y1303" s="5">
        <f>WORKSHEET[[#This Row],[Clients Rate per T2 (USD)]] - WORKSHEET[[#This Row],[Supplier Rate Per t2 (USD)]]</f>
        <v>300</v>
      </c>
      <c r="Z1303" s="5">
        <f>WORKSHEET[[#This Row],[Profit Per T]] * WORKSHEET[[#This Row],[Weight]]</f>
        <v>9625.44</v>
      </c>
      <c r="AA1303">
        <v>1</v>
      </c>
      <c r="AB1303" s="1">
        <v>4.3499999999999996</v>
      </c>
      <c r="AC1303" s="1">
        <v>2.9000000000000004</v>
      </c>
      <c r="AD1303" s="1">
        <v>3.625</v>
      </c>
      <c r="AE1303" s="1">
        <f>WORKSHEET[[#This Row],[Delay at toll gate in days]] +WORKSHEET[[#This Row],[Delay at workshop in days]] +WORKSHEET[[#This Row],[Delay at border in days]]</f>
        <v>10.875</v>
      </c>
    </row>
    <row r="1304" spans="1:31" x14ac:dyDescent="0.35">
      <c r="A1304" t="s">
        <v>1324</v>
      </c>
      <c r="B1304" t="s">
        <v>10</v>
      </c>
      <c r="C1304" t="s">
        <v>68</v>
      </c>
      <c r="D1304" t="s">
        <v>3620</v>
      </c>
      <c r="E1304" t="s">
        <v>3614</v>
      </c>
      <c r="F1304" t="str">
        <f>WORKSHEET[[#This Row],[Depart From]]&amp;"-"&amp;WORKSHEET[[#This Row],[Arrive To]]</f>
        <v>Zanzibar-Alger</v>
      </c>
      <c r="G1304" s="2">
        <v>44666</v>
      </c>
      <c r="H1304" s="2">
        <v>44692</v>
      </c>
      <c r="I1304" s="2" t="str">
        <f t="shared" si="20"/>
        <v>Delivered</v>
      </c>
      <c r="J1304" s="2" t="str">
        <f>TEXT(WORKSHEET[[#This Row],[Offloading Date]], "mmm")</f>
        <v>May</v>
      </c>
      <c r="K1304" s="2" t="str">
        <f>IF(OR(WORKSHEET[[#This Row],[Year]]="", ISBLANK(WORKSHEET[[#This Row],[Year]]), WORKSHEET[[#This Row],[Year]]="null"), "Exclude", "Include")</f>
        <v>Include</v>
      </c>
      <c r="L1304" t="s">
        <v>16</v>
      </c>
      <c r="M1304" t="s">
        <v>16</v>
      </c>
      <c r="N1304" t="s">
        <v>13</v>
      </c>
      <c r="O1304">
        <v>28.0486</v>
      </c>
      <c r="P1304">
        <v>600</v>
      </c>
      <c r="Q1304" t="s">
        <v>14</v>
      </c>
      <c r="R1304">
        <f>P1304 * _xll.XLOOKUP(Q1304,CALCULATION!$A$15:$A$17, CALCULATION!$B$15:$B$17 )</f>
        <v>600</v>
      </c>
      <c r="S1304" s="5">
        <f>O1304*P1304*_xll.XLOOKUP(Q1304,CALCULATION!$A$15:$A$17, CALCULATION!$B$15:$B$17)</f>
        <v>16829.16</v>
      </c>
      <c r="T1304">
        <v>300</v>
      </c>
      <c r="U1304" t="s">
        <v>14</v>
      </c>
      <c r="V1304">
        <f>T1304 * _xll.XLOOKUP(U1304,CALCULATION!$A$15:$A$17, CALCULATION!$B$15:$B$17 )</f>
        <v>300</v>
      </c>
      <c r="W1304" s="5">
        <f>O1304*T1304*_xll.XLOOKUP(U1304,CALCULATION!$A$15:$A$17, CALCULATION!$B$15:$B$17)</f>
        <v>8414.58</v>
      </c>
      <c r="X1304" s="5">
        <f>WORKSHEET[[#This Row],[Clients Total Cost]] / WORKSHEET[[#This Row],[Clients Rate per T2 (USD)]]</f>
        <v>28.0486</v>
      </c>
      <c r="Y1304" s="5">
        <f>WORKSHEET[[#This Row],[Clients Rate per T2 (USD)]] - WORKSHEET[[#This Row],[Supplier Rate Per t2 (USD)]]</f>
        <v>300</v>
      </c>
      <c r="Z1304" s="5">
        <f>WORKSHEET[[#This Row],[Profit Per T]] * WORKSHEET[[#This Row],[Weight]]</f>
        <v>8414.58</v>
      </c>
      <c r="AA1304">
        <v>1</v>
      </c>
      <c r="AB1304" s="1">
        <v>3.9</v>
      </c>
      <c r="AC1304" s="1">
        <v>2.6</v>
      </c>
      <c r="AD1304" s="1">
        <v>3.25</v>
      </c>
      <c r="AE1304" s="1">
        <f>WORKSHEET[[#This Row],[Delay at toll gate in days]] +WORKSHEET[[#This Row],[Delay at workshop in days]] +WORKSHEET[[#This Row],[Delay at border in days]]</f>
        <v>9.75</v>
      </c>
    </row>
    <row r="1305" spans="1:31" x14ac:dyDescent="0.35">
      <c r="A1305" t="s">
        <v>1325</v>
      </c>
      <c r="B1305" t="s">
        <v>10</v>
      </c>
      <c r="C1305" t="s">
        <v>68</v>
      </c>
      <c r="D1305" t="s">
        <v>3611</v>
      </c>
      <c r="E1305" t="s">
        <v>3614</v>
      </c>
      <c r="F1305" t="str">
        <f>WORKSHEET[[#This Row],[Depart From]]&amp;"-"&amp;WORKSHEET[[#This Row],[Arrive To]]</f>
        <v>Mogadishu-Alger</v>
      </c>
      <c r="G1305" s="2">
        <v>44672</v>
      </c>
      <c r="H1305" s="2">
        <v>44694</v>
      </c>
      <c r="I1305" s="2" t="str">
        <f t="shared" si="20"/>
        <v>Delivered</v>
      </c>
      <c r="J1305" s="2" t="str">
        <f>TEXT(WORKSHEET[[#This Row],[Offloading Date]], "mmm")</f>
        <v>May</v>
      </c>
      <c r="K1305" s="2" t="str">
        <f>IF(OR(WORKSHEET[[#This Row],[Year]]="", ISBLANK(WORKSHEET[[#This Row],[Year]]), WORKSHEET[[#This Row],[Year]]="null"), "Exclude", "Include")</f>
        <v>Include</v>
      </c>
      <c r="L1305" t="s">
        <v>16</v>
      </c>
      <c r="M1305" t="s">
        <v>16</v>
      </c>
      <c r="N1305" t="s">
        <v>13</v>
      </c>
      <c r="O1305">
        <v>30.048200000000001</v>
      </c>
      <c r="P1305">
        <v>600</v>
      </c>
      <c r="Q1305" t="s">
        <v>14</v>
      </c>
      <c r="R1305">
        <f>P1305 * _xll.XLOOKUP(Q1305,CALCULATION!$A$15:$A$17, CALCULATION!$B$15:$B$17 )</f>
        <v>600</v>
      </c>
      <c r="S1305" s="5">
        <f>O1305*P1305*_xll.XLOOKUP(Q1305,CALCULATION!$A$15:$A$17, CALCULATION!$B$15:$B$17)</f>
        <v>18028.920000000002</v>
      </c>
      <c r="T1305">
        <v>300</v>
      </c>
      <c r="U1305" t="s">
        <v>14</v>
      </c>
      <c r="V1305">
        <f>T1305 * _xll.XLOOKUP(U1305,CALCULATION!$A$15:$A$17, CALCULATION!$B$15:$B$17 )</f>
        <v>300</v>
      </c>
      <c r="W1305" s="5">
        <f>O1305*T1305*_xll.XLOOKUP(U1305,CALCULATION!$A$15:$A$17, CALCULATION!$B$15:$B$17)</f>
        <v>9014.4600000000009</v>
      </c>
      <c r="X1305" s="5">
        <f>WORKSHEET[[#This Row],[Clients Total Cost]] / WORKSHEET[[#This Row],[Clients Rate per T2 (USD)]]</f>
        <v>30.048200000000005</v>
      </c>
      <c r="Y1305" s="5">
        <f>WORKSHEET[[#This Row],[Clients Rate per T2 (USD)]] - WORKSHEET[[#This Row],[Supplier Rate Per t2 (USD)]]</f>
        <v>300</v>
      </c>
      <c r="Z1305" s="5">
        <f>WORKSHEET[[#This Row],[Profit Per T]] * WORKSHEET[[#This Row],[Weight]]</f>
        <v>9014.4600000000009</v>
      </c>
      <c r="AA1305">
        <v>1</v>
      </c>
      <c r="AB1305" s="1">
        <v>3.3</v>
      </c>
      <c r="AC1305" s="1">
        <v>2.2000000000000002</v>
      </c>
      <c r="AD1305" s="1">
        <v>2.75</v>
      </c>
      <c r="AE1305" s="1">
        <f>WORKSHEET[[#This Row],[Delay at toll gate in days]] +WORKSHEET[[#This Row],[Delay at workshop in days]] +WORKSHEET[[#This Row],[Delay at border in days]]</f>
        <v>8.25</v>
      </c>
    </row>
    <row r="1306" spans="1:31" x14ac:dyDescent="0.35">
      <c r="A1306" t="s">
        <v>1326</v>
      </c>
      <c r="B1306" t="s">
        <v>10</v>
      </c>
      <c r="C1306" t="s">
        <v>68</v>
      </c>
      <c r="D1306" t="s">
        <v>3615</v>
      </c>
      <c r="E1306" t="s">
        <v>3613</v>
      </c>
      <c r="F1306" t="str">
        <f>WORKSHEET[[#This Row],[Depart From]]&amp;"-"&amp;WORKSHEET[[#This Row],[Arrive To]]</f>
        <v>Mombasa-Sanaa</v>
      </c>
      <c r="G1306" s="2">
        <v>44670</v>
      </c>
      <c r="H1306" s="2">
        <v>44688</v>
      </c>
      <c r="I1306" s="2" t="str">
        <f t="shared" si="20"/>
        <v>Delivered</v>
      </c>
      <c r="J1306" s="2" t="str">
        <f>TEXT(WORKSHEET[[#This Row],[Offloading Date]], "mmm")</f>
        <v>May</v>
      </c>
      <c r="K1306" s="2" t="str">
        <f>IF(OR(WORKSHEET[[#This Row],[Year]]="", ISBLANK(WORKSHEET[[#This Row],[Year]]), WORKSHEET[[#This Row],[Year]]="null"), "Exclude", "Include")</f>
        <v>Include</v>
      </c>
      <c r="L1306" t="s">
        <v>16</v>
      </c>
      <c r="M1306" t="s">
        <v>16</v>
      </c>
      <c r="N1306" t="s">
        <v>13</v>
      </c>
      <c r="O1306">
        <v>30.089600000000001</v>
      </c>
      <c r="P1306">
        <v>600</v>
      </c>
      <c r="Q1306" t="s">
        <v>14</v>
      </c>
      <c r="R1306">
        <f>P1306 * _xll.XLOOKUP(Q1306,CALCULATION!$A$15:$A$17, CALCULATION!$B$15:$B$17 )</f>
        <v>600</v>
      </c>
      <c r="S1306" s="5">
        <f>O1306*P1306*_xll.XLOOKUP(Q1306,CALCULATION!$A$15:$A$17, CALCULATION!$B$15:$B$17)</f>
        <v>18053.760000000002</v>
      </c>
      <c r="T1306">
        <v>300</v>
      </c>
      <c r="U1306" t="s">
        <v>14</v>
      </c>
      <c r="V1306">
        <f>T1306 * _xll.XLOOKUP(U1306,CALCULATION!$A$15:$A$17, CALCULATION!$B$15:$B$17 )</f>
        <v>300</v>
      </c>
      <c r="W1306" s="5">
        <f>O1306*T1306*_xll.XLOOKUP(U1306,CALCULATION!$A$15:$A$17, CALCULATION!$B$15:$B$17)</f>
        <v>9026.880000000001</v>
      </c>
      <c r="X1306" s="5">
        <f>WORKSHEET[[#This Row],[Clients Total Cost]] / WORKSHEET[[#This Row],[Clients Rate per T2 (USD)]]</f>
        <v>30.089600000000004</v>
      </c>
      <c r="Y1306" s="5">
        <f>WORKSHEET[[#This Row],[Clients Rate per T2 (USD)]] - WORKSHEET[[#This Row],[Supplier Rate Per t2 (USD)]]</f>
        <v>300</v>
      </c>
      <c r="Z1306" s="5">
        <f>WORKSHEET[[#This Row],[Profit Per T]] * WORKSHEET[[#This Row],[Weight]]</f>
        <v>9026.880000000001</v>
      </c>
      <c r="AA1306">
        <v>1</v>
      </c>
      <c r="AB1306" s="1">
        <v>2.6999999999999997</v>
      </c>
      <c r="AC1306" s="1">
        <v>1.8</v>
      </c>
      <c r="AD1306" s="1">
        <v>2.25</v>
      </c>
      <c r="AE1306" s="1">
        <f>WORKSHEET[[#This Row],[Delay at toll gate in days]] +WORKSHEET[[#This Row],[Delay at workshop in days]] +WORKSHEET[[#This Row],[Delay at border in days]]</f>
        <v>6.75</v>
      </c>
    </row>
    <row r="1307" spans="1:31" x14ac:dyDescent="0.35">
      <c r="A1307" t="s">
        <v>1327</v>
      </c>
      <c r="B1307" t="s">
        <v>10</v>
      </c>
      <c r="C1307" t="s">
        <v>68</v>
      </c>
      <c r="D1307" t="s">
        <v>3619</v>
      </c>
      <c r="E1307" t="s">
        <v>3614</v>
      </c>
      <c r="F1307" t="str">
        <f>WORKSHEET[[#This Row],[Depart From]]&amp;"-"&amp;WORKSHEET[[#This Row],[Arrive To]]</f>
        <v>Addis Ababa-Alger</v>
      </c>
      <c r="G1307" s="2">
        <v>44670</v>
      </c>
      <c r="H1307" s="2">
        <v>44688</v>
      </c>
      <c r="I1307" s="2" t="str">
        <f t="shared" si="20"/>
        <v>Delivered</v>
      </c>
      <c r="J1307" s="2" t="str">
        <f>TEXT(WORKSHEET[[#This Row],[Offloading Date]], "mmm")</f>
        <v>May</v>
      </c>
      <c r="K1307" s="2" t="str">
        <f>IF(OR(WORKSHEET[[#This Row],[Year]]="", ISBLANK(WORKSHEET[[#This Row],[Year]]), WORKSHEET[[#This Row],[Year]]="null"), "Exclude", "Include")</f>
        <v>Include</v>
      </c>
      <c r="L1307" t="s">
        <v>16</v>
      </c>
      <c r="M1307" t="s">
        <v>12</v>
      </c>
      <c r="N1307" t="s">
        <v>13</v>
      </c>
      <c r="O1307">
        <v>30.058800000000002</v>
      </c>
      <c r="P1307">
        <v>600</v>
      </c>
      <c r="Q1307" t="s">
        <v>14</v>
      </c>
      <c r="R1307">
        <f>P1307 * _xll.XLOOKUP(Q1307,CALCULATION!$A$15:$A$17, CALCULATION!$B$15:$B$17 )</f>
        <v>600</v>
      </c>
      <c r="S1307" s="5">
        <f>O1307*P1307*_xll.XLOOKUP(Q1307,CALCULATION!$A$15:$A$17, CALCULATION!$B$15:$B$17)</f>
        <v>18035.280000000002</v>
      </c>
      <c r="T1307">
        <v>300</v>
      </c>
      <c r="U1307" t="s">
        <v>14</v>
      </c>
      <c r="V1307">
        <f>T1307 * _xll.XLOOKUP(U1307,CALCULATION!$A$15:$A$17, CALCULATION!$B$15:$B$17 )</f>
        <v>300</v>
      </c>
      <c r="W1307" s="5">
        <f>O1307*T1307*_xll.XLOOKUP(U1307,CALCULATION!$A$15:$A$17, CALCULATION!$B$15:$B$17)</f>
        <v>9017.6400000000012</v>
      </c>
      <c r="X1307" s="5">
        <f>WORKSHEET[[#This Row],[Clients Total Cost]] / WORKSHEET[[#This Row],[Clients Rate per T2 (USD)]]</f>
        <v>30.058800000000005</v>
      </c>
      <c r="Y1307" s="5">
        <f>WORKSHEET[[#This Row],[Clients Rate per T2 (USD)]] - WORKSHEET[[#This Row],[Supplier Rate Per t2 (USD)]]</f>
        <v>300</v>
      </c>
      <c r="Z1307" s="5">
        <f>WORKSHEET[[#This Row],[Profit Per T]] * WORKSHEET[[#This Row],[Weight]]</f>
        <v>9017.6400000000012</v>
      </c>
      <c r="AA1307">
        <v>1</v>
      </c>
      <c r="AB1307" s="1">
        <v>2.6999999999999997</v>
      </c>
      <c r="AC1307" s="1">
        <v>1.8</v>
      </c>
      <c r="AD1307" s="1">
        <v>2.25</v>
      </c>
      <c r="AE1307" s="1">
        <f>WORKSHEET[[#This Row],[Delay at toll gate in days]] +WORKSHEET[[#This Row],[Delay at workshop in days]] +WORKSHEET[[#This Row],[Delay at border in days]]</f>
        <v>6.75</v>
      </c>
    </row>
    <row r="1308" spans="1:31" x14ac:dyDescent="0.35">
      <c r="A1308" t="s">
        <v>1328</v>
      </c>
      <c r="B1308" t="s">
        <v>10</v>
      </c>
      <c r="C1308" t="s">
        <v>68</v>
      </c>
      <c r="D1308" t="s">
        <v>3611</v>
      </c>
      <c r="E1308" t="s">
        <v>3612</v>
      </c>
      <c r="F1308" t="str">
        <f>WORKSHEET[[#This Row],[Depart From]]&amp;"-"&amp;WORKSHEET[[#This Row],[Arrive To]]</f>
        <v>Mogadishu-Victoria</v>
      </c>
      <c r="G1308" s="2">
        <v>44666</v>
      </c>
      <c r="H1308" s="2">
        <v>44705</v>
      </c>
      <c r="I1308" s="2" t="str">
        <f t="shared" si="20"/>
        <v>Delivered</v>
      </c>
      <c r="J1308" s="2" t="str">
        <f>TEXT(WORKSHEET[[#This Row],[Offloading Date]], "mmm")</f>
        <v>May</v>
      </c>
      <c r="K1308" s="2" t="str">
        <f>IF(OR(WORKSHEET[[#This Row],[Year]]="", ISBLANK(WORKSHEET[[#This Row],[Year]]), WORKSHEET[[#This Row],[Year]]="null"), "Exclude", "Include")</f>
        <v>Include</v>
      </c>
      <c r="L1308" t="s">
        <v>16</v>
      </c>
      <c r="M1308" t="s">
        <v>16</v>
      </c>
      <c r="N1308" t="s">
        <v>13</v>
      </c>
      <c r="O1308">
        <v>30.094999999999999</v>
      </c>
      <c r="P1308">
        <v>600</v>
      </c>
      <c r="Q1308" t="s">
        <v>14</v>
      </c>
      <c r="R1308">
        <f>P1308 * _xll.XLOOKUP(Q1308,CALCULATION!$A$15:$A$17, CALCULATION!$B$15:$B$17 )</f>
        <v>600</v>
      </c>
      <c r="S1308" s="5">
        <f>O1308*P1308*_xll.XLOOKUP(Q1308,CALCULATION!$A$15:$A$17, CALCULATION!$B$15:$B$17)</f>
        <v>18057</v>
      </c>
      <c r="T1308">
        <v>300</v>
      </c>
      <c r="U1308" t="s">
        <v>14</v>
      </c>
      <c r="V1308">
        <f>T1308 * _xll.XLOOKUP(U1308,CALCULATION!$A$15:$A$17, CALCULATION!$B$15:$B$17 )</f>
        <v>300</v>
      </c>
      <c r="W1308" s="5">
        <f>O1308*T1308*_xll.XLOOKUP(U1308,CALCULATION!$A$15:$A$17, CALCULATION!$B$15:$B$17)</f>
        <v>9028.5</v>
      </c>
      <c r="X1308" s="5">
        <f>WORKSHEET[[#This Row],[Clients Total Cost]] / WORKSHEET[[#This Row],[Clients Rate per T2 (USD)]]</f>
        <v>30.094999999999999</v>
      </c>
      <c r="Y1308" s="5">
        <f>WORKSHEET[[#This Row],[Clients Rate per T2 (USD)]] - WORKSHEET[[#This Row],[Supplier Rate Per t2 (USD)]]</f>
        <v>300</v>
      </c>
      <c r="Z1308" s="5">
        <f>WORKSHEET[[#This Row],[Profit Per T]] * WORKSHEET[[#This Row],[Weight]]</f>
        <v>9028.5</v>
      </c>
      <c r="AA1308">
        <v>1</v>
      </c>
      <c r="AB1308" s="1">
        <v>5.85</v>
      </c>
      <c r="AC1308" s="1">
        <v>3.9000000000000004</v>
      </c>
      <c r="AD1308" s="1">
        <v>4.875</v>
      </c>
      <c r="AE1308" s="1">
        <f>WORKSHEET[[#This Row],[Delay at toll gate in days]] +WORKSHEET[[#This Row],[Delay at workshop in days]] +WORKSHEET[[#This Row],[Delay at border in days]]</f>
        <v>14.625</v>
      </c>
    </row>
    <row r="1309" spans="1:31" x14ac:dyDescent="0.35">
      <c r="A1309" t="s">
        <v>1329</v>
      </c>
      <c r="B1309" t="s">
        <v>10</v>
      </c>
      <c r="C1309" t="s">
        <v>68</v>
      </c>
      <c r="D1309" t="s">
        <v>3611</v>
      </c>
      <c r="E1309" t="s">
        <v>3613</v>
      </c>
      <c r="F1309" t="str">
        <f>WORKSHEET[[#This Row],[Depart From]]&amp;"-"&amp;WORKSHEET[[#This Row],[Arrive To]]</f>
        <v>Mogadishu-Sanaa</v>
      </c>
      <c r="G1309" s="2">
        <v>44666</v>
      </c>
      <c r="H1309" s="2">
        <v>44693</v>
      </c>
      <c r="I1309" s="2" t="str">
        <f t="shared" si="20"/>
        <v>Delivered</v>
      </c>
      <c r="J1309" s="2" t="str">
        <f>TEXT(WORKSHEET[[#This Row],[Offloading Date]], "mmm")</f>
        <v>May</v>
      </c>
      <c r="K1309" s="2" t="str">
        <f>IF(OR(WORKSHEET[[#This Row],[Year]]="", ISBLANK(WORKSHEET[[#This Row],[Year]]), WORKSHEET[[#This Row],[Year]]="null"), "Exclude", "Include")</f>
        <v>Include</v>
      </c>
      <c r="L1309" t="s">
        <v>16</v>
      </c>
      <c r="M1309" t="s">
        <v>16</v>
      </c>
      <c r="N1309" t="s">
        <v>13</v>
      </c>
      <c r="O1309">
        <v>30.125800000000002</v>
      </c>
      <c r="P1309">
        <v>600</v>
      </c>
      <c r="Q1309" t="s">
        <v>14</v>
      </c>
      <c r="R1309">
        <f>P1309 * _xll.XLOOKUP(Q1309,CALCULATION!$A$15:$A$17, CALCULATION!$B$15:$B$17 )</f>
        <v>600</v>
      </c>
      <c r="S1309" s="5">
        <f>O1309*P1309*_xll.XLOOKUP(Q1309,CALCULATION!$A$15:$A$17, CALCULATION!$B$15:$B$17)</f>
        <v>18075.48</v>
      </c>
      <c r="T1309">
        <v>300</v>
      </c>
      <c r="U1309" t="s">
        <v>14</v>
      </c>
      <c r="V1309">
        <f>T1309 * _xll.XLOOKUP(U1309,CALCULATION!$A$15:$A$17, CALCULATION!$B$15:$B$17 )</f>
        <v>300</v>
      </c>
      <c r="W1309" s="5">
        <f>O1309*T1309*_xll.XLOOKUP(U1309,CALCULATION!$A$15:$A$17, CALCULATION!$B$15:$B$17)</f>
        <v>9037.74</v>
      </c>
      <c r="X1309" s="5">
        <f>WORKSHEET[[#This Row],[Clients Total Cost]] / WORKSHEET[[#This Row],[Clients Rate per T2 (USD)]]</f>
        <v>30.125799999999998</v>
      </c>
      <c r="Y1309" s="5">
        <f>WORKSHEET[[#This Row],[Clients Rate per T2 (USD)]] - WORKSHEET[[#This Row],[Supplier Rate Per t2 (USD)]]</f>
        <v>300</v>
      </c>
      <c r="Z1309" s="5">
        <f>WORKSHEET[[#This Row],[Profit Per T]] * WORKSHEET[[#This Row],[Weight]]</f>
        <v>9037.74</v>
      </c>
      <c r="AA1309">
        <v>1</v>
      </c>
      <c r="AB1309" s="1">
        <v>4.05</v>
      </c>
      <c r="AC1309" s="1">
        <v>2.7</v>
      </c>
      <c r="AD1309" s="1">
        <v>3.375</v>
      </c>
      <c r="AE1309" s="1">
        <f>WORKSHEET[[#This Row],[Delay at toll gate in days]] +WORKSHEET[[#This Row],[Delay at workshop in days]] +WORKSHEET[[#This Row],[Delay at border in days]]</f>
        <v>10.125</v>
      </c>
    </row>
    <row r="1310" spans="1:31" x14ac:dyDescent="0.35">
      <c r="A1310" t="s">
        <v>1330</v>
      </c>
      <c r="B1310" t="s">
        <v>10</v>
      </c>
      <c r="C1310" t="s">
        <v>68</v>
      </c>
      <c r="D1310" t="s">
        <v>3620</v>
      </c>
      <c r="E1310" t="s">
        <v>3617</v>
      </c>
      <c r="F1310" t="str">
        <f>WORKSHEET[[#This Row],[Depart From]]&amp;"-"&amp;WORKSHEET[[#This Row],[Arrive To]]</f>
        <v>Zanzibar-Lagos</v>
      </c>
      <c r="G1310" s="2">
        <v>44666</v>
      </c>
      <c r="H1310" s="2">
        <v>44688</v>
      </c>
      <c r="I1310" s="2" t="str">
        <f t="shared" si="20"/>
        <v>Delivered</v>
      </c>
      <c r="J1310" s="2" t="str">
        <f>TEXT(WORKSHEET[[#This Row],[Offloading Date]], "mmm")</f>
        <v>May</v>
      </c>
      <c r="K1310" s="2" t="str">
        <f>IF(OR(WORKSHEET[[#This Row],[Year]]="", ISBLANK(WORKSHEET[[#This Row],[Year]]), WORKSHEET[[#This Row],[Year]]="null"), "Exclude", "Include")</f>
        <v>Include</v>
      </c>
      <c r="L1310" t="s">
        <v>16</v>
      </c>
      <c r="M1310" t="s">
        <v>12</v>
      </c>
      <c r="N1310" t="s">
        <v>13</v>
      </c>
      <c r="O1310">
        <v>29.969200000000001</v>
      </c>
      <c r="P1310">
        <v>600</v>
      </c>
      <c r="Q1310" t="s">
        <v>14</v>
      </c>
      <c r="R1310">
        <f>P1310 * _xll.XLOOKUP(Q1310,CALCULATION!$A$15:$A$17, CALCULATION!$B$15:$B$17 )</f>
        <v>600</v>
      </c>
      <c r="S1310" s="5">
        <f>O1310*P1310*_xll.XLOOKUP(Q1310,CALCULATION!$A$15:$A$17, CALCULATION!$B$15:$B$17)</f>
        <v>17981.52</v>
      </c>
      <c r="T1310">
        <v>300</v>
      </c>
      <c r="U1310" t="s">
        <v>14</v>
      </c>
      <c r="V1310">
        <f>T1310 * _xll.XLOOKUP(U1310,CALCULATION!$A$15:$A$17, CALCULATION!$B$15:$B$17 )</f>
        <v>300</v>
      </c>
      <c r="W1310" s="5">
        <f>O1310*T1310*_xll.XLOOKUP(U1310,CALCULATION!$A$15:$A$17, CALCULATION!$B$15:$B$17)</f>
        <v>8990.76</v>
      </c>
      <c r="X1310" s="5">
        <f>WORKSHEET[[#This Row],[Clients Total Cost]] / WORKSHEET[[#This Row],[Clients Rate per T2 (USD)]]</f>
        <v>29.969200000000001</v>
      </c>
      <c r="Y1310" s="5">
        <f>WORKSHEET[[#This Row],[Clients Rate per T2 (USD)]] - WORKSHEET[[#This Row],[Supplier Rate Per t2 (USD)]]</f>
        <v>300</v>
      </c>
      <c r="Z1310" s="5">
        <f>WORKSHEET[[#This Row],[Profit Per T]] * WORKSHEET[[#This Row],[Weight]]</f>
        <v>8990.76</v>
      </c>
      <c r="AA1310">
        <v>1</v>
      </c>
      <c r="AB1310" s="1">
        <v>3.3</v>
      </c>
      <c r="AC1310" s="1">
        <v>2.2000000000000002</v>
      </c>
      <c r="AD1310" s="1">
        <v>2.75</v>
      </c>
      <c r="AE1310" s="1">
        <f>WORKSHEET[[#This Row],[Delay at toll gate in days]] +WORKSHEET[[#This Row],[Delay at workshop in days]] +WORKSHEET[[#This Row],[Delay at border in days]]</f>
        <v>8.25</v>
      </c>
    </row>
    <row r="1311" spans="1:31" x14ac:dyDescent="0.35">
      <c r="A1311" t="s">
        <v>1331</v>
      </c>
      <c r="B1311" t="s">
        <v>10</v>
      </c>
      <c r="C1311" t="s">
        <v>68</v>
      </c>
      <c r="D1311" t="s">
        <v>3619</v>
      </c>
      <c r="E1311" t="s">
        <v>3612</v>
      </c>
      <c r="F1311" t="str">
        <f>WORKSHEET[[#This Row],[Depart From]]&amp;"-"&amp;WORKSHEET[[#This Row],[Arrive To]]</f>
        <v>Addis Ababa-Victoria</v>
      </c>
      <c r="G1311" s="2">
        <v>44681</v>
      </c>
      <c r="H1311" s="2">
        <v>44698</v>
      </c>
      <c r="I1311" s="2" t="str">
        <f t="shared" si="20"/>
        <v>Delivered</v>
      </c>
      <c r="J1311" s="2" t="str">
        <f>TEXT(WORKSHEET[[#This Row],[Offloading Date]], "mmm")</f>
        <v>May</v>
      </c>
      <c r="K1311" s="2" t="str">
        <f>IF(OR(WORKSHEET[[#This Row],[Year]]="", ISBLANK(WORKSHEET[[#This Row],[Year]]), WORKSHEET[[#This Row],[Year]]="null"), "Exclude", "Include")</f>
        <v>Include</v>
      </c>
      <c r="L1311" t="s">
        <v>16</v>
      </c>
      <c r="M1311" t="s">
        <v>12</v>
      </c>
      <c r="N1311" t="s">
        <v>13</v>
      </c>
      <c r="O1311">
        <v>30.009</v>
      </c>
      <c r="P1311">
        <v>600</v>
      </c>
      <c r="Q1311" t="s">
        <v>14</v>
      </c>
      <c r="R1311">
        <f>P1311 * _xll.XLOOKUP(Q1311,CALCULATION!$A$15:$A$17, CALCULATION!$B$15:$B$17 )</f>
        <v>600</v>
      </c>
      <c r="S1311" s="5">
        <f>O1311*P1311*_xll.XLOOKUP(Q1311,CALCULATION!$A$15:$A$17, CALCULATION!$B$15:$B$17)</f>
        <v>18005.400000000001</v>
      </c>
      <c r="T1311">
        <v>300</v>
      </c>
      <c r="U1311" t="s">
        <v>14</v>
      </c>
      <c r="V1311">
        <f>T1311 * _xll.XLOOKUP(U1311,CALCULATION!$A$15:$A$17, CALCULATION!$B$15:$B$17 )</f>
        <v>300</v>
      </c>
      <c r="W1311" s="5">
        <f>O1311*T1311*_xll.XLOOKUP(U1311,CALCULATION!$A$15:$A$17, CALCULATION!$B$15:$B$17)</f>
        <v>9002.7000000000007</v>
      </c>
      <c r="X1311" s="5">
        <f>WORKSHEET[[#This Row],[Clients Total Cost]] / WORKSHEET[[#This Row],[Clients Rate per T2 (USD)]]</f>
        <v>30.009000000000004</v>
      </c>
      <c r="Y1311" s="5">
        <f>WORKSHEET[[#This Row],[Clients Rate per T2 (USD)]] - WORKSHEET[[#This Row],[Supplier Rate Per t2 (USD)]]</f>
        <v>300</v>
      </c>
      <c r="Z1311" s="5">
        <f>WORKSHEET[[#This Row],[Profit Per T]] * WORKSHEET[[#This Row],[Weight]]</f>
        <v>9002.7000000000007</v>
      </c>
      <c r="AA1311">
        <v>1</v>
      </c>
      <c r="AB1311" s="1">
        <v>2.5499999999999998</v>
      </c>
      <c r="AC1311" s="1">
        <v>1.7000000000000002</v>
      </c>
      <c r="AD1311" s="1">
        <v>2.125</v>
      </c>
      <c r="AE1311" s="1">
        <f>WORKSHEET[[#This Row],[Delay at toll gate in days]] +WORKSHEET[[#This Row],[Delay at workshop in days]] +WORKSHEET[[#This Row],[Delay at border in days]]</f>
        <v>6.375</v>
      </c>
    </row>
    <row r="1312" spans="1:31" x14ac:dyDescent="0.35">
      <c r="A1312" t="s">
        <v>1332</v>
      </c>
      <c r="B1312" t="s">
        <v>10</v>
      </c>
      <c r="C1312" t="s">
        <v>68</v>
      </c>
      <c r="D1312" t="s">
        <v>3611</v>
      </c>
      <c r="E1312" t="s">
        <v>3614</v>
      </c>
      <c r="F1312" t="str">
        <f>WORKSHEET[[#This Row],[Depart From]]&amp;"-"&amp;WORKSHEET[[#This Row],[Arrive To]]</f>
        <v>Mogadishu-Alger</v>
      </c>
      <c r="G1312" s="2">
        <v>44669</v>
      </c>
      <c r="H1312" s="2">
        <v>44698</v>
      </c>
      <c r="I1312" s="2" t="str">
        <f t="shared" si="20"/>
        <v>Delivered</v>
      </c>
      <c r="J1312" s="2" t="str">
        <f>TEXT(WORKSHEET[[#This Row],[Offloading Date]], "mmm")</f>
        <v>May</v>
      </c>
      <c r="K1312" s="2" t="str">
        <f>IF(OR(WORKSHEET[[#This Row],[Year]]="", ISBLANK(WORKSHEET[[#This Row],[Year]]), WORKSHEET[[#This Row],[Year]]="null"), "Exclude", "Include")</f>
        <v>Include</v>
      </c>
      <c r="L1312" t="s">
        <v>16</v>
      </c>
      <c r="M1312" t="s">
        <v>16</v>
      </c>
      <c r="N1312" t="s">
        <v>13</v>
      </c>
      <c r="O1312">
        <v>30.141400000000001</v>
      </c>
      <c r="P1312">
        <v>600</v>
      </c>
      <c r="Q1312" t="s">
        <v>14</v>
      </c>
      <c r="R1312">
        <f>P1312 * _xll.XLOOKUP(Q1312,CALCULATION!$A$15:$A$17, CALCULATION!$B$15:$B$17 )</f>
        <v>600</v>
      </c>
      <c r="S1312" s="5">
        <f>O1312*P1312*_xll.XLOOKUP(Q1312,CALCULATION!$A$15:$A$17, CALCULATION!$B$15:$B$17)</f>
        <v>18084.84</v>
      </c>
      <c r="T1312">
        <v>300</v>
      </c>
      <c r="U1312" t="s">
        <v>14</v>
      </c>
      <c r="V1312">
        <f>T1312 * _xll.XLOOKUP(U1312,CALCULATION!$A$15:$A$17, CALCULATION!$B$15:$B$17 )</f>
        <v>300</v>
      </c>
      <c r="W1312" s="5">
        <f>O1312*T1312*_xll.XLOOKUP(U1312,CALCULATION!$A$15:$A$17, CALCULATION!$B$15:$B$17)</f>
        <v>9042.42</v>
      </c>
      <c r="X1312" s="5">
        <f>WORKSHEET[[#This Row],[Clients Total Cost]] / WORKSHEET[[#This Row],[Clients Rate per T2 (USD)]]</f>
        <v>30.141400000000001</v>
      </c>
      <c r="Y1312" s="5">
        <f>WORKSHEET[[#This Row],[Clients Rate per T2 (USD)]] - WORKSHEET[[#This Row],[Supplier Rate Per t2 (USD)]]</f>
        <v>300</v>
      </c>
      <c r="Z1312" s="5">
        <f>WORKSHEET[[#This Row],[Profit Per T]] * WORKSHEET[[#This Row],[Weight]]</f>
        <v>9042.42</v>
      </c>
      <c r="AA1312">
        <v>1</v>
      </c>
      <c r="AB1312" s="1">
        <v>4.3499999999999996</v>
      </c>
      <c r="AC1312" s="1">
        <v>2.9000000000000004</v>
      </c>
      <c r="AD1312" s="1">
        <v>3.625</v>
      </c>
      <c r="AE1312" s="1">
        <f>WORKSHEET[[#This Row],[Delay at toll gate in days]] +WORKSHEET[[#This Row],[Delay at workshop in days]] +WORKSHEET[[#This Row],[Delay at border in days]]</f>
        <v>10.875</v>
      </c>
    </row>
    <row r="1313" spans="1:31" x14ac:dyDescent="0.35">
      <c r="A1313" t="s">
        <v>1333</v>
      </c>
      <c r="B1313" t="s">
        <v>10</v>
      </c>
      <c r="C1313" t="s">
        <v>68</v>
      </c>
      <c r="D1313" t="s">
        <v>3620</v>
      </c>
      <c r="E1313" t="s">
        <v>3613</v>
      </c>
      <c r="F1313" t="str">
        <f>WORKSHEET[[#This Row],[Depart From]]&amp;"-"&amp;WORKSHEET[[#This Row],[Arrive To]]</f>
        <v>Zanzibar-Sanaa</v>
      </c>
      <c r="G1313" s="2">
        <v>44672</v>
      </c>
      <c r="H1313" s="2">
        <v>44695</v>
      </c>
      <c r="I1313" s="2" t="str">
        <f t="shared" si="20"/>
        <v>Delivered</v>
      </c>
      <c r="J1313" s="2" t="str">
        <f>TEXT(WORKSHEET[[#This Row],[Offloading Date]], "mmm")</f>
        <v>May</v>
      </c>
      <c r="K1313" s="2" t="str">
        <f>IF(OR(WORKSHEET[[#This Row],[Year]]="", ISBLANK(WORKSHEET[[#This Row],[Year]]), WORKSHEET[[#This Row],[Year]]="null"), "Exclude", "Include")</f>
        <v>Include</v>
      </c>
      <c r="L1313" t="s">
        <v>16</v>
      </c>
      <c r="M1313" t="s">
        <v>16</v>
      </c>
      <c r="N1313" t="s">
        <v>13</v>
      </c>
      <c r="O1313">
        <v>31.997800000000002</v>
      </c>
      <c r="P1313">
        <v>600</v>
      </c>
      <c r="Q1313" t="s">
        <v>14</v>
      </c>
      <c r="R1313">
        <f>P1313 * _xll.XLOOKUP(Q1313,CALCULATION!$A$15:$A$17, CALCULATION!$B$15:$B$17 )</f>
        <v>600</v>
      </c>
      <c r="S1313" s="5">
        <f>O1313*P1313*_xll.XLOOKUP(Q1313,CALCULATION!$A$15:$A$17, CALCULATION!$B$15:$B$17)</f>
        <v>19198.68</v>
      </c>
      <c r="T1313">
        <v>300</v>
      </c>
      <c r="U1313" t="s">
        <v>14</v>
      </c>
      <c r="V1313">
        <f>T1313 * _xll.XLOOKUP(U1313,CALCULATION!$A$15:$A$17, CALCULATION!$B$15:$B$17 )</f>
        <v>300</v>
      </c>
      <c r="W1313" s="5">
        <f>O1313*T1313*_xll.XLOOKUP(U1313,CALCULATION!$A$15:$A$17, CALCULATION!$B$15:$B$17)</f>
        <v>9599.34</v>
      </c>
      <c r="X1313" s="5">
        <f>WORKSHEET[[#This Row],[Clients Total Cost]] / WORKSHEET[[#This Row],[Clients Rate per T2 (USD)]]</f>
        <v>31.997800000000002</v>
      </c>
      <c r="Y1313" s="5">
        <f>WORKSHEET[[#This Row],[Clients Rate per T2 (USD)]] - WORKSHEET[[#This Row],[Supplier Rate Per t2 (USD)]]</f>
        <v>300</v>
      </c>
      <c r="Z1313" s="5">
        <f>WORKSHEET[[#This Row],[Profit Per T]] * WORKSHEET[[#This Row],[Weight]]</f>
        <v>9599.34</v>
      </c>
      <c r="AA1313">
        <v>1</v>
      </c>
      <c r="AB1313" s="1">
        <v>3.4499999999999997</v>
      </c>
      <c r="AC1313" s="1">
        <v>2.3000000000000003</v>
      </c>
      <c r="AD1313" s="1">
        <v>2.875</v>
      </c>
      <c r="AE1313" s="1">
        <f>WORKSHEET[[#This Row],[Delay at toll gate in days]] +WORKSHEET[[#This Row],[Delay at workshop in days]] +WORKSHEET[[#This Row],[Delay at border in days]]</f>
        <v>8.625</v>
      </c>
    </row>
    <row r="1314" spans="1:31" x14ac:dyDescent="0.35">
      <c r="A1314" t="s">
        <v>1334</v>
      </c>
      <c r="B1314" t="s">
        <v>10</v>
      </c>
      <c r="C1314" t="s">
        <v>68</v>
      </c>
      <c r="D1314" t="s">
        <v>3615</v>
      </c>
      <c r="E1314" t="s">
        <v>3614</v>
      </c>
      <c r="F1314" t="str">
        <f>WORKSHEET[[#This Row],[Depart From]]&amp;"-"&amp;WORKSHEET[[#This Row],[Arrive To]]</f>
        <v>Mombasa-Alger</v>
      </c>
      <c r="G1314" s="2">
        <v>44669</v>
      </c>
      <c r="H1314" s="2">
        <v>44688</v>
      </c>
      <c r="I1314" s="2" t="str">
        <f t="shared" si="20"/>
        <v>Delivered</v>
      </c>
      <c r="J1314" s="2" t="str">
        <f>TEXT(WORKSHEET[[#This Row],[Offloading Date]], "mmm")</f>
        <v>May</v>
      </c>
      <c r="K1314" s="2" t="str">
        <f>IF(OR(WORKSHEET[[#This Row],[Year]]="", ISBLANK(WORKSHEET[[#This Row],[Year]]), WORKSHEET[[#This Row],[Year]]="null"), "Exclude", "Include")</f>
        <v>Include</v>
      </c>
      <c r="L1314" t="s">
        <v>16</v>
      </c>
      <c r="M1314" t="s">
        <v>12</v>
      </c>
      <c r="N1314" t="s">
        <v>13</v>
      </c>
      <c r="O1314">
        <v>30.119199999999999</v>
      </c>
      <c r="P1314">
        <v>600</v>
      </c>
      <c r="Q1314" t="s">
        <v>14</v>
      </c>
      <c r="R1314">
        <f>P1314 * _xll.XLOOKUP(Q1314,CALCULATION!$A$15:$A$17, CALCULATION!$B$15:$B$17 )</f>
        <v>600</v>
      </c>
      <c r="S1314" s="5">
        <f>O1314*P1314*_xll.XLOOKUP(Q1314,CALCULATION!$A$15:$A$17, CALCULATION!$B$15:$B$17)</f>
        <v>18071.52</v>
      </c>
      <c r="T1314">
        <v>300</v>
      </c>
      <c r="U1314" t="s">
        <v>14</v>
      </c>
      <c r="V1314">
        <f>T1314 * _xll.XLOOKUP(U1314,CALCULATION!$A$15:$A$17, CALCULATION!$B$15:$B$17 )</f>
        <v>300</v>
      </c>
      <c r="W1314" s="5">
        <f>O1314*T1314*_xll.XLOOKUP(U1314,CALCULATION!$A$15:$A$17, CALCULATION!$B$15:$B$17)</f>
        <v>9035.76</v>
      </c>
      <c r="X1314" s="5">
        <f>WORKSHEET[[#This Row],[Clients Total Cost]] / WORKSHEET[[#This Row],[Clients Rate per T2 (USD)]]</f>
        <v>30.119199999999999</v>
      </c>
      <c r="Y1314" s="5">
        <f>WORKSHEET[[#This Row],[Clients Rate per T2 (USD)]] - WORKSHEET[[#This Row],[Supplier Rate Per t2 (USD)]]</f>
        <v>300</v>
      </c>
      <c r="Z1314" s="5">
        <f>WORKSHEET[[#This Row],[Profit Per T]] * WORKSHEET[[#This Row],[Weight]]</f>
        <v>9035.76</v>
      </c>
      <c r="AA1314">
        <v>1</v>
      </c>
      <c r="AB1314" s="1">
        <v>2.85</v>
      </c>
      <c r="AC1314" s="1">
        <v>1.9000000000000001</v>
      </c>
      <c r="AD1314" s="1">
        <v>2.375</v>
      </c>
      <c r="AE1314" s="1">
        <f>WORKSHEET[[#This Row],[Delay at toll gate in days]] +WORKSHEET[[#This Row],[Delay at workshop in days]] +WORKSHEET[[#This Row],[Delay at border in days]]</f>
        <v>7.125</v>
      </c>
    </row>
    <row r="1315" spans="1:31" x14ac:dyDescent="0.35">
      <c r="A1315" t="s">
        <v>1335</v>
      </c>
      <c r="B1315" t="s">
        <v>10</v>
      </c>
      <c r="C1315" t="s">
        <v>68</v>
      </c>
      <c r="D1315" t="s">
        <v>3615</v>
      </c>
      <c r="E1315" t="s">
        <v>3618</v>
      </c>
      <c r="F1315" t="str">
        <f>WORKSHEET[[#This Row],[Depart From]]&amp;"-"&amp;WORKSHEET[[#This Row],[Arrive To]]</f>
        <v>Mombasa-Tripoli</v>
      </c>
      <c r="G1315" s="2">
        <v>44666</v>
      </c>
      <c r="H1315" s="2">
        <v>44690</v>
      </c>
      <c r="I1315" s="2" t="str">
        <f t="shared" si="20"/>
        <v>Delivered</v>
      </c>
      <c r="J1315" s="2" t="str">
        <f>TEXT(WORKSHEET[[#This Row],[Offloading Date]], "mmm")</f>
        <v>May</v>
      </c>
      <c r="K1315" s="2" t="str">
        <f>IF(OR(WORKSHEET[[#This Row],[Year]]="", ISBLANK(WORKSHEET[[#This Row],[Year]]), WORKSHEET[[#This Row],[Year]]="null"), "Exclude", "Include")</f>
        <v>Include</v>
      </c>
      <c r="L1315" t="s">
        <v>16</v>
      </c>
      <c r="M1315" t="s">
        <v>16</v>
      </c>
      <c r="N1315" t="s">
        <v>13</v>
      </c>
      <c r="O1315">
        <v>30.140999999999998</v>
      </c>
      <c r="P1315">
        <v>600</v>
      </c>
      <c r="Q1315" t="s">
        <v>14</v>
      </c>
      <c r="R1315">
        <f>P1315 * _xll.XLOOKUP(Q1315,CALCULATION!$A$15:$A$17, CALCULATION!$B$15:$B$17 )</f>
        <v>600</v>
      </c>
      <c r="S1315" s="5">
        <f>O1315*P1315*_xll.XLOOKUP(Q1315,CALCULATION!$A$15:$A$17, CALCULATION!$B$15:$B$17)</f>
        <v>18084.599999999999</v>
      </c>
      <c r="T1315">
        <v>300</v>
      </c>
      <c r="U1315" t="s">
        <v>14</v>
      </c>
      <c r="V1315">
        <f>T1315 * _xll.XLOOKUP(U1315,CALCULATION!$A$15:$A$17, CALCULATION!$B$15:$B$17 )</f>
        <v>300</v>
      </c>
      <c r="W1315" s="5">
        <f>O1315*T1315*_xll.XLOOKUP(U1315,CALCULATION!$A$15:$A$17, CALCULATION!$B$15:$B$17)</f>
        <v>9042.2999999999993</v>
      </c>
      <c r="X1315" s="5">
        <f>WORKSHEET[[#This Row],[Clients Total Cost]] / WORKSHEET[[#This Row],[Clients Rate per T2 (USD)]]</f>
        <v>30.140999999999998</v>
      </c>
      <c r="Y1315" s="5">
        <f>WORKSHEET[[#This Row],[Clients Rate per T2 (USD)]] - WORKSHEET[[#This Row],[Supplier Rate Per t2 (USD)]]</f>
        <v>300</v>
      </c>
      <c r="Z1315" s="5">
        <f>WORKSHEET[[#This Row],[Profit Per T]] * WORKSHEET[[#This Row],[Weight]]</f>
        <v>9042.2999999999993</v>
      </c>
      <c r="AA1315">
        <v>1</v>
      </c>
      <c r="AB1315" s="1">
        <v>3.5999999999999996</v>
      </c>
      <c r="AC1315" s="1">
        <v>2.4000000000000004</v>
      </c>
      <c r="AD1315" s="1">
        <v>3</v>
      </c>
      <c r="AE1315" s="1">
        <f>WORKSHEET[[#This Row],[Delay at toll gate in days]] +WORKSHEET[[#This Row],[Delay at workshop in days]] +WORKSHEET[[#This Row],[Delay at border in days]]</f>
        <v>9</v>
      </c>
    </row>
    <row r="1316" spans="1:31" x14ac:dyDescent="0.35">
      <c r="A1316" t="s">
        <v>1336</v>
      </c>
      <c r="B1316" t="s">
        <v>10</v>
      </c>
      <c r="C1316" t="s">
        <v>68</v>
      </c>
      <c r="D1316" t="s">
        <v>3619</v>
      </c>
      <c r="E1316" t="s">
        <v>3613</v>
      </c>
      <c r="F1316" t="str">
        <f>WORKSHEET[[#This Row],[Depart From]]&amp;"-"&amp;WORKSHEET[[#This Row],[Arrive To]]</f>
        <v>Addis Ababa-Sanaa</v>
      </c>
      <c r="G1316" s="2">
        <v>44669</v>
      </c>
      <c r="H1316" s="2">
        <v>44698</v>
      </c>
      <c r="I1316" s="2" t="str">
        <f t="shared" si="20"/>
        <v>Delivered</v>
      </c>
      <c r="J1316" s="2" t="str">
        <f>TEXT(WORKSHEET[[#This Row],[Offloading Date]], "mmm")</f>
        <v>May</v>
      </c>
      <c r="K1316" s="2" t="str">
        <f>IF(OR(WORKSHEET[[#This Row],[Year]]="", ISBLANK(WORKSHEET[[#This Row],[Year]]), WORKSHEET[[#This Row],[Year]]="null"), "Exclude", "Include")</f>
        <v>Include</v>
      </c>
      <c r="L1316" t="s">
        <v>16</v>
      </c>
      <c r="M1316" t="s">
        <v>16</v>
      </c>
      <c r="N1316" t="s">
        <v>13</v>
      </c>
      <c r="O1316">
        <v>30.187200000000001</v>
      </c>
      <c r="P1316">
        <v>600</v>
      </c>
      <c r="Q1316" t="s">
        <v>14</v>
      </c>
      <c r="R1316">
        <f>P1316 * _xll.XLOOKUP(Q1316,CALCULATION!$A$15:$A$17, CALCULATION!$B$15:$B$17 )</f>
        <v>600</v>
      </c>
      <c r="S1316" s="5">
        <f>O1316*P1316*_xll.XLOOKUP(Q1316,CALCULATION!$A$15:$A$17, CALCULATION!$B$15:$B$17)</f>
        <v>18112.32</v>
      </c>
      <c r="T1316">
        <v>300</v>
      </c>
      <c r="U1316" t="s">
        <v>14</v>
      </c>
      <c r="V1316">
        <f>T1316 * _xll.XLOOKUP(U1316,CALCULATION!$A$15:$A$17, CALCULATION!$B$15:$B$17 )</f>
        <v>300</v>
      </c>
      <c r="W1316" s="5">
        <f>O1316*T1316*_xll.XLOOKUP(U1316,CALCULATION!$A$15:$A$17, CALCULATION!$B$15:$B$17)</f>
        <v>9056.16</v>
      </c>
      <c r="X1316" s="5">
        <f>WORKSHEET[[#This Row],[Clients Total Cost]] / WORKSHEET[[#This Row],[Clients Rate per T2 (USD)]]</f>
        <v>30.187200000000001</v>
      </c>
      <c r="Y1316" s="5">
        <f>WORKSHEET[[#This Row],[Clients Rate per T2 (USD)]] - WORKSHEET[[#This Row],[Supplier Rate Per t2 (USD)]]</f>
        <v>300</v>
      </c>
      <c r="Z1316" s="5">
        <f>WORKSHEET[[#This Row],[Profit Per T]] * WORKSHEET[[#This Row],[Weight]]</f>
        <v>9056.16</v>
      </c>
      <c r="AA1316">
        <v>1</v>
      </c>
      <c r="AB1316" s="1">
        <v>4.3499999999999996</v>
      </c>
      <c r="AC1316" s="1">
        <v>2.9000000000000004</v>
      </c>
      <c r="AD1316" s="1">
        <v>3.625</v>
      </c>
      <c r="AE1316" s="1">
        <f>WORKSHEET[[#This Row],[Delay at toll gate in days]] +WORKSHEET[[#This Row],[Delay at workshop in days]] +WORKSHEET[[#This Row],[Delay at border in days]]</f>
        <v>10.875</v>
      </c>
    </row>
    <row r="1317" spans="1:31" x14ac:dyDescent="0.35">
      <c r="A1317" t="s">
        <v>1337</v>
      </c>
      <c r="B1317" t="s">
        <v>10</v>
      </c>
      <c r="C1317" t="s">
        <v>68</v>
      </c>
      <c r="D1317" t="s">
        <v>3611</v>
      </c>
      <c r="E1317" t="s">
        <v>3614</v>
      </c>
      <c r="F1317" t="str">
        <f>WORKSHEET[[#This Row],[Depart From]]&amp;"-"&amp;WORKSHEET[[#This Row],[Arrive To]]</f>
        <v>Mogadishu-Alger</v>
      </c>
      <c r="G1317" s="2">
        <v>44693</v>
      </c>
      <c r="H1317" s="2">
        <v>44720</v>
      </c>
      <c r="I1317" s="2" t="str">
        <f t="shared" si="20"/>
        <v>Delivered</v>
      </c>
      <c r="J1317" s="2" t="str">
        <f>TEXT(WORKSHEET[[#This Row],[Offloading Date]], "mmm")</f>
        <v>Jun</v>
      </c>
      <c r="K1317" s="2" t="str">
        <f>IF(OR(WORKSHEET[[#This Row],[Year]]="", ISBLANK(WORKSHEET[[#This Row],[Year]]), WORKSHEET[[#This Row],[Year]]="null"), "Exclude", "Include")</f>
        <v>Include</v>
      </c>
      <c r="L1317" t="s">
        <v>12</v>
      </c>
      <c r="M1317" t="s">
        <v>12</v>
      </c>
      <c r="N1317" t="s">
        <v>13</v>
      </c>
      <c r="O1317">
        <v>28.112200000000001</v>
      </c>
      <c r="P1317">
        <v>600</v>
      </c>
      <c r="Q1317" t="s">
        <v>14</v>
      </c>
      <c r="R1317">
        <f>P1317 * _xll.XLOOKUP(Q1317,CALCULATION!$A$15:$A$17, CALCULATION!$B$15:$B$17 )</f>
        <v>600</v>
      </c>
      <c r="S1317" s="5">
        <f>O1317*P1317*_xll.XLOOKUP(Q1317,CALCULATION!$A$15:$A$17, CALCULATION!$B$15:$B$17)</f>
        <v>16867.32</v>
      </c>
      <c r="T1317">
        <v>300</v>
      </c>
      <c r="U1317" t="s">
        <v>14</v>
      </c>
      <c r="V1317">
        <f>T1317 * _xll.XLOOKUP(U1317,CALCULATION!$A$15:$A$17, CALCULATION!$B$15:$B$17 )</f>
        <v>300</v>
      </c>
      <c r="W1317" s="5">
        <f>O1317*T1317*_xll.XLOOKUP(U1317,CALCULATION!$A$15:$A$17, CALCULATION!$B$15:$B$17)</f>
        <v>8433.66</v>
      </c>
      <c r="X1317" s="5">
        <f>WORKSHEET[[#This Row],[Clients Total Cost]] / WORKSHEET[[#This Row],[Clients Rate per T2 (USD)]]</f>
        <v>28.112199999999998</v>
      </c>
      <c r="Y1317" s="5">
        <f>WORKSHEET[[#This Row],[Clients Rate per T2 (USD)]] - WORKSHEET[[#This Row],[Supplier Rate Per t2 (USD)]]</f>
        <v>300</v>
      </c>
      <c r="Z1317" s="5">
        <f>WORKSHEET[[#This Row],[Profit Per T]] * WORKSHEET[[#This Row],[Weight]]</f>
        <v>8433.66</v>
      </c>
      <c r="AA1317">
        <v>1</v>
      </c>
      <c r="AB1317" s="1">
        <v>4.05</v>
      </c>
      <c r="AC1317" s="1">
        <v>2.7</v>
      </c>
      <c r="AD1317" s="1">
        <v>3.375</v>
      </c>
      <c r="AE1317" s="1">
        <f>WORKSHEET[[#This Row],[Delay at toll gate in days]] +WORKSHEET[[#This Row],[Delay at workshop in days]] +WORKSHEET[[#This Row],[Delay at border in days]]</f>
        <v>10.125</v>
      </c>
    </row>
    <row r="1318" spans="1:31" x14ac:dyDescent="0.35">
      <c r="A1318" t="s">
        <v>1338</v>
      </c>
      <c r="B1318" t="s">
        <v>10</v>
      </c>
      <c r="C1318" t="s">
        <v>68</v>
      </c>
      <c r="D1318" t="s">
        <v>3616</v>
      </c>
      <c r="E1318" t="s">
        <v>3618</v>
      </c>
      <c r="F1318" t="str">
        <f>WORKSHEET[[#This Row],[Depart From]]&amp;"-"&amp;WORKSHEET[[#This Row],[Arrive To]]</f>
        <v>Marrakech-Tripoli</v>
      </c>
      <c r="G1318" s="2">
        <v>44678</v>
      </c>
      <c r="H1318" s="2">
        <v>44704</v>
      </c>
      <c r="I1318" s="2" t="str">
        <f t="shared" si="20"/>
        <v>Delivered</v>
      </c>
      <c r="J1318" s="2" t="str">
        <f>TEXT(WORKSHEET[[#This Row],[Offloading Date]], "mmm")</f>
        <v>May</v>
      </c>
      <c r="K1318" s="2" t="str">
        <f>IF(OR(WORKSHEET[[#This Row],[Year]]="", ISBLANK(WORKSHEET[[#This Row],[Year]]), WORKSHEET[[#This Row],[Year]]="null"), "Exclude", "Include")</f>
        <v>Include</v>
      </c>
      <c r="L1318" t="s">
        <v>12</v>
      </c>
      <c r="M1318" t="s">
        <v>12</v>
      </c>
      <c r="N1318" t="s">
        <v>13</v>
      </c>
      <c r="O1318">
        <v>28.151599999999998</v>
      </c>
      <c r="P1318">
        <v>600</v>
      </c>
      <c r="Q1318" t="s">
        <v>14</v>
      </c>
      <c r="R1318">
        <f>P1318 * _xll.XLOOKUP(Q1318,CALCULATION!$A$15:$A$17, CALCULATION!$B$15:$B$17 )</f>
        <v>600</v>
      </c>
      <c r="S1318" s="5">
        <f>O1318*P1318*_xll.XLOOKUP(Q1318,CALCULATION!$A$15:$A$17, CALCULATION!$B$15:$B$17)</f>
        <v>16890.96</v>
      </c>
      <c r="T1318">
        <v>300</v>
      </c>
      <c r="U1318" t="s">
        <v>14</v>
      </c>
      <c r="V1318">
        <f>T1318 * _xll.XLOOKUP(U1318,CALCULATION!$A$15:$A$17, CALCULATION!$B$15:$B$17 )</f>
        <v>300</v>
      </c>
      <c r="W1318" s="5">
        <f>O1318*T1318*_xll.XLOOKUP(U1318,CALCULATION!$A$15:$A$17, CALCULATION!$B$15:$B$17)</f>
        <v>8445.48</v>
      </c>
      <c r="X1318" s="5">
        <f>WORKSHEET[[#This Row],[Clients Total Cost]] / WORKSHEET[[#This Row],[Clients Rate per T2 (USD)]]</f>
        <v>28.151599999999998</v>
      </c>
      <c r="Y1318" s="5">
        <f>WORKSHEET[[#This Row],[Clients Rate per T2 (USD)]] - WORKSHEET[[#This Row],[Supplier Rate Per t2 (USD)]]</f>
        <v>300</v>
      </c>
      <c r="Z1318" s="5">
        <f>WORKSHEET[[#This Row],[Profit Per T]] * WORKSHEET[[#This Row],[Weight]]</f>
        <v>8445.48</v>
      </c>
      <c r="AA1318">
        <v>1</v>
      </c>
      <c r="AB1318" s="1">
        <v>3.9</v>
      </c>
      <c r="AC1318" s="1">
        <v>2.6</v>
      </c>
      <c r="AD1318" s="1">
        <v>3.25</v>
      </c>
      <c r="AE1318" s="1">
        <f>WORKSHEET[[#This Row],[Delay at toll gate in days]] +WORKSHEET[[#This Row],[Delay at workshop in days]] +WORKSHEET[[#This Row],[Delay at border in days]]</f>
        <v>9.75</v>
      </c>
    </row>
    <row r="1319" spans="1:31" x14ac:dyDescent="0.35">
      <c r="A1319" t="s">
        <v>1339</v>
      </c>
      <c r="B1319" t="s">
        <v>10</v>
      </c>
      <c r="C1319" t="s">
        <v>68</v>
      </c>
      <c r="D1319" t="s">
        <v>3616</v>
      </c>
      <c r="E1319" t="s">
        <v>3612</v>
      </c>
      <c r="F1319" t="str">
        <f>WORKSHEET[[#This Row],[Depart From]]&amp;"-"&amp;WORKSHEET[[#This Row],[Arrive To]]</f>
        <v>Marrakech-Victoria</v>
      </c>
      <c r="G1319" s="2">
        <v>44677</v>
      </c>
      <c r="H1319" s="2">
        <v>44695</v>
      </c>
      <c r="I1319" s="2" t="str">
        <f t="shared" si="20"/>
        <v>Delivered</v>
      </c>
      <c r="J1319" s="2" t="str">
        <f>TEXT(WORKSHEET[[#This Row],[Offloading Date]], "mmm")</f>
        <v>May</v>
      </c>
      <c r="K1319" s="2" t="str">
        <f>IF(OR(WORKSHEET[[#This Row],[Year]]="", ISBLANK(WORKSHEET[[#This Row],[Year]]), WORKSHEET[[#This Row],[Year]]="null"), "Exclude", "Include")</f>
        <v>Include</v>
      </c>
      <c r="L1319" t="s">
        <v>12</v>
      </c>
      <c r="M1319" t="s">
        <v>12</v>
      </c>
      <c r="N1319" t="s">
        <v>13</v>
      </c>
      <c r="O1319">
        <v>28.0916</v>
      </c>
      <c r="P1319">
        <v>600</v>
      </c>
      <c r="Q1319" t="s">
        <v>14</v>
      </c>
      <c r="R1319">
        <f>P1319 * _xll.XLOOKUP(Q1319,CALCULATION!$A$15:$A$17, CALCULATION!$B$15:$B$17 )</f>
        <v>600</v>
      </c>
      <c r="S1319" s="5">
        <f>O1319*P1319*_xll.XLOOKUP(Q1319,CALCULATION!$A$15:$A$17, CALCULATION!$B$15:$B$17)</f>
        <v>16854.96</v>
      </c>
      <c r="T1319">
        <v>300</v>
      </c>
      <c r="U1319" t="s">
        <v>14</v>
      </c>
      <c r="V1319">
        <f>T1319 * _xll.XLOOKUP(U1319,CALCULATION!$A$15:$A$17, CALCULATION!$B$15:$B$17 )</f>
        <v>300</v>
      </c>
      <c r="W1319" s="5">
        <f>O1319*T1319*_xll.XLOOKUP(U1319,CALCULATION!$A$15:$A$17, CALCULATION!$B$15:$B$17)</f>
        <v>8427.48</v>
      </c>
      <c r="X1319" s="5">
        <f>WORKSHEET[[#This Row],[Clients Total Cost]] / WORKSHEET[[#This Row],[Clients Rate per T2 (USD)]]</f>
        <v>28.0916</v>
      </c>
      <c r="Y1319" s="5">
        <f>WORKSHEET[[#This Row],[Clients Rate per T2 (USD)]] - WORKSHEET[[#This Row],[Supplier Rate Per t2 (USD)]]</f>
        <v>300</v>
      </c>
      <c r="Z1319" s="5">
        <f>WORKSHEET[[#This Row],[Profit Per T]] * WORKSHEET[[#This Row],[Weight]]</f>
        <v>8427.48</v>
      </c>
      <c r="AA1319">
        <v>1</v>
      </c>
      <c r="AB1319" s="1">
        <v>2.6999999999999997</v>
      </c>
      <c r="AC1319" s="1">
        <v>1.8</v>
      </c>
      <c r="AD1319" s="1">
        <v>2.25</v>
      </c>
      <c r="AE1319" s="1">
        <f>WORKSHEET[[#This Row],[Delay at toll gate in days]] +WORKSHEET[[#This Row],[Delay at workshop in days]] +WORKSHEET[[#This Row],[Delay at border in days]]</f>
        <v>6.75</v>
      </c>
    </row>
    <row r="1320" spans="1:31" x14ac:dyDescent="0.35">
      <c r="A1320" t="s">
        <v>1340</v>
      </c>
      <c r="B1320" t="s">
        <v>10</v>
      </c>
      <c r="C1320" t="s">
        <v>68</v>
      </c>
      <c r="D1320" t="s">
        <v>3615</v>
      </c>
      <c r="E1320" t="s">
        <v>3612</v>
      </c>
      <c r="F1320" t="str">
        <f>WORKSHEET[[#This Row],[Depart From]]&amp;"-"&amp;WORKSHEET[[#This Row],[Arrive To]]</f>
        <v>Mombasa-Victoria</v>
      </c>
      <c r="G1320" s="2">
        <v>44677</v>
      </c>
      <c r="H1320" s="2">
        <v>44698</v>
      </c>
      <c r="I1320" s="2" t="str">
        <f t="shared" si="20"/>
        <v>Delivered</v>
      </c>
      <c r="J1320" s="2" t="str">
        <f>TEXT(WORKSHEET[[#This Row],[Offloading Date]], "mmm")</f>
        <v>May</v>
      </c>
      <c r="K1320" s="2" t="str">
        <f>IF(OR(WORKSHEET[[#This Row],[Year]]="", ISBLANK(WORKSHEET[[#This Row],[Year]]), WORKSHEET[[#This Row],[Year]]="null"), "Exclude", "Include")</f>
        <v>Include</v>
      </c>
      <c r="L1320" t="s">
        <v>16</v>
      </c>
      <c r="M1320" t="s">
        <v>12</v>
      </c>
      <c r="N1320" t="s">
        <v>13</v>
      </c>
      <c r="O1320">
        <v>30.187000000000001</v>
      </c>
      <c r="P1320">
        <v>600</v>
      </c>
      <c r="Q1320" t="s">
        <v>14</v>
      </c>
      <c r="R1320">
        <f>P1320 * _xll.XLOOKUP(Q1320,CALCULATION!$A$15:$A$17, CALCULATION!$B$15:$B$17 )</f>
        <v>600</v>
      </c>
      <c r="S1320" s="5">
        <f>O1320*P1320*_xll.XLOOKUP(Q1320,CALCULATION!$A$15:$A$17, CALCULATION!$B$15:$B$17)</f>
        <v>18112.2</v>
      </c>
      <c r="T1320">
        <v>300</v>
      </c>
      <c r="U1320" t="s">
        <v>14</v>
      </c>
      <c r="V1320">
        <f>T1320 * _xll.XLOOKUP(U1320,CALCULATION!$A$15:$A$17, CALCULATION!$B$15:$B$17 )</f>
        <v>300</v>
      </c>
      <c r="W1320" s="5">
        <f>O1320*T1320*_xll.XLOOKUP(U1320,CALCULATION!$A$15:$A$17, CALCULATION!$B$15:$B$17)</f>
        <v>9056.1</v>
      </c>
      <c r="X1320" s="5">
        <f>WORKSHEET[[#This Row],[Clients Total Cost]] / WORKSHEET[[#This Row],[Clients Rate per T2 (USD)]]</f>
        <v>30.187000000000001</v>
      </c>
      <c r="Y1320" s="5">
        <f>WORKSHEET[[#This Row],[Clients Rate per T2 (USD)]] - WORKSHEET[[#This Row],[Supplier Rate Per t2 (USD)]]</f>
        <v>300</v>
      </c>
      <c r="Z1320" s="5">
        <f>WORKSHEET[[#This Row],[Profit Per T]] * WORKSHEET[[#This Row],[Weight]]</f>
        <v>9056.1</v>
      </c>
      <c r="AA1320">
        <v>1</v>
      </c>
      <c r="AB1320" s="1">
        <v>3.15</v>
      </c>
      <c r="AC1320" s="1">
        <v>2.1</v>
      </c>
      <c r="AD1320" s="1">
        <v>2.625</v>
      </c>
      <c r="AE1320" s="1">
        <f>WORKSHEET[[#This Row],[Delay at toll gate in days]] +WORKSHEET[[#This Row],[Delay at workshop in days]] +WORKSHEET[[#This Row],[Delay at border in days]]</f>
        <v>7.875</v>
      </c>
    </row>
    <row r="1321" spans="1:31" x14ac:dyDescent="0.35">
      <c r="A1321" t="s">
        <v>1341</v>
      </c>
      <c r="B1321" t="s">
        <v>10</v>
      </c>
      <c r="C1321" t="s">
        <v>68</v>
      </c>
      <c r="D1321" t="s">
        <v>3615</v>
      </c>
      <c r="E1321" t="s">
        <v>3618</v>
      </c>
      <c r="F1321" t="str">
        <f>WORKSHEET[[#This Row],[Depart From]]&amp;"-"&amp;WORKSHEET[[#This Row],[Arrive To]]</f>
        <v>Mombasa-Tripoli</v>
      </c>
      <c r="G1321" s="2">
        <v>44678</v>
      </c>
      <c r="H1321" s="2">
        <v>44695</v>
      </c>
      <c r="I1321" s="2" t="str">
        <f t="shared" si="20"/>
        <v>Delivered</v>
      </c>
      <c r="J1321" s="2" t="str">
        <f>TEXT(WORKSHEET[[#This Row],[Offloading Date]], "mmm")</f>
        <v>May</v>
      </c>
      <c r="K1321" s="2" t="str">
        <f>IF(OR(WORKSHEET[[#This Row],[Year]]="", ISBLANK(WORKSHEET[[#This Row],[Year]]), WORKSHEET[[#This Row],[Year]]="null"), "Exclude", "Include")</f>
        <v>Include</v>
      </c>
      <c r="L1321" t="s">
        <v>12</v>
      </c>
      <c r="M1321" t="s">
        <v>12</v>
      </c>
      <c r="N1321" t="s">
        <v>13</v>
      </c>
      <c r="O1321">
        <v>28.004799999999999</v>
      </c>
      <c r="P1321">
        <v>600</v>
      </c>
      <c r="Q1321" t="s">
        <v>14</v>
      </c>
      <c r="R1321">
        <f>P1321 * _xll.XLOOKUP(Q1321,CALCULATION!$A$15:$A$17, CALCULATION!$B$15:$B$17 )</f>
        <v>600</v>
      </c>
      <c r="S1321" s="5">
        <f>O1321*P1321*_xll.XLOOKUP(Q1321,CALCULATION!$A$15:$A$17, CALCULATION!$B$15:$B$17)</f>
        <v>16802.88</v>
      </c>
      <c r="T1321">
        <v>300</v>
      </c>
      <c r="U1321" t="s">
        <v>14</v>
      </c>
      <c r="V1321">
        <f>T1321 * _xll.XLOOKUP(U1321,CALCULATION!$A$15:$A$17, CALCULATION!$B$15:$B$17 )</f>
        <v>300</v>
      </c>
      <c r="W1321" s="5">
        <f>O1321*T1321*_xll.XLOOKUP(U1321,CALCULATION!$A$15:$A$17, CALCULATION!$B$15:$B$17)</f>
        <v>8401.44</v>
      </c>
      <c r="X1321" s="5">
        <f>WORKSHEET[[#This Row],[Clients Total Cost]] / WORKSHEET[[#This Row],[Clients Rate per T2 (USD)]]</f>
        <v>28.004800000000003</v>
      </c>
      <c r="Y1321" s="5">
        <f>WORKSHEET[[#This Row],[Clients Rate per T2 (USD)]] - WORKSHEET[[#This Row],[Supplier Rate Per t2 (USD)]]</f>
        <v>300</v>
      </c>
      <c r="Z1321" s="5">
        <f>WORKSHEET[[#This Row],[Profit Per T]] * WORKSHEET[[#This Row],[Weight]]</f>
        <v>8401.44</v>
      </c>
      <c r="AA1321">
        <v>1</v>
      </c>
      <c r="AB1321" s="1">
        <v>2.5499999999999998</v>
      </c>
      <c r="AC1321" s="1">
        <v>1.7000000000000002</v>
      </c>
      <c r="AD1321" s="1">
        <v>2.125</v>
      </c>
      <c r="AE1321" s="1">
        <f>WORKSHEET[[#This Row],[Delay at toll gate in days]] +WORKSHEET[[#This Row],[Delay at workshop in days]] +WORKSHEET[[#This Row],[Delay at border in days]]</f>
        <v>6.375</v>
      </c>
    </row>
    <row r="1322" spans="1:31" x14ac:dyDescent="0.35">
      <c r="A1322" t="s">
        <v>1342</v>
      </c>
      <c r="B1322" t="s">
        <v>10</v>
      </c>
      <c r="C1322" t="s">
        <v>68</v>
      </c>
      <c r="D1322" t="s">
        <v>3616</v>
      </c>
      <c r="E1322" t="s">
        <v>3618</v>
      </c>
      <c r="F1322" t="str">
        <f>WORKSHEET[[#This Row],[Depart From]]&amp;"-"&amp;WORKSHEET[[#This Row],[Arrive To]]</f>
        <v>Marrakech-Tripoli</v>
      </c>
      <c r="G1322" s="2">
        <v>44672</v>
      </c>
      <c r="H1322" s="2">
        <v>44697</v>
      </c>
      <c r="I1322" s="2" t="str">
        <f t="shared" si="20"/>
        <v>Delivered</v>
      </c>
      <c r="J1322" s="2" t="str">
        <f>TEXT(WORKSHEET[[#This Row],[Offloading Date]], "mmm")</f>
        <v>May</v>
      </c>
      <c r="K1322" s="2" t="str">
        <f>IF(OR(WORKSHEET[[#This Row],[Year]]="", ISBLANK(WORKSHEET[[#This Row],[Year]]), WORKSHEET[[#This Row],[Year]]="null"), "Exclude", "Include")</f>
        <v>Include</v>
      </c>
      <c r="L1322" t="s">
        <v>12</v>
      </c>
      <c r="M1322" t="s">
        <v>16</v>
      </c>
      <c r="N1322" t="s">
        <v>13</v>
      </c>
      <c r="O1322">
        <v>28.104199999999999</v>
      </c>
      <c r="P1322">
        <v>600</v>
      </c>
      <c r="Q1322" t="s">
        <v>14</v>
      </c>
      <c r="R1322">
        <f>P1322 * _xll.XLOOKUP(Q1322,CALCULATION!$A$15:$A$17, CALCULATION!$B$15:$B$17 )</f>
        <v>600</v>
      </c>
      <c r="S1322" s="5">
        <f>O1322*P1322*_xll.XLOOKUP(Q1322,CALCULATION!$A$15:$A$17, CALCULATION!$B$15:$B$17)</f>
        <v>16862.52</v>
      </c>
      <c r="T1322">
        <v>300</v>
      </c>
      <c r="U1322" t="s">
        <v>14</v>
      </c>
      <c r="V1322">
        <f>T1322 * _xll.XLOOKUP(U1322,CALCULATION!$A$15:$A$17, CALCULATION!$B$15:$B$17 )</f>
        <v>300</v>
      </c>
      <c r="W1322" s="5">
        <f>O1322*T1322*_xll.XLOOKUP(U1322,CALCULATION!$A$15:$A$17, CALCULATION!$B$15:$B$17)</f>
        <v>8431.26</v>
      </c>
      <c r="X1322" s="5">
        <f>WORKSHEET[[#This Row],[Clients Total Cost]] / WORKSHEET[[#This Row],[Clients Rate per T2 (USD)]]</f>
        <v>28.104200000000002</v>
      </c>
      <c r="Y1322" s="5">
        <f>WORKSHEET[[#This Row],[Clients Rate per T2 (USD)]] - WORKSHEET[[#This Row],[Supplier Rate Per t2 (USD)]]</f>
        <v>300</v>
      </c>
      <c r="Z1322" s="5">
        <f>WORKSHEET[[#This Row],[Profit Per T]] * WORKSHEET[[#This Row],[Weight]]</f>
        <v>8431.26</v>
      </c>
      <c r="AA1322">
        <v>1</v>
      </c>
      <c r="AB1322" s="1">
        <v>3.75</v>
      </c>
      <c r="AC1322" s="1">
        <v>2.5</v>
      </c>
      <c r="AD1322" s="1">
        <v>3.125</v>
      </c>
      <c r="AE1322" s="1">
        <f>WORKSHEET[[#This Row],[Delay at toll gate in days]] +WORKSHEET[[#This Row],[Delay at workshop in days]] +WORKSHEET[[#This Row],[Delay at border in days]]</f>
        <v>9.375</v>
      </c>
    </row>
    <row r="1323" spans="1:31" x14ac:dyDescent="0.35">
      <c r="A1323" t="s">
        <v>1343</v>
      </c>
      <c r="B1323" t="s">
        <v>10</v>
      </c>
      <c r="C1323" t="s">
        <v>68</v>
      </c>
      <c r="D1323" t="s">
        <v>3620</v>
      </c>
      <c r="E1323" t="s">
        <v>3617</v>
      </c>
      <c r="F1323" t="str">
        <f>WORKSHEET[[#This Row],[Depart From]]&amp;"-"&amp;WORKSHEET[[#This Row],[Arrive To]]</f>
        <v>Zanzibar-Lagos</v>
      </c>
      <c r="G1323" s="2">
        <v>44680</v>
      </c>
      <c r="H1323" s="2">
        <v>44700</v>
      </c>
      <c r="I1323" s="2" t="str">
        <f t="shared" si="20"/>
        <v>Delivered</v>
      </c>
      <c r="J1323" s="2" t="str">
        <f>TEXT(WORKSHEET[[#This Row],[Offloading Date]], "mmm")</f>
        <v>May</v>
      </c>
      <c r="K1323" s="2" t="str">
        <f>IF(OR(WORKSHEET[[#This Row],[Year]]="", ISBLANK(WORKSHEET[[#This Row],[Year]]), WORKSHEET[[#This Row],[Year]]="null"), "Exclude", "Include")</f>
        <v>Include</v>
      </c>
      <c r="L1323" t="s">
        <v>16</v>
      </c>
      <c r="M1323" t="s">
        <v>12</v>
      </c>
      <c r="N1323" t="s">
        <v>13</v>
      </c>
      <c r="O1323">
        <v>32.0398</v>
      </c>
      <c r="P1323">
        <v>600</v>
      </c>
      <c r="Q1323" t="s">
        <v>14</v>
      </c>
      <c r="R1323">
        <f>P1323 * _xll.XLOOKUP(Q1323,CALCULATION!$A$15:$A$17, CALCULATION!$B$15:$B$17 )</f>
        <v>600</v>
      </c>
      <c r="S1323" s="5">
        <f>O1323*P1323*_xll.XLOOKUP(Q1323,CALCULATION!$A$15:$A$17, CALCULATION!$B$15:$B$17)</f>
        <v>19223.88</v>
      </c>
      <c r="T1323">
        <v>300</v>
      </c>
      <c r="U1323" t="s">
        <v>14</v>
      </c>
      <c r="V1323">
        <f>T1323 * _xll.XLOOKUP(U1323,CALCULATION!$A$15:$A$17, CALCULATION!$B$15:$B$17 )</f>
        <v>300</v>
      </c>
      <c r="W1323" s="5">
        <f>O1323*T1323*_xll.XLOOKUP(U1323,CALCULATION!$A$15:$A$17, CALCULATION!$B$15:$B$17)</f>
        <v>9611.94</v>
      </c>
      <c r="X1323" s="5">
        <f>WORKSHEET[[#This Row],[Clients Total Cost]] / WORKSHEET[[#This Row],[Clients Rate per T2 (USD)]]</f>
        <v>32.0398</v>
      </c>
      <c r="Y1323" s="5">
        <f>WORKSHEET[[#This Row],[Clients Rate per T2 (USD)]] - WORKSHEET[[#This Row],[Supplier Rate Per t2 (USD)]]</f>
        <v>300</v>
      </c>
      <c r="Z1323" s="5">
        <f>WORKSHEET[[#This Row],[Profit Per T]] * WORKSHEET[[#This Row],[Weight]]</f>
        <v>9611.94</v>
      </c>
      <c r="AA1323">
        <v>1</v>
      </c>
      <c r="AB1323" s="1">
        <v>3</v>
      </c>
      <c r="AC1323" s="1">
        <v>2</v>
      </c>
      <c r="AD1323" s="1">
        <v>2.5</v>
      </c>
      <c r="AE1323" s="1">
        <f>WORKSHEET[[#This Row],[Delay at toll gate in days]] +WORKSHEET[[#This Row],[Delay at workshop in days]] +WORKSHEET[[#This Row],[Delay at border in days]]</f>
        <v>7.5</v>
      </c>
    </row>
    <row r="1324" spans="1:31" x14ac:dyDescent="0.35">
      <c r="A1324" t="s">
        <v>1344</v>
      </c>
      <c r="B1324" t="s">
        <v>10</v>
      </c>
      <c r="C1324" t="s">
        <v>68</v>
      </c>
      <c r="D1324" t="s">
        <v>3620</v>
      </c>
      <c r="E1324" t="s">
        <v>3614</v>
      </c>
      <c r="F1324" t="str">
        <f>WORKSHEET[[#This Row],[Depart From]]&amp;"-"&amp;WORKSHEET[[#This Row],[Arrive To]]</f>
        <v>Zanzibar-Alger</v>
      </c>
      <c r="G1324" s="2">
        <v>44684</v>
      </c>
      <c r="H1324" s="2">
        <v>44712</v>
      </c>
      <c r="I1324" s="2" t="str">
        <f t="shared" si="20"/>
        <v>Delivered</v>
      </c>
      <c r="J1324" s="2" t="str">
        <f>TEXT(WORKSHEET[[#This Row],[Offloading Date]], "mmm")</f>
        <v>May</v>
      </c>
      <c r="K1324" s="2" t="str">
        <f>IF(OR(WORKSHEET[[#This Row],[Year]]="", ISBLANK(WORKSHEET[[#This Row],[Year]]), WORKSHEET[[#This Row],[Year]]="null"), "Exclude", "Include")</f>
        <v>Include</v>
      </c>
      <c r="L1324" t="s">
        <v>3624</v>
      </c>
      <c r="M1324" t="s">
        <v>12</v>
      </c>
      <c r="N1324" t="s">
        <v>13</v>
      </c>
      <c r="O1324">
        <v>34.174799999999998</v>
      </c>
      <c r="P1324">
        <v>600</v>
      </c>
      <c r="Q1324" t="s">
        <v>14</v>
      </c>
      <c r="R1324">
        <f>P1324 * _xll.XLOOKUP(Q1324,CALCULATION!$A$15:$A$17, CALCULATION!$B$15:$B$17 )</f>
        <v>600</v>
      </c>
      <c r="S1324" s="5">
        <f>O1324*P1324*_xll.XLOOKUP(Q1324,CALCULATION!$A$15:$A$17, CALCULATION!$B$15:$B$17)</f>
        <v>20504.879999999997</v>
      </c>
      <c r="T1324">
        <v>300</v>
      </c>
      <c r="U1324" t="s">
        <v>14</v>
      </c>
      <c r="V1324">
        <f>T1324 * _xll.XLOOKUP(U1324,CALCULATION!$A$15:$A$17, CALCULATION!$B$15:$B$17 )</f>
        <v>300</v>
      </c>
      <c r="W1324" s="5">
        <f>O1324*T1324*_xll.XLOOKUP(U1324,CALCULATION!$A$15:$A$17, CALCULATION!$B$15:$B$17)</f>
        <v>10252.439999999999</v>
      </c>
      <c r="X1324" s="5">
        <f>WORKSHEET[[#This Row],[Clients Total Cost]] / WORKSHEET[[#This Row],[Clients Rate per T2 (USD)]]</f>
        <v>34.174799999999998</v>
      </c>
      <c r="Y1324" s="5">
        <f>WORKSHEET[[#This Row],[Clients Rate per T2 (USD)]] - WORKSHEET[[#This Row],[Supplier Rate Per t2 (USD)]]</f>
        <v>300</v>
      </c>
      <c r="Z1324" s="5">
        <f>WORKSHEET[[#This Row],[Profit Per T]] * WORKSHEET[[#This Row],[Weight]]</f>
        <v>10252.439999999999</v>
      </c>
      <c r="AA1324">
        <v>1</v>
      </c>
      <c r="AB1324" s="1">
        <v>4.2</v>
      </c>
      <c r="AC1324" s="1">
        <v>2.8000000000000003</v>
      </c>
      <c r="AD1324" s="1">
        <v>3.5</v>
      </c>
      <c r="AE1324" s="1">
        <f>WORKSHEET[[#This Row],[Delay at toll gate in days]] +WORKSHEET[[#This Row],[Delay at workshop in days]] +WORKSHEET[[#This Row],[Delay at border in days]]</f>
        <v>10.5</v>
      </c>
    </row>
    <row r="1325" spans="1:31" x14ac:dyDescent="0.35">
      <c r="A1325" t="s">
        <v>1345</v>
      </c>
      <c r="B1325" t="s">
        <v>10</v>
      </c>
      <c r="C1325" t="s">
        <v>68</v>
      </c>
      <c r="D1325" t="s">
        <v>3616</v>
      </c>
      <c r="E1325" t="s">
        <v>3613</v>
      </c>
      <c r="F1325" t="str">
        <f>WORKSHEET[[#This Row],[Depart From]]&amp;"-"&amp;WORKSHEET[[#This Row],[Arrive To]]</f>
        <v>Marrakech-Sanaa</v>
      </c>
      <c r="G1325" s="2">
        <v>44684</v>
      </c>
      <c r="H1325" s="2">
        <v>44723</v>
      </c>
      <c r="I1325" s="2" t="str">
        <f t="shared" si="20"/>
        <v>Delivered</v>
      </c>
      <c r="J1325" s="2" t="str">
        <f>TEXT(WORKSHEET[[#This Row],[Offloading Date]], "mmm")</f>
        <v>Jun</v>
      </c>
      <c r="K1325" s="2" t="str">
        <f>IF(OR(WORKSHEET[[#This Row],[Year]]="", ISBLANK(WORKSHEET[[#This Row],[Year]]), WORKSHEET[[#This Row],[Year]]="null"), "Exclude", "Include")</f>
        <v>Include</v>
      </c>
      <c r="L1325" t="s">
        <v>12</v>
      </c>
      <c r="M1325" t="s">
        <v>12</v>
      </c>
      <c r="N1325" t="s">
        <v>13</v>
      </c>
      <c r="O1325">
        <v>32.127000000000002</v>
      </c>
      <c r="P1325">
        <v>600</v>
      </c>
      <c r="Q1325" t="s">
        <v>14</v>
      </c>
      <c r="R1325">
        <f>P1325 * _xll.XLOOKUP(Q1325,CALCULATION!$A$15:$A$17, CALCULATION!$B$15:$B$17 )</f>
        <v>600</v>
      </c>
      <c r="S1325" s="5">
        <f>O1325*P1325*_xll.XLOOKUP(Q1325,CALCULATION!$A$15:$A$17, CALCULATION!$B$15:$B$17)</f>
        <v>19276.2</v>
      </c>
      <c r="T1325">
        <v>300</v>
      </c>
      <c r="U1325" t="s">
        <v>14</v>
      </c>
      <c r="V1325">
        <f>T1325 * _xll.XLOOKUP(U1325,CALCULATION!$A$15:$A$17, CALCULATION!$B$15:$B$17 )</f>
        <v>300</v>
      </c>
      <c r="W1325" s="5">
        <f>O1325*T1325*_xll.XLOOKUP(U1325,CALCULATION!$A$15:$A$17, CALCULATION!$B$15:$B$17)</f>
        <v>9638.1</v>
      </c>
      <c r="X1325" s="5">
        <f>WORKSHEET[[#This Row],[Clients Total Cost]] / WORKSHEET[[#This Row],[Clients Rate per T2 (USD)]]</f>
        <v>32.127000000000002</v>
      </c>
      <c r="Y1325" s="5">
        <f>WORKSHEET[[#This Row],[Clients Rate per T2 (USD)]] - WORKSHEET[[#This Row],[Supplier Rate Per t2 (USD)]]</f>
        <v>300</v>
      </c>
      <c r="Z1325" s="5">
        <f>WORKSHEET[[#This Row],[Profit Per T]] * WORKSHEET[[#This Row],[Weight]]</f>
        <v>9638.1</v>
      </c>
      <c r="AA1325">
        <v>1</v>
      </c>
      <c r="AB1325" s="1">
        <v>5.85</v>
      </c>
      <c r="AC1325" s="1">
        <v>3.9000000000000004</v>
      </c>
      <c r="AD1325" s="1">
        <v>4.875</v>
      </c>
      <c r="AE1325" s="1">
        <f>WORKSHEET[[#This Row],[Delay at toll gate in days]] +WORKSHEET[[#This Row],[Delay at workshop in days]] +WORKSHEET[[#This Row],[Delay at border in days]]</f>
        <v>14.625</v>
      </c>
    </row>
    <row r="1326" spans="1:31" x14ac:dyDescent="0.35">
      <c r="A1326" t="s">
        <v>1346</v>
      </c>
      <c r="B1326" t="s">
        <v>10</v>
      </c>
      <c r="C1326" t="s">
        <v>68</v>
      </c>
      <c r="D1326" t="s">
        <v>3615</v>
      </c>
      <c r="E1326" t="s">
        <v>3617</v>
      </c>
      <c r="F1326" t="str">
        <f>WORKSHEET[[#This Row],[Depart From]]&amp;"-"&amp;WORKSHEET[[#This Row],[Arrive To]]</f>
        <v>Mombasa-Lagos</v>
      </c>
      <c r="G1326" s="2">
        <v>44680</v>
      </c>
      <c r="H1326" s="2">
        <v>44700</v>
      </c>
      <c r="I1326" s="2" t="str">
        <f t="shared" si="20"/>
        <v>Delivered</v>
      </c>
      <c r="J1326" s="2" t="str">
        <f>TEXT(WORKSHEET[[#This Row],[Offloading Date]], "mmm")</f>
        <v>May</v>
      </c>
      <c r="K1326" s="2" t="str">
        <f>IF(OR(WORKSHEET[[#This Row],[Year]]="", ISBLANK(WORKSHEET[[#This Row],[Year]]), WORKSHEET[[#This Row],[Year]]="null"), "Exclude", "Include")</f>
        <v>Include</v>
      </c>
      <c r="L1326" t="s">
        <v>16</v>
      </c>
      <c r="M1326" t="s">
        <v>12</v>
      </c>
      <c r="N1326" t="s">
        <v>13</v>
      </c>
      <c r="O1326">
        <v>34.062399999999997</v>
      </c>
      <c r="P1326">
        <v>600</v>
      </c>
      <c r="Q1326" t="s">
        <v>14</v>
      </c>
      <c r="R1326">
        <f>P1326 * _xll.XLOOKUP(Q1326,CALCULATION!$A$15:$A$17, CALCULATION!$B$15:$B$17 )</f>
        <v>600</v>
      </c>
      <c r="S1326" s="5">
        <f>O1326*P1326*_xll.XLOOKUP(Q1326,CALCULATION!$A$15:$A$17, CALCULATION!$B$15:$B$17)</f>
        <v>20437.439999999999</v>
      </c>
      <c r="T1326">
        <v>300</v>
      </c>
      <c r="U1326" t="s">
        <v>14</v>
      </c>
      <c r="V1326">
        <f>T1326 * _xll.XLOOKUP(U1326,CALCULATION!$A$15:$A$17, CALCULATION!$B$15:$B$17 )</f>
        <v>300</v>
      </c>
      <c r="W1326" s="5">
        <f>O1326*T1326*_xll.XLOOKUP(U1326,CALCULATION!$A$15:$A$17, CALCULATION!$B$15:$B$17)</f>
        <v>10218.719999999999</v>
      </c>
      <c r="X1326" s="5">
        <f>WORKSHEET[[#This Row],[Clients Total Cost]] / WORKSHEET[[#This Row],[Clients Rate per T2 (USD)]]</f>
        <v>34.062399999999997</v>
      </c>
      <c r="Y1326" s="5">
        <f>WORKSHEET[[#This Row],[Clients Rate per T2 (USD)]] - WORKSHEET[[#This Row],[Supplier Rate Per t2 (USD)]]</f>
        <v>300</v>
      </c>
      <c r="Z1326" s="5">
        <f>WORKSHEET[[#This Row],[Profit Per T]] * WORKSHEET[[#This Row],[Weight]]</f>
        <v>10218.719999999999</v>
      </c>
      <c r="AA1326">
        <v>1</v>
      </c>
      <c r="AB1326" s="1">
        <v>3</v>
      </c>
      <c r="AC1326" s="1">
        <v>2</v>
      </c>
      <c r="AD1326" s="1">
        <v>2.5</v>
      </c>
      <c r="AE1326" s="1">
        <f>WORKSHEET[[#This Row],[Delay at toll gate in days]] +WORKSHEET[[#This Row],[Delay at workshop in days]] +WORKSHEET[[#This Row],[Delay at border in days]]</f>
        <v>7.5</v>
      </c>
    </row>
    <row r="1327" spans="1:31" x14ac:dyDescent="0.35">
      <c r="A1327" t="s">
        <v>1347</v>
      </c>
      <c r="B1327" t="s">
        <v>10</v>
      </c>
      <c r="C1327" t="s">
        <v>68</v>
      </c>
      <c r="D1327" t="s">
        <v>3620</v>
      </c>
      <c r="E1327" t="s">
        <v>3617</v>
      </c>
      <c r="F1327" t="str">
        <f>WORKSHEET[[#This Row],[Depart From]]&amp;"-"&amp;WORKSHEET[[#This Row],[Arrive To]]</f>
        <v>Zanzibar-Lagos</v>
      </c>
      <c r="G1327" s="2">
        <v>44693</v>
      </c>
      <c r="H1327" s="2">
        <v>44720</v>
      </c>
      <c r="I1327" s="2" t="str">
        <f t="shared" si="20"/>
        <v>Delivered</v>
      </c>
      <c r="J1327" s="2" t="str">
        <f>TEXT(WORKSHEET[[#This Row],[Offloading Date]], "mmm")</f>
        <v>Jun</v>
      </c>
      <c r="K1327" s="2" t="str">
        <f>IF(OR(WORKSHEET[[#This Row],[Year]]="", ISBLANK(WORKSHEET[[#This Row],[Year]]), WORKSHEET[[#This Row],[Year]]="null"), "Exclude", "Include")</f>
        <v>Include</v>
      </c>
      <c r="L1327" t="s">
        <v>12</v>
      </c>
      <c r="M1327" t="s">
        <v>16</v>
      </c>
      <c r="N1327" t="s">
        <v>69</v>
      </c>
      <c r="O1327">
        <v>28.112200000000001</v>
      </c>
      <c r="P1327">
        <v>20</v>
      </c>
      <c r="Q1327" t="s">
        <v>14</v>
      </c>
      <c r="R1327">
        <f>P1327 * _xll.XLOOKUP(Q1327,CALCULATION!$A$15:$A$17, CALCULATION!$B$15:$B$17 )</f>
        <v>20</v>
      </c>
      <c r="S1327" s="5">
        <f>O1327*P1327*_xll.XLOOKUP(Q1327,CALCULATION!$A$15:$A$17, CALCULATION!$B$15:$B$17)</f>
        <v>562.24400000000003</v>
      </c>
      <c r="T1327">
        <v>10</v>
      </c>
      <c r="U1327" t="s">
        <v>14</v>
      </c>
      <c r="V1327">
        <f>T1327 * _xll.XLOOKUP(U1327,CALCULATION!$A$15:$A$17, CALCULATION!$B$15:$B$17 )</f>
        <v>10</v>
      </c>
      <c r="W1327" s="5">
        <f>O1327*T1327*_xll.XLOOKUP(U1327,CALCULATION!$A$15:$A$17, CALCULATION!$B$15:$B$17)</f>
        <v>281.12200000000001</v>
      </c>
      <c r="X1327" s="5">
        <f>WORKSHEET[[#This Row],[Clients Total Cost]] / WORKSHEET[[#This Row],[Clients Rate per T2 (USD)]]</f>
        <v>28.112200000000001</v>
      </c>
      <c r="Y1327" s="5">
        <f>WORKSHEET[[#This Row],[Clients Rate per T2 (USD)]] - WORKSHEET[[#This Row],[Supplier Rate Per t2 (USD)]]</f>
        <v>10</v>
      </c>
      <c r="Z1327" s="5">
        <f>WORKSHEET[[#This Row],[Profit Per T]] * WORKSHEET[[#This Row],[Weight]]</f>
        <v>281.12200000000001</v>
      </c>
      <c r="AA1327">
        <v>1</v>
      </c>
      <c r="AB1327" s="1">
        <v>4.05</v>
      </c>
      <c r="AC1327" s="1">
        <v>2.7</v>
      </c>
      <c r="AD1327" s="1">
        <v>3.375</v>
      </c>
      <c r="AE1327" s="1">
        <f>WORKSHEET[[#This Row],[Delay at toll gate in days]] +WORKSHEET[[#This Row],[Delay at workshop in days]] +WORKSHEET[[#This Row],[Delay at border in days]]</f>
        <v>10.125</v>
      </c>
    </row>
    <row r="1328" spans="1:31" x14ac:dyDescent="0.35">
      <c r="A1328" t="s">
        <v>1348</v>
      </c>
      <c r="B1328" t="s">
        <v>10</v>
      </c>
      <c r="C1328" t="s">
        <v>68</v>
      </c>
      <c r="D1328" t="s">
        <v>3615</v>
      </c>
      <c r="E1328" t="s">
        <v>3612</v>
      </c>
      <c r="F1328" t="str">
        <f>WORKSHEET[[#This Row],[Depart From]]&amp;"-"&amp;WORKSHEET[[#This Row],[Arrive To]]</f>
        <v>Mombasa-Victoria</v>
      </c>
      <c r="G1328" s="2">
        <v>44678</v>
      </c>
      <c r="H1328" s="2">
        <v>44704</v>
      </c>
      <c r="I1328" s="2" t="str">
        <f t="shared" si="20"/>
        <v>Delivered</v>
      </c>
      <c r="J1328" s="2" t="str">
        <f>TEXT(WORKSHEET[[#This Row],[Offloading Date]], "mmm")</f>
        <v>May</v>
      </c>
      <c r="K1328" s="2" t="str">
        <f>IF(OR(WORKSHEET[[#This Row],[Year]]="", ISBLANK(WORKSHEET[[#This Row],[Year]]), WORKSHEET[[#This Row],[Year]]="null"), "Exclude", "Include")</f>
        <v>Include</v>
      </c>
      <c r="L1328" t="s">
        <v>12</v>
      </c>
      <c r="M1328" t="s">
        <v>3624</v>
      </c>
      <c r="N1328" t="s">
        <v>69</v>
      </c>
      <c r="O1328">
        <v>28.151599999999998</v>
      </c>
      <c r="P1328">
        <v>20</v>
      </c>
      <c r="Q1328" t="s">
        <v>14</v>
      </c>
      <c r="R1328">
        <f>P1328 * _xll.XLOOKUP(Q1328,CALCULATION!$A$15:$A$17, CALCULATION!$B$15:$B$17 )</f>
        <v>20</v>
      </c>
      <c r="S1328" s="5">
        <f>O1328*P1328*_xll.XLOOKUP(Q1328,CALCULATION!$A$15:$A$17, CALCULATION!$B$15:$B$17)</f>
        <v>563.03199999999993</v>
      </c>
      <c r="T1328">
        <v>10</v>
      </c>
      <c r="U1328" t="s">
        <v>14</v>
      </c>
      <c r="V1328">
        <f>T1328 * _xll.XLOOKUP(U1328,CALCULATION!$A$15:$A$17, CALCULATION!$B$15:$B$17 )</f>
        <v>10</v>
      </c>
      <c r="W1328" s="5">
        <f>O1328*T1328*_xll.XLOOKUP(U1328,CALCULATION!$A$15:$A$17, CALCULATION!$B$15:$B$17)</f>
        <v>281.51599999999996</v>
      </c>
      <c r="X1328" s="5">
        <f>WORKSHEET[[#This Row],[Clients Total Cost]] / WORKSHEET[[#This Row],[Clients Rate per T2 (USD)]]</f>
        <v>28.151599999999995</v>
      </c>
      <c r="Y1328" s="5">
        <f>WORKSHEET[[#This Row],[Clients Rate per T2 (USD)]] - WORKSHEET[[#This Row],[Supplier Rate Per t2 (USD)]]</f>
        <v>10</v>
      </c>
      <c r="Z1328" s="5">
        <f>WORKSHEET[[#This Row],[Profit Per T]] * WORKSHEET[[#This Row],[Weight]]</f>
        <v>281.51599999999996</v>
      </c>
      <c r="AA1328">
        <v>1</v>
      </c>
      <c r="AB1328" s="1">
        <v>3.9</v>
      </c>
      <c r="AC1328" s="1">
        <v>2.6</v>
      </c>
      <c r="AD1328" s="1">
        <v>3.25</v>
      </c>
      <c r="AE1328" s="1">
        <f>WORKSHEET[[#This Row],[Delay at toll gate in days]] +WORKSHEET[[#This Row],[Delay at workshop in days]] +WORKSHEET[[#This Row],[Delay at border in days]]</f>
        <v>9.75</v>
      </c>
    </row>
    <row r="1329" spans="1:31" x14ac:dyDescent="0.35">
      <c r="A1329" t="s">
        <v>1349</v>
      </c>
      <c r="B1329" t="s">
        <v>10</v>
      </c>
      <c r="C1329" t="s">
        <v>68</v>
      </c>
      <c r="D1329" t="s">
        <v>3620</v>
      </c>
      <c r="E1329" t="s">
        <v>3612</v>
      </c>
      <c r="F1329" t="str">
        <f>WORKSHEET[[#This Row],[Depart From]]&amp;"-"&amp;WORKSHEET[[#This Row],[Arrive To]]</f>
        <v>Zanzibar-Victoria</v>
      </c>
      <c r="G1329" s="2">
        <v>44677</v>
      </c>
      <c r="H1329" s="2">
        <v>44695</v>
      </c>
      <c r="I1329" s="2" t="str">
        <f t="shared" si="20"/>
        <v>Delivered</v>
      </c>
      <c r="J1329" s="2" t="str">
        <f>TEXT(WORKSHEET[[#This Row],[Offloading Date]], "mmm")</f>
        <v>May</v>
      </c>
      <c r="K1329" s="2" t="str">
        <f>IF(OR(WORKSHEET[[#This Row],[Year]]="", ISBLANK(WORKSHEET[[#This Row],[Year]]), WORKSHEET[[#This Row],[Year]]="null"), "Exclude", "Include")</f>
        <v>Include</v>
      </c>
      <c r="L1329" t="s">
        <v>12</v>
      </c>
      <c r="M1329" t="s">
        <v>3624</v>
      </c>
      <c r="N1329" t="s">
        <v>69</v>
      </c>
      <c r="O1329">
        <v>28.0916</v>
      </c>
      <c r="P1329">
        <v>20</v>
      </c>
      <c r="Q1329" t="s">
        <v>14</v>
      </c>
      <c r="R1329">
        <f>P1329 * _xll.XLOOKUP(Q1329,CALCULATION!$A$15:$A$17, CALCULATION!$B$15:$B$17 )</f>
        <v>20</v>
      </c>
      <c r="S1329" s="5">
        <f>O1329*P1329*_xll.XLOOKUP(Q1329,CALCULATION!$A$15:$A$17, CALCULATION!$B$15:$B$17)</f>
        <v>561.83199999999999</v>
      </c>
      <c r="T1329">
        <v>10</v>
      </c>
      <c r="U1329" t="s">
        <v>14</v>
      </c>
      <c r="V1329">
        <f>T1329 * _xll.XLOOKUP(U1329,CALCULATION!$A$15:$A$17, CALCULATION!$B$15:$B$17 )</f>
        <v>10</v>
      </c>
      <c r="W1329" s="5">
        <f>O1329*T1329*_xll.XLOOKUP(U1329,CALCULATION!$A$15:$A$17, CALCULATION!$B$15:$B$17)</f>
        <v>280.916</v>
      </c>
      <c r="X1329" s="5">
        <f>WORKSHEET[[#This Row],[Clients Total Cost]] / WORKSHEET[[#This Row],[Clients Rate per T2 (USD)]]</f>
        <v>28.0916</v>
      </c>
      <c r="Y1329" s="5">
        <f>WORKSHEET[[#This Row],[Clients Rate per T2 (USD)]] - WORKSHEET[[#This Row],[Supplier Rate Per t2 (USD)]]</f>
        <v>10</v>
      </c>
      <c r="Z1329" s="5">
        <f>WORKSHEET[[#This Row],[Profit Per T]] * WORKSHEET[[#This Row],[Weight]]</f>
        <v>280.916</v>
      </c>
      <c r="AA1329">
        <v>1</v>
      </c>
      <c r="AB1329" s="1">
        <v>2.6999999999999997</v>
      </c>
      <c r="AC1329" s="1">
        <v>1.8</v>
      </c>
      <c r="AD1329" s="1">
        <v>2.25</v>
      </c>
      <c r="AE1329" s="1">
        <f>WORKSHEET[[#This Row],[Delay at toll gate in days]] +WORKSHEET[[#This Row],[Delay at workshop in days]] +WORKSHEET[[#This Row],[Delay at border in days]]</f>
        <v>6.75</v>
      </c>
    </row>
    <row r="1330" spans="1:31" x14ac:dyDescent="0.35">
      <c r="A1330" t="s">
        <v>1350</v>
      </c>
      <c r="B1330" t="s">
        <v>10</v>
      </c>
      <c r="C1330" t="s">
        <v>68</v>
      </c>
      <c r="D1330" t="s">
        <v>3616</v>
      </c>
      <c r="E1330" t="s">
        <v>3614</v>
      </c>
      <c r="F1330" t="str">
        <f>WORKSHEET[[#This Row],[Depart From]]&amp;"-"&amp;WORKSHEET[[#This Row],[Arrive To]]</f>
        <v>Marrakech-Alger</v>
      </c>
      <c r="G1330" s="2">
        <v>44677</v>
      </c>
      <c r="H1330" s="2">
        <v>44698</v>
      </c>
      <c r="I1330" s="2" t="str">
        <f t="shared" si="20"/>
        <v>Delivered</v>
      </c>
      <c r="J1330" s="2" t="str">
        <f>TEXT(WORKSHEET[[#This Row],[Offloading Date]], "mmm")</f>
        <v>May</v>
      </c>
      <c r="K1330" s="2" t="str">
        <f>IF(OR(WORKSHEET[[#This Row],[Year]]="", ISBLANK(WORKSHEET[[#This Row],[Year]]), WORKSHEET[[#This Row],[Year]]="null"), "Exclude", "Include")</f>
        <v>Include</v>
      </c>
      <c r="L1330" t="s">
        <v>16</v>
      </c>
      <c r="M1330" t="s">
        <v>3624</v>
      </c>
      <c r="N1330" t="s">
        <v>69</v>
      </c>
      <c r="O1330">
        <v>30.187000000000001</v>
      </c>
      <c r="P1330">
        <v>20</v>
      </c>
      <c r="Q1330" t="s">
        <v>14</v>
      </c>
      <c r="R1330">
        <f>P1330 * _xll.XLOOKUP(Q1330,CALCULATION!$A$15:$A$17, CALCULATION!$B$15:$B$17 )</f>
        <v>20</v>
      </c>
      <c r="S1330" s="5">
        <f>O1330*P1330*_xll.XLOOKUP(Q1330,CALCULATION!$A$15:$A$17, CALCULATION!$B$15:$B$17)</f>
        <v>603.74</v>
      </c>
      <c r="T1330">
        <v>10</v>
      </c>
      <c r="U1330" t="s">
        <v>14</v>
      </c>
      <c r="V1330">
        <f>T1330 * _xll.XLOOKUP(U1330,CALCULATION!$A$15:$A$17, CALCULATION!$B$15:$B$17 )</f>
        <v>10</v>
      </c>
      <c r="W1330" s="5">
        <f>O1330*T1330*_xll.XLOOKUP(U1330,CALCULATION!$A$15:$A$17, CALCULATION!$B$15:$B$17)</f>
        <v>301.87</v>
      </c>
      <c r="X1330" s="5">
        <f>WORKSHEET[[#This Row],[Clients Total Cost]] / WORKSHEET[[#This Row],[Clients Rate per T2 (USD)]]</f>
        <v>30.187000000000001</v>
      </c>
      <c r="Y1330" s="5">
        <f>WORKSHEET[[#This Row],[Clients Rate per T2 (USD)]] - WORKSHEET[[#This Row],[Supplier Rate Per t2 (USD)]]</f>
        <v>10</v>
      </c>
      <c r="Z1330" s="5">
        <f>WORKSHEET[[#This Row],[Profit Per T]] * WORKSHEET[[#This Row],[Weight]]</f>
        <v>301.87</v>
      </c>
      <c r="AA1330">
        <v>1</v>
      </c>
      <c r="AB1330" s="1">
        <v>3.15</v>
      </c>
      <c r="AC1330" s="1">
        <v>2.1</v>
      </c>
      <c r="AD1330" s="1">
        <v>2.625</v>
      </c>
      <c r="AE1330" s="1">
        <f>WORKSHEET[[#This Row],[Delay at toll gate in days]] +WORKSHEET[[#This Row],[Delay at workshop in days]] +WORKSHEET[[#This Row],[Delay at border in days]]</f>
        <v>7.875</v>
      </c>
    </row>
    <row r="1331" spans="1:31" x14ac:dyDescent="0.35">
      <c r="A1331" t="s">
        <v>1351</v>
      </c>
      <c r="B1331" t="s">
        <v>10</v>
      </c>
      <c r="C1331" t="s">
        <v>68</v>
      </c>
      <c r="D1331" t="s">
        <v>3619</v>
      </c>
      <c r="E1331" t="s">
        <v>3617</v>
      </c>
      <c r="F1331" t="str">
        <f>WORKSHEET[[#This Row],[Depart From]]&amp;"-"&amp;WORKSHEET[[#This Row],[Arrive To]]</f>
        <v>Addis Ababa-Lagos</v>
      </c>
      <c r="G1331" s="2">
        <v>44678</v>
      </c>
      <c r="H1331" s="2">
        <v>44695</v>
      </c>
      <c r="I1331" s="2" t="str">
        <f t="shared" si="20"/>
        <v>Delivered</v>
      </c>
      <c r="J1331" s="2" t="str">
        <f>TEXT(WORKSHEET[[#This Row],[Offloading Date]], "mmm")</f>
        <v>May</v>
      </c>
      <c r="K1331" s="2" t="str">
        <f>IF(OR(WORKSHEET[[#This Row],[Year]]="", ISBLANK(WORKSHEET[[#This Row],[Year]]), WORKSHEET[[#This Row],[Year]]="null"), "Exclude", "Include")</f>
        <v>Include</v>
      </c>
      <c r="L1331" t="s">
        <v>12</v>
      </c>
      <c r="M1331" t="s">
        <v>3624</v>
      </c>
      <c r="N1331" t="s">
        <v>69</v>
      </c>
      <c r="O1331">
        <v>28.004799999999999</v>
      </c>
      <c r="P1331">
        <v>20</v>
      </c>
      <c r="Q1331" t="s">
        <v>14</v>
      </c>
      <c r="R1331">
        <f>P1331 * _xll.XLOOKUP(Q1331,CALCULATION!$A$15:$A$17, CALCULATION!$B$15:$B$17 )</f>
        <v>20</v>
      </c>
      <c r="S1331" s="5">
        <f>O1331*P1331*_xll.XLOOKUP(Q1331,CALCULATION!$A$15:$A$17, CALCULATION!$B$15:$B$17)</f>
        <v>560.096</v>
      </c>
      <c r="T1331">
        <v>10</v>
      </c>
      <c r="U1331" t="s">
        <v>14</v>
      </c>
      <c r="V1331">
        <f>T1331 * _xll.XLOOKUP(U1331,CALCULATION!$A$15:$A$17, CALCULATION!$B$15:$B$17 )</f>
        <v>10</v>
      </c>
      <c r="W1331" s="5">
        <f>O1331*T1331*_xll.XLOOKUP(U1331,CALCULATION!$A$15:$A$17, CALCULATION!$B$15:$B$17)</f>
        <v>280.048</v>
      </c>
      <c r="X1331" s="5">
        <f>WORKSHEET[[#This Row],[Clients Total Cost]] / WORKSHEET[[#This Row],[Clients Rate per T2 (USD)]]</f>
        <v>28.004799999999999</v>
      </c>
      <c r="Y1331" s="5">
        <f>WORKSHEET[[#This Row],[Clients Rate per T2 (USD)]] - WORKSHEET[[#This Row],[Supplier Rate Per t2 (USD)]]</f>
        <v>10</v>
      </c>
      <c r="Z1331" s="5">
        <f>WORKSHEET[[#This Row],[Profit Per T]] * WORKSHEET[[#This Row],[Weight]]</f>
        <v>280.048</v>
      </c>
      <c r="AA1331">
        <v>1</v>
      </c>
      <c r="AB1331" s="1">
        <v>2.5499999999999998</v>
      </c>
      <c r="AC1331" s="1">
        <v>1.7000000000000002</v>
      </c>
      <c r="AD1331" s="1">
        <v>2.125</v>
      </c>
      <c r="AE1331" s="1">
        <f>WORKSHEET[[#This Row],[Delay at toll gate in days]] +WORKSHEET[[#This Row],[Delay at workshop in days]] +WORKSHEET[[#This Row],[Delay at border in days]]</f>
        <v>6.375</v>
      </c>
    </row>
    <row r="1332" spans="1:31" x14ac:dyDescent="0.35">
      <c r="A1332" t="s">
        <v>1352</v>
      </c>
      <c r="B1332" t="s">
        <v>10</v>
      </c>
      <c r="C1332" t="s">
        <v>68</v>
      </c>
      <c r="D1332" t="s">
        <v>3616</v>
      </c>
      <c r="E1332" t="s">
        <v>3612</v>
      </c>
      <c r="F1332" t="str">
        <f>WORKSHEET[[#This Row],[Depart From]]&amp;"-"&amp;WORKSHEET[[#This Row],[Arrive To]]</f>
        <v>Marrakech-Victoria</v>
      </c>
      <c r="G1332" s="2">
        <v>44672</v>
      </c>
      <c r="H1332" s="2">
        <v>44697</v>
      </c>
      <c r="I1332" s="2" t="str">
        <f t="shared" si="20"/>
        <v>Delivered</v>
      </c>
      <c r="J1332" s="2" t="str">
        <f>TEXT(WORKSHEET[[#This Row],[Offloading Date]], "mmm")</f>
        <v>May</v>
      </c>
      <c r="K1332" s="2" t="str">
        <f>IF(OR(WORKSHEET[[#This Row],[Year]]="", ISBLANK(WORKSHEET[[#This Row],[Year]]), WORKSHEET[[#This Row],[Year]]="null"), "Exclude", "Include")</f>
        <v>Include</v>
      </c>
      <c r="L1332" t="s">
        <v>12</v>
      </c>
      <c r="M1332" t="s">
        <v>3624</v>
      </c>
      <c r="N1332" t="s">
        <v>69</v>
      </c>
      <c r="O1332">
        <v>28.104199999999999</v>
      </c>
      <c r="P1332">
        <v>20</v>
      </c>
      <c r="Q1332" t="s">
        <v>14</v>
      </c>
      <c r="R1332">
        <f>P1332 * _xll.XLOOKUP(Q1332,CALCULATION!$A$15:$A$17, CALCULATION!$B$15:$B$17 )</f>
        <v>20</v>
      </c>
      <c r="S1332" s="5">
        <f>O1332*P1332*_xll.XLOOKUP(Q1332,CALCULATION!$A$15:$A$17, CALCULATION!$B$15:$B$17)</f>
        <v>562.08399999999995</v>
      </c>
      <c r="T1332">
        <v>10</v>
      </c>
      <c r="U1332" t="s">
        <v>14</v>
      </c>
      <c r="V1332">
        <f>T1332 * _xll.XLOOKUP(U1332,CALCULATION!$A$15:$A$17, CALCULATION!$B$15:$B$17 )</f>
        <v>10</v>
      </c>
      <c r="W1332" s="5">
        <f>O1332*T1332*_xll.XLOOKUP(U1332,CALCULATION!$A$15:$A$17, CALCULATION!$B$15:$B$17)</f>
        <v>281.04199999999997</v>
      </c>
      <c r="X1332" s="5">
        <f>WORKSHEET[[#This Row],[Clients Total Cost]] / WORKSHEET[[#This Row],[Clients Rate per T2 (USD)]]</f>
        <v>28.104199999999999</v>
      </c>
      <c r="Y1332" s="5">
        <f>WORKSHEET[[#This Row],[Clients Rate per T2 (USD)]] - WORKSHEET[[#This Row],[Supplier Rate Per t2 (USD)]]</f>
        <v>10</v>
      </c>
      <c r="Z1332" s="5">
        <f>WORKSHEET[[#This Row],[Profit Per T]] * WORKSHEET[[#This Row],[Weight]]</f>
        <v>281.04199999999997</v>
      </c>
      <c r="AA1332">
        <v>1</v>
      </c>
      <c r="AB1332" s="1">
        <v>3.75</v>
      </c>
      <c r="AC1332" s="1">
        <v>2.5</v>
      </c>
      <c r="AD1332" s="1">
        <v>3.125</v>
      </c>
      <c r="AE1332" s="1">
        <f>WORKSHEET[[#This Row],[Delay at toll gate in days]] +WORKSHEET[[#This Row],[Delay at workshop in days]] +WORKSHEET[[#This Row],[Delay at border in days]]</f>
        <v>9.375</v>
      </c>
    </row>
    <row r="1333" spans="1:31" x14ac:dyDescent="0.35">
      <c r="A1333" t="s">
        <v>1353</v>
      </c>
      <c r="B1333" t="s">
        <v>10</v>
      </c>
      <c r="C1333" t="s">
        <v>68</v>
      </c>
      <c r="D1333" t="s">
        <v>3620</v>
      </c>
      <c r="E1333" t="s">
        <v>3618</v>
      </c>
      <c r="F1333" t="str">
        <f>WORKSHEET[[#This Row],[Depart From]]&amp;"-"&amp;WORKSHEET[[#This Row],[Arrive To]]</f>
        <v>Zanzibar-Tripoli</v>
      </c>
      <c r="G1333" s="2">
        <v>44680</v>
      </c>
      <c r="H1333" s="2">
        <v>44700</v>
      </c>
      <c r="I1333" s="2" t="str">
        <f t="shared" si="20"/>
        <v>Delivered</v>
      </c>
      <c r="J1333" s="2" t="str">
        <f>TEXT(WORKSHEET[[#This Row],[Offloading Date]], "mmm")</f>
        <v>May</v>
      </c>
      <c r="K1333" s="2" t="str">
        <f>IF(OR(WORKSHEET[[#This Row],[Year]]="", ISBLANK(WORKSHEET[[#This Row],[Year]]), WORKSHEET[[#This Row],[Year]]="null"), "Exclude", "Include")</f>
        <v>Include</v>
      </c>
      <c r="L1333" t="s">
        <v>16</v>
      </c>
      <c r="M1333" t="s">
        <v>3624</v>
      </c>
      <c r="N1333" t="s">
        <v>69</v>
      </c>
      <c r="O1333">
        <v>32.0398</v>
      </c>
      <c r="P1333">
        <v>20</v>
      </c>
      <c r="Q1333" t="s">
        <v>14</v>
      </c>
      <c r="R1333">
        <f>P1333 * _xll.XLOOKUP(Q1333,CALCULATION!$A$15:$A$17, CALCULATION!$B$15:$B$17 )</f>
        <v>20</v>
      </c>
      <c r="S1333" s="5">
        <f>O1333*P1333*_xll.XLOOKUP(Q1333,CALCULATION!$A$15:$A$17, CALCULATION!$B$15:$B$17)</f>
        <v>640.79600000000005</v>
      </c>
      <c r="T1333">
        <v>10</v>
      </c>
      <c r="U1333" t="s">
        <v>14</v>
      </c>
      <c r="V1333">
        <f>T1333 * _xll.XLOOKUP(U1333,CALCULATION!$A$15:$A$17, CALCULATION!$B$15:$B$17 )</f>
        <v>10</v>
      </c>
      <c r="W1333" s="5">
        <f>O1333*T1333*_xll.XLOOKUP(U1333,CALCULATION!$A$15:$A$17, CALCULATION!$B$15:$B$17)</f>
        <v>320.39800000000002</v>
      </c>
      <c r="X1333" s="5">
        <f>WORKSHEET[[#This Row],[Clients Total Cost]] / WORKSHEET[[#This Row],[Clients Rate per T2 (USD)]]</f>
        <v>32.0398</v>
      </c>
      <c r="Y1333" s="5">
        <f>WORKSHEET[[#This Row],[Clients Rate per T2 (USD)]] - WORKSHEET[[#This Row],[Supplier Rate Per t2 (USD)]]</f>
        <v>10</v>
      </c>
      <c r="Z1333" s="5">
        <f>WORKSHEET[[#This Row],[Profit Per T]] * WORKSHEET[[#This Row],[Weight]]</f>
        <v>320.39800000000002</v>
      </c>
      <c r="AA1333">
        <v>1</v>
      </c>
      <c r="AB1333" s="1">
        <v>3</v>
      </c>
      <c r="AC1333" s="1">
        <v>2</v>
      </c>
      <c r="AD1333" s="1">
        <v>2.5</v>
      </c>
      <c r="AE1333" s="1">
        <f>WORKSHEET[[#This Row],[Delay at toll gate in days]] +WORKSHEET[[#This Row],[Delay at workshop in days]] +WORKSHEET[[#This Row],[Delay at border in days]]</f>
        <v>7.5</v>
      </c>
    </row>
    <row r="1334" spans="1:31" x14ac:dyDescent="0.35">
      <c r="A1334" t="s">
        <v>1354</v>
      </c>
      <c r="B1334" t="s">
        <v>10</v>
      </c>
      <c r="C1334" t="s">
        <v>68</v>
      </c>
      <c r="D1334" t="s">
        <v>3616</v>
      </c>
      <c r="E1334" t="s">
        <v>3613</v>
      </c>
      <c r="F1334" t="str">
        <f>WORKSHEET[[#This Row],[Depart From]]&amp;"-"&amp;WORKSHEET[[#This Row],[Arrive To]]</f>
        <v>Marrakech-Sanaa</v>
      </c>
      <c r="G1334" s="2">
        <v>44684</v>
      </c>
      <c r="H1334" s="2">
        <v>44712</v>
      </c>
      <c r="I1334" s="2" t="str">
        <f t="shared" si="20"/>
        <v>Delivered</v>
      </c>
      <c r="J1334" s="2" t="str">
        <f>TEXT(WORKSHEET[[#This Row],[Offloading Date]], "mmm")</f>
        <v>May</v>
      </c>
      <c r="K1334" s="2" t="str">
        <f>IF(OR(WORKSHEET[[#This Row],[Year]]="", ISBLANK(WORKSHEET[[#This Row],[Year]]), WORKSHEET[[#This Row],[Year]]="null"), "Exclude", "Include")</f>
        <v>Include</v>
      </c>
      <c r="L1334" t="s">
        <v>3624</v>
      </c>
      <c r="M1334" t="s">
        <v>3624</v>
      </c>
      <c r="N1334" t="s">
        <v>69</v>
      </c>
      <c r="O1334">
        <v>34.174799999999998</v>
      </c>
      <c r="P1334">
        <v>20</v>
      </c>
      <c r="Q1334" t="s">
        <v>14</v>
      </c>
      <c r="R1334">
        <f>P1334 * _xll.XLOOKUP(Q1334,CALCULATION!$A$15:$A$17, CALCULATION!$B$15:$B$17 )</f>
        <v>20</v>
      </c>
      <c r="S1334" s="5">
        <f>O1334*P1334*_xll.XLOOKUP(Q1334,CALCULATION!$A$15:$A$17, CALCULATION!$B$15:$B$17)</f>
        <v>683.49599999999998</v>
      </c>
      <c r="T1334">
        <v>10</v>
      </c>
      <c r="U1334" t="s">
        <v>14</v>
      </c>
      <c r="V1334">
        <f>T1334 * _xll.XLOOKUP(U1334,CALCULATION!$A$15:$A$17, CALCULATION!$B$15:$B$17 )</f>
        <v>10</v>
      </c>
      <c r="W1334" s="5">
        <f>O1334*T1334*_xll.XLOOKUP(U1334,CALCULATION!$A$15:$A$17, CALCULATION!$B$15:$B$17)</f>
        <v>341.74799999999999</v>
      </c>
      <c r="X1334" s="5">
        <f>WORKSHEET[[#This Row],[Clients Total Cost]] / WORKSHEET[[#This Row],[Clients Rate per T2 (USD)]]</f>
        <v>34.174799999999998</v>
      </c>
      <c r="Y1334" s="5">
        <f>WORKSHEET[[#This Row],[Clients Rate per T2 (USD)]] - WORKSHEET[[#This Row],[Supplier Rate Per t2 (USD)]]</f>
        <v>10</v>
      </c>
      <c r="Z1334" s="5">
        <f>WORKSHEET[[#This Row],[Profit Per T]] * WORKSHEET[[#This Row],[Weight]]</f>
        <v>341.74799999999999</v>
      </c>
      <c r="AA1334">
        <v>1</v>
      </c>
      <c r="AB1334" s="1">
        <v>4.2</v>
      </c>
      <c r="AC1334" s="1">
        <v>2.8000000000000003</v>
      </c>
      <c r="AD1334" s="1">
        <v>3.5</v>
      </c>
      <c r="AE1334" s="1">
        <f>WORKSHEET[[#This Row],[Delay at toll gate in days]] +WORKSHEET[[#This Row],[Delay at workshop in days]] +WORKSHEET[[#This Row],[Delay at border in days]]</f>
        <v>10.5</v>
      </c>
    </row>
    <row r="1335" spans="1:31" x14ac:dyDescent="0.35">
      <c r="A1335" t="s">
        <v>1355</v>
      </c>
      <c r="B1335" t="s">
        <v>10</v>
      </c>
      <c r="C1335" t="s">
        <v>68</v>
      </c>
      <c r="D1335" t="s">
        <v>3611</v>
      </c>
      <c r="E1335" t="s">
        <v>3614</v>
      </c>
      <c r="F1335" t="str">
        <f>WORKSHEET[[#This Row],[Depart From]]&amp;"-"&amp;WORKSHEET[[#This Row],[Arrive To]]</f>
        <v>Mogadishu-Alger</v>
      </c>
      <c r="G1335" s="2">
        <v>44684</v>
      </c>
      <c r="H1335" s="2">
        <v>44723</v>
      </c>
      <c r="I1335" s="2" t="str">
        <f t="shared" si="20"/>
        <v>Delivered</v>
      </c>
      <c r="J1335" s="2" t="str">
        <f>TEXT(WORKSHEET[[#This Row],[Offloading Date]], "mmm")</f>
        <v>Jun</v>
      </c>
      <c r="K1335" s="2" t="str">
        <f>IF(OR(WORKSHEET[[#This Row],[Year]]="", ISBLANK(WORKSHEET[[#This Row],[Year]]), WORKSHEET[[#This Row],[Year]]="null"), "Exclude", "Include")</f>
        <v>Include</v>
      </c>
      <c r="L1335" t="s">
        <v>12</v>
      </c>
      <c r="M1335" t="s">
        <v>3624</v>
      </c>
      <c r="N1335" t="s">
        <v>69</v>
      </c>
      <c r="O1335">
        <v>32.127000000000002</v>
      </c>
      <c r="P1335">
        <v>20</v>
      </c>
      <c r="Q1335" t="s">
        <v>14</v>
      </c>
      <c r="R1335">
        <f>P1335 * _xll.XLOOKUP(Q1335,CALCULATION!$A$15:$A$17, CALCULATION!$B$15:$B$17 )</f>
        <v>20</v>
      </c>
      <c r="S1335" s="5">
        <f>O1335*P1335*_xll.XLOOKUP(Q1335,CALCULATION!$A$15:$A$17, CALCULATION!$B$15:$B$17)</f>
        <v>642.54000000000008</v>
      </c>
      <c r="T1335">
        <v>10</v>
      </c>
      <c r="U1335" t="s">
        <v>14</v>
      </c>
      <c r="V1335">
        <f>T1335 * _xll.XLOOKUP(U1335,CALCULATION!$A$15:$A$17, CALCULATION!$B$15:$B$17 )</f>
        <v>10</v>
      </c>
      <c r="W1335" s="5">
        <f>O1335*T1335*_xll.XLOOKUP(U1335,CALCULATION!$A$15:$A$17, CALCULATION!$B$15:$B$17)</f>
        <v>321.27000000000004</v>
      </c>
      <c r="X1335" s="5">
        <f>WORKSHEET[[#This Row],[Clients Total Cost]] / WORKSHEET[[#This Row],[Clients Rate per T2 (USD)]]</f>
        <v>32.127000000000002</v>
      </c>
      <c r="Y1335" s="5">
        <f>WORKSHEET[[#This Row],[Clients Rate per T2 (USD)]] - WORKSHEET[[#This Row],[Supplier Rate Per t2 (USD)]]</f>
        <v>10</v>
      </c>
      <c r="Z1335" s="5">
        <f>WORKSHEET[[#This Row],[Profit Per T]] * WORKSHEET[[#This Row],[Weight]]</f>
        <v>321.27000000000004</v>
      </c>
      <c r="AA1335">
        <v>1</v>
      </c>
      <c r="AB1335" s="1">
        <v>5.85</v>
      </c>
      <c r="AC1335" s="1">
        <v>3.9000000000000004</v>
      </c>
      <c r="AD1335" s="1">
        <v>4.875</v>
      </c>
      <c r="AE1335" s="1">
        <f>WORKSHEET[[#This Row],[Delay at toll gate in days]] +WORKSHEET[[#This Row],[Delay at workshop in days]] +WORKSHEET[[#This Row],[Delay at border in days]]</f>
        <v>14.625</v>
      </c>
    </row>
    <row r="1336" spans="1:31" x14ac:dyDescent="0.35">
      <c r="A1336" t="s">
        <v>1356</v>
      </c>
      <c r="B1336" t="s">
        <v>10</v>
      </c>
      <c r="C1336" t="s">
        <v>68</v>
      </c>
      <c r="D1336" t="s">
        <v>3615</v>
      </c>
      <c r="E1336" t="s">
        <v>3617</v>
      </c>
      <c r="F1336" t="str">
        <f>WORKSHEET[[#This Row],[Depart From]]&amp;"-"&amp;WORKSHEET[[#This Row],[Arrive To]]</f>
        <v>Mombasa-Lagos</v>
      </c>
      <c r="G1336" s="2">
        <v>44680</v>
      </c>
      <c r="H1336" s="2">
        <v>44700</v>
      </c>
      <c r="I1336" s="2" t="str">
        <f t="shared" si="20"/>
        <v>Delivered</v>
      </c>
      <c r="J1336" s="2" t="str">
        <f>TEXT(WORKSHEET[[#This Row],[Offloading Date]], "mmm")</f>
        <v>May</v>
      </c>
      <c r="K1336" s="2" t="str">
        <f>IF(OR(WORKSHEET[[#This Row],[Year]]="", ISBLANK(WORKSHEET[[#This Row],[Year]]), WORKSHEET[[#This Row],[Year]]="null"), "Exclude", "Include")</f>
        <v>Include</v>
      </c>
      <c r="L1336" t="s">
        <v>16</v>
      </c>
      <c r="M1336" t="s">
        <v>3624</v>
      </c>
      <c r="N1336" t="s">
        <v>69</v>
      </c>
      <c r="O1336">
        <v>34.062399999999997</v>
      </c>
      <c r="P1336">
        <v>20</v>
      </c>
      <c r="Q1336" t="s">
        <v>14</v>
      </c>
      <c r="R1336">
        <f>P1336 * _xll.XLOOKUP(Q1336,CALCULATION!$A$15:$A$17, CALCULATION!$B$15:$B$17 )</f>
        <v>20</v>
      </c>
      <c r="S1336" s="5">
        <f>O1336*P1336*_xll.XLOOKUP(Q1336,CALCULATION!$A$15:$A$17, CALCULATION!$B$15:$B$17)</f>
        <v>681.24799999999993</v>
      </c>
      <c r="T1336">
        <v>10</v>
      </c>
      <c r="U1336" t="s">
        <v>14</v>
      </c>
      <c r="V1336">
        <f>T1336 * _xll.XLOOKUP(U1336,CALCULATION!$A$15:$A$17, CALCULATION!$B$15:$B$17 )</f>
        <v>10</v>
      </c>
      <c r="W1336" s="5">
        <f>O1336*T1336*_xll.XLOOKUP(U1336,CALCULATION!$A$15:$A$17, CALCULATION!$B$15:$B$17)</f>
        <v>340.62399999999997</v>
      </c>
      <c r="X1336" s="5">
        <f>WORKSHEET[[#This Row],[Clients Total Cost]] / WORKSHEET[[#This Row],[Clients Rate per T2 (USD)]]</f>
        <v>34.062399999999997</v>
      </c>
      <c r="Y1336" s="5">
        <f>WORKSHEET[[#This Row],[Clients Rate per T2 (USD)]] - WORKSHEET[[#This Row],[Supplier Rate Per t2 (USD)]]</f>
        <v>10</v>
      </c>
      <c r="Z1336" s="5">
        <f>WORKSHEET[[#This Row],[Profit Per T]] * WORKSHEET[[#This Row],[Weight]]</f>
        <v>340.62399999999997</v>
      </c>
      <c r="AA1336">
        <v>1</v>
      </c>
      <c r="AB1336" s="1">
        <v>3</v>
      </c>
      <c r="AC1336" s="1">
        <v>2</v>
      </c>
      <c r="AD1336" s="1">
        <v>2.5</v>
      </c>
      <c r="AE1336" s="1">
        <f>WORKSHEET[[#This Row],[Delay at toll gate in days]] +WORKSHEET[[#This Row],[Delay at workshop in days]] +WORKSHEET[[#This Row],[Delay at border in days]]</f>
        <v>7.5</v>
      </c>
    </row>
    <row r="1337" spans="1:31" x14ac:dyDescent="0.35">
      <c r="A1337" t="s">
        <v>1357</v>
      </c>
      <c r="B1337" t="s">
        <v>10</v>
      </c>
      <c r="C1337" t="s">
        <v>68</v>
      </c>
      <c r="D1337" t="s">
        <v>3619</v>
      </c>
      <c r="E1337" t="s">
        <v>3613</v>
      </c>
      <c r="F1337" t="str">
        <f>WORKSHEET[[#This Row],[Depart From]]&amp;"-"&amp;WORKSHEET[[#This Row],[Arrive To]]</f>
        <v>Addis Ababa-Sanaa</v>
      </c>
      <c r="G1337" s="2">
        <v>44697</v>
      </c>
      <c r="H1337" s="2">
        <v>44720</v>
      </c>
      <c r="I1337" s="2" t="str">
        <f t="shared" si="20"/>
        <v>Delivered</v>
      </c>
      <c r="J1337" s="2" t="str">
        <f>TEXT(WORKSHEET[[#This Row],[Offloading Date]], "mmm")</f>
        <v>Jun</v>
      </c>
      <c r="K1337" s="2" t="str">
        <f>IF(OR(WORKSHEET[[#This Row],[Year]]="", ISBLANK(WORKSHEET[[#This Row],[Year]]), WORKSHEET[[#This Row],[Year]]="null"), "Exclude", "Include")</f>
        <v>Include</v>
      </c>
      <c r="L1337" t="s">
        <v>12</v>
      </c>
      <c r="M1337" t="s">
        <v>3624</v>
      </c>
      <c r="N1337" t="s">
        <v>69</v>
      </c>
      <c r="O1337">
        <v>33.998600000000003</v>
      </c>
      <c r="P1337">
        <v>20</v>
      </c>
      <c r="Q1337" t="s">
        <v>14</v>
      </c>
      <c r="R1337">
        <f>P1337 * _xll.XLOOKUP(Q1337,CALCULATION!$A$15:$A$17, CALCULATION!$B$15:$B$17 )</f>
        <v>20</v>
      </c>
      <c r="S1337" s="5">
        <f>O1337*P1337*_xll.XLOOKUP(Q1337,CALCULATION!$A$15:$A$17, CALCULATION!$B$15:$B$17)</f>
        <v>679.97200000000009</v>
      </c>
      <c r="T1337">
        <v>10</v>
      </c>
      <c r="U1337" t="s">
        <v>14</v>
      </c>
      <c r="V1337">
        <f>T1337 * _xll.XLOOKUP(U1337,CALCULATION!$A$15:$A$17, CALCULATION!$B$15:$B$17 )</f>
        <v>10</v>
      </c>
      <c r="W1337" s="5">
        <f>O1337*T1337*_xll.XLOOKUP(U1337,CALCULATION!$A$15:$A$17, CALCULATION!$B$15:$B$17)</f>
        <v>339.98600000000005</v>
      </c>
      <c r="X1337" s="5">
        <f>WORKSHEET[[#This Row],[Clients Total Cost]] / WORKSHEET[[#This Row],[Clients Rate per T2 (USD)]]</f>
        <v>33.998600000000003</v>
      </c>
      <c r="Y1337" s="5">
        <f>WORKSHEET[[#This Row],[Clients Rate per T2 (USD)]] - WORKSHEET[[#This Row],[Supplier Rate Per t2 (USD)]]</f>
        <v>10</v>
      </c>
      <c r="Z1337" s="5">
        <f>WORKSHEET[[#This Row],[Profit Per T]] * WORKSHEET[[#This Row],[Weight]]</f>
        <v>339.98600000000005</v>
      </c>
      <c r="AA1337">
        <v>1</v>
      </c>
      <c r="AB1337" s="1">
        <v>3.4499999999999997</v>
      </c>
      <c r="AC1337" s="1">
        <v>2.3000000000000003</v>
      </c>
      <c r="AD1337" s="1">
        <v>2.875</v>
      </c>
      <c r="AE1337" s="1">
        <f>WORKSHEET[[#This Row],[Delay at toll gate in days]] +WORKSHEET[[#This Row],[Delay at workshop in days]] +WORKSHEET[[#This Row],[Delay at border in days]]</f>
        <v>8.625</v>
      </c>
    </row>
    <row r="1338" spans="1:31" x14ac:dyDescent="0.35">
      <c r="A1338" t="s">
        <v>1358</v>
      </c>
      <c r="B1338" t="s">
        <v>10</v>
      </c>
      <c r="C1338" t="s">
        <v>68</v>
      </c>
      <c r="D1338" t="s">
        <v>3616</v>
      </c>
      <c r="E1338" t="s">
        <v>3618</v>
      </c>
      <c r="F1338" t="str">
        <f>WORKSHEET[[#This Row],[Depart From]]&amp;"-"&amp;WORKSHEET[[#This Row],[Arrive To]]</f>
        <v>Marrakech-Tripoli</v>
      </c>
      <c r="G1338" s="2">
        <v>44697</v>
      </c>
      <c r="H1338" s="2">
        <v>44714</v>
      </c>
      <c r="I1338" s="2" t="str">
        <f t="shared" si="20"/>
        <v>Delivered</v>
      </c>
      <c r="J1338" s="2" t="str">
        <f>TEXT(WORKSHEET[[#This Row],[Offloading Date]], "mmm")</f>
        <v>Jun</v>
      </c>
      <c r="K1338" s="2" t="str">
        <f>IF(OR(WORKSHEET[[#This Row],[Year]]="", ISBLANK(WORKSHEET[[#This Row],[Year]]), WORKSHEET[[#This Row],[Year]]="null"), "Exclude", "Include")</f>
        <v>Include</v>
      </c>
      <c r="L1338" t="s">
        <v>12</v>
      </c>
      <c r="M1338" t="s">
        <v>16</v>
      </c>
      <c r="N1338" t="s">
        <v>69</v>
      </c>
      <c r="O1338">
        <v>33.984999999999999</v>
      </c>
      <c r="P1338">
        <v>20</v>
      </c>
      <c r="Q1338" t="s">
        <v>14</v>
      </c>
      <c r="R1338">
        <f>P1338 * _xll.XLOOKUP(Q1338,CALCULATION!$A$15:$A$17, CALCULATION!$B$15:$B$17 )</f>
        <v>20</v>
      </c>
      <c r="S1338" s="5">
        <f>O1338*P1338*_xll.XLOOKUP(Q1338,CALCULATION!$A$15:$A$17, CALCULATION!$B$15:$B$17)</f>
        <v>679.7</v>
      </c>
      <c r="T1338">
        <v>10</v>
      </c>
      <c r="U1338" t="s">
        <v>14</v>
      </c>
      <c r="V1338">
        <f>T1338 * _xll.XLOOKUP(U1338,CALCULATION!$A$15:$A$17, CALCULATION!$B$15:$B$17 )</f>
        <v>10</v>
      </c>
      <c r="W1338" s="5">
        <f>O1338*T1338*_xll.XLOOKUP(U1338,CALCULATION!$A$15:$A$17, CALCULATION!$B$15:$B$17)</f>
        <v>339.85</v>
      </c>
      <c r="X1338" s="5">
        <f>WORKSHEET[[#This Row],[Clients Total Cost]] / WORKSHEET[[#This Row],[Clients Rate per T2 (USD)]]</f>
        <v>33.984999999999999</v>
      </c>
      <c r="Y1338" s="5">
        <f>WORKSHEET[[#This Row],[Clients Rate per T2 (USD)]] - WORKSHEET[[#This Row],[Supplier Rate Per t2 (USD)]]</f>
        <v>10</v>
      </c>
      <c r="Z1338" s="5">
        <f>WORKSHEET[[#This Row],[Profit Per T]] * WORKSHEET[[#This Row],[Weight]]</f>
        <v>339.85</v>
      </c>
      <c r="AA1338">
        <v>1</v>
      </c>
      <c r="AB1338" s="1">
        <v>2.5499999999999998</v>
      </c>
      <c r="AC1338" s="1">
        <v>1.7000000000000002</v>
      </c>
      <c r="AD1338" s="1">
        <v>2.125</v>
      </c>
      <c r="AE1338" s="1">
        <f>WORKSHEET[[#This Row],[Delay at toll gate in days]] +WORKSHEET[[#This Row],[Delay at workshop in days]] +WORKSHEET[[#This Row],[Delay at border in days]]</f>
        <v>6.375</v>
      </c>
    </row>
    <row r="1339" spans="1:31" x14ac:dyDescent="0.35">
      <c r="A1339" t="s">
        <v>1359</v>
      </c>
      <c r="B1339" t="s">
        <v>10</v>
      </c>
      <c r="C1339" t="s">
        <v>68</v>
      </c>
      <c r="D1339" t="s">
        <v>3620</v>
      </c>
      <c r="E1339" t="s">
        <v>3617</v>
      </c>
      <c r="F1339" t="str">
        <f>WORKSHEET[[#This Row],[Depart From]]&amp;"-"&amp;WORKSHEET[[#This Row],[Arrive To]]</f>
        <v>Zanzibar-Lagos</v>
      </c>
      <c r="G1339" s="2">
        <v>44697</v>
      </c>
      <c r="H1339" s="2">
        <v>44717</v>
      </c>
      <c r="I1339" s="2" t="str">
        <f t="shared" si="20"/>
        <v>Delivered</v>
      </c>
      <c r="J1339" s="2" t="str">
        <f>TEXT(WORKSHEET[[#This Row],[Offloading Date]], "mmm")</f>
        <v>Jun</v>
      </c>
      <c r="K1339" s="2" t="str">
        <f>IF(OR(WORKSHEET[[#This Row],[Year]]="", ISBLANK(WORKSHEET[[#This Row],[Year]]), WORKSHEET[[#This Row],[Year]]="null"), "Exclude", "Include")</f>
        <v>Include</v>
      </c>
      <c r="L1339" t="s">
        <v>12</v>
      </c>
      <c r="M1339" t="s">
        <v>3624</v>
      </c>
      <c r="N1339" t="s">
        <v>69</v>
      </c>
      <c r="O1339">
        <v>30.0532</v>
      </c>
      <c r="P1339">
        <v>20</v>
      </c>
      <c r="Q1339" t="s">
        <v>14</v>
      </c>
      <c r="R1339">
        <f>P1339 * _xll.XLOOKUP(Q1339,CALCULATION!$A$15:$A$17, CALCULATION!$B$15:$B$17 )</f>
        <v>20</v>
      </c>
      <c r="S1339" s="5">
        <f>O1339*P1339*_xll.XLOOKUP(Q1339,CALCULATION!$A$15:$A$17, CALCULATION!$B$15:$B$17)</f>
        <v>601.06399999999996</v>
      </c>
      <c r="T1339">
        <v>10</v>
      </c>
      <c r="U1339" t="s">
        <v>14</v>
      </c>
      <c r="V1339">
        <f>T1339 * _xll.XLOOKUP(U1339,CALCULATION!$A$15:$A$17, CALCULATION!$B$15:$B$17 )</f>
        <v>10</v>
      </c>
      <c r="W1339" s="5">
        <f>O1339*T1339*_xll.XLOOKUP(U1339,CALCULATION!$A$15:$A$17, CALCULATION!$B$15:$B$17)</f>
        <v>300.53199999999998</v>
      </c>
      <c r="X1339" s="5">
        <f>WORKSHEET[[#This Row],[Clients Total Cost]] / WORKSHEET[[#This Row],[Clients Rate per T2 (USD)]]</f>
        <v>30.053199999999997</v>
      </c>
      <c r="Y1339" s="5">
        <f>WORKSHEET[[#This Row],[Clients Rate per T2 (USD)]] - WORKSHEET[[#This Row],[Supplier Rate Per t2 (USD)]]</f>
        <v>10</v>
      </c>
      <c r="Z1339" s="5">
        <f>WORKSHEET[[#This Row],[Profit Per T]] * WORKSHEET[[#This Row],[Weight]]</f>
        <v>300.53199999999998</v>
      </c>
      <c r="AA1339">
        <v>1</v>
      </c>
      <c r="AB1339" s="1">
        <v>3</v>
      </c>
      <c r="AC1339" s="1">
        <v>2</v>
      </c>
      <c r="AD1339" s="1">
        <v>2.5</v>
      </c>
      <c r="AE1339" s="1">
        <f>WORKSHEET[[#This Row],[Delay at toll gate in days]] +WORKSHEET[[#This Row],[Delay at workshop in days]] +WORKSHEET[[#This Row],[Delay at border in days]]</f>
        <v>7.5</v>
      </c>
    </row>
    <row r="1340" spans="1:31" x14ac:dyDescent="0.35">
      <c r="A1340" t="s">
        <v>1360</v>
      </c>
      <c r="B1340" t="s">
        <v>10</v>
      </c>
      <c r="C1340" t="s">
        <v>68</v>
      </c>
      <c r="D1340" t="s">
        <v>3619</v>
      </c>
      <c r="E1340" t="s">
        <v>3614</v>
      </c>
      <c r="F1340" t="str">
        <f>WORKSHEET[[#This Row],[Depart From]]&amp;"-"&amp;WORKSHEET[[#This Row],[Arrive To]]</f>
        <v>Addis Ababa-Alger</v>
      </c>
      <c r="G1340" s="2">
        <v>44700</v>
      </c>
      <c r="H1340" s="2">
        <v>44717</v>
      </c>
      <c r="I1340" s="2" t="str">
        <f t="shared" si="20"/>
        <v>Delivered</v>
      </c>
      <c r="J1340" s="2" t="str">
        <f>TEXT(WORKSHEET[[#This Row],[Offloading Date]], "mmm")</f>
        <v>Jun</v>
      </c>
      <c r="K1340" s="2" t="str">
        <f>IF(OR(WORKSHEET[[#This Row],[Year]]="", ISBLANK(WORKSHEET[[#This Row],[Year]]), WORKSHEET[[#This Row],[Year]]="null"), "Exclude", "Include")</f>
        <v>Include</v>
      </c>
      <c r="L1340" t="s">
        <v>12</v>
      </c>
      <c r="M1340" t="s">
        <v>16</v>
      </c>
      <c r="N1340" t="s">
        <v>69</v>
      </c>
      <c r="O1340">
        <v>30.145</v>
      </c>
      <c r="P1340">
        <v>20</v>
      </c>
      <c r="Q1340" t="s">
        <v>14</v>
      </c>
      <c r="R1340">
        <f>P1340 * _xll.XLOOKUP(Q1340,CALCULATION!$A$15:$A$17, CALCULATION!$B$15:$B$17 )</f>
        <v>20</v>
      </c>
      <c r="S1340" s="5">
        <f>O1340*P1340*_xll.XLOOKUP(Q1340,CALCULATION!$A$15:$A$17, CALCULATION!$B$15:$B$17)</f>
        <v>602.9</v>
      </c>
      <c r="T1340">
        <v>10</v>
      </c>
      <c r="U1340" t="s">
        <v>14</v>
      </c>
      <c r="V1340">
        <f>T1340 * _xll.XLOOKUP(U1340,CALCULATION!$A$15:$A$17, CALCULATION!$B$15:$B$17 )</f>
        <v>10</v>
      </c>
      <c r="W1340" s="5">
        <f>O1340*T1340*_xll.XLOOKUP(U1340,CALCULATION!$A$15:$A$17, CALCULATION!$B$15:$B$17)</f>
        <v>301.45</v>
      </c>
      <c r="X1340" s="5">
        <f>WORKSHEET[[#This Row],[Clients Total Cost]] / WORKSHEET[[#This Row],[Clients Rate per T2 (USD)]]</f>
        <v>30.145</v>
      </c>
      <c r="Y1340" s="5">
        <f>WORKSHEET[[#This Row],[Clients Rate per T2 (USD)]] - WORKSHEET[[#This Row],[Supplier Rate Per t2 (USD)]]</f>
        <v>10</v>
      </c>
      <c r="Z1340" s="5">
        <f>WORKSHEET[[#This Row],[Profit Per T]] * WORKSHEET[[#This Row],[Weight]]</f>
        <v>301.45</v>
      </c>
      <c r="AA1340">
        <v>1</v>
      </c>
      <c r="AB1340" s="1">
        <v>2.5499999999999998</v>
      </c>
      <c r="AC1340" s="1">
        <v>1.7000000000000002</v>
      </c>
      <c r="AD1340" s="1">
        <v>2.125</v>
      </c>
      <c r="AE1340" s="1">
        <f>WORKSHEET[[#This Row],[Delay at toll gate in days]] +WORKSHEET[[#This Row],[Delay at workshop in days]] +WORKSHEET[[#This Row],[Delay at border in days]]</f>
        <v>6.375</v>
      </c>
    </row>
    <row r="1341" spans="1:31" x14ac:dyDescent="0.35">
      <c r="A1341" t="s">
        <v>1361</v>
      </c>
      <c r="B1341" t="s">
        <v>10</v>
      </c>
      <c r="C1341" t="s">
        <v>68</v>
      </c>
      <c r="D1341" t="s">
        <v>3620</v>
      </c>
      <c r="E1341" t="s">
        <v>3618</v>
      </c>
      <c r="F1341" t="str">
        <f>WORKSHEET[[#This Row],[Depart From]]&amp;"-"&amp;WORKSHEET[[#This Row],[Arrive To]]</f>
        <v>Zanzibar-Tripoli</v>
      </c>
      <c r="G1341" s="2">
        <v>44707</v>
      </c>
      <c r="H1341" s="2">
        <v>44726</v>
      </c>
      <c r="I1341" s="2" t="str">
        <f t="shared" si="20"/>
        <v>Delivered</v>
      </c>
      <c r="J1341" s="2" t="str">
        <f>TEXT(WORKSHEET[[#This Row],[Offloading Date]], "mmm")</f>
        <v>Jun</v>
      </c>
      <c r="K1341" s="2" t="str">
        <f>IF(OR(WORKSHEET[[#This Row],[Year]]="", ISBLANK(WORKSHEET[[#This Row],[Year]]), WORKSHEET[[#This Row],[Year]]="null"), "Exclude", "Include")</f>
        <v>Include</v>
      </c>
      <c r="L1341" t="s">
        <v>12</v>
      </c>
      <c r="M1341" t="s">
        <v>16</v>
      </c>
      <c r="N1341" t="s">
        <v>69</v>
      </c>
      <c r="O1341">
        <v>28.048400000000001</v>
      </c>
      <c r="P1341">
        <v>20</v>
      </c>
      <c r="Q1341" t="s">
        <v>14</v>
      </c>
      <c r="R1341">
        <f>P1341 * _xll.XLOOKUP(Q1341,CALCULATION!$A$15:$A$17, CALCULATION!$B$15:$B$17 )</f>
        <v>20</v>
      </c>
      <c r="S1341" s="5">
        <f>O1341*P1341*_xll.XLOOKUP(Q1341,CALCULATION!$A$15:$A$17, CALCULATION!$B$15:$B$17)</f>
        <v>560.96800000000007</v>
      </c>
      <c r="T1341">
        <v>10</v>
      </c>
      <c r="U1341" t="s">
        <v>14</v>
      </c>
      <c r="V1341">
        <f>T1341 * _xll.XLOOKUP(U1341,CALCULATION!$A$15:$A$17, CALCULATION!$B$15:$B$17 )</f>
        <v>10</v>
      </c>
      <c r="W1341" s="5">
        <f>O1341*T1341*_xll.XLOOKUP(U1341,CALCULATION!$A$15:$A$17, CALCULATION!$B$15:$B$17)</f>
        <v>280.48400000000004</v>
      </c>
      <c r="X1341" s="5">
        <f>WORKSHEET[[#This Row],[Clients Total Cost]] / WORKSHEET[[#This Row],[Clients Rate per T2 (USD)]]</f>
        <v>28.048400000000004</v>
      </c>
      <c r="Y1341" s="5">
        <f>WORKSHEET[[#This Row],[Clients Rate per T2 (USD)]] - WORKSHEET[[#This Row],[Supplier Rate Per t2 (USD)]]</f>
        <v>10</v>
      </c>
      <c r="Z1341" s="5">
        <f>WORKSHEET[[#This Row],[Profit Per T]] * WORKSHEET[[#This Row],[Weight]]</f>
        <v>280.48400000000004</v>
      </c>
      <c r="AA1341">
        <v>1</v>
      </c>
      <c r="AB1341" s="1">
        <v>2.85</v>
      </c>
      <c r="AC1341" s="1">
        <v>1.9000000000000001</v>
      </c>
      <c r="AD1341" s="1">
        <v>2.375</v>
      </c>
      <c r="AE1341" s="1">
        <f>WORKSHEET[[#This Row],[Delay at toll gate in days]] +WORKSHEET[[#This Row],[Delay at workshop in days]] +WORKSHEET[[#This Row],[Delay at border in days]]</f>
        <v>7.125</v>
      </c>
    </row>
    <row r="1342" spans="1:31" x14ac:dyDescent="0.35">
      <c r="A1342" t="s">
        <v>1362</v>
      </c>
      <c r="B1342" t="s">
        <v>10</v>
      </c>
      <c r="C1342" t="s">
        <v>68</v>
      </c>
      <c r="D1342" t="s">
        <v>3620</v>
      </c>
      <c r="E1342" t="s">
        <v>3618</v>
      </c>
      <c r="F1342" t="str">
        <f>WORKSHEET[[#This Row],[Depart From]]&amp;"-"&amp;WORKSHEET[[#This Row],[Arrive To]]</f>
        <v>Zanzibar-Tripoli</v>
      </c>
      <c r="G1342" s="2">
        <v>44697</v>
      </c>
      <c r="H1342" s="2">
        <v>44715</v>
      </c>
      <c r="I1342" s="2" t="str">
        <f t="shared" si="20"/>
        <v>Delivered</v>
      </c>
      <c r="J1342" s="2" t="str">
        <f>TEXT(WORKSHEET[[#This Row],[Offloading Date]], "mmm")</f>
        <v>Jun</v>
      </c>
      <c r="K1342" s="2" t="str">
        <f>IF(OR(WORKSHEET[[#This Row],[Year]]="", ISBLANK(WORKSHEET[[#This Row],[Year]]), WORKSHEET[[#This Row],[Year]]="null"), "Exclude", "Include")</f>
        <v>Include</v>
      </c>
      <c r="L1342" t="s">
        <v>12</v>
      </c>
      <c r="M1342" t="s">
        <v>16</v>
      </c>
      <c r="N1342" t="s">
        <v>69</v>
      </c>
      <c r="O1342">
        <v>34.030999999999999</v>
      </c>
      <c r="P1342">
        <v>20</v>
      </c>
      <c r="Q1342" t="s">
        <v>14</v>
      </c>
      <c r="R1342">
        <f>P1342 * _xll.XLOOKUP(Q1342,CALCULATION!$A$15:$A$17, CALCULATION!$B$15:$B$17 )</f>
        <v>20</v>
      </c>
      <c r="S1342" s="5">
        <f>O1342*P1342*_xll.XLOOKUP(Q1342,CALCULATION!$A$15:$A$17, CALCULATION!$B$15:$B$17)</f>
        <v>680.62</v>
      </c>
      <c r="T1342">
        <v>10</v>
      </c>
      <c r="U1342" t="s">
        <v>14</v>
      </c>
      <c r="V1342">
        <f>T1342 * _xll.XLOOKUP(U1342,CALCULATION!$A$15:$A$17, CALCULATION!$B$15:$B$17 )</f>
        <v>10</v>
      </c>
      <c r="W1342" s="5">
        <f>O1342*T1342*_xll.XLOOKUP(U1342,CALCULATION!$A$15:$A$17, CALCULATION!$B$15:$B$17)</f>
        <v>340.31</v>
      </c>
      <c r="X1342" s="5">
        <f>WORKSHEET[[#This Row],[Clients Total Cost]] / WORKSHEET[[#This Row],[Clients Rate per T2 (USD)]]</f>
        <v>34.030999999999999</v>
      </c>
      <c r="Y1342" s="5">
        <f>WORKSHEET[[#This Row],[Clients Rate per T2 (USD)]] - WORKSHEET[[#This Row],[Supplier Rate Per t2 (USD)]]</f>
        <v>10</v>
      </c>
      <c r="Z1342" s="5">
        <f>WORKSHEET[[#This Row],[Profit Per T]] * WORKSHEET[[#This Row],[Weight]]</f>
        <v>340.31</v>
      </c>
      <c r="AA1342">
        <v>1</v>
      </c>
      <c r="AB1342" s="1">
        <v>2.6999999999999997</v>
      </c>
      <c r="AC1342" s="1">
        <v>1.8</v>
      </c>
      <c r="AD1342" s="1">
        <v>2.25</v>
      </c>
      <c r="AE1342" s="1">
        <f>WORKSHEET[[#This Row],[Delay at toll gate in days]] +WORKSHEET[[#This Row],[Delay at workshop in days]] +WORKSHEET[[#This Row],[Delay at border in days]]</f>
        <v>6.75</v>
      </c>
    </row>
    <row r="1343" spans="1:31" x14ac:dyDescent="0.35">
      <c r="A1343" t="s">
        <v>1363</v>
      </c>
      <c r="B1343" t="s">
        <v>10</v>
      </c>
      <c r="C1343" t="s">
        <v>68</v>
      </c>
      <c r="D1343" t="s">
        <v>3619</v>
      </c>
      <c r="E1343" t="s">
        <v>3617</v>
      </c>
      <c r="F1343" t="str">
        <f>WORKSHEET[[#This Row],[Depart From]]&amp;"-"&amp;WORKSHEET[[#This Row],[Arrive To]]</f>
        <v>Addis Ababa-Lagos</v>
      </c>
      <c r="G1343" s="2">
        <v>44729</v>
      </c>
      <c r="H1343" s="2">
        <v>44746</v>
      </c>
      <c r="I1343" s="2" t="str">
        <f t="shared" si="20"/>
        <v>Delivered</v>
      </c>
      <c r="J1343" s="2" t="str">
        <f>TEXT(WORKSHEET[[#This Row],[Offloading Date]], "mmm")</f>
        <v>Jul</v>
      </c>
      <c r="K1343" s="2" t="str">
        <f>IF(OR(WORKSHEET[[#This Row],[Year]]="", ISBLANK(WORKSHEET[[#This Row],[Year]]), WORKSHEET[[#This Row],[Year]]="null"), "Exclude", "Include")</f>
        <v>Include</v>
      </c>
      <c r="L1343" t="s">
        <v>12</v>
      </c>
      <c r="M1343" t="s">
        <v>3624</v>
      </c>
      <c r="N1343" t="s">
        <v>69</v>
      </c>
      <c r="O1343">
        <v>32.168399999999998</v>
      </c>
      <c r="P1343">
        <v>20</v>
      </c>
      <c r="Q1343" t="s">
        <v>14</v>
      </c>
      <c r="R1343">
        <f>P1343 * _xll.XLOOKUP(Q1343,CALCULATION!$A$15:$A$17, CALCULATION!$B$15:$B$17 )</f>
        <v>20</v>
      </c>
      <c r="S1343" s="5">
        <f>O1343*P1343*_xll.XLOOKUP(Q1343,CALCULATION!$A$15:$A$17, CALCULATION!$B$15:$B$17)</f>
        <v>643.36799999999994</v>
      </c>
      <c r="T1343">
        <v>10</v>
      </c>
      <c r="U1343" t="s">
        <v>14</v>
      </c>
      <c r="V1343">
        <f>T1343 * _xll.XLOOKUP(U1343,CALCULATION!$A$15:$A$17, CALCULATION!$B$15:$B$17 )</f>
        <v>10</v>
      </c>
      <c r="W1343" s="5">
        <f>O1343*T1343*_xll.XLOOKUP(U1343,CALCULATION!$A$15:$A$17, CALCULATION!$B$15:$B$17)</f>
        <v>321.68399999999997</v>
      </c>
      <c r="X1343" s="5">
        <f>WORKSHEET[[#This Row],[Clients Total Cost]] / WORKSHEET[[#This Row],[Clients Rate per T2 (USD)]]</f>
        <v>32.168399999999998</v>
      </c>
      <c r="Y1343" s="5">
        <f>WORKSHEET[[#This Row],[Clients Rate per T2 (USD)]] - WORKSHEET[[#This Row],[Supplier Rate Per t2 (USD)]]</f>
        <v>10</v>
      </c>
      <c r="Z1343" s="5">
        <f>WORKSHEET[[#This Row],[Profit Per T]] * WORKSHEET[[#This Row],[Weight]]</f>
        <v>321.68399999999997</v>
      </c>
      <c r="AA1343">
        <v>1</v>
      </c>
      <c r="AB1343" s="1">
        <v>2.5499999999999998</v>
      </c>
      <c r="AC1343" s="1">
        <v>1.7000000000000002</v>
      </c>
      <c r="AD1343" s="1">
        <v>2.125</v>
      </c>
      <c r="AE1343" s="1">
        <f>WORKSHEET[[#This Row],[Delay at toll gate in days]] +WORKSHEET[[#This Row],[Delay at workshop in days]] +WORKSHEET[[#This Row],[Delay at border in days]]</f>
        <v>6.375</v>
      </c>
    </row>
    <row r="1344" spans="1:31" x14ac:dyDescent="0.35">
      <c r="A1344" t="s">
        <v>1364</v>
      </c>
      <c r="B1344" t="s">
        <v>10</v>
      </c>
      <c r="C1344" t="s">
        <v>68</v>
      </c>
      <c r="D1344" t="s">
        <v>3615</v>
      </c>
      <c r="E1344" t="s">
        <v>3617</v>
      </c>
      <c r="F1344" t="str">
        <f>WORKSHEET[[#This Row],[Depart From]]&amp;"-"&amp;WORKSHEET[[#This Row],[Arrive To]]</f>
        <v>Mombasa-Lagos</v>
      </c>
      <c r="G1344" s="2">
        <v>44733</v>
      </c>
      <c r="H1344" s="2">
        <v>44749</v>
      </c>
      <c r="I1344" s="2" t="str">
        <f t="shared" si="20"/>
        <v>Delivered</v>
      </c>
      <c r="J1344" s="2" t="str">
        <f>TEXT(WORKSHEET[[#This Row],[Offloading Date]], "mmm")</f>
        <v>Jul</v>
      </c>
      <c r="K1344" s="2" t="str">
        <f>IF(OR(WORKSHEET[[#This Row],[Year]]="", ISBLANK(WORKSHEET[[#This Row],[Year]]), WORKSHEET[[#This Row],[Year]]="null"), "Exclude", "Include")</f>
        <v>Include</v>
      </c>
      <c r="L1344" t="s">
        <v>12</v>
      </c>
      <c r="M1344" t="s">
        <v>3624</v>
      </c>
      <c r="N1344" t="s">
        <v>69</v>
      </c>
      <c r="O1344">
        <v>32.077199999999998</v>
      </c>
      <c r="P1344">
        <v>20</v>
      </c>
      <c r="Q1344" t="s">
        <v>14</v>
      </c>
      <c r="R1344">
        <f>P1344 * _xll.XLOOKUP(Q1344,CALCULATION!$A$15:$A$17, CALCULATION!$B$15:$B$17 )</f>
        <v>20</v>
      </c>
      <c r="S1344" s="5">
        <f>O1344*P1344*_xll.XLOOKUP(Q1344,CALCULATION!$A$15:$A$17, CALCULATION!$B$15:$B$17)</f>
        <v>641.54399999999998</v>
      </c>
      <c r="T1344">
        <v>10</v>
      </c>
      <c r="U1344" t="s">
        <v>14</v>
      </c>
      <c r="V1344">
        <f>T1344 * _xll.XLOOKUP(U1344,CALCULATION!$A$15:$A$17, CALCULATION!$B$15:$B$17 )</f>
        <v>10</v>
      </c>
      <c r="W1344" s="5">
        <f>O1344*T1344*_xll.XLOOKUP(U1344,CALCULATION!$A$15:$A$17, CALCULATION!$B$15:$B$17)</f>
        <v>320.77199999999999</v>
      </c>
      <c r="X1344" s="5">
        <f>WORKSHEET[[#This Row],[Clients Total Cost]] / WORKSHEET[[#This Row],[Clients Rate per T2 (USD)]]</f>
        <v>32.077199999999998</v>
      </c>
      <c r="Y1344" s="5">
        <f>WORKSHEET[[#This Row],[Clients Rate per T2 (USD)]] - WORKSHEET[[#This Row],[Supplier Rate Per t2 (USD)]]</f>
        <v>10</v>
      </c>
      <c r="Z1344" s="5">
        <f>WORKSHEET[[#This Row],[Profit Per T]] * WORKSHEET[[#This Row],[Weight]]</f>
        <v>320.77199999999999</v>
      </c>
      <c r="AA1344">
        <v>1</v>
      </c>
      <c r="AB1344" s="1">
        <v>2.4</v>
      </c>
      <c r="AC1344" s="1">
        <v>1.6</v>
      </c>
      <c r="AD1344" s="1">
        <v>2</v>
      </c>
      <c r="AE1344" s="1">
        <f>WORKSHEET[[#This Row],[Delay at toll gate in days]] +WORKSHEET[[#This Row],[Delay at workshop in days]] +WORKSHEET[[#This Row],[Delay at border in days]]</f>
        <v>6</v>
      </c>
    </row>
    <row r="1345" spans="1:31" x14ac:dyDescent="0.35">
      <c r="A1345" t="s">
        <v>1365</v>
      </c>
      <c r="B1345" t="s">
        <v>10</v>
      </c>
      <c r="C1345" t="s">
        <v>68</v>
      </c>
      <c r="D1345" t="s">
        <v>3620</v>
      </c>
      <c r="E1345" t="s">
        <v>3618</v>
      </c>
      <c r="F1345" t="str">
        <f>WORKSHEET[[#This Row],[Depart From]]&amp;"-"&amp;WORKSHEET[[#This Row],[Arrive To]]</f>
        <v>Zanzibar-Tripoli</v>
      </c>
      <c r="G1345" s="2">
        <v>44746</v>
      </c>
      <c r="H1345" s="2">
        <v>44748</v>
      </c>
      <c r="I1345" s="2" t="str">
        <f t="shared" si="20"/>
        <v>Delivered</v>
      </c>
      <c r="J1345" s="2" t="str">
        <f>TEXT(WORKSHEET[[#This Row],[Offloading Date]], "mmm")</f>
        <v>Jul</v>
      </c>
      <c r="K1345" s="2" t="str">
        <f>IF(OR(WORKSHEET[[#This Row],[Year]]="", ISBLANK(WORKSHEET[[#This Row],[Year]]), WORKSHEET[[#This Row],[Year]]="null"), "Exclude", "Include")</f>
        <v>Include</v>
      </c>
      <c r="L1345" t="s">
        <v>12</v>
      </c>
      <c r="M1345" t="s">
        <v>3624</v>
      </c>
      <c r="N1345" t="s">
        <v>69</v>
      </c>
      <c r="O1345">
        <v>34.023000000000003</v>
      </c>
      <c r="P1345">
        <v>20</v>
      </c>
      <c r="Q1345" t="s">
        <v>14</v>
      </c>
      <c r="R1345">
        <f>P1345 * _xll.XLOOKUP(Q1345,CALCULATION!$A$15:$A$17, CALCULATION!$B$15:$B$17 )</f>
        <v>20</v>
      </c>
      <c r="S1345" s="5">
        <f>O1345*P1345*_xll.XLOOKUP(Q1345,CALCULATION!$A$15:$A$17, CALCULATION!$B$15:$B$17)</f>
        <v>680.46</v>
      </c>
      <c r="T1345">
        <v>10</v>
      </c>
      <c r="U1345" t="s">
        <v>14</v>
      </c>
      <c r="V1345">
        <f>T1345 * _xll.XLOOKUP(U1345,CALCULATION!$A$15:$A$17, CALCULATION!$B$15:$B$17 )</f>
        <v>10</v>
      </c>
      <c r="W1345" s="5">
        <f>O1345*T1345*_xll.XLOOKUP(U1345,CALCULATION!$A$15:$A$17, CALCULATION!$B$15:$B$17)</f>
        <v>340.23</v>
      </c>
      <c r="X1345" s="5">
        <f>WORKSHEET[[#This Row],[Clients Total Cost]] / WORKSHEET[[#This Row],[Clients Rate per T2 (USD)]]</f>
        <v>34.023000000000003</v>
      </c>
      <c r="Y1345" s="5">
        <f>WORKSHEET[[#This Row],[Clients Rate per T2 (USD)]] - WORKSHEET[[#This Row],[Supplier Rate Per t2 (USD)]]</f>
        <v>10</v>
      </c>
      <c r="Z1345" s="5">
        <f>WORKSHEET[[#This Row],[Profit Per T]] * WORKSHEET[[#This Row],[Weight]]</f>
        <v>340.23</v>
      </c>
      <c r="AA1345">
        <v>1</v>
      </c>
      <c r="AB1345" s="1">
        <v>0.3</v>
      </c>
      <c r="AC1345" s="1">
        <v>0.2</v>
      </c>
      <c r="AD1345" s="1">
        <v>0.25</v>
      </c>
      <c r="AE1345" s="1">
        <f>WORKSHEET[[#This Row],[Delay at toll gate in days]] +WORKSHEET[[#This Row],[Delay at workshop in days]] +WORKSHEET[[#This Row],[Delay at border in days]]</f>
        <v>0.75</v>
      </c>
    </row>
    <row r="1346" spans="1:31" x14ac:dyDescent="0.35">
      <c r="A1346" t="s">
        <v>1366</v>
      </c>
      <c r="B1346" t="s">
        <v>10</v>
      </c>
      <c r="C1346" t="s">
        <v>68</v>
      </c>
      <c r="D1346" t="s">
        <v>3616</v>
      </c>
      <c r="E1346" t="s">
        <v>3614</v>
      </c>
      <c r="F1346" t="str">
        <f>WORKSHEET[[#This Row],[Depart From]]&amp;"-"&amp;WORKSHEET[[#This Row],[Arrive To]]</f>
        <v>Marrakech-Alger</v>
      </c>
      <c r="G1346" s="2">
        <v>44697</v>
      </c>
      <c r="H1346" s="2">
        <v>44720</v>
      </c>
      <c r="I1346" s="2" t="str">
        <f t="shared" ref="I1346:I1409" si="21">IF(OR(H1346="", H1346="NULL"), "Failed","Delivered")</f>
        <v>Delivered</v>
      </c>
      <c r="J1346" s="2" t="str">
        <f>TEXT(WORKSHEET[[#This Row],[Offloading Date]], "mmm")</f>
        <v>Jun</v>
      </c>
      <c r="K1346" s="2" t="str">
        <f>IF(OR(WORKSHEET[[#This Row],[Year]]="", ISBLANK(WORKSHEET[[#This Row],[Year]]), WORKSHEET[[#This Row],[Year]]="null"), "Exclude", "Include")</f>
        <v>Include</v>
      </c>
      <c r="L1346" t="s">
        <v>12</v>
      </c>
      <c r="M1346" t="s">
        <v>12</v>
      </c>
      <c r="N1346" t="s">
        <v>13</v>
      </c>
      <c r="O1346">
        <v>33.998600000000003</v>
      </c>
      <c r="P1346">
        <v>600</v>
      </c>
      <c r="Q1346" t="s">
        <v>14</v>
      </c>
      <c r="R1346">
        <f>P1346 * _xll.XLOOKUP(Q1346,CALCULATION!$A$15:$A$17, CALCULATION!$B$15:$B$17 )</f>
        <v>600</v>
      </c>
      <c r="S1346" s="5">
        <f>O1346*P1346*_xll.XLOOKUP(Q1346,CALCULATION!$A$15:$A$17, CALCULATION!$B$15:$B$17)</f>
        <v>20399.160000000003</v>
      </c>
      <c r="T1346">
        <v>300</v>
      </c>
      <c r="U1346" t="s">
        <v>14</v>
      </c>
      <c r="V1346">
        <f>T1346 * _xll.XLOOKUP(U1346,CALCULATION!$A$15:$A$17, CALCULATION!$B$15:$B$17 )</f>
        <v>300</v>
      </c>
      <c r="W1346" s="5">
        <f>O1346*T1346*_xll.XLOOKUP(U1346,CALCULATION!$A$15:$A$17, CALCULATION!$B$15:$B$17)</f>
        <v>10199.580000000002</v>
      </c>
      <c r="X1346" s="5">
        <f>WORKSHEET[[#This Row],[Clients Total Cost]] / WORKSHEET[[#This Row],[Clients Rate per T2 (USD)]]</f>
        <v>33.998600000000003</v>
      </c>
      <c r="Y1346" s="5">
        <f>WORKSHEET[[#This Row],[Clients Rate per T2 (USD)]] - WORKSHEET[[#This Row],[Supplier Rate Per t2 (USD)]]</f>
        <v>300</v>
      </c>
      <c r="Z1346" s="5">
        <f>WORKSHEET[[#This Row],[Profit Per T]] * WORKSHEET[[#This Row],[Weight]]</f>
        <v>10199.580000000002</v>
      </c>
      <c r="AA1346">
        <v>1</v>
      </c>
      <c r="AB1346" s="1">
        <v>3.4499999999999997</v>
      </c>
      <c r="AC1346" s="1">
        <v>2.3000000000000003</v>
      </c>
      <c r="AD1346" s="1">
        <v>2.875</v>
      </c>
      <c r="AE1346" s="1">
        <f>WORKSHEET[[#This Row],[Delay at toll gate in days]] +WORKSHEET[[#This Row],[Delay at workshop in days]] +WORKSHEET[[#This Row],[Delay at border in days]]</f>
        <v>8.625</v>
      </c>
    </row>
    <row r="1347" spans="1:31" x14ac:dyDescent="0.35">
      <c r="A1347" t="s">
        <v>1367</v>
      </c>
      <c r="B1347" t="s">
        <v>10</v>
      </c>
      <c r="C1347" t="s">
        <v>68</v>
      </c>
      <c r="D1347" t="s">
        <v>3615</v>
      </c>
      <c r="E1347" t="s">
        <v>3612</v>
      </c>
      <c r="F1347" t="str">
        <f>WORKSHEET[[#This Row],[Depart From]]&amp;"-"&amp;WORKSHEET[[#This Row],[Arrive To]]</f>
        <v>Mombasa-Victoria</v>
      </c>
      <c r="G1347" s="2">
        <v>44697</v>
      </c>
      <c r="H1347" s="2">
        <v>44714</v>
      </c>
      <c r="I1347" s="2" t="str">
        <f t="shared" si="21"/>
        <v>Delivered</v>
      </c>
      <c r="J1347" s="2" t="str">
        <f>TEXT(WORKSHEET[[#This Row],[Offloading Date]], "mmm")</f>
        <v>Jun</v>
      </c>
      <c r="K1347" s="2" t="str">
        <f>IF(OR(WORKSHEET[[#This Row],[Year]]="", ISBLANK(WORKSHEET[[#This Row],[Year]]), WORKSHEET[[#This Row],[Year]]="null"), "Exclude", "Include")</f>
        <v>Include</v>
      </c>
      <c r="L1347" t="s">
        <v>12</v>
      </c>
      <c r="M1347" t="s">
        <v>12</v>
      </c>
      <c r="N1347" t="s">
        <v>13</v>
      </c>
      <c r="O1347">
        <v>33.984999999999999</v>
      </c>
      <c r="P1347">
        <v>600</v>
      </c>
      <c r="Q1347" t="s">
        <v>14</v>
      </c>
      <c r="R1347">
        <f>P1347 * _xll.XLOOKUP(Q1347,CALCULATION!$A$15:$A$17, CALCULATION!$B$15:$B$17 )</f>
        <v>600</v>
      </c>
      <c r="S1347" s="5">
        <f>O1347*P1347*_xll.XLOOKUP(Q1347,CALCULATION!$A$15:$A$17, CALCULATION!$B$15:$B$17)</f>
        <v>20391</v>
      </c>
      <c r="T1347">
        <v>300</v>
      </c>
      <c r="U1347" t="s">
        <v>14</v>
      </c>
      <c r="V1347">
        <f>T1347 * _xll.XLOOKUP(U1347,CALCULATION!$A$15:$A$17, CALCULATION!$B$15:$B$17 )</f>
        <v>300</v>
      </c>
      <c r="W1347" s="5">
        <f>O1347*T1347*_xll.XLOOKUP(U1347,CALCULATION!$A$15:$A$17, CALCULATION!$B$15:$B$17)</f>
        <v>10195.5</v>
      </c>
      <c r="X1347" s="5">
        <f>WORKSHEET[[#This Row],[Clients Total Cost]] / WORKSHEET[[#This Row],[Clients Rate per T2 (USD)]]</f>
        <v>33.984999999999999</v>
      </c>
      <c r="Y1347" s="5">
        <f>WORKSHEET[[#This Row],[Clients Rate per T2 (USD)]] - WORKSHEET[[#This Row],[Supplier Rate Per t2 (USD)]]</f>
        <v>300</v>
      </c>
      <c r="Z1347" s="5">
        <f>WORKSHEET[[#This Row],[Profit Per T]] * WORKSHEET[[#This Row],[Weight]]</f>
        <v>10195.5</v>
      </c>
      <c r="AA1347">
        <v>1</v>
      </c>
      <c r="AB1347" s="1">
        <v>2.5499999999999998</v>
      </c>
      <c r="AC1347" s="1">
        <v>1.7000000000000002</v>
      </c>
      <c r="AD1347" s="1">
        <v>2.125</v>
      </c>
      <c r="AE1347" s="1">
        <f>WORKSHEET[[#This Row],[Delay at toll gate in days]] +WORKSHEET[[#This Row],[Delay at workshop in days]] +WORKSHEET[[#This Row],[Delay at border in days]]</f>
        <v>6.375</v>
      </c>
    </row>
    <row r="1348" spans="1:31" x14ac:dyDescent="0.35">
      <c r="A1348" t="s">
        <v>1368</v>
      </c>
      <c r="B1348" t="s">
        <v>10</v>
      </c>
      <c r="C1348" t="s">
        <v>68</v>
      </c>
      <c r="D1348" t="s">
        <v>3611</v>
      </c>
      <c r="E1348" t="s">
        <v>3612</v>
      </c>
      <c r="F1348" t="str">
        <f>WORKSHEET[[#This Row],[Depart From]]&amp;"-"&amp;WORKSHEET[[#This Row],[Arrive To]]</f>
        <v>Mogadishu-Victoria</v>
      </c>
      <c r="G1348" s="2">
        <v>44697</v>
      </c>
      <c r="H1348" s="2">
        <v>44717</v>
      </c>
      <c r="I1348" s="2" t="str">
        <f t="shared" si="21"/>
        <v>Delivered</v>
      </c>
      <c r="J1348" s="2" t="str">
        <f>TEXT(WORKSHEET[[#This Row],[Offloading Date]], "mmm")</f>
        <v>Jun</v>
      </c>
      <c r="K1348" s="2" t="str">
        <f>IF(OR(WORKSHEET[[#This Row],[Year]]="", ISBLANK(WORKSHEET[[#This Row],[Year]]), WORKSHEET[[#This Row],[Year]]="null"), "Exclude", "Include")</f>
        <v>Include</v>
      </c>
      <c r="L1348" t="s">
        <v>12</v>
      </c>
      <c r="M1348" t="s">
        <v>12</v>
      </c>
      <c r="N1348" t="s">
        <v>13</v>
      </c>
      <c r="O1348">
        <v>30.0532</v>
      </c>
      <c r="P1348">
        <v>600</v>
      </c>
      <c r="Q1348" t="s">
        <v>14</v>
      </c>
      <c r="R1348">
        <f>P1348 * _xll.XLOOKUP(Q1348,CALCULATION!$A$15:$A$17, CALCULATION!$B$15:$B$17 )</f>
        <v>600</v>
      </c>
      <c r="S1348" s="5">
        <f>O1348*P1348*_xll.XLOOKUP(Q1348,CALCULATION!$A$15:$A$17, CALCULATION!$B$15:$B$17)</f>
        <v>18031.920000000002</v>
      </c>
      <c r="T1348">
        <v>300</v>
      </c>
      <c r="U1348" t="s">
        <v>14</v>
      </c>
      <c r="V1348">
        <f>T1348 * _xll.XLOOKUP(U1348,CALCULATION!$A$15:$A$17, CALCULATION!$B$15:$B$17 )</f>
        <v>300</v>
      </c>
      <c r="W1348" s="5">
        <f>O1348*T1348*_xll.XLOOKUP(U1348,CALCULATION!$A$15:$A$17, CALCULATION!$B$15:$B$17)</f>
        <v>9015.9600000000009</v>
      </c>
      <c r="X1348" s="5">
        <f>WORKSHEET[[#This Row],[Clients Total Cost]] / WORKSHEET[[#This Row],[Clients Rate per T2 (USD)]]</f>
        <v>30.053200000000004</v>
      </c>
      <c r="Y1348" s="5">
        <f>WORKSHEET[[#This Row],[Clients Rate per T2 (USD)]] - WORKSHEET[[#This Row],[Supplier Rate Per t2 (USD)]]</f>
        <v>300</v>
      </c>
      <c r="Z1348" s="5">
        <f>WORKSHEET[[#This Row],[Profit Per T]] * WORKSHEET[[#This Row],[Weight]]</f>
        <v>9015.9600000000009</v>
      </c>
      <c r="AA1348">
        <v>1</v>
      </c>
      <c r="AB1348" s="1">
        <v>3</v>
      </c>
      <c r="AC1348" s="1">
        <v>2</v>
      </c>
      <c r="AD1348" s="1">
        <v>2.5</v>
      </c>
      <c r="AE1348" s="1">
        <f>WORKSHEET[[#This Row],[Delay at toll gate in days]] +WORKSHEET[[#This Row],[Delay at workshop in days]] +WORKSHEET[[#This Row],[Delay at border in days]]</f>
        <v>7.5</v>
      </c>
    </row>
    <row r="1349" spans="1:31" x14ac:dyDescent="0.35">
      <c r="A1349" t="s">
        <v>1369</v>
      </c>
      <c r="B1349" t="s">
        <v>10</v>
      </c>
      <c r="C1349" t="s">
        <v>68</v>
      </c>
      <c r="D1349" t="s">
        <v>3619</v>
      </c>
      <c r="E1349" t="s">
        <v>3617</v>
      </c>
      <c r="F1349" t="str">
        <f>WORKSHEET[[#This Row],[Depart From]]&amp;"-"&amp;WORKSHEET[[#This Row],[Arrive To]]</f>
        <v>Addis Ababa-Lagos</v>
      </c>
      <c r="G1349" s="2">
        <v>44700</v>
      </c>
      <c r="H1349" s="2">
        <v>44717</v>
      </c>
      <c r="I1349" s="2" t="str">
        <f t="shared" si="21"/>
        <v>Delivered</v>
      </c>
      <c r="J1349" s="2" t="str">
        <f>TEXT(WORKSHEET[[#This Row],[Offloading Date]], "mmm")</f>
        <v>Jun</v>
      </c>
      <c r="K1349" s="2" t="str">
        <f>IF(OR(WORKSHEET[[#This Row],[Year]]="", ISBLANK(WORKSHEET[[#This Row],[Year]]), WORKSHEET[[#This Row],[Year]]="null"), "Exclude", "Include")</f>
        <v>Include</v>
      </c>
      <c r="L1349" t="s">
        <v>12</v>
      </c>
      <c r="M1349" t="s">
        <v>12</v>
      </c>
      <c r="N1349" t="s">
        <v>13</v>
      </c>
      <c r="O1349">
        <v>30.145</v>
      </c>
      <c r="P1349">
        <v>600</v>
      </c>
      <c r="Q1349" t="s">
        <v>14</v>
      </c>
      <c r="R1349">
        <f>P1349 * _xll.XLOOKUP(Q1349,CALCULATION!$A$15:$A$17, CALCULATION!$B$15:$B$17 )</f>
        <v>600</v>
      </c>
      <c r="S1349" s="5">
        <f>O1349*P1349*_xll.XLOOKUP(Q1349,CALCULATION!$A$15:$A$17, CALCULATION!$B$15:$B$17)</f>
        <v>18087</v>
      </c>
      <c r="T1349">
        <v>300</v>
      </c>
      <c r="U1349" t="s">
        <v>14</v>
      </c>
      <c r="V1349">
        <f>T1349 * _xll.XLOOKUP(U1349,CALCULATION!$A$15:$A$17, CALCULATION!$B$15:$B$17 )</f>
        <v>300</v>
      </c>
      <c r="W1349" s="5">
        <f>O1349*T1349*_xll.XLOOKUP(U1349,CALCULATION!$A$15:$A$17, CALCULATION!$B$15:$B$17)</f>
        <v>9043.5</v>
      </c>
      <c r="X1349" s="5">
        <f>WORKSHEET[[#This Row],[Clients Total Cost]] / WORKSHEET[[#This Row],[Clients Rate per T2 (USD)]]</f>
        <v>30.145</v>
      </c>
      <c r="Y1349" s="5">
        <f>WORKSHEET[[#This Row],[Clients Rate per T2 (USD)]] - WORKSHEET[[#This Row],[Supplier Rate Per t2 (USD)]]</f>
        <v>300</v>
      </c>
      <c r="Z1349" s="5">
        <f>WORKSHEET[[#This Row],[Profit Per T]] * WORKSHEET[[#This Row],[Weight]]</f>
        <v>9043.5</v>
      </c>
      <c r="AA1349">
        <v>1</v>
      </c>
      <c r="AB1349" s="1">
        <v>2.5499999999999998</v>
      </c>
      <c r="AC1349" s="1">
        <v>1.7000000000000002</v>
      </c>
      <c r="AD1349" s="1">
        <v>2.125</v>
      </c>
      <c r="AE1349" s="1">
        <f>WORKSHEET[[#This Row],[Delay at toll gate in days]] +WORKSHEET[[#This Row],[Delay at workshop in days]] +WORKSHEET[[#This Row],[Delay at border in days]]</f>
        <v>6.375</v>
      </c>
    </row>
    <row r="1350" spans="1:31" x14ac:dyDescent="0.35">
      <c r="A1350" t="s">
        <v>1370</v>
      </c>
      <c r="B1350" t="s">
        <v>10</v>
      </c>
      <c r="C1350" t="s">
        <v>68</v>
      </c>
      <c r="D1350" t="s">
        <v>3615</v>
      </c>
      <c r="E1350" t="s">
        <v>3614</v>
      </c>
      <c r="F1350" t="str">
        <f>WORKSHEET[[#This Row],[Depart From]]&amp;"-"&amp;WORKSHEET[[#This Row],[Arrive To]]</f>
        <v>Mombasa-Alger</v>
      </c>
      <c r="G1350" s="2">
        <v>44707</v>
      </c>
      <c r="H1350" s="2">
        <v>44726</v>
      </c>
      <c r="I1350" s="2" t="str">
        <f t="shared" si="21"/>
        <v>Delivered</v>
      </c>
      <c r="J1350" s="2" t="str">
        <f>TEXT(WORKSHEET[[#This Row],[Offloading Date]], "mmm")</f>
        <v>Jun</v>
      </c>
      <c r="K1350" s="2" t="str">
        <f>IF(OR(WORKSHEET[[#This Row],[Year]]="", ISBLANK(WORKSHEET[[#This Row],[Year]]), WORKSHEET[[#This Row],[Year]]="null"), "Exclude", "Include")</f>
        <v>Include</v>
      </c>
      <c r="L1350" t="s">
        <v>12</v>
      </c>
      <c r="M1350" t="s">
        <v>12</v>
      </c>
      <c r="N1350" t="s">
        <v>13</v>
      </c>
      <c r="O1350">
        <v>28.048400000000001</v>
      </c>
      <c r="P1350">
        <v>600</v>
      </c>
      <c r="Q1350" t="s">
        <v>14</v>
      </c>
      <c r="R1350">
        <f>P1350 * _xll.XLOOKUP(Q1350,CALCULATION!$A$15:$A$17, CALCULATION!$B$15:$B$17 )</f>
        <v>600</v>
      </c>
      <c r="S1350" s="5">
        <f>O1350*P1350*_xll.XLOOKUP(Q1350,CALCULATION!$A$15:$A$17, CALCULATION!$B$15:$B$17)</f>
        <v>16829.04</v>
      </c>
      <c r="T1350">
        <v>300</v>
      </c>
      <c r="U1350" t="s">
        <v>14</v>
      </c>
      <c r="V1350">
        <f>T1350 * _xll.XLOOKUP(U1350,CALCULATION!$A$15:$A$17, CALCULATION!$B$15:$B$17 )</f>
        <v>300</v>
      </c>
      <c r="W1350" s="5">
        <f>O1350*T1350*_xll.XLOOKUP(U1350,CALCULATION!$A$15:$A$17, CALCULATION!$B$15:$B$17)</f>
        <v>8414.52</v>
      </c>
      <c r="X1350" s="5">
        <f>WORKSHEET[[#This Row],[Clients Total Cost]] / WORKSHEET[[#This Row],[Clients Rate per T2 (USD)]]</f>
        <v>28.048400000000001</v>
      </c>
      <c r="Y1350" s="5">
        <f>WORKSHEET[[#This Row],[Clients Rate per T2 (USD)]] - WORKSHEET[[#This Row],[Supplier Rate Per t2 (USD)]]</f>
        <v>300</v>
      </c>
      <c r="Z1350" s="5">
        <f>WORKSHEET[[#This Row],[Profit Per T]] * WORKSHEET[[#This Row],[Weight]]</f>
        <v>8414.52</v>
      </c>
      <c r="AA1350">
        <v>1</v>
      </c>
      <c r="AB1350" s="1">
        <v>2.85</v>
      </c>
      <c r="AC1350" s="1">
        <v>1.9000000000000001</v>
      </c>
      <c r="AD1350" s="1">
        <v>2.375</v>
      </c>
      <c r="AE1350" s="1">
        <f>WORKSHEET[[#This Row],[Delay at toll gate in days]] +WORKSHEET[[#This Row],[Delay at workshop in days]] +WORKSHEET[[#This Row],[Delay at border in days]]</f>
        <v>7.125</v>
      </c>
    </row>
    <row r="1351" spans="1:31" x14ac:dyDescent="0.35">
      <c r="A1351" t="s">
        <v>1371</v>
      </c>
      <c r="B1351" t="s">
        <v>10</v>
      </c>
      <c r="C1351" t="s">
        <v>68</v>
      </c>
      <c r="D1351" t="s">
        <v>3620</v>
      </c>
      <c r="E1351" t="s">
        <v>3618</v>
      </c>
      <c r="F1351" t="str">
        <f>WORKSHEET[[#This Row],[Depart From]]&amp;"-"&amp;WORKSHEET[[#This Row],[Arrive To]]</f>
        <v>Zanzibar-Tripoli</v>
      </c>
      <c r="G1351" s="2">
        <v>44697</v>
      </c>
      <c r="H1351" s="2">
        <v>44715</v>
      </c>
      <c r="I1351" s="2" t="str">
        <f t="shared" si="21"/>
        <v>Delivered</v>
      </c>
      <c r="J1351" s="2" t="str">
        <f>TEXT(WORKSHEET[[#This Row],[Offloading Date]], "mmm")</f>
        <v>Jun</v>
      </c>
      <c r="K1351" s="2" t="str">
        <f>IF(OR(WORKSHEET[[#This Row],[Year]]="", ISBLANK(WORKSHEET[[#This Row],[Year]]), WORKSHEET[[#This Row],[Year]]="null"), "Exclude", "Include")</f>
        <v>Include</v>
      </c>
      <c r="L1351" t="s">
        <v>12</v>
      </c>
      <c r="M1351" t="s">
        <v>12</v>
      </c>
      <c r="N1351" t="s">
        <v>13</v>
      </c>
      <c r="O1351">
        <v>34.030999999999999</v>
      </c>
      <c r="P1351">
        <v>600</v>
      </c>
      <c r="Q1351" t="s">
        <v>14</v>
      </c>
      <c r="R1351">
        <f>P1351 * _xll.XLOOKUP(Q1351,CALCULATION!$A$15:$A$17, CALCULATION!$B$15:$B$17 )</f>
        <v>600</v>
      </c>
      <c r="S1351" s="5">
        <f>O1351*P1351*_xll.XLOOKUP(Q1351,CALCULATION!$A$15:$A$17, CALCULATION!$B$15:$B$17)</f>
        <v>20418.599999999999</v>
      </c>
      <c r="T1351">
        <v>300</v>
      </c>
      <c r="U1351" t="s">
        <v>14</v>
      </c>
      <c r="V1351">
        <f>T1351 * _xll.XLOOKUP(U1351,CALCULATION!$A$15:$A$17, CALCULATION!$B$15:$B$17 )</f>
        <v>300</v>
      </c>
      <c r="W1351" s="5">
        <f>O1351*T1351*_xll.XLOOKUP(U1351,CALCULATION!$A$15:$A$17, CALCULATION!$B$15:$B$17)</f>
        <v>10209.299999999999</v>
      </c>
      <c r="X1351" s="5">
        <f>WORKSHEET[[#This Row],[Clients Total Cost]] / WORKSHEET[[#This Row],[Clients Rate per T2 (USD)]]</f>
        <v>34.030999999999999</v>
      </c>
      <c r="Y1351" s="5">
        <f>WORKSHEET[[#This Row],[Clients Rate per T2 (USD)]] - WORKSHEET[[#This Row],[Supplier Rate Per t2 (USD)]]</f>
        <v>300</v>
      </c>
      <c r="Z1351" s="5">
        <f>WORKSHEET[[#This Row],[Profit Per T]] * WORKSHEET[[#This Row],[Weight]]</f>
        <v>10209.299999999999</v>
      </c>
      <c r="AA1351">
        <v>1</v>
      </c>
      <c r="AB1351" s="1">
        <v>2.6999999999999997</v>
      </c>
      <c r="AC1351" s="1">
        <v>1.8</v>
      </c>
      <c r="AD1351" s="1">
        <v>2.25</v>
      </c>
      <c r="AE1351" s="1">
        <f>WORKSHEET[[#This Row],[Delay at toll gate in days]] +WORKSHEET[[#This Row],[Delay at workshop in days]] +WORKSHEET[[#This Row],[Delay at border in days]]</f>
        <v>6.75</v>
      </c>
    </row>
    <row r="1352" spans="1:31" x14ac:dyDescent="0.35">
      <c r="A1352" t="s">
        <v>1372</v>
      </c>
      <c r="B1352" t="s">
        <v>10</v>
      </c>
      <c r="C1352" t="s">
        <v>68</v>
      </c>
      <c r="D1352" t="s">
        <v>3620</v>
      </c>
      <c r="E1352" t="s">
        <v>3618</v>
      </c>
      <c r="F1352" t="str">
        <f>WORKSHEET[[#This Row],[Depart From]]&amp;"-"&amp;WORKSHEET[[#This Row],[Arrive To]]</f>
        <v>Zanzibar-Tripoli</v>
      </c>
      <c r="G1352" s="2">
        <v>44729</v>
      </c>
      <c r="H1352" s="2">
        <v>44746</v>
      </c>
      <c r="I1352" s="2" t="str">
        <f t="shared" si="21"/>
        <v>Delivered</v>
      </c>
      <c r="J1352" s="2" t="str">
        <f>TEXT(WORKSHEET[[#This Row],[Offloading Date]], "mmm")</f>
        <v>Jul</v>
      </c>
      <c r="K1352" s="2" t="str">
        <f>IF(OR(WORKSHEET[[#This Row],[Year]]="", ISBLANK(WORKSHEET[[#This Row],[Year]]), WORKSHEET[[#This Row],[Year]]="null"), "Exclude", "Include")</f>
        <v>Include</v>
      </c>
      <c r="L1352" t="s">
        <v>12</v>
      </c>
      <c r="M1352" t="s">
        <v>12</v>
      </c>
      <c r="N1352" t="s">
        <v>13</v>
      </c>
      <c r="O1352">
        <v>32.168399999999998</v>
      </c>
      <c r="P1352">
        <v>600</v>
      </c>
      <c r="Q1352" t="s">
        <v>14</v>
      </c>
      <c r="R1352">
        <f>P1352 * _xll.XLOOKUP(Q1352,CALCULATION!$A$15:$A$17, CALCULATION!$B$15:$B$17 )</f>
        <v>600</v>
      </c>
      <c r="S1352" s="5">
        <f>O1352*P1352*_xll.XLOOKUP(Q1352,CALCULATION!$A$15:$A$17, CALCULATION!$B$15:$B$17)</f>
        <v>19301.039999999997</v>
      </c>
      <c r="T1352">
        <v>300</v>
      </c>
      <c r="U1352" t="s">
        <v>14</v>
      </c>
      <c r="V1352">
        <f>T1352 * _xll.XLOOKUP(U1352,CALCULATION!$A$15:$A$17, CALCULATION!$B$15:$B$17 )</f>
        <v>300</v>
      </c>
      <c r="W1352" s="5">
        <f>O1352*T1352*_xll.XLOOKUP(U1352,CALCULATION!$A$15:$A$17, CALCULATION!$B$15:$B$17)</f>
        <v>9650.5199999999986</v>
      </c>
      <c r="X1352" s="5">
        <f>WORKSHEET[[#This Row],[Clients Total Cost]] / WORKSHEET[[#This Row],[Clients Rate per T2 (USD)]]</f>
        <v>32.168399999999998</v>
      </c>
      <c r="Y1352" s="5">
        <f>WORKSHEET[[#This Row],[Clients Rate per T2 (USD)]] - WORKSHEET[[#This Row],[Supplier Rate Per t2 (USD)]]</f>
        <v>300</v>
      </c>
      <c r="Z1352" s="5">
        <f>WORKSHEET[[#This Row],[Profit Per T]] * WORKSHEET[[#This Row],[Weight]]</f>
        <v>9650.5199999999986</v>
      </c>
      <c r="AA1352">
        <v>1</v>
      </c>
      <c r="AB1352" s="1">
        <v>2.5499999999999998</v>
      </c>
      <c r="AC1352" s="1">
        <v>1.7000000000000002</v>
      </c>
      <c r="AD1352" s="1">
        <v>2.125</v>
      </c>
      <c r="AE1352" s="1">
        <f>WORKSHEET[[#This Row],[Delay at toll gate in days]] +WORKSHEET[[#This Row],[Delay at workshop in days]] +WORKSHEET[[#This Row],[Delay at border in days]]</f>
        <v>6.375</v>
      </c>
    </row>
    <row r="1353" spans="1:31" x14ac:dyDescent="0.35">
      <c r="A1353" t="s">
        <v>1373</v>
      </c>
      <c r="B1353" t="s">
        <v>10</v>
      </c>
      <c r="C1353" t="s">
        <v>68</v>
      </c>
      <c r="D1353" t="s">
        <v>3619</v>
      </c>
      <c r="E1353" t="s">
        <v>3614</v>
      </c>
      <c r="F1353" t="str">
        <f>WORKSHEET[[#This Row],[Depart From]]&amp;"-"&amp;WORKSHEET[[#This Row],[Arrive To]]</f>
        <v>Addis Ababa-Alger</v>
      </c>
      <c r="G1353" s="2">
        <v>44733</v>
      </c>
      <c r="H1353" s="2">
        <v>44749</v>
      </c>
      <c r="I1353" s="2" t="str">
        <f t="shared" si="21"/>
        <v>Delivered</v>
      </c>
      <c r="J1353" s="2" t="str">
        <f>TEXT(WORKSHEET[[#This Row],[Offloading Date]], "mmm")</f>
        <v>Jul</v>
      </c>
      <c r="K1353" s="2" t="str">
        <f>IF(OR(WORKSHEET[[#This Row],[Year]]="", ISBLANK(WORKSHEET[[#This Row],[Year]]), WORKSHEET[[#This Row],[Year]]="null"), "Exclude", "Include")</f>
        <v>Include</v>
      </c>
      <c r="L1353" t="s">
        <v>12</v>
      </c>
      <c r="M1353" t="s">
        <v>12</v>
      </c>
      <c r="N1353" t="s">
        <v>13</v>
      </c>
      <c r="O1353">
        <v>32.077199999999998</v>
      </c>
      <c r="P1353">
        <v>600</v>
      </c>
      <c r="Q1353" t="s">
        <v>14</v>
      </c>
      <c r="R1353">
        <f>P1353 * _xll.XLOOKUP(Q1353,CALCULATION!$A$15:$A$17, CALCULATION!$B$15:$B$17 )</f>
        <v>600</v>
      </c>
      <c r="S1353" s="5">
        <f>O1353*P1353*_xll.XLOOKUP(Q1353,CALCULATION!$A$15:$A$17, CALCULATION!$B$15:$B$17)</f>
        <v>19246.32</v>
      </c>
      <c r="T1353">
        <v>300</v>
      </c>
      <c r="U1353" t="s">
        <v>14</v>
      </c>
      <c r="V1353">
        <f>T1353 * _xll.XLOOKUP(U1353,CALCULATION!$A$15:$A$17, CALCULATION!$B$15:$B$17 )</f>
        <v>300</v>
      </c>
      <c r="W1353" s="5">
        <f>O1353*T1353*_xll.XLOOKUP(U1353,CALCULATION!$A$15:$A$17, CALCULATION!$B$15:$B$17)</f>
        <v>9623.16</v>
      </c>
      <c r="X1353" s="5">
        <f>WORKSHEET[[#This Row],[Clients Total Cost]] / WORKSHEET[[#This Row],[Clients Rate per T2 (USD)]]</f>
        <v>32.077199999999998</v>
      </c>
      <c r="Y1353" s="5">
        <f>WORKSHEET[[#This Row],[Clients Rate per T2 (USD)]] - WORKSHEET[[#This Row],[Supplier Rate Per t2 (USD)]]</f>
        <v>300</v>
      </c>
      <c r="Z1353" s="5">
        <f>WORKSHEET[[#This Row],[Profit Per T]] * WORKSHEET[[#This Row],[Weight]]</f>
        <v>9623.16</v>
      </c>
      <c r="AA1353">
        <v>1</v>
      </c>
      <c r="AB1353" s="1">
        <v>2.4</v>
      </c>
      <c r="AC1353" s="1">
        <v>1.6</v>
      </c>
      <c r="AD1353" s="1">
        <v>2</v>
      </c>
      <c r="AE1353" s="1">
        <f>WORKSHEET[[#This Row],[Delay at toll gate in days]] +WORKSHEET[[#This Row],[Delay at workshop in days]] +WORKSHEET[[#This Row],[Delay at border in days]]</f>
        <v>6</v>
      </c>
    </row>
    <row r="1354" spans="1:31" x14ac:dyDescent="0.35">
      <c r="A1354" t="s">
        <v>1374</v>
      </c>
      <c r="B1354" t="s">
        <v>10</v>
      </c>
      <c r="C1354" t="s">
        <v>68</v>
      </c>
      <c r="D1354" t="s">
        <v>3619</v>
      </c>
      <c r="E1354" t="s">
        <v>3614</v>
      </c>
      <c r="F1354" t="str">
        <f>WORKSHEET[[#This Row],[Depart From]]&amp;"-"&amp;WORKSHEET[[#This Row],[Arrive To]]</f>
        <v>Addis Ababa-Alger</v>
      </c>
      <c r="G1354" s="2">
        <v>44746</v>
      </c>
      <c r="H1354" s="2">
        <v>44748</v>
      </c>
      <c r="I1354" s="2" t="str">
        <f t="shared" si="21"/>
        <v>Delivered</v>
      </c>
      <c r="J1354" s="2" t="str">
        <f>TEXT(WORKSHEET[[#This Row],[Offloading Date]], "mmm")</f>
        <v>Jul</v>
      </c>
      <c r="K1354" s="2" t="str">
        <f>IF(OR(WORKSHEET[[#This Row],[Year]]="", ISBLANK(WORKSHEET[[#This Row],[Year]]), WORKSHEET[[#This Row],[Year]]="null"), "Exclude", "Include")</f>
        <v>Include</v>
      </c>
      <c r="L1354" t="s">
        <v>12</v>
      </c>
      <c r="M1354" t="s">
        <v>12</v>
      </c>
      <c r="N1354" t="s">
        <v>13</v>
      </c>
      <c r="O1354">
        <v>34.023000000000003</v>
      </c>
      <c r="P1354">
        <v>600</v>
      </c>
      <c r="Q1354" t="s">
        <v>14</v>
      </c>
      <c r="R1354">
        <f>P1354 * _xll.XLOOKUP(Q1354,CALCULATION!$A$15:$A$17, CALCULATION!$B$15:$B$17 )</f>
        <v>600</v>
      </c>
      <c r="S1354" s="5">
        <f>O1354*P1354*_xll.XLOOKUP(Q1354,CALCULATION!$A$15:$A$17, CALCULATION!$B$15:$B$17)</f>
        <v>20413.800000000003</v>
      </c>
      <c r="T1354">
        <v>300</v>
      </c>
      <c r="U1354" t="s">
        <v>14</v>
      </c>
      <c r="V1354">
        <f>T1354 * _xll.XLOOKUP(U1354,CALCULATION!$A$15:$A$17, CALCULATION!$B$15:$B$17 )</f>
        <v>300</v>
      </c>
      <c r="W1354" s="5">
        <f>O1354*T1354*_xll.XLOOKUP(U1354,CALCULATION!$A$15:$A$17, CALCULATION!$B$15:$B$17)</f>
        <v>10206.900000000001</v>
      </c>
      <c r="X1354" s="5">
        <f>WORKSHEET[[#This Row],[Clients Total Cost]] / WORKSHEET[[#This Row],[Clients Rate per T2 (USD)]]</f>
        <v>34.023000000000003</v>
      </c>
      <c r="Y1354" s="5">
        <f>WORKSHEET[[#This Row],[Clients Rate per T2 (USD)]] - WORKSHEET[[#This Row],[Supplier Rate Per t2 (USD)]]</f>
        <v>300</v>
      </c>
      <c r="Z1354" s="5">
        <f>WORKSHEET[[#This Row],[Profit Per T]] * WORKSHEET[[#This Row],[Weight]]</f>
        <v>10206.900000000001</v>
      </c>
      <c r="AA1354">
        <v>1</v>
      </c>
      <c r="AB1354" s="1">
        <v>0.3</v>
      </c>
      <c r="AC1354" s="1">
        <v>0.2</v>
      </c>
      <c r="AD1354" s="1">
        <v>0.25</v>
      </c>
      <c r="AE1354" s="1">
        <f>WORKSHEET[[#This Row],[Delay at toll gate in days]] +WORKSHEET[[#This Row],[Delay at workshop in days]] +WORKSHEET[[#This Row],[Delay at border in days]]</f>
        <v>0.75</v>
      </c>
    </row>
    <row r="1355" spans="1:31" x14ac:dyDescent="0.35">
      <c r="A1355" t="s">
        <v>1375</v>
      </c>
      <c r="B1355" t="s">
        <v>10</v>
      </c>
      <c r="C1355" t="s">
        <v>68</v>
      </c>
      <c r="D1355" t="s">
        <v>3620</v>
      </c>
      <c r="E1355" t="s">
        <v>3613</v>
      </c>
      <c r="F1355" t="str">
        <f>WORKSHEET[[#This Row],[Depart From]]&amp;"-"&amp;WORKSHEET[[#This Row],[Arrive To]]</f>
        <v>Zanzibar-Sanaa</v>
      </c>
      <c r="G1355" s="2">
        <v>44662</v>
      </c>
      <c r="H1355" s="2">
        <v>44686</v>
      </c>
      <c r="I1355" s="2" t="str">
        <f t="shared" si="21"/>
        <v>Delivered</v>
      </c>
      <c r="J1355" s="2" t="str">
        <f>TEXT(WORKSHEET[[#This Row],[Offloading Date]], "mmm")</f>
        <v>May</v>
      </c>
      <c r="K1355" s="2" t="str">
        <f>IF(OR(WORKSHEET[[#This Row],[Year]]="", ISBLANK(WORKSHEET[[#This Row],[Year]]), WORKSHEET[[#This Row],[Year]]="null"), "Exclude", "Include")</f>
        <v>Include</v>
      </c>
      <c r="L1355" t="s">
        <v>3624</v>
      </c>
      <c r="M1355" t="s">
        <v>12</v>
      </c>
      <c r="N1355" t="s">
        <v>13</v>
      </c>
      <c r="O1355">
        <v>30.135999999999999</v>
      </c>
      <c r="P1355">
        <v>600</v>
      </c>
      <c r="Q1355" t="s">
        <v>14</v>
      </c>
      <c r="R1355">
        <f>P1355 * _xll.XLOOKUP(Q1355,CALCULATION!$A$15:$A$17, CALCULATION!$B$15:$B$17 )</f>
        <v>600</v>
      </c>
      <c r="S1355" s="5">
        <f>O1355*P1355*_xll.XLOOKUP(Q1355,CALCULATION!$A$15:$A$17, CALCULATION!$B$15:$B$17)</f>
        <v>18081.599999999999</v>
      </c>
      <c r="T1355">
        <v>300</v>
      </c>
      <c r="U1355" t="s">
        <v>14</v>
      </c>
      <c r="V1355">
        <f>T1355 * _xll.XLOOKUP(U1355,CALCULATION!$A$15:$A$17, CALCULATION!$B$15:$B$17 )</f>
        <v>300</v>
      </c>
      <c r="W1355" s="5">
        <f>O1355*T1355*_xll.XLOOKUP(U1355,CALCULATION!$A$15:$A$17, CALCULATION!$B$15:$B$17)</f>
        <v>9040.7999999999993</v>
      </c>
      <c r="X1355" s="5">
        <f>WORKSHEET[[#This Row],[Clients Total Cost]] / WORKSHEET[[#This Row],[Clients Rate per T2 (USD)]]</f>
        <v>30.135999999999999</v>
      </c>
      <c r="Y1355" s="5">
        <f>WORKSHEET[[#This Row],[Clients Rate per T2 (USD)]] - WORKSHEET[[#This Row],[Supplier Rate Per t2 (USD)]]</f>
        <v>300</v>
      </c>
      <c r="Z1355" s="5">
        <f>WORKSHEET[[#This Row],[Profit Per T]] * WORKSHEET[[#This Row],[Weight]]</f>
        <v>9040.7999999999993</v>
      </c>
      <c r="AA1355">
        <v>1</v>
      </c>
      <c r="AB1355" s="1">
        <v>3.5999999999999996</v>
      </c>
      <c r="AC1355" s="1">
        <v>2.4000000000000004</v>
      </c>
      <c r="AD1355" s="1">
        <v>3</v>
      </c>
      <c r="AE1355" s="1">
        <f>WORKSHEET[[#This Row],[Delay at toll gate in days]] +WORKSHEET[[#This Row],[Delay at workshop in days]] +WORKSHEET[[#This Row],[Delay at border in days]]</f>
        <v>9</v>
      </c>
    </row>
    <row r="1356" spans="1:31" x14ac:dyDescent="0.35">
      <c r="A1356" t="s">
        <v>1376</v>
      </c>
      <c r="B1356" t="s">
        <v>10</v>
      </c>
      <c r="C1356" t="s">
        <v>68</v>
      </c>
      <c r="D1356" t="s">
        <v>3611</v>
      </c>
      <c r="E1356" t="s">
        <v>3618</v>
      </c>
      <c r="F1356" t="str">
        <f>WORKSHEET[[#This Row],[Depart From]]&amp;"-"&amp;WORKSHEET[[#This Row],[Arrive To]]</f>
        <v>Mogadishu-Tripoli</v>
      </c>
      <c r="G1356" s="2">
        <v>44662</v>
      </c>
      <c r="H1356" s="2">
        <v>44686</v>
      </c>
      <c r="I1356" s="2" t="str">
        <f t="shared" si="21"/>
        <v>Delivered</v>
      </c>
      <c r="J1356" s="2" t="str">
        <f>TEXT(WORKSHEET[[#This Row],[Offloading Date]], "mmm")</f>
        <v>May</v>
      </c>
      <c r="K1356" s="2" t="str">
        <f>IF(OR(WORKSHEET[[#This Row],[Year]]="", ISBLANK(WORKSHEET[[#This Row],[Year]]), WORKSHEET[[#This Row],[Year]]="null"), "Exclude", "Include")</f>
        <v>Include</v>
      </c>
      <c r="L1356" t="s">
        <v>3624</v>
      </c>
      <c r="M1356" t="s">
        <v>12</v>
      </c>
      <c r="N1356" t="s">
        <v>13</v>
      </c>
      <c r="O1356">
        <v>30.048999999999999</v>
      </c>
      <c r="P1356">
        <v>600</v>
      </c>
      <c r="Q1356" t="s">
        <v>14</v>
      </c>
      <c r="R1356">
        <f>P1356 * _xll.XLOOKUP(Q1356,CALCULATION!$A$15:$A$17, CALCULATION!$B$15:$B$17 )</f>
        <v>600</v>
      </c>
      <c r="S1356" s="5">
        <f>O1356*P1356*_xll.XLOOKUP(Q1356,CALCULATION!$A$15:$A$17, CALCULATION!$B$15:$B$17)</f>
        <v>18029.400000000001</v>
      </c>
      <c r="T1356">
        <v>300</v>
      </c>
      <c r="U1356" t="s">
        <v>14</v>
      </c>
      <c r="V1356">
        <f>T1356 * _xll.XLOOKUP(U1356,CALCULATION!$A$15:$A$17, CALCULATION!$B$15:$B$17 )</f>
        <v>300</v>
      </c>
      <c r="W1356" s="5">
        <f>O1356*T1356*_xll.XLOOKUP(U1356,CALCULATION!$A$15:$A$17, CALCULATION!$B$15:$B$17)</f>
        <v>9014.7000000000007</v>
      </c>
      <c r="X1356" s="5">
        <f>WORKSHEET[[#This Row],[Clients Total Cost]] / WORKSHEET[[#This Row],[Clients Rate per T2 (USD)]]</f>
        <v>30.049000000000003</v>
      </c>
      <c r="Y1356" s="5">
        <f>WORKSHEET[[#This Row],[Clients Rate per T2 (USD)]] - WORKSHEET[[#This Row],[Supplier Rate Per t2 (USD)]]</f>
        <v>300</v>
      </c>
      <c r="Z1356" s="5">
        <f>WORKSHEET[[#This Row],[Profit Per T]] * WORKSHEET[[#This Row],[Weight]]</f>
        <v>9014.7000000000007</v>
      </c>
      <c r="AA1356">
        <v>1</v>
      </c>
      <c r="AB1356" s="1">
        <v>3.5999999999999996</v>
      </c>
      <c r="AC1356" s="1">
        <v>2.4000000000000004</v>
      </c>
      <c r="AD1356" s="1">
        <v>3</v>
      </c>
      <c r="AE1356" s="1">
        <f>WORKSHEET[[#This Row],[Delay at toll gate in days]] +WORKSHEET[[#This Row],[Delay at workshop in days]] +WORKSHEET[[#This Row],[Delay at border in days]]</f>
        <v>9</v>
      </c>
    </row>
    <row r="1357" spans="1:31" x14ac:dyDescent="0.35">
      <c r="A1357" t="s">
        <v>1377</v>
      </c>
      <c r="B1357" t="s">
        <v>10</v>
      </c>
      <c r="C1357" t="s">
        <v>68</v>
      </c>
      <c r="D1357" t="s">
        <v>3611</v>
      </c>
      <c r="E1357" t="s">
        <v>3612</v>
      </c>
      <c r="F1357" t="str">
        <f>WORKSHEET[[#This Row],[Depart From]]&amp;"-"&amp;WORKSHEET[[#This Row],[Arrive To]]</f>
        <v>Mogadishu-Victoria</v>
      </c>
      <c r="G1357" s="2">
        <v>44664</v>
      </c>
      <c r="H1357" s="2">
        <v>44690</v>
      </c>
      <c r="I1357" s="2" t="str">
        <f t="shared" si="21"/>
        <v>Delivered</v>
      </c>
      <c r="J1357" s="2" t="str">
        <f>TEXT(WORKSHEET[[#This Row],[Offloading Date]], "mmm")</f>
        <v>May</v>
      </c>
      <c r="K1357" s="2" t="str">
        <f>IF(OR(WORKSHEET[[#This Row],[Year]]="", ISBLANK(WORKSHEET[[#This Row],[Year]]), WORKSHEET[[#This Row],[Year]]="null"), "Exclude", "Include")</f>
        <v>Include</v>
      </c>
      <c r="L1357" t="s">
        <v>3624</v>
      </c>
      <c r="M1357" t="s">
        <v>16</v>
      </c>
      <c r="N1357" t="s">
        <v>13</v>
      </c>
      <c r="O1357">
        <v>30.113</v>
      </c>
      <c r="P1357">
        <v>600</v>
      </c>
      <c r="Q1357" t="s">
        <v>14</v>
      </c>
      <c r="R1357">
        <f>P1357 * _xll.XLOOKUP(Q1357,CALCULATION!$A$15:$A$17, CALCULATION!$B$15:$B$17 )</f>
        <v>600</v>
      </c>
      <c r="S1357" s="5">
        <f>O1357*P1357*_xll.XLOOKUP(Q1357,CALCULATION!$A$15:$A$17, CALCULATION!$B$15:$B$17)</f>
        <v>18067.8</v>
      </c>
      <c r="T1357">
        <v>300</v>
      </c>
      <c r="U1357" t="s">
        <v>14</v>
      </c>
      <c r="V1357">
        <f>T1357 * _xll.XLOOKUP(U1357,CALCULATION!$A$15:$A$17, CALCULATION!$B$15:$B$17 )</f>
        <v>300</v>
      </c>
      <c r="W1357" s="5">
        <f>O1357*T1357*_xll.XLOOKUP(U1357,CALCULATION!$A$15:$A$17, CALCULATION!$B$15:$B$17)</f>
        <v>9033.9</v>
      </c>
      <c r="X1357" s="5">
        <f>WORKSHEET[[#This Row],[Clients Total Cost]] / WORKSHEET[[#This Row],[Clients Rate per T2 (USD)]]</f>
        <v>30.113</v>
      </c>
      <c r="Y1357" s="5">
        <f>WORKSHEET[[#This Row],[Clients Rate per T2 (USD)]] - WORKSHEET[[#This Row],[Supplier Rate Per t2 (USD)]]</f>
        <v>300</v>
      </c>
      <c r="Z1357" s="5">
        <f>WORKSHEET[[#This Row],[Profit Per T]] * WORKSHEET[[#This Row],[Weight]]</f>
        <v>9033.9</v>
      </c>
      <c r="AA1357">
        <v>1</v>
      </c>
      <c r="AB1357" s="1">
        <v>3.9</v>
      </c>
      <c r="AC1357" s="1">
        <v>2.6</v>
      </c>
      <c r="AD1357" s="1">
        <v>3.25</v>
      </c>
      <c r="AE1357" s="1">
        <f>WORKSHEET[[#This Row],[Delay at toll gate in days]] +WORKSHEET[[#This Row],[Delay at workshop in days]] +WORKSHEET[[#This Row],[Delay at border in days]]</f>
        <v>9.75</v>
      </c>
    </row>
    <row r="1358" spans="1:31" x14ac:dyDescent="0.35">
      <c r="A1358" t="s">
        <v>1378</v>
      </c>
      <c r="B1358" t="s">
        <v>10</v>
      </c>
      <c r="C1358" t="s">
        <v>68</v>
      </c>
      <c r="D1358" t="s">
        <v>3620</v>
      </c>
      <c r="E1358" t="s">
        <v>3614</v>
      </c>
      <c r="F1358" t="str">
        <f>WORKSHEET[[#This Row],[Depart From]]&amp;"-"&amp;WORKSHEET[[#This Row],[Arrive To]]</f>
        <v>Zanzibar-Alger</v>
      </c>
      <c r="G1358" s="2">
        <v>44662</v>
      </c>
      <c r="H1358" s="2">
        <v>44686</v>
      </c>
      <c r="I1358" s="2" t="str">
        <f t="shared" si="21"/>
        <v>Delivered</v>
      </c>
      <c r="J1358" s="2" t="str">
        <f>TEXT(WORKSHEET[[#This Row],[Offloading Date]], "mmm")</f>
        <v>May</v>
      </c>
      <c r="K1358" s="2" t="str">
        <f>IF(OR(WORKSHEET[[#This Row],[Year]]="", ISBLANK(WORKSHEET[[#This Row],[Year]]), WORKSHEET[[#This Row],[Year]]="null"), "Exclude", "Include")</f>
        <v>Include</v>
      </c>
      <c r="L1358" t="s">
        <v>3624</v>
      </c>
      <c r="M1358" t="s">
        <v>12</v>
      </c>
      <c r="N1358" t="s">
        <v>13</v>
      </c>
      <c r="O1358">
        <v>29.943000000000001</v>
      </c>
      <c r="P1358">
        <v>600</v>
      </c>
      <c r="Q1358" t="s">
        <v>14</v>
      </c>
      <c r="R1358">
        <f>P1358 * _xll.XLOOKUP(Q1358,CALCULATION!$A$15:$A$17, CALCULATION!$B$15:$B$17 )</f>
        <v>600</v>
      </c>
      <c r="S1358" s="5">
        <f>O1358*P1358*_xll.XLOOKUP(Q1358,CALCULATION!$A$15:$A$17, CALCULATION!$B$15:$B$17)</f>
        <v>17965.8</v>
      </c>
      <c r="T1358">
        <v>300</v>
      </c>
      <c r="U1358" t="s">
        <v>14</v>
      </c>
      <c r="V1358">
        <f>T1358 * _xll.XLOOKUP(U1358,CALCULATION!$A$15:$A$17, CALCULATION!$B$15:$B$17 )</f>
        <v>300</v>
      </c>
      <c r="W1358" s="5">
        <f>O1358*T1358*_xll.XLOOKUP(U1358,CALCULATION!$A$15:$A$17, CALCULATION!$B$15:$B$17)</f>
        <v>8982.9</v>
      </c>
      <c r="X1358" s="5">
        <f>WORKSHEET[[#This Row],[Clients Total Cost]] / WORKSHEET[[#This Row],[Clients Rate per T2 (USD)]]</f>
        <v>29.942999999999998</v>
      </c>
      <c r="Y1358" s="5">
        <f>WORKSHEET[[#This Row],[Clients Rate per T2 (USD)]] - WORKSHEET[[#This Row],[Supplier Rate Per t2 (USD)]]</f>
        <v>300</v>
      </c>
      <c r="Z1358" s="5">
        <f>WORKSHEET[[#This Row],[Profit Per T]] * WORKSHEET[[#This Row],[Weight]]</f>
        <v>8982.9</v>
      </c>
      <c r="AA1358">
        <v>1</v>
      </c>
      <c r="AB1358" s="1">
        <v>3.5999999999999996</v>
      </c>
      <c r="AC1358" s="1">
        <v>2.4000000000000004</v>
      </c>
      <c r="AD1358" s="1">
        <v>3</v>
      </c>
      <c r="AE1358" s="1">
        <f>WORKSHEET[[#This Row],[Delay at toll gate in days]] +WORKSHEET[[#This Row],[Delay at workshop in days]] +WORKSHEET[[#This Row],[Delay at border in days]]</f>
        <v>9</v>
      </c>
    </row>
    <row r="1359" spans="1:31" x14ac:dyDescent="0.35">
      <c r="A1359" t="s">
        <v>1379</v>
      </c>
      <c r="B1359" t="s">
        <v>10</v>
      </c>
      <c r="C1359" t="s">
        <v>68</v>
      </c>
      <c r="D1359" t="s">
        <v>3615</v>
      </c>
      <c r="E1359" t="s">
        <v>3618</v>
      </c>
      <c r="F1359" t="str">
        <f>WORKSHEET[[#This Row],[Depart From]]&amp;"-"&amp;WORKSHEET[[#This Row],[Arrive To]]</f>
        <v>Mombasa-Tripoli</v>
      </c>
      <c r="G1359" s="2">
        <v>44662</v>
      </c>
      <c r="H1359" s="2">
        <v>44686</v>
      </c>
      <c r="I1359" s="2" t="str">
        <f t="shared" si="21"/>
        <v>Delivered</v>
      </c>
      <c r="J1359" s="2" t="str">
        <f>TEXT(WORKSHEET[[#This Row],[Offloading Date]], "mmm")</f>
        <v>May</v>
      </c>
      <c r="K1359" s="2" t="str">
        <f>IF(OR(WORKSHEET[[#This Row],[Year]]="", ISBLANK(WORKSHEET[[#This Row],[Year]]), WORKSHEET[[#This Row],[Year]]="null"), "Exclude", "Include")</f>
        <v>Include</v>
      </c>
      <c r="L1359" t="s">
        <v>3624</v>
      </c>
      <c r="M1359" t="s">
        <v>12</v>
      </c>
      <c r="N1359" t="s">
        <v>13</v>
      </c>
      <c r="O1359">
        <v>27.555</v>
      </c>
      <c r="P1359">
        <v>600</v>
      </c>
      <c r="Q1359" t="s">
        <v>14</v>
      </c>
      <c r="R1359">
        <f>P1359 * _xll.XLOOKUP(Q1359,CALCULATION!$A$15:$A$17, CALCULATION!$B$15:$B$17 )</f>
        <v>600</v>
      </c>
      <c r="S1359" s="5">
        <f>O1359*P1359*_xll.XLOOKUP(Q1359,CALCULATION!$A$15:$A$17, CALCULATION!$B$15:$B$17)</f>
        <v>16533</v>
      </c>
      <c r="T1359">
        <v>300</v>
      </c>
      <c r="U1359" t="s">
        <v>14</v>
      </c>
      <c r="V1359">
        <f>T1359 * _xll.XLOOKUP(U1359,CALCULATION!$A$15:$A$17, CALCULATION!$B$15:$B$17 )</f>
        <v>300</v>
      </c>
      <c r="W1359" s="5">
        <f>O1359*T1359*_xll.XLOOKUP(U1359,CALCULATION!$A$15:$A$17, CALCULATION!$B$15:$B$17)</f>
        <v>8266.5</v>
      </c>
      <c r="X1359" s="5">
        <f>WORKSHEET[[#This Row],[Clients Total Cost]] / WORKSHEET[[#This Row],[Clients Rate per T2 (USD)]]</f>
        <v>27.555</v>
      </c>
      <c r="Y1359" s="5">
        <f>WORKSHEET[[#This Row],[Clients Rate per T2 (USD)]] - WORKSHEET[[#This Row],[Supplier Rate Per t2 (USD)]]</f>
        <v>300</v>
      </c>
      <c r="Z1359" s="5">
        <f>WORKSHEET[[#This Row],[Profit Per T]] * WORKSHEET[[#This Row],[Weight]]</f>
        <v>8266.5</v>
      </c>
      <c r="AA1359">
        <v>1</v>
      </c>
      <c r="AB1359" s="1">
        <v>3.5999999999999996</v>
      </c>
      <c r="AC1359" s="1">
        <v>2.4000000000000004</v>
      </c>
      <c r="AD1359" s="1">
        <v>3</v>
      </c>
      <c r="AE1359" s="1">
        <f>WORKSHEET[[#This Row],[Delay at toll gate in days]] +WORKSHEET[[#This Row],[Delay at workshop in days]] +WORKSHEET[[#This Row],[Delay at border in days]]</f>
        <v>9</v>
      </c>
    </row>
    <row r="1360" spans="1:31" x14ac:dyDescent="0.35">
      <c r="A1360" t="s">
        <v>1380</v>
      </c>
      <c r="B1360" t="s">
        <v>10</v>
      </c>
      <c r="C1360" t="s">
        <v>68</v>
      </c>
      <c r="D1360" t="s">
        <v>3619</v>
      </c>
      <c r="E1360" t="s">
        <v>3612</v>
      </c>
      <c r="F1360" t="str">
        <f>WORKSHEET[[#This Row],[Depart From]]&amp;"-"&amp;WORKSHEET[[#This Row],[Arrive To]]</f>
        <v>Addis Ababa-Victoria</v>
      </c>
      <c r="G1360" s="2">
        <v>44663</v>
      </c>
      <c r="H1360" s="2">
        <v>44690</v>
      </c>
      <c r="I1360" s="2" t="str">
        <f t="shared" si="21"/>
        <v>Delivered</v>
      </c>
      <c r="J1360" s="2" t="str">
        <f>TEXT(WORKSHEET[[#This Row],[Offloading Date]], "mmm")</f>
        <v>May</v>
      </c>
      <c r="K1360" s="2" t="str">
        <f>IF(OR(WORKSHEET[[#This Row],[Year]]="", ISBLANK(WORKSHEET[[#This Row],[Year]]), WORKSHEET[[#This Row],[Year]]="null"), "Exclude", "Include")</f>
        <v>Include</v>
      </c>
      <c r="L1360" t="s">
        <v>3624</v>
      </c>
      <c r="M1360" t="s">
        <v>16</v>
      </c>
      <c r="N1360" t="s">
        <v>13</v>
      </c>
      <c r="O1360">
        <v>28.649000000000001</v>
      </c>
      <c r="P1360">
        <v>600</v>
      </c>
      <c r="Q1360" t="s">
        <v>14</v>
      </c>
      <c r="R1360">
        <f>P1360 * _xll.XLOOKUP(Q1360,CALCULATION!$A$15:$A$17, CALCULATION!$B$15:$B$17 )</f>
        <v>600</v>
      </c>
      <c r="S1360" s="5">
        <f>O1360*P1360*_xll.XLOOKUP(Q1360,CALCULATION!$A$15:$A$17, CALCULATION!$B$15:$B$17)</f>
        <v>17189.400000000001</v>
      </c>
      <c r="T1360">
        <v>300</v>
      </c>
      <c r="U1360" t="s">
        <v>14</v>
      </c>
      <c r="V1360">
        <f>T1360 * _xll.XLOOKUP(U1360,CALCULATION!$A$15:$A$17, CALCULATION!$B$15:$B$17 )</f>
        <v>300</v>
      </c>
      <c r="W1360" s="5">
        <f>O1360*T1360*_xll.XLOOKUP(U1360,CALCULATION!$A$15:$A$17, CALCULATION!$B$15:$B$17)</f>
        <v>8594.7000000000007</v>
      </c>
      <c r="X1360" s="5">
        <f>WORKSHEET[[#This Row],[Clients Total Cost]] / WORKSHEET[[#This Row],[Clients Rate per T2 (USD)]]</f>
        <v>28.649000000000001</v>
      </c>
      <c r="Y1360" s="5">
        <f>WORKSHEET[[#This Row],[Clients Rate per T2 (USD)]] - WORKSHEET[[#This Row],[Supplier Rate Per t2 (USD)]]</f>
        <v>300</v>
      </c>
      <c r="Z1360" s="5">
        <f>WORKSHEET[[#This Row],[Profit Per T]] * WORKSHEET[[#This Row],[Weight]]</f>
        <v>8594.7000000000007</v>
      </c>
      <c r="AA1360">
        <v>1</v>
      </c>
      <c r="AB1360" s="1">
        <v>4.05</v>
      </c>
      <c r="AC1360" s="1">
        <v>2.7</v>
      </c>
      <c r="AD1360" s="1">
        <v>3.375</v>
      </c>
      <c r="AE1360" s="1">
        <f>WORKSHEET[[#This Row],[Delay at toll gate in days]] +WORKSHEET[[#This Row],[Delay at workshop in days]] +WORKSHEET[[#This Row],[Delay at border in days]]</f>
        <v>10.125</v>
      </c>
    </row>
    <row r="1361" spans="1:31" x14ac:dyDescent="0.35">
      <c r="A1361" t="s">
        <v>1381</v>
      </c>
      <c r="B1361" t="s">
        <v>10</v>
      </c>
      <c r="C1361" t="s">
        <v>68</v>
      </c>
      <c r="D1361" t="s">
        <v>3619</v>
      </c>
      <c r="E1361" t="s">
        <v>3612</v>
      </c>
      <c r="F1361" t="str">
        <f>WORKSHEET[[#This Row],[Depart From]]&amp;"-"&amp;WORKSHEET[[#This Row],[Arrive To]]</f>
        <v>Addis Ababa-Victoria</v>
      </c>
      <c r="G1361" s="2">
        <v>44669</v>
      </c>
      <c r="H1361" s="2">
        <v>44695</v>
      </c>
      <c r="I1361" s="2" t="str">
        <f t="shared" si="21"/>
        <v>Delivered</v>
      </c>
      <c r="J1361" s="2" t="str">
        <f>TEXT(WORKSHEET[[#This Row],[Offloading Date]], "mmm")</f>
        <v>May</v>
      </c>
      <c r="K1361" s="2" t="str">
        <f>IF(OR(WORKSHEET[[#This Row],[Year]]="", ISBLANK(WORKSHEET[[#This Row],[Year]]), WORKSHEET[[#This Row],[Year]]="null"), "Exclude", "Include")</f>
        <v>Include</v>
      </c>
      <c r="L1361" t="s">
        <v>3624</v>
      </c>
      <c r="M1361" t="s">
        <v>16</v>
      </c>
      <c r="N1361" t="s">
        <v>13</v>
      </c>
      <c r="O1361">
        <v>27.803000000000001</v>
      </c>
      <c r="P1361">
        <v>600</v>
      </c>
      <c r="Q1361" t="s">
        <v>14</v>
      </c>
      <c r="R1361">
        <f>P1361 * _xll.XLOOKUP(Q1361,CALCULATION!$A$15:$A$17, CALCULATION!$B$15:$B$17 )</f>
        <v>600</v>
      </c>
      <c r="S1361" s="5">
        <f>O1361*P1361*_xll.XLOOKUP(Q1361,CALCULATION!$A$15:$A$17, CALCULATION!$B$15:$B$17)</f>
        <v>16681.8</v>
      </c>
      <c r="T1361">
        <v>300</v>
      </c>
      <c r="U1361" t="s">
        <v>14</v>
      </c>
      <c r="V1361">
        <f>T1361 * _xll.XLOOKUP(U1361,CALCULATION!$A$15:$A$17, CALCULATION!$B$15:$B$17 )</f>
        <v>300</v>
      </c>
      <c r="W1361" s="5">
        <f>O1361*T1361*_xll.XLOOKUP(U1361,CALCULATION!$A$15:$A$17, CALCULATION!$B$15:$B$17)</f>
        <v>8340.9</v>
      </c>
      <c r="X1361" s="5">
        <f>WORKSHEET[[#This Row],[Clients Total Cost]] / WORKSHEET[[#This Row],[Clients Rate per T2 (USD)]]</f>
        <v>27.802999999999997</v>
      </c>
      <c r="Y1361" s="5">
        <f>WORKSHEET[[#This Row],[Clients Rate per T2 (USD)]] - WORKSHEET[[#This Row],[Supplier Rate Per t2 (USD)]]</f>
        <v>300</v>
      </c>
      <c r="Z1361" s="5">
        <f>WORKSHEET[[#This Row],[Profit Per T]] * WORKSHEET[[#This Row],[Weight]]</f>
        <v>8340.9</v>
      </c>
      <c r="AA1361">
        <v>1</v>
      </c>
      <c r="AB1361" s="1">
        <v>3.9</v>
      </c>
      <c r="AC1361" s="1">
        <v>2.6</v>
      </c>
      <c r="AD1361" s="1">
        <v>3.25</v>
      </c>
      <c r="AE1361" s="1">
        <f>WORKSHEET[[#This Row],[Delay at toll gate in days]] +WORKSHEET[[#This Row],[Delay at workshop in days]] +WORKSHEET[[#This Row],[Delay at border in days]]</f>
        <v>9.75</v>
      </c>
    </row>
    <row r="1362" spans="1:31" x14ac:dyDescent="0.35">
      <c r="A1362" t="s">
        <v>1382</v>
      </c>
      <c r="B1362" t="s">
        <v>10</v>
      </c>
      <c r="C1362" t="s">
        <v>68</v>
      </c>
      <c r="D1362" t="s">
        <v>3611</v>
      </c>
      <c r="E1362" t="s">
        <v>3614</v>
      </c>
      <c r="F1362" t="str">
        <f>WORKSHEET[[#This Row],[Depart From]]&amp;"-"&amp;WORKSHEET[[#This Row],[Arrive To]]</f>
        <v>Mogadishu-Alger</v>
      </c>
      <c r="G1362" s="2">
        <v>44663</v>
      </c>
      <c r="H1362" s="2">
        <v>44690</v>
      </c>
      <c r="I1362" s="2" t="str">
        <f t="shared" si="21"/>
        <v>Delivered</v>
      </c>
      <c r="J1362" s="2" t="str">
        <f>TEXT(WORKSHEET[[#This Row],[Offloading Date]], "mmm")</f>
        <v>May</v>
      </c>
      <c r="K1362" s="2" t="str">
        <f>IF(OR(WORKSHEET[[#This Row],[Year]]="", ISBLANK(WORKSHEET[[#This Row],[Year]]), WORKSHEET[[#This Row],[Year]]="null"), "Exclude", "Include")</f>
        <v>Include</v>
      </c>
      <c r="L1362" t="s">
        <v>3624</v>
      </c>
      <c r="M1362" t="s">
        <v>16</v>
      </c>
      <c r="N1362" t="s">
        <v>13</v>
      </c>
      <c r="O1362">
        <v>29.791</v>
      </c>
      <c r="P1362">
        <v>600</v>
      </c>
      <c r="Q1362" t="s">
        <v>14</v>
      </c>
      <c r="R1362">
        <f>P1362 * _xll.XLOOKUP(Q1362,CALCULATION!$A$15:$A$17, CALCULATION!$B$15:$B$17 )</f>
        <v>600</v>
      </c>
      <c r="S1362" s="5">
        <f>O1362*P1362*_xll.XLOOKUP(Q1362,CALCULATION!$A$15:$A$17, CALCULATION!$B$15:$B$17)</f>
        <v>17874.599999999999</v>
      </c>
      <c r="T1362">
        <v>300</v>
      </c>
      <c r="U1362" t="s">
        <v>14</v>
      </c>
      <c r="V1362">
        <f>T1362 * _xll.XLOOKUP(U1362,CALCULATION!$A$15:$A$17, CALCULATION!$B$15:$B$17 )</f>
        <v>300</v>
      </c>
      <c r="W1362" s="5">
        <f>O1362*T1362*_xll.XLOOKUP(U1362,CALCULATION!$A$15:$A$17, CALCULATION!$B$15:$B$17)</f>
        <v>8937.2999999999993</v>
      </c>
      <c r="X1362" s="5">
        <f>WORKSHEET[[#This Row],[Clients Total Cost]] / WORKSHEET[[#This Row],[Clients Rate per T2 (USD)]]</f>
        <v>29.790999999999997</v>
      </c>
      <c r="Y1362" s="5">
        <f>WORKSHEET[[#This Row],[Clients Rate per T2 (USD)]] - WORKSHEET[[#This Row],[Supplier Rate Per t2 (USD)]]</f>
        <v>300</v>
      </c>
      <c r="Z1362" s="5">
        <f>WORKSHEET[[#This Row],[Profit Per T]] * WORKSHEET[[#This Row],[Weight]]</f>
        <v>8937.2999999999993</v>
      </c>
      <c r="AA1362">
        <v>1</v>
      </c>
      <c r="AB1362" s="1">
        <v>4.05</v>
      </c>
      <c r="AC1362" s="1">
        <v>2.7</v>
      </c>
      <c r="AD1362" s="1">
        <v>3.375</v>
      </c>
      <c r="AE1362" s="1">
        <f>WORKSHEET[[#This Row],[Delay at toll gate in days]] +WORKSHEET[[#This Row],[Delay at workshop in days]] +WORKSHEET[[#This Row],[Delay at border in days]]</f>
        <v>10.125</v>
      </c>
    </row>
    <row r="1363" spans="1:31" x14ac:dyDescent="0.35">
      <c r="A1363" t="s">
        <v>1383</v>
      </c>
      <c r="B1363" t="s">
        <v>10</v>
      </c>
      <c r="C1363" t="s">
        <v>68</v>
      </c>
      <c r="D1363" t="s">
        <v>3619</v>
      </c>
      <c r="E1363" t="s">
        <v>3612</v>
      </c>
      <c r="F1363" t="str">
        <f>WORKSHEET[[#This Row],[Depart From]]&amp;"-"&amp;WORKSHEET[[#This Row],[Arrive To]]</f>
        <v>Addis Ababa-Victoria</v>
      </c>
      <c r="G1363" s="2">
        <v>44664</v>
      </c>
      <c r="H1363" s="2">
        <v>44692</v>
      </c>
      <c r="I1363" s="2" t="str">
        <f t="shared" si="21"/>
        <v>Delivered</v>
      </c>
      <c r="J1363" s="2" t="str">
        <f>TEXT(WORKSHEET[[#This Row],[Offloading Date]], "mmm")</f>
        <v>May</v>
      </c>
      <c r="K1363" s="2" t="str">
        <f>IF(OR(WORKSHEET[[#This Row],[Year]]="", ISBLANK(WORKSHEET[[#This Row],[Year]]), WORKSHEET[[#This Row],[Year]]="null"), "Exclude", "Include")</f>
        <v>Include</v>
      </c>
      <c r="L1363" t="s">
        <v>3624</v>
      </c>
      <c r="M1363" t="s">
        <v>16</v>
      </c>
      <c r="N1363" t="s">
        <v>13</v>
      </c>
      <c r="O1363">
        <v>29.754000000000001</v>
      </c>
      <c r="P1363">
        <v>600</v>
      </c>
      <c r="Q1363" t="s">
        <v>14</v>
      </c>
      <c r="R1363">
        <f>P1363 * _xll.XLOOKUP(Q1363,CALCULATION!$A$15:$A$17, CALCULATION!$B$15:$B$17 )</f>
        <v>600</v>
      </c>
      <c r="S1363" s="5">
        <f>O1363*P1363*_xll.XLOOKUP(Q1363,CALCULATION!$A$15:$A$17, CALCULATION!$B$15:$B$17)</f>
        <v>17852.400000000001</v>
      </c>
      <c r="T1363">
        <v>300</v>
      </c>
      <c r="U1363" t="s">
        <v>14</v>
      </c>
      <c r="V1363">
        <f>T1363 * _xll.XLOOKUP(U1363,CALCULATION!$A$15:$A$17, CALCULATION!$B$15:$B$17 )</f>
        <v>300</v>
      </c>
      <c r="W1363" s="5">
        <f>O1363*T1363*_xll.XLOOKUP(U1363,CALCULATION!$A$15:$A$17, CALCULATION!$B$15:$B$17)</f>
        <v>8926.2000000000007</v>
      </c>
      <c r="X1363" s="5">
        <f>WORKSHEET[[#This Row],[Clients Total Cost]] / WORKSHEET[[#This Row],[Clients Rate per T2 (USD)]]</f>
        <v>29.754000000000001</v>
      </c>
      <c r="Y1363" s="5">
        <f>WORKSHEET[[#This Row],[Clients Rate per T2 (USD)]] - WORKSHEET[[#This Row],[Supplier Rate Per t2 (USD)]]</f>
        <v>300</v>
      </c>
      <c r="Z1363" s="5">
        <f>WORKSHEET[[#This Row],[Profit Per T]] * WORKSHEET[[#This Row],[Weight]]</f>
        <v>8926.2000000000007</v>
      </c>
      <c r="AA1363">
        <v>1</v>
      </c>
      <c r="AB1363" s="1">
        <v>4.2</v>
      </c>
      <c r="AC1363" s="1">
        <v>2.8000000000000003</v>
      </c>
      <c r="AD1363" s="1">
        <v>3.5</v>
      </c>
      <c r="AE1363" s="1">
        <f>WORKSHEET[[#This Row],[Delay at toll gate in days]] +WORKSHEET[[#This Row],[Delay at workshop in days]] +WORKSHEET[[#This Row],[Delay at border in days]]</f>
        <v>10.5</v>
      </c>
    </row>
    <row r="1364" spans="1:31" x14ac:dyDescent="0.35">
      <c r="A1364" t="s">
        <v>1384</v>
      </c>
      <c r="B1364" t="s">
        <v>10</v>
      </c>
      <c r="C1364" t="s">
        <v>68</v>
      </c>
      <c r="D1364" t="s">
        <v>3616</v>
      </c>
      <c r="E1364" t="s">
        <v>3614</v>
      </c>
      <c r="F1364" t="str">
        <f>WORKSHEET[[#This Row],[Depart From]]&amp;"-"&amp;WORKSHEET[[#This Row],[Arrive To]]</f>
        <v>Marrakech-Alger</v>
      </c>
      <c r="G1364" s="2">
        <v>44669</v>
      </c>
      <c r="H1364" s="2">
        <v>44709</v>
      </c>
      <c r="I1364" s="2" t="str">
        <f t="shared" si="21"/>
        <v>Delivered</v>
      </c>
      <c r="J1364" s="2" t="str">
        <f>TEXT(WORKSHEET[[#This Row],[Offloading Date]], "mmm")</f>
        <v>May</v>
      </c>
      <c r="K1364" s="2" t="str">
        <f>IF(OR(WORKSHEET[[#This Row],[Year]]="", ISBLANK(WORKSHEET[[#This Row],[Year]]), WORKSHEET[[#This Row],[Year]]="null"), "Exclude", "Include")</f>
        <v>Include</v>
      </c>
      <c r="L1364" t="s">
        <v>3624</v>
      </c>
      <c r="M1364" t="s">
        <v>16</v>
      </c>
      <c r="N1364" t="s">
        <v>13</v>
      </c>
      <c r="O1364">
        <v>28.277999999999999</v>
      </c>
      <c r="P1364">
        <v>600</v>
      </c>
      <c r="Q1364" t="s">
        <v>14</v>
      </c>
      <c r="R1364">
        <f>P1364 * _xll.XLOOKUP(Q1364,CALCULATION!$A$15:$A$17, CALCULATION!$B$15:$B$17 )</f>
        <v>600</v>
      </c>
      <c r="S1364" s="5">
        <f>O1364*P1364*_xll.XLOOKUP(Q1364,CALCULATION!$A$15:$A$17, CALCULATION!$B$15:$B$17)</f>
        <v>16966.8</v>
      </c>
      <c r="T1364">
        <v>300</v>
      </c>
      <c r="U1364" t="s">
        <v>14</v>
      </c>
      <c r="V1364">
        <f>T1364 * _xll.XLOOKUP(U1364,CALCULATION!$A$15:$A$17, CALCULATION!$B$15:$B$17 )</f>
        <v>300</v>
      </c>
      <c r="W1364" s="5">
        <f>O1364*T1364*_xll.XLOOKUP(U1364,CALCULATION!$A$15:$A$17, CALCULATION!$B$15:$B$17)</f>
        <v>8483.4</v>
      </c>
      <c r="X1364" s="5">
        <f>WORKSHEET[[#This Row],[Clients Total Cost]] / WORKSHEET[[#This Row],[Clients Rate per T2 (USD)]]</f>
        <v>28.277999999999999</v>
      </c>
      <c r="Y1364" s="5">
        <f>WORKSHEET[[#This Row],[Clients Rate per T2 (USD)]] - WORKSHEET[[#This Row],[Supplier Rate Per t2 (USD)]]</f>
        <v>300</v>
      </c>
      <c r="Z1364" s="5">
        <f>WORKSHEET[[#This Row],[Profit Per T]] * WORKSHEET[[#This Row],[Weight]]</f>
        <v>8483.4</v>
      </c>
      <c r="AA1364">
        <v>1</v>
      </c>
      <c r="AB1364" s="1">
        <v>6</v>
      </c>
      <c r="AC1364" s="1">
        <v>4</v>
      </c>
      <c r="AD1364" s="1">
        <v>5</v>
      </c>
      <c r="AE1364" s="1">
        <f>WORKSHEET[[#This Row],[Delay at toll gate in days]] +WORKSHEET[[#This Row],[Delay at workshop in days]] +WORKSHEET[[#This Row],[Delay at border in days]]</f>
        <v>15</v>
      </c>
    </row>
    <row r="1365" spans="1:31" x14ac:dyDescent="0.35">
      <c r="A1365" t="s">
        <v>1385</v>
      </c>
      <c r="B1365" t="s">
        <v>10</v>
      </c>
      <c r="C1365" t="s">
        <v>68</v>
      </c>
      <c r="D1365" t="s">
        <v>3615</v>
      </c>
      <c r="E1365" t="s">
        <v>3612</v>
      </c>
      <c r="F1365" t="str">
        <f>WORKSHEET[[#This Row],[Depart From]]&amp;"-"&amp;WORKSHEET[[#This Row],[Arrive To]]</f>
        <v>Mombasa-Victoria</v>
      </c>
      <c r="G1365" s="2">
        <v>44664</v>
      </c>
      <c r="H1365" s="2">
        <v>44697</v>
      </c>
      <c r="I1365" s="2" t="str">
        <f t="shared" si="21"/>
        <v>Delivered</v>
      </c>
      <c r="J1365" s="2" t="str">
        <f>TEXT(WORKSHEET[[#This Row],[Offloading Date]], "mmm")</f>
        <v>May</v>
      </c>
      <c r="K1365" s="2" t="str">
        <f>IF(OR(WORKSHEET[[#This Row],[Year]]="", ISBLANK(WORKSHEET[[#This Row],[Year]]), WORKSHEET[[#This Row],[Year]]="null"), "Exclude", "Include")</f>
        <v>Include</v>
      </c>
      <c r="L1365" t="s">
        <v>3624</v>
      </c>
      <c r="M1365" t="s">
        <v>16</v>
      </c>
      <c r="N1365" t="s">
        <v>13</v>
      </c>
      <c r="O1365">
        <v>29.062999999999999</v>
      </c>
      <c r="P1365">
        <v>600</v>
      </c>
      <c r="Q1365" t="s">
        <v>14</v>
      </c>
      <c r="R1365">
        <f>P1365 * _xll.XLOOKUP(Q1365,CALCULATION!$A$15:$A$17, CALCULATION!$B$15:$B$17 )</f>
        <v>600</v>
      </c>
      <c r="S1365" s="5">
        <f>O1365*P1365*_xll.XLOOKUP(Q1365,CALCULATION!$A$15:$A$17, CALCULATION!$B$15:$B$17)</f>
        <v>17437.8</v>
      </c>
      <c r="T1365">
        <v>300</v>
      </c>
      <c r="U1365" t="s">
        <v>14</v>
      </c>
      <c r="V1365">
        <f>T1365 * _xll.XLOOKUP(U1365,CALCULATION!$A$15:$A$17, CALCULATION!$B$15:$B$17 )</f>
        <v>300</v>
      </c>
      <c r="W1365" s="5">
        <f>O1365*T1365*_xll.XLOOKUP(U1365,CALCULATION!$A$15:$A$17, CALCULATION!$B$15:$B$17)</f>
        <v>8718.9</v>
      </c>
      <c r="X1365" s="5">
        <f>WORKSHEET[[#This Row],[Clients Total Cost]] / WORKSHEET[[#This Row],[Clients Rate per T2 (USD)]]</f>
        <v>29.062999999999999</v>
      </c>
      <c r="Y1365" s="5">
        <f>WORKSHEET[[#This Row],[Clients Rate per T2 (USD)]] - WORKSHEET[[#This Row],[Supplier Rate Per t2 (USD)]]</f>
        <v>300</v>
      </c>
      <c r="Z1365" s="5">
        <f>WORKSHEET[[#This Row],[Profit Per T]] * WORKSHEET[[#This Row],[Weight]]</f>
        <v>8718.9</v>
      </c>
      <c r="AA1365">
        <v>1</v>
      </c>
      <c r="AB1365" s="1">
        <v>4.95</v>
      </c>
      <c r="AC1365" s="1">
        <v>3.3000000000000003</v>
      </c>
      <c r="AD1365" s="1">
        <v>4.125</v>
      </c>
      <c r="AE1365" s="1">
        <f>WORKSHEET[[#This Row],[Delay at toll gate in days]] +WORKSHEET[[#This Row],[Delay at workshop in days]] +WORKSHEET[[#This Row],[Delay at border in days]]</f>
        <v>12.375</v>
      </c>
    </row>
    <row r="1366" spans="1:31" x14ac:dyDescent="0.35">
      <c r="A1366" t="s">
        <v>1386</v>
      </c>
      <c r="B1366" t="s">
        <v>10</v>
      </c>
      <c r="C1366" t="s">
        <v>68</v>
      </c>
      <c r="D1366" t="s">
        <v>3611</v>
      </c>
      <c r="E1366" t="s">
        <v>3613</v>
      </c>
      <c r="F1366" t="str">
        <f>WORKSHEET[[#This Row],[Depart From]]&amp;"-"&amp;WORKSHEET[[#This Row],[Arrive To]]</f>
        <v>Mogadishu-Sanaa</v>
      </c>
      <c r="G1366" s="2">
        <v>44662</v>
      </c>
      <c r="H1366" s="2">
        <v>44687</v>
      </c>
      <c r="I1366" s="2" t="str">
        <f t="shared" si="21"/>
        <v>Delivered</v>
      </c>
      <c r="J1366" s="2" t="str">
        <f>TEXT(WORKSHEET[[#This Row],[Offloading Date]], "mmm")</f>
        <v>May</v>
      </c>
      <c r="K1366" s="2" t="str">
        <f>IF(OR(WORKSHEET[[#This Row],[Year]]="", ISBLANK(WORKSHEET[[#This Row],[Year]]), WORKSHEET[[#This Row],[Year]]="null"), "Exclude", "Include")</f>
        <v>Include</v>
      </c>
      <c r="L1366" t="s">
        <v>3624</v>
      </c>
      <c r="M1366" t="s">
        <v>12</v>
      </c>
      <c r="N1366" t="s">
        <v>13</v>
      </c>
      <c r="O1366">
        <v>27.693999999999999</v>
      </c>
      <c r="P1366">
        <v>600</v>
      </c>
      <c r="Q1366" t="s">
        <v>14</v>
      </c>
      <c r="R1366">
        <f>P1366 * _xll.XLOOKUP(Q1366,CALCULATION!$A$15:$A$17, CALCULATION!$B$15:$B$17 )</f>
        <v>600</v>
      </c>
      <c r="S1366" s="5">
        <f>O1366*P1366*_xll.XLOOKUP(Q1366,CALCULATION!$A$15:$A$17, CALCULATION!$B$15:$B$17)</f>
        <v>16616.399999999998</v>
      </c>
      <c r="T1366">
        <v>300</v>
      </c>
      <c r="U1366" t="s">
        <v>14</v>
      </c>
      <c r="V1366">
        <f>T1366 * _xll.XLOOKUP(U1366,CALCULATION!$A$15:$A$17, CALCULATION!$B$15:$B$17 )</f>
        <v>300</v>
      </c>
      <c r="W1366" s="5">
        <f>O1366*T1366*_xll.XLOOKUP(U1366,CALCULATION!$A$15:$A$17, CALCULATION!$B$15:$B$17)</f>
        <v>8308.1999999999989</v>
      </c>
      <c r="X1366" s="5">
        <f>WORKSHEET[[#This Row],[Clients Total Cost]] / WORKSHEET[[#This Row],[Clients Rate per T2 (USD)]]</f>
        <v>27.693999999999996</v>
      </c>
      <c r="Y1366" s="5">
        <f>WORKSHEET[[#This Row],[Clients Rate per T2 (USD)]] - WORKSHEET[[#This Row],[Supplier Rate Per t2 (USD)]]</f>
        <v>300</v>
      </c>
      <c r="Z1366" s="5">
        <f>WORKSHEET[[#This Row],[Profit Per T]] * WORKSHEET[[#This Row],[Weight]]</f>
        <v>8308.1999999999989</v>
      </c>
      <c r="AA1366">
        <v>1</v>
      </c>
      <c r="AB1366" s="1">
        <v>3.75</v>
      </c>
      <c r="AC1366" s="1">
        <v>2.5</v>
      </c>
      <c r="AD1366" s="1">
        <v>3.125</v>
      </c>
      <c r="AE1366" s="1">
        <f>WORKSHEET[[#This Row],[Delay at toll gate in days]] +WORKSHEET[[#This Row],[Delay at workshop in days]] +WORKSHEET[[#This Row],[Delay at border in days]]</f>
        <v>9.375</v>
      </c>
    </row>
    <row r="1367" spans="1:31" x14ac:dyDescent="0.35">
      <c r="A1367" t="s">
        <v>1387</v>
      </c>
      <c r="B1367" t="s">
        <v>10</v>
      </c>
      <c r="C1367" t="s">
        <v>68</v>
      </c>
      <c r="D1367" t="s">
        <v>3620</v>
      </c>
      <c r="E1367" t="s">
        <v>3612</v>
      </c>
      <c r="F1367" t="str">
        <f>WORKSHEET[[#This Row],[Depart From]]&amp;"-"&amp;WORKSHEET[[#This Row],[Arrive To]]</f>
        <v>Zanzibar-Victoria</v>
      </c>
      <c r="G1367" s="2">
        <v>44662</v>
      </c>
      <c r="H1367" s="2">
        <v>44688</v>
      </c>
      <c r="I1367" s="2" t="str">
        <f t="shared" si="21"/>
        <v>Delivered</v>
      </c>
      <c r="J1367" s="2" t="str">
        <f>TEXT(WORKSHEET[[#This Row],[Offloading Date]], "mmm")</f>
        <v>May</v>
      </c>
      <c r="K1367" s="2" t="str">
        <f>IF(OR(WORKSHEET[[#This Row],[Year]]="", ISBLANK(WORKSHEET[[#This Row],[Year]]), WORKSHEET[[#This Row],[Year]]="null"), "Exclude", "Include")</f>
        <v>Include</v>
      </c>
      <c r="L1367" t="s">
        <v>3624</v>
      </c>
      <c r="M1367" t="s">
        <v>16</v>
      </c>
      <c r="N1367" t="s">
        <v>13</v>
      </c>
      <c r="O1367">
        <v>28.416</v>
      </c>
      <c r="P1367">
        <v>600</v>
      </c>
      <c r="Q1367" t="s">
        <v>14</v>
      </c>
      <c r="R1367">
        <f>P1367 * _xll.XLOOKUP(Q1367,CALCULATION!$A$15:$A$17, CALCULATION!$B$15:$B$17 )</f>
        <v>600</v>
      </c>
      <c r="S1367" s="5">
        <f>O1367*P1367*_xll.XLOOKUP(Q1367,CALCULATION!$A$15:$A$17, CALCULATION!$B$15:$B$17)</f>
        <v>17049.599999999999</v>
      </c>
      <c r="T1367">
        <v>300</v>
      </c>
      <c r="U1367" t="s">
        <v>14</v>
      </c>
      <c r="V1367">
        <f>T1367 * _xll.XLOOKUP(U1367,CALCULATION!$A$15:$A$17, CALCULATION!$B$15:$B$17 )</f>
        <v>300</v>
      </c>
      <c r="W1367" s="5">
        <f>O1367*T1367*_xll.XLOOKUP(U1367,CALCULATION!$A$15:$A$17, CALCULATION!$B$15:$B$17)</f>
        <v>8524.7999999999993</v>
      </c>
      <c r="X1367" s="5">
        <f>WORKSHEET[[#This Row],[Clients Total Cost]] / WORKSHEET[[#This Row],[Clients Rate per T2 (USD)]]</f>
        <v>28.415999999999997</v>
      </c>
      <c r="Y1367" s="5">
        <f>WORKSHEET[[#This Row],[Clients Rate per T2 (USD)]] - WORKSHEET[[#This Row],[Supplier Rate Per t2 (USD)]]</f>
        <v>300</v>
      </c>
      <c r="Z1367" s="5">
        <f>WORKSHEET[[#This Row],[Profit Per T]] * WORKSHEET[[#This Row],[Weight]]</f>
        <v>8524.7999999999993</v>
      </c>
      <c r="AA1367">
        <v>1</v>
      </c>
      <c r="AB1367" s="1">
        <v>3.9</v>
      </c>
      <c r="AC1367" s="1">
        <v>2.6</v>
      </c>
      <c r="AD1367" s="1">
        <v>3.25</v>
      </c>
      <c r="AE1367" s="1">
        <f>WORKSHEET[[#This Row],[Delay at toll gate in days]] +WORKSHEET[[#This Row],[Delay at workshop in days]] +WORKSHEET[[#This Row],[Delay at border in days]]</f>
        <v>9.75</v>
      </c>
    </row>
    <row r="1368" spans="1:31" x14ac:dyDescent="0.35">
      <c r="A1368" t="s">
        <v>1388</v>
      </c>
      <c r="B1368" t="s">
        <v>10</v>
      </c>
      <c r="C1368" t="s">
        <v>68</v>
      </c>
      <c r="D1368" t="s">
        <v>3615</v>
      </c>
      <c r="E1368" t="s">
        <v>3617</v>
      </c>
      <c r="F1368" t="str">
        <f>WORKSHEET[[#This Row],[Depart From]]&amp;"-"&amp;WORKSHEET[[#This Row],[Arrive To]]</f>
        <v>Mombasa-Lagos</v>
      </c>
      <c r="G1368" s="2">
        <v>44663</v>
      </c>
      <c r="H1368" s="2">
        <v>44693</v>
      </c>
      <c r="I1368" s="2" t="str">
        <f t="shared" si="21"/>
        <v>Delivered</v>
      </c>
      <c r="J1368" s="2" t="str">
        <f>TEXT(WORKSHEET[[#This Row],[Offloading Date]], "mmm")</f>
        <v>May</v>
      </c>
      <c r="K1368" s="2" t="str">
        <f>IF(OR(WORKSHEET[[#This Row],[Year]]="", ISBLANK(WORKSHEET[[#This Row],[Year]]), WORKSHEET[[#This Row],[Year]]="null"), "Exclude", "Include")</f>
        <v>Include</v>
      </c>
      <c r="L1368" t="s">
        <v>3624</v>
      </c>
      <c r="M1368" t="s">
        <v>16</v>
      </c>
      <c r="N1368" t="s">
        <v>13</v>
      </c>
      <c r="O1368">
        <v>29.388000000000002</v>
      </c>
      <c r="P1368">
        <v>600</v>
      </c>
      <c r="Q1368" t="s">
        <v>14</v>
      </c>
      <c r="R1368">
        <f>P1368 * _xll.XLOOKUP(Q1368,CALCULATION!$A$15:$A$17, CALCULATION!$B$15:$B$17 )</f>
        <v>600</v>
      </c>
      <c r="S1368" s="5">
        <f>O1368*P1368*_xll.XLOOKUP(Q1368,CALCULATION!$A$15:$A$17, CALCULATION!$B$15:$B$17)</f>
        <v>17632.8</v>
      </c>
      <c r="T1368">
        <v>300</v>
      </c>
      <c r="U1368" t="s">
        <v>14</v>
      </c>
      <c r="V1368">
        <f>T1368 * _xll.XLOOKUP(U1368,CALCULATION!$A$15:$A$17, CALCULATION!$B$15:$B$17 )</f>
        <v>300</v>
      </c>
      <c r="W1368" s="5">
        <f>O1368*T1368*_xll.XLOOKUP(U1368,CALCULATION!$A$15:$A$17, CALCULATION!$B$15:$B$17)</f>
        <v>8816.4</v>
      </c>
      <c r="X1368" s="5">
        <f>WORKSHEET[[#This Row],[Clients Total Cost]] / WORKSHEET[[#This Row],[Clients Rate per T2 (USD)]]</f>
        <v>29.387999999999998</v>
      </c>
      <c r="Y1368" s="5">
        <f>WORKSHEET[[#This Row],[Clients Rate per T2 (USD)]] - WORKSHEET[[#This Row],[Supplier Rate Per t2 (USD)]]</f>
        <v>300</v>
      </c>
      <c r="Z1368" s="5">
        <f>WORKSHEET[[#This Row],[Profit Per T]] * WORKSHEET[[#This Row],[Weight]]</f>
        <v>8816.4</v>
      </c>
      <c r="AA1368">
        <v>1</v>
      </c>
      <c r="AB1368" s="1">
        <v>4.5</v>
      </c>
      <c r="AC1368" s="1">
        <v>3</v>
      </c>
      <c r="AD1368" s="1">
        <v>3.75</v>
      </c>
      <c r="AE1368" s="1">
        <f>WORKSHEET[[#This Row],[Delay at toll gate in days]] +WORKSHEET[[#This Row],[Delay at workshop in days]] +WORKSHEET[[#This Row],[Delay at border in days]]</f>
        <v>11.25</v>
      </c>
    </row>
    <row r="1369" spans="1:31" x14ac:dyDescent="0.35">
      <c r="A1369" t="s">
        <v>1389</v>
      </c>
      <c r="B1369" t="s">
        <v>10</v>
      </c>
      <c r="C1369" t="s">
        <v>68</v>
      </c>
      <c r="D1369" t="s">
        <v>3619</v>
      </c>
      <c r="E1369" t="s">
        <v>3613</v>
      </c>
      <c r="F1369" t="str">
        <f>WORKSHEET[[#This Row],[Depart From]]&amp;"-"&amp;WORKSHEET[[#This Row],[Arrive To]]</f>
        <v>Addis Ababa-Sanaa</v>
      </c>
      <c r="G1369" s="2">
        <v>44664</v>
      </c>
      <c r="H1369" s="2">
        <v>44688</v>
      </c>
      <c r="I1369" s="2" t="str">
        <f t="shared" si="21"/>
        <v>Delivered</v>
      </c>
      <c r="J1369" s="2" t="str">
        <f>TEXT(WORKSHEET[[#This Row],[Offloading Date]], "mmm")</f>
        <v>May</v>
      </c>
      <c r="K1369" s="2" t="str">
        <f>IF(OR(WORKSHEET[[#This Row],[Year]]="", ISBLANK(WORKSHEET[[#This Row],[Year]]), WORKSHEET[[#This Row],[Year]]="null"), "Exclude", "Include")</f>
        <v>Include</v>
      </c>
      <c r="L1369" t="s">
        <v>3624</v>
      </c>
      <c r="M1369" t="s">
        <v>16</v>
      </c>
      <c r="N1369" t="s">
        <v>13</v>
      </c>
      <c r="O1369">
        <v>33.177999999999997</v>
      </c>
      <c r="P1369">
        <v>600</v>
      </c>
      <c r="Q1369" t="s">
        <v>14</v>
      </c>
      <c r="R1369">
        <f>P1369 * _xll.XLOOKUP(Q1369,CALCULATION!$A$15:$A$17, CALCULATION!$B$15:$B$17 )</f>
        <v>600</v>
      </c>
      <c r="S1369" s="5">
        <f>O1369*P1369*_xll.XLOOKUP(Q1369,CALCULATION!$A$15:$A$17, CALCULATION!$B$15:$B$17)</f>
        <v>19906.8</v>
      </c>
      <c r="T1369">
        <v>300</v>
      </c>
      <c r="U1369" t="s">
        <v>14</v>
      </c>
      <c r="V1369">
        <f>T1369 * _xll.XLOOKUP(U1369,CALCULATION!$A$15:$A$17, CALCULATION!$B$15:$B$17 )</f>
        <v>300</v>
      </c>
      <c r="W1369" s="5">
        <f>O1369*T1369*_xll.XLOOKUP(U1369,CALCULATION!$A$15:$A$17, CALCULATION!$B$15:$B$17)</f>
        <v>9953.4</v>
      </c>
      <c r="X1369" s="5">
        <f>WORKSHEET[[#This Row],[Clients Total Cost]] / WORKSHEET[[#This Row],[Clients Rate per T2 (USD)]]</f>
        <v>33.177999999999997</v>
      </c>
      <c r="Y1369" s="5">
        <f>WORKSHEET[[#This Row],[Clients Rate per T2 (USD)]] - WORKSHEET[[#This Row],[Supplier Rate Per t2 (USD)]]</f>
        <v>300</v>
      </c>
      <c r="Z1369" s="5">
        <f>WORKSHEET[[#This Row],[Profit Per T]] * WORKSHEET[[#This Row],[Weight]]</f>
        <v>9953.4</v>
      </c>
      <c r="AA1369">
        <v>1</v>
      </c>
      <c r="AB1369" s="1">
        <v>3.5999999999999996</v>
      </c>
      <c r="AC1369" s="1">
        <v>2.4000000000000004</v>
      </c>
      <c r="AD1369" s="1">
        <v>3</v>
      </c>
      <c r="AE1369" s="1">
        <f>WORKSHEET[[#This Row],[Delay at toll gate in days]] +WORKSHEET[[#This Row],[Delay at workshop in days]] +WORKSHEET[[#This Row],[Delay at border in days]]</f>
        <v>9</v>
      </c>
    </row>
    <row r="1370" spans="1:31" x14ac:dyDescent="0.35">
      <c r="A1370" t="s">
        <v>1390</v>
      </c>
      <c r="B1370" t="s">
        <v>10</v>
      </c>
      <c r="C1370" t="s">
        <v>68</v>
      </c>
      <c r="D1370" t="s">
        <v>3620</v>
      </c>
      <c r="E1370" t="s">
        <v>3618</v>
      </c>
      <c r="F1370" t="str">
        <f>WORKSHEET[[#This Row],[Depart From]]&amp;"-"&amp;WORKSHEET[[#This Row],[Arrive To]]</f>
        <v>Zanzibar-Tripoli</v>
      </c>
      <c r="G1370" s="2">
        <v>44663</v>
      </c>
      <c r="H1370" s="2">
        <v>44688</v>
      </c>
      <c r="I1370" s="2" t="str">
        <f t="shared" si="21"/>
        <v>Delivered</v>
      </c>
      <c r="J1370" s="2" t="str">
        <f>TEXT(WORKSHEET[[#This Row],[Offloading Date]], "mmm")</f>
        <v>May</v>
      </c>
      <c r="K1370" s="2" t="str">
        <f>IF(OR(WORKSHEET[[#This Row],[Year]]="", ISBLANK(WORKSHEET[[#This Row],[Year]]), WORKSHEET[[#This Row],[Year]]="null"), "Exclude", "Include")</f>
        <v>Include</v>
      </c>
      <c r="L1370" t="s">
        <v>3624</v>
      </c>
      <c r="M1370" t="s">
        <v>12</v>
      </c>
      <c r="N1370" t="s">
        <v>13</v>
      </c>
      <c r="O1370">
        <v>29.291</v>
      </c>
      <c r="P1370">
        <v>600</v>
      </c>
      <c r="Q1370" t="s">
        <v>14</v>
      </c>
      <c r="R1370">
        <f>P1370 * _xll.XLOOKUP(Q1370,CALCULATION!$A$15:$A$17, CALCULATION!$B$15:$B$17 )</f>
        <v>600</v>
      </c>
      <c r="S1370" s="5">
        <f>O1370*P1370*_xll.XLOOKUP(Q1370,CALCULATION!$A$15:$A$17, CALCULATION!$B$15:$B$17)</f>
        <v>17574.599999999999</v>
      </c>
      <c r="T1370">
        <v>300</v>
      </c>
      <c r="U1370" t="s">
        <v>14</v>
      </c>
      <c r="V1370">
        <f>T1370 * _xll.XLOOKUP(U1370,CALCULATION!$A$15:$A$17, CALCULATION!$B$15:$B$17 )</f>
        <v>300</v>
      </c>
      <c r="W1370" s="5">
        <f>O1370*T1370*_xll.XLOOKUP(U1370,CALCULATION!$A$15:$A$17, CALCULATION!$B$15:$B$17)</f>
        <v>8787.2999999999993</v>
      </c>
      <c r="X1370" s="5">
        <f>WORKSHEET[[#This Row],[Clients Total Cost]] / WORKSHEET[[#This Row],[Clients Rate per T2 (USD)]]</f>
        <v>29.290999999999997</v>
      </c>
      <c r="Y1370" s="5">
        <f>WORKSHEET[[#This Row],[Clients Rate per T2 (USD)]] - WORKSHEET[[#This Row],[Supplier Rate Per t2 (USD)]]</f>
        <v>300</v>
      </c>
      <c r="Z1370" s="5">
        <f>WORKSHEET[[#This Row],[Profit Per T]] * WORKSHEET[[#This Row],[Weight]]</f>
        <v>8787.2999999999993</v>
      </c>
      <c r="AA1370">
        <v>1</v>
      </c>
      <c r="AB1370" s="1">
        <v>3.75</v>
      </c>
      <c r="AC1370" s="1">
        <v>2.5</v>
      </c>
      <c r="AD1370" s="1">
        <v>3.125</v>
      </c>
      <c r="AE1370" s="1">
        <f>WORKSHEET[[#This Row],[Delay at toll gate in days]] +WORKSHEET[[#This Row],[Delay at workshop in days]] +WORKSHEET[[#This Row],[Delay at border in days]]</f>
        <v>9.375</v>
      </c>
    </row>
    <row r="1371" spans="1:31" x14ac:dyDescent="0.35">
      <c r="A1371" t="s">
        <v>1391</v>
      </c>
      <c r="B1371" t="s">
        <v>10</v>
      </c>
      <c r="C1371" t="s">
        <v>68</v>
      </c>
      <c r="D1371" t="s">
        <v>3619</v>
      </c>
      <c r="E1371" t="s">
        <v>3618</v>
      </c>
      <c r="F1371" t="str">
        <f>WORKSHEET[[#This Row],[Depart From]]&amp;"-"&amp;WORKSHEET[[#This Row],[Arrive To]]</f>
        <v>Addis Ababa-Tripoli</v>
      </c>
      <c r="G1371" s="2">
        <v>44662</v>
      </c>
      <c r="H1371" s="2">
        <v>44686</v>
      </c>
      <c r="I1371" s="2" t="str">
        <f t="shared" si="21"/>
        <v>Delivered</v>
      </c>
      <c r="J1371" s="2" t="str">
        <f>TEXT(WORKSHEET[[#This Row],[Offloading Date]], "mmm")</f>
        <v>May</v>
      </c>
      <c r="K1371" s="2" t="str">
        <f>IF(OR(WORKSHEET[[#This Row],[Year]]="", ISBLANK(WORKSHEET[[#This Row],[Year]]), WORKSHEET[[#This Row],[Year]]="null"), "Exclude", "Include")</f>
        <v>Include</v>
      </c>
      <c r="L1371" t="s">
        <v>3624</v>
      </c>
      <c r="M1371" t="s">
        <v>12</v>
      </c>
      <c r="N1371" t="s">
        <v>13</v>
      </c>
      <c r="O1371">
        <v>28.19</v>
      </c>
      <c r="P1371">
        <v>600</v>
      </c>
      <c r="Q1371" t="s">
        <v>14</v>
      </c>
      <c r="R1371">
        <f>P1371 * _xll.XLOOKUP(Q1371,CALCULATION!$A$15:$A$17, CALCULATION!$B$15:$B$17 )</f>
        <v>600</v>
      </c>
      <c r="S1371" s="5">
        <f>O1371*P1371*_xll.XLOOKUP(Q1371,CALCULATION!$A$15:$A$17, CALCULATION!$B$15:$B$17)</f>
        <v>16914</v>
      </c>
      <c r="T1371">
        <v>300</v>
      </c>
      <c r="U1371" t="s">
        <v>14</v>
      </c>
      <c r="V1371">
        <f>T1371 * _xll.XLOOKUP(U1371,CALCULATION!$A$15:$A$17, CALCULATION!$B$15:$B$17 )</f>
        <v>300</v>
      </c>
      <c r="W1371" s="5">
        <f>O1371*T1371*_xll.XLOOKUP(U1371,CALCULATION!$A$15:$A$17, CALCULATION!$B$15:$B$17)</f>
        <v>8457</v>
      </c>
      <c r="X1371" s="5">
        <f>WORKSHEET[[#This Row],[Clients Total Cost]] / WORKSHEET[[#This Row],[Clients Rate per T2 (USD)]]</f>
        <v>28.19</v>
      </c>
      <c r="Y1371" s="5">
        <f>WORKSHEET[[#This Row],[Clients Rate per T2 (USD)]] - WORKSHEET[[#This Row],[Supplier Rate Per t2 (USD)]]</f>
        <v>300</v>
      </c>
      <c r="Z1371" s="5">
        <f>WORKSHEET[[#This Row],[Profit Per T]] * WORKSHEET[[#This Row],[Weight]]</f>
        <v>8457</v>
      </c>
      <c r="AA1371">
        <v>1</v>
      </c>
      <c r="AB1371" s="1">
        <v>3.5999999999999996</v>
      </c>
      <c r="AC1371" s="1">
        <v>2.4000000000000004</v>
      </c>
      <c r="AD1371" s="1">
        <v>3</v>
      </c>
      <c r="AE1371" s="1">
        <f>WORKSHEET[[#This Row],[Delay at toll gate in days]] +WORKSHEET[[#This Row],[Delay at workshop in days]] +WORKSHEET[[#This Row],[Delay at border in days]]</f>
        <v>9</v>
      </c>
    </row>
    <row r="1372" spans="1:31" x14ac:dyDescent="0.35">
      <c r="A1372" t="s">
        <v>1392</v>
      </c>
      <c r="B1372" t="s">
        <v>10</v>
      </c>
      <c r="C1372" t="s">
        <v>68</v>
      </c>
      <c r="D1372" t="s">
        <v>3616</v>
      </c>
      <c r="E1372" t="s">
        <v>3617</v>
      </c>
      <c r="F1372" t="str">
        <f>WORKSHEET[[#This Row],[Depart From]]&amp;"-"&amp;WORKSHEET[[#This Row],[Arrive To]]</f>
        <v>Marrakech-Lagos</v>
      </c>
      <c r="G1372" s="2">
        <v>44665</v>
      </c>
      <c r="H1372" s="2">
        <v>44692</v>
      </c>
      <c r="I1372" s="2" t="str">
        <f t="shared" si="21"/>
        <v>Delivered</v>
      </c>
      <c r="J1372" s="2" t="str">
        <f>TEXT(WORKSHEET[[#This Row],[Offloading Date]], "mmm")</f>
        <v>May</v>
      </c>
      <c r="K1372" s="2" t="str">
        <f>IF(OR(WORKSHEET[[#This Row],[Year]]="", ISBLANK(WORKSHEET[[#This Row],[Year]]), WORKSHEET[[#This Row],[Year]]="null"), "Exclude", "Include")</f>
        <v>Include</v>
      </c>
      <c r="L1372" t="s">
        <v>3624</v>
      </c>
      <c r="M1372" t="s">
        <v>16</v>
      </c>
      <c r="N1372" t="s">
        <v>13</v>
      </c>
      <c r="O1372">
        <v>30.099</v>
      </c>
      <c r="P1372">
        <v>600</v>
      </c>
      <c r="Q1372" t="s">
        <v>14</v>
      </c>
      <c r="R1372">
        <f>P1372 * _xll.XLOOKUP(Q1372,CALCULATION!$A$15:$A$17, CALCULATION!$B$15:$B$17 )</f>
        <v>600</v>
      </c>
      <c r="S1372" s="5">
        <f>O1372*P1372*_xll.XLOOKUP(Q1372,CALCULATION!$A$15:$A$17, CALCULATION!$B$15:$B$17)</f>
        <v>18059.400000000001</v>
      </c>
      <c r="T1372">
        <v>300</v>
      </c>
      <c r="U1372" t="s">
        <v>14</v>
      </c>
      <c r="V1372">
        <f>T1372 * _xll.XLOOKUP(U1372,CALCULATION!$A$15:$A$17, CALCULATION!$B$15:$B$17 )</f>
        <v>300</v>
      </c>
      <c r="W1372" s="5">
        <f>O1372*T1372*_xll.XLOOKUP(U1372,CALCULATION!$A$15:$A$17, CALCULATION!$B$15:$B$17)</f>
        <v>9029.7000000000007</v>
      </c>
      <c r="X1372" s="5">
        <f>WORKSHEET[[#This Row],[Clients Total Cost]] / WORKSHEET[[#This Row],[Clients Rate per T2 (USD)]]</f>
        <v>30.099000000000004</v>
      </c>
      <c r="Y1372" s="5">
        <f>WORKSHEET[[#This Row],[Clients Rate per T2 (USD)]] - WORKSHEET[[#This Row],[Supplier Rate Per t2 (USD)]]</f>
        <v>300</v>
      </c>
      <c r="Z1372" s="5">
        <f>WORKSHEET[[#This Row],[Profit Per T]] * WORKSHEET[[#This Row],[Weight]]</f>
        <v>9029.7000000000007</v>
      </c>
      <c r="AA1372">
        <v>1</v>
      </c>
      <c r="AB1372" s="1">
        <v>4.05</v>
      </c>
      <c r="AC1372" s="1">
        <v>2.7</v>
      </c>
      <c r="AD1372" s="1">
        <v>3.375</v>
      </c>
      <c r="AE1372" s="1">
        <f>WORKSHEET[[#This Row],[Delay at toll gate in days]] +WORKSHEET[[#This Row],[Delay at workshop in days]] +WORKSHEET[[#This Row],[Delay at border in days]]</f>
        <v>10.125</v>
      </c>
    </row>
    <row r="1373" spans="1:31" x14ac:dyDescent="0.35">
      <c r="A1373" t="s">
        <v>1393</v>
      </c>
      <c r="B1373" t="s">
        <v>10</v>
      </c>
      <c r="C1373" t="s">
        <v>68</v>
      </c>
      <c r="D1373" t="s">
        <v>3619</v>
      </c>
      <c r="E1373" t="s">
        <v>3614</v>
      </c>
      <c r="F1373" t="str">
        <f>WORKSHEET[[#This Row],[Depart From]]&amp;"-"&amp;WORKSHEET[[#This Row],[Arrive To]]</f>
        <v>Addis Ababa-Alger</v>
      </c>
      <c r="G1373" s="2">
        <v>44677</v>
      </c>
      <c r="H1373" s="2">
        <v>44709</v>
      </c>
      <c r="I1373" s="2" t="str">
        <f t="shared" si="21"/>
        <v>Delivered</v>
      </c>
      <c r="J1373" s="2" t="str">
        <f>TEXT(WORKSHEET[[#This Row],[Offloading Date]], "mmm")</f>
        <v>May</v>
      </c>
      <c r="K1373" s="2" t="str">
        <f>IF(OR(WORKSHEET[[#This Row],[Year]]="", ISBLANK(WORKSHEET[[#This Row],[Year]]), WORKSHEET[[#This Row],[Year]]="null"), "Exclude", "Include")</f>
        <v>Include</v>
      </c>
      <c r="L1373" t="s">
        <v>16</v>
      </c>
      <c r="M1373" t="s">
        <v>12</v>
      </c>
      <c r="N1373" t="s">
        <v>13</v>
      </c>
      <c r="O1373">
        <v>33.911999999999999</v>
      </c>
      <c r="P1373">
        <v>600</v>
      </c>
      <c r="Q1373" t="s">
        <v>14</v>
      </c>
      <c r="R1373">
        <f>P1373 * _xll.XLOOKUP(Q1373,CALCULATION!$A$15:$A$17, CALCULATION!$B$15:$B$17 )</f>
        <v>600</v>
      </c>
      <c r="S1373" s="5">
        <f>O1373*P1373*_xll.XLOOKUP(Q1373,CALCULATION!$A$15:$A$17, CALCULATION!$B$15:$B$17)</f>
        <v>20347.2</v>
      </c>
      <c r="T1373">
        <v>300</v>
      </c>
      <c r="U1373" t="s">
        <v>14</v>
      </c>
      <c r="V1373">
        <f>T1373 * _xll.XLOOKUP(U1373,CALCULATION!$A$15:$A$17, CALCULATION!$B$15:$B$17 )</f>
        <v>300</v>
      </c>
      <c r="W1373" s="5">
        <f>O1373*T1373*_xll.XLOOKUP(U1373,CALCULATION!$A$15:$A$17, CALCULATION!$B$15:$B$17)</f>
        <v>10173.6</v>
      </c>
      <c r="X1373" s="5">
        <f>WORKSHEET[[#This Row],[Clients Total Cost]] / WORKSHEET[[#This Row],[Clients Rate per T2 (USD)]]</f>
        <v>33.911999999999999</v>
      </c>
      <c r="Y1373" s="5">
        <f>WORKSHEET[[#This Row],[Clients Rate per T2 (USD)]] - WORKSHEET[[#This Row],[Supplier Rate Per t2 (USD)]]</f>
        <v>300</v>
      </c>
      <c r="Z1373" s="5">
        <f>WORKSHEET[[#This Row],[Profit Per T]] * WORKSHEET[[#This Row],[Weight]]</f>
        <v>10173.6</v>
      </c>
      <c r="AA1373">
        <v>1</v>
      </c>
      <c r="AB1373" s="1">
        <v>4.8</v>
      </c>
      <c r="AC1373" s="1">
        <v>3.2</v>
      </c>
      <c r="AD1373" s="1">
        <v>4</v>
      </c>
      <c r="AE1373" s="1">
        <f>WORKSHEET[[#This Row],[Delay at toll gate in days]] +WORKSHEET[[#This Row],[Delay at workshop in days]] +WORKSHEET[[#This Row],[Delay at border in days]]</f>
        <v>12</v>
      </c>
    </row>
    <row r="1374" spans="1:31" x14ac:dyDescent="0.35">
      <c r="A1374" t="s">
        <v>1394</v>
      </c>
      <c r="B1374" t="s">
        <v>10</v>
      </c>
      <c r="C1374" t="s">
        <v>68</v>
      </c>
      <c r="D1374" t="s">
        <v>3620</v>
      </c>
      <c r="E1374" t="s">
        <v>3612</v>
      </c>
      <c r="F1374" t="str">
        <f>WORKSHEET[[#This Row],[Depart From]]&amp;"-"&amp;WORKSHEET[[#This Row],[Arrive To]]</f>
        <v>Zanzibar-Victoria</v>
      </c>
      <c r="G1374" s="2">
        <v>44669</v>
      </c>
      <c r="H1374" s="2">
        <v>44702</v>
      </c>
      <c r="I1374" s="2" t="str">
        <f t="shared" si="21"/>
        <v>Delivered</v>
      </c>
      <c r="J1374" s="2" t="str">
        <f>TEXT(WORKSHEET[[#This Row],[Offloading Date]], "mmm")</f>
        <v>May</v>
      </c>
      <c r="K1374" s="2" t="str">
        <f>IF(OR(WORKSHEET[[#This Row],[Year]]="", ISBLANK(WORKSHEET[[#This Row],[Year]]), WORKSHEET[[#This Row],[Year]]="null"), "Exclude", "Include")</f>
        <v>Include</v>
      </c>
      <c r="L1374" t="s">
        <v>3624</v>
      </c>
      <c r="M1374" t="s">
        <v>16</v>
      </c>
      <c r="N1374" t="s">
        <v>13</v>
      </c>
      <c r="O1374">
        <v>29.36</v>
      </c>
      <c r="P1374">
        <v>600</v>
      </c>
      <c r="Q1374" t="s">
        <v>14</v>
      </c>
      <c r="R1374">
        <f>P1374 * _xll.XLOOKUP(Q1374,CALCULATION!$A$15:$A$17, CALCULATION!$B$15:$B$17 )</f>
        <v>600</v>
      </c>
      <c r="S1374" s="5">
        <f>O1374*P1374*_xll.XLOOKUP(Q1374,CALCULATION!$A$15:$A$17, CALCULATION!$B$15:$B$17)</f>
        <v>17616</v>
      </c>
      <c r="T1374">
        <v>300</v>
      </c>
      <c r="U1374" t="s">
        <v>14</v>
      </c>
      <c r="V1374">
        <f>T1374 * _xll.XLOOKUP(U1374,CALCULATION!$A$15:$A$17, CALCULATION!$B$15:$B$17 )</f>
        <v>300</v>
      </c>
      <c r="W1374" s="5">
        <f>O1374*T1374*_xll.XLOOKUP(U1374,CALCULATION!$A$15:$A$17, CALCULATION!$B$15:$B$17)</f>
        <v>8808</v>
      </c>
      <c r="X1374" s="5">
        <f>WORKSHEET[[#This Row],[Clients Total Cost]] / WORKSHEET[[#This Row],[Clients Rate per T2 (USD)]]</f>
        <v>29.36</v>
      </c>
      <c r="Y1374" s="5">
        <f>WORKSHEET[[#This Row],[Clients Rate per T2 (USD)]] - WORKSHEET[[#This Row],[Supplier Rate Per t2 (USD)]]</f>
        <v>300</v>
      </c>
      <c r="Z1374" s="5">
        <f>WORKSHEET[[#This Row],[Profit Per T]] * WORKSHEET[[#This Row],[Weight]]</f>
        <v>8808</v>
      </c>
      <c r="AA1374">
        <v>1</v>
      </c>
      <c r="AB1374" s="1">
        <v>4.95</v>
      </c>
      <c r="AC1374" s="1">
        <v>3.3000000000000003</v>
      </c>
      <c r="AD1374" s="1">
        <v>4.125</v>
      </c>
      <c r="AE1374" s="1">
        <f>WORKSHEET[[#This Row],[Delay at toll gate in days]] +WORKSHEET[[#This Row],[Delay at workshop in days]] +WORKSHEET[[#This Row],[Delay at border in days]]</f>
        <v>12.375</v>
      </c>
    </row>
    <row r="1375" spans="1:31" x14ac:dyDescent="0.35">
      <c r="A1375" t="s">
        <v>1395</v>
      </c>
      <c r="B1375" t="s">
        <v>10</v>
      </c>
      <c r="C1375" t="s">
        <v>68</v>
      </c>
      <c r="D1375" t="s">
        <v>3611</v>
      </c>
      <c r="E1375" t="s">
        <v>3617</v>
      </c>
      <c r="F1375" t="str">
        <f>WORKSHEET[[#This Row],[Depart From]]&amp;"-"&amp;WORKSHEET[[#This Row],[Arrive To]]</f>
        <v>Mogadishu-Lagos</v>
      </c>
      <c r="G1375" s="2">
        <v>44672</v>
      </c>
      <c r="H1375" s="2">
        <v>44709</v>
      </c>
      <c r="I1375" s="2" t="str">
        <f t="shared" si="21"/>
        <v>Delivered</v>
      </c>
      <c r="J1375" s="2" t="str">
        <f>TEXT(WORKSHEET[[#This Row],[Offloading Date]], "mmm")</f>
        <v>May</v>
      </c>
      <c r="K1375" s="2" t="str">
        <f>IF(OR(WORKSHEET[[#This Row],[Year]]="", ISBLANK(WORKSHEET[[#This Row],[Year]]), WORKSHEET[[#This Row],[Year]]="null"), "Exclude", "Include")</f>
        <v>Include</v>
      </c>
      <c r="L1375" t="s">
        <v>3624</v>
      </c>
      <c r="M1375" t="s">
        <v>16</v>
      </c>
      <c r="N1375" t="s">
        <v>13</v>
      </c>
      <c r="O1375">
        <v>33.029000000000003</v>
      </c>
      <c r="P1375">
        <v>600</v>
      </c>
      <c r="Q1375" t="s">
        <v>14</v>
      </c>
      <c r="R1375">
        <f>P1375 * _xll.XLOOKUP(Q1375,CALCULATION!$A$15:$A$17, CALCULATION!$B$15:$B$17 )</f>
        <v>600</v>
      </c>
      <c r="S1375" s="5">
        <f>O1375*P1375*_xll.XLOOKUP(Q1375,CALCULATION!$A$15:$A$17, CALCULATION!$B$15:$B$17)</f>
        <v>19817.400000000001</v>
      </c>
      <c r="T1375">
        <v>300</v>
      </c>
      <c r="U1375" t="s">
        <v>14</v>
      </c>
      <c r="V1375">
        <f>T1375 * _xll.XLOOKUP(U1375,CALCULATION!$A$15:$A$17, CALCULATION!$B$15:$B$17 )</f>
        <v>300</v>
      </c>
      <c r="W1375" s="5">
        <f>O1375*T1375*_xll.XLOOKUP(U1375,CALCULATION!$A$15:$A$17, CALCULATION!$B$15:$B$17)</f>
        <v>9908.7000000000007</v>
      </c>
      <c r="X1375" s="5">
        <f>WORKSHEET[[#This Row],[Clients Total Cost]] / WORKSHEET[[#This Row],[Clients Rate per T2 (USD)]]</f>
        <v>33.029000000000003</v>
      </c>
      <c r="Y1375" s="5">
        <f>WORKSHEET[[#This Row],[Clients Rate per T2 (USD)]] - WORKSHEET[[#This Row],[Supplier Rate Per t2 (USD)]]</f>
        <v>300</v>
      </c>
      <c r="Z1375" s="5">
        <f>WORKSHEET[[#This Row],[Profit Per T]] * WORKSHEET[[#This Row],[Weight]]</f>
        <v>9908.7000000000007</v>
      </c>
      <c r="AA1375">
        <v>1</v>
      </c>
      <c r="AB1375" s="1">
        <v>5.55</v>
      </c>
      <c r="AC1375" s="1">
        <v>3.7</v>
      </c>
      <c r="AD1375" s="1">
        <v>4.625</v>
      </c>
      <c r="AE1375" s="1">
        <f>WORKSHEET[[#This Row],[Delay at toll gate in days]] +WORKSHEET[[#This Row],[Delay at workshop in days]] +WORKSHEET[[#This Row],[Delay at border in days]]</f>
        <v>13.875</v>
      </c>
    </row>
    <row r="1376" spans="1:31" x14ac:dyDescent="0.35">
      <c r="A1376" t="s">
        <v>1396</v>
      </c>
      <c r="B1376" t="s">
        <v>10</v>
      </c>
      <c r="C1376" t="s">
        <v>68</v>
      </c>
      <c r="D1376" t="s">
        <v>3615</v>
      </c>
      <c r="E1376" t="s">
        <v>3613</v>
      </c>
      <c r="F1376" t="str">
        <f>WORKSHEET[[#This Row],[Depart From]]&amp;"-"&amp;WORKSHEET[[#This Row],[Arrive To]]</f>
        <v>Mombasa-Sanaa</v>
      </c>
      <c r="G1376" s="2">
        <v>44670</v>
      </c>
      <c r="H1376" s="2">
        <v>44698</v>
      </c>
      <c r="I1376" s="2" t="str">
        <f t="shared" si="21"/>
        <v>Delivered</v>
      </c>
      <c r="J1376" s="2" t="str">
        <f>TEXT(WORKSHEET[[#This Row],[Offloading Date]], "mmm")</f>
        <v>May</v>
      </c>
      <c r="K1376" s="2" t="str">
        <f>IF(OR(WORKSHEET[[#This Row],[Year]]="", ISBLANK(WORKSHEET[[#This Row],[Year]]), WORKSHEET[[#This Row],[Year]]="null"), "Exclude", "Include")</f>
        <v>Include</v>
      </c>
      <c r="L1376" t="s">
        <v>3624</v>
      </c>
      <c r="M1376" t="s">
        <v>16</v>
      </c>
      <c r="N1376" t="s">
        <v>13</v>
      </c>
      <c r="O1376">
        <v>29.381</v>
      </c>
      <c r="P1376">
        <v>600</v>
      </c>
      <c r="Q1376" t="s">
        <v>14</v>
      </c>
      <c r="R1376">
        <f>P1376 * _xll.XLOOKUP(Q1376,CALCULATION!$A$15:$A$17, CALCULATION!$B$15:$B$17 )</f>
        <v>600</v>
      </c>
      <c r="S1376" s="5">
        <f>O1376*P1376*_xll.XLOOKUP(Q1376,CALCULATION!$A$15:$A$17, CALCULATION!$B$15:$B$17)</f>
        <v>17628.599999999999</v>
      </c>
      <c r="T1376">
        <v>300</v>
      </c>
      <c r="U1376" t="s">
        <v>14</v>
      </c>
      <c r="V1376">
        <f>T1376 * _xll.XLOOKUP(U1376,CALCULATION!$A$15:$A$17, CALCULATION!$B$15:$B$17 )</f>
        <v>300</v>
      </c>
      <c r="W1376" s="5">
        <f>O1376*T1376*_xll.XLOOKUP(U1376,CALCULATION!$A$15:$A$17, CALCULATION!$B$15:$B$17)</f>
        <v>8814.2999999999993</v>
      </c>
      <c r="X1376" s="5">
        <f>WORKSHEET[[#This Row],[Clients Total Cost]] / WORKSHEET[[#This Row],[Clients Rate per T2 (USD)]]</f>
        <v>29.380999999999997</v>
      </c>
      <c r="Y1376" s="5">
        <f>WORKSHEET[[#This Row],[Clients Rate per T2 (USD)]] - WORKSHEET[[#This Row],[Supplier Rate Per t2 (USD)]]</f>
        <v>300</v>
      </c>
      <c r="Z1376" s="5">
        <f>WORKSHEET[[#This Row],[Profit Per T]] * WORKSHEET[[#This Row],[Weight]]</f>
        <v>8814.2999999999993</v>
      </c>
      <c r="AA1376">
        <v>1</v>
      </c>
      <c r="AB1376" s="1">
        <v>4.2</v>
      </c>
      <c r="AC1376" s="1">
        <v>2.8000000000000003</v>
      </c>
      <c r="AD1376" s="1">
        <v>3.5</v>
      </c>
      <c r="AE1376" s="1">
        <f>WORKSHEET[[#This Row],[Delay at toll gate in days]] +WORKSHEET[[#This Row],[Delay at workshop in days]] +WORKSHEET[[#This Row],[Delay at border in days]]</f>
        <v>10.5</v>
      </c>
    </row>
    <row r="1377" spans="1:31" x14ac:dyDescent="0.35">
      <c r="A1377" t="s">
        <v>1397</v>
      </c>
      <c r="B1377" t="s">
        <v>10</v>
      </c>
      <c r="C1377" t="s">
        <v>68</v>
      </c>
      <c r="D1377" t="s">
        <v>3616</v>
      </c>
      <c r="E1377" t="s">
        <v>3617</v>
      </c>
      <c r="F1377" t="str">
        <f>WORKSHEET[[#This Row],[Depart From]]&amp;"-"&amp;WORKSHEET[[#This Row],[Arrive To]]</f>
        <v>Marrakech-Lagos</v>
      </c>
      <c r="G1377" s="2">
        <v>44679</v>
      </c>
      <c r="H1377" s="2">
        <v>44709</v>
      </c>
      <c r="I1377" s="2" t="str">
        <f t="shared" si="21"/>
        <v>Delivered</v>
      </c>
      <c r="J1377" s="2" t="str">
        <f>TEXT(WORKSHEET[[#This Row],[Offloading Date]], "mmm")</f>
        <v>May</v>
      </c>
      <c r="K1377" s="2" t="str">
        <f>IF(OR(WORKSHEET[[#This Row],[Year]]="", ISBLANK(WORKSHEET[[#This Row],[Year]]), WORKSHEET[[#This Row],[Year]]="null"), "Exclude", "Include")</f>
        <v>Include</v>
      </c>
      <c r="L1377" t="s">
        <v>16</v>
      </c>
      <c r="M1377" t="s">
        <v>12</v>
      </c>
      <c r="N1377" t="s">
        <v>13</v>
      </c>
      <c r="O1377">
        <v>32.054000000000002</v>
      </c>
      <c r="P1377">
        <v>600</v>
      </c>
      <c r="Q1377" t="s">
        <v>14</v>
      </c>
      <c r="R1377">
        <f>P1377 * _xll.XLOOKUP(Q1377,CALCULATION!$A$15:$A$17, CALCULATION!$B$15:$B$17 )</f>
        <v>600</v>
      </c>
      <c r="S1377" s="5">
        <f>O1377*P1377*_xll.XLOOKUP(Q1377,CALCULATION!$A$15:$A$17, CALCULATION!$B$15:$B$17)</f>
        <v>19232.400000000001</v>
      </c>
      <c r="T1377">
        <v>300</v>
      </c>
      <c r="U1377" t="s">
        <v>14</v>
      </c>
      <c r="V1377">
        <f>T1377 * _xll.XLOOKUP(U1377,CALCULATION!$A$15:$A$17, CALCULATION!$B$15:$B$17 )</f>
        <v>300</v>
      </c>
      <c r="W1377" s="5">
        <f>O1377*T1377*_xll.XLOOKUP(U1377,CALCULATION!$A$15:$A$17, CALCULATION!$B$15:$B$17)</f>
        <v>9616.2000000000007</v>
      </c>
      <c r="X1377" s="5">
        <f>WORKSHEET[[#This Row],[Clients Total Cost]] / WORKSHEET[[#This Row],[Clients Rate per T2 (USD)]]</f>
        <v>32.054000000000002</v>
      </c>
      <c r="Y1377" s="5">
        <f>WORKSHEET[[#This Row],[Clients Rate per T2 (USD)]] - WORKSHEET[[#This Row],[Supplier Rate Per t2 (USD)]]</f>
        <v>300</v>
      </c>
      <c r="Z1377" s="5">
        <f>WORKSHEET[[#This Row],[Profit Per T]] * WORKSHEET[[#This Row],[Weight]]</f>
        <v>9616.2000000000007</v>
      </c>
      <c r="AA1377">
        <v>1</v>
      </c>
      <c r="AB1377" s="1">
        <v>4.5</v>
      </c>
      <c r="AC1377" s="1">
        <v>3</v>
      </c>
      <c r="AD1377" s="1">
        <v>3.75</v>
      </c>
      <c r="AE1377" s="1">
        <f>WORKSHEET[[#This Row],[Delay at toll gate in days]] +WORKSHEET[[#This Row],[Delay at workshop in days]] +WORKSHEET[[#This Row],[Delay at border in days]]</f>
        <v>11.25</v>
      </c>
    </row>
    <row r="1378" spans="1:31" x14ac:dyDescent="0.35">
      <c r="A1378" t="s">
        <v>1398</v>
      </c>
      <c r="B1378" t="s">
        <v>10</v>
      </c>
      <c r="C1378" t="s">
        <v>68</v>
      </c>
      <c r="D1378" t="s">
        <v>3616</v>
      </c>
      <c r="E1378" t="s">
        <v>3613</v>
      </c>
      <c r="F1378" t="str">
        <f>WORKSHEET[[#This Row],[Depart From]]&amp;"-"&amp;WORKSHEET[[#This Row],[Arrive To]]</f>
        <v>Marrakech-Sanaa</v>
      </c>
      <c r="G1378" s="2">
        <v>44663</v>
      </c>
      <c r="H1378" s="2">
        <v>44690</v>
      </c>
      <c r="I1378" s="2" t="str">
        <f t="shared" si="21"/>
        <v>Delivered</v>
      </c>
      <c r="J1378" s="2" t="str">
        <f>TEXT(WORKSHEET[[#This Row],[Offloading Date]], "mmm")</f>
        <v>May</v>
      </c>
      <c r="K1378" s="2" t="str">
        <f>IF(OR(WORKSHEET[[#This Row],[Year]]="", ISBLANK(WORKSHEET[[#This Row],[Year]]), WORKSHEET[[#This Row],[Year]]="null"), "Exclude", "Include")</f>
        <v>Include</v>
      </c>
      <c r="L1378" t="s">
        <v>3624</v>
      </c>
      <c r="M1378" t="s">
        <v>16</v>
      </c>
      <c r="N1378" t="s">
        <v>13</v>
      </c>
      <c r="O1378">
        <v>31.902000000000001</v>
      </c>
      <c r="P1378">
        <v>600</v>
      </c>
      <c r="Q1378" t="s">
        <v>14</v>
      </c>
      <c r="R1378">
        <f>P1378 * _xll.XLOOKUP(Q1378,CALCULATION!$A$15:$A$17, CALCULATION!$B$15:$B$17 )</f>
        <v>600</v>
      </c>
      <c r="S1378" s="5">
        <f>O1378*P1378*_xll.XLOOKUP(Q1378,CALCULATION!$A$15:$A$17, CALCULATION!$B$15:$B$17)</f>
        <v>19141.2</v>
      </c>
      <c r="T1378">
        <v>300</v>
      </c>
      <c r="U1378" t="s">
        <v>14</v>
      </c>
      <c r="V1378">
        <f>T1378 * _xll.XLOOKUP(U1378,CALCULATION!$A$15:$A$17, CALCULATION!$B$15:$B$17 )</f>
        <v>300</v>
      </c>
      <c r="W1378" s="5">
        <f>O1378*T1378*_xll.XLOOKUP(U1378,CALCULATION!$A$15:$A$17, CALCULATION!$B$15:$B$17)</f>
        <v>9570.6</v>
      </c>
      <c r="X1378" s="5">
        <f>WORKSHEET[[#This Row],[Clients Total Cost]] / WORKSHEET[[#This Row],[Clients Rate per T2 (USD)]]</f>
        <v>31.902000000000001</v>
      </c>
      <c r="Y1378" s="5">
        <f>WORKSHEET[[#This Row],[Clients Rate per T2 (USD)]] - WORKSHEET[[#This Row],[Supplier Rate Per t2 (USD)]]</f>
        <v>300</v>
      </c>
      <c r="Z1378" s="5">
        <f>WORKSHEET[[#This Row],[Profit Per T]] * WORKSHEET[[#This Row],[Weight]]</f>
        <v>9570.6</v>
      </c>
      <c r="AA1378">
        <v>1</v>
      </c>
      <c r="AB1378" s="1">
        <v>4.05</v>
      </c>
      <c r="AC1378" s="1">
        <v>2.7</v>
      </c>
      <c r="AD1378" s="1">
        <v>3.375</v>
      </c>
      <c r="AE1378" s="1">
        <f>WORKSHEET[[#This Row],[Delay at toll gate in days]] +WORKSHEET[[#This Row],[Delay at workshop in days]] +WORKSHEET[[#This Row],[Delay at border in days]]</f>
        <v>10.125</v>
      </c>
    </row>
    <row r="1379" spans="1:31" x14ac:dyDescent="0.35">
      <c r="A1379" t="s">
        <v>1399</v>
      </c>
      <c r="B1379" t="s">
        <v>10</v>
      </c>
      <c r="C1379" t="s">
        <v>68</v>
      </c>
      <c r="D1379" t="s">
        <v>3611</v>
      </c>
      <c r="E1379" t="s">
        <v>3617</v>
      </c>
      <c r="F1379" t="str">
        <f>WORKSHEET[[#This Row],[Depart From]]&amp;"-"&amp;WORKSHEET[[#This Row],[Arrive To]]</f>
        <v>Mogadishu-Lagos</v>
      </c>
      <c r="G1379" s="2">
        <v>44671</v>
      </c>
      <c r="H1379" s="2">
        <v>44707</v>
      </c>
      <c r="I1379" s="2" t="str">
        <f t="shared" si="21"/>
        <v>Delivered</v>
      </c>
      <c r="J1379" s="2" t="str">
        <f>TEXT(WORKSHEET[[#This Row],[Offloading Date]], "mmm")</f>
        <v>May</v>
      </c>
      <c r="K1379" s="2" t="str">
        <f>IF(OR(WORKSHEET[[#This Row],[Year]]="", ISBLANK(WORKSHEET[[#This Row],[Year]]), WORKSHEET[[#This Row],[Year]]="null"), "Exclude", "Include")</f>
        <v>Include</v>
      </c>
      <c r="L1379" t="s">
        <v>3624</v>
      </c>
      <c r="M1379" t="s">
        <v>16</v>
      </c>
      <c r="N1379" t="s">
        <v>13</v>
      </c>
      <c r="O1379">
        <v>32.598999999999997</v>
      </c>
      <c r="P1379">
        <v>600</v>
      </c>
      <c r="Q1379" t="s">
        <v>14</v>
      </c>
      <c r="R1379">
        <f>P1379 * _xll.XLOOKUP(Q1379,CALCULATION!$A$15:$A$17, CALCULATION!$B$15:$B$17 )</f>
        <v>600</v>
      </c>
      <c r="S1379" s="5">
        <f>O1379*P1379*_xll.XLOOKUP(Q1379,CALCULATION!$A$15:$A$17, CALCULATION!$B$15:$B$17)</f>
        <v>19559.399999999998</v>
      </c>
      <c r="T1379">
        <v>300</v>
      </c>
      <c r="U1379" t="s">
        <v>14</v>
      </c>
      <c r="V1379">
        <f>T1379 * _xll.XLOOKUP(U1379,CALCULATION!$A$15:$A$17, CALCULATION!$B$15:$B$17 )</f>
        <v>300</v>
      </c>
      <c r="W1379" s="5">
        <f>O1379*T1379*_xll.XLOOKUP(U1379,CALCULATION!$A$15:$A$17, CALCULATION!$B$15:$B$17)</f>
        <v>9779.6999999999989</v>
      </c>
      <c r="X1379" s="5">
        <f>WORKSHEET[[#This Row],[Clients Total Cost]] / WORKSHEET[[#This Row],[Clients Rate per T2 (USD)]]</f>
        <v>32.598999999999997</v>
      </c>
      <c r="Y1379" s="5">
        <f>WORKSHEET[[#This Row],[Clients Rate per T2 (USD)]] - WORKSHEET[[#This Row],[Supplier Rate Per t2 (USD)]]</f>
        <v>300</v>
      </c>
      <c r="Z1379" s="5">
        <f>WORKSHEET[[#This Row],[Profit Per T]] * WORKSHEET[[#This Row],[Weight]]</f>
        <v>9779.6999999999989</v>
      </c>
      <c r="AA1379">
        <v>1</v>
      </c>
      <c r="AB1379" s="1">
        <v>5.3999999999999995</v>
      </c>
      <c r="AC1379" s="1">
        <v>3.6</v>
      </c>
      <c r="AD1379" s="1">
        <v>4.5</v>
      </c>
      <c r="AE1379" s="1">
        <f>WORKSHEET[[#This Row],[Delay at toll gate in days]] +WORKSHEET[[#This Row],[Delay at workshop in days]] +WORKSHEET[[#This Row],[Delay at border in days]]</f>
        <v>13.5</v>
      </c>
    </row>
    <row r="1380" spans="1:31" x14ac:dyDescent="0.35">
      <c r="A1380" t="s">
        <v>1400</v>
      </c>
      <c r="B1380" t="s">
        <v>10</v>
      </c>
      <c r="C1380" t="s">
        <v>68</v>
      </c>
      <c r="D1380" t="s">
        <v>3611</v>
      </c>
      <c r="E1380" t="s">
        <v>3614</v>
      </c>
      <c r="F1380" t="str">
        <f>WORKSHEET[[#This Row],[Depart From]]&amp;"-"&amp;WORKSHEET[[#This Row],[Arrive To]]</f>
        <v>Mogadishu-Alger</v>
      </c>
      <c r="G1380" s="2">
        <v>44670</v>
      </c>
      <c r="H1380" s="2">
        <v>44699</v>
      </c>
      <c r="I1380" s="2" t="str">
        <f t="shared" si="21"/>
        <v>Delivered</v>
      </c>
      <c r="J1380" s="2" t="str">
        <f>TEXT(WORKSHEET[[#This Row],[Offloading Date]], "mmm")</f>
        <v>May</v>
      </c>
      <c r="K1380" s="2" t="str">
        <f>IF(OR(WORKSHEET[[#This Row],[Year]]="", ISBLANK(WORKSHEET[[#This Row],[Year]]), WORKSHEET[[#This Row],[Year]]="null"), "Exclude", "Include")</f>
        <v>Include</v>
      </c>
      <c r="L1380" t="s">
        <v>3624</v>
      </c>
      <c r="M1380" t="s">
        <v>16</v>
      </c>
      <c r="N1380" t="s">
        <v>13</v>
      </c>
      <c r="O1380">
        <v>28.457000000000001</v>
      </c>
      <c r="P1380">
        <v>600</v>
      </c>
      <c r="Q1380" t="s">
        <v>14</v>
      </c>
      <c r="R1380">
        <f>P1380 * _xll.XLOOKUP(Q1380,CALCULATION!$A$15:$A$17, CALCULATION!$B$15:$B$17 )</f>
        <v>600</v>
      </c>
      <c r="S1380" s="5">
        <f>O1380*P1380*_xll.XLOOKUP(Q1380,CALCULATION!$A$15:$A$17, CALCULATION!$B$15:$B$17)</f>
        <v>17074.2</v>
      </c>
      <c r="T1380">
        <v>300</v>
      </c>
      <c r="U1380" t="s">
        <v>14</v>
      </c>
      <c r="V1380">
        <f>T1380 * _xll.XLOOKUP(U1380,CALCULATION!$A$15:$A$17, CALCULATION!$B$15:$B$17 )</f>
        <v>300</v>
      </c>
      <c r="W1380" s="5">
        <f>O1380*T1380*_xll.XLOOKUP(U1380,CALCULATION!$A$15:$A$17, CALCULATION!$B$15:$B$17)</f>
        <v>8537.1</v>
      </c>
      <c r="X1380" s="5">
        <f>WORKSHEET[[#This Row],[Clients Total Cost]] / WORKSHEET[[#This Row],[Clients Rate per T2 (USD)]]</f>
        <v>28.457000000000001</v>
      </c>
      <c r="Y1380" s="5">
        <f>WORKSHEET[[#This Row],[Clients Rate per T2 (USD)]] - WORKSHEET[[#This Row],[Supplier Rate Per t2 (USD)]]</f>
        <v>300</v>
      </c>
      <c r="Z1380" s="5">
        <f>WORKSHEET[[#This Row],[Profit Per T]] * WORKSHEET[[#This Row],[Weight]]</f>
        <v>8537.1</v>
      </c>
      <c r="AA1380">
        <v>1</v>
      </c>
      <c r="AB1380" s="1">
        <v>4.3499999999999996</v>
      </c>
      <c r="AC1380" s="1">
        <v>2.9000000000000004</v>
      </c>
      <c r="AD1380" s="1">
        <v>3.625</v>
      </c>
      <c r="AE1380" s="1">
        <f>WORKSHEET[[#This Row],[Delay at toll gate in days]] +WORKSHEET[[#This Row],[Delay at workshop in days]] +WORKSHEET[[#This Row],[Delay at border in days]]</f>
        <v>10.875</v>
      </c>
    </row>
    <row r="1381" spans="1:31" x14ac:dyDescent="0.35">
      <c r="A1381" t="s">
        <v>1401</v>
      </c>
      <c r="B1381" t="s">
        <v>10</v>
      </c>
      <c r="C1381" t="s">
        <v>68</v>
      </c>
      <c r="D1381" t="s">
        <v>3620</v>
      </c>
      <c r="E1381" t="s">
        <v>3614</v>
      </c>
      <c r="F1381" t="str">
        <f>WORKSHEET[[#This Row],[Depart From]]&amp;"-"&amp;WORKSHEET[[#This Row],[Arrive To]]</f>
        <v>Zanzibar-Alger</v>
      </c>
      <c r="G1381" s="2">
        <v>44672</v>
      </c>
      <c r="H1381" s="2">
        <v>44706</v>
      </c>
      <c r="I1381" s="2" t="str">
        <f t="shared" si="21"/>
        <v>Delivered</v>
      </c>
      <c r="J1381" s="2" t="str">
        <f>TEXT(WORKSHEET[[#This Row],[Offloading Date]], "mmm")</f>
        <v>May</v>
      </c>
      <c r="K1381" s="2" t="str">
        <f>IF(OR(WORKSHEET[[#This Row],[Year]]="", ISBLANK(WORKSHEET[[#This Row],[Year]]), WORKSHEET[[#This Row],[Year]]="null"), "Exclude", "Include")</f>
        <v>Include</v>
      </c>
      <c r="L1381" t="s">
        <v>3624</v>
      </c>
      <c r="M1381" t="s">
        <v>16</v>
      </c>
      <c r="N1381" t="s">
        <v>13</v>
      </c>
      <c r="O1381">
        <v>34.377000000000002</v>
      </c>
      <c r="P1381">
        <v>600</v>
      </c>
      <c r="Q1381" t="s">
        <v>14</v>
      </c>
      <c r="R1381">
        <f>P1381 * _xll.XLOOKUP(Q1381,CALCULATION!$A$15:$A$17, CALCULATION!$B$15:$B$17 )</f>
        <v>600</v>
      </c>
      <c r="S1381" s="5">
        <f>O1381*P1381*_xll.XLOOKUP(Q1381,CALCULATION!$A$15:$A$17, CALCULATION!$B$15:$B$17)</f>
        <v>20626.2</v>
      </c>
      <c r="T1381">
        <v>300</v>
      </c>
      <c r="U1381" t="s">
        <v>14</v>
      </c>
      <c r="V1381">
        <f>T1381 * _xll.XLOOKUP(U1381,CALCULATION!$A$15:$A$17, CALCULATION!$B$15:$B$17 )</f>
        <v>300</v>
      </c>
      <c r="W1381" s="5">
        <f>O1381*T1381*_xll.XLOOKUP(U1381,CALCULATION!$A$15:$A$17, CALCULATION!$B$15:$B$17)</f>
        <v>10313.1</v>
      </c>
      <c r="X1381" s="5">
        <f>WORKSHEET[[#This Row],[Clients Total Cost]] / WORKSHEET[[#This Row],[Clients Rate per T2 (USD)]]</f>
        <v>34.377000000000002</v>
      </c>
      <c r="Y1381" s="5">
        <f>WORKSHEET[[#This Row],[Clients Rate per T2 (USD)]] - WORKSHEET[[#This Row],[Supplier Rate Per t2 (USD)]]</f>
        <v>300</v>
      </c>
      <c r="Z1381" s="5">
        <f>WORKSHEET[[#This Row],[Profit Per T]] * WORKSHEET[[#This Row],[Weight]]</f>
        <v>10313.1</v>
      </c>
      <c r="AA1381">
        <v>1</v>
      </c>
      <c r="AB1381" s="1">
        <v>5.0999999999999996</v>
      </c>
      <c r="AC1381" s="1">
        <v>3.4000000000000004</v>
      </c>
      <c r="AD1381" s="1">
        <v>4.25</v>
      </c>
      <c r="AE1381" s="1">
        <f>WORKSHEET[[#This Row],[Delay at toll gate in days]] +WORKSHEET[[#This Row],[Delay at workshop in days]] +WORKSHEET[[#This Row],[Delay at border in days]]</f>
        <v>12.75</v>
      </c>
    </row>
    <row r="1382" spans="1:31" x14ac:dyDescent="0.35">
      <c r="A1382" t="s">
        <v>1402</v>
      </c>
      <c r="B1382" t="s">
        <v>10</v>
      </c>
      <c r="C1382" t="s">
        <v>68</v>
      </c>
      <c r="D1382" t="s">
        <v>3620</v>
      </c>
      <c r="E1382" t="s">
        <v>3614</v>
      </c>
      <c r="F1382" t="str">
        <f>WORKSHEET[[#This Row],[Depart From]]&amp;"-"&amp;WORKSHEET[[#This Row],[Arrive To]]</f>
        <v>Zanzibar-Alger</v>
      </c>
      <c r="G1382" s="2">
        <v>44670</v>
      </c>
      <c r="H1382" s="2">
        <v>44698</v>
      </c>
      <c r="I1382" s="2" t="str">
        <f t="shared" si="21"/>
        <v>Delivered</v>
      </c>
      <c r="J1382" s="2" t="str">
        <f>TEXT(WORKSHEET[[#This Row],[Offloading Date]], "mmm")</f>
        <v>May</v>
      </c>
      <c r="K1382" s="2" t="str">
        <f>IF(OR(WORKSHEET[[#This Row],[Year]]="", ISBLANK(WORKSHEET[[#This Row],[Year]]), WORKSHEET[[#This Row],[Year]]="null"), "Exclude", "Include")</f>
        <v>Include</v>
      </c>
      <c r="L1382" t="s">
        <v>3624</v>
      </c>
      <c r="M1382" t="s">
        <v>16</v>
      </c>
      <c r="N1382" t="s">
        <v>13</v>
      </c>
      <c r="O1382">
        <v>29.771999999999998</v>
      </c>
      <c r="P1382">
        <v>600</v>
      </c>
      <c r="Q1382" t="s">
        <v>14</v>
      </c>
      <c r="R1382">
        <f>P1382 * _xll.XLOOKUP(Q1382,CALCULATION!$A$15:$A$17, CALCULATION!$B$15:$B$17 )</f>
        <v>600</v>
      </c>
      <c r="S1382" s="5">
        <f>O1382*P1382*_xll.XLOOKUP(Q1382,CALCULATION!$A$15:$A$17, CALCULATION!$B$15:$B$17)</f>
        <v>17863.2</v>
      </c>
      <c r="T1382">
        <v>300</v>
      </c>
      <c r="U1382" t="s">
        <v>14</v>
      </c>
      <c r="V1382">
        <f>T1382 * _xll.XLOOKUP(U1382,CALCULATION!$A$15:$A$17, CALCULATION!$B$15:$B$17 )</f>
        <v>300</v>
      </c>
      <c r="W1382" s="5">
        <f>O1382*T1382*_xll.XLOOKUP(U1382,CALCULATION!$A$15:$A$17, CALCULATION!$B$15:$B$17)</f>
        <v>8931.6</v>
      </c>
      <c r="X1382" s="5">
        <f>WORKSHEET[[#This Row],[Clients Total Cost]] / WORKSHEET[[#This Row],[Clients Rate per T2 (USD)]]</f>
        <v>29.772000000000002</v>
      </c>
      <c r="Y1382" s="5">
        <f>WORKSHEET[[#This Row],[Clients Rate per T2 (USD)]] - WORKSHEET[[#This Row],[Supplier Rate Per t2 (USD)]]</f>
        <v>300</v>
      </c>
      <c r="Z1382" s="5">
        <f>WORKSHEET[[#This Row],[Profit Per T]] * WORKSHEET[[#This Row],[Weight]]</f>
        <v>8931.6</v>
      </c>
      <c r="AA1382">
        <v>1</v>
      </c>
      <c r="AB1382" s="1">
        <v>4.2</v>
      </c>
      <c r="AC1382" s="1">
        <v>2.8000000000000003</v>
      </c>
      <c r="AD1382" s="1">
        <v>3.5</v>
      </c>
      <c r="AE1382" s="1">
        <f>WORKSHEET[[#This Row],[Delay at toll gate in days]] +WORKSHEET[[#This Row],[Delay at workshop in days]] +WORKSHEET[[#This Row],[Delay at border in days]]</f>
        <v>10.5</v>
      </c>
    </row>
    <row r="1383" spans="1:31" x14ac:dyDescent="0.35">
      <c r="A1383" t="s">
        <v>1403</v>
      </c>
      <c r="B1383" t="s">
        <v>10</v>
      </c>
      <c r="C1383" t="s">
        <v>68</v>
      </c>
      <c r="D1383" t="s">
        <v>3615</v>
      </c>
      <c r="E1383" t="s">
        <v>3612</v>
      </c>
      <c r="F1383" t="str">
        <f>WORKSHEET[[#This Row],[Depart From]]&amp;"-"&amp;WORKSHEET[[#This Row],[Arrive To]]</f>
        <v>Mombasa-Victoria</v>
      </c>
      <c r="G1383" s="2">
        <v>44678</v>
      </c>
      <c r="H1383" s="2">
        <v>44722</v>
      </c>
      <c r="I1383" s="2" t="str">
        <f t="shared" si="21"/>
        <v>Delivered</v>
      </c>
      <c r="J1383" s="2" t="str">
        <f>TEXT(WORKSHEET[[#This Row],[Offloading Date]], "mmm")</f>
        <v>Jun</v>
      </c>
      <c r="K1383" s="2" t="str">
        <f>IF(OR(WORKSHEET[[#This Row],[Year]]="", ISBLANK(WORKSHEET[[#This Row],[Year]]), WORKSHEET[[#This Row],[Year]]="null"), "Exclude", "Include")</f>
        <v>Include</v>
      </c>
      <c r="L1383" t="s">
        <v>16</v>
      </c>
      <c r="M1383" t="s">
        <v>12</v>
      </c>
      <c r="N1383" t="s">
        <v>13</v>
      </c>
      <c r="O1383">
        <v>32.317</v>
      </c>
      <c r="P1383">
        <v>600</v>
      </c>
      <c r="Q1383" t="s">
        <v>14</v>
      </c>
      <c r="R1383">
        <f>P1383 * _xll.XLOOKUP(Q1383,CALCULATION!$A$15:$A$17, CALCULATION!$B$15:$B$17 )</f>
        <v>600</v>
      </c>
      <c r="S1383" s="5">
        <f>O1383*P1383*_xll.XLOOKUP(Q1383,CALCULATION!$A$15:$A$17, CALCULATION!$B$15:$B$17)</f>
        <v>19390.2</v>
      </c>
      <c r="T1383">
        <v>300</v>
      </c>
      <c r="U1383" t="s">
        <v>14</v>
      </c>
      <c r="V1383">
        <f>T1383 * _xll.XLOOKUP(U1383,CALCULATION!$A$15:$A$17, CALCULATION!$B$15:$B$17 )</f>
        <v>300</v>
      </c>
      <c r="W1383" s="5">
        <f>O1383*T1383*_xll.XLOOKUP(U1383,CALCULATION!$A$15:$A$17, CALCULATION!$B$15:$B$17)</f>
        <v>9695.1</v>
      </c>
      <c r="X1383" s="5">
        <f>WORKSHEET[[#This Row],[Clients Total Cost]] / WORKSHEET[[#This Row],[Clients Rate per T2 (USD)]]</f>
        <v>32.317</v>
      </c>
      <c r="Y1383" s="5">
        <f>WORKSHEET[[#This Row],[Clients Rate per T2 (USD)]] - WORKSHEET[[#This Row],[Supplier Rate Per t2 (USD)]]</f>
        <v>300</v>
      </c>
      <c r="Z1383" s="5">
        <f>WORKSHEET[[#This Row],[Profit Per T]] * WORKSHEET[[#This Row],[Weight]]</f>
        <v>9695.1</v>
      </c>
      <c r="AA1383">
        <v>1</v>
      </c>
      <c r="AB1383" s="1">
        <v>6.6</v>
      </c>
      <c r="AC1383" s="1">
        <v>4.4000000000000004</v>
      </c>
      <c r="AD1383" s="1">
        <v>5.5</v>
      </c>
      <c r="AE1383" s="1">
        <f>WORKSHEET[[#This Row],[Delay at toll gate in days]] +WORKSHEET[[#This Row],[Delay at workshop in days]] +WORKSHEET[[#This Row],[Delay at border in days]]</f>
        <v>16.5</v>
      </c>
    </row>
    <row r="1384" spans="1:31" x14ac:dyDescent="0.35">
      <c r="A1384" t="s">
        <v>1404</v>
      </c>
      <c r="B1384" t="s">
        <v>10</v>
      </c>
      <c r="C1384" t="s">
        <v>68</v>
      </c>
      <c r="D1384" t="s">
        <v>3616</v>
      </c>
      <c r="E1384" t="s">
        <v>3618</v>
      </c>
      <c r="F1384" t="str">
        <f>WORKSHEET[[#This Row],[Depart From]]&amp;"-"&amp;WORKSHEET[[#This Row],[Arrive To]]</f>
        <v>Marrakech-Tripoli</v>
      </c>
      <c r="G1384" s="2">
        <v>44672</v>
      </c>
      <c r="H1384" s="2">
        <v>44706</v>
      </c>
      <c r="I1384" s="2" t="str">
        <f t="shared" si="21"/>
        <v>Delivered</v>
      </c>
      <c r="J1384" s="2" t="str">
        <f>TEXT(WORKSHEET[[#This Row],[Offloading Date]], "mmm")</f>
        <v>May</v>
      </c>
      <c r="K1384" s="2" t="str">
        <f>IF(OR(WORKSHEET[[#This Row],[Year]]="", ISBLANK(WORKSHEET[[#This Row],[Year]]), WORKSHEET[[#This Row],[Year]]="null"), "Exclude", "Include")</f>
        <v>Include</v>
      </c>
      <c r="L1384" t="s">
        <v>3624</v>
      </c>
      <c r="M1384" t="s">
        <v>16</v>
      </c>
      <c r="N1384" t="s">
        <v>13</v>
      </c>
      <c r="O1384">
        <v>29.673999999999999</v>
      </c>
      <c r="P1384">
        <v>600</v>
      </c>
      <c r="Q1384" t="s">
        <v>14</v>
      </c>
      <c r="R1384">
        <f>P1384 * _xll.XLOOKUP(Q1384,CALCULATION!$A$15:$A$17, CALCULATION!$B$15:$B$17 )</f>
        <v>600</v>
      </c>
      <c r="S1384" s="5">
        <f>O1384*P1384*_xll.XLOOKUP(Q1384,CALCULATION!$A$15:$A$17, CALCULATION!$B$15:$B$17)</f>
        <v>17804.400000000001</v>
      </c>
      <c r="T1384">
        <v>300</v>
      </c>
      <c r="U1384" t="s">
        <v>14</v>
      </c>
      <c r="V1384">
        <f>T1384 * _xll.XLOOKUP(U1384,CALCULATION!$A$15:$A$17, CALCULATION!$B$15:$B$17 )</f>
        <v>300</v>
      </c>
      <c r="W1384" s="5">
        <f>O1384*T1384*_xll.XLOOKUP(U1384,CALCULATION!$A$15:$A$17, CALCULATION!$B$15:$B$17)</f>
        <v>8902.2000000000007</v>
      </c>
      <c r="X1384" s="5">
        <f>WORKSHEET[[#This Row],[Clients Total Cost]] / WORKSHEET[[#This Row],[Clients Rate per T2 (USD)]]</f>
        <v>29.674000000000003</v>
      </c>
      <c r="Y1384" s="5">
        <f>WORKSHEET[[#This Row],[Clients Rate per T2 (USD)]] - WORKSHEET[[#This Row],[Supplier Rate Per t2 (USD)]]</f>
        <v>300</v>
      </c>
      <c r="Z1384" s="5">
        <f>WORKSHEET[[#This Row],[Profit Per T]] * WORKSHEET[[#This Row],[Weight]]</f>
        <v>8902.2000000000007</v>
      </c>
      <c r="AA1384">
        <v>1</v>
      </c>
      <c r="AB1384" s="1">
        <v>5.0999999999999996</v>
      </c>
      <c r="AC1384" s="1">
        <v>3.4000000000000004</v>
      </c>
      <c r="AD1384" s="1">
        <v>4.25</v>
      </c>
      <c r="AE1384" s="1">
        <f>WORKSHEET[[#This Row],[Delay at toll gate in days]] +WORKSHEET[[#This Row],[Delay at workshop in days]] +WORKSHEET[[#This Row],[Delay at border in days]]</f>
        <v>12.75</v>
      </c>
    </row>
    <row r="1385" spans="1:31" x14ac:dyDescent="0.35">
      <c r="A1385" t="s">
        <v>1405</v>
      </c>
      <c r="B1385" t="s">
        <v>10</v>
      </c>
      <c r="C1385" t="s">
        <v>68</v>
      </c>
      <c r="D1385" t="s">
        <v>3616</v>
      </c>
      <c r="E1385" t="s">
        <v>3614</v>
      </c>
      <c r="F1385" t="str">
        <f>WORKSHEET[[#This Row],[Depart From]]&amp;"-"&amp;WORKSHEET[[#This Row],[Arrive To]]</f>
        <v>Marrakech-Alger</v>
      </c>
      <c r="G1385" s="2">
        <v>44683</v>
      </c>
      <c r="H1385" s="2">
        <v>44714</v>
      </c>
      <c r="I1385" s="2" t="str">
        <f t="shared" si="21"/>
        <v>Delivered</v>
      </c>
      <c r="J1385" s="2" t="str">
        <f>TEXT(WORKSHEET[[#This Row],[Offloading Date]], "mmm")</f>
        <v>Jun</v>
      </c>
      <c r="K1385" s="2" t="str">
        <f>IF(OR(WORKSHEET[[#This Row],[Year]]="", ISBLANK(WORKSHEET[[#This Row],[Year]]), WORKSHEET[[#This Row],[Year]]="null"), "Exclude", "Include")</f>
        <v>Include</v>
      </c>
      <c r="L1385" t="s">
        <v>16</v>
      </c>
      <c r="M1385" t="s">
        <v>12</v>
      </c>
      <c r="N1385" t="s">
        <v>13</v>
      </c>
      <c r="O1385">
        <v>34.085999999999999</v>
      </c>
      <c r="P1385">
        <v>600</v>
      </c>
      <c r="Q1385" t="s">
        <v>14</v>
      </c>
      <c r="R1385">
        <f>P1385 * _xll.XLOOKUP(Q1385,CALCULATION!$A$15:$A$17, CALCULATION!$B$15:$B$17 )</f>
        <v>600</v>
      </c>
      <c r="S1385" s="5">
        <f>O1385*P1385*_xll.XLOOKUP(Q1385,CALCULATION!$A$15:$A$17, CALCULATION!$B$15:$B$17)</f>
        <v>20451.599999999999</v>
      </c>
      <c r="T1385">
        <v>300</v>
      </c>
      <c r="U1385" t="s">
        <v>14</v>
      </c>
      <c r="V1385">
        <f>T1385 * _xll.XLOOKUP(U1385,CALCULATION!$A$15:$A$17, CALCULATION!$B$15:$B$17 )</f>
        <v>300</v>
      </c>
      <c r="W1385" s="5">
        <f>O1385*T1385*_xll.XLOOKUP(U1385,CALCULATION!$A$15:$A$17, CALCULATION!$B$15:$B$17)</f>
        <v>10225.799999999999</v>
      </c>
      <c r="X1385" s="5">
        <f>WORKSHEET[[#This Row],[Clients Total Cost]] / WORKSHEET[[#This Row],[Clients Rate per T2 (USD)]]</f>
        <v>34.085999999999999</v>
      </c>
      <c r="Y1385" s="5">
        <f>WORKSHEET[[#This Row],[Clients Rate per T2 (USD)]] - WORKSHEET[[#This Row],[Supplier Rate Per t2 (USD)]]</f>
        <v>300</v>
      </c>
      <c r="Z1385" s="5">
        <f>WORKSHEET[[#This Row],[Profit Per T]] * WORKSHEET[[#This Row],[Weight]]</f>
        <v>10225.799999999999</v>
      </c>
      <c r="AA1385">
        <v>1</v>
      </c>
      <c r="AB1385" s="1">
        <v>4.6499999999999995</v>
      </c>
      <c r="AC1385" s="1">
        <v>3.1</v>
      </c>
      <c r="AD1385" s="1">
        <v>3.875</v>
      </c>
      <c r="AE1385" s="1">
        <f>WORKSHEET[[#This Row],[Delay at toll gate in days]] +WORKSHEET[[#This Row],[Delay at workshop in days]] +WORKSHEET[[#This Row],[Delay at border in days]]</f>
        <v>11.625</v>
      </c>
    </row>
    <row r="1386" spans="1:31" x14ac:dyDescent="0.35">
      <c r="A1386" t="s">
        <v>1406</v>
      </c>
      <c r="B1386" t="s">
        <v>10</v>
      </c>
      <c r="C1386" t="s">
        <v>68</v>
      </c>
      <c r="D1386" t="s">
        <v>3615</v>
      </c>
      <c r="E1386" t="s">
        <v>3614</v>
      </c>
      <c r="F1386" t="str">
        <f>WORKSHEET[[#This Row],[Depart From]]&amp;"-"&amp;WORKSHEET[[#This Row],[Arrive To]]</f>
        <v>Mombasa-Alger</v>
      </c>
      <c r="G1386" s="2">
        <v>44662</v>
      </c>
      <c r="H1386" s="2">
        <v>44686</v>
      </c>
      <c r="I1386" s="2" t="str">
        <f t="shared" si="21"/>
        <v>Delivered</v>
      </c>
      <c r="J1386" s="2" t="str">
        <f>TEXT(WORKSHEET[[#This Row],[Offloading Date]], "mmm")</f>
        <v>May</v>
      </c>
      <c r="K1386" s="2" t="str">
        <f>IF(OR(WORKSHEET[[#This Row],[Year]]="", ISBLANK(WORKSHEET[[#This Row],[Year]]), WORKSHEET[[#This Row],[Year]]="null"), "Exclude", "Include")</f>
        <v>Include</v>
      </c>
      <c r="L1386" t="s">
        <v>3624</v>
      </c>
      <c r="M1386" t="s">
        <v>3624</v>
      </c>
      <c r="N1386" t="s">
        <v>69</v>
      </c>
      <c r="O1386">
        <v>30.135999999999999</v>
      </c>
      <c r="P1386">
        <v>20</v>
      </c>
      <c r="Q1386" t="s">
        <v>14</v>
      </c>
      <c r="R1386">
        <f>P1386 * _xll.XLOOKUP(Q1386,CALCULATION!$A$15:$A$17, CALCULATION!$B$15:$B$17 )</f>
        <v>20</v>
      </c>
      <c r="S1386" s="5">
        <f>O1386*P1386*_xll.XLOOKUP(Q1386,CALCULATION!$A$15:$A$17, CALCULATION!$B$15:$B$17)</f>
        <v>602.72</v>
      </c>
      <c r="T1386">
        <v>10</v>
      </c>
      <c r="U1386" t="s">
        <v>14</v>
      </c>
      <c r="V1386">
        <f>T1386 * _xll.XLOOKUP(U1386,CALCULATION!$A$15:$A$17, CALCULATION!$B$15:$B$17 )</f>
        <v>10</v>
      </c>
      <c r="W1386" s="5">
        <f>O1386*T1386*_xll.XLOOKUP(U1386,CALCULATION!$A$15:$A$17, CALCULATION!$B$15:$B$17)</f>
        <v>301.36</v>
      </c>
      <c r="X1386" s="5">
        <f>WORKSHEET[[#This Row],[Clients Total Cost]] / WORKSHEET[[#This Row],[Clients Rate per T2 (USD)]]</f>
        <v>30.136000000000003</v>
      </c>
      <c r="Y1386" s="5">
        <f>WORKSHEET[[#This Row],[Clients Rate per T2 (USD)]] - WORKSHEET[[#This Row],[Supplier Rate Per t2 (USD)]]</f>
        <v>10</v>
      </c>
      <c r="Z1386" s="5">
        <f>WORKSHEET[[#This Row],[Profit Per T]] * WORKSHEET[[#This Row],[Weight]]</f>
        <v>301.36</v>
      </c>
      <c r="AA1386">
        <v>1</v>
      </c>
      <c r="AB1386" s="1">
        <v>3.5999999999999996</v>
      </c>
      <c r="AC1386" s="1">
        <v>2.4000000000000004</v>
      </c>
      <c r="AD1386" s="1">
        <v>3</v>
      </c>
      <c r="AE1386" s="1">
        <f>WORKSHEET[[#This Row],[Delay at toll gate in days]] +WORKSHEET[[#This Row],[Delay at workshop in days]] +WORKSHEET[[#This Row],[Delay at border in days]]</f>
        <v>9</v>
      </c>
    </row>
    <row r="1387" spans="1:31" x14ac:dyDescent="0.35">
      <c r="A1387" t="s">
        <v>1407</v>
      </c>
      <c r="B1387" t="s">
        <v>10</v>
      </c>
      <c r="C1387" t="s">
        <v>68</v>
      </c>
      <c r="D1387" t="s">
        <v>3619</v>
      </c>
      <c r="E1387" t="s">
        <v>3617</v>
      </c>
      <c r="F1387" t="str">
        <f>WORKSHEET[[#This Row],[Depart From]]&amp;"-"&amp;WORKSHEET[[#This Row],[Arrive To]]</f>
        <v>Addis Ababa-Lagos</v>
      </c>
      <c r="G1387" s="2">
        <v>44662</v>
      </c>
      <c r="H1387" s="2">
        <v>44686</v>
      </c>
      <c r="I1387" s="2" t="str">
        <f t="shared" si="21"/>
        <v>Delivered</v>
      </c>
      <c r="J1387" s="2" t="str">
        <f>TEXT(WORKSHEET[[#This Row],[Offloading Date]], "mmm")</f>
        <v>May</v>
      </c>
      <c r="K1387" s="2" t="str">
        <f>IF(OR(WORKSHEET[[#This Row],[Year]]="", ISBLANK(WORKSHEET[[#This Row],[Year]]), WORKSHEET[[#This Row],[Year]]="null"), "Exclude", "Include")</f>
        <v>Include</v>
      </c>
      <c r="L1387" t="s">
        <v>3624</v>
      </c>
      <c r="M1387" t="s">
        <v>3624</v>
      </c>
      <c r="N1387" t="s">
        <v>69</v>
      </c>
      <c r="O1387">
        <v>30.048999999999999</v>
      </c>
      <c r="P1387">
        <v>20</v>
      </c>
      <c r="Q1387" t="s">
        <v>14</v>
      </c>
      <c r="R1387">
        <f>P1387 * _xll.XLOOKUP(Q1387,CALCULATION!$A$15:$A$17, CALCULATION!$B$15:$B$17 )</f>
        <v>20</v>
      </c>
      <c r="S1387" s="5">
        <f>O1387*P1387*_xll.XLOOKUP(Q1387,CALCULATION!$A$15:$A$17, CALCULATION!$B$15:$B$17)</f>
        <v>600.98</v>
      </c>
      <c r="T1387">
        <v>10</v>
      </c>
      <c r="U1387" t="s">
        <v>14</v>
      </c>
      <c r="V1387">
        <f>T1387 * _xll.XLOOKUP(U1387,CALCULATION!$A$15:$A$17, CALCULATION!$B$15:$B$17 )</f>
        <v>10</v>
      </c>
      <c r="W1387" s="5">
        <f>O1387*T1387*_xll.XLOOKUP(U1387,CALCULATION!$A$15:$A$17, CALCULATION!$B$15:$B$17)</f>
        <v>300.49</v>
      </c>
      <c r="X1387" s="5">
        <f>WORKSHEET[[#This Row],[Clients Total Cost]] / WORKSHEET[[#This Row],[Clients Rate per T2 (USD)]]</f>
        <v>30.048999999999999</v>
      </c>
      <c r="Y1387" s="5">
        <f>WORKSHEET[[#This Row],[Clients Rate per T2 (USD)]] - WORKSHEET[[#This Row],[Supplier Rate Per t2 (USD)]]</f>
        <v>10</v>
      </c>
      <c r="Z1387" s="5">
        <f>WORKSHEET[[#This Row],[Profit Per T]] * WORKSHEET[[#This Row],[Weight]]</f>
        <v>300.49</v>
      </c>
      <c r="AA1387">
        <v>1</v>
      </c>
      <c r="AB1387" s="1">
        <v>3.5999999999999996</v>
      </c>
      <c r="AC1387" s="1">
        <v>2.4000000000000004</v>
      </c>
      <c r="AD1387" s="1">
        <v>3</v>
      </c>
      <c r="AE1387" s="1">
        <f>WORKSHEET[[#This Row],[Delay at toll gate in days]] +WORKSHEET[[#This Row],[Delay at workshop in days]] +WORKSHEET[[#This Row],[Delay at border in days]]</f>
        <v>9</v>
      </c>
    </row>
    <row r="1388" spans="1:31" x14ac:dyDescent="0.35">
      <c r="A1388" t="s">
        <v>1408</v>
      </c>
      <c r="B1388" t="s">
        <v>10</v>
      </c>
      <c r="C1388" t="s">
        <v>68</v>
      </c>
      <c r="D1388" t="s">
        <v>3620</v>
      </c>
      <c r="E1388" t="s">
        <v>3618</v>
      </c>
      <c r="F1388" t="str">
        <f>WORKSHEET[[#This Row],[Depart From]]&amp;"-"&amp;WORKSHEET[[#This Row],[Arrive To]]</f>
        <v>Zanzibar-Tripoli</v>
      </c>
      <c r="G1388" s="2">
        <v>44664</v>
      </c>
      <c r="H1388" s="2">
        <v>44690</v>
      </c>
      <c r="I1388" s="2" t="str">
        <f t="shared" si="21"/>
        <v>Delivered</v>
      </c>
      <c r="J1388" s="2" t="str">
        <f>TEXT(WORKSHEET[[#This Row],[Offloading Date]], "mmm")</f>
        <v>May</v>
      </c>
      <c r="K1388" s="2" t="str">
        <f>IF(OR(WORKSHEET[[#This Row],[Year]]="", ISBLANK(WORKSHEET[[#This Row],[Year]]), WORKSHEET[[#This Row],[Year]]="null"), "Exclude", "Include")</f>
        <v>Include</v>
      </c>
      <c r="L1388" t="s">
        <v>3624</v>
      </c>
      <c r="M1388" t="s">
        <v>3624</v>
      </c>
      <c r="N1388" t="s">
        <v>69</v>
      </c>
      <c r="O1388">
        <v>30.113</v>
      </c>
      <c r="P1388">
        <v>20</v>
      </c>
      <c r="Q1388" t="s">
        <v>14</v>
      </c>
      <c r="R1388">
        <f>P1388 * _xll.XLOOKUP(Q1388,CALCULATION!$A$15:$A$17, CALCULATION!$B$15:$B$17 )</f>
        <v>20</v>
      </c>
      <c r="S1388" s="5">
        <f>O1388*P1388*_xll.XLOOKUP(Q1388,CALCULATION!$A$15:$A$17, CALCULATION!$B$15:$B$17)</f>
        <v>602.26</v>
      </c>
      <c r="T1388">
        <v>10</v>
      </c>
      <c r="U1388" t="s">
        <v>14</v>
      </c>
      <c r="V1388">
        <f>T1388 * _xll.XLOOKUP(U1388,CALCULATION!$A$15:$A$17, CALCULATION!$B$15:$B$17 )</f>
        <v>10</v>
      </c>
      <c r="W1388" s="5">
        <f>O1388*T1388*_xll.XLOOKUP(U1388,CALCULATION!$A$15:$A$17, CALCULATION!$B$15:$B$17)</f>
        <v>301.13</v>
      </c>
      <c r="X1388" s="5">
        <f>WORKSHEET[[#This Row],[Clients Total Cost]] / WORKSHEET[[#This Row],[Clients Rate per T2 (USD)]]</f>
        <v>30.113</v>
      </c>
      <c r="Y1388" s="5">
        <f>WORKSHEET[[#This Row],[Clients Rate per T2 (USD)]] - WORKSHEET[[#This Row],[Supplier Rate Per t2 (USD)]]</f>
        <v>10</v>
      </c>
      <c r="Z1388" s="5">
        <f>WORKSHEET[[#This Row],[Profit Per T]] * WORKSHEET[[#This Row],[Weight]]</f>
        <v>301.13</v>
      </c>
      <c r="AA1388">
        <v>1</v>
      </c>
      <c r="AB1388" s="1">
        <v>3.9</v>
      </c>
      <c r="AC1388" s="1">
        <v>2.6</v>
      </c>
      <c r="AD1388" s="1">
        <v>3.25</v>
      </c>
      <c r="AE1388" s="1">
        <f>WORKSHEET[[#This Row],[Delay at toll gate in days]] +WORKSHEET[[#This Row],[Delay at workshop in days]] +WORKSHEET[[#This Row],[Delay at border in days]]</f>
        <v>9.75</v>
      </c>
    </row>
    <row r="1389" spans="1:31" x14ac:dyDescent="0.35">
      <c r="A1389" t="s">
        <v>1409</v>
      </c>
      <c r="B1389" t="s">
        <v>10</v>
      </c>
      <c r="C1389" t="s">
        <v>68</v>
      </c>
      <c r="D1389" t="s">
        <v>3620</v>
      </c>
      <c r="E1389" t="s">
        <v>3614</v>
      </c>
      <c r="F1389" t="str">
        <f>WORKSHEET[[#This Row],[Depart From]]&amp;"-"&amp;WORKSHEET[[#This Row],[Arrive To]]</f>
        <v>Zanzibar-Alger</v>
      </c>
      <c r="G1389" s="2">
        <v>44662</v>
      </c>
      <c r="H1389" s="2">
        <v>44686</v>
      </c>
      <c r="I1389" s="2" t="str">
        <f t="shared" si="21"/>
        <v>Delivered</v>
      </c>
      <c r="J1389" s="2" t="str">
        <f>TEXT(WORKSHEET[[#This Row],[Offloading Date]], "mmm")</f>
        <v>May</v>
      </c>
      <c r="K1389" s="2" t="str">
        <f>IF(OR(WORKSHEET[[#This Row],[Year]]="", ISBLANK(WORKSHEET[[#This Row],[Year]]), WORKSHEET[[#This Row],[Year]]="null"), "Exclude", "Include")</f>
        <v>Include</v>
      </c>
      <c r="L1389" t="s">
        <v>3624</v>
      </c>
      <c r="M1389" t="s">
        <v>3624</v>
      </c>
      <c r="N1389" t="s">
        <v>69</v>
      </c>
      <c r="O1389">
        <v>29.943000000000001</v>
      </c>
      <c r="P1389">
        <v>20</v>
      </c>
      <c r="Q1389" t="s">
        <v>14</v>
      </c>
      <c r="R1389">
        <f>P1389 * _xll.XLOOKUP(Q1389,CALCULATION!$A$15:$A$17, CALCULATION!$B$15:$B$17 )</f>
        <v>20</v>
      </c>
      <c r="S1389" s="5">
        <f>O1389*P1389*_xll.XLOOKUP(Q1389,CALCULATION!$A$15:$A$17, CALCULATION!$B$15:$B$17)</f>
        <v>598.86</v>
      </c>
      <c r="T1389">
        <v>10</v>
      </c>
      <c r="U1389" t="s">
        <v>14</v>
      </c>
      <c r="V1389">
        <f>T1389 * _xll.XLOOKUP(U1389,CALCULATION!$A$15:$A$17, CALCULATION!$B$15:$B$17 )</f>
        <v>10</v>
      </c>
      <c r="W1389" s="5">
        <f>O1389*T1389*_xll.XLOOKUP(U1389,CALCULATION!$A$15:$A$17, CALCULATION!$B$15:$B$17)</f>
        <v>299.43</v>
      </c>
      <c r="X1389" s="5">
        <f>WORKSHEET[[#This Row],[Clients Total Cost]] / WORKSHEET[[#This Row],[Clients Rate per T2 (USD)]]</f>
        <v>29.943000000000001</v>
      </c>
      <c r="Y1389" s="5">
        <f>WORKSHEET[[#This Row],[Clients Rate per T2 (USD)]] - WORKSHEET[[#This Row],[Supplier Rate Per t2 (USD)]]</f>
        <v>10</v>
      </c>
      <c r="Z1389" s="5">
        <f>WORKSHEET[[#This Row],[Profit Per T]] * WORKSHEET[[#This Row],[Weight]]</f>
        <v>299.43</v>
      </c>
      <c r="AA1389">
        <v>1</v>
      </c>
      <c r="AB1389" s="1">
        <v>3.5999999999999996</v>
      </c>
      <c r="AC1389" s="1">
        <v>2.4000000000000004</v>
      </c>
      <c r="AD1389" s="1">
        <v>3</v>
      </c>
      <c r="AE1389" s="1">
        <f>WORKSHEET[[#This Row],[Delay at toll gate in days]] +WORKSHEET[[#This Row],[Delay at workshop in days]] +WORKSHEET[[#This Row],[Delay at border in days]]</f>
        <v>9</v>
      </c>
    </row>
    <row r="1390" spans="1:31" x14ac:dyDescent="0.35">
      <c r="A1390" t="s">
        <v>1410</v>
      </c>
      <c r="B1390" t="s">
        <v>10</v>
      </c>
      <c r="C1390" t="s">
        <v>68</v>
      </c>
      <c r="D1390" t="s">
        <v>3620</v>
      </c>
      <c r="E1390" t="s">
        <v>3614</v>
      </c>
      <c r="F1390" t="str">
        <f>WORKSHEET[[#This Row],[Depart From]]&amp;"-"&amp;WORKSHEET[[#This Row],[Arrive To]]</f>
        <v>Zanzibar-Alger</v>
      </c>
      <c r="G1390" s="2">
        <v>44662</v>
      </c>
      <c r="H1390" s="2">
        <v>44686</v>
      </c>
      <c r="I1390" s="2" t="str">
        <f t="shared" si="21"/>
        <v>Delivered</v>
      </c>
      <c r="J1390" s="2" t="str">
        <f>TEXT(WORKSHEET[[#This Row],[Offloading Date]], "mmm")</f>
        <v>May</v>
      </c>
      <c r="K1390" s="2" t="str">
        <f>IF(OR(WORKSHEET[[#This Row],[Year]]="", ISBLANK(WORKSHEET[[#This Row],[Year]]), WORKSHEET[[#This Row],[Year]]="null"), "Exclude", "Include")</f>
        <v>Include</v>
      </c>
      <c r="L1390" t="s">
        <v>3624</v>
      </c>
      <c r="M1390" t="s">
        <v>3624</v>
      </c>
      <c r="N1390" t="s">
        <v>69</v>
      </c>
      <c r="O1390">
        <v>27.555</v>
      </c>
      <c r="P1390">
        <v>20</v>
      </c>
      <c r="Q1390" t="s">
        <v>14</v>
      </c>
      <c r="R1390">
        <f>P1390 * _xll.XLOOKUP(Q1390,CALCULATION!$A$15:$A$17, CALCULATION!$B$15:$B$17 )</f>
        <v>20</v>
      </c>
      <c r="S1390" s="5">
        <f>O1390*P1390*_xll.XLOOKUP(Q1390,CALCULATION!$A$15:$A$17, CALCULATION!$B$15:$B$17)</f>
        <v>551.1</v>
      </c>
      <c r="T1390">
        <v>10</v>
      </c>
      <c r="U1390" t="s">
        <v>14</v>
      </c>
      <c r="V1390">
        <f>T1390 * _xll.XLOOKUP(U1390,CALCULATION!$A$15:$A$17, CALCULATION!$B$15:$B$17 )</f>
        <v>10</v>
      </c>
      <c r="W1390" s="5">
        <f>O1390*T1390*_xll.XLOOKUP(U1390,CALCULATION!$A$15:$A$17, CALCULATION!$B$15:$B$17)</f>
        <v>275.55</v>
      </c>
      <c r="X1390" s="5">
        <f>WORKSHEET[[#This Row],[Clients Total Cost]] / WORKSHEET[[#This Row],[Clients Rate per T2 (USD)]]</f>
        <v>27.555</v>
      </c>
      <c r="Y1390" s="5">
        <f>WORKSHEET[[#This Row],[Clients Rate per T2 (USD)]] - WORKSHEET[[#This Row],[Supplier Rate Per t2 (USD)]]</f>
        <v>10</v>
      </c>
      <c r="Z1390" s="5">
        <f>WORKSHEET[[#This Row],[Profit Per T]] * WORKSHEET[[#This Row],[Weight]]</f>
        <v>275.55</v>
      </c>
      <c r="AA1390">
        <v>1</v>
      </c>
      <c r="AB1390" s="1">
        <v>3.5999999999999996</v>
      </c>
      <c r="AC1390" s="1">
        <v>2.4000000000000004</v>
      </c>
      <c r="AD1390" s="1">
        <v>3</v>
      </c>
      <c r="AE1390" s="1">
        <f>WORKSHEET[[#This Row],[Delay at toll gate in days]] +WORKSHEET[[#This Row],[Delay at workshop in days]] +WORKSHEET[[#This Row],[Delay at border in days]]</f>
        <v>9</v>
      </c>
    </row>
    <row r="1391" spans="1:31" x14ac:dyDescent="0.35">
      <c r="A1391" t="s">
        <v>1411</v>
      </c>
      <c r="B1391" t="s">
        <v>10</v>
      </c>
      <c r="C1391" t="s">
        <v>68</v>
      </c>
      <c r="D1391" t="s">
        <v>3619</v>
      </c>
      <c r="E1391" t="s">
        <v>3613</v>
      </c>
      <c r="F1391" t="str">
        <f>WORKSHEET[[#This Row],[Depart From]]&amp;"-"&amp;WORKSHEET[[#This Row],[Arrive To]]</f>
        <v>Addis Ababa-Sanaa</v>
      </c>
      <c r="G1391" s="2">
        <v>44663</v>
      </c>
      <c r="H1391" s="2">
        <v>44690</v>
      </c>
      <c r="I1391" s="2" t="str">
        <f t="shared" si="21"/>
        <v>Delivered</v>
      </c>
      <c r="J1391" s="2" t="str">
        <f>TEXT(WORKSHEET[[#This Row],[Offloading Date]], "mmm")</f>
        <v>May</v>
      </c>
      <c r="K1391" s="2" t="str">
        <f>IF(OR(WORKSHEET[[#This Row],[Year]]="", ISBLANK(WORKSHEET[[#This Row],[Year]]), WORKSHEET[[#This Row],[Year]]="null"), "Exclude", "Include")</f>
        <v>Include</v>
      </c>
      <c r="L1391" t="s">
        <v>3624</v>
      </c>
      <c r="M1391" t="s">
        <v>3624</v>
      </c>
      <c r="N1391" t="s">
        <v>69</v>
      </c>
      <c r="O1391">
        <v>28.649000000000001</v>
      </c>
      <c r="P1391">
        <v>20</v>
      </c>
      <c r="Q1391" t="s">
        <v>14</v>
      </c>
      <c r="R1391">
        <f>P1391 * _xll.XLOOKUP(Q1391,CALCULATION!$A$15:$A$17, CALCULATION!$B$15:$B$17 )</f>
        <v>20</v>
      </c>
      <c r="S1391" s="5">
        <f>O1391*P1391*_xll.XLOOKUP(Q1391,CALCULATION!$A$15:$A$17, CALCULATION!$B$15:$B$17)</f>
        <v>572.98</v>
      </c>
      <c r="T1391">
        <v>10</v>
      </c>
      <c r="U1391" t="s">
        <v>14</v>
      </c>
      <c r="V1391">
        <f>T1391 * _xll.XLOOKUP(U1391,CALCULATION!$A$15:$A$17, CALCULATION!$B$15:$B$17 )</f>
        <v>10</v>
      </c>
      <c r="W1391" s="5">
        <f>O1391*T1391*_xll.XLOOKUP(U1391,CALCULATION!$A$15:$A$17, CALCULATION!$B$15:$B$17)</f>
        <v>286.49</v>
      </c>
      <c r="X1391" s="5">
        <f>WORKSHEET[[#This Row],[Clients Total Cost]] / WORKSHEET[[#This Row],[Clients Rate per T2 (USD)]]</f>
        <v>28.649000000000001</v>
      </c>
      <c r="Y1391" s="5">
        <f>WORKSHEET[[#This Row],[Clients Rate per T2 (USD)]] - WORKSHEET[[#This Row],[Supplier Rate Per t2 (USD)]]</f>
        <v>10</v>
      </c>
      <c r="Z1391" s="5">
        <f>WORKSHEET[[#This Row],[Profit Per T]] * WORKSHEET[[#This Row],[Weight]]</f>
        <v>286.49</v>
      </c>
      <c r="AA1391">
        <v>1</v>
      </c>
      <c r="AB1391" s="1">
        <v>4.05</v>
      </c>
      <c r="AC1391" s="1">
        <v>2.7</v>
      </c>
      <c r="AD1391" s="1">
        <v>3.375</v>
      </c>
      <c r="AE1391" s="1">
        <f>WORKSHEET[[#This Row],[Delay at toll gate in days]] +WORKSHEET[[#This Row],[Delay at workshop in days]] +WORKSHEET[[#This Row],[Delay at border in days]]</f>
        <v>10.125</v>
      </c>
    </row>
    <row r="1392" spans="1:31" x14ac:dyDescent="0.35">
      <c r="A1392" t="s">
        <v>1412</v>
      </c>
      <c r="B1392" t="s">
        <v>10</v>
      </c>
      <c r="C1392" t="s">
        <v>68</v>
      </c>
      <c r="D1392" t="s">
        <v>3616</v>
      </c>
      <c r="E1392" t="s">
        <v>3617</v>
      </c>
      <c r="F1392" t="str">
        <f>WORKSHEET[[#This Row],[Depart From]]&amp;"-"&amp;WORKSHEET[[#This Row],[Arrive To]]</f>
        <v>Marrakech-Lagos</v>
      </c>
      <c r="G1392" s="2">
        <v>44669</v>
      </c>
      <c r="H1392" s="2">
        <v>44695</v>
      </c>
      <c r="I1392" s="2" t="str">
        <f t="shared" si="21"/>
        <v>Delivered</v>
      </c>
      <c r="J1392" s="2" t="str">
        <f>TEXT(WORKSHEET[[#This Row],[Offloading Date]], "mmm")</f>
        <v>May</v>
      </c>
      <c r="K1392" s="2" t="str">
        <f>IF(OR(WORKSHEET[[#This Row],[Year]]="", ISBLANK(WORKSHEET[[#This Row],[Year]]), WORKSHEET[[#This Row],[Year]]="null"), "Exclude", "Include")</f>
        <v>Include</v>
      </c>
      <c r="L1392" t="s">
        <v>3624</v>
      </c>
      <c r="M1392" t="s">
        <v>3624</v>
      </c>
      <c r="N1392" t="s">
        <v>69</v>
      </c>
      <c r="O1392">
        <v>27.803000000000001</v>
      </c>
      <c r="P1392">
        <v>20</v>
      </c>
      <c r="Q1392" t="s">
        <v>14</v>
      </c>
      <c r="R1392">
        <f>P1392 * _xll.XLOOKUP(Q1392,CALCULATION!$A$15:$A$17, CALCULATION!$B$15:$B$17 )</f>
        <v>20</v>
      </c>
      <c r="S1392" s="5">
        <f>O1392*P1392*_xll.XLOOKUP(Q1392,CALCULATION!$A$15:$A$17, CALCULATION!$B$15:$B$17)</f>
        <v>556.06000000000006</v>
      </c>
      <c r="T1392">
        <v>10</v>
      </c>
      <c r="U1392" t="s">
        <v>14</v>
      </c>
      <c r="V1392">
        <f>T1392 * _xll.XLOOKUP(U1392,CALCULATION!$A$15:$A$17, CALCULATION!$B$15:$B$17 )</f>
        <v>10</v>
      </c>
      <c r="W1392" s="5">
        <f>O1392*T1392*_xll.XLOOKUP(U1392,CALCULATION!$A$15:$A$17, CALCULATION!$B$15:$B$17)</f>
        <v>278.03000000000003</v>
      </c>
      <c r="X1392" s="5">
        <f>WORKSHEET[[#This Row],[Clients Total Cost]] / WORKSHEET[[#This Row],[Clients Rate per T2 (USD)]]</f>
        <v>27.803000000000004</v>
      </c>
      <c r="Y1392" s="5">
        <f>WORKSHEET[[#This Row],[Clients Rate per T2 (USD)]] - WORKSHEET[[#This Row],[Supplier Rate Per t2 (USD)]]</f>
        <v>10</v>
      </c>
      <c r="Z1392" s="5">
        <f>WORKSHEET[[#This Row],[Profit Per T]] * WORKSHEET[[#This Row],[Weight]]</f>
        <v>278.03000000000003</v>
      </c>
      <c r="AA1392">
        <v>1</v>
      </c>
      <c r="AB1392" s="1">
        <v>3.9</v>
      </c>
      <c r="AC1392" s="1">
        <v>2.6</v>
      </c>
      <c r="AD1392" s="1">
        <v>3.25</v>
      </c>
      <c r="AE1392" s="1">
        <f>WORKSHEET[[#This Row],[Delay at toll gate in days]] +WORKSHEET[[#This Row],[Delay at workshop in days]] +WORKSHEET[[#This Row],[Delay at border in days]]</f>
        <v>9.75</v>
      </c>
    </row>
    <row r="1393" spans="1:31" x14ac:dyDescent="0.35">
      <c r="A1393" t="s">
        <v>1413</v>
      </c>
      <c r="B1393" t="s">
        <v>10</v>
      </c>
      <c r="C1393" t="s">
        <v>68</v>
      </c>
      <c r="D1393" t="s">
        <v>3611</v>
      </c>
      <c r="E1393" t="s">
        <v>3612</v>
      </c>
      <c r="F1393" t="str">
        <f>WORKSHEET[[#This Row],[Depart From]]&amp;"-"&amp;WORKSHEET[[#This Row],[Arrive To]]</f>
        <v>Mogadishu-Victoria</v>
      </c>
      <c r="G1393" s="2">
        <v>44663</v>
      </c>
      <c r="H1393" s="2">
        <v>44690</v>
      </c>
      <c r="I1393" s="2" t="str">
        <f t="shared" si="21"/>
        <v>Delivered</v>
      </c>
      <c r="J1393" s="2" t="str">
        <f>TEXT(WORKSHEET[[#This Row],[Offloading Date]], "mmm")</f>
        <v>May</v>
      </c>
      <c r="K1393" s="2" t="str">
        <f>IF(OR(WORKSHEET[[#This Row],[Year]]="", ISBLANK(WORKSHEET[[#This Row],[Year]]), WORKSHEET[[#This Row],[Year]]="null"), "Exclude", "Include")</f>
        <v>Include</v>
      </c>
      <c r="L1393" t="s">
        <v>3624</v>
      </c>
      <c r="M1393" t="s">
        <v>3624</v>
      </c>
      <c r="N1393" t="s">
        <v>69</v>
      </c>
      <c r="O1393">
        <v>29.791</v>
      </c>
      <c r="P1393">
        <v>20</v>
      </c>
      <c r="Q1393" t="s">
        <v>14</v>
      </c>
      <c r="R1393">
        <f>P1393 * _xll.XLOOKUP(Q1393,CALCULATION!$A$15:$A$17, CALCULATION!$B$15:$B$17 )</f>
        <v>20</v>
      </c>
      <c r="S1393" s="5">
        <f>O1393*P1393*_xll.XLOOKUP(Q1393,CALCULATION!$A$15:$A$17, CALCULATION!$B$15:$B$17)</f>
        <v>595.82000000000005</v>
      </c>
      <c r="T1393">
        <v>10</v>
      </c>
      <c r="U1393" t="s">
        <v>14</v>
      </c>
      <c r="V1393">
        <f>T1393 * _xll.XLOOKUP(U1393,CALCULATION!$A$15:$A$17, CALCULATION!$B$15:$B$17 )</f>
        <v>10</v>
      </c>
      <c r="W1393" s="5">
        <f>O1393*T1393*_xll.XLOOKUP(U1393,CALCULATION!$A$15:$A$17, CALCULATION!$B$15:$B$17)</f>
        <v>297.91000000000003</v>
      </c>
      <c r="X1393" s="5">
        <f>WORKSHEET[[#This Row],[Clients Total Cost]] / WORKSHEET[[#This Row],[Clients Rate per T2 (USD)]]</f>
        <v>29.791000000000004</v>
      </c>
      <c r="Y1393" s="5">
        <f>WORKSHEET[[#This Row],[Clients Rate per T2 (USD)]] - WORKSHEET[[#This Row],[Supplier Rate Per t2 (USD)]]</f>
        <v>10</v>
      </c>
      <c r="Z1393" s="5">
        <f>WORKSHEET[[#This Row],[Profit Per T]] * WORKSHEET[[#This Row],[Weight]]</f>
        <v>297.91000000000003</v>
      </c>
      <c r="AA1393">
        <v>1</v>
      </c>
      <c r="AB1393" s="1">
        <v>4.05</v>
      </c>
      <c r="AC1393" s="1">
        <v>2.7</v>
      </c>
      <c r="AD1393" s="1">
        <v>3.375</v>
      </c>
      <c r="AE1393" s="1">
        <f>WORKSHEET[[#This Row],[Delay at toll gate in days]] +WORKSHEET[[#This Row],[Delay at workshop in days]] +WORKSHEET[[#This Row],[Delay at border in days]]</f>
        <v>10.125</v>
      </c>
    </row>
    <row r="1394" spans="1:31" x14ac:dyDescent="0.35">
      <c r="A1394" t="s">
        <v>1414</v>
      </c>
      <c r="B1394" t="s">
        <v>10</v>
      </c>
      <c r="C1394" t="s">
        <v>68</v>
      </c>
      <c r="D1394" t="s">
        <v>3620</v>
      </c>
      <c r="E1394" t="s">
        <v>3613</v>
      </c>
      <c r="F1394" t="str">
        <f>WORKSHEET[[#This Row],[Depart From]]&amp;"-"&amp;WORKSHEET[[#This Row],[Arrive To]]</f>
        <v>Zanzibar-Sanaa</v>
      </c>
      <c r="G1394" s="2">
        <v>44664</v>
      </c>
      <c r="H1394" s="2">
        <v>44692</v>
      </c>
      <c r="I1394" s="2" t="str">
        <f t="shared" si="21"/>
        <v>Delivered</v>
      </c>
      <c r="J1394" s="2" t="str">
        <f>TEXT(WORKSHEET[[#This Row],[Offloading Date]], "mmm")</f>
        <v>May</v>
      </c>
      <c r="K1394" s="2" t="str">
        <f>IF(OR(WORKSHEET[[#This Row],[Year]]="", ISBLANK(WORKSHEET[[#This Row],[Year]]), WORKSHEET[[#This Row],[Year]]="null"), "Exclude", "Include")</f>
        <v>Include</v>
      </c>
      <c r="L1394" t="s">
        <v>3624</v>
      </c>
      <c r="M1394" t="s">
        <v>3624</v>
      </c>
      <c r="N1394" t="s">
        <v>69</v>
      </c>
      <c r="O1394">
        <v>29.754000000000001</v>
      </c>
      <c r="P1394">
        <v>20</v>
      </c>
      <c r="Q1394" t="s">
        <v>14</v>
      </c>
      <c r="R1394">
        <f>P1394 * _xll.XLOOKUP(Q1394,CALCULATION!$A$15:$A$17, CALCULATION!$B$15:$B$17 )</f>
        <v>20</v>
      </c>
      <c r="S1394" s="5">
        <f>O1394*P1394*_xll.XLOOKUP(Q1394,CALCULATION!$A$15:$A$17, CALCULATION!$B$15:$B$17)</f>
        <v>595.08000000000004</v>
      </c>
      <c r="T1394">
        <v>10</v>
      </c>
      <c r="U1394" t="s">
        <v>14</v>
      </c>
      <c r="V1394">
        <f>T1394 * _xll.XLOOKUP(U1394,CALCULATION!$A$15:$A$17, CALCULATION!$B$15:$B$17 )</f>
        <v>10</v>
      </c>
      <c r="W1394" s="5">
        <f>O1394*T1394*_xll.XLOOKUP(U1394,CALCULATION!$A$15:$A$17, CALCULATION!$B$15:$B$17)</f>
        <v>297.54000000000002</v>
      </c>
      <c r="X1394" s="5">
        <f>WORKSHEET[[#This Row],[Clients Total Cost]] / WORKSHEET[[#This Row],[Clients Rate per T2 (USD)]]</f>
        <v>29.754000000000001</v>
      </c>
      <c r="Y1394" s="5">
        <f>WORKSHEET[[#This Row],[Clients Rate per T2 (USD)]] - WORKSHEET[[#This Row],[Supplier Rate Per t2 (USD)]]</f>
        <v>10</v>
      </c>
      <c r="Z1394" s="5">
        <f>WORKSHEET[[#This Row],[Profit Per T]] * WORKSHEET[[#This Row],[Weight]]</f>
        <v>297.54000000000002</v>
      </c>
      <c r="AA1394">
        <v>1</v>
      </c>
      <c r="AB1394" s="1">
        <v>4.2</v>
      </c>
      <c r="AC1394" s="1">
        <v>2.8000000000000003</v>
      </c>
      <c r="AD1394" s="1">
        <v>3.5</v>
      </c>
      <c r="AE1394" s="1">
        <f>WORKSHEET[[#This Row],[Delay at toll gate in days]] +WORKSHEET[[#This Row],[Delay at workshop in days]] +WORKSHEET[[#This Row],[Delay at border in days]]</f>
        <v>10.5</v>
      </c>
    </row>
    <row r="1395" spans="1:31" x14ac:dyDescent="0.35">
      <c r="A1395" t="s">
        <v>1415</v>
      </c>
      <c r="B1395" t="s">
        <v>10</v>
      </c>
      <c r="C1395" t="s">
        <v>68</v>
      </c>
      <c r="D1395" t="s">
        <v>3616</v>
      </c>
      <c r="E1395" t="s">
        <v>3612</v>
      </c>
      <c r="F1395" t="str">
        <f>WORKSHEET[[#This Row],[Depart From]]&amp;"-"&amp;WORKSHEET[[#This Row],[Arrive To]]</f>
        <v>Marrakech-Victoria</v>
      </c>
      <c r="G1395" s="2">
        <v>44669</v>
      </c>
      <c r="H1395" s="2">
        <v>44709</v>
      </c>
      <c r="I1395" s="2" t="str">
        <f t="shared" si="21"/>
        <v>Delivered</v>
      </c>
      <c r="J1395" s="2" t="str">
        <f>TEXT(WORKSHEET[[#This Row],[Offloading Date]], "mmm")</f>
        <v>May</v>
      </c>
      <c r="K1395" s="2" t="str">
        <f>IF(OR(WORKSHEET[[#This Row],[Year]]="", ISBLANK(WORKSHEET[[#This Row],[Year]]), WORKSHEET[[#This Row],[Year]]="null"), "Exclude", "Include")</f>
        <v>Include</v>
      </c>
      <c r="L1395" t="s">
        <v>3624</v>
      </c>
      <c r="M1395" t="s">
        <v>3624</v>
      </c>
      <c r="N1395" t="s">
        <v>69</v>
      </c>
      <c r="O1395">
        <v>28.277999999999999</v>
      </c>
      <c r="P1395">
        <v>20</v>
      </c>
      <c r="Q1395" t="s">
        <v>14</v>
      </c>
      <c r="R1395">
        <f>P1395 * _xll.XLOOKUP(Q1395,CALCULATION!$A$15:$A$17, CALCULATION!$B$15:$B$17 )</f>
        <v>20</v>
      </c>
      <c r="S1395" s="5">
        <f>O1395*P1395*_xll.XLOOKUP(Q1395,CALCULATION!$A$15:$A$17, CALCULATION!$B$15:$B$17)</f>
        <v>565.55999999999995</v>
      </c>
      <c r="T1395">
        <v>10</v>
      </c>
      <c r="U1395" t="s">
        <v>14</v>
      </c>
      <c r="V1395">
        <f>T1395 * _xll.XLOOKUP(U1395,CALCULATION!$A$15:$A$17, CALCULATION!$B$15:$B$17 )</f>
        <v>10</v>
      </c>
      <c r="W1395" s="5">
        <f>O1395*T1395*_xll.XLOOKUP(U1395,CALCULATION!$A$15:$A$17, CALCULATION!$B$15:$B$17)</f>
        <v>282.77999999999997</v>
      </c>
      <c r="X1395" s="5">
        <f>WORKSHEET[[#This Row],[Clients Total Cost]] / WORKSHEET[[#This Row],[Clients Rate per T2 (USD)]]</f>
        <v>28.277999999999999</v>
      </c>
      <c r="Y1395" s="5">
        <f>WORKSHEET[[#This Row],[Clients Rate per T2 (USD)]] - WORKSHEET[[#This Row],[Supplier Rate Per t2 (USD)]]</f>
        <v>10</v>
      </c>
      <c r="Z1395" s="5">
        <f>WORKSHEET[[#This Row],[Profit Per T]] * WORKSHEET[[#This Row],[Weight]]</f>
        <v>282.77999999999997</v>
      </c>
      <c r="AA1395">
        <v>1</v>
      </c>
      <c r="AB1395" s="1">
        <v>6</v>
      </c>
      <c r="AC1395" s="1">
        <v>4</v>
      </c>
      <c r="AD1395" s="1">
        <v>5</v>
      </c>
      <c r="AE1395" s="1">
        <f>WORKSHEET[[#This Row],[Delay at toll gate in days]] +WORKSHEET[[#This Row],[Delay at workshop in days]] +WORKSHEET[[#This Row],[Delay at border in days]]</f>
        <v>15</v>
      </c>
    </row>
    <row r="1396" spans="1:31" x14ac:dyDescent="0.35">
      <c r="A1396" t="s">
        <v>1416</v>
      </c>
      <c r="B1396" t="s">
        <v>10</v>
      </c>
      <c r="C1396" t="s">
        <v>68</v>
      </c>
      <c r="D1396" t="s">
        <v>3616</v>
      </c>
      <c r="E1396" t="s">
        <v>3614</v>
      </c>
      <c r="F1396" t="str">
        <f>WORKSHEET[[#This Row],[Depart From]]&amp;"-"&amp;WORKSHEET[[#This Row],[Arrive To]]</f>
        <v>Marrakech-Alger</v>
      </c>
      <c r="G1396" s="2">
        <v>44664</v>
      </c>
      <c r="H1396" s="2">
        <v>44697</v>
      </c>
      <c r="I1396" s="2" t="str">
        <f t="shared" si="21"/>
        <v>Delivered</v>
      </c>
      <c r="J1396" s="2" t="str">
        <f>TEXT(WORKSHEET[[#This Row],[Offloading Date]], "mmm")</f>
        <v>May</v>
      </c>
      <c r="K1396" s="2" t="str">
        <f>IF(OR(WORKSHEET[[#This Row],[Year]]="", ISBLANK(WORKSHEET[[#This Row],[Year]]), WORKSHEET[[#This Row],[Year]]="null"), "Exclude", "Include")</f>
        <v>Include</v>
      </c>
      <c r="L1396" t="s">
        <v>3624</v>
      </c>
      <c r="M1396" t="s">
        <v>3624</v>
      </c>
      <c r="N1396" t="s">
        <v>69</v>
      </c>
      <c r="O1396">
        <v>29.062999999999999</v>
      </c>
      <c r="P1396">
        <v>20</v>
      </c>
      <c r="Q1396" t="s">
        <v>14</v>
      </c>
      <c r="R1396">
        <f>P1396 * _xll.XLOOKUP(Q1396,CALCULATION!$A$15:$A$17, CALCULATION!$B$15:$B$17 )</f>
        <v>20</v>
      </c>
      <c r="S1396" s="5">
        <f>O1396*P1396*_xll.XLOOKUP(Q1396,CALCULATION!$A$15:$A$17, CALCULATION!$B$15:$B$17)</f>
        <v>581.26</v>
      </c>
      <c r="T1396">
        <v>10</v>
      </c>
      <c r="U1396" t="s">
        <v>14</v>
      </c>
      <c r="V1396">
        <f>T1396 * _xll.XLOOKUP(U1396,CALCULATION!$A$15:$A$17, CALCULATION!$B$15:$B$17 )</f>
        <v>10</v>
      </c>
      <c r="W1396" s="5">
        <f>O1396*T1396*_xll.XLOOKUP(U1396,CALCULATION!$A$15:$A$17, CALCULATION!$B$15:$B$17)</f>
        <v>290.63</v>
      </c>
      <c r="X1396" s="5">
        <f>WORKSHEET[[#This Row],[Clients Total Cost]] / WORKSHEET[[#This Row],[Clients Rate per T2 (USD)]]</f>
        <v>29.062999999999999</v>
      </c>
      <c r="Y1396" s="5">
        <f>WORKSHEET[[#This Row],[Clients Rate per T2 (USD)]] - WORKSHEET[[#This Row],[Supplier Rate Per t2 (USD)]]</f>
        <v>10</v>
      </c>
      <c r="Z1396" s="5">
        <f>WORKSHEET[[#This Row],[Profit Per T]] * WORKSHEET[[#This Row],[Weight]]</f>
        <v>290.63</v>
      </c>
      <c r="AA1396">
        <v>1</v>
      </c>
      <c r="AB1396" s="1">
        <v>4.95</v>
      </c>
      <c r="AC1396" s="1">
        <v>3.3000000000000003</v>
      </c>
      <c r="AD1396" s="1">
        <v>4.125</v>
      </c>
      <c r="AE1396" s="1">
        <f>WORKSHEET[[#This Row],[Delay at toll gate in days]] +WORKSHEET[[#This Row],[Delay at workshop in days]] +WORKSHEET[[#This Row],[Delay at border in days]]</f>
        <v>12.375</v>
      </c>
    </row>
    <row r="1397" spans="1:31" x14ac:dyDescent="0.35">
      <c r="A1397" t="s">
        <v>1417</v>
      </c>
      <c r="B1397" t="s">
        <v>10</v>
      </c>
      <c r="C1397" t="s">
        <v>68</v>
      </c>
      <c r="D1397" t="s">
        <v>3611</v>
      </c>
      <c r="E1397" t="s">
        <v>3617</v>
      </c>
      <c r="F1397" t="str">
        <f>WORKSHEET[[#This Row],[Depart From]]&amp;"-"&amp;WORKSHEET[[#This Row],[Arrive To]]</f>
        <v>Mogadishu-Lagos</v>
      </c>
      <c r="G1397" s="2">
        <v>44662</v>
      </c>
      <c r="H1397" s="2">
        <v>44687</v>
      </c>
      <c r="I1397" s="2" t="str">
        <f t="shared" si="21"/>
        <v>Delivered</v>
      </c>
      <c r="J1397" s="2" t="str">
        <f>TEXT(WORKSHEET[[#This Row],[Offloading Date]], "mmm")</f>
        <v>May</v>
      </c>
      <c r="K1397" s="2" t="str">
        <f>IF(OR(WORKSHEET[[#This Row],[Year]]="", ISBLANK(WORKSHEET[[#This Row],[Year]]), WORKSHEET[[#This Row],[Year]]="null"), "Exclude", "Include")</f>
        <v>Include</v>
      </c>
      <c r="L1397" t="s">
        <v>3624</v>
      </c>
      <c r="M1397" t="s">
        <v>3624</v>
      </c>
      <c r="N1397" t="s">
        <v>69</v>
      </c>
      <c r="O1397">
        <v>27.693999999999999</v>
      </c>
      <c r="P1397">
        <v>20</v>
      </c>
      <c r="Q1397" t="s">
        <v>14</v>
      </c>
      <c r="R1397">
        <f>P1397 * _xll.XLOOKUP(Q1397,CALCULATION!$A$15:$A$17, CALCULATION!$B$15:$B$17 )</f>
        <v>20</v>
      </c>
      <c r="S1397" s="5">
        <f>O1397*P1397*_xll.XLOOKUP(Q1397,CALCULATION!$A$15:$A$17, CALCULATION!$B$15:$B$17)</f>
        <v>553.88</v>
      </c>
      <c r="T1397">
        <v>10</v>
      </c>
      <c r="U1397" t="s">
        <v>14</v>
      </c>
      <c r="V1397">
        <f>T1397 * _xll.XLOOKUP(U1397,CALCULATION!$A$15:$A$17, CALCULATION!$B$15:$B$17 )</f>
        <v>10</v>
      </c>
      <c r="W1397" s="5">
        <f>O1397*T1397*_xll.XLOOKUP(U1397,CALCULATION!$A$15:$A$17, CALCULATION!$B$15:$B$17)</f>
        <v>276.94</v>
      </c>
      <c r="X1397" s="5">
        <f>WORKSHEET[[#This Row],[Clients Total Cost]] / WORKSHEET[[#This Row],[Clients Rate per T2 (USD)]]</f>
        <v>27.693999999999999</v>
      </c>
      <c r="Y1397" s="5">
        <f>WORKSHEET[[#This Row],[Clients Rate per T2 (USD)]] - WORKSHEET[[#This Row],[Supplier Rate Per t2 (USD)]]</f>
        <v>10</v>
      </c>
      <c r="Z1397" s="5">
        <f>WORKSHEET[[#This Row],[Profit Per T]] * WORKSHEET[[#This Row],[Weight]]</f>
        <v>276.94</v>
      </c>
      <c r="AA1397">
        <v>1</v>
      </c>
      <c r="AB1397" s="1">
        <v>3.75</v>
      </c>
      <c r="AC1397" s="1">
        <v>2.5</v>
      </c>
      <c r="AD1397" s="1">
        <v>3.125</v>
      </c>
      <c r="AE1397" s="1">
        <f>WORKSHEET[[#This Row],[Delay at toll gate in days]] +WORKSHEET[[#This Row],[Delay at workshop in days]] +WORKSHEET[[#This Row],[Delay at border in days]]</f>
        <v>9.375</v>
      </c>
    </row>
    <row r="1398" spans="1:31" x14ac:dyDescent="0.35">
      <c r="A1398" t="s">
        <v>1418</v>
      </c>
      <c r="B1398" t="s">
        <v>10</v>
      </c>
      <c r="C1398" t="s">
        <v>68</v>
      </c>
      <c r="D1398" t="s">
        <v>3619</v>
      </c>
      <c r="E1398" t="s">
        <v>3613</v>
      </c>
      <c r="F1398" t="str">
        <f>WORKSHEET[[#This Row],[Depart From]]&amp;"-"&amp;WORKSHEET[[#This Row],[Arrive To]]</f>
        <v>Addis Ababa-Sanaa</v>
      </c>
      <c r="G1398" s="2">
        <v>44662</v>
      </c>
      <c r="H1398" s="2">
        <v>44688</v>
      </c>
      <c r="I1398" s="2" t="str">
        <f t="shared" si="21"/>
        <v>Delivered</v>
      </c>
      <c r="J1398" s="2" t="str">
        <f>TEXT(WORKSHEET[[#This Row],[Offloading Date]], "mmm")</f>
        <v>May</v>
      </c>
      <c r="K1398" s="2" t="str">
        <f>IF(OR(WORKSHEET[[#This Row],[Year]]="", ISBLANK(WORKSHEET[[#This Row],[Year]]), WORKSHEET[[#This Row],[Year]]="null"), "Exclude", "Include")</f>
        <v>Include</v>
      </c>
      <c r="L1398" t="s">
        <v>3624</v>
      </c>
      <c r="M1398" t="s">
        <v>3624</v>
      </c>
      <c r="N1398" t="s">
        <v>69</v>
      </c>
      <c r="O1398">
        <v>28.416</v>
      </c>
      <c r="P1398">
        <v>20</v>
      </c>
      <c r="Q1398" t="s">
        <v>14</v>
      </c>
      <c r="R1398">
        <f>P1398 * _xll.XLOOKUP(Q1398,CALCULATION!$A$15:$A$17, CALCULATION!$B$15:$B$17 )</f>
        <v>20</v>
      </c>
      <c r="S1398" s="5">
        <f>O1398*P1398*_xll.XLOOKUP(Q1398,CALCULATION!$A$15:$A$17, CALCULATION!$B$15:$B$17)</f>
        <v>568.32000000000005</v>
      </c>
      <c r="T1398">
        <v>10</v>
      </c>
      <c r="U1398" t="s">
        <v>14</v>
      </c>
      <c r="V1398">
        <f>T1398 * _xll.XLOOKUP(U1398,CALCULATION!$A$15:$A$17, CALCULATION!$B$15:$B$17 )</f>
        <v>10</v>
      </c>
      <c r="W1398" s="5">
        <f>O1398*T1398*_xll.XLOOKUP(U1398,CALCULATION!$A$15:$A$17, CALCULATION!$B$15:$B$17)</f>
        <v>284.16000000000003</v>
      </c>
      <c r="X1398" s="5">
        <f>WORKSHEET[[#This Row],[Clients Total Cost]] / WORKSHEET[[#This Row],[Clients Rate per T2 (USD)]]</f>
        <v>28.416000000000004</v>
      </c>
      <c r="Y1398" s="5">
        <f>WORKSHEET[[#This Row],[Clients Rate per T2 (USD)]] - WORKSHEET[[#This Row],[Supplier Rate Per t2 (USD)]]</f>
        <v>10</v>
      </c>
      <c r="Z1398" s="5">
        <f>WORKSHEET[[#This Row],[Profit Per T]] * WORKSHEET[[#This Row],[Weight]]</f>
        <v>284.16000000000003</v>
      </c>
      <c r="AA1398">
        <v>1</v>
      </c>
      <c r="AB1398" s="1">
        <v>3.9</v>
      </c>
      <c r="AC1398" s="1">
        <v>2.6</v>
      </c>
      <c r="AD1398" s="1">
        <v>3.25</v>
      </c>
      <c r="AE1398" s="1">
        <f>WORKSHEET[[#This Row],[Delay at toll gate in days]] +WORKSHEET[[#This Row],[Delay at workshop in days]] +WORKSHEET[[#This Row],[Delay at border in days]]</f>
        <v>9.75</v>
      </c>
    </row>
    <row r="1399" spans="1:31" x14ac:dyDescent="0.35">
      <c r="A1399" t="s">
        <v>1419</v>
      </c>
      <c r="B1399" t="s">
        <v>10</v>
      </c>
      <c r="C1399" t="s">
        <v>68</v>
      </c>
      <c r="D1399" t="s">
        <v>3615</v>
      </c>
      <c r="E1399" t="s">
        <v>3614</v>
      </c>
      <c r="F1399" t="str">
        <f>WORKSHEET[[#This Row],[Depart From]]&amp;"-"&amp;WORKSHEET[[#This Row],[Arrive To]]</f>
        <v>Mombasa-Alger</v>
      </c>
      <c r="G1399" s="2">
        <v>44663</v>
      </c>
      <c r="H1399" s="2">
        <v>44693</v>
      </c>
      <c r="I1399" s="2" t="str">
        <f t="shared" si="21"/>
        <v>Delivered</v>
      </c>
      <c r="J1399" s="2" t="str">
        <f>TEXT(WORKSHEET[[#This Row],[Offloading Date]], "mmm")</f>
        <v>May</v>
      </c>
      <c r="K1399" s="2" t="str">
        <f>IF(OR(WORKSHEET[[#This Row],[Year]]="", ISBLANK(WORKSHEET[[#This Row],[Year]]), WORKSHEET[[#This Row],[Year]]="null"), "Exclude", "Include")</f>
        <v>Include</v>
      </c>
      <c r="L1399" t="s">
        <v>3624</v>
      </c>
      <c r="M1399" t="s">
        <v>3624</v>
      </c>
      <c r="N1399" t="s">
        <v>69</v>
      </c>
      <c r="O1399">
        <v>29.388000000000002</v>
      </c>
      <c r="P1399">
        <v>20</v>
      </c>
      <c r="Q1399" t="s">
        <v>14</v>
      </c>
      <c r="R1399">
        <f>P1399 * _xll.XLOOKUP(Q1399,CALCULATION!$A$15:$A$17, CALCULATION!$B$15:$B$17 )</f>
        <v>20</v>
      </c>
      <c r="S1399" s="5">
        <f>O1399*P1399*_xll.XLOOKUP(Q1399,CALCULATION!$A$15:$A$17, CALCULATION!$B$15:$B$17)</f>
        <v>587.76</v>
      </c>
      <c r="T1399">
        <v>10</v>
      </c>
      <c r="U1399" t="s">
        <v>14</v>
      </c>
      <c r="V1399">
        <f>T1399 * _xll.XLOOKUP(U1399,CALCULATION!$A$15:$A$17, CALCULATION!$B$15:$B$17 )</f>
        <v>10</v>
      </c>
      <c r="W1399" s="5">
        <f>O1399*T1399*_xll.XLOOKUP(U1399,CALCULATION!$A$15:$A$17, CALCULATION!$B$15:$B$17)</f>
        <v>293.88</v>
      </c>
      <c r="X1399" s="5">
        <f>WORKSHEET[[#This Row],[Clients Total Cost]] / WORKSHEET[[#This Row],[Clients Rate per T2 (USD)]]</f>
        <v>29.387999999999998</v>
      </c>
      <c r="Y1399" s="5">
        <f>WORKSHEET[[#This Row],[Clients Rate per T2 (USD)]] - WORKSHEET[[#This Row],[Supplier Rate Per t2 (USD)]]</f>
        <v>10</v>
      </c>
      <c r="Z1399" s="5">
        <f>WORKSHEET[[#This Row],[Profit Per T]] * WORKSHEET[[#This Row],[Weight]]</f>
        <v>293.88</v>
      </c>
      <c r="AA1399">
        <v>1</v>
      </c>
      <c r="AB1399" s="1">
        <v>4.5</v>
      </c>
      <c r="AC1399" s="1">
        <v>3</v>
      </c>
      <c r="AD1399" s="1">
        <v>3.75</v>
      </c>
      <c r="AE1399" s="1">
        <f>WORKSHEET[[#This Row],[Delay at toll gate in days]] +WORKSHEET[[#This Row],[Delay at workshop in days]] +WORKSHEET[[#This Row],[Delay at border in days]]</f>
        <v>11.25</v>
      </c>
    </row>
    <row r="1400" spans="1:31" x14ac:dyDescent="0.35">
      <c r="A1400" t="s">
        <v>1420</v>
      </c>
      <c r="B1400" t="s">
        <v>10</v>
      </c>
      <c r="C1400" t="s">
        <v>68</v>
      </c>
      <c r="D1400" t="s">
        <v>3616</v>
      </c>
      <c r="E1400" t="s">
        <v>3617</v>
      </c>
      <c r="F1400" t="str">
        <f>WORKSHEET[[#This Row],[Depart From]]&amp;"-"&amp;WORKSHEET[[#This Row],[Arrive To]]</f>
        <v>Marrakech-Lagos</v>
      </c>
      <c r="G1400" s="2">
        <v>44664</v>
      </c>
      <c r="H1400" s="2">
        <v>44688</v>
      </c>
      <c r="I1400" s="2" t="str">
        <f t="shared" si="21"/>
        <v>Delivered</v>
      </c>
      <c r="J1400" s="2" t="str">
        <f>TEXT(WORKSHEET[[#This Row],[Offloading Date]], "mmm")</f>
        <v>May</v>
      </c>
      <c r="K1400" s="2" t="str">
        <f>IF(OR(WORKSHEET[[#This Row],[Year]]="", ISBLANK(WORKSHEET[[#This Row],[Year]]), WORKSHEET[[#This Row],[Year]]="null"), "Exclude", "Include")</f>
        <v>Include</v>
      </c>
      <c r="L1400" t="s">
        <v>3624</v>
      </c>
      <c r="M1400" t="s">
        <v>3624</v>
      </c>
      <c r="N1400" t="s">
        <v>69</v>
      </c>
      <c r="O1400">
        <v>33.177999999999997</v>
      </c>
      <c r="P1400">
        <v>20</v>
      </c>
      <c r="Q1400" t="s">
        <v>14</v>
      </c>
      <c r="R1400">
        <f>P1400 * _xll.XLOOKUP(Q1400,CALCULATION!$A$15:$A$17, CALCULATION!$B$15:$B$17 )</f>
        <v>20</v>
      </c>
      <c r="S1400" s="5">
        <f>O1400*P1400*_xll.XLOOKUP(Q1400,CALCULATION!$A$15:$A$17, CALCULATION!$B$15:$B$17)</f>
        <v>663.56</v>
      </c>
      <c r="T1400">
        <v>10</v>
      </c>
      <c r="U1400" t="s">
        <v>14</v>
      </c>
      <c r="V1400">
        <f>T1400 * _xll.XLOOKUP(U1400,CALCULATION!$A$15:$A$17, CALCULATION!$B$15:$B$17 )</f>
        <v>10</v>
      </c>
      <c r="W1400" s="5">
        <f>O1400*T1400*_xll.XLOOKUP(U1400,CALCULATION!$A$15:$A$17, CALCULATION!$B$15:$B$17)</f>
        <v>331.78</v>
      </c>
      <c r="X1400" s="5">
        <f>WORKSHEET[[#This Row],[Clients Total Cost]] / WORKSHEET[[#This Row],[Clients Rate per T2 (USD)]]</f>
        <v>33.177999999999997</v>
      </c>
      <c r="Y1400" s="5">
        <f>WORKSHEET[[#This Row],[Clients Rate per T2 (USD)]] - WORKSHEET[[#This Row],[Supplier Rate Per t2 (USD)]]</f>
        <v>10</v>
      </c>
      <c r="Z1400" s="5">
        <f>WORKSHEET[[#This Row],[Profit Per T]] * WORKSHEET[[#This Row],[Weight]]</f>
        <v>331.78</v>
      </c>
      <c r="AA1400">
        <v>1</v>
      </c>
      <c r="AB1400" s="1">
        <v>3.5999999999999996</v>
      </c>
      <c r="AC1400" s="1">
        <v>2.4000000000000004</v>
      </c>
      <c r="AD1400" s="1">
        <v>3</v>
      </c>
      <c r="AE1400" s="1">
        <f>WORKSHEET[[#This Row],[Delay at toll gate in days]] +WORKSHEET[[#This Row],[Delay at workshop in days]] +WORKSHEET[[#This Row],[Delay at border in days]]</f>
        <v>9</v>
      </c>
    </row>
    <row r="1401" spans="1:31" x14ac:dyDescent="0.35">
      <c r="A1401" t="s">
        <v>1421</v>
      </c>
      <c r="B1401" t="s">
        <v>10</v>
      </c>
      <c r="C1401" t="s">
        <v>68</v>
      </c>
      <c r="D1401" t="s">
        <v>3616</v>
      </c>
      <c r="E1401" t="s">
        <v>3613</v>
      </c>
      <c r="F1401" t="str">
        <f>WORKSHEET[[#This Row],[Depart From]]&amp;"-"&amp;WORKSHEET[[#This Row],[Arrive To]]</f>
        <v>Marrakech-Sanaa</v>
      </c>
      <c r="G1401" s="2">
        <v>44663</v>
      </c>
      <c r="H1401" s="2">
        <v>44688</v>
      </c>
      <c r="I1401" s="2" t="str">
        <f t="shared" si="21"/>
        <v>Delivered</v>
      </c>
      <c r="J1401" s="2" t="str">
        <f>TEXT(WORKSHEET[[#This Row],[Offloading Date]], "mmm")</f>
        <v>May</v>
      </c>
      <c r="K1401" s="2" t="str">
        <f>IF(OR(WORKSHEET[[#This Row],[Year]]="", ISBLANK(WORKSHEET[[#This Row],[Year]]), WORKSHEET[[#This Row],[Year]]="null"), "Exclude", "Include")</f>
        <v>Include</v>
      </c>
      <c r="L1401" t="s">
        <v>3624</v>
      </c>
      <c r="M1401" t="s">
        <v>3624</v>
      </c>
      <c r="N1401" t="s">
        <v>69</v>
      </c>
      <c r="O1401">
        <v>29.291</v>
      </c>
      <c r="P1401">
        <v>20</v>
      </c>
      <c r="Q1401" t="s">
        <v>14</v>
      </c>
      <c r="R1401">
        <f>P1401 * _xll.XLOOKUP(Q1401,CALCULATION!$A$15:$A$17, CALCULATION!$B$15:$B$17 )</f>
        <v>20</v>
      </c>
      <c r="S1401" s="5">
        <f>O1401*P1401*_xll.XLOOKUP(Q1401,CALCULATION!$A$15:$A$17, CALCULATION!$B$15:$B$17)</f>
        <v>585.82000000000005</v>
      </c>
      <c r="T1401">
        <v>10</v>
      </c>
      <c r="U1401" t="s">
        <v>14</v>
      </c>
      <c r="V1401">
        <f>T1401 * _xll.XLOOKUP(U1401,CALCULATION!$A$15:$A$17, CALCULATION!$B$15:$B$17 )</f>
        <v>10</v>
      </c>
      <c r="W1401" s="5">
        <f>O1401*T1401*_xll.XLOOKUP(U1401,CALCULATION!$A$15:$A$17, CALCULATION!$B$15:$B$17)</f>
        <v>292.91000000000003</v>
      </c>
      <c r="X1401" s="5">
        <f>WORKSHEET[[#This Row],[Clients Total Cost]] / WORKSHEET[[#This Row],[Clients Rate per T2 (USD)]]</f>
        <v>29.291000000000004</v>
      </c>
      <c r="Y1401" s="5">
        <f>WORKSHEET[[#This Row],[Clients Rate per T2 (USD)]] - WORKSHEET[[#This Row],[Supplier Rate Per t2 (USD)]]</f>
        <v>10</v>
      </c>
      <c r="Z1401" s="5">
        <f>WORKSHEET[[#This Row],[Profit Per T]] * WORKSHEET[[#This Row],[Weight]]</f>
        <v>292.91000000000003</v>
      </c>
      <c r="AA1401">
        <v>1</v>
      </c>
      <c r="AB1401" s="1">
        <v>3.75</v>
      </c>
      <c r="AC1401" s="1">
        <v>2.5</v>
      </c>
      <c r="AD1401" s="1">
        <v>3.125</v>
      </c>
      <c r="AE1401" s="1">
        <f>WORKSHEET[[#This Row],[Delay at toll gate in days]] +WORKSHEET[[#This Row],[Delay at workshop in days]] +WORKSHEET[[#This Row],[Delay at border in days]]</f>
        <v>9.375</v>
      </c>
    </row>
    <row r="1402" spans="1:31" x14ac:dyDescent="0.35">
      <c r="A1402" t="s">
        <v>1422</v>
      </c>
      <c r="B1402" t="s">
        <v>10</v>
      </c>
      <c r="C1402" t="s">
        <v>68</v>
      </c>
      <c r="D1402" t="s">
        <v>3616</v>
      </c>
      <c r="E1402" t="s">
        <v>3617</v>
      </c>
      <c r="F1402" t="str">
        <f>WORKSHEET[[#This Row],[Depart From]]&amp;"-"&amp;WORKSHEET[[#This Row],[Arrive To]]</f>
        <v>Marrakech-Lagos</v>
      </c>
      <c r="G1402" s="2">
        <v>44662</v>
      </c>
      <c r="H1402" s="2">
        <v>44686</v>
      </c>
      <c r="I1402" s="2" t="str">
        <f t="shared" si="21"/>
        <v>Delivered</v>
      </c>
      <c r="J1402" s="2" t="str">
        <f>TEXT(WORKSHEET[[#This Row],[Offloading Date]], "mmm")</f>
        <v>May</v>
      </c>
      <c r="K1402" s="2" t="str">
        <f>IF(OR(WORKSHEET[[#This Row],[Year]]="", ISBLANK(WORKSHEET[[#This Row],[Year]]), WORKSHEET[[#This Row],[Year]]="null"), "Exclude", "Include")</f>
        <v>Include</v>
      </c>
      <c r="L1402" t="s">
        <v>3624</v>
      </c>
      <c r="M1402" t="s">
        <v>3624</v>
      </c>
      <c r="N1402" t="s">
        <v>69</v>
      </c>
      <c r="O1402">
        <v>28.19</v>
      </c>
      <c r="P1402">
        <v>20</v>
      </c>
      <c r="Q1402" t="s">
        <v>14</v>
      </c>
      <c r="R1402">
        <f>P1402 * _xll.XLOOKUP(Q1402,CALCULATION!$A$15:$A$17, CALCULATION!$B$15:$B$17 )</f>
        <v>20</v>
      </c>
      <c r="S1402" s="5">
        <f>O1402*P1402*_xll.XLOOKUP(Q1402,CALCULATION!$A$15:$A$17, CALCULATION!$B$15:$B$17)</f>
        <v>563.80000000000007</v>
      </c>
      <c r="T1402">
        <v>10</v>
      </c>
      <c r="U1402" t="s">
        <v>14</v>
      </c>
      <c r="V1402">
        <f>T1402 * _xll.XLOOKUP(U1402,CALCULATION!$A$15:$A$17, CALCULATION!$B$15:$B$17 )</f>
        <v>10</v>
      </c>
      <c r="W1402" s="5">
        <f>O1402*T1402*_xll.XLOOKUP(U1402,CALCULATION!$A$15:$A$17, CALCULATION!$B$15:$B$17)</f>
        <v>281.90000000000003</v>
      </c>
      <c r="X1402" s="5">
        <f>WORKSHEET[[#This Row],[Clients Total Cost]] / WORKSHEET[[#This Row],[Clients Rate per T2 (USD)]]</f>
        <v>28.190000000000005</v>
      </c>
      <c r="Y1402" s="5">
        <f>WORKSHEET[[#This Row],[Clients Rate per T2 (USD)]] - WORKSHEET[[#This Row],[Supplier Rate Per t2 (USD)]]</f>
        <v>10</v>
      </c>
      <c r="Z1402" s="5">
        <f>WORKSHEET[[#This Row],[Profit Per T]] * WORKSHEET[[#This Row],[Weight]]</f>
        <v>281.90000000000003</v>
      </c>
      <c r="AA1402">
        <v>1</v>
      </c>
      <c r="AB1402" s="1">
        <v>3.5999999999999996</v>
      </c>
      <c r="AC1402" s="1">
        <v>2.4000000000000004</v>
      </c>
      <c r="AD1402" s="1">
        <v>3</v>
      </c>
      <c r="AE1402" s="1">
        <f>WORKSHEET[[#This Row],[Delay at toll gate in days]] +WORKSHEET[[#This Row],[Delay at workshop in days]] +WORKSHEET[[#This Row],[Delay at border in days]]</f>
        <v>9</v>
      </c>
    </row>
    <row r="1403" spans="1:31" x14ac:dyDescent="0.35">
      <c r="A1403" t="s">
        <v>1423</v>
      </c>
      <c r="B1403" t="s">
        <v>10</v>
      </c>
      <c r="C1403" t="s">
        <v>68</v>
      </c>
      <c r="D1403" t="s">
        <v>3611</v>
      </c>
      <c r="E1403" t="s">
        <v>3617</v>
      </c>
      <c r="F1403" t="str">
        <f>WORKSHEET[[#This Row],[Depart From]]&amp;"-"&amp;WORKSHEET[[#This Row],[Arrive To]]</f>
        <v>Mogadishu-Lagos</v>
      </c>
      <c r="G1403" s="2">
        <v>44665</v>
      </c>
      <c r="H1403" s="2">
        <v>44692</v>
      </c>
      <c r="I1403" s="2" t="str">
        <f t="shared" si="21"/>
        <v>Delivered</v>
      </c>
      <c r="J1403" s="2" t="str">
        <f>TEXT(WORKSHEET[[#This Row],[Offloading Date]], "mmm")</f>
        <v>May</v>
      </c>
      <c r="K1403" s="2" t="str">
        <f>IF(OR(WORKSHEET[[#This Row],[Year]]="", ISBLANK(WORKSHEET[[#This Row],[Year]]), WORKSHEET[[#This Row],[Year]]="null"), "Exclude", "Include")</f>
        <v>Include</v>
      </c>
      <c r="L1403" t="s">
        <v>3624</v>
      </c>
      <c r="M1403" t="s">
        <v>3624</v>
      </c>
      <c r="N1403" t="s">
        <v>69</v>
      </c>
      <c r="O1403">
        <v>30.099</v>
      </c>
      <c r="P1403">
        <v>20</v>
      </c>
      <c r="Q1403" t="s">
        <v>14</v>
      </c>
      <c r="R1403">
        <f>P1403 * _xll.XLOOKUP(Q1403,CALCULATION!$A$15:$A$17, CALCULATION!$B$15:$B$17 )</f>
        <v>20</v>
      </c>
      <c r="S1403" s="5">
        <f>O1403*P1403*_xll.XLOOKUP(Q1403,CALCULATION!$A$15:$A$17, CALCULATION!$B$15:$B$17)</f>
        <v>601.98</v>
      </c>
      <c r="T1403">
        <v>10</v>
      </c>
      <c r="U1403" t="s">
        <v>14</v>
      </c>
      <c r="V1403">
        <f>T1403 * _xll.XLOOKUP(U1403,CALCULATION!$A$15:$A$17, CALCULATION!$B$15:$B$17 )</f>
        <v>10</v>
      </c>
      <c r="W1403" s="5">
        <f>O1403*T1403*_xll.XLOOKUP(U1403,CALCULATION!$A$15:$A$17, CALCULATION!$B$15:$B$17)</f>
        <v>300.99</v>
      </c>
      <c r="X1403" s="5">
        <f>WORKSHEET[[#This Row],[Clients Total Cost]] / WORKSHEET[[#This Row],[Clients Rate per T2 (USD)]]</f>
        <v>30.099</v>
      </c>
      <c r="Y1403" s="5">
        <f>WORKSHEET[[#This Row],[Clients Rate per T2 (USD)]] - WORKSHEET[[#This Row],[Supplier Rate Per t2 (USD)]]</f>
        <v>10</v>
      </c>
      <c r="Z1403" s="5">
        <f>WORKSHEET[[#This Row],[Profit Per T]] * WORKSHEET[[#This Row],[Weight]]</f>
        <v>300.99</v>
      </c>
      <c r="AA1403">
        <v>1</v>
      </c>
      <c r="AB1403" s="1">
        <v>4.05</v>
      </c>
      <c r="AC1403" s="1">
        <v>2.7</v>
      </c>
      <c r="AD1403" s="1">
        <v>3.375</v>
      </c>
      <c r="AE1403" s="1">
        <f>WORKSHEET[[#This Row],[Delay at toll gate in days]] +WORKSHEET[[#This Row],[Delay at workshop in days]] +WORKSHEET[[#This Row],[Delay at border in days]]</f>
        <v>10.125</v>
      </c>
    </row>
    <row r="1404" spans="1:31" x14ac:dyDescent="0.35">
      <c r="A1404" t="s">
        <v>1424</v>
      </c>
      <c r="B1404" t="s">
        <v>10</v>
      </c>
      <c r="C1404" t="s">
        <v>68</v>
      </c>
      <c r="D1404" t="s">
        <v>3611</v>
      </c>
      <c r="E1404" t="s">
        <v>3612</v>
      </c>
      <c r="F1404" t="str">
        <f>WORKSHEET[[#This Row],[Depart From]]&amp;"-"&amp;WORKSHEET[[#This Row],[Arrive To]]</f>
        <v>Mogadishu-Victoria</v>
      </c>
      <c r="G1404" s="2">
        <v>44677</v>
      </c>
      <c r="H1404" s="2">
        <v>44709</v>
      </c>
      <c r="I1404" s="2" t="str">
        <f t="shared" si="21"/>
        <v>Delivered</v>
      </c>
      <c r="J1404" s="2" t="str">
        <f>TEXT(WORKSHEET[[#This Row],[Offloading Date]], "mmm")</f>
        <v>May</v>
      </c>
      <c r="K1404" s="2" t="str">
        <f>IF(OR(WORKSHEET[[#This Row],[Year]]="", ISBLANK(WORKSHEET[[#This Row],[Year]]), WORKSHEET[[#This Row],[Year]]="null"), "Exclude", "Include")</f>
        <v>Include</v>
      </c>
      <c r="L1404" t="s">
        <v>16</v>
      </c>
      <c r="M1404" t="s">
        <v>16</v>
      </c>
      <c r="N1404" t="s">
        <v>69</v>
      </c>
      <c r="O1404">
        <v>33.911999999999999</v>
      </c>
      <c r="P1404">
        <v>20</v>
      </c>
      <c r="Q1404" t="s">
        <v>14</v>
      </c>
      <c r="R1404">
        <f>P1404 * _xll.XLOOKUP(Q1404,CALCULATION!$A$15:$A$17, CALCULATION!$B$15:$B$17 )</f>
        <v>20</v>
      </c>
      <c r="S1404" s="5">
        <f>O1404*P1404*_xll.XLOOKUP(Q1404,CALCULATION!$A$15:$A$17, CALCULATION!$B$15:$B$17)</f>
        <v>678.24</v>
      </c>
      <c r="T1404">
        <v>10</v>
      </c>
      <c r="U1404" t="s">
        <v>14</v>
      </c>
      <c r="V1404">
        <f>T1404 * _xll.XLOOKUP(U1404,CALCULATION!$A$15:$A$17, CALCULATION!$B$15:$B$17 )</f>
        <v>10</v>
      </c>
      <c r="W1404" s="5">
        <f>O1404*T1404*_xll.XLOOKUP(U1404,CALCULATION!$A$15:$A$17, CALCULATION!$B$15:$B$17)</f>
        <v>339.12</v>
      </c>
      <c r="X1404" s="5">
        <f>WORKSHEET[[#This Row],[Clients Total Cost]] / WORKSHEET[[#This Row],[Clients Rate per T2 (USD)]]</f>
        <v>33.911999999999999</v>
      </c>
      <c r="Y1404" s="5">
        <f>WORKSHEET[[#This Row],[Clients Rate per T2 (USD)]] - WORKSHEET[[#This Row],[Supplier Rate Per t2 (USD)]]</f>
        <v>10</v>
      </c>
      <c r="Z1404" s="5">
        <f>WORKSHEET[[#This Row],[Profit Per T]] * WORKSHEET[[#This Row],[Weight]]</f>
        <v>339.12</v>
      </c>
      <c r="AA1404">
        <v>1</v>
      </c>
      <c r="AB1404" s="1">
        <v>4.8</v>
      </c>
      <c r="AC1404" s="1">
        <v>3.2</v>
      </c>
      <c r="AD1404" s="1">
        <v>4</v>
      </c>
      <c r="AE1404" s="1">
        <f>WORKSHEET[[#This Row],[Delay at toll gate in days]] +WORKSHEET[[#This Row],[Delay at workshop in days]] +WORKSHEET[[#This Row],[Delay at border in days]]</f>
        <v>12</v>
      </c>
    </row>
    <row r="1405" spans="1:31" x14ac:dyDescent="0.35">
      <c r="A1405" t="s">
        <v>1425</v>
      </c>
      <c r="B1405" t="s">
        <v>10</v>
      </c>
      <c r="C1405" t="s">
        <v>68</v>
      </c>
      <c r="D1405" t="s">
        <v>3615</v>
      </c>
      <c r="E1405" t="s">
        <v>3613</v>
      </c>
      <c r="F1405" t="str">
        <f>WORKSHEET[[#This Row],[Depart From]]&amp;"-"&amp;WORKSHEET[[#This Row],[Arrive To]]</f>
        <v>Mombasa-Sanaa</v>
      </c>
      <c r="G1405" s="2">
        <v>44669</v>
      </c>
      <c r="H1405" s="2">
        <v>44702</v>
      </c>
      <c r="I1405" s="2" t="str">
        <f t="shared" si="21"/>
        <v>Delivered</v>
      </c>
      <c r="J1405" s="2" t="str">
        <f>TEXT(WORKSHEET[[#This Row],[Offloading Date]], "mmm")</f>
        <v>May</v>
      </c>
      <c r="K1405" s="2" t="str">
        <f>IF(OR(WORKSHEET[[#This Row],[Year]]="", ISBLANK(WORKSHEET[[#This Row],[Year]]), WORKSHEET[[#This Row],[Year]]="null"), "Exclude", "Include")</f>
        <v>Include</v>
      </c>
      <c r="L1405" t="s">
        <v>3624</v>
      </c>
      <c r="M1405" t="s">
        <v>3624</v>
      </c>
      <c r="N1405" t="s">
        <v>69</v>
      </c>
      <c r="O1405">
        <v>29.36</v>
      </c>
      <c r="P1405">
        <v>20</v>
      </c>
      <c r="Q1405" t="s">
        <v>14</v>
      </c>
      <c r="R1405">
        <f>P1405 * _xll.XLOOKUP(Q1405,CALCULATION!$A$15:$A$17, CALCULATION!$B$15:$B$17 )</f>
        <v>20</v>
      </c>
      <c r="S1405" s="5">
        <f>O1405*P1405*_xll.XLOOKUP(Q1405,CALCULATION!$A$15:$A$17, CALCULATION!$B$15:$B$17)</f>
        <v>587.20000000000005</v>
      </c>
      <c r="T1405">
        <v>10</v>
      </c>
      <c r="U1405" t="s">
        <v>14</v>
      </c>
      <c r="V1405">
        <f>T1405 * _xll.XLOOKUP(U1405,CALCULATION!$A$15:$A$17, CALCULATION!$B$15:$B$17 )</f>
        <v>10</v>
      </c>
      <c r="W1405" s="5">
        <f>O1405*T1405*_xll.XLOOKUP(U1405,CALCULATION!$A$15:$A$17, CALCULATION!$B$15:$B$17)</f>
        <v>293.60000000000002</v>
      </c>
      <c r="X1405" s="5">
        <f>WORKSHEET[[#This Row],[Clients Total Cost]] / WORKSHEET[[#This Row],[Clients Rate per T2 (USD)]]</f>
        <v>29.360000000000003</v>
      </c>
      <c r="Y1405" s="5">
        <f>WORKSHEET[[#This Row],[Clients Rate per T2 (USD)]] - WORKSHEET[[#This Row],[Supplier Rate Per t2 (USD)]]</f>
        <v>10</v>
      </c>
      <c r="Z1405" s="5">
        <f>WORKSHEET[[#This Row],[Profit Per T]] * WORKSHEET[[#This Row],[Weight]]</f>
        <v>293.60000000000002</v>
      </c>
      <c r="AA1405">
        <v>1</v>
      </c>
      <c r="AB1405" s="1">
        <v>4.95</v>
      </c>
      <c r="AC1405" s="1">
        <v>3.3000000000000003</v>
      </c>
      <c r="AD1405" s="1">
        <v>4.125</v>
      </c>
      <c r="AE1405" s="1">
        <f>WORKSHEET[[#This Row],[Delay at toll gate in days]] +WORKSHEET[[#This Row],[Delay at workshop in days]] +WORKSHEET[[#This Row],[Delay at border in days]]</f>
        <v>12.375</v>
      </c>
    </row>
    <row r="1406" spans="1:31" x14ac:dyDescent="0.35">
      <c r="A1406" t="s">
        <v>1426</v>
      </c>
      <c r="B1406" t="s">
        <v>10</v>
      </c>
      <c r="C1406" t="s">
        <v>68</v>
      </c>
      <c r="D1406" t="s">
        <v>3615</v>
      </c>
      <c r="E1406" t="s">
        <v>3617</v>
      </c>
      <c r="F1406" t="str">
        <f>WORKSHEET[[#This Row],[Depart From]]&amp;"-"&amp;WORKSHEET[[#This Row],[Arrive To]]</f>
        <v>Mombasa-Lagos</v>
      </c>
      <c r="G1406" s="2">
        <v>44672</v>
      </c>
      <c r="H1406" s="2">
        <v>44709</v>
      </c>
      <c r="I1406" s="2" t="str">
        <f t="shared" si="21"/>
        <v>Delivered</v>
      </c>
      <c r="J1406" s="2" t="str">
        <f>TEXT(WORKSHEET[[#This Row],[Offloading Date]], "mmm")</f>
        <v>May</v>
      </c>
      <c r="K1406" s="2" t="str">
        <f>IF(OR(WORKSHEET[[#This Row],[Year]]="", ISBLANK(WORKSHEET[[#This Row],[Year]]), WORKSHEET[[#This Row],[Year]]="null"), "Exclude", "Include")</f>
        <v>Include</v>
      </c>
      <c r="L1406" t="s">
        <v>3624</v>
      </c>
      <c r="M1406" t="s">
        <v>3624</v>
      </c>
      <c r="N1406" t="s">
        <v>69</v>
      </c>
      <c r="O1406">
        <v>33.029000000000003</v>
      </c>
      <c r="P1406">
        <v>20</v>
      </c>
      <c r="Q1406" t="s">
        <v>14</v>
      </c>
      <c r="R1406">
        <f>P1406 * _xll.XLOOKUP(Q1406,CALCULATION!$A$15:$A$17, CALCULATION!$B$15:$B$17 )</f>
        <v>20</v>
      </c>
      <c r="S1406" s="5">
        <f>O1406*P1406*_xll.XLOOKUP(Q1406,CALCULATION!$A$15:$A$17, CALCULATION!$B$15:$B$17)</f>
        <v>660.58</v>
      </c>
      <c r="T1406">
        <v>10</v>
      </c>
      <c r="U1406" t="s">
        <v>14</v>
      </c>
      <c r="V1406">
        <f>T1406 * _xll.XLOOKUP(U1406,CALCULATION!$A$15:$A$17, CALCULATION!$B$15:$B$17 )</f>
        <v>10</v>
      </c>
      <c r="W1406" s="5">
        <f>O1406*T1406*_xll.XLOOKUP(U1406,CALCULATION!$A$15:$A$17, CALCULATION!$B$15:$B$17)</f>
        <v>330.29</v>
      </c>
      <c r="X1406" s="5">
        <f>WORKSHEET[[#This Row],[Clients Total Cost]] / WORKSHEET[[#This Row],[Clients Rate per T2 (USD)]]</f>
        <v>33.029000000000003</v>
      </c>
      <c r="Y1406" s="5">
        <f>WORKSHEET[[#This Row],[Clients Rate per T2 (USD)]] - WORKSHEET[[#This Row],[Supplier Rate Per t2 (USD)]]</f>
        <v>10</v>
      </c>
      <c r="Z1406" s="5">
        <f>WORKSHEET[[#This Row],[Profit Per T]] * WORKSHEET[[#This Row],[Weight]]</f>
        <v>330.29</v>
      </c>
      <c r="AA1406">
        <v>1</v>
      </c>
      <c r="AB1406" s="1">
        <v>5.55</v>
      </c>
      <c r="AC1406" s="1">
        <v>3.7</v>
      </c>
      <c r="AD1406" s="1">
        <v>4.625</v>
      </c>
      <c r="AE1406" s="1">
        <f>WORKSHEET[[#This Row],[Delay at toll gate in days]] +WORKSHEET[[#This Row],[Delay at workshop in days]] +WORKSHEET[[#This Row],[Delay at border in days]]</f>
        <v>13.875</v>
      </c>
    </row>
    <row r="1407" spans="1:31" x14ac:dyDescent="0.35">
      <c r="A1407" t="s">
        <v>1427</v>
      </c>
      <c r="B1407" t="s">
        <v>10</v>
      </c>
      <c r="C1407" t="s">
        <v>68</v>
      </c>
      <c r="D1407" t="s">
        <v>3620</v>
      </c>
      <c r="E1407" t="s">
        <v>3617</v>
      </c>
      <c r="F1407" t="str">
        <f>WORKSHEET[[#This Row],[Depart From]]&amp;"-"&amp;WORKSHEET[[#This Row],[Arrive To]]</f>
        <v>Zanzibar-Lagos</v>
      </c>
      <c r="G1407" s="2">
        <v>44670</v>
      </c>
      <c r="H1407" s="2">
        <v>44698</v>
      </c>
      <c r="I1407" s="2" t="str">
        <f t="shared" si="21"/>
        <v>Delivered</v>
      </c>
      <c r="J1407" s="2" t="str">
        <f>TEXT(WORKSHEET[[#This Row],[Offloading Date]], "mmm")</f>
        <v>May</v>
      </c>
      <c r="K1407" s="2" t="str">
        <f>IF(OR(WORKSHEET[[#This Row],[Year]]="", ISBLANK(WORKSHEET[[#This Row],[Year]]), WORKSHEET[[#This Row],[Year]]="null"), "Exclude", "Include")</f>
        <v>Include</v>
      </c>
      <c r="L1407" t="s">
        <v>3624</v>
      </c>
      <c r="M1407" t="s">
        <v>3624</v>
      </c>
      <c r="N1407" t="s">
        <v>69</v>
      </c>
      <c r="O1407">
        <v>29.381</v>
      </c>
      <c r="P1407">
        <v>20</v>
      </c>
      <c r="Q1407" t="s">
        <v>14</v>
      </c>
      <c r="R1407">
        <f>P1407 * _xll.XLOOKUP(Q1407,CALCULATION!$A$15:$A$17, CALCULATION!$B$15:$B$17 )</f>
        <v>20</v>
      </c>
      <c r="S1407" s="5">
        <f>O1407*P1407*_xll.XLOOKUP(Q1407,CALCULATION!$A$15:$A$17, CALCULATION!$B$15:$B$17)</f>
        <v>587.62</v>
      </c>
      <c r="T1407">
        <v>10</v>
      </c>
      <c r="U1407" t="s">
        <v>14</v>
      </c>
      <c r="V1407">
        <f>T1407 * _xll.XLOOKUP(U1407,CALCULATION!$A$15:$A$17, CALCULATION!$B$15:$B$17 )</f>
        <v>10</v>
      </c>
      <c r="W1407" s="5">
        <f>O1407*T1407*_xll.XLOOKUP(U1407,CALCULATION!$A$15:$A$17, CALCULATION!$B$15:$B$17)</f>
        <v>293.81</v>
      </c>
      <c r="X1407" s="5">
        <f>WORKSHEET[[#This Row],[Clients Total Cost]] / WORKSHEET[[#This Row],[Clients Rate per T2 (USD)]]</f>
        <v>29.381</v>
      </c>
      <c r="Y1407" s="5">
        <f>WORKSHEET[[#This Row],[Clients Rate per T2 (USD)]] - WORKSHEET[[#This Row],[Supplier Rate Per t2 (USD)]]</f>
        <v>10</v>
      </c>
      <c r="Z1407" s="5">
        <f>WORKSHEET[[#This Row],[Profit Per T]] * WORKSHEET[[#This Row],[Weight]]</f>
        <v>293.81</v>
      </c>
      <c r="AA1407">
        <v>1</v>
      </c>
      <c r="AB1407" s="1">
        <v>4.2</v>
      </c>
      <c r="AC1407" s="1">
        <v>2.8000000000000003</v>
      </c>
      <c r="AD1407" s="1">
        <v>3.5</v>
      </c>
      <c r="AE1407" s="1">
        <f>WORKSHEET[[#This Row],[Delay at toll gate in days]] +WORKSHEET[[#This Row],[Delay at workshop in days]] +WORKSHEET[[#This Row],[Delay at border in days]]</f>
        <v>10.5</v>
      </c>
    </row>
    <row r="1408" spans="1:31" x14ac:dyDescent="0.35">
      <c r="A1408" t="s">
        <v>1428</v>
      </c>
      <c r="B1408" t="s">
        <v>10</v>
      </c>
      <c r="C1408" t="s">
        <v>68</v>
      </c>
      <c r="D1408" t="s">
        <v>3620</v>
      </c>
      <c r="E1408" t="s">
        <v>3617</v>
      </c>
      <c r="F1408" t="str">
        <f>WORKSHEET[[#This Row],[Depart From]]&amp;"-"&amp;WORKSHEET[[#This Row],[Arrive To]]</f>
        <v>Zanzibar-Lagos</v>
      </c>
      <c r="G1408" s="2">
        <v>44679</v>
      </c>
      <c r="H1408" s="2">
        <v>44709</v>
      </c>
      <c r="I1408" s="2" t="str">
        <f t="shared" si="21"/>
        <v>Delivered</v>
      </c>
      <c r="J1408" s="2" t="str">
        <f>TEXT(WORKSHEET[[#This Row],[Offloading Date]], "mmm")</f>
        <v>May</v>
      </c>
      <c r="K1408" s="2" t="str">
        <f>IF(OR(WORKSHEET[[#This Row],[Year]]="", ISBLANK(WORKSHEET[[#This Row],[Year]]), WORKSHEET[[#This Row],[Year]]="null"), "Exclude", "Include")</f>
        <v>Include</v>
      </c>
      <c r="L1408" t="s">
        <v>16</v>
      </c>
      <c r="M1408" t="s">
        <v>16</v>
      </c>
      <c r="N1408" t="s">
        <v>69</v>
      </c>
      <c r="O1408">
        <v>32.054000000000002</v>
      </c>
      <c r="P1408">
        <v>20</v>
      </c>
      <c r="Q1408" t="s">
        <v>14</v>
      </c>
      <c r="R1408">
        <f>P1408 * _xll.XLOOKUP(Q1408,CALCULATION!$A$15:$A$17, CALCULATION!$B$15:$B$17 )</f>
        <v>20</v>
      </c>
      <c r="S1408" s="5">
        <f>O1408*P1408*_xll.XLOOKUP(Q1408,CALCULATION!$A$15:$A$17, CALCULATION!$B$15:$B$17)</f>
        <v>641.08000000000004</v>
      </c>
      <c r="T1408">
        <v>10</v>
      </c>
      <c r="U1408" t="s">
        <v>14</v>
      </c>
      <c r="V1408">
        <f>T1408 * _xll.XLOOKUP(U1408,CALCULATION!$A$15:$A$17, CALCULATION!$B$15:$B$17 )</f>
        <v>10</v>
      </c>
      <c r="W1408" s="5">
        <f>O1408*T1408*_xll.XLOOKUP(U1408,CALCULATION!$A$15:$A$17, CALCULATION!$B$15:$B$17)</f>
        <v>320.54000000000002</v>
      </c>
      <c r="X1408" s="5">
        <f>WORKSHEET[[#This Row],[Clients Total Cost]] / WORKSHEET[[#This Row],[Clients Rate per T2 (USD)]]</f>
        <v>32.054000000000002</v>
      </c>
      <c r="Y1408" s="5">
        <f>WORKSHEET[[#This Row],[Clients Rate per T2 (USD)]] - WORKSHEET[[#This Row],[Supplier Rate Per t2 (USD)]]</f>
        <v>10</v>
      </c>
      <c r="Z1408" s="5">
        <f>WORKSHEET[[#This Row],[Profit Per T]] * WORKSHEET[[#This Row],[Weight]]</f>
        <v>320.54000000000002</v>
      </c>
      <c r="AA1408">
        <v>1</v>
      </c>
      <c r="AB1408" s="1">
        <v>4.5</v>
      </c>
      <c r="AC1408" s="1">
        <v>3</v>
      </c>
      <c r="AD1408" s="1">
        <v>3.75</v>
      </c>
      <c r="AE1408" s="1">
        <f>WORKSHEET[[#This Row],[Delay at toll gate in days]] +WORKSHEET[[#This Row],[Delay at workshop in days]] +WORKSHEET[[#This Row],[Delay at border in days]]</f>
        <v>11.25</v>
      </c>
    </row>
    <row r="1409" spans="1:31" x14ac:dyDescent="0.35">
      <c r="A1409" t="s">
        <v>1429</v>
      </c>
      <c r="B1409" t="s">
        <v>10</v>
      </c>
      <c r="C1409" t="s">
        <v>68</v>
      </c>
      <c r="D1409" t="s">
        <v>3619</v>
      </c>
      <c r="E1409" t="s">
        <v>3612</v>
      </c>
      <c r="F1409" t="str">
        <f>WORKSHEET[[#This Row],[Depart From]]&amp;"-"&amp;WORKSHEET[[#This Row],[Arrive To]]</f>
        <v>Addis Ababa-Victoria</v>
      </c>
      <c r="G1409" s="2">
        <v>44663</v>
      </c>
      <c r="H1409" s="2">
        <v>44690</v>
      </c>
      <c r="I1409" s="2" t="str">
        <f t="shared" si="21"/>
        <v>Delivered</v>
      </c>
      <c r="J1409" s="2" t="str">
        <f>TEXT(WORKSHEET[[#This Row],[Offloading Date]], "mmm")</f>
        <v>May</v>
      </c>
      <c r="K1409" s="2" t="str">
        <f>IF(OR(WORKSHEET[[#This Row],[Year]]="", ISBLANK(WORKSHEET[[#This Row],[Year]]), WORKSHEET[[#This Row],[Year]]="null"), "Exclude", "Include")</f>
        <v>Include</v>
      </c>
      <c r="L1409" t="s">
        <v>3624</v>
      </c>
      <c r="M1409" t="s">
        <v>3624</v>
      </c>
      <c r="N1409" t="s">
        <v>69</v>
      </c>
      <c r="O1409">
        <v>31.902000000000001</v>
      </c>
      <c r="P1409">
        <v>20</v>
      </c>
      <c r="Q1409" t="s">
        <v>14</v>
      </c>
      <c r="R1409">
        <f>P1409 * _xll.XLOOKUP(Q1409,CALCULATION!$A$15:$A$17, CALCULATION!$B$15:$B$17 )</f>
        <v>20</v>
      </c>
      <c r="S1409" s="5">
        <f>O1409*P1409*_xll.XLOOKUP(Q1409,CALCULATION!$A$15:$A$17, CALCULATION!$B$15:$B$17)</f>
        <v>638.04</v>
      </c>
      <c r="T1409">
        <v>10</v>
      </c>
      <c r="U1409" t="s">
        <v>14</v>
      </c>
      <c r="V1409">
        <f>T1409 * _xll.XLOOKUP(U1409,CALCULATION!$A$15:$A$17, CALCULATION!$B$15:$B$17 )</f>
        <v>10</v>
      </c>
      <c r="W1409" s="5">
        <f>O1409*T1409*_xll.XLOOKUP(U1409,CALCULATION!$A$15:$A$17, CALCULATION!$B$15:$B$17)</f>
        <v>319.02</v>
      </c>
      <c r="X1409" s="5">
        <f>WORKSHEET[[#This Row],[Clients Total Cost]] / WORKSHEET[[#This Row],[Clients Rate per T2 (USD)]]</f>
        <v>31.901999999999997</v>
      </c>
      <c r="Y1409" s="5">
        <f>WORKSHEET[[#This Row],[Clients Rate per T2 (USD)]] - WORKSHEET[[#This Row],[Supplier Rate Per t2 (USD)]]</f>
        <v>10</v>
      </c>
      <c r="Z1409" s="5">
        <f>WORKSHEET[[#This Row],[Profit Per T]] * WORKSHEET[[#This Row],[Weight]]</f>
        <v>319.02</v>
      </c>
      <c r="AA1409">
        <v>1</v>
      </c>
      <c r="AB1409" s="1">
        <v>4.05</v>
      </c>
      <c r="AC1409" s="1">
        <v>2.7</v>
      </c>
      <c r="AD1409" s="1">
        <v>3.375</v>
      </c>
      <c r="AE1409" s="1">
        <f>WORKSHEET[[#This Row],[Delay at toll gate in days]] +WORKSHEET[[#This Row],[Delay at workshop in days]] +WORKSHEET[[#This Row],[Delay at border in days]]</f>
        <v>10.125</v>
      </c>
    </row>
    <row r="1410" spans="1:31" x14ac:dyDescent="0.35">
      <c r="A1410" t="s">
        <v>1430</v>
      </c>
      <c r="B1410" t="s">
        <v>10</v>
      </c>
      <c r="C1410" t="s">
        <v>68</v>
      </c>
      <c r="D1410" t="s">
        <v>3619</v>
      </c>
      <c r="E1410" t="s">
        <v>3614</v>
      </c>
      <c r="F1410" t="str">
        <f>WORKSHEET[[#This Row],[Depart From]]&amp;"-"&amp;WORKSHEET[[#This Row],[Arrive To]]</f>
        <v>Addis Ababa-Alger</v>
      </c>
      <c r="G1410" s="2">
        <v>44671</v>
      </c>
      <c r="H1410" s="2">
        <v>44707</v>
      </c>
      <c r="I1410" s="2" t="str">
        <f t="shared" ref="I1410:I1473" si="22">IF(OR(H1410="", H1410="NULL"), "Failed","Delivered")</f>
        <v>Delivered</v>
      </c>
      <c r="J1410" s="2" t="str">
        <f>TEXT(WORKSHEET[[#This Row],[Offloading Date]], "mmm")</f>
        <v>May</v>
      </c>
      <c r="K1410" s="2" t="str">
        <f>IF(OR(WORKSHEET[[#This Row],[Year]]="", ISBLANK(WORKSHEET[[#This Row],[Year]]), WORKSHEET[[#This Row],[Year]]="null"), "Exclude", "Include")</f>
        <v>Include</v>
      </c>
      <c r="L1410" t="s">
        <v>3624</v>
      </c>
      <c r="M1410" t="s">
        <v>16</v>
      </c>
      <c r="N1410" t="s">
        <v>69</v>
      </c>
      <c r="O1410">
        <v>32.598999999999997</v>
      </c>
      <c r="P1410">
        <v>20</v>
      </c>
      <c r="Q1410" t="s">
        <v>14</v>
      </c>
      <c r="R1410">
        <f>P1410 * _xll.XLOOKUP(Q1410,CALCULATION!$A$15:$A$17, CALCULATION!$B$15:$B$17 )</f>
        <v>20</v>
      </c>
      <c r="S1410" s="5">
        <f>O1410*P1410*_xll.XLOOKUP(Q1410,CALCULATION!$A$15:$A$17, CALCULATION!$B$15:$B$17)</f>
        <v>651.9799999999999</v>
      </c>
      <c r="T1410">
        <v>10</v>
      </c>
      <c r="U1410" t="s">
        <v>14</v>
      </c>
      <c r="V1410">
        <f>T1410 * _xll.XLOOKUP(U1410,CALCULATION!$A$15:$A$17, CALCULATION!$B$15:$B$17 )</f>
        <v>10</v>
      </c>
      <c r="W1410" s="5">
        <f>O1410*T1410*_xll.XLOOKUP(U1410,CALCULATION!$A$15:$A$17, CALCULATION!$B$15:$B$17)</f>
        <v>325.98999999999995</v>
      </c>
      <c r="X1410" s="5">
        <f>WORKSHEET[[#This Row],[Clients Total Cost]] / WORKSHEET[[#This Row],[Clients Rate per T2 (USD)]]</f>
        <v>32.598999999999997</v>
      </c>
      <c r="Y1410" s="5">
        <f>WORKSHEET[[#This Row],[Clients Rate per T2 (USD)]] - WORKSHEET[[#This Row],[Supplier Rate Per t2 (USD)]]</f>
        <v>10</v>
      </c>
      <c r="Z1410" s="5">
        <f>WORKSHEET[[#This Row],[Profit Per T]] * WORKSHEET[[#This Row],[Weight]]</f>
        <v>325.98999999999995</v>
      </c>
      <c r="AA1410">
        <v>1</v>
      </c>
      <c r="AB1410" s="1">
        <v>5.3999999999999995</v>
      </c>
      <c r="AC1410" s="1">
        <v>3.6</v>
      </c>
      <c r="AD1410" s="1">
        <v>4.5</v>
      </c>
      <c r="AE1410" s="1">
        <f>WORKSHEET[[#This Row],[Delay at toll gate in days]] +WORKSHEET[[#This Row],[Delay at workshop in days]] +WORKSHEET[[#This Row],[Delay at border in days]]</f>
        <v>13.5</v>
      </c>
    </row>
    <row r="1411" spans="1:31" x14ac:dyDescent="0.35">
      <c r="A1411" t="s">
        <v>1431</v>
      </c>
      <c r="B1411" t="s">
        <v>10</v>
      </c>
      <c r="C1411" t="s">
        <v>68</v>
      </c>
      <c r="D1411" t="s">
        <v>3611</v>
      </c>
      <c r="E1411" t="s">
        <v>3617</v>
      </c>
      <c r="F1411" t="str">
        <f>WORKSHEET[[#This Row],[Depart From]]&amp;"-"&amp;WORKSHEET[[#This Row],[Arrive To]]</f>
        <v>Mogadishu-Lagos</v>
      </c>
      <c r="G1411" s="2">
        <v>44670</v>
      </c>
      <c r="H1411" s="2">
        <v>44699</v>
      </c>
      <c r="I1411" s="2" t="str">
        <f t="shared" si="22"/>
        <v>Delivered</v>
      </c>
      <c r="J1411" s="2" t="str">
        <f>TEXT(WORKSHEET[[#This Row],[Offloading Date]], "mmm")</f>
        <v>May</v>
      </c>
      <c r="K1411" s="2" t="str">
        <f>IF(OR(WORKSHEET[[#This Row],[Year]]="", ISBLANK(WORKSHEET[[#This Row],[Year]]), WORKSHEET[[#This Row],[Year]]="null"), "Exclude", "Include")</f>
        <v>Include</v>
      </c>
      <c r="L1411" t="s">
        <v>3624</v>
      </c>
      <c r="M1411" t="s">
        <v>3624</v>
      </c>
      <c r="N1411" t="s">
        <v>69</v>
      </c>
      <c r="O1411">
        <v>28.457000000000001</v>
      </c>
      <c r="P1411">
        <v>20</v>
      </c>
      <c r="Q1411" t="s">
        <v>14</v>
      </c>
      <c r="R1411">
        <f>P1411 * _xll.XLOOKUP(Q1411,CALCULATION!$A$15:$A$17, CALCULATION!$B$15:$B$17 )</f>
        <v>20</v>
      </c>
      <c r="S1411" s="5">
        <f>O1411*P1411*_xll.XLOOKUP(Q1411,CALCULATION!$A$15:$A$17, CALCULATION!$B$15:$B$17)</f>
        <v>569.14</v>
      </c>
      <c r="T1411">
        <v>10</v>
      </c>
      <c r="U1411" t="s">
        <v>14</v>
      </c>
      <c r="V1411">
        <f>T1411 * _xll.XLOOKUP(U1411,CALCULATION!$A$15:$A$17, CALCULATION!$B$15:$B$17 )</f>
        <v>10</v>
      </c>
      <c r="W1411" s="5">
        <f>O1411*T1411*_xll.XLOOKUP(U1411,CALCULATION!$A$15:$A$17, CALCULATION!$B$15:$B$17)</f>
        <v>284.57</v>
      </c>
      <c r="X1411" s="5">
        <f>WORKSHEET[[#This Row],[Clients Total Cost]] / WORKSHEET[[#This Row],[Clients Rate per T2 (USD)]]</f>
        <v>28.457000000000001</v>
      </c>
      <c r="Y1411" s="5">
        <f>WORKSHEET[[#This Row],[Clients Rate per T2 (USD)]] - WORKSHEET[[#This Row],[Supplier Rate Per t2 (USD)]]</f>
        <v>10</v>
      </c>
      <c r="Z1411" s="5">
        <f>WORKSHEET[[#This Row],[Profit Per T]] * WORKSHEET[[#This Row],[Weight]]</f>
        <v>284.57</v>
      </c>
      <c r="AA1411">
        <v>1</v>
      </c>
      <c r="AB1411" s="1">
        <v>4.3499999999999996</v>
      </c>
      <c r="AC1411" s="1">
        <v>2.9000000000000004</v>
      </c>
      <c r="AD1411" s="1">
        <v>3.625</v>
      </c>
      <c r="AE1411" s="1">
        <f>WORKSHEET[[#This Row],[Delay at toll gate in days]] +WORKSHEET[[#This Row],[Delay at workshop in days]] +WORKSHEET[[#This Row],[Delay at border in days]]</f>
        <v>10.875</v>
      </c>
    </row>
    <row r="1412" spans="1:31" x14ac:dyDescent="0.35">
      <c r="A1412" t="s">
        <v>1432</v>
      </c>
      <c r="B1412" t="s">
        <v>10</v>
      </c>
      <c r="C1412" t="s">
        <v>68</v>
      </c>
      <c r="D1412" t="s">
        <v>3611</v>
      </c>
      <c r="E1412" t="s">
        <v>3612</v>
      </c>
      <c r="F1412" t="str">
        <f>WORKSHEET[[#This Row],[Depart From]]&amp;"-"&amp;WORKSHEET[[#This Row],[Arrive To]]</f>
        <v>Mogadishu-Victoria</v>
      </c>
      <c r="G1412" s="2">
        <v>44672</v>
      </c>
      <c r="H1412" s="2">
        <v>44706</v>
      </c>
      <c r="I1412" s="2" t="str">
        <f t="shared" si="22"/>
        <v>Delivered</v>
      </c>
      <c r="J1412" s="2" t="str">
        <f>TEXT(WORKSHEET[[#This Row],[Offloading Date]], "mmm")</f>
        <v>May</v>
      </c>
      <c r="K1412" s="2" t="str">
        <f>IF(OR(WORKSHEET[[#This Row],[Year]]="", ISBLANK(WORKSHEET[[#This Row],[Year]]), WORKSHEET[[#This Row],[Year]]="null"), "Exclude", "Include")</f>
        <v>Include</v>
      </c>
      <c r="L1412" t="s">
        <v>3624</v>
      </c>
      <c r="M1412" t="s">
        <v>3624</v>
      </c>
      <c r="N1412" t="s">
        <v>69</v>
      </c>
      <c r="O1412">
        <v>34.377000000000002</v>
      </c>
      <c r="P1412">
        <v>20</v>
      </c>
      <c r="Q1412" t="s">
        <v>14</v>
      </c>
      <c r="R1412">
        <f>P1412 * _xll.XLOOKUP(Q1412,CALCULATION!$A$15:$A$17, CALCULATION!$B$15:$B$17 )</f>
        <v>20</v>
      </c>
      <c r="S1412" s="5">
        <f>O1412*P1412*_xll.XLOOKUP(Q1412,CALCULATION!$A$15:$A$17, CALCULATION!$B$15:$B$17)</f>
        <v>687.54000000000008</v>
      </c>
      <c r="T1412">
        <v>10</v>
      </c>
      <c r="U1412" t="s">
        <v>14</v>
      </c>
      <c r="V1412">
        <f>T1412 * _xll.XLOOKUP(U1412,CALCULATION!$A$15:$A$17, CALCULATION!$B$15:$B$17 )</f>
        <v>10</v>
      </c>
      <c r="W1412" s="5">
        <f>O1412*T1412*_xll.XLOOKUP(U1412,CALCULATION!$A$15:$A$17, CALCULATION!$B$15:$B$17)</f>
        <v>343.77000000000004</v>
      </c>
      <c r="X1412" s="5">
        <f>WORKSHEET[[#This Row],[Clients Total Cost]] / WORKSHEET[[#This Row],[Clients Rate per T2 (USD)]]</f>
        <v>34.377000000000002</v>
      </c>
      <c r="Y1412" s="5">
        <f>WORKSHEET[[#This Row],[Clients Rate per T2 (USD)]] - WORKSHEET[[#This Row],[Supplier Rate Per t2 (USD)]]</f>
        <v>10</v>
      </c>
      <c r="Z1412" s="5">
        <f>WORKSHEET[[#This Row],[Profit Per T]] * WORKSHEET[[#This Row],[Weight]]</f>
        <v>343.77000000000004</v>
      </c>
      <c r="AA1412">
        <v>1</v>
      </c>
      <c r="AB1412" s="1">
        <v>5.0999999999999996</v>
      </c>
      <c r="AC1412" s="1">
        <v>3.4000000000000004</v>
      </c>
      <c r="AD1412" s="1">
        <v>4.25</v>
      </c>
      <c r="AE1412" s="1">
        <f>WORKSHEET[[#This Row],[Delay at toll gate in days]] +WORKSHEET[[#This Row],[Delay at workshop in days]] +WORKSHEET[[#This Row],[Delay at border in days]]</f>
        <v>12.75</v>
      </c>
    </row>
    <row r="1413" spans="1:31" x14ac:dyDescent="0.35">
      <c r="A1413" t="s">
        <v>1433</v>
      </c>
      <c r="B1413" t="s">
        <v>10</v>
      </c>
      <c r="C1413" t="s">
        <v>68</v>
      </c>
      <c r="D1413" t="s">
        <v>3620</v>
      </c>
      <c r="E1413" t="s">
        <v>3613</v>
      </c>
      <c r="F1413" t="str">
        <f>WORKSHEET[[#This Row],[Depart From]]&amp;"-"&amp;WORKSHEET[[#This Row],[Arrive To]]</f>
        <v>Zanzibar-Sanaa</v>
      </c>
      <c r="G1413" s="2">
        <v>44670</v>
      </c>
      <c r="H1413" s="2">
        <v>44698</v>
      </c>
      <c r="I1413" s="2" t="str">
        <f t="shared" si="22"/>
        <v>Delivered</v>
      </c>
      <c r="J1413" s="2" t="str">
        <f>TEXT(WORKSHEET[[#This Row],[Offloading Date]], "mmm")</f>
        <v>May</v>
      </c>
      <c r="K1413" s="2" t="str">
        <f>IF(OR(WORKSHEET[[#This Row],[Year]]="", ISBLANK(WORKSHEET[[#This Row],[Year]]), WORKSHEET[[#This Row],[Year]]="null"), "Exclude", "Include")</f>
        <v>Include</v>
      </c>
      <c r="L1413" t="s">
        <v>3624</v>
      </c>
      <c r="M1413" t="s">
        <v>3624</v>
      </c>
      <c r="N1413" t="s">
        <v>69</v>
      </c>
      <c r="O1413">
        <v>29.771999999999998</v>
      </c>
      <c r="P1413">
        <v>20</v>
      </c>
      <c r="Q1413" t="s">
        <v>14</v>
      </c>
      <c r="R1413">
        <f>P1413 * _xll.XLOOKUP(Q1413,CALCULATION!$A$15:$A$17, CALCULATION!$B$15:$B$17 )</f>
        <v>20</v>
      </c>
      <c r="S1413" s="5">
        <f>O1413*P1413*_xll.XLOOKUP(Q1413,CALCULATION!$A$15:$A$17, CALCULATION!$B$15:$B$17)</f>
        <v>595.43999999999994</v>
      </c>
      <c r="T1413">
        <v>10</v>
      </c>
      <c r="U1413" t="s">
        <v>14</v>
      </c>
      <c r="V1413">
        <f>T1413 * _xll.XLOOKUP(U1413,CALCULATION!$A$15:$A$17, CALCULATION!$B$15:$B$17 )</f>
        <v>10</v>
      </c>
      <c r="W1413" s="5">
        <f>O1413*T1413*_xll.XLOOKUP(U1413,CALCULATION!$A$15:$A$17, CALCULATION!$B$15:$B$17)</f>
        <v>297.71999999999997</v>
      </c>
      <c r="X1413" s="5">
        <f>WORKSHEET[[#This Row],[Clients Total Cost]] / WORKSHEET[[#This Row],[Clients Rate per T2 (USD)]]</f>
        <v>29.771999999999998</v>
      </c>
      <c r="Y1413" s="5">
        <f>WORKSHEET[[#This Row],[Clients Rate per T2 (USD)]] - WORKSHEET[[#This Row],[Supplier Rate Per t2 (USD)]]</f>
        <v>10</v>
      </c>
      <c r="Z1413" s="5">
        <f>WORKSHEET[[#This Row],[Profit Per T]] * WORKSHEET[[#This Row],[Weight]]</f>
        <v>297.71999999999997</v>
      </c>
      <c r="AA1413">
        <v>1</v>
      </c>
      <c r="AB1413" s="1">
        <v>4.2</v>
      </c>
      <c r="AC1413" s="1">
        <v>2.8000000000000003</v>
      </c>
      <c r="AD1413" s="1">
        <v>3.5</v>
      </c>
      <c r="AE1413" s="1">
        <f>WORKSHEET[[#This Row],[Delay at toll gate in days]] +WORKSHEET[[#This Row],[Delay at workshop in days]] +WORKSHEET[[#This Row],[Delay at border in days]]</f>
        <v>10.5</v>
      </c>
    </row>
    <row r="1414" spans="1:31" x14ac:dyDescent="0.35">
      <c r="A1414" t="s">
        <v>1434</v>
      </c>
      <c r="B1414" t="s">
        <v>10</v>
      </c>
      <c r="C1414" t="s">
        <v>68</v>
      </c>
      <c r="D1414" t="s">
        <v>3611</v>
      </c>
      <c r="E1414" t="s">
        <v>3617</v>
      </c>
      <c r="F1414" t="str">
        <f>WORKSHEET[[#This Row],[Depart From]]&amp;"-"&amp;WORKSHEET[[#This Row],[Arrive To]]</f>
        <v>Mogadishu-Lagos</v>
      </c>
      <c r="G1414" s="2">
        <v>44678</v>
      </c>
      <c r="H1414" s="2">
        <v>44722</v>
      </c>
      <c r="I1414" s="2" t="str">
        <f t="shared" si="22"/>
        <v>Delivered</v>
      </c>
      <c r="J1414" s="2" t="str">
        <f>TEXT(WORKSHEET[[#This Row],[Offloading Date]], "mmm")</f>
        <v>Jun</v>
      </c>
      <c r="K1414" s="2" t="str">
        <f>IF(OR(WORKSHEET[[#This Row],[Year]]="", ISBLANK(WORKSHEET[[#This Row],[Year]]), WORKSHEET[[#This Row],[Year]]="null"), "Exclude", "Include")</f>
        <v>Include</v>
      </c>
      <c r="L1414" t="s">
        <v>16</v>
      </c>
      <c r="M1414" t="s">
        <v>16</v>
      </c>
      <c r="N1414" t="s">
        <v>69</v>
      </c>
      <c r="O1414">
        <v>32.317</v>
      </c>
      <c r="P1414">
        <v>20</v>
      </c>
      <c r="Q1414" t="s">
        <v>14</v>
      </c>
      <c r="R1414">
        <f>P1414 * _xll.XLOOKUP(Q1414,CALCULATION!$A$15:$A$17, CALCULATION!$B$15:$B$17 )</f>
        <v>20</v>
      </c>
      <c r="S1414" s="5">
        <f>O1414*P1414*_xll.XLOOKUP(Q1414,CALCULATION!$A$15:$A$17, CALCULATION!$B$15:$B$17)</f>
        <v>646.34</v>
      </c>
      <c r="T1414">
        <v>10</v>
      </c>
      <c r="U1414" t="s">
        <v>14</v>
      </c>
      <c r="V1414">
        <f>T1414 * _xll.XLOOKUP(U1414,CALCULATION!$A$15:$A$17, CALCULATION!$B$15:$B$17 )</f>
        <v>10</v>
      </c>
      <c r="W1414" s="5">
        <f>O1414*T1414*_xll.XLOOKUP(U1414,CALCULATION!$A$15:$A$17, CALCULATION!$B$15:$B$17)</f>
        <v>323.17</v>
      </c>
      <c r="X1414" s="5">
        <f>WORKSHEET[[#This Row],[Clients Total Cost]] / WORKSHEET[[#This Row],[Clients Rate per T2 (USD)]]</f>
        <v>32.317</v>
      </c>
      <c r="Y1414" s="5">
        <f>WORKSHEET[[#This Row],[Clients Rate per T2 (USD)]] - WORKSHEET[[#This Row],[Supplier Rate Per t2 (USD)]]</f>
        <v>10</v>
      </c>
      <c r="Z1414" s="5">
        <f>WORKSHEET[[#This Row],[Profit Per T]] * WORKSHEET[[#This Row],[Weight]]</f>
        <v>323.17</v>
      </c>
      <c r="AA1414">
        <v>1</v>
      </c>
      <c r="AB1414" s="1">
        <v>6.6</v>
      </c>
      <c r="AC1414" s="1">
        <v>4.4000000000000004</v>
      </c>
      <c r="AD1414" s="1">
        <v>5.5</v>
      </c>
      <c r="AE1414" s="1">
        <f>WORKSHEET[[#This Row],[Delay at toll gate in days]] +WORKSHEET[[#This Row],[Delay at workshop in days]] +WORKSHEET[[#This Row],[Delay at border in days]]</f>
        <v>16.5</v>
      </c>
    </row>
    <row r="1415" spans="1:31" x14ac:dyDescent="0.35">
      <c r="A1415" t="s">
        <v>1435</v>
      </c>
      <c r="B1415" t="s">
        <v>10</v>
      </c>
      <c r="C1415" t="s">
        <v>68</v>
      </c>
      <c r="D1415" t="s">
        <v>3620</v>
      </c>
      <c r="E1415" t="s">
        <v>3617</v>
      </c>
      <c r="F1415" t="str">
        <f>WORKSHEET[[#This Row],[Depart From]]&amp;"-"&amp;WORKSHEET[[#This Row],[Arrive To]]</f>
        <v>Zanzibar-Lagos</v>
      </c>
      <c r="G1415" s="2">
        <v>44672</v>
      </c>
      <c r="H1415" s="2">
        <v>44706</v>
      </c>
      <c r="I1415" s="2" t="str">
        <f t="shared" si="22"/>
        <v>Delivered</v>
      </c>
      <c r="J1415" s="2" t="str">
        <f>TEXT(WORKSHEET[[#This Row],[Offloading Date]], "mmm")</f>
        <v>May</v>
      </c>
      <c r="K1415" s="2" t="str">
        <f>IF(OR(WORKSHEET[[#This Row],[Year]]="", ISBLANK(WORKSHEET[[#This Row],[Year]]), WORKSHEET[[#This Row],[Year]]="null"), "Exclude", "Include")</f>
        <v>Include</v>
      </c>
      <c r="L1415" t="s">
        <v>3624</v>
      </c>
      <c r="M1415" t="s">
        <v>3624</v>
      </c>
      <c r="N1415" t="s">
        <v>69</v>
      </c>
      <c r="O1415">
        <v>29.673999999999999</v>
      </c>
      <c r="P1415">
        <v>20</v>
      </c>
      <c r="Q1415" t="s">
        <v>14</v>
      </c>
      <c r="R1415">
        <f>P1415 * _xll.XLOOKUP(Q1415,CALCULATION!$A$15:$A$17, CALCULATION!$B$15:$B$17 )</f>
        <v>20</v>
      </c>
      <c r="S1415" s="5">
        <f>O1415*P1415*_xll.XLOOKUP(Q1415,CALCULATION!$A$15:$A$17, CALCULATION!$B$15:$B$17)</f>
        <v>593.48</v>
      </c>
      <c r="T1415">
        <v>10</v>
      </c>
      <c r="U1415" t="s">
        <v>14</v>
      </c>
      <c r="V1415">
        <f>T1415 * _xll.XLOOKUP(U1415,CALCULATION!$A$15:$A$17, CALCULATION!$B$15:$B$17 )</f>
        <v>10</v>
      </c>
      <c r="W1415" s="5">
        <f>O1415*T1415*_xll.XLOOKUP(U1415,CALCULATION!$A$15:$A$17, CALCULATION!$B$15:$B$17)</f>
        <v>296.74</v>
      </c>
      <c r="X1415" s="5">
        <f>WORKSHEET[[#This Row],[Clients Total Cost]] / WORKSHEET[[#This Row],[Clients Rate per T2 (USD)]]</f>
        <v>29.673999999999999</v>
      </c>
      <c r="Y1415" s="5">
        <f>WORKSHEET[[#This Row],[Clients Rate per T2 (USD)]] - WORKSHEET[[#This Row],[Supplier Rate Per t2 (USD)]]</f>
        <v>10</v>
      </c>
      <c r="Z1415" s="5">
        <f>WORKSHEET[[#This Row],[Profit Per T]] * WORKSHEET[[#This Row],[Weight]]</f>
        <v>296.74</v>
      </c>
      <c r="AA1415">
        <v>1</v>
      </c>
      <c r="AB1415" s="1">
        <v>5.0999999999999996</v>
      </c>
      <c r="AC1415" s="1">
        <v>3.4000000000000004</v>
      </c>
      <c r="AD1415" s="1">
        <v>4.25</v>
      </c>
      <c r="AE1415" s="1">
        <f>WORKSHEET[[#This Row],[Delay at toll gate in days]] +WORKSHEET[[#This Row],[Delay at workshop in days]] +WORKSHEET[[#This Row],[Delay at border in days]]</f>
        <v>12.75</v>
      </c>
    </row>
    <row r="1416" spans="1:31" x14ac:dyDescent="0.35">
      <c r="A1416" t="s">
        <v>1436</v>
      </c>
      <c r="B1416" t="s">
        <v>10</v>
      </c>
      <c r="C1416" t="s">
        <v>68</v>
      </c>
      <c r="D1416" t="s">
        <v>3619</v>
      </c>
      <c r="E1416" t="s">
        <v>3612</v>
      </c>
      <c r="F1416" t="str">
        <f>WORKSHEET[[#This Row],[Depart From]]&amp;"-"&amp;WORKSHEET[[#This Row],[Arrive To]]</f>
        <v>Addis Ababa-Victoria</v>
      </c>
      <c r="G1416" s="2">
        <v>44683</v>
      </c>
      <c r="H1416" s="2">
        <v>44714</v>
      </c>
      <c r="I1416" s="2" t="str">
        <f t="shared" si="22"/>
        <v>Delivered</v>
      </c>
      <c r="J1416" s="2" t="str">
        <f>TEXT(WORKSHEET[[#This Row],[Offloading Date]], "mmm")</f>
        <v>Jun</v>
      </c>
      <c r="K1416" s="2" t="str">
        <f>IF(OR(WORKSHEET[[#This Row],[Year]]="", ISBLANK(WORKSHEET[[#This Row],[Year]]), WORKSHEET[[#This Row],[Year]]="null"), "Exclude", "Include")</f>
        <v>Include</v>
      </c>
      <c r="L1416" t="s">
        <v>16</v>
      </c>
      <c r="M1416" t="s">
        <v>16</v>
      </c>
      <c r="N1416" t="s">
        <v>69</v>
      </c>
      <c r="O1416">
        <v>34.085999999999999</v>
      </c>
      <c r="P1416">
        <v>20</v>
      </c>
      <c r="Q1416" t="s">
        <v>14</v>
      </c>
      <c r="R1416">
        <f>P1416 * _xll.XLOOKUP(Q1416,CALCULATION!$A$15:$A$17, CALCULATION!$B$15:$B$17 )</f>
        <v>20</v>
      </c>
      <c r="S1416" s="5">
        <f>O1416*P1416*_xll.XLOOKUP(Q1416,CALCULATION!$A$15:$A$17, CALCULATION!$B$15:$B$17)</f>
        <v>681.72</v>
      </c>
      <c r="T1416">
        <v>10</v>
      </c>
      <c r="U1416" t="s">
        <v>14</v>
      </c>
      <c r="V1416">
        <f>T1416 * _xll.XLOOKUP(U1416,CALCULATION!$A$15:$A$17, CALCULATION!$B$15:$B$17 )</f>
        <v>10</v>
      </c>
      <c r="W1416" s="5">
        <f>O1416*T1416*_xll.XLOOKUP(U1416,CALCULATION!$A$15:$A$17, CALCULATION!$B$15:$B$17)</f>
        <v>340.86</v>
      </c>
      <c r="X1416" s="5">
        <f>WORKSHEET[[#This Row],[Clients Total Cost]] / WORKSHEET[[#This Row],[Clients Rate per T2 (USD)]]</f>
        <v>34.085999999999999</v>
      </c>
      <c r="Y1416" s="5">
        <f>WORKSHEET[[#This Row],[Clients Rate per T2 (USD)]] - WORKSHEET[[#This Row],[Supplier Rate Per t2 (USD)]]</f>
        <v>10</v>
      </c>
      <c r="Z1416" s="5">
        <f>WORKSHEET[[#This Row],[Profit Per T]] * WORKSHEET[[#This Row],[Weight]]</f>
        <v>340.86</v>
      </c>
      <c r="AA1416">
        <v>1</v>
      </c>
      <c r="AB1416" s="1">
        <v>4.6499999999999995</v>
      </c>
      <c r="AC1416" s="1">
        <v>3.1</v>
      </c>
      <c r="AD1416" s="1">
        <v>3.875</v>
      </c>
      <c r="AE1416" s="1">
        <f>WORKSHEET[[#This Row],[Delay at toll gate in days]] +WORKSHEET[[#This Row],[Delay at workshop in days]] +WORKSHEET[[#This Row],[Delay at border in days]]</f>
        <v>11.625</v>
      </c>
    </row>
    <row r="1417" spans="1:31" x14ac:dyDescent="0.35">
      <c r="A1417" t="s">
        <v>1437</v>
      </c>
      <c r="B1417" t="s">
        <v>10</v>
      </c>
      <c r="C1417" t="s">
        <v>11</v>
      </c>
      <c r="D1417" t="s">
        <v>3620</v>
      </c>
      <c r="E1417" t="s">
        <v>3618</v>
      </c>
      <c r="F1417" t="str">
        <f>WORKSHEET[[#This Row],[Depart From]]&amp;"-"&amp;WORKSHEET[[#This Row],[Arrive To]]</f>
        <v>Zanzibar-Tripoli</v>
      </c>
      <c r="G1417" s="2">
        <v>44677</v>
      </c>
      <c r="H1417" s="2">
        <v>44705</v>
      </c>
      <c r="I1417" s="2" t="str">
        <f t="shared" si="22"/>
        <v>Delivered</v>
      </c>
      <c r="J1417" s="2" t="str">
        <f>TEXT(WORKSHEET[[#This Row],[Offloading Date]], "mmm")</f>
        <v>May</v>
      </c>
      <c r="K1417" s="2" t="str">
        <f>IF(OR(WORKSHEET[[#This Row],[Year]]="", ISBLANK(WORKSHEET[[#This Row],[Year]]), WORKSHEET[[#This Row],[Year]]="null"), "Exclude", "Include")</f>
        <v>Include</v>
      </c>
      <c r="L1417" t="s">
        <v>12</v>
      </c>
      <c r="M1417" t="s">
        <v>12</v>
      </c>
      <c r="N1417" t="s">
        <v>13</v>
      </c>
      <c r="O1417">
        <v>30.001999999999999</v>
      </c>
      <c r="P1417">
        <v>600</v>
      </c>
      <c r="Q1417" t="s">
        <v>14</v>
      </c>
      <c r="R1417">
        <f>P1417 * _xll.XLOOKUP(Q1417,CALCULATION!$A$15:$A$17, CALCULATION!$B$15:$B$17 )</f>
        <v>600</v>
      </c>
      <c r="S1417" s="5">
        <f>O1417*P1417*_xll.XLOOKUP(Q1417,CALCULATION!$A$15:$A$17, CALCULATION!$B$15:$B$17)</f>
        <v>18001.2</v>
      </c>
      <c r="T1417">
        <v>300</v>
      </c>
      <c r="U1417" t="s">
        <v>14</v>
      </c>
      <c r="V1417">
        <f>T1417 * _xll.XLOOKUP(U1417,CALCULATION!$A$15:$A$17, CALCULATION!$B$15:$B$17 )</f>
        <v>300</v>
      </c>
      <c r="W1417" s="5">
        <f>O1417*T1417*_xll.XLOOKUP(U1417,CALCULATION!$A$15:$A$17, CALCULATION!$B$15:$B$17)</f>
        <v>9000.6</v>
      </c>
      <c r="X1417" s="5">
        <f>WORKSHEET[[#This Row],[Clients Total Cost]] / WORKSHEET[[#This Row],[Clients Rate per T2 (USD)]]</f>
        <v>30.002000000000002</v>
      </c>
      <c r="Y1417" s="5">
        <f>WORKSHEET[[#This Row],[Clients Rate per T2 (USD)]] - WORKSHEET[[#This Row],[Supplier Rate Per t2 (USD)]]</f>
        <v>300</v>
      </c>
      <c r="Z1417" s="5">
        <f>WORKSHEET[[#This Row],[Profit Per T]] * WORKSHEET[[#This Row],[Weight]]</f>
        <v>9000.6</v>
      </c>
      <c r="AA1417">
        <v>1</v>
      </c>
      <c r="AB1417" s="1">
        <v>4.2</v>
      </c>
      <c r="AC1417" s="1">
        <v>2.8000000000000003</v>
      </c>
      <c r="AD1417" s="1">
        <v>3.5</v>
      </c>
      <c r="AE1417" s="1">
        <f>WORKSHEET[[#This Row],[Delay at toll gate in days]] +WORKSHEET[[#This Row],[Delay at workshop in days]] +WORKSHEET[[#This Row],[Delay at border in days]]</f>
        <v>10.5</v>
      </c>
    </row>
    <row r="1418" spans="1:31" x14ac:dyDescent="0.35">
      <c r="A1418" t="s">
        <v>1438</v>
      </c>
      <c r="B1418" t="s">
        <v>10</v>
      </c>
      <c r="C1418" t="s">
        <v>11</v>
      </c>
      <c r="D1418" t="s">
        <v>3611</v>
      </c>
      <c r="E1418" t="s">
        <v>3614</v>
      </c>
      <c r="F1418" t="str">
        <f>WORKSHEET[[#This Row],[Depart From]]&amp;"-"&amp;WORKSHEET[[#This Row],[Arrive To]]</f>
        <v>Mogadishu-Alger</v>
      </c>
      <c r="G1418" s="2">
        <v>44677</v>
      </c>
      <c r="H1418" s="2">
        <v>44705</v>
      </c>
      <c r="I1418" s="2" t="str">
        <f t="shared" si="22"/>
        <v>Delivered</v>
      </c>
      <c r="J1418" s="2" t="str">
        <f>TEXT(WORKSHEET[[#This Row],[Offloading Date]], "mmm")</f>
        <v>May</v>
      </c>
      <c r="K1418" s="2" t="str">
        <f>IF(OR(WORKSHEET[[#This Row],[Year]]="", ISBLANK(WORKSHEET[[#This Row],[Year]]), WORKSHEET[[#This Row],[Year]]="null"), "Exclude", "Include")</f>
        <v>Include</v>
      </c>
      <c r="L1418" t="s">
        <v>12</v>
      </c>
      <c r="M1418" t="s">
        <v>16</v>
      </c>
      <c r="N1418" t="s">
        <v>69</v>
      </c>
      <c r="O1418">
        <v>30.001999999999999</v>
      </c>
      <c r="P1418">
        <v>20</v>
      </c>
      <c r="Q1418" t="s">
        <v>14</v>
      </c>
      <c r="R1418">
        <f>P1418 * _xll.XLOOKUP(Q1418,CALCULATION!$A$15:$A$17, CALCULATION!$B$15:$B$17 )</f>
        <v>20</v>
      </c>
      <c r="S1418" s="5">
        <f>O1418*P1418*_xll.XLOOKUP(Q1418,CALCULATION!$A$15:$A$17, CALCULATION!$B$15:$B$17)</f>
        <v>600.04</v>
      </c>
      <c r="T1418">
        <v>10</v>
      </c>
      <c r="U1418" t="s">
        <v>14</v>
      </c>
      <c r="V1418">
        <f>T1418 * _xll.XLOOKUP(U1418,CALCULATION!$A$15:$A$17, CALCULATION!$B$15:$B$17 )</f>
        <v>10</v>
      </c>
      <c r="W1418" s="5">
        <f>O1418*T1418*_xll.XLOOKUP(U1418,CALCULATION!$A$15:$A$17, CALCULATION!$B$15:$B$17)</f>
        <v>300.02</v>
      </c>
      <c r="X1418" s="5">
        <f>WORKSHEET[[#This Row],[Clients Total Cost]] / WORKSHEET[[#This Row],[Clients Rate per T2 (USD)]]</f>
        <v>30.001999999999999</v>
      </c>
      <c r="Y1418" s="5">
        <f>WORKSHEET[[#This Row],[Clients Rate per T2 (USD)]] - WORKSHEET[[#This Row],[Supplier Rate Per t2 (USD)]]</f>
        <v>10</v>
      </c>
      <c r="Z1418" s="5">
        <f>WORKSHEET[[#This Row],[Profit Per T]] * WORKSHEET[[#This Row],[Weight]]</f>
        <v>300.02</v>
      </c>
      <c r="AA1418">
        <v>1</v>
      </c>
      <c r="AB1418" s="1">
        <v>4.2</v>
      </c>
      <c r="AC1418" s="1">
        <v>2.8000000000000003</v>
      </c>
      <c r="AD1418" s="1">
        <v>3.5</v>
      </c>
      <c r="AE1418" s="1">
        <f>WORKSHEET[[#This Row],[Delay at toll gate in days]] +WORKSHEET[[#This Row],[Delay at workshop in days]] +WORKSHEET[[#This Row],[Delay at border in days]]</f>
        <v>10.5</v>
      </c>
    </row>
    <row r="1419" spans="1:31" x14ac:dyDescent="0.35">
      <c r="A1419" t="s">
        <v>1439</v>
      </c>
      <c r="B1419" t="s">
        <v>10</v>
      </c>
      <c r="C1419" t="s">
        <v>11</v>
      </c>
      <c r="D1419" t="s">
        <v>3620</v>
      </c>
      <c r="E1419" t="s">
        <v>3613</v>
      </c>
      <c r="F1419" t="str">
        <f>WORKSHEET[[#This Row],[Depart From]]&amp;"-"&amp;WORKSHEET[[#This Row],[Arrive To]]</f>
        <v>Zanzibar-Sanaa</v>
      </c>
      <c r="G1419" s="2">
        <v>44677</v>
      </c>
      <c r="H1419" s="2">
        <v>44705</v>
      </c>
      <c r="I1419" s="2" t="str">
        <f t="shared" si="22"/>
        <v>Delivered</v>
      </c>
      <c r="J1419" s="2" t="str">
        <f>TEXT(WORKSHEET[[#This Row],[Offloading Date]], "mmm")</f>
        <v>May</v>
      </c>
      <c r="K1419" s="2" t="str">
        <f>IF(OR(WORKSHEET[[#This Row],[Year]]="", ISBLANK(WORKSHEET[[#This Row],[Year]]), WORKSHEET[[#This Row],[Year]]="null"), "Exclude", "Include")</f>
        <v>Include</v>
      </c>
      <c r="L1419" t="s">
        <v>12</v>
      </c>
      <c r="M1419" t="s">
        <v>12</v>
      </c>
      <c r="N1419" t="s">
        <v>69</v>
      </c>
      <c r="O1419">
        <v>30.001999999999999</v>
      </c>
      <c r="P1419">
        <v>20</v>
      </c>
      <c r="Q1419" t="s">
        <v>14</v>
      </c>
      <c r="R1419">
        <f>P1419 * _xll.XLOOKUP(Q1419,CALCULATION!$A$15:$A$17, CALCULATION!$B$15:$B$17 )</f>
        <v>20</v>
      </c>
      <c r="S1419" s="5">
        <f>O1419*P1419*_xll.XLOOKUP(Q1419,CALCULATION!$A$15:$A$17, CALCULATION!$B$15:$B$17)</f>
        <v>600.04</v>
      </c>
      <c r="T1419">
        <v>10</v>
      </c>
      <c r="U1419" t="s">
        <v>14</v>
      </c>
      <c r="V1419">
        <f>T1419 * _xll.XLOOKUP(U1419,CALCULATION!$A$15:$A$17, CALCULATION!$B$15:$B$17 )</f>
        <v>10</v>
      </c>
      <c r="W1419" s="5">
        <f>O1419*T1419*_xll.XLOOKUP(U1419,CALCULATION!$A$15:$A$17, CALCULATION!$B$15:$B$17)</f>
        <v>300.02</v>
      </c>
      <c r="X1419" s="5">
        <f>WORKSHEET[[#This Row],[Clients Total Cost]] / WORKSHEET[[#This Row],[Clients Rate per T2 (USD)]]</f>
        <v>30.001999999999999</v>
      </c>
      <c r="Y1419" s="5">
        <f>WORKSHEET[[#This Row],[Clients Rate per T2 (USD)]] - WORKSHEET[[#This Row],[Supplier Rate Per t2 (USD)]]</f>
        <v>10</v>
      </c>
      <c r="Z1419" s="5">
        <f>WORKSHEET[[#This Row],[Profit Per T]] * WORKSHEET[[#This Row],[Weight]]</f>
        <v>300.02</v>
      </c>
      <c r="AA1419">
        <v>1</v>
      </c>
      <c r="AB1419" s="1">
        <v>4.2</v>
      </c>
      <c r="AC1419" s="1">
        <v>2.8000000000000003</v>
      </c>
      <c r="AD1419" s="1">
        <v>3.5</v>
      </c>
      <c r="AE1419" s="1">
        <f>WORKSHEET[[#This Row],[Delay at toll gate in days]] +WORKSHEET[[#This Row],[Delay at workshop in days]] +WORKSHEET[[#This Row],[Delay at border in days]]</f>
        <v>10.5</v>
      </c>
    </row>
    <row r="1420" spans="1:31" x14ac:dyDescent="0.35">
      <c r="A1420" t="s">
        <v>1440</v>
      </c>
      <c r="B1420" t="s">
        <v>10</v>
      </c>
      <c r="C1420" t="s">
        <v>56</v>
      </c>
      <c r="D1420" t="s">
        <v>3615</v>
      </c>
      <c r="E1420" t="s">
        <v>3618</v>
      </c>
      <c r="F1420" t="str">
        <f>WORKSHEET[[#This Row],[Depart From]]&amp;"-"&amp;WORKSHEET[[#This Row],[Arrive To]]</f>
        <v>Mombasa-Tripoli</v>
      </c>
      <c r="G1420" s="2">
        <v>44673</v>
      </c>
      <c r="H1420" s="2">
        <v>44688</v>
      </c>
      <c r="I1420" s="2" t="str">
        <f t="shared" si="22"/>
        <v>Delivered</v>
      </c>
      <c r="J1420" s="2" t="str">
        <f>TEXT(WORKSHEET[[#This Row],[Offloading Date]], "mmm")</f>
        <v>May</v>
      </c>
      <c r="K1420" s="2" t="str">
        <f>IF(OR(WORKSHEET[[#This Row],[Year]]="", ISBLANK(WORKSHEET[[#This Row],[Year]]), WORKSHEET[[#This Row],[Year]]="null"), "Exclude", "Include")</f>
        <v>Include</v>
      </c>
      <c r="L1420" t="s">
        <v>16</v>
      </c>
      <c r="M1420" t="s">
        <v>12</v>
      </c>
      <c r="N1420" t="s">
        <v>13</v>
      </c>
      <c r="O1420">
        <v>33.954999999999998</v>
      </c>
      <c r="P1420">
        <v>600</v>
      </c>
      <c r="Q1420" t="s">
        <v>14</v>
      </c>
      <c r="R1420">
        <f>P1420 * _xll.XLOOKUP(Q1420,CALCULATION!$A$15:$A$17, CALCULATION!$B$15:$B$17 )</f>
        <v>600</v>
      </c>
      <c r="S1420" s="5">
        <f>O1420*P1420*_xll.XLOOKUP(Q1420,CALCULATION!$A$15:$A$17, CALCULATION!$B$15:$B$17)</f>
        <v>20373</v>
      </c>
      <c r="T1420">
        <v>300</v>
      </c>
      <c r="U1420" t="s">
        <v>14</v>
      </c>
      <c r="V1420">
        <f>T1420 * _xll.XLOOKUP(U1420,CALCULATION!$A$15:$A$17, CALCULATION!$B$15:$B$17 )</f>
        <v>300</v>
      </c>
      <c r="W1420" s="5">
        <f>O1420*T1420*_xll.XLOOKUP(U1420,CALCULATION!$A$15:$A$17, CALCULATION!$B$15:$B$17)</f>
        <v>10186.5</v>
      </c>
      <c r="X1420" s="5">
        <f>WORKSHEET[[#This Row],[Clients Total Cost]] / WORKSHEET[[#This Row],[Clients Rate per T2 (USD)]]</f>
        <v>33.954999999999998</v>
      </c>
      <c r="Y1420" s="5">
        <f>WORKSHEET[[#This Row],[Clients Rate per T2 (USD)]] - WORKSHEET[[#This Row],[Supplier Rate Per t2 (USD)]]</f>
        <v>300</v>
      </c>
      <c r="Z1420" s="5">
        <f>WORKSHEET[[#This Row],[Profit Per T]] * WORKSHEET[[#This Row],[Weight]]</f>
        <v>10186.5</v>
      </c>
      <c r="AA1420">
        <v>1</v>
      </c>
      <c r="AB1420" s="1">
        <v>2.25</v>
      </c>
      <c r="AC1420" s="1">
        <v>1.5</v>
      </c>
      <c r="AD1420" s="1">
        <v>1.875</v>
      </c>
      <c r="AE1420" s="1">
        <f>WORKSHEET[[#This Row],[Delay at toll gate in days]] +WORKSHEET[[#This Row],[Delay at workshop in days]] +WORKSHEET[[#This Row],[Delay at border in days]]</f>
        <v>5.625</v>
      </c>
    </row>
    <row r="1421" spans="1:31" x14ac:dyDescent="0.35">
      <c r="A1421" t="s">
        <v>1441</v>
      </c>
      <c r="B1421" t="s">
        <v>10</v>
      </c>
      <c r="C1421" t="s">
        <v>56</v>
      </c>
      <c r="D1421" t="s">
        <v>3611</v>
      </c>
      <c r="E1421" t="s">
        <v>3618</v>
      </c>
      <c r="F1421" t="str">
        <f>WORKSHEET[[#This Row],[Depart From]]&amp;"-"&amp;WORKSHEET[[#This Row],[Arrive To]]</f>
        <v>Mogadishu-Tripoli</v>
      </c>
      <c r="G1421" s="2">
        <v>44673</v>
      </c>
      <c r="H1421" s="2">
        <v>44690</v>
      </c>
      <c r="I1421" s="2" t="str">
        <f t="shared" si="22"/>
        <v>Delivered</v>
      </c>
      <c r="J1421" s="2" t="str">
        <f>TEXT(WORKSHEET[[#This Row],[Offloading Date]], "mmm")</f>
        <v>May</v>
      </c>
      <c r="K1421" s="2" t="str">
        <f>IF(OR(WORKSHEET[[#This Row],[Year]]="", ISBLANK(WORKSHEET[[#This Row],[Year]]), WORKSHEET[[#This Row],[Year]]="null"), "Exclude", "Include")</f>
        <v>Include</v>
      </c>
      <c r="L1421" t="s">
        <v>16</v>
      </c>
      <c r="M1421" t="s">
        <v>12</v>
      </c>
      <c r="N1421" t="s">
        <v>13</v>
      </c>
      <c r="O1421">
        <v>27.529</v>
      </c>
      <c r="P1421">
        <v>600</v>
      </c>
      <c r="Q1421" t="s">
        <v>14</v>
      </c>
      <c r="R1421">
        <f>P1421 * _xll.XLOOKUP(Q1421,CALCULATION!$A$15:$A$17, CALCULATION!$B$15:$B$17 )</f>
        <v>600</v>
      </c>
      <c r="S1421" s="5">
        <f>O1421*P1421*_xll.XLOOKUP(Q1421,CALCULATION!$A$15:$A$17, CALCULATION!$B$15:$B$17)</f>
        <v>16517.400000000001</v>
      </c>
      <c r="T1421">
        <v>300</v>
      </c>
      <c r="U1421" t="s">
        <v>14</v>
      </c>
      <c r="V1421">
        <f>T1421 * _xll.XLOOKUP(U1421,CALCULATION!$A$15:$A$17, CALCULATION!$B$15:$B$17 )</f>
        <v>300</v>
      </c>
      <c r="W1421" s="5">
        <f>O1421*T1421*_xll.XLOOKUP(U1421,CALCULATION!$A$15:$A$17, CALCULATION!$B$15:$B$17)</f>
        <v>8258.7000000000007</v>
      </c>
      <c r="X1421" s="5">
        <f>WORKSHEET[[#This Row],[Clients Total Cost]] / WORKSHEET[[#This Row],[Clients Rate per T2 (USD)]]</f>
        <v>27.529000000000003</v>
      </c>
      <c r="Y1421" s="5">
        <f>WORKSHEET[[#This Row],[Clients Rate per T2 (USD)]] - WORKSHEET[[#This Row],[Supplier Rate Per t2 (USD)]]</f>
        <v>300</v>
      </c>
      <c r="Z1421" s="5">
        <f>WORKSHEET[[#This Row],[Profit Per T]] * WORKSHEET[[#This Row],[Weight]]</f>
        <v>8258.7000000000007</v>
      </c>
      <c r="AA1421">
        <v>1</v>
      </c>
      <c r="AB1421" s="1">
        <v>2.5499999999999998</v>
      </c>
      <c r="AC1421" s="1">
        <v>1.7000000000000002</v>
      </c>
      <c r="AD1421" s="1">
        <v>2.125</v>
      </c>
      <c r="AE1421" s="1">
        <f>WORKSHEET[[#This Row],[Delay at toll gate in days]] +WORKSHEET[[#This Row],[Delay at workshop in days]] +WORKSHEET[[#This Row],[Delay at border in days]]</f>
        <v>6.375</v>
      </c>
    </row>
    <row r="1422" spans="1:31" x14ac:dyDescent="0.35">
      <c r="A1422" t="s">
        <v>1442</v>
      </c>
      <c r="B1422" t="s">
        <v>10</v>
      </c>
      <c r="C1422" t="s">
        <v>56</v>
      </c>
      <c r="D1422" t="s">
        <v>3616</v>
      </c>
      <c r="E1422" t="s">
        <v>3617</v>
      </c>
      <c r="F1422" t="str">
        <f>WORKSHEET[[#This Row],[Depart From]]&amp;"-"&amp;WORKSHEET[[#This Row],[Arrive To]]</f>
        <v>Marrakech-Lagos</v>
      </c>
      <c r="G1422" s="2">
        <v>44673</v>
      </c>
      <c r="H1422" s="2">
        <v>44690</v>
      </c>
      <c r="I1422" s="2" t="str">
        <f t="shared" si="22"/>
        <v>Delivered</v>
      </c>
      <c r="J1422" s="2" t="str">
        <f>TEXT(WORKSHEET[[#This Row],[Offloading Date]], "mmm")</f>
        <v>May</v>
      </c>
      <c r="K1422" s="2" t="str">
        <f>IF(OR(WORKSHEET[[#This Row],[Year]]="", ISBLANK(WORKSHEET[[#This Row],[Year]]), WORKSHEET[[#This Row],[Year]]="null"), "Exclude", "Include")</f>
        <v>Include</v>
      </c>
      <c r="L1422" t="s">
        <v>16</v>
      </c>
      <c r="M1422" t="s">
        <v>12</v>
      </c>
      <c r="N1422" t="s">
        <v>13</v>
      </c>
      <c r="O1422">
        <v>27.398</v>
      </c>
      <c r="P1422">
        <v>600</v>
      </c>
      <c r="Q1422" t="s">
        <v>14</v>
      </c>
      <c r="R1422">
        <f>P1422 * _xll.XLOOKUP(Q1422,CALCULATION!$A$15:$A$17, CALCULATION!$B$15:$B$17 )</f>
        <v>600</v>
      </c>
      <c r="S1422" s="5">
        <f>O1422*P1422*_xll.XLOOKUP(Q1422,CALCULATION!$A$15:$A$17, CALCULATION!$B$15:$B$17)</f>
        <v>16438.8</v>
      </c>
      <c r="T1422">
        <v>300</v>
      </c>
      <c r="U1422" t="s">
        <v>14</v>
      </c>
      <c r="V1422">
        <f>T1422 * _xll.XLOOKUP(U1422,CALCULATION!$A$15:$A$17, CALCULATION!$B$15:$B$17 )</f>
        <v>300</v>
      </c>
      <c r="W1422" s="5">
        <f>O1422*T1422*_xll.XLOOKUP(U1422,CALCULATION!$A$15:$A$17, CALCULATION!$B$15:$B$17)</f>
        <v>8219.4</v>
      </c>
      <c r="X1422" s="5">
        <f>WORKSHEET[[#This Row],[Clients Total Cost]] / WORKSHEET[[#This Row],[Clients Rate per T2 (USD)]]</f>
        <v>27.398</v>
      </c>
      <c r="Y1422" s="5">
        <f>WORKSHEET[[#This Row],[Clients Rate per T2 (USD)]] - WORKSHEET[[#This Row],[Supplier Rate Per t2 (USD)]]</f>
        <v>300</v>
      </c>
      <c r="Z1422" s="5">
        <f>WORKSHEET[[#This Row],[Profit Per T]] * WORKSHEET[[#This Row],[Weight]]</f>
        <v>8219.4</v>
      </c>
      <c r="AA1422">
        <v>1</v>
      </c>
      <c r="AB1422" s="1">
        <v>2.5499999999999998</v>
      </c>
      <c r="AC1422" s="1">
        <v>1.7000000000000002</v>
      </c>
      <c r="AD1422" s="1">
        <v>2.125</v>
      </c>
      <c r="AE1422" s="1">
        <f>WORKSHEET[[#This Row],[Delay at toll gate in days]] +WORKSHEET[[#This Row],[Delay at workshop in days]] +WORKSHEET[[#This Row],[Delay at border in days]]</f>
        <v>6.375</v>
      </c>
    </row>
    <row r="1423" spans="1:31" x14ac:dyDescent="0.35">
      <c r="A1423" t="s">
        <v>1443</v>
      </c>
      <c r="B1423" t="s">
        <v>10</v>
      </c>
      <c r="C1423" t="s">
        <v>56</v>
      </c>
      <c r="D1423" t="s">
        <v>3611</v>
      </c>
      <c r="E1423" t="s">
        <v>3612</v>
      </c>
      <c r="F1423" t="str">
        <f>WORKSHEET[[#This Row],[Depart From]]&amp;"-"&amp;WORKSHEET[[#This Row],[Arrive To]]</f>
        <v>Mogadishu-Victoria</v>
      </c>
      <c r="G1423" s="2">
        <v>44673</v>
      </c>
      <c r="H1423" s="2">
        <v>44690</v>
      </c>
      <c r="I1423" s="2" t="str">
        <f t="shared" si="22"/>
        <v>Delivered</v>
      </c>
      <c r="J1423" s="2" t="str">
        <f>TEXT(WORKSHEET[[#This Row],[Offloading Date]], "mmm")</f>
        <v>May</v>
      </c>
      <c r="K1423" s="2" t="str">
        <f>IF(OR(WORKSHEET[[#This Row],[Year]]="", ISBLANK(WORKSHEET[[#This Row],[Year]]), WORKSHEET[[#This Row],[Year]]="null"), "Exclude", "Include")</f>
        <v>Include</v>
      </c>
      <c r="L1423" t="s">
        <v>16</v>
      </c>
      <c r="M1423" t="s">
        <v>12</v>
      </c>
      <c r="N1423" t="s">
        <v>13</v>
      </c>
      <c r="O1423">
        <v>35.005000000000003</v>
      </c>
      <c r="P1423">
        <v>600</v>
      </c>
      <c r="Q1423" t="s">
        <v>14</v>
      </c>
      <c r="R1423">
        <f>P1423 * _xll.XLOOKUP(Q1423,CALCULATION!$A$15:$A$17, CALCULATION!$B$15:$B$17 )</f>
        <v>600</v>
      </c>
      <c r="S1423" s="5">
        <f>O1423*P1423*_xll.XLOOKUP(Q1423,CALCULATION!$A$15:$A$17, CALCULATION!$B$15:$B$17)</f>
        <v>21003</v>
      </c>
      <c r="T1423">
        <v>300</v>
      </c>
      <c r="U1423" t="s">
        <v>14</v>
      </c>
      <c r="V1423">
        <f>T1423 * _xll.XLOOKUP(U1423,CALCULATION!$A$15:$A$17, CALCULATION!$B$15:$B$17 )</f>
        <v>300</v>
      </c>
      <c r="W1423" s="5">
        <f>O1423*T1423*_xll.XLOOKUP(U1423,CALCULATION!$A$15:$A$17, CALCULATION!$B$15:$B$17)</f>
        <v>10501.5</v>
      </c>
      <c r="X1423" s="5">
        <f>WORKSHEET[[#This Row],[Clients Total Cost]] / WORKSHEET[[#This Row],[Clients Rate per T2 (USD)]]</f>
        <v>35.005000000000003</v>
      </c>
      <c r="Y1423" s="5">
        <f>WORKSHEET[[#This Row],[Clients Rate per T2 (USD)]] - WORKSHEET[[#This Row],[Supplier Rate Per t2 (USD)]]</f>
        <v>300</v>
      </c>
      <c r="Z1423" s="5">
        <f>WORKSHEET[[#This Row],[Profit Per T]] * WORKSHEET[[#This Row],[Weight]]</f>
        <v>10501.5</v>
      </c>
      <c r="AA1423">
        <v>1</v>
      </c>
      <c r="AB1423" s="1">
        <v>2.5499999999999998</v>
      </c>
      <c r="AC1423" s="1">
        <v>1.7000000000000002</v>
      </c>
      <c r="AD1423" s="1">
        <v>2.125</v>
      </c>
      <c r="AE1423" s="1">
        <f>WORKSHEET[[#This Row],[Delay at toll gate in days]] +WORKSHEET[[#This Row],[Delay at workshop in days]] +WORKSHEET[[#This Row],[Delay at border in days]]</f>
        <v>6.375</v>
      </c>
    </row>
    <row r="1424" spans="1:31" x14ac:dyDescent="0.35">
      <c r="A1424" t="s">
        <v>1444</v>
      </c>
      <c r="B1424" t="s">
        <v>10</v>
      </c>
      <c r="C1424" t="s">
        <v>56</v>
      </c>
      <c r="D1424" t="s">
        <v>3620</v>
      </c>
      <c r="E1424" t="s">
        <v>3613</v>
      </c>
      <c r="F1424" t="str">
        <f>WORKSHEET[[#This Row],[Depart From]]&amp;"-"&amp;WORKSHEET[[#This Row],[Arrive To]]</f>
        <v>Zanzibar-Sanaa</v>
      </c>
      <c r="G1424" s="2">
        <v>44673</v>
      </c>
      <c r="H1424" s="2">
        <v>44690</v>
      </c>
      <c r="I1424" s="2" t="str">
        <f t="shared" si="22"/>
        <v>Delivered</v>
      </c>
      <c r="J1424" s="2" t="str">
        <f>TEXT(WORKSHEET[[#This Row],[Offloading Date]], "mmm")</f>
        <v>May</v>
      </c>
      <c r="K1424" s="2" t="str">
        <f>IF(OR(WORKSHEET[[#This Row],[Year]]="", ISBLANK(WORKSHEET[[#This Row],[Year]]), WORKSHEET[[#This Row],[Year]]="null"), "Exclude", "Include")</f>
        <v>Include</v>
      </c>
      <c r="L1424" t="s">
        <v>16</v>
      </c>
      <c r="M1424" t="s">
        <v>12</v>
      </c>
      <c r="N1424" t="s">
        <v>13</v>
      </c>
      <c r="O1424">
        <v>34.747999999999998</v>
      </c>
      <c r="P1424">
        <v>600</v>
      </c>
      <c r="Q1424" t="s">
        <v>14</v>
      </c>
      <c r="R1424">
        <f>P1424 * _xll.XLOOKUP(Q1424,CALCULATION!$A$15:$A$17, CALCULATION!$B$15:$B$17 )</f>
        <v>600</v>
      </c>
      <c r="S1424" s="5">
        <f>O1424*P1424*_xll.XLOOKUP(Q1424,CALCULATION!$A$15:$A$17, CALCULATION!$B$15:$B$17)</f>
        <v>20848.8</v>
      </c>
      <c r="T1424">
        <v>300</v>
      </c>
      <c r="U1424" t="s">
        <v>14</v>
      </c>
      <c r="V1424">
        <f>T1424 * _xll.XLOOKUP(U1424,CALCULATION!$A$15:$A$17, CALCULATION!$B$15:$B$17 )</f>
        <v>300</v>
      </c>
      <c r="W1424" s="5">
        <f>O1424*T1424*_xll.XLOOKUP(U1424,CALCULATION!$A$15:$A$17, CALCULATION!$B$15:$B$17)</f>
        <v>10424.4</v>
      </c>
      <c r="X1424" s="5">
        <f>WORKSHEET[[#This Row],[Clients Total Cost]] / WORKSHEET[[#This Row],[Clients Rate per T2 (USD)]]</f>
        <v>34.747999999999998</v>
      </c>
      <c r="Y1424" s="5">
        <f>WORKSHEET[[#This Row],[Clients Rate per T2 (USD)]] - WORKSHEET[[#This Row],[Supplier Rate Per t2 (USD)]]</f>
        <v>300</v>
      </c>
      <c r="Z1424" s="5">
        <f>WORKSHEET[[#This Row],[Profit Per T]] * WORKSHEET[[#This Row],[Weight]]</f>
        <v>10424.4</v>
      </c>
      <c r="AA1424">
        <v>1</v>
      </c>
      <c r="AB1424" s="1">
        <v>2.5499999999999998</v>
      </c>
      <c r="AC1424" s="1">
        <v>1.7000000000000002</v>
      </c>
      <c r="AD1424" s="1">
        <v>2.125</v>
      </c>
      <c r="AE1424" s="1">
        <f>WORKSHEET[[#This Row],[Delay at toll gate in days]] +WORKSHEET[[#This Row],[Delay at workshop in days]] +WORKSHEET[[#This Row],[Delay at border in days]]</f>
        <v>6.375</v>
      </c>
    </row>
    <row r="1425" spans="1:31" x14ac:dyDescent="0.35">
      <c r="A1425" t="s">
        <v>1445</v>
      </c>
      <c r="B1425" t="s">
        <v>10</v>
      </c>
      <c r="C1425" t="s">
        <v>56</v>
      </c>
      <c r="D1425" t="s">
        <v>3611</v>
      </c>
      <c r="E1425" t="s">
        <v>3613</v>
      </c>
      <c r="F1425" t="str">
        <f>WORKSHEET[[#This Row],[Depart From]]&amp;"-"&amp;WORKSHEET[[#This Row],[Arrive To]]</f>
        <v>Mogadishu-Sanaa</v>
      </c>
      <c r="G1425" s="2">
        <v>44675</v>
      </c>
      <c r="H1425" s="2">
        <v>44690</v>
      </c>
      <c r="I1425" s="2" t="str">
        <f t="shared" si="22"/>
        <v>Delivered</v>
      </c>
      <c r="J1425" s="2" t="str">
        <f>TEXT(WORKSHEET[[#This Row],[Offloading Date]], "mmm")</f>
        <v>May</v>
      </c>
      <c r="K1425" s="2" t="str">
        <f>IF(OR(WORKSHEET[[#This Row],[Year]]="", ISBLANK(WORKSHEET[[#This Row],[Year]]), WORKSHEET[[#This Row],[Year]]="null"), "Exclude", "Include")</f>
        <v>Include</v>
      </c>
      <c r="L1425" t="s">
        <v>16</v>
      </c>
      <c r="M1425" t="s">
        <v>12</v>
      </c>
      <c r="N1425" t="s">
        <v>13</v>
      </c>
      <c r="O1425">
        <v>35.131</v>
      </c>
      <c r="P1425">
        <v>600</v>
      </c>
      <c r="Q1425" t="s">
        <v>14</v>
      </c>
      <c r="R1425">
        <f>P1425 * _xll.XLOOKUP(Q1425,CALCULATION!$A$15:$A$17, CALCULATION!$B$15:$B$17 )</f>
        <v>600</v>
      </c>
      <c r="S1425" s="5">
        <f>O1425*P1425*_xll.XLOOKUP(Q1425,CALCULATION!$A$15:$A$17, CALCULATION!$B$15:$B$17)</f>
        <v>21078.6</v>
      </c>
      <c r="T1425">
        <v>300</v>
      </c>
      <c r="U1425" t="s">
        <v>14</v>
      </c>
      <c r="V1425">
        <f>T1425 * _xll.XLOOKUP(U1425,CALCULATION!$A$15:$A$17, CALCULATION!$B$15:$B$17 )</f>
        <v>300</v>
      </c>
      <c r="W1425" s="5">
        <f>O1425*T1425*_xll.XLOOKUP(U1425,CALCULATION!$A$15:$A$17, CALCULATION!$B$15:$B$17)</f>
        <v>10539.3</v>
      </c>
      <c r="X1425" s="5">
        <f>WORKSHEET[[#This Row],[Clients Total Cost]] / WORKSHEET[[#This Row],[Clients Rate per T2 (USD)]]</f>
        <v>35.131</v>
      </c>
      <c r="Y1425" s="5">
        <f>WORKSHEET[[#This Row],[Clients Rate per T2 (USD)]] - WORKSHEET[[#This Row],[Supplier Rate Per t2 (USD)]]</f>
        <v>300</v>
      </c>
      <c r="Z1425" s="5">
        <f>WORKSHEET[[#This Row],[Profit Per T]] * WORKSHEET[[#This Row],[Weight]]</f>
        <v>10539.3</v>
      </c>
      <c r="AA1425">
        <v>1</v>
      </c>
      <c r="AB1425" s="1">
        <v>2.25</v>
      </c>
      <c r="AC1425" s="1">
        <v>1.5</v>
      </c>
      <c r="AD1425" s="1">
        <v>1.875</v>
      </c>
      <c r="AE1425" s="1">
        <f>WORKSHEET[[#This Row],[Delay at toll gate in days]] +WORKSHEET[[#This Row],[Delay at workshop in days]] +WORKSHEET[[#This Row],[Delay at border in days]]</f>
        <v>5.625</v>
      </c>
    </row>
    <row r="1426" spans="1:31" x14ac:dyDescent="0.35">
      <c r="A1426" t="s">
        <v>1446</v>
      </c>
      <c r="B1426" t="s">
        <v>10</v>
      </c>
      <c r="C1426" t="s">
        <v>56</v>
      </c>
      <c r="D1426" t="s">
        <v>3620</v>
      </c>
      <c r="E1426" t="s">
        <v>3618</v>
      </c>
      <c r="F1426" t="str">
        <f>WORKSHEET[[#This Row],[Depart From]]&amp;"-"&amp;WORKSHEET[[#This Row],[Arrive To]]</f>
        <v>Zanzibar-Tripoli</v>
      </c>
      <c r="G1426" s="2">
        <v>44673</v>
      </c>
      <c r="H1426" s="2">
        <v>44690</v>
      </c>
      <c r="I1426" s="2" t="str">
        <f t="shared" si="22"/>
        <v>Delivered</v>
      </c>
      <c r="J1426" s="2" t="str">
        <f>TEXT(WORKSHEET[[#This Row],[Offloading Date]], "mmm")</f>
        <v>May</v>
      </c>
      <c r="K1426" s="2" t="str">
        <f>IF(OR(WORKSHEET[[#This Row],[Year]]="", ISBLANK(WORKSHEET[[#This Row],[Year]]), WORKSHEET[[#This Row],[Year]]="null"), "Exclude", "Include")</f>
        <v>Include</v>
      </c>
      <c r="L1426" t="s">
        <v>16</v>
      </c>
      <c r="M1426" t="s">
        <v>12</v>
      </c>
      <c r="N1426" t="s">
        <v>13</v>
      </c>
      <c r="O1426">
        <v>34.335999999999999</v>
      </c>
      <c r="P1426">
        <v>600</v>
      </c>
      <c r="Q1426" t="s">
        <v>14</v>
      </c>
      <c r="R1426">
        <f>P1426 * _xll.XLOOKUP(Q1426,CALCULATION!$A$15:$A$17, CALCULATION!$B$15:$B$17 )</f>
        <v>600</v>
      </c>
      <c r="S1426" s="5">
        <f>O1426*P1426*_xll.XLOOKUP(Q1426,CALCULATION!$A$15:$A$17, CALCULATION!$B$15:$B$17)</f>
        <v>20601.599999999999</v>
      </c>
      <c r="T1426">
        <v>300</v>
      </c>
      <c r="U1426" t="s">
        <v>14</v>
      </c>
      <c r="V1426">
        <f>T1426 * _xll.XLOOKUP(U1426,CALCULATION!$A$15:$A$17, CALCULATION!$B$15:$B$17 )</f>
        <v>300</v>
      </c>
      <c r="W1426" s="5">
        <f>O1426*T1426*_xll.XLOOKUP(U1426,CALCULATION!$A$15:$A$17, CALCULATION!$B$15:$B$17)</f>
        <v>10300.799999999999</v>
      </c>
      <c r="X1426" s="5">
        <f>WORKSHEET[[#This Row],[Clients Total Cost]] / WORKSHEET[[#This Row],[Clients Rate per T2 (USD)]]</f>
        <v>34.335999999999999</v>
      </c>
      <c r="Y1426" s="5">
        <f>WORKSHEET[[#This Row],[Clients Rate per T2 (USD)]] - WORKSHEET[[#This Row],[Supplier Rate Per t2 (USD)]]</f>
        <v>300</v>
      </c>
      <c r="Z1426" s="5">
        <f>WORKSHEET[[#This Row],[Profit Per T]] * WORKSHEET[[#This Row],[Weight]]</f>
        <v>10300.799999999999</v>
      </c>
      <c r="AA1426">
        <v>1</v>
      </c>
      <c r="AB1426" s="1">
        <v>2.5499999999999998</v>
      </c>
      <c r="AC1426" s="1">
        <v>1.7000000000000002</v>
      </c>
      <c r="AD1426" s="1">
        <v>2.125</v>
      </c>
      <c r="AE1426" s="1">
        <f>WORKSHEET[[#This Row],[Delay at toll gate in days]] +WORKSHEET[[#This Row],[Delay at workshop in days]] +WORKSHEET[[#This Row],[Delay at border in days]]</f>
        <v>6.375</v>
      </c>
    </row>
    <row r="1427" spans="1:31" x14ac:dyDescent="0.35">
      <c r="A1427" t="s">
        <v>1447</v>
      </c>
      <c r="B1427" t="s">
        <v>10</v>
      </c>
      <c r="C1427" t="s">
        <v>56</v>
      </c>
      <c r="D1427" t="s">
        <v>3616</v>
      </c>
      <c r="E1427" t="s">
        <v>3614</v>
      </c>
      <c r="F1427" t="str">
        <f>WORKSHEET[[#This Row],[Depart From]]&amp;"-"&amp;WORKSHEET[[#This Row],[Arrive To]]</f>
        <v>Marrakech-Alger</v>
      </c>
      <c r="G1427" s="2">
        <v>44673</v>
      </c>
      <c r="H1427" s="2">
        <v>44690</v>
      </c>
      <c r="I1427" s="2" t="str">
        <f t="shared" si="22"/>
        <v>Delivered</v>
      </c>
      <c r="J1427" s="2" t="str">
        <f>TEXT(WORKSHEET[[#This Row],[Offloading Date]], "mmm")</f>
        <v>May</v>
      </c>
      <c r="K1427" s="2" t="str">
        <f>IF(OR(WORKSHEET[[#This Row],[Year]]="", ISBLANK(WORKSHEET[[#This Row],[Year]]), WORKSHEET[[#This Row],[Year]]="null"), "Exclude", "Include")</f>
        <v>Include</v>
      </c>
      <c r="L1427" t="s">
        <v>16</v>
      </c>
      <c r="M1427" t="s">
        <v>12</v>
      </c>
      <c r="N1427" t="s">
        <v>13</v>
      </c>
      <c r="O1427">
        <v>35.057000000000002</v>
      </c>
      <c r="P1427">
        <v>600</v>
      </c>
      <c r="Q1427" t="s">
        <v>14</v>
      </c>
      <c r="R1427">
        <f>P1427 * _xll.XLOOKUP(Q1427,CALCULATION!$A$15:$A$17, CALCULATION!$B$15:$B$17 )</f>
        <v>600</v>
      </c>
      <c r="S1427" s="5">
        <f>O1427*P1427*_xll.XLOOKUP(Q1427,CALCULATION!$A$15:$A$17, CALCULATION!$B$15:$B$17)</f>
        <v>21034.2</v>
      </c>
      <c r="T1427">
        <v>300</v>
      </c>
      <c r="U1427" t="s">
        <v>14</v>
      </c>
      <c r="V1427">
        <f>T1427 * _xll.XLOOKUP(U1427,CALCULATION!$A$15:$A$17, CALCULATION!$B$15:$B$17 )</f>
        <v>300</v>
      </c>
      <c r="W1427" s="5">
        <f>O1427*T1427*_xll.XLOOKUP(U1427,CALCULATION!$A$15:$A$17, CALCULATION!$B$15:$B$17)</f>
        <v>10517.1</v>
      </c>
      <c r="X1427" s="5">
        <f>WORKSHEET[[#This Row],[Clients Total Cost]] / WORKSHEET[[#This Row],[Clients Rate per T2 (USD)]]</f>
        <v>35.057000000000002</v>
      </c>
      <c r="Y1427" s="5">
        <f>WORKSHEET[[#This Row],[Clients Rate per T2 (USD)]] - WORKSHEET[[#This Row],[Supplier Rate Per t2 (USD)]]</f>
        <v>300</v>
      </c>
      <c r="Z1427" s="5">
        <f>WORKSHEET[[#This Row],[Profit Per T]] * WORKSHEET[[#This Row],[Weight]]</f>
        <v>10517.1</v>
      </c>
      <c r="AA1427">
        <v>1</v>
      </c>
      <c r="AB1427" s="1">
        <v>2.5499999999999998</v>
      </c>
      <c r="AC1427" s="1">
        <v>1.7000000000000002</v>
      </c>
      <c r="AD1427" s="1">
        <v>2.125</v>
      </c>
      <c r="AE1427" s="1">
        <f>WORKSHEET[[#This Row],[Delay at toll gate in days]] +WORKSHEET[[#This Row],[Delay at workshop in days]] +WORKSHEET[[#This Row],[Delay at border in days]]</f>
        <v>6.375</v>
      </c>
    </row>
    <row r="1428" spans="1:31" x14ac:dyDescent="0.35">
      <c r="A1428" t="s">
        <v>1448</v>
      </c>
      <c r="B1428" t="s">
        <v>10</v>
      </c>
      <c r="C1428" t="s">
        <v>56</v>
      </c>
      <c r="D1428" t="s">
        <v>3615</v>
      </c>
      <c r="E1428" t="s">
        <v>3612</v>
      </c>
      <c r="F1428" t="str">
        <f>WORKSHEET[[#This Row],[Depart From]]&amp;"-"&amp;WORKSHEET[[#This Row],[Arrive To]]</f>
        <v>Mombasa-Victoria</v>
      </c>
      <c r="G1428" s="2">
        <v>44673</v>
      </c>
      <c r="H1428" s="2">
        <v>44690</v>
      </c>
      <c r="I1428" s="2" t="str">
        <f t="shared" si="22"/>
        <v>Delivered</v>
      </c>
      <c r="J1428" s="2" t="str">
        <f>TEXT(WORKSHEET[[#This Row],[Offloading Date]], "mmm")</f>
        <v>May</v>
      </c>
      <c r="K1428" s="2" t="str">
        <f>IF(OR(WORKSHEET[[#This Row],[Year]]="", ISBLANK(WORKSHEET[[#This Row],[Year]]), WORKSHEET[[#This Row],[Year]]="null"), "Exclude", "Include")</f>
        <v>Include</v>
      </c>
      <c r="L1428" t="s">
        <v>16</v>
      </c>
      <c r="M1428" t="s">
        <v>12</v>
      </c>
      <c r="N1428" t="s">
        <v>13</v>
      </c>
      <c r="O1428">
        <v>34.694000000000003</v>
      </c>
      <c r="P1428">
        <v>600</v>
      </c>
      <c r="Q1428" t="s">
        <v>14</v>
      </c>
      <c r="R1428">
        <f>P1428 * _xll.XLOOKUP(Q1428,CALCULATION!$A$15:$A$17, CALCULATION!$B$15:$B$17 )</f>
        <v>600</v>
      </c>
      <c r="S1428" s="5">
        <f>O1428*P1428*_xll.XLOOKUP(Q1428,CALCULATION!$A$15:$A$17, CALCULATION!$B$15:$B$17)</f>
        <v>20816.400000000001</v>
      </c>
      <c r="T1428">
        <v>300</v>
      </c>
      <c r="U1428" t="s">
        <v>14</v>
      </c>
      <c r="V1428">
        <f>T1428 * _xll.XLOOKUP(U1428,CALCULATION!$A$15:$A$17, CALCULATION!$B$15:$B$17 )</f>
        <v>300</v>
      </c>
      <c r="W1428" s="5">
        <f>O1428*T1428*_xll.XLOOKUP(U1428,CALCULATION!$A$15:$A$17, CALCULATION!$B$15:$B$17)</f>
        <v>10408.200000000001</v>
      </c>
      <c r="X1428" s="5">
        <f>WORKSHEET[[#This Row],[Clients Total Cost]] / WORKSHEET[[#This Row],[Clients Rate per T2 (USD)]]</f>
        <v>34.694000000000003</v>
      </c>
      <c r="Y1428" s="5">
        <f>WORKSHEET[[#This Row],[Clients Rate per T2 (USD)]] - WORKSHEET[[#This Row],[Supplier Rate Per t2 (USD)]]</f>
        <v>300</v>
      </c>
      <c r="Z1428" s="5">
        <f>WORKSHEET[[#This Row],[Profit Per T]] * WORKSHEET[[#This Row],[Weight]]</f>
        <v>10408.200000000001</v>
      </c>
      <c r="AA1428">
        <v>1</v>
      </c>
      <c r="AB1428" s="1">
        <v>2.5499999999999998</v>
      </c>
      <c r="AC1428" s="1">
        <v>1.7000000000000002</v>
      </c>
      <c r="AD1428" s="1">
        <v>2.125</v>
      </c>
      <c r="AE1428" s="1">
        <f>WORKSHEET[[#This Row],[Delay at toll gate in days]] +WORKSHEET[[#This Row],[Delay at workshop in days]] +WORKSHEET[[#This Row],[Delay at border in days]]</f>
        <v>6.375</v>
      </c>
    </row>
    <row r="1429" spans="1:31" x14ac:dyDescent="0.35">
      <c r="A1429" t="s">
        <v>1449</v>
      </c>
      <c r="B1429" t="s">
        <v>10</v>
      </c>
      <c r="C1429" t="s">
        <v>56</v>
      </c>
      <c r="D1429" t="s">
        <v>3616</v>
      </c>
      <c r="E1429" t="s">
        <v>3612</v>
      </c>
      <c r="F1429" t="str">
        <f>WORKSHEET[[#This Row],[Depart From]]&amp;"-"&amp;WORKSHEET[[#This Row],[Arrive To]]</f>
        <v>Marrakech-Victoria</v>
      </c>
      <c r="G1429" s="2">
        <v>44675</v>
      </c>
      <c r="H1429" s="2">
        <v>44690</v>
      </c>
      <c r="I1429" s="2" t="str">
        <f t="shared" si="22"/>
        <v>Delivered</v>
      </c>
      <c r="J1429" s="2" t="str">
        <f>TEXT(WORKSHEET[[#This Row],[Offloading Date]], "mmm")</f>
        <v>May</v>
      </c>
      <c r="K1429" s="2" t="str">
        <f>IF(OR(WORKSHEET[[#This Row],[Year]]="", ISBLANK(WORKSHEET[[#This Row],[Year]]), WORKSHEET[[#This Row],[Year]]="null"), "Exclude", "Include")</f>
        <v>Include</v>
      </c>
      <c r="L1429" t="s">
        <v>16</v>
      </c>
      <c r="M1429" t="s">
        <v>12</v>
      </c>
      <c r="N1429" t="s">
        <v>13</v>
      </c>
      <c r="O1429">
        <v>27.475000000000001</v>
      </c>
      <c r="P1429">
        <v>600</v>
      </c>
      <c r="Q1429" t="s">
        <v>14</v>
      </c>
      <c r="R1429">
        <f>P1429 * _xll.XLOOKUP(Q1429,CALCULATION!$A$15:$A$17, CALCULATION!$B$15:$B$17 )</f>
        <v>600</v>
      </c>
      <c r="S1429" s="5">
        <f>O1429*P1429*_xll.XLOOKUP(Q1429,CALCULATION!$A$15:$A$17, CALCULATION!$B$15:$B$17)</f>
        <v>16485</v>
      </c>
      <c r="T1429">
        <v>300</v>
      </c>
      <c r="U1429" t="s">
        <v>14</v>
      </c>
      <c r="V1429">
        <f>T1429 * _xll.XLOOKUP(U1429,CALCULATION!$A$15:$A$17, CALCULATION!$B$15:$B$17 )</f>
        <v>300</v>
      </c>
      <c r="W1429" s="5">
        <f>O1429*T1429*_xll.XLOOKUP(U1429,CALCULATION!$A$15:$A$17, CALCULATION!$B$15:$B$17)</f>
        <v>8242.5</v>
      </c>
      <c r="X1429" s="5">
        <f>WORKSHEET[[#This Row],[Clients Total Cost]] / WORKSHEET[[#This Row],[Clients Rate per T2 (USD)]]</f>
        <v>27.475000000000001</v>
      </c>
      <c r="Y1429" s="5">
        <f>WORKSHEET[[#This Row],[Clients Rate per T2 (USD)]] - WORKSHEET[[#This Row],[Supplier Rate Per t2 (USD)]]</f>
        <v>300</v>
      </c>
      <c r="Z1429" s="5">
        <f>WORKSHEET[[#This Row],[Profit Per T]] * WORKSHEET[[#This Row],[Weight]]</f>
        <v>8242.5</v>
      </c>
      <c r="AA1429">
        <v>1</v>
      </c>
      <c r="AB1429" s="1">
        <v>2.25</v>
      </c>
      <c r="AC1429" s="1">
        <v>1.5</v>
      </c>
      <c r="AD1429" s="1">
        <v>1.875</v>
      </c>
      <c r="AE1429" s="1">
        <f>WORKSHEET[[#This Row],[Delay at toll gate in days]] +WORKSHEET[[#This Row],[Delay at workshop in days]] +WORKSHEET[[#This Row],[Delay at border in days]]</f>
        <v>5.625</v>
      </c>
    </row>
    <row r="1430" spans="1:31" x14ac:dyDescent="0.35">
      <c r="A1430" t="s">
        <v>1450</v>
      </c>
      <c r="B1430" t="s">
        <v>10</v>
      </c>
      <c r="C1430" t="s">
        <v>56</v>
      </c>
      <c r="D1430" t="s">
        <v>3615</v>
      </c>
      <c r="E1430" t="s">
        <v>3614</v>
      </c>
      <c r="F1430" t="str">
        <f>WORKSHEET[[#This Row],[Depart From]]&amp;"-"&amp;WORKSHEET[[#This Row],[Arrive To]]</f>
        <v>Mombasa-Alger</v>
      </c>
      <c r="G1430" s="2">
        <v>44678</v>
      </c>
      <c r="H1430" s="2">
        <v>44688</v>
      </c>
      <c r="I1430" s="2" t="str">
        <f t="shared" si="22"/>
        <v>Delivered</v>
      </c>
      <c r="J1430" s="2" t="str">
        <f>TEXT(WORKSHEET[[#This Row],[Offloading Date]], "mmm")</f>
        <v>May</v>
      </c>
      <c r="K1430" s="2" t="str">
        <f>IF(OR(WORKSHEET[[#This Row],[Year]]="", ISBLANK(WORKSHEET[[#This Row],[Year]]), WORKSHEET[[#This Row],[Year]]="null"), "Exclude", "Include")</f>
        <v>Include</v>
      </c>
      <c r="L1430" t="s">
        <v>16</v>
      </c>
      <c r="M1430" t="s">
        <v>12</v>
      </c>
      <c r="N1430" t="s">
        <v>13</v>
      </c>
      <c r="O1430">
        <v>35.039000000000001</v>
      </c>
      <c r="P1430">
        <v>600</v>
      </c>
      <c r="Q1430" t="s">
        <v>14</v>
      </c>
      <c r="R1430">
        <f>P1430 * _xll.XLOOKUP(Q1430,CALCULATION!$A$15:$A$17, CALCULATION!$B$15:$B$17 )</f>
        <v>600</v>
      </c>
      <c r="S1430" s="5">
        <f>O1430*P1430*_xll.XLOOKUP(Q1430,CALCULATION!$A$15:$A$17, CALCULATION!$B$15:$B$17)</f>
        <v>21023.4</v>
      </c>
      <c r="T1430">
        <v>300</v>
      </c>
      <c r="U1430" t="s">
        <v>14</v>
      </c>
      <c r="V1430">
        <f>T1430 * _xll.XLOOKUP(U1430,CALCULATION!$A$15:$A$17, CALCULATION!$B$15:$B$17 )</f>
        <v>300</v>
      </c>
      <c r="W1430" s="5">
        <f>O1430*T1430*_xll.XLOOKUP(U1430,CALCULATION!$A$15:$A$17, CALCULATION!$B$15:$B$17)</f>
        <v>10511.7</v>
      </c>
      <c r="X1430" s="5">
        <f>WORKSHEET[[#This Row],[Clients Total Cost]] / WORKSHEET[[#This Row],[Clients Rate per T2 (USD)]]</f>
        <v>35.039000000000001</v>
      </c>
      <c r="Y1430" s="5">
        <f>WORKSHEET[[#This Row],[Clients Rate per T2 (USD)]] - WORKSHEET[[#This Row],[Supplier Rate Per t2 (USD)]]</f>
        <v>300</v>
      </c>
      <c r="Z1430" s="5">
        <f>WORKSHEET[[#This Row],[Profit Per T]] * WORKSHEET[[#This Row],[Weight]]</f>
        <v>10511.7</v>
      </c>
      <c r="AA1430">
        <v>1</v>
      </c>
      <c r="AB1430" s="1">
        <v>1.5</v>
      </c>
      <c r="AC1430" s="1">
        <v>1</v>
      </c>
      <c r="AD1430" s="1">
        <v>1.25</v>
      </c>
      <c r="AE1430" s="1">
        <f>WORKSHEET[[#This Row],[Delay at toll gate in days]] +WORKSHEET[[#This Row],[Delay at workshop in days]] +WORKSHEET[[#This Row],[Delay at border in days]]</f>
        <v>3.75</v>
      </c>
    </row>
    <row r="1431" spans="1:31" x14ac:dyDescent="0.35">
      <c r="A1431" t="s">
        <v>1451</v>
      </c>
      <c r="B1431" t="s">
        <v>10</v>
      </c>
      <c r="C1431" t="s">
        <v>56</v>
      </c>
      <c r="D1431" t="s">
        <v>3611</v>
      </c>
      <c r="E1431" t="s">
        <v>3614</v>
      </c>
      <c r="F1431" t="str">
        <f>WORKSHEET[[#This Row],[Depart From]]&amp;"-"&amp;WORKSHEET[[#This Row],[Arrive To]]</f>
        <v>Mogadishu-Alger</v>
      </c>
      <c r="G1431" s="2">
        <v>44678</v>
      </c>
      <c r="H1431" s="2">
        <v>44700</v>
      </c>
      <c r="I1431" s="2" t="str">
        <f t="shared" si="22"/>
        <v>Delivered</v>
      </c>
      <c r="J1431" s="2" t="str">
        <f>TEXT(WORKSHEET[[#This Row],[Offloading Date]], "mmm")</f>
        <v>May</v>
      </c>
      <c r="K1431" s="2" t="str">
        <f>IF(OR(WORKSHEET[[#This Row],[Year]]="", ISBLANK(WORKSHEET[[#This Row],[Year]]), WORKSHEET[[#This Row],[Year]]="null"), "Exclude", "Include")</f>
        <v>Include</v>
      </c>
      <c r="L1431" t="s">
        <v>16</v>
      </c>
      <c r="M1431" t="s">
        <v>12</v>
      </c>
      <c r="N1431" t="s">
        <v>13</v>
      </c>
      <c r="O1431">
        <v>27.641999999999999</v>
      </c>
      <c r="P1431">
        <v>600</v>
      </c>
      <c r="Q1431" t="s">
        <v>14</v>
      </c>
      <c r="R1431">
        <f>P1431 * _xll.XLOOKUP(Q1431,CALCULATION!$A$15:$A$17, CALCULATION!$B$15:$B$17 )</f>
        <v>600</v>
      </c>
      <c r="S1431" s="5">
        <f>O1431*P1431*_xll.XLOOKUP(Q1431,CALCULATION!$A$15:$A$17, CALCULATION!$B$15:$B$17)</f>
        <v>16585.2</v>
      </c>
      <c r="T1431">
        <v>300</v>
      </c>
      <c r="U1431" t="s">
        <v>14</v>
      </c>
      <c r="V1431">
        <f>T1431 * _xll.XLOOKUP(U1431,CALCULATION!$A$15:$A$17, CALCULATION!$B$15:$B$17 )</f>
        <v>300</v>
      </c>
      <c r="W1431" s="5">
        <f>O1431*T1431*_xll.XLOOKUP(U1431,CALCULATION!$A$15:$A$17, CALCULATION!$B$15:$B$17)</f>
        <v>8292.6</v>
      </c>
      <c r="X1431" s="5">
        <f>WORKSHEET[[#This Row],[Clients Total Cost]] / WORKSHEET[[#This Row],[Clients Rate per T2 (USD)]]</f>
        <v>27.641999999999999</v>
      </c>
      <c r="Y1431" s="5">
        <f>WORKSHEET[[#This Row],[Clients Rate per T2 (USD)]] - WORKSHEET[[#This Row],[Supplier Rate Per t2 (USD)]]</f>
        <v>300</v>
      </c>
      <c r="Z1431" s="5">
        <f>WORKSHEET[[#This Row],[Profit Per T]] * WORKSHEET[[#This Row],[Weight]]</f>
        <v>8292.6</v>
      </c>
      <c r="AA1431">
        <v>1</v>
      </c>
      <c r="AB1431" s="1">
        <v>3.3</v>
      </c>
      <c r="AC1431" s="1">
        <v>2.2000000000000002</v>
      </c>
      <c r="AD1431" s="1">
        <v>2.75</v>
      </c>
      <c r="AE1431" s="1">
        <f>WORKSHEET[[#This Row],[Delay at toll gate in days]] +WORKSHEET[[#This Row],[Delay at workshop in days]] +WORKSHEET[[#This Row],[Delay at border in days]]</f>
        <v>8.25</v>
      </c>
    </row>
    <row r="1432" spans="1:31" x14ac:dyDescent="0.35">
      <c r="A1432" t="s">
        <v>1452</v>
      </c>
      <c r="B1432" t="s">
        <v>10</v>
      </c>
      <c r="C1432" t="s">
        <v>56</v>
      </c>
      <c r="D1432" t="s">
        <v>3620</v>
      </c>
      <c r="E1432" t="s">
        <v>3614</v>
      </c>
      <c r="F1432" t="str">
        <f>WORKSHEET[[#This Row],[Depart From]]&amp;"-"&amp;WORKSHEET[[#This Row],[Arrive To]]</f>
        <v>Zanzibar-Alger</v>
      </c>
      <c r="G1432" s="2">
        <v>44677</v>
      </c>
      <c r="H1432" s="2">
        <v>44690</v>
      </c>
      <c r="I1432" s="2" t="str">
        <f t="shared" si="22"/>
        <v>Delivered</v>
      </c>
      <c r="J1432" s="2" t="str">
        <f>TEXT(WORKSHEET[[#This Row],[Offloading Date]], "mmm")</f>
        <v>May</v>
      </c>
      <c r="K1432" s="2" t="str">
        <f>IF(OR(WORKSHEET[[#This Row],[Year]]="", ISBLANK(WORKSHEET[[#This Row],[Year]]), WORKSHEET[[#This Row],[Year]]="null"), "Exclude", "Include")</f>
        <v>Include</v>
      </c>
      <c r="L1432" t="s">
        <v>16</v>
      </c>
      <c r="M1432" t="s">
        <v>12</v>
      </c>
      <c r="N1432" t="s">
        <v>13</v>
      </c>
      <c r="O1432">
        <v>27.657</v>
      </c>
      <c r="P1432">
        <v>600</v>
      </c>
      <c r="Q1432" t="s">
        <v>14</v>
      </c>
      <c r="R1432">
        <f>P1432 * _xll.XLOOKUP(Q1432,CALCULATION!$A$15:$A$17, CALCULATION!$B$15:$B$17 )</f>
        <v>600</v>
      </c>
      <c r="S1432" s="5">
        <f>O1432*P1432*_xll.XLOOKUP(Q1432,CALCULATION!$A$15:$A$17, CALCULATION!$B$15:$B$17)</f>
        <v>16594.2</v>
      </c>
      <c r="T1432">
        <v>300</v>
      </c>
      <c r="U1432" t="s">
        <v>14</v>
      </c>
      <c r="V1432">
        <f>T1432 * _xll.XLOOKUP(U1432,CALCULATION!$A$15:$A$17, CALCULATION!$B$15:$B$17 )</f>
        <v>300</v>
      </c>
      <c r="W1432" s="5">
        <f>O1432*T1432*_xll.XLOOKUP(U1432,CALCULATION!$A$15:$A$17, CALCULATION!$B$15:$B$17)</f>
        <v>8297.1</v>
      </c>
      <c r="X1432" s="5">
        <f>WORKSHEET[[#This Row],[Clients Total Cost]] / WORKSHEET[[#This Row],[Clients Rate per T2 (USD)]]</f>
        <v>27.657</v>
      </c>
      <c r="Y1432" s="5">
        <f>WORKSHEET[[#This Row],[Clients Rate per T2 (USD)]] - WORKSHEET[[#This Row],[Supplier Rate Per t2 (USD)]]</f>
        <v>300</v>
      </c>
      <c r="Z1432" s="5">
        <f>WORKSHEET[[#This Row],[Profit Per T]] * WORKSHEET[[#This Row],[Weight]]</f>
        <v>8297.1</v>
      </c>
      <c r="AA1432">
        <v>1</v>
      </c>
      <c r="AB1432" s="1">
        <v>1.95</v>
      </c>
      <c r="AC1432" s="1">
        <v>1.3</v>
      </c>
      <c r="AD1432" s="1">
        <v>1.625</v>
      </c>
      <c r="AE1432" s="1">
        <f>WORKSHEET[[#This Row],[Delay at toll gate in days]] +WORKSHEET[[#This Row],[Delay at workshop in days]] +WORKSHEET[[#This Row],[Delay at border in days]]</f>
        <v>4.875</v>
      </c>
    </row>
    <row r="1433" spans="1:31" x14ac:dyDescent="0.35">
      <c r="A1433" t="s">
        <v>1453</v>
      </c>
      <c r="B1433" t="s">
        <v>10</v>
      </c>
      <c r="C1433" t="s">
        <v>56</v>
      </c>
      <c r="D1433" t="s">
        <v>3620</v>
      </c>
      <c r="E1433" t="s">
        <v>3614</v>
      </c>
      <c r="F1433" t="str">
        <f>WORKSHEET[[#This Row],[Depart From]]&amp;"-"&amp;WORKSHEET[[#This Row],[Arrive To]]</f>
        <v>Zanzibar-Alger</v>
      </c>
      <c r="G1433" s="2">
        <v>44681</v>
      </c>
      <c r="H1433" s="2">
        <v>44698</v>
      </c>
      <c r="I1433" s="2" t="str">
        <f t="shared" si="22"/>
        <v>Delivered</v>
      </c>
      <c r="J1433" s="2" t="str">
        <f>TEXT(WORKSHEET[[#This Row],[Offloading Date]], "mmm")</f>
        <v>May</v>
      </c>
      <c r="K1433" s="2" t="str">
        <f>IF(OR(WORKSHEET[[#This Row],[Year]]="", ISBLANK(WORKSHEET[[#This Row],[Year]]), WORKSHEET[[#This Row],[Year]]="null"), "Exclude", "Include")</f>
        <v>Include</v>
      </c>
      <c r="L1433" t="s">
        <v>16</v>
      </c>
      <c r="M1433" t="s">
        <v>12</v>
      </c>
      <c r="N1433" t="s">
        <v>13</v>
      </c>
      <c r="O1433">
        <v>28.706</v>
      </c>
      <c r="P1433">
        <v>600</v>
      </c>
      <c r="Q1433" t="s">
        <v>14</v>
      </c>
      <c r="R1433">
        <f>P1433 * _xll.XLOOKUP(Q1433,CALCULATION!$A$15:$A$17, CALCULATION!$B$15:$B$17 )</f>
        <v>600</v>
      </c>
      <c r="S1433" s="5">
        <f>O1433*P1433*_xll.XLOOKUP(Q1433,CALCULATION!$A$15:$A$17, CALCULATION!$B$15:$B$17)</f>
        <v>17223.599999999999</v>
      </c>
      <c r="T1433">
        <v>300</v>
      </c>
      <c r="U1433" t="s">
        <v>14</v>
      </c>
      <c r="V1433">
        <f>T1433 * _xll.XLOOKUP(U1433,CALCULATION!$A$15:$A$17, CALCULATION!$B$15:$B$17 )</f>
        <v>300</v>
      </c>
      <c r="W1433" s="5">
        <f>O1433*T1433*_xll.XLOOKUP(U1433,CALCULATION!$A$15:$A$17, CALCULATION!$B$15:$B$17)</f>
        <v>8611.7999999999993</v>
      </c>
      <c r="X1433" s="5">
        <f>WORKSHEET[[#This Row],[Clients Total Cost]] / WORKSHEET[[#This Row],[Clients Rate per T2 (USD)]]</f>
        <v>28.705999999999996</v>
      </c>
      <c r="Y1433" s="5">
        <f>WORKSHEET[[#This Row],[Clients Rate per T2 (USD)]] - WORKSHEET[[#This Row],[Supplier Rate Per t2 (USD)]]</f>
        <v>300</v>
      </c>
      <c r="Z1433" s="5">
        <f>WORKSHEET[[#This Row],[Profit Per T]] * WORKSHEET[[#This Row],[Weight]]</f>
        <v>8611.7999999999993</v>
      </c>
      <c r="AA1433">
        <v>1</v>
      </c>
      <c r="AB1433" s="1">
        <v>2.5499999999999998</v>
      </c>
      <c r="AC1433" s="1">
        <v>1.7000000000000002</v>
      </c>
      <c r="AD1433" s="1">
        <v>2.125</v>
      </c>
      <c r="AE1433" s="1">
        <f>WORKSHEET[[#This Row],[Delay at toll gate in days]] +WORKSHEET[[#This Row],[Delay at workshop in days]] +WORKSHEET[[#This Row],[Delay at border in days]]</f>
        <v>6.375</v>
      </c>
    </row>
    <row r="1434" spans="1:31" x14ac:dyDescent="0.35">
      <c r="A1434" t="s">
        <v>1454</v>
      </c>
      <c r="B1434" t="s">
        <v>10</v>
      </c>
      <c r="C1434" t="s">
        <v>56</v>
      </c>
      <c r="D1434" t="s">
        <v>3616</v>
      </c>
      <c r="E1434" t="s">
        <v>3614</v>
      </c>
      <c r="F1434" t="str">
        <f>WORKSHEET[[#This Row],[Depart From]]&amp;"-"&amp;WORKSHEET[[#This Row],[Arrive To]]</f>
        <v>Marrakech-Alger</v>
      </c>
      <c r="G1434" s="2">
        <v>44681</v>
      </c>
      <c r="H1434" s="2">
        <v>44697</v>
      </c>
      <c r="I1434" s="2" t="str">
        <f t="shared" si="22"/>
        <v>Delivered</v>
      </c>
      <c r="J1434" s="2" t="str">
        <f>TEXT(WORKSHEET[[#This Row],[Offloading Date]], "mmm")</f>
        <v>May</v>
      </c>
      <c r="K1434" s="2" t="str">
        <f>IF(OR(WORKSHEET[[#This Row],[Year]]="", ISBLANK(WORKSHEET[[#This Row],[Year]]), WORKSHEET[[#This Row],[Year]]="null"), "Exclude", "Include")</f>
        <v>Include</v>
      </c>
      <c r="L1434" t="s">
        <v>16</v>
      </c>
      <c r="M1434" t="s">
        <v>12</v>
      </c>
      <c r="N1434" t="s">
        <v>13</v>
      </c>
      <c r="O1434">
        <v>28.786000000000001</v>
      </c>
      <c r="P1434">
        <v>600</v>
      </c>
      <c r="Q1434" t="s">
        <v>14</v>
      </c>
      <c r="R1434">
        <f>P1434 * _xll.XLOOKUP(Q1434,CALCULATION!$A$15:$A$17, CALCULATION!$B$15:$B$17 )</f>
        <v>600</v>
      </c>
      <c r="S1434" s="5">
        <f>O1434*P1434*_xll.XLOOKUP(Q1434,CALCULATION!$A$15:$A$17, CALCULATION!$B$15:$B$17)</f>
        <v>17271.600000000002</v>
      </c>
      <c r="T1434">
        <v>300</v>
      </c>
      <c r="U1434" t="s">
        <v>14</v>
      </c>
      <c r="V1434">
        <f>T1434 * _xll.XLOOKUP(U1434,CALCULATION!$A$15:$A$17, CALCULATION!$B$15:$B$17 )</f>
        <v>300</v>
      </c>
      <c r="W1434" s="5">
        <f>O1434*T1434*_xll.XLOOKUP(U1434,CALCULATION!$A$15:$A$17, CALCULATION!$B$15:$B$17)</f>
        <v>8635.8000000000011</v>
      </c>
      <c r="X1434" s="5">
        <f>WORKSHEET[[#This Row],[Clients Total Cost]] / WORKSHEET[[#This Row],[Clients Rate per T2 (USD)]]</f>
        <v>28.786000000000005</v>
      </c>
      <c r="Y1434" s="5">
        <f>WORKSHEET[[#This Row],[Clients Rate per T2 (USD)]] - WORKSHEET[[#This Row],[Supplier Rate Per t2 (USD)]]</f>
        <v>300</v>
      </c>
      <c r="Z1434" s="5">
        <f>WORKSHEET[[#This Row],[Profit Per T]] * WORKSHEET[[#This Row],[Weight]]</f>
        <v>8635.8000000000011</v>
      </c>
      <c r="AA1434">
        <v>1</v>
      </c>
      <c r="AB1434" s="1">
        <v>2.4</v>
      </c>
      <c r="AC1434" s="1">
        <v>1.6</v>
      </c>
      <c r="AD1434" s="1">
        <v>2</v>
      </c>
      <c r="AE1434" s="1">
        <f>WORKSHEET[[#This Row],[Delay at toll gate in days]] +WORKSHEET[[#This Row],[Delay at workshop in days]] +WORKSHEET[[#This Row],[Delay at border in days]]</f>
        <v>6</v>
      </c>
    </row>
    <row r="1435" spans="1:31" x14ac:dyDescent="0.35">
      <c r="A1435" t="s">
        <v>1455</v>
      </c>
      <c r="B1435" t="s">
        <v>10</v>
      </c>
      <c r="C1435" t="s">
        <v>56</v>
      </c>
      <c r="D1435" t="s">
        <v>3616</v>
      </c>
      <c r="E1435" t="s">
        <v>3613</v>
      </c>
      <c r="F1435" t="str">
        <f>WORKSHEET[[#This Row],[Depart From]]&amp;"-"&amp;WORKSHEET[[#This Row],[Arrive To]]</f>
        <v>Marrakech-Sanaa</v>
      </c>
      <c r="G1435" s="2">
        <v>44680</v>
      </c>
      <c r="H1435" s="2">
        <v>44697</v>
      </c>
      <c r="I1435" s="2" t="str">
        <f t="shared" si="22"/>
        <v>Delivered</v>
      </c>
      <c r="J1435" s="2" t="str">
        <f>TEXT(WORKSHEET[[#This Row],[Offloading Date]], "mmm")</f>
        <v>May</v>
      </c>
      <c r="K1435" s="2" t="str">
        <f>IF(OR(WORKSHEET[[#This Row],[Year]]="", ISBLANK(WORKSHEET[[#This Row],[Year]]), WORKSHEET[[#This Row],[Year]]="null"), "Exclude", "Include")</f>
        <v>Include</v>
      </c>
      <c r="L1435" t="s">
        <v>16</v>
      </c>
      <c r="M1435" t="s">
        <v>12</v>
      </c>
      <c r="N1435" t="s">
        <v>13</v>
      </c>
      <c r="O1435">
        <v>35.04</v>
      </c>
      <c r="P1435">
        <v>600</v>
      </c>
      <c r="Q1435" t="s">
        <v>14</v>
      </c>
      <c r="R1435">
        <f>P1435 * _xll.XLOOKUP(Q1435,CALCULATION!$A$15:$A$17, CALCULATION!$B$15:$B$17 )</f>
        <v>600</v>
      </c>
      <c r="S1435" s="5">
        <f>O1435*P1435*_xll.XLOOKUP(Q1435,CALCULATION!$A$15:$A$17, CALCULATION!$B$15:$B$17)</f>
        <v>21024</v>
      </c>
      <c r="T1435">
        <v>300</v>
      </c>
      <c r="U1435" t="s">
        <v>14</v>
      </c>
      <c r="V1435">
        <f>T1435 * _xll.XLOOKUP(U1435,CALCULATION!$A$15:$A$17, CALCULATION!$B$15:$B$17 )</f>
        <v>300</v>
      </c>
      <c r="W1435" s="5">
        <f>O1435*T1435*_xll.XLOOKUP(U1435,CALCULATION!$A$15:$A$17, CALCULATION!$B$15:$B$17)</f>
        <v>10512</v>
      </c>
      <c r="X1435" s="5">
        <f>WORKSHEET[[#This Row],[Clients Total Cost]] / WORKSHEET[[#This Row],[Clients Rate per T2 (USD)]]</f>
        <v>35.04</v>
      </c>
      <c r="Y1435" s="5">
        <f>WORKSHEET[[#This Row],[Clients Rate per T2 (USD)]] - WORKSHEET[[#This Row],[Supplier Rate Per t2 (USD)]]</f>
        <v>300</v>
      </c>
      <c r="Z1435" s="5">
        <f>WORKSHEET[[#This Row],[Profit Per T]] * WORKSHEET[[#This Row],[Weight]]</f>
        <v>10512</v>
      </c>
      <c r="AA1435">
        <v>1</v>
      </c>
      <c r="AB1435" s="1">
        <v>2.5499999999999998</v>
      </c>
      <c r="AC1435" s="1">
        <v>1.7000000000000002</v>
      </c>
      <c r="AD1435" s="1">
        <v>2.125</v>
      </c>
      <c r="AE1435" s="1">
        <f>WORKSHEET[[#This Row],[Delay at toll gate in days]] +WORKSHEET[[#This Row],[Delay at workshop in days]] +WORKSHEET[[#This Row],[Delay at border in days]]</f>
        <v>6.375</v>
      </c>
    </row>
    <row r="1436" spans="1:31" x14ac:dyDescent="0.35">
      <c r="A1436" t="s">
        <v>1456</v>
      </c>
      <c r="B1436" t="s">
        <v>10</v>
      </c>
      <c r="C1436" t="s">
        <v>56</v>
      </c>
      <c r="D1436" t="s">
        <v>3616</v>
      </c>
      <c r="E1436" t="s">
        <v>3618</v>
      </c>
      <c r="F1436" t="str">
        <f>WORKSHEET[[#This Row],[Depart From]]&amp;"-"&amp;WORKSHEET[[#This Row],[Arrive To]]</f>
        <v>Marrakech-Tripoli</v>
      </c>
      <c r="G1436" s="2">
        <v>44678</v>
      </c>
      <c r="H1436" s="2">
        <v>44691</v>
      </c>
      <c r="I1436" s="2" t="str">
        <f t="shared" si="22"/>
        <v>Delivered</v>
      </c>
      <c r="J1436" s="2" t="str">
        <f>TEXT(WORKSHEET[[#This Row],[Offloading Date]], "mmm")</f>
        <v>May</v>
      </c>
      <c r="K1436" s="2" t="str">
        <f>IF(OR(WORKSHEET[[#This Row],[Year]]="", ISBLANK(WORKSHEET[[#This Row],[Year]]), WORKSHEET[[#This Row],[Year]]="null"), "Exclude", "Include")</f>
        <v>Include</v>
      </c>
      <c r="L1436" t="s">
        <v>16</v>
      </c>
      <c r="M1436" t="s">
        <v>12</v>
      </c>
      <c r="N1436" t="s">
        <v>13</v>
      </c>
      <c r="O1436">
        <v>35.098999999999997</v>
      </c>
      <c r="P1436">
        <v>600</v>
      </c>
      <c r="Q1436" t="s">
        <v>14</v>
      </c>
      <c r="R1436">
        <f>P1436 * _xll.XLOOKUP(Q1436,CALCULATION!$A$15:$A$17, CALCULATION!$B$15:$B$17 )</f>
        <v>600</v>
      </c>
      <c r="S1436" s="5">
        <f>O1436*P1436*_xll.XLOOKUP(Q1436,CALCULATION!$A$15:$A$17, CALCULATION!$B$15:$B$17)</f>
        <v>21059.399999999998</v>
      </c>
      <c r="T1436">
        <v>300</v>
      </c>
      <c r="U1436" t="s">
        <v>14</v>
      </c>
      <c r="V1436">
        <f>T1436 * _xll.XLOOKUP(U1436,CALCULATION!$A$15:$A$17, CALCULATION!$B$15:$B$17 )</f>
        <v>300</v>
      </c>
      <c r="W1436" s="5">
        <f>O1436*T1436*_xll.XLOOKUP(U1436,CALCULATION!$A$15:$A$17, CALCULATION!$B$15:$B$17)</f>
        <v>10529.699999999999</v>
      </c>
      <c r="X1436" s="5">
        <f>WORKSHEET[[#This Row],[Clients Total Cost]] / WORKSHEET[[#This Row],[Clients Rate per T2 (USD)]]</f>
        <v>35.098999999999997</v>
      </c>
      <c r="Y1436" s="5">
        <f>WORKSHEET[[#This Row],[Clients Rate per T2 (USD)]] - WORKSHEET[[#This Row],[Supplier Rate Per t2 (USD)]]</f>
        <v>300</v>
      </c>
      <c r="Z1436" s="5">
        <f>WORKSHEET[[#This Row],[Profit Per T]] * WORKSHEET[[#This Row],[Weight]]</f>
        <v>10529.699999999999</v>
      </c>
      <c r="AA1436">
        <v>1</v>
      </c>
      <c r="AB1436" s="1">
        <v>1.95</v>
      </c>
      <c r="AC1436" s="1">
        <v>1.3</v>
      </c>
      <c r="AD1436" s="1">
        <v>1.625</v>
      </c>
      <c r="AE1436" s="1">
        <f>WORKSHEET[[#This Row],[Delay at toll gate in days]] +WORKSHEET[[#This Row],[Delay at workshop in days]] +WORKSHEET[[#This Row],[Delay at border in days]]</f>
        <v>4.875</v>
      </c>
    </row>
    <row r="1437" spans="1:31" x14ac:dyDescent="0.35">
      <c r="A1437" t="s">
        <v>1457</v>
      </c>
      <c r="B1437" t="s">
        <v>10</v>
      </c>
      <c r="C1437" t="s">
        <v>56</v>
      </c>
      <c r="D1437" t="s">
        <v>3615</v>
      </c>
      <c r="E1437" t="s">
        <v>3618</v>
      </c>
      <c r="F1437" t="str">
        <f>WORKSHEET[[#This Row],[Depart From]]&amp;"-"&amp;WORKSHEET[[#This Row],[Arrive To]]</f>
        <v>Mombasa-Tripoli</v>
      </c>
      <c r="G1437" s="2">
        <v>44680</v>
      </c>
      <c r="H1437" s="2">
        <v>44698</v>
      </c>
      <c r="I1437" s="2" t="str">
        <f t="shared" si="22"/>
        <v>Delivered</v>
      </c>
      <c r="J1437" s="2" t="str">
        <f>TEXT(WORKSHEET[[#This Row],[Offloading Date]], "mmm")</f>
        <v>May</v>
      </c>
      <c r="K1437" s="2" t="str">
        <f>IF(OR(WORKSHEET[[#This Row],[Year]]="", ISBLANK(WORKSHEET[[#This Row],[Year]]), WORKSHEET[[#This Row],[Year]]="null"), "Exclude", "Include")</f>
        <v>Include</v>
      </c>
      <c r="L1437" t="s">
        <v>16</v>
      </c>
      <c r="M1437" t="s">
        <v>12</v>
      </c>
      <c r="N1437" t="s">
        <v>13</v>
      </c>
      <c r="O1437">
        <v>27.57</v>
      </c>
      <c r="P1437">
        <v>600</v>
      </c>
      <c r="Q1437" t="s">
        <v>14</v>
      </c>
      <c r="R1437">
        <f>P1437 * _xll.XLOOKUP(Q1437,CALCULATION!$A$15:$A$17, CALCULATION!$B$15:$B$17 )</f>
        <v>600</v>
      </c>
      <c r="S1437" s="5">
        <f>O1437*P1437*_xll.XLOOKUP(Q1437,CALCULATION!$A$15:$A$17, CALCULATION!$B$15:$B$17)</f>
        <v>16542</v>
      </c>
      <c r="T1437">
        <v>300</v>
      </c>
      <c r="U1437" t="s">
        <v>14</v>
      </c>
      <c r="V1437">
        <f>T1437 * _xll.XLOOKUP(U1437,CALCULATION!$A$15:$A$17, CALCULATION!$B$15:$B$17 )</f>
        <v>300</v>
      </c>
      <c r="W1437" s="5">
        <f>O1437*T1437*_xll.XLOOKUP(U1437,CALCULATION!$A$15:$A$17, CALCULATION!$B$15:$B$17)</f>
        <v>8271</v>
      </c>
      <c r="X1437" s="5">
        <f>WORKSHEET[[#This Row],[Clients Total Cost]] / WORKSHEET[[#This Row],[Clients Rate per T2 (USD)]]</f>
        <v>27.57</v>
      </c>
      <c r="Y1437" s="5">
        <f>WORKSHEET[[#This Row],[Clients Rate per T2 (USD)]] - WORKSHEET[[#This Row],[Supplier Rate Per t2 (USD)]]</f>
        <v>300</v>
      </c>
      <c r="Z1437" s="5">
        <f>WORKSHEET[[#This Row],[Profit Per T]] * WORKSHEET[[#This Row],[Weight]]</f>
        <v>8271</v>
      </c>
      <c r="AA1437">
        <v>1</v>
      </c>
      <c r="AB1437" s="1">
        <v>2.6999999999999997</v>
      </c>
      <c r="AC1437" s="1">
        <v>1.8</v>
      </c>
      <c r="AD1437" s="1">
        <v>2.25</v>
      </c>
      <c r="AE1437" s="1">
        <f>WORKSHEET[[#This Row],[Delay at toll gate in days]] +WORKSHEET[[#This Row],[Delay at workshop in days]] +WORKSHEET[[#This Row],[Delay at border in days]]</f>
        <v>6.75</v>
      </c>
    </row>
    <row r="1438" spans="1:31" x14ac:dyDescent="0.35">
      <c r="A1438" t="s">
        <v>1458</v>
      </c>
      <c r="B1438" t="s">
        <v>10</v>
      </c>
      <c r="C1438" t="s">
        <v>56</v>
      </c>
      <c r="D1438" t="s">
        <v>3616</v>
      </c>
      <c r="E1438" t="s">
        <v>3614</v>
      </c>
      <c r="F1438" t="str">
        <f>WORKSHEET[[#This Row],[Depart From]]&amp;"-"&amp;WORKSHEET[[#This Row],[Arrive To]]</f>
        <v>Marrakech-Alger</v>
      </c>
      <c r="G1438" s="2">
        <v>44680</v>
      </c>
      <c r="H1438" s="2">
        <v>44699</v>
      </c>
      <c r="I1438" s="2" t="str">
        <f t="shared" si="22"/>
        <v>Delivered</v>
      </c>
      <c r="J1438" s="2" t="str">
        <f>TEXT(WORKSHEET[[#This Row],[Offloading Date]], "mmm")</f>
        <v>May</v>
      </c>
      <c r="K1438" s="2" t="str">
        <f>IF(OR(WORKSHEET[[#This Row],[Year]]="", ISBLANK(WORKSHEET[[#This Row],[Year]]), WORKSHEET[[#This Row],[Year]]="null"), "Exclude", "Include")</f>
        <v>Include</v>
      </c>
      <c r="L1438" t="s">
        <v>16</v>
      </c>
      <c r="M1438" t="s">
        <v>12</v>
      </c>
      <c r="N1438" t="s">
        <v>13</v>
      </c>
      <c r="O1438">
        <v>27.491</v>
      </c>
      <c r="P1438">
        <v>600</v>
      </c>
      <c r="Q1438" t="s">
        <v>14</v>
      </c>
      <c r="R1438">
        <f>P1438 * _xll.XLOOKUP(Q1438,CALCULATION!$A$15:$A$17, CALCULATION!$B$15:$B$17 )</f>
        <v>600</v>
      </c>
      <c r="S1438" s="5">
        <f>O1438*P1438*_xll.XLOOKUP(Q1438,CALCULATION!$A$15:$A$17, CALCULATION!$B$15:$B$17)</f>
        <v>16494.599999999999</v>
      </c>
      <c r="T1438">
        <v>300</v>
      </c>
      <c r="U1438" t="s">
        <v>14</v>
      </c>
      <c r="V1438">
        <f>T1438 * _xll.XLOOKUP(U1438,CALCULATION!$A$15:$A$17, CALCULATION!$B$15:$B$17 )</f>
        <v>300</v>
      </c>
      <c r="W1438" s="5">
        <f>O1438*T1438*_xll.XLOOKUP(U1438,CALCULATION!$A$15:$A$17, CALCULATION!$B$15:$B$17)</f>
        <v>8247.2999999999993</v>
      </c>
      <c r="X1438" s="5">
        <f>WORKSHEET[[#This Row],[Clients Total Cost]] / WORKSHEET[[#This Row],[Clients Rate per T2 (USD)]]</f>
        <v>27.490999999999996</v>
      </c>
      <c r="Y1438" s="5">
        <f>WORKSHEET[[#This Row],[Clients Rate per T2 (USD)]] - WORKSHEET[[#This Row],[Supplier Rate Per t2 (USD)]]</f>
        <v>300</v>
      </c>
      <c r="Z1438" s="5">
        <f>WORKSHEET[[#This Row],[Profit Per T]] * WORKSHEET[[#This Row],[Weight]]</f>
        <v>8247.2999999999993</v>
      </c>
      <c r="AA1438">
        <v>1</v>
      </c>
      <c r="AB1438" s="1">
        <v>2.85</v>
      </c>
      <c r="AC1438" s="1">
        <v>1.9000000000000001</v>
      </c>
      <c r="AD1438" s="1">
        <v>2.375</v>
      </c>
      <c r="AE1438" s="1">
        <f>WORKSHEET[[#This Row],[Delay at toll gate in days]] +WORKSHEET[[#This Row],[Delay at workshop in days]] +WORKSHEET[[#This Row],[Delay at border in days]]</f>
        <v>7.125</v>
      </c>
    </row>
    <row r="1439" spans="1:31" x14ac:dyDescent="0.35">
      <c r="A1439" t="s">
        <v>1459</v>
      </c>
      <c r="B1439" t="s">
        <v>10</v>
      </c>
      <c r="C1439" t="s">
        <v>68</v>
      </c>
      <c r="D1439" t="s">
        <v>3615</v>
      </c>
      <c r="E1439" t="s">
        <v>3612</v>
      </c>
      <c r="F1439" t="str">
        <f>WORKSHEET[[#This Row],[Depart From]]&amp;"-"&amp;WORKSHEET[[#This Row],[Arrive To]]</f>
        <v>Mombasa-Victoria</v>
      </c>
      <c r="G1439" s="2">
        <v>44687</v>
      </c>
      <c r="H1439" s="2">
        <v>44717</v>
      </c>
      <c r="I1439" s="2" t="str">
        <f t="shared" si="22"/>
        <v>Delivered</v>
      </c>
      <c r="J1439" s="2" t="str">
        <f>TEXT(WORKSHEET[[#This Row],[Offloading Date]], "mmm")</f>
        <v>Jun</v>
      </c>
      <c r="K1439" s="2" t="str">
        <f>IF(OR(WORKSHEET[[#This Row],[Year]]="", ISBLANK(WORKSHEET[[#This Row],[Year]]), WORKSHEET[[#This Row],[Year]]="null"), "Exclude", "Include")</f>
        <v>Include</v>
      </c>
      <c r="L1439" t="s">
        <v>12</v>
      </c>
      <c r="M1439" t="s">
        <v>16</v>
      </c>
      <c r="N1439" t="s">
        <v>69</v>
      </c>
      <c r="O1439">
        <v>32.866999999999997</v>
      </c>
      <c r="P1439">
        <v>20</v>
      </c>
      <c r="Q1439" t="s">
        <v>14</v>
      </c>
      <c r="R1439">
        <f>P1439 * _xll.XLOOKUP(Q1439,CALCULATION!$A$15:$A$17, CALCULATION!$B$15:$B$17 )</f>
        <v>20</v>
      </c>
      <c r="S1439" s="5">
        <f>O1439*P1439*_xll.XLOOKUP(Q1439,CALCULATION!$A$15:$A$17, CALCULATION!$B$15:$B$17)</f>
        <v>657.33999999999992</v>
      </c>
      <c r="T1439">
        <v>10</v>
      </c>
      <c r="U1439" t="s">
        <v>14</v>
      </c>
      <c r="V1439">
        <f>T1439 * _xll.XLOOKUP(U1439,CALCULATION!$A$15:$A$17, CALCULATION!$B$15:$B$17 )</f>
        <v>10</v>
      </c>
      <c r="W1439" s="5">
        <f>O1439*T1439*_xll.XLOOKUP(U1439,CALCULATION!$A$15:$A$17, CALCULATION!$B$15:$B$17)</f>
        <v>328.66999999999996</v>
      </c>
      <c r="X1439" s="5">
        <f>WORKSHEET[[#This Row],[Clients Total Cost]] / WORKSHEET[[#This Row],[Clients Rate per T2 (USD)]]</f>
        <v>32.866999999999997</v>
      </c>
      <c r="Y1439" s="5">
        <f>WORKSHEET[[#This Row],[Clients Rate per T2 (USD)]] - WORKSHEET[[#This Row],[Supplier Rate Per t2 (USD)]]</f>
        <v>10</v>
      </c>
      <c r="Z1439" s="5">
        <f>WORKSHEET[[#This Row],[Profit Per T]] * WORKSHEET[[#This Row],[Weight]]</f>
        <v>328.66999999999996</v>
      </c>
      <c r="AA1439">
        <v>1</v>
      </c>
      <c r="AB1439" s="1">
        <v>4.5</v>
      </c>
      <c r="AC1439" s="1">
        <v>3</v>
      </c>
      <c r="AD1439" s="1">
        <v>3.75</v>
      </c>
      <c r="AE1439" s="1">
        <f>WORKSHEET[[#This Row],[Delay at toll gate in days]] +WORKSHEET[[#This Row],[Delay at workshop in days]] +WORKSHEET[[#This Row],[Delay at border in days]]</f>
        <v>11.25</v>
      </c>
    </row>
    <row r="1440" spans="1:31" x14ac:dyDescent="0.35">
      <c r="A1440" t="s">
        <v>1460</v>
      </c>
      <c r="B1440" t="s">
        <v>10</v>
      </c>
      <c r="C1440" t="s">
        <v>68</v>
      </c>
      <c r="D1440" t="s">
        <v>3611</v>
      </c>
      <c r="E1440" t="s">
        <v>3613</v>
      </c>
      <c r="F1440" t="str">
        <f>WORKSHEET[[#This Row],[Depart From]]&amp;"-"&amp;WORKSHEET[[#This Row],[Arrive To]]</f>
        <v>Mogadishu-Sanaa</v>
      </c>
      <c r="G1440" s="2">
        <v>44685</v>
      </c>
      <c r="H1440" s="2">
        <v>44719</v>
      </c>
      <c r="I1440" s="2" t="str">
        <f t="shared" si="22"/>
        <v>Delivered</v>
      </c>
      <c r="J1440" s="2" t="str">
        <f>TEXT(WORKSHEET[[#This Row],[Offloading Date]], "mmm")</f>
        <v>Jun</v>
      </c>
      <c r="K1440" s="2" t="str">
        <f>IF(OR(WORKSHEET[[#This Row],[Year]]="", ISBLANK(WORKSHEET[[#This Row],[Year]]), WORKSHEET[[#This Row],[Year]]="null"), "Exclude", "Include")</f>
        <v>Include</v>
      </c>
      <c r="L1440" t="s">
        <v>12</v>
      </c>
      <c r="M1440" t="s">
        <v>16</v>
      </c>
      <c r="N1440" t="s">
        <v>69</v>
      </c>
      <c r="O1440">
        <v>32.613520000000001</v>
      </c>
      <c r="P1440">
        <v>20</v>
      </c>
      <c r="Q1440" t="s">
        <v>14</v>
      </c>
      <c r="R1440">
        <f>P1440 * _xll.XLOOKUP(Q1440,CALCULATION!$A$15:$A$17, CALCULATION!$B$15:$B$17 )</f>
        <v>20</v>
      </c>
      <c r="S1440" s="5">
        <f>O1440*P1440*_xll.XLOOKUP(Q1440,CALCULATION!$A$15:$A$17, CALCULATION!$B$15:$B$17)</f>
        <v>652.2704</v>
      </c>
      <c r="T1440">
        <v>10</v>
      </c>
      <c r="U1440" t="s">
        <v>14</v>
      </c>
      <c r="V1440">
        <f>T1440 * _xll.XLOOKUP(U1440,CALCULATION!$A$15:$A$17, CALCULATION!$B$15:$B$17 )</f>
        <v>10</v>
      </c>
      <c r="W1440" s="5">
        <f>O1440*T1440*_xll.XLOOKUP(U1440,CALCULATION!$A$15:$A$17, CALCULATION!$B$15:$B$17)</f>
        <v>326.1352</v>
      </c>
      <c r="X1440" s="5">
        <f>WORKSHEET[[#This Row],[Clients Total Cost]] / WORKSHEET[[#This Row],[Clients Rate per T2 (USD)]]</f>
        <v>32.613520000000001</v>
      </c>
      <c r="Y1440" s="5">
        <f>WORKSHEET[[#This Row],[Clients Rate per T2 (USD)]] - WORKSHEET[[#This Row],[Supplier Rate Per t2 (USD)]]</f>
        <v>10</v>
      </c>
      <c r="Z1440" s="5">
        <f>WORKSHEET[[#This Row],[Profit Per T]] * WORKSHEET[[#This Row],[Weight]]</f>
        <v>326.1352</v>
      </c>
      <c r="AA1440">
        <v>1</v>
      </c>
      <c r="AB1440" s="1">
        <v>5.0999999999999996</v>
      </c>
      <c r="AC1440" s="1">
        <v>3.4000000000000004</v>
      </c>
      <c r="AD1440" s="1">
        <v>4.25</v>
      </c>
      <c r="AE1440" s="1">
        <f>WORKSHEET[[#This Row],[Delay at toll gate in days]] +WORKSHEET[[#This Row],[Delay at workshop in days]] +WORKSHEET[[#This Row],[Delay at border in days]]</f>
        <v>12.75</v>
      </c>
    </row>
    <row r="1441" spans="1:31" x14ac:dyDescent="0.35">
      <c r="A1441" t="s">
        <v>1461</v>
      </c>
      <c r="B1441" t="s">
        <v>10</v>
      </c>
      <c r="C1441" t="s">
        <v>68</v>
      </c>
      <c r="D1441" t="s">
        <v>3619</v>
      </c>
      <c r="E1441" t="s">
        <v>3612</v>
      </c>
      <c r="F1441" t="str">
        <f>WORKSHEET[[#This Row],[Depart From]]&amp;"-"&amp;WORKSHEET[[#This Row],[Arrive To]]</f>
        <v>Addis Ababa-Victoria</v>
      </c>
      <c r="G1441" s="2">
        <v>44685</v>
      </c>
      <c r="H1441" s="2">
        <v>44716</v>
      </c>
      <c r="I1441" s="2" t="str">
        <f t="shared" si="22"/>
        <v>Delivered</v>
      </c>
      <c r="J1441" s="2" t="str">
        <f>TEXT(WORKSHEET[[#This Row],[Offloading Date]], "mmm")</f>
        <v>Jun</v>
      </c>
      <c r="K1441" s="2" t="str">
        <f>IF(OR(WORKSHEET[[#This Row],[Year]]="", ISBLANK(WORKSHEET[[#This Row],[Year]]), WORKSHEET[[#This Row],[Year]]="null"), "Exclude", "Include")</f>
        <v>Include</v>
      </c>
      <c r="L1441" t="s">
        <v>12</v>
      </c>
      <c r="M1441" t="s">
        <v>16</v>
      </c>
      <c r="N1441" t="s">
        <v>69</v>
      </c>
      <c r="O1441">
        <v>27.56738</v>
      </c>
      <c r="P1441">
        <v>20</v>
      </c>
      <c r="Q1441" t="s">
        <v>14</v>
      </c>
      <c r="R1441">
        <f>P1441 * _xll.XLOOKUP(Q1441,CALCULATION!$A$15:$A$17, CALCULATION!$B$15:$B$17 )</f>
        <v>20</v>
      </c>
      <c r="S1441" s="5">
        <f>O1441*P1441*_xll.XLOOKUP(Q1441,CALCULATION!$A$15:$A$17, CALCULATION!$B$15:$B$17)</f>
        <v>551.34760000000006</v>
      </c>
      <c r="T1441">
        <v>10</v>
      </c>
      <c r="U1441" t="s">
        <v>14</v>
      </c>
      <c r="V1441">
        <f>T1441 * _xll.XLOOKUP(U1441,CALCULATION!$A$15:$A$17, CALCULATION!$B$15:$B$17 )</f>
        <v>10</v>
      </c>
      <c r="W1441" s="5">
        <f>O1441*T1441*_xll.XLOOKUP(U1441,CALCULATION!$A$15:$A$17, CALCULATION!$B$15:$B$17)</f>
        <v>275.67380000000003</v>
      </c>
      <c r="X1441" s="5">
        <f>WORKSHEET[[#This Row],[Clients Total Cost]] / WORKSHEET[[#This Row],[Clients Rate per T2 (USD)]]</f>
        <v>27.567380000000004</v>
      </c>
      <c r="Y1441" s="5">
        <f>WORKSHEET[[#This Row],[Clients Rate per T2 (USD)]] - WORKSHEET[[#This Row],[Supplier Rate Per t2 (USD)]]</f>
        <v>10</v>
      </c>
      <c r="Z1441" s="5">
        <f>WORKSHEET[[#This Row],[Profit Per T]] * WORKSHEET[[#This Row],[Weight]]</f>
        <v>275.67380000000003</v>
      </c>
      <c r="AA1441">
        <v>1</v>
      </c>
      <c r="AB1441" s="1">
        <v>4.6499999999999995</v>
      </c>
      <c r="AC1441" s="1">
        <v>3.1</v>
      </c>
      <c r="AD1441" s="1">
        <v>3.875</v>
      </c>
      <c r="AE1441" s="1">
        <f>WORKSHEET[[#This Row],[Delay at toll gate in days]] +WORKSHEET[[#This Row],[Delay at workshop in days]] +WORKSHEET[[#This Row],[Delay at border in days]]</f>
        <v>11.625</v>
      </c>
    </row>
    <row r="1442" spans="1:31" x14ac:dyDescent="0.35">
      <c r="A1442" t="s">
        <v>1462</v>
      </c>
      <c r="B1442" t="s">
        <v>10</v>
      </c>
      <c r="C1442" t="s">
        <v>68</v>
      </c>
      <c r="D1442" t="s">
        <v>3616</v>
      </c>
      <c r="E1442" t="s">
        <v>3614</v>
      </c>
      <c r="F1442" t="str">
        <f>WORKSHEET[[#This Row],[Depart From]]&amp;"-"&amp;WORKSHEET[[#This Row],[Arrive To]]</f>
        <v>Marrakech-Alger</v>
      </c>
      <c r="G1442" s="2">
        <v>44685</v>
      </c>
      <c r="H1442" s="2">
        <v>44717</v>
      </c>
      <c r="I1442" s="2" t="str">
        <f t="shared" si="22"/>
        <v>Delivered</v>
      </c>
      <c r="J1442" s="2" t="str">
        <f>TEXT(WORKSHEET[[#This Row],[Offloading Date]], "mmm")</f>
        <v>Jun</v>
      </c>
      <c r="K1442" s="2" t="str">
        <f>IF(OR(WORKSHEET[[#This Row],[Year]]="", ISBLANK(WORKSHEET[[#This Row],[Year]]), WORKSHEET[[#This Row],[Year]]="null"), "Exclude", "Include")</f>
        <v>Include</v>
      </c>
      <c r="L1442" t="s">
        <v>12</v>
      </c>
      <c r="M1442" t="s">
        <v>16</v>
      </c>
      <c r="N1442" t="s">
        <v>69</v>
      </c>
      <c r="O1442">
        <v>28.255299999999998</v>
      </c>
      <c r="P1442">
        <v>20</v>
      </c>
      <c r="Q1442" t="s">
        <v>14</v>
      </c>
      <c r="R1442">
        <f>P1442 * _xll.XLOOKUP(Q1442,CALCULATION!$A$15:$A$17, CALCULATION!$B$15:$B$17 )</f>
        <v>20</v>
      </c>
      <c r="S1442" s="5">
        <f>O1442*P1442*_xll.XLOOKUP(Q1442,CALCULATION!$A$15:$A$17, CALCULATION!$B$15:$B$17)</f>
        <v>565.10599999999999</v>
      </c>
      <c r="T1442">
        <v>10</v>
      </c>
      <c r="U1442" t="s">
        <v>14</v>
      </c>
      <c r="V1442">
        <f>T1442 * _xll.XLOOKUP(U1442,CALCULATION!$A$15:$A$17, CALCULATION!$B$15:$B$17 )</f>
        <v>10</v>
      </c>
      <c r="W1442" s="5">
        <f>O1442*T1442*_xll.XLOOKUP(U1442,CALCULATION!$A$15:$A$17, CALCULATION!$B$15:$B$17)</f>
        <v>282.553</v>
      </c>
      <c r="X1442" s="5">
        <f>WORKSHEET[[#This Row],[Clients Total Cost]] / WORKSHEET[[#This Row],[Clients Rate per T2 (USD)]]</f>
        <v>28.255299999999998</v>
      </c>
      <c r="Y1442" s="5">
        <f>WORKSHEET[[#This Row],[Clients Rate per T2 (USD)]] - WORKSHEET[[#This Row],[Supplier Rate Per t2 (USD)]]</f>
        <v>10</v>
      </c>
      <c r="Z1442" s="5">
        <f>WORKSHEET[[#This Row],[Profit Per T]] * WORKSHEET[[#This Row],[Weight]]</f>
        <v>282.553</v>
      </c>
      <c r="AA1442">
        <v>1</v>
      </c>
      <c r="AB1442" s="1">
        <v>4.8</v>
      </c>
      <c r="AC1442" s="1">
        <v>3.2</v>
      </c>
      <c r="AD1442" s="1">
        <v>4</v>
      </c>
      <c r="AE1442" s="1">
        <f>WORKSHEET[[#This Row],[Delay at toll gate in days]] +WORKSHEET[[#This Row],[Delay at workshop in days]] +WORKSHEET[[#This Row],[Delay at border in days]]</f>
        <v>12</v>
      </c>
    </row>
    <row r="1443" spans="1:31" x14ac:dyDescent="0.35">
      <c r="A1443" t="s">
        <v>1463</v>
      </c>
      <c r="B1443" t="s">
        <v>10</v>
      </c>
      <c r="C1443" t="s">
        <v>68</v>
      </c>
      <c r="D1443" t="s">
        <v>3616</v>
      </c>
      <c r="E1443" t="s">
        <v>3613</v>
      </c>
      <c r="F1443" t="str">
        <f>WORKSHEET[[#This Row],[Depart From]]&amp;"-"&amp;WORKSHEET[[#This Row],[Arrive To]]</f>
        <v>Marrakech-Sanaa</v>
      </c>
      <c r="G1443" s="2">
        <v>44687</v>
      </c>
      <c r="H1443" s="2">
        <v>44720</v>
      </c>
      <c r="I1443" s="2" t="str">
        <f t="shared" si="22"/>
        <v>Delivered</v>
      </c>
      <c r="J1443" s="2" t="str">
        <f>TEXT(WORKSHEET[[#This Row],[Offloading Date]], "mmm")</f>
        <v>Jun</v>
      </c>
      <c r="K1443" s="2" t="str">
        <f>IF(OR(WORKSHEET[[#This Row],[Year]]="", ISBLANK(WORKSHEET[[#This Row],[Year]]), WORKSHEET[[#This Row],[Year]]="null"), "Exclude", "Include")</f>
        <v>Include</v>
      </c>
      <c r="L1443" t="s">
        <v>12</v>
      </c>
      <c r="M1443" t="s">
        <v>16</v>
      </c>
      <c r="N1443" t="s">
        <v>69</v>
      </c>
      <c r="O1443">
        <v>29.85313</v>
      </c>
      <c r="P1443">
        <v>20</v>
      </c>
      <c r="Q1443" t="s">
        <v>14</v>
      </c>
      <c r="R1443">
        <f>P1443 * _xll.XLOOKUP(Q1443,CALCULATION!$A$15:$A$17, CALCULATION!$B$15:$B$17 )</f>
        <v>20</v>
      </c>
      <c r="S1443" s="5">
        <f>O1443*P1443*_xll.XLOOKUP(Q1443,CALCULATION!$A$15:$A$17, CALCULATION!$B$15:$B$17)</f>
        <v>597.06259999999997</v>
      </c>
      <c r="T1443">
        <v>10</v>
      </c>
      <c r="U1443" t="s">
        <v>14</v>
      </c>
      <c r="V1443">
        <f>T1443 * _xll.XLOOKUP(U1443,CALCULATION!$A$15:$A$17, CALCULATION!$B$15:$B$17 )</f>
        <v>10</v>
      </c>
      <c r="W1443" s="5">
        <f>O1443*T1443*_xll.XLOOKUP(U1443,CALCULATION!$A$15:$A$17, CALCULATION!$B$15:$B$17)</f>
        <v>298.53129999999999</v>
      </c>
      <c r="X1443" s="5">
        <f>WORKSHEET[[#This Row],[Clients Total Cost]] / WORKSHEET[[#This Row],[Clients Rate per T2 (USD)]]</f>
        <v>29.85313</v>
      </c>
      <c r="Y1443" s="5">
        <f>WORKSHEET[[#This Row],[Clients Rate per T2 (USD)]] - WORKSHEET[[#This Row],[Supplier Rate Per t2 (USD)]]</f>
        <v>10</v>
      </c>
      <c r="Z1443" s="5">
        <f>WORKSHEET[[#This Row],[Profit Per T]] * WORKSHEET[[#This Row],[Weight]]</f>
        <v>298.53129999999999</v>
      </c>
      <c r="AA1443">
        <v>1</v>
      </c>
      <c r="AB1443" s="1">
        <v>4.95</v>
      </c>
      <c r="AC1443" s="1">
        <v>3.3000000000000003</v>
      </c>
      <c r="AD1443" s="1">
        <v>4.125</v>
      </c>
      <c r="AE1443" s="1">
        <f>WORKSHEET[[#This Row],[Delay at toll gate in days]] +WORKSHEET[[#This Row],[Delay at workshop in days]] +WORKSHEET[[#This Row],[Delay at border in days]]</f>
        <v>12.375</v>
      </c>
    </row>
    <row r="1444" spans="1:31" x14ac:dyDescent="0.35">
      <c r="A1444" t="s">
        <v>1464</v>
      </c>
      <c r="B1444" t="s">
        <v>10</v>
      </c>
      <c r="C1444" t="s">
        <v>68</v>
      </c>
      <c r="D1444" t="s">
        <v>3619</v>
      </c>
      <c r="E1444" t="s">
        <v>3618</v>
      </c>
      <c r="F1444" t="str">
        <f>WORKSHEET[[#This Row],[Depart From]]&amp;"-"&amp;WORKSHEET[[#This Row],[Arrive To]]</f>
        <v>Addis Ababa-Tripoli</v>
      </c>
      <c r="G1444" s="2">
        <v>44686</v>
      </c>
      <c r="H1444" s="2">
        <v>44716</v>
      </c>
      <c r="I1444" s="2" t="str">
        <f t="shared" si="22"/>
        <v>Delivered</v>
      </c>
      <c r="J1444" s="2" t="str">
        <f>TEXT(WORKSHEET[[#This Row],[Offloading Date]], "mmm")</f>
        <v>Jun</v>
      </c>
      <c r="K1444" s="2" t="str">
        <f>IF(OR(WORKSHEET[[#This Row],[Year]]="", ISBLANK(WORKSHEET[[#This Row],[Year]]), WORKSHEET[[#This Row],[Year]]="null"), "Exclude", "Include")</f>
        <v>Include</v>
      </c>
      <c r="L1444" t="s">
        <v>12</v>
      </c>
      <c r="M1444" t="s">
        <v>16</v>
      </c>
      <c r="N1444" t="s">
        <v>69</v>
      </c>
      <c r="O1444">
        <v>28.598040000000001</v>
      </c>
      <c r="P1444">
        <v>20</v>
      </c>
      <c r="Q1444" t="s">
        <v>14</v>
      </c>
      <c r="R1444">
        <f>P1444 * _xll.XLOOKUP(Q1444,CALCULATION!$A$15:$A$17, CALCULATION!$B$15:$B$17 )</f>
        <v>20</v>
      </c>
      <c r="S1444" s="5">
        <f>O1444*P1444*_xll.XLOOKUP(Q1444,CALCULATION!$A$15:$A$17, CALCULATION!$B$15:$B$17)</f>
        <v>571.96080000000006</v>
      </c>
      <c r="T1444">
        <v>10</v>
      </c>
      <c r="U1444" t="s">
        <v>14</v>
      </c>
      <c r="V1444">
        <f>T1444 * _xll.XLOOKUP(U1444,CALCULATION!$A$15:$A$17, CALCULATION!$B$15:$B$17 )</f>
        <v>10</v>
      </c>
      <c r="W1444" s="5">
        <f>O1444*T1444*_xll.XLOOKUP(U1444,CALCULATION!$A$15:$A$17, CALCULATION!$B$15:$B$17)</f>
        <v>285.98040000000003</v>
      </c>
      <c r="X1444" s="5">
        <f>WORKSHEET[[#This Row],[Clients Total Cost]] / WORKSHEET[[#This Row],[Clients Rate per T2 (USD)]]</f>
        <v>28.598040000000005</v>
      </c>
      <c r="Y1444" s="5">
        <f>WORKSHEET[[#This Row],[Clients Rate per T2 (USD)]] - WORKSHEET[[#This Row],[Supplier Rate Per t2 (USD)]]</f>
        <v>10</v>
      </c>
      <c r="Z1444" s="5">
        <f>WORKSHEET[[#This Row],[Profit Per T]] * WORKSHEET[[#This Row],[Weight]]</f>
        <v>285.98040000000003</v>
      </c>
      <c r="AA1444">
        <v>1</v>
      </c>
      <c r="AB1444" s="1">
        <v>4.5</v>
      </c>
      <c r="AC1444" s="1">
        <v>3</v>
      </c>
      <c r="AD1444" s="1">
        <v>3.75</v>
      </c>
      <c r="AE1444" s="1">
        <f>WORKSHEET[[#This Row],[Delay at toll gate in days]] +WORKSHEET[[#This Row],[Delay at workshop in days]] +WORKSHEET[[#This Row],[Delay at border in days]]</f>
        <v>11.25</v>
      </c>
    </row>
    <row r="1445" spans="1:31" x14ac:dyDescent="0.35">
      <c r="A1445" t="s">
        <v>1465</v>
      </c>
      <c r="B1445" t="s">
        <v>10</v>
      </c>
      <c r="C1445" t="s">
        <v>68</v>
      </c>
      <c r="D1445" t="s">
        <v>3616</v>
      </c>
      <c r="E1445" t="s">
        <v>3613</v>
      </c>
      <c r="F1445" t="str">
        <f>WORKSHEET[[#This Row],[Depart From]]&amp;"-"&amp;WORKSHEET[[#This Row],[Arrive To]]</f>
        <v>Marrakech-Sanaa</v>
      </c>
      <c r="G1445" s="2">
        <v>44687</v>
      </c>
      <c r="H1445" s="2">
        <v>44716</v>
      </c>
      <c r="I1445" s="2" t="str">
        <f t="shared" si="22"/>
        <v>Delivered</v>
      </c>
      <c r="J1445" s="2" t="str">
        <f>TEXT(WORKSHEET[[#This Row],[Offloading Date]], "mmm")</f>
        <v>Jun</v>
      </c>
      <c r="K1445" s="2" t="str">
        <f>IF(OR(WORKSHEET[[#This Row],[Year]]="", ISBLANK(WORKSHEET[[#This Row],[Year]]), WORKSHEET[[#This Row],[Year]]="null"), "Exclude", "Include")</f>
        <v>Include</v>
      </c>
      <c r="L1445" t="s">
        <v>12</v>
      </c>
      <c r="M1445" t="s">
        <v>16</v>
      </c>
      <c r="N1445" t="s">
        <v>69</v>
      </c>
      <c r="O1445">
        <v>32.791609999999999</v>
      </c>
      <c r="P1445">
        <v>20</v>
      </c>
      <c r="Q1445" t="s">
        <v>14</v>
      </c>
      <c r="R1445">
        <f>P1445 * _xll.XLOOKUP(Q1445,CALCULATION!$A$15:$A$17, CALCULATION!$B$15:$B$17 )</f>
        <v>20</v>
      </c>
      <c r="S1445" s="5">
        <f>O1445*P1445*_xll.XLOOKUP(Q1445,CALCULATION!$A$15:$A$17, CALCULATION!$B$15:$B$17)</f>
        <v>655.83219999999994</v>
      </c>
      <c r="T1445">
        <v>10</v>
      </c>
      <c r="U1445" t="s">
        <v>14</v>
      </c>
      <c r="V1445">
        <f>T1445 * _xll.XLOOKUP(U1445,CALCULATION!$A$15:$A$17, CALCULATION!$B$15:$B$17 )</f>
        <v>10</v>
      </c>
      <c r="W1445" s="5">
        <f>O1445*T1445*_xll.XLOOKUP(U1445,CALCULATION!$A$15:$A$17, CALCULATION!$B$15:$B$17)</f>
        <v>327.91609999999997</v>
      </c>
      <c r="X1445" s="5">
        <f>WORKSHEET[[#This Row],[Clients Total Cost]] / WORKSHEET[[#This Row],[Clients Rate per T2 (USD)]]</f>
        <v>32.791609999999999</v>
      </c>
      <c r="Y1445" s="5">
        <f>WORKSHEET[[#This Row],[Clients Rate per T2 (USD)]] - WORKSHEET[[#This Row],[Supplier Rate Per t2 (USD)]]</f>
        <v>10</v>
      </c>
      <c r="Z1445" s="5">
        <f>WORKSHEET[[#This Row],[Profit Per T]] * WORKSHEET[[#This Row],[Weight]]</f>
        <v>327.91609999999997</v>
      </c>
      <c r="AA1445">
        <v>1</v>
      </c>
      <c r="AB1445" s="1">
        <v>4.3499999999999996</v>
      </c>
      <c r="AC1445" s="1">
        <v>2.9000000000000004</v>
      </c>
      <c r="AD1445" s="1">
        <v>3.625</v>
      </c>
      <c r="AE1445" s="1">
        <f>WORKSHEET[[#This Row],[Delay at toll gate in days]] +WORKSHEET[[#This Row],[Delay at workshop in days]] +WORKSHEET[[#This Row],[Delay at border in days]]</f>
        <v>10.875</v>
      </c>
    </row>
    <row r="1446" spans="1:31" x14ac:dyDescent="0.35">
      <c r="A1446" t="s">
        <v>1466</v>
      </c>
      <c r="B1446" t="s">
        <v>10</v>
      </c>
      <c r="C1446" t="s">
        <v>68</v>
      </c>
      <c r="D1446" t="s">
        <v>3619</v>
      </c>
      <c r="E1446" t="s">
        <v>3612</v>
      </c>
      <c r="F1446" t="str">
        <f>WORKSHEET[[#This Row],[Depart From]]&amp;"-"&amp;WORKSHEET[[#This Row],[Arrive To]]</f>
        <v>Addis Ababa-Victoria</v>
      </c>
      <c r="G1446" s="2">
        <v>44686</v>
      </c>
      <c r="H1446" s="2">
        <v>44717</v>
      </c>
      <c r="I1446" s="2" t="str">
        <f t="shared" si="22"/>
        <v>Delivered</v>
      </c>
      <c r="J1446" s="2" t="str">
        <f>TEXT(WORKSHEET[[#This Row],[Offloading Date]], "mmm")</f>
        <v>Jun</v>
      </c>
      <c r="K1446" s="2" t="str">
        <f>IF(OR(WORKSHEET[[#This Row],[Year]]="", ISBLANK(WORKSHEET[[#This Row],[Year]]), WORKSHEET[[#This Row],[Year]]="null"), "Exclude", "Include")</f>
        <v>Include</v>
      </c>
      <c r="L1446" t="s">
        <v>12</v>
      </c>
      <c r="M1446" t="s">
        <v>16</v>
      </c>
      <c r="N1446" t="s">
        <v>69</v>
      </c>
      <c r="O1446">
        <v>31.965949999999999</v>
      </c>
      <c r="P1446">
        <v>20</v>
      </c>
      <c r="Q1446" t="s">
        <v>14</v>
      </c>
      <c r="R1446">
        <f>P1446 * _xll.XLOOKUP(Q1446,CALCULATION!$A$15:$A$17, CALCULATION!$B$15:$B$17 )</f>
        <v>20</v>
      </c>
      <c r="S1446" s="5">
        <f>O1446*P1446*_xll.XLOOKUP(Q1446,CALCULATION!$A$15:$A$17, CALCULATION!$B$15:$B$17)</f>
        <v>639.31899999999996</v>
      </c>
      <c r="T1446">
        <v>10</v>
      </c>
      <c r="U1446" t="s">
        <v>14</v>
      </c>
      <c r="V1446">
        <f>T1446 * _xll.XLOOKUP(U1446,CALCULATION!$A$15:$A$17, CALCULATION!$B$15:$B$17 )</f>
        <v>10</v>
      </c>
      <c r="W1446" s="5">
        <f>O1446*T1446*_xll.XLOOKUP(U1446,CALCULATION!$A$15:$A$17, CALCULATION!$B$15:$B$17)</f>
        <v>319.65949999999998</v>
      </c>
      <c r="X1446" s="5">
        <f>WORKSHEET[[#This Row],[Clients Total Cost]] / WORKSHEET[[#This Row],[Clients Rate per T2 (USD)]]</f>
        <v>31.965949999999999</v>
      </c>
      <c r="Y1446" s="5">
        <f>WORKSHEET[[#This Row],[Clients Rate per T2 (USD)]] - WORKSHEET[[#This Row],[Supplier Rate Per t2 (USD)]]</f>
        <v>10</v>
      </c>
      <c r="Z1446" s="5">
        <f>WORKSHEET[[#This Row],[Profit Per T]] * WORKSHEET[[#This Row],[Weight]]</f>
        <v>319.65949999999998</v>
      </c>
      <c r="AA1446">
        <v>1</v>
      </c>
      <c r="AB1446" s="1">
        <v>4.6499999999999995</v>
      </c>
      <c r="AC1446" s="1">
        <v>3.1</v>
      </c>
      <c r="AD1446" s="1">
        <v>3.875</v>
      </c>
      <c r="AE1446" s="1">
        <f>WORKSHEET[[#This Row],[Delay at toll gate in days]] +WORKSHEET[[#This Row],[Delay at workshop in days]] +WORKSHEET[[#This Row],[Delay at border in days]]</f>
        <v>11.625</v>
      </c>
    </row>
    <row r="1447" spans="1:31" x14ac:dyDescent="0.35">
      <c r="A1447" t="s">
        <v>1467</v>
      </c>
      <c r="B1447" t="s">
        <v>10</v>
      </c>
      <c r="C1447" t="s">
        <v>68</v>
      </c>
      <c r="D1447" t="s">
        <v>3620</v>
      </c>
      <c r="E1447" t="s">
        <v>3617</v>
      </c>
      <c r="F1447" t="str">
        <f>WORKSHEET[[#This Row],[Depart From]]&amp;"-"&amp;WORKSHEET[[#This Row],[Arrive To]]</f>
        <v>Zanzibar-Lagos</v>
      </c>
      <c r="G1447" s="2">
        <v>44687</v>
      </c>
      <c r="H1447" s="2">
        <v>44717</v>
      </c>
      <c r="I1447" s="2" t="str">
        <f t="shared" si="22"/>
        <v>Delivered</v>
      </c>
      <c r="J1447" s="2" t="str">
        <f>TEXT(WORKSHEET[[#This Row],[Offloading Date]], "mmm")</f>
        <v>Jun</v>
      </c>
      <c r="K1447" s="2" t="str">
        <f>IF(OR(WORKSHEET[[#This Row],[Year]]="", ISBLANK(WORKSHEET[[#This Row],[Year]]), WORKSHEET[[#This Row],[Year]]="null"), "Exclude", "Include")</f>
        <v>Include</v>
      </c>
      <c r="L1447" t="s">
        <v>12</v>
      </c>
      <c r="M1447" t="s">
        <v>16</v>
      </c>
      <c r="N1447" t="s">
        <v>69</v>
      </c>
      <c r="O1447">
        <v>33.270150000000001</v>
      </c>
      <c r="P1447">
        <v>20</v>
      </c>
      <c r="Q1447" t="s">
        <v>14</v>
      </c>
      <c r="R1447">
        <f>P1447 * _xll.XLOOKUP(Q1447,CALCULATION!$A$15:$A$17, CALCULATION!$B$15:$B$17 )</f>
        <v>20</v>
      </c>
      <c r="S1447" s="5">
        <f>O1447*P1447*_xll.XLOOKUP(Q1447,CALCULATION!$A$15:$A$17, CALCULATION!$B$15:$B$17)</f>
        <v>665.40300000000002</v>
      </c>
      <c r="T1447">
        <v>10</v>
      </c>
      <c r="U1447" t="s">
        <v>14</v>
      </c>
      <c r="V1447">
        <f>T1447 * _xll.XLOOKUP(U1447,CALCULATION!$A$15:$A$17, CALCULATION!$B$15:$B$17 )</f>
        <v>10</v>
      </c>
      <c r="W1447" s="5">
        <f>O1447*T1447*_xll.XLOOKUP(U1447,CALCULATION!$A$15:$A$17, CALCULATION!$B$15:$B$17)</f>
        <v>332.70150000000001</v>
      </c>
      <c r="X1447" s="5">
        <f>WORKSHEET[[#This Row],[Clients Total Cost]] / WORKSHEET[[#This Row],[Clients Rate per T2 (USD)]]</f>
        <v>33.270150000000001</v>
      </c>
      <c r="Y1447" s="5">
        <f>WORKSHEET[[#This Row],[Clients Rate per T2 (USD)]] - WORKSHEET[[#This Row],[Supplier Rate Per t2 (USD)]]</f>
        <v>10</v>
      </c>
      <c r="Z1447" s="5">
        <f>WORKSHEET[[#This Row],[Profit Per T]] * WORKSHEET[[#This Row],[Weight]]</f>
        <v>332.70150000000001</v>
      </c>
      <c r="AA1447">
        <v>1</v>
      </c>
      <c r="AB1447" s="1">
        <v>4.5</v>
      </c>
      <c r="AC1447" s="1">
        <v>3</v>
      </c>
      <c r="AD1447" s="1">
        <v>3.75</v>
      </c>
      <c r="AE1447" s="1">
        <f>WORKSHEET[[#This Row],[Delay at toll gate in days]] +WORKSHEET[[#This Row],[Delay at workshop in days]] +WORKSHEET[[#This Row],[Delay at border in days]]</f>
        <v>11.25</v>
      </c>
    </row>
    <row r="1448" spans="1:31" x14ac:dyDescent="0.35">
      <c r="A1448" t="s">
        <v>1468</v>
      </c>
      <c r="B1448" t="s">
        <v>10</v>
      </c>
      <c r="C1448" t="s">
        <v>68</v>
      </c>
      <c r="D1448" t="s">
        <v>3619</v>
      </c>
      <c r="E1448" t="s">
        <v>3612</v>
      </c>
      <c r="F1448" t="str">
        <f>WORKSHEET[[#This Row],[Depart From]]&amp;"-"&amp;WORKSHEET[[#This Row],[Arrive To]]</f>
        <v>Addis Ababa-Victoria</v>
      </c>
      <c r="G1448" s="2">
        <v>44690</v>
      </c>
      <c r="H1448" s="2">
        <v>44719</v>
      </c>
      <c r="I1448" s="2" t="str">
        <f t="shared" si="22"/>
        <v>Delivered</v>
      </c>
      <c r="J1448" s="2" t="str">
        <f>TEXT(WORKSHEET[[#This Row],[Offloading Date]], "mmm")</f>
        <v>Jun</v>
      </c>
      <c r="K1448" s="2" t="str">
        <f>IF(OR(WORKSHEET[[#This Row],[Year]]="", ISBLANK(WORKSHEET[[#This Row],[Year]]), WORKSHEET[[#This Row],[Year]]="null"), "Exclude", "Include")</f>
        <v>Include</v>
      </c>
      <c r="L1448" t="s">
        <v>12</v>
      </c>
      <c r="M1448" t="s">
        <v>16</v>
      </c>
      <c r="N1448" t="s">
        <v>69</v>
      </c>
      <c r="O1448">
        <v>32.458730000000003</v>
      </c>
      <c r="P1448">
        <v>20</v>
      </c>
      <c r="Q1448" t="s">
        <v>14</v>
      </c>
      <c r="R1448">
        <f>P1448 * _xll.XLOOKUP(Q1448,CALCULATION!$A$15:$A$17, CALCULATION!$B$15:$B$17 )</f>
        <v>20</v>
      </c>
      <c r="S1448" s="5">
        <f>O1448*P1448*_xll.XLOOKUP(Q1448,CALCULATION!$A$15:$A$17, CALCULATION!$B$15:$B$17)</f>
        <v>649.17460000000005</v>
      </c>
      <c r="T1448">
        <v>10</v>
      </c>
      <c r="U1448" t="s">
        <v>14</v>
      </c>
      <c r="V1448">
        <f>T1448 * _xll.XLOOKUP(U1448,CALCULATION!$A$15:$A$17, CALCULATION!$B$15:$B$17 )</f>
        <v>10</v>
      </c>
      <c r="W1448" s="5">
        <f>O1448*T1448*_xll.XLOOKUP(U1448,CALCULATION!$A$15:$A$17, CALCULATION!$B$15:$B$17)</f>
        <v>324.58730000000003</v>
      </c>
      <c r="X1448" s="5">
        <f>WORKSHEET[[#This Row],[Clients Total Cost]] / WORKSHEET[[#This Row],[Clients Rate per T2 (USD)]]</f>
        <v>32.458730000000003</v>
      </c>
      <c r="Y1448" s="5">
        <f>WORKSHEET[[#This Row],[Clients Rate per T2 (USD)]] - WORKSHEET[[#This Row],[Supplier Rate Per t2 (USD)]]</f>
        <v>10</v>
      </c>
      <c r="Z1448" s="5">
        <f>WORKSHEET[[#This Row],[Profit Per T]] * WORKSHEET[[#This Row],[Weight]]</f>
        <v>324.58730000000003</v>
      </c>
      <c r="AA1448">
        <v>1</v>
      </c>
      <c r="AB1448" s="1">
        <v>4.3499999999999996</v>
      </c>
      <c r="AC1448" s="1">
        <v>2.9000000000000004</v>
      </c>
      <c r="AD1448" s="1">
        <v>3.625</v>
      </c>
      <c r="AE1448" s="1">
        <f>WORKSHEET[[#This Row],[Delay at toll gate in days]] +WORKSHEET[[#This Row],[Delay at workshop in days]] +WORKSHEET[[#This Row],[Delay at border in days]]</f>
        <v>10.875</v>
      </c>
    </row>
    <row r="1449" spans="1:31" x14ac:dyDescent="0.35">
      <c r="A1449" t="s">
        <v>1469</v>
      </c>
      <c r="B1449" t="s">
        <v>10</v>
      </c>
      <c r="C1449" t="s">
        <v>68</v>
      </c>
      <c r="D1449" t="s">
        <v>3615</v>
      </c>
      <c r="E1449" t="s">
        <v>3618</v>
      </c>
      <c r="F1449" t="str">
        <f>WORKSHEET[[#This Row],[Depart From]]&amp;"-"&amp;WORKSHEET[[#This Row],[Arrive To]]</f>
        <v>Mombasa-Tripoli</v>
      </c>
      <c r="G1449" s="2">
        <v>44687</v>
      </c>
      <c r="H1449" s="2">
        <v>44717</v>
      </c>
      <c r="I1449" s="2" t="str">
        <f t="shared" si="22"/>
        <v>Delivered</v>
      </c>
      <c r="J1449" s="2" t="str">
        <f>TEXT(WORKSHEET[[#This Row],[Offloading Date]], "mmm")</f>
        <v>Jun</v>
      </c>
      <c r="K1449" s="2" t="str">
        <f>IF(OR(WORKSHEET[[#This Row],[Year]]="", ISBLANK(WORKSHEET[[#This Row],[Year]]), WORKSHEET[[#This Row],[Year]]="null"), "Exclude", "Include")</f>
        <v>Include</v>
      </c>
      <c r="L1449" t="s">
        <v>12</v>
      </c>
      <c r="M1449" t="s">
        <v>12</v>
      </c>
      <c r="N1449" t="s">
        <v>13</v>
      </c>
      <c r="O1449">
        <v>32.866999999999997</v>
      </c>
      <c r="P1449">
        <v>600</v>
      </c>
      <c r="Q1449" t="s">
        <v>14</v>
      </c>
      <c r="R1449">
        <f>P1449 * _xll.XLOOKUP(Q1449,CALCULATION!$A$15:$A$17, CALCULATION!$B$15:$B$17 )</f>
        <v>600</v>
      </c>
      <c r="S1449" s="5">
        <f>O1449*P1449*_xll.XLOOKUP(Q1449,CALCULATION!$A$15:$A$17, CALCULATION!$B$15:$B$17)</f>
        <v>19720.199999999997</v>
      </c>
      <c r="T1449">
        <v>300</v>
      </c>
      <c r="U1449" t="s">
        <v>14</v>
      </c>
      <c r="V1449">
        <f>T1449 * _xll.XLOOKUP(U1449,CALCULATION!$A$15:$A$17, CALCULATION!$B$15:$B$17 )</f>
        <v>300</v>
      </c>
      <c r="W1449" s="5">
        <f>O1449*T1449*_xll.XLOOKUP(U1449,CALCULATION!$A$15:$A$17, CALCULATION!$B$15:$B$17)</f>
        <v>9860.0999999999985</v>
      </c>
      <c r="X1449" s="5">
        <f>WORKSHEET[[#This Row],[Clients Total Cost]] / WORKSHEET[[#This Row],[Clients Rate per T2 (USD)]]</f>
        <v>32.866999999999997</v>
      </c>
      <c r="Y1449" s="5">
        <f>WORKSHEET[[#This Row],[Clients Rate per T2 (USD)]] - WORKSHEET[[#This Row],[Supplier Rate Per t2 (USD)]]</f>
        <v>300</v>
      </c>
      <c r="Z1449" s="5">
        <f>WORKSHEET[[#This Row],[Profit Per T]] * WORKSHEET[[#This Row],[Weight]]</f>
        <v>9860.0999999999985</v>
      </c>
      <c r="AA1449">
        <v>1</v>
      </c>
      <c r="AB1449" s="1">
        <v>4.5</v>
      </c>
      <c r="AC1449" s="1">
        <v>3</v>
      </c>
      <c r="AD1449" s="1">
        <v>3.75</v>
      </c>
      <c r="AE1449" s="1">
        <f>WORKSHEET[[#This Row],[Delay at toll gate in days]] +WORKSHEET[[#This Row],[Delay at workshop in days]] +WORKSHEET[[#This Row],[Delay at border in days]]</f>
        <v>11.25</v>
      </c>
    </row>
    <row r="1450" spans="1:31" x14ac:dyDescent="0.35">
      <c r="A1450" t="s">
        <v>1470</v>
      </c>
      <c r="B1450" t="s">
        <v>10</v>
      </c>
      <c r="C1450" t="s">
        <v>68</v>
      </c>
      <c r="D1450" t="s">
        <v>3615</v>
      </c>
      <c r="E1450" t="s">
        <v>3617</v>
      </c>
      <c r="F1450" t="str">
        <f>WORKSHEET[[#This Row],[Depart From]]&amp;"-"&amp;WORKSHEET[[#This Row],[Arrive To]]</f>
        <v>Mombasa-Lagos</v>
      </c>
      <c r="G1450" s="2">
        <v>44685</v>
      </c>
      <c r="H1450" s="2">
        <v>44719</v>
      </c>
      <c r="I1450" s="2" t="str">
        <f t="shared" si="22"/>
        <v>Delivered</v>
      </c>
      <c r="J1450" s="2" t="str">
        <f>TEXT(WORKSHEET[[#This Row],[Offloading Date]], "mmm")</f>
        <v>Jun</v>
      </c>
      <c r="K1450" s="2" t="str">
        <f>IF(OR(WORKSHEET[[#This Row],[Year]]="", ISBLANK(WORKSHEET[[#This Row],[Year]]), WORKSHEET[[#This Row],[Year]]="null"), "Exclude", "Include")</f>
        <v>Include</v>
      </c>
      <c r="L1450" t="s">
        <v>12</v>
      </c>
      <c r="M1450" t="s">
        <v>12</v>
      </c>
      <c r="N1450" t="s">
        <v>13</v>
      </c>
      <c r="O1450">
        <v>32.613520000000001</v>
      </c>
      <c r="P1450">
        <v>600</v>
      </c>
      <c r="Q1450" t="s">
        <v>14</v>
      </c>
      <c r="R1450">
        <f>P1450 * _xll.XLOOKUP(Q1450,CALCULATION!$A$15:$A$17, CALCULATION!$B$15:$B$17 )</f>
        <v>600</v>
      </c>
      <c r="S1450" s="5">
        <f>O1450*P1450*_xll.XLOOKUP(Q1450,CALCULATION!$A$15:$A$17, CALCULATION!$B$15:$B$17)</f>
        <v>19568.112000000001</v>
      </c>
      <c r="T1450">
        <v>300</v>
      </c>
      <c r="U1450" t="s">
        <v>14</v>
      </c>
      <c r="V1450">
        <f>T1450 * _xll.XLOOKUP(U1450,CALCULATION!$A$15:$A$17, CALCULATION!$B$15:$B$17 )</f>
        <v>300</v>
      </c>
      <c r="W1450" s="5">
        <f>O1450*T1450*_xll.XLOOKUP(U1450,CALCULATION!$A$15:$A$17, CALCULATION!$B$15:$B$17)</f>
        <v>9784.0560000000005</v>
      </c>
      <c r="X1450" s="5">
        <f>WORKSHEET[[#This Row],[Clients Total Cost]] / WORKSHEET[[#This Row],[Clients Rate per T2 (USD)]]</f>
        <v>32.613520000000001</v>
      </c>
      <c r="Y1450" s="5">
        <f>WORKSHEET[[#This Row],[Clients Rate per T2 (USD)]] - WORKSHEET[[#This Row],[Supplier Rate Per t2 (USD)]]</f>
        <v>300</v>
      </c>
      <c r="Z1450" s="5">
        <f>WORKSHEET[[#This Row],[Profit Per T]] * WORKSHEET[[#This Row],[Weight]]</f>
        <v>9784.0560000000005</v>
      </c>
      <c r="AA1450">
        <v>1</v>
      </c>
      <c r="AB1450" s="1">
        <v>5.0999999999999996</v>
      </c>
      <c r="AC1450" s="1">
        <v>3.4000000000000004</v>
      </c>
      <c r="AD1450" s="1">
        <v>4.25</v>
      </c>
      <c r="AE1450" s="1">
        <f>WORKSHEET[[#This Row],[Delay at toll gate in days]] +WORKSHEET[[#This Row],[Delay at workshop in days]] +WORKSHEET[[#This Row],[Delay at border in days]]</f>
        <v>12.75</v>
      </c>
    </row>
    <row r="1451" spans="1:31" x14ac:dyDescent="0.35">
      <c r="A1451" t="s">
        <v>1471</v>
      </c>
      <c r="B1451" t="s">
        <v>10</v>
      </c>
      <c r="C1451" t="s">
        <v>68</v>
      </c>
      <c r="D1451" t="s">
        <v>3616</v>
      </c>
      <c r="E1451" t="s">
        <v>3618</v>
      </c>
      <c r="F1451" t="str">
        <f>WORKSHEET[[#This Row],[Depart From]]&amp;"-"&amp;WORKSHEET[[#This Row],[Arrive To]]</f>
        <v>Marrakech-Tripoli</v>
      </c>
      <c r="G1451" s="2">
        <v>44685</v>
      </c>
      <c r="H1451" s="2">
        <v>44716</v>
      </c>
      <c r="I1451" s="2" t="str">
        <f t="shared" si="22"/>
        <v>Delivered</v>
      </c>
      <c r="J1451" s="2" t="str">
        <f>TEXT(WORKSHEET[[#This Row],[Offloading Date]], "mmm")</f>
        <v>Jun</v>
      </c>
      <c r="K1451" s="2" t="str">
        <f>IF(OR(WORKSHEET[[#This Row],[Year]]="", ISBLANK(WORKSHEET[[#This Row],[Year]]), WORKSHEET[[#This Row],[Year]]="null"), "Exclude", "Include")</f>
        <v>Include</v>
      </c>
      <c r="L1451" t="s">
        <v>12</v>
      </c>
      <c r="M1451" t="s">
        <v>12</v>
      </c>
      <c r="N1451" t="s">
        <v>13</v>
      </c>
      <c r="O1451">
        <v>27.56738</v>
      </c>
      <c r="P1451">
        <v>600</v>
      </c>
      <c r="Q1451" t="s">
        <v>14</v>
      </c>
      <c r="R1451">
        <f>P1451 * _xll.XLOOKUP(Q1451,CALCULATION!$A$15:$A$17, CALCULATION!$B$15:$B$17 )</f>
        <v>600</v>
      </c>
      <c r="S1451" s="5">
        <f>O1451*P1451*_xll.XLOOKUP(Q1451,CALCULATION!$A$15:$A$17, CALCULATION!$B$15:$B$17)</f>
        <v>16540.428</v>
      </c>
      <c r="T1451">
        <v>300</v>
      </c>
      <c r="U1451" t="s">
        <v>14</v>
      </c>
      <c r="V1451">
        <f>T1451 * _xll.XLOOKUP(U1451,CALCULATION!$A$15:$A$17, CALCULATION!$B$15:$B$17 )</f>
        <v>300</v>
      </c>
      <c r="W1451" s="5">
        <f>O1451*T1451*_xll.XLOOKUP(U1451,CALCULATION!$A$15:$A$17, CALCULATION!$B$15:$B$17)</f>
        <v>8270.2139999999999</v>
      </c>
      <c r="X1451" s="5">
        <f>WORKSHEET[[#This Row],[Clients Total Cost]] / WORKSHEET[[#This Row],[Clients Rate per T2 (USD)]]</f>
        <v>27.56738</v>
      </c>
      <c r="Y1451" s="5">
        <f>WORKSHEET[[#This Row],[Clients Rate per T2 (USD)]] - WORKSHEET[[#This Row],[Supplier Rate Per t2 (USD)]]</f>
        <v>300</v>
      </c>
      <c r="Z1451" s="5">
        <f>WORKSHEET[[#This Row],[Profit Per T]] * WORKSHEET[[#This Row],[Weight]]</f>
        <v>8270.2139999999999</v>
      </c>
      <c r="AA1451">
        <v>1</v>
      </c>
      <c r="AB1451" s="1">
        <v>4.6499999999999995</v>
      </c>
      <c r="AC1451" s="1">
        <v>3.1</v>
      </c>
      <c r="AD1451" s="1">
        <v>3.875</v>
      </c>
      <c r="AE1451" s="1">
        <f>WORKSHEET[[#This Row],[Delay at toll gate in days]] +WORKSHEET[[#This Row],[Delay at workshop in days]] +WORKSHEET[[#This Row],[Delay at border in days]]</f>
        <v>11.625</v>
      </c>
    </row>
    <row r="1452" spans="1:31" x14ac:dyDescent="0.35">
      <c r="A1452" t="s">
        <v>1472</v>
      </c>
      <c r="B1452" t="s">
        <v>10</v>
      </c>
      <c r="C1452" t="s">
        <v>68</v>
      </c>
      <c r="D1452" t="s">
        <v>3616</v>
      </c>
      <c r="E1452" t="s">
        <v>3618</v>
      </c>
      <c r="F1452" t="str">
        <f>WORKSHEET[[#This Row],[Depart From]]&amp;"-"&amp;WORKSHEET[[#This Row],[Arrive To]]</f>
        <v>Marrakech-Tripoli</v>
      </c>
      <c r="G1452" s="2">
        <v>44685</v>
      </c>
      <c r="H1452" s="2">
        <v>44717</v>
      </c>
      <c r="I1452" s="2" t="str">
        <f t="shared" si="22"/>
        <v>Delivered</v>
      </c>
      <c r="J1452" s="2" t="str">
        <f>TEXT(WORKSHEET[[#This Row],[Offloading Date]], "mmm")</f>
        <v>Jun</v>
      </c>
      <c r="K1452" s="2" t="str">
        <f>IF(OR(WORKSHEET[[#This Row],[Year]]="", ISBLANK(WORKSHEET[[#This Row],[Year]]), WORKSHEET[[#This Row],[Year]]="null"), "Exclude", "Include")</f>
        <v>Include</v>
      </c>
      <c r="L1452" t="s">
        <v>12</v>
      </c>
      <c r="M1452" t="s">
        <v>12</v>
      </c>
      <c r="N1452" t="s">
        <v>13</v>
      </c>
      <c r="O1452">
        <v>28.255299999999998</v>
      </c>
      <c r="P1452">
        <v>600</v>
      </c>
      <c r="Q1452" t="s">
        <v>14</v>
      </c>
      <c r="R1452">
        <f>P1452 * _xll.XLOOKUP(Q1452,CALCULATION!$A$15:$A$17, CALCULATION!$B$15:$B$17 )</f>
        <v>600</v>
      </c>
      <c r="S1452" s="5">
        <f>O1452*P1452*_xll.XLOOKUP(Q1452,CALCULATION!$A$15:$A$17, CALCULATION!$B$15:$B$17)</f>
        <v>16953.18</v>
      </c>
      <c r="T1452">
        <v>300</v>
      </c>
      <c r="U1452" t="s">
        <v>14</v>
      </c>
      <c r="V1452">
        <f>T1452 * _xll.XLOOKUP(U1452,CALCULATION!$A$15:$A$17, CALCULATION!$B$15:$B$17 )</f>
        <v>300</v>
      </c>
      <c r="W1452" s="5">
        <f>O1452*T1452*_xll.XLOOKUP(U1452,CALCULATION!$A$15:$A$17, CALCULATION!$B$15:$B$17)</f>
        <v>8476.59</v>
      </c>
      <c r="X1452" s="5">
        <f>WORKSHEET[[#This Row],[Clients Total Cost]] / WORKSHEET[[#This Row],[Clients Rate per T2 (USD)]]</f>
        <v>28.255300000000002</v>
      </c>
      <c r="Y1452" s="5">
        <f>WORKSHEET[[#This Row],[Clients Rate per T2 (USD)]] - WORKSHEET[[#This Row],[Supplier Rate Per t2 (USD)]]</f>
        <v>300</v>
      </c>
      <c r="Z1452" s="5">
        <f>WORKSHEET[[#This Row],[Profit Per T]] * WORKSHEET[[#This Row],[Weight]]</f>
        <v>8476.59</v>
      </c>
      <c r="AA1452">
        <v>1</v>
      </c>
      <c r="AB1452" s="1">
        <v>4.8</v>
      </c>
      <c r="AC1452" s="1">
        <v>3.2</v>
      </c>
      <c r="AD1452" s="1">
        <v>4</v>
      </c>
      <c r="AE1452" s="1">
        <f>WORKSHEET[[#This Row],[Delay at toll gate in days]] +WORKSHEET[[#This Row],[Delay at workshop in days]] +WORKSHEET[[#This Row],[Delay at border in days]]</f>
        <v>12</v>
      </c>
    </row>
    <row r="1453" spans="1:31" x14ac:dyDescent="0.35">
      <c r="A1453" t="s">
        <v>1473</v>
      </c>
      <c r="B1453" t="s">
        <v>10</v>
      </c>
      <c r="C1453" t="s">
        <v>68</v>
      </c>
      <c r="D1453" t="s">
        <v>3615</v>
      </c>
      <c r="E1453" t="s">
        <v>3613</v>
      </c>
      <c r="F1453" t="str">
        <f>WORKSHEET[[#This Row],[Depart From]]&amp;"-"&amp;WORKSHEET[[#This Row],[Arrive To]]</f>
        <v>Mombasa-Sanaa</v>
      </c>
      <c r="G1453" s="2">
        <v>44687</v>
      </c>
      <c r="H1453" s="2">
        <v>44720</v>
      </c>
      <c r="I1453" s="2" t="str">
        <f t="shared" si="22"/>
        <v>Delivered</v>
      </c>
      <c r="J1453" s="2" t="str">
        <f>TEXT(WORKSHEET[[#This Row],[Offloading Date]], "mmm")</f>
        <v>Jun</v>
      </c>
      <c r="K1453" s="2" t="str">
        <f>IF(OR(WORKSHEET[[#This Row],[Year]]="", ISBLANK(WORKSHEET[[#This Row],[Year]]), WORKSHEET[[#This Row],[Year]]="null"), "Exclude", "Include")</f>
        <v>Include</v>
      </c>
      <c r="L1453" t="s">
        <v>12</v>
      </c>
      <c r="M1453" t="s">
        <v>12</v>
      </c>
      <c r="N1453" t="s">
        <v>13</v>
      </c>
      <c r="O1453">
        <v>29.85313</v>
      </c>
      <c r="P1453">
        <v>600</v>
      </c>
      <c r="Q1453" t="s">
        <v>14</v>
      </c>
      <c r="R1453">
        <f>P1453 * _xll.XLOOKUP(Q1453,CALCULATION!$A$15:$A$17, CALCULATION!$B$15:$B$17 )</f>
        <v>600</v>
      </c>
      <c r="S1453" s="5">
        <f>O1453*P1453*_xll.XLOOKUP(Q1453,CALCULATION!$A$15:$A$17, CALCULATION!$B$15:$B$17)</f>
        <v>17911.878000000001</v>
      </c>
      <c r="T1453">
        <v>300</v>
      </c>
      <c r="U1453" t="s">
        <v>14</v>
      </c>
      <c r="V1453">
        <f>T1453 * _xll.XLOOKUP(U1453,CALCULATION!$A$15:$A$17, CALCULATION!$B$15:$B$17 )</f>
        <v>300</v>
      </c>
      <c r="W1453" s="5">
        <f>O1453*T1453*_xll.XLOOKUP(U1453,CALCULATION!$A$15:$A$17, CALCULATION!$B$15:$B$17)</f>
        <v>8955.9390000000003</v>
      </c>
      <c r="X1453" s="5">
        <f>WORKSHEET[[#This Row],[Clients Total Cost]] / WORKSHEET[[#This Row],[Clients Rate per T2 (USD)]]</f>
        <v>29.85313</v>
      </c>
      <c r="Y1453" s="5">
        <f>WORKSHEET[[#This Row],[Clients Rate per T2 (USD)]] - WORKSHEET[[#This Row],[Supplier Rate Per t2 (USD)]]</f>
        <v>300</v>
      </c>
      <c r="Z1453" s="5">
        <f>WORKSHEET[[#This Row],[Profit Per T]] * WORKSHEET[[#This Row],[Weight]]</f>
        <v>8955.9390000000003</v>
      </c>
      <c r="AA1453">
        <v>1</v>
      </c>
      <c r="AB1453" s="1">
        <v>4.95</v>
      </c>
      <c r="AC1453" s="1">
        <v>3.3000000000000003</v>
      </c>
      <c r="AD1453" s="1">
        <v>4.125</v>
      </c>
      <c r="AE1453" s="1">
        <f>WORKSHEET[[#This Row],[Delay at toll gate in days]] +WORKSHEET[[#This Row],[Delay at workshop in days]] +WORKSHEET[[#This Row],[Delay at border in days]]</f>
        <v>12.375</v>
      </c>
    </row>
    <row r="1454" spans="1:31" x14ac:dyDescent="0.35">
      <c r="A1454" t="s">
        <v>1474</v>
      </c>
      <c r="B1454" t="s">
        <v>10</v>
      </c>
      <c r="C1454" t="s">
        <v>68</v>
      </c>
      <c r="D1454" t="s">
        <v>3619</v>
      </c>
      <c r="E1454" t="s">
        <v>3618</v>
      </c>
      <c r="F1454" t="str">
        <f>WORKSHEET[[#This Row],[Depart From]]&amp;"-"&amp;WORKSHEET[[#This Row],[Arrive To]]</f>
        <v>Addis Ababa-Tripoli</v>
      </c>
      <c r="G1454" s="2">
        <v>44686</v>
      </c>
      <c r="H1454" s="2">
        <v>44716</v>
      </c>
      <c r="I1454" s="2" t="str">
        <f t="shared" si="22"/>
        <v>Delivered</v>
      </c>
      <c r="J1454" s="2" t="str">
        <f>TEXT(WORKSHEET[[#This Row],[Offloading Date]], "mmm")</f>
        <v>Jun</v>
      </c>
      <c r="K1454" s="2" t="str">
        <f>IF(OR(WORKSHEET[[#This Row],[Year]]="", ISBLANK(WORKSHEET[[#This Row],[Year]]), WORKSHEET[[#This Row],[Year]]="null"), "Exclude", "Include")</f>
        <v>Include</v>
      </c>
      <c r="L1454" t="s">
        <v>12</v>
      </c>
      <c r="M1454" t="s">
        <v>12</v>
      </c>
      <c r="N1454" t="s">
        <v>13</v>
      </c>
      <c r="O1454">
        <v>28.598040000000001</v>
      </c>
      <c r="P1454">
        <v>600</v>
      </c>
      <c r="Q1454" t="s">
        <v>14</v>
      </c>
      <c r="R1454">
        <f>P1454 * _xll.XLOOKUP(Q1454,CALCULATION!$A$15:$A$17, CALCULATION!$B$15:$B$17 )</f>
        <v>600</v>
      </c>
      <c r="S1454" s="5">
        <f>O1454*P1454*_xll.XLOOKUP(Q1454,CALCULATION!$A$15:$A$17, CALCULATION!$B$15:$B$17)</f>
        <v>17158.824000000001</v>
      </c>
      <c r="T1454">
        <v>300</v>
      </c>
      <c r="U1454" t="s">
        <v>14</v>
      </c>
      <c r="V1454">
        <f>T1454 * _xll.XLOOKUP(U1454,CALCULATION!$A$15:$A$17, CALCULATION!$B$15:$B$17 )</f>
        <v>300</v>
      </c>
      <c r="W1454" s="5">
        <f>O1454*T1454*_xll.XLOOKUP(U1454,CALCULATION!$A$15:$A$17, CALCULATION!$B$15:$B$17)</f>
        <v>8579.4120000000003</v>
      </c>
      <c r="X1454" s="5">
        <f>WORKSHEET[[#This Row],[Clients Total Cost]] / WORKSHEET[[#This Row],[Clients Rate per T2 (USD)]]</f>
        <v>28.598040000000001</v>
      </c>
      <c r="Y1454" s="5">
        <f>WORKSHEET[[#This Row],[Clients Rate per T2 (USD)]] - WORKSHEET[[#This Row],[Supplier Rate Per t2 (USD)]]</f>
        <v>300</v>
      </c>
      <c r="Z1454" s="5">
        <f>WORKSHEET[[#This Row],[Profit Per T]] * WORKSHEET[[#This Row],[Weight]]</f>
        <v>8579.4120000000003</v>
      </c>
      <c r="AA1454">
        <v>1</v>
      </c>
      <c r="AB1454" s="1">
        <v>4.5</v>
      </c>
      <c r="AC1454" s="1">
        <v>3</v>
      </c>
      <c r="AD1454" s="1">
        <v>3.75</v>
      </c>
      <c r="AE1454" s="1">
        <f>WORKSHEET[[#This Row],[Delay at toll gate in days]] +WORKSHEET[[#This Row],[Delay at workshop in days]] +WORKSHEET[[#This Row],[Delay at border in days]]</f>
        <v>11.25</v>
      </c>
    </row>
    <row r="1455" spans="1:31" x14ac:dyDescent="0.35">
      <c r="A1455" t="s">
        <v>1475</v>
      </c>
      <c r="B1455" t="s">
        <v>10</v>
      </c>
      <c r="C1455" t="s">
        <v>68</v>
      </c>
      <c r="D1455" t="s">
        <v>3620</v>
      </c>
      <c r="E1455" t="s">
        <v>3617</v>
      </c>
      <c r="F1455" t="str">
        <f>WORKSHEET[[#This Row],[Depart From]]&amp;"-"&amp;WORKSHEET[[#This Row],[Arrive To]]</f>
        <v>Zanzibar-Lagos</v>
      </c>
      <c r="G1455" s="2">
        <v>44687</v>
      </c>
      <c r="H1455" s="2">
        <v>44716</v>
      </c>
      <c r="I1455" s="2" t="str">
        <f t="shared" si="22"/>
        <v>Delivered</v>
      </c>
      <c r="J1455" s="2" t="str">
        <f>TEXT(WORKSHEET[[#This Row],[Offloading Date]], "mmm")</f>
        <v>Jun</v>
      </c>
      <c r="K1455" s="2" t="str">
        <f>IF(OR(WORKSHEET[[#This Row],[Year]]="", ISBLANK(WORKSHEET[[#This Row],[Year]]), WORKSHEET[[#This Row],[Year]]="null"), "Exclude", "Include")</f>
        <v>Include</v>
      </c>
      <c r="L1455" t="s">
        <v>12</v>
      </c>
      <c r="M1455" t="s">
        <v>12</v>
      </c>
      <c r="N1455" t="s">
        <v>13</v>
      </c>
      <c r="O1455">
        <v>32.791609999999999</v>
      </c>
      <c r="P1455">
        <v>600</v>
      </c>
      <c r="Q1455" t="s">
        <v>14</v>
      </c>
      <c r="R1455">
        <f>P1455 * _xll.XLOOKUP(Q1455,CALCULATION!$A$15:$A$17, CALCULATION!$B$15:$B$17 )</f>
        <v>600</v>
      </c>
      <c r="S1455" s="5">
        <f>O1455*P1455*_xll.XLOOKUP(Q1455,CALCULATION!$A$15:$A$17, CALCULATION!$B$15:$B$17)</f>
        <v>19674.966</v>
      </c>
      <c r="T1455">
        <v>300</v>
      </c>
      <c r="U1455" t="s">
        <v>14</v>
      </c>
      <c r="V1455">
        <f>T1455 * _xll.XLOOKUP(U1455,CALCULATION!$A$15:$A$17, CALCULATION!$B$15:$B$17 )</f>
        <v>300</v>
      </c>
      <c r="W1455" s="5">
        <f>O1455*T1455*_xll.XLOOKUP(U1455,CALCULATION!$A$15:$A$17, CALCULATION!$B$15:$B$17)</f>
        <v>9837.4830000000002</v>
      </c>
      <c r="X1455" s="5">
        <f>WORKSHEET[[#This Row],[Clients Total Cost]] / WORKSHEET[[#This Row],[Clients Rate per T2 (USD)]]</f>
        <v>32.791609999999999</v>
      </c>
      <c r="Y1455" s="5">
        <f>WORKSHEET[[#This Row],[Clients Rate per T2 (USD)]] - WORKSHEET[[#This Row],[Supplier Rate Per t2 (USD)]]</f>
        <v>300</v>
      </c>
      <c r="Z1455" s="5">
        <f>WORKSHEET[[#This Row],[Profit Per T]] * WORKSHEET[[#This Row],[Weight]]</f>
        <v>9837.4830000000002</v>
      </c>
      <c r="AA1455">
        <v>1</v>
      </c>
      <c r="AB1455" s="1">
        <v>4.3499999999999996</v>
      </c>
      <c r="AC1455" s="1">
        <v>2.9000000000000004</v>
      </c>
      <c r="AD1455" s="1">
        <v>3.625</v>
      </c>
      <c r="AE1455" s="1">
        <f>WORKSHEET[[#This Row],[Delay at toll gate in days]] +WORKSHEET[[#This Row],[Delay at workshop in days]] +WORKSHEET[[#This Row],[Delay at border in days]]</f>
        <v>10.875</v>
      </c>
    </row>
    <row r="1456" spans="1:31" x14ac:dyDescent="0.35">
      <c r="A1456" t="s">
        <v>1476</v>
      </c>
      <c r="B1456" t="s">
        <v>10</v>
      </c>
      <c r="C1456" t="s">
        <v>68</v>
      </c>
      <c r="D1456" t="s">
        <v>3619</v>
      </c>
      <c r="E1456" t="s">
        <v>3613</v>
      </c>
      <c r="F1456" t="str">
        <f>WORKSHEET[[#This Row],[Depart From]]&amp;"-"&amp;WORKSHEET[[#This Row],[Arrive To]]</f>
        <v>Addis Ababa-Sanaa</v>
      </c>
      <c r="G1456" s="2">
        <v>44686</v>
      </c>
      <c r="H1456" s="2">
        <v>44717</v>
      </c>
      <c r="I1456" s="2" t="str">
        <f t="shared" si="22"/>
        <v>Delivered</v>
      </c>
      <c r="J1456" s="2" t="str">
        <f>TEXT(WORKSHEET[[#This Row],[Offloading Date]], "mmm")</f>
        <v>Jun</v>
      </c>
      <c r="K1456" s="2" t="str">
        <f>IF(OR(WORKSHEET[[#This Row],[Year]]="", ISBLANK(WORKSHEET[[#This Row],[Year]]), WORKSHEET[[#This Row],[Year]]="null"), "Exclude", "Include")</f>
        <v>Include</v>
      </c>
      <c r="L1456" t="s">
        <v>12</v>
      </c>
      <c r="M1456" t="s">
        <v>12</v>
      </c>
      <c r="N1456" t="s">
        <v>13</v>
      </c>
      <c r="O1456">
        <v>31.965949999999999</v>
      </c>
      <c r="P1456">
        <v>600</v>
      </c>
      <c r="Q1456" t="s">
        <v>14</v>
      </c>
      <c r="R1456">
        <f>P1456 * _xll.XLOOKUP(Q1456,CALCULATION!$A$15:$A$17, CALCULATION!$B$15:$B$17 )</f>
        <v>600</v>
      </c>
      <c r="S1456" s="5">
        <f>O1456*P1456*_xll.XLOOKUP(Q1456,CALCULATION!$A$15:$A$17, CALCULATION!$B$15:$B$17)</f>
        <v>19179.57</v>
      </c>
      <c r="T1456">
        <v>300</v>
      </c>
      <c r="U1456" t="s">
        <v>14</v>
      </c>
      <c r="V1456">
        <f>T1456 * _xll.XLOOKUP(U1456,CALCULATION!$A$15:$A$17, CALCULATION!$B$15:$B$17 )</f>
        <v>300</v>
      </c>
      <c r="W1456" s="5">
        <f>O1456*T1456*_xll.XLOOKUP(U1456,CALCULATION!$A$15:$A$17, CALCULATION!$B$15:$B$17)</f>
        <v>9589.7849999999999</v>
      </c>
      <c r="X1456" s="5">
        <f>WORKSHEET[[#This Row],[Clients Total Cost]] / WORKSHEET[[#This Row],[Clients Rate per T2 (USD)]]</f>
        <v>31.965949999999999</v>
      </c>
      <c r="Y1456" s="5">
        <f>WORKSHEET[[#This Row],[Clients Rate per T2 (USD)]] - WORKSHEET[[#This Row],[Supplier Rate Per t2 (USD)]]</f>
        <v>300</v>
      </c>
      <c r="Z1456" s="5">
        <f>WORKSHEET[[#This Row],[Profit Per T]] * WORKSHEET[[#This Row],[Weight]]</f>
        <v>9589.7849999999999</v>
      </c>
      <c r="AA1456">
        <v>1</v>
      </c>
      <c r="AB1456" s="1">
        <v>4.6499999999999995</v>
      </c>
      <c r="AC1456" s="1">
        <v>3.1</v>
      </c>
      <c r="AD1456" s="1">
        <v>3.875</v>
      </c>
      <c r="AE1456" s="1">
        <f>WORKSHEET[[#This Row],[Delay at toll gate in days]] +WORKSHEET[[#This Row],[Delay at workshop in days]] +WORKSHEET[[#This Row],[Delay at border in days]]</f>
        <v>11.625</v>
      </c>
    </row>
    <row r="1457" spans="1:31" x14ac:dyDescent="0.35">
      <c r="A1457" t="s">
        <v>1477</v>
      </c>
      <c r="B1457" t="s">
        <v>10</v>
      </c>
      <c r="C1457" t="s">
        <v>68</v>
      </c>
      <c r="D1457" t="s">
        <v>3615</v>
      </c>
      <c r="E1457" t="s">
        <v>3613</v>
      </c>
      <c r="F1457" t="str">
        <f>WORKSHEET[[#This Row],[Depart From]]&amp;"-"&amp;WORKSHEET[[#This Row],[Arrive To]]</f>
        <v>Mombasa-Sanaa</v>
      </c>
      <c r="G1457" s="2">
        <v>44687</v>
      </c>
      <c r="H1457" s="2">
        <v>44717</v>
      </c>
      <c r="I1457" s="2" t="str">
        <f t="shared" si="22"/>
        <v>Delivered</v>
      </c>
      <c r="J1457" s="2" t="str">
        <f>TEXT(WORKSHEET[[#This Row],[Offloading Date]], "mmm")</f>
        <v>Jun</v>
      </c>
      <c r="K1457" s="2" t="str">
        <f>IF(OR(WORKSHEET[[#This Row],[Year]]="", ISBLANK(WORKSHEET[[#This Row],[Year]]), WORKSHEET[[#This Row],[Year]]="null"), "Exclude", "Include")</f>
        <v>Include</v>
      </c>
      <c r="L1457" t="s">
        <v>12</v>
      </c>
      <c r="M1457" t="s">
        <v>12</v>
      </c>
      <c r="N1457" t="s">
        <v>13</v>
      </c>
      <c r="O1457">
        <v>33.270150000000001</v>
      </c>
      <c r="P1457">
        <v>600</v>
      </c>
      <c r="Q1457" t="s">
        <v>14</v>
      </c>
      <c r="R1457">
        <f>P1457 * _xll.XLOOKUP(Q1457,CALCULATION!$A$15:$A$17, CALCULATION!$B$15:$B$17 )</f>
        <v>600</v>
      </c>
      <c r="S1457" s="5">
        <f>O1457*P1457*_xll.XLOOKUP(Q1457,CALCULATION!$A$15:$A$17, CALCULATION!$B$15:$B$17)</f>
        <v>19962.09</v>
      </c>
      <c r="T1457">
        <v>300</v>
      </c>
      <c r="U1457" t="s">
        <v>14</v>
      </c>
      <c r="V1457">
        <f>T1457 * _xll.XLOOKUP(U1457,CALCULATION!$A$15:$A$17, CALCULATION!$B$15:$B$17 )</f>
        <v>300</v>
      </c>
      <c r="W1457" s="5">
        <f>O1457*T1457*_xll.XLOOKUP(U1457,CALCULATION!$A$15:$A$17, CALCULATION!$B$15:$B$17)</f>
        <v>9981.0450000000001</v>
      </c>
      <c r="X1457" s="5">
        <f>WORKSHEET[[#This Row],[Clients Total Cost]] / WORKSHEET[[#This Row],[Clients Rate per T2 (USD)]]</f>
        <v>33.270150000000001</v>
      </c>
      <c r="Y1457" s="5">
        <f>WORKSHEET[[#This Row],[Clients Rate per T2 (USD)]] - WORKSHEET[[#This Row],[Supplier Rate Per t2 (USD)]]</f>
        <v>300</v>
      </c>
      <c r="Z1457" s="5">
        <f>WORKSHEET[[#This Row],[Profit Per T]] * WORKSHEET[[#This Row],[Weight]]</f>
        <v>9981.0450000000001</v>
      </c>
      <c r="AA1457">
        <v>1</v>
      </c>
      <c r="AB1457" s="1">
        <v>4.5</v>
      </c>
      <c r="AC1457" s="1">
        <v>3</v>
      </c>
      <c r="AD1457" s="1">
        <v>3.75</v>
      </c>
      <c r="AE1457" s="1">
        <f>WORKSHEET[[#This Row],[Delay at toll gate in days]] +WORKSHEET[[#This Row],[Delay at workshop in days]] +WORKSHEET[[#This Row],[Delay at border in days]]</f>
        <v>11.25</v>
      </c>
    </row>
    <row r="1458" spans="1:31" x14ac:dyDescent="0.35">
      <c r="A1458" t="s">
        <v>1478</v>
      </c>
      <c r="B1458" t="s">
        <v>10</v>
      </c>
      <c r="C1458" t="s">
        <v>68</v>
      </c>
      <c r="D1458" t="s">
        <v>3620</v>
      </c>
      <c r="E1458" t="s">
        <v>3613</v>
      </c>
      <c r="F1458" t="str">
        <f>WORKSHEET[[#This Row],[Depart From]]&amp;"-"&amp;WORKSHEET[[#This Row],[Arrive To]]</f>
        <v>Zanzibar-Sanaa</v>
      </c>
      <c r="G1458" s="2">
        <v>44690</v>
      </c>
      <c r="H1458" s="2">
        <v>44719</v>
      </c>
      <c r="I1458" s="2" t="str">
        <f t="shared" si="22"/>
        <v>Delivered</v>
      </c>
      <c r="J1458" s="2" t="str">
        <f>TEXT(WORKSHEET[[#This Row],[Offloading Date]], "mmm")</f>
        <v>Jun</v>
      </c>
      <c r="K1458" s="2" t="str">
        <f>IF(OR(WORKSHEET[[#This Row],[Year]]="", ISBLANK(WORKSHEET[[#This Row],[Year]]), WORKSHEET[[#This Row],[Year]]="null"), "Exclude", "Include")</f>
        <v>Include</v>
      </c>
      <c r="L1458" t="s">
        <v>12</v>
      </c>
      <c r="M1458" t="s">
        <v>12</v>
      </c>
      <c r="N1458" t="s">
        <v>13</v>
      </c>
      <c r="O1458">
        <v>32.458730000000003</v>
      </c>
      <c r="P1458">
        <v>600</v>
      </c>
      <c r="Q1458" t="s">
        <v>14</v>
      </c>
      <c r="R1458">
        <f>P1458 * _xll.XLOOKUP(Q1458,CALCULATION!$A$15:$A$17, CALCULATION!$B$15:$B$17 )</f>
        <v>600</v>
      </c>
      <c r="S1458" s="5">
        <f>O1458*P1458*_xll.XLOOKUP(Q1458,CALCULATION!$A$15:$A$17, CALCULATION!$B$15:$B$17)</f>
        <v>19475.238000000001</v>
      </c>
      <c r="T1458">
        <v>300</v>
      </c>
      <c r="U1458" t="s">
        <v>14</v>
      </c>
      <c r="V1458">
        <f>T1458 * _xll.XLOOKUP(U1458,CALCULATION!$A$15:$A$17, CALCULATION!$B$15:$B$17 )</f>
        <v>300</v>
      </c>
      <c r="W1458" s="5">
        <f>O1458*T1458*_xll.XLOOKUP(U1458,CALCULATION!$A$15:$A$17, CALCULATION!$B$15:$B$17)</f>
        <v>9737.6190000000006</v>
      </c>
      <c r="X1458" s="5">
        <f>WORKSHEET[[#This Row],[Clients Total Cost]] / WORKSHEET[[#This Row],[Clients Rate per T2 (USD)]]</f>
        <v>32.458730000000003</v>
      </c>
      <c r="Y1458" s="5">
        <f>WORKSHEET[[#This Row],[Clients Rate per T2 (USD)]] - WORKSHEET[[#This Row],[Supplier Rate Per t2 (USD)]]</f>
        <v>300</v>
      </c>
      <c r="Z1458" s="5">
        <f>WORKSHEET[[#This Row],[Profit Per T]] * WORKSHEET[[#This Row],[Weight]]</f>
        <v>9737.6190000000006</v>
      </c>
      <c r="AA1458">
        <v>1</v>
      </c>
      <c r="AB1458" s="1">
        <v>4.3499999999999996</v>
      </c>
      <c r="AC1458" s="1">
        <v>2.9000000000000004</v>
      </c>
      <c r="AD1458" s="1">
        <v>3.625</v>
      </c>
      <c r="AE1458" s="1">
        <f>WORKSHEET[[#This Row],[Delay at toll gate in days]] +WORKSHEET[[#This Row],[Delay at workshop in days]] +WORKSHEET[[#This Row],[Delay at border in days]]</f>
        <v>10.875</v>
      </c>
    </row>
    <row r="1459" spans="1:31" x14ac:dyDescent="0.35">
      <c r="A1459" t="s">
        <v>1479</v>
      </c>
      <c r="B1459" t="s">
        <v>10</v>
      </c>
      <c r="C1459" t="s">
        <v>68</v>
      </c>
      <c r="D1459" t="s">
        <v>3619</v>
      </c>
      <c r="E1459" t="s">
        <v>3617</v>
      </c>
      <c r="F1459" t="str">
        <f>WORKSHEET[[#This Row],[Depart From]]&amp;"-"&amp;WORKSHEET[[#This Row],[Arrive To]]</f>
        <v>Addis Ababa-Lagos</v>
      </c>
      <c r="G1459" s="2">
        <v>44691</v>
      </c>
      <c r="H1459" s="2">
        <v>44718</v>
      </c>
      <c r="I1459" s="2" t="str">
        <f t="shared" si="22"/>
        <v>Delivered</v>
      </c>
      <c r="J1459" s="2" t="str">
        <f>TEXT(WORKSHEET[[#This Row],[Offloading Date]], "mmm")</f>
        <v>Jun</v>
      </c>
      <c r="K1459" s="2" t="str">
        <f>IF(OR(WORKSHEET[[#This Row],[Year]]="", ISBLANK(WORKSHEET[[#This Row],[Year]]), WORKSHEET[[#This Row],[Year]]="null"), "Exclude", "Include")</f>
        <v>Include</v>
      </c>
      <c r="L1459" t="s">
        <v>3624</v>
      </c>
      <c r="M1459" t="s">
        <v>16</v>
      </c>
      <c r="N1459" t="s">
        <v>69</v>
      </c>
      <c r="O1459">
        <v>33.164999999999999</v>
      </c>
      <c r="P1459">
        <v>20</v>
      </c>
      <c r="Q1459" t="s">
        <v>14</v>
      </c>
      <c r="R1459">
        <f>P1459 * _xll.XLOOKUP(Q1459,CALCULATION!$A$15:$A$17, CALCULATION!$B$15:$B$17 )</f>
        <v>20</v>
      </c>
      <c r="S1459" s="5">
        <f>O1459*P1459*_xll.XLOOKUP(Q1459,CALCULATION!$A$15:$A$17, CALCULATION!$B$15:$B$17)</f>
        <v>663.3</v>
      </c>
      <c r="T1459">
        <v>10</v>
      </c>
      <c r="U1459" t="s">
        <v>14</v>
      </c>
      <c r="V1459">
        <f>T1459 * _xll.XLOOKUP(U1459,CALCULATION!$A$15:$A$17, CALCULATION!$B$15:$B$17 )</f>
        <v>10</v>
      </c>
      <c r="W1459" s="5">
        <f>O1459*T1459*_xll.XLOOKUP(U1459,CALCULATION!$A$15:$A$17, CALCULATION!$B$15:$B$17)</f>
        <v>331.65</v>
      </c>
      <c r="X1459" s="5">
        <f>WORKSHEET[[#This Row],[Clients Total Cost]] / WORKSHEET[[#This Row],[Clients Rate per T2 (USD)]]</f>
        <v>33.164999999999999</v>
      </c>
      <c r="Y1459" s="5">
        <f>WORKSHEET[[#This Row],[Clients Rate per T2 (USD)]] - WORKSHEET[[#This Row],[Supplier Rate Per t2 (USD)]]</f>
        <v>10</v>
      </c>
      <c r="Z1459" s="5">
        <f>WORKSHEET[[#This Row],[Profit Per T]] * WORKSHEET[[#This Row],[Weight]]</f>
        <v>331.65</v>
      </c>
      <c r="AA1459">
        <v>1</v>
      </c>
      <c r="AB1459" s="1">
        <v>4.05</v>
      </c>
      <c r="AC1459" s="1">
        <v>2.7</v>
      </c>
      <c r="AD1459" s="1">
        <v>3.375</v>
      </c>
      <c r="AE1459" s="1">
        <f>WORKSHEET[[#This Row],[Delay at toll gate in days]] +WORKSHEET[[#This Row],[Delay at workshop in days]] +WORKSHEET[[#This Row],[Delay at border in days]]</f>
        <v>10.125</v>
      </c>
    </row>
    <row r="1460" spans="1:31" x14ac:dyDescent="0.35">
      <c r="A1460" t="s">
        <v>1480</v>
      </c>
      <c r="B1460" t="s">
        <v>10</v>
      </c>
      <c r="C1460" t="s">
        <v>68</v>
      </c>
      <c r="D1460" t="s">
        <v>3620</v>
      </c>
      <c r="E1460" t="s">
        <v>3613</v>
      </c>
      <c r="F1460" t="str">
        <f>WORKSHEET[[#This Row],[Depart From]]&amp;"-"&amp;WORKSHEET[[#This Row],[Arrive To]]</f>
        <v>Zanzibar-Sanaa</v>
      </c>
      <c r="G1460" s="2">
        <v>44691</v>
      </c>
      <c r="H1460" s="2">
        <v>44718</v>
      </c>
      <c r="I1460" s="2" t="str">
        <f t="shared" si="22"/>
        <v>Delivered</v>
      </c>
      <c r="J1460" s="2" t="str">
        <f>TEXT(WORKSHEET[[#This Row],[Offloading Date]], "mmm")</f>
        <v>Jun</v>
      </c>
      <c r="K1460" s="2" t="str">
        <f>IF(OR(WORKSHEET[[#This Row],[Year]]="", ISBLANK(WORKSHEET[[#This Row],[Year]]), WORKSHEET[[#This Row],[Year]]="null"), "Exclude", "Include")</f>
        <v>Include</v>
      </c>
      <c r="L1460" t="s">
        <v>3624</v>
      </c>
      <c r="M1460" t="s">
        <v>12</v>
      </c>
      <c r="N1460" t="s">
        <v>13</v>
      </c>
      <c r="O1460">
        <v>33.164999999999999</v>
      </c>
      <c r="P1460">
        <v>600</v>
      </c>
      <c r="Q1460" t="s">
        <v>14</v>
      </c>
      <c r="R1460">
        <f>P1460 * _xll.XLOOKUP(Q1460,CALCULATION!$A$15:$A$17, CALCULATION!$B$15:$B$17 )</f>
        <v>600</v>
      </c>
      <c r="S1460" s="5">
        <f>O1460*P1460*_xll.XLOOKUP(Q1460,CALCULATION!$A$15:$A$17, CALCULATION!$B$15:$B$17)</f>
        <v>19899</v>
      </c>
      <c r="T1460">
        <v>300</v>
      </c>
      <c r="U1460" t="s">
        <v>14</v>
      </c>
      <c r="V1460">
        <f>T1460 * _xll.XLOOKUP(U1460,CALCULATION!$A$15:$A$17, CALCULATION!$B$15:$B$17 )</f>
        <v>300</v>
      </c>
      <c r="W1460" s="5">
        <f>O1460*T1460*_xll.XLOOKUP(U1460,CALCULATION!$A$15:$A$17, CALCULATION!$B$15:$B$17)</f>
        <v>9949.5</v>
      </c>
      <c r="X1460" s="5">
        <f>WORKSHEET[[#This Row],[Clients Total Cost]] / WORKSHEET[[#This Row],[Clients Rate per T2 (USD)]]</f>
        <v>33.164999999999999</v>
      </c>
      <c r="Y1460" s="5">
        <f>WORKSHEET[[#This Row],[Clients Rate per T2 (USD)]] - WORKSHEET[[#This Row],[Supplier Rate Per t2 (USD)]]</f>
        <v>300</v>
      </c>
      <c r="Z1460" s="5">
        <f>WORKSHEET[[#This Row],[Profit Per T]] * WORKSHEET[[#This Row],[Weight]]</f>
        <v>9949.5</v>
      </c>
      <c r="AA1460">
        <v>1</v>
      </c>
      <c r="AB1460" s="1">
        <v>4.05</v>
      </c>
      <c r="AC1460" s="1">
        <v>2.7</v>
      </c>
      <c r="AD1460" s="1">
        <v>3.375</v>
      </c>
      <c r="AE1460" s="1">
        <f>WORKSHEET[[#This Row],[Delay at toll gate in days]] +WORKSHEET[[#This Row],[Delay at workshop in days]] +WORKSHEET[[#This Row],[Delay at border in days]]</f>
        <v>10.125</v>
      </c>
    </row>
    <row r="1461" spans="1:31" x14ac:dyDescent="0.35">
      <c r="A1461" t="s">
        <v>1481</v>
      </c>
      <c r="B1461" t="s">
        <v>10</v>
      </c>
      <c r="C1461" t="s">
        <v>68</v>
      </c>
      <c r="D1461" t="s">
        <v>3616</v>
      </c>
      <c r="E1461" t="s">
        <v>3617</v>
      </c>
      <c r="F1461" t="str">
        <f>WORKSHEET[[#This Row],[Depart From]]&amp;"-"&amp;WORKSHEET[[#This Row],[Arrive To]]</f>
        <v>Marrakech-Lagos</v>
      </c>
      <c r="G1461" s="2">
        <v>44692</v>
      </c>
      <c r="H1461" s="2">
        <v>44717</v>
      </c>
      <c r="I1461" s="2" t="str">
        <f t="shared" si="22"/>
        <v>Delivered</v>
      </c>
      <c r="J1461" s="2" t="str">
        <f>TEXT(WORKSHEET[[#This Row],[Offloading Date]], "mmm")</f>
        <v>Jun</v>
      </c>
      <c r="K1461" s="2" t="str">
        <f>IF(OR(WORKSHEET[[#This Row],[Year]]="", ISBLANK(WORKSHEET[[#This Row],[Year]]), WORKSHEET[[#This Row],[Year]]="null"), "Exclude", "Include")</f>
        <v>Include</v>
      </c>
      <c r="L1461" t="s">
        <v>3624</v>
      </c>
      <c r="M1461" t="s">
        <v>16</v>
      </c>
      <c r="N1461" t="s">
        <v>69</v>
      </c>
      <c r="O1461">
        <v>30.15</v>
      </c>
      <c r="P1461">
        <v>20</v>
      </c>
      <c r="Q1461" t="s">
        <v>14</v>
      </c>
      <c r="R1461">
        <f>P1461 * _xll.XLOOKUP(Q1461,CALCULATION!$A$15:$A$17, CALCULATION!$B$15:$B$17 )</f>
        <v>20</v>
      </c>
      <c r="S1461" s="5">
        <f>O1461*P1461*_xll.XLOOKUP(Q1461,CALCULATION!$A$15:$A$17, CALCULATION!$B$15:$B$17)</f>
        <v>603</v>
      </c>
      <c r="T1461">
        <v>10</v>
      </c>
      <c r="U1461" t="s">
        <v>14</v>
      </c>
      <c r="V1461">
        <f>T1461 * _xll.XLOOKUP(U1461,CALCULATION!$A$15:$A$17, CALCULATION!$B$15:$B$17 )</f>
        <v>10</v>
      </c>
      <c r="W1461" s="5">
        <f>O1461*T1461*_xll.XLOOKUP(U1461,CALCULATION!$A$15:$A$17, CALCULATION!$B$15:$B$17)</f>
        <v>301.5</v>
      </c>
      <c r="X1461" s="5">
        <f>WORKSHEET[[#This Row],[Clients Total Cost]] / WORKSHEET[[#This Row],[Clients Rate per T2 (USD)]]</f>
        <v>30.15</v>
      </c>
      <c r="Y1461" s="5">
        <f>WORKSHEET[[#This Row],[Clients Rate per T2 (USD)]] - WORKSHEET[[#This Row],[Supplier Rate Per t2 (USD)]]</f>
        <v>10</v>
      </c>
      <c r="Z1461" s="5">
        <f>WORKSHEET[[#This Row],[Profit Per T]] * WORKSHEET[[#This Row],[Weight]]</f>
        <v>301.5</v>
      </c>
      <c r="AA1461">
        <v>1</v>
      </c>
      <c r="AB1461" s="1">
        <v>3.75</v>
      </c>
      <c r="AC1461" s="1">
        <v>2.5</v>
      </c>
      <c r="AD1461" s="1">
        <v>3.125</v>
      </c>
      <c r="AE1461" s="1">
        <f>WORKSHEET[[#This Row],[Delay at toll gate in days]] +WORKSHEET[[#This Row],[Delay at workshop in days]] +WORKSHEET[[#This Row],[Delay at border in days]]</f>
        <v>9.375</v>
      </c>
    </row>
    <row r="1462" spans="1:31" x14ac:dyDescent="0.35">
      <c r="A1462" t="s">
        <v>1482</v>
      </c>
      <c r="B1462" t="s">
        <v>10</v>
      </c>
      <c r="C1462" t="s">
        <v>68</v>
      </c>
      <c r="D1462" t="s">
        <v>3619</v>
      </c>
      <c r="E1462" t="s">
        <v>3612</v>
      </c>
      <c r="F1462" t="str">
        <f>WORKSHEET[[#This Row],[Depart From]]&amp;"-"&amp;WORKSHEET[[#This Row],[Arrive To]]</f>
        <v>Addis Ababa-Victoria</v>
      </c>
      <c r="G1462" s="2">
        <v>44692</v>
      </c>
      <c r="H1462" s="2">
        <v>44717</v>
      </c>
      <c r="I1462" s="2" t="str">
        <f t="shared" si="22"/>
        <v>Delivered</v>
      </c>
      <c r="J1462" s="2" t="str">
        <f>TEXT(WORKSHEET[[#This Row],[Offloading Date]], "mmm")</f>
        <v>Jun</v>
      </c>
      <c r="K1462" s="2" t="str">
        <f>IF(OR(WORKSHEET[[#This Row],[Year]]="", ISBLANK(WORKSHEET[[#This Row],[Year]]), WORKSHEET[[#This Row],[Year]]="null"), "Exclude", "Include")</f>
        <v>Include</v>
      </c>
      <c r="L1462" t="s">
        <v>3624</v>
      </c>
      <c r="M1462" t="s">
        <v>12</v>
      </c>
      <c r="N1462" t="s">
        <v>13</v>
      </c>
      <c r="O1462">
        <v>30.15</v>
      </c>
      <c r="P1462">
        <v>600</v>
      </c>
      <c r="Q1462" t="s">
        <v>14</v>
      </c>
      <c r="R1462">
        <f>P1462 * _xll.XLOOKUP(Q1462,CALCULATION!$A$15:$A$17, CALCULATION!$B$15:$B$17 )</f>
        <v>600</v>
      </c>
      <c r="S1462" s="5">
        <f>O1462*P1462*_xll.XLOOKUP(Q1462,CALCULATION!$A$15:$A$17, CALCULATION!$B$15:$B$17)</f>
        <v>18090</v>
      </c>
      <c r="T1462">
        <v>300</v>
      </c>
      <c r="U1462" t="s">
        <v>14</v>
      </c>
      <c r="V1462">
        <f>T1462 * _xll.XLOOKUP(U1462,CALCULATION!$A$15:$A$17, CALCULATION!$B$15:$B$17 )</f>
        <v>300</v>
      </c>
      <c r="W1462" s="5">
        <f>O1462*T1462*_xll.XLOOKUP(U1462,CALCULATION!$A$15:$A$17, CALCULATION!$B$15:$B$17)</f>
        <v>9045</v>
      </c>
      <c r="X1462" s="5">
        <f>WORKSHEET[[#This Row],[Clients Total Cost]] / WORKSHEET[[#This Row],[Clients Rate per T2 (USD)]]</f>
        <v>30.15</v>
      </c>
      <c r="Y1462" s="5">
        <f>WORKSHEET[[#This Row],[Clients Rate per T2 (USD)]] - WORKSHEET[[#This Row],[Supplier Rate Per t2 (USD)]]</f>
        <v>300</v>
      </c>
      <c r="Z1462" s="5">
        <f>WORKSHEET[[#This Row],[Profit Per T]] * WORKSHEET[[#This Row],[Weight]]</f>
        <v>9045</v>
      </c>
      <c r="AA1462">
        <v>1</v>
      </c>
      <c r="AB1462" s="1">
        <v>3.75</v>
      </c>
      <c r="AC1462" s="1">
        <v>2.5</v>
      </c>
      <c r="AD1462" s="1">
        <v>3.125</v>
      </c>
      <c r="AE1462" s="1">
        <f>WORKSHEET[[#This Row],[Delay at toll gate in days]] +WORKSHEET[[#This Row],[Delay at workshop in days]] +WORKSHEET[[#This Row],[Delay at border in days]]</f>
        <v>9.375</v>
      </c>
    </row>
    <row r="1463" spans="1:31" x14ac:dyDescent="0.35">
      <c r="A1463" t="s">
        <v>1483</v>
      </c>
      <c r="B1463" t="s">
        <v>10</v>
      </c>
      <c r="C1463" t="s">
        <v>68</v>
      </c>
      <c r="D1463" t="s">
        <v>3616</v>
      </c>
      <c r="E1463" t="s">
        <v>3612</v>
      </c>
      <c r="F1463" t="str">
        <f>WORKSHEET[[#This Row],[Depart From]]&amp;"-"&amp;WORKSHEET[[#This Row],[Arrive To]]</f>
        <v>Marrakech-Victoria</v>
      </c>
      <c r="G1463" s="2">
        <v>44691</v>
      </c>
      <c r="H1463" s="2">
        <v>44716</v>
      </c>
      <c r="I1463" s="2" t="str">
        <f t="shared" si="22"/>
        <v>Delivered</v>
      </c>
      <c r="J1463" s="2" t="str">
        <f>TEXT(WORKSHEET[[#This Row],[Offloading Date]], "mmm")</f>
        <v>Jun</v>
      </c>
      <c r="K1463" s="2" t="str">
        <f>IF(OR(WORKSHEET[[#This Row],[Year]]="", ISBLANK(WORKSHEET[[#This Row],[Year]]), WORKSHEET[[#This Row],[Year]]="null"), "Exclude", "Include")</f>
        <v>Include</v>
      </c>
      <c r="L1463" t="s">
        <v>3624</v>
      </c>
      <c r="M1463" t="s">
        <v>16</v>
      </c>
      <c r="N1463" t="s">
        <v>69</v>
      </c>
      <c r="O1463">
        <v>30.15</v>
      </c>
      <c r="P1463">
        <v>20</v>
      </c>
      <c r="Q1463" t="s">
        <v>14</v>
      </c>
      <c r="R1463">
        <f>P1463 * _xll.XLOOKUP(Q1463,CALCULATION!$A$15:$A$17, CALCULATION!$B$15:$B$17 )</f>
        <v>20</v>
      </c>
      <c r="S1463" s="5">
        <f>O1463*P1463*_xll.XLOOKUP(Q1463,CALCULATION!$A$15:$A$17, CALCULATION!$B$15:$B$17)</f>
        <v>603</v>
      </c>
      <c r="T1463">
        <v>10</v>
      </c>
      <c r="U1463" t="s">
        <v>14</v>
      </c>
      <c r="V1463">
        <f>T1463 * _xll.XLOOKUP(U1463,CALCULATION!$A$15:$A$17, CALCULATION!$B$15:$B$17 )</f>
        <v>10</v>
      </c>
      <c r="W1463" s="5">
        <f>O1463*T1463*_xll.XLOOKUP(U1463,CALCULATION!$A$15:$A$17, CALCULATION!$B$15:$B$17)</f>
        <v>301.5</v>
      </c>
      <c r="X1463" s="5">
        <f>WORKSHEET[[#This Row],[Clients Total Cost]] / WORKSHEET[[#This Row],[Clients Rate per T2 (USD)]]</f>
        <v>30.15</v>
      </c>
      <c r="Y1463" s="5">
        <f>WORKSHEET[[#This Row],[Clients Rate per T2 (USD)]] - WORKSHEET[[#This Row],[Supplier Rate Per t2 (USD)]]</f>
        <v>10</v>
      </c>
      <c r="Z1463" s="5">
        <f>WORKSHEET[[#This Row],[Profit Per T]] * WORKSHEET[[#This Row],[Weight]]</f>
        <v>301.5</v>
      </c>
      <c r="AA1463">
        <v>1</v>
      </c>
      <c r="AB1463" s="1">
        <v>3.75</v>
      </c>
      <c r="AC1463" s="1">
        <v>2.5</v>
      </c>
      <c r="AD1463" s="1">
        <v>3.125</v>
      </c>
      <c r="AE1463" s="1">
        <f>WORKSHEET[[#This Row],[Delay at toll gate in days]] +WORKSHEET[[#This Row],[Delay at workshop in days]] +WORKSHEET[[#This Row],[Delay at border in days]]</f>
        <v>9.375</v>
      </c>
    </row>
    <row r="1464" spans="1:31" x14ac:dyDescent="0.35">
      <c r="A1464" t="s">
        <v>1484</v>
      </c>
      <c r="B1464" t="s">
        <v>10</v>
      </c>
      <c r="C1464" t="s">
        <v>68</v>
      </c>
      <c r="D1464" t="s">
        <v>3619</v>
      </c>
      <c r="E1464" t="s">
        <v>3618</v>
      </c>
      <c r="F1464" t="str">
        <f>WORKSHEET[[#This Row],[Depart From]]&amp;"-"&amp;WORKSHEET[[#This Row],[Arrive To]]</f>
        <v>Addis Ababa-Tripoli</v>
      </c>
      <c r="G1464" s="2">
        <v>44691</v>
      </c>
      <c r="H1464" s="2">
        <v>44716</v>
      </c>
      <c r="I1464" s="2" t="str">
        <f t="shared" si="22"/>
        <v>Delivered</v>
      </c>
      <c r="J1464" s="2" t="str">
        <f>TEXT(WORKSHEET[[#This Row],[Offloading Date]], "mmm")</f>
        <v>Jun</v>
      </c>
      <c r="K1464" s="2" t="str">
        <f>IF(OR(WORKSHEET[[#This Row],[Year]]="", ISBLANK(WORKSHEET[[#This Row],[Year]]), WORKSHEET[[#This Row],[Year]]="null"), "Exclude", "Include")</f>
        <v>Include</v>
      </c>
      <c r="L1464" t="s">
        <v>3624</v>
      </c>
      <c r="M1464" t="s">
        <v>12</v>
      </c>
      <c r="N1464" t="s">
        <v>13</v>
      </c>
      <c r="O1464">
        <v>30.15</v>
      </c>
      <c r="P1464">
        <v>600</v>
      </c>
      <c r="Q1464" t="s">
        <v>14</v>
      </c>
      <c r="R1464">
        <f>P1464 * _xll.XLOOKUP(Q1464,CALCULATION!$A$15:$A$17, CALCULATION!$B$15:$B$17 )</f>
        <v>600</v>
      </c>
      <c r="S1464" s="5">
        <f>O1464*P1464*_xll.XLOOKUP(Q1464,CALCULATION!$A$15:$A$17, CALCULATION!$B$15:$B$17)</f>
        <v>18090</v>
      </c>
      <c r="T1464">
        <v>300</v>
      </c>
      <c r="U1464" t="s">
        <v>14</v>
      </c>
      <c r="V1464">
        <f>T1464 * _xll.XLOOKUP(U1464,CALCULATION!$A$15:$A$17, CALCULATION!$B$15:$B$17 )</f>
        <v>300</v>
      </c>
      <c r="W1464" s="5">
        <f>O1464*T1464*_xll.XLOOKUP(U1464,CALCULATION!$A$15:$A$17, CALCULATION!$B$15:$B$17)</f>
        <v>9045</v>
      </c>
      <c r="X1464" s="5">
        <f>WORKSHEET[[#This Row],[Clients Total Cost]] / WORKSHEET[[#This Row],[Clients Rate per T2 (USD)]]</f>
        <v>30.15</v>
      </c>
      <c r="Y1464" s="5">
        <f>WORKSHEET[[#This Row],[Clients Rate per T2 (USD)]] - WORKSHEET[[#This Row],[Supplier Rate Per t2 (USD)]]</f>
        <v>300</v>
      </c>
      <c r="Z1464" s="5">
        <f>WORKSHEET[[#This Row],[Profit Per T]] * WORKSHEET[[#This Row],[Weight]]</f>
        <v>9045</v>
      </c>
      <c r="AA1464">
        <v>1</v>
      </c>
      <c r="AB1464" s="1">
        <v>3.75</v>
      </c>
      <c r="AC1464" s="1">
        <v>2.5</v>
      </c>
      <c r="AD1464" s="1">
        <v>3.125</v>
      </c>
      <c r="AE1464" s="1">
        <f>WORKSHEET[[#This Row],[Delay at toll gate in days]] +WORKSHEET[[#This Row],[Delay at workshop in days]] +WORKSHEET[[#This Row],[Delay at border in days]]</f>
        <v>9.375</v>
      </c>
    </row>
    <row r="1465" spans="1:31" x14ac:dyDescent="0.35">
      <c r="A1465" t="s">
        <v>1485</v>
      </c>
      <c r="B1465" t="s">
        <v>10</v>
      </c>
      <c r="C1465" t="s">
        <v>68</v>
      </c>
      <c r="D1465" t="s">
        <v>3611</v>
      </c>
      <c r="E1465" t="s">
        <v>3617</v>
      </c>
      <c r="F1465" t="str">
        <f>WORKSHEET[[#This Row],[Depart From]]&amp;"-"&amp;WORKSHEET[[#This Row],[Arrive To]]</f>
        <v>Mogadishu-Lagos</v>
      </c>
      <c r="G1465" s="2">
        <v>44692</v>
      </c>
      <c r="H1465" s="2">
        <v>44718</v>
      </c>
      <c r="I1465" s="2" t="str">
        <f t="shared" si="22"/>
        <v>Delivered</v>
      </c>
      <c r="J1465" s="2" t="str">
        <f>TEXT(WORKSHEET[[#This Row],[Offloading Date]], "mmm")</f>
        <v>Jun</v>
      </c>
      <c r="K1465" s="2" t="str">
        <f>IF(OR(WORKSHEET[[#This Row],[Year]]="", ISBLANK(WORKSHEET[[#This Row],[Year]]), WORKSHEET[[#This Row],[Year]]="null"), "Exclude", "Include")</f>
        <v>Include</v>
      </c>
      <c r="L1465" t="s">
        <v>3624</v>
      </c>
      <c r="M1465" t="s">
        <v>16</v>
      </c>
      <c r="N1465" t="s">
        <v>69</v>
      </c>
      <c r="O1465">
        <v>30.088000000000001</v>
      </c>
      <c r="P1465">
        <v>20</v>
      </c>
      <c r="Q1465" t="s">
        <v>14</v>
      </c>
      <c r="R1465">
        <f>P1465 * _xll.XLOOKUP(Q1465,CALCULATION!$A$15:$A$17, CALCULATION!$B$15:$B$17 )</f>
        <v>20</v>
      </c>
      <c r="S1465" s="5">
        <f>O1465*P1465*_xll.XLOOKUP(Q1465,CALCULATION!$A$15:$A$17, CALCULATION!$B$15:$B$17)</f>
        <v>601.76</v>
      </c>
      <c r="T1465">
        <v>10</v>
      </c>
      <c r="U1465" t="s">
        <v>14</v>
      </c>
      <c r="V1465">
        <f>T1465 * _xll.XLOOKUP(U1465,CALCULATION!$A$15:$A$17, CALCULATION!$B$15:$B$17 )</f>
        <v>10</v>
      </c>
      <c r="W1465" s="5">
        <f>O1465*T1465*_xll.XLOOKUP(U1465,CALCULATION!$A$15:$A$17, CALCULATION!$B$15:$B$17)</f>
        <v>300.88</v>
      </c>
      <c r="X1465" s="5">
        <f>WORKSHEET[[#This Row],[Clients Total Cost]] / WORKSHEET[[#This Row],[Clients Rate per T2 (USD)]]</f>
        <v>30.088000000000001</v>
      </c>
      <c r="Y1465" s="5">
        <f>WORKSHEET[[#This Row],[Clients Rate per T2 (USD)]] - WORKSHEET[[#This Row],[Supplier Rate Per t2 (USD)]]</f>
        <v>10</v>
      </c>
      <c r="Z1465" s="5">
        <f>WORKSHEET[[#This Row],[Profit Per T]] * WORKSHEET[[#This Row],[Weight]]</f>
        <v>300.88</v>
      </c>
      <c r="AA1465">
        <v>1</v>
      </c>
      <c r="AB1465" s="1">
        <v>3.9</v>
      </c>
      <c r="AC1465" s="1">
        <v>2.6</v>
      </c>
      <c r="AD1465" s="1">
        <v>3.25</v>
      </c>
      <c r="AE1465" s="1">
        <f>WORKSHEET[[#This Row],[Delay at toll gate in days]] +WORKSHEET[[#This Row],[Delay at workshop in days]] +WORKSHEET[[#This Row],[Delay at border in days]]</f>
        <v>9.75</v>
      </c>
    </row>
    <row r="1466" spans="1:31" x14ac:dyDescent="0.35">
      <c r="A1466" t="s">
        <v>1486</v>
      </c>
      <c r="B1466" t="s">
        <v>10</v>
      </c>
      <c r="C1466" t="s">
        <v>68</v>
      </c>
      <c r="D1466" t="s">
        <v>3616</v>
      </c>
      <c r="E1466" t="s">
        <v>3617</v>
      </c>
      <c r="F1466" t="str">
        <f>WORKSHEET[[#This Row],[Depart From]]&amp;"-"&amp;WORKSHEET[[#This Row],[Arrive To]]</f>
        <v>Marrakech-Lagos</v>
      </c>
      <c r="G1466" s="2">
        <v>44692</v>
      </c>
      <c r="H1466" s="2">
        <v>44718</v>
      </c>
      <c r="I1466" s="2" t="str">
        <f t="shared" si="22"/>
        <v>Delivered</v>
      </c>
      <c r="J1466" s="2" t="str">
        <f>TEXT(WORKSHEET[[#This Row],[Offloading Date]], "mmm")</f>
        <v>Jun</v>
      </c>
      <c r="K1466" s="2" t="str">
        <f>IF(OR(WORKSHEET[[#This Row],[Year]]="", ISBLANK(WORKSHEET[[#This Row],[Year]]), WORKSHEET[[#This Row],[Year]]="null"), "Exclude", "Include")</f>
        <v>Include</v>
      </c>
      <c r="L1466" t="s">
        <v>3624</v>
      </c>
      <c r="M1466" t="s">
        <v>12</v>
      </c>
      <c r="N1466" t="s">
        <v>13</v>
      </c>
      <c r="O1466">
        <v>30.088000000000001</v>
      </c>
      <c r="P1466">
        <v>600</v>
      </c>
      <c r="Q1466" t="s">
        <v>14</v>
      </c>
      <c r="R1466">
        <f>P1466 * _xll.XLOOKUP(Q1466,CALCULATION!$A$15:$A$17, CALCULATION!$B$15:$B$17 )</f>
        <v>600</v>
      </c>
      <c r="S1466" s="5">
        <f>O1466*P1466*_xll.XLOOKUP(Q1466,CALCULATION!$A$15:$A$17, CALCULATION!$B$15:$B$17)</f>
        <v>18052.8</v>
      </c>
      <c r="T1466">
        <v>300</v>
      </c>
      <c r="U1466" t="s">
        <v>14</v>
      </c>
      <c r="V1466">
        <f>T1466 * _xll.XLOOKUP(U1466,CALCULATION!$A$15:$A$17, CALCULATION!$B$15:$B$17 )</f>
        <v>300</v>
      </c>
      <c r="W1466" s="5">
        <f>O1466*T1466*_xll.XLOOKUP(U1466,CALCULATION!$A$15:$A$17, CALCULATION!$B$15:$B$17)</f>
        <v>9026.4</v>
      </c>
      <c r="X1466" s="5">
        <f>WORKSHEET[[#This Row],[Clients Total Cost]] / WORKSHEET[[#This Row],[Clients Rate per T2 (USD)]]</f>
        <v>30.087999999999997</v>
      </c>
      <c r="Y1466" s="5">
        <f>WORKSHEET[[#This Row],[Clients Rate per T2 (USD)]] - WORKSHEET[[#This Row],[Supplier Rate Per t2 (USD)]]</f>
        <v>300</v>
      </c>
      <c r="Z1466" s="5">
        <f>WORKSHEET[[#This Row],[Profit Per T]] * WORKSHEET[[#This Row],[Weight]]</f>
        <v>9026.4</v>
      </c>
      <c r="AA1466">
        <v>1</v>
      </c>
      <c r="AB1466" s="1">
        <v>3.9</v>
      </c>
      <c r="AC1466" s="1">
        <v>2.6</v>
      </c>
      <c r="AD1466" s="1">
        <v>3.25</v>
      </c>
      <c r="AE1466" s="1">
        <f>WORKSHEET[[#This Row],[Delay at toll gate in days]] +WORKSHEET[[#This Row],[Delay at workshop in days]] +WORKSHEET[[#This Row],[Delay at border in days]]</f>
        <v>9.75</v>
      </c>
    </row>
    <row r="1467" spans="1:31" x14ac:dyDescent="0.35">
      <c r="A1467" t="s">
        <v>1487</v>
      </c>
      <c r="B1467" t="s">
        <v>10</v>
      </c>
      <c r="C1467" t="s">
        <v>68</v>
      </c>
      <c r="D1467" t="s">
        <v>3616</v>
      </c>
      <c r="E1467" t="s">
        <v>3617</v>
      </c>
      <c r="F1467" t="str">
        <f>WORKSHEET[[#This Row],[Depart From]]&amp;"-"&amp;WORKSHEET[[#This Row],[Arrive To]]</f>
        <v>Marrakech-Lagos</v>
      </c>
      <c r="G1467" s="2">
        <v>44692</v>
      </c>
      <c r="H1467" s="2">
        <v>44726</v>
      </c>
      <c r="I1467" s="2" t="str">
        <f t="shared" si="22"/>
        <v>Delivered</v>
      </c>
      <c r="J1467" s="2" t="str">
        <f>TEXT(WORKSHEET[[#This Row],[Offloading Date]], "mmm")</f>
        <v>Jun</v>
      </c>
      <c r="K1467" s="2" t="str">
        <f>IF(OR(WORKSHEET[[#This Row],[Year]]="", ISBLANK(WORKSHEET[[#This Row],[Year]]), WORKSHEET[[#This Row],[Year]]="null"), "Exclude", "Include")</f>
        <v>Include</v>
      </c>
      <c r="L1467" t="s">
        <v>3624</v>
      </c>
      <c r="M1467" t="s">
        <v>16</v>
      </c>
      <c r="N1467" t="s">
        <v>69</v>
      </c>
      <c r="O1467">
        <v>30.334</v>
      </c>
      <c r="P1467">
        <v>20</v>
      </c>
      <c r="Q1467" t="s">
        <v>14</v>
      </c>
      <c r="R1467">
        <f>P1467 * _xll.XLOOKUP(Q1467,CALCULATION!$A$15:$A$17, CALCULATION!$B$15:$B$17 )</f>
        <v>20</v>
      </c>
      <c r="S1467" s="5">
        <f>O1467*P1467*_xll.XLOOKUP(Q1467,CALCULATION!$A$15:$A$17, CALCULATION!$B$15:$B$17)</f>
        <v>606.67999999999995</v>
      </c>
      <c r="T1467">
        <v>10</v>
      </c>
      <c r="U1467" t="s">
        <v>14</v>
      </c>
      <c r="V1467">
        <f>T1467 * _xll.XLOOKUP(U1467,CALCULATION!$A$15:$A$17, CALCULATION!$B$15:$B$17 )</f>
        <v>10</v>
      </c>
      <c r="W1467" s="5">
        <f>O1467*T1467*_xll.XLOOKUP(U1467,CALCULATION!$A$15:$A$17, CALCULATION!$B$15:$B$17)</f>
        <v>303.33999999999997</v>
      </c>
      <c r="X1467" s="5">
        <f>WORKSHEET[[#This Row],[Clients Total Cost]] / WORKSHEET[[#This Row],[Clients Rate per T2 (USD)]]</f>
        <v>30.333999999999996</v>
      </c>
      <c r="Y1467" s="5">
        <f>WORKSHEET[[#This Row],[Clients Rate per T2 (USD)]] - WORKSHEET[[#This Row],[Supplier Rate Per t2 (USD)]]</f>
        <v>10</v>
      </c>
      <c r="Z1467" s="5">
        <f>WORKSHEET[[#This Row],[Profit Per T]] * WORKSHEET[[#This Row],[Weight]]</f>
        <v>303.33999999999997</v>
      </c>
      <c r="AA1467">
        <v>1</v>
      </c>
      <c r="AB1467" s="1">
        <v>5.0999999999999996</v>
      </c>
      <c r="AC1467" s="1">
        <v>3.4000000000000004</v>
      </c>
      <c r="AD1467" s="1">
        <v>4.25</v>
      </c>
      <c r="AE1467" s="1">
        <f>WORKSHEET[[#This Row],[Delay at toll gate in days]] +WORKSHEET[[#This Row],[Delay at workshop in days]] +WORKSHEET[[#This Row],[Delay at border in days]]</f>
        <v>12.75</v>
      </c>
    </row>
    <row r="1468" spans="1:31" x14ac:dyDescent="0.35">
      <c r="A1468" t="s">
        <v>1488</v>
      </c>
      <c r="B1468" t="s">
        <v>10</v>
      </c>
      <c r="C1468" t="s">
        <v>68</v>
      </c>
      <c r="D1468" t="s">
        <v>3615</v>
      </c>
      <c r="E1468" t="s">
        <v>3612</v>
      </c>
      <c r="F1468" t="str">
        <f>WORKSHEET[[#This Row],[Depart From]]&amp;"-"&amp;WORKSHEET[[#This Row],[Arrive To]]</f>
        <v>Mombasa-Victoria</v>
      </c>
      <c r="G1468" s="2">
        <v>44692</v>
      </c>
      <c r="H1468" s="2">
        <v>44726</v>
      </c>
      <c r="I1468" s="2" t="str">
        <f t="shared" si="22"/>
        <v>Delivered</v>
      </c>
      <c r="J1468" s="2" t="str">
        <f>TEXT(WORKSHEET[[#This Row],[Offloading Date]], "mmm")</f>
        <v>Jun</v>
      </c>
      <c r="K1468" s="2" t="str">
        <f>IF(OR(WORKSHEET[[#This Row],[Year]]="", ISBLANK(WORKSHEET[[#This Row],[Year]]), WORKSHEET[[#This Row],[Year]]="null"), "Exclude", "Include")</f>
        <v>Include</v>
      </c>
      <c r="L1468" t="s">
        <v>3624</v>
      </c>
      <c r="M1468" t="s">
        <v>12</v>
      </c>
      <c r="N1468" t="s">
        <v>13</v>
      </c>
      <c r="O1468">
        <v>30.334</v>
      </c>
      <c r="P1468">
        <v>600</v>
      </c>
      <c r="Q1468" t="s">
        <v>14</v>
      </c>
      <c r="R1468">
        <f>P1468 * _xll.XLOOKUP(Q1468,CALCULATION!$A$15:$A$17, CALCULATION!$B$15:$B$17 )</f>
        <v>600</v>
      </c>
      <c r="S1468" s="5">
        <f>O1468*P1468*_xll.XLOOKUP(Q1468,CALCULATION!$A$15:$A$17, CALCULATION!$B$15:$B$17)</f>
        <v>18200.400000000001</v>
      </c>
      <c r="T1468">
        <v>300</v>
      </c>
      <c r="U1468" t="s">
        <v>14</v>
      </c>
      <c r="V1468">
        <f>T1468 * _xll.XLOOKUP(U1468,CALCULATION!$A$15:$A$17, CALCULATION!$B$15:$B$17 )</f>
        <v>300</v>
      </c>
      <c r="W1468" s="5">
        <f>O1468*T1468*_xll.XLOOKUP(U1468,CALCULATION!$A$15:$A$17, CALCULATION!$B$15:$B$17)</f>
        <v>9100.2000000000007</v>
      </c>
      <c r="X1468" s="5">
        <f>WORKSHEET[[#This Row],[Clients Total Cost]] / WORKSHEET[[#This Row],[Clients Rate per T2 (USD)]]</f>
        <v>30.334000000000003</v>
      </c>
      <c r="Y1468" s="5">
        <f>WORKSHEET[[#This Row],[Clients Rate per T2 (USD)]] - WORKSHEET[[#This Row],[Supplier Rate Per t2 (USD)]]</f>
        <v>300</v>
      </c>
      <c r="Z1468" s="5">
        <f>WORKSHEET[[#This Row],[Profit Per T]] * WORKSHEET[[#This Row],[Weight]]</f>
        <v>9100.2000000000007</v>
      </c>
      <c r="AA1468">
        <v>1</v>
      </c>
      <c r="AB1468" s="1">
        <v>5.0999999999999996</v>
      </c>
      <c r="AC1468" s="1">
        <v>3.4000000000000004</v>
      </c>
      <c r="AD1468" s="1">
        <v>4.25</v>
      </c>
      <c r="AE1468" s="1">
        <f>WORKSHEET[[#This Row],[Delay at toll gate in days]] +WORKSHEET[[#This Row],[Delay at workshop in days]] +WORKSHEET[[#This Row],[Delay at border in days]]</f>
        <v>12.75</v>
      </c>
    </row>
    <row r="1469" spans="1:31" x14ac:dyDescent="0.35">
      <c r="A1469" t="s">
        <v>1489</v>
      </c>
      <c r="B1469" t="s">
        <v>10</v>
      </c>
      <c r="C1469" t="s">
        <v>56</v>
      </c>
      <c r="D1469" t="s">
        <v>3611</v>
      </c>
      <c r="E1469" t="s">
        <v>3614</v>
      </c>
      <c r="F1469" t="str">
        <f>WORKSHEET[[#This Row],[Depart From]]&amp;"-"&amp;WORKSHEET[[#This Row],[Arrive To]]</f>
        <v>Mogadishu-Alger</v>
      </c>
      <c r="G1469" s="2">
        <v>44687</v>
      </c>
      <c r="H1469" s="2">
        <v>44687</v>
      </c>
      <c r="I1469" s="2" t="str">
        <f t="shared" si="22"/>
        <v>Delivered</v>
      </c>
      <c r="J1469" s="2" t="str">
        <f>TEXT(WORKSHEET[[#This Row],[Offloading Date]], "mmm")</f>
        <v>May</v>
      </c>
      <c r="K1469" s="2" t="str">
        <f>IF(OR(WORKSHEET[[#This Row],[Year]]="", ISBLANK(WORKSHEET[[#This Row],[Year]]), WORKSHEET[[#This Row],[Year]]="null"), "Exclude", "Include")</f>
        <v>Include</v>
      </c>
      <c r="L1469" t="s">
        <v>16</v>
      </c>
      <c r="M1469" t="s">
        <v>12</v>
      </c>
      <c r="N1469" t="s">
        <v>57</v>
      </c>
      <c r="O1469">
        <v>24.756</v>
      </c>
      <c r="P1469">
        <v>100</v>
      </c>
      <c r="Q1469" t="s">
        <v>14</v>
      </c>
      <c r="R1469">
        <f>P1469 * _xll.XLOOKUP(Q1469,CALCULATION!$A$15:$A$17, CALCULATION!$B$15:$B$17 )</f>
        <v>100</v>
      </c>
      <c r="S1469" s="5">
        <f>O1469*P1469*_xll.XLOOKUP(Q1469,CALCULATION!$A$15:$A$17, CALCULATION!$B$15:$B$17)</f>
        <v>2475.6</v>
      </c>
      <c r="T1469">
        <v>2000</v>
      </c>
      <c r="U1469" t="s">
        <v>58</v>
      </c>
      <c r="V1469">
        <f>T1469 * _xll.XLOOKUP(U1469,CALCULATION!$A$15:$A$17, CALCULATION!$B$15:$B$17 )</f>
        <v>114</v>
      </c>
      <c r="W1469" s="5">
        <f>O1469*T1469*_xll.XLOOKUP(U1469,CALCULATION!$A$15:$A$17, CALCULATION!$B$15:$B$17)</f>
        <v>2822.1840000000002</v>
      </c>
      <c r="X1469" s="5">
        <f>WORKSHEET[[#This Row],[Clients Total Cost]] / WORKSHEET[[#This Row],[Clients Rate per T2 (USD)]]</f>
        <v>24.756</v>
      </c>
      <c r="Y1469" s="5">
        <f>WORKSHEET[[#This Row],[Clients Rate per T2 (USD)]] - WORKSHEET[[#This Row],[Supplier Rate Per t2 (USD)]]</f>
        <v>-14</v>
      </c>
      <c r="Z1469" s="5">
        <f>WORKSHEET[[#This Row],[Profit Per T]] * WORKSHEET[[#This Row],[Weight]]</f>
        <v>-346.584</v>
      </c>
      <c r="AA1469">
        <v>1</v>
      </c>
      <c r="AB1469" s="1">
        <v>0</v>
      </c>
      <c r="AC1469" s="1">
        <v>0</v>
      </c>
      <c r="AD1469" s="1">
        <v>0</v>
      </c>
      <c r="AE1469" s="1">
        <f>WORKSHEET[[#This Row],[Delay at toll gate in days]] +WORKSHEET[[#This Row],[Delay at workshop in days]] +WORKSHEET[[#This Row],[Delay at border in days]]</f>
        <v>0</v>
      </c>
    </row>
    <row r="1470" spans="1:31" x14ac:dyDescent="0.35">
      <c r="A1470" t="s">
        <v>1490</v>
      </c>
      <c r="B1470" t="s">
        <v>10</v>
      </c>
      <c r="C1470" t="s">
        <v>56</v>
      </c>
      <c r="D1470" t="s">
        <v>3619</v>
      </c>
      <c r="E1470" t="s">
        <v>3613</v>
      </c>
      <c r="F1470" t="str">
        <f>WORKSHEET[[#This Row],[Depart From]]&amp;"-"&amp;WORKSHEET[[#This Row],[Arrive To]]</f>
        <v>Addis Ababa-Sanaa</v>
      </c>
      <c r="G1470" s="2">
        <v>44687</v>
      </c>
      <c r="H1470" s="2">
        <v>44687</v>
      </c>
      <c r="I1470" s="2" t="str">
        <f t="shared" si="22"/>
        <v>Delivered</v>
      </c>
      <c r="J1470" s="2" t="str">
        <f>TEXT(WORKSHEET[[#This Row],[Offloading Date]], "mmm")</f>
        <v>May</v>
      </c>
      <c r="K1470" s="2" t="str">
        <f>IF(OR(WORKSHEET[[#This Row],[Year]]="", ISBLANK(WORKSHEET[[#This Row],[Year]]), WORKSHEET[[#This Row],[Year]]="null"), "Exclude", "Include")</f>
        <v>Include</v>
      </c>
      <c r="L1470" t="s">
        <v>16</v>
      </c>
      <c r="M1470" t="s">
        <v>12</v>
      </c>
      <c r="N1470" t="s">
        <v>57</v>
      </c>
      <c r="O1470">
        <v>24.7</v>
      </c>
      <c r="P1470">
        <v>100</v>
      </c>
      <c r="Q1470" t="s">
        <v>14</v>
      </c>
      <c r="R1470">
        <f>P1470 * _xll.XLOOKUP(Q1470,CALCULATION!$A$15:$A$17, CALCULATION!$B$15:$B$17 )</f>
        <v>100</v>
      </c>
      <c r="S1470" s="5">
        <f>O1470*P1470*_xll.XLOOKUP(Q1470,CALCULATION!$A$15:$A$17, CALCULATION!$B$15:$B$17)</f>
        <v>2470</v>
      </c>
      <c r="T1470">
        <v>2000</v>
      </c>
      <c r="U1470" t="s">
        <v>58</v>
      </c>
      <c r="V1470">
        <f>T1470 * _xll.XLOOKUP(U1470,CALCULATION!$A$15:$A$17, CALCULATION!$B$15:$B$17 )</f>
        <v>114</v>
      </c>
      <c r="W1470" s="5">
        <f>O1470*T1470*_xll.XLOOKUP(U1470,CALCULATION!$A$15:$A$17, CALCULATION!$B$15:$B$17)</f>
        <v>2815.8</v>
      </c>
      <c r="X1470" s="5">
        <f>WORKSHEET[[#This Row],[Clients Total Cost]] / WORKSHEET[[#This Row],[Clients Rate per T2 (USD)]]</f>
        <v>24.7</v>
      </c>
      <c r="Y1470" s="5">
        <f>WORKSHEET[[#This Row],[Clients Rate per T2 (USD)]] - WORKSHEET[[#This Row],[Supplier Rate Per t2 (USD)]]</f>
        <v>-14</v>
      </c>
      <c r="Z1470" s="5">
        <f>WORKSHEET[[#This Row],[Profit Per T]] * WORKSHEET[[#This Row],[Weight]]</f>
        <v>-345.8</v>
      </c>
      <c r="AA1470">
        <v>1</v>
      </c>
      <c r="AB1470" s="1">
        <v>0</v>
      </c>
      <c r="AC1470" s="1">
        <v>0</v>
      </c>
      <c r="AD1470" s="1">
        <v>0</v>
      </c>
      <c r="AE1470" s="1">
        <f>WORKSHEET[[#This Row],[Delay at toll gate in days]] +WORKSHEET[[#This Row],[Delay at workshop in days]] +WORKSHEET[[#This Row],[Delay at border in days]]</f>
        <v>0</v>
      </c>
    </row>
    <row r="1471" spans="1:31" x14ac:dyDescent="0.35">
      <c r="A1471" t="s">
        <v>1491</v>
      </c>
      <c r="B1471" t="s">
        <v>10</v>
      </c>
      <c r="C1471" t="s">
        <v>56</v>
      </c>
      <c r="D1471" t="s">
        <v>3611</v>
      </c>
      <c r="E1471" t="s">
        <v>3614</v>
      </c>
      <c r="F1471" t="str">
        <f>WORKSHEET[[#This Row],[Depart From]]&amp;"-"&amp;WORKSHEET[[#This Row],[Arrive To]]</f>
        <v>Mogadishu-Alger</v>
      </c>
      <c r="G1471" s="2">
        <v>44687</v>
      </c>
      <c r="H1471" s="2">
        <v>44687</v>
      </c>
      <c r="I1471" s="2" t="str">
        <f t="shared" si="22"/>
        <v>Delivered</v>
      </c>
      <c r="J1471" s="2" t="str">
        <f>TEXT(WORKSHEET[[#This Row],[Offloading Date]], "mmm")</f>
        <v>May</v>
      </c>
      <c r="K1471" s="2" t="str">
        <f>IF(OR(WORKSHEET[[#This Row],[Year]]="", ISBLANK(WORKSHEET[[#This Row],[Year]]), WORKSHEET[[#This Row],[Year]]="null"), "Exclude", "Include")</f>
        <v>Include</v>
      </c>
      <c r="L1471" t="s">
        <v>16</v>
      </c>
      <c r="M1471" t="s">
        <v>12</v>
      </c>
      <c r="N1471" t="s">
        <v>57</v>
      </c>
      <c r="O1471">
        <v>24.818000000000001</v>
      </c>
      <c r="P1471">
        <v>100</v>
      </c>
      <c r="Q1471" t="s">
        <v>14</v>
      </c>
      <c r="R1471">
        <f>P1471 * _xll.XLOOKUP(Q1471,CALCULATION!$A$15:$A$17, CALCULATION!$B$15:$B$17 )</f>
        <v>100</v>
      </c>
      <c r="S1471" s="5">
        <f>O1471*P1471*_xll.XLOOKUP(Q1471,CALCULATION!$A$15:$A$17, CALCULATION!$B$15:$B$17)</f>
        <v>2481.8000000000002</v>
      </c>
      <c r="T1471">
        <v>2000</v>
      </c>
      <c r="U1471" t="s">
        <v>58</v>
      </c>
      <c r="V1471">
        <f>T1471 * _xll.XLOOKUP(U1471,CALCULATION!$A$15:$A$17, CALCULATION!$B$15:$B$17 )</f>
        <v>114</v>
      </c>
      <c r="W1471" s="5">
        <f>O1471*T1471*_xll.XLOOKUP(U1471,CALCULATION!$A$15:$A$17, CALCULATION!$B$15:$B$17)</f>
        <v>2829.252</v>
      </c>
      <c r="X1471" s="5">
        <f>WORKSHEET[[#This Row],[Clients Total Cost]] / WORKSHEET[[#This Row],[Clients Rate per T2 (USD)]]</f>
        <v>24.818000000000001</v>
      </c>
      <c r="Y1471" s="5">
        <f>WORKSHEET[[#This Row],[Clients Rate per T2 (USD)]] - WORKSHEET[[#This Row],[Supplier Rate Per t2 (USD)]]</f>
        <v>-14</v>
      </c>
      <c r="Z1471" s="5">
        <f>WORKSHEET[[#This Row],[Profit Per T]] * WORKSHEET[[#This Row],[Weight]]</f>
        <v>-347.452</v>
      </c>
      <c r="AA1471">
        <v>1</v>
      </c>
      <c r="AB1471" s="1">
        <v>0</v>
      </c>
      <c r="AC1471" s="1">
        <v>0</v>
      </c>
      <c r="AD1471" s="1">
        <v>0</v>
      </c>
      <c r="AE1471" s="1">
        <f>WORKSHEET[[#This Row],[Delay at toll gate in days]] +WORKSHEET[[#This Row],[Delay at workshop in days]] +WORKSHEET[[#This Row],[Delay at border in days]]</f>
        <v>0</v>
      </c>
    </row>
    <row r="1472" spans="1:31" x14ac:dyDescent="0.35">
      <c r="A1472" t="s">
        <v>1492</v>
      </c>
      <c r="B1472" t="s">
        <v>10</v>
      </c>
      <c r="C1472" t="s">
        <v>56</v>
      </c>
      <c r="D1472" t="s">
        <v>3620</v>
      </c>
      <c r="E1472" t="s">
        <v>3612</v>
      </c>
      <c r="F1472" t="str">
        <f>WORKSHEET[[#This Row],[Depart From]]&amp;"-"&amp;WORKSHEET[[#This Row],[Arrive To]]</f>
        <v>Zanzibar-Victoria</v>
      </c>
      <c r="G1472" s="2">
        <v>44687</v>
      </c>
      <c r="H1472" s="2">
        <v>44687</v>
      </c>
      <c r="I1472" s="2" t="str">
        <f t="shared" si="22"/>
        <v>Delivered</v>
      </c>
      <c r="J1472" s="2" t="str">
        <f>TEXT(WORKSHEET[[#This Row],[Offloading Date]], "mmm")</f>
        <v>May</v>
      </c>
      <c r="K1472" s="2" t="str">
        <f>IF(OR(WORKSHEET[[#This Row],[Year]]="", ISBLANK(WORKSHEET[[#This Row],[Year]]), WORKSHEET[[#This Row],[Year]]="null"), "Exclude", "Include")</f>
        <v>Include</v>
      </c>
      <c r="L1472" t="s">
        <v>16</v>
      </c>
      <c r="M1472" t="s">
        <v>12</v>
      </c>
      <c r="N1472" t="s">
        <v>57</v>
      </c>
      <c r="O1472">
        <v>24.981999999999999</v>
      </c>
      <c r="P1472">
        <v>100</v>
      </c>
      <c r="Q1472" t="s">
        <v>14</v>
      </c>
      <c r="R1472">
        <f>P1472 * _xll.XLOOKUP(Q1472,CALCULATION!$A$15:$A$17, CALCULATION!$B$15:$B$17 )</f>
        <v>100</v>
      </c>
      <c r="S1472" s="5">
        <f>O1472*P1472*_xll.XLOOKUP(Q1472,CALCULATION!$A$15:$A$17, CALCULATION!$B$15:$B$17)</f>
        <v>2498.1999999999998</v>
      </c>
      <c r="T1472">
        <v>2000</v>
      </c>
      <c r="U1472" t="s">
        <v>58</v>
      </c>
      <c r="V1472">
        <f>T1472 * _xll.XLOOKUP(U1472,CALCULATION!$A$15:$A$17, CALCULATION!$B$15:$B$17 )</f>
        <v>114</v>
      </c>
      <c r="W1472" s="5">
        <f>O1472*T1472*_xll.XLOOKUP(U1472,CALCULATION!$A$15:$A$17, CALCULATION!$B$15:$B$17)</f>
        <v>2847.9480000000003</v>
      </c>
      <c r="X1472" s="5">
        <f>WORKSHEET[[#This Row],[Clients Total Cost]] / WORKSHEET[[#This Row],[Clients Rate per T2 (USD)]]</f>
        <v>24.981999999999999</v>
      </c>
      <c r="Y1472" s="5">
        <f>WORKSHEET[[#This Row],[Clients Rate per T2 (USD)]] - WORKSHEET[[#This Row],[Supplier Rate Per t2 (USD)]]</f>
        <v>-14</v>
      </c>
      <c r="Z1472" s="5">
        <f>WORKSHEET[[#This Row],[Profit Per T]] * WORKSHEET[[#This Row],[Weight]]</f>
        <v>-349.74799999999999</v>
      </c>
      <c r="AA1472">
        <v>1</v>
      </c>
      <c r="AB1472" s="1">
        <v>0</v>
      </c>
      <c r="AC1472" s="1">
        <v>0</v>
      </c>
      <c r="AD1472" s="1">
        <v>0</v>
      </c>
      <c r="AE1472" s="1">
        <f>WORKSHEET[[#This Row],[Delay at toll gate in days]] +WORKSHEET[[#This Row],[Delay at workshop in days]] +WORKSHEET[[#This Row],[Delay at border in days]]</f>
        <v>0</v>
      </c>
    </row>
    <row r="1473" spans="1:31" x14ac:dyDescent="0.35">
      <c r="A1473" t="s">
        <v>1493</v>
      </c>
      <c r="B1473" t="s">
        <v>10</v>
      </c>
      <c r="C1473" t="s">
        <v>56</v>
      </c>
      <c r="D1473" t="s">
        <v>3620</v>
      </c>
      <c r="E1473" t="s">
        <v>3612</v>
      </c>
      <c r="F1473" t="str">
        <f>WORKSHEET[[#This Row],[Depart From]]&amp;"-"&amp;WORKSHEET[[#This Row],[Arrive To]]</f>
        <v>Zanzibar-Victoria</v>
      </c>
      <c r="G1473" s="2">
        <v>44687</v>
      </c>
      <c r="H1473" s="2">
        <v>44687</v>
      </c>
      <c r="I1473" s="2" t="str">
        <f t="shared" si="22"/>
        <v>Delivered</v>
      </c>
      <c r="J1473" s="2" t="str">
        <f>TEXT(WORKSHEET[[#This Row],[Offloading Date]], "mmm")</f>
        <v>May</v>
      </c>
      <c r="K1473" s="2" t="str">
        <f>IF(OR(WORKSHEET[[#This Row],[Year]]="", ISBLANK(WORKSHEET[[#This Row],[Year]]), WORKSHEET[[#This Row],[Year]]="null"), "Exclude", "Include")</f>
        <v>Include</v>
      </c>
      <c r="L1473" t="s">
        <v>16</v>
      </c>
      <c r="M1473" t="s">
        <v>12</v>
      </c>
      <c r="N1473" t="s">
        <v>57</v>
      </c>
      <c r="O1473">
        <v>25.082999999999998</v>
      </c>
      <c r="P1473">
        <v>100</v>
      </c>
      <c r="Q1473" t="s">
        <v>14</v>
      </c>
      <c r="R1473">
        <f>P1473 * _xll.XLOOKUP(Q1473,CALCULATION!$A$15:$A$17, CALCULATION!$B$15:$B$17 )</f>
        <v>100</v>
      </c>
      <c r="S1473" s="5">
        <f>O1473*P1473*_xll.XLOOKUP(Q1473,CALCULATION!$A$15:$A$17, CALCULATION!$B$15:$B$17)</f>
        <v>2508.2999999999997</v>
      </c>
      <c r="T1473">
        <v>2000</v>
      </c>
      <c r="U1473" t="s">
        <v>58</v>
      </c>
      <c r="V1473">
        <f>T1473 * _xll.XLOOKUP(U1473,CALCULATION!$A$15:$A$17, CALCULATION!$B$15:$B$17 )</f>
        <v>114</v>
      </c>
      <c r="W1473" s="5">
        <f>O1473*T1473*_xll.XLOOKUP(U1473,CALCULATION!$A$15:$A$17, CALCULATION!$B$15:$B$17)</f>
        <v>2859.462</v>
      </c>
      <c r="X1473" s="5">
        <f>WORKSHEET[[#This Row],[Clients Total Cost]] / WORKSHEET[[#This Row],[Clients Rate per T2 (USD)]]</f>
        <v>25.082999999999998</v>
      </c>
      <c r="Y1473" s="5">
        <f>WORKSHEET[[#This Row],[Clients Rate per T2 (USD)]] - WORKSHEET[[#This Row],[Supplier Rate Per t2 (USD)]]</f>
        <v>-14</v>
      </c>
      <c r="Z1473" s="5">
        <f>WORKSHEET[[#This Row],[Profit Per T]] * WORKSHEET[[#This Row],[Weight]]</f>
        <v>-351.16199999999998</v>
      </c>
      <c r="AA1473">
        <v>1</v>
      </c>
      <c r="AB1473" s="1">
        <v>0</v>
      </c>
      <c r="AC1473" s="1">
        <v>0</v>
      </c>
      <c r="AD1473" s="1">
        <v>0</v>
      </c>
      <c r="AE1473" s="1">
        <f>WORKSHEET[[#This Row],[Delay at toll gate in days]] +WORKSHEET[[#This Row],[Delay at workshop in days]] +WORKSHEET[[#This Row],[Delay at border in days]]</f>
        <v>0</v>
      </c>
    </row>
    <row r="1474" spans="1:31" x14ac:dyDescent="0.35">
      <c r="A1474" t="s">
        <v>1494</v>
      </c>
      <c r="B1474" t="s">
        <v>10</v>
      </c>
      <c r="C1474" t="s">
        <v>56</v>
      </c>
      <c r="D1474" t="s">
        <v>3620</v>
      </c>
      <c r="E1474" t="s">
        <v>3618</v>
      </c>
      <c r="F1474" t="str">
        <f>WORKSHEET[[#This Row],[Depart From]]&amp;"-"&amp;WORKSHEET[[#This Row],[Arrive To]]</f>
        <v>Zanzibar-Tripoli</v>
      </c>
      <c r="G1474" s="2">
        <v>44687</v>
      </c>
      <c r="H1474" s="2">
        <v>44687</v>
      </c>
      <c r="I1474" s="2" t="str">
        <f t="shared" ref="I1474:I1537" si="23">IF(OR(H1474="", H1474="NULL"), "Failed","Delivered")</f>
        <v>Delivered</v>
      </c>
      <c r="J1474" s="2" t="str">
        <f>TEXT(WORKSHEET[[#This Row],[Offloading Date]], "mmm")</f>
        <v>May</v>
      </c>
      <c r="K1474" s="2" t="str">
        <f>IF(OR(WORKSHEET[[#This Row],[Year]]="", ISBLANK(WORKSHEET[[#This Row],[Year]]), WORKSHEET[[#This Row],[Year]]="null"), "Exclude", "Include")</f>
        <v>Include</v>
      </c>
      <c r="L1474" t="s">
        <v>16</v>
      </c>
      <c r="M1474" t="s">
        <v>12</v>
      </c>
      <c r="N1474" t="s">
        <v>57</v>
      </c>
      <c r="O1474">
        <v>24.79</v>
      </c>
      <c r="P1474">
        <v>100</v>
      </c>
      <c r="Q1474" t="s">
        <v>14</v>
      </c>
      <c r="R1474">
        <f>P1474 * _xll.XLOOKUP(Q1474,CALCULATION!$A$15:$A$17, CALCULATION!$B$15:$B$17 )</f>
        <v>100</v>
      </c>
      <c r="S1474" s="5">
        <f>O1474*P1474*_xll.XLOOKUP(Q1474,CALCULATION!$A$15:$A$17, CALCULATION!$B$15:$B$17)</f>
        <v>2479</v>
      </c>
      <c r="T1474">
        <v>2000</v>
      </c>
      <c r="U1474" t="s">
        <v>58</v>
      </c>
      <c r="V1474">
        <f>T1474 * _xll.XLOOKUP(U1474,CALCULATION!$A$15:$A$17, CALCULATION!$B$15:$B$17 )</f>
        <v>114</v>
      </c>
      <c r="W1474" s="5">
        <f>O1474*T1474*_xll.XLOOKUP(U1474,CALCULATION!$A$15:$A$17, CALCULATION!$B$15:$B$17)</f>
        <v>2826.06</v>
      </c>
      <c r="X1474" s="5">
        <f>WORKSHEET[[#This Row],[Clients Total Cost]] / WORKSHEET[[#This Row],[Clients Rate per T2 (USD)]]</f>
        <v>24.79</v>
      </c>
      <c r="Y1474" s="5">
        <f>WORKSHEET[[#This Row],[Clients Rate per T2 (USD)]] - WORKSHEET[[#This Row],[Supplier Rate Per t2 (USD)]]</f>
        <v>-14</v>
      </c>
      <c r="Z1474" s="5">
        <f>WORKSHEET[[#This Row],[Profit Per T]] * WORKSHEET[[#This Row],[Weight]]</f>
        <v>-347.06</v>
      </c>
      <c r="AA1474">
        <v>1</v>
      </c>
      <c r="AB1474" s="1">
        <v>0</v>
      </c>
      <c r="AC1474" s="1">
        <v>0</v>
      </c>
      <c r="AD1474" s="1">
        <v>0</v>
      </c>
      <c r="AE1474" s="1">
        <f>WORKSHEET[[#This Row],[Delay at toll gate in days]] +WORKSHEET[[#This Row],[Delay at workshop in days]] +WORKSHEET[[#This Row],[Delay at border in days]]</f>
        <v>0</v>
      </c>
    </row>
    <row r="1475" spans="1:31" x14ac:dyDescent="0.35">
      <c r="A1475" t="s">
        <v>1495</v>
      </c>
      <c r="B1475" t="s">
        <v>10</v>
      </c>
      <c r="C1475" t="s">
        <v>56</v>
      </c>
      <c r="D1475" t="s">
        <v>3611</v>
      </c>
      <c r="E1475" t="s">
        <v>3612</v>
      </c>
      <c r="F1475" t="str">
        <f>WORKSHEET[[#This Row],[Depart From]]&amp;"-"&amp;WORKSHEET[[#This Row],[Arrive To]]</f>
        <v>Mogadishu-Victoria</v>
      </c>
      <c r="G1475" s="2">
        <v>44687</v>
      </c>
      <c r="H1475" s="2">
        <v>44687</v>
      </c>
      <c r="I1475" s="2" t="str">
        <f t="shared" si="23"/>
        <v>Delivered</v>
      </c>
      <c r="J1475" s="2" t="str">
        <f>TEXT(WORKSHEET[[#This Row],[Offloading Date]], "mmm")</f>
        <v>May</v>
      </c>
      <c r="K1475" s="2" t="str">
        <f>IF(OR(WORKSHEET[[#This Row],[Year]]="", ISBLANK(WORKSHEET[[#This Row],[Year]]), WORKSHEET[[#This Row],[Year]]="null"), "Exclude", "Include")</f>
        <v>Include</v>
      </c>
      <c r="L1475" t="s">
        <v>16</v>
      </c>
      <c r="M1475" t="s">
        <v>12</v>
      </c>
      <c r="N1475" t="s">
        <v>57</v>
      </c>
      <c r="O1475">
        <v>24.948</v>
      </c>
      <c r="P1475">
        <v>100</v>
      </c>
      <c r="Q1475" t="s">
        <v>14</v>
      </c>
      <c r="R1475">
        <f>P1475 * _xll.XLOOKUP(Q1475,CALCULATION!$A$15:$A$17, CALCULATION!$B$15:$B$17 )</f>
        <v>100</v>
      </c>
      <c r="S1475" s="5">
        <f>O1475*P1475*_xll.XLOOKUP(Q1475,CALCULATION!$A$15:$A$17, CALCULATION!$B$15:$B$17)</f>
        <v>2494.8000000000002</v>
      </c>
      <c r="T1475">
        <v>2000</v>
      </c>
      <c r="U1475" t="s">
        <v>58</v>
      </c>
      <c r="V1475">
        <f>T1475 * _xll.XLOOKUP(U1475,CALCULATION!$A$15:$A$17, CALCULATION!$B$15:$B$17 )</f>
        <v>114</v>
      </c>
      <c r="W1475" s="5">
        <f>O1475*T1475*_xll.XLOOKUP(U1475,CALCULATION!$A$15:$A$17, CALCULATION!$B$15:$B$17)</f>
        <v>2844.0720000000001</v>
      </c>
      <c r="X1475" s="5">
        <f>WORKSHEET[[#This Row],[Clients Total Cost]] / WORKSHEET[[#This Row],[Clients Rate per T2 (USD)]]</f>
        <v>24.948</v>
      </c>
      <c r="Y1475" s="5">
        <f>WORKSHEET[[#This Row],[Clients Rate per T2 (USD)]] - WORKSHEET[[#This Row],[Supplier Rate Per t2 (USD)]]</f>
        <v>-14</v>
      </c>
      <c r="Z1475" s="5">
        <f>WORKSHEET[[#This Row],[Profit Per T]] * WORKSHEET[[#This Row],[Weight]]</f>
        <v>-349.27199999999999</v>
      </c>
      <c r="AA1475">
        <v>1</v>
      </c>
      <c r="AB1475" s="1">
        <v>0</v>
      </c>
      <c r="AC1475" s="1">
        <v>0</v>
      </c>
      <c r="AD1475" s="1">
        <v>0</v>
      </c>
      <c r="AE1475" s="1">
        <f>WORKSHEET[[#This Row],[Delay at toll gate in days]] +WORKSHEET[[#This Row],[Delay at workshop in days]] +WORKSHEET[[#This Row],[Delay at border in days]]</f>
        <v>0</v>
      </c>
    </row>
    <row r="1476" spans="1:31" x14ac:dyDescent="0.35">
      <c r="A1476" t="s">
        <v>1496</v>
      </c>
      <c r="B1476" t="s">
        <v>10</v>
      </c>
      <c r="C1476" t="s">
        <v>56</v>
      </c>
      <c r="D1476" t="s">
        <v>3611</v>
      </c>
      <c r="E1476" t="s">
        <v>3613</v>
      </c>
      <c r="F1476" t="str">
        <f>WORKSHEET[[#This Row],[Depart From]]&amp;"-"&amp;WORKSHEET[[#This Row],[Arrive To]]</f>
        <v>Mogadishu-Sanaa</v>
      </c>
      <c r="G1476" s="2">
        <v>44687</v>
      </c>
      <c r="H1476" s="2">
        <v>44687</v>
      </c>
      <c r="I1476" s="2" t="str">
        <f t="shared" si="23"/>
        <v>Delivered</v>
      </c>
      <c r="J1476" s="2" t="str">
        <f>TEXT(WORKSHEET[[#This Row],[Offloading Date]], "mmm")</f>
        <v>May</v>
      </c>
      <c r="K1476" s="2" t="str">
        <f>IF(OR(WORKSHEET[[#This Row],[Year]]="", ISBLANK(WORKSHEET[[#This Row],[Year]]), WORKSHEET[[#This Row],[Year]]="null"), "Exclude", "Include")</f>
        <v>Include</v>
      </c>
      <c r="L1476" t="s">
        <v>16</v>
      </c>
      <c r="M1476" t="s">
        <v>12</v>
      </c>
      <c r="N1476" t="s">
        <v>57</v>
      </c>
      <c r="O1476">
        <v>24.841000000000001</v>
      </c>
      <c r="P1476">
        <v>100</v>
      </c>
      <c r="Q1476" t="s">
        <v>14</v>
      </c>
      <c r="R1476">
        <f>P1476 * _xll.XLOOKUP(Q1476,CALCULATION!$A$15:$A$17, CALCULATION!$B$15:$B$17 )</f>
        <v>100</v>
      </c>
      <c r="S1476" s="5">
        <f>O1476*P1476*_xll.XLOOKUP(Q1476,CALCULATION!$A$15:$A$17, CALCULATION!$B$15:$B$17)</f>
        <v>2484.1</v>
      </c>
      <c r="T1476">
        <v>2000</v>
      </c>
      <c r="U1476" t="s">
        <v>58</v>
      </c>
      <c r="V1476">
        <f>T1476 * _xll.XLOOKUP(U1476,CALCULATION!$A$15:$A$17, CALCULATION!$B$15:$B$17 )</f>
        <v>114</v>
      </c>
      <c r="W1476" s="5">
        <f>O1476*T1476*_xll.XLOOKUP(U1476,CALCULATION!$A$15:$A$17, CALCULATION!$B$15:$B$17)</f>
        <v>2831.8740000000003</v>
      </c>
      <c r="X1476" s="5">
        <f>WORKSHEET[[#This Row],[Clients Total Cost]] / WORKSHEET[[#This Row],[Clients Rate per T2 (USD)]]</f>
        <v>24.840999999999998</v>
      </c>
      <c r="Y1476" s="5">
        <f>WORKSHEET[[#This Row],[Clients Rate per T2 (USD)]] - WORKSHEET[[#This Row],[Supplier Rate Per t2 (USD)]]</f>
        <v>-14</v>
      </c>
      <c r="Z1476" s="5">
        <f>WORKSHEET[[#This Row],[Profit Per T]] * WORKSHEET[[#This Row],[Weight]]</f>
        <v>-347.77399999999994</v>
      </c>
      <c r="AA1476">
        <v>1</v>
      </c>
      <c r="AB1476" s="1">
        <v>0</v>
      </c>
      <c r="AC1476" s="1">
        <v>0</v>
      </c>
      <c r="AD1476" s="1">
        <v>0</v>
      </c>
      <c r="AE1476" s="1">
        <f>WORKSHEET[[#This Row],[Delay at toll gate in days]] +WORKSHEET[[#This Row],[Delay at workshop in days]] +WORKSHEET[[#This Row],[Delay at border in days]]</f>
        <v>0</v>
      </c>
    </row>
    <row r="1477" spans="1:31" x14ac:dyDescent="0.35">
      <c r="A1477" t="s">
        <v>1497</v>
      </c>
      <c r="B1477" t="s">
        <v>10</v>
      </c>
      <c r="C1477" t="s">
        <v>56</v>
      </c>
      <c r="D1477" t="s">
        <v>3615</v>
      </c>
      <c r="E1477" t="s">
        <v>3612</v>
      </c>
      <c r="F1477" t="str">
        <f>WORKSHEET[[#This Row],[Depart From]]&amp;"-"&amp;WORKSHEET[[#This Row],[Arrive To]]</f>
        <v>Mombasa-Victoria</v>
      </c>
      <c r="G1477" s="2">
        <v>44687</v>
      </c>
      <c r="H1477" s="2">
        <v>44687</v>
      </c>
      <c r="I1477" s="2" t="str">
        <f t="shared" si="23"/>
        <v>Delivered</v>
      </c>
      <c r="J1477" s="2" t="str">
        <f>TEXT(WORKSHEET[[#This Row],[Offloading Date]], "mmm")</f>
        <v>May</v>
      </c>
      <c r="K1477" s="2" t="str">
        <f>IF(OR(WORKSHEET[[#This Row],[Year]]="", ISBLANK(WORKSHEET[[#This Row],[Year]]), WORKSHEET[[#This Row],[Year]]="null"), "Exclude", "Include")</f>
        <v>Include</v>
      </c>
      <c r="L1477" t="s">
        <v>16</v>
      </c>
      <c r="M1477" t="s">
        <v>12</v>
      </c>
      <c r="N1477" t="s">
        <v>57</v>
      </c>
      <c r="O1477">
        <v>24.742000000000001</v>
      </c>
      <c r="P1477">
        <v>100</v>
      </c>
      <c r="Q1477" t="s">
        <v>14</v>
      </c>
      <c r="R1477">
        <f>P1477 * _xll.XLOOKUP(Q1477,CALCULATION!$A$15:$A$17, CALCULATION!$B$15:$B$17 )</f>
        <v>100</v>
      </c>
      <c r="S1477" s="5">
        <f>O1477*P1477*_xll.XLOOKUP(Q1477,CALCULATION!$A$15:$A$17, CALCULATION!$B$15:$B$17)</f>
        <v>2474.2000000000003</v>
      </c>
      <c r="T1477">
        <v>2000</v>
      </c>
      <c r="U1477" t="s">
        <v>58</v>
      </c>
      <c r="V1477">
        <f>T1477 * _xll.XLOOKUP(U1477,CALCULATION!$A$15:$A$17, CALCULATION!$B$15:$B$17 )</f>
        <v>114</v>
      </c>
      <c r="W1477" s="5">
        <f>O1477*T1477*_xll.XLOOKUP(U1477,CALCULATION!$A$15:$A$17, CALCULATION!$B$15:$B$17)</f>
        <v>2820.5880000000002</v>
      </c>
      <c r="X1477" s="5">
        <f>WORKSHEET[[#This Row],[Clients Total Cost]] / WORKSHEET[[#This Row],[Clients Rate per T2 (USD)]]</f>
        <v>24.742000000000004</v>
      </c>
      <c r="Y1477" s="5">
        <f>WORKSHEET[[#This Row],[Clients Rate per T2 (USD)]] - WORKSHEET[[#This Row],[Supplier Rate Per t2 (USD)]]</f>
        <v>-14</v>
      </c>
      <c r="Z1477" s="5">
        <f>WORKSHEET[[#This Row],[Profit Per T]] * WORKSHEET[[#This Row],[Weight]]</f>
        <v>-346.38800000000003</v>
      </c>
      <c r="AA1477">
        <v>1</v>
      </c>
      <c r="AB1477" s="1">
        <v>0</v>
      </c>
      <c r="AC1477" s="1">
        <v>0</v>
      </c>
      <c r="AD1477" s="1">
        <v>0</v>
      </c>
      <c r="AE1477" s="1">
        <f>WORKSHEET[[#This Row],[Delay at toll gate in days]] +WORKSHEET[[#This Row],[Delay at workshop in days]] +WORKSHEET[[#This Row],[Delay at border in days]]</f>
        <v>0</v>
      </c>
    </row>
    <row r="1478" spans="1:31" x14ac:dyDescent="0.35">
      <c r="A1478" t="s">
        <v>1498</v>
      </c>
      <c r="B1478" t="s">
        <v>10</v>
      </c>
      <c r="C1478" t="s">
        <v>56</v>
      </c>
      <c r="D1478" t="s">
        <v>3619</v>
      </c>
      <c r="E1478" t="s">
        <v>3613</v>
      </c>
      <c r="F1478" t="str">
        <f>WORKSHEET[[#This Row],[Depart From]]&amp;"-"&amp;WORKSHEET[[#This Row],[Arrive To]]</f>
        <v>Addis Ababa-Sanaa</v>
      </c>
      <c r="G1478" s="2">
        <v>44687</v>
      </c>
      <c r="H1478" s="2">
        <v>44687</v>
      </c>
      <c r="I1478" s="2" t="str">
        <f t="shared" si="23"/>
        <v>Delivered</v>
      </c>
      <c r="J1478" s="2" t="str">
        <f>TEXT(WORKSHEET[[#This Row],[Offloading Date]], "mmm")</f>
        <v>May</v>
      </c>
      <c r="K1478" s="2" t="str">
        <f>IF(OR(WORKSHEET[[#This Row],[Year]]="", ISBLANK(WORKSHEET[[#This Row],[Year]]), WORKSHEET[[#This Row],[Year]]="null"), "Exclude", "Include")</f>
        <v>Include</v>
      </c>
      <c r="L1478" t="s">
        <v>16</v>
      </c>
      <c r="M1478" t="s">
        <v>12</v>
      </c>
      <c r="N1478" t="s">
        <v>57</v>
      </c>
      <c r="O1478">
        <v>25.134</v>
      </c>
      <c r="P1478">
        <v>100</v>
      </c>
      <c r="Q1478" t="s">
        <v>14</v>
      </c>
      <c r="R1478">
        <f>P1478 * _xll.XLOOKUP(Q1478,CALCULATION!$A$15:$A$17, CALCULATION!$B$15:$B$17 )</f>
        <v>100</v>
      </c>
      <c r="S1478" s="5">
        <f>O1478*P1478*_xll.XLOOKUP(Q1478,CALCULATION!$A$15:$A$17, CALCULATION!$B$15:$B$17)</f>
        <v>2513.4</v>
      </c>
      <c r="T1478">
        <v>2000</v>
      </c>
      <c r="U1478" t="s">
        <v>58</v>
      </c>
      <c r="V1478">
        <f>T1478 * _xll.XLOOKUP(U1478,CALCULATION!$A$15:$A$17, CALCULATION!$B$15:$B$17 )</f>
        <v>114</v>
      </c>
      <c r="W1478" s="5">
        <f>O1478*T1478*_xll.XLOOKUP(U1478,CALCULATION!$A$15:$A$17, CALCULATION!$B$15:$B$17)</f>
        <v>2865.2760000000003</v>
      </c>
      <c r="X1478" s="5">
        <f>WORKSHEET[[#This Row],[Clients Total Cost]] / WORKSHEET[[#This Row],[Clients Rate per T2 (USD)]]</f>
        <v>25.134</v>
      </c>
      <c r="Y1478" s="5">
        <f>WORKSHEET[[#This Row],[Clients Rate per T2 (USD)]] - WORKSHEET[[#This Row],[Supplier Rate Per t2 (USD)]]</f>
        <v>-14</v>
      </c>
      <c r="Z1478" s="5">
        <f>WORKSHEET[[#This Row],[Profit Per T]] * WORKSHEET[[#This Row],[Weight]]</f>
        <v>-351.87599999999998</v>
      </c>
      <c r="AA1478">
        <v>1</v>
      </c>
      <c r="AB1478" s="1">
        <v>0</v>
      </c>
      <c r="AC1478" s="1">
        <v>0</v>
      </c>
      <c r="AD1478" s="1">
        <v>0</v>
      </c>
      <c r="AE1478" s="1">
        <f>WORKSHEET[[#This Row],[Delay at toll gate in days]] +WORKSHEET[[#This Row],[Delay at workshop in days]] +WORKSHEET[[#This Row],[Delay at border in days]]</f>
        <v>0</v>
      </c>
    </row>
    <row r="1479" spans="1:31" x14ac:dyDescent="0.35">
      <c r="A1479" t="s">
        <v>1499</v>
      </c>
      <c r="B1479" t="s">
        <v>10</v>
      </c>
      <c r="C1479" t="s">
        <v>56</v>
      </c>
      <c r="D1479" t="s">
        <v>3615</v>
      </c>
      <c r="E1479" t="s">
        <v>3612</v>
      </c>
      <c r="F1479" t="str">
        <f>WORKSHEET[[#This Row],[Depart From]]&amp;"-"&amp;WORKSHEET[[#This Row],[Arrive To]]</f>
        <v>Mombasa-Victoria</v>
      </c>
      <c r="G1479" s="2">
        <v>44687</v>
      </c>
      <c r="H1479" s="2">
        <v>44687</v>
      </c>
      <c r="I1479" s="2" t="str">
        <f t="shared" si="23"/>
        <v>Delivered</v>
      </c>
      <c r="J1479" s="2" t="str">
        <f>TEXT(WORKSHEET[[#This Row],[Offloading Date]], "mmm")</f>
        <v>May</v>
      </c>
      <c r="K1479" s="2" t="str">
        <f>IF(OR(WORKSHEET[[#This Row],[Year]]="", ISBLANK(WORKSHEET[[#This Row],[Year]]), WORKSHEET[[#This Row],[Year]]="null"), "Exclude", "Include")</f>
        <v>Include</v>
      </c>
      <c r="L1479" t="s">
        <v>16</v>
      </c>
      <c r="M1479" t="s">
        <v>12</v>
      </c>
      <c r="N1479" t="s">
        <v>57</v>
      </c>
      <c r="O1479">
        <v>25.050999999999998</v>
      </c>
      <c r="P1479">
        <v>100</v>
      </c>
      <c r="Q1479" t="s">
        <v>14</v>
      </c>
      <c r="R1479">
        <f>P1479 * _xll.XLOOKUP(Q1479,CALCULATION!$A$15:$A$17, CALCULATION!$B$15:$B$17 )</f>
        <v>100</v>
      </c>
      <c r="S1479" s="5">
        <f>O1479*P1479*_xll.XLOOKUP(Q1479,CALCULATION!$A$15:$A$17, CALCULATION!$B$15:$B$17)</f>
        <v>2505.1</v>
      </c>
      <c r="T1479">
        <v>2000</v>
      </c>
      <c r="U1479" t="s">
        <v>58</v>
      </c>
      <c r="V1479">
        <f>T1479 * _xll.XLOOKUP(U1479,CALCULATION!$A$15:$A$17, CALCULATION!$B$15:$B$17 )</f>
        <v>114</v>
      </c>
      <c r="W1479" s="5">
        <f>O1479*T1479*_xll.XLOOKUP(U1479,CALCULATION!$A$15:$A$17, CALCULATION!$B$15:$B$17)</f>
        <v>2855.8140000000003</v>
      </c>
      <c r="X1479" s="5">
        <f>WORKSHEET[[#This Row],[Clients Total Cost]] / WORKSHEET[[#This Row],[Clients Rate per T2 (USD)]]</f>
        <v>25.050999999999998</v>
      </c>
      <c r="Y1479" s="5">
        <f>WORKSHEET[[#This Row],[Clients Rate per T2 (USD)]] - WORKSHEET[[#This Row],[Supplier Rate Per t2 (USD)]]</f>
        <v>-14</v>
      </c>
      <c r="Z1479" s="5">
        <f>WORKSHEET[[#This Row],[Profit Per T]] * WORKSHEET[[#This Row],[Weight]]</f>
        <v>-350.714</v>
      </c>
      <c r="AA1479">
        <v>1</v>
      </c>
      <c r="AB1479" s="1">
        <v>0</v>
      </c>
      <c r="AC1479" s="1">
        <v>0</v>
      </c>
      <c r="AD1479" s="1">
        <v>0</v>
      </c>
      <c r="AE1479" s="1">
        <f>WORKSHEET[[#This Row],[Delay at toll gate in days]] +WORKSHEET[[#This Row],[Delay at workshop in days]] +WORKSHEET[[#This Row],[Delay at border in days]]</f>
        <v>0</v>
      </c>
    </row>
    <row r="1480" spans="1:31" x14ac:dyDescent="0.35">
      <c r="A1480" t="s">
        <v>1500</v>
      </c>
      <c r="B1480" t="s">
        <v>10</v>
      </c>
      <c r="C1480" t="s">
        <v>56</v>
      </c>
      <c r="D1480" t="s">
        <v>3619</v>
      </c>
      <c r="E1480" t="s">
        <v>3613</v>
      </c>
      <c r="F1480" t="str">
        <f>WORKSHEET[[#This Row],[Depart From]]&amp;"-"&amp;WORKSHEET[[#This Row],[Arrive To]]</f>
        <v>Addis Ababa-Sanaa</v>
      </c>
      <c r="G1480" s="2">
        <v>44687</v>
      </c>
      <c r="H1480" s="2">
        <v>44687</v>
      </c>
      <c r="I1480" s="2" t="str">
        <f t="shared" si="23"/>
        <v>Delivered</v>
      </c>
      <c r="J1480" s="2" t="str">
        <f>TEXT(WORKSHEET[[#This Row],[Offloading Date]], "mmm")</f>
        <v>May</v>
      </c>
      <c r="K1480" s="2" t="str">
        <f>IF(OR(WORKSHEET[[#This Row],[Year]]="", ISBLANK(WORKSHEET[[#This Row],[Year]]), WORKSHEET[[#This Row],[Year]]="null"), "Exclude", "Include")</f>
        <v>Include</v>
      </c>
      <c r="L1480" t="s">
        <v>16</v>
      </c>
      <c r="M1480" t="s">
        <v>12</v>
      </c>
      <c r="N1480" t="s">
        <v>57</v>
      </c>
      <c r="O1480">
        <v>25</v>
      </c>
      <c r="P1480">
        <v>100</v>
      </c>
      <c r="Q1480" t="s">
        <v>14</v>
      </c>
      <c r="R1480">
        <f>P1480 * _xll.XLOOKUP(Q1480,CALCULATION!$A$15:$A$17, CALCULATION!$B$15:$B$17 )</f>
        <v>100</v>
      </c>
      <c r="S1480" s="5">
        <f>O1480*P1480*_xll.XLOOKUP(Q1480,CALCULATION!$A$15:$A$17, CALCULATION!$B$15:$B$17)</f>
        <v>2500</v>
      </c>
      <c r="T1480">
        <v>2000</v>
      </c>
      <c r="U1480" t="s">
        <v>58</v>
      </c>
      <c r="V1480">
        <f>T1480 * _xll.XLOOKUP(U1480,CALCULATION!$A$15:$A$17, CALCULATION!$B$15:$B$17 )</f>
        <v>114</v>
      </c>
      <c r="W1480" s="5">
        <f>O1480*T1480*_xll.XLOOKUP(U1480,CALCULATION!$A$15:$A$17, CALCULATION!$B$15:$B$17)</f>
        <v>2850</v>
      </c>
      <c r="X1480" s="5">
        <f>WORKSHEET[[#This Row],[Clients Total Cost]] / WORKSHEET[[#This Row],[Clients Rate per T2 (USD)]]</f>
        <v>25</v>
      </c>
      <c r="Y1480" s="5">
        <f>WORKSHEET[[#This Row],[Clients Rate per T2 (USD)]] - WORKSHEET[[#This Row],[Supplier Rate Per t2 (USD)]]</f>
        <v>-14</v>
      </c>
      <c r="Z1480" s="5">
        <f>WORKSHEET[[#This Row],[Profit Per T]] * WORKSHEET[[#This Row],[Weight]]</f>
        <v>-350</v>
      </c>
      <c r="AA1480">
        <v>1</v>
      </c>
      <c r="AB1480" s="1">
        <v>0</v>
      </c>
      <c r="AC1480" s="1">
        <v>0</v>
      </c>
      <c r="AD1480" s="1">
        <v>0</v>
      </c>
      <c r="AE1480" s="1">
        <f>WORKSHEET[[#This Row],[Delay at toll gate in days]] +WORKSHEET[[#This Row],[Delay at workshop in days]] +WORKSHEET[[#This Row],[Delay at border in days]]</f>
        <v>0</v>
      </c>
    </row>
    <row r="1481" spans="1:31" x14ac:dyDescent="0.35">
      <c r="A1481" t="s">
        <v>1501</v>
      </c>
      <c r="B1481" t="s">
        <v>10</v>
      </c>
      <c r="C1481" t="s">
        <v>56</v>
      </c>
      <c r="D1481" t="s">
        <v>3619</v>
      </c>
      <c r="E1481" t="s">
        <v>3617</v>
      </c>
      <c r="F1481" t="str">
        <f>WORKSHEET[[#This Row],[Depart From]]&amp;"-"&amp;WORKSHEET[[#This Row],[Arrive To]]</f>
        <v>Addis Ababa-Lagos</v>
      </c>
      <c r="G1481" s="2">
        <v>44687</v>
      </c>
      <c r="H1481" s="2">
        <v>44687</v>
      </c>
      <c r="I1481" s="2" t="str">
        <f t="shared" si="23"/>
        <v>Delivered</v>
      </c>
      <c r="J1481" s="2" t="str">
        <f>TEXT(WORKSHEET[[#This Row],[Offloading Date]], "mmm")</f>
        <v>May</v>
      </c>
      <c r="K1481" s="2" t="str">
        <f>IF(OR(WORKSHEET[[#This Row],[Year]]="", ISBLANK(WORKSHEET[[#This Row],[Year]]), WORKSHEET[[#This Row],[Year]]="null"), "Exclude", "Include")</f>
        <v>Include</v>
      </c>
      <c r="L1481" t="s">
        <v>16</v>
      </c>
      <c r="M1481" t="s">
        <v>12</v>
      </c>
      <c r="N1481" t="s">
        <v>57</v>
      </c>
      <c r="O1481">
        <v>25.058</v>
      </c>
      <c r="P1481">
        <v>100</v>
      </c>
      <c r="Q1481" t="s">
        <v>14</v>
      </c>
      <c r="R1481">
        <f>P1481 * _xll.XLOOKUP(Q1481,CALCULATION!$A$15:$A$17, CALCULATION!$B$15:$B$17 )</f>
        <v>100</v>
      </c>
      <c r="S1481" s="5">
        <f>O1481*P1481*_xll.XLOOKUP(Q1481,CALCULATION!$A$15:$A$17, CALCULATION!$B$15:$B$17)</f>
        <v>2505.8000000000002</v>
      </c>
      <c r="T1481">
        <v>2000</v>
      </c>
      <c r="U1481" t="s">
        <v>58</v>
      </c>
      <c r="V1481">
        <f>T1481 * _xll.XLOOKUP(U1481,CALCULATION!$A$15:$A$17, CALCULATION!$B$15:$B$17 )</f>
        <v>114</v>
      </c>
      <c r="W1481" s="5">
        <f>O1481*T1481*_xll.XLOOKUP(U1481,CALCULATION!$A$15:$A$17, CALCULATION!$B$15:$B$17)</f>
        <v>2856.6120000000001</v>
      </c>
      <c r="X1481" s="5">
        <f>WORKSHEET[[#This Row],[Clients Total Cost]] / WORKSHEET[[#This Row],[Clients Rate per T2 (USD)]]</f>
        <v>25.058000000000003</v>
      </c>
      <c r="Y1481" s="5">
        <f>WORKSHEET[[#This Row],[Clients Rate per T2 (USD)]] - WORKSHEET[[#This Row],[Supplier Rate Per t2 (USD)]]</f>
        <v>-14</v>
      </c>
      <c r="Z1481" s="5">
        <f>WORKSHEET[[#This Row],[Profit Per T]] * WORKSHEET[[#This Row],[Weight]]</f>
        <v>-350.81200000000007</v>
      </c>
      <c r="AA1481">
        <v>1</v>
      </c>
      <c r="AB1481" s="1">
        <v>0</v>
      </c>
      <c r="AC1481" s="1">
        <v>0</v>
      </c>
      <c r="AD1481" s="1">
        <v>0</v>
      </c>
      <c r="AE1481" s="1">
        <f>WORKSHEET[[#This Row],[Delay at toll gate in days]] +WORKSHEET[[#This Row],[Delay at workshop in days]] +WORKSHEET[[#This Row],[Delay at border in days]]</f>
        <v>0</v>
      </c>
    </row>
    <row r="1482" spans="1:31" x14ac:dyDescent="0.35">
      <c r="A1482" t="s">
        <v>1502</v>
      </c>
      <c r="B1482" t="s">
        <v>10</v>
      </c>
      <c r="C1482" t="s">
        <v>56</v>
      </c>
      <c r="D1482" t="s">
        <v>3615</v>
      </c>
      <c r="E1482" t="s">
        <v>3618</v>
      </c>
      <c r="F1482" t="str">
        <f>WORKSHEET[[#This Row],[Depart From]]&amp;"-"&amp;WORKSHEET[[#This Row],[Arrive To]]</f>
        <v>Mombasa-Tripoli</v>
      </c>
      <c r="G1482" s="2">
        <v>44687</v>
      </c>
      <c r="H1482" s="2">
        <v>44687</v>
      </c>
      <c r="I1482" s="2" t="str">
        <f t="shared" si="23"/>
        <v>Delivered</v>
      </c>
      <c r="J1482" s="2" t="str">
        <f>TEXT(WORKSHEET[[#This Row],[Offloading Date]], "mmm")</f>
        <v>May</v>
      </c>
      <c r="K1482" s="2" t="str">
        <f>IF(OR(WORKSHEET[[#This Row],[Year]]="", ISBLANK(WORKSHEET[[#This Row],[Year]]), WORKSHEET[[#This Row],[Year]]="null"), "Exclude", "Include")</f>
        <v>Include</v>
      </c>
      <c r="L1482" t="s">
        <v>16</v>
      </c>
      <c r="M1482" t="s">
        <v>12</v>
      </c>
      <c r="N1482" t="s">
        <v>57</v>
      </c>
      <c r="O1482">
        <v>25.041</v>
      </c>
      <c r="P1482">
        <v>100</v>
      </c>
      <c r="Q1482" t="s">
        <v>14</v>
      </c>
      <c r="R1482">
        <f>P1482 * _xll.XLOOKUP(Q1482,CALCULATION!$A$15:$A$17, CALCULATION!$B$15:$B$17 )</f>
        <v>100</v>
      </c>
      <c r="S1482" s="5">
        <f>O1482*P1482*_xll.XLOOKUP(Q1482,CALCULATION!$A$15:$A$17, CALCULATION!$B$15:$B$17)</f>
        <v>2504.1</v>
      </c>
      <c r="T1482">
        <v>2000</v>
      </c>
      <c r="U1482" t="s">
        <v>58</v>
      </c>
      <c r="V1482">
        <f>T1482 * _xll.XLOOKUP(U1482,CALCULATION!$A$15:$A$17, CALCULATION!$B$15:$B$17 )</f>
        <v>114</v>
      </c>
      <c r="W1482" s="5">
        <f>O1482*T1482*_xll.XLOOKUP(U1482,CALCULATION!$A$15:$A$17, CALCULATION!$B$15:$B$17)</f>
        <v>2854.674</v>
      </c>
      <c r="X1482" s="5">
        <f>WORKSHEET[[#This Row],[Clients Total Cost]] / WORKSHEET[[#This Row],[Clients Rate per T2 (USD)]]</f>
        <v>25.041</v>
      </c>
      <c r="Y1482" s="5">
        <f>WORKSHEET[[#This Row],[Clients Rate per T2 (USD)]] - WORKSHEET[[#This Row],[Supplier Rate Per t2 (USD)]]</f>
        <v>-14</v>
      </c>
      <c r="Z1482" s="5">
        <f>WORKSHEET[[#This Row],[Profit Per T]] * WORKSHEET[[#This Row],[Weight]]</f>
        <v>-350.57400000000001</v>
      </c>
      <c r="AA1482">
        <v>1</v>
      </c>
      <c r="AB1482" s="1">
        <v>0</v>
      </c>
      <c r="AC1482" s="1">
        <v>0</v>
      </c>
      <c r="AD1482" s="1">
        <v>0</v>
      </c>
      <c r="AE1482" s="1">
        <f>WORKSHEET[[#This Row],[Delay at toll gate in days]] +WORKSHEET[[#This Row],[Delay at workshop in days]] +WORKSHEET[[#This Row],[Delay at border in days]]</f>
        <v>0</v>
      </c>
    </row>
    <row r="1483" spans="1:31" x14ac:dyDescent="0.35">
      <c r="A1483" t="s">
        <v>1503</v>
      </c>
      <c r="B1483" t="s">
        <v>10</v>
      </c>
      <c r="C1483" t="s">
        <v>56</v>
      </c>
      <c r="D1483" t="s">
        <v>3616</v>
      </c>
      <c r="E1483" t="s">
        <v>3618</v>
      </c>
      <c r="F1483" t="str">
        <f>WORKSHEET[[#This Row],[Depart From]]&amp;"-"&amp;WORKSHEET[[#This Row],[Arrive To]]</f>
        <v>Marrakech-Tripoli</v>
      </c>
      <c r="G1483" s="2">
        <v>44687</v>
      </c>
      <c r="H1483" s="2">
        <v>44687</v>
      </c>
      <c r="I1483" s="2" t="str">
        <f t="shared" si="23"/>
        <v>Delivered</v>
      </c>
      <c r="J1483" s="2" t="str">
        <f>TEXT(WORKSHEET[[#This Row],[Offloading Date]], "mmm")</f>
        <v>May</v>
      </c>
      <c r="K1483" s="2" t="str">
        <f>IF(OR(WORKSHEET[[#This Row],[Year]]="", ISBLANK(WORKSHEET[[#This Row],[Year]]), WORKSHEET[[#This Row],[Year]]="null"), "Exclude", "Include")</f>
        <v>Include</v>
      </c>
      <c r="L1483" t="s">
        <v>16</v>
      </c>
      <c r="M1483" t="s">
        <v>12</v>
      </c>
      <c r="N1483" t="s">
        <v>57</v>
      </c>
      <c r="O1483">
        <v>24.65</v>
      </c>
      <c r="P1483">
        <v>100</v>
      </c>
      <c r="Q1483" t="s">
        <v>14</v>
      </c>
      <c r="R1483">
        <f>P1483 * _xll.XLOOKUP(Q1483,CALCULATION!$A$15:$A$17, CALCULATION!$B$15:$B$17 )</f>
        <v>100</v>
      </c>
      <c r="S1483" s="5">
        <f>O1483*P1483*_xll.XLOOKUP(Q1483,CALCULATION!$A$15:$A$17, CALCULATION!$B$15:$B$17)</f>
        <v>2465</v>
      </c>
      <c r="T1483">
        <v>2000</v>
      </c>
      <c r="U1483" t="s">
        <v>58</v>
      </c>
      <c r="V1483">
        <f>T1483 * _xll.XLOOKUP(U1483,CALCULATION!$A$15:$A$17, CALCULATION!$B$15:$B$17 )</f>
        <v>114</v>
      </c>
      <c r="W1483" s="5">
        <f>O1483*T1483*_xll.XLOOKUP(U1483,CALCULATION!$A$15:$A$17, CALCULATION!$B$15:$B$17)</f>
        <v>2810.1</v>
      </c>
      <c r="X1483" s="5">
        <f>WORKSHEET[[#This Row],[Clients Total Cost]] / WORKSHEET[[#This Row],[Clients Rate per T2 (USD)]]</f>
        <v>24.65</v>
      </c>
      <c r="Y1483" s="5">
        <f>WORKSHEET[[#This Row],[Clients Rate per T2 (USD)]] - WORKSHEET[[#This Row],[Supplier Rate Per t2 (USD)]]</f>
        <v>-14</v>
      </c>
      <c r="Z1483" s="5">
        <f>WORKSHEET[[#This Row],[Profit Per T]] * WORKSHEET[[#This Row],[Weight]]</f>
        <v>-345.09999999999997</v>
      </c>
      <c r="AA1483">
        <v>1</v>
      </c>
      <c r="AB1483" s="1">
        <v>0</v>
      </c>
      <c r="AC1483" s="1">
        <v>0</v>
      </c>
      <c r="AD1483" s="1">
        <v>0</v>
      </c>
      <c r="AE1483" s="1">
        <f>WORKSHEET[[#This Row],[Delay at toll gate in days]] +WORKSHEET[[#This Row],[Delay at workshop in days]] +WORKSHEET[[#This Row],[Delay at border in days]]</f>
        <v>0</v>
      </c>
    </row>
    <row r="1484" spans="1:31" x14ac:dyDescent="0.35">
      <c r="A1484" t="s">
        <v>1504</v>
      </c>
      <c r="B1484" t="s">
        <v>10</v>
      </c>
      <c r="C1484" t="s">
        <v>56</v>
      </c>
      <c r="D1484" t="s">
        <v>3619</v>
      </c>
      <c r="E1484" t="s">
        <v>3614</v>
      </c>
      <c r="F1484" t="str">
        <f>WORKSHEET[[#This Row],[Depart From]]&amp;"-"&amp;WORKSHEET[[#This Row],[Arrive To]]</f>
        <v>Addis Ababa-Alger</v>
      </c>
      <c r="G1484" s="2">
        <v>44687</v>
      </c>
      <c r="H1484" s="2">
        <v>44687</v>
      </c>
      <c r="I1484" s="2" t="str">
        <f t="shared" si="23"/>
        <v>Delivered</v>
      </c>
      <c r="J1484" s="2" t="str">
        <f>TEXT(WORKSHEET[[#This Row],[Offloading Date]], "mmm")</f>
        <v>May</v>
      </c>
      <c r="K1484" s="2" t="str">
        <f>IF(OR(WORKSHEET[[#This Row],[Year]]="", ISBLANK(WORKSHEET[[#This Row],[Year]]), WORKSHEET[[#This Row],[Year]]="null"), "Exclude", "Include")</f>
        <v>Include</v>
      </c>
      <c r="L1484" t="s">
        <v>16</v>
      </c>
      <c r="M1484" t="s">
        <v>12</v>
      </c>
      <c r="N1484" t="s">
        <v>57</v>
      </c>
      <c r="O1484">
        <v>24.856000000000002</v>
      </c>
      <c r="P1484">
        <v>100</v>
      </c>
      <c r="Q1484" t="s">
        <v>14</v>
      </c>
      <c r="R1484">
        <f>P1484 * _xll.XLOOKUP(Q1484,CALCULATION!$A$15:$A$17, CALCULATION!$B$15:$B$17 )</f>
        <v>100</v>
      </c>
      <c r="S1484" s="5">
        <f>O1484*P1484*_xll.XLOOKUP(Q1484,CALCULATION!$A$15:$A$17, CALCULATION!$B$15:$B$17)</f>
        <v>2485.6000000000004</v>
      </c>
      <c r="T1484">
        <v>2000</v>
      </c>
      <c r="U1484" t="s">
        <v>58</v>
      </c>
      <c r="V1484">
        <f>T1484 * _xll.XLOOKUP(U1484,CALCULATION!$A$15:$A$17, CALCULATION!$B$15:$B$17 )</f>
        <v>114</v>
      </c>
      <c r="W1484" s="5">
        <f>O1484*T1484*_xll.XLOOKUP(U1484,CALCULATION!$A$15:$A$17, CALCULATION!$B$15:$B$17)</f>
        <v>2833.5840000000003</v>
      </c>
      <c r="X1484" s="5">
        <f>WORKSHEET[[#This Row],[Clients Total Cost]] / WORKSHEET[[#This Row],[Clients Rate per T2 (USD)]]</f>
        <v>24.856000000000005</v>
      </c>
      <c r="Y1484" s="5">
        <f>WORKSHEET[[#This Row],[Clients Rate per T2 (USD)]] - WORKSHEET[[#This Row],[Supplier Rate Per t2 (USD)]]</f>
        <v>-14</v>
      </c>
      <c r="Z1484" s="5">
        <f>WORKSHEET[[#This Row],[Profit Per T]] * WORKSHEET[[#This Row],[Weight]]</f>
        <v>-347.98400000000009</v>
      </c>
      <c r="AA1484">
        <v>1</v>
      </c>
      <c r="AB1484" s="1">
        <v>0</v>
      </c>
      <c r="AC1484" s="1">
        <v>0</v>
      </c>
      <c r="AD1484" s="1">
        <v>0</v>
      </c>
      <c r="AE1484" s="1">
        <f>WORKSHEET[[#This Row],[Delay at toll gate in days]] +WORKSHEET[[#This Row],[Delay at workshop in days]] +WORKSHEET[[#This Row],[Delay at border in days]]</f>
        <v>0</v>
      </c>
    </row>
    <row r="1485" spans="1:31" x14ac:dyDescent="0.35">
      <c r="A1485" t="s">
        <v>1505</v>
      </c>
      <c r="B1485" t="s">
        <v>10</v>
      </c>
      <c r="C1485" t="s">
        <v>56</v>
      </c>
      <c r="D1485" t="s">
        <v>3615</v>
      </c>
      <c r="E1485" t="s">
        <v>3617</v>
      </c>
      <c r="F1485" t="str">
        <f>WORKSHEET[[#This Row],[Depart From]]&amp;"-"&amp;WORKSHEET[[#This Row],[Arrive To]]</f>
        <v>Mombasa-Lagos</v>
      </c>
      <c r="G1485" s="2">
        <v>44687</v>
      </c>
      <c r="H1485" s="2">
        <v>44687</v>
      </c>
      <c r="I1485" s="2" t="str">
        <f t="shared" si="23"/>
        <v>Delivered</v>
      </c>
      <c r="J1485" s="2" t="str">
        <f>TEXT(WORKSHEET[[#This Row],[Offloading Date]], "mmm")</f>
        <v>May</v>
      </c>
      <c r="K1485" s="2" t="str">
        <f>IF(OR(WORKSHEET[[#This Row],[Year]]="", ISBLANK(WORKSHEET[[#This Row],[Year]]), WORKSHEET[[#This Row],[Year]]="null"), "Exclude", "Include")</f>
        <v>Include</v>
      </c>
      <c r="L1485" t="s">
        <v>16</v>
      </c>
      <c r="M1485" t="s">
        <v>12</v>
      </c>
      <c r="N1485" t="s">
        <v>57</v>
      </c>
      <c r="O1485">
        <v>25.02</v>
      </c>
      <c r="P1485">
        <v>100</v>
      </c>
      <c r="Q1485" t="s">
        <v>14</v>
      </c>
      <c r="R1485">
        <f>P1485 * _xll.XLOOKUP(Q1485,CALCULATION!$A$15:$A$17, CALCULATION!$B$15:$B$17 )</f>
        <v>100</v>
      </c>
      <c r="S1485" s="5">
        <f>O1485*P1485*_xll.XLOOKUP(Q1485,CALCULATION!$A$15:$A$17, CALCULATION!$B$15:$B$17)</f>
        <v>2502</v>
      </c>
      <c r="T1485">
        <v>2000</v>
      </c>
      <c r="U1485" t="s">
        <v>58</v>
      </c>
      <c r="V1485">
        <f>T1485 * _xll.XLOOKUP(U1485,CALCULATION!$A$15:$A$17, CALCULATION!$B$15:$B$17 )</f>
        <v>114</v>
      </c>
      <c r="W1485" s="5">
        <f>O1485*T1485*_xll.XLOOKUP(U1485,CALCULATION!$A$15:$A$17, CALCULATION!$B$15:$B$17)</f>
        <v>2852.28</v>
      </c>
      <c r="X1485" s="5">
        <f>WORKSHEET[[#This Row],[Clients Total Cost]] / WORKSHEET[[#This Row],[Clients Rate per T2 (USD)]]</f>
        <v>25.02</v>
      </c>
      <c r="Y1485" s="5">
        <f>WORKSHEET[[#This Row],[Clients Rate per T2 (USD)]] - WORKSHEET[[#This Row],[Supplier Rate Per t2 (USD)]]</f>
        <v>-14</v>
      </c>
      <c r="Z1485" s="5">
        <f>WORKSHEET[[#This Row],[Profit Per T]] * WORKSHEET[[#This Row],[Weight]]</f>
        <v>-350.28</v>
      </c>
      <c r="AA1485">
        <v>1</v>
      </c>
      <c r="AB1485" s="1">
        <v>0</v>
      </c>
      <c r="AC1485" s="1">
        <v>0</v>
      </c>
      <c r="AD1485" s="1">
        <v>0</v>
      </c>
      <c r="AE1485" s="1">
        <f>WORKSHEET[[#This Row],[Delay at toll gate in days]] +WORKSHEET[[#This Row],[Delay at workshop in days]] +WORKSHEET[[#This Row],[Delay at border in days]]</f>
        <v>0</v>
      </c>
    </row>
    <row r="1486" spans="1:31" x14ac:dyDescent="0.35">
      <c r="A1486" t="s">
        <v>1506</v>
      </c>
      <c r="B1486" t="s">
        <v>10</v>
      </c>
      <c r="C1486" t="s">
        <v>56</v>
      </c>
      <c r="D1486" t="s">
        <v>3619</v>
      </c>
      <c r="E1486" t="s">
        <v>3617</v>
      </c>
      <c r="F1486" t="str">
        <f>WORKSHEET[[#This Row],[Depart From]]&amp;"-"&amp;WORKSHEET[[#This Row],[Arrive To]]</f>
        <v>Addis Ababa-Lagos</v>
      </c>
      <c r="G1486" s="2">
        <v>44687</v>
      </c>
      <c r="H1486" s="2">
        <v>44687</v>
      </c>
      <c r="I1486" s="2" t="str">
        <f t="shared" si="23"/>
        <v>Delivered</v>
      </c>
      <c r="J1486" s="2" t="str">
        <f>TEXT(WORKSHEET[[#This Row],[Offloading Date]], "mmm")</f>
        <v>May</v>
      </c>
      <c r="K1486" s="2" t="str">
        <f>IF(OR(WORKSHEET[[#This Row],[Year]]="", ISBLANK(WORKSHEET[[#This Row],[Year]]), WORKSHEET[[#This Row],[Year]]="null"), "Exclude", "Include")</f>
        <v>Include</v>
      </c>
      <c r="L1486" t="s">
        <v>16</v>
      </c>
      <c r="M1486" t="s">
        <v>12</v>
      </c>
      <c r="N1486" t="s">
        <v>57</v>
      </c>
      <c r="O1486">
        <v>24.8</v>
      </c>
      <c r="P1486">
        <v>100</v>
      </c>
      <c r="Q1486" t="s">
        <v>14</v>
      </c>
      <c r="R1486">
        <f>P1486 * _xll.XLOOKUP(Q1486,CALCULATION!$A$15:$A$17, CALCULATION!$B$15:$B$17 )</f>
        <v>100</v>
      </c>
      <c r="S1486" s="5">
        <f>O1486*P1486*_xll.XLOOKUP(Q1486,CALCULATION!$A$15:$A$17, CALCULATION!$B$15:$B$17)</f>
        <v>2480</v>
      </c>
      <c r="T1486">
        <v>2000</v>
      </c>
      <c r="U1486" t="s">
        <v>58</v>
      </c>
      <c r="V1486">
        <f>T1486 * _xll.XLOOKUP(U1486,CALCULATION!$A$15:$A$17, CALCULATION!$B$15:$B$17 )</f>
        <v>114</v>
      </c>
      <c r="W1486" s="5">
        <f>O1486*T1486*_xll.XLOOKUP(U1486,CALCULATION!$A$15:$A$17, CALCULATION!$B$15:$B$17)</f>
        <v>2827.2000000000003</v>
      </c>
      <c r="X1486" s="5">
        <f>WORKSHEET[[#This Row],[Clients Total Cost]] / WORKSHEET[[#This Row],[Clients Rate per T2 (USD)]]</f>
        <v>24.8</v>
      </c>
      <c r="Y1486" s="5">
        <f>WORKSHEET[[#This Row],[Clients Rate per T2 (USD)]] - WORKSHEET[[#This Row],[Supplier Rate Per t2 (USD)]]</f>
        <v>-14</v>
      </c>
      <c r="Z1486" s="5">
        <f>WORKSHEET[[#This Row],[Profit Per T]] * WORKSHEET[[#This Row],[Weight]]</f>
        <v>-347.2</v>
      </c>
      <c r="AA1486">
        <v>1</v>
      </c>
      <c r="AB1486" s="1">
        <v>0</v>
      </c>
      <c r="AC1486" s="1">
        <v>0</v>
      </c>
      <c r="AD1486" s="1">
        <v>0</v>
      </c>
      <c r="AE1486" s="1">
        <f>WORKSHEET[[#This Row],[Delay at toll gate in days]] +WORKSHEET[[#This Row],[Delay at workshop in days]] +WORKSHEET[[#This Row],[Delay at border in days]]</f>
        <v>0</v>
      </c>
    </row>
    <row r="1487" spans="1:31" x14ac:dyDescent="0.35">
      <c r="A1487" t="s">
        <v>1507</v>
      </c>
      <c r="B1487" t="s">
        <v>10</v>
      </c>
      <c r="C1487" t="s">
        <v>56</v>
      </c>
      <c r="D1487" t="s">
        <v>3620</v>
      </c>
      <c r="E1487" t="s">
        <v>3612</v>
      </c>
      <c r="F1487" t="str">
        <f>WORKSHEET[[#This Row],[Depart From]]&amp;"-"&amp;WORKSHEET[[#This Row],[Arrive To]]</f>
        <v>Zanzibar-Victoria</v>
      </c>
      <c r="G1487" s="2">
        <v>44687</v>
      </c>
      <c r="H1487" s="2">
        <v>44687</v>
      </c>
      <c r="I1487" s="2" t="str">
        <f t="shared" si="23"/>
        <v>Delivered</v>
      </c>
      <c r="J1487" s="2" t="str">
        <f>TEXT(WORKSHEET[[#This Row],[Offloading Date]], "mmm")</f>
        <v>May</v>
      </c>
      <c r="K1487" s="2" t="str">
        <f>IF(OR(WORKSHEET[[#This Row],[Year]]="", ISBLANK(WORKSHEET[[#This Row],[Year]]), WORKSHEET[[#This Row],[Year]]="null"), "Exclude", "Include")</f>
        <v>Include</v>
      </c>
      <c r="L1487" t="s">
        <v>16</v>
      </c>
      <c r="M1487" t="s">
        <v>12</v>
      </c>
      <c r="N1487" t="s">
        <v>57</v>
      </c>
      <c r="O1487">
        <v>22.524000000000001</v>
      </c>
      <c r="P1487">
        <v>100</v>
      </c>
      <c r="Q1487" t="s">
        <v>14</v>
      </c>
      <c r="R1487">
        <f>P1487 * _xll.XLOOKUP(Q1487,CALCULATION!$A$15:$A$17, CALCULATION!$B$15:$B$17 )</f>
        <v>100</v>
      </c>
      <c r="S1487" s="5">
        <f>O1487*P1487*_xll.XLOOKUP(Q1487,CALCULATION!$A$15:$A$17, CALCULATION!$B$15:$B$17)</f>
        <v>2252.4</v>
      </c>
      <c r="T1487">
        <v>2000</v>
      </c>
      <c r="U1487" t="s">
        <v>58</v>
      </c>
      <c r="V1487">
        <f>T1487 * _xll.XLOOKUP(U1487,CALCULATION!$A$15:$A$17, CALCULATION!$B$15:$B$17 )</f>
        <v>114</v>
      </c>
      <c r="W1487" s="5">
        <f>O1487*T1487*_xll.XLOOKUP(U1487,CALCULATION!$A$15:$A$17, CALCULATION!$B$15:$B$17)</f>
        <v>2567.7359999999999</v>
      </c>
      <c r="X1487" s="5">
        <f>WORKSHEET[[#This Row],[Clients Total Cost]] / WORKSHEET[[#This Row],[Clients Rate per T2 (USD)]]</f>
        <v>22.524000000000001</v>
      </c>
      <c r="Y1487" s="5">
        <f>WORKSHEET[[#This Row],[Clients Rate per T2 (USD)]] - WORKSHEET[[#This Row],[Supplier Rate Per t2 (USD)]]</f>
        <v>-14</v>
      </c>
      <c r="Z1487" s="5">
        <f>WORKSHEET[[#This Row],[Profit Per T]] * WORKSHEET[[#This Row],[Weight]]</f>
        <v>-315.33600000000001</v>
      </c>
      <c r="AA1487">
        <v>1</v>
      </c>
      <c r="AB1487" s="1">
        <v>0</v>
      </c>
      <c r="AC1487" s="1">
        <v>0</v>
      </c>
      <c r="AD1487" s="1">
        <v>0</v>
      </c>
      <c r="AE1487" s="1">
        <f>WORKSHEET[[#This Row],[Delay at toll gate in days]] +WORKSHEET[[#This Row],[Delay at workshop in days]] +WORKSHEET[[#This Row],[Delay at border in days]]</f>
        <v>0</v>
      </c>
    </row>
    <row r="1488" spans="1:31" x14ac:dyDescent="0.35">
      <c r="A1488" t="s">
        <v>1508</v>
      </c>
      <c r="B1488" t="s">
        <v>10</v>
      </c>
      <c r="C1488" t="s">
        <v>56</v>
      </c>
      <c r="D1488" t="s">
        <v>3619</v>
      </c>
      <c r="E1488" t="s">
        <v>3618</v>
      </c>
      <c r="F1488" t="str">
        <f>WORKSHEET[[#This Row],[Depart From]]&amp;"-"&amp;WORKSHEET[[#This Row],[Arrive To]]</f>
        <v>Addis Ababa-Tripoli</v>
      </c>
      <c r="G1488" s="2">
        <v>44687</v>
      </c>
      <c r="H1488" s="2">
        <v>44687</v>
      </c>
      <c r="I1488" s="2" t="str">
        <f t="shared" si="23"/>
        <v>Delivered</v>
      </c>
      <c r="J1488" s="2" t="str">
        <f>TEXT(WORKSHEET[[#This Row],[Offloading Date]], "mmm")</f>
        <v>May</v>
      </c>
      <c r="K1488" s="2" t="str">
        <f>IF(OR(WORKSHEET[[#This Row],[Year]]="", ISBLANK(WORKSHEET[[#This Row],[Year]]), WORKSHEET[[#This Row],[Year]]="null"), "Exclude", "Include")</f>
        <v>Include</v>
      </c>
      <c r="L1488" t="s">
        <v>16</v>
      </c>
      <c r="M1488" t="s">
        <v>12</v>
      </c>
      <c r="N1488" t="s">
        <v>57</v>
      </c>
      <c r="O1488">
        <v>22.376999999999999</v>
      </c>
      <c r="P1488">
        <v>100</v>
      </c>
      <c r="Q1488" t="s">
        <v>14</v>
      </c>
      <c r="R1488">
        <f>P1488 * _xll.XLOOKUP(Q1488,CALCULATION!$A$15:$A$17, CALCULATION!$B$15:$B$17 )</f>
        <v>100</v>
      </c>
      <c r="S1488" s="5">
        <f>O1488*P1488*_xll.XLOOKUP(Q1488,CALCULATION!$A$15:$A$17, CALCULATION!$B$15:$B$17)</f>
        <v>2237.6999999999998</v>
      </c>
      <c r="T1488">
        <v>2000</v>
      </c>
      <c r="U1488" t="s">
        <v>58</v>
      </c>
      <c r="V1488">
        <f>T1488 * _xll.XLOOKUP(U1488,CALCULATION!$A$15:$A$17, CALCULATION!$B$15:$B$17 )</f>
        <v>114</v>
      </c>
      <c r="W1488" s="5">
        <f>O1488*T1488*_xll.XLOOKUP(U1488,CALCULATION!$A$15:$A$17, CALCULATION!$B$15:$B$17)</f>
        <v>2550.9780000000001</v>
      </c>
      <c r="X1488" s="5">
        <f>WORKSHEET[[#This Row],[Clients Total Cost]] / WORKSHEET[[#This Row],[Clients Rate per T2 (USD)]]</f>
        <v>22.376999999999999</v>
      </c>
      <c r="Y1488" s="5">
        <f>WORKSHEET[[#This Row],[Clients Rate per T2 (USD)]] - WORKSHEET[[#This Row],[Supplier Rate Per t2 (USD)]]</f>
        <v>-14</v>
      </c>
      <c r="Z1488" s="5">
        <f>WORKSHEET[[#This Row],[Profit Per T]] * WORKSHEET[[#This Row],[Weight]]</f>
        <v>-313.27799999999996</v>
      </c>
      <c r="AA1488">
        <v>1</v>
      </c>
      <c r="AB1488" s="1">
        <v>0</v>
      </c>
      <c r="AC1488" s="1">
        <v>0</v>
      </c>
      <c r="AD1488" s="1">
        <v>0</v>
      </c>
      <c r="AE1488" s="1">
        <f>WORKSHEET[[#This Row],[Delay at toll gate in days]] +WORKSHEET[[#This Row],[Delay at workshop in days]] +WORKSHEET[[#This Row],[Delay at border in days]]</f>
        <v>0</v>
      </c>
    </row>
    <row r="1489" spans="1:31" x14ac:dyDescent="0.35">
      <c r="A1489" t="s">
        <v>1509</v>
      </c>
      <c r="B1489" t="s">
        <v>10</v>
      </c>
      <c r="C1489" t="s">
        <v>56</v>
      </c>
      <c r="D1489" t="s">
        <v>3620</v>
      </c>
      <c r="E1489" t="s">
        <v>3613</v>
      </c>
      <c r="F1489" t="str">
        <f>WORKSHEET[[#This Row],[Depart From]]&amp;"-"&amp;WORKSHEET[[#This Row],[Arrive To]]</f>
        <v>Zanzibar-Sanaa</v>
      </c>
      <c r="G1489" s="2">
        <v>44691</v>
      </c>
      <c r="H1489" s="2">
        <v>44691</v>
      </c>
      <c r="I1489" s="2" t="str">
        <f t="shared" si="23"/>
        <v>Delivered</v>
      </c>
      <c r="J1489" s="2" t="str">
        <f>TEXT(WORKSHEET[[#This Row],[Offloading Date]], "mmm")</f>
        <v>May</v>
      </c>
      <c r="K1489" s="2" t="str">
        <f>IF(OR(WORKSHEET[[#This Row],[Year]]="", ISBLANK(WORKSHEET[[#This Row],[Year]]), WORKSHEET[[#This Row],[Year]]="null"), "Exclude", "Include")</f>
        <v>Include</v>
      </c>
      <c r="L1489" t="s">
        <v>16</v>
      </c>
      <c r="M1489" t="s">
        <v>12</v>
      </c>
      <c r="N1489" t="s">
        <v>57</v>
      </c>
      <c r="O1489">
        <v>24.928000000000001</v>
      </c>
      <c r="P1489">
        <v>100</v>
      </c>
      <c r="Q1489" t="s">
        <v>14</v>
      </c>
      <c r="R1489">
        <f>P1489 * _xll.XLOOKUP(Q1489,CALCULATION!$A$15:$A$17, CALCULATION!$B$15:$B$17 )</f>
        <v>100</v>
      </c>
      <c r="S1489" s="5">
        <f>O1489*P1489*_xll.XLOOKUP(Q1489,CALCULATION!$A$15:$A$17, CALCULATION!$B$15:$B$17)</f>
        <v>2492.8000000000002</v>
      </c>
      <c r="T1489">
        <v>80</v>
      </c>
      <c r="U1489" t="s">
        <v>14</v>
      </c>
      <c r="V1489">
        <f>T1489 * _xll.XLOOKUP(U1489,CALCULATION!$A$15:$A$17, CALCULATION!$B$15:$B$17 )</f>
        <v>80</v>
      </c>
      <c r="W1489" s="5">
        <f>O1489*T1489*_xll.XLOOKUP(U1489,CALCULATION!$A$15:$A$17, CALCULATION!$B$15:$B$17)</f>
        <v>1994.24</v>
      </c>
      <c r="X1489" s="5">
        <f>WORKSHEET[[#This Row],[Clients Total Cost]] / WORKSHEET[[#This Row],[Clients Rate per T2 (USD)]]</f>
        <v>24.928000000000001</v>
      </c>
      <c r="Y1489" s="5">
        <f>WORKSHEET[[#This Row],[Clients Rate per T2 (USD)]] - WORKSHEET[[#This Row],[Supplier Rate Per t2 (USD)]]</f>
        <v>20</v>
      </c>
      <c r="Z1489" s="5">
        <f>WORKSHEET[[#This Row],[Profit Per T]] * WORKSHEET[[#This Row],[Weight]]</f>
        <v>498.56</v>
      </c>
      <c r="AA1489">
        <v>1</v>
      </c>
      <c r="AB1489" s="1">
        <v>0</v>
      </c>
      <c r="AC1489" s="1">
        <v>0</v>
      </c>
      <c r="AD1489" s="1">
        <v>0</v>
      </c>
      <c r="AE1489" s="1">
        <f>WORKSHEET[[#This Row],[Delay at toll gate in days]] +WORKSHEET[[#This Row],[Delay at workshop in days]] +WORKSHEET[[#This Row],[Delay at border in days]]</f>
        <v>0</v>
      </c>
    </row>
    <row r="1490" spans="1:31" x14ac:dyDescent="0.35">
      <c r="A1490" t="s">
        <v>1510</v>
      </c>
      <c r="B1490" t="s">
        <v>10</v>
      </c>
      <c r="C1490" t="s">
        <v>56</v>
      </c>
      <c r="D1490" t="s">
        <v>3619</v>
      </c>
      <c r="E1490" t="s">
        <v>3614</v>
      </c>
      <c r="F1490" t="str">
        <f>WORKSHEET[[#This Row],[Depart From]]&amp;"-"&amp;WORKSHEET[[#This Row],[Arrive To]]</f>
        <v>Addis Ababa-Alger</v>
      </c>
      <c r="G1490" s="2">
        <v>44691</v>
      </c>
      <c r="H1490" s="2">
        <v>44691</v>
      </c>
      <c r="I1490" s="2" t="str">
        <f t="shared" si="23"/>
        <v>Delivered</v>
      </c>
      <c r="J1490" s="2" t="str">
        <f>TEXT(WORKSHEET[[#This Row],[Offloading Date]], "mmm")</f>
        <v>May</v>
      </c>
      <c r="K1490" s="2" t="str">
        <f>IF(OR(WORKSHEET[[#This Row],[Year]]="", ISBLANK(WORKSHEET[[#This Row],[Year]]), WORKSHEET[[#This Row],[Year]]="null"), "Exclude", "Include")</f>
        <v>Include</v>
      </c>
      <c r="L1490" t="s">
        <v>16</v>
      </c>
      <c r="M1490" t="s">
        <v>12</v>
      </c>
      <c r="N1490" t="s">
        <v>57</v>
      </c>
      <c r="O1490">
        <v>24.971</v>
      </c>
      <c r="P1490">
        <v>100</v>
      </c>
      <c r="Q1490" t="s">
        <v>14</v>
      </c>
      <c r="R1490">
        <f>P1490 * _xll.XLOOKUP(Q1490,CALCULATION!$A$15:$A$17, CALCULATION!$B$15:$B$17 )</f>
        <v>100</v>
      </c>
      <c r="S1490" s="5">
        <f>O1490*P1490*_xll.XLOOKUP(Q1490,CALCULATION!$A$15:$A$17, CALCULATION!$B$15:$B$17)</f>
        <v>2497.1</v>
      </c>
      <c r="T1490">
        <v>80</v>
      </c>
      <c r="U1490" t="s">
        <v>14</v>
      </c>
      <c r="V1490">
        <f>T1490 * _xll.XLOOKUP(U1490,CALCULATION!$A$15:$A$17, CALCULATION!$B$15:$B$17 )</f>
        <v>80</v>
      </c>
      <c r="W1490" s="5">
        <f>O1490*T1490*_xll.XLOOKUP(U1490,CALCULATION!$A$15:$A$17, CALCULATION!$B$15:$B$17)</f>
        <v>1997.68</v>
      </c>
      <c r="X1490" s="5">
        <f>WORKSHEET[[#This Row],[Clients Total Cost]] / WORKSHEET[[#This Row],[Clients Rate per T2 (USD)]]</f>
        <v>24.971</v>
      </c>
      <c r="Y1490" s="5">
        <f>WORKSHEET[[#This Row],[Clients Rate per T2 (USD)]] - WORKSHEET[[#This Row],[Supplier Rate Per t2 (USD)]]</f>
        <v>20</v>
      </c>
      <c r="Z1490" s="5">
        <f>WORKSHEET[[#This Row],[Profit Per T]] * WORKSHEET[[#This Row],[Weight]]</f>
        <v>499.42</v>
      </c>
      <c r="AA1490">
        <v>1</v>
      </c>
      <c r="AB1490" s="1">
        <v>0</v>
      </c>
      <c r="AC1490" s="1">
        <v>0</v>
      </c>
      <c r="AD1490" s="1">
        <v>0</v>
      </c>
      <c r="AE1490" s="1">
        <f>WORKSHEET[[#This Row],[Delay at toll gate in days]] +WORKSHEET[[#This Row],[Delay at workshop in days]] +WORKSHEET[[#This Row],[Delay at border in days]]</f>
        <v>0</v>
      </c>
    </row>
    <row r="1491" spans="1:31" x14ac:dyDescent="0.35">
      <c r="A1491" t="s">
        <v>1511</v>
      </c>
      <c r="B1491" t="s">
        <v>10</v>
      </c>
      <c r="C1491" t="s">
        <v>56</v>
      </c>
      <c r="D1491" t="s">
        <v>3616</v>
      </c>
      <c r="E1491" t="s">
        <v>3618</v>
      </c>
      <c r="F1491" t="str">
        <f>WORKSHEET[[#This Row],[Depart From]]&amp;"-"&amp;WORKSHEET[[#This Row],[Arrive To]]</f>
        <v>Marrakech-Tripoli</v>
      </c>
      <c r="G1491" s="2">
        <v>44691</v>
      </c>
      <c r="H1491" s="2">
        <v>44691</v>
      </c>
      <c r="I1491" s="2" t="str">
        <f t="shared" si="23"/>
        <v>Delivered</v>
      </c>
      <c r="J1491" s="2" t="str">
        <f>TEXT(WORKSHEET[[#This Row],[Offloading Date]], "mmm")</f>
        <v>May</v>
      </c>
      <c r="K1491" s="2" t="str">
        <f>IF(OR(WORKSHEET[[#This Row],[Year]]="", ISBLANK(WORKSHEET[[#This Row],[Year]]), WORKSHEET[[#This Row],[Year]]="null"), "Exclude", "Include")</f>
        <v>Include</v>
      </c>
      <c r="L1491" t="s">
        <v>16</v>
      </c>
      <c r="M1491" t="s">
        <v>12</v>
      </c>
      <c r="N1491" t="s">
        <v>57</v>
      </c>
      <c r="O1491">
        <v>25.052</v>
      </c>
      <c r="P1491">
        <v>100</v>
      </c>
      <c r="Q1491" t="s">
        <v>14</v>
      </c>
      <c r="R1491">
        <f>P1491 * _xll.XLOOKUP(Q1491,CALCULATION!$A$15:$A$17, CALCULATION!$B$15:$B$17 )</f>
        <v>100</v>
      </c>
      <c r="S1491" s="5">
        <f>O1491*P1491*_xll.XLOOKUP(Q1491,CALCULATION!$A$15:$A$17, CALCULATION!$B$15:$B$17)</f>
        <v>2505.1999999999998</v>
      </c>
      <c r="T1491">
        <v>80</v>
      </c>
      <c r="U1491" t="s">
        <v>14</v>
      </c>
      <c r="V1491">
        <f>T1491 * _xll.XLOOKUP(U1491,CALCULATION!$A$15:$A$17, CALCULATION!$B$15:$B$17 )</f>
        <v>80</v>
      </c>
      <c r="W1491" s="5">
        <f>O1491*T1491*_xll.XLOOKUP(U1491,CALCULATION!$A$15:$A$17, CALCULATION!$B$15:$B$17)</f>
        <v>2004.1599999999999</v>
      </c>
      <c r="X1491" s="5">
        <f>WORKSHEET[[#This Row],[Clients Total Cost]] / WORKSHEET[[#This Row],[Clients Rate per T2 (USD)]]</f>
        <v>25.052</v>
      </c>
      <c r="Y1491" s="5">
        <f>WORKSHEET[[#This Row],[Clients Rate per T2 (USD)]] - WORKSHEET[[#This Row],[Supplier Rate Per t2 (USD)]]</f>
        <v>20</v>
      </c>
      <c r="Z1491" s="5">
        <f>WORKSHEET[[#This Row],[Profit Per T]] * WORKSHEET[[#This Row],[Weight]]</f>
        <v>501.03999999999996</v>
      </c>
      <c r="AA1491">
        <v>1</v>
      </c>
      <c r="AB1491" s="1">
        <v>0</v>
      </c>
      <c r="AC1491" s="1">
        <v>0</v>
      </c>
      <c r="AD1491" s="1">
        <v>0</v>
      </c>
      <c r="AE1491" s="1">
        <f>WORKSHEET[[#This Row],[Delay at toll gate in days]] +WORKSHEET[[#This Row],[Delay at workshop in days]] +WORKSHEET[[#This Row],[Delay at border in days]]</f>
        <v>0</v>
      </c>
    </row>
    <row r="1492" spans="1:31" x14ac:dyDescent="0.35">
      <c r="A1492" t="s">
        <v>1512</v>
      </c>
      <c r="B1492" t="s">
        <v>10</v>
      </c>
      <c r="C1492" t="s">
        <v>56</v>
      </c>
      <c r="D1492" t="s">
        <v>3619</v>
      </c>
      <c r="E1492" t="s">
        <v>3614</v>
      </c>
      <c r="F1492" t="str">
        <f>WORKSHEET[[#This Row],[Depart From]]&amp;"-"&amp;WORKSHEET[[#This Row],[Arrive To]]</f>
        <v>Addis Ababa-Alger</v>
      </c>
      <c r="G1492" s="2">
        <v>44691</v>
      </c>
      <c r="H1492" s="2">
        <v>44691</v>
      </c>
      <c r="I1492" s="2" t="str">
        <f t="shared" si="23"/>
        <v>Delivered</v>
      </c>
      <c r="J1492" s="2" t="str">
        <f>TEXT(WORKSHEET[[#This Row],[Offloading Date]], "mmm")</f>
        <v>May</v>
      </c>
      <c r="K1492" s="2" t="str">
        <f>IF(OR(WORKSHEET[[#This Row],[Year]]="", ISBLANK(WORKSHEET[[#This Row],[Year]]), WORKSHEET[[#This Row],[Year]]="null"), "Exclude", "Include")</f>
        <v>Include</v>
      </c>
      <c r="L1492" t="s">
        <v>16</v>
      </c>
      <c r="M1492" t="s">
        <v>12</v>
      </c>
      <c r="N1492" t="s">
        <v>57</v>
      </c>
      <c r="O1492">
        <v>24.849</v>
      </c>
      <c r="P1492">
        <v>100</v>
      </c>
      <c r="Q1492" t="s">
        <v>14</v>
      </c>
      <c r="R1492">
        <f>P1492 * _xll.XLOOKUP(Q1492,CALCULATION!$A$15:$A$17, CALCULATION!$B$15:$B$17 )</f>
        <v>100</v>
      </c>
      <c r="S1492" s="5">
        <f>O1492*P1492*_xll.XLOOKUP(Q1492,CALCULATION!$A$15:$A$17, CALCULATION!$B$15:$B$17)</f>
        <v>2484.9</v>
      </c>
      <c r="T1492">
        <v>80</v>
      </c>
      <c r="U1492" t="s">
        <v>14</v>
      </c>
      <c r="V1492">
        <f>T1492 * _xll.XLOOKUP(U1492,CALCULATION!$A$15:$A$17, CALCULATION!$B$15:$B$17 )</f>
        <v>80</v>
      </c>
      <c r="W1492" s="5">
        <f>O1492*T1492*_xll.XLOOKUP(U1492,CALCULATION!$A$15:$A$17, CALCULATION!$B$15:$B$17)</f>
        <v>1987.92</v>
      </c>
      <c r="X1492" s="5">
        <f>WORKSHEET[[#This Row],[Clients Total Cost]] / WORKSHEET[[#This Row],[Clients Rate per T2 (USD)]]</f>
        <v>24.849</v>
      </c>
      <c r="Y1492" s="5">
        <f>WORKSHEET[[#This Row],[Clients Rate per T2 (USD)]] - WORKSHEET[[#This Row],[Supplier Rate Per t2 (USD)]]</f>
        <v>20</v>
      </c>
      <c r="Z1492" s="5">
        <f>WORKSHEET[[#This Row],[Profit Per T]] * WORKSHEET[[#This Row],[Weight]]</f>
        <v>496.98</v>
      </c>
      <c r="AA1492">
        <v>1</v>
      </c>
      <c r="AB1492" s="1">
        <v>0</v>
      </c>
      <c r="AC1492" s="1">
        <v>0</v>
      </c>
      <c r="AD1492" s="1">
        <v>0</v>
      </c>
      <c r="AE1492" s="1">
        <f>WORKSHEET[[#This Row],[Delay at toll gate in days]] +WORKSHEET[[#This Row],[Delay at workshop in days]] +WORKSHEET[[#This Row],[Delay at border in days]]</f>
        <v>0</v>
      </c>
    </row>
    <row r="1493" spans="1:31" x14ac:dyDescent="0.35">
      <c r="A1493" t="s">
        <v>1513</v>
      </c>
      <c r="B1493" t="s">
        <v>10</v>
      </c>
      <c r="C1493" t="s">
        <v>56</v>
      </c>
      <c r="D1493" t="s">
        <v>3615</v>
      </c>
      <c r="E1493" t="s">
        <v>3617</v>
      </c>
      <c r="F1493" t="str">
        <f>WORKSHEET[[#This Row],[Depart From]]&amp;"-"&amp;WORKSHEET[[#This Row],[Arrive To]]</f>
        <v>Mombasa-Lagos</v>
      </c>
      <c r="G1493" s="2">
        <v>44691</v>
      </c>
      <c r="H1493" s="2">
        <v>44691</v>
      </c>
      <c r="I1493" s="2" t="str">
        <f t="shared" si="23"/>
        <v>Delivered</v>
      </c>
      <c r="J1493" s="2" t="str">
        <f>TEXT(WORKSHEET[[#This Row],[Offloading Date]], "mmm")</f>
        <v>May</v>
      </c>
      <c r="K1493" s="2" t="str">
        <f>IF(OR(WORKSHEET[[#This Row],[Year]]="", ISBLANK(WORKSHEET[[#This Row],[Year]]), WORKSHEET[[#This Row],[Year]]="null"), "Exclude", "Include")</f>
        <v>Include</v>
      </c>
      <c r="L1493" t="s">
        <v>16</v>
      </c>
      <c r="M1493" t="s">
        <v>12</v>
      </c>
      <c r="N1493" t="s">
        <v>57</v>
      </c>
      <c r="O1493">
        <v>24.96</v>
      </c>
      <c r="P1493">
        <v>100</v>
      </c>
      <c r="Q1493" t="s">
        <v>14</v>
      </c>
      <c r="R1493">
        <f>P1493 * _xll.XLOOKUP(Q1493,CALCULATION!$A$15:$A$17, CALCULATION!$B$15:$B$17 )</f>
        <v>100</v>
      </c>
      <c r="S1493" s="5">
        <f>O1493*P1493*_xll.XLOOKUP(Q1493,CALCULATION!$A$15:$A$17, CALCULATION!$B$15:$B$17)</f>
        <v>2496</v>
      </c>
      <c r="T1493">
        <v>80</v>
      </c>
      <c r="U1493" t="s">
        <v>14</v>
      </c>
      <c r="V1493">
        <f>T1493 * _xll.XLOOKUP(U1493,CALCULATION!$A$15:$A$17, CALCULATION!$B$15:$B$17 )</f>
        <v>80</v>
      </c>
      <c r="W1493" s="5">
        <f>O1493*T1493*_xll.XLOOKUP(U1493,CALCULATION!$A$15:$A$17, CALCULATION!$B$15:$B$17)</f>
        <v>1996.8000000000002</v>
      </c>
      <c r="X1493" s="5">
        <f>WORKSHEET[[#This Row],[Clients Total Cost]] / WORKSHEET[[#This Row],[Clients Rate per T2 (USD)]]</f>
        <v>24.96</v>
      </c>
      <c r="Y1493" s="5">
        <f>WORKSHEET[[#This Row],[Clients Rate per T2 (USD)]] - WORKSHEET[[#This Row],[Supplier Rate Per t2 (USD)]]</f>
        <v>20</v>
      </c>
      <c r="Z1493" s="5">
        <f>WORKSHEET[[#This Row],[Profit Per T]] * WORKSHEET[[#This Row],[Weight]]</f>
        <v>499.20000000000005</v>
      </c>
      <c r="AA1493">
        <v>1</v>
      </c>
      <c r="AB1493" s="1">
        <v>0</v>
      </c>
      <c r="AC1493" s="1">
        <v>0</v>
      </c>
      <c r="AD1493" s="1">
        <v>0</v>
      </c>
      <c r="AE1493" s="1">
        <f>WORKSHEET[[#This Row],[Delay at toll gate in days]] +WORKSHEET[[#This Row],[Delay at workshop in days]] +WORKSHEET[[#This Row],[Delay at border in days]]</f>
        <v>0</v>
      </c>
    </row>
    <row r="1494" spans="1:31" x14ac:dyDescent="0.35">
      <c r="A1494" t="s">
        <v>1514</v>
      </c>
      <c r="B1494" t="s">
        <v>10</v>
      </c>
      <c r="C1494" t="s">
        <v>56</v>
      </c>
      <c r="D1494" t="s">
        <v>3616</v>
      </c>
      <c r="E1494" t="s">
        <v>3614</v>
      </c>
      <c r="F1494" t="str">
        <f>WORKSHEET[[#This Row],[Depart From]]&amp;"-"&amp;WORKSHEET[[#This Row],[Arrive To]]</f>
        <v>Marrakech-Alger</v>
      </c>
      <c r="G1494" s="2">
        <v>44691</v>
      </c>
      <c r="H1494" s="2">
        <v>44691</v>
      </c>
      <c r="I1494" s="2" t="str">
        <f t="shared" si="23"/>
        <v>Delivered</v>
      </c>
      <c r="J1494" s="2" t="str">
        <f>TEXT(WORKSHEET[[#This Row],[Offloading Date]], "mmm")</f>
        <v>May</v>
      </c>
      <c r="K1494" s="2" t="str">
        <f>IF(OR(WORKSHEET[[#This Row],[Year]]="", ISBLANK(WORKSHEET[[#This Row],[Year]]), WORKSHEET[[#This Row],[Year]]="null"), "Exclude", "Include")</f>
        <v>Include</v>
      </c>
      <c r="L1494" t="s">
        <v>16</v>
      </c>
      <c r="M1494" t="s">
        <v>12</v>
      </c>
      <c r="N1494" t="s">
        <v>57</v>
      </c>
      <c r="O1494">
        <v>24.949000000000002</v>
      </c>
      <c r="P1494">
        <v>100</v>
      </c>
      <c r="Q1494" t="s">
        <v>14</v>
      </c>
      <c r="R1494">
        <f>P1494 * _xll.XLOOKUP(Q1494,CALCULATION!$A$15:$A$17, CALCULATION!$B$15:$B$17 )</f>
        <v>100</v>
      </c>
      <c r="S1494" s="5">
        <f>O1494*P1494*_xll.XLOOKUP(Q1494,CALCULATION!$A$15:$A$17, CALCULATION!$B$15:$B$17)</f>
        <v>2494.9</v>
      </c>
      <c r="T1494">
        <v>80</v>
      </c>
      <c r="U1494" t="s">
        <v>14</v>
      </c>
      <c r="V1494">
        <f>T1494 * _xll.XLOOKUP(U1494,CALCULATION!$A$15:$A$17, CALCULATION!$B$15:$B$17 )</f>
        <v>80</v>
      </c>
      <c r="W1494" s="5">
        <f>O1494*T1494*_xll.XLOOKUP(U1494,CALCULATION!$A$15:$A$17, CALCULATION!$B$15:$B$17)</f>
        <v>1995.92</v>
      </c>
      <c r="X1494" s="5">
        <f>WORKSHEET[[#This Row],[Clients Total Cost]] / WORKSHEET[[#This Row],[Clients Rate per T2 (USD)]]</f>
        <v>24.949000000000002</v>
      </c>
      <c r="Y1494" s="5">
        <f>WORKSHEET[[#This Row],[Clients Rate per T2 (USD)]] - WORKSHEET[[#This Row],[Supplier Rate Per t2 (USD)]]</f>
        <v>20</v>
      </c>
      <c r="Z1494" s="5">
        <f>WORKSHEET[[#This Row],[Profit Per T]] * WORKSHEET[[#This Row],[Weight]]</f>
        <v>498.98</v>
      </c>
      <c r="AA1494">
        <v>1</v>
      </c>
      <c r="AB1494" s="1">
        <v>0</v>
      </c>
      <c r="AC1494" s="1">
        <v>0</v>
      </c>
      <c r="AD1494" s="1">
        <v>0</v>
      </c>
      <c r="AE1494" s="1">
        <f>WORKSHEET[[#This Row],[Delay at toll gate in days]] +WORKSHEET[[#This Row],[Delay at workshop in days]] +WORKSHEET[[#This Row],[Delay at border in days]]</f>
        <v>0</v>
      </c>
    </row>
    <row r="1495" spans="1:31" x14ac:dyDescent="0.35">
      <c r="A1495" t="s">
        <v>1515</v>
      </c>
      <c r="B1495" t="s">
        <v>10</v>
      </c>
      <c r="C1495" t="s">
        <v>56</v>
      </c>
      <c r="D1495" t="s">
        <v>3616</v>
      </c>
      <c r="E1495" t="s">
        <v>3617</v>
      </c>
      <c r="F1495" t="str">
        <f>WORKSHEET[[#This Row],[Depart From]]&amp;"-"&amp;WORKSHEET[[#This Row],[Arrive To]]</f>
        <v>Marrakech-Lagos</v>
      </c>
      <c r="G1495" s="2">
        <v>44691</v>
      </c>
      <c r="H1495" s="2">
        <v>44691</v>
      </c>
      <c r="I1495" s="2" t="str">
        <f t="shared" si="23"/>
        <v>Delivered</v>
      </c>
      <c r="J1495" s="2" t="str">
        <f>TEXT(WORKSHEET[[#This Row],[Offloading Date]], "mmm")</f>
        <v>May</v>
      </c>
      <c r="K1495" s="2" t="str">
        <f>IF(OR(WORKSHEET[[#This Row],[Year]]="", ISBLANK(WORKSHEET[[#This Row],[Year]]), WORKSHEET[[#This Row],[Year]]="null"), "Exclude", "Include")</f>
        <v>Include</v>
      </c>
      <c r="L1495" t="s">
        <v>16</v>
      </c>
      <c r="M1495" t="s">
        <v>12</v>
      </c>
      <c r="N1495" t="s">
        <v>57</v>
      </c>
      <c r="O1495">
        <v>24.925999999999998</v>
      </c>
      <c r="P1495">
        <v>100</v>
      </c>
      <c r="Q1495" t="s">
        <v>14</v>
      </c>
      <c r="R1495">
        <f>P1495 * _xll.XLOOKUP(Q1495,CALCULATION!$A$15:$A$17, CALCULATION!$B$15:$B$17 )</f>
        <v>100</v>
      </c>
      <c r="S1495" s="5">
        <f>O1495*P1495*_xll.XLOOKUP(Q1495,CALCULATION!$A$15:$A$17, CALCULATION!$B$15:$B$17)</f>
        <v>2492.6</v>
      </c>
      <c r="T1495">
        <v>80</v>
      </c>
      <c r="U1495" t="s">
        <v>14</v>
      </c>
      <c r="V1495">
        <f>T1495 * _xll.XLOOKUP(U1495,CALCULATION!$A$15:$A$17, CALCULATION!$B$15:$B$17 )</f>
        <v>80</v>
      </c>
      <c r="W1495" s="5">
        <f>O1495*T1495*_xll.XLOOKUP(U1495,CALCULATION!$A$15:$A$17, CALCULATION!$B$15:$B$17)</f>
        <v>1994.08</v>
      </c>
      <c r="X1495" s="5">
        <f>WORKSHEET[[#This Row],[Clients Total Cost]] / WORKSHEET[[#This Row],[Clients Rate per T2 (USD)]]</f>
        <v>24.925999999999998</v>
      </c>
      <c r="Y1495" s="5">
        <f>WORKSHEET[[#This Row],[Clients Rate per T2 (USD)]] - WORKSHEET[[#This Row],[Supplier Rate Per t2 (USD)]]</f>
        <v>20</v>
      </c>
      <c r="Z1495" s="5">
        <f>WORKSHEET[[#This Row],[Profit Per T]] * WORKSHEET[[#This Row],[Weight]]</f>
        <v>498.52</v>
      </c>
      <c r="AA1495">
        <v>1</v>
      </c>
      <c r="AB1495" s="1">
        <v>0</v>
      </c>
      <c r="AC1495" s="1">
        <v>0</v>
      </c>
      <c r="AD1495" s="1">
        <v>0</v>
      </c>
      <c r="AE1495" s="1">
        <f>WORKSHEET[[#This Row],[Delay at toll gate in days]] +WORKSHEET[[#This Row],[Delay at workshop in days]] +WORKSHEET[[#This Row],[Delay at border in days]]</f>
        <v>0</v>
      </c>
    </row>
    <row r="1496" spans="1:31" x14ac:dyDescent="0.35">
      <c r="A1496" t="s">
        <v>1516</v>
      </c>
      <c r="B1496" t="s">
        <v>10</v>
      </c>
      <c r="C1496" t="s">
        <v>56</v>
      </c>
      <c r="D1496" t="s">
        <v>3619</v>
      </c>
      <c r="E1496" t="s">
        <v>3614</v>
      </c>
      <c r="F1496" t="str">
        <f>WORKSHEET[[#This Row],[Depart From]]&amp;"-"&amp;WORKSHEET[[#This Row],[Arrive To]]</f>
        <v>Addis Ababa-Alger</v>
      </c>
      <c r="G1496" s="2">
        <v>44691</v>
      </c>
      <c r="H1496" s="2">
        <v>44691</v>
      </c>
      <c r="I1496" s="2" t="str">
        <f t="shared" si="23"/>
        <v>Delivered</v>
      </c>
      <c r="J1496" s="2" t="str">
        <f>TEXT(WORKSHEET[[#This Row],[Offloading Date]], "mmm")</f>
        <v>May</v>
      </c>
      <c r="K1496" s="2" t="str">
        <f>IF(OR(WORKSHEET[[#This Row],[Year]]="", ISBLANK(WORKSHEET[[#This Row],[Year]]), WORKSHEET[[#This Row],[Year]]="null"), "Exclude", "Include")</f>
        <v>Include</v>
      </c>
      <c r="L1496" t="s">
        <v>16</v>
      </c>
      <c r="M1496" t="s">
        <v>12</v>
      </c>
      <c r="N1496" t="s">
        <v>57</v>
      </c>
      <c r="O1496">
        <v>24.986000000000001</v>
      </c>
      <c r="P1496">
        <v>100</v>
      </c>
      <c r="Q1496" t="s">
        <v>14</v>
      </c>
      <c r="R1496">
        <f>P1496 * _xll.XLOOKUP(Q1496,CALCULATION!$A$15:$A$17, CALCULATION!$B$15:$B$17 )</f>
        <v>100</v>
      </c>
      <c r="S1496" s="5">
        <f>O1496*P1496*_xll.XLOOKUP(Q1496,CALCULATION!$A$15:$A$17, CALCULATION!$B$15:$B$17)</f>
        <v>2498.6</v>
      </c>
      <c r="T1496">
        <v>80</v>
      </c>
      <c r="U1496" t="s">
        <v>14</v>
      </c>
      <c r="V1496">
        <f>T1496 * _xll.XLOOKUP(U1496,CALCULATION!$A$15:$A$17, CALCULATION!$B$15:$B$17 )</f>
        <v>80</v>
      </c>
      <c r="W1496" s="5">
        <f>O1496*T1496*_xll.XLOOKUP(U1496,CALCULATION!$A$15:$A$17, CALCULATION!$B$15:$B$17)</f>
        <v>1998.88</v>
      </c>
      <c r="X1496" s="5">
        <f>WORKSHEET[[#This Row],[Clients Total Cost]] / WORKSHEET[[#This Row],[Clients Rate per T2 (USD)]]</f>
        <v>24.986000000000001</v>
      </c>
      <c r="Y1496" s="5">
        <f>WORKSHEET[[#This Row],[Clients Rate per T2 (USD)]] - WORKSHEET[[#This Row],[Supplier Rate Per t2 (USD)]]</f>
        <v>20</v>
      </c>
      <c r="Z1496" s="5">
        <f>WORKSHEET[[#This Row],[Profit Per T]] * WORKSHEET[[#This Row],[Weight]]</f>
        <v>499.72</v>
      </c>
      <c r="AA1496">
        <v>1</v>
      </c>
      <c r="AB1496" s="1">
        <v>0</v>
      </c>
      <c r="AC1496" s="1">
        <v>0</v>
      </c>
      <c r="AD1496" s="1">
        <v>0</v>
      </c>
      <c r="AE1496" s="1">
        <f>WORKSHEET[[#This Row],[Delay at toll gate in days]] +WORKSHEET[[#This Row],[Delay at workshop in days]] +WORKSHEET[[#This Row],[Delay at border in days]]</f>
        <v>0</v>
      </c>
    </row>
    <row r="1497" spans="1:31" x14ac:dyDescent="0.35">
      <c r="A1497" t="s">
        <v>1517</v>
      </c>
      <c r="B1497" t="s">
        <v>10</v>
      </c>
      <c r="C1497" t="s">
        <v>56</v>
      </c>
      <c r="D1497" t="s">
        <v>3620</v>
      </c>
      <c r="E1497" t="s">
        <v>3617</v>
      </c>
      <c r="F1497" t="str">
        <f>WORKSHEET[[#This Row],[Depart From]]&amp;"-"&amp;WORKSHEET[[#This Row],[Arrive To]]</f>
        <v>Zanzibar-Lagos</v>
      </c>
      <c r="G1497" s="2">
        <v>44691</v>
      </c>
      <c r="H1497" s="2">
        <v>44691</v>
      </c>
      <c r="I1497" s="2" t="str">
        <f t="shared" si="23"/>
        <v>Delivered</v>
      </c>
      <c r="J1497" s="2" t="str">
        <f>TEXT(WORKSHEET[[#This Row],[Offloading Date]], "mmm")</f>
        <v>May</v>
      </c>
      <c r="K1497" s="2" t="str">
        <f>IF(OR(WORKSHEET[[#This Row],[Year]]="", ISBLANK(WORKSHEET[[#This Row],[Year]]), WORKSHEET[[#This Row],[Year]]="null"), "Exclude", "Include")</f>
        <v>Include</v>
      </c>
      <c r="L1497" t="s">
        <v>16</v>
      </c>
      <c r="M1497" t="s">
        <v>12</v>
      </c>
      <c r="N1497" t="s">
        <v>57</v>
      </c>
      <c r="O1497">
        <v>25.024000000000001</v>
      </c>
      <c r="P1497">
        <v>100</v>
      </c>
      <c r="Q1497" t="s">
        <v>14</v>
      </c>
      <c r="R1497">
        <f>P1497 * _xll.XLOOKUP(Q1497,CALCULATION!$A$15:$A$17, CALCULATION!$B$15:$B$17 )</f>
        <v>100</v>
      </c>
      <c r="S1497" s="5">
        <f>O1497*P1497*_xll.XLOOKUP(Q1497,CALCULATION!$A$15:$A$17, CALCULATION!$B$15:$B$17)</f>
        <v>2502.4</v>
      </c>
      <c r="T1497">
        <v>80</v>
      </c>
      <c r="U1497" t="s">
        <v>14</v>
      </c>
      <c r="V1497">
        <f>T1497 * _xll.XLOOKUP(U1497,CALCULATION!$A$15:$A$17, CALCULATION!$B$15:$B$17 )</f>
        <v>80</v>
      </c>
      <c r="W1497" s="5">
        <f>O1497*T1497*_xll.XLOOKUP(U1497,CALCULATION!$A$15:$A$17, CALCULATION!$B$15:$B$17)</f>
        <v>2001.92</v>
      </c>
      <c r="X1497" s="5">
        <f>WORKSHEET[[#This Row],[Clients Total Cost]] / WORKSHEET[[#This Row],[Clients Rate per T2 (USD)]]</f>
        <v>25.024000000000001</v>
      </c>
      <c r="Y1497" s="5">
        <f>WORKSHEET[[#This Row],[Clients Rate per T2 (USD)]] - WORKSHEET[[#This Row],[Supplier Rate Per t2 (USD)]]</f>
        <v>20</v>
      </c>
      <c r="Z1497" s="5">
        <f>WORKSHEET[[#This Row],[Profit Per T]] * WORKSHEET[[#This Row],[Weight]]</f>
        <v>500.48</v>
      </c>
      <c r="AA1497">
        <v>1</v>
      </c>
      <c r="AB1497" s="1">
        <v>0</v>
      </c>
      <c r="AC1497" s="1">
        <v>0</v>
      </c>
      <c r="AD1497" s="1">
        <v>0</v>
      </c>
      <c r="AE1497" s="1">
        <f>WORKSHEET[[#This Row],[Delay at toll gate in days]] +WORKSHEET[[#This Row],[Delay at workshop in days]] +WORKSHEET[[#This Row],[Delay at border in days]]</f>
        <v>0</v>
      </c>
    </row>
    <row r="1498" spans="1:31" x14ac:dyDescent="0.35">
      <c r="A1498" t="s">
        <v>1518</v>
      </c>
      <c r="B1498" t="s">
        <v>10</v>
      </c>
      <c r="C1498" t="s">
        <v>56</v>
      </c>
      <c r="D1498" t="s">
        <v>3619</v>
      </c>
      <c r="E1498" t="s">
        <v>3617</v>
      </c>
      <c r="F1498" t="str">
        <f>WORKSHEET[[#This Row],[Depart From]]&amp;"-"&amp;WORKSHEET[[#This Row],[Arrive To]]</f>
        <v>Addis Ababa-Lagos</v>
      </c>
      <c r="G1498" s="2">
        <v>44691</v>
      </c>
      <c r="H1498" s="2">
        <v>44691</v>
      </c>
      <c r="I1498" s="2" t="str">
        <f t="shared" si="23"/>
        <v>Delivered</v>
      </c>
      <c r="J1498" s="2" t="str">
        <f>TEXT(WORKSHEET[[#This Row],[Offloading Date]], "mmm")</f>
        <v>May</v>
      </c>
      <c r="K1498" s="2" t="str">
        <f>IF(OR(WORKSHEET[[#This Row],[Year]]="", ISBLANK(WORKSHEET[[#This Row],[Year]]), WORKSHEET[[#This Row],[Year]]="null"), "Exclude", "Include")</f>
        <v>Include</v>
      </c>
      <c r="L1498" t="s">
        <v>16</v>
      </c>
      <c r="M1498" t="s">
        <v>12</v>
      </c>
      <c r="N1498" t="s">
        <v>57</v>
      </c>
      <c r="O1498">
        <v>24.253</v>
      </c>
      <c r="P1498">
        <v>100</v>
      </c>
      <c r="Q1498" t="s">
        <v>14</v>
      </c>
      <c r="R1498">
        <f>P1498 * _xll.XLOOKUP(Q1498,CALCULATION!$A$15:$A$17, CALCULATION!$B$15:$B$17 )</f>
        <v>100</v>
      </c>
      <c r="S1498" s="5">
        <f>O1498*P1498*_xll.XLOOKUP(Q1498,CALCULATION!$A$15:$A$17, CALCULATION!$B$15:$B$17)</f>
        <v>2425.3000000000002</v>
      </c>
      <c r="T1498">
        <v>80</v>
      </c>
      <c r="U1498" t="s">
        <v>14</v>
      </c>
      <c r="V1498">
        <f>T1498 * _xll.XLOOKUP(U1498,CALCULATION!$A$15:$A$17, CALCULATION!$B$15:$B$17 )</f>
        <v>80</v>
      </c>
      <c r="W1498" s="5">
        <f>O1498*T1498*_xll.XLOOKUP(U1498,CALCULATION!$A$15:$A$17, CALCULATION!$B$15:$B$17)</f>
        <v>1940.24</v>
      </c>
      <c r="X1498" s="5">
        <f>WORKSHEET[[#This Row],[Clients Total Cost]] / WORKSHEET[[#This Row],[Clients Rate per T2 (USD)]]</f>
        <v>24.253</v>
      </c>
      <c r="Y1498" s="5">
        <f>WORKSHEET[[#This Row],[Clients Rate per T2 (USD)]] - WORKSHEET[[#This Row],[Supplier Rate Per t2 (USD)]]</f>
        <v>20</v>
      </c>
      <c r="Z1498" s="5">
        <f>WORKSHEET[[#This Row],[Profit Per T]] * WORKSHEET[[#This Row],[Weight]]</f>
        <v>485.06</v>
      </c>
      <c r="AA1498">
        <v>1</v>
      </c>
      <c r="AB1498" s="1">
        <v>0</v>
      </c>
      <c r="AC1498" s="1">
        <v>0</v>
      </c>
      <c r="AD1498" s="1">
        <v>0</v>
      </c>
      <c r="AE1498" s="1">
        <f>WORKSHEET[[#This Row],[Delay at toll gate in days]] +WORKSHEET[[#This Row],[Delay at workshop in days]] +WORKSHEET[[#This Row],[Delay at border in days]]</f>
        <v>0</v>
      </c>
    </row>
    <row r="1499" spans="1:31" x14ac:dyDescent="0.35">
      <c r="A1499" t="s">
        <v>1519</v>
      </c>
      <c r="B1499" t="s">
        <v>10</v>
      </c>
      <c r="C1499" t="s">
        <v>56</v>
      </c>
      <c r="D1499" t="s">
        <v>3619</v>
      </c>
      <c r="E1499" t="s">
        <v>3612</v>
      </c>
      <c r="F1499" t="str">
        <f>WORKSHEET[[#This Row],[Depart From]]&amp;"-"&amp;WORKSHEET[[#This Row],[Arrive To]]</f>
        <v>Addis Ababa-Victoria</v>
      </c>
      <c r="G1499" s="2">
        <v>44691</v>
      </c>
      <c r="H1499" s="2">
        <v>44691</v>
      </c>
      <c r="I1499" s="2" t="str">
        <f t="shared" si="23"/>
        <v>Delivered</v>
      </c>
      <c r="J1499" s="2" t="str">
        <f>TEXT(WORKSHEET[[#This Row],[Offloading Date]], "mmm")</f>
        <v>May</v>
      </c>
      <c r="K1499" s="2" t="str">
        <f>IF(OR(WORKSHEET[[#This Row],[Year]]="", ISBLANK(WORKSHEET[[#This Row],[Year]]), WORKSHEET[[#This Row],[Year]]="null"), "Exclude", "Include")</f>
        <v>Include</v>
      </c>
      <c r="L1499" t="s">
        <v>16</v>
      </c>
      <c r="M1499" t="s">
        <v>12</v>
      </c>
      <c r="N1499" t="s">
        <v>57</v>
      </c>
      <c r="O1499">
        <v>24.992999999999999</v>
      </c>
      <c r="P1499">
        <v>100</v>
      </c>
      <c r="Q1499" t="s">
        <v>14</v>
      </c>
      <c r="R1499">
        <f>P1499 * _xll.XLOOKUP(Q1499,CALCULATION!$A$15:$A$17, CALCULATION!$B$15:$B$17 )</f>
        <v>100</v>
      </c>
      <c r="S1499" s="5">
        <f>O1499*P1499*_xll.XLOOKUP(Q1499,CALCULATION!$A$15:$A$17, CALCULATION!$B$15:$B$17)</f>
        <v>2499.2999999999997</v>
      </c>
      <c r="T1499">
        <v>80</v>
      </c>
      <c r="U1499" t="s">
        <v>14</v>
      </c>
      <c r="V1499">
        <f>T1499 * _xll.XLOOKUP(U1499,CALCULATION!$A$15:$A$17, CALCULATION!$B$15:$B$17 )</f>
        <v>80</v>
      </c>
      <c r="W1499" s="5">
        <f>O1499*T1499*_xll.XLOOKUP(U1499,CALCULATION!$A$15:$A$17, CALCULATION!$B$15:$B$17)</f>
        <v>1999.4399999999998</v>
      </c>
      <c r="X1499" s="5">
        <f>WORKSHEET[[#This Row],[Clients Total Cost]] / WORKSHEET[[#This Row],[Clients Rate per T2 (USD)]]</f>
        <v>24.992999999999999</v>
      </c>
      <c r="Y1499" s="5">
        <f>WORKSHEET[[#This Row],[Clients Rate per T2 (USD)]] - WORKSHEET[[#This Row],[Supplier Rate Per t2 (USD)]]</f>
        <v>20</v>
      </c>
      <c r="Z1499" s="5">
        <f>WORKSHEET[[#This Row],[Profit Per T]] * WORKSHEET[[#This Row],[Weight]]</f>
        <v>499.85999999999996</v>
      </c>
      <c r="AA1499">
        <v>1</v>
      </c>
      <c r="AB1499" s="1">
        <v>0</v>
      </c>
      <c r="AC1499" s="1">
        <v>0</v>
      </c>
      <c r="AD1499" s="1">
        <v>0</v>
      </c>
      <c r="AE1499" s="1">
        <f>WORKSHEET[[#This Row],[Delay at toll gate in days]] +WORKSHEET[[#This Row],[Delay at workshop in days]] +WORKSHEET[[#This Row],[Delay at border in days]]</f>
        <v>0</v>
      </c>
    </row>
    <row r="1500" spans="1:31" x14ac:dyDescent="0.35">
      <c r="A1500" t="s">
        <v>1520</v>
      </c>
      <c r="B1500" t="s">
        <v>10</v>
      </c>
      <c r="C1500" t="s">
        <v>56</v>
      </c>
      <c r="D1500" t="s">
        <v>3611</v>
      </c>
      <c r="E1500" t="s">
        <v>3612</v>
      </c>
      <c r="F1500" t="str">
        <f>WORKSHEET[[#This Row],[Depart From]]&amp;"-"&amp;WORKSHEET[[#This Row],[Arrive To]]</f>
        <v>Mogadishu-Victoria</v>
      </c>
      <c r="G1500" s="2">
        <v>44691</v>
      </c>
      <c r="H1500" s="2">
        <v>44691</v>
      </c>
      <c r="I1500" s="2" t="str">
        <f t="shared" si="23"/>
        <v>Delivered</v>
      </c>
      <c r="J1500" s="2" t="str">
        <f>TEXT(WORKSHEET[[#This Row],[Offloading Date]], "mmm")</f>
        <v>May</v>
      </c>
      <c r="K1500" s="2" t="str">
        <f>IF(OR(WORKSHEET[[#This Row],[Year]]="", ISBLANK(WORKSHEET[[#This Row],[Year]]), WORKSHEET[[#This Row],[Year]]="null"), "Exclude", "Include")</f>
        <v>Include</v>
      </c>
      <c r="L1500" t="s">
        <v>16</v>
      </c>
      <c r="M1500" t="s">
        <v>3624</v>
      </c>
      <c r="N1500" t="s">
        <v>57</v>
      </c>
      <c r="O1500">
        <v>24.928000000000001</v>
      </c>
      <c r="P1500">
        <v>100</v>
      </c>
      <c r="Q1500" t="s">
        <v>14</v>
      </c>
      <c r="R1500">
        <f>P1500 * _xll.XLOOKUP(Q1500,CALCULATION!$A$15:$A$17, CALCULATION!$B$15:$B$17 )</f>
        <v>100</v>
      </c>
      <c r="S1500" s="5">
        <f>O1500*P1500*_xll.XLOOKUP(Q1500,CALCULATION!$A$15:$A$17, CALCULATION!$B$15:$B$17)</f>
        <v>2492.8000000000002</v>
      </c>
      <c r="T1500">
        <v>80</v>
      </c>
      <c r="U1500" t="s">
        <v>14</v>
      </c>
      <c r="V1500">
        <f>T1500 * _xll.XLOOKUP(U1500,CALCULATION!$A$15:$A$17, CALCULATION!$B$15:$B$17 )</f>
        <v>80</v>
      </c>
      <c r="W1500" s="5">
        <f>O1500*T1500*_xll.XLOOKUP(U1500,CALCULATION!$A$15:$A$17, CALCULATION!$B$15:$B$17)</f>
        <v>1994.24</v>
      </c>
      <c r="X1500" s="5">
        <f>WORKSHEET[[#This Row],[Clients Total Cost]] / WORKSHEET[[#This Row],[Clients Rate per T2 (USD)]]</f>
        <v>24.928000000000001</v>
      </c>
      <c r="Y1500" s="5">
        <f>WORKSHEET[[#This Row],[Clients Rate per T2 (USD)]] - WORKSHEET[[#This Row],[Supplier Rate Per t2 (USD)]]</f>
        <v>20</v>
      </c>
      <c r="Z1500" s="5">
        <f>WORKSHEET[[#This Row],[Profit Per T]] * WORKSHEET[[#This Row],[Weight]]</f>
        <v>498.56</v>
      </c>
      <c r="AA1500">
        <v>1</v>
      </c>
      <c r="AB1500" s="1">
        <v>0</v>
      </c>
      <c r="AC1500" s="1">
        <v>0</v>
      </c>
      <c r="AD1500" s="1">
        <v>0</v>
      </c>
      <c r="AE1500" s="1">
        <f>WORKSHEET[[#This Row],[Delay at toll gate in days]] +WORKSHEET[[#This Row],[Delay at workshop in days]] +WORKSHEET[[#This Row],[Delay at border in days]]</f>
        <v>0</v>
      </c>
    </row>
    <row r="1501" spans="1:31" x14ac:dyDescent="0.35">
      <c r="A1501" t="s">
        <v>1521</v>
      </c>
      <c r="B1501" t="s">
        <v>10</v>
      </c>
      <c r="C1501" t="s">
        <v>56</v>
      </c>
      <c r="D1501" t="s">
        <v>3620</v>
      </c>
      <c r="E1501" t="s">
        <v>3613</v>
      </c>
      <c r="F1501" t="str">
        <f>WORKSHEET[[#This Row],[Depart From]]&amp;"-"&amp;WORKSHEET[[#This Row],[Arrive To]]</f>
        <v>Zanzibar-Sanaa</v>
      </c>
      <c r="G1501" s="2">
        <v>44691</v>
      </c>
      <c r="H1501" s="2">
        <v>44691</v>
      </c>
      <c r="I1501" s="2" t="str">
        <f t="shared" si="23"/>
        <v>Delivered</v>
      </c>
      <c r="J1501" s="2" t="str">
        <f>TEXT(WORKSHEET[[#This Row],[Offloading Date]], "mmm")</f>
        <v>May</v>
      </c>
      <c r="K1501" s="2" t="str">
        <f>IF(OR(WORKSHEET[[#This Row],[Year]]="", ISBLANK(WORKSHEET[[#This Row],[Year]]), WORKSHEET[[#This Row],[Year]]="null"), "Exclude", "Include")</f>
        <v>Include</v>
      </c>
      <c r="L1501" t="s">
        <v>16</v>
      </c>
      <c r="M1501" t="s">
        <v>3624</v>
      </c>
      <c r="N1501" t="s">
        <v>57</v>
      </c>
      <c r="O1501">
        <v>24.971</v>
      </c>
      <c r="P1501">
        <v>100</v>
      </c>
      <c r="Q1501" t="s">
        <v>14</v>
      </c>
      <c r="R1501">
        <f>P1501 * _xll.XLOOKUP(Q1501,CALCULATION!$A$15:$A$17, CALCULATION!$B$15:$B$17 )</f>
        <v>100</v>
      </c>
      <c r="S1501" s="5">
        <f>O1501*P1501*_xll.XLOOKUP(Q1501,CALCULATION!$A$15:$A$17, CALCULATION!$B$15:$B$17)</f>
        <v>2497.1</v>
      </c>
      <c r="T1501">
        <v>80</v>
      </c>
      <c r="U1501" t="s">
        <v>14</v>
      </c>
      <c r="V1501">
        <f>T1501 * _xll.XLOOKUP(U1501,CALCULATION!$A$15:$A$17, CALCULATION!$B$15:$B$17 )</f>
        <v>80</v>
      </c>
      <c r="W1501" s="5">
        <f>O1501*T1501*_xll.XLOOKUP(U1501,CALCULATION!$A$15:$A$17, CALCULATION!$B$15:$B$17)</f>
        <v>1997.68</v>
      </c>
      <c r="X1501" s="5">
        <f>WORKSHEET[[#This Row],[Clients Total Cost]] / WORKSHEET[[#This Row],[Clients Rate per T2 (USD)]]</f>
        <v>24.971</v>
      </c>
      <c r="Y1501" s="5">
        <f>WORKSHEET[[#This Row],[Clients Rate per T2 (USD)]] - WORKSHEET[[#This Row],[Supplier Rate Per t2 (USD)]]</f>
        <v>20</v>
      </c>
      <c r="Z1501" s="5">
        <f>WORKSHEET[[#This Row],[Profit Per T]] * WORKSHEET[[#This Row],[Weight]]</f>
        <v>499.42</v>
      </c>
      <c r="AA1501">
        <v>1</v>
      </c>
      <c r="AB1501" s="1">
        <v>0</v>
      </c>
      <c r="AC1501" s="1">
        <v>0</v>
      </c>
      <c r="AD1501" s="1">
        <v>0</v>
      </c>
      <c r="AE1501" s="1">
        <f>WORKSHEET[[#This Row],[Delay at toll gate in days]] +WORKSHEET[[#This Row],[Delay at workshop in days]] +WORKSHEET[[#This Row],[Delay at border in days]]</f>
        <v>0</v>
      </c>
    </row>
    <row r="1502" spans="1:31" x14ac:dyDescent="0.35">
      <c r="A1502" t="s">
        <v>1522</v>
      </c>
      <c r="B1502" t="s">
        <v>10</v>
      </c>
      <c r="C1502" t="s">
        <v>56</v>
      </c>
      <c r="D1502" t="s">
        <v>3615</v>
      </c>
      <c r="E1502" t="s">
        <v>3614</v>
      </c>
      <c r="F1502" t="str">
        <f>WORKSHEET[[#This Row],[Depart From]]&amp;"-"&amp;WORKSHEET[[#This Row],[Arrive To]]</f>
        <v>Mombasa-Alger</v>
      </c>
      <c r="G1502" s="2">
        <v>44691</v>
      </c>
      <c r="H1502" s="2">
        <v>44691</v>
      </c>
      <c r="I1502" s="2" t="str">
        <f t="shared" si="23"/>
        <v>Delivered</v>
      </c>
      <c r="J1502" s="2" t="str">
        <f>TEXT(WORKSHEET[[#This Row],[Offloading Date]], "mmm")</f>
        <v>May</v>
      </c>
      <c r="K1502" s="2" t="str">
        <f>IF(OR(WORKSHEET[[#This Row],[Year]]="", ISBLANK(WORKSHEET[[#This Row],[Year]]), WORKSHEET[[#This Row],[Year]]="null"), "Exclude", "Include")</f>
        <v>Include</v>
      </c>
      <c r="L1502" t="s">
        <v>16</v>
      </c>
      <c r="M1502" t="s">
        <v>3624</v>
      </c>
      <c r="N1502" t="s">
        <v>57</v>
      </c>
      <c r="O1502">
        <v>25.052</v>
      </c>
      <c r="P1502">
        <v>100</v>
      </c>
      <c r="Q1502" t="s">
        <v>14</v>
      </c>
      <c r="R1502">
        <f>P1502 * _xll.XLOOKUP(Q1502,CALCULATION!$A$15:$A$17, CALCULATION!$B$15:$B$17 )</f>
        <v>100</v>
      </c>
      <c r="S1502" s="5">
        <f>O1502*P1502*_xll.XLOOKUP(Q1502,CALCULATION!$A$15:$A$17, CALCULATION!$B$15:$B$17)</f>
        <v>2505.1999999999998</v>
      </c>
      <c r="T1502">
        <v>80</v>
      </c>
      <c r="U1502" t="s">
        <v>14</v>
      </c>
      <c r="V1502">
        <f>T1502 * _xll.XLOOKUP(U1502,CALCULATION!$A$15:$A$17, CALCULATION!$B$15:$B$17 )</f>
        <v>80</v>
      </c>
      <c r="W1502" s="5">
        <f>O1502*T1502*_xll.XLOOKUP(U1502,CALCULATION!$A$15:$A$17, CALCULATION!$B$15:$B$17)</f>
        <v>2004.1599999999999</v>
      </c>
      <c r="X1502" s="5">
        <f>WORKSHEET[[#This Row],[Clients Total Cost]] / WORKSHEET[[#This Row],[Clients Rate per T2 (USD)]]</f>
        <v>25.052</v>
      </c>
      <c r="Y1502" s="5">
        <f>WORKSHEET[[#This Row],[Clients Rate per T2 (USD)]] - WORKSHEET[[#This Row],[Supplier Rate Per t2 (USD)]]</f>
        <v>20</v>
      </c>
      <c r="Z1502" s="5">
        <f>WORKSHEET[[#This Row],[Profit Per T]] * WORKSHEET[[#This Row],[Weight]]</f>
        <v>501.03999999999996</v>
      </c>
      <c r="AA1502">
        <v>1</v>
      </c>
      <c r="AB1502" s="1">
        <v>0</v>
      </c>
      <c r="AC1502" s="1">
        <v>0</v>
      </c>
      <c r="AD1502" s="1">
        <v>0</v>
      </c>
      <c r="AE1502" s="1">
        <f>WORKSHEET[[#This Row],[Delay at toll gate in days]] +WORKSHEET[[#This Row],[Delay at workshop in days]] +WORKSHEET[[#This Row],[Delay at border in days]]</f>
        <v>0</v>
      </c>
    </row>
    <row r="1503" spans="1:31" x14ac:dyDescent="0.35">
      <c r="A1503" t="s">
        <v>1523</v>
      </c>
      <c r="B1503" t="s">
        <v>10</v>
      </c>
      <c r="C1503" t="s">
        <v>56</v>
      </c>
      <c r="D1503" t="s">
        <v>3611</v>
      </c>
      <c r="E1503" t="s">
        <v>3614</v>
      </c>
      <c r="F1503" t="str">
        <f>WORKSHEET[[#This Row],[Depart From]]&amp;"-"&amp;WORKSHEET[[#This Row],[Arrive To]]</f>
        <v>Mogadishu-Alger</v>
      </c>
      <c r="G1503" s="2">
        <v>44691</v>
      </c>
      <c r="H1503" s="2">
        <v>44691</v>
      </c>
      <c r="I1503" s="2" t="str">
        <f t="shared" si="23"/>
        <v>Delivered</v>
      </c>
      <c r="J1503" s="2" t="str">
        <f>TEXT(WORKSHEET[[#This Row],[Offloading Date]], "mmm")</f>
        <v>May</v>
      </c>
      <c r="K1503" s="2" t="str">
        <f>IF(OR(WORKSHEET[[#This Row],[Year]]="", ISBLANK(WORKSHEET[[#This Row],[Year]]), WORKSHEET[[#This Row],[Year]]="null"), "Exclude", "Include")</f>
        <v>Include</v>
      </c>
      <c r="L1503" t="s">
        <v>16</v>
      </c>
      <c r="M1503" t="s">
        <v>3624</v>
      </c>
      <c r="N1503" t="s">
        <v>57</v>
      </c>
      <c r="O1503">
        <v>24.849</v>
      </c>
      <c r="P1503">
        <v>100</v>
      </c>
      <c r="Q1503" t="s">
        <v>14</v>
      </c>
      <c r="R1503">
        <f>P1503 * _xll.XLOOKUP(Q1503,CALCULATION!$A$15:$A$17, CALCULATION!$B$15:$B$17 )</f>
        <v>100</v>
      </c>
      <c r="S1503" s="5">
        <f>O1503*P1503*_xll.XLOOKUP(Q1503,CALCULATION!$A$15:$A$17, CALCULATION!$B$15:$B$17)</f>
        <v>2484.9</v>
      </c>
      <c r="T1503">
        <v>80</v>
      </c>
      <c r="U1503" t="s">
        <v>14</v>
      </c>
      <c r="V1503">
        <f>T1503 * _xll.XLOOKUP(U1503,CALCULATION!$A$15:$A$17, CALCULATION!$B$15:$B$17 )</f>
        <v>80</v>
      </c>
      <c r="W1503" s="5">
        <f>O1503*T1503*_xll.XLOOKUP(U1503,CALCULATION!$A$15:$A$17, CALCULATION!$B$15:$B$17)</f>
        <v>1987.92</v>
      </c>
      <c r="X1503" s="5">
        <f>WORKSHEET[[#This Row],[Clients Total Cost]] / WORKSHEET[[#This Row],[Clients Rate per T2 (USD)]]</f>
        <v>24.849</v>
      </c>
      <c r="Y1503" s="5">
        <f>WORKSHEET[[#This Row],[Clients Rate per T2 (USD)]] - WORKSHEET[[#This Row],[Supplier Rate Per t2 (USD)]]</f>
        <v>20</v>
      </c>
      <c r="Z1503" s="5">
        <f>WORKSHEET[[#This Row],[Profit Per T]] * WORKSHEET[[#This Row],[Weight]]</f>
        <v>496.98</v>
      </c>
      <c r="AA1503">
        <v>1</v>
      </c>
      <c r="AB1503" s="1">
        <v>0</v>
      </c>
      <c r="AC1503" s="1">
        <v>0</v>
      </c>
      <c r="AD1503" s="1">
        <v>0</v>
      </c>
      <c r="AE1503" s="1">
        <f>WORKSHEET[[#This Row],[Delay at toll gate in days]] +WORKSHEET[[#This Row],[Delay at workshop in days]] +WORKSHEET[[#This Row],[Delay at border in days]]</f>
        <v>0</v>
      </c>
    </row>
    <row r="1504" spans="1:31" x14ac:dyDescent="0.35">
      <c r="A1504" t="s">
        <v>1524</v>
      </c>
      <c r="B1504" t="s">
        <v>10</v>
      </c>
      <c r="C1504" t="s">
        <v>56</v>
      </c>
      <c r="D1504" t="s">
        <v>3620</v>
      </c>
      <c r="E1504" t="s">
        <v>3613</v>
      </c>
      <c r="F1504" t="str">
        <f>WORKSHEET[[#This Row],[Depart From]]&amp;"-"&amp;WORKSHEET[[#This Row],[Arrive To]]</f>
        <v>Zanzibar-Sanaa</v>
      </c>
      <c r="G1504" s="2">
        <v>44691</v>
      </c>
      <c r="H1504" s="2">
        <v>44691</v>
      </c>
      <c r="I1504" s="2" t="str">
        <f t="shared" si="23"/>
        <v>Delivered</v>
      </c>
      <c r="J1504" s="2" t="str">
        <f>TEXT(WORKSHEET[[#This Row],[Offloading Date]], "mmm")</f>
        <v>May</v>
      </c>
      <c r="K1504" s="2" t="str">
        <f>IF(OR(WORKSHEET[[#This Row],[Year]]="", ISBLANK(WORKSHEET[[#This Row],[Year]]), WORKSHEET[[#This Row],[Year]]="null"), "Exclude", "Include")</f>
        <v>Include</v>
      </c>
      <c r="L1504" t="s">
        <v>16</v>
      </c>
      <c r="M1504" t="s">
        <v>3624</v>
      </c>
      <c r="N1504" t="s">
        <v>57</v>
      </c>
      <c r="O1504">
        <v>24.96</v>
      </c>
      <c r="P1504">
        <v>100</v>
      </c>
      <c r="Q1504" t="s">
        <v>14</v>
      </c>
      <c r="R1504">
        <f>P1504 * _xll.XLOOKUP(Q1504,CALCULATION!$A$15:$A$17, CALCULATION!$B$15:$B$17 )</f>
        <v>100</v>
      </c>
      <c r="S1504" s="5">
        <f>O1504*P1504*_xll.XLOOKUP(Q1504,CALCULATION!$A$15:$A$17, CALCULATION!$B$15:$B$17)</f>
        <v>2496</v>
      </c>
      <c r="T1504">
        <v>80</v>
      </c>
      <c r="U1504" t="s">
        <v>14</v>
      </c>
      <c r="V1504">
        <f>T1504 * _xll.XLOOKUP(U1504,CALCULATION!$A$15:$A$17, CALCULATION!$B$15:$B$17 )</f>
        <v>80</v>
      </c>
      <c r="W1504" s="5">
        <f>O1504*T1504*_xll.XLOOKUP(U1504,CALCULATION!$A$15:$A$17, CALCULATION!$B$15:$B$17)</f>
        <v>1996.8000000000002</v>
      </c>
      <c r="X1504" s="5">
        <f>WORKSHEET[[#This Row],[Clients Total Cost]] / WORKSHEET[[#This Row],[Clients Rate per T2 (USD)]]</f>
        <v>24.96</v>
      </c>
      <c r="Y1504" s="5">
        <f>WORKSHEET[[#This Row],[Clients Rate per T2 (USD)]] - WORKSHEET[[#This Row],[Supplier Rate Per t2 (USD)]]</f>
        <v>20</v>
      </c>
      <c r="Z1504" s="5">
        <f>WORKSHEET[[#This Row],[Profit Per T]] * WORKSHEET[[#This Row],[Weight]]</f>
        <v>499.20000000000005</v>
      </c>
      <c r="AA1504">
        <v>1</v>
      </c>
      <c r="AB1504" s="1">
        <v>0</v>
      </c>
      <c r="AC1504" s="1">
        <v>0</v>
      </c>
      <c r="AD1504" s="1">
        <v>0</v>
      </c>
      <c r="AE1504" s="1">
        <f>WORKSHEET[[#This Row],[Delay at toll gate in days]] +WORKSHEET[[#This Row],[Delay at workshop in days]] +WORKSHEET[[#This Row],[Delay at border in days]]</f>
        <v>0</v>
      </c>
    </row>
    <row r="1505" spans="1:31" x14ac:dyDescent="0.35">
      <c r="A1505" t="s">
        <v>1525</v>
      </c>
      <c r="B1505" t="s">
        <v>10</v>
      </c>
      <c r="C1505" t="s">
        <v>56</v>
      </c>
      <c r="D1505" t="s">
        <v>3619</v>
      </c>
      <c r="E1505" t="s">
        <v>3612</v>
      </c>
      <c r="F1505" t="str">
        <f>WORKSHEET[[#This Row],[Depart From]]&amp;"-"&amp;WORKSHEET[[#This Row],[Arrive To]]</f>
        <v>Addis Ababa-Victoria</v>
      </c>
      <c r="G1505" s="2">
        <v>44691</v>
      </c>
      <c r="H1505" s="2">
        <v>44691</v>
      </c>
      <c r="I1505" s="2" t="str">
        <f t="shared" si="23"/>
        <v>Delivered</v>
      </c>
      <c r="J1505" s="2" t="str">
        <f>TEXT(WORKSHEET[[#This Row],[Offloading Date]], "mmm")</f>
        <v>May</v>
      </c>
      <c r="K1505" s="2" t="str">
        <f>IF(OR(WORKSHEET[[#This Row],[Year]]="", ISBLANK(WORKSHEET[[#This Row],[Year]]), WORKSHEET[[#This Row],[Year]]="null"), "Exclude", "Include")</f>
        <v>Include</v>
      </c>
      <c r="L1505" t="s">
        <v>16</v>
      </c>
      <c r="M1505" t="s">
        <v>3624</v>
      </c>
      <c r="N1505" t="s">
        <v>57</v>
      </c>
      <c r="O1505">
        <v>24.949000000000002</v>
      </c>
      <c r="P1505">
        <v>100</v>
      </c>
      <c r="Q1505" t="s">
        <v>14</v>
      </c>
      <c r="R1505">
        <f>P1505 * _xll.XLOOKUP(Q1505,CALCULATION!$A$15:$A$17, CALCULATION!$B$15:$B$17 )</f>
        <v>100</v>
      </c>
      <c r="S1505" s="5">
        <f>O1505*P1505*_xll.XLOOKUP(Q1505,CALCULATION!$A$15:$A$17, CALCULATION!$B$15:$B$17)</f>
        <v>2494.9</v>
      </c>
      <c r="T1505">
        <v>80</v>
      </c>
      <c r="U1505" t="s">
        <v>14</v>
      </c>
      <c r="V1505">
        <f>T1505 * _xll.XLOOKUP(U1505,CALCULATION!$A$15:$A$17, CALCULATION!$B$15:$B$17 )</f>
        <v>80</v>
      </c>
      <c r="W1505" s="5">
        <f>O1505*T1505*_xll.XLOOKUP(U1505,CALCULATION!$A$15:$A$17, CALCULATION!$B$15:$B$17)</f>
        <v>1995.92</v>
      </c>
      <c r="X1505" s="5">
        <f>WORKSHEET[[#This Row],[Clients Total Cost]] / WORKSHEET[[#This Row],[Clients Rate per T2 (USD)]]</f>
        <v>24.949000000000002</v>
      </c>
      <c r="Y1505" s="5">
        <f>WORKSHEET[[#This Row],[Clients Rate per T2 (USD)]] - WORKSHEET[[#This Row],[Supplier Rate Per t2 (USD)]]</f>
        <v>20</v>
      </c>
      <c r="Z1505" s="5">
        <f>WORKSHEET[[#This Row],[Profit Per T]] * WORKSHEET[[#This Row],[Weight]]</f>
        <v>498.98</v>
      </c>
      <c r="AA1505">
        <v>1</v>
      </c>
      <c r="AB1505" s="1">
        <v>0</v>
      </c>
      <c r="AC1505" s="1">
        <v>0</v>
      </c>
      <c r="AD1505" s="1">
        <v>0</v>
      </c>
      <c r="AE1505" s="1">
        <f>WORKSHEET[[#This Row],[Delay at toll gate in days]] +WORKSHEET[[#This Row],[Delay at workshop in days]] +WORKSHEET[[#This Row],[Delay at border in days]]</f>
        <v>0</v>
      </c>
    </row>
    <row r="1506" spans="1:31" x14ac:dyDescent="0.35">
      <c r="A1506" t="s">
        <v>1526</v>
      </c>
      <c r="B1506" t="s">
        <v>10</v>
      </c>
      <c r="C1506" t="s">
        <v>56</v>
      </c>
      <c r="D1506" t="s">
        <v>3611</v>
      </c>
      <c r="E1506" t="s">
        <v>3612</v>
      </c>
      <c r="F1506" t="str">
        <f>WORKSHEET[[#This Row],[Depart From]]&amp;"-"&amp;WORKSHEET[[#This Row],[Arrive To]]</f>
        <v>Mogadishu-Victoria</v>
      </c>
      <c r="G1506" s="2">
        <v>44691</v>
      </c>
      <c r="H1506" s="2">
        <v>44691</v>
      </c>
      <c r="I1506" s="2" t="str">
        <f t="shared" si="23"/>
        <v>Delivered</v>
      </c>
      <c r="J1506" s="2" t="str">
        <f>TEXT(WORKSHEET[[#This Row],[Offloading Date]], "mmm")</f>
        <v>May</v>
      </c>
      <c r="K1506" s="2" t="str">
        <f>IF(OR(WORKSHEET[[#This Row],[Year]]="", ISBLANK(WORKSHEET[[#This Row],[Year]]), WORKSHEET[[#This Row],[Year]]="null"), "Exclude", "Include")</f>
        <v>Include</v>
      </c>
      <c r="L1506" t="s">
        <v>16</v>
      </c>
      <c r="M1506" t="s">
        <v>3624</v>
      </c>
      <c r="N1506" t="s">
        <v>57</v>
      </c>
      <c r="O1506">
        <v>24.925999999999998</v>
      </c>
      <c r="P1506">
        <v>100</v>
      </c>
      <c r="Q1506" t="s">
        <v>14</v>
      </c>
      <c r="R1506">
        <f>P1506 * _xll.XLOOKUP(Q1506,CALCULATION!$A$15:$A$17, CALCULATION!$B$15:$B$17 )</f>
        <v>100</v>
      </c>
      <c r="S1506" s="5">
        <f>O1506*P1506*_xll.XLOOKUP(Q1506,CALCULATION!$A$15:$A$17, CALCULATION!$B$15:$B$17)</f>
        <v>2492.6</v>
      </c>
      <c r="T1506">
        <v>80</v>
      </c>
      <c r="U1506" t="s">
        <v>14</v>
      </c>
      <c r="V1506">
        <f>T1506 * _xll.XLOOKUP(U1506,CALCULATION!$A$15:$A$17, CALCULATION!$B$15:$B$17 )</f>
        <v>80</v>
      </c>
      <c r="W1506" s="5">
        <f>O1506*T1506*_xll.XLOOKUP(U1506,CALCULATION!$A$15:$A$17, CALCULATION!$B$15:$B$17)</f>
        <v>1994.08</v>
      </c>
      <c r="X1506" s="5">
        <f>WORKSHEET[[#This Row],[Clients Total Cost]] / WORKSHEET[[#This Row],[Clients Rate per T2 (USD)]]</f>
        <v>24.925999999999998</v>
      </c>
      <c r="Y1506" s="5">
        <f>WORKSHEET[[#This Row],[Clients Rate per T2 (USD)]] - WORKSHEET[[#This Row],[Supplier Rate Per t2 (USD)]]</f>
        <v>20</v>
      </c>
      <c r="Z1506" s="5">
        <f>WORKSHEET[[#This Row],[Profit Per T]] * WORKSHEET[[#This Row],[Weight]]</f>
        <v>498.52</v>
      </c>
      <c r="AA1506">
        <v>1</v>
      </c>
      <c r="AB1506" s="1">
        <v>0</v>
      </c>
      <c r="AC1506" s="1">
        <v>0</v>
      </c>
      <c r="AD1506" s="1">
        <v>0</v>
      </c>
      <c r="AE1506" s="1">
        <f>WORKSHEET[[#This Row],[Delay at toll gate in days]] +WORKSHEET[[#This Row],[Delay at workshop in days]] +WORKSHEET[[#This Row],[Delay at border in days]]</f>
        <v>0</v>
      </c>
    </row>
    <row r="1507" spans="1:31" x14ac:dyDescent="0.35">
      <c r="A1507" t="s">
        <v>1527</v>
      </c>
      <c r="B1507" t="s">
        <v>10</v>
      </c>
      <c r="C1507" t="s">
        <v>56</v>
      </c>
      <c r="D1507" t="s">
        <v>3611</v>
      </c>
      <c r="E1507" t="s">
        <v>3613</v>
      </c>
      <c r="F1507" t="str">
        <f>WORKSHEET[[#This Row],[Depart From]]&amp;"-"&amp;WORKSHEET[[#This Row],[Arrive To]]</f>
        <v>Mogadishu-Sanaa</v>
      </c>
      <c r="G1507" s="2">
        <v>44691</v>
      </c>
      <c r="H1507" s="2">
        <v>44691</v>
      </c>
      <c r="I1507" s="2" t="str">
        <f t="shared" si="23"/>
        <v>Delivered</v>
      </c>
      <c r="J1507" s="2" t="str">
        <f>TEXT(WORKSHEET[[#This Row],[Offloading Date]], "mmm")</f>
        <v>May</v>
      </c>
      <c r="K1507" s="2" t="str">
        <f>IF(OR(WORKSHEET[[#This Row],[Year]]="", ISBLANK(WORKSHEET[[#This Row],[Year]]), WORKSHEET[[#This Row],[Year]]="null"), "Exclude", "Include")</f>
        <v>Include</v>
      </c>
      <c r="L1507" t="s">
        <v>16</v>
      </c>
      <c r="M1507" t="s">
        <v>3624</v>
      </c>
      <c r="N1507" t="s">
        <v>57</v>
      </c>
      <c r="O1507">
        <v>24.986000000000001</v>
      </c>
      <c r="P1507">
        <v>100</v>
      </c>
      <c r="Q1507" t="s">
        <v>14</v>
      </c>
      <c r="R1507">
        <f>P1507 * _xll.XLOOKUP(Q1507,CALCULATION!$A$15:$A$17, CALCULATION!$B$15:$B$17 )</f>
        <v>100</v>
      </c>
      <c r="S1507" s="5">
        <f>O1507*P1507*_xll.XLOOKUP(Q1507,CALCULATION!$A$15:$A$17, CALCULATION!$B$15:$B$17)</f>
        <v>2498.6</v>
      </c>
      <c r="T1507">
        <v>80</v>
      </c>
      <c r="U1507" t="s">
        <v>14</v>
      </c>
      <c r="V1507">
        <f>T1507 * _xll.XLOOKUP(U1507,CALCULATION!$A$15:$A$17, CALCULATION!$B$15:$B$17 )</f>
        <v>80</v>
      </c>
      <c r="W1507" s="5">
        <f>O1507*T1507*_xll.XLOOKUP(U1507,CALCULATION!$A$15:$A$17, CALCULATION!$B$15:$B$17)</f>
        <v>1998.88</v>
      </c>
      <c r="X1507" s="5">
        <f>WORKSHEET[[#This Row],[Clients Total Cost]] / WORKSHEET[[#This Row],[Clients Rate per T2 (USD)]]</f>
        <v>24.986000000000001</v>
      </c>
      <c r="Y1507" s="5">
        <f>WORKSHEET[[#This Row],[Clients Rate per T2 (USD)]] - WORKSHEET[[#This Row],[Supplier Rate Per t2 (USD)]]</f>
        <v>20</v>
      </c>
      <c r="Z1507" s="5">
        <f>WORKSHEET[[#This Row],[Profit Per T]] * WORKSHEET[[#This Row],[Weight]]</f>
        <v>499.72</v>
      </c>
      <c r="AA1507">
        <v>1</v>
      </c>
      <c r="AB1507" s="1">
        <v>0</v>
      </c>
      <c r="AC1507" s="1">
        <v>0</v>
      </c>
      <c r="AD1507" s="1">
        <v>0</v>
      </c>
      <c r="AE1507" s="1">
        <f>WORKSHEET[[#This Row],[Delay at toll gate in days]] +WORKSHEET[[#This Row],[Delay at workshop in days]] +WORKSHEET[[#This Row],[Delay at border in days]]</f>
        <v>0</v>
      </c>
    </row>
    <row r="1508" spans="1:31" x14ac:dyDescent="0.35">
      <c r="A1508" t="s">
        <v>1528</v>
      </c>
      <c r="B1508" t="s">
        <v>10</v>
      </c>
      <c r="C1508" t="s">
        <v>56</v>
      </c>
      <c r="D1508" t="s">
        <v>3611</v>
      </c>
      <c r="E1508" t="s">
        <v>3617</v>
      </c>
      <c r="F1508" t="str">
        <f>WORKSHEET[[#This Row],[Depart From]]&amp;"-"&amp;WORKSHEET[[#This Row],[Arrive To]]</f>
        <v>Mogadishu-Lagos</v>
      </c>
      <c r="G1508" s="2">
        <v>44691</v>
      </c>
      <c r="H1508" s="2">
        <v>44691</v>
      </c>
      <c r="I1508" s="2" t="str">
        <f t="shared" si="23"/>
        <v>Delivered</v>
      </c>
      <c r="J1508" s="2" t="str">
        <f>TEXT(WORKSHEET[[#This Row],[Offloading Date]], "mmm")</f>
        <v>May</v>
      </c>
      <c r="K1508" s="2" t="str">
        <f>IF(OR(WORKSHEET[[#This Row],[Year]]="", ISBLANK(WORKSHEET[[#This Row],[Year]]), WORKSHEET[[#This Row],[Year]]="null"), "Exclude", "Include")</f>
        <v>Include</v>
      </c>
      <c r="L1508" t="s">
        <v>16</v>
      </c>
      <c r="M1508" t="s">
        <v>3624</v>
      </c>
      <c r="N1508" t="s">
        <v>57</v>
      </c>
      <c r="O1508">
        <v>25.024000000000001</v>
      </c>
      <c r="P1508">
        <v>100</v>
      </c>
      <c r="Q1508" t="s">
        <v>14</v>
      </c>
      <c r="R1508">
        <f>P1508 * _xll.XLOOKUP(Q1508,CALCULATION!$A$15:$A$17, CALCULATION!$B$15:$B$17 )</f>
        <v>100</v>
      </c>
      <c r="S1508" s="5">
        <f>O1508*P1508*_xll.XLOOKUP(Q1508,CALCULATION!$A$15:$A$17, CALCULATION!$B$15:$B$17)</f>
        <v>2502.4</v>
      </c>
      <c r="T1508">
        <v>80</v>
      </c>
      <c r="U1508" t="s">
        <v>14</v>
      </c>
      <c r="V1508">
        <f>T1508 * _xll.XLOOKUP(U1508,CALCULATION!$A$15:$A$17, CALCULATION!$B$15:$B$17 )</f>
        <v>80</v>
      </c>
      <c r="W1508" s="5">
        <f>O1508*T1508*_xll.XLOOKUP(U1508,CALCULATION!$A$15:$A$17, CALCULATION!$B$15:$B$17)</f>
        <v>2001.92</v>
      </c>
      <c r="X1508" s="5">
        <f>WORKSHEET[[#This Row],[Clients Total Cost]] / WORKSHEET[[#This Row],[Clients Rate per T2 (USD)]]</f>
        <v>25.024000000000001</v>
      </c>
      <c r="Y1508" s="5">
        <f>WORKSHEET[[#This Row],[Clients Rate per T2 (USD)]] - WORKSHEET[[#This Row],[Supplier Rate Per t2 (USD)]]</f>
        <v>20</v>
      </c>
      <c r="Z1508" s="5">
        <f>WORKSHEET[[#This Row],[Profit Per T]] * WORKSHEET[[#This Row],[Weight]]</f>
        <v>500.48</v>
      </c>
      <c r="AA1508">
        <v>1</v>
      </c>
      <c r="AB1508" s="1">
        <v>0</v>
      </c>
      <c r="AC1508" s="1">
        <v>0</v>
      </c>
      <c r="AD1508" s="1">
        <v>0</v>
      </c>
      <c r="AE1508" s="1">
        <f>WORKSHEET[[#This Row],[Delay at toll gate in days]] +WORKSHEET[[#This Row],[Delay at workshop in days]] +WORKSHEET[[#This Row],[Delay at border in days]]</f>
        <v>0</v>
      </c>
    </row>
    <row r="1509" spans="1:31" x14ac:dyDescent="0.35">
      <c r="A1509" t="s">
        <v>1529</v>
      </c>
      <c r="B1509" t="s">
        <v>10</v>
      </c>
      <c r="C1509" t="s">
        <v>56</v>
      </c>
      <c r="D1509" t="s">
        <v>3611</v>
      </c>
      <c r="E1509" t="s">
        <v>3618</v>
      </c>
      <c r="F1509" t="str">
        <f>WORKSHEET[[#This Row],[Depart From]]&amp;"-"&amp;WORKSHEET[[#This Row],[Arrive To]]</f>
        <v>Mogadishu-Tripoli</v>
      </c>
      <c r="G1509" s="2">
        <v>44691</v>
      </c>
      <c r="H1509" s="2">
        <v>44691</v>
      </c>
      <c r="I1509" s="2" t="str">
        <f t="shared" si="23"/>
        <v>Delivered</v>
      </c>
      <c r="J1509" s="2" t="str">
        <f>TEXT(WORKSHEET[[#This Row],[Offloading Date]], "mmm")</f>
        <v>May</v>
      </c>
      <c r="K1509" s="2" t="str">
        <f>IF(OR(WORKSHEET[[#This Row],[Year]]="", ISBLANK(WORKSHEET[[#This Row],[Year]]), WORKSHEET[[#This Row],[Year]]="null"), "Exclude", "Include")</f>
        <v>Include</v>
      </c>
      <c r="L1509" t="s">
        <v>16</v>
      </c>
      <c r="M1509" t="s">
        <v>3624</v>
      </c>
      <c r="N1509" t="s">
        <v>57</v>
      </c>
      <c r="O1509">
        <v>24.253</v>
      </c>
      <c r="P1509">
        <v>100</v>
      </c>
      <c r="Q1509" t="s">
        <v>14</v>
      </c>
      <c r="R1509">
        <f>P1509 * _xll.XLOOKUP(Q1509,CALCULATION!$A$15:$A$17, CALCULATION!$B$15:$B$17 )</f>
        <v>100</v>
      </c>
      <c r="S1509" s="5">
        <f>O1509*P1509*_xll.XLOOKUP(Q1509,CALCULATION!$A$15:$A$17, CALCULATION!$B$15:$B$17)</f>
        <v>2425.3000000000002</v>
      </c>
      <c r="T1509">
        <v>80</v>
      </c>
      <c r="U1509" t="s">
        <v>14</v>
      </c>
      <c r="V1509">
        <f>T1509 * _xll.XLOOKUP(U1509,CALCULATION!$A$15:$A$17, CALCULATION!$B$15:$B$17 )</f>
        <v>80</v>
      </c>
      <c r="W1509" s="5">
        <f>O1509*T1509*_xll.XLOOKUP(U1509,CALCULATION!$A$15:$A$17, CALCULATION!$B$15:$B$17)</f>
        <v>1940.24</v>
      </c>
      <c r="X1509" s="5">
        <f>WORKSHEET[[#This Row],[Clients Total Cost]] / WORKSHEET[[#This Row],[Clients Rate per T2 (USD)]]</f>
        <v>24.253</v>
      </c>
      <c r="Y1509" s="5">
        <f>WORKSHEET[[#This Row],[Clients Rate per T2 (USD)]] - WORKSHEET[[#This Row],[Supplier Rate Per t2 (USD)]]</f>
        <v>20</v>
      </c>
      <c r="Z1509" s="5">
        <f>WORKSHEET[[#This Row],[Profit Per T]] * WORKSHEET[[#This Row],[Weight]]</f>
        <v>485.06</v>
      </c>
      <c r="AA1509">
        <v>1</v>
      </c>
      <c r="AB1509" s="1">
        <v>0</v>
      </c>
      <c r="AC1509" s="1">
        <v>0</v>
      </c>
      <c r="AD1509" s="1">
        <v>0</v>
      </c>
      <c r="AE1509" s="1">
        <f>WORKSHEET[[#This Row],[Delay at toll gate in days]] +WORKSHEET[[#This Row],[Delay at workshop in days]] +WORKSHEET[[#This Row],[Delay at border in days]]</f>
        <v>0</v>
      </c>
    </row>
    <row r="1510" spans="1:31" x14ac:dyDescent="0.35">
      <c r="A1510" t="s">
        <v>1530</v>
      </c>
      <c r="B1510" t="s">
        <v>10</v>
      </c>
      <c r="C1510" t="s">
        <v>56</v>
      </c>
      <c r="D1510" t="s">
        <v>3620</v>
      </c>
      <c r="E1510" t="s">
        <v>3613</v>
      </c>
      <c r="F1510" t="str">
        <f>WORKSHEET[[#This Row],[Depart From]]&amp;"-"&amp;WORKSHEET[[#This Row],[Arrive To]]</f>
        <v>Zanzibar-Sanaa</v>
      </c>
      <c r="G1510" s="2">
        <v>44691</v>
      </c>
      <c r="H1510" s="2">
        <v>44691</v>
      </c>
      <c r="I1510" s="2" t="str">
        <f t="shared" si="23"/>
        <v>Delivered</v>
      </c>
      <c r="J1510" s="2" t="str">
        <f>TEXT(WORKSHEET[[#This Row],[Offloading Date]], "mmm")</f>
        <v>May</v>
      </c>
      <c r="K1510" s="2" t="str">
        <f>IF(OR(WORKSHEET[[#This Row],[Year]]="", ISBLANK(WORKSHEET[[#This Row],[Year]]), WORKSHEET[[#This Row],[Year]]="null"), "Exclude", "Include")</f>
        <v>Include</v>
      </c>
      <c r="L1510" t="s">
        <v>16</v>
      </c>
      <c r="M1510" t="s">
        <v>3624</v>
      </c>
      <c r="N1510" t="s">
        <v>57</v>
      </c>
      <c r="O1510">
        <v>24.992999999999999</v>
      </c>
      <c r="P1510">
        <v>100</v>
      </c>
      <c r="Q1510" t="s">
        <v>14</v>
      </c>
      <c r="R1510">
        <f>P1510 * _xll.XLOOKUP(Q1510,CALCULATION!$A$15:$A$17, CALCULATION!$B$15:$B$17 )</f>
        <v>100</v>
      </c>
      <c r="S1510" s="5">
        <f>O1510*P1510*_xll.XLOOKUP(Q1510,CALCULATION!$A$15:$A$17, CALCULATION!$B$15:$B$17)</f>
        <v>2499.2999999999997</v>
      </c>
      <c r="T1510">
        <v>80</v>
      </c>
      <c r="U1510" t="s">
        <v>14</v>
      </c>
      <c r="V1510">
        <f>T1510 * _xll.XLOOKUP(U1510,CALCULATION!$A$15:$A$17, CALCULATION!$B$15:$B$17 )</f>
        <v>80</v>
      </c>
      <c r="W1510" s="5">
        <f>O1510*T1510*_xll.XLOOKUP(U1510,CALCULATION!$A$15:$A$17, CALCULATION!$B$15:$B$17)</f>
        <v>1999.4399999999998</v>
      </c>
      <c r="X1510" s="5">
        <f>WORKSHEET[[#This Row],[Clients Total Cost]] / WORKSHEET[[#This Row],[Clients Rate per T2 (USD)]]</f>
        <v>24.992999999999999</v>
      </c>
      <c r="Y1510" s="5">
        <f>WORKSHEET[[#This Row],[Clients Rate per T2 (USD)]] - WORKSHEET[[#This Row],[Supplier Rate Per t2 (USD)]]</f>
        <v>20</v>
      </c>
      <c r="Z1510" s="5">
        <f>WORKSHEET[[#This Row],[Profit Per T]] * WORKSHEET[[#This Row],[Weight]]</f>
        <v>499.85999999999996</v>
      </c>
      <c r="AA1510">
        <v>1</v>
      </c>
      <c r="AB1510" s="1">
        <v>0</v>
      </c>
      <c r="AC1510" s="1">
        <v>0</v>
      </c>
      <c r="AD1510" s="1">
        <v>0</v>
      </c>
      <c r="AE1510" s="1">
        <f>WORKSHEET[[#This Row],[Delay at toll gate in days]] +WORKSHEET[[#This Row],[Delay at workshop in days]] +WORKSHEET[[#This Row],[Delay at border in days]]</f>
        <v>0</v>
      </c>
    </row>
    <row r="1511" spans="1:31" x14ac:dyDescent="0.35">
      <c r="A1511" t="s">
        <v>1531</v>
      </c>
      <c r="B1511" t="s">
        <v>10</v>
      </c>
      <c r="C1511" t="s">
        <v>56</v>
      </c>
      <c r="D1511" t="s">
        <v>3620</v>
      </c>
      <c r="E1511" t="s">
        <v>3614</v>
      </c>
      <c r="F1511" t="str">
        <f>WORKSHEET[[#This Row],[Depart From]]&amp;"-"&amp;WORKSHEET[[#This Row],[Arrive To]]</f>
        <v>Zanzibar-Alger</v>
      </c>
      <c r="G1511" s="2">
        <v>44680</v>
      </c>
      <c r="H1511" s="2">
        <v>44764</v>
      </c>
      <c r="I1511" s="2" t="str">
        <f t="shared" si="23"/>
        <v>Delivered</v>
      </c>
      <c r="J1511" s="2" t="str">
        <f>TEXT(WORKSHEET[[#This Row],[Offloading Date]], "mmm")</f>
        <v>Jul</v>
      </c>
      <c r="K1511" s="2" t="str">
        <f>IF(OR(WORKSHEET[[#This Row],[Year]]="", ISBLANK(WORKSHEET[[#This Row],[Year]]), WORKSHEET[[#This Row],[Year]]="null"), "Exclude", "Include")</f>
        <v>Include</v>
      </c>
      <c r="L1511" t="s">
        <v>16</v>
      </c>
      <c r="M1511" t="s">
        <v>12</v>
      </c>
      <c r="N1511" t="s">
        <v>13</v>
      </c>
      <c r="O1511">
        <v>28.338000000000001</v>
      </c>
      <c r="P1511">
        <v>600</v>
      </c>
      <c r="Q1511" t="s">
        <v>14</v>
      </c>
      <c r="R1511">
        <f>P1511 * _xll.XLOOKUP(Q1511,CALCULATION!$A$15:$A$17, CALCULATION!$B$15:$B$17 )</f>
        <v>600</v>
      </c>
      <c r="S1511" s="5">
        <f>O1511*P1511*_xll.XLOOKUP(Q1511,CALCULATION!$A$15:$A$17, CALCULATION!$B$15:$B$17)</f>
        <v>17002.8</v>
      </c>
      <c r="T1511">
        <v>300</v>
      </c>
      <c r="U1511" t="s">
        <v>14</v>
      </c>
      <c r="V1511">
        <f>T1511 * _xll.XLOOKUP(U1511,CALCULATION!$A$15:$A$17, CALCULATION!$B$15:$B$17 )</f>
        <v>300</v>
      </c>
      <c r="W1511" s="5">
        <f>O1511*T1511*_xll.XLOOKUP(U1511,CALCULATION!$A$15:$A$17, CALCULATION!$B$15:$B$17)</f>
        <v>8501.4</v>
      </c>
      <c r="X1511" s="5">
        <f>WORKSHEET[[#This Row],[Clients Total Cost]] / WORKSHEET[[#This Row],[Clients Rate per T2 (USD)]]</f>
        <v>28.337999999999997</v>
      </c>
      <c r="Y1511" s="5">
        <f>WORKSHEET[[#This Row],[Clients Rate per T2 (USD)]] - WORKSHEET[[#This Row],[Supplier Rate Per t2 (USD)]]</f>
        <v>300</v>
      </c>
      <c r="Z1511" s="5">
        <f>WORKSHEET[[#This Row],[Profit Per T]] * WORKSHEET[[#This Row],[Weight]]</f>
        <v>8501.4</v>
      </c>
      <c r="AA1511">
        <v>1</v>
      </c>
      <c r="AB1511" s="1">
        <v>12.6</v>
      </c>
      <c r="AC1511" s="1">
        <v>8.4</v>
      </c>
      <c r="AD1511" s="1">
        <v>10.5</v>
      </c>
      <c r="AE1511" s="1">
        <f>WORKSHEET[[#This Row],[Delay at toll gate in days]] +WORKSHEET[[#This Row],[Delay at workshop in days]] +WORKSHEET[[#This Row],[Delay at border in days]]</f>
        <v>31.5</v>
      </c>
    </row>
    <row r="1512" spans="1:31" x14ac:dyDescent="0.35">
      <c r="A1512" t="s">
        <v>1532</v>
      </c>
      <c r="B1512" t="s">
        <v>10</v>
      </c>
      <c r="C1512" t="s">
        <v>56</v>
      </c>
      <c r="D1512" t="s">
        <v>3611</v>
      </c>
      <c r="E1512" t="s">
        <v>3612</v>
      </c>
      <c r="F1512" t="str">
        <f>WORKSHEET[[#This Row],[Depart From]]&amp;"-"&amp;WORKSHEET[[#This Row],[Arrive To]]</f>
        <v>Mogadishu-Victoria</v>
      </c>
      <c r="G1512" s="2">
        <v>44680</v>
      </c>
      <c r="H1512" s="2">
        <v>44698</v>
      </c>
      <c r="I1512" s="2" t="str">
        <f t="shared" si="23"/>
        <v>Delivered</v>
      </c>
      <c r="J1512" s="2" t="str">
        <f>TEXT(WORKSHEET[[#This Row],[Offloading Date]], "mmm")</f>
        <v>May</v>
      </c>
      <c r="K1512" s="2" t="str">
        <f>IF(OR(WORKSHEET[[#This Row],[Year]]="", ISBLANK(WORKSHEET[[#This Row],[Year]]), WORKSHEET[[#This Row],[Year]]="null"), "Exclude", "Include")</f>
        <v>Include</v>
      </c>
      <c r="L1512" t="s">
        <v>16</v>
      </c>
      <c r="M1512" t="s">
        <v>12</v>
      </c>
      <c r="N1512" t="s">
        <v>13</v>
      </c>
      <c r="O1512">
        <v>28.638999999999999</v>
      </c>
      <c r="P1512">
        <v>600</v>
      </c>
      <c r="Q1512" t="s">
        <v>14</v>
      </c>
      <c r="R1512">
        <f>P1512 * _xll.XLOOKUP(Q1512,CALCULATION!$A$15:$A$17, CALCULATION!$B$15:$B$17 )</f>
        <v>600</v>
      </c>
      <c r="S1512" s="5">
        <f>O1512*P1512*_xll.XLOOKUP(Q1512,CALCULATION!$A$15:$A$17, CALCULATION!$B$15:$B$17)</f>
        <v>17183.399999999998</v>
      </c>
      <c r="T1512">
        <v>300</v>
      </c>
      <c r="U1512" t="s">
        <v>14</v>
      </c>
      <c r="V1512">
        <f>T1512 * _xll.XLOOKUP(U1512,CALCULATION!$A$15:$A$17, CALCULATION!$B$15:$B$17 )</f>
        <v>300</v>
      </c>
      <c r="W1512" s="5">
        <f>O1512*T1512*_xll.XLOOKUP(U1512,CALCULATION!$A$15:$A$17, CALCULATION!$B$15:$B$17)</f>
        <v>8591.6999999999989</v>
      </c>
      <c r="X1512" s="5">
        <f>WORKSHEET[[#This Row],[Clients Total Cost]] / WORKSHEET[[#This Row],[Clients Rate per T2 (USD)]]</f>
        <v>28.638999999999996</v>
      </c>
      <c r="Y1512" s="5">
        <f>WORKSHEET[[#This Row],[Clients Rate per T2 (USD)]] - WORKSHEET[[#This Row],[Supplier Rate Per t2 (USD)]]</f>
        <v>300</v>
      </c>
      <c r="Z1512" s="5">
        <f>WORKSHEET[[#This Row],[Profit Per T]] * WORKSHEET[[#This Row],[Weight]]</f>
        <v>8591.6999999999989</v>
      </c>
      <c r="AA1512">
        <v>1</v>
      </c>
      <c r="AB1512" s="1">
        <v>2.6999999999999997</v>
      </c>
      <c r="AC1512" s="1">
        <v>1.8</v>
      </c>
      <c r="AD1512" s="1">
        <v>2.25</v>
      </c>
      <c r="AE1512" s="1">
        <f>WORKSHEET[[#This Row],[Delay at toll gate in days]] +WORKSHEET[[#This Row],[Delay at workshop in days]] +WORKSHEET[[#This Row],[Delay at border in days]]</f>
        <v>6.75</v>
      </c>
    </row>
    <row r="1513" spans="1:31" x14ac:dyDescent="0.35">
      <c r="A1513" t="s">
        <v>1533</v>
      </c>
      <c r="B1513" t="s">
        <v>10</v>
      </c>
      <c r="C1513" t="s">
        <v>56</v>
      </c>
      <c r="D1513" t="s">
        <v>3620</v>
      </c>
      <c r="E1513" t="s">
        <v>3618</v>
      </c>
      <c r="F1513" t="str">
        <f>WORKSHEET[[#This Row],[Depart From]]&amp;"-"&amp;WORKSHEET[[#This Row],[Arrive To]]</f>
        <v>Zanzibar-Tripoli</v>
      </c>
      <c r="G1513" s="2">
        <v>44685</v>
      </c>
      <c r="H1513" s="2">
        <v>44748</v>
      </c>
      <c r="I1513" s="2" t="str">
        <f t="shared" si="23"/>
        <v>Delivered</v>
      </c>
      <c r="J1513" s="2" t="str">
        <f>TEXT(WORKSHEET[[#This Row],[Offloading Date]], "mmm")</f>
        <v>Jul</v>
      </c>
      <c r="K1513" s="2" t="str">
        <f>IF(OR(WORKSHEET[[#This Row],[Year]]="", ISBLANK(WORKSHEET[[#This Row],[Year]]), WORKSHEET[[#This Row],[Year]]="null"), "Exclude", "Include")</f>
        <v>Include</v>
      </c>
      <c r="L1513" t="s">
        <v>16</v>
      </c>
      <c r="M1513" t="s">
        <v>12</v>
      </c>
      <c r="N1513" t="s">
        <v>13</v>
      </c>
      <c r="O1513">
        <v>28.594999999999999</v>
      </c>
      <c r="P1513">
        <v>600</v>
      </c>
      <c r="Q1513" t="s">
        <v>14</v>
      </c>
      <c r="R1513">
        <f>P1513 * _xll.XLOOKUP(Q1513,CALCULATION!$A$15:$A$17, CALCULATION!$B$15:$B$17 )</f>
        <v>600</v>
      </c>
      <c r="S1513" s="5">
        <f>O1513*P1513*_xll.XLOOKUP(Q1513,CALCULATION!$A$15:$A$17, CALCULATION!$B$15:$B$17)</f>
        <v>17157</v>
      </c>
      <c r="T1513">
        <v>300</v>
      </c>
      <c r="U1513" t="s">
        <v>14</v>
      </c>
      <c r="V1513">
        <f>T1513 * _xll.XLOOKUP(U1513,CALCULATION!$A$15:$A$17, CALCULATION!$B$15:$B$17 )</f>
        <v>300</v>
      </c>
      <c r="W1513" s="5">
        <f>O1513*T1513*_xll.XLOOKUP(U1513,CALCULATION!$A$15:$A$17, CALCULATION!$B$15:$B$17)</f>
        <v>8578.5</v>
      </c>
      <c r="X1513" s="5">
        <f>WORKSHEET[[#This Row],[Clients Total Cost]] / WORKSHEET[[#This Row],[Clients Rate per T2 (USD)]]</f>
        <v>28.594999999999999</v>
      </c>
      <c r="Y1513" s="5">
        <f>WORKSHEET[[#This Row],[Clients Rate per T2 (USD)]] - WORKSHEET[[#This Row],[Supplier Rate Per t2 (USD)]]</f>
        <v>300</v>
      </c>
      <c r="Z1513" s="5">
        <f>WORKSHEET[[#This Row],[Profit Per T]] * WORKSHEET[[#This Row],[Weight]]</f>
        <v>8578.5</v>
      </c>
      <c r="AA1513">
        <v>1</v>
      </c>
      <c r="AB1513" s="1">
        <v>9.4499999999999993</v>
      </c>
      <c r="AC1513" s="1">
        <v>6.3000000000000007</v>
      </c>
      <c r="AD1513" s="1">
        <v>7.875</v>
      </c>
      <c r="AE1513" s="1">
        <f>WORKSHEET[[#This Row],[Delay at toll gate in days]] +WORKSHEET[[#This Row],[Delay at workshop in days]] +WORKSHEET[[#This Row],[Delay at border in days]]</f>
        <v>23.625</v>
      </c>
    </row>
    <row r="1514" spans="1:31" x14ac:dyDescent="0.35">
      <c r="A1514" t="s">
        <v>1534</v>
      </c>
      <c r="B1514" t="s">
        <v>10</v>
      </c>
      <c r="C1514" t="s">
        <v>56</v>
      </c>
      <c r="D1514" t="s">
        <v>3611</v>
      </c>
      <c r="E1514" t="s">
        <v>3617</v>
      </c>
      <c r="F1514" t="str">
        <f>WORKSHEET[[#This Row],[Depart From]]&amp;"-"&amp;WORKSHEET[[#This Row],[Arrive To]]</f>
        <v>Mogadishu-Lagos</v>
      </c>
      <c r="G1514" s="2">
        <v>44685</v>
      </c>
      <c r="H1514" s="2">
        <v>44748</v>
      </c>
      <c r="I1514" s="2" t="str">
        <f t="shared" si="23"/>
        <v>Delivered</v>
      </c>
      <c r="J1514" s="2" t="str">
        <f>TEXT(WORKSHEET[[#This Row],[Offloading Date]], "mmm")</f>
        <v>Jul</v>
      </c>
      <c r="K1514" s="2" t="str">
        <f>IF(OR(WORKSHEET[[#This Row],[Year]]="", ISBLANK(WORKSHEET[[#This Row],[Year]]), WORKSHEET[[#This Row],[Year]]="null"), "Exclude", "Include")</f>
        <v>Include</v>
      </c>
      <c r="L1514" t="s">
        <v>16</v>
      </c>
      <c r="M1514" t="s">
        <v>12</v>
      </c>
      <c r="N1514" t="s">
        <v>13</v>
      </c>
      <c r="O1514">
        <v>28.792999999999999</v>
      </c>
      <c r="P1514">
        <v>600</v>
      </c>
      <c r="Q1514" t="s">
        <v>14</v>
      </c>
      <c r="R1514">
        <f>P1514 * _xll.XLOOKUP(Q1514,CALCULATION!$A$15:$A$17, CALCULATION!$B$15:$B$17 )</f>
        <v>600</v>
      </c>
      <c r="S1514" s="5">
        <f>O1514*P1514*_xll.XLOOKUP(Q1514,CALCULATION!$A$15:$A$17, CALCULATION!$B$15:$B$17)</f>
        <v>17275.8</v>
      </c>
      <c r="T1514">
        <v>300</v>
      </c>
      <c r="U1514" t="s">
        <v>14</v>
      </c>
      <c r="V1514">
        <f>T1514 * _xll.XLOOKUP(U1514,CALCULATION!$A$15:$A$17, CALCULATION!$B$15:$B$17 )</f>
        <v>300</v>
      </c>
      <c r="W1514" s="5">
        <f>O1514*T1514*_xll.XLOOKUP(U1514,CALCULATION!$A$15:$A$17, CALCULATION!$B$15:$B$17)</f>
        <v>8637.9</v>
      </c>
      <c r="X1514" s="5">
        <f>WORKSHEET[[#This Row],[Clients Total Cost]] / WORKSHEET[[#This Row],[Clients Rate per T2 (USD)]]</f>
        <v>28.792999999999999</v>
      </c>
      <c r="Y1514" s="5">
        <f>WORKSHEET[[#This Row],[Clients Rate per T2 (USD)]] - WORKSHEET[[#This Row],[Supplier Rate Per t2 (USD)]]</f>
        <v>300</v>
      </c>
      <c r="Z1514" s="5">
        <f>WORKSHEET[[#This Row],[Profit Per T]] * WORKSHEET[[#This Row],[Weight]]</f>
        <v>8637.9</v>
      </c>
      <c r="AA1514">
        <v>1</v>
      </c>
      <c r="AB1514" s="1">
        <v>9.4499999999999993</v>
      </c>
      <c r="AC1514" s="1">
        <v>6.3000000000000007</v>
      </c>
      <c r="AD1514" s="1">
        <v>7.875</v>
      </c>
      <c r="AE1514" s="1">
        <f>WORKSHEET[[#This Row],[Delay at toll gate in days]] +WORKSHEET[[#This Row],[Delay at workshop in days]] +WORKSHEET[[#This Row],[Delay at border in days]]</f>
        <v>23.625</v>
      </c>
    </row>
    <row r="1515" spans="1:31" x14ac:dyDescent="0.35">
      <c r="A1515" t="s">
        <v>1535</v>
      </c>
      <c r="B1515" t="s">
        <v>10</v>
      </c>
      <c r="C1515" t="s">
        <v>56</v>
      </c>
      <c r="D1515" t="s">
        <v>3620</v>
      </c>
      <c r="E1515" t="s">
        <v>3613</v>
      </c>
      <c r="F1515" t="str">
        <f>WORKSHEET[[#This Row],[Depart From]]&amp;"-"&amp;WORKSHEET[[#This Row],[Arrive To]]</f>
        <v>Zanzibar-Sanaa</v>
      </c>
      <c r="G1515" s="2">
        <v>44686</v>
      </c>
      <c r="H1515" s="2">
        <v>44748</v>
      </c>
      <c r="I1515" s="2" t="str">
        <f t="shared" si="23"/>
        <v>Delivered</v>
      </c>
      <c r="J1515" s="2" t="str">
        <f>TEXT(WORKSHEET[[#This Row],[Offloading Date]], "mmm")</f>
        <v>Jul</v>
      </c>
      <c r="K1515" s="2" t="str">
        <f>IF(OR(WORKSHEET[[#This Row],[Year]]="", ISBLANK(WORKSHEET[[#This Row],[Year]]), WORKSHEET[[#This Row],[Year]]="null"), "Exclude", "Include")</f>
        <v>Include</v>
      </c>
      <c r="L1515" t="s">
        <v>16</v>
      </c>
      <c r="M1515" t="s">
        <v>12</v>
      </c>
      <c r="N1515" t="s">
        <v>13</v>
      </c>
      <c r="O1515">
        <v>28.494</v>
      </c>
      <c r="P1515">
        <v>600</v>
      </c>
      <c r="Q1515" t="s">
        <v>14</v>
      </c>
      <c r="R1515">
        <f>P1515 * _xll.XLOOKUP(Q1515,CALCULATION!$A$15:$A$17, CALCULATION!$B$15:$B$17 )</f>
        <v>600</v>
      </c>
      <c r="S1515" s="5">
        <f>O1515*P1515*_xll.XLOOKUP(Q1515,CALCULATION!$A$15:$A$17, CALCULATION!$B$15:$B$17)</f>
        <v>17096.400000000001</v>
      </c>
      <c r="T1515">
        <v>300</v>
      </c>
      <c r="U1515" t="s">
        <v>14</v>
      </c>
      <c r="V1515">
        <f>T1515 * _xll.XLOOKUP(U1515,CALCULATION!$A$15:$A$17, CALCULATION!$B$15:$B$17 )</f>
        <v>300</v>
      </c>
      <c r="W1515" s="5">
        <f>O1515*T1515*_xll.XLOOKUP(U1515,CALCULATION!$A$15:$A$17, CALCULATION!$B$15:$B$17)</f>
        <v>8548.2000000000007</v>
      </c>
      <c r="X1515" s="5">
        <f>WORKSHEET[[#This Row],[Clients Total Cost]] / WORKSHEET[[#This Row],[Clients Rate per T2 (USD)]]</f>
        <v>28.494000000000003</v>
      </c>
      <c r="Y1515" s="5">
        <f>WORKSHEET[[#This Row],[Clients Rate per T2 (USD)]] - WORKSHEET[[#This Row],[Supplier Rate Per t2 (USD)]]</f>
        <v>300</v>
      </c>
      <c r="Z1515" s="5">
        <f>WORKSHEET[[#This Row],[Profit Per T]] * WORKSHEET[[#This Row],[Weight]]</f>
        <v>8548.2000000000007</v>
      </c>
      <c r="AA1515">
        <v>1</v>
      </c>
      <c r="AB1515" s="1">
        <v>9.2999999999999989</v>
      </c>
      <c r="AC1515" s="1">
        <v>6.2</v>
      </c>
      <c r="AD1515" s="1">
        <v>7.75</v>
      </c>
      <c r="AE1515" s="1">
        <f>WORKSHEET[[#This Row],[Delay at toll gate in days]] +WORKSHEET[[#This Row],[Delay at workshop in days]] +WORKSHEET[[#This Row],[Delay at border in days]]</f>
        <v>23.25</v>
      </c>
    </row>
    <row r="1516" spans="1:31" x14ac:dyDescent="0.35">
      <c r="A1516" t="s">
        <v>1536</v>
      </c>
      <c r="B1516" t="s">
        <v>10</v>
      </c>
      <c r="C1516" t="s">
        <v>56</v>
      </c>
      <c r="D1516" t="s">
        <v>3611</v>
      </c>
      <c r="E1516" t="s">
        <v>3618</v>
      </c>
      <c r="F1516" t="str">
        <f>WORKSHEET[[#This Row],[Depart From]]&amp;"-"&amp;WORKSHEET[[#This Row],[Arrive To]]</f>
        <v>Mogadishu-Tripoli</v>
      </c>
      <c r="G1516" s="2">
        <v>44686</v>
      </c>
      <c r="H1516" s="2">
        <v>44748</v>
      </c>
      <c r="I1516" s="2" t="str">
        <f t="shared" si="23"/>
        <v>Delivered</v>
      </c>
      <c r="J1516" s="2" t="str">
        <f>TEXT(WORKSHEET[[#This Row],[Offloading Date]], "mmm")</f>
        <v>Jul</v>
      </c>
      <c r="K1516" s="2" t="str">
        <f>IF(OR(WORKSHEET[[#This Row],[Year]]="", ISBLANK(WORKSHEET[[#This Row],[Year]]), WORKSHEET[[#This Row],[Year]]="null"), "Exclude", "Include")</f>
        <v>Include</v>
      </c>
      <c r="L1516" t="s">
        <v>16</v>
      </c>
      <c r="M1516" t="s">
        <v>12</v>
      </c>
      <c r="N1516" t="s">
        <v>13</v>
      </c>
      <c r="O1516">
        <v>28.652000000000001</v>
      </c>
      <c r="P1516">
        <v>600</v>
      </c>
      <c r="Q1516" t="s">
        <v>14</v>
      </c>
      <c r="R1516">
        <f>P1516 * _xll.XLOOKUP(Q1516,CALCULATION!$A$15:$A$17, CALCULATION!$B$15:$B$17 )</f>
        <v>600</v>
      </c>
      <c r="S1516" s="5">
        <f>O1516*P1516*_xll.XLOOKUP(Q1516,CALCULATION!$A$15:$A$17, CALCULATION!$B$15:$B$17)</f>
        <v>17191.2</v>
      </c>
      <c r="T1516">
        <v>300</v>
      </c>
      <c r="U1516" t="s">
        <v>14</v>
      </c>
      <c r="V1516">
        <f>T1516 * _xll.XLOOKUP(U1516,CALCULATION!$A$15:$A$17, CALCULATION!$B$15:$B$17 )</f>
        <v>300</v>
      </c>
      <c r="W1516" s="5">
        <f>O1516*T1516*_xll.XLOOKUP(U1516,CALCULATION!$A$15:$A$17, CALCULATION!$B$15:$B$17)</f>
        <v>8595.6</v>
      </c>
      <c r="X1516" s="5">
        <f>WORKSHEET[[#This Row],[Clients Total Cost]] / WORKSHEET[[#This Row],[Clients Rate per T2 (USD)]]</f>
        <v>28.652000000000001</v>
      </c>
      <c r="Y1516" s="5">
        <f>WORKSHEET[[#This Row],[Clients Rate per T2 (USD)]] - WORKSHEET[[#This Row],[Supplier Rate Per t2 (USD)]]</f>
        <v>300</v>
      </c>
      <c r="Z1516" s="5">
        <f>WORKSHEET[[#This Row],[Profit Per T]] * WORKSHEET[[#This Row],[Weight]]</f>
        <v>8595.6</v>
      </c>
      <c r="AA1516">
        <v>1</v>
      </c>
      <c r="AB1516" s="1">
        <v>9.2999999999999989</v>
      </c>
      <c r="AC1516" s="1">
        <v>6.2</v>
      </c>
      <c r="AD1516" s="1">
        <v>7.75</v>
      </c>
      <c r="AE1516" s="1">
        <f>WORKSHEET[[#This Row],[Delay at toll gate in days]] +WORKSHEET[[#This Row],[Delay at workshop in days]] +WORKSHEET[[#This Row],[Delay at border in days]]</f>
        <v>23.25</v>
      </c>
    </row>
    <row r="1517" spans="1:31" x14ac:dyDescent="0.35">
      <c r="A1517" t="s">
        <v>1537</v>
      </c>
      <c r="B1517" t="s">
        <v>10</v>
      </c>
      <c r="C1517" t="s">
        <v>56</v>
      </c>
      <c r="D1517" t="s">
        <v>3611</v>
      </c>
      <c r="E1517" t="s">
        <v>3612</v>
      </c>
      <c r="F1517" t="str">
        <f>WORKSHEET[[#This Row],[Depart From]]&amp;"-"&amp;WORKSHEET[[#This Row],[Arrive To]]</f>
        <v>Mogadishu-Victoria</v>
      </c>
      <c r="G1517" s="2">
        <v>44696</v>
      </c>
      <c r="H1517" s="2">
        <v>44749</v>
      </c>
      <c r="I1517" s="2" t="str">
        <f t="shared" si="23"/>
        <v>Delivered</v>
      </c>
      <c r="J1517" s="2" t="str">
        <f>TEXT(WORKSHEET[[#This Row],[Offloading Date]], "mmm")</f>
        <v>Jul</v>
      </c>
      <c r="K1517" s="2" t="str">
        <f>IF(OR(WORKSHEET[[#This Row],[Year]]="", ISBLANK(WORKSHEET[[#This Row],[Year]]), WORKSHEET[[#This Row],[Year]]="null"), "Exclude", "Include")</f>
        <v>Include</v>
      </c>
      <c r="L1517" t="s">
        <v>16</v>
      </c>
      <c r="M1517" t="s">
        <v>12</v>
      </c>
      <c r="N1517" t="s">
        <v>13</v>
      </c>
      <c r="O1517">
        <v>28.773</v>
      </c>
      <c r="P1517">
        <v>600</v>
      </c>
      <c r="Q1517" t="s">
        <v>14</v>
      </c>
      <c r="R1517">
        <f>P1517 * _xll.XLOOKUP(Q1517,CALCULATION!$A$15:$A$17, CALCULATION!$B$15:$B$17 )</f>
        <v>600</v>
      </c>
      <c r="S1517" s="5">
        <f>O1517*P1517*_xll.XLOOKUP(Q1517,CALCULATION!$A$15:$A$17, CALCULATION!$B$15:$B$17)</f>
        <v>17263.8</v>
      </c>
      <c r="T1517">
        <v>300</v>
      </c>
      <c r="U1517" t="s">
        <v>14</v>
      </c>
      <c r="V1517">
        <f>T1517 * _xll.XLOOKUP(U1517,CALCULATION!$A$15:$A$17, CALCULATION!$B$15:$B$17 )</f>
        <v>300</v>
      </c>
      <c r="W1517" s="5">
        <f>O1517*T1517*_xll.XLOOKUP(U1517,CALCULATION!$A$15:$A$17, CALCULATION!$B$15:$B$17)</f>
        <v>8631.9</v>
      </c>
      <c r="X1517" s="5">
        <f>WORKSHEET[[#This Row],[Clients Total Cost]] / WORKSHEET[[#This Row],[Clients Rate per T2 (USD)]]</f>
        <v>28.773</v>
      </c>
      <c r="Y1517" s="5">
        <f>WORKSHEET[[#This Row],[Clients Rate per T2 (USD)]] - WORKSHEET[[#This Row],[Supplier Rate Per t2 (USD)]]</f>
        <v>300</v>
      </c>
      <c r="Z1517" s="5">
        <f>WORKSHEET[[#This Row],[Profit Per T]] * WORKSHEET[[#This Row],[Weight]]</f>
        <v>8631.9</v>
      </c>
      <c r="AA1517">
        <v>1</v>
      </c>
      <c r="AB1517" s="1">
        <v>7.9499999999999993</v>
      </c>
      <c r="AC1517" s="1">
        <v>5.3000000000000007</v>
      </c>
      <c r="AD1517" s="1">
        <v>6.625</v>
      </c>
      <c r="AE1517" s="1">
        <f>WORKSHEET[[#This Row],[Delay at toll gate in days]] +WORKSHEET[[#This Row],[Delay at workshop in days]] +WORKSHEET[[#This Row],[Delay at border in days]]</f>
        <v>19.875</v>
      </c>
    </row>
    <row r="1518" spans="1:31" x14ac:dyDescent="0.35">
      <c r="A1518" t="s">
        <v>1538</v>
      </c>
      <c r="B1518" t="s">
        <v>10</v>
      </c>
      <c r="C1518" t="s">
        <v>56</v>
      </c>
      <c r="D1518" t="s">
        <v>3620</v>
      </c>
      <c r="E1518" t="s">
        <v>3614</v>
      </c>
      <c r="F1518" t="str">
        <f>WORKSHEET[[#This Row],[Depart From]]&amp;"-"&amp;WORKSHEET[[#This Row],[Arrive To]]</f>
        <v>Zanzibar-Alger</v>
      </c>
      <c r="G1518" s="2">
        <v>44696</v>
      </c>
      <c r="H1518" s="2">
        <v>44749</v>
      </c>
      <c r="I1518" s="2" t="str">
        <f t="shared" si="23"/>
        <v>Delivered</v>
      </c>
      <c r="J1518" s="2" t="str">
        <f>TEXT(WORKSHEET[[#This Row],[Offloading Date]], "mmm")</f>
        <v>Jul</v>
      </c>
      <c r="K1518" s="2" t="str">
        <f>IF(OR(WORKSHEET[[#This Row],[Year]]="", ISBLANK(WORKSHEET[[#This Row],[Year]]), WORKSHEET[[#This Row],[Year]]="null"), "Exclude", "Include")</f>
        <v>Include</v>
      </c>
      <c r="L1518" t="s">
        <v>16</v>
      </c>
      <c r="M1518" t="s">
        <v>12</v>
      </c>
      <c r="N1518" t="s">
        <v>13</v>
      </c>
      <c r="O1518">
        <v>28.625</v>
      </c>
      <c r="P1518">
        <v>600</v>
      </c>
      <c r="Q1518" t="s">
        <v>14</v>
      </c>
      <c r="R1518">
        <f>P1518 * _xll.XLOOKUP(Q1518,CALCULATION!$A$15:$A$17, CALCULATION!$B$15:$B$17 )</f>
        <v>600</v>
      </c>
      <c r="S1518" s="5">
        <f>O1518*P1518*_xll.XLOOKUP(Q1518,CALCULATION!$A$15:$A$17, CALCULATION!$B$15:$B$17)</f>
        <v>17175</v>
      </c>
      <c r="T1518">
        <v>300</v>
      </c>
      <c r="U1518" t="s">
        <v>14</v>
      </c>
      <c r="V1518">
        <f>T1518 * _xll.XLOOKUP(U1518,CALCULATION!$A$15:$A$17, CALCULATION!$B$15:$B$17 )</f>
        <v>300</v>
      </c>
      <c r="W1518" s="5">
        <f>O1518*T1518*_xll.XLOOKUP(U1518,CALCULATION!$A$15:$A$17, CALCULATION!$B$15:$B$17)</f>
        <v>8587.5</v>
      </c>
      <c r="X1518" s="5">
        <f>WORKSHEET[[#This Row],[Clients Total Cost]] / WORKSHEET[[#This Row],[Clients Rate per T2 (USD)]]</f>
        <v>28.625</v>
      </c>
      <c r="Y1518" s="5">
        <f>WORKSHEET[[#This Row],[Clients Rate per T2 (USD)]] - WORKSHEET[[#This Row],[Supplier Rate Per t2 (USD)]]</f>
        <v>300</v>
      </c>
      <c r="Z1518" s="5">
        <f>WORKSHEET[[#This Row],[Profit Per T]] * WORKSHEET[[#This Row],[Weight]]</f>
        <v>8587.5</v>
      </c>
      <c r="AA1518">
        <v>1</v>
      </c>
      <c r="AB1518" s="1">
        <v>7.9499999999999993</v>
      </c>
      <c r="AC1518" s="1">
        <v>5.3000000000000007</v>
      </c>
      <c r="AD1518" s="1">
        <v>6.625</v>
      </c>
      <c r="AE1518" s="1">
        <f>WORKSHEET[[#This Row],[Delay at toll gate in days]] +WORKSHEET[[#This Row],[Delay at workshop in days]] +WORKSHEET[[#This Row],[Delay at border in days]]</f>
        <v>19.875</v>
      </c>
    </row>
    <row r="1519" spans="1:31" x14ac:dyDescent="0.35">
      <c r="A1519" t="s">
        <v>1539</v>
      </c>
      <c r="B1519" t="s">
        <v>10</v>
      </c>
      <c r="C1519" t="s">
        <v>56</v>
      </c>
      <c r="D1519" t="s">
        <v>3615</v>
      </c>
      <c r="E1519" t="s">
        <v>3618</v>
      </c>
      <c r="F1519" t="str">
        <f>WORKSHEET[[#This Row],[Depart From]]&amp;"-"&amp;WORKSHEET[[#This Row],[Arrive To]]</f>
        <v>Mombasa-Tripoli</v>
      </c>
      <c r="G1519" s="2">
        <v>44698</v>
      </c>
      <c r="H1519" s="2">
        <v>44749</v>
      </c>
      <c r="I1519" s="2" t="str">
        <f t="shared" si="23"/>
        <v>Delivered</v>
      </c>
      <c r="J1519" s="2" t="str">
        <f>TEXT(WORKSHEET[[#This Row],[Offloading Date]], "mmm")</f>
        <v>Jul</v>
      </c>
      <c r="K1519" s="2" t="str">
        <f>IF(OR(WORKSHEET[[#This Row],[Year]]="", ISBLANK(WORKSHEET[[#This Row],[Year]]), WORKSHEET[[#This Row],[Year]]="null"), "Exclude", "Include")</f>
        <v>Include</v>
      </c>
      <c r="L1519" t="s">
        <v>16</v>
      </c>
      <c r="M1519" t="s">
        <v>12</v>
      </c>
      <c r="N1519" t="s">
        <v>13</v>
      </c>
      <c r="O1519">
        <v>28.593</v>
      </c>
      <c r="P1519">
        <v>600</v>
      </c>
      <c r="Q1519" t="s">
        <v>14</v>
      </c>
      <c r="R1519">
        <f>P1519 * _xll.XLOOKUP(Q1519,CALCULATION!$A$15:$A$17, CALCULATION!$B$15:$B$17 )</f>
        <v>600</v>
      </c>
      <c r="S1519" s="5">
        <f>O1519*P1519*_xll.XLOOKUP(Q1519,CALCULATION!$A$15:$A$17, CALCULATION!$B$15:$B$17)</f>
        <v>17155.8</v>
      </c>
      <c r="T1519">
        <v>300</v>
      </c>
      <c r="U1519" t="s">
        <v>14</v>
      </c>
      <c r="V1519">
        <f>T1519 * _xll.XLOOKUP(U1519,CALCULATION!$A$15:$A$17, CALCULATION!$B$15:$B$17 )</f>
        <v>300</v>
      </c>
      <c r="W1519" s="5">
        <f>O1519*T1519*_xll.XLOOKUP(U1519,CALCULATION!$A$15:$A$17, CALCULATION!$B$15:$B$17)</f>
        <v>8577.9</v>
      </c>
      <c r="X1519" s="5">
        <f>WORKSHEET[[#This Row],[Clients Total Cost]] / WORKSHEET[[#This Row],[Clients Rate per T2 (USD)]]</f>
        <v>28.593</v>
      </c>
      <c r="Y1519" s="5">
        <f>WORKSHEET[[#This Row],[Clients Rate per T2 (USD)]] - WORKSHEET[[#This Row],[Supplier Rate Per t2 (USD)]]</f>
        <v>300</v>
      </c>
      <c r="Z1519" s="5">
        <f>WORKSHEET[[#This Row],[Profit Per T]] * WORKSHEET[[#This Row],[Weight]]</f>
        <v>8577.9</v>
      </c>
      <c r="AA1519">
        <v>1</v>
      </c>
      <c r="AB1519" s="1">
        <v>7.6499999999999995</v>
      </c>
      <c r="AC1519" s="1">
        <v>5.1000000000000005</v>
      </c>
      <c r="AD1519" s="1">
        <v>6.375</v>
      </c>
      <c r="AE1519" s="1">
        <f>WORKSHEET[[#This Row],[Delay at toll gate in days]] +WORKSHEET[[#This Row],[Delay at workshop in days]] +WORKSHEET[[#This Row],[Delay at border in days]]</f>
        <v>19.125</v>
      </c>
    </row>
    <row r="1520" spans="1:31" x14ac:dyDescent="0.35">
      <c r="A1520" t="s">
        <v>1540</v>
      </c>
      <c r="B1520" t="s">
        <v>10</v>
      </c>
      <c r="C1520" t="s">
        <v>68</v>
      </c>
      <c r="D1520" t="s">
        <v>3620</v>
      </c>
      <c r="E1520" t="s">
        <v>3618</v>
      </c>
      <c r="F1520" t="str">
        <f>WORKSHEET[[#This Row],[Depart From]]&amp;"-"&amp;WORKSHEET[[#This Row],[Arrive To]]</f>
        <v>Zanzibar-Tripoli</v>
      </c>
      <c r="G1520" s="2">
        <v>44692</v>
      </c>
      <c r="H1520" s="2">
        <v>44722</v>
      </c>
      <c r="I1520" s="2" t="str">
        <f t="shared" si="23"/>
        <v>Delivered</v>
      </c>
      <c r="J1520" s="2" t="str">
        <f>TEXT(WORKSHEET[[#This Row],[Offloading Date]], "mmm")</f>
        <v>Jun</v>
      </c>
      <c r="K1520" s="2" t="str">
        <f>IF(OR(WORKSHEET[[#This Row],[Year]]="", ISBLANK(WORKSHEET[[#This Row],[Year]]), WORKSHEET[[#This Row],[Year]]="null"), "Exclude", "Include")</f>
        <v>Include</v>
      </c>
      <c r="L1520" t="s">
        <v>12</v>
      </c>
      <c r="M1520" t="s">
        <v>12</v>
      </c>
      <c r="N1520" t="s">
        <v>13</v>
      </c>
      <c r="O1520">
        <v>30.122699999999998</v>
      </c>
      <c r="P1520">
        <v>600</v>
      </c>
      <c r="Q1520" t="s">
        <v>14</v>
      </c>
      <c r="R1520">
        <f>P1520 * _xll.XLOOKUP(Q1520,CALCULATION!$A$15:$A$17, CALCULATION!$B$15:$B$17 )</f>
        <v>600</v>
      </c>
      <c r="S1520" s="5">
        <f>O1520*P1520*_xll.XLOOKUP(Q1520,CALCULATION!$A$15:$A$17, CALCULATION!$B$15:$B$17)</f>
        <v>18073.62</v>
      </c>
      <c r="T1520">
        <v>300</v>
      </c>
      <c r="U1520" t="s">
        <v>14</v>
      </c>
      <c r="V1520">
        <f>T1520 * _xll.XLOOKUP(U1520,CALCULATION!$A$15:$A$17, CALCULATION!$B$15:$B$17 )</f>
        <v>300</v>
      </c>
      <c r="W1520" s="5">
        <f>O1520*T1520*_xll.XLOOKUP(U1520,CALCULATION!$A$15:$A$17, CALCULATION!$B$15:$B$17)</f>
        <v>9036.81</v>
      </c>
      <c r="X1520" s="5">
        <f>WORKSHEET[[#This Row],[Clients Total Cost]] / WORKSHEET[[#This Row],[Clients Rate per T2 (USD)]]</f>
        <v>30.122699999999998</v>
      </c>
      <c r="Y1520" s="5">
        <f>WORKSHEET[[#This Row],[Clients Rate per T2 (USD)]] - WORKSHEET[[#This Row],[Supplier Rate Per t2 (USD)]]</f>
        <v>300</v>
      </c>
      <c r="Z1520" s="5">
        <f>WORKSHEET[[#This Row],[Profit Per T]] * WORKSHEET[[#This Row],[Weight]]</f>
        <v>9036.81</v>
      </c>
      <c r="AA1520">
        <v>1</v>
      </c>
      <c r="AB1520" s="1">
        <v>4.5</v>
      </c>
      <c r="AC1520" s="1">
        <v>3</v>
      </c>
      <c r="AD1520" s="1">
        <v>3.75</v>
      </c>
      <c r="AE1520" s="1">
        <f>WORKSHEET[[#This Row],[Delay at toll gate in days]] +WORKSHEET[[#This Row],[Delay at workshop in days]] +WORKSHEET[[#This Row],[Delay at border in days]]</f>
        <v>11.25</v>
      </c>
    </row>
    <row r="1521" spans="1:31" x14ac:dyDescent="0.35">
      <c r="A1521" t="s">
        <v>1541</v>
      </c>
      <c r="B1521" t="s">
        <v>10</v>
      </c>
      <c r="C1521" t="s">
        <v>68</v>
      </c>
      <c r="D1521" t="s">
        <v>3611</v>
      </c>
      <c r="E1521" t="s">
        <v>3617</v>
      </c>
      <c r="F1521" t="str">
        <f>WORKSHEET[[#This Row],[Depart From]]&amp;"-"&amp;WORKSHEET[[#This Row],[Arrive To]]</f>
        <v>Mogadishu-Lagos</v>
      </c>
      <c r="G1521" s="2">
        <v>44692</v>
      </c>
      <c r="H1521" s="2">
        <v>44722</v>
      </c>
      <c r="I1521" s="2" t="str">
        <f t="shared" si="23"/>
        <v>Delivered</v>
      </c>
      <c r="J1521" s="2" t="str">
        <f>TEXT(WORKSHEET[[#This Row],[Offloading Date]], "mmm")</f>
        <v>Jun</v>
      </c>
      <c r="K1521" s="2" t="str">
        <f>IF(OR(WORKSHEET[[#This Row],[Year]]="", ISBLANK(WORKSHEET[[#This Row],[Year]]), WORKSHEET[[#This Row],[Year]]="null"), "Exclude", "Include")</f>
        <v>Include</v>
      </c>
      <c r="L1521" t="s">
        <v>12</v>
      </c>
      <c r="M1521" t="s">
        <v>12</v>
      </c>
      <c r="N1521" t="s">
        <v>13</v>
      </c>
      <c r="O1521">
        <v>28.120899999999999</v>
      </c>
      <c r="P1521">
        <v>600</v>
      </c>
      <c r="Q1521" t="s">
        <v>14</v>
      </c>
      <c r="R1521">
        <f>P1521 * _xll.XLOOKUP(Q1521,CALCULATION!$A$15:$A$17, CALCULATION!$B$15:$B$17 )</f>
        <v>600</v>
      </c>
      <c r="S1521" s="5">
        <f>O1521*P1521*_xll.XLOOKUP(Q1521,CALCULATION!$A$15:$A$17, CALCULATION!$B$15:$B$17)</f>
        <v>16872.54</v>
      </c>
      <c r="T1521">
        <v>300</v>
      </c>
      <c r="U1521" t="s">
        <v>14</v>
      </c>
      <c r="V1521">
        <f>T1521 * _xll.XLOOKUP(U1521,CALCULATION!$A$15:$A$17, CALCULATION!$B$15:$B$17 )</f>
        <v>300</v>
      </c>
      <c r="W1521" s="5">
        <f>O1521*T1521*_xll.XLOOKUP(U1521,CALCULATION!$A$15:$A$17, CALCULATION!$B$15:$B$17)</f>
        <v>8436.27</v>
      </c>
      <c r="X1521" s="5">
        <f>WORKSHEET[[#This Row],[Clients Total Cost]] / WORKSHEET[[#This Row],[Clients Rate per T2 (USD)]]</f>
        <v>28.120900000000002</v>
      </c>
      <c r="Y1521" s="5">
        <f>WORKSHEET[[#This Row],[Clients Rate per T2 (USD)]] - WORKSHEET[[#This Row],[Supplier Rate Per t2 (USD)]]</f>
        <v>300</v>
      </c>
      <c r="Z1521" s="5">
        <f>WORKSHEET[[#This Row],[Profit Per T]] * WORKSHEET[[#This Row],[Weight]]</f>
        <v>8436.27</v>
      </c>
      <c r="AA1521">
        <v>1</v>
      </c>
      <c r="AB1521" s="1">
        <v>4.5</v>
      </c>
      <c r="AC1521" s="1">
        <v>3</v>
      </c>
      <c r="AD1521" s="1">
        <v>3.75</v>
      </c>
      <c r="AE1521" s="1">
        <f>WORKSHEET[[#This Row],[Delay at toll gate in days]] +WORKSHEET[[#This Row],[Delay at workshop in days]] +WORKSHEET[[#This Row],[Delay at border in days]]</f>
        <v>11.25</v>
      </c>
    </row>
    <row r="1522" spans="1:31" x14ac:dyDescent="0.35">
      <c r="A1522" t="s">
        <v>1542</v>
      </c>
      <c r="B1522" t="s">
        <v>10</v>
      </c>
      <c r="C1522" t="s">
        <v>68</v>
      </c>
      <c r="D1522" t="s">
        <v>3620</v>
      </c>
      <c r="E1522" t="s">
        <v>3617</v>
      </c>
      <c r="F1522" t="str">
        <f>WORKSHEET[[#This Row],[Depart From]]&amp;"-"&amp;WORKSHEET[[#This Row],[Arrive To]]</f>
        <v>Zanzibar-Lagos</v>
      </c>
      <c r="G1522" s="2">
        <v>44697</v>
      </c>
      <c r="H1522" s="2">
        <v>44723</v>
      </c>
      <c r="I1522" s="2" t="str">
        <f t="shared" si="23"/>
        <v>Delivered</v>
      </c>
      <c r="J1522" s="2" t="str">
        <f>TEXT(WORKSHEET[[#This Row],[Offloading Date]], "mmm")</f>
        <v>Jun</v>
      </c>
      <c r="K1522" s="2" t="str">
        <f>IF(OR(WORKSHEET[[#This Row],[Year]]="", ISBLANK(WORKSHEET[[#This Row],[Year]]), WORKSHEET[[#This Row],[Year]]="null"), "Exclude", "Include")</f>
        <v>Include</v>
      </c>
      <c r="L1522" t="s">
        <v>3624</v>
      </c>
      <c r="M1522" t="s">
        <v>12</v>
      </c>
      <c r="N1522" t="s">
        <v>13</v>
      </c>
      <c r="O1522">
        <v>32.171500000000002</v>
      </c>
      <c r="P1522">
        <v>600</v>
      </c>
      <c r="Q1522" t="s">
        <v>14</v>
      </c>
      <c r="R1522">
        <f>P1522 * _xll.XLOOKUP(Q1522,CALCULATION!$A$15:$A$17, CALCULATION!$B$15:$B$17 )</f>
        <v>600</v>
      </c>
      <c r="S1522" s="5">
        <f>O1522*P1522*_xll.XLOOKUP(Q1522,CALCULATION!$A$15:$A$17, CALCULATION!$B$15:$B$17)</f>
        <v>19302.900000000001</v>
      </c>
      <c r="T1522">
        <v>300</v>
      </c>
      <c r="U1522" t="s">
        <v>14</v>
      </c>
      <c r="V1522">
        <f>T1522 * _xll.XLOOKUP(U1522,CALCULATION!$A$15:$A$17, CALCULATION!$B$15:$B$17 )</f>
        <v>300</v>
      </c>
      <c r="W1522" s="5">
        <f>O1522*T1522*_xll.XLOOKUP(U1522,CALCULATION!$A$15:$A$17, CALCULATION!$B$15:$B$17)</f>
        <v>9651.4500000000007</v>
      </c>
      <c r="X1522" s="5">
        <f>WORKSHEET[[#This Row],[Clients Total Cost]] / WORKSHEET[[#This Row],[Clients Rate per T2 (USD)]]</f>
        <v>32.171500000000002</v>
      </c>
      <c r="Y1522" s="5">
        <f>WORKSHEET[[#This Row],[Clients Rate per T2 (USD)]] - WORKSHEET[[#This Row],[Supplier Rate Per t2 (USD)]]</f>
        <v>300</v>
      </c>
      <c r="Z1522" s="5">
        <f>WORKSHEET[[#This Row],[Profit Per T]] * WORKSHEET[[#This Row],[Weight]]</f>
        <v>9651.4500000000007</v>
      </c>
      <c r="AA1522">
        <v>1</v>
      </c>
      <c r="AB1522" s="1">
        <v>3.9</v>
      </c>
      <c r="AC1522" s="1">
        <v>2.6</v>
      </c>
      <c r="AD1522" s="1">
        <v>3.25</v>
      </c>
      <c r="AE1522" s="1">
        <f>WORKSHEET[[#This Row],[Delay at toll gate in days]] +WORKSHEET[[#This Row],[Delay at workshop in days]] +WORKSHEET[[#This Row],[Delay at border in days]]</f>
        <v>9.75</v>
      </c>
    </row>
    <row r="1523" spans="1:31" x14ac:dyDescent="0.35">
      <c r="A1523" t="s">
        <v>1543</v>
      </c>
      <c r="B1523" t="s">
        <v>10</v>
      </c>
      <c r="C1523" t="s">
        <v>68</v>
      </c>
      <c r="D1523" t="s">
        <v>3615</v>
      </c>
      <c r="E1523" t="s">
        <v>3617</v>
      </c>
      <c r="F1523" t="str">
        <f>WORKSHEET[[#This Row],[Depart From]]&amp;"-"&amp;WORKSHEET[[#This Row],[Arrive To]]</f>
        <v>Mombasa-Lagos</v>
      </c>
      <c r="G1523" s="2">
        <v>44692</v>
      </c>
      <c r="H1523" s="2">
        <v>44726</v>
      </c>
      <c r="I1523" s="2" t="str">
        <f t="shared" si="23"/>
        <v>Delivered</v>
      </c>
      <c r="J1523" s="2" t="str">
        <f>TEXT(WORKSHEET[[#This Row],[Offloading Date]], "mmm")</f>
        <v>Jun</v>
      </c>
      <c r="K1523" s="2" t="str">
        <f>IF(OR(WORKSHEET[[#This Row],[Year]]="", ISBLANK(WORKSHEET[[#This Row],[Year]]), WORKSHEET[[#This Row],[Year]]="null"), "Exclude", "Include")</f>
        <v>Include</v>
      </c>
      <c r="L1523" t="s">
        <v>3624</v>
      </c>
      <c r="M1523" t="s">
        <v>12</v>
      </c>
      <c r="N1523" t="s">
        <v>13</v>
      </c>
      <c r="O1523">
        <v>32.145400000000002</v>
      </c>
      <c r="P1523">
        <v>600</v>
      </c>
      <c r="Q1523" t="s">
        <v>14</v>
      </c>
      <c r="R1523">
        <f>P1523 * _xll.XLOOKUP(Q1523,CALCULATION!$A$15:$A$17, CALCULATION!$B$15:$B$17 )</f>
        <v>600</v>
      </c>
      <c r="S1523" s="5">
        <f>O1523*P1523*_xll.XLOOKUP(Q1523,CALCULATION!$A$15:$A$17, CALCULATION!$B$15:$B$17)</f>
        <v>19287.240000000002</v>
      </c>
      <c r="T1523">
        <v>300</v>
      </c>
      <c r="U1523" t="s">
        <v>14</v>
      </c>
      <c r="V1523">
        <f>T1523 * _xll.XLOOKUP(U1523,CALCULATION!$A$15:$A$17, CALCULATION!$B$15:$B$17 )</f>
        <v>300</v>
      </c>
      <c r="W1523" s="5">
        <f>O1523*T1523*_xll.XLOOKUP(U1523,CALCULATION!$A$15:$A$17, CALCULATION!$B$15:$B$17)</f>
        <v>9643.6200000000008</v>
      </c>
      <c r="X1523" s="5">
        <f>WORKSHEET[[#This Row],[Clients Total Cost]] / WORKSHEET[[#This Row],[Clients Rate per T2 (USD)]]</f>
        <v>32.145400000000002</v>
      </c>
      <c r="Y1523" s="5">
        <f>WORKSHEET[[#This Row],[Clients Rate per T2 (USD)]] - WORKSHEET[[#This Row],[Supplier Rate Per t2 (USD)]]</f>
        <v>300</v>
      </c>
      <c r="Z1523" s="5">
        <f>WORKSHEET[[#This Row],[Profit Per T]] * WORKSHEET[[#This Row],[Weight]]</f>
        <v>9643.6200000000008</v>
      </c>
      <c r="AA1523">
        <v>1</v>
      </c>
      <c r="AB1523" s="1">
        <v>5.0999999999999996</v>
      </c>
      <c r="AC1523" s="1">
        <v>3.4000000000000004</v>
      </c>
      <c r="AD1523" s="1">
        <v>4.25</v>
      </c>
      <c r="AE1523" s="1">
        <f>WORKSHEET[[#This Row],[Delay at toll gate in days]] +WORKSHEET[[#This Row],[Delay at workshop in days]] +WORKSHEET[[#This Row],[Delay at border in days]]</f>
        <v>12.75</v>
      </c>
    </row>
    <row r="1524" spans="1:31" x14ac:dyDescent="0.35">
      <c r="A1524" t="s">
        <v>1544</v>
      </c>
      <c r="B1524" t="s">
        <v>10</v>
      </c>
      <c r="C1524" t="s">
        <v>68</v>
      </c>
      <c r="D1524" t="s">
        <v>3611</v>
      </c>
      <c r="E1524" t="s">
        <v>3617</v>
      </c>
      <c r="F1524" t="str">
        <f>WORKSHEET[[#This Row],[Depart From]]&amp;"-"&amp;WORKSHEET[[#This Row],[Arrive To]]</f>
        <v>Mogadishu-Lagos</v>
      </c>
      <c r="G1524" s="2">
        <v>44692</v>
      </c>
      <c r="H1524" s="2">
        <v>44721</v>
      </c>
      <c r="I1524" s="2" t="str">
        <f t="shared" si="23"/>
        <v>Delivered</v>
      </c>
      <c r="J1524" s="2" t="str">
        <f>TEXT(WORKSHEET[[#This Row],[Offloading Date]], "mmm")</f>
        <v>Jun</v>
      </c>
      <c r="K1524" s="2" t="str">
        <f>IF(OR(WORKSHEET[[#This Row],[Year]]="", ISBLANK(WORKSHEET[[#This Row],[Year]]), WORKSHEET[[#This Row],[Year]]="null"), "Exclude", "Include")</f>
        <v>Include</v>
      </c>
      <c r="L1524" t="s">
        <v>12</v>
      </c>
      <c r="M1524" t="s">
        <v>12</v>
      </c>
      <c r="N1524" t="s">
        <v>13</v>
      </c>
      <c r="O1524">
        <v>30.107900000000001</v>
      </c>
      <c r="P1524">
        <v>600</v>
      </c>
      <c r="Q1524" t="s">
        <v>14</v>
      </c>
      <c r="R1524">
        <f>P1524 * _xll.XLOOKUP(Q1524,CALCULATION!$A$15:$A$17, CALCULATION!$B$15:$B$17 )</f>
        <v>600</v>
      </c>
      <c r="S1524" s="5">
        <f>O1524*P1524*_xll.XLOOKUP(Q1524,CALCULATION!$A$15:$A$17, CALCULATION!$B$15:$B$17)</f>
        <v>18064.740000000002</v>
      </c>
      <c r="T1524">
        <v>300</v>
      </c>
      <c r="U1524" t="s">
        <v>14</v>
      </c>
      <c r="V1524">
        <f>T1524 * _xll.XLOOKUP(U1524,CALCULATION!$A$15:$A$17, CALCULATION!$B$15:$B$17 )</f>
        <v>300</v>
      </c>
      <c r="W1524" s="5">
        <f>O1524*T1524*_xll.XLOOKUP(U1524,CALCULATION!$A$15:$A$17, CALCULATION!$B$15:$B$17)</f>
        <v>9032.3700000000008</v>
      </c>
      <c r="X1524" s="5">
        <f>WORKSHEET[[#This Row],[Clients Total Cost]] / WORKSHEET[[#This Row],[Clients Rate per T2 (USD)]]</f>
        <v>30.107900000000004</v>
      </c>
      <c r="Y1524" s="5">
        <f>WORKSHEET[[#This Row],[Clients Rate per T2 (USD)]] - WORKSHEET[[#This Row],[Supplier Rate Per t2 (USD)]]</f>
        <v>300</v>
      </c>
      <c r="Z1524" s="5">
        <f>WORKSHEET[[#This Row],[Profit Per T]] * WORKSHEET[[#This Row],[Weight]]</f>
        <v>9032.3700000000008</v>
      </c>
      <c r="AA1524">
        <v>1</v>
      </c>
      <c r="AB1524" s="1">
        <v>4.3499999999999996</v>
      </c>
      <c r="AC1524" s="1">
        <v>2.9000000000000004</v>
      </c>
      <c r="AD1524" s="1">
        <v>3.625</v>
      </c>
      <c r="AE1524" s="1">
        <f>WORKSHEET[[#This Row],[Delay at toll gate in days]] +WORKSHEET[[#This Row],[Delay at workshop in days]] +WORKSHEET[[#This Row],[Delay at border in days]]</f>
        <v>10.875</v>
      </c>
    </row>
    <row r="1525" spans="1:31" x14ac:dyDescent="0.35">
      <c r="A1525" t="s">
        <v>1545</v>
      </c>
      <c r="B1525" t="s">
        <v>10</v>
      </c>
      <c r="C1525" t="s">
        <v>68</v>
      </c>
      <c r="D1525" t="s">
        <v>3611</v>
      </c>
      <c r="E1525" t="s">
        <v>3612</v>
      </c>
      <c r="F1525" t="str">
        <f>WORKSHEET[[#This Row],[Depart From]]&amp;"-"&amp;WORKSHEET[[#This Row],[Arrive To]]</f>
        <v>Mogadishu-Victoria</v>
      </c>
      <c r="G1525" s="2">
        <v>44692</v>
      </c>
      <c r="H1525" s="2">
        <v>44726</v>
      </c>
      <c r="I1525" s="2" t="str">
        <f t="shared" si="23"/>
        <v>Delivered</v>
      </c>
      <c r="J1525" s="2" t="str">
        <f>TEXT(WORKSHEET[[#This Row],[Offloading Date]], "mmm")</f>
        <v>Jun</v>
      </c>
      <c r="K1525" s="2" t="str">
        <f>IF(OR(WORKSHEET[[#This Row],[Year]]="", ISBLANK(WORKSHEET[[#This Row],[Year]]), WORKSHEET[[#This Row],[Year]]="null"), "Exclude", "Include")</f>
        <v>Include</v>
      </c>
      <c r="L1525" t="s">
        <v>3624</v>
      </c>
      <c r="M1525" t="s">
        <v>12</v>
      </c>
      <c r="N1525" t="s">
        <v>13</v>
      </c>
      <c r="O1525">
        <v>32.113500000000002</v>
      </c>
      <c r="P1525">
        <v>600</v>
      </c>
      <c r="Q1525" t="s">
        <v>14</v>
      </c>
      <c r="R1525">
        <f>P1525 * _xll.XLOOKUP(Q1525,CALCULATION!$A$15:$A$17, CALCULATION!$B$15:$B$17 )</f>
        <v>600</v>
      </c>
      <c r="S1525" s="5">
        <f>O1525*P1525*_xll.XLOOKUP(Q1525,CALCULATION!$A$15:$A$17, CALCULATION!$B$15:$B$17)</f>
        <v>19268.100000000002</v>
      </c>
      <c r="T1525">
        <v>300</v>
      </c>
      <c r="U1525" t="s">
        <v>14</v>
      </c>
      <c r="V1525">
        <f>T1525 * _xll.XLOOKUP(U1525,CALCULATION!$A$15:$A$17, CALCULATION!$B$15:$B$17 )</f>
        <v>300</v>
      </c>
      <c r="W1525" s="5">
        <f>O1525*T1525*_xll.XLOOKUP(U1525,CALCULATION!$A$15:$A$17, CALCULATION!$B$15:$B$17)</f>
        <v>9634.0500000000011</v>
      </c>
      <c r="X1525" s="5">
        <f>WORKSHEET[[#This Row],[Clients Total Cost]] / WORKSHEET[[#This Row],[Clients Rate per T2 (USD)]]</f>
        <v>32.113500000000002</v>
      </c>
      <c r="Y1525" s="5">
        <f>WORKSHEET[[#This Row],[Clients Rate per T2 (USD)]] - WORKSHEET[[#This Row],[Supplier Rate Per t2 (USD)]]</f>
        <v>300</v>
      </c>
      <c r="Z1525" s="5">
        <f>WORKSHEET[[#This Row],[Profit Per T]] * WORKSHEET[[#This Row],[Weight]]</f>
        <v>9634.0500000000011</v>
      </c>
      <c r="AA1525">
        <v>1</v>
      </c>
      <c r="AB1525" s="1">
        <v>5.0999999999999996</v>
      </c>
      <c r="AC1525" s="1">
        <v>3.4000000000000004</v>
      </c>
      <c r="AD1525" s="1">
        <v>4.25</v>
      </c>
      <c r="AE1525" s="1">
        <f>WORKSHEET[[#This Row],[Delay at toll gate in days]] +WORKSHEET[[#This Row],[Delay at workshop in days]] +WORKSHEET[[#This Row],[Delay at border in days]]</f>
        <v>12.75</v>
      </c>
    </row>
    <row r="1526" spans="1:31" x14ac:dyDescent="0.35">
      <c r="A1526" t="s">
        <v>1546</v>
      </c>
      <c r="B1526" t="s">
        <v>10</v>
      </c>
      <c r="C1526" t="s">
        <v>68</v>
      </c>
      <c r="D1526" t="s">
        <v>3611</v>
      </c>
      <c r="E1526" t="s">
        <v>3618</v>
      </c>
      <c r="F1526" t="str">
        <f>WORKSHEET[[#This Row],[Depart From]]&amp;"-"&amp;WORKSHEET[[#This Row],[Arrive To]]</f>
        <v>Mogadishu-Tripoli</v>
      </c>
      <c r="G1526" s="2">
        <v>44692</v>
      </c>
      <c r="H1526" s="2">
        <v>44722</v>
      </c>
      <c r="I1526" s="2" t="str">
        <f t="shared" si="23"/>
        <v>Delivered</v>
      </c>
      <c r="J1526" s="2" t="str">
        <f>TEXT(WORKSHEET[[#This Row],[Offloading Date]], "mmm")</f>
        <v>Jun</v>
      </c>
      <c r="K1526" s="2" t="str">
        <f>IF(OR(WORKSHEET[[#This Row],[Year]]="", ISBLANK(WORKSHEET[[#This Row],[Year]]), WORKSHEET[[#This Row],[Year]]="null"), "Exclude", "Include")</f>
        <v>Include</v>
      </c>
      <c r="L1526" t="s">
        <v>12</v>
      </c>
      <c r="M1526" t="s">
        <v>16</v>
      </c>
      <c r="N1526" t="s">
        <v>69</v>
      </c>
      <c r="O1526">
        <v>30.122699999999998</v>
      </c>
      <c r="P1526">
        <v>20</v>
      </c>
      <c r="Q1526" t="s">
        <v>14</v>
      </c>
      <c r="R1526">
        <f>P1526 * _xll.XLOOKUP(Q1526,CALCULATION!$A$15:$A$17, CALCULATION!$B$15:$B$17 )</f>
        <v>20</v>
      </c>
      <c r="S1526" s="5">
        <f>O1526*P1526*_xll.XLOOKUP(Q1526,CALCULATION!$A$15:$A$17, CALCULATION!$B$15:$B$17)</f>
        <v>602.45399999999995</v>
      </c>
      <c r="T1526">
        <v>10</v>
      </c>
      <c r="U1526" t="s">
        <v>14</v>
      </c>
      <c r="V1526">
        <f>T1526 * _xll.XLOOKUP(U1526,CALCULATION!$A$15:$A$17, CALCULATION!$B$15:$B$17 )</f>
        <v>10</v>
      </c>
      <c r="W1526" s="5">
        <f>O1526*T1526*_xll.XLOOKUP(U1526,CALCULATION!$A$15:$A$17, CALCULATION!$B$15:$B$17)</f>
        <v>301.22699999999998</v>
      </c>
      <c r="X1526" s="5">
        <f>WORKSHEET[[#This Row],[Clients Total Cost]] / WORKSHEET[[#This Row],[Clients Rate per T2 (USD)]]</f>
        <v>30.122699999999998</v>
      </c>
      <c r="Y1526" s="5">
        <f>WORKSHEET[[#This Row],[Clients Rate per T2 (USD)]] - WORKSHEET[[#This Row],[Supplier Rate Per t2 (USD)]]</f>
        <v>10</v>
      </c>
      <c r="Z1526" s="5">
        <f>WORKSHEET[[#This Row],[Profit Per T]] * WORKSHEET[[#This Row],[Weight]]</f>
        <v>301.22699999999998</v>
      </c>
      <c r="AA1526">
        <v>1</v>
      </c>
      <c r="AB1526" s="1">
        <v>4.5</v>
      </c>
      <c r="AC1526" s="1">
        <v>3</v>
      </c>
      <c r="AD1526" s="1">
        <v>3.75</v>
      </c>
      <c r="AE1526" s="1">
        <f>WORKSHEET[[#This Row],[Delay at toll gate in days]] +WORKSHEET[[#This Row],[Delay at workshop in days]] +WORKSHEET[[#This Row],[Delay at border in days]]</f>
        <v>11.25</v>
      </c>
    </row>
    <row r="1527" spans="1:31" x14ac:dyDescent="0.35">
      <c r="A1527" t="s">
        <v>1547</v>
      </c>
      <c r="B1527" t="s">
        <v>10</v>
      </c>
      <c r="C1527" t="s">
        <v>68</v>
      </c>
      <c r="D1527" t="s">
        <v>3620</v>
      </c>
      <c r="E1527" t="s">
        <v>3618</v>
      </c>
      <c r="F1527" t="str">
        <f>WORKSHEET[[#This Row],[Depart From]]&amp;"-"&amp;WORKSHEET[[#This Row],[Arrive To]]</f>
        <v>Zanzibar-Tripoli</v>
      </c>
      <c r="G1527" s="2">
        <v>44692</v>
      </c>
      <c r="H1527" s="2">
        <v>44722</v>
      </c>
      <c r="I1527" s="2" t="str">
        <f t="shared" si="23"/>
        <v>Delivered</v>
      </c>
      <c r="J1527" s="2" t="str">
        <f>TEXT(WORKSHEET[[#This Row],[Offloading Date]], "mmm")</f>
        <v>Jun</v>
      </c>
      <c r="K1527" s="2" t="str">
        <f>IF(OR(WORKSHEET[[#This Row],[Year]]="", ISBLANK(WORKSHEET[[#This Row],[Year]]), WORKSHEET[[#This Row],[Year]]="null"), "Exclude", "Include")</f>
        <v>Include</v>
      </c>
      <c r="L1527" t="s">
        <v>12</v>
      </c>
      <c r="M1527" t="s">
        <v>12</v>
      </c>
      <c r="N1527" t="s">
        <v>69</v>
      </c>
      <c r="O1527">
        <v>28.120899999999999</v>
      </c>
      <c r="P1527">
        <v>20</v>
      </c>
      <c r="Q1527" t="s">
        <v>14</v>
      </c>
      <c r="R1527">
        <f>P1527 * _xll.XLOOKUP(Q1527,CALCULATION!$A$15:$A$17, CALCULATION!$B$15:$B$17 )</f>
        <v>20</v>
      </c>
      <c r="S1527" s="5">
        <f>O1527*P1527*_xll.XLOOKUP(Q1527,CALCULATION!$A$15:$A$17, CALCULATION!$B$15:$B$17)</f>
        <v>562.41800000000001</v>
      </c>
      <c r="T1527">
        <v>10</v>
      </c>
      <c r="U1527" t="s">
        <v>14</v>
      </c>
      <c r="V1527">
        <f>T1527 * _xll.XLOOKUP(U1527,CALCULATION!$A$15:$A$17, CALCULATION!$B$15:$B$17 )</f>
        <v>10</v>
      </c>
      <c r="W1527" s="5">
        <f>O1527*T1527*_xll.XLOOKUP(U1527,CALCULATION!$A$15:$A$17, CALCULATION!$B$15:$B$17)</f>
        <v>281.209</v>
      </c>
      <c r="X1527" s="5">
        <f>WORKSHEET[[#This Row],[Clients Total Cost]] / WORKSHEET[[#This Row],[Clients Rate per T2 (USD)]]</f>
        <v>28.120899999999999</v>
      </c>
      <c r="Y1527" s="5">
        <f>WORKSHEET[[#This Row],[Clients Rate per T2 (USD)]] - WORKSHEET[[#This Row],[Supplier Rate Per t2 (USD)]]</f>
        <v>10</v>
      </c>
      <c r="Z1527" s="5">
        <f>WORKSHEET[[#This Row],[Profit Per T]] * WORKSHEET[[#This Row],[Weight]]</f>
        <v>281.209</v>
      </c>
      <c r="AA1527">
        <v>1</v>
      </c>
      <c r="AB1527" s="1">
        <v>4.5</v>
      </c>
      <c r="AC1527" s="1">
        <v>3</v>
      </c>
      <c r="AD1527" s="1">
        <v>3.75</v>
      </c>
      <c r="AE1527" s="1">
        <f>WORKSHEET[[#This Row],[Delay at toll gate in days]] +WORKSHEET[[#This Row],[Delay at workshop in days]] +WORKSHEET[[#This Row],[Delay at border in days]]</f>
        <v>11.25</v>
      </c>
    </row>
    <row r="1528" spans="1:31" x14ac:dyDescent="0.35">
      <c r="A1528" t="s">
        <v>1548</v>
      </c>
      <c r="B1528" t="s">
        <v>10</v>
      </c>
      <c r="C1528" t="s">
        <v>68</v>
      </c>
      <c r="D1528" t="s">
        <v>3616</v>
      </c>
      <c r="E1528" t="s">
        <v>3618</v>
      </c>
      <c r="F1528" t="str">
        <f>WORKSHEET[[#This Row],[Depart From]]&amp;"-"&amp;WORKSHEET[[#This Row],[Arrive To]]</f>
        <v>Marrakech-Tripoli</v>
      </c>
      <c r="G1528" s="2">
        <v>44697</v>
      </c>
      <c r="H1528" s="2">
        <v>44723</v>
      </c>
      <c r="I1528" s="2" t="str">
        <f t="shared" si="23"/>
        <v>Delivered</v>
      </c>
      <c r="J1528" s="2" t="str">
        <f>TEXT(WORKSHEET[[#This Row],[Offloading Date]], "mmm")</f>
        <v>Jun</v>
      </c>
      <c r="K1528" s="2" t="str">
        <f>IF(OR(WORKSHEET[[#This Row],[Year]]="", ISBLANK(WORKSHEET[[#This Row],[Year]]), WORKSHEET[[#This Row],[Year]]="null"), "Exclude", "Include")</f>
        <v>Include</v>
      </c>
      <c r="L1528" t="s">
        <v>3624</v>
      </c>
      <c r="M1528" t="s">
        <v>12</v>
      </c>
      <c r="N1528" t="s">
        <v>69</v>
      </c>
      <c r="O1528">
        <v>32.171500000000002</v>
      </c>
      <c r="P1528">
        <v>20</v>
      </c>
      <c r="Q1528" t="s">
        <v>14</v>
      </c>
      <c r="R1528">
        <f>P1528 * _xll.XLOOKUP(Q1528,CALCULATION!$A$15:$A$17, CALCULATION!$B$15:$B$17 )</f>
        <v>20</v>
      </c>
      <c r="S1528" s="5">
        <f>O1528*P1528*_xll.XLOOKUP(Q1528,CALCULATION!$A$15:$A$17, CALCULATION!$B$15:$B$17)</f>
        <v>643.43000000000006</v>
      </c>
      <c r="T1528">
        <v>10</v>
      </c>
      <c r="U1528" t="s">
        <v>14</v>
      </c>
      <c r="V1528">
        <f>T1528 * _xll.XLOOKUP(U1528,CALCULATION!$A$15:$A$17, CALCULATION!$B$15:$B$17 )</f>
        <v>10</v>
      </c>
      <c r="W1528" s="5">
        <f>O1528*T1528*_xll.XLOOKUP(U1528,CALCULATION!$A$15:$A$17, CALCULATION!$B$15:$B$17)</f>
        <v>321.71500000000003</v>
      </c>
      <c r="X1528" s="5">
        <f>WORKSHEET[[#This Row],[Clients Total Cost]] / WORKSHEET[[#This Row],[Clients Rate per T2 (USD)]]</f>
        <v>32.171500000000002</v>
      </c>
      <c r="Y1528" s="5">
        <f>WORKSHEET[[#This Row],[Clients Rate per T2 (USD)]] - WORKSHEET[[#This Row],[Supplier Rate Per t2 (USD)]]</f>
        <v>10</v>
      </c>
      <c r="Z1528" s="5">
        <f>WORKSHEET[[#This Row],[Profit Per T]] * WORKSHEET[[#This Row],[Weight]]</f>
        <v>321.71500000000003</v>
      </c>
      <c r="AA1528">
        <v>1</v>
      </c>
      <c r="AB1528" s="1">
        <v>3.9</v>
      </c>
      <c r="AC1528" s="1">
        <v>2.6</v>
      </c>
      <c r="AD1528" s="1">
        <v>3.25</v>
      </c>
      <c r="AE1528" s="1">
        <f>WORKSHEET[[#This Row],[Delay at toll gate in days]] +WORKSHEET[[#This Row],[Delay at workshop in days]] +WORKSHEET[[#This Row],[Delay at border in days]]</f>
        <v>9.75</v>
      </c>
    </row>
    <row r="1529" spans="1:31" x14ac:dyDescent="0.35">
      <c r="A1529" t="s">
        <v>1549</v>
      </c>
      <c r="B1529" t="s">
        <v>10</v>
      </c>
      <c r="C1529" t="s">
        <v>68</v>
      </c>
      <c r="D1529" t="s">
        <v>3620</v>
      </c>
      <c r="E1529" t="s">
        <v>3618</v>
      </c>
      <c r="F1529" t="str">
        <f>WORKSHEET[[#This Row],[Depart From]]&amp;"-"&amp;WORKSHEET[[#This Row],[Arrive To]]</f>
        <v>Zanzibar-Tripoli</v>
      </c>
      <c r="G1529" s="2">
        <v>44692</v>
      </c>
      <c r="H1529" s="2">
        <v>44726</v>
      </c>
      <c r="I1529" s="2" t="str">
        <f t="shared" si="23"/>
        <v>Delivered</v>
      </c>
      <c r="J1529" s="2" t="str">
        <f>TEXT(WORKSHEET[[#This Row],[Offloading Date]], "mmm")</f>
        <v>Jun</v>
      </c>
      <c r="K1529" s="2" t="str">
        <f>IF(OR(WORKSHEET[[#This Row],[Year]]="", ISBLANK(WORKSHEET[[#This Row],[Year]]), WORKSHEET[[#This Row],[Year]]="null"), "Exclude", "Include")</f>
        <v>Include</v>
      </c>
      <c r="L1529" t="s">
        <v>3624</v>
      </c>
      <c r="M1529" t="s">
        <v>12</v>
      </c>
      <c r="N1529" t="s">
        <v>69</v>
      </c>
      <c r="O1529">
        <v>32.145400000000002</v>
      </c>
      <c r="P1529">
        <v>20</v>
      </c>
      <c r="Q1529" t="s">
        <v>14</v>
      </c>
      <c r="R1529">
        <f>P1529 * _xll.XLOOKUP(Q1529,CALCULATION!$A$15:$A$17, CALCULATION!$B$15:$B$17 )</f>
        <v>20</v>
      </c>
      <c r="S1529" s="5">
        <f>O1529*P1529*_xll.XLOOKUP(Q1529,CALCULATION!$A$15:$A$17, CALCULATION!$B$15:$B$17)</f>
        <v>642.90800000000002</v>
      </c>
      <c r="T1529">
        <v>10</v>
      </c>
      <c r="U1529" t="s">
        <v>14</v>
      </c>
      <c r="V1529">
        <f>T1529 * _xll.XLOOKUP(U1529,CALCULATION!$A$15:$A$17, CALCULATION!$B$15:$B$17 )</f>
        <v>10</v>
      </c>
      <c r="W1529" s="5">
        <f>O1529*T1529*_xll.XLOOKUP(U1529,CALCULATION!$A$15:$A$17, CALCULATION!$B$15:$B$17)</f>
        <v>321.45400000000001</v>
      </c>
      <c r="X1529" s="5">
        <f>WORKSHEET[[#This Row],[Clients Total Cost]] / WORKSHEET[[#This Row],[Clients Rate per T2 (USD)]]</f>
        <v>32.145400000000002</v>
      </c>
      <c r="Y1529" s="5">
        <f>WORKSHEET[[#This Row],[Clients Rate per T2 (USD)]] - WORKSHEET[[#This Row],[Supplier Rate Per t2 (USD)]]</f>
        <v>10</v>
      </c>
      <c r="Z1529" s="5">
        <f>WORKSHEET[[#This Row],[Profit Per T]] * WORKSHEET[[#This Row],[Weight]]</f>
        <v>321.45400000000001</v>
      </c>
      <c r="AA1529">
        <v>1</v>
      </c>
      <c r="AB1529" s="1">
        <v>5.0999999999999996</v>
      </c>
      <c r="AC1529" s="1">
        <v>3.4000000000000004</v>
      </c>
      <c r="AD1529" s="1">
        <v>4.25</v>
      </c>
      <c r="AE1529" s="1">
        <f>WORKSHEET[[#This Row],[Delay at toll gate in days]] +WORKSHEET[[#This Row],[Delay at workshop in days]] +WORKSHEET[[#This Row],[Delay at border in days]]</f>
        <v>12.75</v>
      </c>
    </row>
    <row r="1530" spans="1:31" x14ac:dyDescent="0.35">
      <c r="A1530" t="s">
        <v>1550</v>
      </c>
      <c r="B1530" t="s">
        <v>10</v>
      </c>
      <c r="C1530" t="s">
        <v>68</v>
      </c>
      <c r="D1530" t="s">
        <v>3616</v>
      </c>
      <c r="E1530" t="s">
        <v>3617</v>
      </c>
      <c r="F1530" t="str">
        <f>WORKSHEET[[#This Row],[Depart From]]&amp;"-"&amp;WORKSHEET[[#This Row],[Arrive To]]</f>
        <v>Marrakech-Lagos</v>
      </c>
      <c r="G1530" s="2">
        <v>44692</v>
      </c>
      <c r="H1530" s="2">
        <v>44721</v>
      </c>
      <c r="I1530" s="2" t="str">
        <f t="shared" si="23"/>
        <v>Delivered</v>
      </c>
      <c r="J1530" s="2" t="str">
        <f>TEXT(WORKSHEET[[#This Row],[Offloading Date]], "mmm")</f>
        <v>Jun</v>
      </c>
      <c r="K1530" s="2" t="str">
        <f>IF(OR(WORKSHEET[[#This Row],[Year]]="", ISBLANK(WORKSHEET[[#This Row],[Year]]), WORKSHEET[[#This Row],[Year]]="null"), "Exclude", "Include")</f>
        <v>Include</v>
      </c>
      <c r="L1530" t="s">
        <v>12</v>
      </c>
      <c r="M1530" t="s">
        <v>12</v>
      </c>
      <c r="N1530" t="s">
        <v>69</v>
      </c>
      <c r="O1530">
        <v>30.107900000000001</v>
      </c>
      <c r="P1530">
        <v>20</v>
      </c>
      <c r="Q1530" t="s">
        <v>14</v>
      </c>
      <c r="R1530">
        <f>P1530 * _xll.XLOOKUP(Q1530,CALCULATION!$A$15:$A$17, CALCULATION!$B$15:$B$17 )</f>
        <v>20</v>
      </c>
      <c r="S1530" s="5">
        <f>O1530*P1530*_xll.XLOOKUP(Q1530,CALCULATION!$A$15:$A$17, CALCULATION!$B$15:$B$17)</f>
        <v>602.15800000000002</v>
      </c>
      <c r="T1530">
        <v>10</v>
      </c>
      <c r="U1530" t="s">
        <v>14</v>
      </c>
      <c r="V1530">
        <f>T1530 * _xll.XLOOKUP(U1530,CALCULATION!$A$15:$A$17, CALCULATION!$B$15:$B$17 )</f>
        <v>10</v>
      </c>
      <c r="W1530" s="5">
        <f>O1530*T1530*_xll.XLOOKUP(U1530,CALCULATION!$A$15:$A$17, CALCULATION!$B$15:$B$17)</f>
        <v>301.07900000000001</v>
      </c>
      <c r="X1530" s="5">
        <f>WORKSHEET[[#This Row],[Clients Total Cost]] / WORKSHEET[[#This Row],[Clients Rate per T2 (USD)]]</f>
        <v>30.107900000000001</v>
      </c>
      <c r="Y1530" s="5">
        <f>WORKSHEET[[#This Row],[Clients Rate per T2 (USD)]] - WORKSHEET[[#This Row],[Supplier Rate Per t2 (USD)]]</f>
        <v>10</v>
      </c>
      <c r="Z1530" s="5">
        <f>WORKSHEET[[#This Row],[Profit Per T]] * WORKSHEET[[#This Row],[Weight]]</f>
        <v>301.07900000000001</v>
      </c>
      <c r="AA1530">
        <v>1</v>
      </c>
      <c r="AB1530" s="1">
        <v>4.3499999999999996</v>
      </c>
      <c r="AC1530" s="1">
        <v>2.9000000000000004</v>
      </c>
      <c r="AD1530" s="1">
        <v>3.625</v>
      </c>
      <c r="AE1530" s="1">
        <f>WORKSHEET[[#This Row],[Delay at toll gate in days]] +WORKSHEET[[#This Row],[Delay at workshop in days]] +WORKSHEET[[#This Row],[Delay at border in days]]</f>
        <v>10.875</v>
      </c>
    </row>
    <row r="1531" spans="1:31" x14ac:dyDescent="0.35">
      <c r="A1531" t="s">
        <v>1551</v>
      </c>
      <c r="B1531" t="s">
        <v>10</v>
      </c>
      <c r="C1531" t="s">
        <v>68</v>
      </c>
      <c r="D1531" t="s">
        <v>3611</v>
      </c>
      <c r="E1531" t="s">
        <v>3618</v>
      </c>
      <c r="F1531" t="str">
        <f>WORKSHEET[[#This Row],[Depart From]]&amp;"-"&amp;WORKSHEET[[#This Row],[Arrive To]]</f>
        <v>Mogadishu-Tripoli</v>
      </c>
      <c r="G1531" s="2">
        <v>44692</v>
      </c>
      <c r="H1531" s="2">
        <v>44726</v>
      </c>
      <c r="I1531" s="2" t="str">
        <f t="shared" si="23"/>
        <v>Delivered</v>
      </c>
      <c r="J1531" s="2" t="str">
        <f>TEXT(WORKSHEET[[#This Row],[Offloading Date]], "mmm")</f>
        <v>Jun</v>
      </c>
      <c r="K1531" s="2" t="str">
        <f>IF(OR(WORKSHEET[[#This Row],[Year]]="", ISBLANK(WORKSHEET[[#This Row],[Year]]), WORKSHEET[[#This Row],[Year]]="null"), "Exclude", "Include")</f>
        <v>Include</v>
      </c>
      <c r="L1531" t="s">
        <v>3624</v>
      </c>
      <c r="M1531" t="s">
        <v>16</v>
      </c>
      <c r="N1531" t="s">
        <v>69</v>
      </c>
      <c r="O1531">
        <v>32.113500000000002</v>
      </c>
      <c r="P1531">
        <v>20</v>
      </c>
      <c r="Q1531" t="s">
        <v>14</v>
      </c>
      <c r="R1531">
        <f>P1531 * _xll.XLOOKUP(Q1531,CALCULATION!$A$15:$A$17, CALCULATION!$B$15:$B$17 )</f>
        <v>20</v>
      </c>
      <c r="S1531" s="5">
        <f>O1531*P1531*_xll.XLOOKUP(Q1531,CALCULATION!$A$15:$A$17, CALCULATION!$B$15:$B$17)</f>
        <v>642.27</v>
      </c>
      <c r="T1531">
        <v>10</v>
      </c>
      <c r="U1531" t="s">
        <v>14</v>
      </c>
      <c r="V1531">
        <f>T1531 * _xll.XLOOKUP(U1531,CALCULATION!$A$15:$A$17, CALCULATION!$B$15:$B$17 )</f>
        <v>10</v>
      </c>
      <c r="W1531" s="5">
        <f>O1531*T1531*_xll.XLOOKUP(U1531,CALCULATION!$A$15:$A$17, CALCULATION!$B$15:$B$17)</f>
        <v>321.13499999999999</v>
      </c>
      <c r="X1531" s="5">
        <f>WORKSHEET[[#This Row],[Clients Total Cost]] / WORKSHEET[[#This Row],[Clients Rate per T2 (USD)]]</f>
        <v>32.113500000000002</v>
      </c>
      <c r="Y1531" s="5">
        <f>WORKSHEET[[#This Row],[Clients Rate per T2 (USD)]] - WORKSHEET[[#This Row],[Supplier Rate Per t2 (USD)]]</f>
        <v>10</v>
      </c>
      <c r="Z1531" s="5">
        <f>WORKSHEET[[#This Row],[Profit Per T]] * WORKSHEET[[#This Row],[Weight]]</f>
        <v>321.13499999999999</v>
      </c>
      <c r="AA1531">
        <v>1</v>
      </c>
      <c r="AB1531" s="1">
        <v>5.0999999999999996</v>
      </c>
      <c r="AC1531" s="1">
        <v>3.4000000000000004</v>
      </c>
      <c r="AD1531" s="1">
        <v>4.25</v>
      </c>
      <c r="AE1531" s="1">
        <f>WORKSHEET[[#This Row],[Delay at toll gate in days]] +WORKSHEET[[#This Row],[Delay at workshop in days]] +WORKSHEET[[#This Row],[Delay at border in days]]</f>
        <v>12.75</v>
      </c>
    </row>
    <row r="1532" spans="1:31" x14ac:dyDescent="0.35">
      <c r="A1532" t="s">
        <v>1552</v>
      </c>
      <c r="B1532" t="s">
        <v>10</v>
      </c>
      <c r="C1532" t="s">
        <v>56</v>
      </c>
      <c r="D1532" t="s">
        <v>3620</v>
      </c>
      <c r="E1532" t="s">
        <v>3613</v>
      </c>
      <c r="F1532" t="str">
        <f>WORKSHEET[[#This Row],[Depart From]]&amp;"-"&amp;WORKSHEET[[#This Row],[Arrive To]]</f>
        <v>Zanzibar-Sanaa</v>
      </c>
      <c r="G1532" s="2">
        <v>44701</v>
      </c>
      <c r="H1532" s="2">
        <v>44750</v>
      </c>
      <c r="I1532" s="2" t="str">
        <f t="shared" si="23"/>
        <v>Delivered</v>
      </c>
      <c r="J1532" s="2" t="str">
        <f>TEXT(WORKSHEET[[#This Row],[Offloading Date]], "mmm")</f>
        <v>Jul</v>
      </c>
      <c r="K1532" s="2" t="str">
        <f>IF(OR(WORKSHEET[[#This Row],[Year]]="", ISBLANK(WORKSHEET[[#This Row],[Year]]), WORKSHEET[[#This Row],[Year]]="null"), "Exclude", "Include")</f>
        <v>Include</v>
      </c>
      <c r="L1532" t="s">
        <v>16</v>
      </c>
      <c r="M1532" t="s">
        <v>12</v>
      </c>
      <c r="N1532" t="s">
        <v>13</v>
      </c>
      <c r="O1532">
        <v>36.255000000000003</v>
      </c>
      <c r="P1532">
        <v>600</v>
      </c>
      <c r="Q1532" t="s">
        <v>14</v>
      </c>
      <c r="R1532">
        <f>P1532 * _xll.XLOOKUP(Q1532,CALCULATION!$A$15:$A$17, CALCULATION!$B$15:$B$17 )</f>
        <v>600</v>
      </c>
      <c r="S1532" s="5">
        <f>O1532*P1532*_xll.XLOOKUP(Q1532,CALCULATION!$A$15:$A$17, CALCULATION!$B$15:$B$17)</f>
        <v>21753</v>
      </c>
      <c r="T1532">
        <v>300</v>
      </c>
      <c r="U1532" t="s">
        <v>14</v>
      </c>
      <c r="V1532">
        <f>T1532 * _xll.XLOOKUP(U1532,CALCULATION!$A$15:$A$17, CALCULATION!$B$15:$B$17 )</f>
        <v>300</v>
      </c>
      <c r="W1532" s="5">
        <f>O1532*T1532*_xll.XLOOKUP(U1532,CALCULATION!$A$15:$A$17, CALCULATION!$B$15:$B$17)</f>
        <v>10876.5</v>
      </c>
      <c r="X1532" s="5">
        <f>WORKSHEET[[#This Row],[Clients Total Cost]] / WORKSHEET[[#This Row],[Clients Rate per T2 (USD)]]</f>
        <v>36.255000000000003</v>
      </c>
      <c r="Y1532" s="5">
        <f>WORKSHEET[[#This Row],[Clients Rate per T2 (USD)]] - WORKSHEET[[#This Row],[Supplier Rate Per t2 (USD)]]</f>
        <v>300</v>
      </c>
      <c r="Z1532" s="5">
        <f>WORKSHEET[[#This Row],[Profit Per T]] * WORKSHEET[[#This Row],[Weight]]</f>
        <v>10876.5</v>
      </c>
      <c r="AA1532">
        <v>1</v>
      </c>
      <c r="AB1532" s="1">
        <v>7.35</v>
      </c>
      <c r="AC1532" s="1">
        <v>4.9000000000000004</v>
      </c>
      <c r="AD1532" s="1">
        <v>6.125</v>
      </c>
      <c r="AE1532" s="1">
        <f>WORKSHEET[[#This Row],[Delay at toll gate in days]] +WORKSHEET[[#This Row],[Delay at workshop in days]] +WORKSHEET[[#This Row],[Delay at border in days]]</f>
        <v>18.375</v>
      </c>
    </row>
    <row r="1533" spans="1:31" x14ac:dyDescent="0.35">
      <c r="A1533" t="s">
        <v>1553</v>
      </c>
      <c r="B1533" t="s">
        <v>10</v>
      </c>
      <c r="C1533" t="s">
        <v>56</v>
      </c>
      <c r="D1533" t="s">
        <v>3611</v>
      </c>
      <c r="E1533" t="s">
        <v>3618</v>
      </c>
      <c r="F1533" t="str">
        <f>WORKSHEET[[#This Row],[Depart From]]&amp;"-"&amp;WORKSHEET[[#This Row],[Arrive To]]</f>
        <v>Mogadishu-Tripoli</v>
      </c>
      <c r="G1533" s="2">
        <v>44700</v>
      </c>
      <c r="H1533" s="2">
        <v>44754</v>
      </c>
      <c r="I1533" s="2" t="str">
        <f t="shared" si="23"/>
        <v>Delivered</v>
      </c>
      <c r="J1533" s="2" t="str">
        <f>TEXT(WORKSHEET[[#This Row],[Offloading Date]], "mmm")</f>
        <v>Jul</v>
      </c>
      <c r="K1533" s="2" t="str">
        <f>IF(OR(WORKSHEET[[#This Row],[Year]]="", ISBLANK(WORKSHEET[[#This Row],[Year]]), WORKSHEET[[#This Row],[Year]]="null"), "Exclude", "Include")</f>
        <v>Include</v>
      </c>
      <c r="L1533" t="s">
        <v>16</v>
      </c>
      <c r="M1533" t="s">
        <v>12</v>
      </c>
      <c r="N1533" t="s">
        <v>13</v>
      </c>
      <c r="O1533">
        <v>35.598999999999997</v>
      </c>
      <c r="P1533">
        <v>600</v>
      </c>
      <c r="Q1533" t="s">
        <v>14</v>
      </c>
      <c r="R1533">
        <f>P1533 * _xll.XLOOKUP(Q1533,CALCULATION!$A$15:$A$17, CALCULATION!$B$15:$B$17 )</f>
        <v>600</v>
      </c>
      <c r="S1533" s="5">
        <f>O1533*P1533*_xll.XLOOKUP(Q1533,CALCULATION!$A$15:$A$17, CALCULATION!$B$15:$B$17)</f>
        <v>21359.399999999998</v>
      </c>
      <c r="T1533">
        <v>300</v>
      </c>
      <c r="U1533" t="s">
        <v>14</v>
      </c>
      <c r="V1533">
        <f>T1533 * _xll.XLOOKUP(U1533,CALCULATION!$A$15:$A$17, CALCULATION!$B$15:$B$17 )</f>
        <v>300</v>
      </c>
      <c r="W1533" s="5">
        <f>O1533*T1533*_xll.XLOOKUP(U1533,CALCULATION!$A$15:$A$17, CALCULATION!$B$15:$B$17)</f>
        <v>10679.699999999999</v>
      </c>
      <c r="X1533" s="5">
        <f>WORKSHEET[[#This Row],[Clients Total Cost]] / WORKSHEET[[#This Row],[Clients Rate per T2 (USD)]]</f>
        <v>35.598999999999997</v>
      </c>
      <c r="Y1533" s="5">
        <f>WORKSHEET[[#This Row],[Clients Rate per T2 (USD)]] - WORKSHEET[[#This Row],[Supplier Rate Per t2 (USD)]]</f>
        <v>300</v>
      </c>
      <c r="Z1533" s="5">
        <f>WORKSHEET[[#This Row],[Profit Per T]] * WORKSHEET[[#This Row],[Weight]]</f>
        <v>10679.699999999999</v>
      </c>
      <c r="AA1533">
        <v>1</v>
      </c>
      <c r="AB1533" s="1">
        <v>8.1</v>
      </c>
      <c r="AC1533" s="1">
        <v>5.4</v>
      </c>
      <c r="AD1533" s="1">
        <v>6.75</v>
      </c>
      <c r="AE1533" s="1">
        <f>WORKSHEET[[#This Row],[Delay at toll gate in days]] +WORKSHEET[[#This Row],[Delay at workshop in days]] +WORKSHEET[[#This Row],[Delay at border in days]]</f>
        <v>20.25</v>
      </c>
    </row>
    <row r="1534" spans="1:31" x14ac:dyDescent="0.35">
      <c r="A1534" t="s">
        <v>1554</v>
      </c>
      <c r="B1534" t="s">
        <v>10</v>
      </c>
      <c r="C1534" t="s">
        <v>56</v>
      </c>
      <c r="D1534" t="s">
        <v>3619</v>
      </c>
      <c r="E1534" t="s">
        <v>3617</v>
      </c>
      <c r="F1534" t="str">
        <f>WORKSHEET[[#This Row],[Depart From]]&amp;"-"&amp;WORKSHEET[[#This Row],[Arrive To]]</f>
        <v>Addis Ababa-Lagos</v>
      </c>
      <c r="G1534" s="2">
        <v>44701</v>
      </c>
      <c r="H1534" s="2">
        <v>44754</v>
      </c>
      <c r="I1534" s="2" t="str">
        <f t="shared" si="23"/>
        <v>Delivered</v>
      </c>
      <c r="J1534" s="2" t="str">
        <f>TEXT(WORKSHEET[[#This Row],[Offloading Date]], "mmm")</f>
        <v>Jul</v>
      </c>
      <c r="K1534" s="2" t="str">
        <f>IF(OR(WORKSHEET[[#This Row],[Year]]="", ISBLANK(WORKSHEET[[#This Row],[Year]]), WORKSHEET[[#This Row],[Year]]="null"), "Exclude", "Include")</f>
        <v>Include</v>
      </c>
      <c r="L1534" t="s">
        <v>16</v>
      </c>
      <c r="M1534" t="s">
        <v>12</v>
      </c>
      <c r="N1534" t="s">
        <v>13</v>
      </c>
      <c r="O1534">
        <v>35.595999999999997</v>
      </c>
      <c r="P1534">
        <v>600</v>
      </c>
      <c r="Q1534" t="s">
        <v>14</v>
      </c>
      <c r="R1534">
        <f>P1534 * _xll.XLOOKUP(Q1534,CALCULATION!$A$15:$A$17, CALCULATION!$B$15:$B$17 )</f>
        <v>600</v>
      </c>
      <c r="S1534" s="5">
        <f>O1534*P1534*_xll.XLOOKUP(Q1534,CALCULATION!$A$15:$A$17, CALCULATION!$B$15:$B$17)</f>
        <v>21357.599999999999</v>
      </c>
      <c r="T1534">
        <v>300</v>
      </c>
      <c r="U1534" t="s">
        <v>14</v>
      </c>
      <c r="V1534">
        <f>T1534 * _xll.XLOOKUP(U1534,CALCULATION!$A$15:$A$17, CALCULATION!$B$15:$B$17 )</f>
        <v>300</v>
      </c>
      <c r="W1534" s="5">
        <f>O1534*T1534*_xll.XLOOKUP(U1534,CALCULATION!$A$15:$A$17, CALCULATION!$B$15:$B$17)</f>
        <v>10678.8</v>
      </c>
      <c r="X1534" s="5">
        <f>WORKSHEET[[#This Row],[Clients Total Cost]] / WORKSHEET[[#This Row],[Clients Rate per T2 (USD)]]</f>
        <v>35.595999999999997</v>
      </c>
      <c r="Y1534" s="5">
        <f>WORKSHEET[[#This Row],[Clients Rate per T2 (USD)]] - WORKSHEET[[#This Row],[Supplier Rate Per t2 (USD)]]</f>
        <v>300</v>
      </c>
      <c r="Z1534" s="5">
        <f>WORKSHEET[[#This Row],[Profit Per T]] * WORKSHEET[[#This Row],[Weight]]</f>
        <v>10678.8</v>
      </c>
      <c r="AA1534">
        <v>1</v>
      </c>
      <c r="AB1534" s="1">
        <v>7.9499999999999993</v>
      </c>
      <c r="AC1534" s="1">
        <v>5.3000000000000007</v>
      </c>
      <c r="AD1534" s="1">
        <v>6.625</v>
      </c>
      <c r="AE1534" s="1">
        <f>WORKSHEET[[#This Row],[Delay at toll gate in days]] +WORKSHEET[[#This Row],[Delay at workshop in days]] +WORKSHEET[[#This Row],[Delay at border in days]]</f>
        <v>19.875</v>
      </c>
    </row>
    <row r="1535" spans="1:31" x14ac:dyDescent="0.35">
      <c r="A1535" t="s">
        <v>1555</v>
      </c>
      <c r="B1535" t="s">
        <v>10</v>
      </c>
      <c r="C1535" t="s">
        <v>56</v>
      </c>
      <c r="D1535" t="s">
        <v>3616</v>
      </c>
      <c r="E1535" t="s">
        <v>3617</v>
      </c>
      <c r="F1535" t="str">
        <f>WORKSHEET[[#This Row],[Depart From]]&amp;"-"&amp;WORKSHEET[[#This Row],[Arrive To]]</f>
        <v>Marrakech-Lagos</v>
      </c>
      <c r="G1535" s="2">
        <v>44701</v>
      </c>
      <c r="H1535" s="2">
        <v>44754</v>
      </c>
      <c r="I1535" s="2" t="str">
        <f t="shared" si="23"/>
        <v>Delivered</v>
      </c>
      <c r="J1535" s="2" t="str">
        <f>TEXT(WORKSHEET[[#This Row],[Offloading Date]], "mmm")</f>
        <v>Jul</v>
      </c>
      <c r="K1535" s="2" t="str">
        <f>IF(OR(WORKSHEET[[#This Row],[Year]]="", ISBLANK(WORKSHEET[[#This Row],[Year]]), WORKSHEET[[#This Row],[Year]]="null"), "Exclude", "Include")</f>
        <v>Include</v>
      </c>
      <c r="L1535" t="s">
        <v>16</v>
      </c>
      <c r="M1535" t="s">
        <v>12</v>
      </c>
      <c r="N1535" t="s">
        <v>13</v>
      </c>
      <c r="O1535">
        <v>35.555</v>
      </c>
      <c r="P1535">
        <v>600</v>
      </c>
      <c r="Q1535" t="s">
        <v>14</v>
      </c>
      <c r="R1535">
        <f>P1535 * _xll.XLOOKUP(Q1535,CALCULATION!$A$15:$A$17, CALCULATION!$B$15:$B$17 )</f>
        <v>600</v>
      </c>
      <c r="S1535" s="5">
        <f>O1535*P1535*_xll.XLOOKUP(Q1535,CALCULATION!$A$15:$A$17, CALCULATION!$B$15:$B$17)</f>
        <v>21333</v>
      </c>
      <c r="T1535">
        <v>300</v>
      </c>
      <c r="U1535" t="s">
        <v>14</v>
      </c>
      <c r="V1535">
        <f>T1535 * _xll.XLOOKUP(U1535,CALCULATION!$A$15:$A$17, CALCULATION!$B$15:$B$17 )</f>
        <v>300</v>
      </c>
      <c r="W1535" s="5">
        <f>O1535*T1535*_xll.XLOOKUP(U1535,CALCULATION!$A$15:$A$17, CALCULATION!$B$15:$B$17)</f>
        <v>10666.5</v>
      </c>
      <c r="X1535" s="5">
        <f>WORKSHEET[[#This Row],[Clients Total Cost]] / WORKSHEET[[#This Row],[Clients Rate per T2 (USD)]]</f>
        <v>35.555</v>
      </c>
      <c r="Y1535" s="5">
        <f>WORKSHEET[[#This Row],[Clients Rate per T2 (USD)]] - WORKSHEET[[#This Row],[Supplier Rate Per t2 (USD)]]</f>
        <v>300</v>
      </c>
      <c r="Z1535" s="5">
        <f>WORKSHEET[[#This Row],[Profit Per T]] * WORKSHEET[[#This Row],[Weight]]</f>
        <v>10666.5</v>
      </c>
      <c r="AA1535">
        <v>1</v>
      </c>
      <c r="AB1535" s="1">
        <v>7.9499999999999993</v>
      </c>
      <c r="AC1535" s="1">
        <v>5.3000000000000007</v>
      </c>
      <c r="AD1535" s="1">
        <v>6.625</v>
      </c>
      <c r="AE1535" s="1">
        <f>WORKSHEET[[#This Row],[Delay at toll gate in days]] +WORKSHEET[[#This Row],[Delay at workshop in days]] +WORKSHEET[[#This Row],[Delay at border in days]]</f>
        <v>19.875</v>
      </c>
    </row>
    <row r="1536" spans="1:31" x14ac:dyDescent="0.35">
      <c r="A1536" t="s">
        <v>1556</v>
      </c>
      <c r="B1536" t="s">
        <v>10</v>
      </c>
      <c r="C1536" t="s">
        <v>56</v>
      </c>
      <c r="D1536" t="s">
        <v>3615</v>
      </c>
      <c r="E1536" t="s">
        <v>3612</v>
      </c>
      <c r="F1536" t="str">
        <f>WORKSHEET[[#This Row],[Depart From]]&amp;"-"&amp;WORKSHEET[[#This Row],[Arrive To]]</f>
        <v>Mombasa-Victoria</v>
      </c>
      <c r="G1536" s="2">
        <v>44705</v>
      </c>
      <c r="H1536" s="2">
        <v>44754</v>
      </c>
      <c r="I1536" s="2" t="str">
        <f t="shared" si="23"/>
        <v>Delivered</v>
      </c>
      <c r="J1536" s="2" t="str">
        <f>TEXT(WORKSHEET[[#This Row],[Offloading Date]], "mmm")</f>
        <v>Jul</v>
      </c>
      <c r="K1536" s="2" t="str">
        <f>IF(OR(WORKSHEET[[#This Row],[Year]]="", ISBLANK(WORKSHEET[[#This Row],[Year]]), WORKSHEET[[#This Row],[Year]]="null"), "Exclude", "Include")</f>
        <v>Include</v>
      </c>
      <c r="L1536" t="s">
        <v>16</v>
      </c>
      <c r="M1536" t="s">
        <v>12</v>
      </c>
      <c r="N1536" t="s">
        <v>13</v>
      </c>
      <c r="O1536">
        <v>36.107999999999997</v>
      </c>
      <c r="P1536">
        <v>600</v>
      </c>
      <c r="Q1536" t="s">
        <v>14</v>
      </c>
      <c r="R1536">
        <f>P1536 * _xll.XLOOKUP(Q1536,CALCULATION!$A$15:$A$17, CALCULATION!$B$15:$B$17 )</f>
        <v>600</v>
      </c>
      <c r="S1536" s="5">
        <f>O1536*P1536*_xll.XLOOKUP(Q1536,CALCULATION!$A$15:$A$17, CALCULATION!$B$15:$B$17)</f>
        <v>21664.799999999999</v>
      </c>
      <c r="T1536">
        <v>300</v>
      </c>
      <c r="U1536" t="s">
        <v>14</v>
      </c>
      <c r="V1536">
        <f>T1536 * _xll.XLOOKUP(U1536,CALCULATION!$A$15:$A$17, CALCULATION!$B$15:$B$17 )</f>
        <v>300</v>
      </c>
      <c r="W1536" s="5">
        <f>O1536*T1536*_xll.XLOOKUP(U1536,CALCULATION!$A$15:$A$17, CALCULATION!$B$15:$B$17)</f>
        <v>10832.4</v>
      </c>
      <c r="X1536" s="5">
        <f>WORKSHEET[[#This Row],[Clients Total Cost]] / WORKSHEET[[#This Row],[Clients Rate per T2 (USD)]]</f>
        <v>36.107999999999997</v>
      </c>
      <c r="Y1536" s="5">
        <f>WORKSHEET[[#This Row],[Clients Rate per T2 (USD)]] - WORKSHEET[[#This Row],[Supplier Rate Per t2 (USD)]]</f>
        <v>300</v>
      </c>
      <c r="Z1536" s="5">
        <f>WORKSHEET[[#This Row],[Profit Per T]] * WORKSHEET[[#This Row],[Weight]]</f>
        <v>10832.4</v>
      </c>
      <c r="AA1536">
        <v>1</v>
      </c>
      <c r="AB1536" s="1">
        <v>7.35</v>
      </c>
      <c r="AC1536" s="1">
        <v>4.9000000000000004</v>
      </c>
      <c r="AD1536" s="1">
        <v>6.125</v>
      </c>
      <c r="AE1536" s="1">
        <f>WORKSHEET[[#This Row],[Delay at toll gate in days]] +WORKSHEET[[#This Row],[Delay at workshop in days]] +WORKSHEET[[#This Row],[Delay at border in days]]</f>
        <v>18.375</v>
      </c>
    </row>
    <row r="1537" spans="1:31" x14ac:dyDescent="0.35">
      <c r="A1537" t="s">
        <v>1557</v>
      </c>
      <c r="B1537" t="s">
        <v>10</v>
      </c>
      <c r="C1537" t="s">
        <v>56</v>
      </c>
      <c r="D1537" t="s">
        <v>3620</v>
      </c>
      <c r="E1537" t="s">
        <v>3614</v>
      </c>
      <c r="F1537" t="str">
        <f>WORKSHEET[[#This Row],[Depart From]]&amp;"-"&amp;WORKSHEET[[#This Row],[Arrive To]]</f>
        <v>Zanzibar-Alger</v>
      </c>
      <c r="G1537" s="2">
        <v>44705</v>
      </c>
      <c r="H1537" s="2">
        <v>44754</v>
      </c>
      <c r="I1537" s="2" t="str">
        <f t="shared" si="23"/>
        <v>Delivered</v>
      </c>
      <c r="J1537" s="2" t="str">
        <f>TEXT(WORKSHEET[[#This Row],[Offloading Date]], "mmm")</f>
        <v>Jul</v>
      </c>
      <c r="K1537" s="2" t="str">
        <f>IF(OR(WORKSHEET[[#This Row],[Year]]="", ISBLANK(WORKSHEET[[#This Row],[Year]]), WORKSHEET[[#This Row],[Year]]="null"), "Exclude", "Include")</f>
        <v>Include</v>
      </c>
      <c r="L1537" t="s">
        <v>16</v>
      </c>
      <c r="M1537" t="s">
        <v>12</v>
      </c>
      <c r="N1537" t="s">
        <v>13</v>
      </c>
      <c r="O1537">
        <v>35.82</v>
      </c>
      <c r="P1537">
        <v>600</v>
      </c>
      <c r="Q1537" t="s">
        <v>14</v>
      </c>
      <c r="R1537">
        <f>P1537 * _xll.XLOOKUP(Q1537,CALCULATION!$A$15:$A$17, CALCULATION!$B$15:$B$17 )</f>
        <v>600</v>
      </c>
      <c r="S1537" s="5">
        <f>O1537*P1537*_xll.XLOOKUP(Q1537,CALCULATION!$A$15:$A$17, CALCULATION!$B$15:$B$17)</f>
        <v>21492</v>
      </c>
      <c r="T1537">
        <v>300</v>
      </c>
      <c r="U1537" t="s">
        <v>14</v>
      </c>
      <c r="V1537">
        <f>T1537 * _xll.XLOOKUP(U1537,CALCULATION!$A$15:$A$17, CALCULATION!$B$15:$B$17 )</f>
        <v>300</v>
      </c>
      <c r="W1537" s="5">
        <f>O1537*T1537*_xll.XLOOKUP(U1537,CALCULATION!$A$15:$A$17, CALCULATION!$B$15:$B$17)</f>
        <v>10746</v>
      </c>
      <c r="X1537" s="5">
        <f>WORKSHEET[[#This Row],[Clients Total Cost]] / WORKSHEET[[#This Row],[Clients Rate per T2 (USD)]]</f>
        <v>35.82</v>
      </c>
      <c r="Y1537" s="5">
        <f>WORKSHEET[[#This Row],[Clients Rate per T2 (USD)]] - WORKSHEET[[#This Row],[Supplier Rate Per t2 (USD)]]</f>
        <v>300</v>
      </c>
      <c r="Z1537" s="5">
        <f>WORKSHEET[[#This Row],[Profit Per T]] * WORKSHEET[[#This Row],[Weight]]</f>
        <v>10746</v>
      </c>
      <c r="AA1537">
        <v>1</v>
      </c>
      <c r="AB1537" s="1">
        <v>7.35</v>
      </c>
      <c r="AC1537" s="1">
        <v>4.9000000000000004</v>
      </c>
      <c r="AD1537" s="1">
        <v>6.125</v>
      </c>
      <c r="AE1537" s="1">
        <f>WORKSHEET[[#This Row],[Delay at toll gate in days]] +WORKSHEET[[#This Row],[Delay at workshop in days]] +WORKSHEET[[#This Row],[Delay at border in days]]</f>
        <v>18.375</v>
      </c>
    </row>
    <row r="1538" spans="1:31" x14ac:dyDescent="0.35">
      <c r="A1538" t="s">
        <v>1558</v>
      </c>
      <c r="B1538" t="s">
        <v>10</v>
      </c>
      <c r="C1538" t="s">
        <v>56</v>
      </c>
      <c r="D1538" t="s">
        <v>3620</v>
      </c>
      <c r="E1538" t="s">
        <v>3613</v>
      </c>
      <c r="F1538" t="str">
        <f>WORKSHEET[[#This Row],[Depart From]]&amp;"-"&amp;WORKSHEET[[#This Row],[Arrive To]]</f>
        <v>Zanzibar-Sanaa</v>
      </c>
      <c r="G1538" s="2">
        <v>44705</v>
      </c>
      <c r="H1538" s="2">
        <v>44754</v>
      </c>
      <c r="I1538" s="2" t="str">
        <f t="shared" ref="I1538:I1601" si="24">IF(OR(H1538="", H1538="NULL"), "Failed","Delivered")</f>
        <v>Delivered</v>
      </c>
      <c r="J1538" s="2" t="str">
        <f>TEXT(WORKSHEET[[#This Row],[Offloading Date]], "mmm")</f>
        <v>Jul</v>
      </c>
      <c r="K1538" s="2" t="str">
        <f>IF(OR(WORKSHEET[[#This Row],[Year]]="", ISBLANK(WORKSHEET[[#This Row],[Year]]), WORKSHEET[[#This Row],[Year]]="null"), "Exclude", "Include")</f>
        <v>Include</v>
      </c>
      <c r="L1538" t="s">
        <v>16</v>
      </c>
      <c r="M1538" t="s">
        <v>12</v>
      </c>
      <c r="N1538" t="s">
        <v>13</v>
      </c>
      <c r="O1538">
        <v>36.06</v>
      </c>
      <c r="P1538">
        <v>600</v>
      </c>
      <c r="Q1538" t="s">
        <v>14</v>
      </c>
      <c r="R1538">
        <f>P1538 * _xll.XLOOKUP(Q1538,CALCULATION!$A$15:$A$17, CALCULATION!$B$15:$B$17 )</f>
        <v>600</v>
      </c>
      <c r="S1538" s="5">
        <f>O1538*P1538*_xll.XLOOKUP(Q1538,CALCULATION!$A$15:$A$17, CALCULATION!$B$15:$B$17)</f>
        <v>21636</v>
      </c>
      <c r="T1538">
        <v>300</v>
      </c>
      <c r="U1538" t="s">
        <v>14</v>
      </c>
      <c r="V1538">
        <f>T1538 * _xll.XLOOKUP(U1538,CALCULATION!$A$15:$A$17, CALCULATION!$B$15:$B$17 )</f>
        <v>300</v>
      </c>
      <c r="W1538" s="5">
        <f>O1538*T1538*_xll.XLOOKUP(U1538,CALCULATION!$A$15:$A$17, CALCULATION!$B$15:$B$17)</f>
        <v>10818</v>
      </c>
      <c r="X1538" s="5">
        <f>WORKSHEET[[#This Row],[Clients Total Cost]] / WORKSHEET[[#This Row],[Clients Rate per T2 (USD)]]</f>
        <v>36.06</v>
      </c>
      <c r="Y1538" s="5">
        <f>WORKSHEET[[#This Row],[Clients Rate per T2 (USD)]] - WORKSHEET[[#This Row],[Supplier Rate Per t2 (USD)]]</f>
        <v>300</v>
      </c>
      <c r="Z1538" s="5">
        <f>WORKSHEET[[#This Row],[Profit Per T]] * WORKSHEET[[#This Row],[Weight]]</f>
        <v>10818</v>
      </c>
      <c r="AA1538">
        <v>1</v>
      </c>
      <c r="AB1538" s="1">
        <v>7.35</v>
      </c>
      <c r="AC1538" s="1">
        <v>4.9000000000000004</v>
      </c>
      <c r="AD1538" s="1">
        <v>6.125</v>
      </c>
      <c r="AE1538" s="1">
        <f>WORKSHEET[[#This Row],[Delay at toll gate in days]] +WORKSHEET[[#This Row],[Delay at workshop in days]] +WORKSHEET[[#This Row],[Delay at border in days]]</f>
        <v>18.375</v>
      </c>
    </row>
    <row r="1539" spans="1:31" x14ac:dyDescent="0.35">
      <c r="A1539" t="s">
        <v>1559</v>
      </c>
      <c r="B1539" t="s">
        <v>10</v>
      </c>
      <c r="C1539" t="s">
        <v>56</v>
      </c>
      <c r="D1539" t="s">
        <v>3620</v>
      </c>
      <c r="E1539" t="s">
        <v>3617</v>
      </c>
      <c r="F1539" t="str">
        <f>WORKSHEET[[#This Row],[Depart From]]&amp;"-"&amp;WORKSHEET[[#This Row],[Arrive To]]</f>
        <v>Zanzibar-Lagos</v>
      </c>
      <c r="G1539" s="2">
        <v>44696</v>
      </c>
      <c r="H1539" s="2">
        <v>44750</v>
      </c>
      <c r="I1539" s="2" t="str">
        <f t="shared" si="24"/>
        <v>Delivered</v>
      </c>
      <c r="J1539" s="2" t="str">
        <f>TEXT(WORKSHEET[[#This Row],[Offloading Date]], "mmm")</f>
        <v>Jul</v>
      </c>
      <c r="K1539" s="2" t="str">
        <f>IF(OR(WORKSHEET[[#This Row],[Year]]="", ISBLANK(WORKSHEET[[#This Row],[Year]]), WORKSHEET[[#This Row],[Year]]="null"), "Exclude", "Include")</f>
        <v>Include</v>
      </c>
      <c r="L1539" t="s">
        <v>16</v>
      </c>
      <c r="M1539" t="s">
        <v>12</v>
      </c>
      <c r="N1539" t="s">
        <v>13</v>
      </c>
      <c r="O1539">
        <v>28.279</v>
      </c>
      <c r="P1539">
        <v>600</v>
      </c>
      <c r="Q1539" t="s">
        <v>14</v>
      </c>
      <c r="R1539">
        <f>P1539 * _xll.XLOOKUP(Q1539,CALCULATION!$A$15:$A$17, CALCULATION!$B$15:$B$17 )</f>
        <v>600</v>
      </c>
      <c r="S1539" s="5">
        <f>O1539*P1539*_xll.XLOOKUP(Q1539,CALCULATION!$A$15:$A$17, CALCULATION!$B$15:$B$17)</f>
        <v>16967.400000000001</v>
      </c>
      <c r="T1539">
        <v>300</v>
      </c>
      <c r="U1539" t="s">
        <v>14</v>
      </c>
      <c r="V1539">
        <f>T1539 * _xll.XLOOKUP(U1539,CALCULATION!$A$15:$A$17, CALCULATION!$B$15:$B$17 )</f>
        <v>300</v>
      </c>
      <c r="W1539" s="5">
        <f>O1539*T1539*_xll.XLOOKUP(U1539,CALCULATION!$A$15:$A$17, CALCULATION!$B$15:$B$17)</f>
        <v>8483.7000000000007</v>
      </c>
      <c r="X1539" s="5">
        <f>WORKSHEET[[#This Row],[Clients Total Cost]] / WORKSHEET[[#This Row],[Clients Rate per T2 (USD)]]</f>
        <v>28.279000000000003</v>
      </c>
      <c r="Y1539" s="5">
        <f>WORKSHEET[[#This Row],[Clients Rate per T2 (USD)]] - WORKSHEET[[#This Row],[Supplier Rate Per t2 (USD)]]</f>
        <v>300</v>
      </c>
      <c r="Z1539" s="5">
        <f>WORKSHEET[[#This Row],[Profit Per T]] * WORKSHEET[[#This Row],[Weight]]</f>
        <v>8483.7000000000007</v>
      </c>
      <c r="AA1539">
        <v>1</v>
      </c>
      <c r="AB1539" s="1">
        <v>8.1</v>
      </c>
      <c r="AC1539" s="1">
        <v>5.4</v>
      </c>
      <c r="AD1539" s="1">
        <v>6.75</v>
      </c>
      <c r="AE1539" s="1">
        <f>WORKSHEET[[#This Row],[Delay at toll gate in days]] +WORKSHEET[[#This Row],[Delay at workshop in days]] +WORKSHEET[[#This Row],[Delay at border in days]]</f>
        <v>20.25</v>
      </c>
    </row>
    <row r="1540" spans="1:31" x14ac:dyDescent="0.35">
      <c r="A1540" t="s">
        <v>1560</v>
      </c>
      <c r="B1540" t="s">
        <v>10</v>
      </c>
      <c r="C1540" t="s">
        <v>56</v>
      </c>
      <c r="D1540" t="s">
        <v>3611</v>
      </c>
      <c r="E1540" t="s">
        <v>3618</v>
      </c>
      <c r="F1540" t="str">
        <f>WORKSHEET[[#This Row],[Depart From]]&amp;"-"&amp;WORKSHEET[[#This Row],[Arrive To]]</f>
        <v>Mogadishu-Tripoli</v>
      </c>
      <c r="G1540" s="2">
        <v>44700</v>
      </c>
      <c r="H1540" s="2">
        <v>44754</v>
      </c>
      <c r="I1540" s="2" t="str">
        <f t="shared" si="24"/>
        <v>Delivered</v>
      </c>
      <c r="J1540" s="2" t="str">
        <f>TEXT(WORKSHEET[[#This Row],[Offloading Date]], "mmm")</f>
        <v>Jul</v>
      </c>
      <c r="K1540" s="2" t="str">
        <f>IF(OR(WORKSHEET[[#This Row],[Year]]="", ISBLANK(WORKSHEET[[#This Row],[Year]]), WORKSHEET[[#This Row],[Year]]="null"), "Exclude", "Include")</f>
        <v>Include</v>
      </c>
      <c r="L1540" t="s">
        <v>16</v>
      </c>
      <c r="M1540" t="s">
        <v>12</v>
      </c>
      <c r="N1540" t="s">
        <v>13</v>
      </c>
      <c r="O1540">
        <v>27.710999999999999</v>
      </c>
      <c r="P1540">
        <v>600</v>
      </c>
      <c r="Q1540" t="s">
        <v>14</v>
      </c>
      <c r="R1540">
        <f>P1540 * _xll.XLOOKUP(Q1540,CALCULATION!$A$15:$A$17, CALCULATION!$B$15:$B$17 )</f>
        <v>600</v>
      </c>
      <c r="S1540" s="5">
        <f>O1540*P1540*_xll.XLOOKUP(Q1540,CALCULATION!$A$15:$A$17, CALCULATION!$B$15:$B$17)</f>
        <v>16626.599999999999</v>
      </c>
      <c r="T1540">
        <v>300</v>
      </c>
      <c r="U1540" t="s">
        <v>14</v>
      </c>
      <c r="V1540">
        <f>T1540 * _xll.XLOOKUP(U1540,CALCULATION!$A$15:$A$17, CALCULATION!$B$15:$B$17 )</f>
        <v>300</v>
      </c>
      <c r="W1540" s="5">
        <f>O1540*T1540*_xll.XLOOKUP(U1540,CALCULATION!$A$15:$A$17, CALCULATION!$B$15:$B$17)</f>
        <v>8313.2999999999993</v>
      </c>
      <c r="X1540" s="5">
        <f>WORKSHEET[[#This Row],[Clients Total Cost]] / WORKSHEET[[#This Row],[Clients Rate per T2 (USD)]]</f>
        <v>27.710999999999999</v>
      </c>
      <c r="Y1540" s="5">
        <f>WORKSHEET[[#This Row],[Clients Rate per T2 (USD)]] - WORKSHEET[[#This Row],[Supplier Rate Per t2 (USD)]]</f>
        <v>300</v>
      </c>
      <c r="Z1540" s="5">
        <f>WORKSHEET[[#This Row],[Profit Per T]] * WORKSHEET[[#This Row],[Weight]]</f>
        <v>8313.2999999999993</v>
      </c>
      <c r="AA1540">
        <v>1</v>
      </c>
      <c r="AB1540" s="1">
        <v>8.1</v>
      </c>
      <c r="AC1540" s="1">
        <v>5.4</v>
      </c>
      <c r="AD1540" s="1">
        <v>6.75</v>
      </c>
      <c r="AE1540" s="1">
        <f>WORKSHEET[[#This Row],[Delay at toll gate in days]] +WORKSHEET[[#This Row],[Delay at workshop in days]] +WORKSHEET[[#This Row],[Delay at border in days]]</f>
        <v>20.25</v>
      </c>
    </row>
    <row r="1541" spans="1:31" x14ac:dyDescent="0.35">
      <c r="A1541" t="s">
        <v>1561</v>
      </c>
      <c r="B1541" t="s">
        <v>10</v>
      </c>
      <c r="C1541" t="s">
        <v>56</v>
      </c>
      <c r="D1541" t="s">
        <v>3615</v>
      </c>
      <c r="E1541" t="s">
        <v>3614</v>
      </c>
      <c r="F1541" t="str">
        <f>WORKSHEET[[#This Row],[Depart From]]&amp;"-"&amp;WORKSHEET[[#This Row],[Arrive To]]</f>
        <v>Mombasa-Alger</v>
      </c>
      <c r="G1541" s="2">
        <v>44700</v>
      </c>
      <c r="H1541" s="2">
        <v>44748</v>
      </c>
      <c r="I1541" s="2" t="str">
        <f t="shared" si="24"/>
        <v>Delivered</v>
      </c>
      <c r="J1541" s="2" t="str">
        <f>TEXT(WORKSHEET[[#This Row],[Offloading Date]], "mmm")</f>
        <v>Jul</v>
      </c>
      <c r="K1541" s="2" t="str">
        <f>IF(OR(WORKSHEET[[#This Row],[Year]]="", ISBLANK(WORKSHEET[[#This Row],[Year]]), WORKSHEET[[#This Row],[Year]]="null"), "Exclude", "Include")</f>
        <v>Include</v>
      </c>
      <c r="L1541" t="s">
        <v>16</v>
      </c>
      <c r="M1541" t="s">
        <v>12</v>
      </c>
      <c r="N1541" t="s">
        <v>13</v>
      </c>
      <c r="O1541">
        <v>35.860999999999997</v>
      </c>
      <c r="P1541">
        <v>600</v>
      </c>
      <c r="Q1541" t="s">
        <v>14</v>
      </c>
      <c r="R1541">
        <f>P1541 * _xll.XLOOKUP(Q1541,CALCULATION!$A$15:$A$17, CALCULATION!$B$15:$B$17 )</f>
        <v>600</v>
      </c>
      <c r="S1541" s="5">
        <f>O1541*P1541*_xll.XLOOKUP(Q1541,CALCULATION!$A$15:$A$17, CALCULATION!$B$15:$B$17)</f>
        <v>21516.6</v>
      </c>
      <c r="T1541">
        <v>300</v>
      </c>
      <c r="U1541" t="s">
        <v>14</v>
      </c>
      <c r="V1541">
        <f>T1541 * _xll.XLOOKUP(U1541,CALCULATION!$A$15:$A$17, CALCULATION!$B$15:$B$17 )</f>
        <v>300</v>
      </c>
      <c r="W1541" s="5">
        <f>O1541*T1541*_xll.XLOOKUP(U1541,CALCULATION!$A$15:$A$17, CALCULATION!$B$15:$B$17)</f>
        <v>10758.3</v>
      </c>
      <c r="X1541" s="5">
        <f>WORKSHEET[[#This Row],[Clients Total Cost]] / WORKSHEET[[#This Row],[Clients Rate per T2 (USD)]]</f>
        <v>35.860999999999997</v>
      </c>
      <c r="Y1541" s="5">
        <f>WORKSHEET[[#This Row],[Clients Rate per T2 (USD)]] - WORKSHEET[[#This Row],[Supplier Rate Per t2 (USD)]]</f>
        <v>300</v>
      </c>
      <c r="Z1541" s="5">
        <f>WORKSHEET[[#This Row],[Profit Per T]] * WORKSHEET[[#This Row],[Weight]]</f>
        <v>10758.3</v>
      </c>
      <c r="AA1541">
        <v>1</v>
      </c>
      <c r="AB1541" s="1">
        <v>7.1999999999999993</v>
      </c>
      <c r="AC1541" s="1">
        <v>4.8000000000000007</v>
      </c>
      <c r="AD1541" s="1">
        <v>6</v>
      </c>
      <c r="AE1541" s="1">
        <f>WORKSHEET[[#This Row],[Delay at toll gate in days]] +WORKSHEET[[#This Row],[Delay at workshop in days]] +WORKSHEET[[#This Row],[Delay at border in days]]</f>
        <v>18</v>
      </c>
    </row>
    <row r="1542" spans="1:31" x14ac:dyDescent="0.35">
      <c r="A1542" t="s">
        <v>1562</v>
      </c>
      <c r="B1542" t="s">
        <v>10</v>
      </c>
      <c r="C1542" t="s">
        <v>56</v>
      </c>
      <c r="D1542" t="s">
        <v>3611</v>
      </c>
      <c r="E1542" t="s">
        <v>3617</v>
      </c>
      <c r="F1542" t="str">
        <f>WORKSHEET[[#This Row],[Depart From]]&amp;"-"&amp;WORKSHEET[[#This Row],[Arrive To]]</f>
        <v>Mogadishu-Lagos</v>
      </c>
      <c r="G1542" s="2">
        <v>44698</v>
      </c>
      <c r="H1542" s="2">
        <v>44754</v>
      </c>
      <c r="I1542" s="2" t="str">
        <f t="shared" si="24"/>
        <v>Delivered</v>
      </c>
      <c r="J1542" s="2" t="str">
        <f>TEXT(WORKSHEET[[#This Row],[Offloading Date]], "mmm")</f>
        <v>Jul</v>
      </c>
      <c r="K1542" s="2" t="str">
        <f>IF(OR(WORKSHEET[[#This Row],[Year]]="", ISBLANK(WORKSHEET[[#This Row],[Year]]), WORKSHEET[[#This Row],[Year]]="null"), "Exclude", "Include")</f>
        <v>Include</v>
      </c>
      <c r="L1542" t="s">
        <v>16</v>
      </c>
      <c r="M1542" t="s">
        <v>12</v>
      </c>
      <c r="N1542" t="s">
        <v>13</v>
      </c>
      <c r="O1542">
        <v>36.084000000000003</v>
      </c>
      <c r="P1542">
        <v>600</v>
      </c>
      <c r="Q1542" t="s">
        <v>14</v>
      </c>
      <c r="R1542">
        <f>P1542 * _xll.XLOOKUP(Q1542,CALCULATION!$A$15:$A$17, CALCULATION!$B$15:$B$17 )</f>
        <v>600</v>
      </c>
      <c r="S1542" s="5">
        <f>O1542*P1542*_xll.XLOOKUP(Q1542,CALCULATION!$A$15:$A$17, CALCULATION!$B$15:$B$17)</f>
        <v>21650.400000000001</v>
      </c>
      <c r="T1542">
        <v>300</v>
      </c>
      <c r="U1542" t="s">
        <v>14</v>
      </c>
      <c r="V1542">
        <f>T1542 * _xll.XLOOKUP(U1542,CALCULATION!$A$15:$A$17, CALCULATION!$B$15:$B$17 )</f>
        <v>300</v>
      </c>
      <c r="W1542" s="5">
        <f>O1542*T1542*_xll.XLOOKUP(U1542,CALCULATION!$A$15:$A$17, CALCULATION!$B$15:$B$17)</f>
        <v>10825.2</v>
      </c>
      <c r="X1542" s="5">
        <f>WORKSHEET[[#This Row],[Clients Total Cost]] / WORKSHEET[[#This Row],[Clients Rate per T2 (USD)]]</f>
        <v>36.084000000000003</v>
      </c>
      <c r="Y1542" s="5">
        <f>WORKSHEET[[#This Row],[Clients Rate per T2 (USD)]] - WORKSHEET[[#This Row],[Supplier Rate Per t2 (USD)]]</f>
        <v>300</v>
      </c>
      <c r="Z1542" s="5">
        <f>WORKSHEET[[#This Row],[Profit Per T]] * WORKSHEET[[#This Row],[Weight]]</f>
        <v>10825.2</v>
      </c>
      <c r="AA1542">
        <v>1</v>
      </c>
      <c r="AB1542" s="1">
        <v>8.4</v>
      </c>
      <c r="AC1542" s="1">
        <v>5.6000000000000005</v>
      </c>
      <c r="AD1542" s="1">
        <v>7</v>
      </c>
      <c r="AE1542" s="1">
        <f>WORKSHEET[[#This Row],[Delay at toll gate in days]] +WORKSHEET[[#This Row],[Delay at workshop in days]] +WORKSHEET[[#This Row],[Delay at border in days]]</f>
        <v>21</v>
      </c>
    </row>
    <row r="1543" spans="1:31" x14ac:dyDescent="0.35">
      <c r="A1543" t="s">
        <v>1563</v>
      </c>
      <c r="B1543" t="s">
        <v>10</v>
      </c>
      <c r="C1543" t="s">
        <v>56</v>
      </c>
      <c r="D1543" t="s">
        <v>3611</v>
      </c>
      <c r="E1543" t="s">
        <v>3614</v>
      </c>
      <c r="F1543" t="str">
        <f>WORKSHEET[[#This Row],[Depart From]]&amp;"-"&amp;WORKSHEET[[#This Row],[Arrive To]]</f>
        <v>Mogadishu-Alger</v>
      </c>
      <c r="G1543" s="2">
        <v>44696</v>
      </c>
      <c r="H1543" s="2">
        <v>44750</v>
      </c>
      <c r="I1543" s="2" t="str">
        <f t="shared" si="24"/>
        <v>Delivered</v>
      </c>
      <c r="J1543" s="2" t="str">
        <f>TEXT(WORKSHEET[[#This Row],[Offloading Date]], "mmm")</f>
        <v>Jul</v>
      </c>
      <c r="K1543" s="2" t="str">
        <f>IF(OR(WORKSHEET[[#This Row],[Year]]="", ISBLANK(WORKSHEET[[#This Row],[Year]]), WORKSHEET[[#This Row],[Year]]="null"), "Exclude", "Include")</f>
        <v>Include</v>
      </c>
      <c r="L1543" t="s">
        <v>16</v>
      </c>
      <c r="M1543" t="s">
        <v>12</v>
      </c>
      <c r="N1543" t="s">
        <v>13</v>
      </c>
      <c r="O1543">
        <v>27.811</v>
      </c>
      <c r="P1543">
        <v>600</v>
      </c>
      <c r="Q1543" t="s">
        <v>14</v>
      </c>
      <c r="R1543">
        <f>P1543 * _xll.XLOOKUP(Q1543,CALCULATION!$A$15:$A$17, CALCULATION!$B$15:$B$17 )</f>
        <v>600</v>
      </c>
      <c r="S1543" s="5">
        <f>O1543*P1543*_xll.XLOOKUP(Q1543,CALCULATION!$A$15:$A$17, CALCULATION!$B$15:$B$17)</f>
        <v>16686.599999999999</v>
      </c>
      <c r="T1543">
        <v>300</v>
      </c>
      <c r="U1543" t="s">
        <v>14</v>
      </c>
      <c r="V1543">
        <f>T1543 * _xll.XLOOKUP(U1543,CALCULATION!$A$15:$A$17, CALCULATION!$B$15:$B$17 )</f>
        <v>300</v>
      </c>
      <c r="W1543" s="5">
        <f>O1543*T1543*_xll.XLOOKUP(U1543,CALCULATION!$A$15:$A$17, CALCULATION!$B$15:$B$17)</f>
        <v>8343.2999999999993</v>
      </c>
      <c r="X1543" s="5">
        <f>WORKSHEET[[#This Row],[Clients Total Cost]] / WORKSHEET[[#This Row],[Clients Rate per T2 (USD)]]</f>
        <v>27.810999999999996</v>
      </c>
      <c r="Y1543" s="5">
        <f>WORKSHEET[[#This Row],[Clients Rate per T2 (USD)]] - WORKSHEET[[#This Row],[Supplier Rate Per t2 (USD)]]</f>
        <v>300</v>
      </c>
      <c r="Z1543" s="5">
        <f>WORKSHEET[[#This Row],[Profit Per T]] * WORKSHEET[[#This Row],[Weight]]</f>
        <v>8343.2999999999993</v>
      </c>
      <c r="AA1543">
        <v>1</v>
      </c>
      <c r="AB1543" s="1">
        <v>8.1</v>
      </c>
      <c r="AC1543" s="1">
        <v>5.4</v>
      </c>
      <c r="AD1543" s="1">
        <v>6.75</v>
      </c>
      <c r="AE1543" s="1">
        <f>WORKSHEET[[#This Row],[Delay at toll gate in days]] +WORKSHEET[[#This Row],[Delay at workshop in days]] +WORKSHEET[[#This Row],[Delay at border in days]]</f>
        <v>20.25</v>
      </c>
    </row>
    <row r="1544" spans="1:31" x14ac:dyDescent="0.35">
      <c r="A1544" t="s">
        <v>1564</v>
      </c>
      <c r="B1544" t="s">
        <v>10</v>
      </c>
      <c r="C1544" t="s">
        <v>56</v>
      </c>
      <c r="D1544" t="s">
        <v>3616</v>
      </c>
      <c r="E1544" t="s">
        <v>3614</v>
      </c>
      <c r="F1544" t="str">
        <f>WORKSHEET[[#This Row],[Depart From]]&amp;"-"&amp;WORKSHEET[[#This Row],[Arrive To]]</f>
        <v>Marrakech-Alger</v>
      </c>
      <c r="G1544" s="2">
        <v>44698</v>
      </c>
      <c r="H1544" s="2">
        <v>44754</v>
      </c>
      <c r="I1544" s="2" t="str">
        <f t="shared" si="24"/>
        <v>Delivered</v>
      </c>
      <c r="J1544" s="2" t="str">
        <f>TEXT(WORKSHEET[[#This Row],[Offloading Date]], "mmm")</f>
        <v>Jul</v>
      </c>
      <c r="K1544" s="2" t="str">
        <f>IF(OR(WORKSHEET[[#This Row],[Year]]="", ISBLANK(WORKSHEET[[#This Row],[Year]]), WORKSHEET[[#This Row],[Year]]="null"), "Exclude", "Include")</f>
        <v>Include</v>
      </c>
      <c r="L1544" t="s">
        <v>16</v>
      </c>
      <c r="M1544" t="s">
        <v>12</v>
      </c>
      <c r="N1544" t="s">
        <v>13</v>
      </c>
      <c r="O1544">
        <v>27.335000000000001</v>
      </c>
      <c r="P1544">
        <v>600</v>
      </c>
      <c r="Q1544" t="s">
        <v>14</v>
      </c>
      <c r="R1544">
        <f>P1544 * _xll.XLOOKUP(Q1544,CALCULATION!$A$15:$A$17, CALCULATION!$B$15:$B$17 )</f>
        <v>600</v>
      </c>
      <c r="S1544" s="5">
        <f>O1544*P1544*_xll.XLOOKUP(Q1544,CALCULATION!$A$15:$A$17, CALCULATION!$B$15:$B$17)</f>
        <v>16401</v>
      </c>
      <c r="T1544">
        <v>300</v>
      </c>
      <c r="U1544" t="s">
        <v>14</v>
      </c>
      <c r="V1544">
        <f>T1544 * _xll.XLOOKUP(U1544,CALCULATION!$A$15:$A$17, CALCULATION!$B$15:$B$17 )</f>
        <v>300</v>
      </c>
      <c r="W1544" s="5">
        <f>O1544*T1544*_xll.XLOOKUP(U1544,CALCULATION!$A$15:$A$17, CALCULATION!$B$15:$B$17)</f>
        <v>8200.5</v>
      </c>
      <c r="X1544" s="5">
        <f>WORKSHEET[[#This Row],[Clients Total Cost]] / WORKSHEET[[#This Row],[Clients Rate per T2 (USD)]]</f>
        <v>27.335000000000001</v>
      </c>
      <c r="Y1544" s="5">
        <f>WORKSHEET[[#This Row],[Clients Rate per T2 (USD)]] - WORKSHEET[[#This Row],[Supplier Rate Per t2 (USD)]]</f>
        <v>300</v>
      </c>
      <c r="Z1544" s="5">
        <f>WORKSHEET[[#This Row],[Profit Per T]] * WORKSHEET[[#This Row],[Weight]]</f>
        <v>8200.5</v>
      </c>
      <c r="AA1544">
        <v>1</v>
      </c>
      <c r="AB1544" s="1">
        <v>8.4</v>
      </c>
      <c r="AC1544" s="1">
        <v>5.6000000000000005</v>
      </c>
      <c r="AD1544" s="1">
        <v>7</v>
      </c>
      <c r="AE1544" s="1">
        <f>WORKSHEET[[#This Row],[Delay at toll gate in days]] +WORKSHEET[[#This Row],[Delay at workshop in days]] +WORKSHEET[[#This Row],[Delay at border in days]]</f>
        <v>21</v>
      </c>
    </row>
    <row r="1545" spans="1:31" x14ac:dyDescent="0.35">
      <c r="A1545" t="s">
        <v>1565</v>
      </c>
      <c r="B1545" t="s">
        <v>10</v>
      </c>
      <c r="C1545" t="s">
        <v>56</v>
      </c>
      <c r="D1545" t="s">
        <v>3611</v>
      </c>
      <c r="E1545" t="s">
        <v>3617</v>
      </c>
      <c r="F1545" t="str">
        <f>WORKSHEET[[#This Row],[Depart From]]&amp;"-"&amp;WORKSHEET[[#This Row],[Arrive To]]</f>
        <v>Mogadishu-Lagos</v>
      </c>
      <c r="G1545" s="2">
        <v>44701</v>
      </c>
      <c r="H1545" s="2">
        <v>44754</v>
      </c>
      <c r="I1545" s="2" t="str">
        <f t="shared" si="24"/>
        <v>Delivered</v>
      </c>
      <c r="J1545" s="2" t="str">
        <f>TEXT(WORKSHEET[[#This Row],[Offloading Date]], "mmm")</f>
        <v>Jul</v>
      </c>
      <c r="K1545" s="2" t="str">
        <f>IF(OR(WORKSHEET[[#This Row],[Year]]="", ISBLANK(WORKSHEET[[#This Row],[Year]]), WORKSHEET[[#This Row],[Year]]="null"), "Exclude", "Include")</f>
        <v>Include</v>
      </c>
      <c r="L1545" t="s">
        <v>16</v>
      </c>
      <c r="M1545" t="s">
        <v>12</v>
      </c>
      <c r="N1545" t="s">
        <v>13</v>
      </c>
      <c r="O1545">
        <v>28.082999999999998</v>
      </c>
      <c r="P1545">
        <v>600</v>
      </c>
      <c r="Q1545" t="s">
        <v>14</v>
      </c>
      <c r="R1545">
        <f>P1545 * _xll.XLOOKUP(Q1545,CALCULATION!$A$15:$A$17, CALCULATION!$B$15:$B$17 )</f>
        <v>600</v>
      </c>
      <c r="S1545" s="5">
        <f>O1545*P1545*_xll.XLOOKUP(Q1545,CALCULATION!$A$15:$A$17, CALCULATION!$B$15:$B$17)</f>
        <v>16849.8</v>
      </c>
      <c r="T1545">
        <v>300</v>
      </c>
      <c r="U1545" t="s">
        <v>14</v>
      </c>
      <c r="V1545">
        <f>T1545 * _xll.XLOOKUP(U1545,CALCULATION!$A$15:$A$17, CALCULATION!$B$15:$B$17 )</f>
        <v>300</v>
      </c>
      <c r="W1545" s="5">
        <f>O1545*T1545*_xll.XLOOKUP(U1545,CALCULATION!$A$15:$A$17, CALCULATION!$B$15:$B$17)</f>
        <v>8424.9</v>
      </c>
      <c r="X1545" s="5">
        <f>WORKSHEET[[#This Row],[Clients Total Cost]] / WORKSHEET[[#This Row],[Clients Rate per T2 (USD)]]</f>
        <v>28.082999999999998</v>
      </c>
      <c r="Y1545" s="5">
        <f>WORKSHEET[[#This Row],[Clients Rate per T2 (USD)]] - WORKSHEET[[#This Row],[Supplier Rate Per t2 (USD)]]</f>
        <v>300</v>
      </c>
      <c r="Z1545" s="5">
        <f>WORKSHEET[[#This Row],[Profit Per T]] * WORKSHEET[[#This Row],[Weight]]</f>
        <v>8424.9</v>
      </c>
      <c r="AA1545">
        <v>1</v>
      </c>
      <c r="AB1545" s="1">
        <v>7.9499999999999993</v>
      </c>
      <c r="AC1545" s="1">
        <v>5.3000000000000007</v>
      </c>
      <c r="AD1545" s="1">
        <v>6.625</v>
      </c>
      <c r="AE1545" s="1">
        <f>WORKSHEET[[#This Row],[Delay at toll gate in days]] +WORKSHEET[[#This Row],[Delay at workshop in days]] +WORKSHEET[[#This Row],[Delay at border in days]]</f>
        <v>19.875</v>
      </c>
    </row>
    <row r="1546" spans="1:31" x14ac:dyDescent="0.35">
      <c r="A1546" t="s">
        <v>1566</v>
      </c>
      <c r="B1546" t="s">
        <v>10</v>
      </c>
      <c r="C1546" t="s">
        <v>56</v>
      </c>
      <c r="D1546" t="s">
        <v>3616</v>
      </c>
      <c r="E1546" t="s">
        <v>3613</v>
      </c>
      <c r="F1546" t="str">
        <f>WORKSHEET[[#This Row],[Depart From]]&amp;"-"&amp;WORKSHEET[[#This Row],[Arrive To]]</f>
        <v>Marrakech-Sanaa</v>
      </c>
      <c r="G1546" s="2">
        <v>44700</v>
      </c>
      <c r="H1546" s="2">
        <v>44754</v>
      </c>
      <c r="I1546" s="2" t="str">
        <f t="shared" si="24"/>
        <v>Delivered</v>
      </c>
      <c r="J1546" s="2" t="str">
        <f>TEXT(WORKSHEET[[#This Row],[Offloading Date]], "mmm")</f>
        <v>Jul</v>
      </c>
      <c r="K1546" s="2" t="str">
        <f>IF(OR(WORKSHEET[[#This Row],[Year]]="", ISBLANK(WORKSHEET[[#This Row],[Year]]), WORKSHEET[[#This Row],[Year]]="null"), "Exclude", "Include")</f>
        <v>Include</v>
      </c>
      <c r="L1546" t="s">
        <v>16</v>
      </c>
      <c r="M1546" t="s">
        <v>12</v>
      </c>
      <c r="N1546" t="s">
        <v>13</v>
      </c>
      <c r="O1546">
        <v>28.109000000000002</v>
      </c>
      <c r="P1546">
        <v>600</v>
      </c>
      <c r="Q1546" t="s">
        <v>14</v>
      </c>
      <c r="R1546">
        <f>P1546 * _xll.XLOOKUP(Q1546,CALCULATION!$A$15:$A$17, CALCULATION!$B$15:$B$17 )</f>
        <v>600</v>
      </c>
      <c r="S1546" s="5">
        <f>O1546*P1546*_xll.XLOOKUP(Q1546,CALCULATION!$A$15:$A$17, CALCULATION!$B$15:$B$17)</f>
        <v>16865.400000000001</v>
      </c>
      <c r="T1546">
        <v>300</v>
      </c>
      <c r="U1546" t="s">
        <v>14</v>
      </c>
      <c r="V1546">
        <f>T1546 * _xll.XLOOKUP(U1546,CALCULATION!$A$15:$A$17, CALCULATION!$B$15:$B$17 )</f>
        <v>300</v>
      </c>
      <c r="W1546" s="5">
        <f>O1546*T1546*_xll.XLOOKUP(U1546,CALCULATION!$A$15:$A$17, CALCULATION!$B$15:$B$17)</f>
        <v>8432.7000000000007</v>
      </c>
      <c r="X1546" s="5">
        <f>WORKSHEET[[#This Row],[Clients Total Cost]] / WORKSHEET[[#This Row],[Clients Rate per T2 (USD)]]</f>
        <v>28.109000000000002</v>
      </c>
      <c r="Y1546" s="5">
        <f>WORKSHEET[[#This Row],[Clients Rate per T2 (USD)]] - WORKSHEET[[#This Row],[Supplier Rate Per t2 (USD)]]</f>
        <v>300</v>
      </c>
      <c r="Z1546" s="5">
        <f>WORKSHEET[[#This Row],[Profit Per T]] * WORKSHEET[[#This Row],[Weight]]</f>
        <v>8432.7000000000007</v>
      </c>
      <c r="AA1546">
        <v>1</v>
      </c>
      <c r="AB1546" s="1">
        <v>8.1</v>
      </c>
      <c r="AC1546" s="1">
        <v>5.4</v>
      </c>
      <c r="AD1546" s="1">
        <v>6.75</v>
      </c>
      <c r="AE1546" s="1">
        <f>WORKSHEET[[#This Row],[Delay at toll gate in days]] +WORKSHEET[[#This Row],[Delay at workshop in days]] +WORKSHEET[[#This Row],[Delay at border in days]]</f>
        <v>20.25</v>
      </c>
    </row>
    <row r="1547" spans="1:31" x14ac:dyDescent="0.35">
      <c r="A1547" t="s">
        <v>1567</v>
      </c>
      <c r="B1547" t="s">
        <v>10</v>
      </c>
      <c r="C1547" t="s">
        <v>56</v>
      </c>
      <c r="D1547" t="s">
        <v>3619</v>
      </c>
      <c r="E1547" t="s">
        <v>3612</v>
      </c>
      <c r="F1547" t="str">
        <f>WORKSHEET[[#This Row],[Depart From]]&amp;"-"&amp;WORKSHEET[[#This Row],[Arrive To]]</f>
        <v>Addis Ababa-Victoria</v>
      </c>
      <c r="G1547" s="2">
        <v>44701</v>
      </c>
      <c r="H1547" s="2">
        <v>44754</v>
      </c>
      <c r="I1547" s="2" t="str">
        <f t="shared" si="24"/>
        <v>Delivered</v>
      </c>
      <c r="J1547" s="2" t="str">
        <f>TEXT(WORKSHEET[[#This Row],[Offloading Date]], "mmm")</f>
        <v>Jul</v>
      </c>
      <c r="K1547" s="2" t="str">
        <f>IF(OR(WORKSHEET[[#This Row],[Year]]="", ISBLANK(WORKSHEET[[#This Row],[Year]]), WORKSHEET[[#This Row],[Year]]="null"), "Exclude", "Include")</f>
        <v>Include</v>
      </c>
      <c r="L1547" t="s">
        <v>16</v>
      </c>
      <c r="M1547" t="s">
        <v>12</v>
      </c>
      <c r="N1547" t="s">
        <v>13</v>
      </c>
      <c r="O1547">
        <v>35.453000000000003</v>
      </c>
      <c r="P1547">
        <v>600</v>
      </c>
      <c r="Q1547" t="s">
        <v>14</v>
      </c>
      <c r="R1547">
        <f>P1547 * _xll.XLOOKUP(Q1547,CALCULATION!$A$15:$A$17, CALCULATION!$B$15:$B$17 )</f>
        <v>600</v>
      </c>
      <c r="S1547" s="5">
        <f>O1547*P1547*_xll.XLOOKUP(Q1547,CALCULATION!$A$15:$A$17, CALCULATION!$B$15:$B$17)</f>
        <v>21271.800000000003</v>
      </c>
      <c r="T1547">
        <v>300</v>
      </c>
      <c r="U1547" t="s">
        <v>14</v>
      </c>
      <c r="V1547">
        <f>T1547 * _xll.XLOOKUP(U1547,CALCULATION!$A$15:$A$17, CALCULATION!$B$15:$B$17 )</f>
        <v>300</v>
      </c>
      <c r="W1547" s="5">
        <f>O1547*T1547*_xll.XLOOKUP(U1547,CALCULATION!$A$15:$A$17, CALCULATION!$B$15:$B$17)</f>
        <v>10635.900000000001</v>
      </c>
      <c r="X1547" s="5">
        <f>WORKSHEET[[#This Row],[Clients Total Cost]] / WORKSHEET[[#This Row],[Clients Rate per T2 (USD)]]</f>
        <v>35.453000000000003</v>
      </c>
      <c r="Y1547" s="5">
        <f>WORKSHEET[[#This Row],[Clients Rate per T2 (USD)]] - WORKSHEET[[#This Row],[Supplier Rate Per t2 (USD)]]</f>
        <v>300</v>
      </c>
      <c r="Z1547" s="5">
        <f>WORKSHEET[[#This Row],[Profit Per T]] * WORKSHEET[[#This Row],[Weight]]</f>
        <v>10635.900000000001</v>
      </c>
      <c r="AA1547">
        <v>1</v>
      </c>
      <c r="AB1547" s="1">
        <v>7.9499999999999993</v>
      </c>
      <c r="AC1547" s="1">
        <v>5.3000000000000007</v>
      </c>
      <c r="AD1547" s="1">
        <v>6.625</v>
      </c>
      <c r="AE1547" s="1">
        <f>WORKSHEET[[#This Row],[Delay at toll gate in days]] +WORKSHEET[[#This Row],[Delay at workshop in days]] +WORKSHEET[[#This Row],[Delay at border in days]]</f>
        <v>19.875</v>
      </c>
    </row>
    <row r="1548" spans="1:31" x14ac:dyDescent="0.35">
      <c r="A1548" t="s">
        <v>1568</v>
      </c>
      <c r="B1548" t="s">
        <v>10</v>
      </c>
      <c r="C1548" t="s">
        <v>56</v>
      </c>
      <c r="D1548" t="s">
        <v>3616</v>
      </c>
      <c r="E1548" t="s">
        <v>3618</v>
      </c>
      <c r="F1548" t="str">
        <f>WORKSHEET[[#This Row],[Depart From]]&amp;"-"&amp;WORKSHEET[[#This Row],[Arrive To]]</f>
        <v>Marrakech-Tripoli</v>
      </c>
      <c r="G1548" s="2">
        <v>44727</v>
      </c>
      <c r="H1548" s="2">
        <v>44748</v>
      </c>
      <c r="I1548" s="2" t="str">
        <f t="shared" si="24"/>
        <v>Delivered</v>
      </c>
      <c r="J1548" s="2" t="str">
        <f>TEXT(WORKSHEET[[#This Row],[Offloading Date]], "mmm")</f>
        <v>Jul</v>
      </c>
      <c r="K1548" s="2" t="str">
        <f>IF(OR(WORKSHEET[[#This Row],[Year]]="", ISBLANK(WORKSHEET[[#This Row],[Year]]), WORKSHEET[[#This Row],[Year]]="null"), "Exclude", "Include")</f>
        <v>Include</v>
      </c>
      <c r="L1548" t="s">
        <v>16</v>
      </c>
      <c r="M1548" t="s">
        <v>12</v>
      </c>
      <c r="N1548" t="s">
        <v>13</v>
      </c>
      <c r="O1548">
        <v>35.048999999999999</v>
      </c>
      <c r="P1548">
        <v>600</v>
      </c>
      <c r="Q1548" t="s">
        <v>14</v>
      </c>
      <c r="R1548">
        <f>P1548 * _xll.XLOOKUP(Q1548,CALCULATION!$A$15:$A$17, CALCULATION!$B$15:$B$17 )</f>
        <v>600</v>
      </c>
      <c r="S1548" s="5">
        <f>O1548*P1548*_xll.XLOOKUP(Q1548,CALCULATION!$A$15:$A$17, CALCULATION!$B$15:$B$17)</f>
        <v>21029.4</v>
      </c>
      <c r="T1548">
        <v>300</v>
      </c>
      <c r="U1548" t="s">
        <v>14</v>
      </c>
      <c r="V1548">
        <f>T1548 * _xll.XLOOKUP(U1548,CALCULATION!$A$15:$A$17, CALCULATION!$B$15:$B$17 )</f>
        <v>300</v>
      </c>
      <c r="W1548" s="5">
        <f>O1548*T1548*_xll.XLOOKUP(U1548,CALCULATION!$A$15:$A$17, CALCULATION!$B$15:$B$17)</f>
        <v>10514.7</v>
      </c>
      <c r="X1548" s="5">
        <f>WORKSHEET[[#This Row],[Clients Total Cost]] / WORKSHEET[[#This Row],[Clients Rate per T2 (USD)]]</f>
        <v>35.048999999999999</v>
      </c>
      <c r="Y1548" s="5">
        <f>WORKSHEET[[#This Row],[Clients Rate per T2 (USD)]] - WORKSHEET[[#This Row],[Supplier Rate Per t2 (USD)]]</f>
        <v>300</v>
      </c>
      <c r="Z1548" s="5">
        <f>WORKSHEET[[#This Row],[Profit Per T]] * WORKSHEET[[#This Row],[Weight]]</f>
        <v>10514.7</v>
      </c>
      <c r="AA1548">
        <v>1</v>
      </c>
      <c r="AB1548" s="1">
        <v>3.15</v>
      </c>
      <c r="AC1548" s="1">
        <v>2.1</v>
      </c>
      <c r="AD1548" s="1">
        <v>2.625</v>
      </c>
      <c r="AE1548" s="1">
        <f>WORKSHEET[[#This Row],[Delay at toll gate in days]] +WORKSHEET[[#This Row],[Delay at workshop in days]] +WORKSHEET[[#This Row],[Delay at border in days]]</f>
        <v>7.875</v>
      </c>
    </row>
    <row r="1549" spans="1:31" x14ac:dyDescent="0.35">
      <c r="A1549" t="s">
        <v>1569</v>
      </c>
      <c r="B1549" t="s">
        <v>10</v>
      </c>
      <c r="C1549" t="s">
        <v>56</v>
      </c>
      <c r="D1549" t="s">
        <v>3620</v>
      </c>
      <c r="E1549" t="s">
        <v>3618</v>
      </c>
      <c r="F1549" t="str">
        <f>WORKSHEET[[#This Row],[Depart From]]&amp;"-"&amp;WORKSHEET[[#This Row],[Arrive To]]</f>
        <v>Zanzibar-Tripoli</v>
      </c>
      <c r="G1549" s="2">
        <v>44727</v>
      </c>
      <c r="H1549" s="2">
        <v>44748</v>
      </c>
      <c r="I1549" s="2" t="str">
        <f t="shared" si="24"/>
        <v>Delivered</v>
      </c>
      <c r="J1549" s="2" t="str">
        <f>TEXT(WORKSHEET[[#This Row],[Offloading Date]], "mmm")</f>
        <v>Jul</v>
      </c>
      <c r="K1549" s="2" t="str">
        <f>IF(OR(WORKSHEET[[#This Row],[Year]]="", ISBLANK(WORKSHEET[[#This Row],[Year]]), WORKSHEET[[#This Row],[Year]]="null"), "Exclude", "Include")</f>
        <v>Include</v>
      </c>
      <c r="L1549" t="s">
        <v>16</v>
      </c>
      <c r="M1549" t="s">
        <v>12</v>
      </c>
      <c r="N1549" t="s">
        <v>13</v>
      </c>
      <c r="O1549">
        <v>34.747</v>
      </c>
      <c r="P1549">
        <v>600</v>
      </c>
      <c r="Q1549" t="s">
        <v>14</v>
      </c>
      <c r="R1549">
        <f>P1549 * _xll.XLOOKUP(Q1549,CALCULATION!$A$15:$A$17, CALCULATION!$B$15:$B$17 )</f>
        <v>600</v>
      </c>
      <c r="S1549" s="5">
        <f>O1549*P1549*_xll.XLOOKUP(Q1549,CALCULATION!$A$15:$A$17, CALCULATION!$B$15:$B$17)</f>
        <v>20848.2</v>
      </c>
      <c r="T1549">
        <v>300</v>
      </c>
      <c r="U1549" t="s">
        <v>14</v>
      </c>
      <c r="V1549">
        <f>T1549 * _xll.XLOOKUP(U1549,CALCULATION!$A$15:$A$17, CALCULATION!$B$15:$B$17 )</f>
        <v>300</v>
      </c>
      <c r="W1549" s="5">
        <f>O1549*T1549*_xll.XLOOKUP(U1549,CALCULATION!$A$15:$A$17, CALCULATION!$B$15:$B$17)</f>
        <v>10424.1</v>
      </c>
      <c r="X1549" s="5">
        <f>WORKSHEET[[#This Row],[Clients Total Cost]] / WORKSHEET[[#This Row],[Clients Rate per T2 (USD)]]</f>
        <v>34.747</v>
      </c>
      <c r="Y1549" s="5">
        <f>WORKSHEET[[#This Row],[Clients Rate per T2 (USD)]] - WORKSHEET[[#This Row],[Supplier Rate Per t2 (USD)]]</f>
        <v>300</v>
      </c>
      <c r="Z1549" s="5">
        <f>WORKSHEET[[#This Row],[Profit Per T]] * WORKSHEET[[#This Row],[Weight]]</f>
        <v>10424.1</v>
      </c>
      <c r="AA1549">
        <v>1</v>
      </c>
      <c r="AB1549" s="1">
        <v>3.15</v>
      </c>
      <c r="AC1549" s="1">
        <v>2.1</v>
      </c>
      <c r="AD1549" s="1">
        <v>2.625</v>
      </c>
      <c r="AE1549" s="1">
        <f>WORKSHEET[[#This Row],[Delay at toll gate in days]] +WORKSHEET[[#This Row],[Delay at workshop in days]] +WORKSHEET[[#This Row],[Delay at border in days]]</f>
        <v>7.875</v>
      </c>
    </row>
    <row r="1550" spans="1:31" x14ac:dyDescent="0.35">
      <c r="A1550" t="s">
        <v>1570</v>
      </c>
      <c r="B1550" t="s">
        <v>10</v>
      </c>
      <c r="C1550" t="s">
        <v>56</v>
      </c>
      <c r="D1550" t="s">
        <v>3615</v>
      </c>
      <c r="E1550" t="s">
        <v>3614</v>
      </c>
      <c r="F1550" t="str">
        <f>WORKSHEET[[#This Row],[Depart From]]&amp;"-"&amp;WORKSHEET[[#This Row],[Arrive To]]</f>
        <v>Mombasa-Alger</v>
      </c>
      <c r="G1550" s="2">
        <v>44736</v>
      </c>
      <c r="H1550" s="2">
        <v>44756</v>
      </c>
      <c r="I1550" s="2" t="str">
        <f t="shared" si="24"/>
        <v>Delivered</v>
      </c>
      <c r="J1550" s="2" t="str">
        <f>TEXT(WORKSHEET[[#This Row],[Offloading Date]], "mmm")</f>
        <v>Jul</v>
      </c>
      <c r="K1550" s="2" t="str">
        <f>IF(OR(WORKSHEET[[#This Row],[Year]]="", ISBLANK(WORKSHEET[[#This Row],[Year]]), WORKSHEET[[#This Row],[Year]]="null"), "Exclude", "Include")</f>
        <v>Include</v>
      </c>
      <c r="L1550" t="s">
        <v>16</v>
      </c>
      <c r="M1550" t="s">
        <v>12</v>
      </c>
      <c r="N1550" t="s">
        <v>13</v>
      </c>
      <c r="O1550">
        <v>28.079000000000001</v>
      </c>
      <c r="P1550">
        <v>600</v>
      </c>
      <c r="Q1550" t="s">
        <v>14</v>
      </c>
      <c r="R1550">
        <f>P1550 * _xll.XLOOKUP(Q1550,CALCULATION!$A$15:$A$17, CALCULATION!$B$15:$B$17 )</f>
        <v>600</v>
      </c>
      <c r="S1550" s="5">
        <f>O1550*P1550*_xll.XLOOKUP(Q1550,CALCULATION!$A$15:$A$17, CALCULATION!$B$15:$B$17)</f>
        <v>16847.400000000001</v>
      </c>
      <c r="T1550">
        <v>300</v>
      </c>
      <c r="U1550" t="s">
        <v>14</v>
      </c>
      <c r="V1550">
        <f>T1550 * _xll.XLOOKUP(U1550,CALCULATION!$A$15:$A$17, CALCULATION!$B$15:$B$17 )</f>
        <v>300</v>
      </c>
      <c r="W1550" s="5">
        <f>O1550*T1550*_xll.XLOOKUP(U1550,CALCULATION!$A$15:$A$17, CALCULATION!$B$15:$B$17)</f>
        <v>8423.7000000000007</v>
      </c>
      <c r="X1550" s="5">
        <f>WORKSHEET[[#This Row],[Clients Total Cost]] / WORKSHEET[[#This Row],[Clients Rate per T2 (USD)]]</f>
        <v>28.079000000000004</v>
      </c>
      <c r="Y1550" s="5">
        <f>WORKSHEET[[#This Row],[Clients Rate per T2 (USD)]] - WORKSHEET[[#This Row],[Supplier Rate Per t2 (USD)]]</f>
        <v>300</v>
      </c>
      <c r="Z1550" s="5">
        <f>WORKSHEET[[#This Row],[Profit Per T]] * WORKSHEET[[#This Row],[Weight]]</f>
        <v>8423.7000000000007</v>
      </c>
      <c r="AA1550">
        <v>1</v>
      </c>
      <c r="AB1550" s="1">
        <v>3</v>
      </c>
      <c r="AC1550" s="1">
        <v>2</v>
      </c>
      <c r="AD1550" s="1">
        <v>2.5</v>
      </c>
      <c r="AE1550" s="1">
        <f>WORKSHEET[[#This Row],[Delay at toll gate in days]] +WORKSHEET[[#This Row],[Delay at workshop in days]] +WORKSHEET[[#This Row],[Delay at border in days]]</f>
        <v>7.5</v>
      </c>
    </row>
    <row r="1551" spans="1:31" x14ac:dyDescent="0.35">
      <c r="A1551" t="s">
        <v>1571</v>
      </c>
      <c r="B1551" t="s">
        <v>10</v>
      </c>
      <c r="C1551" t="s">
        <v>56</v>
      </c>
      <c r="D1551" t="s">
        <v>3616</v>
      </c>
      <c r="E1551" t="s">
        <v>3617</v>
      </c>
      <c r="F1551" t="str">
        <f>WORKSHEET[[#This Row],[Depart From]]&amp;"-"&amp;WORKSHEET[[#This Row],[Arrive To]]</f>
        <v>Marrakech-Lagos</v>
      </c>
      <c r="G1551" s="2">
        <v>44707</v>
      </c>
      <c r="H1551" s="2">
        <v>44749</v>
      </c>
      <c r="I1551" s="2" t="str">
        <f t="shared" si="24"/>
        <v>Delivered</v>
      </c>
      <c r="J1551" s="2" t="str">
        <f>TEXT(WORKSHEET[[#This Row],[Offloading Date]], "mmm")</f>
        <v>Jul</v>
      </c>
      <c r="K1551" s="2" t="str">
        <f>IF(OR(WORKSHEET[[#This Row],[Year]]="", ISBLANK(WORKSHEET[[#This Row],[Year]]), WORKSHEET[[#This Row],[Year]]="null"), "Exclude", "Include")</f>
        <v>Include</v>
      </c>
      <c r="L1551" t="s">
        <v>16</v>
      </c>
      <c r="M1551" t="s">
        <v>12</v>
      </c>
      <c r="N1551" t="s">
        <v>13</v>
      </c>
      <c r="O1551">
        <v>34.960999999999999</v>
      </c>
      <c r="P1551">
        <v>600</v>
      </c>
      <c r="Q1551" t="s">
        <v>14</v>
      </c>
      <c r="R1551">
        <f>P1551 * _xll.XLOOKUP(Q1551,CALCULATION!$A$15:$A$17, CALCULATION!$B$15:$B$17 )</f>
        <v>600</v>
      </c>
      <c r="S1551" s="5">
        <f>O1551*P1551*_xll.XLOOKUP(Q1551,CALCULATION!$A$15:$A$17, CALCULATION!$B$15:$B$17)</f>
        <v>20976.6</v>
      </c>
      <c r="T1551">
        <v>300</v>
      </c>
      <c r="U1551" t="s">
        <v>14</v>
      </c>
      <c r="V1551">
        <f>T1551 * _xll.XLOOKUP(U1551,CALCULATION!$A$15:$A$17, CALCULATION!$B$15:$B$17 )</f>
        <v>300</v>
      </c>
      <c r="W1551" s="5">
        <f>O1551*T1551*_xll.XLOOKUP(U1551,CALCULATION!$A$15:$A$17, CALCULATION!$B$15:$B$17)</f>
        <v>10488.3</v>
      </c>
      <c r="X1551" s="5">
        <f>WORKSHEET[[#This Row],[Clients Total Cost]] / WORKSHEET[[#This Row],[Clients Rate per T2 (USD)]]</f>
        <v>34.960999999999999</v>
      </c>
      <c r="Y1551" s="5">
        <f>WORKSHEET[[#This Row],[Clients Rate per T2 (USD)]] - WORKSHEET[[#This Row],[Supplier Rate Per t2 (USD)]]</f>
        <v>300</v>
      </c>
      <c r="Z1551" s="5">
        <f>WORKSHEET[[#This Row],[Profit Per T]] * WORKSHEET[[#This Row],[Weight]]</f>
        <v>10488.3</v>
      </c>
      <c r="AA1551">
        <v>1</v>
      </c>
      <c r="AB1551" s="1">
        <v>6.3</v>
      </c>
      <c r="AC1551" s="1">
        <v>4.2</v>
      </c>
      <c r="AD1551" s="1">
        <v>5.25</v>
      </c>
      <c r="AE1551" s="1">
        <f>WORKSHEET[[#This Row],[Delay at toll gate in days]] +WORKSHEET[[#This Row],[Delay at workshop in days]] +WORKSHEET[[#This Row],[Delay at border in days]]</f>
        <v>15.75</v>
      </c>
    </row>
    <row r="1552" spans="1:31" x14ac:dyDescent="0.35">
      <c r="A1552" t="s">
        <v>1572</v>
      </c>
      <c r="B1552" t="s">
        <v>10</v>
      </c>
      <c r="C1552" t="s">
        <v>56</v>
      </c>
      <c r="D1552" t="s">
        <v>3620</v>
      </c>
      <c r="E1552" t="s">
        <v>3612</v>
      </c>
      <c r="F1552" t="str">
        <f>WORKSHEET[[#This Row],[Depart From]]&amp;"-"&amp;WORKSHEET[[#This Row],[Arrive To]]</f>
        <v>Zanzibar-Victoria</v>
      </c>
      <c r="G1552" s="2">
        <v>44706</v>
      </c>
      <c r="H1552" s="2">
        <v>44749</v>
      </c>
      <c r="I1552" s="2" t="str">
        <f t="shared" si="24"/>
        <v>Delivered</v>
      </c>
      <c r="J1552" s="2" t="str">
        <f>TEXT(WORKSHEET[[#This Row],[Offloading Date]], "mmm")</f>
        <v>Jul</v>
      </c>
      <c r="K1552" s="2" t="str">
        <f>IF(OR(WORKSHEET[[#This Row],[Year]]="", ISBLANK(WORKSHEET[[#This Row],[Year]]), WORKSHEET[[#This Row],[Year]]="null"), "Exclude", "Include")</f>
        <v>Include</v>
      </c>
      <c r="L1552" t="s">
        <v>16</v>
      </c>
      <c r="M1552" t="s">
        <v>12</v>
      </c>
      <c r="N1552" t="s">
        <v>13</v>
      </c>
      <c r="O1552">
        <v>35.65</v>
      </c>
      <c r="P1552">
        <v>600</v>
      </c>
      <c r="Q1552" t="s">
        <v>14</v>
      </c>
      <c r="R1552">
        <f>P1552 * _xll.XLOOKUP(Q1552,CALCULATION!$A$15:$A$17, CALCULATION!$B$15:$B$17 )</f>
        <v>600</v>
      </c>
      <c r="S1552" s="5">
        <f>O1552*P1552*_xll.XLOOKUP(Q1552,CALCULATION!$A$15:$A$17, CALCULATION!$B$15:$B$17)</f>
        <v>21390</v>
      </c>
      <c r="T1552">
        <v>300</v>
      </c>
      <c r="U1552" t="s">
        <v>14</v>
      </c>
      <c r="V1552">
        <f>T1552 * _xll.XLOOKUP(U1552,CALCULATION!$A$15:$A$17, CALCULATION!$B$15:$B$17 )</f>
        <v>300</v>
      </c>
      <c r="W1552" s="5">
        <f>O1552*T1552*_xll.XLOOKUP(U1552,CALCULATION!$A$15:$A$17, CALCULATION!$B$15:$B$17)</f>
        <v>10695</v>
      </c>
      <c r="X1552" s="5">
        <f>WORKSHEET[[#This Row],[Clients Total Cost]] / WORKSHEET[[#This Row],[Clients Rate per T2 (USD)]]</f>
        <v>35.65</v>
      </c>
      <c r="Y1552" s="5">
        <f>WORKSHEET[[#This Row],[Clients Rate per T2 (USD)]] - WORKSHEET[[#This Row],[Supplier Rate Per t2 (USD)]]</f>
        <v>300</v>
      </c>
      <c r="Z1552" s="5">
        <f>WORKSHEET[[#This Row],[Profit Per T]] * WORKSHEET[[#This Row],[Weight]]</f>
        <v>10695</v>
      </c>
      <c r="AA1552">
        <v>1</v>
      </c>
      <c r="AB1552" s="1">
        <v>6.45</v>
      </c>
      <c r="AC1552" s="1">
        <v>4.3</v>
      </c>
      <c r="AD1552" s="1">
        <v>5.375</v>
      </c>
      <c r="AE1552" s="1">
        <f>WORKSHEET[[#This Row],[Delay at toll gate in days]] +WORKSHEET[[#This Row],[Delay at workshop in days]] +WORKSHEET[[#This Row],[Delay at border in days]]</f>
        <v>16.125</v>
      </c>
    </row>
    <row r="1553" spans="1:31" x14ac:dyDescent="0.35">
      <c r="A1553" t="s">
        <v>1573</v>
      </c>
      <c r="B1553" t="s">
        <v>10</v>
      </c>
      <c r="C1553" t="s">
        <v>56</v>
      </c>
      <c r="D1553" t="s">
        <v>3611</v>
      </c>
      <c r="E1553" t="s">
        <v>3612</v>
      </c>
      <c r="F1553" t="str">
        <f>WORKSHEET[[#This Row],[Depart From]]&amp;"-"&amp;WORKSHEET[[#This Row],[Arrive To]]</f>
        <v>Mogadishu-Victoria</v>
      </c>
      <c r="G1553" s="2">
        <v>44706</v>
      </c>
      <c r="H1553" s="2">
        <v>44749</v>
      </c>
      <c r="I1553" s="2" t="str">
        <f t="shared" si="24"/>
        <v>Delivered</v>
      </c>
      <c r="J1553" s="2" t="str">
        <f>TEXT(WORKSHEET[[#This Row],[Offloading Date]], "mmm")</f>
        <v>Jul</v>
      </c>
      <c r="K1553" s="2" t="str">
        <f>IF(OR(WORKSHEET[[#This Row],[Year]]="", ISBLANK(WORKSHEET[[#This Row],[Year]]), WORKSHEET[[#This Row],[Year]]="null"), "Exclude", "Include")</f>
        <v>Include</v>
      </c>
      <c r="L1553" t="s">
        <v>16</v>
      </c>
      <c r="M1553" t="s">
        <v>12</v>
      </c>
      <c r="N1553" t="s">
        <v>13</v>
      </c>
      <c r="O1553">
        <v>35.662999999999997</v>
      </c>
      <c r="P1553">
        <v>600</v>
      </c>
      <c r="Q1553" t="s">
        <v>14</v>
      </c>
      <c r="R1553">
        <f>P1553 * _xll.XLOOKUP(Q1553,CALCULATION!$A$15:$A$17, CALCULATION!$B$15:$B$17 )</f>
        <v>600</v>
      </c>
      <c r="S1553" s="5">
        <f>O1553*P1553*_xll.XLOOKUP(Q1553,CALCULATION!$A$15:$A$17, CALCULATION!$B$15:$B$17)</f>
        <v>21397.8</v>
      </c>
      <c r="T1553">
        <v>300</v>
      </c>
      <c r="U1553" t="s">
        <v>14</v>
      </c>
      <c r="V1553">
        <f>T1553 * _xll.XLOOKUP(U1553,CALCULATION!$A$15:$A$17, CALCULATION!$B$15:$B$17 )</f>
        <v>300</v>
      </c>
      <c r="W1553" s="5">
        <f>O1553*T1553*_xll.XLOOKUP(U1553,CALCULATION!$A$15:$A$17, CALCULATION!$B$15:$B$17)</f>
        <v>10698.9</v>
      </c>
      <c r="X1553" s="5">
        <f>WORKSHEET[[#This Row],[Clients Total Cost]] / WORKSHEET[[#This Row],[Clients Rate per T2 (USD)]]</f>
        <v>35.662999999999997</v>
      </c>
      <c r="Y1553" s="5">
        <f>WORKSHEET[[#This Row],[Clients Rate per T2 (USD)]] - WORKSHEET[[#This Row],[Supplier Rate Per t2 (USD)]]</f>
        <v>300</v>
      </c>
      <c r="Z1553" s="5">
        <f>WORKSHEET[[#This Row],[Profit Per T]] * WORKSHEET[[#This Row],[Weight]]</f>
        <v>10698.9</v>
      </c>
      <c r="AA1553">
        <v>1</v>
      </c>
      <c r="AB1553" s="1">
        <v>6.45</v>
      </c>
      <c r="AC1553" s="1">
        <v>4.3</v>
      </c>
      <c r="AD1553" s="1">
        <v>5.375</v>
      </c>
      <c r="AE1553" s="1">
        <f>WORKSHEET[[#This Row],[Delay at toll gate in days]] +WORKSHEET[[#This Row],[Delay at workshop in days]] +WORKSHEET[[#This Row],[Delay at border in days]]</f>
        <v>16.125</v>
      </c>
    </row>
    <row r="1554" spans="1:31" x14ac:dyDescent="0.35">
      <c r="A1554" t="s">
        <v>1574</v>
      </c>
      <c r="B1554" t="s">
        <v>10</v>
      </c>
      <c r="C1554" t="s">
        <v>56</v>
      </c>
      <c r="D1554" t="s">
        <v>3616</v>
      </c>
      <c r="E1554" t="s">
        <v>3614</v>
      </c>
      <c r="F1554" t="str">
        <f>WORKSHEET[[#This Row],[Depart From]]&amp;"-"&amp;WORKSHEET[[#This Row],[Arrive To]]</f>
        <v>Marrakech-Alger</v>
      </c>
      <c r="G1554" s="2">
        <v>44706</v>
      </c>
      <c r="H1554" s="2">
        <v>44749</v>
      </c>
      <c r="I1554" s="2" t="str">
        <f t="shared" si="24"/>
        <v>Delivered</v>
      </c>
      <c r="J1554" s="2" t="str">
        <f>TEXT(WORKSHEET[[#This Row],[Offloading Date]], "mmm")</f>
        <v>Jul</v>
      </c>
      <c r="K1554" s="2" t="str">
        <f>IF(OR(WORKSHEET[[#This Row],[Year]]="", ISBLANK(WORKSHEET[[#This Row],[Year]]), WORKSHEET[[#This Row],[Year]]="null"), "Exclude", "Include")</f>
        <v>Include</v>
      </c>
      <c r="L1554" t="s">
        <v>16</v>
      </c>
      <c r="M1554" t="s">
        <v>12</v>
      </c>
      <c r="N1554" t="s">
        <v>13</v>
      </c>
      <c r="O1554">
        <v>35.628</v>
      </c>
      <c r="P1554">
        <v>600</v>
      </c>
      <c r="Q1554" t="s">
        <v>14</v>
      </c>
      <c r="R1554">
        <f>P1554 * _xll.XLOOKUP(Q1554,CALCULATION!$A$15:$A$17, CALCULATION!$B$15:$B$17 )</f>
        <v>600</v>
      </c>
      <c r="S1554" s="5">
        <f>O1554*P1554*_xll.XLOOKUP(Q1554,CALCULATION!$A$15:$A$17, CALCULATION!$B$15:$B$17)</f>
        <v>21376.799999999999</v>
      </c>
      <c r="T1554">
        <v>300</v>
      </c>
      <c r="U1554" t="s">
        <v>14</v>
      </c>
      <c r="V1554">
        <f>T1554 * _xll.XLOOKUP(U1554,CALCULATION!$A$15:$A$17, CALCULATION!$B$15:$B$17 )</f>
        <v>300</v>
      </c>
      <c r="W1554" s="5">
        <f>O1554*T1554*_xll.XLOOKUP(U1554,CALCULATION!$A$15:$A$17, CALCULATION!$B$15:$B$17)</f>
        <v>10688.4</v>
      </c>
      <c r="X1554" s="5">
        <f>WORKSHEET[[#This Row],[Clients Total Cost]] / WORKSHEET[[#This Row],[Clients Rate per T2 (USD)]]</f>
        <v>35.628</v>
      </c>
      <c r="Y1554" s="5">
        <f>WORKSHEET[[#This Row],[Clients Rate per T2 (USD)]] - WORKSHEET[[#This Row],[Supplier Rate Per t2 (USD)]]</f>
        <v>300</v>
      </c>
      <c r="Z1554" s="5">
        <f>WORKSHEET[[#This Row],[Profit Per T]] * WORKSHEET[[#This Row],[Weight]]</f>
        <v>10688.4</v>
      </c>
      <c r="AA1554">
        <v>1</v>
      </c>
      <c r="AB1554" s="1">
        <v>6.45</v>
      </c>
      <c r="AC1554" s="1">
        <v>4.3</v>
      </c>
      <c r="AD1554" s="1">
        <v>5.375</v>
      </c>
      <c r="AE1554" s="1">
        <f>WORKSHEET[[#This Row],[Delay at toll gate in days]] +WORKSHEET[[#This Row],[Delay at workshop in days]] +WORKSHEET[[#This Row],[Delay at border in days]]</f>
        <v>16.125</v>
      </c>
    </row>
    <row r="1555" spans="1:31" x14ac:dyDescent="0.35">
      <c r="A1555" t="s">
        <v>1575</v>
      </c>
      <c r="B1555" t="s">
        <v>10</v>
      </c>
      <c r="C1555" t="s">
        <v>56</v>
      </c>
      <c r="D1555" t="s">
        <v>3611</v>
      </c>
      <c r="E1555" t="s">
        <v>3614</v>
      </c>
      <c r="F1555" t="str">
        <f>WORKSHEET[[#This Row],[Depart From]]&amp;"-"&amp;WORKSHEET[[#This Row],[Arrive To]]</f>
        <v>Mogadishu-Alger</v>
      </c>
      <c r="G1555" s="2">
        <v>44708</v>
      </c>
      <c r="H1555" s="2">
        <v>44749</v>
      </c>
      <c r="I1555" s="2" t="str">
        <f t="shared" si="24"/>
        <v>Delivered</v>
      </c>
      <c r="J1555" s="2" t="str">
        <f>TEXT(WORKSHEET[[#This Row],[Offloading Date]], "mmm")</f>
        <v>Jul</v>
      </c>
      <c r="K1555" s="2" t="str">
        <f>IF(OR(WORKSHEET[[#This Row],[Year]]="", ISBLANK(WORKSHEET[[#This Row],[Year]]), WORKSHEET[[#This Row],[Year]]="null"), "Exclude", "Include")</f>
        <v>Include</v>
      </c>
      <c r="L1555" t="s">
        <v>16</v>
      </c>
      <c r="M1555" t="s">
        <v>12</v>
      </c>
      <c r="N1555" t="s">
        <v>13</v>
      </c>
      <c r="O1555">
        <v>35.414999999999999</v>
      </c>
      <c r="P1555">
        <v>600</v>
      </c>
      <c r="Q1555" t="s">
        <v>14</v>
      </c>
      <c r="R1555">
        <f>P1555 * _xll.XLOOKUP(Q1555,CALCULATION!$A$15:$A$17, CALCULATION!$B$15:$B$17 )</f>
        <v>600</v>
      </c>
      <c r="S1555" s="5">
        <f>O1555*P1555*_xll.XLOOKUP(Q1555,CALCULATION!$A$15:$A$17, CALCULATION!$B$15:$B$17)</f>
        <v>21249</v>
      </c>
      <c r="T1555">
        <v>300</v>
      </c>
      <c r="U1555" t="s">
        <v>14</v>
      </c>
      <c r="V1555">
        <f>T1555 * _xll.XLOOKUP(U1555,CALCULATION!$A$15:$A$17, CALCULATION!$B$15:$B$17 )</f>
        <v>300</v>
      </c>
      <c r="W1555" s="5">
        <f>O1555*T1555*_xll.XLOOKUP(U1555,CALCULATION!$A$15:$A$17, CALCULATION!$B$15:$B$17)</f>
        <v>10624.5</v>
      </c>
      <c r="X1555" s="5">
        <f>WORKSHEET[[#This Row],[Clients Total Cost]] / WORKSHEET[[#This Row],[Clients Rate per T2 (USD)]]</f>
        <v>35.414999999999999</v>
      </c>
      <c r="Y1555" s="5">
        <f>WORKSHEET[[#This Row],[Clients Rate per T2 (USD)]] - WORKSHEET[[#This Row],[Supplier Rate Per t2 (USD)]]</f>
        <v>300</v>
      </c>
      <c r="Z1555" s="5">
        <f>WORKSHEET[[#This Row],[Profit Per T]] * WORKSHEET[[#This Row],[Weight]]</f>
        <v>10624.5</v>
      </c>
      <c r="AA1555">
        <v>1</v>
      </c>
      <c r="AB1555" s="1">
        <v>6.1499999999999995</v>
      </c>
      <c r="AC1555" s="1">
        <v>4.1000000000000005</v>
      </c>
      <c r="AD1555" s="1">
        <v>5.125</v>
      </c>
      <c r="AE1555" s="1">
        <f>WORKSHEET[[#This Row],[Delay at toll gate in days]] +WORKSHEET[[#This Row],[Delay at workshop in days]] +WORKSHEET[[#This Row],[Delay at border in days]]</f>
        <v>15.375</v>
      </c>
    </row>
    <row r="1556" spans="1:31" x14ac:dyDescent="0.35">
      <c r="A1556" t="s">
        <v>1576</v>
      </c>
      <c r="B1556" t="s">
        <v>10</v>
      </c>
      <c r="C1556" t="s">
        <v>56</v>
      </c>
      <c r="D1556" t="s">
        <v>3615</v>
      </c>
      <c r="E1556" t="s">
        <v>3618</v>
      </c>
      <c r="F1556" t="str">
        <f>WORKSHEET[[#This Row],[Depart From]]&amp;"-"&amp;WORKSHEET[[#This Row],[Arrive To]]</f>
        <v>Mombasa-Tripoli</v>
      </c>
      <c r="G1556" s="2">
        <v>44708</v>
      </c>
      <c r="H1556" s="2">
        <v>44748</v>
      </c>
      <c r="I1556" s="2" t="str">
        <f t="shared" si="24"/>
        <v>Delivered</v>
      </c>
      <c r="J1556" s="2" t="str">
        <f>TEXT(WORKSHEET[[#This Row],[Offloading Date]], "mmm")</f>
        <v>Jul</v>
      </c>
      <c r="K1556" s="2" t="str">
        <f>IF(OR(WORKSHEET[[#This Row],[Year]]="", ISBLANK(WORKSHEET[[#This Row],[Year]]), WORKSHEET[[#This Row],[Year]]="null"), "Exclude", "Include")</f>
        <v>Include</v>
      </c>
      <c r="L1556" t="s">
        <v>16</v>
      </c>
      <c r="M1556" t="s">
        <v>12</v>
      </c>
      <c r="N1556" t="s">
        <v>13</v>
      </c>
      <c r="O1556">
        <v>34.984999999999999</v>
      </c>
      <c r="P1556">
        <v>600</v>
      </c>
      <c r="Q1556" t="s">
        <v>14</v>
      </c>
      <c r="R1556">
        <f>P1556 * _xll.XLOOKUP(Q1556,CALCULATION!$A$15:$A$17, CALCULATION!$B$15:$B$17 )</f>
        <v>600</v>
      </c>
      <c r="S1556" s="5">
        <f>O1556*P1556*_xll.XLOOKUP(Q1556,CALCULATION!$A$15:$A$17, CALCULATION!$B$15:$B$17)</f>
        <v>20991</v>
      </c>
      <c r="T1556">
        <v>300</v>
      </c>
      <c r="U1556" t="s">
        <v>14</v>
      </c>
      <c r="V1556">
        <f>T1556 * _xll.XLOOKUP(U1556,CALCULATION!$A$15:$A$17, CALCULATION!$B$15:$B$17 )</f>
        <v>300</v>
      </c>
      <c r="W1556" s="5">
        <f>O1556*T1556*_xll.XLOOKUP(U1556,CALCULATION!$A$15:$A$17, CALCULATION!$B$15:$B$17)</f>
        <v>10495.5</v>
      </c>
      <c r="X1556" s="5">
        <f>WORKSHEET[[#This Row],[Clients Total Cost]] / WORKSHEET[[#This Row],[Clients Rate per T2 (USD)]]</f>
        <v>34.984999999999999</v>
      </c>
      <c r="Y1556" s="5">
        <f>WORKSHEET[[#This Row],[Clients Rate per T2 (USD)]] - WORKSHEET[[#This Row],[Supplier Rate Per t2 (USD)]]</f>
        <v>300</v>
      </c>
      <c r="Z1556" s="5">
        <f>WORKSHEET[[#This Row],[Profit Per T]] * WORKSHEET[[#This Row],[Weight]]</f>
        <v>10495.5</v>
      </c>
      <c r="AA1556">
        <v>1</v>
      </c>
      <c r="AB1556" s="1">
        <v>6</v>
      </c>
      <c r="AC1556" s="1">
        <v>4</v>
      </c>
      <c r="AD1556" s="1">
        <v>5</v>
      </c>
      <c r="AE1556" s="1">
        <f>WORKSHEET[[#This Row],[Delay at toll gate in days]] +WORKSHEET[[#This Row],[Delay at workshop in days]] +WORKSHEET[[#This Row],[Delay at border in days]]</f>
        <v>15</v>
      </c>
    </row>
    <row r="1557" spans="1:31" x14ac:dyDescent="0.35">
      <c r="A1557" t="s">
        <v>1577</v>
      </c>
      <c r="B1557" t="s">
        <v>10</v>
      </c>
      <c r="C1557" t="s">
        <v>68</v>
      </c>
      <c r="D1557" t="s">
        <v>3616</v>
      </c>
      <c r="E1557" t="s">
        <v>3614</v>
      </c>
      <c r="F1557" t="str">
        <f>WORKSHEET[[#This Row],[Depart From]]&amp;"-"&amp;WORKSHEET[[#This Row],[Arrive To]]</f>
        <v>Marrakech-Alger</v>
      </c>
      <c r="G1557" s="2">
        <v>44697</v>
      </c>
      <c r="H1557" s="2">
        <v>44723</v>
      </c>
      <c r="I1557" s="2" t="str">
        <f t="shared" si="24"/>
        <v>Delivered</v>
      </c>
      <c r="J1557" s="2" t="str">
        <f>TEXT(WORKSHEET[[#This Row],[Offloading Date]], "mmm")</f>
        <v>Jun</v>
      </c>
      <c r="K1557" s="2" t="str">
        <f>IF(OR(WORKSHEET[[#This Row],[Year]]="", ISBLANK(WORKSHEET[[#This Row],[Year]]), WORKSHEET[[#This Row],[Year]]="null"), "Exclude", "Include")</f>
        <v>Include</v>
      </c>
      <c r="L1557" t="s">
        <v>12</v>
      </c>
      <c r="M1557" t="s">
        <v>3624</v>
      </c>
      <c r="N1557" t="s">
        <v>69</v>
      </c>
      <c r="O1557">
        <v>32.851999999999997</v>
      </c>
      <c r="P1557">
        <v>20</v>
      </c>
      <c r="Q1557" t="s">
        <v>14</v>
      </c>
      <c r="R1557">
        <f>P1557 * _xll.XLOOKUP(Q1557,CALCULATION!$A$15:$A$17, CALCULATION!$B$15:$B$17 )</f>
        <v>20</v>
      </c>
      <c r="S1557" s="5">
        <f>O1557*P1557*_xll.XLOOKUP(Q1557,CALCULATION!$A$15:$A$17, CALCULATION!$B$15:$B$17)</f>
        <v>657.04</v>
      </c>
      <c r="T1557">
        <v>10</v>
      </c>
      <c r="U1557" t="s">
        <v>14</v>
      </c>
      <c r="V1557">
        <f>T1557 * _xll.XLOOKUP(U1557,CALCULATION!$A$15:$A$17, CALCULATION!$B$15:$B$17 )</f>
        <v>10</v>
      </c>
      <c r="W1557" s="5">
        <f>O1557*T1557*_xll.XLOOKUP(U1557,CALCULATION!$A$15:$A$17, CALCULATION!$B$15:$B$17)</f>
        <v>328.52</v>
      </c>
      <c r="X1557" s="5">
        <f>WORKSHEET[[#This Row],[Clients Total Cost]] / WORKSHEET[[#This Row],[Clients Rate per T2 (USD)]]</f>
        <v>32.851999999999997</v>
      </c>
      <c r="Y1557" s="5">
        <f>WORKSHEET[[#This Row],[Clients Rate per T2 (USD)]] - WORKSHEET[[#This Row],[Supplier Rate Per t2 (USD)]]</f>
        <v>10</v>
      </c>
      <c r="Z1557" s="5">
        <f>WORKSHEET[[#This Row],[Profit Per T]] * WORKSHEET[[#This Row],[Weight]]</f>
        <v>328.52</v>
      </c>
      <c r="AA1557">
        <v>1</v>
      </c>
      <c r="AB1557" s="1">
        <v>3.9</v>
      </c>
      <c r="AC1557" s="1">
        <v>2.6</v>
      </c>
      <c r="AD1557" s="1">
        <v>3.25</v>
      </c>
      <c r="AE1557" s="1">
        <f>WORKSHEET[[#This Row],[Delay at toll gate in days]] +WORKSHEET[[#This Row],[Delay at workshop in days]] +WORKSHEET[[#This Row],[Delay at border in days]]</f>
        <v>9.75</v>
      </c>
    </row>
    <row r="1558" spans="1:31" x14ac:dyDescent="0.35">
      <c r="A1558" t="s">
        <v>1578</v>
      </c>
      <c r="B1558" t="s">
        <v>10</v>
      </c>
      <c r="C1558" t="s">
        <v>68</v>
      </c>
      <c r="D1558" t="s">
        <v>3615</v>
      </c>
      <c r="E1558" t="s">
        <v>3613</v>
      </c>
      <c r="F1558" t="str">
        <f>WORKSHEET[[#This Row],[Depart From]]&amp;"-"&amp;WORKSHEET[[#This Row],[Arrive To]]</f>
        <v>Mombasa-Sanaa</v>
      </c>
      <c r="G1558" s="2">
        <v>44698</v>
      </c>
      <c r="H1558" s="2">
        <v>44728</v>
      </c>
      <c r="I1558" s="2" t="str">
        <f t="shared" si="24"/>
        <v>Delivered</v>
      </c>
      <c r="J1558" s="2" t="str">
        <f>TEXT(WORKSHEET[[#This Row],[Offloading Date]], "mmm")</f>
        <v>Jun</v>
      </c>
      <c r="K1558" s="2" t="str">
        <f>IF(OR(WORKSHEET[[#This Row],[Year]]="", ISBLANK(WORKSHEET[[#This Row],[Year]]), WORKSHEET[[#This Row],[Year]]="null"), "Exclude", "Include")</f>
        <v>Include</v>
      </c>
      <c r="L1558" t="s">
        <v>12</v>
      </c>
      <c r="M1558" t="s">
        <v>16</v>
      </c>
      <c r="N1558" t="s">
        <v>69</v>
      </c>
      <c r="O1558">
        <v>33.508000000000003</v>
      </c>
      <c r="P1558">
        <v>20</v>
      </c>
      <c r="Q1558" t="s">
        <v>14</v>
      </c>
      <c r="R1558">
        <f>P1558 * _xll.XLOOKUP(Q1558,CALCULATION!$A$15:$A$17, CALCULATION!$B$15:$B$17 )</f>
        <v>20</v>
      </c>
      <c r="S1558" s="5">
        <f>O1558*P1558*_xll.XLOOKUP(Q1558,CALCULATION!$A$15:$A$17, CALCULATION!$B$15:$B$17)</f>
        <v>670.16000000000008</v>
      </c>
      <c r="T1558">
        <v>10</v>
      </c>
      <c r="U1558" t="s">
        <v>14</v>
      </c>
      <c r="V1558">
        <f>T1558 * _xll.XLOOKUP(U1558,CALCULATION!$A$15:$A$17, CALCULATION!$B$15:$B$17 )</f>
        <v>10</v>
      </c>
      <c r="W1558" s="5">
        <f>O1558*T1558*_xll.XLOOKUP(U1558,CALCULATION!$A$15:$A$17, CALCULATION!$B$15:$B$17)</f>
        <v>335.08000000000004</v>
      </c>
      <c r="X1558" s="5">
        <f>WORKSHEET[[#This Row],[Clients Total Cost]] / WORKSHEET[[#This Row],[Clients Rate per T2 (USD)]]</f>
        <v>33.508000000000003</v>
      </c>
      <c r="Y1558" s="5">
        <f>WORKSHEET[[#This Row],[Clients Rate per T2 (USD)]] - WORKSHEET[[#This Row],[Supplier Rate Per t2 (USD)]]</f>
        <v>10</v>
      </c>
      <c r="Z1558" s="5">
        <f>WORKSHEET[[#This Row],[Profit Per T]] * WORKSHEET[[#This Row],[Weight]]</f>
        <v>335.08000000000004</v>
      </c>
      <c r="AA1558">
        <v>1</v>
      </c>
      <c r="AB1558" s="1">
        <v>4.5</v>
      </c>
      <c r="AC1558" s="1">
        <v>3</v>
      </c>
      <c r="AD1558" s="1">
        <v>3.75</v>
      </c>
      <c r="AE1558" s="1">
        <f>WORKSHEET[[#This Row],[Delay at toll gate in days]] +WORKSHEET[[#This Row],[Delay at workshop in days]] +WORKSHEET[[#This Row],[Delay at border in days]]</f>
        <v>11.25</v>
      </c>
    </row>
    <row r="1559" spans="1:31" x14ac:dyDescent="0.35">
      <c r="A1559" t="s">
        <v>1579</v>
      </c>
      <c r="B1559" t="s">
        <v>10</v>
      </c>
      <c r="C1559" t="s">
        <v>68</v>
      </c>
      <c r="D1559" t="s">
        <v>3611</v>
      </c>
      <c r="E1559" t="s">
        <v>3618</v>
      </c>
      <c r="F1559" t="str">
        <f>WORKSHEET[[#This Row],[Depart From]]&amp;"-"&amp;WORKSHEET[[#This Row],[Arrive To]]</f>
        <v>Mogadishu-Tripoli</v>
      </c>
      <c r="G1559" s="2">
        <v>44697</v>
      </c>
      <c r="H1559" s="2">
        <v>44722</v>
      </c>
      <c r="I1559" s="2" t="str">
        <f t="shared" si="24"/>
        <v>Delivered</v>
      </c>
      <c r="J1559" s="2" t="str">
        <f>TEXT(WORKSHEET[[#This Row],[Offloading Date]], "mmm")</f>
        <v>Jun</v>
      </c>
      <c r="K1559" s="2" t="str">
        <f>IF(OR(WORKSHEET[[#This Row],[Year]]="", ISBLANK(WORKSHEET[[#This Row],[Year]]), WORKSHEET[[#This Row],[Year]]="null"), "Exclude", "Include")</f>
        <v>Include</v>
      </c>
      <c r="L1559" t="s">
        <v>12</v>
      </c>
      <c r="M1559" t="s">
        <v>16</v>
      </c>
      <c r="N1559" t="s">
        <v>69</v>
      </c>
      <c r="O1559">
        <v>32.277000000000001</v>
      </c>
      <c r="P1559">
        <v>20</v>
      </c>
      <c r="Q1559" t="s">
        <v>14</v>
      </c>
      <c r="R1559">
        <f>P1559 * _xll.XLOOKUP(Q1559,CALCULATION!$A$15:$A$17, CALCULATION!$B$15:$B$17 )</f>
        <v>20</v>
      </c>
      <c r="S1559" s="5">
        <f>O1559*P1559*_xll.XLOOKUP(Q1559,CALCULATION!$A$15:$A$17, CALCULATION!$B$15:$B$17)</f>
        <v>645.54</v>
      </c>
      <c r="T1559">
        <v>10</v>
      </c>
      <c r="U1559" t="s">
        <v>14</v>
      </c>
      <c r="V1559">
        <f>T1559 * _xll.XLOOKUP(U1559,CALCULATION!$A$15:$A$17, CALCULATION!$B$15:$B$17 )</f>
        <v>10</v>
      </c>
      <c r="W1559" s="5">
        <f>O1559*T1559*_xll.XLOOKUP(U1559,CALCULATION!$A$15:$A$17, CALCULATION!$B$15:$B$17)</f>
        <v>322.77</v>
      </c>
      <c r="X1559" s="5">
        <f>WORKSHEET[[#This Row],[Clients Total Cost]] / WORKSHEET[[#This Row],[Clients Rate per T2 (USD)]]</f>
        <v>32.277000000000001</v>
      </c>
      <c r="Y1559" s="5">
        <f>WORKSHEET[[#This Row],[Clients Rate per T2 (USD)]] - WORKSHEET[[#This Row],[Supplier Rate Per t2 (USD)]]</f>
        <v>10</v>
      </c>
      <c r="Z1559" s="5">
        <f>WORKSHEET[[#This Row],[Profit Per T]] * WORKSHEET[[#This Row],[Weight]]</f>
        <v>322.77</v>
      </c>
      <c r="AA1559">
        <v>1</v>
      </c>
      <c r="AB1559" s="1">
        <v>3.75</v>
      </c>
      <c r="AC1559" s="1">
        <v>2.5</v>
      </c>
      <c r="AD1559" s="1">
        <v>3.125</v>
      </c>
      <c r="AE1559" s="1">
        <f>WORKSHEET[[#This Row],[Delay at toll gate in days]] +WORKSHEET[[#This Row],[Delay at workshop in days]] +WORKSHEET[[#This Row],[Delay at border in days]]</f>
        <v>9.375</v>
      </c>
    </row>
    <row r="1560" spans="1:31" x14ac:dyDescent="0.35">
      <c r="A1560" t="s">
        <v>1580</v>
      </c>
      <c r="B1560" t="s">
        <v>10</v>
      </c>
      <c r="C1560" t="s">
        <v>68</v>
      </c>
      <c r="D1560" t="s">
        <v>3619</v>
      </c>
      <c r="E1560" t="s">
        <v>3612</v>
      </c>
      <c r="F1560" t="str">
        <f>WORKSHEET[[#This Row],[Depart From]]&amp;"-"&amp;WORKSHEET[[#This Row],[Arrive To]]</f>
        <v>Addis Ababa-Victoria</v>
      </c>
      <c r="G1560" s="2">
        <v>44712</v>
      </c>
      <c r="H1560" s="2">
        <v>44735</v>
      </c>
      <c r="I1560" s="2" t="str">
        <f t="shared" si="24"/>
        <v>Delivered</v>
      </c>
      <c r="J1560" s="2" t="str">
        <f>TEXT(WORKSHEET[[#This Row],[Offloading Date]], "mmm")</f>
        <v>Jun</v>
      </c>
      <c r="K1560" s="2" t="str">
        <f>IF(OR(WORKSHEET[[#This Row],[Year]]="", ISBLANK(WORKSHEET[[#This Row],[Year]]), WORKSHEET[[#This Row],[Year]]="null"), "Exclude", "Include")</f>
        <v>Include</v>
      </c>
      <c r="L1560" t="s">
        <v>12</v>
      </c>
      <c r="M1560" t="s">
        <v>3624</v>
      </c>
      <c r="N1560" t="s">
        <v>69</v>
      </c>
      <c r="O1560">
        <v>27.827999999999999</v>
      </c>
      <c r="P1560">
        <v>20</v>
      </c>
      <c r="Q1560" t="s">
        <v>14</v>
      </c>
      <c r="R1560">
        <f>P1560 * _xll.XLOOKUP(Q1560,CALCULATION!$A$15:$A$17, CALCULATION!$B$15:$B$17 )</f>
        <v>20</v>
      </c>
      <c r="S1560" s="5">
        <f>O1560*P1560*_xll.XLOOKUP(Q1560,CALCULATION!$A$15:$A$17, CALCULATION!$B$15:$B$17)</f>
        <v>556.55999999999995</v>
      </c>
      <c r="T1560">
        <v>10</v>
      </c>
      <c r="U1560" t="s">
        <v>14</v>
      </c>
      <c r="V1560">
        <f>T1560 * _xll.XLOOKUP(U1560,CALCULATION!$A$15:$A$17, CALCULATION!$B$15:$B$17 )</f>
        <v>10</v>
      </c>
      <c r="W1560" s="5">
        <f>O1560*T1560*_xll.XLOOKUP(U1560,CALCULATION!$A$15:$A$17, CALCULATION!$B$15:$B$17)</f>
        <v>278.27999999999997</v>
      </c>
      <c r="X1560" s="5">
        <f>WORKSHEET[[#This Row],[Clients Total Cost]] / WORKSHEET[[#This Row],[Clients Rate per T2 (USD)]]</f>
        <v>27.827999999999996</v>
      </c>
      <c r="Y1560" s="5">
        <f>WORKSHEET[[#This Row],[Clients Rate per T2 (USD)]] - WORKSHEET[[#This Row],[Supplier Rate Per t2 (USD)]]</f>
        <v>10</v>
      </c>
      <c r="Z1560" s="5">
        <f>WORKSHEET[[#This Row],[Profit Per T]] * WORKSHEET[[#This Row],[Weight]]</f>
        <v>278.27999999999997</v>
      </c>
      <c r="AA1560">
        <v>1</v>
      </c>
      <c r="AB1560" s="1">
        <v>3.4499999999999997</v>
      </c>
      <c r="AC1560" s="1">
        <v>2.3000000000000003</v>
      </c>
      <c r="AD1560" s="1">
        <v>2.875</v>
      </c>
      <c r="AE1560" s="1">
        <f>WORKSHEET[[#This Row],[Delay at toll gate in days]] +WORKSHEET[[#This Row],[Delay at workshop in days]] +WORKSHEET[[#This Row],[Delay at border in days]]</f>
        <v>8.625</v>
      </c>
    </row>
    <row r="1561" spans="1:31" x14ac:dyDescent="0.35">
      <c r="A1561" t="s">
        <v>1581</v>
      </c>
      <c r="B1561" t="s">
        <v>10</v>
      </c>
      <c r="C1561" t="s">
        <v>68</v>
      </c>
      <c r="D1561" t="s">
        <v>3615</v>
      </c>
      <c r="E1561" t="s">
        <v>3614</v>
      </c>
      <c r="F1561" t="str">
        <f>WORKSHEET[[#This Row],[Depart From]]&amp;"-"&amp;WORKSHEET[[#This Row],[Arrive To]]</f>
        <v>Mombasa-Alger</v>
      </c>
      <c r="G1561" s="2">
        <v>44713</v>
      </c>
      <c r="H1561" s="2">
        <v>44742</v>
      </c>
      <c r="I1561" s="2" t="str">
        <f t="shared" si="24"/>
        <v>Delivered</v>
      </c>
      <c r="J1561" s="2" t="str">
        <f>TEXT(WORKSHEET[[#This Row],[Offloading Date]], "mmm")</f>
        <v>Jun</v>
      </c>
      <c r="K1561" s="2" t="str">
        <f>IF(OR(WORKSHEET[[#This Row],[Year]]="", ISBLANK(WORKSHEET[[#This Row],[Year]]), WORKSHEET[[#This Row],[Year]]="null"), "Exclude", "Include")</f>
        <v>Include</v>
      </c>
      <c r="L1561" t="s">
        <v>12</v>
      </c>
      <c r="M1561" t="s">
        <v>3624</v>
      </c>
      <c r="N1561" t="s">
        <v>69</v>
      </c>
      <c r="O1561">
        <v>28.709</v>
      </c>
      <c r="P1561">
        <v>20</v>
      </c>
      <c r="Q1561" t="s">
        <v>14</v>
      </c>
      <c r="R1561">
        <f>P1561 * _xll.XLOOKUP(Q1561,CALCULATION!$A$15:$A$17, CALCULATION!$B$15:$B$17 )</f>
        <v>20</v>
      </c>
      <c r="S1561" s="5">
        <f>O1561*P1561*_xll.XLOOKUP(Q1561,CALCULATION!$A$15:$A$17, CALCULATION!$B$15:$B$17)</f>
        <v>574.17999999999995</v>
      </c>
      <c r="T1561">
        <v>10</v>
      </c>
      <c r="U1561" t="s">
        <v>14</v>
      </c>
      <c r="V1561">
        <f>T1561 * _xll.XLOOKUP(U1561,CALCULATION!$A$15:$A$17, CALCULATION!$B$15:$B$17 )</f>
        <v>10</v>
      </c>
      <c r="W1561" s="5">
        <f>O1561*T1561*_xll.XLOOKUP(U1561,CALCULATION!$A$15:$A$17, CALCULATION!$B$15:$B$17)</f>
        <v>287.08999999999997</v>
      </c>
      <c r="X1561" s="5">
        <f>WORKSHEET[[#This Row],[Clients Total Cost]] / WORKSHEET[[#This Row],[Clients Rate per T2 (USD)]]</f>
        <v>28.708999999999996</v>
      </c>
      <c r="Y1561" s="5">
        <f>WORKSHEET[[#This Row],[Clients Rate per T2 (USD)]] - WORKSHEET[[#This Row],[Supplier Rate Per t2 (USD)]]</f>
        <v>10</v>
      </c>
      <c r="Z1561" s="5">
        <f>WORKSHEET[[#This Row],[Profit Per T]] * WORKSHEET[[#This Row],[Weight]]</f>
        <v>287.08999999999997</v>
      </c>
      <c r="AA1561">
        <v>1</v>
      </c>
      <c r="AB1561" s="1">
        <v>4.3499999999999996</v>
      </c>
      <c r="AC1561" s="1">
        <v>2.9000000000000004</v>
      </c>
      <c r="AD1561" s="1">
        <v>3.625</v>
      </c>
      <c r="AE1561" s="1">
        <f>WORKSHEET[[#This Row],[Delay at toll gate in days]] +WORKSHEET[[#This Row],[Delay at workshop in days]] +WORKSHEET[[#This Row],[Delay at border in days]]</f>
        <v>10.875</v>
      </c>
    </row>
    <row r="1562" spans="1:31" x14ac:dyDescent="0.35">
      <c r="A1562" t="s">
        <v>1582</v>
      </c>
      <c r="B1562" t="s">
        <v>10</v>
      </c>
      <c r="C1562" t="s">
        <v>68</v>
      </c>
      <c r="D1562" t="s">
        <v>3616</v>
      </c>
      <c r="E1562" t="s">
        <v>3613</v>
      </c>
      <c r="F1562" t="str">
        <f>WORKSHEET[[#This Row],[Depart From]]&amp;"-"&amp;WORKSHEET[[#This Row],[Arrive To]]</f>
        <v>Marrakech-Sanaa</v>
      </c>
      <c r="G1562" s="2">
        <v>44701</v>
      </c>
      <c r="H1562" s="2">
        <v>44721</v>
      </c>
      <c r="I1562" s="2" t="str">
        <f t="shared" si="24"/>
        <v>Delivered</v>
      </c>
      <c r="J1562" s="2" t="str">
        <f>TEXT(WORKSHEET[[#This Row],[Offloading Date]], "mmm")</f>
        <v>Jun</v>
      </c>
      <c r="K1562" s="2" t="str">
        <f>IF(OR(WORKSHEET[[#This Row],[Year]]="", ISBLANK(WORKSHEET[[#This Row],[Year]]), WORKSHEET[[#This Row],[Year]]="null"), "Exclude", "Include")</f>
        <v>Include</v>
      </c>
      <c r="L1562" t="s">
        <v>12</v>
      </c>
      <c r="M1562" t="s">
        <v>3624</v>
      </c>
      <c r="N1562" t="s">
        <v>69</v>
      </c>
      <c r="O1562">
        <v>32.003</v>
      </c>
      <c r="P1562">
        <v>20</v>
      </c>
      <c r="Q1562" t="s">
        <v>14</v>
      </c>
      <c r="R1562">
        <f>P1562 * _xll.XLOOKUP(Q1562,CALCULATION!$A$15:$A$17, CALCULATION!$B$15:$B$17 )</f>
        <v>20</v>
      </c>
      <c r="S1562" s="5">
        <f>O1562*P1562*_xll.XLOOKUP(Q1562,CALCULATION!$A$15:$A$17, CALCULATION!$B$15:$B$17)</f>
        <v>640.05999999999995</v>
      </c>
      <c r="T1562">
        <v>10</v>
      </c>
      <c r="U1562" t="s">
        <v>14</v>
      </c>
      <c r="V1562">
        <f>T1562 * _xll.XLOOKUP(U1562,CALCULATION!$A$15:$A$17, CALCULATION!$B$15:$B$17 )</f>
        <v>10</v>
      </c>
      <c r="W1562" s="5">
        <f>O1562*T1562*_xll.XLOOKUP(U1562,CALCULATION!$A$15:$A$17, CALCULATION!$B$15:$B$17)</f>
        <v>320.02999999999997</v>
      </c>
      <c r="X1562" s="5">
        <f>WORKSHEET[[#This Row],[Clients Total Cost]] / WORKSHEET[[#This Row],[Clients Rate per T2 (USD)]]</f>
        <v>32.003</v>
      </c>
      <c r="Y1562" s="5">
        <f>WORKSHEET[[#This Row],[Clients Rate per T2 (USD)]] - WORKSHEET[[#This Row],[Supplier Rate Per t2 (USD)]]</f>
        <v>10</v>
      </c>
      <c r="Z1562" s="5">
        <f>WORKSHEET[[#This Row],[Profit Per T]] * WORKSHEET[[#This Row],[Weight]]</f>
        <v>320.02999999999997</v>
      </c>
      <c r="AA1562">
        <v>1</v>
      </c>
      <c r="AB1562" s="1">
        <v>3</v>
      </c>
      <c r="AC1562" s="1">
        <v>2</v>
      </c>
      <c r="AD1562" s="1">
        <v>2.5</v>
      </c>
      <c r="AE1562" s="1">
        <f>WORKSHEET[[#This Row],[Delay at toll gate in days]] +WORKSHEET[[#This Row],[Delay at workshop in days]] +WORKSHEET[[#This Row],[Delay at border in days]]</f>
        <v>7.5</v>
      </c>
    </row>
    <row r="1563" spans="1:31" x14ac:dyDescent="0.35">
      <c r="A1563" t="s">
        <v>1583</v>
      </c>
      <c r="B1563" t="s">
        <v>10</v>
      </c>
      <c r="C1563" t="s">
        <v>68</v>
      </c>
      <c r="D1563" t="s">
        <v>3616</v>
      </c>
      <c r="E1563" t="s">
        <v>3617</v>
      </c>
      <c r="F1563" t="str">
        <f>WORKSHEET[[#This Row],[Depart From]]&amp;"-"&amp;WORKSHEET[[#This Row],[Arrive To]]</f>
        <v>Marrakech-Lagos</v>
      </c>
      <c r="G1563" s="2">
        <v>44708</v>
      </c>
      <c r="H1563" s="2">
        <v>44734</v>
      </c>
      <c r="I1563" s="2" t="str">
        <f t="shared" si="24"/>
        <v>Delivered</v>
      </c>
      <c r="J1563" s="2" t="str">
        <f>TEXT(WORKSHEET[[#This Row],[Offloading Date]], "mmm")</f>
        <v>Jun</v>
      </c>
      <c r="K1563" s="2" t="str">
        <f>IF(OR(WORKSHEET[[#This Row],[Year]]="", ISBLANK(WORKSHEET[[#This Row],[Year]]), WORKSHEET[[#This Row],[Year]]="null"), "Exclude", "Include")</f>
        <v>Include</v>
      </c>
      <c r="L1563" t="s">
        <v>12</v>
      </c>
      <c r="M1563" t="s">
        <v>3624</v>
      </c>
      <c r="N1563" t="s">
        <v>69</v>
      </c>
      <c r="O1563">
        <v>33.116999999999997</v>
      </c>
      <c r="P1563">
        <v>20</v>
      </c>
      <c r="Q1563" t="s">
        <v>14</v>
      </c>
      <c r="R1563">
        <f>P1563 * _xll.XLOOKUP(Q1563,CALCULATION!$A$15:$A$17, CALCULATION!$B$15:$B$17 )</f>
        <v>20</v>
      </c>
      <c r="S1563" s="5">
        <f>O1563*P1563*_xll.XLOOKUP(Q1563,CALCULATION!$A$15:$A$17, CALCULATION!$B$15:$B$17)</f>
        <v>662.33999999999992</v>
      </c>
      <c r="T1563">
        <v>10</v>
      </c>
      <c r="U1563" t="s">
        <v>14</v>
      </c>
      <c r="V1563">
        <f>T1563 * _xll.XLOOKUP(U1563,CALCULATION!$A$15:$A$17, CALCULATION!$B$15:$B$17 )</f>
        <v>10</v>
      </c>
      <c r="W1563" s="5">
        <f>O1563*T1563*_xll.XLOOKUP(U1563,CALCULATION!$A$15:$A$17, CALCULATION!$B$15:$B$17)</f>
        <v>331.16999999999996</v>
      </c>
      <c r="X1563" s="5">
        <f>WORKSHEET[[#This Row],[Clients Total Cost]] / WORKSHEET[[#This Row],[Clients Rate per T2 (USD)]]</f>
        <v>33.116999999999997</v>
      </c>
      <c r="Y1563" s="5">
        <f>WORKSHEET[[#This Row],[Clients Rate per T2 (USD)]] - WORKSHEET[[#This Row],[Supplier Rate Per t2 (USD)]]</f>
        <v>10</v>
      </c>
      <c r="Z1563" s="5">
        <f>WORKSHEET[[#This Row],[Profit Per T]] * WORKSHEET[[#This Row],[Weight]]</f>
        <v>331.16999999999996</v>
      </c>
      <c r="AA1563">
        <v>1</v>
      </c>
      <c r="AB1563" s="1">
        <v>3.9</v>
      </c>
      <c r="AC1563" s="1">
        <v>2.6</v>
      </c>
      <c r="AD1563" s="1">
        <v>3.25</v>
      </c>
      <c r="AE1563" s="1">
        <f>WORKSHEET[[#This Row],[Delay at toll gate in days]] +WORKSHEET[[#This Row],[Delay at workshop in days]] +WORKSHEET[[#This Row],[Delay at border in days]]</f>
        <v>9.75</v>
      </c>
    </row>
    <row r="1564" spans="1:31" x14ac:dyDescent="0.35">
      <c r="A1564" t="s">
        <v>1584</v>
      </c>
      <c r="B1564" t="s">
        <v>10</v>
      </c>
      <c r="C1564" t="s">
        <v>68</v>
      </c>
      <c r="D1564" t="s">
        <v>3611</v>
      </c>
      <c r="E1564" t="s">
        <v>3612</v>
      </c>
      <c r="F1564" t="str">
        <f>WORKSHEET[[#This Row],[Depart From]]&amp;"-"&amp;WORKSHEET[[#This Row],[Arrive To]]</f>
        <v>Mogadishu-Victoria</v>
      </c>
      <c r="G1564" s="2">
        <v>44705</v>
      </c>
      <c r="H1564" s="2">
        <v>44734</v>
      </c>
      <c r="I1564" s="2" t="str">
        <f t="shared" si="24"/>
        <v>Delivered</v>
      </c>
      <c r="J1564" s="2" t="str">
        <f>TEXT(WORKSHEET[[#This Row],[Offloading Date]], "mmm")</f>
        <v>Jun</v>
      </c>
      <c r="K1564" s="2" t="str">
        <f>IF(OR(WORKSHEET[[#This Row],[Year]]="", ISBLANK(WORKSHEET[[#This Row],[Year]]), WORKSHEET[[#This Row],[Year]]="null"), "Exclude", "Include")</f>
        <v>Include</v>
      </c>
      <c r="L1564" t="s">
        <v>12</v>
      </c>
      <c r="M1564" t="s">
        <v>3624</v>
      </c>
      <c r="N1564" t="s">
        <v>69</v>
      </c>
      <c r="O1564">
        <v>34.143000000000001</v>
      </c>
      <c r="P1564">
        <v>20</v>
      </c>
      <c r="Q1564" t="s">
        <v>14</v>
      </c>
      <c r="R1564">
        <f>P1564 * _xll.XLOOKUP(Q1564,CALCULATION!$A$15:$A$17, CALCULATION!$B$15:$B$17 )</f>
        <v>20</v>
      </c>
      <c r="S1564" s="5">
        <f>O1564*P1564*_xll.XLOOKUP(Q1564,CALCULATION!$A$15:$A$17, CALCULATION!$B$15:$B$17)</f>
        <v>682.86</v>
      </c>
      <c r="T1564">
        <v>10</v>
      </c>
      <c r="U1564" t="s">
        <v>14</v>
      </c>
      <c r="V1564">
        <f>T1564 * _xll.XLOOKUP(U1564,CALCULATION!$A$15:$A$17, CALCULATION!$B$15:$B$17 )</f>
        <v>10</v>
      </c>
      <c r="W1564" s="5">
        <f>O1564*T1564*_xll.XLOOKUP(U1564,CALCULATION!$A$15:$A$17, CALCULATION!$B$15:$B$17)</f>
        <v>341.43</v>
      </c>
      <c r="X1564" s="5">
        <f>WORKSHEET[[#This Row],[Clients Total Cost]] / WORKSHEET[[#This Row],[Clients Rate per T2 (USD)]]</f>
        <v>34.143000000000001</v>
      </c>
      <c r="Y1564" s="5">
        <f>WORKSHEET[[#This Row],[Clients Rate per T2 (USD)]] - WORKSHEET[[#This Row],[Supplier Rate Per t2 (USD)]]</f>
        <v>10</v>
      </c>
      <c r="Z1564" s="5">
        <f>WORKSHEET[[#This Row],[Profit Per T]] * WORKSHEET[[#This Row],[Weight]]</f>
        <v>341.43</v>
      </c>
      <c r="AA1564">
        <v>1</v>
      </c>
      <c r="AB1564" s="1">
        <v>4.3499999999999996</v>
      </c>
      <c r="AC1564" s="1">
        <v>2.9000000000000004</v>
      </c>
      <c r="AD1564" s="1">
        <v>3.625</v>
      </c>
      <c r="AE1564" s="1">
        <f>WORKSHEET[[#This Row],[Delay at toll gate in days]] +WORKSHEET[[#This Row],[Delay at workshop in days]] +WORKSHEET[[#This Row],[Delay at border in days]]</f>
        <v>10.875</v>
      </c>
    </row>
    <row r="1565" spans="1:31" x14ac:dyDescent="0.35">
      <c r="A1565" t="s">
        <v>1585</v>
      </c>
      <c r="B1565" t="s">
        <v>10</v>
      </c>
      <c r="C1565" t="s">
        <v>68</v>
      </c>
      <c r="D1565" t="s">
        <v>3611</v>
      </c>
      <c r="E1565" t="s">
        <v>3612</v>
      </c>
      <c r="F1565" t="str">
        <f>WORKSHEET[[#This Row],[Depart From]]&amp;"-"&amp;WORKSHEET[[#This Row],[Arrive To]]</f>
        <v>Mogadishu-Victoria</v>
      </c>
      <c r="G1565" s="2">
        <v>44707</v>
      </c>
      <c r="H1565" s="2">
        <v>44734</v>
      </c>
      <c r="I1565" s="2" t="str">
        <f t="shared" si="24"/>
        <v>Delivered</v>
      </c>
      <c r="J1565" s="2" t="str">
        <f>TEXT(WORKSHEET[[#This Row],[Offloading Date]], "mmm")</f>
        <v>Jun</v>
      </c>
      <c r="K1565" s="2" t="str">
        <f>IF(OR(WORKSHEET[[#This Row],[Year]]="", ISBLANK(WORKSHEET[[#This Row],[Year]]), WORKSHEET[[#This Row],[Year]]="null"), "Exclude", "Include")</f>
        <v>Include</v>
      </c>
      <c r="L1565" t="s">
        <v>12</v>
      </c>
      <c r="M1565" t="s">
        <v>3624</v>
      </c>
      <c r="N1565" t="s">
        <v>69</v>
      </c>
      <c r="O1565">
        <v>32.28</v>
      </c>
      <c r="P1565">
        <v>20</v>
      </c>
      <c r="Q1565" t="s">
        <v>14</v>
      </c>
      <c r="R1565">
        <f>P1565 * _xll.XLOOKUP(Q1565,CALCULATION!$A$15:$A$17, CALCULATION!$B$15:$B$17 )</f>
        <v>20</v>
      </c>
      <c r="S1565" s="5">
        <f>O1565*P1565*_xll.XLOOKUP(Q1565,CALCULATION!$A$15:$A$17, CALCULATION!$B$15:$B$17)</f>
        <v>645.6</v>
      </c>
      <c r="T1565">
        <v>10</v>
      </c>
      <c r="U1565" t="s">
        <v>14</v>
      </c>
      <c r="V1565">
        <f>T1565 * _xll.XLOOKUP(U1565,CALCULATION!$A$15:$A$17, CALCULATION!$B$15:$B$17 )</f>
        <v>10</v>
      </c>
      <c r="W1565" s="5">
        <f>O1565*T1565*_xll.XLOOKUP(U1565,CALCULATION!$A$15:$A$17, CALCULATION!$B$15:$B$17)</f>
        <v>322.8</v>
      </c>
      <c r="X1565" s="5">
        <f>WORKSHEET[[#This Row],[Clients Total Cost]] / WORKSHEET[[#This Row],[Clients Rate per T2 (USD)]]</f>
        <v>32.28</v>
      </c>
      <c r="Y1565" s="5">
        <f>WORKSHEET[[#This Row],[Clients Rate per T2 (USD)]] - WORKSHEET[[#This Row],[Supplier Rate Per t2 (USD)]]</f>
        <v>10</v>
      </c>
      <c r="Z1565" s="5">
        <f>WORKSHEET[[#This Row],[Profit Per T]] * WORKSHEET[[#This Row],[Weight]]</f>
        <v>322.8</v>
      </c>
      <c r="AA1565">
        <v>1</v>
      </c>
      <c r="AB1565" s="1">
        <v>4.05</v>
      </c>
      <c r="AC1565" s="1">
        <v>2.7</v>
      </c>
      <c r="AD1565" s="1">
        <v>3.375</v>
      </c>
      <c r="AE1565" s="1">
        <f>WORKSHEET[[#This Row],[Delay at toll gate in days]] +WORKSHEET[[#This Row],[Delay at workshop in days]] +WORKSHEET[[#This Row],[Delay at border in days]]</f>
        <v>10.125</v>
      </c>
    </row>
    <row r="1566" spans="1:31" x14ac:dyDescent="0.35">
      <c r="A1566" t="s">
        <v>1586</v>
      </c>
      <c r="B1566" t="s">
        <v>10</v>
      </c>
      <c r="C1566" t="s">
        <v>68</v>
      </c>
      <c r="D1566" t="s">
        <v>3616</v>
      </c>
      <c r="E1566" t="s">
        <v>3613</v>
      </c>
      <c r="F1566" t="str">
        <f>WORKSHEET[[#This Row],[Depart From]]&amp;"-"&amp;WORKSHEET[[#This Row],[Arrive To]]</f>
        <v>Marrakech-Sanaa</v>
      </c>
      <c r="G1566" s="2">
        <v>44708</v>
      </c>
      <c r="H1566" s="2">
        <v>44735</v>
      </c>
      <c r="I1566" s="2" t="str">
        <f t="shared" si="24"/>
        <v>Delivered</v>
      </c>
      <c r="J1566" s="2" t="str">
        <f>TEXT(WORKSHEET[[#This Row],[Offloading Date]], "mmm")</f>
        <v>Jun</v>
      </c>
      <c r="K1566" s="2" t="str">
        <f>IF(OR(WORKSHEET[[#This Row],[Year]]="", ISBLANK(WORKSHEET[[#This Row],[Year]]), WORKSHEET[[#This Row],[Year]]="null"), "Exclude", "Include")</f>
        <v>Include</v>
      </c>
      <c r="L1566" t="s">
        <v>12</v>
      </c>
      <c r="M1566" t="s">
        <v>3624</v>
      </c>
      <c r="N1566" t="s">
        <v>69</v>
      </c>
      <c r="O1566">
        <v>33.505000000000003</v>
      </c>
      <c r="P1566">
        <v>20</v>
      </c>
      <c r="Q1566" t="s">
        <v>14</v>
      </c>
      <c r="R1566">
        <f>P1566 * _xll.XLOOKUP(Q1566,CALCULATION!$A$15:$A$17, CALCULATION!$B$15:$B$17 )</f>
        <v>20</v>
      </c>
      <c r="S1566" s="5">
        <f>O1566*P1566*_xll.XLOOKUP(Q1566,CALCULATION!$A$15:$A$17, CALCULATION!$B$15:$B$17)</f>
        <v>670.1</v>
      </c>
      <c r="T1566">
        <v>10</v>
      </c>
      <c r="U1566" t="s">
        <v>14</v>
      </c>
      <c r="V1566">
        <f>T1566 * _xll.XLOOKUP(U1566,CALCULATION!$A$15:$A$17, CALCULATION!$B$15:$B$17 )</f>
        <v>10</v>
      </c>
      <c r="W1566" s="5">
        <f>O1566*T1566*_xll.XLOOKUP(U1566,CALCULATION!$A$15:$A$17, CALCULATION!$B$15:$B$17)</f>
        <v>335.05</v>
      </c>
      <c r="X1566" s="5">
        <f>WORKSHEET[[#This Row],[Clients Total Cost]] / WORKSHEET[[#This Row],[Clients Rate per T2 (USD)]]</f>
        <v>33.505000000000003</v>
      </c>
      <c r="Y1566" s="5">
        <f>WORKSHEET[[#This Row],[Clients Rate per T2 (USD)]] - WORKSHEET[[#This Row],[Supplier Rate Per t2 (USD)]]</f>
        <v>10</v>
      </c>
      <c r="Z1566" s="5">
        <f>WORKSHEET[[#This Row],[Profit Per T]] * WORKSHEET[[#This Row],[Weight]]</f>
        <v>335.05</v>
      </c>
      <c r="AA1566">
        <v>1</v>
      </c>
      <c r="AB1566" s="1">
        <v>4.05</v>
      </c>
      <c r="AC1566" s="1">
        <v>2.7</v>
      </c>
      <c r="AD1566" s="1">
        <v>3.375</v>
      </c>
      <c r="AE1566" s="1">
        <f>WORKSHEET[[#This Row],[Delay at toll gate in days]] +WORKSHEET[[#This Row],[Delay at workshop in days]] +WORKSHEET[[#This Row],[Delay at border in days]]</f>
        <v>10.125</v>
      </c>
    </row>
    <row r="1567" spans="1:31" x14ac:dyDescent="0.35">
      <c r="A1567" t="s">
        <v>1587</v>
      </c>
      <c r="B1567" t="s">
        <v>10</v>
      </c>
      <c r="C1567" t="s">
        <v>68</v>
      </c>
      <c r="D1567" t="s">
        <v>3619</v>
      </c>
      <c r="E1567" t="s">
        <v>3614</v>
      </c>
      <c r="F1567" t="str">
        <f>WORKSHEET[[#This Row],[Depart From]]&amp;"-"&amp;WORKSHEET[[#This Row],[Arrive To]]</f>
        <v>Addis Ababa-Alger</v>
      </c>
      <c r="G1567" s="2">
        <v>44705</v>
      </c>
      <c r="H1567" s="2">
        <v>44730</v>
      </c>
      <c r="I1567" s="2" t="str">
        <f t="shared" si="24"/>
        <v>Delivered</v>
      </c>
      <c r="J1567" s="2" t="str">
        <f>TEXT(WORKSHEET[[#This Row],[Offloading Date]], "mmm")</f>
        <v>Jun</v>
      </c>
      <c r="K1567" s="2" t="str">
        <f>IF(OR(WORKSHEET[[#This Row],[Year]]="", ISBLANK(WORKSHEET[[#This Row],[Year]]), WORKSHEET[[#This Row],[Year]]="null"), "Exclude", "Include")</f>
        <v>Include</v>
      </c>
      <c r="L1567" t="s">
        <v>12</v>
      </c>
      <c r="M1567" t="s">
        <v>3624</v>
      </c>
      <c r="N1567" t="s">
        <v>69</v>
      </c>
      <c r="O1567">
        <v>32.539000000000001</v>
      </c>
      <c r="P1567">
        <v>20</v>
      </c>
      <c r="Q1567" t="s">
        <v>14</v>
      </c>
      <c r="R1567">
        <f>P1567 * _xll.XLOOKUP(Q1567,CALCULATION!$A$15:$A$17, CALCULATION!$B$15:$B$17 )</f>
        <v>20</v>
      </c>
      <c r="S1567" s="5">
        <f>O1567*P1567*_xll.XLOOKUP(Q1567,CALCULATION!$A$15:$A$17, CALCULATION!$B$15:$B$17)</f>
        <v>650.78</v>
      </c>
      <c r="T1567">
        <v>10</v>
      </c>
      <c r="U1567" t="s">
        <v>14</v>
      </c>
      <c r="V1567">
        <f>T1567 * _xll.XLOOKUP(U1567,CALCULATION!$A$15:$A$17, CALCULATION!$B$15:$B$17 )</f>
        <v>10</v>
      </c>
      <c r="W1567" s="5">
        <f>O1567*T1567*_xll.XLOOKUP(U1567,CALCULATION!$A$15:$A$17, CALCULATION!$B$15:$B$17)</f>
        <v>325.39</v>
      </c>
      <c r="X1567" s="5">
        <f>WORKSHEET[[#This Row],[Clients Total Cost]] / WORKSHEET[[#This Row],[Clients Rate per T2 (USD)]]</f>
        <v>32.539000000000001</v>
      </c>
      <c r="Y1567" s="5">
        <f>WORKSHEET[[#This Row],[Clients Rate per T2 (USD)]] - WORKSHEET[[#This Row],[Supplier Rate Per t2 (USD)]]</f>
        <v>10</v>
      </c>
      <c r="Z1567" s="5">
        <f>WORKSHEET[[#This Row],[Profit Per T]] * WORKSHEET[[#This Row],[Weight]]</f>
        <v>325.39</v>
      </c>
      <c r="AA1567">
        <v>1</v>
      </c>
      <c r="AB1567" s="1">
        <v>3.75</v>
      </c>
      <c r="AC1567" s="1">
        <v>2.5</v>
      </c>
      <c r="AD1567" s="1">
        <v>3.125</v>
      </c>
      <c r="AE1567" s="1">
        <f>WORKSHEET[[#This Row],[Delay at toll gate in days]] +WORKSHEET[[#This Row],[Delay at workshop in days]] +WORKSHEET[[#This Row],[Delay at border in days]]</f>
        <v>9.375</v>
      </c>
    </row>
    <row r="1568" spans="1:31" x14ac:dyDescent="0.35">
      <c r="A1568" t="s">
        <v>1588</v>
      </c>
      <c r="B1568" t="s">
        <v>10</v>
      </c>
      <c r="C1568" t="s">
        <v>68</v>
      </c>
      <c r="D1568" t="s">
        <v>3616</v>
      </c>
      <c r="E1568" t="s">
        <v>3614</v>
      </c>
      <c r="F1568" t="str">
        <f>WORKSHEET[[#This Row],[Depart From]]&amp;"-"&amp;WORKSHEET[[#This Row],[Arrive To]]</f>
        <v>Marrakech-Alger</v>
      </c>
      <c r="G1568" s="2">
        <v>44707</v>
      </c>
      <c r="H1568" s="2">
        <v>44734</v>
      </c>
      <c r="I1568" s="2" t="str">
        <f t="shared" si="24"/>
        <v>Delivered</v>
      </c>
      <c r="J1568" s="2" t="str">
        <f>TEXT(WORKSHEET[[#This Row],[Offloading Date]], "mmm")</f>
        <v>Jun</v>
      </c>
      <c r="K1568" s="2" t="str">
        <f>IF(OR(WORKSHEET[[#This Row],[Year]]="", ISBLANK(WORKSHEET[[#This Row],[Year]]), WORKSHEET[[#This Row],[Year]]="null"), "Exclude", "Include")</f>
        <v>Include</v>
      </c>
      <c r="L1568" t="s">
        <v>12</v>
      </c>
      <c r="M1568" t="s">
        <v>3624</v>
      </c>
      <c r="N1568" t="s">
        <v>69</v>
      </c>
      <c r="O1568">
        <v>32.091999999999999</v>
      </c>
      <c r="P1568">
        <v>20</v>
      </c>
      <c r="Q1568" t="s">
        <v>14</v>
      </c>
      <c r="R1568">
        <f>P1568 * _xll.XLOOKUP(Q1568,CALCULATION!$A$15:$A$17, CALCULATION!$B$15:$B$17 )</f>
        <v>20</v>
      </c>
      <c r="S1568" s="5">
        <f>O1568*P1568*_xll.XLOOKUP(Q1568,CALCULATION!$A$15:$A$17, CALCULATION!$B$15:$B$17)</f>
        <v>641.83999999999992</v>
      </c>
      <c r="T1568">
        <v>10</v>
      </c>
      <c r="U1568" t="s">
        <v>14</v>
      </c>
      <c r="V1568">
        <f>T1568 * _xll.XLOOKUP(U1568,CALCULATION!$A$15:$A$17, CALCULATION!$B$15:$B$17 )</f>
        <v>10</v>
      </c>
      <c r="W1568" s="5">
        <f>O1568*T1568*_xll.XLOOKUP(U1568,CALCULATION!$A$15:$A$17, CALCULATION!$B$15:$B$17)</f>
        <v>320.91999999999996</v>
      </c>
      <c r="X1568" s="5">
        <f>WORKSHEET[[#This Row],[Clients Total Cost]] / WORKSHEET[[#This Row],[Clients Rate per T2 (USD)]]</f>
        <v>32.091999999999999</v>
      </c>
      <c r="Y1568" s="5">
        <f>WORKSHEET[[#This Row],[Clients Rate per T2 (USD)]] - WORKSHEET[[#This Row],[Supplier Rate Per t2 (USD)]]</f>
        <v>10</v>
      </c>
      <c r="Z1568" s="5">
        <f>WORKSHEET[[#This Row],[Profit Per T]] * WORKSHEET[[#This Row],[Weight]]</f>
        <v>320.91999999999996</v>
      </c>
      <c r="AA1568">
        <v>1</v>
      </c>
      <c r="AB1568" s="1">
        <v>4.05</v>
      </c>
      <c r="AC1568" s="1">
        <v>2.7</v>
      </c>
      <c r="AD1568" s="1">
        <v>3.375</v>
      </c>
      <c r="AE1568" s="1">
        <f>WORKSHEET[[#This Row],[Delay at toll gate in days]] +WORKSHEET[[#This Row],[Delay at workshop in days]] +WORKSHEET[[#This Row],[Delay at border in days]]</f>
        <v>10.125</v>
      </c>
    </row>
    <row r="1569" spans="1:31" x14ac:dyDescent="0.35">
      <c r="A1569" t="s">
        <v>1589</v>
      </c>
      <c r="B1569" t="s">
        <v>10</v>
      </c>
      <c r="C1569" t="s">
        <v>68</v>
      </c>
      <c r="D1569" t="s">
        <v>3615</v>
      </c>
      <c r="E1569" t="s">
        <v>3618</v>
      </c>
      <c r="F1569" t="str">
        <f>WORKSHEET[[#This Row],[Depart From]]&amp;"-"&amp;WORKSHEET[[#This Row],[Arrive To]]</f>
        <v>Mombasa-Tripoli</v>
      </c>
      <c r="G1569" s="2">
        <v>44728</v>
      </c>
      <c r="H1569" s="2">
        <v>44757</v>
      </c>
      <c r="I1569" s="2" t="str">
        <f t="shared" si="24"/>
        <v>Delivered</v>
      </c>
      <c r="J1569" s="2" t="str">
        <f>TEXT(WORKSHEET[[#This Row],[Offloading Date]], "mmm")</f>
        <v>Jul</v>
      </c>
      <c r="K1569" s="2" t="str">
        <f>IF(OR(WORKSHEET[[#This Row],[Year]]="", ISBLANK(WORKSHEET[[#This Row],[Year]]), WORKSHEET[[#This Row],[Year]]="null"), "Exclude", "Include")</f>
        <v>Include</v>
      </c>
      <c r="L1569" t="s">
        <v>12</v>
      </c>
      <c r="M1569" t="s">
        <v>3624</v>
      </c>
      <c r="N1569" t="s">
        <v>69</v>
      </c>
      <c r="O1569">
        <v>34.423000000000002</v>
      </c>
      <c r="P1569">
        <v>20</v>
      </c>
      <c r="Q1569" t="s">
        <v>14</v>
      </c>
      <c r="R1569">
        <f>P1569 * _xll.XLOOKUP(Q1569,CALCULATION!$A$15:$A$17, CALCULATION!$B$15:$B$17 )</f>
        <v>20</v>
      </c>
      <c r="S1569" s="5">
        <f>O1569*P1569*_xll.XLOOKUP(Q1569,CALCULATION!$A$15:$A$17, CALCULATION!$B$15:$B$17)</f>
        <v>688.46</v>
      </c>
      <c r="T1569">
        <v>10</v>
      </c>
      <c r="U1569" t="s">
        <v>14</v>
      </c>
      <c r="V1569">
        <f>T1569 * _xll.XLOOKUP(U1569,CALCULATION!$A$15:$A$17, CALCULATION!$B$15:$B$17 )</f>
        <v>10</v>
      </c>
      <c r="W1569" s="5">
        <f>O1569*T1569*_xll.XLOOKUP(U1569,CALCULATION!$A$15:$A$17, CALCULATION!$B$15:$B$17)</f>
        <v>344.23</v>
      </c>
      <c r="X1569" s="5">
        <f>WORKSHEET[[#This Row],[Clients Total Cost]] / WORKSHEET[[#This Row],[Clients Rate per T2 (USD)]]</f>
        <v>34.423000000000002</v>
      </c>
      <c r="Y1569" s="5">
        <f>WORKSHEET[[#This Row],[Clients Rate per T2 (USD)]] - WORKSHEET[[#This Row],[Supplier Rate Per t2 (USD)]]</f>
        <v>10</v>
      </c>
      <c r="Z1569" s="5">
        <f>WORKSHEET[[#This Row],[Profit Per T]] * WORKSHEET[[#This Row],[Weight]]</f>
        <v>344.23</v>
      </c>
      <c r="AA1569">
        <v>1</v>
      </c>
      <c r="AB1569" s="1">
        <v>4.3499999999999996</v>
      </c>
      <c r="AC1569" s="1">
        <v>2.9000000000000004</v>
      </c>
      <c r="AD1569" s="1">
        <v>3.625</v>
      </c>
      <c r="AE1569" s="1">
        <f>WORKSHEET[[#This Row],[Delay at toll gate in days]] +WORKSHEET[[#This Row],[Delay at workshop in days]] +WORKSHEET[[#This Row],[Delay at border in days]]</f>
        <v>10.875</v>
      </c>
    </row>
    <row r="1570" spans="1:31" x14ac:dyDescent="0.35">
      <c r="A1570" t="s">
        <v>1590</v>
      </c>
      <c r="B1570" t="s">
        <v>10</v>
      </c>
      <c r="C1570" t="s">
        <v>68</v>
      </c>
      <c r="D1570" t="s">
        <v>3615</v>
      </c>
      <c r="E1570" t="s">
        <v>3618</v>
      </c>
      <c r="F1570" t="str">
        <f>WORKSHEET[[#This Row],[Depart From]]&amp;"-"&amp;WORKSHEET[[#This Row],[Arrive To]]</f>
        <v>Mombasa-Tripoli</v>
      </c>
      <c r="G1570" s="2">
        <v>44706</v>
      </c>
      <c r="H1570" s="2">
        <v>44728</v>
      </c>
      <c r="I1570" s="2" t="str">
        <f t="shared" si="24"/>
        <v>Delivered</v>
      </c>
      <c r="J1570" s="2" t="str">
        <f>TEXT(WORKSHEET[[#This Row],[Offloading Date]], "mmm")</f>
        <v>Jun</v>
      </c>
      <c r="K1570" s="2" t="str">
        <f>IF(OR(WORKSHEET[[#This Row],[Year]]="", ISBLANK(WORKSHEET[[#This Row],[Year]]), WORKSHEET[[#This Row],[Year]]="null"), "Exclude", "Include")</f>
        <v>Include</v>
      </c>
      <c r="L1570" t="s">
        <v>12</v>
      </c>
      <c r="M1570" t="s">
        <v>3624</v>
      </c>
      <c r="N1570" t="s">
        <v>69</v>
      </c>
      <c r="O1570">
        <v>32.466000000000001</v>
      </c>
      <c r="P1570">
        <v>20</v>
      </c>
      <c r="Q1570" t="s">
        <v>14</v>
      </c>
      <c r="R1570">
        <f>P1570 * _xll.XLOOKUP(Q1570,CALCULATION!$A$15:$A$17, CALCULATION!$B$15:$B$17 )</f>
        <v>20</v>
      </c>
      <c r="S1570" s="5">
        <f>O1570*P1570*_xll.XLOOKUP(Q1570,CALCULATION!$A$15:$A$17, CALCULATION!$B$15:$B$17)</f>
        <v>649.32000000000005</v>
      </c>
      <c r="T1570">
        <v>10</v>
      </c>
      <c r="U1570" t="s">
        <v>14</v>
      </c>
      <c r="V1570">
        <f>T1570 * _xll.XLOOKUP(U1570,CALCULATION!$A$15:$A$17, CALCULATION!$B$15:$B$17 )</f>
        <v>10</v>
      </c>
      <c r="W1570" s="5">
        <f>O1570*T1570*_xll.XLOOKUP(U1570,CALCULATION!$A$15:$A$17, CALCULATION!$B$15:$B$17)</f>
        <v>324.66000000000003</v>
      </c>
      <c r="X1570" s="5">
        <f>WORKSHEET[[#This Row],[Clients Total Cost]] / WORKSHEET[[#This Row],[Clients Rate per T2 (USD)]]</f>
        <v>32.466000000000001</v>
      </c>
      <c r="Y1570" s="5">
        <f>WORKSHEET[[#This Row],[Clients Rate per T2 (USD)]] - WORKSHEET[[#This Row],[Supplier Rate Per t2 (USD)]]</f>
        <v>10</v>
      </c>
      <c r="Z1570" s="5">
        <f>WORKSHEET[[#This Row],[Profit Per T]] * WORKSHEET[[#This Row],[Weight]]</f>
        <v>324.66000000000003</v>
      </c>
      <c r="AA1570">
        <v>1</v>
      </c>
      <c r="AB1570" s="1">
        <v>3.3</v>
      </c>
      <c r="AC1570" s="1">
        <v>2.2000000000000002</v>
      </c>
      <c r="AD1570" s="1">
        <v>2.75</v>
      </c>
      <c r="AE1570" s="1">
        <f>WORKSHEET[[#This Row],[Delay at toll gate in days]] +WORKSHEET[[#This Row],[Delay at workshop in days]] +WORKSHEET[[#This Row],[Delay at border in days]]</f>
        <v>8.25</v>
      </c>
    </row>
    <row r="1571" spans="1:31" x14ac:dyDescent="0.35">
      <c r="A1571" t="s">
        <v>1591</v>
      </c>
      <c r="B1571" t="s">
        <v>10</v>
      </c>
      <c r="C1571" t="s">
        <v>68</v>
      </c>
      <c r="D1571" t="s">
        <v>3619</v>
      </c>
      <c r="E1571" t="s">
        <v>3614</v>
      </c>
      <c r="F1571" t="str">
        <f>WORKSHEET[[#This Row],[Depart From]]&amp;"-"&amp;WORKSHEET[[#This Row],[Arrive To]]</f>
        <v>Addis Ababa-Alger</v>
      </c>
      <c r="G1571" s="2">
        <v>44701</v>
      </c>
      <c r="H1571" s="2">
        <v>44728</v>
      </c>
      <c r="I1571" s="2" t="str">
        <f t="shared" si="24"/>
        <v>Delivered</v>
      </c>
      <c r="J1571" s="2" t="str">
        <f>TEXT(WORKSHEET[[#This Row],[Offloading Date]], "mmm")</f>
        <v>Jun</v>
      </c>
      <c r="K1571" s="2" t="str">
        <f>IF(OR(WORKSHEET[[#This Row],[Year]]="", ISBLANK(WORKSHEET[[#This Row],[Year]]), WORKSHEET[[#This Row],[Year]]="null"), "Exclude", "Include")</f>
        <v>Include</v>
      </c>
      <c r="L1571" t="s">
        <v>12</v>
      </c>
      <c r="M1571" t="s">
        <v>3624</v>
      </c>
      <c r="N1571" t="s">
        <v>69</v>
      </c>
      <c r="O1571">
        <v>30.079000000000001</v>
      </c>
      <c r="P1571">
        <v>20</v>
      </c>
      <c r="Q1571" t="s">
        <v>14</v>
      </c>
      <c r="R1571">
        <f>P1571 * _xll.XLOOKUP(Q1571,CALCULATION!$A$15:$A$17, CALCULATION!$B$15:$B$17 )</f>
        <v>20</v>
      </c>
      <c r="S1571" s="5">
        <f>O1571*P1571*_xll.XLOOKUP(Q1571,CALCULATION!$A$15:$A$17, CALCULATION!$B$15:$B$17)</f>
        <v>601.58000000000004</v>
      </c>
      <c r="T1571">
        <v>10</v>
      </c>
      <c r="U1571" t="s">
        <v>14</v>
      </c>
      <c r="V1571">
        <f>T1571 * _xll.XLOOKUP(U1571,CALCULATION!$A$15:$A$17, CALCULATION!$B$15:$B$17 )</f>
        <v>10</v>
      </c>
      <c r="W1571" s="5">
        <f>O1571*T1571*_xll.XLOOKUP(U1571,CALCULATION!$A$15:$A$17, CALCULATION!$B$15:$B$17)</f>
        <v>300.79000000000002</v>
      </c>
      <c r="X1571" s="5">
        <f>WORKSHEET[[#This Row],[Clients Total Cost]] / WORKSHEET[[#This Row],[Clients Rate per T2 (USD)]]</f>
        <v>30.079000000000001</v>
      </c>
      <c r="Y1571" s="5">
        <f>WORKSHEET[[#This Row],[Clients Rate per T2 (USD)]] - WORKSHEET[[#This Row],[Supplier Rate Per t2 (USD)]]</f>
        <v>10</v>
      </c>
      <c r="Z1571" s="5">
        <f>WORKSHEET[[#This Row],[Profit Per T]] * WORKSHEET[[#This Row],[Weight]]</f>
        <v>300.79000000000002</v>
      </c>
      <c r="AA1571">
        <v>1</v>
      </c>
      <c r="AB1571" s="1">
        <v>4.05</v>
      </c>
      <c r="AC1571" s="1">
        <v>2.7</v>
      </c>
      <c r="AD1571" s="1">
        <v>3.375</v>
      </c>
      <c r="AE1571" s="1">
        <f>WORKSHEET[[#This Row],[Delay at toll gate in days]] +WORKSHEET[[#This Row],[Delay at workshop in days]] +WORKSHEET[[#This Row],[Delay at border in days]]</f>
        <v>10.125</v>
      </c>
    </row>
    <row r="1572" spans="1:31" x14ac:dyDescent="0.35">
      <c r="A1572" t="s">
        <v>1592</v>
      </c>
      <c r="B1572" t="s">
        <v>10</v>
      </c>
      <c r="C1572" t="s">
        <v>68</v>
      </c>
      <c r="D1572" t="s">
        <v>3611</v>
      </c>
      <c r="E1572" t="s">
        <v>3613</v>
      </c>
      <c r="F1572" t="str">
        <f>WORKSHEET[[#This Row],[Depart From]]&amp;"-"&amp;WORKSHEET[[#This Row],[Arrive To]]</f>
        <v>Mogadishu-Sanaa</v>
      </c>
      <c r="G1572" s="2">
        <v>44725</v>
      </c>
      <c r="H1572" s="2">
        <v>44755</v>
      </c>
      <c r="I1572" s="2" t="str">
        <f t="shared" si="24"/>
        <v>Delivered</v>
      </c>
      <c r="J1572" s="2" t="str">
        <f>TEXT(WORKSHEET[[#This Row],[Offloading Date]], "mmm")</f>
        <v>Jul</v>
      </c>
      <c r="K1572" s="2" t="str">
        <f>IF(OR(WORKSHEET[[#This Row],[Year]]="", ISBLANK(WORKSHEET[[#This Row],[Year]]), WORKSHEET[[#This Row],[Year]]="null"), "Exclude", "Include")</f>
        <v>Include</v>
      </c>
      <c r="L1572" t="s">
        <v>12</v>
      </c>
      <c r="M1572" t="s">
        <v>3624</v>
      </c>
      <c r="N1572" t="s">
        <v>69</v>
      </c>
      <c r="O1572">
        <v>33.823</v>
      </c>
      <c r="P1572">
        <v>20</v>
      </c>
      <c r="Q1572" t="s">
        <v>14</v>
      </c>
      <c r="R1572">
        <f>P1572 * _xll.XLOOKUP(Q1572,CALCULATION!$A$15:$A$17, CALCULATION!$B$15:$B$17 )</f>
        <v>20</v>
      </c>
      <c r="S1572" s="5">
        <f>O1572*P1572*_xll.XLOOKUP(Q1572,CALCULATION!$A$15:$A$17, CALCULATION!$B$15:$B$17)</f>
        <v>676.46</v>
      </c>
      <c r="T1572">
        <v>10</v>
      </c>
      <c r="U1572" t="s">
        <v>14</v>
      </c>
      <c r="V1572">
        <f>T1572 * _xll.XLOOKUP(U1572,CALCULATION!$A$15:$A$17, CALCULATION!$B$15:$B$17 )</f>
        <v>10</v>
      </c>
      <c r="W1572" s="5">
        <f>O1572*T1572*_xll.XLOOKUP(U1572,CALCULATION!$A$15:$A$17, CALCULATION!$B$15:$B$17)</f>
        <v>338.23</v>
      </c>
      <c r="X1572" s="5">
        <f>WORKSHEET[[#This Row],[Clients Total Cost]] / WORKSHEET[[#This Row],[Clients Rate per T2 (USD)]]</f>
        <v>33.823</v>
      </c>
      <c r="Y1572" s="5">
        <f>WORKSHEET[[#This Row],[Clients Rate per T2 (USD)]] - WORKSHEET[[#This Row],[Supplier Rate Per t2 (USD)]]</f>
        <v>10</v>
      </c>
      <c r="Z1572" s="5">
        <f>WORKSHEET[[#This Row],[Profit Per T]] * WORKSHEET[[#This Row],[Weight]]</f>
        <v>338.23</v>
      </c>
      <c r="AA1572">
        <v>1</v>
      </c>
      <c r="AB1572" s="1">
        <v>4.5</v>
      </c>
      <c r="AC1572" s="1">
        <v>3</v>
      </c>
      <c r="AD1572" s="1">
        <v>3.75</v>
      </c>
      <c r="AE1572" s="1">
        <f>WORKSHEET[[#This Row],[Delay at toll gate in days]] +WORKSHEET[[#This Row],[Delay at workshop in days]] +WORKSHEET[[#This Row],[Delay at border in days]]</f>
        <v>11.25</v>
      </c>
    </row>
    <row r="1573" spans="1:31" x14ac:dyDescent="0.35">
      <c r="A1573" t="s">
        <v>1593</v>
      </c>
      <c r="B1573" t="s">
        <v>10</v>
      </c>
      <c r="C1573" t="s">
        <v>68</v>
      </c>
      <c r="D1573" t="s">
        <v>3615</v>
      </c>
      <c r="E1573" t="s">
        <v>3614</v>
      </c>
      <c r="F1573" t="str">
        <f>WORKSHEET[[#This Row],[Depart From]]&amp;"-"&amp;WORKSHEET[[#This Row],[Arrive To]]</f>
        <v>Mombasa-Alger</v>
      </c>
      <c r="G1573" s="2">
        <v>44728</v>
      </c>
      <c r="H1573" s="2">
        <v>44759</v>
      </c>
      <c r="I1573" s="2" t="str">
        <f t="shared" si="24"/>
        <v>Delivered</v>
      </c>
      <c r="J1573" s="2" t="str">
        <f>TEXT(WORKSHEET[[#This Row],[Offloading Date]], "mmm")</f>
        <v>Jul</v>
      </c>
      <c r="K1573" s="2" t="str">
        <f>IF(OR(WORKSHEET[[#This Row],[Year]]="", ISBLANK(WORKSHEET[[#This Row],[Year]]), WORKSHEET[[#This Row],[Year]]="null"), "Exclude", "Include")</f>
        <v>Include</v>
      </c>
      <c r="L1573" t="s">
        <v>12</v>
      </c>
      <c r="M1573" t="s">
        <v>3624</v>
      </c>
      <c r="N1573" t="s">
        <v>69</v>
      </c>
      <c r="O1573">
        <v>33.869</v>
      </c>
      <c r="P1573">
        <v>20</v>
      </c>
      <c r="Q1573" t="s">
        <v>14</v>
      </c>
      <c r="R1573">
        <f>P1573 * _xll.XLOOKUP(Q1573,CALCULATION!$A$15:$A$17, CALCULATION!$B$15:$B$17 )</f>
        <v>20</v>
      </c>
      <c r="S1573" s="5">
        <f>O1573*P1573*_xll.XLOOKUP(Q1573,CALCULATION!$A$15:$A$17, CALCULATION!$B$15:$B$17)</f>
        <v>677.38</v>
      </c>
      <c r="T1573">
        <v>10</v>
      </c>
      <c r="U1573" t="s">
        <v>14</v>
      </c>
      <c r="V1573">
        <f>T1573 * _xll.XLOOKUP(U1573,CALCULATION!$A$15:$A$17, CALCULATION!$B$15:$B$17 )</f>
        <v>10</v>
      </c>
      <c r="W1573" s="5">
        <f>O1573*T1573*_xll.XLOOKUP(U1573,CALCULATION!$A$15:$A$17, CALCULATION!$B$15:$B$17)</f>
        <v>338.69</v>
      </c>
      <c r="X1573" s="5">
        <f>WORKSHEET[[#This Row],[Clients Total Cost]] / WORKSHEET[[#This Row],[Clients Rate per T2 (USD)]]</f>
        <v>33.869</v>
      </c>
      <c r="Y1573" s="5">
        <f>WORKSHEET[[#This Row],[Clients Rate per T2 (USD)]] - WORKSHEET[[#This Row],[Supplier Rate Per t2 (USD)]]</f>
        <v>10</v>
      </c>
      <c r="Z1573" s="5">
        <f>WORKSHEET[[#This Row],[Profit Per T]] * WORKSHEET[[#This Row],[Weight]]</f>
        <v>338.69</v>
      </c>
      <c r="AA1573">
        <v>1</v>
      </c>
      <c r="AB1573" s="1">
        <v>4.6499999999999995</v>
      </c>
      <c r="AC1573" s="1">
        <v>3.1</v>
      </c>
      <c r="AD1573" s="1">
        <v>3.875</v>
      </c>
      <c r="AE1573" s="1">
        <f>WORKSHEET[[#This Row],[Delay at toll gate in days]] +WORKSHEET[[#This Row],[Delay at workshop in days]] +WORKSHEET[[#This Row],[Delay at border in days]]</f>
        <v>11.625</v>
      </c>
    </row>
    <row r="1574" spans="1:31" x14ac:dyDescent="0.35">
      <c r="A1574" t="s">
        <v>1594</v>
      </c>
      <c r="B1574" t="s">
        <v>10</v>
      </c>
      <c r="C1574" t="s">
        <v>68</v>
      </c>
      <c r="D1574" t="s">
        <v>3616</v>
      </c>
      <c r="E1574" t="s">
        <v>3614</v>
      </c>
      <c r="F1574" t="str">
        <f>WORKSHEET[[#This Row],[Depart From]]&amp;"-"&amp;WORKSHEET[[#This Row],[Arrive To]]</f>
        <v>Marrakech-Alger</v>
      </c>
      <c r="G1574" s="2">
        <v>44725</v>
      </c>
      <c r="H1574" s="2">
        <v>44750</v>
      </c>
      <c r="I1574" s="2" t="str">
        <f t="shared" si="24"/>
        <v>Delivered</v>
      </c>
      <c r="J1574" s="2" t="str">
        <f>TEXT(WORKSHEET[[#This Row],[Offloading Date]], "mmm")</f>
        <v>Jul</v>
      </c>
      <c r="K1574" s="2" t="str">
        <f>IF(OR(WORKSHEET[[#This Row],[Year]]="", ISBLANK(WORKSHEET[[#This Row],[Year]]), WORKSHEET[[#This Row],[Year]]="null"), "Exclude", "Include")</f>
        <v>Include</v>
      </c>
      <c r="L1574" t="s">
        <v>12</v>
      </c>
      <c r="M1574" t="s">
        <v>3624</v>
      </c>
      <c r="N1574" t="s">
        <v>69</v>
      </c>
      <c r="O1574">
        <v>33.792999999999999</v>
      </c>
      <c r="P1574">
        <v>20</v>
      </c>
      <c r="Q1574" t="s">
        <v>14</v>
      </c>
      <c r="R1574">
        <f>P1574 * _xll.XLOOKUP(Q1574,CALCULATION!$A$15:$A$17, CALCULATION!$B$15:$B$17 )</f>
        <v>20</v>
      </c>
      <c r="S1574" s="5">
        <f>O1574*P1574*_xll.XLOOKUP(Q1574,CALCULATION!$A$15:$A$17, CALCULATION!$B$15:$B$17)</f>
        <v>675.86</v>
      </c>
      <c r="T1574">
        <v>10</v>
      </c>
      <c r="U1574" t="s">
        <v>14</v>
      </c>
      <c r="V1574">
        <f>T1574 * _xll.XLOOKUP(U1574,CALCULATION!$A$15:$A$17, CALCULATION!$B$15:$B$17 )</f>
        <v>10</v>
      </c>
      <c r="W1574" s="5">
        <f>O1574*T1574*_xll.XLOOKUP(U1574,CALCULATION!$A$15:$A$17, CALCULATION!$B$15:$B$17)</f>
        <v>337.93</v>
      </c>
      <c r="X1574" s="5">
        <f>WORKSHEET[[#This Row],[Clients Total Cost]] / WORKSHEET[[#This Row],[Clients Rate per T2 (USD)]]</f>
        <v>33.792999999999999</v>
      </c>
      <c r="Y1574" s="5">
        <f>WORKSHEET[[#This Row],[Clients Rate per T2 (USD)]] - WORKSHEET[[#This Row],[Supplier Rate Per t2 (USD)]]</f>
        <v>10</v>
      </c>
      <c r="Z1574" s="5">
        <f>WORKSHEET[[#This Row],[Profit Per T]] * WORKSHEET[[#This Row],[Weight]]</f>
        <v>337.93</v>
      </c>
      <c r="AA1574">
        <v>1</v>
      </c>
      <c r="AB1574" s="1">
        <v>3.75</v>
      </c>
      <c r="AC1574" s="1">
        <v>2.5</v>
      </c>
      <c r="AD1574" s="1">
        <v>3.125</v>
      </c>
      <c r="AE1574" s="1">
        <f>WORKSHEET[[#This Row],[Delay at toll gate in days]] +WORKSHEET[[#This Row],[Delay at workshop in days]] +WORKSHEET[[#This Row],[Delay at border in days]]</f>
        <v>9.375</v>
      </c>
    </row>
    <row r="1575" spans="1:31" x14ac:dyDescent="0.35">
      <c r="A1575" t="s">
        <v>1595</v>
      </c>
      <c r="B1575" t="s">
        <v>10</v>
      </c>
      <c r="C1575" t="s">
        <v>68</v>
      </c>
      <c r="D1575" t="s">
        <v>3611</v>
      </c>
      <c r="E1575" t="s">
        <v>3613</v>
      </c>
      <c r="F1575" t="str">
        <f>WORKSHEET[[#This Row],[Depart From]]&amp;"-"&amp;WORKSHEET[[#This Row],[Arrive To]]</f>
        <v>Mogadishu-Sanaa</v>
      </c>
      <c r="G1575" s="2">
        <v>44725</v>
      </c>
      <c r="H1575" s="2">
        <v>44749</v>
      </c>
      <c r="I1575" s="2" t="str">
        <f t="shared" si="24"/>
        <v>Delivered</v>
      </c>
      <c r="J1575" s="2" t="str">
        <f>TEXT(WORKSHEET[[#This Row],[Offloading Date]], "mmm")</f>
        <v>Jul</v>
      </c>
      <c r="K1575" s="2" t="str">
        <f>IF(OR(WORKSHEET[[#This Row],[Year]]="", ISBLANK(WORKSHEET[[#This Row],[Year]]), WORKSHEET[[#This Row],[Year]]="null"), "Exclude", "Include")</f>
        <v>Include</v>
      </c>
      <c r="L1575" t="s">
        <v>12</v>
      </c>
      <c r="M1575" t="s">
        <v>3624</v>
      </c>
      <c r="N1575" t="s">
        <v>69</v>
      </c>
      <c r="O1575">
        <v>27.536000000000001</v>
      </c>
      <c r="P1575">
        <v>20</v>
      </c>
      <c r="Q1575" t="s">
        <v>14</v>
      </c>
      <c r="R1575">
        <f>P1575 * _xll.XLOOKUP(Q1575,CALCULATION!$A$15:$A$17, CALCULATION!$B$15:$B$17 )</f>
        <v>20</v>
      </c>
      <c r="S1575" s="5">
        <f>O1575*P1575*_xll.XLOOKUP(Q1575,CALCULATION!$A$15:$A$17, CALCULATION!$B$15:$B$17)</f>
        <v>550.72</v>
      </c>
      <c r="T1575">
        <v>10</v>
      </c>
      <c r="U1575" t="s">
        <v>14</v>
      </c>
      <c r="V1575">
        <f>T1575 * _xll.XLOOKUP(U1575,CALCULATION!$A$15:$A$17, CALCULATION!$B$15:$B$17 )</f>
        <v>10</v>
      </c>
      <c r="W1575" s="5">
        <f>O1575*T1575*_xll.XLOOKUP(U1575,CALCULATION!$A$15:$A$17, CALCULATION!$B$15:$B$17)</f>
        <v>275.36</v>
      </c>
      <c r="X1575" s="5">
        <f>WORKSHEET[[#This Row],[Clients Total Cost]] / WORKSHEET[[#This Row],[Clients Rate per T2 (USD)]]</f>
        <v>27.536000000000001</v>
      </c>
      <c r="Y1575" s="5">
        <f>WORKSHEET[[#This Row],[Clients Rate per T2 (USD)]] - WORKSHEET[[#This Row],[Supplier Rate Per t2 (USD)]]</f>
        <v>10</v>
      </c>
      <c r="Z1575" s="5">
        <f>WORKSHEET[[#This Row],[Profit Per T]] * WORKSHEET[[#This Row],[Weight]]</f>
        <v>275.36</v>
      </c>
      <c r="AA1575">
        <v>1</v>
      </c>
      <c r="AB1575" s="1">
        <v>3.5999999999999996</v>
      </c>
      <c r="AC1575" s="1">
        <v>2.4000000000000004</v>
      </c>
      <c r="AD1575" s="1">
        <v>3</v>
      </c>
      <c r="AE1575" s="1">
        <f>WORKSHEET[[#This Row],[Delay at toll gate in days]] +WORKSHEET[[#This Row],[Delay at workshop in days]] +WORKSHEET[[#This Row],[Delay at border in days]]</f>
        <v>9</v>
      </c>
    </row>
    <row r="1576" spans="1:31" x14ac:dyDescent="0.35">
      <c r="A1576" t="s">
        <v>1596</v>
      </c>
      <c r="B1576" t="s">
        <v>10</v>
      </c>
      <c r="C1576" t="s">
        <v>68</v>
      </c>
      <c r="D1576" t="s">
        <v>3616</v>
      </c>
      <c r="E1576" t="s">
        <v>3617</v>
      </c>
      <c r="F1576" t="str">
        <f>WORKSHEET[[#This Row],[Depart From]]&amp;"-"&amp;WORKSHEET[[#This Row],[Arrive To]]</f>
        <v>Marrakech-Lagos</v>
      </c>
      <c r="G1576" s="2">
        <v>44722</v>
      </c>
      <c r="H1576" s="2">
        <v>44750</v>
      </c>
      <c r="I1576" s="2" t="str">
        <f t="shared" si="24"/>
        <v>Delivered</v>
      </c>
      <c r="J1576" s="2" t="str">
        <f>TEXT(WORKSHEET[[#This Row],[Offloading Date]], "mmm")</f>
        <v>Jul</v>
      </c>
      <c r="K1576" s="2" t="str">
        <f>IF(OR(WORKSHEET[[#This Row],[Year]]="", ISBLANK(WORKSHEET[[#This Row],[Year]]), WORKSHEET[[#This Row],[Year]]="null"), "Exclude", "Include")</f>
        <v>Include</v>
      </c>
      <c r="L1576" t="s">
        <v>12</v>
      </c>
      <c r="M1576" t="s">
        <v>3624</v>
      </c>
      <c r="N1576" t="s">
        <v>69</v>
      </c>
      <c r="O1576">
        <v>27.869</v>
      </c>
      <c r="P1576">
        <v>20</v>
      </c>
      <c r="Q1576" t="s">
        <v>14</v>
      </c>
      <c r="R1576">
        <f>P1576 * _xll.XLOOKUP(Q1576,CALCULATION!$A$15:$A$17, CALCULATION!$B$15:$B$17 )</f>
        <v>20</v>
      </c>
      <c r="S1576" s="5">
        <f>O1576*P1576*_xll.XLOOKUP(Q1576,CALCULATION!$A$15:$A$17, CALCULATION!$B$15:$B$17)</f>
        <v>557.38</v>
      </c>
      <c r="T1576">
        <v>10</v>
      </c>
      <c r="U1576" t="s">
        <v>14</v>
      </c>
      <c r="V1576">
        <f>T1576 * _xll.XLOOKUP(U1576,CALCULATION!$A$15:$A$17, CALCULATION!$B$15:$B$17 )</f>
        <v>10</v>
      </c>
      <c r="W1576" s="5">
        <f>O1576*T1576*_xll.XLOOKUP(U1576,CALCULATION!$A$15:$A$17, CALCULATION!$B$15:$B$17)</f>
        <v>278.69</v>
      </c>
      <c r="X1576" s="5">
        <f>WORKSHEET[[#This Row],[Clients Total Cost]] / WORKSHEET[[#This Row],[Clients Rate per T2 (USD)]]</f>
        <v>27.869</v>
      </c>
      <c r="Y1576" s="5">
        <f>WORKSHEET[[#This Row],[Clients Rate per T2 (USD)]] - WORKSHEET[[#This Row],[Supplier Rate Per t2 (USD)]]</f>
        <v>10</v>
      </c>
      <c r="Z1576" s="5">
        <f>WORKSHEET[[#This Row],[Profit Per T]] * WORKSHEET[[#This Row],[Weight]]</f>
        <v>278.69</v>
      </c>
      <c r="AA1576">
        <v>1</v>
      </c>
      <c r="AB1576" s="1">
        <v>4.2</v>
      </c>
      <c r="AC1576" s="1">
        <v>2.8000000000000003</v>
      </c>
      <c r="AD1576" s="1">
        <v>3.5</v>
      </c>
      <c r="AE1576" s="1">
        <f>WORKSHEET[[#This Row],[Delay at toll gate in days]] +WORKSHEET[[#This Row],[Delay at workshop in days]] +WORKSHEET[[#This Row],[Delay at border in days]]</f>
        <v>10.5</v>
      </c>
    </row>
    <row r="1577" spans="1:31" x14ac:dyDescent="0.35">
      <c r="A1577" t="s">
        <v>1597</v>
      </c>
      <c r="B1577" t="s">
        <v>10</v>
      </c>
      <c r="C1577" t="s">
        <v>68</v>
      </c>
      <c r="D1577" t="s">
        <v>3620</v>
      </c>
      <c r="E1577" t="s">
        <v>3612</v>
      </c>
      <c r="F1577" t="str">
        <f>WORKSHEET[[#This Row],[Depart From]]&amp;"-"&amp;WORKSHEET[[#This Row],[Arrive To]]</f>
        <v>Zanzibar-Victoria</v>
      </c>
      <c r="G1577" s="2">
        <v>44725</v>
      </c>
      <c r="H1577" s="2">
        <v>44746</v>
      </c>
      <c r="I1577" s="2" t="str">
        <f t="shared" si="24"/>
        <v>Delivered</v>
      </c>
      <c r="J1577" s="2" t="str">
        <f>TEXT(WORKSHEET[[#This Row],[Offloading Date]], "mmm")</f>
        <v>Jul</v>
      </c>
      <c r="K1577" s="2" t="str">
        <f>IF(OR(WORKSHEET[[#This Row],[Year]]="", ISBLANK(WORKSHEET[[#This Row],[Year]]), WORKSHEET[[#This Row],[Year]]="null"), "Exclude", "Include")</f>
        <v>Include</v>
      </c>
      <c r="L1577" t="s">
        <v>12</v>
      </c>
      <c r="M1577" t="s">
        <v>3624</v>
      </c>
      <c r="N1577" t="s">
        <v>69</v>
      </c>
      <c r="O1577">
        <v>29.695</v>
      </c>
      <c r="P1577">
        <v>20</v>
      </c>
      <c r="Q1577" t="s">
        <v>14</v>
      </c>
      <c r="R1577">
        <f>P1577 * _xll.XLOOKUP(Q1577,CALCULATION!$A$15:$A$17, CALCULATION!$B$15:$B$17 )</f>
        <v>20</v>
      </c>
      <c r="S1577" s="5">
        <f>O1577*P1577*_xll.XLOOKUP(Q1577,CALCULATION!$A$15:$A$17, CALCULATION!$B$15:$B$17)</f>
        <v>593.9</v>
      </c>
      <c r="T1577">
        <v>10</v>
      </c>
      <c r="U1577" t="s">
        <v>14</v>
      </c>
      <c r="V1577">
        <f>T1577 * _xll.XLOOKUP(U1577,CALCULATION!$A$15:$A$17, CALCULATION!$B$15:$B$17 )</f>
        <v>10</v>
      </c>
      <c r="W1577" s="5">
        <f>O1577*T1577*_xll.XLOOKUP(U1577,CALCULATION!$A$15:$A$17, CALCULATION!$B$15:$B$17)</f>
        <v>296.95</v>
      </c>
      <c r="X1577" s="5">
        <f>WORKSHEET[[#This Row],[Clients Total Cost]] / WORKSHEET[[#This Row],[Clients Rate per T2 (USD)]]</f>
        <v>29.695</v>
      </c>
      <c r="Y1577" s="5">
        <f>WORKSHEET[[#This Row],[Clients Rate per T2 (USD)]] - WORKSHEET[[#This Row],[Supplier Rate Per t2 (USD)]]</f>
        <v>10</v>
      </c>
      <c r="Z1577" s="5">
        <f>WORKSHEET[[#This Row],[Profit Per T]] * WORKSHEET[[#This Row],[Weight]]</f>
        <v>296.95</v>
      </c>
      <c r="AA1577">
        <v>1</v>
      </c>
      <c r="AB1577" s="1">
        <v>3.15</v>
      </c>
      <c r="AC1577" s="1">
        <v>2.1</v>
      </c>
      <c r="AD1577" s="1">
        <v>2.625</v>
      </c>
      <c r="AE1577" s="1">
        <f>WORKSHEET[[#This Row],[Delay at toll gate in days]] +WORKSHEET[[#This Row],[Delay at workshop in days]] +WORKSHEET[[#This Row],[Delay at border in days]]</f>
        <v>7.875</v>
      </c>
    </row>
    <row r="1578" spans="1:31" x14ac:dyDescent="0.35">
      <c r="A1578" t="s">
        <v>1598</v>
      </c>
      <c r="B1578" t="s">
        <v>10</v>
      </c>
      <c r="C1578" t="s">
        <v>68</v>
      </c>
      <c r="D1578" t="s">
        <v>3615</v>
      </c>
      <c r="E1578" t="s">
        <v>3614</v>
      </c>
      <c r="F1578" t="str">
        <f>WORKSHEET[[#This Row],[Depart From]]&amp;"-"&amp;WORKSHEET[[#This Row],[Arrive To]]</f>
        <v>Mombasa-Alger</v>
      </c>
      <c r="G1578" s="2">
        <v>44732</v>
      </c>
      <c r="H1578" s="2">
        <v>44755</v>
      </c>
      <c r="I1578" s="2" t="str">
        <f t="shared" si="24"/>
        <v>Delivered</v>
      </c>
      <c r="J1578" s="2" t="str">
        <f>TEXT(WORKSHEET[[#This Row],[Offloading Date]], "mmm")</f>
        <v>Jul</v>
      </c>
      <c r="K1578" s="2" t="str">
        <f>IF(OR(WORKSHEET[[#This Row],[Year]]="", ISBLANK(WORKSHEET[[#This Row],[Year]]), WORKSHEET[[#This Row],[Year]]="null"), "Exclude", "Include")</f>
        <v>Include</v>
      </c>
      <c r="L1578" t="s">
        <v>12</v>
      </c>
      <c r="M1578" t="s">
        <v>3624</v>
      </c>
      <c r="N1578" t="s">
        <v>69</v>
      </c>
      <c r="O1578">
        <v>30.54</v>
      </c>
      <c r="P1578">
        <v>20</v>
      </c>
      <c r="Q1578" t="s">
        <v>14</v>
      </c>
      <c r="R1578">
        <f>P1578 * _xll.XLOOKUP(Q1578,CALCULATION!$A$15:$A$17, CALCULATION!$B$15:$B$17 )</f>
        <v>20</v>
      </c>
      <c r="S1578" s="5">
        <f>O1578*P1578*_xll.XLOOKUP(Q1578,CALCULATION!$A$15:$A$17, CALCULATION!$B$15:$B$17)</f>
        <v>610.79999999999995</v>
      </c>
      <c r="T1578">
        <v>10</v>
      </c>
      <c r="U1578" t="s">
        <v>14</v>
      </c>
      <c r="V1578">
        <f>T1578 * _xll.XLOOKUP(U1578,CALCULATION!$A$15:$A$17, CALCULATION!$B$15:$B$17 )</f>
        <v>10</v>
      </c>
      <c r="W1578" s="5">
        <f>O1578*T1578*_xll.XLOOKUP(U1578,CALCULATION!$A$15:$A$17, CALCULATION!$B$15:$B$17)</f>
        <v>305.39999999999998</v>
      </c>
      <c r="X1578" s="5">
        <f>WORKSHEET[[#This Row],[Clients Total Cost]] / WORKSHEET[[#This Row],[Clients Rate per T2 (USD)]]</f>
        <v>30.54</v>
      </c>
      <c r="Y1578" s="5">
        <f>WORKSHEET[[#This Row],[Clients Rate per T2 (USD)]] - WORKSHEET[[#This Row],[Supplier Rate Per t2 (USD)]]</f>
        <v>10</v>
      </c>
      <c r="Z1578" s="5">
        <f>WORKSHEET[[#This Row],[Profit Per T]] * WORKSHEET[[#This Row],[Weight]]</f>
        <v>305.39999999999998</v>
      </c>
      <c r="AA1578">
        <v>1</v>
      </c>
      <c r="AB1578" s="1">
        <v>3.4499999999999997</v>
      </c>
      <c r="AC1578" s="1">
        <v>2.3000000000000003</v>
      </c>
      <c r="AD1578" s="1">
        <v>2.875</v>
      </c>
      <c r="AE1578" s="1">
        <f>WORKSHEET[[#This Row],[Delay at toll gate in days]] +WORKSHEET[[#This Row],[Delay at workshop in days]] +WORKSHEET[[#This Row],[Delay at border in days]]</f>
        <v>8.625</v>
      </c>
    </row>
    <row r="1579" spans="1:31" x14ac:dyDescent="0.35">
      <c r="A1579" t="s">
        <v>1599</v>
      </c>
      <c r="B1579" t="s">
        <v>10</v>
      </c>
      <c r="C1579" t="s">
        <v>68</v>
      </c>
      <c r="D1579" t="s">
        <v>3619</v>
      </c>
      <c r="E1579" t="s">
        <v>3617</v>
      </c>
      <c r="F1579" t="str">
        <f>WORKSHEET[[#This Row],[Depart From]]&amp;"-"&amp;WORKSHEET[[#This Row],[Arrive To]]</f>
        <v>Addis Ababa-Lagos</v>
      </c>
      <c r="G1579" s="2">
        <v>44718</v>
      </c>
      <c r="H1579" s="2">
        <v>44740</v>
      </c>
      <c r="I1579" s="2" t="str">
        <f t="shared" si="24"/>
        <v>Delivered</v>
      </c>
      <c r="J1579" s="2" t="str">
        <f>TEXT(WORKSHEET[[#This Row],[Offloading Date]], "mmm")</f>
        <v>Jun</v>
      </c>
      <c r="K1579" s="2" t="str">
        <f>IF(OR(WORKSHEET[[#This Row],[Year]]="", ISBLANK(WORKSHEET[[#This Row],[Year]]), WORKSHEET[[#This Row],[Year]]="null"), "Exclude", "Include")</f>
        <v>Include</v>
      </c>
      <c r="L1579" t="s">
        <v>12</v>
      </c>
      <c r="M1579" t="s">
        <v>3624</v>
      </c>
      <c r="N1579" t="s">
        <v>69</v>
      </c>
      <c r="O1579">
        <v>28.716999999999999</v>
      </c>
      <c r="P1579">
        <v>20</v>
      </c>
      <c r="Q1579" t="s">
        <v>14</v>
      </c>
      <c r="R1579">
        <f>P1579 * _xll.XLOOKUP(Q1579,CALCULATION!$A$15:$A$17, CALCULATION!$B$15:$B$17 )</f>
        <v>20</v>
      </c>
      <c r="S1579" s="5">
        <f>O1579*P1579*_xll.XLOOKUP(Q1579,CALCULATION!$A$15:$A$17, CALCULATION!$B$15:$B$17)</f>
        <v>574.33999999999992</v>
      </c>
      <c r="T1579">
        <v>10</v>
      </c>
      <c r="U1579" t="s">
        <v>14</v>
      </c>
      <c r="V1579">
        <f>T1579 * _xll.XLOOKUP(U1579,CALCULATION!$A$15:$A$17, CALCULATION!$B$15:$B$17 )</f>
        <v>10</v>
      </c>
      <c r="W1579" s="5">
        <f>O1579*T1579*_xll.XLOOKUP(U1579,CALCULATION!$A$15:$A$17, CALCULATION!$B$15:$B$17)</f>
        <v>287.16999999999996</v>
      </c>
      <c r="X1579" s="5">
        <f>WORKSHEET[[#This Row],[Clients Total Cost]] / WORKSHEET[[#This Row],[Clients Rate per T2 (USD)]]</f>
        <v>28.716999999999995</v>
      </c>
      <c r="Y1579" s="5">
        <f>WORKSHEET[[#This Row],[Clients Rate per T2 (USD)]] - WORKSHEET[[#This Row],[Supplier Rate Per t2 (USD)]]</f>
        <v>10</v>
      </c>
      <c r="Z1579" s="5">
        <f>WORKSHEET[[#This Row],[Profit Per T]] * WORKSHEET[[#This Row],[Weight]]</f>
        <v>287.16999999999996</v>
      </c>
      <c r="AA1579">
        <v>1</v>
      </c>
      <c r="AB1579" s="1">
        <v>3.3</v>
      </c>
      <c r="AC1579" s="1">
        <v>2.2000000000000002</v>
      </c>
      <c r="AD1579" s="1">
        <v>2.75</v>
      </c>
      <c r="AE1579" s="1">
        <f>WORKSHEET[[#This Row],[Delay at toll gate in days]] +WORKSHEET[[#This Row],[Delay at workshop in days]] +WORKSHEET[[#This Row],[Delay at border in days]]</f>
        <v>8.25</v>
      </c>
    </row>
    <row r="1580" spans="1:31" x14ac:dyDescent="0.35">
      <c r="A1580" t="s">
        <v>1600</v>
      </c>
      <c r="B1580" t="s">
        <v>10</v>
      </c>
      <c r="C1580" t="s">
        <v>68</v>
      </c>
      <c r="D1580" t="s">
        <v>3615</v>
      </c>
      <c r="E1580" t="s">
        <v>3617</v>
      </c>
      <c r="F1580" t="str">
        <f>WORKSHEET[[#This Row],[Depart From]]&amp;"-"&amp;WORKSHEET[[#This Row],[Arrive To]]</f>
        <v>Mombasa-Lagos</v>
      </c>
      <c r="G1580" s="2">
        <v>44715</v>
      </c>
      <c r="H1580" s="2">
        <v>44739</v>
      </c>
      <c r="I1580" s="2" t="str">
        <f t="shared" si="24"/>
        <v>Delivered</v>
      </c>
      <c r="J1580" s="2" t="str">
        <f>TEXT(WORKSHEET[[#This Row],[Offloading Date]], "mmm")</f>
        <v>Jun</v>
      </c>
      <c r="K1580" s="2" t="str">
        <f>IF(OR(WORKSHEET[[#This Row],[Year]]="", ISBLANK(WORKSHEET[[#This Row],[Year]]), WORKSHEET[[#This Row],[Year]]="null"), "Exclude", "Include")</f>
        <v>Include</v>
      </c>
      <c r="L1580" t="s">
        <v>12</v>
      </c>
      <c r="M1580" t="s">
        <v>3624</v>
      </c>
      <c r="N1580" t="s">
        <v>69</v>
      </c>
      <c r="O1580">
        <v>28.7</v>
      </c>
      <c r="P1580">
        <v>20</v>
      </c>
      <c r="Q1580" t="s">
        <v>14</v>
      </c>
      <c r="R1580">
        <f>P1580 * _xll.XLOOKUP(Q1580,CALCULATION!$A$15:$A$17, CALCULATION!$B$15:$B$17 )</f>
        <v>20</v>
      </c>
      <c r="S1580" s="5">
        <f>O1580*P1580*_xll.XLOOKUP(Q1580,CALCULATION!$A$15:$A$17, CALCULATION!$B$15:$B$17)</f>
        <v>574</v>
      </c>
      <c r="T1580">
        <v>10</v>
      </c>
      <c r="U1580" t="s">
        <v>14</v>
      </c>
      <c r="V1580">
        <f>T1580 * _xll.XLOOKUP(U1580,CALCULATION!$A$15:$A$17, CALCULATION!$B$15:$B$17 )</f>
        <v>10</v>
      </c>
      <c r="W1580" s="5">
        <f>O1580*T1580*_xll.XLOOKUP(U1580,CALCULATION!$A$15:$A$17, CALCULATION!$B$15:$B$17)</f>
        <v>287</v>
      </c>
      <c r="X1580" s="5">
        <f>WORKSHEET[[#This Row],[Clients Total Cost]] / WORKSHEET[[#This Row],[Clients Rate per T2 (USD)]]</f>
        <v>28.7</v>
      </c>
      <c r="Y1580" s="5">
        <f>WORKSHEET[[#This Row],[Clients Rate per T2 (USD)]] - WORKSHEET[[#This Row],[Supplier Rate Per t2 (USD)]]</f>
        <v>10</v>
      </c>
      <c r="Z1580" s="5">
        <f>WORKSHEET[[#This Row],[Profit Per T]] * WORKSHEET[[#This Row],[Weight]]</f>
        <v>287</v>
      </c>
      <c r="AA1580">
        <v>1</v>
      </c>
      <c r="AB1580" s="1">
        <v>3.5999999999999996</v>
      </c>
      <c r="AC1580" s="1">
        <v>2.4000000000000004</v>
      </c>
      <c r="AD1580" s="1">
        <v>3</v>
      </c>
      <c r="AE1580" s="1">
        <f>WORKSHEET[[#This Row],[Delay at toll gate in days]] +WORKSHEET[[#This Row],[Delay at workshop in days]] +WORKSHEET[[#This Row],[Delay at border in days]]</f>
        <v>9</v>
      </c>
    </row>
    <row r="1581" spans="1:31" x14ac:dyDescent="0.35">
      <c r="A1581" t="s">
        <v>1601</v>
      </c>
      <c r="B1581" t="s">
        <v>10</v>
      </c>
      <c r="C1581" t="s">
        <v>68</v>
      </c>
      <c r="D1581" t="s">
        <v>3616</v>
      </c>
      <c r="E1581" t="s">
        <v>3617</v>
      </c>
      <c r="F1581" t="str">
        <f>WORKSHEET[[#This Row],[Depart From]]&amp;"-"&amp;WORKSHEET[[#This Row],[Arrive To]]</f>
        <v>Marrakech-Lagos</v>
      </c>
      <c r="G1581" s="2">
        <v>44727</v>
      </c>
      <c r="H1581" s="2">
        <v>44748</v>
      </c>
      <c r="I1581" s="2" t="str">
        <f t="shared" si="24"/>
        <v>Delivered</v>
      </c>
      <c r="J1581" s="2" t="str">
        <f>TEXT(WORKSHEET[[#This Row],[Offloading Date]], "mmm")</f>
        <v>Jul</v>
      </c>
      <c r="K1581" s="2" t="str">
        <f>IF(OR(WORKSHEET[[#This Row],[Year]]="", ISBLANK(WORKSHEET[[#This Row],[Year]]), WORKSHEET[[#This Row],[Year]]="null"), "Exclude", "Include")</f>
        <v>Include</v>
      </c>
      <c r="L1581" t="s">
        <v>12</v>
      </c>
      <c r="M1581" t="s">
        <v>3624</v>
      </c>
      <c r="N1581" t="s">
        <v>69</v>
      </c>
      <c r="O1581">
        <v>30.184000000000001</v>
      </c>
      <c r="P1581">
        <v>20</v>
      </c>
      <c r="Q1581" t="s">
        <v>14</v>
      </c>
      <c r="R1581">
        <f>P1581 * _xll.XLOOKUP(Q1581,CALCULATION!$A$15:$A$17, CALCULATION!$B$15:$B$17 )</f>
        <v>20</v>
      </c>
      <c r="S1581" s="5">
        <f>O1581*P1581*_xll.XLOOKUP(Q1581,CALCULATION!$A$15:$A$17, CALCULATION!$B$15:$B$17)</f>
        <v>603.68000000000006</v>
      </c>
      <c r="T1581">
        <v>10</v>
      </c>
      <c r="U1581" t="s">
        <v>14</v>
      </c>
      <c r="V1581">
        <f>T1581 * _xll.XLOOKUP(U1581,CALCULATION!$A$15:$A$17, CALCULATION!$B$15:$B$17 )</f>
        <v>10</v>
      </c>
      <c r="W1581" s="5">
        <f>O1581*T1581*_xll.XLOOKUP(U1581,CALCULATION!$A$15:$A$17, CALCULATION!$B$15:$B$17)</f>
        <v>301.84000000000003</v>
      </c>
      <c r="X1581" s="5">
        <f>WORKSHEET[[#This Row],[Clients Total Cost]] / WORKSHEET[[#This Row],[Clients Rate per T2 (USD)]]</f>
        <v>30.184000000000005</v>
      </c>
      <c r="Y1581" s="5">
        <f>WORKSHEET[[#This Row],[Clients Rate per T2 (USD)]] - WORKSHEET[[#This Row],[Supplier Rate Per t2 (USD)]]</f>
        <v>10</v>
      </c>
      <c r="Z1581" s="5">
        <f>WORKSHEET[[#This Row],[Profit Per T]] * WORKSHEET[[#This Row],[Weight]]</f>
        <v>301.84000000000003</v>
      </c>
      <c r="AA1581">
        <v>1</v>
      </c>
      <c r="AB1581" s="1">
        <v>3.15</v>
      </c>
      <c r="AC1581" s="1">
        <v>2.1</v>
      </c>
      <c r="AD1581" s="1">
        <v>2.625</v>
      </c>
      <c r="AE1581" s="1">
        <f>WORKSHEET[[#This Row],[Delay at toll gate in days]] +WORKSHEET[[#This Row],[Delay at workshop in days]] +WORKSHEET[[#This Row],[Delay at border in days]]</f>
        <v>7.875</v>
      </c>
    </row>
    <row r="1582" spans="1:31" x14ac:dyDescent="0.35">
      <c r="A1582" t="s">
        <v>1602</v>
      </c>
      <c r="B1582" t="s">
        <v>10</v>
      </c>
      <c r="C1582" t="s">
        <v>68</v>
      </c>
      <c r="D1582" t="s">
        <v>3619</v>
      </c>
      <c r="E1582" t="s">
        <v>3618</v>
      </c>
      <c r="F1582" t="str">
        <f>WORKSHEET[[#This Row],[Depart From]]&amp;"-"&amp;WORKSHEET[[#This Row],[Arrive To]]</f>
        <v>Addis Ababa-Tripoli</v>
      </c>
      <c r="G1582" s="2">
        <v>44718</v>
      </c>
      <c r="H1582" s="2">
        <v>44740</v>
      </c>
      <c r="I1582" s="2" t="str">
        <f t="shared" si="24"/>
        <v>Delivered</v>
      </c>
      <c r="J1582" s="2" t="str">
        <f>TEXT(WORKSHEET[[#This Row],[Offloading Date]], "mmm")</f>
        <v>Jun</v>
      </c>
      <c r="K1582" s="2" t="str">
        <f>IF(OR(WORKSHEET[[#This Row],[Year]]="", ISBLANK(WORKSHEET[[#This Row],[Year]]), WORKSHEET[[#This Row],[Year]]="null"), "Exclude", "Include")</f>
        <v>Include</v>
      </c>
      <c r="L1582" t="s">
        <v>12</v>
      </c>
      <c r="M1582" t="s">
        <v>3624</v>
      </c>
      <c r="N1582" t="s">
        <v>69</v>
      </c>
      <c r="O1582">
        <v>28.562000000000001</v>
      </c>
      <c r="P1582">
        <v>20</v>
      </c>
      <c r="Q1582" t="s">
        <v>14</v>
      </c>
      <c r="R1582">
        <f>P1582 * _xll.XLOOKUP(Q1582,CALCULATION!$A$15:$A$17, CALCULATION!$B$15:$B$17 )</f>
        <v>20</v>
      </c>
      <c r="S1582" s="5">
        <f>O1582*P1582*_xll.XLOOKUP(Q1582,CALCULATION!$A$15:$A$17, CALCULATION!$B$15:$B$17)</f>
        <v>571.24</v>
      </c>
      <c r="T1582">
        <v>10</v>
      </c>
      <c r="U1582" t="s">
        <v>14</v>
      </c>
      <c r="V1582">
        <f>T1582 * _xll.XLOOKUP(U1582,CALCULATION!$A$15:$A$17, CALCULATION!$B$15:$B$17 )</f>
        <v>10</v>
      </c>
      <c r="W1582" s="5">
        <f>O1582*T1582*_xll.XLOOKUP(U1582,CALCULATION!$A$15:$A$17, CALCULATION!$B$15:$B$17)</f>
        <v>285.62</v>
      </c>
      <c r="X1582" s="5">
        <f>WORKSHEET[[#This Row],[Clients Total Cost]] / WORKSHEET[[#This Row],[Clients Rate per T2 (USD)]]</f>
        <v>28.562000000000001</v>
      </c>
      <c r="Y1582" s="5">
        <f>WORKSHEET[[#This Row],[Clients Rate per T2 (USD)]] - WORKSHEET[[#This Row],[Supplier Rate Per t2 (USD)]]</f>
        <v>10</v>
      </c>
      <c r="Z1582" s="5">
        <f>WORKSHEET[[#This Row],[Profit Per T]] * WORKSHEET[[#This Row],[Weight]]</f>
        <v>285.62</v>
      </c>
      <c r="AA1582">
        <v>1</v>
      </c>
      <c r="AB1582" s="1">
        <v>3.3</v>
      </c>
      <c r="AC1582" s="1">
        <v>2.2000000000000002</v>
      </c>
      <c r="AD1582" s="1">
        <v>2.75</v>
      </c>
      <c r="AE1582" s="1">
        <f>WORKSHEET[[#This Row],[Delay at toll gate in days]] +WORKSHEET[[#This Row],[Delay at workshop in days]] +WORKSHEET[[#This Row],[Delay at border in days]]</f>
        <v>8.25</v>
      </c>
    </row>
    <row r="1583" spans="1:31" x14ac:dyDescent="0.35">
      <c r="A1583" t="s">
        <v>1603</v>
      </c>
      <c r="B1583" t="s">
        <v>10</v>
      </c>
      <c r="C1583" t="s">
        <v>68</v>
      </c>
      <c r="D1583" t="s">
        <v>3619</v>
      </c>
      <c r="E1583" t="s">
        <v>3613</v>
      </c>
      <c r="F1583" t="str">
        <f>WORKSHEET[[#This Row],[Depart From]]&amp;"-"&amp;WORKSHEET[[#This Row],[Arrive To]]</f>
        <v>Addis Ababa-Sanaa</v>
      </c>
      <c r="G1583" s="2">
        <v>44719</v>
      </c>
      <c r="H1583" s="2">
        <v>44743</v>
      </c>
      <c r="I1583" s="2" t="str">
        <f t="shared" si="24"/>
        <v>Delivered</v>
      </c>
      <c r="J1583" s="2" t="str">
        <f>TEXT(WORKSHEET[[#This Row],[Offloading Date]], "mmm")</f>
        <v>Jul</v>
      </c>
      <c r="K1583" s="2" t="str">
        <f>IF(OR(WORKSHEET[[#This Row],[Year]]="", ISBLANK(WORKSHEET[[#This Row],[Year]]), WORKSHEET[[#This Row],[Year]]="null"), "Exclude", "Include")</f>
        <v>Include</v>
      </c>
      <c r="L1583" t="s">
        <v>12</v>
      </c>
      <c r="M1583" t="s">
        <v>3624</v>
      </c>
      <c r="N1583" t="s">
        <v>69</v>
      </c>
      <c r="O1583">
        <v>28.436</v>
      </c>
      <c r="P1583">
        <v>20</v>
      </c>
      <c r="Q1583" t="s">
        <v>14</v>
      </c>
      <c r="R1583">
        <f>P1583 * _xll.XLOOKUP(Q1583,CALCULATION!$A$15:$A$17, CALCULATION!$B$15:$B$17 )</f>
        <v>20</v>
      </c>
      <c r="S1583" s="5">
        <f>O1583*P1583*_xll.XLOOKUP(Q1583,CALCULATION!$A$15:$A$17, CALCULATION!$B$15:$B$17)</f>
        <v>568.72</v>
      </c>
      <c r="T1583">
        <v>10</v>
      </c>
      <c r="U1583" t="s">
        <v>14</v>
      </c>
      <c r="V1583">
        <f>T1583 * _xll.XLOOKUP(U1583,CALCULATION!$A$15:$A$17, CALCULATION!$B$15:$B$17 )</f>
        <v>10</v>
      </c>
      <c r="W1583" s="5">
        <f>O1583*T1583*_xll.XLOOKUP(U1583,CALCULATION!$A$15:$A$17, CALCULATION!$B$15:$B$17)</f>
        <v>284.36</v>
      </c>
      <c r="X1583" s="5">
        <f>WORKSHEET[[#This Row],[Clients Total Cost]] / WORKSHEET[[#This Row],[Clients Rate per T2 (USD)]]</f>
        <v>28.436</v>
      </c>
      <c r="Y1583" s="5">
        <f>WORKSHEET[[#This Row],[Clients Rate per T2 (USD)]] - WORKSHEET[[#This Row],[Supplier Rate Per t2 (USD)]]</f>
        <v>10</v>
      </c>
      <c r="Z1583" s="5">
        <f>WORKSHEET[[#This Row],[Profit Per T]] * WORKSHEET[[#This Row],[Weight]]</f>
        <v>284.36</v>
      </c>
      <c r="AA1583">
        <v>1</v>
      </c>
      <c r="AB1583" s="1">
        <v>3.5999999999999996</v>
      </c>
      <c r="AC1583" s="1">
        <v>2.4000000000000004</v>
      </c>
      <c r="AD1583" s="1">
        <v>3</v>
      </c>
      <c r="AE1583" s="1">
        <f>WORKSHEET[[#This Row],[Delay at toll gate in days]] +WORKSHEET[[#This Row],[Delay at workshop in days]] +WORKSHEET[[#This Row],[Delay at border in days]]</f>
        <v>9</v>
      </c>
    </row>
    <row r="1584" spans="1:31" x14ac:dyDescent="0.35">
      <c r="A1584" t="s">
        <v>1604</v>
      </c>
      <c r="B1584" t="s">
        <v>10</v>
      </c>
      <c r="C1584" t="s">
        <v>68</v>
      </c>
      <c r="D1584" t="s">
        <v>3616</v>
      </c>
      <c r="E1584" t="s">
        <v>3612</v>
      </c>
      <c r="F1584" t="str">
        <f>WORKSHEET[[#This Row],[Depart From]]&amp;"-"&amp;WORKSHEET[[#This Row],[Arrive To]]</f>
        <v>Marrakech-Victoria</v>
      </c>
      <c r="G1584" s="2">
        <v>44715</v>
      </c>
      <c r="H1584" s="2">
        <v>44739</v>
      </c>
      <c r="I1584" s="2" t="str">
        <f t="shared" si="24"/>
        <v>Delivered</v>
      </c>
      <c r="J1584" s="2" t="str">
        <f>TEXT(WORKSHEET[[#This Row],[Offloading Date]], "mmm")</f>
        <v>Jun</v>
      </c>
      <c r="K1584" s="2" t="str">
        <f>IF(OR(WORKSHEET[[#This Row],[Year]]="", ISBLANK(WORKSHEET[[#This Row],[Year]]), WORKSHEET[[#This Row],[Year]]="null"), "Exclude", "Include")</f>
        <v>Include</v>
      </c>
      <c r="L1584" t="s">
        <v>12</v>
      </c>
      <c r="M1584" t="s">
        <v>3624</v>
      </c>
      <c r="N1584" t="s">
        <v>69</v>
      </c>
      <c r="O1584">
        <v>28.84</v>
      </c>
      <c r="P1584">
        <v>20</v>
      </c>
      <c r="Q1584" t="s">
        <v>14</v>
      </c>
      <c r="R1584">
        <f>P1584 * _xll.XLOOKUP(Q1584,CALCULATION!$A$15:$A$17, CALCULATION!$B$15:$B$17 )</f>
        <v>20</v>
      </c>
      <c r="S1584" s="5">
        <f>O1584*P1584*_xll.XLOOKUP(Q1584,CALCULATION!$A$15:$A$17, CALCULATION!$B$15:$B$17)</f>
        <v>576.79999999999995</v>
      </c>
      <c r="T1584">
        <v>10</v>
      </c>
      <c r="U1584" t="s">
        <v>14</v>
      </c>
      <c r="V1584">
        <f>T1584 * _xll.XLOOKUP(U1584,CALCULATION!$A$15:$A$17, CALCULATION!$B$15:$B$17 )</f>
        <v>10</v>
      </c>
      <c r="W1584" s="5">
        <f>O1584*T1584*_xll.XLOOKUP(U1584,CALCULATION!$A$15:$A$17, CALCULATION!$B$15:$B$17)</f>
        <v>288.39999999999998</v>
      </c>
      <c r="X1584" s="5">
        <f>WORKSHEET[[#This Row],[Clients Total Cost]] / WORKSHEET[[#This Row],[Clients Rate per T2 (USD)]]</f>
        <v>28.839999999999996</v>
      </c>
      <c r="Y1584" s="5">
        <f>WORKSHEET[[#This Row],[Clients Rate per T2 (USD)]] - WORKSHEET[[#This Row],[Supplier Rate Per t2 (USD)]]</f>
        <v>10</v>
      </c>
      <c r="Z1584" s="5">
        <f>WORKSHEET[[#This Row],[Profit Per T]] * WORKSHEET[[#This Row],[Weight]]</f>
        <v>288.39999999999998</v>
      </c>
      <c r="AA1584">
        <v>1</v>
      </c>
      <c r="AB1584" s="1">
        <v>3.5999999999999996</v>
      </c>
      <c r="AC1584" s="1">
        <v>2.4000000000000004</v>
      </c>
      <c r="AD1584" s="1">
        <v>3</v>
      </c>
      <c r="AE1584" s="1">
        <f>WORKSHEET[[#This Row],[Delay at toll gate in days]] +WORKSHEET[[#This Row],[Delay at workshop in days]] +WORKSHEET[[#This Row],[Delay at border in days]]</f>
        <v>9</v>
      </c>
    </row>
    <row r="1585" spans="1:31" x14ac:dyDescent="0.35">
      <c r="A1585" t="s">
        <v>1605</v>
      </c>
      <c r="B1585" t="s">
        <v>10</v>
      </c>
      <c r="C1585" t="s">
        <v>68</v>
      </c>
      <c r="D1585" t="s">
        <v>3619</v>
      </c>
      <c r="E1585" t="s">
        <v>3612</v>
      </c>
      <c r="F1585" t="str">
        <f>WORKSHEET[[#This Row],[Depart From]]&amp;"-"&amp;WORKSHEET[[#This Row],[Arrive To]]</f>
        <v>Addis Ababa-Victoria</v>
      </c>
      <c r="G1585" s="2">
        <v>44726</v>
      </c>
      <c r="H1585" s="2">
        <v>44751</v>
      </c>
      <c r="I1585" s="2" t="str">
        <f t="shared" si="24"/>
        <v>Delivered</v>
      </c>
      <c r="J1585" s="2" t="str">
        <f>TEXT(WORKSHEET[[#This Row],[Offloading Date]], "mmm")</f>
        <v>Jul</v>
      </c>
      <c r="K1585" s="2" t="str">
        <f>IF(OR(WORKSHEET[[#This Row],[Year]]="", ISBLANK(WORKSHEET[[#This Row],[Year]]), WORKSHEET[[#This Row],[Year]]="null"), "Exclude", "Include")</f>
        <v>Include</v>
      </c>
      <c r="L1585" t="s">
        <v>12</v>
      </c>
      <c r="M1585" t="s">
        <v>3624</v>
      </c>
      <c r="N1585" t="s">
        <v>69</v>
      </c>
      <c r="O1585">
        <v>29.364999999999998</v>
      </c>
      <c r="P1585">
        <v>20</v>
      </c>
      <c r="Q1585" t="s">
        <v>14</v>
      </c>
      <c r="R1585">
        <f>P1585 * _xll.XLOOKUP(Q1585,CALCULATION!$A$15:$A$17, CALCULATION!$B$15:$B$17 )</f>
        <v>20</v>
      </c>
      <c r="S1585" s="5">
        <f>O1585*P1585*_xll.XLOOKUP(Q1585,CALCULATION!$A$15:$A$17, CALCULATION!$B$15:$B$17)</f>
        <v>587.29999999999995</v>
      </c>
      <c r="T1585">
        <v>10</v>
      </c>
      <c r="U1585" t="s">
        <v>14</v>
      </c>
      <c r="V1585">
        <f>T1585 * _xll.XLOOKUP(U1585,CALCULATION!$A$15:$A$17, CALCULATION!$B$15:$B$17 )</f>
        <v>10</v>
      </c>
      <c r="W1585" s="5">
        <f>O1585*T1585*_xll.XLOOKUP(U1585,CALCULATION!$A$15:$A$17, CALCULATION!$B$15:$B$17)</f>
        <v>293.64999999999998</v>
      </c>
      <c r="X1585" s="5">
        <f>WORKSHEET[[#This Row],[Clients Total Cost]] / WORKSHEET[[#This Row],[Clients Rate per T2 (USD)]]</f>
        <v>29.364999999999998</v>
      </c>
      <c r="Y1585" s="5">
        <f>WORKSHEET[[#This Row],[Clients Rate per T2 (USD)]] - WORKSHEET[[#This Row],[Supplier Rate Per t2 (USD)]]</f>
        <v>10</v>
      </c>
      <c r="Z1585" s="5">
        <f>WORKSHEET[[#This Row],[Profit Per T]] * WORKSHEET[[#This Row],[Weight]]</f>
        <v>293.64999999999998</v>
      </c>
      <c r="AA1585">
        <v>1</v>
      </c>
      <c r="AB1585" s="1">
        <v>3.75</v>
      </c>
      <c r="AC1585" s="1">
        <v>2.5</v>
      </c>
      <c r="AD1585" s="1">
        <v>3.125</v>
      </c>
      <c r="AE1585" s="1">
        <f>WORKSHEET[[#This Row],[Delay at toll gate in days]] +WORKSHEET[[#This Row],[Delay at workshop in days]] +WORKSHEET[[#This Row],[Delay at border in days]]</f>
        <v>9.375</v>
      </c>
    </row>
    <row r="1586" spans="1:31" x14ac:dyDescent="0.35">
      <c r="A1586" t="s">
        <v>1606</v>
      </c>
      <c r="B1586" t="s">
        <v>10</v>
      </c>
      <c r="C1586" t="s">
        <v>68</v>
      </c>
      <c r="D1586" t="s">
        <v>3615</v>
      </c>
      <c r="E1586" t="s">
        <v>3618</v>
      </c>
      <c r="F1586" t="str">
        <f>WORKSHEET[[#This Row],[Depart From]]&amp;"-"&amp;WORKSHEET[[#This Row],[Arrive To]]</f>
        <v>Mombasa-Tripoli</v>
      </c>
      <c r="G1586" s="2">
        <v>44728</v>
      </c>
      <c r="H1586" s="2">
        <v>44760</v>
      </c>
      <c r="I1586" s="2" t="str">
        <f t="shared" si="24"/>
        <v>Delivered</v>
      </c>
      <c r="J1586" s="2" t="str">
        <f>TEXT(WORKSHEET[[#This Row],[Offloading Date]], "mmm")</f>
        <v>Jul</v>
      </c>
      <c r="K1586" s="2" t="str">
        <f>IF(OR(WORKSHEET[[#This Row],[Year]]="", ISBLANK(WORKSHEET[[#This Row],[Year]]), WORKSHEET[[#This Row],[Year]]="null"), "Exclude", "Include")</f>
        <v>Include</v>
      </c>
      <c r="L1586" t="s">
        <v>12</v>
      </c>
      <c r="M1586" t="s">
        <v>3624</v>
      </c>
      <c r="N1586" t="s">
        <v>69</v>
      </c>
      <c r="O1586">
        <v>30.484000000000002</v>
      </c>
      <c r="P1586">
        <v>20</v>
      </c>
      <c r="Q1586" t="s">
        <v>14</v>
      </c>
      <c r="R1586">
        <f>P1586 * _xll.XLOOKUP(Q1586,CALCULATION!$A$15:$A$17, CALCULATION!$B$15:$B$17 )</f>
        <v>20</v>
      </c>
      <c r="S1586" s="5">
        <f>O1586*P1586*_xll.XLOOKUP(Q1586,CALCULATION!$A$15:$A$17, CALCULATION!$B$15:$B$17)</f>
        <v>609.68000000000006</v>
      </c>
      <c r="T1586">
        <v>10</v>
      </c>
      <c r="U1586" t="s">
        <v>14</v>
      </c>
      <c r="V1586">
        <f>T1586 * _xll.XLOOKUP(U1586,CALCULATION!$A$15:$A$17, CALCULATION!$B$15:$B$17 )</f>
        <v>10</v>
      </c>
      <c r="W1586" s="5">
        <f>O1586*T1586*_xll.XLOOKUP(U1586,CALCULATION!$A$15:$A$17, CALCULATION!$B$15:$B$17)</f>
        <v>304.84000000000003</v>
      </c>
      <c r="X1586" s="5">
        <f>WORKSHEET[[#This Row],[Clients Total Cost]] / WORKSHEET[[#This Row],[Clients Rate per T2 (USD)]]</f>
        <v>30.484000000000002</v>
      </c>
      <c r="Y1586" s="5">
        <f>WORKSHEET[[#This Row],[Clients Rate per T2 (USD)]] - WORKSHEET[[#This Row],[Supplier Rate Per t2 (USD)]]</f>
        <v>10</v>
      </c>
      <c r="Z1586" s="5">
        <f>WORKSHEET[[#This Row],[Profit Per T]] * WORKSHEET[[#This Row],[Weight]]</f>
        <v>304.84000000000003</v>
      </c>
      <c r="AA1586">
        <v>1</v>
      </c>
      <c r="AB1586" s="1">
        <v>4.8</v>
      </c>
      <c r="AC1586" s="1">
        <v>3.2</v>
      </c>
      <c r="AD1586" s="1">
        <v>4</v>
      </c>
      <c r="AE1586" s="1">
        <f>WORKSHEET[[#This Row],[Delay at toll gate in days]] +WORKSHEET[[#This Row],[Delay at workshop in days]] +WORKSHEET[[#This Row],[Delay at border in days]]</f>
        <v>12</v>
      </c>
    </row>
    <row r="1587" spans="1:31" x14ac:dyDescent="0.35">
      <c r="A1587" t="s">
        <v>1607</v>
      </c>
      <c r="B1587" t="s">
        <v>10</v>
      </c>
      <c r="C1587" t="s">
        <v>68</v>
      </c>
      <c r="D1587" t="s">
        <v>3615</v>
      </c>
      <c r="E1587" t="s">
        <v>3618</v>
      </c>
      <c r="F1587" t="str">
        <f>WORKSHEET[[#This Row],[Depart From]]&amp;"-"&amp;WORKSHEET[[#This Row],[Arrive To]]</f>
        <v>Mombasa-Tripoli</v>
      </c>
      <c r="G1587" s="2">
        <v>44720</v>
      </c>
      <c r="H1587" s="2">
        <v>44743</v>
      </c>
      <c r="I1587" s="2" t="str">
        <f t="shared" si="24"/>
        <v>Delivered</v>
      </c>
      <c r="J1587" s="2" t="str">
        <f>TEXT(WORKSHEET[[#This Row],[Offloading Date]], "mmm")</f>
        <v>Jul</v>
      </c>
      <c r="K1587" s="2" t="str">
        <f>IF(OR(WORKSHEET[[#This Row],[Year]]="", ISBLANK(WORKSHEET[[#This Row],[Year]]), WORKSHEET[[#This Row],[Year]]="null"), "Exclude", "Include")</f>
        <v>Include</v>
      </c>
      <c r="L1587" t="s">
        <v>12</v>
      </c>
      <c r="M1587" t="s">
        <v>3624</v>
      </c>
      <c r="N1587" t="s">
        <v>69</v>
      </c>
      <c r="O1587">
        <v>30.24</v>
      </c>
      <c r="P1587">
        <v>20</v>
      </c>
      <c r="Q1587" t="s">
        <v>14</v>
      </c>
      <c r="R1587">
        <f>P1587 * _xll.XLOOKUP(Q1587,CALCULATION!$A$15:$A$17, CALCULATION!$B$15:$B$17 )</f>
        <v>20</v>
      </c>
      <c r="S1587" s="5">
        <f>O1587*P1587*_xll.XLOOKUP(Q1587,CALCULATION!$A$15:$A$17, CALCULATION!$B$15:$B$17)</f>
        <v>604.79999999999995</v>
      </c>
      <c r="T1587">
        <v>10</v>
      </c>
      <c r="U1587" t="s">
        <v>14</v>
      </c>
      <c r="V1587">
        <f>T1587 * _xll.XLOOKUP(U1587,CALCULATION!$A$15:$A$17, CALCULATION!$B$15:$B$17 )</f>
        <v>10</v>
      </c>
      <c r="W1587" s="5">
        <f>O1587*T1587*_xll.XLOOKUP(U1587,CALCULATION!$A$15:$A$17, CALCULATION!$B$15:$B$17)</f>
        <v>302.39999999999998</v>
      </c>
      <c r="X1587" s="5">
        <f>WORKSHEET[[#This Row],[Clients Total Cost]] / WORKSHEET[[#This Row],[Clients Rate per T2 (USD)]]</f>
        <v>30.24</v>
      </c>
      <c r="Y1587" s="5">
        <f>WORKSHEET[[#This Row],[Clients Rate per T2 (USD)]] - WORKSHEET[[#This Row],[Supplier Rate Per t2 (USD)]]</f>
        <v>10</v>
      </c>
      <c r="Z1587" s="5">
        <f>WORKSHEET[[#This Row],[Profit Per T]] * WORKSHEET[[#This Row],[Weight]]</f>
        <v>302.39999999999998</v>
      </c>
      <c r="AA1587">
        <v>1</v>
      </c>
      <c r="AB1587" s="1">
        <v>3.4499999999999997</v>
      </c>
      <c r="AC1587" s="1">
        <v>2.3000000000000003</v>
      </c>
      <c r="AD1587" s="1">
        <v>2.875</v>
      </c>
      <c r="AE1587" s="1">
        <f>WORKSHEET[[#This Row],[Delay at toll gate in days]] +WORKSHEET[[#This Row],[Delay at workshop in days]] +WORKSHEET[[#This Row],[Delay at border in days]]</f>
        <v>8.625</v>
      </c>
    </row>
    <row r="1588" spans="1:31" x14ac:dyDescent="0.35">
      <c r="A1588" t="s">
        <v>1608</v>
      </c>
      <c r="B1588" t="s">
        <v>10</v>
      </c>
      <c r="C1588" t="s">
        <v>68</v>
      </c>
      <c r="D1588" t="s">
        <v>3611</v>
      </c>
      <c r="E1588" t="s">
        <v>3614</v>
      </c>
      <c r="F1588" t="str">
        <f>WORKSHEET[[#This Row],[Depart From]]&amp;"-"&amp;WORKSHEET[[#This Row],[Arrive To]]</f>
        <v>Mogadishu-Alger</v>
      </c>
      <c r="G1588" s="2">
        <v>44725</v>
      </c>
      <c r="H1588" s="2">
        <v>44746</v>
      </c>
      <c r="I1588" s="2" t="str">
        <f t="shared" si="24"/>
        <v>Delivered</v>
      </c>
      <c r="J1588" s="2" t="str">
        <f>TEXT(WORKSHEET[[#This Row],[Offloading Date]], "mmm")</f>
        <v>Jul</v>
      </c>
      <c r="K1588" s="2" t="str">
        <f>IF(OR(WORKSHEET[[#This Row],[Year]]="", ISBLANK(WORKSHEET[[#This Row],[Year]]), WORKSHEET[[#This Row],[Year]]="null"), "Exclude", "Include")</f>
        <v>Include</v>
      </c>
      <c r="L1588" t="s">
        <v>12</v>
      </c>
      <c r="M1588" t="s">
        <v>3624</v>
      </c>
      <c r="N1588" t="s">
        <v>69</v>
      </c>
      <c r="O1588">
        <v>30.273</v>
      </c>
      <c r="P1588">
        <v>20</v>
      </c>
      <c r="Q1588" t="s">
        <v>14</v>
      </c>
      <c r="R1588">
        <f>P1588 * _xll.XLOOKUP(Q1588,CALCULATION!$A$15:$A$17, CALCULATION!$B$15:$B$17 )</f>
        <v>20</v>
      </c>
      <c r="S1588" s="5">
        <f>O1588*P1588*_xll.XLOOKUP(Q1588,CALCULATION!$A$15:$A$17, CALCULATION!$B$15:$B$17)</f>
        <v>605.46</v>
      </c>
      <c r="T1588">
        <v>10</v>
      </c>
      <c r="U1588" t="s">
        <v>14</v>
      </c>
      <c r="V1588">
        <f>T1588 * _xll.XLOOKUP(U1588,CALCULATION!$A$15:$A$17, CALCULATION!$B$15:$B$17 )</f>
        <v>10</v>
      </c>
      <c r="W1588" s="5">
        <f>O1588*T1588*_xll.XLOOKUP(U1588,CALCULATION!$A$15:$A$17, CALCULATION!$B$15:$B$17)</f>
        <v>302.73</v>
      </c>
      <c r="X1588" s="5">
        <f>WORKSHEET[[#This Row],[Clients Total Cost]] / WORKSHEET[[#This Row],[Clients Rate per T2 (USD)]]</f>
        <v>30.273000000000003</v>
      </c>
      <c r="Y1588" s="5">
        <f>WORKSHEET[[#This Row],[Clients Rate per T2 (USD)]] - WORKSHEET[[#This Row],[Supplier Rate Per t2 (USD)]]</f>
        <v>10</v>
      </c>
      <c r="Z1588" s="5">
        <f>WORKSHEET[[#This Row],[Profit Per T]] * WORKSHEET[[#This Row],[Weight]]</f>
        <v>302.73</v>
      </c>
      <c r="AA1588">
        <v>1</v>
      </c>
      <c r="AB1588" s="1">
        <v>3.15</v>
      </c>
      <c r="AC1588" s="1">
        <v>2.1</v>
      </c>
      <c r="AD1588" s="1">
        <v>2.625</v>
      </c>
      <c r="AE1588" s="1">
        <f>WORKSHEET[[#This Row],[Delay at toll gate in days]] +WORKSHEET[[#This Row],[Delay at workshop in days]] +WORKSHEET[[#This Row],[Delay at border in days]]</f>
        <v>7.875</v>
      </c>
    </row>
    <row r="1589" spans="1:31" x14ac:dyDescent="0.35">
      <c r="A1589" t="s">
        <v>1609</v>
      </c>
      <c r="B1589" t="s">
        <v>10</v>
      </c>
      <c r="C1589" t="s">
        <v>68</v>
      </c>
      <c r="D1589" t="s">
        <v>3616</v>
      </c>
      <c r="E1589" t="s">
        <v>3614</v>
      </c>
      <c r="F1589" t="str">
        <f>WORKSHEET[[#This Row],[Depart From]]&amp;"-"&amp;WORKSHEET[[#This Row],[Arrive To]]</f>
        <v>Marrakech-Alger</v>
      </c>
      <c r="G1589" s="2">
        <v>44726</v>
      </c>
      <c r="H1589" s="2">
        <v>44753</v>
      </c>
      <c r="I1589" s="2" t="str">
        <f t="shared" si="24"/>
        <v>Delivered</v>
      </c>
      <c r="J1589" s="2" t="str">
        <f>TEXT(WORKSHEET[[#This Row],[Offloading Date]], "mmm")</f>
        <v>Jul</v>
      </c>
      <c r="K1589" s="2" t="str">
        <f>IF(OR(WORKSHEET[[#This Row],[Year]]="", ISBLANK(WORKSHEET[[#This Row],[Year]]), WORKSHEET[[#This Row],[Year]]="null"), "Exclude", "Include")</f>
        <v>Include</v>
      </c>
      <c r="L1589" t="s">
        <v>12</v>
      </c>
      <c r="M1589" t="s">
        <v>3624</v>
      </c>
      <c r="N1589" t="s">
        <v>69</v>
      </c>
      <c r="O1589">
        <v>30.029</v>
      </c>
      <c r="P1589">
        <v>20</v>
      </c>
      <c r="Q1589" t="s">
        <v>14</v>
      </c>
      <c r="R1589">
        <f>P1589 * _xll.XLOOKUP(Q1589,CALCULATION!$A$15:$A$17, CALCULATION!$B$15:$B$17 )</f>
        <v>20</v>
      </c>
      <c r="S1589" s="5">
        <f>O1589*P1589*_xll.XLOOKUP(Q1589,CALCULATION!$A$15:$A$17, CALCULATION!$B$15:$B$17)</f>
        <v>600.58000000000004</v>
      </c>
      <c r="T1589">
        <v>10</v>
      </c>
      <c r="U1589" t="s">
        <v>14</v>
      </c>
      <c r="V1589">
        <f>T1589 * _xll.XLOOKUP(U1589,CALCULATION!$A$15:$A$17, CALCULATION!$B$15:$B$17 )</f>
        <v>10</v>
      </c>
      <c r="W1589" s="5">
        <f>O1589*T1589*_xll.XLOOKUP(U1589,CALCULATION!$A$15:$A$17, CALCULATION!$B$15:$B$17)</f>
        <v>300.29000000000002</v>
      </c>
      <c r="X1589" s="5">
        <f>WORKSHEET[[#This Row],[Clients Total Cost]] / WORKSHEET[[#This Row],[Clients Rate per T2 (USD)]]</f>
        <v>30.029000000000003</v>
      </c>
      <c r="Y1589" s="5">
        <f>WORKSHEET[[#This Row],[Clients Rate per T2 (USD)]] - WORKSHEET[[#This Row],[Supplier Rate Per t2 (USD)]]</f>
        <v>10</v>
      </c>
      <c r="Z1589" s="5">
        <f>WORKSHEET[[#This Row],[Profit Per T]] * WORKSHEET[[#This Row],[Weight]]</f>
        <v>300.29000000000002</v>
      </c>
      <c r="AA1589">
        <v>1</v>
      </c>
      <c r="AB1589" s="1">
        <v>4.05</v>
      </c>
      <c r="AC1589" s="1">
        <v>2.7</v>
      </c>
      <c r="AD1589" s="1">
        <v>3.375</v>
      </c>
      <c r="AE1589" s="1">
        <f>WORKSHEET[[#This Row],[Delay at toll gate in days]] +WORKSHEET[[#This Row],[Delay at workshop in days]] +WORKSHEET[[#This Row],[Delay at border in days]]</f>
        <v>10.125</v>
      </c>
    </row>
    <row r="1590" spans="1:31" x14ac:dyDescent="0.35">
      <c r="A1590" t="s">
        <v>1610</v>
      </c>
      <c r="B1590" t="s">
        <v>10</v>
      </c>
      <c r="C1590" t="s">
        <v>68</v>
      </c>
      <c r="D1590" t="s">
        <v>3615</v>
      </c>
      <c r="E1590" t="s">
        <v>3617</v>
      </c>
      <c r="F1590" t="str">
        <f>WORKSHEET[[#This Row],[Depart From]]&amp;"-"&amp;WORKSHEET[[#This Row],[Arrive To]]</f>
        <v>Mombasa-Lagos</v>
      </c>
      <c r="G1590" s="2">
        <v>44727</v>
      </c>
      <c r="H1590" s="2">
        <v>44750</v>
      </c>
      <c r="I1590" s="2" t="str">
        <f t="shared" si="24"/>
        <v>Delivered</v>
      </c>
      <c r="J1590" s="2" t="str">
        <f>TEXT(WORKSHEET[[#This Row],[Offloading Date]], "mmm")</f>
        <v>Jul</v>
      </c>
      <c r="K1590" s="2" t="str">
        <f>IF(OR(WORKSHEET[[#This Row],[Year]]="", ISBLANK(WORKSHEET[[#This Row],[Year]]), WORKSHEET[[#This Row],[Year]]="null"), "Exclude", "Include")</f>
        <v>Include</v>
      </c>
      <c r="L1590" t="s">
        <v>12</v>
      </c>
      <c r="M1590" t="s">
        <v>3624</v>
      </c>
      <c r="N1590" t="s">
        <v>69</v>
      </c>
      <c r="O1590">
        <v>30.128</v>
      </c>
      <c r="P1590">
        <v>20</v>
      </c>
      <c r="Q1590" t="s">
        <v>14</v>
      </c>
      <c r="R1590">
        <f>P1590 * _xll.XLOOKUP(Q1590,CALCULATION!$A$15:$A$17, CALCULATION!$B$15:$B$17 )</f>
        <v>20</v>
      </c>
      <c r="S1590" s="5">
        <f>O1590*P1590*_xll.XLOOKUP(Q1590,CALCULATION!$A$15:$A$17, CALCULATION!$B$15:$B$17)</f>
        <v>602.55999999999995</v>
      </c>
      <c r="T1590">
        <v>10</v>
      </c>
      <c r="U1590" t="s">
        <v>14</v>
      </c>
      <c r="V1590">
        <f>T1590 * _xll.XLOOKUP(U1590,CALCULATION!$A$15:$A$17, CALCULATION!$B$15:$B$17 )</f>
        <v>10</v>
      </c>
      <c r="W1590" s="5">
        <f>O1590*T1590*_xll.XLOOKUP(U1590,CALCULATION!$A$15:$A$17, CALCULATION!$B$15:$B$17)</f>
        <v>301.27999999999997</v>
      </c>
      <c r="X1590" s="5">
        <f>WORKSHEET[[#This Row],[Clients Total Cost]] / WORKSHEET[[#This Row],[Clients Rate per T2 (USD)]]</f>
        <v>30.127999999999997</v>
      </c>
      <c r="Y1590" s="5">
        <f>WORKSHEET[[#This Row],[Clients Rate per T2 (USD)]] - WORKSHEET[[#This Row],[Supplier Rate Per t2 (USD)]]</f>
        <v>10</v>
      </c>
      <c r="Z1590" s="5">
        <f>WORKSHEET[[#This Row],[Profit Per T]] * WORKSHEET[[#This Row],[Weight]]</f>
        <v>301.27999999999997</v>
      </c>
      <c r="AA1590">
        <v>1</v>
      </c>
      <c r="AB1590" s="1">
        <v>3.4499999999999997</v>
      </c>
      <c r="AC1590" s="1">
        <v>2.3000000000000003</v>
      </c>
      <c r="AD1590" s="1">
        <v>2.875</v>
      </c>
      <c r="AE1590" s="1">
        <f>WORKSHEET[[#This Row],[Delay at toll gate in days]] +WORKSHEET[[#This Row],[Delay at workshop in days]] +WORKSHEET[[#This Row],[Delay at border in days]]</f>
        <v>8.625</v>
      </c>
    </row>
    <row r="1591" spans="1:31" x14ac:dyDescent="0.35">
      <c r="A1591" t="s">
        <v>1611</v>
      </c>
      <c r="B1591" t="s">
        <v>10</v>
      </c>
      <c r="C1591" t="s">
        <v>68</v>
      </c>
      <c r="D1591" t="s">
        <v>3619</v>
      </c>
      <c r="E1591" t="s">
        <v>3618</v>
      </c>
      <c r="F1591" t="str">
        <f>WORKSHEET[[#This Row],[Depart From]]&amp;"-"&amp;WORKSHEET[[#This Row],[Arrive To]]</f>
        <v>Addis Ababa-Tripoli</v>
      </c>
      <c r="G1591" s="2">
        <v>44720</v>
      </c>
      <c r="H1591" s="2">
        <v>44743</v>
      </c>
      <c r="I1591" s="2" t="str">
        <f t="shared" si="24"/>
        <v>Delivered</v>
      </c>
      <c r="J1591" s="2" t="str">
        <f>TEXT(WORKSHEET[[#This Row],[Offloading Date]], "mmm")</f>
        <v>Jul</v>
      </c>
      <c r="K1591" s="2" t="str">
        <f>IF(OR(WORKSHEET[[#This Row],[Year]]="", ISBLANK(WORKSHEET[[#This Row],[Year]]), WORKSHEET[[#This Row],[Year]]="null"), "Exclude", "Include")</f>
        <v>Include</v>
      </c>
      <c r="L1591" t="s">
        <v>12</v>
      </c>
      <c r="M1591" t="s">
        <v>3624</v>
      </c>
      <c r="N1591" t="s">
        <v>69</v>
      </c>
      <c r="O1591">
        <v>30.064</v>
      </c>
      <c r="P1591">
        <v>20</v>
      </c>
      <c r="Q1591" t="s">
        <v>14</v>
      </c>
      <c r="R1591">
        <f>P1591 * _xll.XLOOKUP(Q1591,CALCULATION!$A$15:$A$17, CALCULATION!$B$15:$B$17 )</f>
        <v>20</v>
      </c>
      <c r="S1591" s="5">
        <f>O1591*P1591*_xll.XLOOKUP(Q1591,CALCULATION!$A$15:$A$17, CALCULATION!$B$15:$B$17)</f>
        <v>601.28</v>
      </c>
      <c r="T1591">
        <v>10</v>
      </c>
      <c r="U1591" t="s">
        <v>14</v>
      </c>
      <c r="V1591">
        <f>T1591 * _xll.XLOOKUP(U1591,CALCULATION!$A$15:$A$17, CALCULATION!$B$15:$B$17 )</f>
        <v>10</v>
      </c>
      <c r="W1591" s="5">
        <f>O1591*T1591*_xll.XLOOKUP(U1591,CALCULATION!$A$15:$A$17, CALCULATION!$B$15:$B$17)</f>
        <v>300.64</v>
      </c>
      <c r="X1591" s="5">
        <f>WORKSHEET[[#This Row],[Clients Total Cost]] / WORKSHEET[[#This Row],[Clients Rate per T2 (USD)]]</f>
        <v>30.064</v>
      </c>
      <c r="Y1591" s="5">
        <f>WORKSHEET[[#This Row],[Clients Rate per T2 (USD)]] - WORKSHEET[[#This Row],[Supplier Rate Per t2 (USD)]]</f>
        <v>10</v>
      </c>
      <c r="Z1591" s="5">
        <f>WORKSHEET[[#This Row],[Profit Per T]] * WORKSHEET[[#This Row],[Weight]]</f>
        <v>300.64</v>
      </c>
      <c r="AA1591">
        <v>1</v>
      </c>
      <c r="AB1591" s="1">
        <v>3.4499999999999997</v>
      </c>
      <c r="AC1591" s="1">
        <v>2.3000000000000003</v>
      </c>
      <c r="AD1591" s="1">
        <v>2.875</v>
      </c>
      <c r="AE1591" s="1">
        <f>WORKSHEET[[#This Row],[Delay at toll gate in days]] +WORKSHEET[[#This Row],[Delay at workshop in days]] +WORKSHEET[[#This Row],[Delay at border in days]]</f>
        <v>8.625</v>
      </c>
    </row>
    <row r="1592" spans="1:31" x14ac:dyDescent="0.35">
      <c r="A1592" t="s">
        <v>1612</v>
      </c>
      <c r="B1592" t="s">
        <v>10</v>
      </c>
      <c r="C1592" t="s">
        <v>68</v>
      </c>
      <c r="D1592" t="s">
        <v>3611</v>
      </c>
      <c r="E1592" t="s">
        <v>3612</v>
      </c>
      <c r="F1592" t="str">
        <f>WORKSHEET[[#This Row],[Depart From]]&amp;"-"&amp;WORKSHEET[[#This Row],[Arrive To]]</f>
        <v>Mogadishu-Victoria</v>
      </c>
      <c r="G1592" s="2">
        <v>44734</v>
      </c>
      <c r="H1592" s="2">
        <v>44760</v>
      </c>
      <c r="I1592" s="2" t="str">
        <f t="shared" si="24"/>
        <v>Delivered</v>
      </c>
      <c r="J1592" s="2" t="str">
        <f>TEXT(WORKSHEET[[#This Row],[Offloading Date]], "mmm")</f>
        <v>Jul</v>
      </c>
      <c r="K1592" s="2" t="str">
        <f>IF(OR(WORKSHEET[[#This Row],[Year]]="", ISBLANK(WORKSHEET[[#This Row],[Year]]), WORKSHEET[[#This Row],[Year]]="null"), "Exclude", "Include")</f>
        <v>Include</v>
      </c>
      <c r="L1592" t="s">
        <v>12</v>
      </c>
      <c r="M1592" t="s">
        <v>3624</v>
      </c>
      <c r="N1592" t="s">
        <v>69</v>
      </c>
      <c r="O1592">
        <v>28.436</v>
      </c>
      <c r="P1592">
        <v>20</v>
      </c>
      <c r="Q1592" t="s">
        <v>14</v>
      </c>
      <c r="R1592">
        <f>P1592 * _xll.XLOOKUP(Q1592,CALCULATION!$A$15:$A$17, CALCULATION!$B$15:$B$17 )</f>
        <v>20</v>
      </c>
      <c r="S1592" s="5">
        <f>O1592*P1592*_xll.XLOOKUP(Q1592,CALCULATION!$A$15:$A$17, CALCULATION!$B$15:$B$17)</f>
        <v>568.72</v>
      </c>
      <c r="T1592">
        <v>10</v>
      </c>
      <c r="U1592" t="s">
        <v>14</v>
      </c>
      <c r="V1592">
        <f>T1592 * _xll.XLOOKUP(U1592,CALCULATION!$A$15:$A$17, CALCULATION!$B$15:$B$17 )</f>
        <v>10</v>
      </c>
      <c r="W1592" s="5">
        <f>O1592*T1592*_xll.XLOOKUP(U1592,CALCULATION!$A$15:$A$17, CALCULATION!$B$15:$B$17)</f>
        <v>284.36</v>
      </c>
      <c r="X1592" s="5">
        <f>WORKSHEET[[#This Row],[Clients Total Cost]] / WORKSHEET[[#This Row],[Clients Rate per T2 (USD)]]</f>
        <v>28.436</v>
      </c>
      <c r="Y1592" s="5">
        <f>WORKSHEET[[#This Row],[Clients Rate per T2 (USD)]] - WORKSHEET[[#This Row],[Supplier Rate Per t2 (USD)]]</f>
        <v>10</v>
      </c>
      <c r="Z1592" s="5">
        <f>WORKSHEET[[#This Row],[Profit Per T]] * WORKSHEET[[#This Row],[Weight]]</f>
        <v>284.36</v>
      </c>
      <c r="AA1592">
        <v>1</v>
      </c>
      <c r="AB1592" s="1">
        <v>3.9</v>
      </c>
      <c r="AC1592" s="1">
        <v>2.6</v>
      </c>
      <c r="AD1592" s="1">
        <v>3.25</v>
      </c>
      <c r="AE1592" s="1">
        <f>WORKSHEET[[#This Row],[Delay at toll gate in days]] +WORKSHEET[[#This Row],[Delay at workshop in days]] +WORKSHEET[[#This Row],[Delay at border in days]]</f>
        <v>9.75</v>
      </c>
    </row>
    <row r="1593" spans="1:31" x14ac:dyDescent="0.35">
      <c r="A1593" t="s">
        <v>1613</v>
      </c>
      <c r="B1593" t="s">
        <v>10</v>
      </c>
      <c r="C1593" t="s">
        <v>68</v>
      </c>
      <c r="D1593" t="s">
        <v>3615</v>
      </c>
      <c r="E1593" t="s">
        <v>3614</v>
      </c>
      <c r="F1593" t="str">
        <f>WORKSHEET[[#This Row],[Depart From]]&amp;"-"&amp;WORKSHEET[[#This Row],[Arrive To]]</f>
        <v>Mombasa-Alger</v>
      </c>
      <c r="G1593" s="2">
        <v>44715</v>
      </c>
      <c r="H1593" s="2">
        <v>44740</v>
      </c>
      <c r="I1593" s="2" t="str">
        <f t="shared" si="24"/>
        <v>Delivered</v>
      </c>
      <c r="J1593" s="2" t="str">
        <f>TEXT(WORKSHEET[[#This Row],[Offloading Date]], "mmm")</f>
        <v>Jun</v>
      </c>
      <c r="K1593" s="2" t="str">
        <f>IF(OR(WORKSHEET[[#This Row],[Year]]="", ISBLANK(WORKSHEET[[#This Row],[Year]]), WORKSHEET[[#This Row],[Year]]="null"), "Exclude", "Include")</f>
        <v>Include</v>
      </c>
      <c r="L1593" t="s">
        <v>12</v>
      </c>
      <c r="M1593" t="s">
        <v>3624</v>
      </c>
      <c r="N1593" t="s">
        <v>69</v>
      </c>
      <c r="O1593">
        <v>28.59</v>
      </c>
      <c r="P1593">
        <v>20</v>
      </c>
      <c r="Q1593" t="s">
        <v>14</v>
      </c>
      <c r="R1593">
        <f>P1593 * _xll.XLOOKUP(Q1593,CALCULATION!$A$15:$A$17, CALCULATION!$B$15:$B$17 )</f>
        <v>20</v>
      </c>
      <c r="S1593" s="5">
        <f>O1593*P1593*_xll.XLOOKUP(Q1593,CALCULATION!$A$15:$A$17, CALCULATION!$B$15:$B$17)</f>
        <v>571.79999999999995</v>
      </c>
      <c r="T1593">
        <v>10</v>
      </c>
      <c r="U1593" t="s">
        <v>14</v>
      </c>
      <c r="V1593">
        <f>T1593 * _xll.XLOOKUP(U1593,CALCULATION!$A$15:$A$17, CALCULATION!$B$15:$B$17 )</f>
        <v>10</v>
      </c>
      <c r="W1593" s="5">
        <f>O1593*T1593*_xll.XLOOKUP(U1593,CALCULATION!$A$15:$A$17, CALCULATION!$B$15:$B$17)</f>
        <v>285.89999999999998</v>
      </c>
      <c r="X1593" s="5">
        <f>WORKSHEET[[#This Row],[Clients Total Cost]] / WORKSHEET[[#This Row],[Clients Rate per T2 (USD)]]</f>
        <v>28.589999999999996</v>
      </c>
      <c r="Y1593" s="5">
        <f>WORKSHEET[[#This Row],[Clients Rate per T2 (USD)]] - WORKSHEET[[#This Row],[Supplier Rate Per t2 (USD)]]</f>
        <v>10</v>
      </c>
      <c r="Z1593" s="5">
        <f>WORKSHEET[[#This Row],[Profit Per T]] * WORKSHEET[[#This Row],[Weight]]</f>
        <v>285.89999999999998</v>
      </c>
      <c r="AA1593">
        <v>1</v>
      </c>
      <c r="AB1593" s="1">
        <v>3.75</v>
      </c>
      <c r="AC1593" s="1">
        <v>2.5</v>
      </c>
      <c r="AD1593" s="1">
        <v>3.125</v>
      </c>
      <c r="AE1593" s="1">
        <f>WORKSHEET[[#This Row],[Delay at toll gate in days]] +WORKSHEET[[#This Row],[Delay at workshop in days]] +WORKSHEET[[#This Row],[Delay at border in days]]</f>
        <v>9.375</v>
      </c>
    </row>
    <row r="1594" spans="1:31" x14ac:dyDescent="0.35">
      <c r="A1594" t="s">
        <v>1614</v>
      </c>
      <c r="B1594" t="s">
        <v>10</v>
      </c>
      <c r="C1594" t="s">
        <v>68</v>
      </c>
      <c r="D1594" t="s">
        <v>3616</v>
      </c>
      <c r="E1594" t="s">
        <v>3618</v>
      </c>
      <c r="F1594" t="str">
        <f>WORKSHEET[[#This Row],[Depart From]]&amp;"-"&amp;WORKSHEET[[#This Row],[Arrive To]]</f>
        <v>Marrakech-Tripoli</v>
      </c>
      <c r="G1594" s="2">
        <v>44725</v>
      </c>
      <c r="H1594" s="2">
        <v>44754</v>
      </c>
      <c r="I1594" s="2" t="str">
        <f t="shared" si="24"/>
        <v>Delivered</v>
      </c>
      <c r="J1594" s="2" t="str">
        <f>TEXT(WORKSHEET[[#This Row],[Offloading Date]], "mmm")</f>
        <v>Jul</v>
      </c>
      <c r="K1594" s="2" t="str">
        <f>IF(OR(WORKSHEET[[#This Row],[Year]]="", ISBLANK(WORKSHEET[[#This Row],[Year]]), WORKSHEET[[#This Row],[Year]]="null"), "Exclude", "Include")</f>
        <v>Include</v>
      </c>
      <c r="L1594" t="s">
        <v>12</v>
      </c>
      <c r="M1594" t="s">
        <v>3624</v>
      </c>
      <c r="N1594" t="s">
        <v>69</v>
      </c>
      <c r="O1594">
        <v>29.774000000000001</v>
      </c>
      <c r="P1594">
        <v>20</v>
      </c>
      <c r="Q1594" t="s">
        <v>14</v>
      </c>
      <c r="R1594">
        <f>P1594 * _xll.XLOOKUP(Q1594,CALCULATION!$A$15:$A$17, CALCULATION!$B$15:$B$17 )</f>
        <v>20</v>
      </c>
      <c r="S1594" s="5">
        <f>O1594*P1594*_xll.XLOOKUP(Q1594,CALCULATION!$A$15:$A$17, CALCULATION!$B$15:$B$17)</f>
        <v>595.48</v>
      </c>
      <c r="T1594">
        <v>10</v>
      </c>
      <c r="U1594" t="s">
        <v>14</v>
      </c>
      <c r="V1594">
        <f>T1594 * _xll.XLOOKUP(U1594,CALCULATION!$A$15:$A$17, CALCULATION!$B$15:$B$17 )</f>
        <v>10</v>
      </c>
      <c r="W1594" s="5">
        <f>O1594*T1594*_xll.XLOOKUP(U1594,CALCULATION!$A$15:$A$17, CALCULATION!$B$15:$B$17)</f>
        <v>297.74</v>
      </c>
      <c r="X1594" s="5">
        <f>WORKSHEET[[#This Row],[Clients Total Cost]] / WORKSHEET[[#This Row],[Clients Rate per T2 (USD)]]</f>
        <v>29.774000000000001</v>
      </c>
      <c r="Y1594" s="5">
        <f>WORKSHEET[[#This Row],[Clients Rate per T2 (USD)]] - WORKSHEET[[#This Row],[Supplier Rate Per t2 (USD)]]</f>
        <v>10</v>
      </c>
      <c r="Z1594" s="5">
        <f>WORKSHEET[[#This Row],[Profit Per T]] * WORKSHEET[[#This Row],[Weight]]</f>
        <v>297.74</v>
      </c>
      <c r="AA1594">
        <v>1</v>
      </c>
      <c r="AB1594" s="1">
        <v>4.3499999999999996</v>
      </c>
      <c r="AC1594" s="1">
        <v>2.9000000000000004</v>
      </c>
      <c r="AD1594" s="1">
        <v>3.625</v>
      </c>
      <c r="AE1594" s="1">
        <f>WORKSHEET[[#This Row],[Delay at toll gate in days]] +WORKSHEET[[#This Row],[Delay at workshop in days]] +WORKSHEET[[#This Row],[Delay at border in days]]</f>
        <v>10.875</v>
      </c>
    </row>
    <row r="1595" spans="1:31" x14ac:dyDescent="0.35">
      <c r="A1595" t="s">
        <v>1615</v>
      </c>
      <c r="B1595" t="s">
        <v>10</v>
      </c>
      <c r="C1595" t="s">
        <v>68</v>
      </c>
      <c r="D1595" t="s">
        <v>3619</v>
      </c>
      <c r="E1595" t="s">
        <v>3617</v>
      </c>
      <c r="F1595" t="str">
        <f>WORKSHEET[[#This Row],[Depart From]]&amp;"-"&amp;WORKSHEET[[#This Row],[Arrive To]]</f>
        <v>Addis Ababa-Lagos</v>
      </c>
      <c r="G1595" s="2">
        <v>44715</v>
      </c>
      <c r="H1595" s="2">
        <v>44740</v>
      </c>
      <c r="I1595" s="2" t="str">
        <f t="shared" si="24"/>
        <v>Delivered</v>
      </c>
      <c r="J1595" s="2" t="str">
        <f>TEXT(WORKSHEET[[#This Row],[Offloading Date]], "mmm")</f>
        <v>Jun</v>
      </c>
      <c r="K1595" s="2" t="str">
        <f>IF(OR(WORKSHEET[[#This Row],[Year]]="", ISBLANK(WORKSHEET[[#This Row],[Year]]), WORKSHEET[[#This Row],[Year]]="null"), "Exclude", "Include")</f>
        <v>Include</v>
      </c>
      <c r="L1595" t="s">
        <v>12</v>
      </c>
      <c r="M1595" t="s">
        <v>3624</v>
      </c>
      <c r="N1595" t="s">
        <v>69</v>
      </c>
      <c r="O1595">
        <v>30.439</v>
      </c>
      <c r="P1595">
        <v>20</v>
      </c>
      <c r="Q1595" t="s">
        <v>14</v>
      </c>
      <c r="R1595">
        <f>P1595 * _xll.XLOOKUP(Q1595,CALCULATION!$A$15:$A$17, CALCULATION!$B$15:$B$17 )</f>
        <v>20</v>
      </c>
      <c r="S1595" s="5">
        <f>O1595*P1595*_xll.XLOOKUP(Q1595,CALCULATION!$A$15:$A$17, CALCULATION!$B$15:$B$17)</f>
        <v>608.78</v>
      </c>
      <c r="T1595">
        <v>10</v>
      </c>
      <c r="U1595" t="s">
        <v>14</v>
      </c>
      <c r="V1595">
        <f>T1595 * _xll.XLOOKUP(U1595,CALCULATION!$A$15:$A$17, CALCULATION!$B$15:$B$17 )</f>
        <v>10</v>
      </c>
      <c r="W1595" s="5">
        <f>O1595*T1595*_xll.XLOOKUP(U1595,CALCULATION!$A$15:$A$17, CALCULATION!$B$15:$B$17)</f>
        <v>304.39</v>
      </c>
      <c r="X1595" s="5">
        <f>WORKSHEET[[#This Row],[Clients Total Cost]] / WORKSHEET[[#This Row],[Clients Rate per T2 (USD)]]</f>
        <v>30.439</v>
      </c>
      <c r="Y1595" s="5">
        <f>WORKSHEET[[#This Row],[Clients Rate per T2 (USD)]] - WORKSHEET[[#This Row],[Supplier Rate Per t2 (USD)]]</f>
        <v>10</v>
      </c>
      <c r="Z1595" s="5">
        <f>WORKSHEET[[#This Row],[Profit Per T]] * WORKSHEET[[#This Row],[Weight]]</f>
        <v>304.39</v>
      </c>
      <c r="AA1595">
        <v>1</v>
      </c>
      <c r="AB1595" s="1">
        <v>3.75</v>
      </c>
      <c r="AC1595" s="1">
        <v>2.5</v>
      </c>
      <c r="AD1595" s="1">
        <v>3.125</v>
      </c>
      <c r="AE1595" s="1">
        <f>WORKSHEET[[#This Row],[Delay at toll gate in days]] +WORKSHEET[[#This Row],[Delay at workshop in days]] +WORKSHEET[[#This Row],[Delay at border in days]]</f>
        <v>9.375</v>
      </c>
    </row>
    <row r="1596" spans="1:31" x14ac:dyDescent="0.35">
      <c r="A1596" t="s">
        <v>1616</v>
      </c>
      <c r="B1596" t="s">
        <v>10</v>
      </c>
      <c r="C1596" t="s">
        <v>68</v>
      </c>
      <c r="D1596" t="s">
        <v>3611</v>
      </c>
      <c r="E1596" t="s">
        <v>3613</v>
      </c>
      <c r="F1596" t="str">
        <f>WORKSHEET[[#This Row],[Depart From]]&amp;"-"&amp;WORKSHEET[[#This Row],[Arrive To]]</f>
        <v>Mogadishu-Sanaa</v>
      </c>
      <c r="G1596" s="2">
        <v>44715</v>
      </c>
      <c r="H1596" s="2">
        <v>44742</v>
      </c>
      <c r="I1596" s="2" t="str">
        <f t="shared" si="24"/>
        <v>Delivered</v>
      </c>
      <c r="J1596" s="2" t="str">
        <f>TEXT(WORKSHEET[[#This Row],[Offloading Date]], "mmm")</f>
        <v>Jun</v>
      </c>
      <c r="K1596" s="2" t="str">
        <f>IF(OR(WORKSHEET[[#This Row],[Year]]="", ISBLANK(WORKSHEET[[#This Row],[Year]]), WORKSHEET[[#This Row],[Year]]="null"), "Exclude", "Include")</f>
        <v>Include</v>
      </c>
      <c r="L1596" t="s">
        <v>12</v>
      </c>
      <c r="M1596" t="s">
        <v>3624</v>
      </c>
      <c r="N1596" t="s">
        <v>69</v>
      </c>
      <c r="O1596">
        <v>28.382999999999999</v>
      </c>
      <c r="P1596">
        <v>20</v>
      </c>
      <c r="Q1596" t="s">
        <v>14</v>
      </c>
      <c r="R1596">
        <f>P1596 * _xll.XLOOKUP(Q1596,CALCULATION!$A$15:$A$17, CALCULATION!$B$15:$B$17 )</f>
        <v>20</v>
      </c>
      <c r="S1596" s="5">
        <f>O1596*P1596*_xll.XLOOKUP(Q1596,CALCULATION!$A$15:$A$17, CALCULATION!$B$15:$B$17)</f>
        <v>567.66</v>
      </c>
      <c r="T1596">
        <v>10</v>
      </c>
      <c r="U1596" t="s">
        <v>14</v>
      </c>
      <c r="V1596">
        <f>T1596 * _xll.XLOOKUP(U1596,CALCULATION!$A$15:$A$17, CALCULATION!$B$15:$B$17 )</f>
        <v>10</v>
      </c>
      <c r="W1596" s="5">
        <f>O1596*T1596*_xll.XLOOKUP(U1596,CALCULATION!$A$15:$A$17, CALCULATION!$B$15:$B$17)</f>
        <v>283.83</v>
      </c>
      <c r="X1596" s="5">
        <f>WORKSHEET[[#This Row],[Clients Total Cost]] / WORKSHEET[[#This Row],[Clients Rate per T2 (USD)]]</f>
        <v>28.382999999999999</v>
      </c>
      <c r="Y1596" s="5">
        <f>WORKSHEET[[#This Row],[Clients Rate per T2 (USD)]] - WORKSHEET[[#This Row],[Supplier Rate Per t2 (USD)]]</f>
        <v>10</v>
      </c>
      <c r="Z1596" s="5">
        <f>WORKSHEET[[#This Row],[Profit Per T]] * WORKSHEET[[#This Row],[Weight]]</f>
        <v>283.83</v>
      </c>
      <c r="AA1596">
        <v>1</v>
      </c>
      <c r="AB1596" s="1">
        <v>4.05</v>
      </c>
      <c r="AC1596" s="1">
        <v>2.7</v>
      </c>
      <c r="AD1596" s="1">
        <v>3.375</v>
      </c>
      <c r="AE1596" s="1">
        <f>WORKSHEET[[#This Row],[Delay at toll gate in days]] +WORKSHEET[[#This Row],[Delay at workshop in days]] +WORKSHEET[[#This Row],[Delay at border in days]]</f>
        <v>10.125</v>
      </c>
    </row>
    <row r="1597" spans="1:31" x14ac:dyDescent="0.35">
      <c r="A1597" t="s">
        <v>1617</v>
      </c>
      <c r="B1597" t="s">
        <v>10</v>
      </c>
      <c r="C1597" t="s">
        <v>68</v>
      </c>
      <c r="D1597" t="s">
        <v>3620</v>
      </c>
      <c r="E1597" t="s">
        <v>3613</v>
      </c>
      <c r="F1597" t="str">
        <f>WORKSHEET[[#This Row],[Depart From]]&amp;"-"&amp;WORKSHEET[[#This Row],[Arrive To]]</f>
        <v>Zanzibar-Sanaa</v>
      </c>
      <c r="G1597" s="2">
        <v>44715</v>
      </c>
      <c r="H1597" s="2">
        <v>44740</v>
      </c>
      <c r="I1597" s="2" t="str">
        <f t="shared" si="24"/>
        <v>Delivered</v>
      </c>
      <c r="J1597" s="2" t="str">
        <f>TEXT(WORKSHEET[[#This Row],[Offloading Date]], "mmm")</f>
        <v>Jun</v>
      </c>
      <c r="K1597" s="2" t="str">
        <f>IF(OR(WORKSHEET[[#This Row],[Year]]="", ISBLANK(WORKSHEET[[#This Row],[Year]]), WORKSHEET[[#This Row],[Year]]="null"), "Exclude", "Include")</f>
        <v>Include</v>
      </c>
      <c r="L1597" t="s">
        <v>12</v>
      </c>
      <c r="M1597" t="s">
        <v>3624</v>
      </c>
      <c r="N1597" t="s">
        <v>69</v>
      </c>
      <c r="O1597">
        <v>30.390999999999998</v>
      </c>
      <c r="P1597">
        <v>20</v>
      </c>
      <c r="Q1597" t="s">
        <v>14</v>
      </c>
      <c r="R1597">
        <f>P1597 * _xll.XLOOKUP(Q1597,CALCULATION!$A$15:$A$17, CALCULATION!$B$15:$B$17 )</f>
        <v>20</v>
      </c>
      <c r="S1597" s="5">
        <f>O1597*P1597*_xll.XLOOKUP(Q1597,CALCULATION!$A$15:$A$17, CALCULATION!$B$15:$B$17)</f>
        <v>607.81999999999994</v>
      </c>
      <c r="T1597">
        <v>10</v>
      </c>
      <c r="U1597" t="s">
        <v>14</v>
      </c>
      <c r="V1597">
        <f>T1597 * _xll.XLOOKUP(U1597,CALCULATION!$A$15:$A$17, CALCULATION!$B$15:$B$17 )</f>
        <v>10</v>
      </c>
      <c r="W1597" s="5">
        <f>O1597*T1597*_xll.XLOOKUP(U1597,CALCULATION!$A$15:$A$17, CALCULATION!$B$15:$B$17)</f>
        <v>303.90999999999997</v>
      </c>
      <c r="X1597" s="5">
        <f>WORKSHEET[[#This Row],[Clients Total Cost]] / WORKSHEET[[#This Row],[Clients Rate per T2 (USD)]]</f>
        <v>30.390999999999998</v>
      </c>
      <c r="Y1597" s="5">
        <f>WORKSHEET[[#This Row],[Clients Rate per T2 (USD)]] - WORKSHEET[[#This Row],[Supplier Rate Per t2 (USD)]]</f>
        <v>10</v>
      </c>
      <c r="Z1597" s="5">
        <f>WORKSHEET[[#This Row],[Profit Per T]] * WORKSHEET[[#This Row],[Weight]]</f>
        <v>303.90999999999997</v>
      </c>
      <c r="AA1597">
        <v>1</v>
      </c>
      <c r="AB1597" s="1">
        <v>3.75</v>
      </c>
      <c r="AC1597" s="1">
        <v>2.5</v>
      </c>
      <c r="AD1597" s="1">
        <v>3.125</v>
      </c>
      <c r="AE1597" s="1">
        <f>WORKSHEET[[#This Row],[Delay at toll gate in days]] +WORKSHEET[[#This Row],[Delay at workshop in days]] +WORKSHEET[[#This Row],[Delay at border in days]]</f>
        <v>9.375</v>
      </c>
    </row>
    <row r="1598" spans="1:31" x14ac:dyDescent="0.35">
      <c r="A1598" t="s">
        <v>1618</v>
      </c>
      <c r="B1598" t="s">
        <v>10</v>
      </c>
      <c r="C1598" t="s">
        <v>68</v>
      </c>
      <c r="D1598" t="s">
        <v>3611</v>
      </c>
      <c r="E1598" t="s">
        <v>3618</v>
      </c>
      <c r="F1598" t="str">
        <f>WORKSHEET[[#This Row],[Depart From]]&amp;"-"&amp;WORKSHEET[[#This Row],[Arrive To]]</f>
        <v>Mogadishu-Tripoli</v>
      </c>
      <c r="G1598" s="2">
        <v>44715</v>
      </c>
      <c r="H1598" s="2">
        <v>44740</v>
      </c>
      <c r="I1598" s="2" t="str">
        <f t="shared" si="24"/>
        <v>Delivered</v>
      </c>
      <c r="J1598" s="2" t="str">
        <f>TEXT(WORKSHEET[[#This Row],[Offloading Date]], "mmm")</f>
        <v>Jun</v>
      </c>
      <c r="K1598" s="2" t="str">
        <f>IF(OR(WORKSHEET[[#This Row],[Year]]="", ISBLANK(WORKSHEET[[#This Row],[Year]]), WORKSHEET[[#This Row],[Year]]="null"), "Exclude", "Include")</f>
        <v>Include</v>
      </c>
      <c r="L1598" t="s">
        <v>12</v>
      </c>
      <c r="M1598" t="s">
        <v>3624</v>
      </c>
      <c r="N1598" t="s">
        <v>69</v>
      </c>
      <c r="O1598">
        <v>28.765000000000001</v>
      </c>
      <c r="P1598">
        <v>20</v>
      </c>
      <c r="Q1598" t="s">
        <v>14</v>
      </c>
      <c r="R1598">
        <f>P1598 * _xll.XLOOKUP(Q1598,CALCULATION!$A$15:$A$17, CALCULATION!$B$15:$B$17 )</f>
        <v>20</v>
      </c>
      <c r="S1598" s="5">
        <f>O1598*P1598*_xll.XLOOKUP(Q1598,CALCULATION!$A$15:$A$17, CALCULATION!$B$15:$B$17)</f>
        <v>575.29999999999995</v>
      </c>
      <c r="T1598">
        <v>10</v>
      </c>
      <c r="U1598" t="s">
        <v>14</v>
      </c>
      <c r="V1598">
        <f>T1598 * _xll.XLOOKUP(U1598,CALCULATION!$A$15:$A$17, CALCULATION!$B$15:$B$17 )</f>
        <v>10</v>
      </c>
      <c r="W1598" s="5">
        <f>O1598*T1598*_xll.XLOOKUP(U1598,CALCULATION!$A$15:$A$17, CALCULATION!$B$15:$B$17)</f>
        <v>287.64999999999998</v>
      </c>
      <c r="X1598" s="5">
        <f>WORKSHEET[[#This Row],[Clients Total Cost]] / WORKSHEET[[#This Row],[Clients Rate per T2 (USD)]]</f>
        <v>28.764999999999997</v>
      </c>
      <c r="Y1598" s="5">
        <f>WORKSHEET[[#This Row],[Clients Rate per T2 (USD)]] - WORKSHEET[[#This Row],[Supplier Rate Per t2 (USD)]]</f>
        <v>10</v>
      </c>
      <c r="Z1598" s="5">
        <f>WORKSHEET[[#This Row],[Profit Per T]] * WORKSHEET[[#This Row],[Weight]]</f>
        <v>287.64999999999998</v>
      </c>
      <c r="AA1598">
        <v>1</v>
      </c>
      <c r="AB1598" s="1">
        <v>3.75</v>
      </c>
      <c r="AC1598" s="1">
        <v>2.5</v>
      </c>
      <c r="AD1598" s="1">
        <v>3.125</v>
      </c>
      <c r="AE1598" s="1">
        <f>WORKSHEET[[#This Row],[Delay at toll gate in days]] +WORKSHEET[[#This Row],[Delay at workshop in days]] +WORKSHEET[[#This Row],[Delay at border in days]]</f>
        <v>9.375</v>
      </c>
    </row>
    <row r="1599" spans="1:31" x14ac:dyDescent="0.35">
      <c r="A1599" t="s">
        <v>1619</v>
      </c>
      <c r="B1599" t="s">
        <v>10</v>
      </c>
      <c r="C1599" t="s">
        <v>68</v>
      </c>
      <c r="D1599" t="s">
        <v>3620</v>
      </c>
      <c r="E1599" t="s">
        <v>3613</v>
      </c>
      <c r="F1599" t="str">
        <f>WORKSHEET[[#This Row],[Depart From]]&amp;"-"&amp;WORKSHEET[[#This Row],[Arrive To]]</f>
        <v>Zanzibar-Sanaa</v>
      </c>
      <c r="G1599" s="2">
        <v>44733</v>
      </c>
      <c r="H1599" s="2">
        <v>44763</v>
      </c>
      <c r="I1599" s="2" t="str">
        <f t="shared" si="24"/>
        <v>Delivered</v>
      </c>
      <c r="J1599" s="2" t="str">
        <f>TEXT(WORKSHEET[[#This Row],[Offloading Date]], "mmm")</f>
        <v>Jul</v>
      </c>
      <c r="K1599" s="2" t="str">
        <f>IF(OR(WORKSHEET[[#This Row],[Year]]="", ISBLANK(WORKSHEET[[#This Row],[Year]]), WORKSHEET[[#This Row],[Year]]="null"), "Exclude", "Include")</f>
        <v>Include</v>
      </c>
      <c r="L1599" t="s">
        <v>12</v>
      </c>
      <c r="M1599" t="s">
        <v>3624</v>
      </c>
      <c r="N1599" t="s">
        <v>69</v>
      </c>
      <c r="O1599">
        <v>29.888000000000002</v>
      </c>
      <c r="P1599">
        <v>20</v>
      </c>
      <c r="Q1599" t="s">
        <v>14</v>
      </c>
      <c r="R1599">
        <f>P1599 * _xll.XLOOKUP(Q1599,CALCULATION!$A$15:$A$17, CALCULATION!$B$15:$B$17 )</f>
        <v>20</v>
      </c>
      <c r="S1599" s="5">
        <f>O1599*P1599*_xll.XLOOKUP(Q1599,CALCULATION!$A$15:$A$17, CALCULATION!$B$15:$B$17)</f>
        <v>597.76</v>
      </c>
      <c r="T1599">
        <v>10</v>
      </c>
      <c r="U1599" t="s">
        <v>14</v>
      </c>
      <c r="V1599">
        <f>T1599 * _xll.XLOOKUP(U1599,CALCULATION!$A$15:$A$17, CALCULATION!$B$15:$B$17 )</f>
        <v>10</v>
      </c>
      <c r="W1599" s="5">
        <f>O1599*T1599*_xll.XLOOKUP(U1599,CALCULATION!$A$15:$A$17, CALCULATION!$B$15:$B$17)</f>
        <v>298.88</v>
      </c>
      <c r="X1599" s="5">
        <f>WORKSHEET[[#This Row],[Clients Total Cost]] / WORKSHEET[[#This Row],[Clients Rate per T2 (USD)]]</f>
        <v>29.887999999999998</v>
      </c>
      <c r="Y1599" s="5">
        <f>WORKSHEET[[#This Row],[Clients Rate per T2 (USD)]] - WORKSHEET[[#This Row],[Supplier Rate Per t2 (USD)]]</f>
        <v>10</v>
      </c>
      <c r="Z1599" s="5">
        <f>WORKSHEET[[#This Row],[Profit Per T]] * WORKSHEET[[#This Row],[Weight]]</f>
        <v>298.88</v>
      </c>
      <c r="AA1599">
        <v>1</v>
      </c>
      <c r="AB1599" s="1">
        <v>4.5</v>
      </c>
      <c r="AC1599" s="1">
        <v>3</v>
      </c>
      <c r="AD1599" s="1">
        <v>3.75</v>
      </c>
      <c r="AE1599" s="1">
        <f>WORKSHEET[[#This Row],[Delay at toll gate in days]] +WORKSHEET[[#This Row],[Delay at workshop in days]] +WORKSHEET[[#This Row],[Delay at border in days]]</f>
        <v>11.25</v>
      </c>
    </row>
    <row r="1600" spans="1:31" x14ac:dyDescent="0.35">
      <c r="A1600" t="s">
        <v>1620</v>
      </c>
      <c r="B1600" t="s">
        <v>10</v>
      </c>
      <c r="C1600" t="s">
        <v>68</v>
      </c>
      <c r="D1600" t="s">
        <v>3615</v>
      </c>
      <c r="E1600" t="s">
        <v>3614</v>
      </c>
      <c r="F1600" t="str">
        <f>WORKSHEET[[#This Row],[Depart From]]&amp;"-"&amp;WORKSHEET[[#This Row],[Arrive To]]</f>
        <v>Mombasa-Alger</v>
      </c>
      <c r="G1600" s="2">
        <v>44720</v>
      </c>
      <c r="H1600" s="2">
        <v>44744</v>
      </c>
      <c r="I1600" s="2" t="str">
        <f t="shared" si="24"/>
        <v>Delivered</v>
      </c>
      <c r="J1600" s="2" t="str">
        <f>TEXT(WORKSHEET[[#This Row],[Offloading Date]], "mmm")</f>
        <v>Jul</v>
      </c>
      <c r="K1600" s="2" t="str">
        <f>IF(OR(WORKSHEET[[#This Row],[Year]]="", ISBLANK(WORKSHEET[[#This Row],[Year]]), WORKSHEET[[#This Row],[Year]]="null"), "Exclude", "Include")</f>
        <v>Include</v>
      </c>
      <c r="L1600" t="s">
        <v>12</v>
      </c>
      <c r="M1600" t="s">
        <v>3624</v>
      </c>
      <c r="N1600" t="s">
        <v>69</v>
      </c>
      <c r="O1600">
        <v>29.614000000000001</v>
      </c>
      <c r="P1600">
        <v>20</v>
      </c>
      <c r="Q1600" t="s">
        <v>14</v>
      </c>
      <c r="R1600">
        <f>P1600 * _xll.XLOOKUP(Q1600,CALCULATION!$A$15:$A$17, CALCULATION!$B$15:$B$17 )</f>
        <v>20</v>
      </c>
      <c r="S1600" s="5">
        <f>O1600*P1600*_xll.XLOOKUP(Q1600,CALCULATION!$A$15:$A$17, CALCULATION!$B$15:$B$17)</f>
        <v>592.28</v>
      </c>
      <c r="T1600">
        <v>10</v>
      </c>
      <c r="U1600" t="s">
        <v>14</v>
      </c>
      <c r="V1600">
        <f>T1600 * _xll.XLOOKUP(U1600,CALCULATION!$A$15:$A$17, CALCULATION!$B$15:$B$17 )</f>
        <v>10</v>
      </c>
      <c r="W1600" s="5">
        <f>O1600*T1600*_xll.XLOOKUP(U1600,CALCULATION!$A$15:$A$17, CALCULATION!$B$15:$B$17)</f>
        <v>296.14</v>
      </c>
      <c r="X1600" s="5">
        <f>WORKSHEET[[#This Row],[Clients Total Cost]] / WORKSHEET[[#This Row],[Clients Rate per T2 (USD)]]</f>
        <v>29.613999999999997</v>
      </c>
      <c r="Y1600" s="5">
        <f>WORKSHEET[[#This Row],[Clients Rate per T2 (USD)]] - WORKSHEET[[#This Row],[Supplier Rate Per t2 (USD)]]</f>
        <v>10</v>
      </c>
      <c r="Z1600" s="5">
        <f>WORKSHEET[[#This Row],[Profit Per T]] * WORKSHEET[[#This Row],[Weight]]</f>
        <v>296.14</v>
      </c>
      <c r="AA1600">
        <v>1</v>
      </c>
      <c r="AB1600" s="1">
        <v>3.5999999999999996</v>
      </c>
      <c r="AC1600" s="1">
        <v>2.4000000000000004</v>
      </c>
      <c r="AD1600" s="1">
        <v>3</v>
      </c>
      <c r="AE1600" s="1">
        <f>WORKSHEET[[#This Row],[Delay at toll gate in days]] +WORKSHEET[[#This Row],[Delay at workshop in days]] +WORKSHEET[[#This Row],[Delay at border in days]]</f>
        <v>9</v>
      </c>
    </row>
    <row r="1601" spans="1:31" x14ac:dyDescent="0.35">
      <c r="A1601" t="s">
        <v>1621</v>
      </c>
      <c r="B1601" t="s">
        <v>10</v>
      </c>
      <c r="C1601" t="s">
        <v>68</v>
      </c>
      <c r="D1601" t="s">
        <v>3620</v>
      </c>
      <c r="E1601" t="s">
        <v>3618</v>
      </c>
      <c r="F1601" t="str">
        <f>WORKSHEET[[#This Row],[Depart From]]&amp;"-"&amp;WORKSHEET[[#This Row],[Arrive To]]</f>
        <v>Zanzibar-Tripoli</v>
      </c>
      <c r="G1601" s="2">
        <v>44726</v>
      </c>
      <c r="H1601" s="2">
        <v>44749</v>
      </c>
      <c r="I1601" s="2" t="str">
        <f t="shared" si="24"/>
        <v>Delivered</v>
      </c>
      <c r="J1601" s="2" t="str">
        <f>TEXT(WORKSHEET[[#This Row],[Offloading Date]], "mmm")</f>
        <v>Jul</v>
      </c>
      <c r="K1601" s="2" t="str">
        <f>IF(OR(WORKSHEET[[#This Row],[Year]]="", ISBLANK(WORKSHEET[[#This Row],[Year]]), WORKSHEET[[#This Row],[Year]]="null"), "Exclude", "Include")</f>
        <v>Include</v>
      </c>
      <c r="L1601" t="s">
        <v>12</v>
      </c>
      <c r="M1601" t="s">
        <v>3624</v>
      </c>
      <c r="N1601" t="s">
        <v>69</v>
      </c>
      <c r="O1601">
        <v>28.443000000000001</v>
      </c>
      <c r="P1601">
        <v>20</v>
      </c>
      <c r="Q1601" t="s">
        <v>14</v>
      </c>
      <c r="R1601">
        <f>P1601 * _xll.XLOOKUP(Q1601,CALCULATION!$A$15:$A$17, CALCULATION!$B$15:$B$17 )</f>
        <v>20</v>
      </c>
      <c r="S1601" s="5">
        <f>O1601*P1601*_xll.XLOOKUP(Q1601,CALCULATION!$A$15:$A$17, CALCULATION!$B$15:$B$17)</f>
        <v>568.86</v>
      </c>
      <c r="T1601">
        <v>10</v>
      </c>
      <c r="U1601" t="s">
        <v>14</v>
      </c>
      <c r="V1601">
        <f>T1601 * _xll.XLOOKUP(U1601,CALCULATION!$A$15:$A$17, CALCULATION!$B$15:$B$17 )</f>
        <v>10</v>
      </c>
      <c r="W1601" s="5">
        <f>O1601*T1601*_xll.XLOOKUP(U1601,CALCULATION!$A$15:$A$17, CALCULATION!$B$15:$B$17)</f>
        <v>284.43</v>
      </c>
      <c r="X1601" s="5">
        <f>WORKSHEET[[#This Row],[Clients Total Cost]] / WORKSHEET[[#This Row],[Clients Rate per T2 (USD)]]</f>
        <v>28.443000000000001</v>
      </c>
      <c r="Y1601" s="5">
        <f>WORKSHEET[[#This Row],[Clients Rate per T2 (USD)]] - WORKSHEET[[#This Row],[Supplier Rate Per t2 (USD)]]</f>
        <v>10</v>
      </c>
      <c r="Z1601" s="5">
        <f>WORKSHEET[[#This Row],[Profit Per T]] * WORKSHEET[[#This Row],[Weight]]</f>
        <v>284.43</v>
      </c>
      <c r="AA1601">
        <v>1</v>
      </c>
      <c r="AB1601" s="1">
        <v>3.4499999999999997</v>
      </c>
      <c r="AC1601" s="1">
        <v>2.3000000000000003</v>
      </c>
      <c r="AD1601" s="1">
        <v>2.875</v>
      </c>
      <c r="AE1601" s="1">
        <f>WORKSHEET[[#This Row],[Delay at toll gate in days]] +WORKSHEET[[#This Row],[Delay at workshop in days]] +WORKSHEET[[#This Row],[Delay at border in days]]</f>
        <v>8.625</v>
      </c>
    </row>
    <row r="1602" spans="1:31" x14ac:dyDescent="0.35">
      <c r="A1602" t="s">
        <v>1622</v>
      </c>
      <c r="B1602" t="s">
        <v>10</v>
      </c>
      <c r="C1602" t="s">
        <v>68</v>
      </c>
      <c r="D1602" t="s">
        <v>3620</v>
      </c>
      <c r="E1602" t="s">
        <v>3617</v>
      </c>
      <c r="F1602" t="str">
        <f>WORKSHEET[[#This Row],[Depart From]]&amp;"-"&amp;WORKSHEET[[#This Row],[Arrive To]]</f>
        <v>Zanzibar-Lagos</v>
      </c>
      <c r="G1602" s="2">
        <v>44720</v>
      </c>
      <c r="H1602" s="2">
        <v>44743</v>
      </c>
      <c r="I1602" s="2" t="str">
        <f t="shared" ref="I1602:I1665" si="25">IF(OR(H1602="", H1602="NULL"), "Failed","Delivered")</f>
        <v>Delivered</v>
      </c>
      <c r="J1602" s="2" t="str">
        <f>TEXT(WORKSHEET[[#This Row],[Offloading Date]], "mmm")</f>
        <v>Jul</v>
      </c>
      <c r="K1602" s="2" t="str">
        <f>IF(OR(WORKSHEET[[#This Row],[Year]]="", ISBLANK(WORKSHEET[[#This Row],[Year]]), WORKSHEET[[#This Row],[Year]]="null"), "Exclude", "Include")</f>
        <v>Include</v>
      </c>
      <c r="L1602" t="s">
        <v>12</v>
      </c>
      <c r="M1602" t="s">
        <v>3624</v>
      </c>
      <c r="N1602" t="s">
        <v>69</v>
      </c>
      <c r="O1602">
        <v>29.512</v>
      </c>
      <c r="P1602">
        <v>20</v>
      </c>
      <c r="Q1602" t="s">
        <v>14</v>
      </c>
      <c r="R1602">
        <f>P1602 * _xll.XLOOKUP(Q1602,CALCULATION!$A$15:$A$17, CALCULATION!$B$15:$B$17 )</f>
        <v>20</v>
      </c>
      <c r="S1602" s="5">
        <f>O1602*P1602*_xll.XLOOKUP(Q1602,CALCULATION!$A$15:$A$17, CALCULATION!$B$15:$B$17)</f>
        <v>590.24</v>
      </c>
      <c r="T1602">
        <v>10</v>
      </c>
      <c r="U1602" t="s">
        <v>14</v>
      </c>
      <c r="V1602">
        <f>T1602 * _xll.XLOOKUP(U1602,CALCULATION!$A$15:$A$17, CALCULATION!$B$15:$B$17 )</f>
        <v>10</v>
      </c>
      <c r="W1602" s="5">
        <f>O1602*T1602*_xll.XLOOKUP(U1602,CALCULATION!$A$15:$A$17, CALCULATION!$B$15:$B$17)</f>
        <v>295.12</v>
      </c>
      <c r="X1602" s="5">
        <f>WORKSHEET[[#This Row],[Clients Total Cost]] / WORKSHEET[[#This Row],[Clients Rate per T2 (USD)]]</f>
        <v>29.512</v>
      </c>
      <c r="Y1602" s="5">
        <f>WORKSHEET[[#This Row],[Clients Rate per T2 (USD)]] - WORKSHEET[[#This Row],[Supplier Rate Per t2 (USD)]]</f>
        <v>10</v>
      </c>
      <c r="Z1602" s="5">
        <f>WORKSHEET[[#This Row],[Profit Per T]] * WORKSHEET[[#This Row],[Weight]]</f>
        <v>295.12</v>
      </c>
      <c r="AA1602">
        <v>1</v>
      </c>
      <c r="AB1602" s="1">
        <v>3.4499999999999997</v>
      </c>
      <c r="AC1602" s="1">
        <v>2.3000000000000003</v>
      </c>
      <c r="AD1602" s="1">
        <v>2.875</v>
      </c>
      <c r="AE1602" s="1">
        <f>WORKSHEET[[#This Row],[Delay at toll gate in days]] +WORKSHEET[[#This Row],[Delay at workshop in days]] +WORKSHEET[[#This Row],[Delay at border in days]]</f>
        <v>8.625</v>
      </c>
    </row>
    <row r="1603" spans="1:31" x14ac:dyDescent="0.35">
      <c r="A1603" t="s">
        <v>1623</v>
      </c>
      <c r="B1603" t="s">
        <v>10</v>
      </c>
      <c r="C1603" t="s">
        <v>68</v>
      </c>
      <c r="D1603" t="s">
        <v>3615</v>
      </c>
      <c r="E1603" t="s">
        <v>3613</v>
      </c>
      <c r="F1603" t="str">
        <f>WORKSHEET[[#This Row],[Depart From]]&amp;"-"&amp;WORKSHEET[[#This Row],[Arrive To]]</f>
        <v>Mombasa-Sanaa</v>
      </c>
      <c r="G1603" s="2">
        <v>44720</v>
      </c>
      <c r="H1603" s="2">
        <v>44743</v>
      </c>
      <c r="I1603" s="2" t="str">
        <f t="shared" si="25"/>
        <v>Delivered</v>
      </c>
      <c r="J1603" s="2" t="str">
        <f>TEXT(WORKSHEET[[#This Row],[Offloading Date]], "mmm")</f>
        <v>Jul</v>
      </c>
      <c r="K1603" s="2" t="str">
        <f>IF(OR(WORKSHEET[[#This Row],[Year]]="", ISBLANK(WORKSHEET[[#This Row],[Year]]), WORKSHEET[[#This Row],[Year]]="null"), "Exclude", "Include")</f>
        <v>Include</v>
      </c>
      <c r="L1603" t="s">
        <v>12</v>
      </c>
      <c r="M1603" t="s">
        <v>3624</v>
      </c>
      <c r="N1603" t="s">
        <v>69</v>
      </c>
      <c r="O1603">
        <v>30.201000000000001</v>
      </c>
      <c r="P1603">
        <v>20</v>
      </c>
      <c r="Q1603" t="s">
        <v>14</v>
      </c>
      <c r="R1603">
        <f>P1603 * _xll.XLOOKUP(Q1603,CALCULATION!$A$15:$A$17, CALCULATION!$B$15:$B$17 )</f>
        <v>20</v>
      </c>
      <c r="S1603" s="5">
        <f>O1603*P1603*_xll.XLOOKUP(Q1603,CALCULATION!$A$15:$A$17, CALCULATION!$B$15:$B$17)</f>
        <v>604.02</v>
      </c>
      <c r="T1603">
        <v>10</v>
      </c>
      <c r="U1603" t="s">
        <v>14</v>
      </c>
      <c r="V1603">
        <f>T1603 * _xll.XLOOKUP(U1603,CALCULATION!$A$15:$A$17, CALCULATION!$B$15:$B$17 )</f>
        <v>10</v>
      </c>
      <c r="W1603" s="5">
        <f>O1603*T1603*_xll.XLOOKUP(U1603,CALCULATION!$A$15:$A$17, CALCULATION!$B$15:$B$17)</f>
        <v>302.01</v>
      </c>
      <c r="X1603" s="5">
        <f>WORKSHEET[[#This Row],[Clients Total Cost]] / WORKSHEET[[#This Row],[Clients Rate per T2 (USD)]]</f>
        <v>30.201000000000001</v>
      </c>
      <c r="Y1603" s="5">
        <f>WORKSHEET[[#This Row],[Clients Rate per T2 (USD)]] - WORKSHEET[[#This Row],[Supplier Rate Per t2 (USD)]]</f>
        <v>10</v>
      </c>
      <c r="Z1603" s="5">
        <f>WORKSHEET[[#This Row],[Profit Per T]] * WORKSHEET[[#This Row],[Weight]]</f>
        <v>302.01</v>
      </c>
      <c r="AA1603">
        <v>1</v>
      </c>
      <c r="AB1603" s="1">
        <v>3.4499999999999997</v>
      </c>
      <c r="AC1603" s="1">
        <v>2.3000000000000003</v>
      </c>
      <c r="AD1603" s="1">
        <v>2.875</v>
      </c>
      <c r="AE1603" s="1">
        <f>WORKSHEET[[#This Row],[Delay at toll gate in days]] +WORKSHEET[[#This Row],[Delay at workshop in days]] +WORKSHEET[[#This Row],[Delay at border in days]]</f>
        <v>8.625</v>
      </c>
    </row>
    <row r="1604" spans="1:31" x14ac:dyDescent="0.35">
      <c r="A1604" t="s">
        <v>1624</v>
      </c>
      <c r="B1604" t="s">
        <v>10</v>
      </c>
      <c r="C1604" t="s">
        <v>68</v>
      </c>
      <c r="D1604" t="s">
        <v>3616</v>
      </c>
      <c r="E1604" t="s">
        <v>3618</v>
      </c>
      <c r="F1604" t="str">
        <f>WORKSHEET[[#This Row],[Depart From]]&amp;"-"&amp;WORKSHEET[[#This Row],[Arrive To]]</f>
        <v>Marrakech-Tripoli</v>
      </c>
      <c r="G1604" s="2">
        <v>44720</v>
      </c>
      <c r="H1604" s="2">
        <v>44743</v>
      </c>
      <c r="I1604" s="2" t="str">
        <f t="shared" si="25"/>
        <v>Delivered</v>
      </c>
      <c r="J1604" s="2" t="str">
        <f>TEXT(WORKSHEET[[#This Row],[Offloading Date]], "mmm")</f>
        <v>Jul</v>
      </c>
      <c r="K1604" s="2" t="str">
        <f>IF(OR(WORKSHEET[[#This Row],[Year]]="", ISBLANK(WORKSHEET[[#This Row],[Year]]), WORKSHEET[[#This Row],[Year]]="null"), "Exclude", "Include")</f>
        <v>Include</v>
      </c>
      <c r="L1604" t="s">
        <v>12</v>
      </c>
      <c r="M1604" t="s">
        <v>3624</v>
      </c>
      <c r="N1604" t="s">
        <v>69</v>
      </c>
      <c r="O1604">
        <v>30.120999999999999</v>
      </c>
      <c r="P1604">
        <v>20</v>
      </c>
      <c r="Q1604" t="s">
        <v>14</v>
      </c>
      <c r="R1604">
        <f>P1604 * _xll.XLOOKUP(Q1604,CALCULATION!$A$15:$A$17, CALCULATION!$B$15:$B$17 )</f>
        <v>20</v>
      </c>
      <c r="S1604" s="5">
        <f>O1604*P1604*_xll.XLOOKUP(Q1604,CALCULATION!$A$15:$A$17, CALCULATION!$B$15:$B$17)</f>
        <v>602.41999999999996</v>
      </c>
      <c r="T1604">
        <v>10</v>
      </c>
      <c r="U1604" t="s">
        <v>14</v>
      </c>
      <c r="V1604">
        <f>T1604 * _xll.XLOOKUP(U1604,CALCULATION!$A$15:$A$17, CALCULATION!$B$15:$B$17 )</f>
        <v>10</v>
      </c>
      <c r="W1604" s="5">
        <f>O1604*T1604*_xll.XLOOKUP(U1604,CALCULATION!$A$15:$A$17, CALCULATION!$B$15:$B$17)</f>
        <v>301.20999999999998</v>
      </c>
      <c r="X1604" s="5">
        <f>WORKSHEET[[#This Row],[Clients Total Cost]] / WORKSHEET[[#This Row],[Clients Rate per T2 (USD)]]</f>
        <v>30.120999999999999</v>
      </c>
      <c r="Y1604" s="5">
        <f>WORKSHEET[[#This Row],[Clients Rate per T2 (USD)]] - WORKSHEET[[#This Row],[Supplier Rate Per t2 (USD)]]</f>
        <v>10</v>
      </c>
      <c r="Z1604" s="5">
        <f>WORKSHEET[[#This Row],[Profit Per T]] * WORKSHEET[[#This Row],[Weight]]</f>
        <v>301.20999999999998</v>
      </c>
      <c r="AA1604">
        <v>1</v>
      </c>
      <c r="AB1604" s="1">
        <v>3.4499999999999997</v>
      </c>
      <c r="AC1604" s="1">
        <v>2.3000000000000003</v>
      </c>
      <c r="AD1604" s="1">
        <v>2.875</v>
      </c>
      <c r="AE1604" s="1">
        <f>WORKSHEET[[#This Row],[Delay at toll gate in days]] +WORKSHEET[[#This Row],[Delay at workshop in days]] +WORKSHEET[[#This Row],[Delay at border in days]]</f>
        <v>8.625</v>
      </c>
    </row>
    <row r="1605" spans="1:31" x14ac:dyDescent="0.35">
      <c r="A1605" t="s">
        <v>1625</v>
      </c>
      <c r="B1605" t="s">
        <v>10</v>
      </c>
      <c r="C1605" t="s">
        <v>68</v>
      </c>
      <c r="D1605" t="s">
        <v>3619</v>
      </c>
      <c r="E1605" t="s">
        <v>3613</v>
      </c>
      <c r="F1605" t="str">
        <f>WORKSHEET[[#This Row],[Depart From]]&amp;"-"&amp;WORKSHEET[[#This Row],[Arrive To]]</f>
        <v>Addis Ababa-Sanaa</v>
      </c>
      <c r="G1605" s="2">
        <v>44720</v>
      </c>
      <c r="H1605" s="2">
        <v>44745</v>
      </c>
      <c r="I1605" s="2" t="str">
        <f t="shared" si="25"/>
        <v>Delivered</v>
      </c>
      <c r="J1605" s="2" t="str">
        <f>TEXT(WORKSHEET[[#This Row],[Offloading Date]], "mmm")</f>
        <v>Jul</v>
      </c>
      <c r="K1605" s="2" t="str">
        <f>IF(OR(WORKSHEET[[#This Row],[Year]]="", ISBLANK(WORKSHEET[[#This Row],[Year]]), WORKSHEET[[#This Row],[Year]]="null"), "Exclude", "Include")</f>
        <v>Include</v>
      </c>
      <c r="L1605" t="s">
        <v>12</v>
      </c>
      <c r="M1605" t="s">
        <v>3624</v>
      </c>
      <c r="N1605" t="s">
        <v>69</v>
      </c>
      <c r="O1605">
        <v>29.483000000000001</v>
      </c>
      <c r="P1605">
        <v>20</v>
      </c>
      <c r="Q1605" t="s">
        <v>14</v>
      </c>
      <c r="R1605">
        <f>P1605 * _xll.XLOOKUP(Q1605,CALCULATION!$A$15:$A$17, CALCULATION!$B$15:$B$17 )</f>
        <v>20</v>
      </c>
      <c r="S1605" s="5">
        <f>O1605*P1605*_xll.XLOOKUP(Q1605,CALCULATION!$A$15:$A$17, CALCULATION!$B$15:$B$17)</f>
        <v>589.66</v>
      </c>
      <c r="T1605">
        <v>10</v>
      </c>
      <c r="U1605" t="s">
        <v>14</v>
      </c>
      <c r="V1605">
        <f>T1605 * _xll.XLOOKUP(U1605,CALCULATION!$A$15:$A$17, CALCULATION!$B$15:$B$17 )</f>
        <v>10</v>
      </c>
      <c r="W1605" s="5">
        <f>O1605*T1605*_xll.XLOOKUP(U1605,CALCULATION!$A$15:$A$17, CALCULATION!$B$15:$B$17)</f>
        <v>294.83</v>
      </c>
      <c r="X1605" s="5">
        <f>WORKSHEET[[#This Row],[Clients Total Cost]] / WORKSHEET[[#This Row],[Clients Rate per T2 (USD)]]</f>
        <v>29.482999999999997</v>
      </c>
      <c r="Y1605" s="5">
        <f>WORKSHEET[[#This Row],[Clients Rate per T2 (USD)]] - WORKSHEET[[#This Row],[Supplier Rate Per t2 (USD)]]</f>
        <v>10</v>
      </c>
      <c r="Z1605" s="5">
        <f>WORKSHEET[[#This Row],[Profit Per T]] * WORKSHEET[[#This Row],[Weight]]</f>
        <v>294.83</v>
      </c>
      <c r="AA1605">
        <v>1</v>
      </c>
      <c r="AB1605" s="1">
        <v>3.75</v>
      </c>
      <c r="AC1605" s="1">
        <v>2.5</v>
      </c>
      <c r="AD1605" s="1">
        <v>3.125</v>
      </c>
      <c r="AE1605" s="1">
        <f>WORKSHEET[[#This Row],[Delay at toll gate in days]] +WORKSHEET[[#This Row],[Delay at workshop in days]] +WORKSHEET[[#This Row],[Delay at border in days]]</f>
        <v>9.375</v>
      </c>
    </row>
    <row r="1606" spans="1:31" x14ac:dyDescent="0.35">
      <c r="A1606" t="s">
        <v>1626</v>
      </c>
      <c r="B1606" t="s">
        <v>10</v>
      </c>
      <c r="C1606" t="s">
        <v>68</v>
      </c>
      <c r="D1606" t="s">
        <v>3615</v>
      </c>
      <c r="E1606" t="s">
        <v>3618</v>
      </c>
      <c r="F1606" t="str">
        <f>WORKSHEET[[#This Row],[Depart From]]&amp;"-"&amp;WORKSHEET[[#This Row],[Arrive To]]</f>
        <v>Mombasa-Tripoli</v>
      </c>
      <c r="G1606" s="2">
        <v>44720</v>
      </c>
      <c r="H1606" s="2">
        <v>44746</v>
      </c>
      <c r="I1606" s="2" t="str">
        <f t="shared" si="25"/>
        <v>Delivered</v>
      </c>
      <c r="J1606" s="2" t="str">
        <f>TEXT(WORKSHEET[[#This Row],[Offloading Date]], "mmm")</f>
        <v>Jul</v>
      </c>
      <c r="K1606" s="2" t="str">
        <f>IF(OR(WORKSHEET[[#This Row],[Year]]="", ISBLANK(WORKSHEET[[#This Row],[Year]]), WORKSHEET[[#This Row],[Year]]="null"), "Exclude", "Include")</f>
        <v>Include</v>
      </c>
      <c r="L1606" t="s">
        <v>12</v>
      </c>
      <c r="M1606" t="s">
        <v>3624</v>
      </c>
      <c r="N1606" t="s">
        <v>69</v>
      </c>
      <c r="O1606">
        <v>30.085999999999999</v>
      </c>
      <c r="P1606">
        <v>20</v>
      </c>
      <c r="Q1606" t="s">
        <v>14</v>
      </c>
      <c r="R1606">
        <f>P1606 * _xll.XLOOKUP(Q1606,CALCULATION!$A$15:$A$17, CALCULATION!$B$15:$B$17 )</f>
        <v>20</v>
      </c>
      <c r="S1606" s="5">
        <f>O1606*P1606*_xll.XLOOKUP(Q1606,CALCULATION!$A$15:$A$17, CALCULATION!$B$15:$B$17)</f>
        <v>601.72</v>
      </c>
      <c r="T1606">
        <v>10</v>
      </c>
      <c r="U1606" t="s">
        <v>14</v>
      </c>
      <c r="V1606">
        <f>T1606 * _xll.XLOOKUP(U1606,CALCULATION!$A$15:$A$17, CALCULATION!$B$15:$B$17 )</f>
        <v>10</v>
      </c>
      <c r="W1606" s="5">
        <f>O1606*T1606*_xll.XLOOKUP(U1606,CALCULATION!$A$15:$A$17, CALCULATION!$B$15:$B$17)</f>
        <v>300.86</v>
      </c>
      <c r="X1606" s="5">
        <f>WORKSHEET[[#This Row],[Clients Total Cost]] / WORKSHEET[[#This Row],[Clients Rate per T2 (USD)]]</f>
        <v>30.086000000000002</v>
      </c>
      <c r="Y1606" s="5">
        <f>WORKSHEET[[#This Row],[Clients Rate per T2 (USD)]] - WORKSHEET[[#This Row],[Supplier Rate Per t2 (USD)]]</f>
        <v>10</v>
      </c>
      <c r="Z1606" s="5">
        <f>WORKSHEET[[#This Row],[Profit Per T]] * WORKSHEET[[#This Row],[Weight]]</f>
        <v>300.86</v>
      </c>
      <c r="AA1606">
        <v>1</v>
      </c>
      <c r="AB1606" s="1">
        <v>3.9</v>
      </c>
      <c r="AC1606" s="1">
        <v>2.6</v>
      </c>
      <c r="AD1606" s="1">
        <v>3.25</v>
      </c>
      <c r="AE1606" s="1">
        <f>WORKSHEET[[#This Row],[Delay at toll gate in days]] +WORKSHEET[[#This Row],[Delay at workshop in days]] +WORKSHEET[[#This Row],[Delay at border in days]]</f>
        <v>9.75</v>
      </c>
    </row>
    <row r="1607" spans="1:31" x14ac:dyDescent="0.35">
      <c r="A1607" t="s">
        <v>1627</v>
      </c>
      <c r="B1607" t="s">
        <v>10</v>
      </c>
      <c r="C1607" t="s">
        <v>68</v>
      </c>
      <c r="D1607" t="s">
        <v>3620</v>
      </c>
      <c r="E1607" t="s">
        <v>3614</v>
      </c>
      <c r="F1607" t="str">
        <f>WORKSHEET[[#This Row],[Depart From]]&amp;"-"&amp;WORKSHEET[[#This Row],[Arrive To]]</f>
        <v>Zanzibar-Alger</v>
      </c>
      <c r="G1607" s="2">
        <v>44719</v>
      </c>
      <c r="H1607" s="2">
        <v>44742</v>
      </c>
      <c r="I1607" s="2" t="str">
        <f t="shared" si="25"/>
        <v>Delivered</v>
      </c>
      <c r="J1607" s="2" t="str">
        <f>TEXT(WORKSHEET[[#This Row],[Offloading Date]], "mmm")</f>
        <v>Jun</v>
      </c>
      <c r="K1607" s="2" t="str">
        <f>IF(OR(WORKSHEET[[#This Row],[Year]]="", ISBLANK(WORKSHEET[[#This Row],[Year]]), WORKSHEET[[#This Row],[Year]]="null"), "Exclude", "Include")</f>
        <v>Include</v>
      </c>
      <c r="L1607" t="s">
        <v>12</v>
      </c>
      <c r="M1607" t="s">
        <v>3624</v>
      </c>
      <c r="N1607" t="s">
        <v>69</v>
      </c>
      <c r="O1607">
        <v>29.169</v>
      </c>
      <c r="P1607">
        <v>20</v>
      </c>
      <c r="Q1607" t="s">
        <v>14</v>
      </c>
      <c r="R1607">
        <f>P1607 * _xll.XLOOKUP(Q1607,CALCULATION!$A$15:$A$17, CALCULATION!$B$15:$B$17 )</f>
        <v>20</v>
      </c>
      <c r="S1607" s="5">
        <f>O1607*P1607*_xll.XLOOKUP(Q1607,CALCULATION!$A$15:$A$17, CALCULATION!$B$15:$B$17)</f>
        <v>583.38</v>
      </c>
      <c r="T1607">
        <v>10</v>
      </c>
      <c r="U1607" t="s">
        <v>14</v>
      </c>
      <c r="V1607">
        <f>T1607 * _xll.XLOOKUP(U1607,CALCULATION!$A$15:$A$17, CALCULATION!$B$15:$B$17 )</f>
        <v>10</v>
      </c>
      <c r="W1607" s="5">
        <f>O1607*T1607*_xll.XLOOKUP(U1607,CALCULATION!$A$15:$A$17, CALCULATION!$B$15:$B$17)</f>
        <v>291.69</v>
      </c>
      <c r="X1607" s="5">
        <f>WORKSHEET[[#This Row],[Clients Total Cost]] / WORKSHEET[[#This Row],[Clients Rate per T2 (USD)]]</f>
        <v>29.169</v>
      </c>
      <c r="Y1607" s="5">
        <f>WORKSHEET[[#This Row],[Clients Rate per T2 (USD)]] - WORKSHEET[[#This Row],[Supplier Rate Per t2 (USD)]]</f>
        <v>10</v>
      </c>
      <c r="Z1607" s="5">
        <f>WORKSHEET[[#This Row],[Profit Per T]] * WORKSHEET[[#This Row],[Weight]]</f>
        <v>291.69</v>
      </c>
      <c r="AA1607">
        <v>1</v>
      </c>
      <c r="AB1607" s="1">
        <v>3.4499999999999997</v>
      </c>
      <c r="AC1607" s="1">
        <v>2.3000000000000003</v>
      </c>
      <c r="AD1607" s="1">
        <v>2.875</v>
      </c>
      <c r="AE1607" s="1">
        <f>WORKSHEET[[#This Row],[Delay at toll gate in days]] +WORKSHEET[[#This Row],[Delay at workshop in days]] +WORKSHEET[[#This Row],[Delay at border in days]]</f>
        <v>8.625</v>
      </c>
    </row>
    <row r="1608" spans="1:31" x14ac:dyDescent="0.35">
      <c r="A1608" t="s">
        <v>1628</v>
      </c>
      <c r="B1608" t="s">
        <v>10</v>
      </c>
      <c r="C1608" t="s">
        <v>68</v>
      </c>
      <c r="D1608" t="s">
        <v>3611</v>
      </c>
      <c r="E1608" t="s">
        <v>3612</v>
      </c>
      <c r="F1608" t="str">
        <f>WORKSHEET[[#This Row],[Depart From]]&amp;"-"&amp;WORKSHEET[[#This Row],[Arrive To]]</f>
        <v>Mogadishu-Victoria</v>
      </c>
      <c r="G1608" s="2">
        <v>44715</v>
      </c>
      <c r="H1608" s="2">
        <v>44739</v>
      </c>
      <c r="I1608" s="2" t="str">
        <f t="shared" si="25"/>
        <v>Delivered</v>
      </c>
      <c r="J1608" s="2" t="str">
        <f>TEXT(WORKSHEET[[#This Row],[Offloading Date]], "mmm")</f>
        <v>Jun</v>
      </c>
      <c r="K1608" s="2" t="str">
        <f>IF(OR(WORKSHEET[[#This Row],[Year]]="", ISBLANK(WORKSHEET[[#This Row],[Year]]), WORKSHEET[[#This Row],[Year]]="null"), "Exclude", "Include")</f>
        <v>Include</v>
      </c>
      <c r="L1608" t="s">
        <v>12</v>
      </c>
      <c r="M1608" t="s">
        <v>3624</v>
      </c>
      <c r="N1608" t="s">
        <v>69</v>
      </c>
      <c r="O1608">
        <v>30.443000000000001</v>
      </c>
      <c r="P1608">
        <v>20</v>
      </c>
      <c r="Q1608" t="s">
        <v>14</v>
      </c>
      <c r="R1608">
        <f>P1608 * _xll.XLOOKUP(Q1608,CALCULATION!$A$15:$A$17, CALCULATION!$B$15:$B$17 )</f>
        <v>20</v>
      </c>
      <c r="S1608" s="5">
        <f>O1608*P1608*_xll.XLOOKUP(Q1608,CALCULATION!$A$15:$A$17, CALCULATION!$B$15:$B$17)</f>
        <v>608.86</v>
      </c>
      <c r="T1608">
        <v>10</v>
      </c>
      <c r="U1608" t="s">
        <v>14</v>
      </c>
      <c r="V1608">
        <f>T1608 * _xll.XLOOKUP(U1608,CALCULATION!$A$15:$A$17, CALCULATION!$B$15:$B$17 )</f>
        <v>10</v>
      </c>
      <c r="W1608" s="5">
        <f>O1608*T1608*_xll.XLOOKUP(U1608,CALCULATION!$A$15:$A$17, CALCULATION!$B$15:$B$17)</f>
        <v>304.43</v>
      </c>
      <c r="X1608" s="5">
        <f>WORKSHEET[[#This Row],[Clients Total Cost]] / WORKSHEET[[#This Row],[Clients Rate per T2 (USD)]]</f>
        <v>30.443000000000001</v>
      </c>
      <c r="Y1608" s="5">
        <f>WORKSHEET[[#This Row],[Clients Rate per T2 (USD)]] - WORKSHEET[[#This Row],[Supplier Rate Per t2 (USD)]]</f>
        <v>10</v>
      </c>
      <c r="Z1608" s="5">
        <f>WORKSHEET[[#This Row],[Profit Per T]] * WORKSHEET[[#This Row],[Weight]]</f>
        <v>304.43</v>
      </c>
      <c r="AA1608">
        <v>1</v>
      </c>
      <c r="AB1608" s="1">
        <v>3.5999999999999996</v>
      </c>
      <c r="AC1608" s="1">
        <v>2.4000000000000004</v>
      </c>
      <c r="AD1608" s="1">
        <v>3</v>
      </c>
      <c r="AE1608" s="1">
        <f>WORKSHEET[[#This Row],[Delay at toll gate in days]] +WORKSHEET[[#This Row],[Delay at workshop in days]] +WORKSHEET[[#This Row],[Delay at border in days]]</f>
        <v>9</v>
      </c>
    </row>
    <row r="1609" spans="1:31" x14ac:dyDescent="0.35">
      <c r="A1609" t="s">
        <v>1629</v>
      </c>
      <c r="B1609" t="s">
        <v>10</v>
      </c>
      <c r="C1609" t="s">
        <v>68</v>
      </c>
      <c r="D1609" t="s">
        <v>3615</v>
      </c>
      <c r="E1609" t="s">
        <v>3612</v>
      </c>
      <c r="F1609" t="str">
        <f>WORKSHEET[[#This Row],[Depart From]]&amp;"-"&amp;WORKSHEET[[#This Row],[Arrive To]]</f>
        <v>Mombasa-Victoria</v>
      </c>
      <c r="G1609" s="2">
        <v>44720</v>
      </c>
      <c r="H1609" s="2">
        <v>44746</v>
      </c>
      <c r="I1609" s="2" t="str">
        <f t="shared" si="25"/>
        <v>Delivered</v>
      </c>
      <c r="J1609" s="2" t="str">
        <f>TEXT(WORKSHEET[[#This Row],[Offloading Date]], "mmm")</f>
        <v>Jul</v>
      </c>
      <c r="K1609" s="2" t="str">
        <f>IF(OR(WORKSHEET[[#This Row],[Year]]="", ISBLANK(WORKSHEET[[#This Row],[Year]]), WORKSHEET[[#This Row],[Year]]="null"), "Exclude", "Include")</f>
        <v>Include</v>
      </c>
      <c r="L1609" t="s">
        <v>12</v>
      </c>
      <c r="M1609" t="s">
        <v>3624</v>
      </c>
      <c r="N1609" t="s">
        <v>69</v>
      </c>
      <c r="O1609">
        <v>30.222000000000001</v>
      </c>
      <c r="P1609">
        <v>20</v>
      </c>
      <c r="Q1609" t="s">
        <v>14</v>
      </c>
      <c r="R1609">
        <f>P1609 * _xll.XLOOKUP(Q1609,CALCULATION!$A$15:$A$17, CALCULATION!$B$15:$B$17 )</f>
        <v>20</v>
      </c>
      <c r="S1609" s="5">
        <f>O1609*P1609*_xll.XLOOKUP(Q1609,CALCULATION!$A$15:$A$17, CALCULATION!$B$15:$B$17)</f>
        <v>604.44000000000005</v>
      </c>
      <c r="T1609">
        <v>10</v>
      </c>
      <c r="U1609" t="s">
        <v>14</v>
      </c>
      <c r="V1609">
        <f>T1609 * _xll.XLOOKUP(U1609,CALCULATION!$A$15:$A$17, CALCULATION!$B$15:$B$17 )</f>
        <v>10</v>
      </c>
      <c r="W1609" s="5">
        <f>O1609*T1609*_xll.XLOOKUP(U1609,CALCULATION!$A$15:$A$17, CALCULATION!$B$15:$B$17)</f>
        <v>302.22000000000003</v>
      </c>
      <c r="X1609" s="5">
        <f>WORKSHEET[[#This Row],[Clients Total Cost]] / WORKSHEET[[#This Row],[Clients Rate per T2 (USD)]]</f>
        <v>30.222000000000001</v>
      </c>
      <c r="Y1609" s="5">
        <f>WORKSHEET[[#This Row],[Clients Rate per T2 (USD)]] - WORKSHEET[[#This Row],[Supplier Rate Per t2 (USD)]]</f>
        <v>10</v>
      </c>
      <c r="Z1609" s="5">
        <f>WORKSHEET[[#This Row],[Profit Per T]] * WORKSHEET[[#This Row],[Weight]]</f>
        <v>302.22000000000003</v>
      </c>
      <c r="AA1609">
        <v>1</v>
      </c>
      <c r="AB1609" s="1">
        <v>3.9</v>
      </c>
      <c r="AC1609" s="1">
        <v>2.6</v>
      </c>
      <c r="AD1609" s="1">
        <v>3.25</v>
      </c>
      <c r="AE1609" s="1">
        <f>WORKSHEET[[#This Row],[Delay at toll gate in days]] +WORKSHEET[[#This Row],[Delay at workshop in days]] +WORKSHEET[[#This Row],[Delay at border in days]]</f>
        <v>9.75</v>
      </c>
    </row>
    <row r="1610" spans="1:31" x14ac:dyDescent="0.35">
      <c r="A1610" t="s">
        <v>1630</v>
      </c>
      <c r="B1610" t="s">
        <v>10</v>
      </c>
      <c r="C1610" t="s">
        <v>68</v>
      </c>
      <c r="D1610" t="s">
        <v>3611</v>
      </c>
      <c r="E1610" t="s">
        <v>3612</v>
      </c>
      <c r="F1610" t="str">
        <f>WORKSHEET[[#This Row],[Depart From]]&amp;"-"&amp;WORKSHEET[[#This Row],[Arrive To]]</f>
        <v>Mogadishu-Victoria</v>
      </c>
      <c r="G1610" s="2">
        <v>44720</v>
      </c>
      <c r="H1610" s="2">
        <v>44743</v>
      </c>
      <c r="I1610" s="2" t="str">
        <f t="shared" si="25"/>
        <v>Delivered</v>
      </c>
      <c r="J1610" s="2" t="str">
        <f>TEXT(WORKSHEET[[#This Row],[Offloading Date]], "mmm")</f>
        <v>Jul</v>
      </c>
      <c r="K1610" s="2" t="str">
        <f>IF(OR(WORKSHEET[[#This Row],[Year]]="", ISBLANK(WORKSHEET[[#This Row],[Year]]), WORKSHEET[[#This Row],[Year]]="null"), "Exclude", "Include")</f>
        <v>Include</v>
      </c>
      <c r="L1610" t="s">
        <v>12</v>
      </c>
      <c r="M1610" t="s">
        <v>3624</v>
      </c>
      <c r="N1610" t="s">
        <v>69</v>
      </c>
      <c r="O1610">
        <v>28.018999999999998</v>
      </c>
      <c r="P1610">
        <v>20</v>
      </c>
      <c r="Q1610" t="s">
        <v>14</v>
      </c>
      <c r="R1610">
        <f>P1610 * _xll.XLOOKUP(Q1610,CALCULATION!$A$15:$A$17, CALCULATION!$B$15:$B$17 )</f>
        <v>20</v>
      </c>
      <c r="S1610" s="5">
        <f>O1610*P1610*_xll.XLOOKUP(Q1610,CALCULATION!$A$15:$A$17, CALCULATION!$B$15:$B$17)</f>
        <v>560.38</v>
      </c>
      <c r="T1610">
        <v>10</v>
      </c>
      <c r="U1610" t="s">
        <v>14</v>
      </c>
      <c r="V1610">
        <f>T1610 * _xll.XLOOKUP(U1610,CALCULATION!$A$15:$A$17, CALCULATION!$B$15:$B$17 )</f>
        <v>10</v>
      </c>
      <c r="W1610" s="5">
        <f>O1610*T1610*_xll.XLOOKUP(U1610,CALCULATION!$A$15:$A$17, CALCULATION!$B$15:$B$17)</f>
        <v>280.19</v>
      </c>
      <c r="X1610" s="5">
        <f>WORKSHEET[[#This Row],[Clients Total Cost]] / WORKSHEET[[#This Row],[Clients Rate per T2 (USD)]]</f>
        <v>28.018999999999998</v>
      </c>
      <c r="Y1610" s="5">
        <f>WORKSHEET[[#This Row],[Clients Rate per T2 (USD)]] - WORKSHEET[[#This Row],[Supplier Rate Per t2 (USD)]]</f>
        <v>10</v>
      </c>
      <c r="Z1610" s="5">
        <f>WORKSHEET[[#This Row],[Profit Per T]] * WORKSHEET[[#This Row],[Weight]]</f>
        <v>280.19</v>
      </c>
      <c r="AA1610">
        <v>1</v>
      </c>
      <c r="AB1610" s="1">
        <v>3.4499999999999997</v>
      </c>
      <c r="AC1610" s="1">
        <v>2.3000000000000003</v>
      </c>
      <c r="AD1610" s="1">
        <v>2.875</v>
      </c>
      <c r="AE1610" s="1">
        <f>WORKSHEET[[#This Row],[Delay at toll gate in days]] +WORKSHEET[[#This Row],[Delay at workshop in days]] +WORKSHEET[[#This Row],[Delay at border in days]]</f>
        <v>8.625</v>
      </c>
    </row>
    <row r="1611" spans="1:31" x14ac:dyDescent="0.35">
      <c r="A1611" t="s">
        <v>1631</v>
      </c>
      <c r="B1611" t="s">
        <v>10</v>
      </c>
      <c r="C1611" t="s">
        <v>68</v>
      </c>
      <c r="D1611" t="s">
        <v>3616</v>
      </c>
      <c r="E1611" t="s">
        <v>3612</v>
      </c>
      <c r="F1611" t="str">
        <f>WORKSHEET[[#This Row],[Depart From]]&amp;"-"&amp;WORKSHEET[[#This Row],[Arrive To]]</f>
        <v>Marrakech-Victoria</v>
      </c>
      <c r="G1611" s="2">
        <v>44720</v>
      </c>
      <c r="H1611" s="2">
        <v>44744</v>
      </c>
      <c r="I1611" s="2" t="str">
        <f t="shared" si="25"/>
        <v>Delivered</v>
      </c>
      <c r="J1611" s="2" t="str">
        <f>TEXT(WORKSHEET[[#This Row],[Offloading Date]], "mmm")</f>
        <v>Jul</v>
      </c>
      <c r="K1611" s="2" t="str">
        <f>IF(OR(WORKSHEET[[#This Row],[Year]]="", ISBLANK(WORKSHEET[[#This Row],[Year]]), WORKSHEET[[#This Row],[Year]]="null"), "Exclude", "Include")</f>
        <v>Include</v>
      </c>
      <c r="L1611" t="s">
        <v>12</v>
      </c>
      <c r="M1611" t="s">
        <v>3624</v>
      </c>
      <c r="N1611" t="s">
        <v>69</v>
      </c>
      <c r="O1611">
        <v>29.632999999999999</v>
      </c>
      <c r="P1611">
        <v>20</v>
      </c>
      <c r="Q1611" t="s">
        <v>14</v>
      </c>
      <c r="R1611">
        <f>P1611 * _xll.XLOOKUP(Q1611,CALCULATION!$A$15:$A$17, CALCULATION!$B$15:$B$17 )</f>
        <v>20</v>
      </c>
      <c r="S1611" s="5">
        <f>O1611*P1611*_xll.XLOOKUP(Q1611,CALCULATION!$A$15:$A$17, CALCULATION!$B$15:$B$17)</f>
        <v>592.66</v>
      </c>
      <c r="T1611">
        <v>10</v>
      </c>
      <c r="U1611" t="s">
        <v>14</v>
      </c>
      <c r="V1611">
        <f>T1611 * _xll.XLOOKUP(U1611,CALCULATION!$A$15:$A$17, CALCULATION!$B$15:$B$17 )</f>
        <v>10</v>
      </c>
      <c r="W1611" s="5">
        <f>O1611*T1611*_xll.XLOOKUP(U1611,CALCULATION!$A$15:$A$17, CALCULATION!$B$15:$B$17)</f>
        <v>296.33</v>
      </c>
      <c r="X1611" s="5">
        <f>WORKSHEET[[#This Row],[Clients Total Cost]] / WORKSHEET[[#This Row],[Clients Rate per T2 (USD)]]</f>
        <v>29.632999999999999</v>
      </c>
      <c r="Y1611" s="5">
        <f>WORKSHEET[[#This Row],[Clients Rate per T2 (USD)]] - WORKSHEET[[#This Row],[Supplier Rate Per t2 (USD)]]</f>
        <v>10</v>
      </c>
      <c r="Z1611" s="5">
        <f>WORKSHEET[[#This Row],[Profit Per T]] * WORKSHEET[[#This Row],[Weight]]</f>
        <v>296.33</v>
      </c>
      <c r="AA1611">
        <v>1</v>
      </c>
      <c r="AB1611" s="1">
        <v>3.5999999999999996</v>
      </c>
      <c r="AC1611" s="1">
        <v>2.4000000000000004</v>
      </c>
      <c r="AD1611" s="1">
        <v>3</v>
      </c>
      <c r="AE1611" s="1">
        <f>WORKSHEET[[#This Row],[Delay at toll gate in days]] +WORKSHEET[[#This Row],[Delay at workshop in days]] +WORKSHEET[[#This Row],[Delay at border in days]]</f>
        <v>9</v>
      </c>
    </row>
    <row r="1612" spans="1:31" x14ac:dyDescent="0.35">
      <c r="A1612" t="s">
        <v>1632</v>
      </c>
      <c r="B1612" t="s">
        <v>10</v>
      </c>
      <c r="C1612" t="s">
        <v>68</v>
      </c>
      <c r="D1612" t="s">
        <v>3611</v>
      </c>
      <c r="E1612" t="s">
        <v>3614</v>
      </c>
      <c r="F1612" t="str">
        <f>WORKSHEET[[#This Row],[Depart From]]&amp;"-"&amp;WORKSHEET[[#This Row],[Arrive To]]</f>
        <v>Mogadishu-Alger</v>
      </c>
      <c r="G1612" s="2">
        <v>44720</v>
      </c>
      <c r="H1612" s="2">
        <v>44744</v>
      </c>
      <c r="I1612" s="2" t="str">
        <f t="shared" si="25"/>
        <v>Delivered</v>
      </c>
      <c r="J1612" s="2" t="str">
        <f>TEXT(WORKSHEET[[#This Row],[Offloading Date]], "mmm")</f>
        <v>Jul</v>
      </c>
      <c r="K1612" s="2" t="str">
        <f>IF(OR(WORKSHEET[[#This Row],[Year]]="", ISBLANK(WORKSHEET[[#This Row],[Year]]), WORKSHEET[[#This Row],[Year]]="null"), "Exclude", "Include")</f>
        <v>Include</v>
      </c>
      <c r="L1612" t="s">
        <v>12</v>
      </c>
      <c r="M1612" t="s">
        <v>3624</v>
      </c>
      <c r="N1612" t="s">
        <v>69</v>
      </c>
      <c r="O1612">
        <v>30.187000000000001</v>
      </c>
      <c r="P1612">
        <v>20</v>
      </c>
      <c r="Q1612" t="s">
        <v>14</v>
      </c>
      <c r="R1612">
        <f>P1612 * _xll.XLOOKUP(Q1612,CALCULATION!$A$15:$A$17, CALCULATION!$B$15:$B$17 )</f>
        <v>20</v>
      </c>
      <c r="S1612" s="5">
        <f>O1612*P1612*_xll.XLOOKUP(Q1612,CALCULATION!$A$15:$A$17, CALCULATION!$B$15:$B$17)</f>
        <v>603.74</v>
      </c>
      <c r="T1612">
        <v>10</v>
      </c>
      <c r="U1612" t="s">
        <v>14</v>
      </c>
      <c r="V1612">
        <f>T1612 * _xll.XLOOKUP(U1612,CALCULATION!$A$15:$A$17, CALCULATION!$B$15:$B$17 )</f>
        <v>10</v>
      </c>
      <c r="W1612" s="5">
        <f>O1612*T1612*_xll.XLOOKUP(U1612,CALCULATION!$A$15:$A$17, CALCULATION!$B$15:$B$17)</f>
        <v>301.87</v>
      </c>
      <c r="X1612" s="5">
        <f>WORKSHEET[[#This Row],[Clients Total Cost]] / WORKSHEET[[#This Row],[Clients Rate per T2 (USD)]]</f>
        <v>30.187000000000001</v>
      </c>
      <c r="Y1612" s="5">
        <f>WORKSHEET[[#This Row],[Clients Rate per T2 (USD)]] - WORKSHEET[[#This Row],[Supplier Rate Per t2 (USD)]]</f>
        <v>10</v>
      </c>
      <c r="Z1612" s="5">
        <f>WORKSHEET[[#This Row],[Profit Per T]] * WORKSHEET[[#This Row],[Weight]]</f>
        <v>301.87</v>
      </c>
      <c r="AA1612">
        <v>1</v>
      </c>
      <c r="AB1612" s="1">
        <v>3.5999999999999996</v>
      </c>
      <c r="AC1612" s="1">
        <v>2.4000000000000004</v>
      </c>
      <c r="AD1612" s="1">
        <v>3</v>
      </c>
      <c r="AE1612" s="1">
        <f>WORKSHEET[[#This Row],[Delay at toll gate in days]] +WORKSHEET[[#This Row],[Delay at workshop in days]] +WORKSHEET[[#This Row],[Delay at border in days]]</f>
        <v>9</v>
      </c>
    </row>
    <row r="1613" spans="1:31" x14ac:dyDescent="0.35">
      <c r="A1613" t="s">
        <v>1633</v>
      </c>
      <c r="B1613" t="s">
        <v>10</v>
      </c>
      <c r="C1613" t="s">
        <v>68</v>
      </c>
      <c r="D1613" t="s">
        <v>3619</v>
      </c>
      <c r="E1613" t="s">
        <v>3617</v>
      </c>
      <c r="F1613" t="str">
        <f>WORKSHEET[[#This Row],[Depart From]]&amp;"-"&amp;WORKSHEET[[#This Row],[Arrive To]]</f>
        <v>Addis Ababa-Lagos</v>
      </c>
      <c r="G1613" s="2">
        <v>44718</v>
      </c>
      <c r="H1613" s="2">
        <v>44739</v>
      </c>
      <c r="I1613" s="2" t="str">
        <f t="shared" si="25"/>
        <v>Delivered</v>
      </c>
      <c r="J1613" s="2" t="str">
        <f>TEXT(WORKSHEET[[#This Row],[Offloading Date]], "mmm")</f>
        <v>Jun</v>
      </c>
      <c r="K1613" s="2" t="str">
        <f>IF(OR(WORKSHEET[[#This Row],[Year]]="", ISBLANK(WORKSHEET[[#This Row],[Year]]), WORKSHEET[[#This Row],[Year]]="null"), "Exclude", "Include")</f>
        <v>Include</v>
      </c>
      <c r="L1613" t="s">
        <v>12</v>
      </c>
      <c r="M1613" t="s">
        <v>3624</v>
      </c>
      <c r="N1613" t="s">
        <v>69</v>
      </c>
      <c r="O1613">
        <v>28.571999999999999</v>
      </c>
      <c r="P1613">
        <v>20</v>
      </c>
      <c r="Q1613" t="s">
        <v>14</v>
      </c>
      <c r="R1613">
        <f>P1613 * _xll.XLOOKUP(Q1613,CALCULATION!$A$15:$A$17, CALCULATION!$B$15:$B$17 )</f>
        <v>20</v>
      </c>
      <c r="S1613" s="5">
        <f>O1613*P1613*_xll.XLOOKUP(Q1613,CALCULATION!$A$15:$A$17, CALCULATION!$B$15:$B$17)</f>
        <v>571.43999999999994</v>
      </c>
      <c r="T1613">
        <v>10</v>
      </c>
      <c r="U1613" t="s">
        <v>14</v>
      </c>
      <c r="V1613">
        <f>T1613 * _xll.XLOOKUP(U1613,CALCULATION!$A$15:$A$17, CALCULATION!$B$15:$B$17 )</f>
        <v>10</v>
      </c>
      <c r="W1613" s="5">
        <f>O1613*T1613*_xll.XLOOKUP(U1613,CALCULATION!$A$15:$A$17, CALCULATION!$B$15:$B$17)</f>
        <v>285.71999999999997</v>
      </c>
      <c r="X1613" s="5">
        <f>WORKSHEET[[#This Row],[Clients Total Cost]] / WORKSHEET[[#This Row],[Clients Rate per T2 (USD)]]</f>
        <v>28.571999999999996</v>
      </c>
      <c r="Y1613" s="5">
        <f>WORKSHEET[[#This Row],[Clients Rate per T2 (USD)]] - WORKSHEET[[#This Row],[Supplier Rate Per t2 (USD)]]</f>
        <v>10</v>
      </c>
      <c r="Z1613" s="5">
        <f>WORKSHEET[[#This Row],[Profit Per T]] * WORKSHEET[[#This Row],[Weight]]</f>
        <v>285.71999999999997</v>
      </c>
      <c r="AA1613">
        <v>1</v>
      </c>
      <c r="AB1613" s="1">
        <v>3.15</v>
      </c>
      <c r="AC1613" s="1">
        <v>2.1</v>
      </c>
      <c r="AD1613" s="1">
        <v>2.625</v>
      </c>
      <c r="AE1613" s="1">
        <f>WORKSHEET[[#This Row],[Delay at toll gate in days]] +WORKSHEET[[#This Row],[Delay at workshop in days]] +WORKSHEET[[#This Row],[Delay at border in days]]</f>
        <v>7.875</v>
      </c>
    </row>
    <row r="1614" spans="1:31" x14ac:dyDescent="0.35">
      <c r="A1614" t="s">
        <v>1634</v>
      </c>
      <c r="B1614" t="s">
        <v>10</v>
      </c>
      <c r="C1614" t="s">
        <v>68</v>
      </c>
      <c r="D1614" t="s">
        <v>3615</v>
      </c>
      <c r="E1614" t="s">
        <v>3612</v>
      </c>
      <c r="F1614" t="str">
        <f>WORKSHEET[[#This Row],[Depart From]]&amp;"-"&amp;WORKSHEET[[#This Row],[Arrive To]]</f>
        <v>Mombasa-Victoria</v>
      </c>
      <c r="G1614" s="2">
        <v>44720</v>
      </c>
      <c r="H1614" s="2">
        <v>44743</v>
      </c>
      <c r="I1614" s="2" t="str">
        <f t="shared" si="25"/>
        <v>Delivered</v>
      </c>
      <c r="J1614" s="2" t="str">
        <f>TEXT(WORKSHEET[[#This Row],[Offloading Date]], "mmm")</f>
        <v>Jul</v>
      </c>
      <c r="K1614" s="2" t="str">
        <f>IF(OR(WORKSHEET[[#This Row],[Year]]="", ISBLANK(WORKSHEET[[#This Row],[Year]]), WORKSHEET[[#This Row],[Year]]="null"), "Exclude", "Include")</f>
        <v>Include</v>
      </c>
      <c r="L1614" t="s">
        <v>12</v>
      </c>
      <c r="M1614" t="s">
        <v>3624</v>
      </c>
      <c r="N1614" t="s">
        <v>69</v>
      </c>
      <c r="O1614">
        <v>30.106999999999999</v>
      </c>
      <c r="P1614">
        <v>20</v>
      </c>
      <c r="Q1614" t="s">
        <v>14</v>
      </c>
      <c r="R1614">
        <f>P1614 * _xll.XLOOKUP(Q1614,CALCULATION!$A$15:$A$17, CALCULATION!$B$15:$B$17 )</f>
        <v>20</v>
      </c>
      <c r="S1614" s="5">
        <f>O1614*P1614*_xll.XLOOKUP(Q1614,CALCULATION!$A$15:$A$17, CALCULATION!$B$15:$B$17)</f>
        <v>602.14</v>
      </c>
      <c r="T1614">
        <v>10</v>
      </c>
      <c r="U1614" t="s">
        <v>14</v>
      </c>
      <c r="V1614">
        <f>T1614 * _xll.XLOOKUP(U1614,CALCULATION!$A$15:$A$17, CALCULATION!$B$15:$B$17 )</f>
        <v>10</v>
      </c>
      <c r="W1614" s="5">
        <f>O1614*T1614*_xll.XLOOKUP(U1614,CALCULATION!$A$15:$A$17, CALCULATION!$B$15:$B$17)</f>
        <v>301.07</v>
      </c>
      <c r="X1614" s="5">
        <f>WORKSHEET[[#This Row],[Clients Total Cost]] / WORKSHEET[[#This Row],[Clients Rate per T2 (USD)]]</f>
        <v>30.106999999999999</v>
      </c>
      <c r="Y1614" s="5">
        <f>WORKSHEET[[#This Row],[Clients Rate per T2 (USD)]] - WORKSHEET[[#This Row],[Supplier Rate Per t2 (USD)]]</f>
        <v>10</v>
      </c>
      <c r="Z1614" s="5">
        <f>WORKSHEET[[#This Row],[Profit Per T]] * WORKSHEET[[#This Row],[Weight]]</f>
        <v>301.07</v>
      </c>
      <c r="AA1614">
        <v>1</v>
      </c>
      <c r="AB1614" s="1">
        <v>3.4499999999999997</v>
      </c>
      <c r="AC1614" s="1">
        <v>2.3000000000000003</v>
      </c>
      <c r="AD1614" s="1">
        <v>2.875</v>
      </c>
      <c r="AE1614" s="1">
        <f>WORKSHEET[[#This Row],[Delay at toll gate in days]] +WORKSHEET[[#This Row],[Delay at workshop in days]] +WORKSHEET[[#This Row],[Delay at border in days]]</f>
        <v>8.625</v>
      </c>
    </row>
    <row r="1615" spans="1:31" x14ac:dyDescent="0.35">
      <c r="A1615" t="s">
        <v>1635</v>
      </c>
      <c r="B1615" t="s">
        <v>10</v>
      </c>
      <c r="C1615" t="s">
        <v>68</v>
      </c>
      <c r="D1615" t="s">
        <v>3611</v>
      </c>
      <c r="E1615" t="s">
        <v>3612</v>
      </c>
      <c r="F1615" t="str">
        <f>WORKSHEET[[#This Row],[Depart From]]&amp;"-"&amp;WORKSHEET[[#This Row],[Arrive To]]</f>
        <v>Mogadishu-Victoria</v>
      </c>
      <c r="G1615" s="2">
        <v>44732</v>
      </c>
      <c r="H1615" s="2">
        <v>44754</v>
      </c>
      <c r="I1615" s="2" t="str">
        <f t="shared" si="25"/>
        <v>Delivered</v>
      </c>
      <c r="J1615" s="2" t="str">
        <f>TEXT(WORKSHEET[[#This Row],[Offloading Date]], "mmm")</f>
        <v>Jul</v>
      </c>
      <c r="K1615" s="2" t="str">
        <f>IF(OR(WORKSHEET[[#This Row],[Year]]="", ISBLANK(WORKSHEET[[#This Row],[Year]]), WORKSHEET[[#This Row],[Year]]="null"), "Exclude", "Include")</f>
        <v>Include</v>
      </c>
      <c r="L1615" t="s">
        <v>12</v>
      </c>
      <c r="M1615" t="s">
        <v>3624</v>
      </c>
      <c r="N1615" t="s">
        <v>69</v>
      </c>
      <c r="O1615">
        <v>28.428000000000001</v>
      </c>
      <c r="P1615">
        <v>20</v>
      </c>
      <c r="Q1615" t="s">
        <v>14</v>
      </c>
      <c r="R1615">
        <f>P1615 * _xll.XLOOKUP(Q1615,CALCULATION!$A$15:$A$17, CALCULATION!$B$15:$B$17 )</f>
        <v>20</v>
      </c>
      <c r="S1615" s="5">
        <f>O1615*P1615*_xll.XLOOKUP(Q1615,CALCULATION!$A$15:$A$17, CALCULATION!$B$15:$B$17)</f>
        <v>568.56000000000006</v>
      </c>
      <c r="T1615">
        <v>10</v>
      </c>
      <c r="U1615" t="s">
        <v>14</v>
      </c>
      <c r="V1615">
        <f>T1615 * _xll.XLOOKUP(U1615,CALCULATION!$A$15:$A$17, CALCULATION!$B$15:$B$17 )</f>
        <v>10</v>
      </c>
      <c r="W1615" s="5">
        <f>O1615*T1615*_xll.XLOOKUP(U1615,CALCULATION!$A$15:$A$17, CALCULATION!$B$15:$B$17)</f>
        <v>284.28000000000003</v>
      </c>
      <c r="X1615" s="5">
        <f>WORKSHEET[[#This Row],[Clients Total Cost]] / WORKSHEET[[#This Row],[Clients Rate per T2 (USD)]]</f>
        <v>28.428000000000004</v>
      </c>
      <c r="Y1615" s="5">
        <f>WORKSHEET[[#This Row],[Clients Rate per T2 (USD)]] - WORKSHEET[[#This Row],[Supplier Rate Per t2 (USD)]]</f>
        <v>10</v>
      </c>
      <c r="Z1615" s="5">
        <f>WORKSHEET[[#This Row],[Profit Per T]] * WORKSHEET[[#This Row],[Weight]]</f>
        <v>284.28000000000003</v>
      </c>
      <c r="AA1615">
        <v>1</v>
      </c>
      <c r="AB1615" s="1">
        <v>3.3</v>
      </c>
      <c r="AC1615" s="1">
        <v>2.2000000000000002</v>
      </c>
      <c r="AD1615" s="1">
        <v>2.75</v>
      </c>
      <c r="AE1615" s="1">
        <f>WORKSHEET[[#This Row],[Delay at toll gate in days]] +WORKSHEET[[#This Row],[Delay at workshop in days]] +WORKSHEET[[#This Row],[Delay at border in days]]</f>
        <v>8.25</v>
      </c>
    </row>
    <row r="1616" spans="1:31" x14ac:dyDescent="0.35">
      <c r="A1616" t="s">
        <v>1636</v>
      </c>
      <c r="B1616" t="s">
        <v>10</v>
      </c>
      <c r="C1616" t="s">
        <v>68</v>
      </c>
      <c r="D1616" t="s">
        <v>3615</v>
      </c>
      <c r="E1616" t="s">
        <v>3612</v>
      </c>
      <c r="F1616" t="str">
        <f>WORKSHEET[[#This Row],[Depart From]]&amp;"-"&amp;WORKSHEET[[#This Row],[Arrive To]]</f>
        <v>Mombasa-Victoria</v>
      </c>
      <c r="G1616" s="2">
        <v>44697</v>
      </c>
      <c r="H1616" s="2">
        <v>44723</v>
      </c>
      <c r="I1616" s="2" t="str">
        <f t="shared" si="25"/>
        <v>Delivered</v>
      </c>
      <c r="J1616" s="2" t="str">
        <f>TEXT(WORKSHEET[[#This Row],[Offloading Date]], "mmm")</f>
        <v>Jun</v>
      </c>
      <c r="K1616" s="2" t="str">
        <f>IF(OR(WORKSHEET[[#This Row],[Year]]="", ISBLANK(WORKSHEET[[#This Row],[Year]]), WORKSHEET[[#This Row],[Year]]="null"), "Exclude", "Include")</f>
        <v>Include</v>
      </c>
      <c r="L1616" t="s">
        <v>12</v>
      </c>
      <c r="M1616" t="s">
        <v>12</v>
      </c>
      <c r="N1616" t="s">
        <v>13</v>
      </c>
      <c r="O1616">
        <v>32.851999999999997</v>
      </c>
      <c r="P1616">
        <v>600</v>
      </c>
      <c r="Q1616" t="s">
        <v>14</v>
      </c>
      <c r="R1616">
        <f>P1616 * _xll.XLOOKUP(Q1616,CALCULATION!$A$15:$A$17, CALCULATION!$B$15:$B$17 )</f>
        <v>600</v>
      </c>
      <c r="S1616" s="5">
        <f>O1616*P1616*_xll.XLOOKUP(Q1616,CALCULATION!$A$15:$A$17, CALCULATION!$B$15:$B$17)</f>
        <v>19711.199999999997</v>
      </c>
      <c r="T1616">
        <v>300</v>
      </c>
      <c r="U1616" t="s">
        <v>14</v>
      </c>
      <c r="V1616">
        <f>T1616 * _xll.XLOOKUP(U1616,CALCULATION!$A$15:$A$17, CALCULATION!$B$15:$B$17 )</f>
        <v>300</v>
      </c>
      <c r="W1616" s="5">
        <f>O1616*T1616*_xll.XLOOKUP(U1616,CALCULATION!$A$15:$A$17, CALCULATION!$B$15:$B$17)</f>
        <v>9855.5999999999985</v>
      </c>
      <c r="X1616" s="5">
        <f>WORKSHEET[[#This Row],[Clients Total Cost]] / WORKSHEET[[#This Row],[Clients Rate per T2 (USD)]]</f>
        <v>32.851999999999997</v>
      </c>
      <c r="Y1616" s="5">
        <f>WORKSHEET[[#This Row],[Clients Rate per T2 (USD)]] - WORKSHEET[[#This Row],[Supplier Rate Per t2 (USD)]]</f>
        <v>300</v>
      </c>
      <c r="Z1616" s="5">
        <f>WORKSHEET[[#This Row],[Profit Per T]] * WORKSHEET[[#This Row],[Weight]]</f>
        <v>9855.5999999999985</v>
      </c>
      <c r="AA1616">
        <v>1</v>
      </c>
      <c r="AB1616" s="1">
        <v>3.9</v>
      </c>
      <c r="AC1616" s="1">
        <v>2.6</v>
      </c>
      <c r="AD1616" s="1">
        <v>3.25</v>
      </c>
      <c r="AE1616" s="1">
        <f>WORKSHEET[[#This Row],[Delay at toll gate in days]] +WORKSHEET[[#This Row],[Delay at workshop in days]] +WORKSHEET[[#This Row],[Delay at border in days]]</f>
        <v>9.75</v>
      </c>
    </row>
    <row r="1617" spans="1:31" x14ac:dyDescent="0.35">
      <c r="A1617" t="s">
        <v>1637</v>
      </c>
      <c r="B1617" t="s">
        <v>10</v>
      </c>
      <c r="C1617" t="s">
        <v>68</v>
      </c>
      <c r="D1617" t="s">
        <v>3611</v>
      </c>
      <c r="E1617" t="s">
        <v>3617</v>
      </c>
      <c r="F1617" t="str">
        <f>WORKSHEET[[#This Row],[Depart From]]&amp;"-"&amp;WORKSHEET[[#This Row],[Arrive To]]</f>
        <v>Mogadishu-Lagos</v>
      </c>
      <c r="G1617" s="2">
        <v>44698</v>
      </c>
      <c r="H1617" s="2">
        <v>44728</v>
      </c>
      <c r="I1617" s="2" t="str">
        <f t="shared" si="25"/>
        <v>Delivered</v>
      </c>
      <c r="J1617" s="2" t="str">
        <f>TEXT(WORKSHEET[[#This Row],[Offloading Date]], "mmm")</f>
        <v>Jun</v>
      </c>
      <c r="K1617" s="2" t="str">
        <f>IF(OR(WORKSHEET[[#This Row],[Year]]="", ISBLANK(WORKSHEET[[#This Row],[Year]]), WORKSHEET[[#This Row],[Year]]="null"), "Exclude", "Include")</f>
        <v>Include</v>
      </c>
      <c r="L1617" t="s">
        <v>12</v>
      </c>
      <c r="M1617" t="s">
        <v>12</v>
      </c>
      <c r="N1617" t="s">
        <v>13</v>
      </c>
      <c r="O1617">
        <v>33.508000000000003</v>
      </c>
      <c r="P1617">
        <v>600</v>
      </c>
      <c r="Q1617" t="s">
        <v>14</v>
      </c>
      <c r="R1617">
        <f>P1617 * _xll.XLOOKUP(Q1617,CALCULATION!$A$15:$A$17, CALCULATION!$B$15:$B$17 )</f>
        <v>600</v>
      </c>
      <c r="S1617" s="5">
        <f>O1617*P1617*_xll.XLOOKUP(Q1617,CALCULATION!$A$15:$A$17, CALCULATION!$B$15:$B$17)</f>
        <v>20104.800000000003</v>
      </c>
      <c r="T1617">
        <v>300</v>
      </c>
      <c r="U1617" t="s">
        <v>14</v>
      </c>
      <c r="V1617">
        <f>T1617 * _xll.XLOOKUP(U1617,CALCULATION!$A$15:$A$17, CALCULATION!$B$15:$B$17 )</f>
        <v>300</v>
      </c>
      <c r="W1617" s="5">
        <f>O1617*T1617*_xll.XLOOKUP(U1617,CALCULATION!$A$15:$A$17, CALCULATION!$B$15:$B$17)</f>
        <v>10052.400000000001</v>
      </c>
      <c r="X1617" s="5">
        <f>WORKSHEET[[#This Row],[Clients Total Cost]] / WORKSHEET[[#This Row],[Clients Rate per T2 (USD)]]</f>
        <v>33.508000000000003</v>
      </c>
      <c r="Y1617" s="5">
        <f>WORKSHEET[[#This Row],[Clients Rate per T2 (USD)]] - WORKSHEET[[#This Row],[Supplier Rate Per t2 (USD)]]</f>
        <v>300</v>
      </c>
      <c r="Z1617" s="5">
        <f>WORKSHEET[[#This Row],[Profit Per T]] * WORKSHEET[[#This Row],[Weight]]</f>
        <v>10052.400000000001</v>
      </c>
      <c r="AA1617">
        <v>1</v>
      </c>
      <c r="AB1617" s="1">
        <v>4.5</v>
      </c>
      <c r="AC1617" s="1">
        <v>3</v>
      </c>
      <c r="AD1617" s="1">
        <v>3.75</v>
      </c>
      <c r="AE1617" s="1">
        <f>WORKSHEET[[#This Row],[Delay at toll gate in days]] +WORKSHEET[[#This Row],[Delay at workshop in days]] +WORKSHEET[[#This Row],[Delay at border in days]]</f>
        <v>11.25</v>
      </c>
    </row>
    <row r="1618" spans="1:31" x14ac:dyDescent="0.35">
      <c r="A1618" t="s">
        <v>1638</v>
      </c>
      <c r="B1618" t="s">
        <v>10</v>
      </c>
      <c r="C1618" t="s">
        <v>68</v>
      </c>
      <c r="D1618" t="s">
        <v>3616</v>
      </c>
      <c r="E1618" t="s">
        <v>3613</v>
      </c>
      <c r="F1618" t="str">
        <f>WORKSHEET[[#This Row],[Depart From]]&amp;"-"&amp;WORKSHEET[[#This Row],[Arrive To]]</f>
        <v>Marrakech-Sanaa</v>
      </c>
      <c r="G1618" s="2">
        <v>44697</v>
      </c>
      <c r="H1618" s="2">
        <v>44722</v>
      </c>
      <c r="I1618" s="2" t="str">
        <f t="shared" si="25"/>
        <v>Delivered</v>
      </c>
      <c r="J1618" s="2" t="str">
        <f>TEXT(WORKSHEET[[#This Row],[Offloading Date]], "mmm")</f>
        <v>Jun</v>
      </c>
      <c r="K1618" s="2" t="str">
        <f>IF(OR(WORKSHEET[[#This Row],[Year]]="", ISBLANK(WORKSHEET[[#This Row],[Year]]), WORKSHEET[[#This Row],[Year]]="null"), "Exclude", "Include")</f>
        <v>Include</v>
      </c>
      <c r="L1618" t="s">
        <v>12</v>
      </c>
      <c r="M1618" t="s">
        <v>12</v>
      </c>
      <c r="N1618" t="s">
        <v>13</v>
      </c>
      <c r="O1618">
        <v>32.277000000000001</v>
      </c>
      <c r="P1618">
        <v>600</v>
      </c>
      <c r="Q1618" t="s">
        <v>14</v>
      </c>
      <c r="R1618">
        <f>P1618 * _xll.XLOOKUP(Q1618,CALCULATION!$A$15:$A$17, CALCULATION!$B$15:$B$17 )</f>
        <v>600</v>
      </c>
      <c r="S1618" s="5">
        <f>O1618*P1618*_xll.XLOOKUP(Q1618,CALCULATION!$A$15:$A$17, CALCULATION!$B$15:$B$17)</f>
        <v>19366.2</v>
      </c>
      <c r="T1618">
        <v>300</v>
      </c>
      <c r="U1618" t="s">
        <v>14</v>
      </c>
      <c r="V1618">
        <f>T1618 * _xll.XLOOKUP(U1618,CALCULATION!$A$15:$A$17, CALCULATION!$B$15:$B$17 )</f>
        <v>300</v>
      </c>
      <c r="W1618" s="5">
        <f>O1618*T1618*_xll.XLOOKUP(U1618,CALCULATION!$A$15:$A$17, CALCULATION!$B$15:$B$17)</f>
        <v>9683.1</v>
      </c>
      <c r="X1618" s="5">
        <f>WORKSHEET[[#This Row],[Clients Total Cost]] / WORKSHEET[[#This Row],[Clients Rate per T2 (USD)]]</f>
        <v>32.277000000000001</v>
      </c>
      <c r="Y1618" s="5">
        <f>WORKSHEET[[#This Row],[Clients Rate per T2 (USD)]] - WORKSHEET[[#This Row],[Supplier Rate Per t2 (USD)]]</f>
        <v>300</v>
      </c>
      <c r="Z1618" s="5">
        <f>WORKSHEET[[#This Row],[Profit Per T]] * WORKSHEET[[#This Row],[Weight]]</f>
        <v>9683.1</v>
      </c>
      <c r="AA1618">
        <v>1</v>
      </c>
      <c r="AB1618" s="1">
        <v>3.75</v>
      </c>
      <c r="AC1618" s="1">
        <v>2.5</v>
      </c>
      <c r="AD1618" s="1">
        <v>3.125</v>
      </c>
      <c r="AE1618" s="1">
        <f>WORKSHEET[[#This Row],[Delay at toll gate in days]] +WORKSHEET[[#This Row],[Delay at workshop in days]] +WORKSHEET[[#This Row],[Delay at border in days]]</f>
        <v>9.375</v>
      </c>
    </row>
    <row r="1619" spans="1:31" x14ac:dyDescent="0.35">
      <c r="A1619" t="s">
        <v>1639</v>
      </c>
      <c r="B1619" t="s">
        <v>10</v>
      </c>
      <c r="C1619" t="s">
        <v>68</v>
      </c>
      <c r="D1619" t="s">
        <v>3615</v>
      </c>
      <c r="E1619" t="s">
        <v>3614</v>
      </c>
      <c r="F1619" t="str">
        <f>WORKSHEET[[#This Row],[Depart From]]&amp;"-"&amp;WORKSHEET[[#This Row],[Arrive To]]</f>
        <v>Mombasa-Alger</v>
      </c>
      <c r="G1619" s="2">
        <v>44712</v>
      </c>
      <c r="H1619" s="2">
        <v>44735</v>
      </c>
      <c r="I1619" s="2" t="str">
        <f t="shared" si="25"/>
        <v>Delivered</v>
      </c>
      <c r="J1619" s="2" t="str">
        <f>TEXT(WORKSHEET[[#This Row],[Offloading Date]], "mmm")</f>
        <v>Jun</v>
      </c>
      <c r="K1619" s="2" t="str">
        <f>IF(OR(WORKSHEET[[#This Row],[Year]]="", ISBLANK(WORKSHEET[[#This Row],[Year]]), WORKSHEET[[#This Row],[Year]]="null"), "Exclude", "Include")</f>
        <v>Include</v>
      </c>
      <c r="L1619" t="s">
        <v>12</v>
      </c>
      <c r="M1619" t="s">
        <v>12</v>
      </c>
      <c r="N1619" t="s">
        <v>13</v>
      </c>
      <c r="O1619">
        <v>27.827999999999999</v>
      </c>
      <c r="P1619">
        <v>600</v>
      </c>
      <c r="Q1619" t="s">
        <v>14</v>
      </c>
      <c r="R1619">
        <f>P1619 * _xll.XLOOKUP(Q1619,CALCULATION!$A$15:$A$17, CALCULATION!$B$15:$B$17 )</f>
        <v>600</v>
      </c>
      <c r="S1619" s="5">
        <f>O1619*P1619*_xll.XLOOKUP(Q1619,CALCULATION!$A$15:$A$17, CALCULATION!$B$15:$B$17)</f>
        <v>16696.8</v>
      </c>
      <c r="T1619">
        <v>300</v>
      </c>
      <c r="U1619" t="s">
        <v>14</v>
      </c>
      <c r="V1619">
        <f>T1619 * _xll.XLOOKUP(U1619,CALCULATION!$A$15:$A$17, CALCULATION!$B$15:$B$17 )</f>
        <v>300</v>
      </c>
      <c r="W1619" s="5">
        <f>O1619*T1619*_xll.XLOOKUP(U1619,CALCULATION!$A$15:$A$17, CALCULATION!$B$15:$B$17)</f>
        <v>8348.4</v>
      </c>
      <c r="X1619" s="5">
        <f>WORKSHEET[[#This Row],[Clients Total Cost]] / WORKSHEET[[#This Row],[Clients Rate per T2 (USD)]]</f>
        <v>27.827999999999999</v>
      </c>
      <c r="Y1619" s="5">
        <f>WORKSHEET[[#This Row],[Clients Rate per T2 (USD)]] - WORKSHEET[[#This Row],[Supplier Rate Per t2 (USD)]]</f>
        <v>300</v>
      </c>
      <c r="Z1619" s="5">
        <f>WORKSHEET[[#This Row],[Profit Per T]] * WORKSHEET[[#This Row],[Weight]]</f>
        <v>8348.4</v>
      </c>
      <c r="AA1619">
        <v>1</v>
      </c>
      <c r="AB1619" s="1">
        <v>3.4499999999999997</v>
      </c>
      <c r="AC1619" s="1">
        <v>2.3000000000000003</v>
      </c>
      <c r="AD1619" s="1">
        <v>2.875</v>
      </c>
      <c r="AE1619" s="1">
        <f>WORKSHEET[[#This Row],[Delay at toll gate in days]] +WORKSHEET[[#This Row],[Delay at workshop in days]] +WORKSHEET[[#This Row],[Delay at border in days]]</f>
        <v>8.625</v>
      </c>
    </row>
    <row r="1620" spans="1:31" x14ac:dyDescent="0.35">
      <c r="A1620" t="s">
        <v>1640</v>
      </c>
      <c r="B1620" t="s">
        <v>10</v>
      </c>
      <c r="C1620" t="s">
        <v>68</v>
      </c>
      <c r="D1620" t="s">
        <v>3616</v>
      </c>
      <c r="E1620" t="s">
        <v>3617</v>
      </c>
      <c r="F1620" t="str">
        <f>WORKSHEET[[#This Row],[Depart From]]&amp;"-"&amp;WORKSHEET[[#This Row],[Arrive To]]</f>
        <v>Marrakech-Lagos</v>
      </c>
      <c r="G1620" s="2">
        <v>44713</v>
      </c>
      <c r="H1620" s="2">
        <v>44742</v>
      </c>
      <c r="I1620" s="2" t="str">
        <f t="shared" si="25"/>
        <v>Delivered</v>
      </c>
      <c r="J1620" s="2" t="str">
        <f>TEXT(WORKSHEET[[#This Row],[Offloading Date]], "mmm")</f>
        <v>Jun</v>
      </c>
      <c r="K1620" s="2" t="str">
        <f>IF(OR(WORKSHEET[[#This Row],[Year]]="", ISBLANK(WORKSHEET[[#This Row],[Year]]), WORKSHEET[[#This Row],[Year]]="null"), "Exclude", "Include")</f>
        <v>Include</v>
      </c>
      <c r="L1620" t="s">
        <v>12</v>
      </c>
      <c r="M1620" t="s">
        <v>12</v>
      </c>
      <c r="N1620" t="s">
        <v>13</v>
      </c>
      <c r="O1620">
        <v>28.709</v>
      </c>
      <c r="P1620">
        <v>600</v>
      </c>
      <c r="Q1620" t="s">
        <v>14</v>
      </c>
      <c r="R1620">
        <f>P1620 * _xll.XLOOKUP(Q1620,CALCULATION!$A$15:$A$17, CALCULATION!$B$15:$B$17 )</f>
        <v>600</v>
      </c>
      <c r="S1620" s="5">
        <f>O1620*P1620*_xll.XLOOKUP(Q1620,CALCULATION!$A$15:$A$17, CALCULATION!$B$15:$B$17)</f>
        <v>17225.400000000001</v>
      </c>
      <c r="T1620">
        <v>300</v>
      </c>
      <c r="U1620" t="s">
        <v>14</v>
      </c>
      <c r="V1620">
        <f>T1620 * _xll.XLOOKUP(U1620,CALCULATION!$A$15:$A$17, CALCULATION!$B$15:$B$17 )</f>
        <v>300</v>
      </c>
      <c r="W1620" s="5">
        <f>O1620*T1620*_xll.XLOOKUP(U1620,CALCULATION!$A$15:$A$17, CALCULATION!$B$15:$B$17)</f>
        <v>8612.7000000000007</v>
      </c>
      <c r="X1620" s="5">
        <f>WORKSHEET[[#This Row],[Clients Total Cost]] / WORKSHEET[[#This Row],[Clients Rate per T2 (USD)]]</f>
        <v>28.709000000000003</v>
      </c>
      <c r="Y1620" s="5">
        <f>WORKSHEET[[#This Row],[Clients Rate per T2 (USD)]] - WORKSHEET[[#This Row],[Supplier Rate Per t2 (USD)]]</f>
        <v>300</v>
      </c>
      <c r="Z1620" s="5">
        <f>WORKSHEET[[#This Row],[Profit Per T]] * WORKSHEET[[#This Row],[Weight]]</f>
        <v>8612.7000000000007</v>
      </c>
      <c r="AA1620">
        <v>1</v>
      </c>
      <c r="AB1620" s="1">
        <v>4.3499999999999996</v>
      </c>
      <c r="AC1620" s="1">
        <v>2.9000000000000004</v>
      </c>
      <c r="AD1620" s="1">
        <v>3.625</v>
      </c>
      <c r="AE1620" s="1">
        <f>WORKSHEET[[#This Row],[Delay at toll gate in days]] +WORKSHEET[[#This Row],[Delay at workshop in days]] +WORKSHEET[[#This Row],[Delay at border in days]]</f>
        <v>10.875</v>
      </c>
    </row>
    <row r="1621" spans="1:31" x14ac:dyDescent="0.35">
      <c r="A1621" t="s">
        <v>1641</v>
      </c>
      <c r="B1621" t="s">
        <v>10</v>
      </c>
      <c r="C1621" t="s">
        <v>68</v>
      </c>
      <c r="D1621" t="s">
        <v>3611</v>
      </c>
      <c r="E1621" t="s">
        <v>3617</v>
      </c>
      <c r="F1621" t="str">
        <f>WORKSHEET[[#This Row],[Depart From]]&amp;"-"&amp;WORKSHEET[[#This Row],[Arrive To]]</f>
        <v>Mogadishu-Lagos</v>
      </c>
      <c r="G1621" s="2">
        <v>44701</v>
      </c>
      <c r="H1621" s="2">
        <v>44721</v>
      </c>
      <c r="I1621" s="2" t="str">
        <f t="shared" si="25"/>
        <v>Delivered</v>
      </c>
      <c r="J1621" s="2" t="str">
        <f>TEXT(WORKSHEET[[#This Row],[Offloading Date]], "mmm")</f>
        <v>Jun</v>
      </c>
      <c r="K1621" s="2" t="str">
        <f>IF(OR(WORKSHEET[[#This Row],[Year]]="", ISBLANK(WORKSHEET[[#This Row],[Year]]), WORKSHEET[[#This Row],[Year]]="null"), "Exclude", "Include")</f>
        <v>Include</v>
      </c>
      <c r="L1621" t="s">
        <v>12</v>
      </c>
      <c r="M1621" t="s">
        <v>12</v>
      </c>
      <c r="N1621" t="s">
        <v>13</v>
      </c>
      <c r="O1621">
        <v>32.003</v>
      </c>
      <c r="P1621">
        <v>600</v>
      </c>
      <c r="Q1621" t="s">
        <v>14</v>
      </c>
      <c r="R1621">
        <f>P1621 * _xll.XLOOKUP(Q1621,CALCULATION!$A$15:$A$17, CALCULATION!$B$15:$B$17 )</f>
        <v>600</v>
      </c>
      <c r="S1621" s="5">
        <f>O1621*P1621*_xll.XLOOKUP(Q1621,CALCULATION!$A$15:$A$17, CALCULATION!$B$15:$B$17)</f>
        <v>19201.8</v>
      </c>
      <c r="T1621">
        <v>300</v>
      </c>
      <c r="U1621" t="s">
        <v>14</v>
      </c>
      <c r="V1621">
        <f>T1621 * _xll.XLOOKUP(U1621,CALCULATION!$A$15:$A$17, CALCULATION!$B$15:$B$17 )</f>
        <v>300</v>
      </c>
      <c r="W1621" s="5">
        <f>O1621*T1621*_xll.XLOOKUP(U1621,CALCULATION!$A$15:$A$17, CALCULATION!$B$15:$B$17)</f>
        <v>9600.9</v>
      </c>
      <c r="X1621" s="5">
        <f>WORKSHEET[[#This Row],[Clients Total Cost]] / WORKSHEET[[#This Row],[Clients Rate per T2 (USD)]]</f>
        <v>32.003</v>
      </c>
      <c r="Y1621" s="5">
        <f>WORKSHEET[[#This Row],[Clients Rate per T2 (USD)]] - WORKSHEET[[#This Row],[Supplier Rate Per t2 (USD)]]</f>
        <v>300</v>
      </c>
      <c r="Z1621" s="5">
        <f>WORKSHEET[[#This Row],[Profit Per T]] * WORKSHEET[[#This Row],[Weight]]</f>
        <v>9600.9</v>
      </c>
      <c r="AA1621">
        <v>1</v>
      </c>
      <c r="AB1621" s="1">
        <v>3</v>
      </c>
      <c r="AC1621" s="1">
        <v>2</v>
      </c>
      <c r="AD1621" s="1">
        <v>2.5</v>
      </c>
      <c r="AE1621" s="1">
        <f>WORKSHEET[[#This Row],[Delay at toll gate in days]] +WORKSHEET[[#This Row],[Delay at workshop in days]] +WORKSHEET[[#This Row],[Delay at border in days]]</f>
        <v>7.5</v>
      </c>
    </row>
    <row r="1622" spans="1:31" x14ac:dyDescent="0.35">
      <c r="A1622" t="s">
        <v>1642</v>
      </c>
      <c r="B1622" t="s">
        <v>10</v>
      </c>
      <c r="C1622" t="s">
        <v>68</v>
      </c>
      <c r="D1622" t="s">
        <v>3615</v>
      </c>
      <c r="E1622" t="s">
        <v>3618</v>
      </c>
      <c r="F1622" t="str">
        <f>WORKSHEET[[#This Row],[Depart From]]&amp;"-"&amp;WORKSHEET[[#This Row],[Arrive To]]</f>
        <v>Mombasa-Tripoli</v>
      </c>
      <c r="G1622" s="2">
        <v>44708</v>
      </c>
      <c r="H1622" s="2">
        <v>44734</v>
      </c>
      <c r="I1622" s="2" t="str">
        <f t="shared" si="25"/>
        <v>Delivered</v>
      </c>
      <c r="J1622" s="2" t="str">
        <f>TEXT(WORKSHEET[[#This Row],[Offloading Date]], "mmm")</f>
        <v>Jun</v>
      </c>
      <c r="K1622" s="2" t="str">
        <f>IF(OR(WORKSHEET[[#This Row],[Year]]="", ISBLANK(WORKSHEET[[#This Row],[Year]]), WORKSHEET[[#This Row],[Year]]="null"), "Exclude", "Include")</f>
        <v>Include</v>
      </c>
      <c r="L1622" t="s">
        <v>12</v>
      </c>
      <c r="M1622" t="s">
        <v>12</v>
      </c>
      <c r="N1622" t="s">
        <v>13</v>
      </c>
      <c r="O1622">
        <v>33.116999999999997</v>
      </c>
      <c r="P1622">
        <v>600</v>
      </c>
      <c r="Q1622" t="s">
        <v>14</v>
      </c>
      <c r="R1622">
        <f>P1622 * _xll.XLOOKUP(Q1622,CALCULATION!$A$15:$A$17, CALCULATION!$B$15:$B$17 )</f>
        <v>600</v>
      </c>
      <c r="S1622" s="5">
        <f>O1622*P1622*_xll.XLOOKUP(Q1622,CALCULATION!$A$15:$A$17, CALCULATION!$B$15:$B$17)</f>
        <v>19870.199999999997</v>
      </c>
      <c r="T1622">
        <v>300</v>
      </c>
      <c r="U1622" t="s">
        <v>14</v>
      </c>
      <c r="V1622">
        <f>T1622 * _xll.XLOOKUP(U1622,CALCULATION!$A$15:$A$17, CALCULATION!$B$15:$B$17 )</f>
        <v>300</v>
      </c>
      <c r="W1622" s="5">
        <f>O1622*T1622*_xll.XLOOKUP(U1622,CALCULATION!$A$15:$A$17, CALCULATION!$B$15:$B$17)</f>
        <v>9935.0999999999985</v>
      </c>
      <c r="X1622" s="5">
        <f>WORKSHEET[[#This Row],[Clients Total Cost]] / WORKSHEET[[#This Row],[Clients Rate per T2 (USD)]]</f>
        <v>33.116999999999997</v>
      </c>
      <c r="Y1622" s="5">
        <f>WORKSHEET[[#This Row],[Clients Rate per T2 (USD)]] - WORKSHEET[[#This Row],[Supplier Rate Per t2 (USD)]]</f>
        <v>300</v>
      </c>
      <c r="Z1622" s="5">
        <f>WORKSHEET[[#This Row],[Profit Per T]] * WORKSHEET[[#This Row],[Weight]]</f>
        <v>9935.0999999999985</v>
      </c>
      <c r="AA1622">
        <v>1</v>
      </c>
      <c r="AB1622" s="1">
        <v>3.9</v>
      </c>
      <c r="AC1622" s="1">
        <v>2.6</v>
      </c>
      <c r="AD1622" s="1">
        <v>3.25</v>
      </c>
      <c r="AE1622" s="1">
        <f>WORKSHEET[[#This Row],[Delay at toll gate in days]] +WORKSHEET[[#This Row],[Delay at workshop in days]] +WORKSHEET[[#This Row],[Delay at border in days]]</f>
        <v>9.75</v>
      </c>
    </row>
    <row r="1623" spans="1:31" x14ac:dyDescent="0.35">
      <c r="A1623" t="s">
        <v>1643</v>
      </c>
      <c r="B1623" t="s">
        <v>10</v>
      </c>
      <c r="C1623" t="s">
        <v>68</v>
      </c>
      <c r="D1623" t="s">
        <v>3616</v>
      </c>
      <c r="E1623" t="s">
        <v>3617</v>
      </c>
      <c r="F1623" t="str">
        <f>WORKSHEET[[#This Row],[Depart From]]&amp;"-"&amp;WORKSHEET[[#This Row],[Arrive To]]</f>
        <v>Marrakech-Lagos</v>
      </c>
      <c r="G1623" s="2">
        <v>44705</v>
      </c>
      <c r="H1623" s="2">
        <v>44734</v>
      </c>
      <c r="I1623" s="2" t="str">
        <f t="shared" si="25"/>
        <v>Delivered</v>
      </c>
      <c r="J1623" s="2" t="str">
        <f>TEXT(WORKSHEET[[#This Row],[Offloading Date]], "mmm")</f>
        <v>Jun</v>
      </c>
      <c r="K1623" s="2" t="str">
        <f>IF(OR(WORKSHEET[[#This Row],[Year]]="", ISBLANK(WORKSHEET[[#This Row],[Year]]), WORKSHEET[[#This Row],[Year]]="null"), "Exclude", "Include")</f>
        <v>Include</v>
      </c>
      <c r="L1623" t="s">
        <v>12</v>
      </c>
      <c r="M1623" t="s">
        <v>12</v>
      </c>
      <c r="N1623" t="s">
        <v>13</v>
      </c>
      <c r="O1623">
        <v>34.143000000000001</v>
      </c>
      <c r="P1623">
        <v>600</v>
      </c>
      <c r="Q1623" t="s">
        <v>14</v>
      </c>
      <c r="R1623">
        <f>P1623 * _xll.XLOOKUP(Q1623,CALCULATION!$A$15:$A$17, CALCULATION!$B$15:$B$17 )</f>
        <v>600</v>
      </c>
      <c r="S1623" s="5">
        <f>O1623*P1623*_xll.XLOOKUP(Q1623,CALCULATION!$A$15:$A$17, CALCULATION!$B$15:$B$17)</f>
        <v>20485.8</v>
      </c>
      <c r="T1623">
        <v>300</v>
      </c>
      <c r="U1623" t="s">
        <v>14</v>
      </c>
      <c r="V1623">
        <f>T1623 * _xll.XLOOKUP(U1623,CALCULATION!$A$15:$A$17, CALCULATION!$B$15:$B$17 )</f>
        <v>300</v>
      </c>
      <c r="W1623" s="5">
        <f>O1623*T1623*_xll.XLOOKUP(U1623,CALCULATION!$A$15:$A$17, CALCULATION!$B$15:$B$17)</f>
        <v>10242.9</v>
      </c>
      <c r="X1623" s="5">
        <f>WORKSHEET[[#This Row],[Clients Total Cost]] / WORKSHEET[[#This Row],[Clients Rate per T2 (USD)]]</f>
        <v>34.143000000000001</v>
      </c>
      <c r="Y1623" s="5">
        <f>WORKSHEET[[#This Row],[Clients Rate per T2 (USD)]] - WORKSHEET[[#This Row],[Supplier Rate Per t2 (USD)]]</f>
        <v>300</v>
      </c>
      <c r="Z1623" s="5">
        <f>WORKSHEET[[#This Row],[Profit Per T]] * WORKSHEET[[#This Row],[Weight]]</f>
        <v>10242.9</v>
      </c>
      <c r="AA1623">
        <v>1</v>
      </c>
      <c r="AB1623" s="1">
        <v>4.3499999999999996</v>
      </c>
      <c r="AC1623" s="1">
        <v>2.9000000000000004</v>
      </c>
      <c r="AD1623" s="1">
        <v>3.625</v>
      </c>
      <c r="AE1623" s="1">
        <f>WORKSHEET[[#This Row],[Delay at toll gate in days]] +WORKSHEET[[#This Row],[Delay at workshop in days]] +WORKSHEET[[#This Row],[Delay at border in days]]</f>
        <v>10.875</v>
      </c>
    </row>
    <row r="1624" spans="1:31" x14ac:dyDescent="0.35">
      <c r="A1624" t="s">
        <v>1644</v>
      </c>
      <c r="B1624" t="s">
        <v>10</v>
      </c>
      <c r="C1624" t="s">
        <v>68</v>
      </c>
      <c r="D1624" t="s">
        <v>3616</v>
      </c>
      <c r="E1624" t="s">
        <v>3614</v>
      </c>
      <c r="F1624" t="str">
        <f>WORKSHEET[[#This Row],[Depart From]]&amp;"-"&amp;WORKSHEET[[#This Row],[Arrive To]]</f>
        <v>Marrakech-Alger</v>
      </c>
      <c r="G1624" s="2">
        <v>44707</v>
      </c>
      <c r="H1624" s="2">
        <v>44734</v>
      </c>
      <c r="I1624" s="2" t="str">
        <f t="shared" si="25"/>
        <v>Delivered</v>
      </c>
      <c r="J1624" s="2" t="str">
        <f>TEXT(WORKSHEET[[#This Row],[Offloading Date]], "mmm")</f>
        <v>Jun</v>
      </c>
      <c r="K1624" s="2" t="str">
        <f>IF(OR(WORKSHEET[[#This Row],[Year]]="", ISBLANK(WORKSHEET[[#This Row],[Year]]), WORKSHEET[[#This Row],[Year]]="null"), "Exclude", "Include")</f>
        <v>Include</v>
      </c>
      <c r="L1624" t="s">
        <v>12</v>
      </c>
      <c r="M1624" t="s">
        <v>12</v>
      </c>
      <c r="N1624" t="s">
        <v>13</v>
      </c>
      <c r="O1624">
        <v>32.28</v>
      </c>
      <c r="P1624">
        <v>600</v>
      </c>
      <c r="Q1624" t="s">
        <v>14</v>
      </c>
      <c r="R1624">
        <f>P1624 * _xll.XLOOKUP(Q1624,CALCULATION!$A$15:$A$17, CALCULATION!$B$15:$B$17 )</f>
        <v>600</v>
      </c>
      <c r="S1624" s="5">
        <f>O1624*P1624*_xll.XLOOKUP(Q1624,CALCULATION!$A$15:$A$17, CALCULATION!$B$15:$B$17)</f>
        <v>19368</v>
      </c>
      <c r="T1624">
        <v>300</v>
      </c>
      <c r="U1624" t="s">
        <v>14</v>
      </c>
      <c r="V1624">
        <f>T1624 * _xll.XLOOKUP(U1624,CALCULATION!$A$15:$A$17, CALCULATION!$B$15:$B$17 )</f>
        <v>300</v>
      </c>
      <c r="W1624" s="5">
        <f>O1624*T1624*_xll.XLOOKUP(U1624,CALCULATION!$A$15:$A$17, CALCULATION!$B$15:$B$17)</f>
        <v>9684</v>
      </c>
      <c r="X1624" s="5">
        <f>WORKSHEET[[#This Row],[Clients Total Cost]] / WORKSHEET[[#This Row],[Clients Rate per T2 (USD)]]</f>
        <v>32.28</v>
      </c>
      <c r="Y1624" s="5">
        <f>WORKSHEET[[#This Row],[Clients Rate per T2 (USD)]] - WORKSHEET[[#This Row],[Supplier Rate Per t2 (USD)]]</f>
        <v>300</v>
      </c>
      <c r="Z1624" s="5">
        <f>WORKSHEET[[#This Row],[Profit Per T]] * WORKSHEET[[#This Row],[Weight]]</f>
        <v>9684</v>
      </c>
      <c r="AA1624">
        <v>1</v>
      </c>
      <c r="AB1624" s="1">
        <v>4.05</v>
      </c>
      <c r="AC1624" s="1">
        <v>2.7</v>
      </c>
      <c r="AD1624" s="1">
        <v>3.375</v>
      </c>
      <c r="AE1624" s="1">
        <f>WORKSHEET[[#This Row],[Delay at toll gate in days]] +WORKSHEET[[#This Row],[Delay at workshop in days]] +WORKSHEET[[#This Row],[Delay at border in days]]</f>
        <v>10.125</v>
      </c>
    </row>
    <row r="1625" spans="1:31" x14ac:dyDescent="0.35">
      <c r="A1625" t="s">
        <v>1645</v>
      </c>
      <c r="B1625" t="s">
        <v>10</v>
      </c>
      <c r="C1625" t="s">
        <v>68</v>
      </c>
      <c r="D1625" t="s">
        <v>3620</v>
      </c>
      <c r="E1625" t="s">
        <v>3612</v>
      </c>
      <c r="F1625" t="str">
        <f>WORKSHEET[[#This Row],[Depart From]]&amp;"-"&amp;WORKSHEET[[#This Row],[Arrive To]]</f>
        <v>Zanzibar-Victoria</v>
      </c>
      <c r="G1625" s="2">
        <v>44708</v>
      </c>
      <c r="H1625" s="2">
        <v>44735</v>
      </c>
      <c r="I1625" s="2" t="str">
        <f t="shared" si="25"/>
        <v>Delivered</v>
      </c>
      <c r="J1625" s="2" t="str">
        <f>TEXT(WORKSHEET[[#This Row],[Offloading Date]], "mmm")</f>
        <v>Jun</v>
      </c>
      <c r="K1625" s="2" t="str">
        <f>IF(OR(WORKSHEET[[#This Row],[Year]]="", ISBLANK(WORKSHEET[[#This Row],[Year]]), WORKSHEET[[#This Row],[Year]]="null"), "Exclude", "Include")</f>
        <v>Include</v>
      </c>
      <c r="L1625" t="s">
        <v>12</v>
      </c>
      <c r="M1625" t="s">
        <v>12</v>
      </c>
      <c r="N1625" t="s">
        <v>13</v>
      </c>
      <c r="O1625">
        <v>33.505000000000003</v>
      </c>
      <c r="P1625">
        <v>600</v>
      </c>
      <c r="Q1625" t="s">
        <v>14</v>
      </c>
      <c r="R1625">
        <f>P1625 * _xll.XLOOKUP(Q1625,CALCULATION!$A$15:$A$17, CALCULATION!$B$15:$B$17 )</f>
        <v>600</v>
      </c>
      <c r="S1625" s="5">
        <f>O1625*P1625*_xll.XLOOKUP(Q1625,CALCULATION!$A$15:$A$17, CALCULATION!$B$15:$B$17)</f>
        <v>20103</v>
      </c>
      <c r="T1625">
        <v>300</v>
      </c>
      <c r="U1625" t="s">
        <v>14</v>
      </c>
      <c r="V1625">
        <f>T1625 * _xll.XLOOKUP(U1625,CALCULATION!$A$15:$A$17, CALCULATION!$B$15:$B$17 )</f>
        <v>300</v>
      </c>
      <c r="W1625" s="5">
        <f>O1625*T1625*_xll.XLOOKUP(U1625,CALCULATION!$A$15:$A$17, CALCULATION!$B$15:$B$17)</f>
        <v>10051.5</v>
      </c>
      <c r="X1625" s="5">
        <f>WORKSHEET[[#This Row],[Clients Total Cost]] / WORKSHEET[[#This Row],[Clients Rate per T2 (USD)]]</f>
        <v>33.505000000000003</v>
      </c>
      <c r="Y1625" s="5">
        <f>WORKSHEET[[#This Row],[Clients Rate per T2 (USD)]] - WORKSHEET[[#This Row],[Supplier Rate Per t2 (USD)]]</f>
        <v>300</v>
      </c>
      <c r="Z1625" s="5">
        <f>WORKSHEET[[#This Row],[Profit Per T]] * WORKSHEET[[#This Row],[Weight]]</f>
        <v>10051.5</v>
      </c>
      <c r="AA1625">
        <v>1</v>
      </c>
      <c r="AB1625" s="1">
        <v>4.05</v>
      </c>
      <c r="AC1625" s="1">
        <v>2.7</v>
      </c>
      <c r="AD1625" s="1">
        <v>3.375</v>
      </c>
      <c r="AE1625" s="1">
        <f>WORKSHEET[[#This Row],[Delay at toll gate in days]] +WORKSHEET[[#This Row],[Delay at workshop in days]] +WORKSHEET[[#This Row],[Delay at border in days]]</f>
        <v>10.125</v>
      </c>
    </row>
    <row r="1626" spans="1:31" x14ac:dyDescent="0.35">
      <c r="A1626" t="s">
        <v>1646</v>
      </c>
      <c r="B1626" t="s">
        <v>10</v>
      </c>
      <c r="C1626" t="s">
        <v>68</v>
      </c>
      <c r="D1626" t="s">
        <v>3620</v>
      </c>
      <c r="E1626" t="s">
        <v>3618</v>
      </c>
      <c r="F1626" t="str">
        <f>WORKSHEET[[#This Row],[Depart From]]&amp;"-"&amp;WORKSHEET[[#This Row],[Arrive To]]</f>
        <v>Zanzibar-Tripoli</v>
      </c>
      <c r="G1626" s="2">
        <v>44705</v>
      </c>
      <c r="H1626" s="2">
        <v>44730</v>
      </c>
      <c r="I1626" s="2" t="str">
        <f t="shared" si="25"/>
        <v>Delivered</v>
      </c>
      <c r="J1626" s="2" t="str">
        <f>TEXT(WORKSHEET[[#This Row],[Offloading Date]], "mmm")</f>
        <v>Jun</v>
      </c>
      <c r="K1626" s="2" t="str">
        <f>IF(OR(WORKSHEET[[#This Row],[Year]]="", ISBLANK(WORKSHEET[[#This Row],[Year]]), WORKSHEET[[#This Row],[Year]]="null"), "Exclude", "Include")</f>
        <v>Include</v>
      </c>
      <c r="L1626" t="s">
        <v>12</v>
      </c>
      <c r="M1626" t="s">
        <v>12</v>
      </c>
      <c r="N1626" t="s">
        <v>13</v>
      </c>
      <c r="O1626">
        <v>32.539000000000001</v>
      </c>
      <c r="P1626">
        <v>600</v>
      </c>
      <c r="Q1626" t="s">
        <v>14</v>
      </c>
      <c r="R1626">
        <f>P1626 * _xll.XLOOKUP(Q1626,CALCULATION!$A$15:$A$17, CALCULATION!$B$15:$B$17 )</f>
        <v>600</v>
      </c>
      <c r="S1626" s="5">
        <f>O1626*P1626*_xll.XLOOKUP(Q1626,CALCULATION!$A$15:$A$17, CALCULATION!$B$15:$B$17)</f>
        <v>19523.400000000001</v>
      </c>
      <c r="T1626">
        <v>300</v>
      </c>
      <c r="U1626" t="s">
        <v>14</v>
      </c>
      <c r="V1626">
        <f>T1626 * _xll.XLOOKUP(U1626,CALCULATION!$A$15:$A$17, CALCULATION!$B$15:$B$17 )</f>
        <v>300</v>
      </c>
      <c r="W1626" s="5">
        <f>O1626*T1626*_xll.XLOOKUP(U1626,CALCULATION!$A$15:$A$17, CALCULATION!$B$15:$B$17)</f>
        <v>9761.7000000000007</v>
      </c>
      <c r="X1626" s="5">
        <f>WORKSHEET[[#This Row],[Clients Total Cost]] / WORKSHEET[[#This Row],[Clients Rate per T2 (USD)]]</f>
        <v>32.539000000000001</v>
      </c>
      <c r="Y1626" s="5">
        <f>WORKSHEET[[#This Row],[Clients Rate per T2 (USD)]] - WORKSHEET[[#This Row],[Supplier Rate Per t2 (USD)]]</f>
        <v>300</v>
      </c>
      <c r="Z1626" s="5">
        <f>WORKSHEET[[#This Row],[Profit Per T]] * WORKSHEET[[#This Row],[Weight]]</f>
        <v>9761.7000000000007</v>
      </c>
      <c r="AA1626">
        <v>1</v>
      </c>
      <c r="AB1626" s="1">
        <v>3.75</v>
      </c>
      <c r="AC1626" s="1">
        <v>2.5</v>
      </c>
      <c r="AD1626" s="1">
        <v>3.125</v>
      </c>
      <c r="AE1626" s="1">
        <f>WORKSHEET[[#This Row],[Delay at toll gate in days]] +WORKSHEET[[#This Row],[Delay at workshop in days]] +WORKSHEET[[#This Row],[Delay at border in days]]</f>
        <v>9.375</v>
      </c>
    </row>
    <row r="1627" spans="1:31" x14ac:dyDescent="0.35">
      <c r="A1627" t="s">
        <v>1647</v>
      </c>
      <c r="B1627" t="s">
        <v>10</v>
      </c>
      <c r="C1627" t="s">
        <v>68</v>
      </c>
      <c r="D1627" t="s">
        <v>3615</v>
      </c>
      <c r="E1627" t="s">
        <v>3618</v>
      </c>
      <c r="F1627" t="str">
        <f>WORKSHEET[[#This Row],[Depart From]]&amp;"-"&amp;WORKSHEET[[#This Row],[Arrive To]]</f>
        <v>Mombasa-Tripoli</v>
      </c>
      <c r="G1627" s="2">
        <v>44707</v>
      </c>
      <c r="H1627" s="2">
        <v>44734</v>
      </c>
      <c r="I1627" s="2" t="str">
        <f t="shared" si="25"/>
        <v>Delivered</v>
      </c>
      <c r="J1627" s="2" t="str">
        <f>TEXT(WORKSHEET[[#This Row],[Offloading Date]], "mmm")</f>
        <v>Jun</v>
      </c>
      <c r="K1627" s="2" t="str">
        <f>IF(OR(WORKSHEET[[#This Row],[Year]]="", ISBLANK(WORKSHEET[[#This Row],[Year]]), WORKSHEET[[#This Row],[Year]]="null"), "Exclude", "Include")</f>
        <v>Include</v>
      </c>
      <c r="L1627" t="s">
        <v>12</v>
      </c>
      <c r="M1627" t="s">
        <v>12</v>
      </c>
      <c r="N1627" t="s">
        <v>13</v>
      </c>
      <c r="O1627">
        <v>32.091999999999999</v>
      </c>
      <c r="P1627">
        <v>600</v>
      </c>
      <c r="Q1627" t="s">
        <v>14</v>
      </c>
      <c r="R1627">
        <f>P1627 * _xll.XLOOKUP(Q1627,CALCULATION!$A$15:$A$17, CALCULATION!$B$15:$B$17 )</f>
        <v>600</v>
      </c>
      <c r="S1627" s="5">
        <f>O1627*P1627*_xll.XLOOKUP(Q1627,CALCULATION!$A$15:$A$17, CALCULATION!$B$15:$B$17)</f>
        <v>19255.2</v>
      </c>
      <c r="T1627">
        <v>300</v>
      </c>
      <c r="U1627" t="s">
        <v>14</v>
      </c>
      <c r="V1627">
        <f>T1627 * _xll.XLOOKUP(U1627,CALCULATION!$A$15:$A$17, CALCULATION!$B$15:$B$17 )</f>
        <v>300</v>
      </c>
      <c r="W1627" s="5">
        <f>O1627*T1627*_xll.XLOOKUP(U1627,CALCULATION!$A$15:$A$17, CALCULATION!$B$15:$B$17)</f>
        <v>9627.6</v>
      </c>
      <c r="X1627" s="5">
        <f>WORKSHEET[[#This Row],[Clients Total Cost]] / WORKSHEET[[#This Row],[Clients Rate per T2 (USD)]]</f>
        <v>32.091999999999999</v>
      </c>
      <c r="Y1627" s="5">
        <f>WORKSHEET[[#This Row],[Clients Rate per T2 (USD)]] - WORKSHEET[[#This Row],[Supplier Rate Per t2 (USD)]]</f>
        <v>300</v>
      </c>
      <c r="Z1627" s="5">
        <f>WORKSHEET[[#This Row],[Profit Per T]] * WORKSHEET[[#This Row],[Weight]]</f>
        <v>9627.6</v>
      </c>
      <c r="AA1627">
        <v>1</v>
      </c>
      <c r="AB1627" s="1">
        <v>4.05</v>
      </c>
      <c r="AC1627" s="1">
        <v>2.7</v>
      </c>
      <c r="AD1627" s="1">
        <v>3.375</v>
      </c>
      <c r="AE1627" s="1">
        <f>WORKSHEET[[#This Row],[Delay at toll gate in days]] +WORKSHEET[[#This Row],[Delay at workshop in days]] +WORKSHEET[[#This Row],[Delay at border in days]]</f>
        <v>10.125</v>
      </c>
    </row>
    <row r="1628" spans="1:31" x14ac:dyDescent="0.35">
      <c r="A1628" t="s">
        <v>1648</v>
      </c>
      <c r="B1628" t="s">
        <v>10</v>
      </c>
      <c r="C1628" t="s">
        <v>68</v>
      </c>
      <c r="D1628" t="s">
        <v>3615</v>
      </c>
      <c r="E1628" t="s">
        <v>3612</v>
      </c>
      <c r="F1628" t="str">
        <f>WORKSHEET[[#This Row],[Depart From]]&amp;"-"&amp;WORKSHEET[[#This Row],[Arrive To]]</f>
        <v>Mombasa-Victoria</v>
      </c>
      <c r="G1628" s="2">
        <v>44728</v>
      </c>
      <c r="H1628" s="2">
        <v>44757</v>
      </c>
      <c r="I1628" s="2" t="str">
        <f t="shared" si="25"/>
        <v>Delivered</v>
      </c>
      <c r="J1628" s="2" t="str">
        <f>TEXT(WORKSHEET[[#This Row],[Offloading Date]], "mmm")</f>
        <v>Jul</v>
      </c>
      <c r="K1628" s="2" t="str">
        <f>IF(OR(WORKSHEET[[#This Row],[Year]]="", ISBLANK(WORKSHEET[[#This Row],[Year]]), WORKSHEET[[#This Row],[Year]]="null"), "Exclude", "Include")</f>
        <v>Include</v>
      </c>
      <c r="L1628" t="s">
        <v>12</v>
      </c>
      <c r="M1628" t="s">
        <v>12</v>
      </c>
      <c r="N1628" t="s">
        <v>13</v>
      </c>
      <c r="O1628">
        <v>34.423000000000002</v>
      </c>
      <c r="P1628">
        <v>600</v>
      </c>
      <c r="Q1628" t="s">
        <v>14</v>
      </c>
      <c r="R1628">
        <f>P1628 * _xll.XLOOKUP(Q1628,CALCULATION!$A$15:$A$17, CALCULATION!$B$15:$B$17 )</f>
        <v>600</v>
      </c>
      <c r="S1628" s="5">
        <f>O1628*P1628*_xll.XLOOKUP(Q1628,CALCULATION!$A$15:$A$17, CALCULATION!$B$15:$B$17)</f>
        <v>20653.800000000003</v>
      </c>
      <c r="T1628">
        <v>300</v>
      </c>
      <c r="U1628" t="s">
        <v>14</v>
      </c>
      <c r="V1628">
        <f>T1628 * _xll.XLOOKUP(U1628,CALCULATION!$A$15:$A$17, CALCULATION!$B$15:$B$17 )</f>
        <v>300</v>
      </c>
      <c r="W1628" s="5">
        <f>O1628*T1628*_xll.XLOOKUP(U1628,CALCULATION!$A$15:$A$17, CALCULATION!$B$15:$B$17)</f>
        <v>10326.900000000001</v>
      </c>
      <c r="X1628" s="5">
        <f>WORKSHEET[[#This Row],[Clients Total Cost]] / WORKSHEET[[#This Row],[Clients Rate per T2 (USD)]]</f>
        <v>34.423000000000002</v>
      </c>
      <c r="Y1628" s="5">
        <f>WORKSHEET[[#This Row],[Clients Rate per T2 (USD)]] - WORKSHEET[[#This Row],[Supplier Rate Per t2 (USD)]]</f>
        <v>300</v>
      </c>
      <c r="Z1628" s="5">
        <f>WORKSHEET[[#This Row],[Profit Per T]] * WORKSHEET[[#This Row],[Weight]]</f>
        <v>10326.900000000001</v>
      </c>
      <c r="AA1628">
        <v>1</v>
      </c>
      <c r="AB1628" s="1">
        <v>4.3499999999999996</v>
      </c>
      <c r="AC1628" s="1">
        <v>2.9000000000000004</v>
      </c>
      <c r="AD1628" s="1">
        <v>3.625</v>
      </c>
      <c r="AE1628" s="1">
        <f>WORKSHEET[[#This Row],[Delay at toll gate in days]] +WORKSHEET[[#This Row],[Delay at workshop in days]] +WORKSHEET[[#This Row],[Delay at border in days]]</f>
        <v>10.875</v>
      </c>
    </row>
    <row r="1629" spans="1:31" x14ac:dyDescent="0.35">
      <c r="A1629" t="s">
        <v>1649</v>
      </c>
      <c r="B1629" t="s">
        <v>10</v>
      </c>
      <c r="C1629" t="s">
        <v>68</v>
      </c>
      <c r="D1629" t="s">
        <v>3619</v>
      </c>
      <c r="E1629" t="s">
        <v>3618</v>
      </c>
      <c r="F1629" t="str">
        <f>WORKSHEET[[#This Row],[Depart From]]&amp;"-"&amp;WORKSHEET[[#This Row],[Arrive To]]</f>
        <v>Addis Ababa-Tripoli</v>
      </c>
      <c r="G1629" s="2">
        <v>44706</v>
      </c>
      <c r="H1629" s="2">
        <v>44728</v>
      </c>
      <c r="I1629" s="2" t="str">
        <f t="shared" si="25"/>
        <v>Delivered</v>
      </c>
      <c r="J1629" s="2" t="str">
        <f>TEXT(WORKSHEET[[#This Row],[Offloading Date]], "mmm")</f>
        <v>Jun</v>
      </c>
      <c r="K1629" s="2" t="str">
        <f>IF(OR(WORKSHEET[[#This Row],[Year]]="", ISBLANK(WORKSHEET[[#This Row],[Year]]), WORKSHEET[[#This Row],[Year]]="null"), "Exclude", "Include")</f>
        <v>Include</v>
      </c>
      <c r="L1629" t="s">
        <v>12</v>
      </c>
      <c r="M1629" t="s">
        <v>12</v>
      </c>
      <c r="N1629" t="s">
        <v>13</v>
      </c>
      <c r="O1629">
        <v>32.466000000000001</v>
      </c>
      <c r="P1629">
        <v>600</v>
      </c>
      <c r="Q1629" t="s">
        <v>14</v>
      </c>
      <c r="R1629">
        <f>P1629 * _xll.XLOOKUP(Q1629,CALCULATION!$A$15:$A$17, CALCULATION!$B$15:$B$17 )</f>
        <v>600</v>
      </c>
      <c r="S1629" s="5">
        <f>O1629*P1629*_xll.XLOOKUP(Q1629,CALCULATION!$A$15:$A$17, CALCULATION!$B$15:$B$17)</f>
        <v>19479.600000000002</v>
      </c>
      <c r="T1629">
        <v>300</v>
      </c>
      <c r="U1629" t="s">
        <v>14</v>
      </c>
      <c r="V1629">
        <f>T1629 * _xll.XLOOKUP(U1629,CALCULATION!$A$15:$A$17, CALCULATION!$B$15:$B$17 )</f>
        <v>300</v>
      </c>
      <c r="W1629" s="5">
        <f>O1629*T1629*_xll.XLOOKUP(U1629,CALCULATION!$A$15:$A$17, CALCULATION!$B$15:$B$17)</f>
        <v>9739.8000000000011</v>
      </c>
      <c r="X1629" s="5">
        <f>WORKSHEET[[#This Row],[Clients Total Cost]] / WORKSHEET[[#This Row],[Clients Rate per T2 (USD)]]</f>
        <v>32.466000000000001</v>
      </c>
      <c r="Y1629" s="5">
        <f>WORKSHEET[[#This Row],[Clients Rate per T2 (USD)]] - WORKSHEET[[#This Row],[Supplier Rate Per t2 (USD)]]</f>
        <v>300</v>
      </c>
      <c r="Z1629" s="5">
        <f>WORKSHEET[[#This Row],[Profit Per T]] * WORKSHEET[[#This Row],[Weight]]</f>
        <v>9739.8000000000011</v>
      </c>
      <c r="AA1629">
        <v>1</v>
      </c>
      <c r="AB1629" s="1">
        <v>3.3</v>
      </c>
      <c r="AC1629" s="1">
        <v>2.2000000000000002</v>
      </c>
      <c r="AD1629" s="1">
        <v>2.75</v>
      </c>
      <c r="AE1629" s="1">
        <f>WORKSHEET[[#This Row],[Delay at toll gate in days]] +WORKSHEET[[#This Row],[Delay at workshop in days]] +WORKSHEET[[#This Row],[Delay at border in days]]</f>
        <v>8.25</v>
      </c>
    </row>
    <row r="1630" spans="1:31" x14ac:dyDescent="0.35">
      <c r="A1630" t="s">
        <v>1650</v>
      </c>
      <c r="B1630" t="s">
        <v>10</v>
      </c>
      <c r="C1630" t="s">
        <v>68</v>
      </c>
      <c r="D1630" t="s">
        <v>3619</v>
      </c>
      <c r="E1630" t="s">
        <v>3618</v>
      </c>
      <c r="F1630" t="str">
        <f>WORKSHEET[[#This Row],[Depart From]]&amp;"-"&amp;WORKSHEET[[#This Row],[Arrive To]]</f>
        <v>Addis Ababa-Tripoli</v>
      </c>
      <c r="G1630" s="2">
        <v>44701</v>
      </c>
      <c r="H1630" s="2">
        <v>44728</v>
      </c>
      <c r="I1630" s="2" t="str">
        <f t="shared" si="25"/>
        <v>Delivered</v>
      </c>
      <c r="J1630" s="2" t="str">
        <f>TEXT(WORKSHEET[[#This Row],[Offloading Date]], "mmm")</f>
        <v>Jun</v>
      </c>
      <c r="K1630" s="2" t="str">
        <f>IF(OR(WORKSHEET[[#This Row],[Year]]="", ISBLANK(WORKSHEET[[#This Row],[Year]]), WORKSHEET[[#This Row],[Year]]="null"), "Exclude", "Include")</f>
        <v>Include</v>
      </c>
      <c r="L1630" t="s">
        <v>12</v>
      </c>
      <c r="M1630" t="s">
        <v>12</v>
      </c>
      <c r="N1630" t="s">
        <v>13</v>
      </c>
      <c r="O1630">
        <v>30.079000000000001</v>
      </c>
      <c r="P1630">
        <v>600</v>
      </c>
      <c r="Q1630" t="s">
        <v>14</v>
      </c>
      <c r="R1630">
        <f>P1630 * _xll.XLOOKUP(Q1630,CALCULATION!$A$15:$A$17, CALCULATION!$B$15:$B$17 )</f>
        <v>600</v>
      </c>
      <c r="S1630" s="5">
        <f>O1630*P1630*_xll.XLOOKUP(Q1630,CALCULATION!$A$15:$A$17, CALCULATION!$B$15:$B$17)</f>
        <v>18047.400000000001</v>
      </c>
      <c r="T1630">
        <v>300</v>
      </c>
      <c r="U1630" t="s">
        <v>14</v>
      </c>
      <c r="V1630">
        <f>T1630 * _xll.XLOOKUP(U1630,CALCULATION!$A$15:$A$17, CALCULATION!$B$15:$B$17 )</f>
        <v>300</v>
      </c>
      <c r="W1630" s="5">
        <f>O1630*T1630*_xll.XLOOKUP(U1630,CALCULATION!$A$15:$A$17, CALCULATION!$B$15:$B$17)</f>
        <v>9023.7000000000007</v>
      </c>
      <c r="X1630" s="5">
        <f>WORKSHEET[[#This Row],[Clients Total Cost]] / WORKSHEET[[#This Row],[Clients Rate per T2 (USD)]]</f>
        <v>30.079000000000004</v>
      </c>
      <c r="Y1630" s="5">
        <f>WORKSHEET[[#This Row],[Clients Rate per T2 (USD)]] - WORKSHEET[[#This Row],[Supplier Rate Per t2 (USD)]]</f>
        <v>300</v>
      </c>
      <c r="Z1630" s="5">
        <f>WORKSHEET[[#This Row],[Profit Per T]] * WORKSHEET[[#This Row],[Weight]]</f>
        <v>9023.7000000000007</v>
      </c>
      <c r="AA1630">
        <v>1</v>
      </c>
      <c r="AB1630" s="1">
        <v>4.05</v>
      </c>
      <c r="AC1630" s="1">
        <v>2.7</v>
      </c>
      <c r="AD1630" s="1">
        <v>3.375</v>
      </c>
      <c r="AE1630" s="1">
        <f>WORKSHEET[[#This Row],[Delay at toll gate in days]] +WORKSHEET[[#This Row],[Delay at workshop in days]] +WORKSHEET[[#This Row],[Delay at border in days]]</f>
        <v>10.125</v>
      </c>
    </row>
    <row r="1631" spans="1:31" x14ac:dyDescent="0.35">
      <c r="A1631" t="s">
        <v>1651</v>
      </c>
      <c r="B1631" t="s">
        <v>10</v>
      </c>
      <c r="C1631" t="s">
        <v>68</v>
      </c>
      <c r="D1631" t="s">
        <v>3616</v>
      </c>
      <c r="E1631" t="s">
        <v>3613</v>
      </c>
      <c r="F1631" t="str">
        <f>WORKSHEET[[#This Row],[Depart From]]&amp;"-"&amp;WORKSHEET[[#This Row],[Arrive To]]</f>
        <v>Marrakech-Sanaa</v>
      </c>
      <c r="G1631" s="2">
        <v>44725</v>
      </c>
      <c r="H1631" s="2">
        <v>44755</v>
      </c>
      <c r="I1631" s="2" t="str">
        <f t="shared" si="25"/>
        <v>Delivered</v>
      </c>
      <c r="J1631" s="2" t="str">
        <f>TEXT(WORKSHEET[[#This Row],[Offloading Date]], "mmm")</f>
        <v>Jul</v>
      </c>
      <c r="K1631" s="2" t="str">
        <f>IF(OR(WORKSHEET[[#This Row],[Year]]="", ISBLANK(WORKSHEET[[#This Row],[Year]]), WORKSHEET[[#This Row],[Year]]="null"), "Exclude", "Include")</f>
        <v>Include</v>
      </c>
      <c r="L1631" t="s">
        <v>12</v>
      </c>
      <c r="M1631" t="s">
        <v>12</v>
      </c>
      <c r="N1631" t="s">
        <v>13</v>
      </c>
      <c r="O1631">
        <v>33.823</v>
      </c>
      <c r="P1631">
        <v>600</v>
      </c>
      <c r="Q1631" t="s">
        <v>14</v>
      </c>
      <c r="R1631">
        <f>P1631 * _xll.XLOOKUP(Q1631,CALCULATION!$A$15:$A$17, CALCULATION!$B$15:$B$17 )</f>
        <v>600</v>
      </c>
      <c r="S1631" s="5">
        <f>O1631*P1631*_xll.XLOOKUP(Q1631,CALCULATION!$A$15:$A$17, CALCULATION!$B$15:$B$17)</f>
        <v>20293.8</v>
      </c>
      <c r="T1631">
        <v>300</v>
      </c>
      <c r="U1631" t="s">
        <v>14</v>
      </c>
      <c r="V1631">
        <f>T1631 * _xll.XLOOKUP(U1631,CALCULATION!$A$15:$A$17, CALCULATION!$B$15:$B$17 )</f>
        <v>300</v>
      </c>
      <c r="W1631" s="5">
        <f>O1631*T1631*_xll.XLOOKUP(U1631,CALCULATION!$A$15:$A$17, CALCULATION!$B$15:$B$17)</f>
        <v>10146.9</v>
      </c>
      <c r="X1631" s="5">
        <f>WORKSHEET[[#This Row],[Clients Total Cost]] / WORKSHEET[[#This Row],[Clients Rate per T2 (USD)]]</f>
        <v>33.823</v>
      </c>
      <c r="Y1631" s="5">
        <f>WORKSHEET[[#This Row],[Clients Rate per T2 (USD)]] - WORKSHEET[[#This Row],[Supplier Rate Per t2 (USD)]]</f>
        <v>300</v>
      </c>
      <c r="Z1631" s="5">
        <f>WORKSHEET[[#This Row],[Profit Per T]] * WORKSHEET[[#This Row],[Weight]]</f>
        <v>10146.9</v>
      </c>
      <c r="AA1631">
        <v>1</v>
      </c>
      <c r="AB1631" s="1">
        <v>4.5</v>
      </c>
      <c r="AC1631" s="1">
        <v>3</v>
      </c>
      <c r="AD1631" s="1">
        <v>3.75</v>
      </c>
      <c r="AE1631" s="1">
        <f>WORKSHEET[[#This Row],[Delay at toll gate in days]] +WORKSHEET[[#This Row],[Delay at workshop in days]] +WORKSHEET[[#This Row],[Delay at border in days]]</f>
        <v>11.25</v>
      </c>
    </row>
    <row r="1632" spans="1:31" x14ac:dyDescent="0.35">
      <c r="A1632" t="s">
        <v>1652</v>
      </c>
      <c r="B1632" t="s">
        <v>10</v>
      </c>
      <c r="C1632" t="s">
        <v>68</v>
      </c>
      <c r="D1632" t="s">
        <v>3616</v>
      </c>
      <c r="E1632" t="s">
        <v>3613</v>
      </c>
      <c r="F1632" t="str">
        <f>WORKSHEET[[#This Row],[Depart From]]&amp;"-"&amp;WORKSHEET[[#This Row],[Arrive To]]</f>
        <v>Marrakech-Sanaa</v>
      </c>
      <c r="G1632" s="2">
        <v>44728</v>
      </c>
      <c r="H1632" s="2">
        <v>44759</v>
      </c>
      <c r="I1632" s="2" t="str">
        <f t="shared" si="25"/>
        <v>Delivered</v>
      </c>
      <c r="J1632" s="2" t="str">
        <f>TEXT(WORKSHEET[[#This Row],[Offloading Date]], "mmm")</f>
        <v>Jul</v>
      </c>
      <c r="K1632" s="2" t="str">
        <f>IF(OR(WORKSHEET[[#This Row],[Year]]="", ISBLANK(WORKSHEET[[#This Row],[Year]]), WORKSHEET[[#This Row],[Year]]="null"), "Exclude", "Include")</f>
        <v>Include</v>
      </c>
      <c r="L1632" t="s">
        <v>12</v>
      </c>
      <c r="M1632" t="s">
        <v>12</v>
      </c>
      <c r="N1632" t="s">
        <v>13</v>
      </c>
      <c r="O1632">
        <v>33.869</v>
      </c>
      <c r="P1632">
        <v>600</v>
      </c>
      <c r="Q1632" t="s">
        <v>14</v>
      </c>
      <c r="R1632">
        <f>P1632 * _xll.XLOOKUP(Q1632,CALCULATION!$A$15:$A$17, CALCULATION!$B$15:$B$17 )</f>
        <v>600</v>
      </c>
      <c r="S1632" s="5">
        <f>O1632*P1632*_xll.XLOOKUP(Q1632,CALCULATION!$A$15:$A$17, CALCULATION!$B$15:$B$17)</f>
        <v>20321.400000000001</v>
      </c>
      <c r="T1632">
        <v>300</v>
      </c>
      <c r="U1632" t="s">
        <v>14</v>
      </c>
      <c r="V1632">
        <f>T1632 * _xll.XLOOKUP(U1632,CALCULATION!$A$15:$A$17, CALCULATION!$B$15:$B$17 )</f>
        <v>300</v>
      </c>
      <c r="W1632" s="5">
        <f>O1632*T1632*_xll.XLOOKUP(U1632,CALCULATION!$A$15:$A$17, CALCULATION!$B$15:$B$17)</f>
        <v>10160.700000000001</v>
      </c>
      <c r="X1632" s="5">
        <f>WORKSHEET[[#This Row],[Clients Total Cost]] / WORKSHEET[[#This Row],[Clients Rate per T2 (USD)]]</f>
        <v>33.869</v>
      </c>
      <c r="Y1632" s="5">
        <f>WORKSHEET[[#This Row],[Clients Rate per T2 (USD)]] - WORKSHEET[[#This Row],[Supplier Rate Per t2 (USD)]]</f>
        <v>300</v>
      </c>
      <c r="Z1632" s="5">
        <f>WORKSHEET[[#This Row],[Profit Per T]] * WORKSHEET[[#This Row],[Weight]]</f>
        <v>10160.700000000001</v>
      </c>
      <c r="AA1632">
        <v>1</v>
      </c>
      <c r="AB1632" s="1">
        <v>4.6499999999999995</v>
      </c>
      <c r="AC1632" s="1">
        <v>3.1</v>
      </c>
      <c r="AD1632" s="1">
        <v>3.875</v>
      </c>
      <c r="AE1632" s="1">
        <f>WORKSHEET[[#This Row],[Delay at toll gate in days]] +WORKSHEET[[#This Row],[Delay at workshop in days]] +WORKSHEET[[#This Row],[Delay at border in days]]</f>
        <v>11.625</v>
      </c>
    </row>
    <row r="1633" spans="1:31" x14ac:dyDescent="0.35">
      <c r="A1633" t="s">
        <v>1653</v>
      </c>
      <c r="B1633" t="s">
        <v>10</v>
      </c>
      <c r="C1633" t="s">
        <v>68</v>
      </c>
      <c r="D1633" t="s">
        <v>3611</v>
      </c>
      <c r="E1633" t="s">
        <v>3617</v>
      </c>
      <c r="F1633" t="str">
        <f>WORKSHEET[[#This Row],[Depart From]]&amp;"-"&amp;WORKSHEET[[#This Row],[Arrive To]]</f>
        <v>Mogadishu-Lagos</v>
      </c>
      <c r="G1633" s="2">
        <v>44725</v>
      </c>
      <c r="H1633" s="2">
        <v>44750</v>
      </c>
      <c r="I1633" s="2" t="str">
        <f t="shared" si="25"/>
        <v>Delivered</v>
      </c>
      <c r="J1633" s="2" t="str">
        <f>TEXT(WORKSHEET[[#This Row],[Offloading Date]], "mmm")</f>
        <v>Jul</v>
      </c>
      <c r="K1633" s="2" t="str">
        <f>IF(OR(WORKSHEET[[#This Row],[Year]]="", ISBLANK(WORKSHEET[[#This Row],[Year]]), WORKSHEET[[#This Row],[Year]]="null"), "Exclude", "Include")</f>
        <v>Include</v>
      </c>
      <c r="L1633" t="s">
        <v>12</v>
      </c>
      <c r="M1633" t="s">
        <v>12</v>
      </c>
      <c r="N1633" t="s">
        <v>13</v>
      </c>
      <c r="O1633">
        <v>33.792999999999999</v>
      </c>
      <c r="P1633">
        <v>600</v>
      </c>
      <c r="Q1633" t="s">
        <v>14</v>
      </c>
      <c r="R1633">
        <f>P1633 * _xll.XLOOKUP(Q1633,CALCULATION!$A$15:$A$17, CALCULATION!$B$15:$B$17 )</f>
        <v>600</v>
      </c>
      <c r="S1633" s="5">
        <f>O1633*P1633*_xll.XLOOKUP(Q1633,CALCULATION!$A$15:$A$17, CALCULATION!$B$15:$B$17)</f>
        <v>20275.8</v>
      </c>
      <c r="T1633">
        <v>300</v>
      </c>
      <c r="U1633" t="s">
        <v>14</v>
      </c>
      <c r="V1633">
        <f>T1633 * _xll.XLOOKUP(U1633,CALCULATION!$A$15:$A$17, CALCULATION!$B$15:$B$17 )</f>
        <v>300</v>
      </c>
      <c r="W1633" s="5">
        <f>O1633*T1633*_xll.XLOOKUP(U1633,CALCULATION!$A$15:$A$17, CALCULATION!$B$15:$B$17)</f>
        <v>10137.9</v>
      </c>
      <c r="X1633" s="5">
        <f>WORKSHEET[[#This Row],[Clients Total Cost]] / WORKSHEET[[#This Row],[Clients Rate per T2 (USD)]]</f>
        <v>33.792999999999999</v>
      </c>
      <c r="Y1633" s="5">
        <f>WORKSHEET[[#This Row],[Clients Rate per T2 (USD)]] - WORKSHEET[[#This Row],[Supplier Rate Per t2 (USD)]]</f>
        <v>300</v>
      </c>
      <c r="Z1633" s="5">
        <f>WORKSHEET[[#This Row],[Profit Per T]] * WORKSHEET[[#This Row],[Weight]]</f>
        <v>10137.9</v>
      </c>
      <c r="AA1633">
        <v>1</v>
      </c>
      <c r="AB1633" s="1">
        <v>3.75</v>
      </c>
      <c r="AC1633" s="1">
        <v>2.5</v>
      </c>
      <c r="AD1633" s="1">
        <v>3.125</v>
      </c>
      <c r="AE1633" s="1">
        <f>WORKSHEET[[#This Row],[Delay at toll gate in days]] +WORKSHEET[[#This Row],[Delay at workshop in days]] +WORKSHEET[[#This Row],[Delay at border in days]]</f>
        <v>9.375</v>
      </c>
    </row>
    <row r="1634" spans="1:31" x14ac:dyDescent="0.35">
      <c r="A1634" t="s">
        <v>1654</v>
      </c>
      <c r="B1634" t="s">
        <v>10</v>
      </c>
      <c r="C1634" t="s">
        <v>68</v>
      </c>
      <c r="D1634" t="s">
        <v>3615</v>
      </c>
      <c r="E1634" t="s">
        <v>3614</v>
      </c>
      <c r="F1634" t="str">
        <f>WORKSHEET[[#This Row],[Depart From]]&amp;"-"&amp;WORKSHEET[[#This Row],[Arrive To]]</f>
        <v>Mombasa-Alger</v>
      </c>
      <c r="G1634" s="2">
        <v>44725</v>
      </c>
      <c r="H1634" s="2">
        <v>44749</v>
      </c>
      <c r="I1634" s="2" t="str">
        <f t="shared" si="25"/>
        <v>Delivered</v>
      </c>
      <c r="J1634" s="2" t="str">
        <f>TEXT(WORKSHEET[[#This Row],[Offloading Date]], "mmm")</f>
        <v>Jul</v>
      </c>
      <c r="K1634" s="2" t="str">
        <f>IF(OR(WORKSHEET[[#This Row],[Year]]="", ISBLANK(WORKSHEET[[#This Row],[Year]]), WORKSHEET[[#This Row],[Year]]="null"), "Exclude", "Include")</f>
        <v>Include</v>
      </c>
      <c r="L1634" t="s">
        <v>12</v>
      </c>
      <c r="M1634" t="s">
        <v>12</v>
      </c>
      <c r="N1634" t="s">
        <v>13</v>
      </c>
      <c r="O1634">
        <v>27.536000000000001</v>
      </c>
      <c r="P1634">
        <v>600</v>
      </c>
      <c r="Q1634" t="s">
        <v>14</v>
      </c>
      <c r="R1634">
        <f>P1634 * _xll.XLOOKUP(Q1634,CALCULATION!$A$15:$A$17, CALCULATION!$B$15:$B$17 )</f>
        <v>600</v>
      </c>
      <c r="S1634" s="5">
        <f>O1634*P1634*_xll.XLOOKUP(Q1634,CALCULATION!$A$15:$A$17, CALCULATION!$B$15:$B$17)</f>
        <v>16521.600000000002</v>
      </c>
      <c r="T1634">
        <v>300</v>
      </c>
      <c r="U1634" t="s">
        <v>14</v>
      </c>
      <c r="V1634">
        <f>T1634 * _xll.XLOOKUP(U1634,CALCULATION!$A$15:$A$17, CALCULATION!$B$15:$B$17 )</f>
        <v>300</v>
      </c>
      <c r="W1634" s="5">
        <f>O1634*T1634*_xll.XLOOKUP(U1634,CALCULATION!$A$15:$A$17, CALCULATION!$B$15:$B$17)</f>
        <v>8260.8000000000011</v>
      </c>
      <c r="X1634" s="5">
        <f>WORKSHEET[[#This Row],[Clients Total Cost]] / WORKSHEET[[#This Row],[Clients Rate per T2 (USD)]]</f>
        <v>27.536000000000005</v>
      </c>
      <c r="Y1634" s="5">
        <f>WORKSHEET[[#This Row],[Clients Rate per T2 (USD)]] - WORKSHEET[[#This Row],[Supplier Rate Per t2 (USD)]]</f>
        <v>300</v>
      </c>
      <c r="Z1634" s="5">
        <f>WORKSHEET[[#This Row],[Profit Per T]] * WORKSHEET[[#This Row],[Weight]]</f>
        <v>8260.8000000000011</v>
      </c>
      <c r="AA1634">
        <v>1</v>
      </c>
      <c r="AB1634" s="1">
        <v>3.5999999999999996</v>
      </c>
      <c r="AC1634" s="1">
        <v>2.4000000000000004</v>
      </c>
      <c r="AD1634" s="1">
        <v>3</v>
      </c>
      <c r="AE1634" s="1">
        <f>WORKSHEET[[#This Row],[Delay at toll gate in days]] +WORKSHEET[[#This Row],[Delay at workshop in days]] +WORKSHEET[[#This Row],[Delay at border in days]]</f>
        <v>9</v>
      </c>
    </row>
    <row r="1635" spans="1:31" x14ac:dyDescent="0.35">
      <c r="A1635" t="s">
        <v>1655</v>
      </c>
      <c r="B1635" t="s">
        <v>10</v>
      </c>
      <c r="C1635" t="s">
        <v>68</v>
      </c>
      <c r="D1635" t="s">
        <v>3619</v>
      </c>
      <c r="E1635" t="s">
        <v>3617</v>
      </c>
      <c r="F1635" t="str">
        <f>WORKSHEET[[#This Row],[Depart From]]&amp;"-"&amp;WORKSHEET[[#This Row],[Arrive To]]</f>
        <v>Addis Ababa-Lagos</v>
      </c>
      <c r="G1635" s="2">
        <v>44722</v>
      </c>
      <c r="H1635" s="2">
        <v>44750</v>
      </c>
      <c r="I1635" s="2" t="str">
        <f t="shared" si="25"/>
        <v>Delivered</v>
      </c>
      <c r="J1635" s="2" t="str">
        <f>TEXT(WORKSHEET[[#This Row],[Offloading Date]], "mmm")</f>
        <v>Jul</v>
      </c>
      <c r="K1635" s="2" t="str">
        <f>IF(OR(WORKSHEET[[#This Row],[Year]]="", ISBLANK(WORKSHEET[[#This Row],[Year]]), WORKSHEET[[#This Row],[Year]]="null"), "Exclude", "Include")</f>
        <v>Include</v>
      </c>
      <c r="L1635" t="s">
        <v>12</v>
      </c>
      <c r="M1635" t="s">
        <v>12</v>
      </c>
      <c r="N1635" t="s">
        <v>13</v>
      </c>
      <c r="O1635">
        <v>27.869</v>
      </c>
      <c r="P1635">
        <v>600</v>
      </c>
      <c r="Q1635" t="s">
        <v>14</v>
      </c>
      <c r="R1635">
        <f>P1635 * _xll.XLOOKUP(Q1635,CALCULATION!$A$15:$A$17, CALCULATION!$B$15:$B$17 )</f>
        <v>600</v>
      </c>
      <c r="S1635" s="5">
        <f>O1635*P1635*_xll.XLOOKUP(Q1635,CALCULATION!$A$15:$A$17, CALCULATION!$B$15:$B$17)</f>
        <v>16721.400000000001</v>
      </c>
      <c r="T1635">
        <v>300</v>
      </c>
      <c r="U1635" t="s">
        <v>14</v>
      </c>
      <c r="V1635">
        <f>T1635 * _xll.XLOOKUP(U1635,CALCULATION!$A$15:$A$17, CALCULATION!$B$15:$B$17 )</f>
        <v>300</v>
      </c>
      <c r="W1635" s="5">
        <f>O1635*T1635*_xll.XLOOKUP(U1635,CALCULATION!$A$15:$A$17, CALCULATION!$B$15:$B$17)</f>
        <v>8360.7000000000007</v>
      </c>
      <c r="X1635" s="5">
        <f>WORKSHEET[[#This Row],[Clients Total Cost]] / WORKSHEET[[#This Row],[Clients Rate per T2 (USD)]]</f>
        <v>27.869000000000003</v>
      </c>
      <c r="Y1635" s="5">
        <f>WORKSHEET[[#This Row],[Clients Rate per T2 (USD)]] - WORKSHEET[[#This Row],[Supplier Rate Per t2 (USD)]]</f>
        <v>300</v>
      </c>
      <c r="Z1635" s="5">
        <f>WORKSHEET[[#This Row],[Profit Per T]] * WORKSHEET[[#This Row],[Weight]]</f>
        <v>8360.7000000000007</v>
      </c>
      <c r="AA1635">
        <v>1</v>
      </c>
      <c r="AB1635" s="1">
        <v>4.2</v>
      </c>
      <c r="AC1635" s="1">
        <v>2.8000000000000003</v>
      </c>
      <c r="AD1635" s="1">
        <v>3.5</v>
      </c>
      <c r="AE1635" s="1">
        <f>WORKSHEET[[#This Row],[Delay at toll gate in days]] +WORKSHEET[[#This Row],[Delay at workshop in days]] +WORKSHEET[[#This Row],[Delay at border in days]]</f>
        <v>10.5</v>
      </c>
    </row>
    <row r="1636" spans="1:31" x14ac:dyDescent="0.35">
      <c r="A1636" t="s">
        <v>1656</v>
      </c>
      <c r="B1636" t="s">
        <v>10</v>
      </c>
      <c r="C1636" t="s">
        <v>68</v>
      </c>
      <c r="D1636" t="s">
        <v>3615</v>
      </c>
      <c r="E1636" t="s">
        <v>3613</v>
      </c>
      <c r="F1636" t="str">
        <f>WORKSHEET[[#This Row],[Depart From]]&amp;"-"&amp;WORKSHEET[[#This Row],[Arrive To]]</f>
        <v>Mombasa-Sanaa</v>
      </c>
      <c r="G1636" s="2">
        <v>44725</v>
      </c>
      <c r="H1636" s="2">
        <v>44746</v>
      </c>
      <c r="I1636" s="2" t="str">
        <f t="shared" si="25"/>
        <v>Delivered</v>
      </c>
      <c r="J1636" s="2" t="str">
        <f>TEXT(WORKSHEET[[#This Row],[Offloading Date]], "mmm")</f>
        <v>Jul</v>
      </c>
      <c r="K1636" s="2" t="str">
        <f>IF(OR(WORKSHEET[[#This Row],[Year]]="", ISBLANK(WORKSHEET[[#This Row],[Year]]), WORKSHEET[[#This Row],[Year]]="null"), "Exclude", "Include")</f>
        <v>Include</v>
      </c>
      <c r="L1636" t="s">
        <v>12</v>
      </c>
      <c r="M1636" t="s">
        <v>12</v>
      </c>
      <c r="N1636" t="s">
        <v>13</v>
      </c>
      <c r="O1636">
        <v>29.695</v>
      </c>
      <c r="P1636">
        <v>600</v>
      </c>
      <c r="Q1636" t="s">
        <v>14</v>
      </c>
      <c r="R1636">
        <f>P1636 * _xll.XLOOKUP(Q1636,CALCULATION!$A$15:$A$17, CALCULATION!$B$15:$B$17 )</f>
        <v>600</v>
      </c>
      <c r="S1636" s="5">
        <f>O1636*P1636*_xll.XLOOKUP(Q1636,CALCULATION!$A$15:$A$17, CALCULATION!$B$15:$B$17)</f>
        <v>17817</v>
      </c>
      <c r="T1636">
        <v>300</v>
      </c>
      <c r="U1636" t="s">
        <v>14</v>
      </c>
      <c r="V1636">
        <f>T1636 * _xll.XLOOKUP(U1636,CALCULATION!$A$15:$A$17, CALCULATION!$B$15:$B$17 )</f>
        <v>300</v>
      </c>
      <c r="W1636" s="5">
        <f>O1636*T1636*_xll.XLOOKUP(U1636,CALCULATION!$A$15:$A$17, CALCULATION!$B$15:$B$17)</f>
        <v>8908.5</v>
      </c>
      <c r="X1636" s="5">
        <f>WORKSHEET[[#This Row],[Clients Total Cost]] / WORKSHEET[[#This Row],[Clients Rate per T2 (USD)]]</f>
        <v>29.695</v>
      </c>
      <c r="Y1636" s="5">
        <f>WORKSHEET[[#This Row],[Clients Rate per T2 (USD)]] - WORKSHEET[[#This Row],[Supplier Rate Per t2 (USD)]]</f>
        <v>300</v>
      </c>
      <c r="Z1636" s="5">
        <f>WORKSHEET[[#This Row],[Profit Per T]] * WORKSHEET[[#This Row],[Weight]]</f>
        <v>8908.5</v>
      </c>
      <c r="AA1636">
        <v>1</v>
      </c>
      <c r="AB1636" s="1">
        <v>3.15</v>
      </c>
      <c r="AC1636" s="1">
        <v>2.1</v>
      </c>
      <c r="AD1636" s="1">
        <v>2.625</v>
      </c>
      <c r="AE1636" s="1">
        <f>WORKSHEET[[#This Row],[Delay at toll gate in days]] +WORKSHEET[[#This Row],[Delay at workshop in days]] +WORKSHEET[[#This Row],[Delay at border in days]]</f>
        <v>7.875</v>
      </c>
    </row>
    <row r="1637" spans="1:31" x14ac:dyDescent="0.35">
      <c r="A1637" t="s">
        <v>1657</v>
      </c>
      <c r="B1637" t="s">
        <v>10</v>
      </c>
      <c r="C1637" t="s">
        <v>68</v>
      </c>
      <c r="D1637" t="s">
        <v>3620</v>
      </c>
      <c r="E1637" t="s">
        <v>3612</v>
      </c>
      <c r="F1637" t="str">
        <f>WORKSHEET[[#This Row],[Depart From]]&amp;"-"&amp;WORKSHEET[[#This Row],[Arrive To]]</f>
        <v>Zanzibar-Victoria</v>
      </c>
      <c r="G1637" s="2">
        <v>44732</v>
      </c>
      <c r="H1637" s="2">
        <v>44755</v>
      </c>
      <c r="I1637" s="2" t="str">
        <f t="shared" si="25"/>
        <v>Delivered</v>
      </c>
      <c r="J1637" s="2" t="str">
        <f>TEXT(WORKSHEET[[#This Row],[Offloading Date]], "mmm")</f>
        <v>Jul</v>
      </c>
      <c r="K1637" s="2" t="str">
        <f>IF(OR(WORKSHEET[[#This Row],[Year]]="", ISBLANK(WORKSHEET[[#This Row],[Year]]), WORKSHEET[[#This Row],[Year]]="null"), "Exclude", "Include")</f>
        <v>Include</v>
      </c>
      <c r="L1637" t="s">
        <v>12</v>
      </c>
      <c r="M1637" t="s">
        <v>12</v>
      </c>
      <c r="N1637" t="s">
        <v>13</v>
      </c>
      <c r="O1637">
        <v>30.54</v>
      </c>
      <c r="P1637">
        <v>600</v>
      </c>
      <c r="Q1637" t="s">
        <v>14</v>
      </c>
      <c r="R1637">
        <f>P1637 * _xll.XLOOKUP(Q1637,CALCULATION!$A$15:$A$17, CALCULATION!$B$15:$B$17 )</f>
        <v>600</v>
      </c>
      <c r="S1637" s="5">
        <f>O1637*P1637*_xll.XLOOKUP(Q1637,CALCULATION!$A$15:$A$17, CALCULATION!$B$15:$B$17)</f>
        <v>18324</v>
      </c>
      <c r="T1637">
        <v>300</v>
      </c>
      <c r="U1637" t="s">
        <v>14</v>
      </c>
      <c r="V1637">
        <f>T1637 * _xll.XLOOKUP(U1637,CALCULATION!$A$15:$A$17, CALCULATION!$B$15:$B$17 )</f>
        <v>300</v>
      </c>
      <c r="W1637" s="5">
        <f>O1637*T1637*_xll.XLOOKUP(U1637,CALCULATION!$A$15:$A$17, CALCULATION!$B$15:$B$17)</f>
        <v>9162</v>
      </c>
      <c r="X1637" s="5">
        <f>WORKSHEET[[#This Row],[Clients Total Cost]] / WORKSHEET[[#This Row],[Clients Rate per T2 (USD)]]</f>
        <v>30.54</v>
      </c>
      <c r="Y1637" s="5">
        <f>WORKSHEET[[#This Row],[Clients Rate per T2 (USD)]] - WORKSHEET[[#This Row],[Supplier Rate Per t2 (USD)]]</f>
        <v>300</v>
      </c>
      <c r="Z1637" s="5">
        <f>WORKSHEET[[#This Row],[Profit Per T]] * WORKSHEET[[#This Row],[Weight]]</f>
        <v>9162</v>
      </c>
      <c r="AA1637">
        <v>1</v>
      </c>
      <c r="AB1637" s="1">
        <v>3.4499999999999997</v>
      </c>
      <c r="AC1637" s="1">
        <v>2.3000000000000003</v>
      </c>
      <c r="AD1637" s="1">
        <v>2.875</v>
      </c>
      <c r="AE1637" s="1">
        <f>WORKSHEET[[#This Row],[Delay at toll gate in days]] +WORKSHEET[[#This Row],[Delay at workshop in days]] +WORKSHEET[[#This Row],[Delay at border in days]]</f>
        <v>8.625</v>
      </c>
    </row>
    <row r="1638" spans="1:31" x14ac:dyDescent="0.35">
      <c r="A1638" t="s">
        <v>1658</v>
      </c>
      <c r="B1638" t="s">
        <v>10</v>
      </c>
      <c r="C1638" t="s">
        <v>68</v>
      </c>
      <c r="D1638" t="s">
        <v>3616</v>
      </c>
      <c r="E1638" t="s">
        <v>3613</v>
      </c>
      <c r="F1638" t="str">
        <f>WORKSHEET[[#This Row],[Depart From]]&amp;"-"&amp;WORKSHEET[[#This Row],[Arrive To]]</f>
        <v>Marrakech-Sanaa</v>
      </c>
      <c r="G1638" s="2">
        <v>44718</v>
      </c>
      <c r="H1638" s="2">
        <v>44740</v>
      </c>
      <c r="I1638" s="2" t="str">
        <f t="shared" si="25"/>
        <v>Delivered</v>
      </c>
      <c r="J1638" s="2" t="str">
        <f>TEXT(WORKSHEET[[#This Row],[Offloading Date]], "mmm")</f>
        <v>Jun</v>
      </c>
      <c r="K1638" s="2" t="str">
        <f>IF(OR(WORKSHEET[[#This Row],[Year]]="", ISBLANK(WORKSHEET[[#This Row],[Year]]), WORKSHEET[[#This Row],[Year]]="null"), "Exclude", "Include")</f>
        <v>Include</v>
      </c>
      <c r="L1638" t="s">
        <v>12</v>
      </c>
      <c r="M1638" t="s">
        <v>12</v>
      </c>
      <c r="N1638" t="s">
        <v>13</v>
      </c>
      <c r="O1638">
        <v>28.716999999999999</v>
      </c>
      <c r="P1638">
        <v>600</v>
      </c>
      <c r="Q1638" t="s">
        <v>14</v>
      </c>
      <c r="R1638">
        <f>P1638 * _xll.XLOOKUP(Q1638,CALCULATION!$A$15:$A$17, CALCULATION!$B$15:$B$17 )</f>
        <v>600</v>
      </c>
      <c r="S1638" s="5">
        <f>O1638*P1638*_xll.XLOOKUP(Q1638,CALCULATION!$A$15:$A$17, CALCULATION!$B$15:$B$17)</f>
        <v>17230.2</v>
      </c>
      <c r="T1638">
        <v>300</v>
      </c>
      <c r="U1638" t="s">
        <v>14</v>
      </c>
      <c r="V1638">
        <f>T1638 * _xll.XLOOKUP(U1638,CALCULATION!$A$15:$A$17, CALCULATION!$B$15:$B$17 )</f>
        <v>300</v>
      </c>
      <c r="W1638" s="5">
        <f>O1638*T1638*_xll.XLOOKUP(U1638,CALCULATION!$A$15:$A$17, CALCULATION!$B$15:$B$17)</f>
        <v>8615.1</v>
      </c>
      <c r="X1638" s="5">
        <f>WORKSHEET[[#This Row],[Clients Total Cost]] / WORKSHEET[[#This Row],[Clients Rate per T2 (USD)]]</f>
        <v>28.717000000000002</v>
      </c>
      <c r="Y1638" s="5">
        <f>WORKSHEET[[#This Row],[Clients Rate per T2 (USD)]] - WORKSHEET[[#This Row],[Supplier Rate Per t2 (USD)]]</f>
        <v>300</v>
      </c>
      <c r="Z1638" s="5">
        <f>WORKSHEET[[#This Row],[Profit Per T]] * WORKSHEET[[#This Row],[Weight]]</f>
        <v>8615.1</v>
      </c>
      <c r="AA1638">
        <v>1</v>
      </c>
      <c r="AB1638" s="1">
        <v>3.3</v>
      </c>
      <c r="AC1638" s="1">
        <v>2.2000000000000002</v>
      </c>
      <c r="AD1638" s="1">
        <v>2.75</v>
      </c>
      <c r="AE1638" s="1">
        <f>WORKSHEET[[#This Row],[Delay at toll gate in days]] +WORKSHEET[[#This Row],[Delay at workshop in days]] +WORKSHEET[[#This Row],[Delay at border in days]]</f>
        <v>8.25</v>
      </c>
    </row>
    <row r="1639" spans="1:31" x14ac:dyDescent="0.35">
      <c r="A1639" t="s">
        <v>1659</v>
      </c>
      <c r="B1639" t="s">
        <v>10</v>
      </c>
      <c r="C1639" t="s">
        <v>68</v>
      </c>
      <c r="D1639" t="s">
        <v>3611</v>
      </c>
      <c r="E1639" t="s">
        <v>3612</v>
      </c>
      <c r="F1639" t="str">
        <f>WORKSHEET[[#This Row],[Depart From]]&amp;"-"&amp;WORKSHEET[[#This Row],[Arrive To]]</f>
        <v>Mogadishu-Victoria</v>
      </c>
      <c r="G1639" s="2">
        <v>44715</v>
      </c>
      <c r="H1639" s="2">
        <v>44739</v>
      </c>
      <c r="I1639" s="2" t="str">
        <f t="shared" si="25"/>
        <v>Delivered</v>
      </c>
      <c r="J1639" s="2" t="str">
        <f>TEXT(WORKSHEET[[#This Row],[Offloading Date]], "mmm")</f>
        <v>Jun</v>
      </c>
      <c r="K1639" s="2" t="str">
        <f>IF(OR(WORKSHEET[[#This Row],[Year]]="", ISBLANK(WORKSHEET[[#This Row],[Year]]), WORKSHEET[[#This Row],[Year]]="null"), "Exclude", "Include")</f>
        <v>Include</v>
      </c>
      <c r="L1639" t="s">
        <v>12</v>
      </c>
      <c r="M1639" t="s">
        <v>12</v>
      </c>
      <c r="N1639" t="s">
        <v>13</v>
      </c>
      <c r="O1639">
        <v>28.7</v>
      </c>
      <c r="P1639">
        <v>600</v>
      </c>
      <c r="Q1639" t="s">
        <v>14</v>
      </c>
      <c r="R1639">
        <f>P1639 * _xll.XLOOKUP(Q1639,CALCULATION!$A$15:$A$17, CALCULATION!$B$15:$B$17 )</f>
        <v>600</v>
      </c>
      <c r="S1639" s="5">
        <f>O1639*P1639*_xll.XLOOKUP(Q1639,CALCULATION!$A$15:$A$17, CALCULATION!$B$15:$B$17)</f>
        <v>17220</v>
      </c>
      <c r="T1639">
        <v>300</v>
      </c>
      <c r="U1639" t="s">
        <v>14</v>
      </c>
      <c r="V1639">
        <f>T1639 * _xll.XLOOKUP(U1639,CALCULATION!$A$15:$A$17, CALCULATION!$B$15:$B$17 )</f>
        <v>300</v>
      </c>
      <c r="W1639" s="5">
        <f>O1639*T1639*_xll.XLOOKUP(U1639,CALCULATION!$A$15:$A$17, CALCULATION!$B$15:$B$17)</f>
        <v>8610</v>
      </c>
      <c r="X1639" s="5">
        <f>WORKSHEET[[#This Row],[Clients Total Cost]] / WORKSHEET[[#This Row],[Clients Rate per T2 (USD)]]</f>
        <v>28.7</v>
      </c>
      <c r="Y1639" s="5">
        <f>WORKSHEET[[#This Row],[Clients Rate per T2 (USD)]] - WORKSHEET[[#This Row],[Supplier Rate Per t2 (USD)]]</f>
        <v>300</v>
      </c>
      <c r="Z1639" s="5">
        <f>WORKSHEET[[#This Row],[Profit Per T]] * WORKSHEET[[#This Row],[Weight]]</f>
        <v>8610</v>
      </c>
      <c r="AA1639">
        <v>1</v>
      </c>
      <c r="AB1639" s="1">
        <v>3.5999999999999996</v>
      </c>
      <c r="AC1639" s="1">
        <v>2.4000000000000004</v>
      </c>
      <c r="AD1639" s="1">
        <v>3</v>
      </c>
      <c r="AE1639" s="1">
        <f>WORKSHEET[[#This Row],[Delay at toll gate in days]] +WORKSHEET[[#This Row],[Delay at workshop in days]] +WORKSHEET[[#This Row],[Delay at border in days]]</f>
        <v>9</v>
      </c>
    </row>
    <row r="1640" spans="1:31" x14ac:dyDescent="0.35">
      <c r="A1640" t="s">
        <v>1660</v>
      </c>
      <c r="B1640" t="s">
        <v>10</v>
      </c>
      <c r="C1640" t="s">
        <v>68</v>
      </c>
      <c r="D1640" t="s">
        <v>3619</v>
      </c>
      <c r="E1640" t="s">
        <v>3617</v>
      </c>
      <c r="F1640" t="str">
        <f>WORKSHEET[[#This Row],[Depart From]]&amp;"-"&amp;WORKSHEET[[#This Row],[Arrive To]]</f>
        <v>Addis Ababa-Lagos</v>
      </c>
      <c r="G1640" s="2">
        <v>44727</v>
      </c>
      <c r="H1640" s="2">
        <v>44748</v>
      </c>
      <c r="I1640" s="2" t="str">
        <f t="shared" si="25"/>
        <v>Delivered</v>
      </c>
      <c r="J1640" s="2" t="str">
        <f>TEXT(WORKSHEET[[#This Row],[Offloading Date]], "mmm")</f>
        <v>Jul</v>
      </c>
      <c r="K1640" s="2" t="str">
        <f>IF(OR(WORKSHEET[[#This Row],[Year]]="", ISBLANK(WORKSHEET[[#This Row],[Year]]), WORKSHEET[[#This Row],[Year]]="null"), "Exclude", "Include")</f>
        <v>Include</v>
      </c>
      <c r="L1640" t="s">
        <v>12</v>
      </c>
      <c r="M1640" t="s">
        <v>12</v>
      </c>
      <c r="N1640" t="s">
        <v>13</v>
      </c>
      <c r="O1640">
        <v>30.184000000000001</v>
      </c>
      <c r="P1640">
        <v>600</v>
      </c>
      <c r="Q1640" t="s">
        <v>14</v>
      </c>
      <c r="R1640">
        <f>P1640 * _xll.XLOOKUP(Q1640,CALCULATION!$A$15:$A$17, CALCULATION!$B$15:$B$17 )</f>
        <v>600</v>
      </c>
      <c r="S1640" s="5">
        <f>O1640*P1640*_xll.XLOOKUP(Q1640,CALCULATION!$A$15:$A$17, CALCULATION!$B$15:$B$17)</f>
        <v>18110.400000000001</v>
      </c>
      <c r="T1640">
        <v>300</v>
      </c>
      <c r="U1640" t="s">
        <v>14</v>
      </c>
      <c r="V1640">
        <f>T1640 * _xll.XLOOKUP(U1640,CALCULATION!$A$15:$A$17, CALCULATION!$B$15:$B$17 )</f>
        <v>300</v>
      </c>
      <c r="W1640" s="5">
        <f>O1640*T1640*_xll.XLOOKUP(U1640,CALCULATION!$A$15:$A$17, CALCULATION!$B$15:$B$17)</f>
        <v>9055.2000000000007</v>
      </c>
      <c r="X1640" s="5">
        <f>WORKSHEET[[#This Row],[Clients Total Cost]] / WORKSHEET[[#This Row],[Clients Rate per T2 (USD)]]</f>
        <v>30.184000000000001</v>
      </c>
      <c r="Y1640" s="5">
        <f>WORKSHEET[[#This Row],[Clients Rate per T2 (USD)]] - WORKSHEET[[#This Row],[Supplier Rate Per t2 (USD)]]</f>
        <v>300</v>
      </c>
      <c r="Z1640" s="5">
        <f>WORKSHEET[[#This Row],[Profit Per T]] * WORKSHEET[[#This Row],[Weight]]</f>
        <v>9055.2000000000007</v>
      </c>
      <c r="AA1640">
        <v>1</v>
      </c>
      <c r="AB1640" s="1">
        <v>3.15</v>
      </c>
      <c r="AC1640" s="1">
        <v>2.1</v>
      </c>
      <c r="AD1640" s="1">
        <v>2.625</v>
      </c>
      <c r="AE1640" s="1">
        <f>WORKSHEET[[#This Row],[Delay at toll gate in days]] +WORKSHEET[[#This Row],[Delay at workshop in days]] +WORKSHEET[[#This Row],[Delay at border in days]]</f>
        <v>7.875</v>
      </c>
    </row>
    <row r="1641" spans="1:31" x14ac:dyDescent="0.35">
      <c r="A1641" t="s">
        <v>1661</v>
      </c>
      <c r="B1641" t="s">
        <v>10</v>
      </c>
      <c r="C1641" t="s">
        <v>68</v>
      </c>
      <c r="D1641" t="s">
        <v>3615</v>
      </c>
      <c r="E1641" t="s">
        <v>3613</v>
      </c>
      <c r="F1641" t="str">
        <f>WORKSHEET[[#This Row],[Depart From]]&amp;"-"&amp;WORKSHEET[[#This Row],[Arrive To]]</f>
        <v>Mombasa-Sanaa</v>
      </c>
      <c r="G1641" s="2">
        <v>44718</v>
      </c>
      <c r="H1641" s="2">
        <v>44740</v>
      </c>
      <c r="I1641" s="2" t="str">
        <f t="shared" si="25"/>
        <v>Delivered</v>
      </c>
      <c r="J1641" s="2" t="str">
        <f>TEXT(WORKSHEET[[#This Row],[Offloading Date]], "mmm")</f>
        <v>Jun</v>
      </c>
      <c r="K1641" s="2" t="str">
        <f>IF(OR(WORKSHEET[[#This Row],[Year]]="", ISBLANK(WORKSHEET[[#This Row],[Year]]), WORKSHEET[[#This Row],[Year]]="null"), "Exclude", "Include")</f>
        <v>Include</v>
      </c>
      <c r="L1641" t="s">
        <v>12</v>
      </c>
      <c r="M1641" t="s">
        <v>12</v>
      </c>
      <c r="N1641" t="s">
        <v>13</v>
      </c>
      <c r="O1641">
        <v>28.562000000000001</v>
      </c>
      <c r="P1641">
        <v>600</v>
      </c>
      <c r="Q1641" t="s">
        <v>14</v>
      </c>
      <c r="R1641">
        <f>P1641 * _xll.XLOOKUP(Q1641,CALCULATION!$A$15:$A$17, CALCULATION!$B$15:$B$17 )</f>
        <v>600</v>
      </c>
      <c r="S1641" s="5">
        <f>O1641*P1641*_xll.XLOOKUP(Q1641,CALCULATION!$A$15:$A$17, CALCULATION!$B$15:$B$17)</f>
        <v>17137.2</v>
      </c>
      <c r="T1641">
        <v>300</v>
      </c>
      <c r="U1641" t="s">
        <v>14</v>
      </c>
      <c r="V1641">
        <f>T1641 * _xll.XLOOKUP(U1641,CALCULATION!$A$15:$A$17, CALCULATION!$B$15:$B$17 )</f>
        <v>300</v>
      </c>
      <c r="W1641" s="5">
        <f>O1641*T1641*_xll.XLOOKUP(U1641,CALCULATION!$A$15:$A$17, CALCULATION!$B$15:$B$17)</f>
        <v>8568.6</v>
      </c>
      <c r="X1641" s="5">
        <f>WORKSHEET[[#This Row],[Clients Total Cost]] / WORKSHEET[[#This Row],[Clients Rate per T2 (USD)]]</f>
        <v>28.562000000000001</v>
      </c>
      <c r="Y1641" s="5">
        <f>WORKSHEET[[#This Row],[Clients Rate per T2 (USD)]] - WORKSHEET[[#This Row],[Supplier Rate Per t2 (USD)]]</f>
        <v>300</v>
      </c>
      <c r="Z1641" s="5">
        <f>WORKSHEET[[#This Row],[Profit Per T]] * WORKSHEET[[#This Row],[Weight]]</f>
        <v>8568.6</v>
      </c>
      <c r="AA1641">
        <v>1</v>
      </c>
      <c r="AB1641" s="1">
        <v>3.3</v>
      </c>
      <c r="AC1641" s="1">
        <v>2.2000000000000002</v>
      </c>
      <c r="AD1641" s="1">
        <v>2.75</v>
      </c>
      <c r="AE1641" s="1">
        <f>WORKSHEET[[#This Row],[Delay at toll gate in days]] +WORKSHEET[[#This Row],[Delay at workshop in days]] +WORKSHEET[[#This Row],[Delay at border in days]]</f>
        <v>8.25</v>
      </c>
    </row>
    <row r="1642" spans="1:31" x14ac:dyDescent="0.35">
      <c r="A1642" t="s">
        <v>1662</v>
      </c>
      <c r="B1642" t="s">
        <v>10</v>
      </c>
      <c r="C1642" t="s">
        <v>68</v>
      </c>
      <c r="D1642" t="s">
        <v>3619</v>
      </c>
      <c r="E1642" t="s">
        <v>3613</v>
      </c>
      <c r="F1642" t="str">
        <f>WORKSHEET[[#This Row],[Depart From]]&amp;"-"&amp;WORKSHEET[[#This Row],[Arrive To]]</f>
        <v>Addis Ababa-Sanaa</v>
      </c>
      <c r="G1642" s="2">
        <v>44719</v>
      </c>
      <c r="H1642" s="2">
        <v>44743</v>
      </c>
      <c r="I1642" s="2" t="str">
        <f t="shared" si="25"/>
        <v>Delivered</v>
      </c>
      <c r="J1642" s="2" t="str">
        <f>TEXT(WORKSHEET[[#This Row],[Offloading Date]], "mmm")</f>
        <v>Jul</v>
      </c>
      <c r="K1642" s="2" t="str">
        <f>IF(OR(WORKSHEET[[#This Row],[Year]]="", ISBLANK(WORKSHEET[[#This Row],[Year]]), WORKSHEET[[#This Row],[Year]]="null"), "Exclude", "Include")</f>
        <v>Include</v>
      </c>
      <c r="L1642" t="s">
        <v>12</v>
      </c>
      <c r="M1642" t="s">
        <v>12</v>
      </c>
      <c r="N1642" t="s">
        <v>13</v>
      </c>
      <c r="O1642">
        <v>28.436</v>
      </c>
      <c r="P1642">
        <v>600</v>
      </c>
      <c r="Q1642" t="s">
        <v>14</v>
      </c>
      <c r="R1642">
        <f>P1642 * _xll.XLOOKUP(Q1642,CALCULATION!$A$15:$A$17, CALCULATION!$B$15:$B$17 )</f>
        <v>600</v>
      </c>
      <c r="S1642" s="5">
        <f>O1642*P1642*_xll.XLOOKUP(Q1642,CALCULATION!$A$15:$A$17, CALCULATION!$B$15:$B$17)</f>
        <v>17061.599999999999</v>
      </c>
      <c r="T1642">
        <v>300</v>
      </c>
      <c r="U1642" t="s">
        <v>14</v>
      </c>
      <c r="V1642">
        <f>T1642 * _xll.XLOOKUP(U1642,CALCULATION!$A$15:$A$17, CALCULATION!$B$15:$B$17 )</f>
        <v>300</v>
      </c>
      <c r="W1642" s="5">
        <f>O1642*T1642*_xll.XLOOKUP(U1642,CALCULATION!$A$15:$A$17, CALCULATION!$B$15:$B$17)</f>
        <v>8530.7999999999993</v>
      </c>
      <c r="X1642" s="5">
        <f>WORKSHEET[[#This Row],[Clients Total Cost]] / WORKSHEET[[#This Row],[Clients Rate per T2 (USD)]]</f>
        <v>28.435999999999996</v>
      </c>
      <c r="Y1642" s="5">
        <f>WORKSHEET[[#This Row],[Clients Rate per T2 (USD)]] - WORKSHEET[[#This Row],[Supplier Rate Per t2 (USD)]]</f>
        <v>300</v>
      </c>
      <c r="Z1642" s="5">
        <f>WORKSHEET[[#This Row],[Profit Per T]] * WORKSHEET[[#This Row],[Weight]]</f>
        <v>8530.7999999999993</v>
      </c>
      <c r="AA1642">
        <v>1</v>
      </c>
      <c r="AB1642" s="1">
        <v>3.5999999999999996</v>
      </c>
      <c r="AC1642" s="1">
        <v>2.4000000000000004</v>
      </c>
      <c r="AD1642" s="1">
        <v>3</v>
      </c>
      <c r="AE1642" s="1">
        <f>WORKSHEET[[#This Row],[Delay at toll gate in days]] +WORKSHEET[[#This Row],[Delay at workshop in days]] +WORKSHEET[[#This Row],[Delay at border in days]]</f>
        <v>9</v>
      </c>
    </row>
    <row r="1643" spans="1:31" x14ac:dyDescent="0.35">
      <c r="A1643" t="s">
        <v>1663</v>
      </c>
      <c r="B1643" t="s">
        <v>10</v>
      </c>
      <c r="C1643" t="s">
        <v>68</v>
      </c>
      <c r="D1643" t="s">
        <v>3620</v>
      </c>
      <c r="E1643" t="s">
        <v>3614</v>
      </c>
      <c r="F1643" t="str">
        <f>WORKSHEET[[#This Row],[Depart From]]&amp;"-"&amp;WORKSHEET[[#This Row],[Arrive To]]</f>
        <v>Zanzibar-Alger</v>
      </c>
      <c r="G1643" s="2">
        <v>44715</v>
      </c>
      <c r="H1643" s="2">
        <v>44739</v>
      </c>
      <c r="I1643" s="2" t="str">
        <f t="shared" si="25"/>
        <v>Delivered</v>
      </c>
      <c r="J1643" s="2" t="str">
        <f>TEXT(WORKSHEET[[#This Row],[Offloading Date]], "mmm")</f>
        <v>Jun</v>
      </c>
      <c r="K1643" s="2" t="str">
        <f>IF(OR(WORKSHEET[[#This Row],[Year]]="", ISBLANK(WORKSHEET[[#This Row],[Year]]), WORKSHEET[[#This Row],[Year]]="null"), "Exclude", "Include")</f>
        <v>Include</v>
      </c>
      <c r="L1643" t="s">
        <v>12</v>
      </c>
      <c r="M1643" t="s">
        <v>12</v>
      </c>
      <c r="N1643" t="s">
        <v>13</v>
      </c>
      <c r="O1643">
        <v>28.84</v>
      </c>
      <c r="P1643">
        <v>600</v>
      </c>
      <c r="Q1643" t="s">
        <v>14</v>
      </c>
      <c r="R1643">
        <f>P1643 * _xll.XLOOKUP(Q1643,CALCULATION!$A$15:$A$17, CALCULATION!$B$15:$B$17 )</f>
        <v>600</v>
      </c>
      <c r="S1643" s="5">
        <f>O1643*P1643*_xll.XLOOKUP(Q1643,CALCULATION!$A$15:$A$17, CALCULATION!$B$15:$B$17)</f>
        <v>17304</v>
      </c>
      <c r="T1643">
        <v>300</v>
      </c>
      <c r="U1643" t="s">
        <v>14</v>
      </c>
      <c r="V1643">
        <f>T1643 * _xll.XLOOKUP(U1643,CALCULATION!$A$15:$A$17, CALCULATION!$B$15:$B$17 )</f>
        <v>300</v>
      </c>
      <c r="W1643" s="5">
        <f>O1643*T1643*_xll.XLOOKUP(U1643,CALCULATION!$A$15:$A$17, CALCULATION!$B$15:$B$17)</f>
        <v>8652</v>
      </c>
      <c r="X1643" s="5">
        <f>WORKSHEET[[#This Row],[Clients Total Cost]] / WORKSHEET[[#This Row],[Clients Rate per T2 (USD)]]</f>
        <v>28.84</v>
      </c>
      <c r="Y1643" s="5">
        <f>WORKSHEET[[#This Row],[Clients Rate per T2 (USD)]] - WORKSHEET[[#This Row],[Supplier Rate Per t2 (USD)]]</f>
        <v>300</v>
      </c>
      <c r="Z1643" s="5">
        <f>WORKSHEET[[#This Row],[Profit Per T]] * WORKSHEET[[#This Row],[Weight]]</f>
        <v>8652</v>
      </c>
      <c r="AA1643">
        <v>1</v>
      </c>
      <c r="AB1643" s="1">
        <v>3.5999999999999996</v>
      </c>
      <c r="AC1643" s="1">
        <v>2.4000000000000004</v>
      </c>
      <c r="AD1643" s="1">
        <v>3</v>
      </c>
      <c r="AE1643" s="1">
        <f>WORKSHEET[[#This Row],[Delay at toll gate in days]] +WORKSHEET[[#This Row],[Delay at workshop in days]] +WORKSHEET[[#This Row],[Delay at border in days]]</f>
        <v>9</v>
      </c>
    </row>
    <row r="1644" spans="1:31" x14ac:dyDescent="0.35">
      <c r="A1644" t="s">
        <v>1664</v>
      </c>
      <c r="B1644" t="s">
        <v>10</v>
      </c>
      <c r="C1644" t="s">
        <v>68</v>
      </c>
      <c r="D1644" t="s">
        <v>3615</v>
      </c>
      <c r="E1644" t="s">
        <v>3618</v>
      </c>
      <c r="F1644" t="str">
        <f>WORKSHEET[[#This Row],[Depart From]]&amp;"-"&amp;WORKSHEET[[#This Row],[Arrive To]]</f>
        <v>Mombasa-Tripoli</v>
      </c>
      <c r="G1644" s="2">
        <v>44726</v>
      </c>
      <c r="H1644" s="2">
        <v>44751</v>
      </c>
      <c r="I1644" s="2" t="str">
        <f t="shared" si="25"/>
        <v>Delivered</v>
      </c>
      <c r="J1644" s="2" t="str">
        <f>TEXT(WORKSHEET[[#This Row],[Offloading Date]], "mmm")</f>
        <v>Jul</v>
      </c>
      <c r="K1644" s="2" t="str">
        <f>IF(OR(WORKSHEET[[#This Row],[Year]]="", ISBLANK(WORKSHEET[[#This Row],[Year]]), WORKSHEET[[#This Row],[Year]]="null"), "Exclude", "Include")</f>
        <v>Include</v>
      </c>
      <c r="L1644" t="s">
        <v>12</v>
      </c>
      <c r="M1644" t="s">
        <v>12</v>
      </c>
      <c r="N1644" t="s">
        <v>13</v>
      </c>
      <c r="O1644">
        <v>29.364999999999998</v>
      </c>
      <c r="P1644">
        <v>600</v>
      </c>
      <c r="Q1644" t="s">
        <v>14</v>
      </c>
      <c r="R1644">
        <f>P1644 * _xll.XLOOKUP(Q1644,CALCULATION!$A$15:$A$17, CALCULATION!$B$15:$B$17 )</f>
        <v>600</v>
      </c>
      <c r="S1644" s="5">
        <f>O1644*P1644*_xll.XLOOKUP(Q1644,CALCULATION!$A$15:$A$17, CALCULATION!$B$15:$B$17)</f>
        <v>17619</v>
      </c>
      <c r="T1644">
        <v>300</v>
      </c>
      <c r="U1644" t="s">
        <v>14</v>
      </c>
      <c r="V1644">
        <f>T1644 * _xll.XLOOKUP(U1644,CALCULATION!$A$15:$A$17, CALCULATION!$B$15:$B$17 )</f>
        <v>300</v>
      </c>
      <c r="W1644" s="5">
        <f>O1644*T1644*_xll.XLOOKUP(U1644,CALCULATION!$A$15:$A$17, CALCULATION!$B$15:$B$17)</f>
        <v>8809.5</v>
      </c>
      <c r="X1644" s="5">
        <f>WORKSHEET[[#This Row],[Clients Total Cost]] / WORKSHEET[[#This Row],[Clients Rate per T2 (USD)]]</f>
        <v>29.364999999999998</v>
      </c>
      <c r="Y1644" s="5">
        <f>WORKSHEET[[#This Row],[Clients Rate per T2 (USD)]] - WORKSHEET[[#This Row],[Supplier Rate Per t2 (USD)]]</f>
        <v>300</v>
      </c>
      <c r="Z1644" s="5">
        <f>WORKSHEET[[#This Row],[Profit Per T]] * WORKSHEET[[#This Row],[Weight]]</f>
        <v>8809.5</v>
      </c>
      <c r="AA1644">
        <v>1</v>
      </c>
      <c r="AB1644" s="1">
        <v>3.75</v>
      </c>
      <c r="AC1644" s="1">
        <v>2.5</v>
      </c>
      <c r="AD1644" s="1">
        <v>3.125</v>
      </c>
      <c r="AE1644" s="1">
        <f>WORKSHEET[[#This Row],[Delay at toll gate in days]] +WORKSHEET[[#This Row],[Delay at workshop in days]] +WORKSHEET[[#This Row],[Delay at border in days]]</f>
        <v>9.375</v>
      </c>
    </row>
    <row r="1645" spans="1:31" x14ac:dyDescent="0.35">
      <c r="A1645" t="s">
        <v>1665</v>
      </c>
      <c r="B1645" t="s">
        <v>10</v>
      </c>
      <c r="C1645" t="s">
        <v>68</v>
      </c>
      <c r="D1645" t="s">
        <v>3616</v>
      </c>
      <c r="E1645" t="s">
        <v>3614</v>
      </c>
      <c r="F1645" t="str">
        <f>WORKSHEET[[#This Row],[Depart From]]&amp;"-"&amp;WORKSHEET[[#This Row],[Arrive To]]</f>
        <v>Marrakech-Alger</v>
      </c>
      <c r="G1645" s="2">
        <v>44728</v>
      </c>
      <c r="H1645" s="2">
        <v>44760</v>
      </c>
      <c r="I1645" s="2" t="str">
        <f t="shared" si="25"/>
        <v>Delivered</v>
      </c>
      <c r="J1645" s="2" t="str">
        <f>TEXT(WORKSHEET[[#This Row],[Offloading Date]], "mmm")</f>
        <v>Jul</v>
      </c>
      <c r="K1645" s="2" t="str">
        <f>IF(OR(WORKSHEET[[#This Row],[Year]]="", ISBLANK(WORKSHEET[[#This Row],[Year]]), WORKSHEET[[#This Row],[Year]]="null"), "Exclude", "Include")</f>
        <v>Include</v>
      </c>
      <c r="L1645" t="s">
        <v>12</v>
      </c>
      <c r="M1645" t="s">
        <v>12</v>
      </c>
      <c r="N1645" t="s">
        <v>13</v>
      </c>
      <c r="O1645">
        <v>30.484000000000002</v>
      </c>
      <c r="P1645">
        <v>600</v>
      </c>
      <c r="Q1645" t="s">
        <v>14</v>
      </c>
      <c r="R1645">
        <f>P1645 * _xll.XLOOKUP(Q1645,CALCULATION!$A$15:$A$17, CALCULATION!$B$15:$B$17 )</f>
        <v>600</v>
      </c>
      <c r="S1645" s="5">
        <f>O1645*P1645*_xll.XLOOKUP(Q1645,CALCULATION!$A$15:$A$17, CALCULATION!$B$15:$B$17)</f>
        <v>18290.400000000001</v>
      </c>
      <c r="T1645">
        <v>300</v>
      </c>
      <c r="U1645" t="s">
        <v>14</v>
      </c>
      <c r="V1645">
        <f>T1645 * _xll.XLOOKUP(U1645,CALCULATION!$A$15:$A$17, CALCULATION!$B$15:$B$17 )</f>
        <v>300</v>
      </c>
      <c r="W1645" s="5">
        <f>O1645*T1645*_xll.XLOOKUP(U1645,CALCULATION!$A$15:$A$17, CALCULATION!$B$15:$B$17)</f>
        <v>9145.2000000000007</v>
      </c>
      <c r="X1645" s="5">
        <f>WORKSHEET[[#This Row],[Clients Total Cost]] / WORKSHEET[[#This Row],[Clients Rate per T2 (USD)]]</f>
        <v>30.484000000000002</v>
      </c>
      <c r="Y1645" s="5">
        <f>WORKSHEET[[#This Row],[Clients Rate per T2 (USD)]] - WORKSHEET[[#This Row],[Supplier Rate Per t2 (USD)]]</f>
        <v>300</v>
      </c>
      <c r="Z1645" s="5">
        <f>WORKSHEET[[#This Row],[Profit Per T]] * WORKSHEET[[#This Row],[Weight]]</f>
        <v>9145.2000000000007</v>
      </c>
      <c r="AA1645">
        <v>1</v>
      </c>
      <c r="AB1645" s="1">
        <v>4.8</v>
      </c>
      <c r="AC1645" s="1">
        <v>3.2</v>
      </c>
      <c r="AD1645" s="1">
        <v>4</v>
      </c>
      <c r="AE1645" s="1">
        <f>WORKSHEET[[#This Row],[Delay at toll gate in days]] +WORKSHEET[[#This Row],[Delay at workshop in days]] +WORKSHEET[[#This Row],[Delay at border in days]]</f>
        <v>12</v>
      </c>
    </row>
    <row r="1646" spans="1:31" x14ac:dyDescent="0.35">
      <c r="A1646" t="s">
        <v>1666</v>
      </c>
      <c r="B1646" t="s">
        <v>10</v>
      </c>
      <c r="C1646" t="s">
        <v>68</v>
      </c>
      <c r="D1646" t="s">
        <v>3616</v>
      </c>
      <c r="E1646" t="s">
        <v>3614</v>
      </c>
      <c r="F1646" t="str">
        <f>WORKSHEET[[#This Row],[Depart From]]&amp;"-"&amp;WORKSHEET[[#This Row],[Arrive To]]</f>
        <v>Marrakech-Alger</v>
      </c>
      <c r="G1646" s="2">
        <v>44720</v>
      </c>
      <c r="H1646" s="2">
        <v>44743</v>
      </c>
      <c r="I1646" s="2" t="str">
        <f t="shared" si="25"/>
        <v>Delivered</v>
      </c>
      <c r="J1646" s="2" t="str">
        <f>TEXT(WORKSHEET[[#This Row],[Offloading Date]], "mmm")</f>
        <v>Jul</v>
      </c>
      <c r="K1646" s="2" t="str">
        <f>IF(OR(WORKSHEET[[#This Row],[Year]]="", ISBLANK(WORKSHEET[[#This Row],[Year]]), WORKSHEET[[#This Row],[Year]]="null"), "Exclude", "Include")</f>
        <v>Include</v>
      </c>
      <c r="L1646" t="s">
        <v>12</v>
      </c>
      <c r="M1646" t="s">
        <v>12</v>
      </c>
      <c r="N1646" t="s">
        <v>13</v>
      </c>
      <c r="O1646">
        <v>30.24</v>
      </c>
      <c r="P1646">
        <v>600</v>
      </c>
      <c r="Q1646" t="s">
        <v>14</v>
      </c>
      <c r="R1646">
        <f>P1646 * _xll.XLOOKUP(Q1646,CALCULATION!$A$15:$A$17, CALCULATION!$B$15:$B$17 )</f>
        <v>600</v>
      </c>
      <c r="S1646" s="5">
        <f>O1646*P1646*_xll.XLOOKUP(Q1646,CALCULATION!$A$15:$A$17, CALCULATION!$B$15:$B$17)</f>
        <v>18144</v>
      </c>
      <c r="T1646">
        <v>300</v>
      </c>
      <c r="U1646" t="s">
        <v>14</v>
      </c>
      <c r="V1646">
        <f>T1646 * _xll.XLOOKUP(U1646,CALCULATION!$A$15:$A$17, CALCULATION!$B$15:$B$17 )</f>
        <v>300</v>
      </c>
      <c r="W1646" s="5">
        <f>O1646*T1646*_xll.XLOOKUP(U1646,CALCULATION!$A$15:$A$17, CALCULATION!$B$15:$B$17)</f>
        <v>9072</v>
      </c>
      <c r="X1646" s="5">
        <f>WORKSHEET[[#This Row],[Clients Total Cost]] / WORKSHEET[[#This Row],[Clients Rate per T2 (USD)]]</f>
        <v>30.24</v>
      </c>
      <c r="Y1646" s="5">
        <f>WORKSHEET[[#This Row],[Clients Rate per T2 (USD)]] - WORKSHEET[[#This Row],[Supplier Rate Per t2 (USD)]]</f>
        <v>300</v>
      </c>
      <c r="Z1646" s="5">
        <f>WORKSHEET[[#This Row],[Profit Per T]] * WORKSHEET[[#This Row],[Weight]]</f>
        <v>9072</v>
      </c>
      <c r="AA1646">
        <v>1</v>
      </c>
      <c r="AB1646" s="1">
        <v>3.4499999999999997</v>
      </c>
      <c r="AC1646" s="1">
        <v>2.3000000000000003</v>
      </c>
      <c r="AD1646" s="1">
        <v>2.875</v>
      </c>
      <c r="AE1646" s="1">
        <f>WORKSHEET[[#This Row],[Delay at toll gate in days]] +WORKSHEET[[#This Row],[Delay at workshop in days]] +WORKSHEET[[#This Row],[Delay at border in days]]</f>
        <v>8.625</v>
      </c>
    </row>
    <row r="1647" spans="1:31" x14ac:dyDescent="0.35">
      <c r="A1647" t="s">
        <v>1667</v>
      </c>
      <c r="B1647" t="s">
        <v>10</v>
      </c>
      <c r="C1647" t="s">
        <v>68</v>
      </c>
      <c r="D1647" t="s">
        <v>3611</v>
      </c>
      <c r="E1647" t="s">
        <v>3613</v>
      </c>
      <c r="F1647" t="str">
        <f>WORKSHEET[[#This Row],[Depart From]]&amp;"-"&amp;WORKSHEET[[#This Row],[Arrive To]]</f>
        <v>Mogadishu-Sanaa</v>
      </c>
      <c r="G1647" s="2">
        <v>44725</v>
      </c>
      <c r="H1647" s="2">
        <v>44746</v>
      </c>
      <c r="I1647" s="2" t="str">
        <f t="shared" si="25"/>
        <v>Delivered</v>
      </c>
      <c r="J1647" s="2" t="str">
        <f>TEXT(WORKSHEET[[#This Row],[Offloading Date]], "mmm")</f>
        <v>Jul</v>
      </c>
      <c r="K1647" s="2" t="str">
        <f>IF(OR(WORKSHEET[[#This Row],[Year]]="", ISBLANK(WORKSHEET[[#This Row],[Year]]), WORKSHEET[[#This Row],[Year]]="null"), "Exclude", "Include")</f>
        <v>Include</v>
      </c>
      <c r="L1647" t="s">
        <v>12</v>
      </c>
      <c r="M1647" t="s">
        <v>12</v>
      </c>
      <c r="N1647" t="s">
        <v>13</v>
      </c>
      <c r="O1647">
        <v>30.273</v>
      </c>
      <c r="P1647">
        <v>600</v>
      </c>
      <c r="Q1647" t="s">
        <v>14</v>
      </c>
      <c r="R1647">
        <f>P1647 * _xll.XLOOKUP(Q1647,CALCULATION!$A$15:$A$17, CALCULATION!$B$15:$B$17 )</f>
        <v>600</v>
      </c>
      <c r="S1647" s="5">
        <f>O1647*P1647*_xll.XLOOKUP(Q1647,CALCULATION!$A$15:$A$17, CALCULATION!$B$15:$B$17)</f>
        <v>18163.8</v>
      </c>
      <c r="T1647">
        <v>300</v>
      </c>
      <c r="U1647" t="s">
        <v>14</v>
      </c>
      <c r="V1647">
        <f>T1647 * _xll.XLOOKUP(U1647,CALCULATION!$A$15:$A$17, CALCULATION!$B$15:$B$17 )</f>
        <v>300</v>
      </c>
      <c r="W1647" s="5">
        <f>O1647*T1647*_xll.XLOOKUP(U1647,CALCULATION!$A$15:$A$17, CALCULATION!$B$15:$B$17)</f>
        <v>9081.9</v>
      </c>
      <c r="X1647" s="5">
        <f>WORKSHEET[[#This Row],[Clients Total Cost]] / WORKSHEET[[#This Row],[Clients Rate per T2 (USD)]]</f>
        <v>30.273</v>
      </c>
      <c r="Y1647" s="5">
        <f>WORKSHEET[[#This Row],[Clients Rate per T2 (USD)]] - WORKSHEET[[#This Row],[Supplier Rate Per t2 (USD)]]</f>
        <v>300</v>
      </c>
      <c r="Z1647" s="5">
        <f>WORKSHEET[[#This Row],[Profit Per T]] * WORKSHEET[[#This Row],[Weight]]</f>
        <v>9081.9</v>
      </c>
      <c r="AA1647">
        <v>1</v>
      </c>
      <c r="AB1647" s="1">
        <v>3.15</v>
      </c>
      <c r="AC1647" s="1">
        <v>2.1</v>
      </c>
      <c r="AD1647" s="1">
        <v>2.625</v>
      </c>
      <c r="AE1647" s="1">
        <f>WORKSHEET[[#This Row],[Delay at toll gate in days]] +WORKSHEET[[#This Row],[Delay at workshop in days]] +WORKSHEET[[#This Row],[Delay at border in days]]</f>
        <v>7.875</v>
      </c>
    </row>
    <row r="1648" spans="1:31" x14ac:dyDescent="0.35">
      <c r="A1648" t="s">
        <v>1668</v>
      </c>
      <c r="B1648" t="s">
        <v>10</v>
      </c>
      <c r="C1648" t="s">
        <v>68</v>
      </c>
      <c r="D1648" t="s">
        <v>3615</v>
      </c>
      <c r="E1648" t="s">
        <v>3617</v>
      </c>
      <c r="F1648" t="str">
        <f>WORKSHEET[[#This Row],[Depart From]]&amp;"-"&amp;WORKSHEET[[#This Row],[Arrive To]]</f>
        <v>Mombasa-Lagos</v>
      </c>
      <c r="G1648" s="2">
        <v>44726</v>
      </c>
      <c r="H1648" s="2">
        <v>44753</v>
      </c>
      <c r="I1648" s="2" t="str">
        <f t="shared" si="25"/>
        <v>Delivered</v>
      </c>
      <c r="J1648" s="2" t="str">
        <f>TEXT(WORKSHEET[[#This Row],[Offloading Date]], "mmm")</f>
        <v>Jul</v>
      </c>
      <c r="K1648" s="2" t="str">
        <f>IF(OR(WORKSHEET[[#This Row],[Year]]="", ISBLANK(WORKSHEET[[#This Row],[Year]]), WORKSHEET[[#This Row],[Year]]="null"), "Exclude", "Include")</f>
        <v>Include</v>
      </c>
      <c r="L1648" t="s">
        <v>12</v>
      </c>
      <c r="M1648" t="s">
        <v>12</v>
      </c>
      <c r="N1648" t="s">
        <v>13</v>
      </c>
      <c r="O1648">
        <v>30.029</v>
      </c>
      <c r="P1648">
        <v>600</v>
      </c>
      <c r="Q1648" t="s">
        <v>14</v>
      </c>
      <c r="R1648">
        <f>P1648 * _xll.XLOOKUP(Q1648,CALCULATION!$A$15:$A$17, CALCULATION!$B$15:$B$17 )</f>
        <v>600</v>
      </c>
      <c r="S1648" s="5">
        <f>O1648*P1648*_xll.XLOOKUP(Q1648,CALCULATION!$A$15:$A$17, CALCULATION!$B$15:$B$17)</f>
        <v>18017.400000000001</v>
      </c>
      <c r="T1648">
        <v>300</v>
      </c>
      <c r="U1648" t="s">
        <v>14</v>
      </c>
      <c r="V1648">
        <f>T1648 * _xll.XLOOKUP(U1648,CALCULATION!$A$15:$A$17, CALCULATION!$B$15:$B$17 )</f>
        <v>300</v>
      </c>
      <c r="W1648" s="5">
        <f>O1648*T1648*_xll.XLOOKUP(U1648,CALCULATION!$A$15:$A$17, CALCULATION!$B$15:$B$17)</f>
        <v>9008.7000000000007</v>
      </c>
      <c r="X1648" s="5">
        <f>WORKSHEET[[#This Row],[Clients Total Cost]] / WORKSHEET[[#This Row],[Clients Rate per T2 (USD)]]</f>
        <v>30.029000000000003</v>
      </c>
      <c r="Y1648" s="5">
        <f>WORKSHEET[[#This Row],[Clients Rate per T2 (USD)]] - WORKSHEET[[#This Row],[Supplier Rate Per t2 (USD)]]</f>
        <v>300</v>
      </c>
      <c r="Z1648" s="5">
        <f>WORKSHEET[[#This Row],[Profit Per T]] * WORKSHEET[[#This Row],[Weight]]</f>
        <v>9008.7000000000007</v>
      </c>
      <c r="AA1648">
        <v>1</v>
      </c>
      <c r="AB1648" s="1">
        <v>4.05</v>
      </c>
      <c r="AC1648" s="1">
        <v>2.7</v>
      </c>
      <c r="AD1648" s="1">
        <v>3.375</v>
      </c>
      <c r="AE1648" s="1">
        <f>WORKSHEET[[#This Row],[Delay at toll gate in days]] +WORKSHEET[[#This Row],[Delay at workshop in days]] +WORKSHEET[[#This Row],[Delay at border in days]]</f>
        <v>10.125</v>
      </c>
    </row>
    <row r="1649" spans="1:31" x14ac:dyDescent="0.35">
      <c r="A1649" t="s">
        <v>1669</v>
      </c>
      <c r="B1649" t="s">
        <v>10</v>
      </c>
      <c r="C1649" t="s">
        <v>68</v>
      </c>
      <c r="D1649" t="s">
        <v>3616</v>
      </c>
      <c r="E1649" t="s">
        <v>3613</v>
      </c>
      <c r="F1649" t="str">
        <f>WORKSHEET[[#This Row],[Depart From]]&amp;"-"&amp;WORKSHEET[[#This Row],[Arrive To]]</f>
        <v>Marrakech-Sanaa</v>
      </c>
      <c r="G1649" s="2">
        <v>44727</v>
      </c>
      <c r="H1649" s="2">
        <v>44750</v>
      </c>
      <c r="I1649" s="2" t="str">
        <f t="shared" si="25"/>
        <v>Delivered</v>
      </c>
      <c r="J1649" s="2" t="str">
        <f>TEXT(WORKSHEET[[#This Row],[Offloading Date]], "mmm")</f>
        <v>Jul</v>
      </c>
      <c r="K1649" s="2" t="str">
        <f>IF(OR(WORKSHEET[[#This Row],[Year]]="", ISBLANK(WORKSHEET[[#This Row],[Year]]), WORKSHEET[[#This Row],[Year]]="null"), "Exclude", "Include")</f>
        <v>Include</v>
      </c>
      <c r="L1649" t="s">
        <v>12</v>
      </c>
      <c r="M1649" t="s">
        <v>12</v>
      </c>
      <c r="N1649" t="s">
        <v>13</v>
      </c>
      <c r="O1649">
        <v>30.128</v>
      </c>
      <c r="P1649">
        <v>600</v>
      </c>
      <c r="Q1649" t="s">
        <v>14</v>
      </c>
      <c r="R1649">
        <f>P1649 * _xll.XLOOKUP(Q1649,CALCULATION!$A$15:$A$17, CALCULATION!$B$15:$B$17 )</f>
        <v>600</v>
      </c>
      <c r="S1649" s="5">
        <f>O1649*P1649*_xll.XLOOKUP(Q1649,CALCULATION!$A$15:$A$17, CALCULATION!$B$15:$B$17)</f>
        <v>18076.8</v>
      </c>
      <c r="T1649">
        <v>300</v>
      </c>
      <c r="U1649" t="s">
        <v>14</v>
      </c>
      <c r="V1649">
        <f>T1649 * _xll.XLOOKUP(U1649,CALCULATION!$A$15:$A$17, CALCULATION!$B$15:$B$17 )</f>
        <v>300</v>
      </c>
      <c r="W1649" s="5">
        <f>O1649*T1649*_xll.XLOOKUP(U1649,CALCULATION!$A$15:$A$17, CALCULATION!$B$15:$B$17)</f>
        <v>9038.4</v>
      </c>
      <c r="X1649" s="5">
        <f>WORKSHEET[[#This Row],[Clients Total Cost]] / WORKSHEET[[#This Row],[Clients Rate per T2 (USD)]]</f>
        <v>30.128</v>
      </c>
      <c r="Y1649" s="5">
        <f>WORKSHEET[[#This Row],[Clients Rate per T2 (USD)]] - WORKSHEET[[#This Row],[Supplier Rate Per t2 (USD)]]</f>
        <v>300</v>
      </c>
      <c r="Z1649" s="5">
        <f>WORKSHEET[[#This Row],[Profit Per T]] * WORKSHEET[[#This Row],[Weight]]</f>
        <v>9038.4</v>
      </c>
      <c r="AA1649">
        <v>1</v>
      </c>
      <c r="AB1649" s="1">
        <v>3.4499999999999997</v>
      </c>
      <c r="AC1649" s="1">
        <v>2.3000000000000003</v>
      </c>
      <c r="AD1649" s="1">
        <v>2.875</v>
      </c>
      <c r="AE1649" s="1">
        <f>WORKSHEET[[#This Row],[Delay at toll gate in days]] +WORKSHEET[[#This Row],[Delay at workshop in days]] +WORKSHEET[[#This Row],[Delay at border in days]]</f>
        <v>8.625</v>
      </c>
    </row>
    <row r="1650" spans="1:31" x14ac:dyDescent="0.35">
      <c r="A1650" t="s">
        <v>1670</v>
      </c>
      <c r="B1650" t="s">
        <v>10</v>
      </c>
      <c r="C1650" t="s">
        <v>68</v>
      </c>
      <c r="D1650" t="s">
        <v>3611</v>
      </c>
      <c r="E1650" t="s">
        <v>3613</v>
      </c>
      <c r="F1650" t="str">
        <f>WORKSHEET[[#This Row],[Depart From]]&amp;"-"&amp;WORKSHEET[[#This Row],[Arrive To]]</f>
        <v>Mogadishu-Sanaa</v>
      </c>
      <c r="G1650" s="2">
        <v>44720</v>
      </c>
      <c r="H1650" s="2">
        <v>44743</v>
      </c>
      <c r="I1650" s="2" t="str">
        <f t="shared" si="25"/>
        <v>Delivered</v>
      </c>
      <c r="J1650" s="2" t="str">
        <f>TEXT(WORKSHEET[[#This Row],[Offloading Date]], "mmm")</f>
        <v>Jul</v>
      </c>
      <c r="K1650" s="2" t="str">
        <f>IF(OR(WORKSHEET[[#This Row],[Year]]="", ISBLANK(WORKSHEET[[#This Row],[Year]]), WORKSHEET[[#This Row],[Year]]="null"), "Exclude", "Include")</f>
        <v>Include</v>
      </c>
      <c r="L1650" t="s">
        <v>12</v>
      </c>
      <c r="M1650" t="s">
        <v>12</v>
      </c>
      <c r="N1650" t="s">
        <v>13</v>
      </c>
      <c r="O1650">
        <v>30.064</v>
      </c>
      <c r="P1650">
        <v>600</v>
      </c>
      <c r="Q1650" t="s">
        <v>14</v>
      </c>
      <c r="R1650">
        <f>P1650 * _xll.XLOOKUP(Q1650,CALCULATION!$A$15:$A$17, CALCULATION!$B$15:$B$17 )</f>
        <v>600</v>
      </c>
      <c r="S1650" s="5">
        <f>O1650*P1650*_xll.XLOOKUP(Q1650,CALCULATION!$A$15:$A$17, CALCULATION!$B$15:$B$17)</f>
        <v>18038.400000000001</v>
      </c>
      <c r="T1650">
        <v>300</v>
      </c>
      <c r="U1650" t="s">
        <v>14</v>
      </c>
      <c r="V1650">
        <f>T1650 * _xll.XLOOKUP(U1650,CALCULATION!$A$15:$A$17, CALCULATION!$B$15:$B$17 )</f>
        <v>300</v>
      </c>
      <c r="W1650" s="5">
        <f>O1650*T1650*_xll.XLOOKUP(U1650,CALCULATION!$A$15:$A$17, CALCULATION!$B$15:$B$17)</f>
        <v>9019.2000000000007</v>
      </c>
      <c r="X1650" s="5">
        <f>WORKSHEET[[#This Row],[Clients Total Cost]] / WORKSHEET[[#This Row],[Clients Rate per T2 (USD)]]</f>
        <v>30.064000000000004</v>
      </c>
      <c r="Y1650" s="5">
        <f>WORKSHEET[[#This Row],[Clients Rate per T2 (USD)]] - WORKSHEET[[#This Row],[Supplier Rate Per t2 (USD)]]</f>
        <v>300</v>
      </c>
      <c r="Z1650" s="5">
        <f>WORKSHEET[[#This Row],[Profit Per T]] * WORKSHEET[[#This Row],[Weight]]</f>
        <v>9019.2000000000007</v>
      </c>
      <c r="AA1650">
        <v>1</v>
      </c>
      <c r="AB1650" s="1">
        <v>3.4499999999999997</v>
      </c>
      <c r="AC1650" s="1">
        <v>2.3000000000000003</v>
      </c>
      <c r="AD1650" s="1">
        <v>2.875</v>
      </c>
      <c r="AE1650" s="1">
        <f>WORKSHEET[[#This Row],[Delay at toll gate in days]] +WORKSHEET[[#This Row],[Delay at workshop in days]] +WORKSHEET[[#This Row],[Delay at border in days]]</f>
        <v>8.625</v>
      </c>
    </row>
    <row r="1651" spans="1:31" x14ac:dyDescent="0.35">
      <c r="A1651" t="s">
        <v>1671</v>
      </c>
      <c r="B1651" t="s">
        <v>10</v>
      </c>
      <c r="C1651" t="s">
        <v>68</v>
      </c>
      <c r="D1651" t="s">
        <v>3619</v>
      </c>
      <c r="E1651" t="s">
        <v>3613</v>
      </c>
      <c r="F1651" t="str">
        <f>WORKSHEET[[#This Row],[Depart From]]&amp;"-"&amp;WORKSHEET[[#This Row],[Arrive To]]</f>
        <v>Addis Ababa-Sanaa</v>
      </c>
      <c r="G1651" s="2">
        <v>44734</v>
      </c>
      <c r="H1651" s="2">
        <v>44760</v>
      </c>
      <c r="I1651" s="2" t="str">
        <f t="shared" si="25"/>
        <v>Delivered</v>
      </c>
      <c r="J1651" s="2" t="str">
        <f>TEXT(WORKSHEET[[#This Row],[Offloading Date]], "mmm")</f>
        <v>Jul</v>
      </c>
      <c r="K1651" s="2" t="str">
        <f>IF(OR(WORKSHEET[[#This Row],[Year]]="", ISBLANK(WORKSHEET[[#This Row],[Year]]), WORKSHEET[[#This Row],[Year]]="null"), "Exclude", "Include")</f>
        <v>Include</v>
      </c>
      <c r="L1651" t="s">
        <v>12</v>
      </c>
      <c r="M1651" t="s">
        <v>12</v>
      </c>
      <c r="N1651" t="s">
        <v>13</v>
      </c>
      <c r="O1651">
        <v>28.436</v>
      </c>
      <c r="P1651">
        <v>600</v>
      </c>
      <c r="Q1651" t="s">
        <v>14</v>
      </c>
      <c r="R1651">
        <f>P1651 * _xll.XLOOKUP(Q1651,CALCULATION!$A$15:$A$17, CALCULATION!$B$15:$B$17 )</f>
        <v>600</v>
      </c>
      <c r="S1651" s="5">
        <f>O1651*P1651*_xll.XLOOKUP(Q1651,CALCULATION!$A$15:$A$17, CALCULATION!$B$15:$B$17)</f>
        <v>17061.599999999999</v>
      </c>
      <c r="T1651">
        <v>300</v>
      </c>
      <c r="U1651" t="s">
        <v>14</v>
      </c>
      <c r="V1651">
        <f>T1651 * _xll.XLOOKUP(U1651,CALCULATION!$A$15:$A$17, CALCULATION!$B$15:$B$17 )</f>
        <v>300</v>
      </c>
      <c r="W1651" s="5">
        <f>O1651*T1651*_xll.XLOOKUP(U1651,CALCULATION!$A$15:$A$17, CALCULATION!$B$15:$B$17)</f>
        <v>8530.7999999999993</v>
      </c>
      <c r="X1651" s="5">
        <f>WORKSHEET[[#This Row],[Clients Total Cost]] / WORKSHEET[[#This Row],[Clients Rate per T2 (USD)]]</f>
        <v>28.435999999999996</v>
      </c>
      <c r="Y1651" s="5">
        <f>WORKSHEET[[#This Row],[Clients Rate per T2 (USD)]] - WORKSHEET[[#This Row],[Supplier Rate Per t2 (USD)]]</f>
        <v>300</v>
      </c>
      <c r="Z1651" s="5">
        <f>WORKSHEET[[#This Row],[Profit Per T]] * WORKSHEET[[#This Row],[Weight]]</f>
        <v>8530.7999999999993</v>
      </c>
      <c r="AA1651">
        <v>1</v>
      </c>
      <c r="AB1651" s="1">
        <v>3.9</v>
      </c>
      <c r="AC1651" s="1">
        <v>2.6</v>
      </c>
      <c r="AD1651" s="1">
        <v>3.25</v>
      </c>
      <c r="AE1651" s="1">
        <f>WORKSHEET[[#This Row],[Delay at toll gate in days]] +WORKSHEET[[#This Row],[Delay at workshop in days]] +WORKSHEET[[#This Row],[Delay at border in days]]</f>
        <v>9.75</v>
      </c>
    </row>
    <row r="1652" spans="1:31" x14ac:dyDescent="0.35">
      <c r="A1652" t="s">
        <v>1672</v>
      </c>
      <c r="B1652" t="s">
        <v>10</v>
      </c>
      <c r="C1652" t="s">
        <v>68</v>
      </c>
      <c r="D1652" t="s">
        <v>3620</v>
      </c>
      <c r="E1652" t="s">
        <v>3618</v>
      </c>
      <c r="F1652" t="str">
        <f>WORKSHEET[[#This Row],[Depart From]]&amp;"-"&amp;WORKSHEET[[#This Row],[Arrive To]]</f>
        <v>Zanzibar-Tripoli</v>
      </c>
      <c r="G1652" s="2">
        <v>44715</v>
      </c>
      <c r="H1652" s="2">
        <v>44740</v>
      </c>
      <c r="I1652" s="2" t="str">
        <f t="shared" si="25"/>
        <v>Delivered</v>
      </c>
      <c r="J1652" s="2" t="str">
        <f>TEXT(WORKSHEET[[#This Row],[Offloading Date]], "mmm")</f>
        <v>Jun</v>
      </c>
      <c r="K1652" s="2" t="str">
        <f>IF(OR(WORKSHEET[[#This Row],[Year]]="", ISBLANK(WORKSHEET[[#This Row],[Year]]), WORKSHEET[[#This Row],[Year]]="null"), "Exclude", "Include")</f>
        <v>Include</v>
      </c>
      <c r="L1652" t="s">
        <v>12</v>
      </c>
      <c r="M1652" t="s">
        <v>12</v>
      </c>
      <c r="N1652" t="s">
        <v>13</v>
      </c>
      <c r="O1652">
        <v>28.59</v>
      </c>
      <c r="P1652">
        <v>600</v>
      </c>
      <c r="Q1652" t="s">
        <v>14</v>
      </c>
      <c r="R1652">
        <f>P1652 * _xll.XLOOKUP(Q1652,CALCULATION!$A$15:$A$17, CALCULATION!$B$15:$B$17 )</f>
        <v>600</v>
      </c>
      <c r="S1652" s="5">
        <f>O1652*P1652*_xll.XLOOKUP(Q1652,CALCULATION!$A$15:$A$17, CALCULATION!$B$15:$B$17)</f>
        <v>17154</v>
      </c>
      <c r="T1652">
        <v>300</v>
      </c>
      <c r="U1652" t="s">
        <v>14</v>
      </c>
      <c r="V1652">
        <f>T1652 * _xll.XLOOKUP(U1652,CALCULATION!$A$15:$A$17, CALCULATION!$B$15:$B$17 )</f>
        <v>300</v>
      </c>
      <c r="W1652" s="5">
        <f>O1652*T1652*_xll.XLOOKUP(U1652,CALCULATION!$A$15:$A$17, CALCULATION!$B$15:$B$17)</f>
        <v>8577</v>
      </c>
      <c r="X1652" s="5">
        <f>WORKSHEET[[#This Row],[Clients Total Cost]] / WORKSHEET[[#This Row],[Clients Rate per T2 (USD)]]</f>
        <v>28.59</v>
      </c>
      <c r="Y1652" s="5">
        <f>WORKSHEET[[#This Row],[Clients Rate per T2 (USD)]] - WORKSHEET[[#This Row],[Supplier Rate Per t2 (USD)]]</f>
        <v>300</v>
      </c>
      <c r="Z1652" s="5">
        <f>WORKSHEET[[#This Row],[Profit Per T]] * WORKSHEET[[#This Row],[Weight]]</f>
        <v>8577</v>
      </c>
      <c r="AA1652">
        <v>1</v>
      </c>
      <c r="AB1652" s="1">
        <v>3.75</v>
      </c>
      <c r="AC1652" s="1">
        <v>2.5</v>
      </c>
      <c r="AD1652" s="1">
        <v>3.125</v>
      </c>
      <c r="AE1652" s="1">
        <f>WORKSHEET[[#This Row],[Delay at toll gate in days]] +WORKSHEET[[#This Row],[Delay at workshop in days]] +WORKSHEET[[#This Row],[Delay at border in days]]</f>
        <v>9.375</v>
      </c>
    </row>
    <row r="1653" spans="1:31" x14ac:dyDescent="0.35">
      <c r="A1653" t="s">
        <v>1673</v>
      </c>
      <c r="B1653" t="s">
        <v>10</v>
      </c>
      <c r="C1653" t="s">
        <v>68</v>
      </c>
      <c r="D1653" t="s">
        <v>3620</v>
      </c>
      <c r="E1653" t="s">
        <v>3614</v>
      </c>
      <c r="F1653" t="str">
        <f>WORKSHEET[[#This Row],[Depart From]]&amp;"-"&amp;WORKSHEET[[#This Row],[Arrive To]]</f>
        <v>Zanzibar-Alger</v>
      </c>
      <c r="G1653" s="2">
        <v>44725</v>
      </c>
      <c r="H1653" s="2">
        <v>44754</v>
      </c>
      <c r="I1653" s="2" t="str">
        <f t="shared" si="25"/>
        <v>Delivered</v>
      </c>
      <c r="J1653" s="2" t="str">
        <f>TEXT(WORKSHEET[[#This Row],[Offloading Date]], "mmm")</f>
        <v>Jul</v>
      </c>
      <c r="K1653" s="2" t="str">
        <f>IF(OR(WORKSHEET[[#This Row],[Year]]="", ISBLANK(WORKSHEET[[#This Row],[Year]]), WORKSHEET[[#This Row],[Year]]="null"), "Exclude", "Include")</f>
        <v>Include</v>
      </c>
      <c r="L1653" t="s">
        <v>12</v>
      </c>
      <c r="M1653" t="s">
        <v>12</v>
      </c>
      <c r="N1653" t="s">
        <v>13</v>
      </c>
      <c r="O1653">
        <v>29.774000000000001</v>
      </c>
      <c r="P1653">
        <v>600</v>
      </c>
      <c r="Q1653" t="s">
        <v>14</v>
      </c>
      <c r="R1653">
        <f>P1653 * _xll.XLOOKUP(Q1653,CALCULATION!$A$15:$A$17, CALCULATION!$B$15:$B$17 )</f>
        <v>600</v>
      </c>
      <c r="S1653" s="5">
        <f>O1653*P1653*_xll.XLOOKUP(Q1653,CALCULATION!$A$15:$A$17, CALCULATION!$B$15:$B$17)</f>
        <v>17864.400000000001</v>
      </c>
      <c r="T1653">
        <v>300</v>
      </c>
      <c r="U1653" t="s">
        <v>14</v>
      </c>
      <c r="V1653">
        <f>T1653 * _xll.XLOOKUP(U1653,CALCULATION!$A$15:$A$17, CALCULATION!$B$15:$B$17 )</f>
        <v>300</v>
      </c>
      <c r="W1653" s="5">
        <f>O1653*T1653*_xll.XLOOKUP(U1653,CALCULATION!$A$15:$A$17, CALCULATION!$B$15:$B$17)</f>
        <v>8932.2000000000007</v>
      </c>
      <c r="X1653" s="5">
        <f>WORKSHEET[[#This Row],[Clients Total Cost]] / WORKSHEET[[#This Row],[Clients Rate per T2 (USD)]]</f>
        <v>29.774000000000001</v>
      </c>
      <c r="Y1653" s="5">
        <f>WORKSHEET[[#This Row],[Clients Rate per T2 (USD)]] - WORKSHEET[[#This Row],[Supplier Rate Per t2 (USD)]]</f>
        <v>300</v>
      </c>
      <c r="Z1653" s="5">
        <f>WORKSHEET[[#This Row],[Profit Per T]] * WORKSHEET[[#This Row],[Weight]]</f>
        <v>8932.2000000000007</v>
      </c>
      <c r="AA1653">
        <v>1</v>
      </c>
      <c r="AB1653" s="1">
        <v>4.3499999999999996</v>
      </c>
      <c r="AC1653" s="1">
        <v>2.9000000000000004</v>
      </c>
      <c r="AD1653" s="1">
        <v>3.625</v>
      </c>
      <c r="AE1653" s="1">
        <f>WORKSHEET[[#This Row],[Delay at toll gate in days]] +WORKSHEET[[#This Row],[Delay at workshop in days]] +WORKSHEET[[#This Row],[Delay at border in days]]</f>
        <v>10.875</v>
      </c>
    </row>
    <row r="1654" spans="1:31" x14ac:dyDescent="0.35">
      <c r="A1654" t="s">
        <v>1674</v>
      </c>
      <c r="B1654" t="s">
        <v>10</v>
      </c>
      <c r="C1654" t="s">
        <v>68</v>
      </c>
      <c r="D1654" t="s">
        <v>3611</v>
      </c>
      <c r="E1654" t="s">
        <v>3614</v>
      </c>
      <c r="F1654" t="str">
        <f>WORKSHEET[[#This Row],[Depart From]]&amp;"-"&amp;WORKSHEET[[#This Row],[Arrive To]]</f>
        <v>Mogadishu-Alger</v>
      </c>
      <c r="G1654" s="2">
        <v>44715</v>
      </c>
      <c r="H1654" s="2">
        <v>44740</v>
      </c>
      <c r="I1654" s="2" t="str">
        <f t="shared" si="25"/>
        <v>Delivered</v>
      </c>
      <c r="J1654" s="2" t="str">
        <f>TEXT(WORKSHEET[[#This Row],[Offloading Date]], "mmm")</f>
        <v>Jun</v>
      </c>
      <c r="K1654" s="2" t="str">
        <f>IF(OR(WORKSHEET[[#This Row],[Year]]="", ISBLANK(WORKSHEET[[#This Row],[Year]]), WORKSHEET[[#This Row],[Year]]="null"), "Exclude", "Include")</f>
        <v>Include</v>
      </c>
      <c r="L1654" t="s">
        <v>12</v>
      </c>
      <c r="M1654" t="s">
        <v>12</v>
      </c>
      <c r="N1654" t="s">
        <v>13</v>
      </c>
      <c r="O1654">
        <v>30.439</v>
      </c>
      <c r="P1654">
        <v>600</v>
      </c>
      <c r="Q1654" t="s">
        <v>14</v>
      </c>
      <c r="R1654">
        <f>P1654 * _xll.XLOOKUP(Q1654,CALCULATION!$A$15:$A$17, CALCULATION!$B$15:$B$17 )</f>
        <v>600</v>
      </c>
      <c r="S1654" s="5">
        <f>O1654*P1654*_xll.XLOOKUP(Q1654,CALCULATION!$A$15:$A$17, CALCULATION!$B$15:$B$17)</f>
        <v>18263.400000000001</v>
      </c>
      <c r="T1654">
        <v>300</v>
      </c>
      <c r="U1654" t="s">
        <v>14</v>
      </c>
      <c r="V1654">
        <f>T1654 * _xll.XLOOKUP(U1654,CALCULATION!$A$15:$A$17, CALCULATION!$B$15:$B$17 )</f>
        <v>300</v>
      </c>
      <c r="W1654" s="5">
        <f>O1654*T1654*_xll.XLOOKUP(U1654,CALCULATION!$A$15:$A$17, CALCULATION!$B$15:$B$17)</f>
        <v>9131.7000000000007</v>
      </c>
      <c r="X1654" s="5">
        <f>WORKSHEET[[#This Row],[Clients Total Cost]] / WORKSHEET[[#This Row],[Clients Rate per T2 (USD)]]</f>
        <v>30.439000000000004</v>
      </c>
      <c r="Y1654" s="5">
        <f>WORKSHEET[[#This Row],[Clients Rate per T2 (USD)]] - WORKSHEET[[#This Row],[Supplier Rate Per t2 (USD)]]</f>
        <v>300</v>
      </c>
      <c r="Z1654" s="5">
        <f>WORKSHEET[[#This Row],[Profit Per T]] * WORKSHEET[[#This Row],[Weight]]</f>
        <v>9131.7000000000007</v>
      </c>
      <c r="AA1654">
        <v>1</v>
      </c>
      <c r="AB1654" s="1">
        <v>3.75</v>
      </c>
      <c r="AC1654" s="1">
        <v>2.5</v>
      </c>
      <c r="AD1654" s="1">
        <v>3.125</v>
      </c>
      <c r="AE1654" s="1">
        <f>WORKSHEET[[#This Row],[Delay at toll gate in days]] +WORKSHEET[[#This Row],[Delay at workshop in days]] +WORKSHEET[[#This Row],[Delay at border in days]]</f>
        <v>9.375</v>
      </c>
    </row>
    <row r="1655" spans="1:31" x14ac:dyDescent="0.35">
      <c r="A1655" t="s">
        <v>1675</v>
      </c>
      <c r="B1655" t="s">
        <v>10</v>
      </c>
      <c r="C1655" t="s">
        <v>68</v>
      </c>
      <c r="D1655" t="s">
        <v>3615</v>
      </c>
      <c r="E1655" t="s">
        <v>3612</v>
      </c>
      <c r="F1655" t="str">
        <f>WORKSHEET[[#This Row],[Depart From]]&amp;"-"&amp;WORKSHEET[[#This Row],[Arrive To]]</f>
        <v>Mombasa-Victoria</v>
      </c>
      <c r="G1655" s="2">
        <v>44715</v>
      </c>
      <c r="H1655" s="2">
        <v>44742</v>
      </c>
      <c r="I1655" s="2" t="str">
        <f t="shared" si="25"/>
        <v>Delivered</v>
      </c>
      <c r="J1655" s="2" t="str">
        <f>TEXT(WORKSHEET[[#This Row],[Offloading Date]], "mmm")</f>
        <v>Jun</v>
      </c>
      <c r="K1655" s="2" t="str">
        <f>IF(OR(WORKSHEET[[#This Row],[Year]]="", ISBLANK(WORKSHEET[[#This Row],[Year]]), WORKSHEET[[#This Row],[Year]]="null"), "Exclude", "Include")</f>
        <v>Include</v>
      </c>
      <c r="L1655" t="s">
        <v>12</v>
      </c>
      <c r="M1655" t="s">
        <v>12</v>
      </c>
      <c r="N1655" t="s">
        <v>13</v>
      </c>
      <c r="O1655">
        <v>28.382999999999999</v>
      </c>
      <c r="P1655">
        <v>600</v>
      </c>
      <c r="Q1655" t="s">
        <v>14</v>
      </c>
      <c r="R1655">
        <f>P1655 * _xll.XLOOKUP(Q1655,CALCULATION!$A$15:$A$17, CALCULATION!$B$15:$B$17 )</f>
        <v>600</v>
      </c>
      <c r="S1655" s="5">
        <f>O1655*P1655*_xll.XLOOKUP(Q1655,CALCULATION!$A$15:$A$17, CALCULATION!$B$15:$B$17)</f>
        <v>17029.8</v>
      </c>
      <c r="T1655">
        <v>300</v>
      </c>
      <c r="U1655" t="s">
        <v>14</v>
      </c>
      <c r="V1655">
        <f>T1655 * _xll.XLOOKUP(U1655,CALCULATION!$A$15:$A$17, CALCULATION!$B$15:$B$17 )</f>
        <v>300</v>
      </c>
      <c r="W1655" s="5">
        <f>O1655*T1655*_xll.XLOOKUP(U1655,CALCULATION!$A$15:$A$17, CALCULATION!$B$15:$B$17)</f>
        <v>8514.9</v>
      </c>
      <c r="X1655" s="5">
        <f>WORKSHEET[[#This Row],[Clients Total Cost]] / WORKSHEET[[#This Row],[Clients Rate per T2 (USD)]]</f>
        <v>28.382999999999999</v>
      </c>
      <c r="Y1655" s="5">
        <f>WORKSHEET[[#This Row],[Clients Rate per T2 (USD)]] - WORKSHEET[[#This Row],[Supplier Rate Per t2 (USD)]]</f>
        <v>300</v>
      </c>
      <c r="Z1655" s="5">
        <f>WORKSHEET[[#This Row],[Profit Per T]] * WORKSHEET[[#This Row],[Weight]]</f>
        <v>8514.9</v>
      </c>
      <c r="AA1655">
        <v>1</v>
      </c>
      <c r="AB1655" s="1">
        <v>4.05</v>
      </c>
      <c r="AC1655" s="1">
        <v>2.7</v>
      </c>
      <c r="AD1655" s="1">
        <v>3.375</v>
      </c>
      <c r="AE1655" s="1">
        <f>WORKSHEET[[#This Row],[Delay at toll gate in days]] +WORKSHEET[[#This Row],[Delay at workshop in days]] +WORKSHEET[[#This Row],[Delay at border in days]]</f>
        <v>10.125</v>
      </c>
    </row>
    <row r="1656" spans="1:31" x14ac:dyDescent="0.35">
      <c r="A1656" t="s">
        <v>1676</v>
      </c>
      <c r="B1656" t="s">
        <v>10</v>
      </c>
      <c r="C1656" t="s">
        <v>68</v>
      </c>
      <c r="D1656" t="s">
        <v>3616</v>
      </c>
      <c r="E1656" t="s">
        <v>3613</v>
      </c>
      <c r="F1656" t="str">
        <f>WORKSHEET[[#This Row],[Depart From]]&amp;"-"&amp;WORKSHEET[[#This Row],[Arrive To]]</f>
        <v>Marrakech-Sanaa</v>
      </c>
      <c r="G1656" s="2">
        <v>44715</v>
      </c>
      <c r="H1656" s="2">
        <v>44740</v>
      </c>
      <c r="I1656" s="2" t="str">
        <f t="shared" si="25"/>
        <v>Delivered</v>
      </c>
      <c r="J1656" s="2" t="str">
        <f>TEXT(WORKSHEET[[#This Row],[Offloading Date]], "mmm")</f>
        <v>Jun</v>
      </c>
      <c r="K1656" s="2" t="str">
        <f>IF(OR(WORKSHEET[[#This Row],[Year]]="", ISBLANK(WORKSHEET[[#This Row],[Year]]), WORKSHEET[[#This Row],[Year]]="null"), "Exclude", "Include")</f>
        <v>Include</v>
      </c>
      <c r="L1656" t="s">
        <v>12</v>
      </c>
      <c r="M1656" t="s">
        <v>12</v>
      </c>
      <c r="N1656" t="s">
        <v>13</v>
      </c>
      <c r="O1656">
        <v>30.390999999999998</v>
      </c>
      <c r="P1656">
        <v>600</v>
      </c>
      <c r="Q1656" t="s">
        <v>14</v>
      </c>
      <c r="R1656">
        <f>P1656 * _xll.XLOOKUP(Q1656,CALCULATION!$A$15:$A$17, CALCULATION!$B$15:$B$17 )</f>
        <v>600</v>
      </c>
      <c r="S1656" s="5">
        <f>O1656*P1656*_xll.XLOOKUP(Q1656,CALCULATION!$A$15:$A$17, CALCULATION!$B$15:$B$17)</f>
        <v>18234.599999999999</v>
      </c>
      <c r="T1656">
        <v>300</v>
      </c>
      <c r="U1656" t="s">
        <v>14</v>
      </c>
      <c r="V1656">
        <f>T1656 * _xll.XLOOKUP(U1656,CALCULATION!$A$15:$A$17, CALCULATION!$B$15:$B$17 )</f>
        <v>300</v>
      </c>
      <c r="W1656" s="5">
        <f>O1656*T1656*_xll.XLOOKUP(U1656,CALCULATION!$A$15:$A$17, CALCULATION!$B$15:$B$17)</f>
        <v>9117.2999999999993</v>
      </c>
      <c r="X1656" s="5">
        <f>WORKSHEET[[#This Row],[Clients Total Cost]] / WORKSHEET[[#This Row],[Clients Rate per T2 (USD)]]</f>
        <v>30.390999999999998</v>
      </c>
      <c r="Y1656" s="5">
        <f>WORKSHEET[[#This Row],[Clients Rate per T2 (USD)]] - WORKSHEET[[#This Row],[Supplier Rate Per t2 (USD)]]</f>
        <v>300</v>
      </c>
      <c r="Z1656" s="5">
        <f>WORKSHEET[[#This Row],[Profit Per T]] * WORKSHEET[[#This Row],[Weight]]</f>
        <v>9117.2999999999993</v>
      </c>
      <c r="AA1656">
        <v>1</v>
      </c>
      <c r="AB1656" s="1">
        <v>3.75</v>
      </c>
      <c r="AC1656" s="1">
        <v>2.5</v>
      </c>
      <c r="AD1656" s="1">
        <v>3.125</v>
      </c>
      <c r="AE1656" s="1">
        <f>WORKSHEET[[#This Row],[Delay at toll gate in days]] +WORKSHEET[[#This Row],[Delay at workshop in days]] +WORKSHEET[[#This Row],[Delay at border in days]]</f>
        <v>9.375</v>
      </c>
    </row>
    <row r="1657" spans="1:31" x14ac:dyDescent="0.35">
      <c r="A1657" t="s">
        <v>1677</v>
      </c>
      <c r="B1657" t="s">
        <v>10</v>
      </c>
      <c r="C1657" t="s">
        <v>68</v>
      </c>
      <c r="D1657" t="s">
        <v>3619</v>
      </c>
      <c r="E1657" t="s">
        <v>3614</v>
      </c>
      <c r="F1657" t="str">
        <f>WORKSHEET[[#This Row],[Depart From]]&amp;"-"&amp;WORKSHEET[[#This Row],[Arrive To]]</f>
        <v>Addis Ababa-Alger</v>
      </c>
      <c r="G1657" s="2">
        <v>44715</v>
      </c>
      <c r="H1657" s="2">
        <v>44740</v>
      </c>
      <c r="I1657" s="2" t="str">
        <f t="shared" si="25"/>
        <v>Delivered</v>
      </c>
      <c r="J1657" s="2" t="str">
        <f>TEXT(WORKSHEET[[#This Row],[Offloading Date]], "mmm")</f>
        <v>Jun</v>
      </c>
      <c r="K1657" s="2" t="str">
        <f>IF(OR(WORKSHEET[[#This Row],[Year]]="", ISBLANK(WORKSHEET[[#This Row],[Year]]), WORKSHEET[[#This Row],[Year]]="null"), "Exclude", "Include")</f>
        <v>Include</v>
      </c>
      <c r="L1657" t="s">
        <v>12</v>
      </c>
      <c r="M1657" t="s">
        <v>12</v>
      </c>
      <c r="N1657" t="s">
        <v>13</v>
      </c>
      <c r="O1657">
        <v>28.765000000000001</v>
      </c>
      <c r="P1657">
        <v>600</v>
      </c>
      <c r="Q1657" t="s">
        <v>14</v>
      </c>
      <c r="R1657">
        <f>P1657 * _xll.XLOOKUP(Q1657,CALCULATION!$A$15:$A$17, CALCULATION!$B$15:$B$17 )</f>
        <v>600</v>
      </c>
      <c r="S1657" s="5">
        <f>O1657*P1657*_xll.XLOOKUP(Q1657,CALCULATION!$A$15:$A$17, CALCULATION!$B$15:$B$17)</f>
        <v>17259</v>
      </c>
      <c r="T1657">
        <v>300</v>
      </c>
      <c r="U1657" t="s">
        <v>14</v>
      </c>
      <c r="V1657">
        <f>T1657 * _xll.XLOOKUP(U1657,CALCULATION!$A$15:$A$17, CALCULATION!$B$15:$B$17 )</f>
        <v>300</v>
      </c>
      <c r="W1657" s="5">
        <f>O1657*T1657*_xll.XLOOKUP(U1657,CALCULATION!$A$15:$A$17, CALCULATION!$B$15:$B$17)</f>
        <v>8629.5</v>
      </c>
      <c r="X1657" s="5">
        <f>WORKSHEET[[#This Row],[Clients Total Cost]] / WORKSHEET[[#This Row],[Clients Rate per T2 (USD)]]</f>
        <v>28.765000000000001</v>
      </c>
      <c r="Y1657" s="5">
        <f>WORKSHEET[[#This Row],[Clients Rate per T2 (USD)]] - WORKSHEET[[#This Row],[Supplier Rate Per t2 (USD)]]</f>
        <v>300</v>
      </c>
      <c r="Z1657" s="5">
        <f>WORKSHEET[[#This Row],[Profit Per T]] * WORKSHEET[[#This Row],[Weight]]</f>
        <v>8629.5</v>
      </c>
      <c r="AA1657">
        <v>1</v>
      </c>
      <c r="AB1657" s="1">
        <v>3.75</v>
      </c>
      <c r="AC1657" s="1">
        <v>2.5</v>
      </c>
      <c r="AD1657" s="1">
        <v>3.125</v>
      </c>
      <c r="AE1657" s="1">
        <f>WORKSHEET[[#This Row],[Delay at toll gate in days]] +WORKSHEET[[#This Row],[Delay at workshop in days]] +WORKSHEET[[#This Row],[Delay at border in days]]</f>
        <v>9.375</v>
      </c>
    </row>
    <row r="1658" spans="1:31" x14ac:dyDescent="0.35">
      <c r="A1658" t="s">
        <v>1678</v>
      </c>
      <c r="B1658" t="s">
        <v>10</v>
      </c>
      <c r="C1658" t="s">
        <v>68</v>
      </c>
      <c r="D1658" t="s">
        <v>3615</v>
      </c>
      <c r="E1658" t="s">
        <v>3614</v>
      </c>
      <c r="F1658" t="str">
        <f>WORKSHEET[[#This Row],[Depart From]]&amp;"-"&amp;WORKSHEET[[#This Row],[Arrive To]]</f>
        <v>Mombasa-Alger</v>
      </c>
      <c r="G1658" s="2">
        <v>44733</v>
      </c>
      <c r="H1658" s="2">
        <v>44763</v>
      </c>
      <c r="I1658" s="2" t="str">
        <f t="shared" si="25"/>
        <v>Delivered</v>
      </c>
      <c r="J1658" s="2" t="str">
        <f>TEXT(WORKSHEET[[#This Row],[Offloading Date]], "mmm")</f>
        <v>Jul</v>
      </c>
      <c r="K1658" s="2" t="str">
        <f>IF(OR(WORKSHEET[[#This Row],[Year]]="", ISBLANK(WORKSHEET[[#This Row],[Year]]), WORKSHEET[[#This Row],[Year]]="null"), "Exclude", "Include")</f>
        <v>Include</v>
      </c>
      <c r="L1658" t="s">
        <v>12</v>
      </c>
      <c r="M1658" t="s">
        <v>12</v>
      </c>
      <c r="N1658" t="s">
        <v>13</v>
      </c>
      <c r="O1658">
        <v>29.888000000000002</v>
      </c>
      <c r="P1658">
        <v>600</v>
      </c>
      <c r="Q1658" t="s">
        <v>14</v>
      </c>
      <c r="R1658">
        <f>P1658 * _xll.XLOOKUP(Q1658,CALCULATION!$A$15:$A$17, CALCULATION!$B$15:$B$17 )</f>
        <v>600</v>
      </c>
      <c r="S1658" s="5">
        <f>O1658*P1658*_xll.XLOOKUP(Q1658,CALCULATION!$A$15:$A$17, CALCULATION!$B$15:$B$17)</f>
        <v>17932.8</v>
      </c>
      <c r="T1658">
        <v>300</v>
      </c>
      <c r="U1658" t="s">
        <v>14</v>
      </c>
      <c r="V1658">
        <f>T1658 * _xll.XLOOKUP(U1658,CALCULATION!$A$15:$A$17, CALCULATION!$B$15:$B$17 )</f>
        <v>300</v>
      </c>
      <c r="W1658" s="5">
        <f>O1658*T1658*_xll.XLOOKUP(U1658,CALCULATION!$A$15:$A$17, CALCULATION!$B$15:$B$17)</f>
        <v>8966.4</v>
      </c>
      <c r="X1658" s="5">
        <f>WORKSHEET[[#This Row],[Clients Total Cost]] / WORKSHEET[[#This Row],[Clients Rate per T2 (USD)]]</f>
        <v>29.887999999999998</v>
      </c>
      <c r="Y1658" s="5">
        <f>WORKSHEET[[#This Row],[Clients Rate per T2 (USD)]] - WORKSHEET[[#This Row],[Supplier Rate Per t2 (USD)]]</f>
        <v>300</v>
      </c>
      <c r="Z1658" s="5">
        <f>WORKSHEET[[#This Row],[Profit Per T]] * WORKSHEET[[#This Row],[Weight]]</f>
        <v>8966.4</v>
      </c>
      <c r="AA1658">
        <v>1</v>
      </c>
      <c r="AB1658" s="1">
        <v>4.5</v>
      </c>
      <c r="AC1658" s="1">
        <v>3</v>
      </c>
      <c r="AD1658" s="1">
        <v>3.75</v>
      </c>
      <c r="AE1658" s="1">
        <f>WORKSHEET[[#This Row],[Delay at toll gate in days]] +WORKSHEET[[#This Row],[Delay at workshop in days]] +WORKSHEET[[#This Row],[Delay at border in days]]</f>
        <v>11.25</v>
      </c>
    </row>
    <row r="1659" spans="1:31" x14ac:dyDescent="0.35">
      <c r="A1659" t="s">
        <v>1679</v>
      </c>
      <c r="B1659" t="s">
        <v>10</v>
      </c>
      <c r="C1659" t="s">
        <v>68</v>
      </c>
      <c r="D1659" t="s">
        <v>3615</v>
      </c>
      <c r="E1659" t="s">
        <v>3617</v>
      </c>
      <c r="F1659" t="str">
        <f>WORKSHEET[[#This Row],[Depart From]]&amp;"-"&amp;WORKSHEET[[#This Row],[Arrive To]]</f>
        <v>Mombasa-Lagos</v>
      </c>
      <c r="G1659" s="2">
        <v>44720</v>
      </c>
      <c r="H1659" s="2">
        <v>44744</v>
      </c>
      <c r="I1659" s="2" t="str">
        <f t="shared" si="25"/>
        <v>Delivered</v>
      </c>
      <c r="J1659" s="2" t="str">
        <f>TEXT(WORKSHEET[[#This Row],[Offloading Date]], "mmm")</f>
        <v>Jul</v>
      </c>
      <c r="K1659" s="2" t="str">
        <f>IF(OR(WORKSHEET[[#This Row],[Year]]="", ISBLANK(WORKSHEET[[#This Row],[Year]]), WORKSHEET[[#This Row],[Year]]="null"), "Exclude", "Include")</f>
        <v>Include</v>
      </c>
      <c r="L1659" t="s">
        <v>12</v>
      </c>
      <c r="M1659" t="s">
        <v>12</v>
      </c>
      <c r="N1659" t="s">
        <v>13</v>
      </c>
      <c r="O1659">
        <v>29.614000000000001</v>
      </c>
      <c r="P1659">
        <v>600</v>
      </c>
      <c r="Q1659" t="s">
        <v>14</v>
      </c>
      <c r="R1659">
        <f>P1659 * _xll.XLOOKUP(Q1659,CALCULATION!$A$15:$A$17, CALCULATION!$B$15:$B$17 )</f>
        <v>600</v>
      </c>
      <c r="S1659" s="5">
        <f>O1659*P1659*_xll.XLOOKUP(Q1659,CALCULATION!$A$15:$A$17, CALCULATION!$B$15:$B$17)</f>
        <v>17768.400000000001</v>
      </c>
      <c r="T1659">
        <v>300</v>
      </c>
      <c r="U1659" t="s">
        <v>14</v>
      </c>
      <c r="V1659">
        <f>T1659 * _xll.XLOOKUP(U1659,CALCULATION!$A$15:$A$17, CALCULATION!$B$15:$B$17 )</f>
        <v>300</v>
      </c>
      <c r="W1659" s="5">
        <f>O1659*T1659*_xll.XLOOKUP(U1659,CALCULATION!$A$15:$A$17, CALCULATION!$B$15:$B$17)</f>
        <v>8884.2000000000007</v>
      </c>
      <c r="X1659" s="5">
        <f>WORKSHEET[[#This Row],[Clients Total Cost]] / WORKSHEET[[#This Row],[Clients Rate per T2 (USD)]]</f>
        <v>29.614000000000001</v>
      </c>
      <c r="Y1659" s="5">
        <f>WORKSHEET[[#This Row],[Clients Rate per T2 (USD)]] - WORKSHEET[[#This Row],[Supplier Rate Per t2 (USD)]]</f>
        <v>300</v>
      </c>
      <c r="Z1659" s="5">
        <f>WORKSHEET[[#This Row],[Profit Per T]] * WORKSHEET[[#This Row],[Weight]]</f>
        <v>8884.2000000000007</v>
      </c>
      <c r="AA1659">
        <v>1</v>
      </c>
      <c r="AB1659" s="1">
        <v>3.5999999999999996</v>
      </c>
      <c r="AC1659" s="1">
        <v>2.4000000000000004</v>
      </c>
      <c r="AD1659" s="1">
        <v>3</v>
      </c>
      <c r="AE1659" s="1">
        <f>WORKSHEET[[#This Row],[Delay at toll gate in days]] +WORKSHEET[[#This Row],[Delay at workshop in days]] +WORKSHEET[[#This Row],[Delay at border in days]]</f>
        <v>9</v>
      </c>
    </row>
    <row r="1660" spans="1:31" x14ac:dyDescent="0.35">
      <c r="A1660" t="s">
        <v>1680</v>
      </c>
      <c r="B1660" t="s">
        <v>10</v>
      </c>
      <c r="C1660" t="s">
        <v>68</v>
      </c>
      <c r="D1660" t="s">
        <v>3616</v>
      </c>
      <c r="E1660" t="s">
        <v>3617</v>
      </c>
      <c r="F1660" t="str">
        <f>WORKSHEET[[#This Row],[Depart From]]&amp;"-"&amp;WORKSHEET[[#This Row],[Arrive To]]</f>
        <v>Marrakech-Lagos</v>
      </c>
      <c r="G1660" s="2">
        <v>44726</v>
      </c>
      <c r="H1660" s="2">
        <v>44749</v>
      </c>
      <c r="I1660" s="2" t="str">
        <f t="shared" si="25"/>
        <v>Delivered</v>
      </c>
      <c r="J1660" s="2" t="str">
        <f>TEXT(WORKSHEET[[#This Row],[Offloading Date]], "mmm")</f>
        <v>Jul</v>
      </c>
      <c r="K1660" s="2" t="str">
        <f>IF(OR(WORKSHEET[[#This Row],[Year]]="", ISBLANK(WORKSHEET[[#This Row],[Year]]), WORKSHEET[[#This Row],[Year]]="null"), "Exclude", "Include")</f>
        <v>Include</v>
      </c>
      <c r="L1660" t="s">
        <v>12</v>
      </c>
      <c r="M1660" t="s">
        <v>12</v>
      </c>
      <c r="N1660" t="s">
        <v>13</v>
      </c>
      <c r="O1660">
        <v>28.443000000000001</v>
      </c>
      <c r="P1660">
        <v>600</v>
      </c>
      <c r="Q1660" t="s">
        <v>14</v>
      </c>
      <c r="R1660">
        <f>P1660 * _xll.XLOOKUP(Q1660,CALCULATION!$A$15:$A$17, CALCULATION!$B$15:$B$17 )</f>
        <v>600</v>
      </c>
      <c r="S1660" s="5">
        <f>O1660*P1660*_xll.XLOOKUP(Q1660,CALCULATION!$A$15:$A$17, CALCULATION!$B$15:$B$17)</f>
        <v>17065.8</v>
      </c>
      <c r="T1660">
        <v>300</v>
      </c>
      <c r="U1660" t="s">
        <v>14</v>
      </c>
      <c r="V1660">
        <f>T1660 * _xll.XLOOKUP(U1660,CALCULATION!$A$15:$A$17, CALCULATION!$B$15:$B$17 )</f>
        <v>300</v>
      </c>
      <c r="W1660" s="5">
        <f>O1660*T1660*_xll.XLOOKUP(U1660,CALCULATION!$A$15:$A$17, CALCULATION!$B$15:$B$17)</f>
        <v>8532.9</v>
      </c>
      <c r="X1660" s="5">
        <f>WORKSHEET[[#This Row],[Clients Total Cost]] / WORKSHEET[[#This Row],[Clients Rate per T2 (USD)]]</f>
        <v>28.442999999999998</v>
      </c>
      <c r="Y1660" s="5">
        <f>WORKSHEET[[#This Row],[Clients Rate per T2 (USD)]] - WORKSHEET[[#This Row],[Supplier Rate Per t2 (USD)]]</f>
        <v>300</v>
      </c>
      <c r="Z1660" s="5">
        <f>WORKSHEET[[#This Row],[Profit Per T]] * WORKSHEET[[#This Row],[Weight]]</f>
        <v>8532.9</v>
      </c>
      <c r="AA1660">
        <v>1</v>
      </c>
      <c r="AB1660" s="1">
        <v>3.4499999999999997</v>
      </c>
      <c r="AC1660" s="1">
        <v>2.3000000000000003</v>
      </c>
      <c r="AD1660" s="1">
        <v>2.875</v>
      </c>
      <c r="AE1660" s="1">
        <f>WORKSHEET[[#This Row],[Delay at toll gate in days]] +WORKSHEET[[#This Row],[Delay at workshop in days]] +WORKSHEET[[#This Row],[Delay at border in days]]</f>
        <v>8.625</v>
      </c>
    </row>
    <row r="1661" spans="1:31" x14ac:dyDescent="0.35">
      <c r="A1661" t="s">
        <v>1681</v>
      </c>
      <c r="B1661" t="s">
        <v>10</v>
      </c>
      <c r="C1661" t="s">
        <v>68</v>
      </c>
      <c r="D1661" t="s">
        <v>3611</v>
      </c>
      <c r="E1661" t="s">
        <v>3617</v>
      </c>
      <c r="F1661" t="str">
        <f>WORKSHEET[[#This Row],[Depart From]]&amp;"-"&amp;WORKSHEET[[#This Row],[Arrive To]]</f>
        <v>Mogadishu-Lagos</v>
      </c>
      <c r="G1661" s="2">
        <v>44720</v>
      </c>
      <c r="H1661" s="2">
        <v>44743</v>
      </c>
      <c r="I1661" s="2" t="str">
        <f t="shared" si="25"/>
        <v>Delivered</v>
      </c>
      <c r="J1661" s="2" t="str">
        <f>TEXT(WORKSHEET[[#This Row],[Offloading Date]], "mmm")</f>
        <v>Jul</v>
      </c>
      <c r="K1661" s="2" t="str">
        <f>IF(OR(WORKSHEET[[#This Row],[Year]]="", ISBLANK(WORKSHEET[[#This Row],[Year]]), WORKSHEET[[#This Row],[Year]]="null"), "Exclude", "Include")</f>
        <v>Include</v>
      </c>
      <c r="L1661" t="s">
        <v>12</v>
      </c>
      <c r="M1661" t="s">
        <v>12</v>
      </c>
      <c r="N1661" t="s">
        <v>13</v>
      </c>
      <c r="O1661">
        <v>29.512</v>
      </c>
      <c r="P1661">
        <v>600</v>
      </c>
      <c r="Q1661" t="s">
        <v>14</v>
      </c>
      <c r="R1661">
        <f>P1661 * _xll.XLOOKUP(Q1661,CALCULATION!$A$15:$A$17, CALCULATION!$B$15:$B$17 )</f>
        <v>600</v>
      </c>
      <c r="S1661" s="5">
        <f>O1661*P1661*_xll.XLOOKUP(Q1661,CALCULATION!$A$15:$A$17, CALCULATION!$B$15:$B$17)</f>
        <v>17707.2</v>
      </c>
      <c r="T1661">
        <v>300</v>
      </c>
      <c r="U1661" t="s">
        <v>14</v>
      </c>
      <c r="V1661">
        <f>T1661 * _xll.XLOOKUP(U1661,CALCULATION!$A$15:$A$17, CALCULATION!$B$15:$B$17 )</f>
        <v>300</v>
      </c>
      <c r="W1661" s="5">
        <f>O1661*T1661*_xll.XLOOKUP(U1661,CALCULATION!$A$15:$A$17, CALCULATION!$B$15:$B$17)</f>
        <v>8853.6</v>
      </c>
      <c r="X1661" s="5">
        <f>WORKSHEET[[#This Row],[Clients Total Cost]] / WORKSHEET[[#This Row],[Clients Rate per T2 (USD)]]</f>
        <v>29.512</v>
      </c>
      <c r="Y1661" s="5">
        <f>WORKSHEET[[#This Row],[Clients Rate per T2 (USD)]] - WORKSHEET[[#This Row],[Supplier Rate Per t2 (USD)]]</f>
        <v>300</v>
      </c>
      <c r="Z1661" s="5">
        <f>WORKSHEET[[#This Row],[Profit Per T]] * WORKSHEET[[#This Row],[Weight]]</f>
        <v>8853.6</v>
      </c>
      <c r="AA1661">
        <v>1</v>
      </c>
      <c r="AB1661" s="1">
        <v>3.4499999999999997</v>
      </c>
      <c r="AC1661" s="1">
        <v>2.3000000000000003</v>
      </c>
      <c r="AD1661" s="1">
        <v>2.875</v>
      </c>
      <c r="AE1661" s="1">
        <f>WORKSHEET[[#This Row],[Delay at toll gate in days]] +WORKSHEET[[#This Row],[Delay at workshop in days]] +WORKSHEET[[#This Row],[Delay at border in days]]</f>
        <v>8.625</v>
      </c>
    </row>
    <row r="1662" spans="1:31" x14ac:dyDescent="0.35">
      <c r="A1662" t="s">
        <v>1682</v>
      </c>
      <c r="B1662" t="s">
        <v>10</v>
      </c>
      <c r="C1662" t="s">
        <v>68</v>
      </c>
      <c r="D1662" t="s">
        <v>3611</v>
      </c>
      <c r="E1662" t="s">
        <v>3618</v>
      </c>
      <c r="F1662" t="str">
        <f>WORKSHEET[[#This Row],[Depart From]]&amp;"-"&amp;WORKSHEET[[#This Row],[Arrive To]]</f>
        <v>Mogadishu-Tripoli</v>
      </c>
      <c r="G1662" s="2">
        <v>44720</v>
      </c>
      <c r="H1662" s="2">
        <v>44743</v>
      </c>
      <c r="I1662" s="2" t="str">
        <f t="shared" si="25"/>
        <v>Delivered</v>
      </c>
      <c r="J1662" s="2" t="str">
        <f>TEXT(WORKSHEET[[#This Row],[Offloading Date]], "mmm")</f>
        <v>Jul</v>
      </c>
      <c r="K1662" s="2" t="str">
        <f>IF(OR(WORKSHEET[[#This Row],[Year]]="", ISBLANK(WORKSHEET[[#This Row],[Year]]), WORKSHEET[[#This Row],[Year]]="null"), "Exclude", "Include")</f>
        <v>Include</v>
      </c>
      <c r="L1662" t="s">
        <v>12</v>
      </c>
      <c r="M1662" t="s">
        <v>12</v>
      </c>
      <c r="N1662" t="s">
        <v>13</v>
      </c>
      <c r="O1662">
        <v>30.201000000000001</v>
      </c>
      <c r="P1662">
        <v>600</v>
      </c>
      <c r="Q1662" t="s">
        <v>14</v>
      </c>
      <c r="R1662">
        <f>P1662 * _xll.XLOOKUP(Q1662,CALCULATION!$A$15:$A$17, CALCULATION!$B$15:$B$17 )</f>
        <v>600</v>
      </c>
      <c r="S1662" s="5">
        <f>O1662*P1662*_xll.XLOOKUP(Q1662,CALCULATION!$A$15:$A$17, CALCULATION!$B$15:$B$17)</f>
        <v>18120.599999999999</v>
      </c>
      <c r="T1662">
        <v>300</v>
      </c>
      <c r="U1662" t="s">
        <v>14</v>
      </c>
      <c r="V1662">
        <f>T1662 * _xll.XLOOKUP(U1662,CALCULATION!$A$15:$A$17, CALCULATION!$B$15:$B$17 )</f>
        <v>300</v>
      </c>
      <c r="W1662" s="5">
        <f>O1662*T1662*_xll.XLOOKUP(U1662,CALCULATION!$A$15:$A$17, CALCULATION!$B$15:$B$17)</f>
        <v>9060.2999999999993</v>
      </c>
      <c r="X1662" s="5">
        <f>WORKSHEET[[#This Row],[Clients Total Cost]] / WORKSHEET[[#This Row],[Clients Rate per T2 (USD)]]</f>
        <v>30.200999999999997</v>
      </c>
      <c r="Y1662" s="5">
        <f>WORKSHEET[[#This Row],[Clients Rate per T2 (USD)]] - WORKSHEET[[#This Row],[Supplier Rate Per t2 (USD)]]</f>
        <v>300</v>
      </c>
      <c r="Z1662" s="5">
        <f>WORKSHEET[[#This Row],[Profit Per T]] * WORKSHEET[[#This Row],[Weight]]</f>
        <v>9060.2999999999993</v>
      </c>
      <c r="AA1662">
        <v>1</v>
      </c>
      <c r="AB1662" s="1">
        <v>3.4499999999999997</v>
      </c>
      <c r="AC1662" s="1">
        <v>2.3000000000000003</v>
      </c>
      <c r="AD1662" s="1">
        <v>2.875</v>
      </c>
      <c r="AE1662" s="1">
        <f>WORKSHEET[[#This Row],[Delay at toll gate in days]] +WORKSHEET[[#This Row],[Delay at workshop in days]] +WORKSHEET[[#This Row],[Delay at border in days]]</f>
        <v>8.625</v>
      </c>
    </row>
    <row r="1663" spans="1:31" x14ac:dyDescent="0.35">
      <c r="A1663" t="s">
        <v>1683</v>
      </c>
      <c r="B1663" t="s">
        <v>10</v>
      </c>
      <c r="C1663" t="s">
        <v>68</v>
      </c>
      <c r="D1663" t="s">
        <v>3619</v>
      </c>
      <c r="E1663" t="s">
        <v>3613</v>
      </c>
      <c r="F1663" t="str">
        <f>WORKSHEET[[#This Row],[Depart From]]&amp;"-"&amp;WORKSHEET[[#This Row],[Arrive To]]</f>
        <v>Addis Ababa-Sanaa</v>
      </c>
      <c r="G1663" s="2">
        <v>44720</v>
      </c>
      <c r="H1663" s="2">
        <v>44743</v>
      </c>
      <c r="I1663" s="2" t="str">
        <f t="shared" si="25"/>
        <v>Delivered</v>
      </c>
      <c r="J1663" s="2" t="str">
        <f>TEXT(WORKSHEET[[#This Row],[Offloading Date]], "mmm")</f>
        <v>Jul</v>
      </c>
      <c r="K1663" s="2" t="str">
        <f>IF(OR(WORKSHEET[[#This Row],[Year]]="", ISBLANK(WORKSHEET[[#This Row],[Year]]), WORKSHEET[[#This Row],[Year]]="null"), "Exclude", "Include")</f>
        <v>Include</v>
      </c>
      <c r="L1663" t="s">
        <v>12</v>
      </c>
      <c r="M1663" t="s">
        <v>12</v>
      </c>
      <c r="N1663" t="s">
        <v>13</v>
      </c>
      <c r="O1663">
        <v>30.120999999999999</v>
      </c>
      <c r="P1663">
        <v>600</v>
      </c>
      <c r="Q1663" t="s">
        <v>14</v>
      </c>
      <c r="R1663">
        <f>P1663 * _xll.XLOOKUP(Q1663,CALCULATION!$A$15:$A$17, CALCULATION!$B$15:$B$17 )</f>
        <v>600</v>
      </c>
      <c r="S1663" s="5">
        <f>O1663*P1663*_xll.XLOOKUP(Q1663,CALCULATION!$A$15:$A$17, CALCULATION!$B$15:$B$17)</f>
        <v>18072.599999999999</v>
      </c>
      <c r="T1663">
        <v>300</v>
      </c>
      <c r="U1663" t="s">
        <v>14</v>
      </c>
      <c r="V1663">
        <f>T1663 * _xll.XLOOKUP(U1663,CALCULATION!$A$15:$A$17, CALCULATION!$B$15:$B$17 )</f>
        <v>300</v>
      </c>
      <c r="W1663" s="5">
        <f>O1663*T1663*_xll.XLOOKUP(U1663,CALCULATION!$A$15:$A$17, CALCULATION!$B$15:$B$17)</f>
        <v>9036.2999999999993</v>
      </c>
      <c r="X1663" s="5">
        <f>WORKSHEET[[#This Row],[Clients Total Cost]] / WORKSHEET[[#This Row],[Clients Rate per T2 (USD)]]</f>
        <v>30.120999999999999</v>
      </c>
      <c r="Y1663" s="5">
        <f>WORKSHEET[[#This Row],[Clients Rate per T2 (USD)]] - WORKSHEET[[#This Row],[Supplier Rate Per t2 (USD)]]</f>
        <v>300</v>
      </c>
      <c r="Z1663" s="5">
        <f>WORKSHEET[[#This Row],[Profit Per T]] * WORKSHEET[[#This Row],[Weight]]</f>
        <v>9036.2999999999993</v>
      </c>
      <c r="AA1663">
        <v>1</v>
      </c>
      <c r="AB1663" s="1">
        <v>3.4499999999999997</v>
      </c>
      <c r="AC1663" s="1">
        <v>2.3000000000000003</v>
      </c>
      <c r="AD1663" s="1">
        <v>2.875</v>
      </c>
      <c r="AE1663" s="1">
        <f>WORKSHEET[[#This Row],[Delay at toll gate in days]] +WORKSHEET[[#This Row],[Delay at workshop in days]] +WORKSHEET[[#This Row],[Delay at border in days]]</f>
        <v>8.625</v>
      </c>
    </row>
    <row r="1664" spans="1:31" x14ac:dyDescent="0.35">
      <c r="A1664" t="s">
        <v>1684</v>
      </c>
      <c r="B1664" t="s">
        <v>10</v>
      </c>
      <c r="C1664" t="s">
        <v>68</v>
      </c>
      <c r="D1664" t="s">
        <v>3620</v>
      </c>
      <c r="E1664" t="s">
        <v>3612</v>
      </c>
      <c r="F1664" t="str">
        <f>WORKSHEET[[#This Row],[Depart From]]&amp;"-"&amp;WORKSHEET[[#This Row],[Arrive To]]</f>
        <v>Zanzibar-Victoria</v>
      </c>
      <c r="G1664" s="2">
        <v>44720</v>
      </c>
      <c r="H1664" s="2">
        <v>44745</v>
      </c>
      <c r="I1664" s="2" t="str">
        <f t="shared" si="25"/>
        <v>Delivered</v>
      </c>
      <c r="J1664" s="2" t="str">
        <f>TEXT(WORKSHEET[[#This Row],[Offloading Date]], "mmm")</f>
        <v>Jul</v>
      </c>
      <c r="K1664" s="2" t="str">
        <f>IF(OR(WORKSHEET[[#This Row],[Year]]="", ISBLANK(WORKSHEET[[#This Row],[Year]]), WORKSHEET[[#This Row],[Year]]="null"), "Exclude", "Include")</f>
        <v>Include</v>
      </c>
      <c r="L1664" t="s">
        <v>12</v>
      </c>
      <c r="M1664" t="s">
        <v>12</v>
      </c>
      <c r="N1664" t="s">
        <v>13</v>
      </c>
      <c r="O1664">
        <v>29.483000000000001</v>
      </c>
      <c r="P1664">
        <v>600</v>
      </c>
      <c r="Q1664" t="s">
        <v>14</v>
      </c>
      <c r="R1664">
        <f>P1664 * _xll.XLOOKUP(Q1664,CALCULATION!$A$15:$A$17, CALCULATION!$B$15:$B$17 )</f>
        <v>600</v>
      </c>
      <c r="S1664" s="5">
        <f>O1664*P1664*_xll.XLOOKUP(Q1664,CALCULATION!$A$15:$A$17, CALCULATION!$B$15:$B$17)</f>
        <v>17689.8</v>
      </c>
      <c r="T1664">
        <v>300</v>
      </c>
      <c r="U1664" t="s">
        <v>14</v>
      </c>
      <c r="V1664">
        <f>T1664 * _xll.XLOOKUP(U1664,CALCULATION!$A$15:$A$17, CALCULATION!$B$15:$B$17 )</f>
        <v>300</v>
      </c>
      <c r="W1664" s="5">
        <f>O1664*T1664*_xll.XLOOKUP(U1664,CALCULATION!$A$15:$A$17, CALCULATION!$B$15:$B$17)</f>
        <v>8844.9</v>
      </c>
      <c r="X1664" s="5">
        <f>WORKSHEET[[#This Row],[Clients Total Cost]] / WORKSHEET[[#This Row],[Clients Rate per T2 (USD)]]</f>
        <v>29.483000000000001</v>
      </c>
      <c r="Y1664" s="5">
        <f>WORKSHEET[[#This Row],[Clients Rate per T2 (USD)]] - WORKSHEET[[#This Row],[Supplier Rate Per t2 (USD)]]</f>
        <v>300</v>
      </c>
      <c r="Z1664" s="5">
        <f>WORKSHEET[[#This Row],[Profit Per T]] * WORKSHEET[[#This Row],[Weight]]</f>
        <v>8844.9</v>
      </c>
      <c r="AA1664">
        <v>1</v>
      </c>
      <c r="AB1664" s="1">
        <v>3.75</v>
      </c>
      <c r="AC1664" s="1">
        <v>2.5</v>
      </c>
      <c r="AD1664" s="1">
        <v>3.125</v>
      </c>
      <c r="AE1664" s="1">
        <f>WORKSHEET[[#This Row],[Delay at toll gate in days]] +WORKSHEET[[#This Row],[Delay at workshop in days]] +WORKSHEET[[#This Row],[Delay at border in days]]</f>
        <v>9.375</v>
      </c>
    </row>
    <row r="1665" spans="1:31" x14ac:dyDescent="0.35">
      <c r="A1665" t="s">
        <v>1685</v>
      </c>
      <c r="B1665" t="s">
        <v>10</v>
      </c>
      <c r="C1665" t="s">
        <v>68</v>
      </c>
      <c r="D1665" t="s">
        <v>3619</v>
      </c>
      <c r="E1665" t="s">
        <v>3613</v>
      </c>
      <c r="F1665" t="str">
        <f>WORKSHEET[[#This Row],[Depart From]]&amp;"-"&amp;WORKSHEET[[#This Row],[Arrive To]]</f>
        <v>Addis Ababa-Sanaa</v>
      </c>
      <c r="G1665" s="2">
        <v>44720</v>
      </c>
      <c r="H1665" s="2">
        <v>44746</v>
      </c>
      <c r="I1665" s="2" t="str">
        <f t="shared" si="25"/>
        <v>Delivered</v>
      </c>
      <c r="J1665" s="2" t="str">
        <f>TEXT(WORKSHEET[[#This Row],[Offloading Date]], "mmm")</f>
        <v>Jul</v>
      </c>
      <c r="K1665" s="2" t="str">
        <f>IF(OR(WORKSHEET[[#This Row],[Year]]="", ISBLANK(WORKSHEET[[#This Row],[Year]]), WORKSHEET[[#This Row],[Year]]="null"), "Exclude", "Include")</f>
        <v>Include</v>
      </c>
      <c r="L1665" t="s">
        <v>12</v>
      </c>
      <c r="M1665" t="s">
        <v>12</v>
      </c>
      <c r="N1665" t="s">
        <v>13</v>
      </c>
      <c r="O1665">
        <v>30.085999999999999</v>
      </c>
      <c r="P1665">
        <v>600</v>
      </c>
      <c r="Q1665" t="s">
        <v>14</v>
      </c>
      <c r="R1665">
        <f>P1665 * _xll.XLOOKUP(Q1665,CALCULATION!$A$15:$A$17, CALCULATION!$B$15:$B$17 )</f>
        <v>600</v>
      </c>
      <c r="S1665" s="5">
        <f>O1665*P1665*_xll.XLOOKUP(Q1665,CALCULATION!$A$15:$A$17, CALCULATION!$B$15:$B$17)</f>
        <v>18051.599999999999</v>
      </c>
      <c r="T1665">
        <v>300</v>
      </c>
      <c r="U1665" t="s">
        <v>14</v>
      </c>
      <c r="V1665">
        <f>T1665 * _xll.XLOOKUP(U1665,CALCULATION!$A$15:$A$17, CALCULATION!$B$15:$B$17 )</f>
        <v>300</v>
      </c>
      <c r="W1665" s="5">
        <f>O1665*T1665*_xll.XLOOKUP(U1665,CALCULATION!$A$15:$A$17, CALCULATION!$B$15:$B$17)</f>
        <v>9025.7999999999993</v>
      </c>
      <c r="X1665" s="5">
        <f>WORKSHEET[[#This Row],[Clients Total Cost]] / WORKSHEET[[#This Row],[Clients Rate per T2 (USD)]]</f>
        <v>30.085999999999999</v>
      </c>
      <c r="Y1665" s="5">
        <f>WORKSHEET[[#This Row],[Clients Rate per T2 (USD)]] - WORKSHEET[[#This Row],[Supplier Rate Per t2 (USD)]]</f>
        <v>300</v>
      </c>
      <c r="Z1665" s="5">
        <f>WORKSHEET[[#This Row],[Profit Per T]] * WORKSHEET[[#This Row],[Weight]]</f>
        <v>9025.7999999999993</v>
      </c>
      <c r="AA1665">
        <v>1</v>
      </c>
      <c r="AB1665" s="1">
        <v>3.9</v>
      </c>
      <c r="AC1665" s="1">
        <v>2.6</v>
      </c>
      <c r="AD1665" s="1">
        <v>3.25</v>
      </c>
      <c r="AE1665" s="1">
        <f>WORKSHEET[[#This Row],[Delay at toll gate in days]] +WORKSHEET[[#This Row],[Delay at workshop in days]] +WORKSHEET[[#This Row],[Delay at border in days]]</f>
        <v>9.75</v>
      </c>
    </row>
    <row r="1666" spans="1:31" x14ac:dyDescent="0.35">
      <c r="A1666" t="s">
        <v>1686</v>
      </c>
      <c r="B1666" t="s">
        <v>10</v>
      </c>
      <c r="C1666" t="s">
        <v>68</v>
      </c>
      <c r="D1666" t="s">
        <v>3611</v>
      </c>
      <c r="E1666" t="s">
        <v>3617</v>
      </c>
      <c r="F1666" t="str">
        <f>WORKSHEET[[#This Row],[Depart From]]&amp;"-"&amp;WORKSHEET[[#This Row],[Arrive To]]</f>
        <v>Mogadishu-Lagos</v>
      </c>
      <c r="G1666" s="2">
        <v>44719</v>
      </c>
      <c r="H1666" s="2">
        <v>44742</v>
      </c>
      <c r="I1666" s="2" t="str">
        <f t="shared" ref="I1666:I1729" si="26">IF(OR(H1666="", H1666="NULL"), "Failed","Delivered")</f>
        <v>Delivered</v>
      </c>
      <c r="J1666" s="2" t="str">
        <f>TEXT(WORKSHEET[[#This Row],[Offloading Date]], "mmm")</f>
        <v>Jun</v>
      </c>
      <c r="K1666" s="2" t="str">
        <f>IF(OR(WORKSHEET[[#This Row],[Year]]="", ISBLANK(WORKSHEET[[#This Row],[Year]]), WORKSHEET[[#This Row],[Year]]="null"), "Exclude", "Include")</f>
        <v>Include</v>
      </c>
      <c r="L1666" t="s">
        <v>12</v>
      </c>
      <c r="M1666" t="s">
        <v>12</v>
      </c>
      <c r="N1666" t="s">
        <v>13</v>
      </c>
      <c r="O1666">
        <v>29.169</v>
      </c>
      <c r="P1666">
        <v>600</v>
      </c>
      <c r="Q1666" t="s">
        <v>14</v>
      </c>
      <c r="R1666">
        <f>P1666 * _xll.XLOOKUP(Q1666,CALCULATION!$A$15:$A$17, CALCULATION!$B$15:$B$17 )</f>
        <v>600</v>
      </c>
      <c r="S1666" s="5">
        <f>O1666*P1666*_xll.XLOOKUP(Q1666,CALCULATION!$A$15:$A$17, CALCULATION!$B$15:$B$17)</f>
        <v>17501.400000000001</v>
      </c>
      <c r="T1666">
        <v>300</v>
      </c>
      <c r="U1666" t="s">
        <v>14</v>
      </c>
      <c r="V1666">
        <f>T1666 * _xll.XLOOKUP(U1666,CALCULATION!$A$15:$A$17, CALCULATION!$B$15:$B$17 )</f>
        <v>300</v>
      </c>
      <c r="W1666" s="5">
        <f>O1666*T1666*_xll.XLOOKUP(U1666,CALCULATION!$A$15:$A$17, CALCULATION!$B$15:$B$17)</f>
        <v>8750.7000000000007</v>
      </c>
      <c r="X1666" s="5">
        <f>WORKSHEET[[#This Row],[Clients Total Cost]] / WORKSHEET[[#This Row],[Clients Rate per T2 (USD)]]</f>
        <v>29.169000000000004</v>
      </c>
      <c r="Y1666" s="5">
        <f>WORKSHEET[[#This Row],[Clients Rate per T2 (USD)]] - WORKSHEET[[#This Row],[Supplier Rate Per t2 (USD)]]</f>
        <v>300</v>
      </c>
      <c r="Z1666" s="5">
        <f>WORKSHEET[[#This Row],[Profit Per T]] * WORKSHEET[[#This Row],[Weight]]</f>
        <v>8750.7000000000007</v>
      </c>
      <c r="AA1666">
        <v>1</v>
      </c>
      <c r="AB1666" s="1">
        <v>3.4499999999999997</v>
      </c>
      <c r="AC1666" s="1">
        <v>2.3000000000000003</v>
      </c>
      <c r="AD1666" s="1">
        <v>2.875</v>
      </c>
      <c r="AE1666" s="1">
        <f>WORKSHEET[[#This Row],[Delay at toll gate in days]] +WORKSHEET[[#This Row],[Delay at workshop in days]] +WORKSHEET[[#This Row],[Delay at border in days]]</f>
        <v>8.625</v>
      </c>
    </row>
    <row r="1667" spans="1:31" x14ac:dyDescent="0.35">
      <c r="A1667" t="s">
        <v>1687</v>
      </c>
      <c r="B1667" t="s">
        <v>10</v>
      </c>
      <c r="C1667" t="s">
        <v>68</v>
      </c>
      <c r="D1667" t="s">
        <v>3619</v>
      </c>
      <c r="E1667" t="s">
        <v>3618</v>
      </c>
      <c r="F1667" t="str">
        <f>WORKSHEET[[#This Row],[Depart From]]&amp;"-"&amp;WORKSHEET[[#This Row],[Arrive To]]</f>
        <v>Addis Ababa-Tripoli</v>
      </c>
      <c r="G1667" s="2">
        <v>44715</v>
      </c>
      <c r="H1667" s="2">
        <v>44739</v>
      </c>
      <c r="I1667" s="2" t="str">
        <f t="shared" si="26"/>
        <v>Delivered</v>
      </c>
      <c r="J1667" s="2" t="str">
        <f>TEXT(WORKSHEET[[#This Row],[Offloading Date]], "mmm")</f>
        <v>Jun</v>
      </c>
      <c r="K1667" s="2" t="str">
        <f>IF(OR(WORKSHEET[[#This Row],[Year]]="", ISBLANK(WORKSHEET[[#This Row],[Year]]), WORKSHEET[[#This Row],[Year]]="null"), "Exclude", "Include")</f>
        <v>Include</v>
      </c>
      <c r="L1667" t="s">
        <v>12</v>
      </c>
      <c r="M1667" t="s">
        <v>12</v>
      </c>
      <c r="N1667" t="s">
        <v>13</v>
      </c>
      <c r="O1667">
        <v>30.443000000000001</v>
      </c>
      <c r="P1667">
        <v>600</v>
      </c>
      <c r="Q1667" t="s">
        <v>14</v>
      </c>
      <c r="R1667">
        <f>P1667 * _xll.XLOOKUP(Q1667,CALCULATION!$A$15:$A$17, CALCULATION!$B$15:$B$17 )</f>
        <v>600</v>
      </c>
      <c r="S1667" s="5">
        <f>O1667*P1667*_xll.XLOOKUP(Q1667,CALCULATION!$A$15:$A$17, CALCULATION!$B$15:$B$17)</f>
        <v>18265.8</v>
      </c>
      <c r="T1667">
        <v>300</v>
      </c>
      <c r="U1667" t="s">
        <v>14</v>
      </c>
      <c r="V1667">
        <f>T1667 * _xll.XLOOKUP(U1667,CALCULATION!$A$15:$A$17, CALCULATION!$B$15:$B$17 )</f>
        <v>300</v>
      </c>
      <c r="W1667" s="5">
        <f>O1667*T1667*_xll.XLOOKUP(U1667,CALCULATION!$A$15:$A$17, CALCULATION!$B$15:$B$17)</f>
        <v>9132.9</v>
      </c>
      <c r="X1667" s="5">
        <f>WORKSHEET[[#This Row],[Clients Total Cost]] / WORKSHEET[[#This Row],[Clients Rate per T2 (USD)]]</f>
        <v>30.442999999999998</v>
      </c>
      <c r="Y1667" s="5">
        <f>WORKSHEET[[#This Row],[Clients Rate per T2 (USD)]] - WORKSHEET[[#This Row],[Supplier Rate Per t2 (USD)]]</f>
        <v>300</v>
      </c>
      <c r="Z1667" s="5">
        <f>WORKSHEET[[#This Row],[Profit Per T]] * WORKSHEET[[#This Row],[Weight]]</f>
        <v>9132.9</v>
      </c>
      <c r="AA1667">
        <v>1</v>
      </c>
      <c r="AB1667" s="1">
        <v>3.5999999999999996</v>
      </c>
      <c r="AC1667" s="1">
        <v>2.4000000000000004</v>
      </c>
      <c r="AD1667" s="1">
        <v>3</v>
      </c>
      <c r="AE1667" s="1">
        <f>WORKSHEET[[#This Row],[Delay at toll gate in days]] +WORKSHEET[[#This Row],[Delay at workshop in days]] +WORKSHEET[[#This Row],[Delay at border in days]]</f>
        <v>9</v>
      </c>
    </row>
    <row r="1668" spans="1:31" x14ac:dyDescent="0.35">
      <c r="A1668" t="s">
        <v>1688</v>
      </c>
      <c r="B1668" t="s">
        <v>10</v>
      </c>
      <c r="C1668" t="s">
        <v>68</v>
      </c>
      <c r="D1668" t="s">
        <v>3616</v>
      </c>
      <c r="E1668" t="s">
        <v>3613</v>
      </c>
      <c r="F1668" t="str">
        <f>WORKSHEET[[#This Row],[Depart From]]&amp;"-"&amp;WORKSHEET[[#This Row],[Arrive To]]</f>
        <v>Marrakech-Sanaa</v>
      </c>
      <c r="G1668" s="2">
        <v>44720</v>
      </c>
      <c r="H1668" s="2">
        <v>44746</v>
      </c>
      <c r="I1668" s="2" t="str">
        <f t="shared" si="26"/>
        <v>Delivered</v>
      </c>
      <c r="J1668" s="2" t="str">
        <f>TEXT(WORKSHEET[[#This Row],[Offloading Date]], "mmm")</f>
        <v>Jul</v>
      </c>
      <c r="K1668" s="2" t="str">
        <f>IF(OR(WORKSHEET[[#This Row],[Year]]="", ISBLANK(WORKSHEET[[#This Row],[Year]]), WORKSHEET[[#This Row],[Year]]="null"), "Exclude", "Include")</f>
        <v>Include</v>
      </c>
      <c r="L1668" t="s">
        <v>12</v>
      </c>
      <c r="M1668" t="s">
        <v>12</v>
      </c>
      <c r="N1668" t="s">
        <v>13</v>
      </c>
      <c r="O1668">
        <v>30.222000000000001</v>
      </c>
      <c r="P1668">
        <v>600</v>
      </c>
      <c r="Q1668" t="s">
        <v>14</v>
      </c>
      <c r="R1668">
        <f>P1668 * _xll.XLOOKUP(Q1668,CALCULATION!$A$15:$A$17, CALCULATION!$B$15:$B$17 )</f>
        <v>600</v>
      </c>
      <c r="S1668" s="5">
        <f>O1668*P1668*_xll.XLOOKUP(Q1668,CALCULATION!$A$15:$A$17, CALCULATION!$B$15:$B$17)</f>
        <v>18133.2</v>
      </c>
      <c r="T1668">
        <v>300</v>
      </c>
      <c r="U1668" t="s">
        <v>14</v>
      </c>
      <c r="V1668">
        <f>T1668 * _xll.XLOOKUP(U1668,CALCULATION!$A$15:$A$17, CALCULATION!$B$15:$B$17 )</f>
        <v>300</v>
      </c>
      <c r="W1668" s="5">
        <f>O1668*T1668*_xll.XLOOKUP(U1668,CALCULATION!$A$15:$A$17, CALCULATION!$B$15:$B$17)</f>
        <v>9066.6</v>
      </c>
      <c r="X1668" s="5">
        <f>WORKSHEET[[#This Row],[Clients Total Cost]] / WORKSHEET[[#This Row],[Clients Rate per T2 (USD)]]</f>
        <v>30.222000000000001</v>
      </c>
      <c r="Y1668" s="5">
        <f>WORKSHEET[[#This Row],[Clients Rate per T2 (USD)]] - WORKSHEET[[#This Row],[Supplier Rate Per t2 (USD)]]</f>
        <v>300</v>
      </c>
      <c r="Z1668" s="5">
        <f>WORKSHEET[[#This Row],[Profit Per T]] * WORKSHEET[[#This Row],[Weight]]</f>
        <v>9066.6</v>
      </c>
      <c r="AA1668">
        <v>1</v>
      </c>
      <c r="AB1668" s="1">
        <v>3.9</v>
      </c>
      <c r="AC1668" s="1">
        <v>2.6</v>
      </c>
      <c r="AD1668" s="1">
        <v>3.25</v>
      </c>
      <c r="AE1668" s="1">
        <f>WORKSHEET[[#This Row],[Delay at toll gate in days]] +WORKSHEET[[#This Row],[Delay at workshop in days]] +WORKSHEET[[#This Row],[Delay at border in days]]</f>
        <v>9.75</v>
      </c>
    </row>
    <row r="1669" spans="1:31" x14ac:dyDescent="0.35">
      <c r="A1669" t="s">
        <v>1689</v>
      </c>
      <c r="B1669" t="s">
        <v>10</v>
      </c>
      <c r="C1669" t="s">
        <v>68</v>
      </c>
      <c r="D1669" t="s">
        <v>3615</v>
      </c>
      <c r="E1669" t="s">
        <v>3613</v>
      </c>
      <c r="F1669" t="str">
        <f>WORKSHEET[[#This Row],[Depart From]]&amp;"-"&amp;WORKSHEET[[#This Row],[Arrive To]]</f>
        <v>Mombasa-Sanaa</v>
      </c>
      <c r="G1669" s="2">
        <v>44720</v>
      </c>
      <c r="H1669" s="2">
        <v>44743</v>
      </c>
      <c r="I1669" s="2" t="str">
        <f t="shared" si="26"/>
        <v>Delivered</v>
      </c>
      <c r="J1669" s="2" t="str">
        <f>TEXT(WORKSHEET[[#This Row],[Offloading Date]], "mmm")</f>
        <v>Jul</v>
      </c>
      <c r="K1669" s="2" t="str">
        <f>IF(OR(WORKSHEET[[#This Row],[Year]]="", ISBLANK(WORKSHEET[[#This Row],[Year]]), WORKSHEET[[#This Row],[Year]]="null"), "Exclude", "Include")</f>
        <v>Include</v>
      </c>
      <c r="L1669" t="s">
        <v>12</v>
      </c>
      <c r="M1669" t="s">
        <v>12</v>
      </c>
      <c r="N1669" t="s">
        <v>13</v>
      </c>
      <c r="O1669">
        <v>28.018999999999998</v>
      </c>
      <c r="P1669">
        <v>600</v>
      </c>
      <c r="Q1669" t="s">
        <v>14</v>
      </c>
      <c r="R1669">
        <f>P1669 * _xll.XLOOKUP(Q1669,CALCULATION!$A$15:$A$17, CALCULATION!$B$15:$B$17 )</f>
        <v>600</v>
      </c>
      <c r="S1669" s="5">
        <f>O1669*P1669*_xll.XLOOKUP(Q1669,CALCULATION!$A$15:$A$17, CALCULATION!$B$15:$B$17)</f>
        <v>16811.399999999998</v>
      </c>
      <c r="T1669">
        <v>300</v>
      </c>
      <c r="U1669" t="s">
        <v>14</v>
      </c>
      <c r="V1669">
        <f>T1669 * _xll.XLOOKUP(U1669,CALCULATION!$A$15:$A$17, CALCULATION!$B$15:$B$17 )</f>
        <v>300</v>
      </c>
      <c r="W1669" s="5">
        <f>O1669*T1669*_xll.XLOOKUP(U1669,CALCULATION!$A$15:$A$17, CALCULATION!$B$15:$B$17)</f>
        <v>8405.6999999999989</v>
      </c>
      <c r="X1669" s="5">
        <f>WORKSHEET[[#This Row],[Clients Total Cost]] / WORKSHEET[[#This Row],[Clients Rate per T2 (USD)]]</f>
        <v>28.018999999999995</v>
      </c>
      <c r="Y1669" s="5">
        <f>WORKSHEET[[#This Row],[Clients Rate per T2 (USD)]] - WORKSHEET[[#This Row],[Supplier Rate Per t2 (USD)]]</f>
        <v>300</v>
      </c>
      <c r="Z1669" s="5">
        <f>WORKSHEET[[#This Row],[Profit Per T]] * WORKSHEET[[#This Row],[Weight]]</f>
        <v>8405.6999999999989</v>
      </c>
      <c r="AA1669">
        <v>1</v>
      </c>
      <c r="AB1669" s="1">
        <v>3.4499999999999997</v>
      </c>
      <c r="AC1669" s="1">
        <v>2.3000000000000003</v>
      </c>
      <c r="AD1669" s="1">
        <v>2.875</v>
      </c>
      <c r="AE1669" s="1">
        <f>WORKSHEET[[#This Row],[Delay at toll gate in days]] +WORKSHEET[[#This Row],[Delay at workshop in days]] +WORKSHEET[[#This Row],[Delay at border in days]]</f>
        <v>8.625</v>
      </c>
    </row>
    <row r="1670" spans="1:31" x14ac:dyDescent="0.35">
      <c r="A1670" t="s">
        <v>1690</v>
      </c>
      <c r="B1670" t="s">
        <v>10</v>
      </c>
      <c r="C1670" t="s">
        <v>68</v>
      </c>
      <c r="D1670" t="s">
        <v>3616</v>
      </c>
      <c r="E1670" t="s">
        <v>3613</v>
      </c>
      <c r="F1670" t="str">
        <f>WORKSHEET[[#This Row],[Depart From]]&amp;"-"&amp;WORKSHEET[[#This Row],[Arrive To]]</f>
        <v>Marrakech-Sanaa</v>
      </c>
      <c r="G1670" s="2">
        <v>44720</v>
      </c>
      <c r="H1670" s="2">
        <v>44744</v>
      </c>
      <c r="I1670" s="2" t="str">
        <f t="shared" si="26"/>
        <v>Delivered</v>
      </c>
      <c r="J1670" s="2" t="str">
        <f>TEXT(WORKSHEET[[#This Row],[Offloading Date]], "mmm")</f>
        <v>Jul</v>
      </c>
      <c r="K1670" s="2" t="str">
        <f>IF(OR(WORKSHEET[[#This Row],[Year]]="", ISBLANK(WORKSHEET[[#This Row],[Year]]), WORKSHEET[[#This Row],[Year]]="null"), "Exclude", "Include")</f>
        <v>Include</v>
      </c>
      <c r="L1670" t="s">
        <v>12</v>
      </c>
      <c r="M1670" t="s">
        <v>12</v>
      </c>
      <c r="N1670" t="s">
        <v>13</v>
      </c>
      <c r="O1670">
        <v>29.632999999999999</v>
      </c>
      <c r="P1670">
        <v>600</v>
      </c>
      <c r="Q1670" t="s">
        <v>14</v>
      </c>
      <c r="R1670">
        <f>P1670 * _xll.XLOOKUP(Q1670,CALCULATION!$A$15:$A$17, CALCULATION!$B$15:$B$17 )</f>
        <v>600</v>
      </c>
      <c r="S1670" s="5">
        <f>O1670*P1670*_xll.XLOOKUP(Q1670,CALCULATION!$A$15:$A$17, CALCULATION!$B$15:$B$17)</f>
        <v>17779.8</v>
      </c>
      <c r="T1670">
        <v>300</v>
      </c>
      <c r="U1670" t="s">
        <v>14</v>
      </c>
      <c r="V1670">
        <f>T1670 * _xll.XLOOKUP(U1670,CALCULATION!$A$15:$A$17, CALCULATION!$B$15:$B$17 )</f>
        <v>300</v>
      </c>
      <c r="W1670" s="5">
        <f>O1670*T1670*_xll.XLOOKUP(U1670,CALCULATION!$A$15:$A$17, CALCULATION!$B$15:$B$17)</f>
        <v>8889.9</v>
      </c>
      <c r="X1670" s="5">
        <f>WORKSHEET[[#This Row],[Clients Total Cost]] / WORKSHEET[[#This Row],[Clients Rate per T2 (USD)]]</f>
        <v>29.632999999999999</v>
      </c>
      <c r="Y1670" s="5">
        <f>WORKSHEET[[#This Row],[Clients Rate per T2 (USD)]] - WORKSHEET[[#This Row],[Supplier Rate Per t2 (USD)]]</f>
        <v>300</v>
      </c>
      <c r="Z1670" s="5">
        <f>WORKSHEET[[#This Row],[Profit Per T]] * WORKSHEET[[#This Row],[Weight]]</f>
        <v>8889.9</v>
      </c>
      <c r="AA1670">
        <v>1</v>
      </c>
      <c r="AB1670" s="1">
        <v>3.5999999999999996</v>
      </c>
      <c r="AC1670" s="1">
        <v>2.4000000000000004</v>
      </c>
      <c r="AD1670" s="1">
        <v>3</v>
      </c>
      <c r="AE1670" s="1">
        <f>WORKSHEET[[#This Row],[Delay at toll gate in days]] +WORKSHEET[[#This Row],[Delay at workshop in days]] +WORKSHEET[[#This Row],[Delay at border in days]]</f>
        <v>9</v>
      </c>
    </row>
    <row r="1671" spans="1:31" x14ac:dyDescent="0.35">
      <c r="A1671" t="s">
        <v>1691</v>
      </c>
      <c r="B1671" t="s">
        <v>10</v>
      </c>
      <c r="C1671" t="s">
        <v>68</v>
      </c>
      <c r="D1671" t="s">
        <v>3619</v>
      </c>
      <c r="E1671" t="s">
        <v>3617</v>
      </c>
      <c r="F1671" t="str">
        <f>WORKSHEET[[#This Row],[Depart From]]&amp;"-"&amp;WORKSHEET[[#This Row],[Arrive To]]</f>
        <v>Addis Ababa-Lagos</v>
      </c>
      <c r="G1671" s="2">
        <v>44720</v>
      </c>
      <c r="H1671" s="2">
        <v>44744</v>
      </c>
      <c r="I1671" s="2" t="str">
        <f t="shared" si="26"/>
        <v>Delivered</v>
      </c>
      <c r="J1671" s="2" t="str">
        <f>TEXT(WORKSHEET[[#This Row],[Offloading Date]], "mmm")</f>
        <v>Jul</v>
      </c>
      <c r="K1671" s="2" t="str">
        <f>IF(OR(WORKSHEET[[#This Row],[Year]]="", ISBLANK(WORKSHEET[[#This Row],[Year]]), WORKSHEET[[#This Row],[Year]]="null"), "Exclude", "Include")</f>
        <v>Include</v>
      </c>
      <c r="L1671" t="s">
        <v>12</v>
      </c>
      <c r="M1671" t="s">
        <v>12</v>
      </c>
      <c r="N1671" t="s">
        <v>13</v>
      </c>
      <c r="O1671">
        <v>30.187000000000001</v>
      </c>
      <c r="P1671">
        <v>600</v>
      </c>
      <c r="Q1671" t="s">
        <v>14</v>
      </c>
      <c r="R1671">
        <f>P1671 * _xll.XLOOKUP(Q1671,CALCULATION!$A$15:$A$17, CALCULATION!$B$15:$B$17 )</f>
        <v>600</v>
      </c>
      <c r="S1671" s="5">
        <f>O1671*P1671*_xll.XLOOKUP(Q1671,CALCULATION!$A$15:$A$17, CALCULATION!$B$15:$B$17)</f>
        <v>18112.2</v>
      </c>
      <c r="T1671">
        <v>300</v>
      </c>
      <c r="U1671" t="s">
        <v>14</v>
      </c>
      <c r="V1671">
        <f>T1671 * _xll.XLOOKUP(U1671,CALCULATION!$A$15:$A$17, CALCULATION!$B$15:$B$17 )</f>
        <v>300</v>
      </c>
      <c r="W1671" s="5">
        <f>O1671*T1671*_xll.XLOOKUP(U1671,CALCULATION!$A$15:$A$17, CALCULATION!$B$15:$B$17)</f>
        <v>9056.1</v>
      </c>
      <c r="X1671" s="5">
        <f>WORKSHEET[[#This Row],[Clients Total Cost]] / WORKSHEET[[#This Row],[Clients Rate per T2 (USD)]]</f>
        <v>30.187000000000001</v>
      </c>
      <c r="Y1671" s="5">
        <f>WORKSHEET[[#This Row],[Clients Rate per T2 (USD)]] - WORKSHEET[[#This Row],[Supplier Rate Per t2 (USD)]]</f>
        <v>300</v>
      </c>
      <c r="Z1671" s="5">
        <f>WORKSHEET[[#This Row],[Profit Per T]] * WORKSHEET[[#This Row],[Weight]]</f>
        <v>9056.1</v>
      </c>
      <c r="AA1671">
        <v>1</v>
      </c>
      <c r="AB1671" s="1">
        <v>3.5999999999999996</v>
      </c>
      <c r="AC1671" s="1">
        <v>2.4000000000000004</v>
      </c>
      <c r="AD1671" s="1">
        <v>3</v>
      </c>
      <c r="AE1671" s="1">
        <f>WORKSHEET[[#This Row],[Delay at toll gate in days]] +WORKSHEET[[#This Row],[Delay at workshop in days]] +WORKSHEET[[#This Row],[Delay at border in days]]</f>
        <v>9</v>
      </c>
    </row>
    <row r="1672" spans="1:31" x14ac:dyDescent="0.35">
      <c r="A1672" t="s">
        <v>1692</v>
      </c>
      <c r="B1672" t="s">
        <v>10</v>
      </c>
      <c r="C1672" t="s">
        <v>68</v>
      </c>
      <c r="D1672" t="s">
        <v>3620</v>
      </c>
      <c r="E1672" t="s">
        <v>3613</v>
      </c>
      <c r="F1672" t="str">
        <f>WORKSHEET[[#This Row],[Depart From]]&amp;"-"&amp;WORKSHEET[[#This Row],[Arrive To]]</f>
        <v>Zanzibar-Sanaa</v>
      </c>
      <c r="G1672" s="2">
        <v>44718</v>
      </c>
      <c r="H1672" s="2">
        <v>44739</v>
      </c>
      <c r="I1672" s="2" t="str">
        <f t="shared" si="26"/>
        <v>Delivered</v>
      </c>
      <c r="J1672" s="2" t="str">
        <f>TEXT(WORKSHEET[[#This Row],[Offloading Date]], "mmm")</f>
        <v>Jun</v>
      </c>
      <c r="K1672" s="2" t="str">
        <f>IF(OR(WORKSHEET[[#This Row],[Year]]="", ISBLANK(WORKSHEET[[#This Row],[Year]]), WORKSHEET[[#This Row],[Year]]="null"), "Exclude", "Include")</f>
        <v>Include</v>
      </c>
      <c r="L1672" t="s">
        <v>12</v>
      </c>
      <c r="M1672" t="s">
        <v>12</v>
      </c>
      <c r="N1672" t="s">
        <v>13</v>
      </c>
      <c r="O1672">
        <v>28.571999999999999</v>
      </c>
      <c r="P1672">
        <v>600</v>
      </c>
      <c r="Q1672" t="s">
        <v>14</v>
      </c>
      <c r="R1672">
        <f>P1672 * _xll.XLOOKUP(Q1672,CALCULATION!$A$15:$A$17, CALCULATION!$B$15:$B$17 )</f>
        <v>600</v>
      </c>
      <c r="S1672" s="5">
        <f>O1672*P1672*_xll.XLOOKUP(Q1672,CALCULATION!$A$15:$A$17, CALCULATION!$B$15:$B$17)</f>
        <v>17143.2</v>
      </c>
      <c r="T1672">
        <v>300</v>
      </c>
      <c r="U1672" t="s">
        <v>14</v>
      </c>
      <c r="V1672">
        <f>T1672 * _xll.XLOOKUP(U1672,CALCULATION!$A$15:$A$17, CALCULATION!$B$15:$B$17 )</f>
        <v>300</v>
      </c>
      <c r="W1672" s="5">
        <f>O1672*T1672*_xll.XLOOKUP(U1672,CALCULATION!$A$15:$A$17, CALCULATION!$B$15:$B$17)</f>
        <v>8571.6</v>
      </c>
      <c r="X1672" s="5">
        <f>WORKSHEET[[#This Row],[Clients Total Cost]] / WORKSHEET[[#This Row],[Clients Rate per T2 (USD)]]</f>
        <v>28.572000000000003</v>
      </c>
      <c r="Y1672" s="5">
        <f>WORKSHEET[[#This Row],[Clients Rate per T2 (USD)]] - WORKSHEET[[#This Row],[Supplier Rate Per t2 (USD)]]</f>
        <v>300</v>
      </c>
      <c r="Z1672" s="5">
        <f>WORKSHEET[[#This Row],[Profit Per T]] * WORKSHEET[[#This Row],[Weight]]</f>
        <v>8571.6</v>
      </c>
      <c r="AA1672">
        <v>1</v>
      </c>
      <c r="AB1672" s="1">
        <v>3.15</v>
      </c>
      <c r="AC1672" s="1">
        <v>2.1</v>
      </c>
      <c r="AD1672" s="1">
        <v>2.625</v>
      </c>
      <c r="AE1672" s="1">
        <f>WORKSHEET[[#This Row],[Delay at toll gate in days]] +WORKSHEET[[#This Row],[Delay at workshop in days]] +WORKSHEET[[#This Row],[Delay at border in days]]</f>
        <v>7.875</v>
      </c>
    </row>
    <row r="1673" spans="1:31" x14ac:dyDescent="0.35">
      <c r="A1673" t="s">
        <v>1693</v>
      </c>
      <c r="B1673" t="s">
        <v>10</v>
      </c>
      <c r="C1673" t="s">
        <v>68</v>
      </c>
      <c r="D1673" t="s">
        <v>3616</v>
      </c>
      <c r="E1673" t="s">
        <v>3612</v>
      </c>
      <c r="F1673" t="str">
        <f>WORKSHEET[[#This Row],[Depart From]]&amp;"-"&amp;WORKSHEET[[#This Row],[Arrive To]]</f>
        <v>Marrakech-Victoria</v>
      </c>
      <c r="G1673" s="2">
        <v>44720</v>
      </c>
      <c r="H1673" s="2">
        <v>44743</v>
      </c>
      <c r="I1673" s="2" t="str">
        <f t="shared" si="26"/>
        <v>Delivered</v>
      </c>
      <c r="J1673" s="2" t="str">
        <f>TEXT(WORKSHEET[[#This Row],[Offloading Date]], "mmm")</f>
        <v>Jul</v>
      </c>
      <c r="K1673" s="2" t="str">
        <f>IF(OR(WORKSHEET[[#This Row],[Year]]="", ISBLANK(WORKSHEET[[#This Row],[Year]]), WORKSHEET[[#This Row],[Year]]="null"), "Exclude", "Include")</f>
        <v>Include</v>
      </c>
      <c r="L1673" t="s">
        <v>12</v>
      </c>
      <c r="M1673" t="s">
        <v>12</v>
      </c>
      <c r="N1673" t="s">
        <v>13</v>
      </c>
      <c r="O1673">
        <v>30.106999999999999</v>
      </c>
      <c r="P1673">
        <v>600</v>
      </c>
      <c r="Q1673" t="s">
        <v>14</v>
      </c>
      <c r="R1673">
        <f>P1673 * _xll.XLOOKUP(Q1673,CALCULATION!$A$15:$A$17, CALCULATION!$B$15:$B$17 )</f>
        <v>600</v>
      </c>
      <c r="S1673" s="5">
        <f>O1673*P1673*_xll.XLOOKUP(Q1673,CALCULATION!$A$15:$A$17, CALCULATION!$B$15:$B$17)</f>
        <v>18064.2</v>
      </c>
      <c r="T1673">
        <v>300</v>
      </c>
      <c r="U1673" t="s">
        <v>14</v>
      </c>
      <c r="V1673">
        <f>T1673 * _xll.XLOOKUP(U1673,CALCULATION!$A$15:$A$17, CALCULATION!$B$15:$B$17 )</f>
        <v>300</v>
      </c>
      <c r="W1673" s="5">
        <f>O1673*T1673*_xll.XLOOKUP(U1673,CALCULATION!$A$15:$A$17, CALCULATION!$B$15:$B$17)</f>
        <v>9032.1</v>
      </c>
      <c r="X1673" s="5">
        <f>WORKSHEET[[#This Row],[Clients Total Cost]] / WORKSHEET[[#This Row],[Clients Rate per T2 (USD)]]</f>
        <v>30.107000000000003</v>
      </c>
      <c r="Y1673" s="5">
        <f>WORKSHEET[[#This Row],[Clients Rate per T2 (USD)]] - WORKSHEET[[#This Row],[Supplier Rate Per t2 (USD)]]</f>
        <v>300</v>
      </c>
      <c r="Z1673" s="5">
        <f>WORKSHEET[[#This Row],[Profit Per T]] * WORKSHEET[[#This Row],[Weight]]</f>
        <v>9032.1</v>
      </c>
      <c r="AA1673">
        <v>1</v>
      </c>
      <c r="AB1673" s="1">
        <v>3.4499999999999997</v>
      </c>
      <c r="AC1673" s="1">
        <v>2.3000000000000003</v>
      </c>
      <c r="AD1673" s="1">
        <v>2.875</v>
      </c>
      <c r="AE1673" s="1">
        <f>WORKSHEET[[#This Row],[Delay at toll gate in days]] +WORKSHEET[[#This Row],[Delay at workshop in days]] +WORKSHEET[[#This Row],[Delay at border in days]]</f>
        <v>8.625</v>
      </c>
    </row>
    <row r="1674" spans="1:31" x14ac:dyDescent="0.35">
      <c r="A1674" t="s">
        <v>1694</v>
      </c>
      <c r="B1674" t="s">
        <v>10</v>
      </c>
      <c r="C1674" t="s">
        <v>68</v>
      </c>
      <c r="D1674" t="s">
        <v>3615</v>
      </c>
      <c r="E1674" t="s">
        <v>3618</v>
      </c>
      <c r="F1674" t="str">
        <f>WORKSHEET[[#This Row],[Depart From]]&amp;"-"&amp;WORKSHEET[[#This Row],[Arrive To]]</f>
        <v>Mombasa-Tripoli</v>
      </c>
      <c r="G1674" s="2">
        <v>44732</v>
      </c>
      <c r="H1674" s="2">
        <v>44754</v>
      </c>
      <c r="I1674" s="2" t="str">
        <f t="shared" si="26"/>
        <v>Delivered</v>
      </c>
      <c r="J1674" s="2" t="str">
        <f>TEXT(WORKSHEET[[#This Row],[Offloading Date]], "mmm")</f>
        <v>Jul</v>
      </c>
      <c r="K1674" s="2" t="str">
        <f>IF(OR(WORKSHEET[[#This Row],[Year]]="", ISBLANK(WORKSHEET[[#This Row],[Year]]), WORKSHEET[[#This Row],[Year]]="null"), "Exclude", "Include")</f>
        <v>Include</v>
      </c>
      <c r="L1674" t="s">
        <v>12</v>
      </c>
      <c r="M1674" t="s">
        <v>12</v>
      </c>
      <c r="N1674" t="s">
        <v>13</v>
      </c>
      <c r="O1674">
        <v>28.428000000000001</v>
      </c>
      <c r="P1674">
        <v>600</v>
      </c>
      <c r="Q1674" t="s">
        <v>14</v>
      </c>
      <c r="R1674">
        <f>P1674 * _xll.XLOOKUP(Q1674,CALCULATION!$A$15:$A$17, CALCULATION!$B$15:$B$17 )</f>
        <v>600</v>
      </c>
      <c r="S1674" s="5">
        <f>O1674*P1674*_xll.XLOOKUP(Q1674,CALCULATION!$A$15:$A$17, CALCULATION!$B$15:$B$17)</f>
        <v>17056.8</v>
      </c>
      <c r="T1674">
        <v>300</v>
      </c>
      <c r="U1674" t="s">
        <v>14</v>
      </c>
      <c r="V1674">
        <f>T1674 * _xll.XLOOKUP(U1674,CALCULATION!$A$15:$A$17, CALCULATION!$B$15:$B$17 )</f>
        <v>300</v>
      </c>
      <c r="W1674" s="5">
        <f>O1674*T1674*_xll.XLOOKUP(U1674,CALCULATION!$A$15:$A$17, CALCULATION!$B$15:$B$17)</f>
        <v>8528.4</v>
      </c>
      <c r="X1674" s="5">
        <f>WORKSHEET[[#This Row],[Clients Total Cost]] / WORKSHEET[[#This Row],[Clients Rate per T2 (USD)]]</f>
        <v>28.427999999999997</v>
      </c>
      <c r="Y1674" s="5">
        <f>WORKSHEET[[#This Row],[Clients Rate per T2 (USD)]] - WORKSHEET[[#This Row],[Supplier Rate Per t2 (USD)]]</f>
        <v>300</v>
      </c>
      <c r="Z1674" s="5">
        <f>WORKSHEET[[#This Row],[Profit Per T]] * WORKSHEET[[#This Row],[Weight]]</f>
        <v>8528.4</v>
      </c>
      <c r="AA1674">
        <v>1</v>
      </c>
      <c r="AB1674" s="1">
        <v>3.3</v>
      </c>
      <c r="AC1674" s="1">
        <v>2.2000000000000002</v>
      </c>
      <c r="AD1674" s="1">
        <v>2.75</v>
      </c>
      <c r="AE1674" s="1">
        <f>WORKSHEET[[#This Row],[Delay at toll gate in days]] +WORKSHEET[[#This Row],[Delay at workshop in days]] +WORKSHEET[[#This Row],[Delay at border in days]]</f>
        <v>8.25</v>
      </c>
    </row>
    <row r="1675" spans="1:31" x14ac:dyDescent="0.35">
      <c r="A1675" t="s">
        <v>1695</v>
      </c>
      <c r="B1675" t="s">
        <v>10</v>
      </c>
      <c r="C1675" t="s">
        <v>56</v>
      </c>
      <c r="D1675" t="s">
        <v>3611</v>
      </c>
      <c r="E1675" t="s">
        <v>3613</v>
      </c>
      <c r="F1675" t="str">
        <f>WORKSHEET[[#This Row],[Depart From]]&amp;"-"&amp;WORKSHEET[[#This Row],[Arrive To]]</f>
        <v>Mogadishu-Sanaa</v>
      </c>
      <c r="G1675" s="2">
        <v>44704</v>
      </c>
      <c r="H1675" s="2">
        <v>44704</v>
      </c>
      <c r="I1675" s="2" t="str">
        <f t="shared" si="26"/>
        <v>Delivered</v>
      </c>
      <c r="J1675" s="2" t="str">
        <f>TEXT(WORKSHEET[[#This Row],[Offloading Date]], "mmm")</f>
        <v>May</v>
      </c>
      <c r="K1675" s="2" t="str">
        <f>IF(OR(WORKSHEET[[#This Row],[Year]]="", ISBLANK(WORKSHEET[[#This Row],[Year]]), WORKSHEET[[#This Row],[Year]]="null"), "Exclude", "Include")</f>
        <v>Include</v>
      </c>
      <c r="L1675" t="s">
        <v>16</v>
      </c>
      <c r="M1675" t="s">
        <v>12</v>
      </c>
      <c r="N1675" t="s">
        <v>57</v>
      </c>
      <c r="O1675">
        <v>25.052</v>
      </c>
      <c r="P1675">
        <v>100</v>
      </c>
      <c r="Q1675" t="s">
        <v>14</v>
      </c>
      <c r="R1675">
        <f>P1675 * _xll.XLOOKUP(Q1675,CALCULATION!$A$15:$A$17, CALCULATION!$B$15:$B$17 )</f>
        <v>100</v>
      </c>
      <c r="S1675" s="5">
        <f>O1675*P1675*_xll.XLOOKUP(Q1675,CALCULATION!$A$15:$A$17, CALCULATION!$B$15:$B$17)</f>
        <v>2505.1999999999998</v>
      </c>
      <c r="T1675">
        <v>2000</v>
      </c>
      <c r="U1675" t="s">
        <v>58</v>
      </c>
      <c r="V1675">
        <f>T1675 * _xll.XLOOKUP(U1675,CALCULATION!$A$15:$A$17, CALCULATION!$B$15:$B$17 )</f>
        <v>114</v>
      </c>
      <c r="W1675" s="5">
        <f>O1675*T1675*_xll.XLOOKUP(U1675,CALCULATION!$A$15:$A$17, CALCULATION!$B$15:$B$17)</f>
        <v>2855.9279999999999</v>
      </c>
      <c r="X1675" s="5">
        <f>WORKSHEET[[#This Row],[Clients Total Cost]] / WORKSHEET[[#This Row],[Clients Rate per T2 (USD)]]</f>
        <v>25.052</v>
      </c>
      <c r="Y1675" s="5">
        <f>WORKSHEET[[#This Row],[Clients Rate per T2 (USD)]] - WORKSHEET[[#This Row],[Supplier Rate Per t2 (USD)]]</f>
        <v>-14</v>
      </c>
      <c r="Z1675" s="5">
        <f>WORKSHEET[[#This Row],[Profit Per T]] * WORKSHEET[[#This Row],[Weight]]</f>
        <v>-350.72800000000001</v>
      </c>
      <c r="AA1675">
        <v>1</v>
      </c>
      <c r="AB1675" s="1">
        <v>0</v>
      </c>
      <c r="AC1675" s="1">
        <v>0</v>
      </c>
      <c r="AD1675" s="1">
        <v>0</v>
      </c>
      <c r="AE1675" s="1">
        <f>WORKSHEET[[#This Row],[Delay at toll gate in days]] +WORKSHEET[[#This Row],[Delay at workshop in days]] +WORKSHEET[[#This Row],[Delay at border in days]]</f>
        <v>0</v>
      </c>
    </row>
    <row r="1676" spans="1:31" x14ac:dyDescent="0.35">
      <c r="A1676" t="s">
        <v>1696</v>
      </c>
      <c r="B1676" t="s">
        <v>10</v>
      </c>
      <c r="C1676" t="s">
        <v>56</v>
      </c>
      <c r="D1676" t="s">
        <v>3619</v>
      </c>
      <c r="E1676" t="s">
        <v>3618</v>
      </c>
      <c r="F1676" t="str">
        <f>WORKSHEET[[#This Row],[Depart From]]&amp;"-"&amp;WORKSHEET[[#This Row],[Arrive To]]</f>
        <v>Addis Ababa-Tripoli</v>
      </c>
      <c r="G1676" s="2">
        <v>44704</v>
      </c>
      <c r="H1676" s="2">
        <v>44704</v>
      </c>
      <c r="I1676" s="2" t="str">
        <f t="shared" si="26"/>
        <v>Delivered</v>
      </c>
      <c r="J1676" s="2" t="str">
        <f>TEXT(WORKSHEET[[#This Row],[Offloading Date]], "mmm")</f>
        <v>May</v>
      </c>
      <c r="K1676" s="2" t="str">
        <f>IF(OR(WORKSHEET[[#This Row],[Year]]="", ISBLANK(WORKSHEET[[#This Row],[Year]]), WORKSHEET[[#This Row],[Year]]="null"), "Exclude", "Include")</f>
        <v>Include</v>
      </c>
      <c r="L1676" t="s">
        <v>16</v>
      </c>
      <c r="M1676" t="s">
        <v>12</v>
      </c>
      <c r="N1676" t="s">
        <v>57</v>
      </c>
      <c r="O1676">
        <v>25.053000000000001</v>
      </c>
      <c r="P1676">
        <v>100</v>
      </c>
      <c r="Q1676" t="s">
        <v>14</v>
      </c>
      <c r="R1676">
        <f>P1676 * _xll.XLOOKUP(Q1676,CALCULATION!$A$15:$A$17, CALCULATION!$B$15:$B$17 )</f>
        <v>100</v>
      </c>
      <c r="S1676" s="5">
        <f>O1676*P1676*_xll.XLOOKUP(Q1676,CALCULATION!$A$15:$A$17, CALCULATION!$B$15:$B$17)</f>
        <v>2505.3000000000002</v>
      </c>
      <c r="T1676">
        <v>2000</v>
      </c>
      <c r="U1676" t="s">
        <v>58</v>
      </c>
      <c r="V1676">
        <f>T1676 * _xll.XLOOKUP(U1676,CALCULATION!$A$15:$A$17, CALCULATION!$B$15:$B$17 )</f>
        <v>114</v>
      </c>
      <c r="W1676" s="5">
        <f>O1676*T1676*_xll.XLOOKUP(U1676,CALCULATION!$A$15:$A$17, CALCULATION!$B$15:$B$17)</f>
        <v>2856.0419999999999</v>
      </c>
      <c r="X1676" s="5">
        <f>WORKSHEET[[#This Row],[Clients Total Cost]] / WORKSHEET[[#This Row],[Clients Rate per T2 (USD)]]</f>
        <v>25.053000000000001</v>
      </c>
      <c r="Y1676" s="5">
        <f>WORKSHEET[[#This Row],[Clients Rate per T2 (USD)]] - WORKSHEET[[#This Row],[Supplier Rate Per t2 (USD)]]</f>
        <v>-14</v>
      </c>
      <c r="Z1676" s="5">
        <f>WORKSHEET[[#This Row],[Profit Per T]] * WORKSHEET[[#This Row],[Weight]]</f>
        <v>-350.74200000000002</v>
      </c>
      <c r="AA1676">
        <v>1</v>
      </c>
      <c r="AB1676" s="1">
        <v>0</v>
      </c>
      <c r="AC1676" s="1">
        <v>0</v>
      </c>
      <c r="AD1676" s="1">
        <v>0</v>
      </c>
      <c r="AE1676" s="1">
        <f>WORKSHEET[[#This Row],[Delay at toll gate in days]] +WORKSHEET[[#This Row],[Delay at workshop in days]] +WORKSHEET[[#This Row],[Delay at border in days]]</f>
        <v>0</v>
      </c>
    </row>
    <row r="1677" spans="1:31" x14ac:dyDescent="0.35">
      <c r="A1677" t="s">
        <v>1697</v>
      </c>
      <c r="B1677" t="s">
        <v>10</v>
      </c>
      <c r="C1677" t="s">
        <v>56</v>
      </c>
      <c r="D1677" t="s">
        <v>3620</v>
      </c>
      <c r="E1677" t="s">
        <v>3614</v>
      </c>
      <c r="F1677" t="str">
        <f>WORKSHEET[[#This Row],[Depart From]]&amp;"-"&amp;WORKSHEET[[#This Row],[Arrive To]]</f>
        <v>Zanzibar-Alger</v>
      </c>
      <c r="G1677" s="2">
        <v>44704</v>
      </c>
      <c r="H1677" s="2">
        <v>44704</v>
      </c>
      <c r="I1677" s="2" t="str">
        <f t="shared" si="26"/>
        <v>Delivered</v>
      </c>
      <c r="J1677" s="2" t="str">
        <f>TEXT(WORKSHEET[[#This Row],[Offloading Date]], "mmm")</f>
        <v>May</v>
      </c>
      <c r="K1677" s="2" t="str">
        <f>IF(OR(WORKSHEET[[#This Row],[Year]]="", ISBLANK(WORKSHEET[[#This Row],[Year]]), WORKSHEET[[#This Row],[Year]]="null"), "Exclude", "Include")</f>
        <v>Include</v>
      </c>
      <c r="L1677" t="s">
        <v>16</v>
      </c>
      <c r="M1677" t="s">
        <v>12</v>
      </c>
      <c r="N1677" t="s">
        <v>57</v>
      </c>
      <c r="O1677">
        <v>25.234999999999999</v>
      </c>
      <c r="P1677">
        <v>100</v>
      </c>
      <c r="Q1677" t="s">
        <v>14</v>
      </c>
      <c r="R1677">
        <f>P1677 * _xll.XLOOKUP(Q1677,CALCULATION!$A$15:$A$17, CALCULATION!$B$15:$B$17 )</f>
        <v>100</v>
      </c>
      <c r="S1677" s="5">
        <f>O1677*P1677*_xll.XLOOKUP(Q1677,CALCULATION!$A$15:$A$17, CALCULATION!$B$15:$B$17)</f>
        <v>2523.5</v>
      </c>
      <c r="T1677">
        <v>2000</v>
      </c>
      <c r="U1677" t="s">
        <v>58</v>
      </c>
      <c r="V1677">
        <f>T1677 * _xll.XLOOKUP(U1677,CALCULATION!$A$15:$A$17, CALCULATION!$B$15:$B$17 )</f>
        <v>114</v>
      </c>
      <c r="W1677" s="5">
        <f>O1677*T1677*_xll.XLOOKUP(U1677,CALCULATION!$A$15:$A$17, CALCULATION!$B$15:$B$17)</f>
        <v>2876.79</v>
      </c>
      <c r="X1677" s="5">
        <f>WORKSHEET[[#This Row],[Clients Total Cost]] / WORKSHEET[[#This Row],[Clients Rate per T2 (USD)]]</f>
        <v>25.234999999999999</v>
      </c>
      <c r="Y1677" s="5">
        <f>WORKSHEET[[#This Row],[Clients Rate per T2 (USD)]] - WORKSHEET[[#This Row],[Supplier Rate Per t2 (USD)]]</f>
        <v>-14</v>
      </c>
      <c r="Z1677" s="5">
        <f>WORKSHEET[[#This Row],[Profit Per T]] * WORKSHEET[[#This Row],[Weight]]</f>
        <v>-353.28999999999996</v>
      </c>
      <c r="AA1677">
        <v>1</v>
      </c>
      <c r="AB1677" s="1">
        <v>0</v>
      </c>
      <c r="AC1677" s="1">
        <v>0</v>
      </c>
      <c r="AD1677" s="1">
        <v>0</v>
      </c>
      <c r="AE1677" s="1">
        <f>WORKSHEET[[#This Row],[Delay at toll gate in days]] +WORKSHEET[[#This Row],[Delay at workshop in days]] +WORKSHEET[[#This Row],[Delay at border in days]]</f>
        <v>0</v>
      </c>
    </row>
    <row r="1678" spans="1:31" x14ac:dyDescent="0.35">
      <c r="A1678" t="s">
        <v>1698</v>
      </c>
      <c r="B1678" t="s">
        <v>10</v>
      </c>
      <c r="C1678" t="s">
        <v>56</v>
      </c>
      <c r="D1678" t="s">
        <v>3619</v>
      </c>
      <c r="E1678" t="s">
        <v>3613</v>
      </c>
      <c r="F1678" t="str">
        <f>WORKSHEET[[#This Row],[Depart From]]&amp;"-"&amp;WORKSHEET[[#This Row],[Arrive To]]</f>
        <v>Addis Ababa-Sanaa</v>
      </c>
      <c r="G1678" s="2">
        <v>44704</v>
      </c>
      <c r="H1678" s="2">
        <v>44704</v>
      </c>
      <c r="I1678" s="2" t="str">
        <f t="shared" si="26"/>
        <v>Delivered</v>
      </c>
      <c r="J1678" s="2" t="str">
        <f>TEXT(WORKSHEET[[#This Row],[Offloading Date]], "mmm")</f>
        <v>May</v>
      </c>
      <c r="K1678" s="2" t="str">
        <f>IF(OR(WORKSHEET[[#This Row],[Year]]="", ISBLANK(WORKSHEET[[#This Row],[Year]]), WORKSHEET[[#This Row],[Year]]="null"), "Exclude", "Include")</f>
        <v>Include</v>
      </c>
      <c r="L1678" t="s">
        <v>16</v>
      </c>
      <c r="M1678" t="s">
        <v>12</v>
      </c>
      <c r="N1678" t="s">
        <v>57</v>
      </c>
      <c r="O1678">
        <v>25.2</v>
      </c>
      <c r="P1678">
        <v>100</v>
      </c>
      <c r="Q1678" t="s">
        <v>14</v>
      </c>
      <c r="R1678">
        <f>P1678 * _xll.XLOOKUP(Q1678,CALCULATION!$A$15:$A$17, CALCULATION!$B$15:$B$17 )</f>
        <v>100</v>
      </c>
      <c r="S1678" s="5">
        <f>O1678*P1678*_xll.XLOOKUP(Q1678,CALCULATION!$A$15:$A$17, CALCULATION!$B$15:$B$17)</f>
        <v>2520</v>
      </c>
      <c r="T1678">
        <v>2000</v>
      </c>
      <c r="U1678" t="s">
        <v>58</v>
      </c>
      <c r="V1678">
        <f>T1678 * _xll.XLOOKUP(U1678,CALCULATION!$A$15:$A$17, CALCULATION!$B$15:$B$17 )</f>
        <v>114</v>
      </c>
      <c r="W1678" s="5">
        <f>O1678*T1678*_xll.XLOOKUP(U1678,CALCULATION!$A$15:$A$17, CALCULATION!$B$15:$B$17)</f>
        <v>2872.8</v>
      </c>
      <c r="X1678" s="5">
        <f>WORKSHEET[[#This Row],[Clients Total Cost]] / WORKSHEET[[#This Row],[Clients Rate per T2 (USD)]]</f>
        <v>25.2</v>
      </c>
      <c r="Y1678" s="5">
        <f>WORKSHEET[[#This Row],[Clients Rate per T2 (USD)]] - WORKSHEET[[#This Row],[Supplier Rate Per t2 (USD)]]</f>
        <v>-14</v>
      </c>
      <c r="Z1678" s="5">
        <f>WORKSHEET[[#This Row],[Profit Per T]] * WORKSHEET[[#This Row],[Weight]]</f>
        <v>-352.8</v>
      </c>
      <c r="AA1678">
        <v>1</v>
      </c>
      <c r="AB1678" s="1">
        <v>0</v>
      </c>
      <c r="AC1678" s="1">
        <v>0</v>
      </c>
      <c r="AD1678" s="1">
        <v>0</v>
      </c>
      <c r="AE1678" s="1">
        <f>WORKSHEET[[#This Row],[Delay at toll gate in days]] +WORKSHEET[[#This Row],[Delay at workshop in days]] +WORKSHEET[[#This Row],[Delay at border in days]]</f>
        <v>0</v>
      </c>
    </row>
    <row r="1679" spans="1:31" x14ac:dyDescent="0.35">
      <c r="A1679" t="s">
        <v>1699</v>
      </c>
      <c r="B1679" t="s">
        <v>10</v>
      </c>
      <c r="C1679" t="s">
        <v>56</v>
      </c>
      <c r="D1679" t="s">
        <v>3615</v>
      </c>
      <c r="E1679" t="s">
        <v>3617</v>
      </c>
      <c r="F1679" t="str">
        <f>WORKSHEET[[#This Row],[Depart From]]&amp;"-"&amp;WORKSHEET[[#This Row],[Arrive To]]</f>
        <v>Mombasa-Lagos</v>
      </c>
      <c r="G1679" s="2">
        <v>44704</v>
      </c>
      <c r="H1679" s="2">
        <v>44704</v>
      </c>
      <c r="I1679" s="2" t="str">
        <f t="shared" si="26"/>
        <v>Delivered</v>
      </c>
      <c r="J1679" s="2" t="str">
        <f>TEXT(WORKSHEET[[#This Row],[Offloading Date]], "mmm")</f>
        <v>May</v>
      </c>
      <c r="K1679" s="2" t="str">
        <f>IF(OR(WORKSHEET[[#This Row],[Year]]="", ISBLANK(WORKSHEET[[#This Row],[Year]]), WORKSHEET[[#This Row],[Year]]="null"), "Exclude", "Include")</f>
        <v>Include</v>
      </c>
      <c r="L1679" t="s">
        <v>16</v>
      </c>
      <c r="M1679" t="s">
        <v>12</v>
      </c>
      <c r="N1679" t="s">
        <v>57</v>
      </c>
      <c r="O1679">
        <v>27.254999999999999</v>
      </c>
      <c r="P1679">
        <v>100</v>
      </c>
      <c r="Q1679" t="s">
        <v>14</v>
      </c>
      <c r="R1679">
        <f>P1679 * _xll.XLOOKUP(Q1679,CALCULATION!$A$15:$A$17, CALCULATION!$B$15:$B$17 )</f>
        <v>100</v>
      </c>
      <c r="S1679" s="5">
        <f>O1679*P1679*_xll.XLOOKUP(Q1679,CALCULATION!$A$15:$A$17, CALCULATION!$B$15:$B$17)</f>
        <v>2725.5</v>
      </c>
      <c r="T1679">
        <v>2000</v>
      </c>
      <c r="U1679" t="s">
        <v>58</v>
      </c>
      <c r="V1679">
        <f>T1679 * _xll.XLOOKUP(U1679,CALCULATION!$A$15:$A$17, CALCULATION!$B$15:$B$17 )</f>
        <v>114</v>
      </c>
      <c r="W1679" s="5">
        <f>O1679*T1679*_xll.XLOOKUP(U1679,CALCULATION!$A$15:$A$17, CALCULATION!$B$15:$B$17)</f>
        <v>3107.07</v>
      </c>
      <c r="X1679" s="5">
        <f>WORKSHEET[[#This Row],[Clients Total Cost]] / WORKSHEET[[#This Row],[Clients Rate per T2 (USD)]]</f>
        <v>27.254999999999999</v>
      </c>
      <c r="Y1679" s="5">
        <f>WORKSHEET[[#This Row],[Clients Rate per T2 (USD)]] - WORKSHEET[[#This Row],[Supplier Rate Per t2 (USD)]]</f>
        <v>-14</v>
      </c>
      <c r="Z1679" s="5">
        <f>WORKSHEET[[#This Row],[Profit Per T]] * WORKSHEET[[#This Row],[Weight]]</f>
        <v>-381.57</v>
      </c>
      <c r="AA1679">
        <v>1</v>
      </c>
      <c r="AB1679" s="1">
        <v>0</v>
      </c>
      <c r="AC1679" s="1">
        <v>0</v>
      </c>
      <c r="AD1679" s="1">
        <v>0</v>
      </c>
      <c r="AE1679" s="1">
        <f>WORKSHEET[[#This Row],[Delay at toll gate in days]] +WORKSHEET[[#This Row],[Delay at workshop in days]] +WORKSHEET[[#This Row],[Delay at border in days]]</f>
        <v>0</v>
      </c>
    </row>
    <row r="1680" spans="1:31" x14ac:dyDescent="0.35">
      <c r="A1680" t="s">
        <v>1700</v>
      </c>
      <c r="B1680" t="s">
        <v>10</v>
      </c>
      <c r="C1680" t="s">
        <v>56</v>
      </c>
      <c r="D1680" t="s">
        <v>3615</v>
      </c>
      <c r="E1680" t="s">
        <v>3612</v>
      </c>
      <c r="F1680" t="str">
        <f>WORKSHEET[[#This Row],[Depart From]]&amp;"-"&amp;WORKSHEET[[#This Row],[Arrive To]]</f>
        <v>Mombasa-Victoria</v>
      </c>
      <c r="G1680" s="2">
        <v>44704</v>
      </c>
      <c r="H1680" s="2">
        <v>44704</v>
      </c>
      <c r="I1680" s="2" t="str">
        <f t="shared" si="26"/>
        <v>Delivered</v>
      </c>
      <c r="J1680" s="2" t="str">
        <f>TEXT(WORKSHEET[[#This Row],[Offloading Date]], "mmm")</f>
        <v>May</v>
      </c>
      <c r="K1680" s="2" t="str">
        <f>IF(OR(WORKSHEET[[#This Row],[Year]]="", ISBLANK(WORKSHEET[[#This Row],[Year]]), WORKSHEET[[#This Row],[Year]]="null"), "Exclude", "Include")</f>
        <v>Include</v>
      </c>
      <c r="L1680" t="s">
        <v>16</v>
      </c>
      <c r="M1680" t="s">
        <v>12</v>
      </c>
      <c r="N1680" t="s">
        <v>57</v>
      </c>
      <c r="O1680">
        <v>25.009</v>
      </c>
      <c r="P1680">
        <v>100</v>
      </c>
      <c r="Q1680" t="s">
        <v>14</v>
      </c>
      <c r="R1680">
        <f>P1680 * _xll.XLOOKUP(Q1680,CALCULATION!$A$15:$A$17, CALCULATION!$B$15:$B$17 )</f>
        <v>100</v>
      </c>
      <c r="S1680" s="5">
        <f>O1680*P1680*_xll.XLOOKUP(Q1680,CALCULATION!$A$15:$A$17, CALCULATION!$B$15:$B$17)</f>
        <v>2500.9</v>
      </c>
      <c r="T1680">
        <v>2000</v>
      </c>
      <c r="U1680" t="s">
        <v>58</v>
      </c>
      <c r="V1680">
        <f>T1680 * _xll.XLOOKUP(U1680,CALCULATION!$A$15:$A$17, CALCULATION!$B$15:$B$17 )</f>
        <v>114</v>
      </c>
      <c r="W1680" s="5">
        <f>O1680*T1680*_xll.XLOOKUP(U1680,CALCULATION!$A$15:$A$17, CALCULATION!$B$15:$B$17)</f>
        <v>2851.0260000000003</v>
      </c>
      <c r="X1680" s="5">
        <f>WORKSHEET[[#This Row],[Clients Total Cost]] / WORKSHEET[[#This Row],[Clients Rate per T2 (USD)]]</f>
        <v>25.009</v>
      </c>
      <c r="Y1680" s="5">
        <f>WORKSHEET[[#This Row],[Clients Rate per T2 (USD)]] - WORKSHEET[[#This Row],[Supplier Rate Per t2 (USD)]]</f>
        <v>-14</v>
      </c>
      <c r="Z1680" s="5">
        <f>WORKSHEET[[#This Row],[Profit Per T]] * WORKSHEET[[#This Row],[Weight]]</f>
        <v>-350.12599999999998</v>
      </c>
      <c r="AA1680">
        <v>1</v>
      </c>
      <c r="AB1680" s="1">
        <v>0</v>
      </c>
      <c r="AC1680" s="1">
        <v>0</v>
      </c>
      <c r="AD1680" s="1">
        <v>0</v>
      </c>
      <c r="AE1680" s="1">
        <f>WORKSHEET[[#This Row],[Delay at toll gate in days]] +WORKSHEET[[#This Row],[Delay at workshop in days]] +WORKSHEET[[#This Row],[Delay at border in days]]</f>
        <v>0</v>
      </c>
    </row>
    <row r="1681" spans="1:31" x14ac:dyDescent="0.35">
      <c r="A1681" t="s">
        <v>1701</v>
      </c>
      <c r="B1681" t="s">
        <v>10</v>
      </c>
      <c r="C1681" t="s">
        <v>56</v>
      </c>
      <c r="D1681" t="s">
        <v>3619</v>
      </c>
      <c r="E1681" t="s">
        <v>3618</v>
      </c>
      <c r="F1681" t="str">
        <f>WORKSHEET[[#This Row],[Depart From]]&amp;"-"&amp;WORKSHEET[[#This Row],[Arrive To]]</f>
        <v>Addis Ababa-Tripoli</v>
      </c>
      <c r="G1681" s="2">
        <v>44704</v>
      </c>
      <c r="H1681" s="2">
        <v>44704</v>
      </c>
      <c r="I1681" s="2" t="str">
        <f t="shared" si="26"/>
        <v>Delivered</v>
      </c>
      <c r="J1681" s="2" t="str">
        <f>TEXT(WORKSHEET[[#This Row],[Offloading Date]], "mmm")</f>
        <v>May</v>
      </c>
      <c r="K1681" s="2" t="str">
        <f>IF(OR(WORKSHEET[[#This Row],[Year]]="", ISBLANK(WORKSHEET[[#This Row],[Year]]), WORKSHEET[[#This Row],[Year]]="null"), "Exclude", "Include")</f>
        <v>Include</v>
      </c>
      <c r="L1681" t="s">
        <v>16</v>
      </c>
      <c r="M1681" t="s">
        <v>12</v>
      </c>
      <c r="N1681" t="s">
        <v>57</v>
      </c>
      <c r="O1681">
        <v>27.146000000000001</v>
      </c>
      <c r="P1681">
        <v>100</v>
      </c>
      <c r="Q1681" t="s">
        <v>14</v>
      </c>
      <c r="R1681">
        <f>P1681 * _xll.XLOOKUP(Q1681,CALCULATION!$A$15:$A$17, CALCULATION!$B$15:$B$17 )</f>
        <v>100</v>
      </c>
      <c r="S1681" s="5">
        <f>O1681*P1681*_xll.XLOOKUP(Q1681,CALCULATION!$A$15:$A$17, CALCULATION!$B$15:$B$17)</f>
        <v>2714.6</v>
      </c>
      <c r="T1681">
        <v>2000</v>
      </c>
      <c r="U1681" t="s">
        <v>58</v>
      </c>
      <c r="V1681">
        <f>T1681 * _xll.XLOOKUP(U1681,CALCULATION!$A$15:$A$17, CALCULATION!$B$15:$B$17 )</f>
        <v>114</v>
      </c>
      <c r="W1681" s="5">
        <f>O1681*T1681*_xll.XLOOKUP(U1681,CALCULATION!$A$15:$A$17, CALCULATION!$B$15:$B$17)</f>
        <v>3094.6440000000002</v>
      </c>
      <c r="X1681" s="5">
        <f>WORKSHEET[[#This Row],[Clients Total Cost]] / WORKSHEET[[#This Row],[Clients Rate per T2 (USD)]]</f>
        <v>27.146000000000001</v>
      </c>
      <c r="Y1681" s="5">
        <f>WORKSHEET[[#This Row],[Clients Rate per T2 (USD)]] - WORKSHEET[[#This Row],[Supplier Rate Per t2 (USD)]]</f>
        <v>-14</v>
      </c>
      <c r="Z1681" s="5">
        <f>WORKSHEET[[#This Row],[Profit Per T]] * WORKSHEET[[#This Row],[Weight]]</f>
        <v>-380.04399999999998</v>
      </c>
      <c r="AA1681">
        <v>1</v>
      </c>
      <c r="AB1681" s="1">
        <v>0</v>
      </c>
      <c r="AC1681" s="1">
        <v>0</v>
      </c>
      <c r="AD1681" s="1">
        <v>0</v>
      </c>
      <c r="AE1681" s="1">
        <f>WORKSHEET[[#This Row],[Delay at toll gate in days]] +WORKSHEET[[#This Row],[Delay at workshop in days]] +WORKSHEET[[#This Row],[Delay at border in days]]</f>
        <v>0</v>
      </c>
    </row>
    <row r="1682" spans="1:31" x14ac:dyDescent="0.35">
      <c r="A1682" t="s">
        <v>1702</v>
      </c>
      <c r="B1682" t="s">
        <v>10</v>
      </c>
      <c r="C1682" t="s">
        <v>56</v>
      </c>
      <c r="D1682" t="s">
        <v>3615</v>
      </c>
      <c r="E1682" t="s">
        <v>3617</v>
      </c>
      <c r="F1682" t="str">
        <f>WORKSHEET[[#This Row],[Depart From]]&amp;"-"&amp;WORKSHEET[[#This Row],[Arrive To]]</f>
        <v>Mombasa-Lagos</v>
      </c>
      <c r="G1682" s="2">
        <v>44704</v>
      </c>
      <c r="H1682" s="2">
        <v>44704</v>
      </c>
      <c r="I1682" s="2" t="str">
        <f t="shared" si="26"/>
        <v>Delivered</v>
      </c>
      <c r="J1682" s="2" t="str">
        <f>TEXT(WORKSHEET[[#This Row],[Offloading Date]], "mmm")</f>
        <v>May</v>
      </c>
      <c r="K1682" s="2" t="str">
        <f>IF(OR(WORKSHEET[[#This Row],[Year]]="", ISBLANK(WORKSHEET[[#This Row],[Year]]), WORKSHEET[[#This Row],[Year]]="null"), "Exclude", "Include")</f>
        <v>Include</v>
      </c>
      <c r="L1682" t="s">
        <v>16</v>
      </c>
      <c r="M1682" t="s">
        <v>12</v>
      </c>
      <c r="N1682" t="s">
        <v>57</v>
      </c>
      <c r="O1682">
        <v>25.215</v>
      </c>
      <c r="P1682">
        <v>100</v>
      </c>
      <c r="Q1682" t="s">
        <v>14</v>
      </c>
      <c r="R1682">
        <f>P1682 * _xll.XLOOKUP(Q1682,CALCULATION!$A$15:$A$17, CALCULATION!$B$15:$B$17 )</f>
        <v>100</v>
      </c>
      <c r="S1682" s="5">
        <f>O1682*P1682*_xll.XLOOKUP(Q1682,CALCULATION!$A$15:$A$17, CALCULATION!$B$15:$B$17)</f>
        <v>2521.5</v>
      </c>
      <c r="T1682">
        <v>2000</v>
      </c>
      <c r="U1682" t="s">
        <v>58</v>
      </c>
      <c r="V1682">
        <f>T1682 * _xll.XLOOKUP(U1682,CALCULATION!$A$15:$A$17, CALCULATION!$B$15:$B$17 )</f>
        <v>114</v>
      </c>
      <c r="W1682" s="5">
        <f>O1682*T1682*_xll.XLOOKUP(U1682,CALCULATION!$A$15:$A$17, CALCULATION!$B$15:$B$17)</f>
        <v>2874.51</v>
      </c>
      <c r="X1682" s="5">
        <f>WORKSHEET[[#This Row],[Clients Total Cost]] / WORKSHEET[[#This Row],[Clients Rate per T2 (USD)]]</f>
        <v>25.215</v>
      </c>
      <c r="Y1682" s="5">
        <f>WORKSHEET[[#This Row],[Clients Rate per T2 (USD)]] - WORKSHEET[[#This Row],[Supplier Rate Per t2 (USD)]]</f>
        <v>-14</v>
      </c>
      <c r="Z1682" s="5">
        <f>WORKSHEET[[#This Row],[Profit Per T]] * WORKSHEET[[#This Row],[Weight]]</f>
        <v>-353.01</v>
      </c>
      <c r="AA1682">
        <v>1</v>
      </c>
      <c r="AB1682" s="1">
        <v>0</v>
      </c>
      <c r="AC1682" s="1">
        <v>0</v>
      </c>
      <c r="AD1682" s="1">
        <v>0</v>
      </c>
      <c r="AE1682" s="1">
        <f>WORKSHEET[[#This Row],[Delay at toll gate in days]] +WORKSHEET[[#This Row],[Delay at workshop in days]] +WORKSHEET[[#This Row],[Delay at border in days]]</f>
        <v>0</v>
      </c>
    </row>
    <row r="1683" spans="1:31" x14ac:dyDescent="0.35">
      <c r="A1683" t="s">
        <v>1703</v>
      </c>
      <c r="B1683" t="s">
        <v>10</v>
      </c>
      <c r="C1683" t="s">
        <v>56</v>
      </c>
      <c r="D1683" t="s">
        <v>3620</v>
      </c>
      <c r="E1683" t="s">
        <v>3618</v>
      </c>
      <c r="F1683" t="str">
        <f>WORKSHEET[[#This Row],[Depart From]]&amp;"-"&amp;WORKSHEET[[#This Row],[Arrive To]]</f>
        <v>Zanzibar-Tripoli</v>
      </c>
      <c r="G1683" s="2">
        <v>44704</v>
      </c>
      <c r="H1683" s="2">
        <v>44704</v>
      </c>
      <c r="I1683" s="2" t="str">
        <f t="shared" si="26"/>
        <v>Delivered</v>
      </c>
      <c r="J1683" s="2" t="str">
        <f>TEXT(WORKSHEET[[#This Row],[Offloading Date]], "mmm")</f>
        <v>May</v>
      </c>
      <c r="K1683" s="2" t="str">
        <f>IF(OR(WORKSHEET[[#This Row],[Year]]="", ISBLANK(WORKSHEET[[#This Row],[Year]]), WORKSHEET[[#This Row],[Year]]="null"), "Exclude", "Include")</f>
        <v>Include</v>
      </c>
      <c r="L1683" t="s">
        <v>16</v>
      </c>
      <c r="M1683" t="s">
        <v>12</v>
      </c>
      <c r="N1683" t="s">
        <v>57</v>
      </c>
      <c r="O1683">
        <v>26.717700000000001</v>
      </c>
      <c r="P1683">
        <v>100</v>
      </c>
      <c r="Q1683" t="s">
        <v>14</v>
      </c>
      <c r="R1683">
        <f>P1683 * _xll.XLOOKUP(Q1683,CALCULATION!$A$15:$A$17, CALCULATION!$B$15:$B$17 )</f>
        <v>100</v>
      </c>
      <c r="S1683" s="5">
        <f>O1683*P1683*_xll.XLOOKUP(Q1683,CALCULATION!$A$15:$A$17, CALCULATION!$B$15:$B$17)</f>
        <v>2671.77</v>
      </c>
      <c r="T1683">
        <v>2000</v>
      </c>
      <c r="U1683" t="s">
        <v>58</v>
      </c>
      <c r="V1683">
        <f>T1683 * _xll.XLOOKUP(U1683,CALCULATION!$A$15:$A$17, CALCULATION!$B$15:$B$17 )</f>
        <v>114</v>
      </c>
      <c r="W1683" s="5">
        <f>O1683*T1683*_xll.XLOOKUP(U1683,CALCULATION!$A$15:$A$17, CALCULATION!$B$15:$B$17)</f>
        <v>3045.8178000000003</v>
      </c>
      <c r="X1683" s="5">
        <f>WORKSHEET[[#This Row],[Clients Total Cost]] / WORKSHEET[[#This Row],[Clients Rate per T2 (USD)]]</f>
        <v>26.717700000000001</v>
      </c>
      <c r="Y1683" s="5">
        <f>WORKSHEET[[#This Row],[Clients Rate per T2 (USD)]] - WORKSHEET[[#This Row],[Supplier Rate Per t2 (USD)]]</f>
        <v>-14</v>
      </c>
      <c r="Z1683" s="5">
        <f>WORKSHEET[[#This Row],[Profit Per T]] * WORKSHEET[[#This Row],[Weight]]</f>
        <v>-374.0478</v>
      </c>
      <c r="AA1683">
        <v>1</v>
      </c>
      <c r="AB1683" s="1">
        <v>0</v>
      </c>
      <c r="AC1683" s="1">
        <v>0</v>
      </c>
      <c r="AD1683" s="1">
        <v>0</v>
      </c>
      <c r="AE1683" s="1">
        <f>WORKSHEET[[#This Row],[Delay at toll gate in days]] +WORKSHEET[[#This Row],[Delay at workshop in days]] +WORKSHEET[[#This Row],[Delay at border in days]]</f>
        <v>0</v>
      </c>
    </row>
    <row r="1684" spans="1:31" x14ac:dyDescent="0.35">
      <c r="A1684" t="s">
        <v>1704</v>
      </c>
      <c r="B1684" t="s">
        <v>10</v>
      </c>
      <c r="C1684" t="s">
        <v>56</v>
      </c>
      <c r="D1684" t="s">
        <v>3620</v>
      </c>
      <c r="E1684" t="s">
        <v>3613</v>
      </c>
      <c r="F1684" t="str">
        <f>WORKSHEET[[#This Row],[Depart From]]&amp;"-"&amp;WORKSHEET[[#This Row],[Arrive To]]</f>
        <v>Zanzibar-Sanaa</v>
      </c>
      <c r="G1684" s="2">
        <v>44704</v>
      </c>
      <c r="H1684" s="2">
        <v>44704</v>
      </c>
      <c r="I1684" s="2" t="str">
        <f t="shared" si="26"/>
        <v>Delivered</v>
      </c>
      <c r="J1684" s="2" t="str">
        <f>TEXT(WORKSHEET[[#This Row],[Offloading Date]], "mmm")</f>
        <v>May</v>
      </c>
      <c r="K1684" s="2" t="str">
        <f>IF(OR(WORKSHEET[[#This Row],[Year]]="", ISBLANK(WORKSHEET[[#This Row],[Year]]), WORKSHEET[[#This Row],[Year]]="null"), "Exclude", "Include")</f>
        <v>Include</v>
      </c>
      <c r="L1684" t="s">
        <v>16</v>
      </c>
      <c r="M1684" t="s">
        <v>12</v>
      </c>
      <c r="N1684" t="s">
        <v>57</v>
      </c>
      <c r="O1684">
        <v>25.146000000000001</v>
      </c>
      <c r="P1684">
        <v>100</v>
      </c>
      <c r="Q1684" t="s">
        <v>14</v>
      </c>
      <c r="R1684">
        <f>P1684 * _xll.XLOOKUP(Q1684,CALCULATION!$A$15:$A$17, CALCULATION!$B$15:$B$17 )</f>
        <v>100</v>
      </c>
      <c r="S1684" s="5">
        <f>O1684*P1684*_xll.XLOOKUP(Q1684,CALCULATION!$A$15:$A$17, CALCULATION!$B$15:$B$17)</f>
        <v>2514.6</v>
      </c>
      <c r="T1684">
        <v>2000</v>
      </c>
      <c r="U1684" t="s">
        <v>58</v>
      </c>
      <c r="V1684">
        <f>T1684 * _xll.XLOOKUP(U1684,CALCULATION!$A$15:$A$17, CALCULATION!$B$15:$B$17 )</f>
        <v>114</v>
      </c>
      <c r="W1684" s="5">
        <f>O1684*T1684*_xll.XLOOKUP(U1684,CALCULATION!$A$15:$A$17, CALCULATION!$B$15:$B$17)</f>
        <v>2866.6440000000002</v>
      </c>
      <c r="X1684" s="5">
        <f>WORKSHEET[[#This Row],[Clients Total Cost]] / WORKSHEET[[#This Row],[Clients Rate per T2 (USD)]]</f>
        <v>25.146000000000001</v>
      </c>
      <c r="Y1684" s="5">
        <f>WORKSHEET[[#This Row],[Clients Rate per T2 (USD)]] - WORKSHEET[[#This Row],[Supplier Rate Per t2 (USD)]]</f>
        <v>-14</v>
      </c>
      <c r="Z1684" s="5">
        <f>WORKSHEET[[#This Row],[Profit Per T]] * WORKSHEET[[#This Row],[Weight]]</f>
        <v>-352.04399999999998</v>
      </c>
      <c r="AA1684">
        <v>1</v>
      </c>
      <c r="AB1684" s="1">
        <v>0</v>
      </c>
      <c r="AC1684" s="1">
        <v>0</v>
      </c>
      <c r="AD1684" s="1">
        <v>0</v>
      </c>
      <c r="AE1684" s="1">
        <f>WORKSHEET[[#This Row],[Delay at toll gate in days]] +WORKSHEET[[#This Row],[Delay at workshop in days]] +WORKSHEET[[#This Row],[Delay at border in days]]</f>
        <v>0</v>
      </c>
    </row>
    <row r="1685" spans="1:31" x14ac:dyDescent="0.35">
      <c r="A1685" t="s">
        <v>1705</v>
      </c>
      <c r="B1685" t="s">
        <v>10</v>
      </c>
      <c r="C1685" t="s">
        <v>56</v>
      </c>
      <c r="D1685" t="s">
        <v>3619</v>
      </c>
      <c r="E1685" t="s">
        <v>3618</v>
      </c>
      <c r="F1685" t="str">
        <f>WORKSHEET[[#This Row],[Depart From]]&amp;"-"&amp;WORKSHEET[[#This Row],[Arrive To]]</f>
        <v>Addis Ababa-Tripoli</v>
      </c>
      <c r="G1685" s="2">
        <v>44704</v>
      </c>
      <c r="H1685" s="2">
        <v>44704</v>
      </c>
      <c r="I1685" s="2" t="str">
        <f t="shared" si="26"/>
        <v>Delivered</v>
      </c>
      <c r="J1685" s="2" t="str">
        <f>TEXT(WORKSHEET[[#This Row],[Offloading Date]], "mmm")</f>
        <v>May</v>
      </c>
      <c r="K1685" s="2" t="str">
        <f>IF(OR(WORKSHEET[[#This Row],[Year]]="", ISBLANK(WORKSHEET[[#This Row],[Year]]), WORKSHEET[[#This Row],[Year]]="null"), "Exclude", "Include")</f>
        <v>Include</v>
      </c>
      <c r="L1685" t="s">
        <v>16</v>
      </c>
      <c r="M1685" t="s">
        <v>12</v>
      </c>
      <c r="N1685" t="s">
        <v>57</v>
      </c>
      <c r="O1685">
        <v>25.093</v>
      </c>
      <c r="P1685">
        <v>100</v>
      </c>
      <c r="Q1685" t="s">
        <v>14</v>
      </c>
      <c r="R1685">
        <f>P1685 * _xll.XLOOKUP(Q1685,CALCULATION!$A$15:$A$17, CALCULATION!$B$15:$B$17 )</f>
        <v>100</v>
      </c>
      <c r="S1685" s="5">
        <f>O1685*P1685*_xll.XLOOKUP(Q1685,CALCULATION!$A$15:$A$17, CALCULATION!$B$15:$B$17)</f>
        <v>2509.3000000000002</v>
      </c>
      <c r="T1685">
        <v>2000</v>
      </c>
      <c r="U1685" t="s">
        <v>58</v>
      </c>
      <c r="V1685">
        <f>T1685 * _xll.XLOOKUP(U1685,CALCULATION!$A$15:$A$17, CALCULATION!$B$15:$B$17 )</f>
        <v>114</v>
      </c>
      <c r="W1685" s="5">
        <f>O1685*T1685*_xll.XLOOKUP(U1685,CALCULATION!$A$15:$A$17, CALCULATION!$B$15:$B$17)</f>
        <v>2860.6020000000003</v>
      </c>
      <c r="X1685" s="5">
        <f>WORKSHEET[[#This Row],[Clients Total Cost]] / WORKSHEET[[#This Row],[Clients Rate per T2 (USD)]]</f>
        <v>25.093000000000004</v>
      </c>
      <c r="Y1685" s="5">
        <f>WORKSHEET[[#This Row],[Clients Rate per T2 (USD)]] - WORKSHEET[[#This Row],[Supplier Rate Per t2 (USD)]]</f>
        <v>-14</v>
      </c>
      <c r="Z1685" s="5">
        <f>WORKSHEET[[#This Row],[Profit Per T]] * WORKSHEET[[#This Row],[Weight]]</f>
        <v>-351.30200000000002</v>
      </c>
      <c r="AA1685">
        <v>1</v>
      </c>
      <c r="AB1685" s="1">
        <v>0</v>
      </c>
      <c r="AC1685" s="1">
        <v>0</v>
      </c>
      <c r="AD1685" s="1">
        <v>0</v>
      </c>
      <c r="AE1685" s="1">
        <f>WORKSHEET[[#This Row],[Delay at toll gate in days]] +WORKSHEET[[#This Row],[Delay at workshop in days]] +WORKSHEET[[#This Row],[Delay at border in days]]</f>
        <v>0</v>
      </c>
    </row>
    <row r="1686" spans="1:31" x14ac:dyDescent="0.35">
      <c r="A1686" t="s">
        <v>1706</v>
      </c>
      <c r="B1686" t="s">
        <v>10</v>
      </c>
      <c r="C1686" t="s">
        <v>56</v>
      </c>
      <c r="D1686" t="s">
        <v>3620</v>
      </c>
      <c r="E1686" t="s">
        <v>3612</v>
      </c>
      <c r="F1686" t="str">
        <f>WORKSHEET[[#This Row],[Depart From]]&amp;"-"&amp;WORKSHEET[[#This Row],[Arrive To]]</f>
        <v>Zanzibar-Victoria</v>
      </c>
      <c r="G1686" s="2">
        <v>44704</v>
      </c>
      <c r="H1686" s="2">
        <v>44704</v>
      </c>
      <c r="I1686" s="2" t="str">
        <f t="shared" si="26"/>
        <v>Delivered</v>
      </c>
      <c r="J1686" s="2" t="str">
        <f>TEXT(WORKSHEET[[#This Row],[Offloading Date]], "mmm")</f>
        <v>May</v>
      </c>
      <c r="K1686" s="2" t="str">
        <f>IF(OR(WORKSHEET[[#This Row],[Year]]="", ISBLANK(WORKSHEET[[#This Row],[Year]]), WORKSHEET[[#This Row],[Year]]="null"), "Exclude", "Include")</f>
        <v>Include</v>
      </c>
      <c r="L1686" t="s">
        <v>16</v>
      </c>
      <c r="M1686" t="s">
        <v>12</v>
      </c>
      <c r="N1686" t="s">
        <v>57</v>
      </c>
      <c r="O1686">
        <v>25.216999999999999</v>
      </c>
      <c r="P1686">
        <v>100</v>
      </c>
      <c r="Q1686" t="s">
        <v>14</v>
      </c>
      <c r="R1686">
        <f>P1686 * _xll.XLOOKUP(Q1686,CALCULATION!$A$15:$A$17, CALCULATION!$B$15:$B$17 )</f>
        <v>100</v>
      </c>
      <c r="S1686" s="5">
        <f>O1686*P1686*_xll.XLOOKUP(Q1686,CALCULATION!$A$15:$A$17, CALCULATION!$B$15:$B$17)</f>
        <v>2521.6999999999998</v>
      </c>
      <c r="T1686">
        <v>2000</v>
      </c>
      <c r="U1686" t="s">
        <v>58</v>
      </c>
      <c r="V1686">
        <f>T1686 * _xll.XLOOKUP(U1686,CALCULATION!$A$15:$A$17, CALCULATION!$B$15:$B$17 )</f>
        <v>114</v>
      </c>
      <c r="W1686" s="5">
        <f>O1686*T1686*_xll.XLOOKUP(U1686,CALCULATION!$A$15:$A$17, CALCULATION!$B$15:$B$17)</f>
        <v>2874.7380000000003</v>
      </c>
      <c r="X1686" s="5">
        <f>WORKSHEET[[#This Row],[Clients Total Cost]] / WORKSHEET[[#This Row],[Clients Rate per T2 (USD)]]</f>
        <v>25.216999999999999</v>
      </c>
      <c r="Y1686" s="5">
        <f>WORKSHEET[[#This Row],[Clients Rate per T2 (USD)]] - WORKSHEET[[#This Row],[Supplier Rate Per t2 (USD)]]</f>
        <v>-14</v>
      </c>
      <c r="Z1686" s="5">
        <f>WORKSHEET[[#This Row],[Profit Per T]] * WORKSHEET[[#This Row],[Weight]]</f>
        <v>-353.03800000000001</v>
      </c>
      <c r="AA1686">
        <v>1</v>
      </c>
      <c r="AB1686" s="1">
        <v>0</v>
      </c>
      <c r="AC1686" s="1">
        <v>0</v>
      </c>
      <c r="AD1686" s="1">
        <v>0</v>
      </c>
      <c r="AE1686" s="1">
        <f>WORKSHEET[[#This Row],[Delay at toll gate in days]] +WORKSHEET[[#This Row],[Delay at workshop in days]] +WORKSHEET[[#This Row],[Delay at border in days]]</f>
        <v>0</v>
      </c>
    </row>
    <row r="1687" spans="1:31" x14ac:dyDescent="0.35">
      <c r="A1687" t="s">
        <v>1707</v>
      </c>
      <c r="B1687" t="s">
        <v>10</v>
      </c>
      <c r="C1687" t="s">
        <v>56</v>
      </c>
      <c r="D1687" t="s">
        <v>3620</v>
      </c>
      <c r="E1687" t="s">
        <v>3617</v>
      </c>
      <c r="F1687" t="str">
        <f>WORKSHEET[[#This Row],[Depart From]]&amp;"-"&amp;WORKSHEET[[#This Row],[Arrive To]]</f>
        <v>Zanzibar-Lagos</v>
      </c>
      <c r="G1687" s="2">
        <v>44704</v>
      </c>
      <c r="H1687" s="2">
        <v>44704</v>
      </c>
      <c r="I1687" s="2" t="str">
        <f t="shared" si="26"/>
        <v>Delivered</v>
      </c>
      <c r="J1687" s="2" t="str">
        <f>TEXT(WORKSHEET[[#This Row],[Offloading Date]], "mmm")</f>
        <v>May</v>
      </c>
      <c r="K1687" s="2" t="str">
        <f>IF(OR(WORKSHEET[[#This Row],[Year]]="", ISBLANK(WORKSHEET[[#This Row],[Year]]), WORKSHEET[[#This Row],[Year]]="null"), "Exclude", "Include")</f>
        <v>Include</v>
      </c>
      <c r="L1687" t="s">
        <v>16</v>
      </c>
      <c r="M1687" t="s">
        <v>12</v>
      </c>
      <c r="N1687" t="s">
        <v>57</v>
      </c>
      <c r="O1687">
        <v>24.606400000000001</v>
      </c>
      <c r="P1687">
        <v>100</v>
      </c>
      <c r="Q1687" t="s">
        <v>14</v>
      </c>
      <c r="R1687">
        <f>P1687 * _xll.XLOOKUP(Q1687,CALCULATION!$A$15:$A$17, CALCULATION!$B$15:$B$17 )</f>
        <v>100</v>
      </c>
      <c r="S1687" s="5">
        <f>O1687*P1687*_xll.XLOOKUP(Q1687,CALCULATION!$A$15:$A$17, CALCULATION!$B$15:$B$17)</f>
        <v>2460.64</v>
      </c>
      <c r="T1687">
        <v>2000</v>
      </c>
      <c r="U1687" t="s">
        <v>58</v>
      </c>
      <c r="V1687">
        <f>T1687 * _xll.XLOOKUP(U1687,CALCULATION!$A$15:$A$17, CALCULATION!$B$15:$B$17 )</f>
        <v>114</v>
      </c>
      <c r="W1687" s="5">
        <f>O1687*T1687*_xll.XLOOKUP(U1687,CALCULATION!$A$15:$A$17, CALCULATION!$B$15:$B$17)</f>
        <v>2805.1296000000002</v>
      </c>
      <c r="X1687" s="5">
        <f>WORKSHEET[[#This Row],[Clients Total Cost]] / WORKSHEET[[#This Row],[Clients Rate per T2 (USD)]]</f>
        <v>24.606399999999997</v>
      </c>
      <c r="Y1687" s="5">
        <f>WORKSHEET[[#This Row],[Clients Rate per T2 (USD)]] - WORKSHEET[[#This Row],[Supplier Rate Per t2 (USD)]]</f>
        <v>-14</v>
      </c>
      <c r="Z1687" s="5">
        <f>WORKSHEET[[#This Row],[Profit Per T]] * WORKSHEET[[#This Row],[Weight]]</f>
        <v>-344.48959999999994</v>
      </c>
      <c r="AA1687">
        <v>1</v>
      </c>
      <c r="AB1687" s="1">
        <v>0</v>
      </c>
      <c r="AC1687" s="1">
        <v>0</v>
      </c>
      <c r="AD1687" s="1">
        <v>0</v>
      </c>
      <c r="AE1687" s="1">
        <f>WORKSHEET[[#This Row],[Delay at toll gate in days]] +WORKSHEET[[#This Row],[Delay at workshop in days]] +WORKSHEET[[#This Row],[Delay at border in days]]</f>
        <v>0</v>
      </c>
    </row>
    <row r="1688" spans="1:31" x14ac:dyDescent="0.35">
      <c r="A1688" t="s">
        <v>1708</v>
      </c>
      <c r="B1688" t="s">
        <v>10</v>
      </c>
      <c r="C1688" t="s">
        <v>56</v>
      </c>
      <c r="D1688" t="s">
        <v>3611</v>
      </c>
      <c r="E1688" t="s">
        <v>3614</v>
      </c>
      <c r="F1688" t="str">
        <f>WORKSHEET[[#This Row],[Depart From]]&amp;"-"&amp;WORKSHEET[[#This Row],[Arrive To]]</f>
        <v>Mogadishu-Alger</v>
      </c>
      <c r="G1688" s="2">
        <v>44704</v>
      </c>
      <c r="H1688" s="2">
        <v>44704</v>
      </c>
      <c r="I1688" s="2" t="str">
        <f t="shared" si="26"/>
        <v>Delivered</v>
      </c>
      <c r="J1688" s="2" t="str">
        <f>TEXT(WORKSHEET[[#This Row],[Offloading Date]], "mmm")</f>
        <v>May</v>
      </c>
      <c r="K1688" s="2" t="str">
        <f>IF(OR(WORKSHEET[[#This Row],[Year]]="", ISBLANK(WORKSHEET[[#This Row],[Year]]), WORKSHEET[[#This Row],[Year]]="null"), "Exclude", "Include")</f>
        <v>Include</v>
      </c>
      <c r="L1688" t="s">
        <v>16</v>
      </c>
      <c r="M1688" t="s">
        <v>12</v>
      </c>
      <c r="N1688" t="s">
        <v>57</v>
      </c>
      <c r="O1688">
        <v>25.074999999999999</v>
      </c>
      <c r="P1688">
        <v>100</v>
      </c>
      <c r="Q1688" t="s">
        <v>14</v>
      </c>
      <c r="R1688">
        <f>P1688 * _xll.XLOOKUP(Q1688,CALCULATION!$A$15:$A$17, CALCULATION!$B$15:$B$17 )</f>
        <v>100</v>
      </c>
      <c r="S1688" s="5">
        <f>O1688*P1688*_xll.XLOOKUP(Q1688,CALCULATION!$A$15:$A$17, CALCULATION!$B$15:$B$17)</f>
        <v>2507.5</v>
      </c>
      <c r="T1688">
        <v>2000</v>
      </c>
      <c r="U1688" t="s">
        <v>58</v>
      </c>
      <c r="V1688">
        <f>T1688 * _xll.XLOOKUP(U1688,CALCULATION!$A$15:$A$17, CALCULATION!$B$15:$B$17 )</f>
        <v>114</v>
      </c>
      <c r="W1688" s="5">
        <f>O1688*T1688*_xll.XLOOKUP(U1688,CALCULATION!$A$15:$A$17, CALCULATION!$B$15:$B$17)</f>
        <v>2858.55</v>
      </c>
      <c r="X1688" s="5">
        <f>WORKSHEET[[#This Row],[Clients Total Cost]] / WORKSHEET[[#This Row],[Clients Rate per T2 (USD)]]</f>
        <v>25.074999999999999</v>
      </c>
      <c r="Y1688" s="5">
        <f>WORKSHEET[[#This Row],[Clients Rate per T2 (USD)]] - WORKSHEET[[#This Row],[Supplier Rate Per t2 (USD)]]</f>
        <v>-14</v>
      </c>
      <c r="Z1688" s="5">
        <f>WORKSHEET[[#This Row],[Profit Per T]] * WORKSHEET[[#This Row],[Weight]]</f>
        <v>-351.05</v>
      </c>
      <c r="AA1688">
        <v>1</v>
      </c>
      <c r="AB1688" s="1">
        <v>0</v>
      </c>
      <c r="AC1688" s="1">
        <v>0</v>
      </c>
      <c r="AD1688" s="1">
        <v>0</v>
      </c>
      <c r="AE1688" s="1">
        <f>WORKSHEET[[#This Row],[Delay at toll gate in days]] +WORKSHEET[[#This Row],[Delay at workshop in days]] +WORKSHEET[[#This Row],[Delay at border in days]]</f>
        <v>0</v>
      </c>
    </row>
    <row r="1689" spans="1:31" x14ac:dyDescent="0.35">
      <c r="A1689" t="s">
        <v>1709</v>
      </c>
      <c r="B1689" t="s">
        <v>10</v>
      </c>
      <c r="C1689" t="s">
        <v>56</v>
      </c>
      <c r="D1689" t="s">
        <v>3611</v>
      </c>
      <c r="E1689" t="s">
        <v>3614</v>
      </c>
      <c r="F1689" t="str">
        <f>WORKSHEET[[#This Row],[Depart From]]&amp;"-"&amp;WORKSHEET[[#This Row],[Arrive To]]</f>
        <v>Mogadishu-Alger</v>
      </c>
      <c r="G1689" s="2">
        <v>44704</v>
      </c>
      <c r="H1689" s="2">
        <v>44704</v>
      </c>
      <c r="I1689" s="2" t="str">
        <f t="shared" si="26"/>
        <v>Delivered</v>
      </c>
      <c r="J1689" s="2" t="str">
        <f>TEXT(WORKSHEET[[#This Row],[Offloading Date]], "mmm")</f>
        <v>May</v>
      </c>
      <c r="K1689" s="2" t="str">
        <f>IF(OR(WORKSHEET[[#This Row],[Year]]="", ISBLANK(WORKSHEET[[#This Row],[Year]]), WORKSHEET[[#This Row],[Year]]="null"), "Exclude", "Include")</f>
        <v>Include</v>
      </c>
      <c r="L1689" t="s">
        <v>16</v>
      </c>
      <c r="M1689" t="s">
        <v>12</v>
      </c>
      <c r="N1689" t="s">
        <v>57</v>
      </c>
      <c r="O1689">
        <v>25.074999999999999</v>
      </c>
      <c r="P1689">
        <v>100</v>
      </c>
      <c r="Q1689" t="s">
        <v>14</v>
      </c>
      <c r="R1689">
        <f>P1689 * _xll.XLOOKUP(Q1689,CALCULATION!$A$15:$A$17, CALCULATION!$B$15:$B$17 )</f>
        <v>100</v>
      </c>
      <c r="S1689" s="5">
        <f>O1689*P1689*_xll.XLOOKUP(Q1689,CALCULATION!$A$15:$A$17, CALCULATION!$B$15:$B$17)</f>
        <v>2507.5</v>
      </c>
      <c r="T1689">
        <v>2000</v>
      </c>
      <c r="U1689" t="s">
        <v>58</v>
      </c>
      <c r="V1689">
        <f>T1689 * _xll.XLOOKUP(U1689,CALCULATION!$A$15:$A$17, CALCULATION!$B$15:$B$17 )</f>
        <v>114</v>
      </c>
      <c r="W1689" s="5">
        <f>O1689*T1689*_xll.XLOOKUP(U1689,CALCULATION!$A$15:$A$17, CALCULATION!$B$15:$B$17)</f>
        <v>2858.55</v>
      </c>
      <c r="X1689" s="5">
        <f>WORKSHEET[[#This Row],[Clients Total Cost]] / WORKSHEET[[#This Row],[Clients Rate per T2 (USD)]]</f>
        <v>25.074999999999999</v>
      </c>
      <c r="Y1689" s="5">
        <f>WORKSHEET[[#This Row],[Clients Rate per T2 (USD)]] - WORKSHEET[[#This Row],[Supplier Rate Per t2 (USD)]]</f>
        <v>-14</v>
      </c>
      <c r="Z1689" s="5">
        <f>WORKSHEET[[#This Row],[Profit Per T]] * WORKSHEET[[#This Row],[Weight]]</f>
        <v>-351.05</v>
      </c>
      <c r="AA1689">
        <v>1</v>
      </c>
      <c r="AB1689" s="1">
        <v>0</v>
      </c>
      <c r="AC1689" s="1">
        <v>0</v>
      </c>
      <c r="AD1689" s="1">
        <v>0</v>
      </c>
      <c r="AE1689" s="1">
        <f>WORKSHEET[[#This Row],[Delay at toll gate in days]] +WORKSHEET[[#This Row],[Delay at workshop in days]] +WORKSHEET[[#This Row],[Delay at border in days]]</f>
        <v>0</v>
      </c>
    </row>
    <row r="1690" spans="1:31" x14ac:dyDescent="0.35">
      <c r="A1690" t="s">
        <v>1710</v>
      </c>
      <c r="B1690" t="s">
        <v>10</v>
      </c>
      <c r="C1690" t="s">
        <v>56</v>
      </c>
      <c r="D1690" t="s">
        <v>3616</v>
      </c>
      <c r="E1690" t="s">
        <v>3617</v>
      </c>
      <c r="F1690" t="str">
        <f>WORKSHEET[[#This Row],[Depart From]]&amp;"-"&amp;WORKSHEET[[#This Row],[Arrive To]]</f>
        <v>Marrakech-Lagos</v>
      </c>
      <c r="G1690" s="2">
        <v>44704</v>
      </c>
      <c r="H1690" s="2">
        <v>44704</v>
      </c>
      <c r="I1690" s="2" t="str">
        <f t="shared" si="26"/>
        <v>Delivered</v>
      </c>
      <c r="J1690" s="2" t="str">
        <f>TEXT(WORKSHEET[[#This Row],[Offloading Date]], "mmm")</f>
        <v>May</v>
      </c>
      <c r="K1690" s="2" t="str">
        <f>IF(OR(WORKSHEET[[#This Row],[Year]]="", ISBLANK(WORKSHEET[[#This Row],[Year]]), WORKSHEET[[#This Row],[Year]]="null"), "Exclude", "Include")</f>
        <v>Include</v>
      </c>
      <c r="L1690" t="s">
        <v>16</v>
      </c>
      <c r="M1690" t="s">
        <v>12</v>
      </c>
      <c r="N1690" t="s">
        <v>57</v>
      </c>
      <c r="O1690">
        <v>24.975999999999999</v>
      </c>
      <c r="P1690">
        <v>100</v>
      </c>
      <c r="Q1690" t="s">
        <v>14</v>
      </c>
      <c r="R1690">
        <f>P1690 * _xll.XLOOKUP(Q1690,CALCULATION!$A$15:$A$17, CALCULATION!$B$15:$B$17 )</f>
        <v>100</v>
      </c>
      <c r="S1690" s="5">
        <f>O1690*P1690*_xll.XLOOKUP(Q1690,CALCULATION!$A$15:$A$17, CALCULATION!$B$15:$B$17)</f>
        <v>2497.6</v>
      </c>
      <c r="T1690">
        <v>2000</v>
      </c>
      <c r="U1690" t="s">
        <v>58</v>
      </c>
      <c r="V1690">
        <f>T1690 * _xll.XLOOKUP(U1690,CALCULATION!$A$15:$A$17, CALCULATION!$B$15:$B$17 )</f>
        <v>114</v>
      </c>
      <c r="W1690" s="5">
        <f>O1690*T1690*_xll.XLOOKUP(U1690,CALCULATION!$A$15:$A$17, CALCULATION!$B$15:$B$17)</f>
        <v>2847.2640000000001</v>
      </c>
      <c r="X1690" s="5">
        <f>WORKSHEET[[#This Row],[Clients Total Cost]] / WORKSHEET[[#This Row],[Clients Rate per T2 (USD)]]</f>
        <v>24.975999999999999</v>
      </c>
      <c r="Y1690" s="5">
        <f>WORKSHEET[[#This Row],[Clients Rate per T2 (USD)]] - WORKSHEET[[#This Row],[Supplier Rate Per t2 (USD)]]</f>
        <v>-14</v>
      </c>
      <c r="Z1690" s="5">
        <f>WORKSHEET[[#This Row],[Profit Per T]] * WORKSHEET[[#This Row],[Weight]]</f>
        <v>-349.66399999999999</v>
      </c>
      <c r="AA1690">
        <v>1</v>
      </c>
      <c r="AB1690" s="1">
        <v>0</v>
      </c>
      <c r="AC1690" s="1">
        <v>0</v>
      </c>
      <c r="AD1690" s="1">
        <v>0</v>
      </c>
      <c r="AE1690" s="1">
        <f>WORKSHEET[[#This Row],[Delay at toll gate in days]] +WORKSHEET[[#This Row],[Delay at workshop in days]] +WORKSHEET[[#This Row],[Delay at border in days]]</f>
        <v>0</v>
      </c>
    </row>
    <row r="1691" spans="1:31" x14ac:dyDescent="0.35">
      <c r="A1691" t="s">
        <v>1711</v>
      </c>
      <c r="B1691" t="s">
        <v>10</v>
      </c>
      <c r="C1691" t="s">
        <v>56</v>
      </c>
      <c r="D1691" t="s">
        <v>3620</v>
      </c>
      <c r="E1691" t="s">
        <v>3613</v>
      </c>
      <c r="F1691" t="str">
        <f>WORKSHEET[[#This Row],[Depart From]]&amp;"-"&amp;WORKSHEET[[#This Row],[Arrive To]]</f>
        <v>Zanzibar-Sanaa</v>
      </c>
      <c r="G1691" s="2">
        <v>44704</v>
      </c>
      <c r="H1691" s="2">
        <v>44704</v>
      </c>
      <c r="I1691" s="2" t="str">
        <f t="shared" si="26"/>
        <v>Delivered</v>
      </c>
      <c r="J1691" s="2" t="str">
        <f>TEXT(WORKSHEET[[#This Row],[Offloading Date]], "mmm")</f>
        <v>May</v>
      </c>
      <c r="K1691" s="2" t="str">
        <f>IF(OR(WORKSHEET[[#This Row],[Year]]="", ISBLANK(WORKSHEET[[#This Row],[Year]]), WORKSHEET[[#This Row],[Year]]="null"), "Exclude", "Include")</f>
        <v>Include</v>
      </c>
      <c r="L1691" t="s">
        <v>16</v>
      </c>
      <c r="M1691" t="s">
        <v>12</v>
      </c>
      <c r="N1691" t="s">
        <v>57</v>
      </c>
      <c r="O1691">
        <v>24.998000000000001</v>
      </c>
      <c r="P1691">
        <v>100</v>
      </c>
      <c r="Q1691" t="s">
        <v>14</v>
      </c>
      <c r="R1691">
        <f>P1691 * _xll.XLOOKUP(Q1691,CALCULATION!$A$15:$A$17, CALCULATION!$B$15:$B$17 )</f>
        <v>100</v>
      </c>
      <c r="S1691" s="5">
        <f>O1691*P1691*_xll.XLOOKUP(Q1691,CALCULATION!$A$15:$A$17, CALCULATION!$B$15:$B$17)</f>
        <v>2499.8000000000002</v>
      </c>
      <c r="T1691">
        <v>2000</v>
      </c>
      <c r="U1691" t="s">
        <v>58</v>
      </c>
      <c r="V1691">
        <f>T1691 * _xll.XLOOKUP(U1691,CALCULATION!$A$15:$A$17, CALCULATION!$B$15:$B$17 )</f>
        <v>114</v>
      </c>
      <c r="W1691" s="5">
        <f>O1691*T1691*_xll.XLOOKUP(U1691,CALCULATION!$A$15:$A$17, CALCULATION!$B$15:$B$17)</f>
        <v>2849.7719999999999</v>
      </c>
      <c r="X1691" s="5">
        <f>WORKSHEET[[#This Row],[Clients Total Cost]] / WORKSHEET[[#This Row],[Clients Rate per T2 (USD)]]</f>
        <v>24.998000000000001</v>
      </c>
      <c r="Y1691" s="5">
        <f>WORKSHEET[[#This Row],[Clients Rate per T2 (USD)]] - WORKSHEET[[#This Row],[Supplier Rate Per t2 (USD)]]</f>
        <v>-14</v>
      </c>
      <c r="Z1691" s="5">
        <f>WORKSHEET[[#This Row],[Profit Per T]] * WORKSHEET[[#This Row],[Weight]]</f>
        <v>-349.97200000000004</v>
      </c>
      <c r="AA1691">
        <v>1</v>
      </c>
      <c r="AB1691" s="1">
        <v>0</v>
      </c>
      <c r="AC1691" s="1">
        <v>0</v>
      </c>
      <c r="AD1691" s="1">
        <v>0</v>
      </c>
      <c r="AE1691" s="1">
        <f>WORKSHEET[[#This Row],[Delay at toll gate in days]] +WORKSHEET[[#This Row],[Delay at workshop in days]] +WORKSHEET[[#This Row],[Delay at border in days]]</f>
        <v>0</v>
      </c>
    </row>
    <row r="1692" spans="1:31" x14ac:dyDescent="0.35">
      <c r="A1692" t="s">
        <v>1712</v>
      </c>
      <c r="B1692" t="s">
        <v>10</v>
      </c>
      <c r="C1692" t="s">
        <v>56</v>
      </c>
      <c r="D1692" t="s">
        <v>3620</v>
      </c>
      <c r="E1692" t="s">
        <v>3617</v>
      </c>
      <c r="F1692" t="str">
        <f>WORKSHEET[[#This Row],[Depart From]]&amp;"-"&amp;WORKSHEET[[#This Row],[Arrive To]]</f>
        <v>Zanzibar-Lagos</v>
      </c>
      <c r="G1692" s="2">
        <v>44704</v>
      </c>
      <c r="H1692" s="2">
        <v>44704</v>
      </c>
      <c r="I1692" s="2" t="str">
        <f t="shared" si="26"/>
        <v>Delivered</v>
      </c>
      <c r="J1692" s="2" t="str">
        <f>TEXT(WORKSHEET[[#This Row],[Offloading Date]], "mmm")</f>
        <v>May</v>
      </c>
      <c r="K1692" s="2" t="str">
        <f>IF(OR(WORKSHEET[[#This Row],[Year]]="", ISBLANK(WORKSHEET[[#This Row],[Year]]), WORKSHEET[[#This Row],[Year]]="null"), "Exclude", "Include")</f>
        <v>Include</v>
      </c>
      <c r="L1692" t="s">
        <v>16</v>
      </c>
      <c r="M1692" t="s">
        <v>12</v>
      </c>
      <c r="N1692" t="s">
        <v>57</v>
      </c>
      <c r="O1692">
        <v>25.097999999999999</v>
      </c>
      <c r="P1692">
        <v>100</v>
      </c>
      <c r="Q1692" t="s">
        <v>14</v>
      </c>
      <c r="R1692">
        <f>P1692 * _xll.XLOOKUP(Q1692,CALCULATION!$A$15:$A$17, CALCULATION!$B$15:$B$17 )</f>
        <v>100</v>
      </c>
      <c r="S1692" s="5">
        <f>O1692*P1692*_xll.XLOOKUP(Q1692,CALCULATION!$A$15:$A$17, CALCULATION!$B$15:$B$17)</f>
        <v>2509.7999999999997</v>
      </c>
      <c r="T1692">
        <v>2000</v>
      </c>
      <c r="U1692" t="s">
        <v>58</v>
      </c>
      <c r="V1692">
        <f>T1692 * _xll.XLOOKUP(U1692,CALCULATION!$A$15:$A$17, CALCULATION!$B$15:$B$17 )</f>
        <v>114</v>
      </c>
      <c r="W1692" s="5">
        <f>O1692*T1692*_xll.XLOOKUP(U1692,CALCULATION!$A$15:$A$17, CALCULATION!$B$15:$B$17)</f>
        <v>2861.172</v>
      </c>
      <c r="X1692" s="5">
        <f>WORKSHEET[[#This Row],[Clients Total Cost]] / WORKSHEET[[#This Row],[Clients Rate per T2 (USD)]]</f>
        <v>25.097999999999999</v>
      </c>
      <c r="Y1692" s="5">
        <f>WORKSHEET[[#This Row],[Clients Rate per T2 (USD)]] - WORKSHEET[[#This Row],[Supplier Rate Per t2 (USD)]]</f>
        <v>-14</v>
      </c>
      <c r="Z1692" s="5">
        <f>WORKSHEET[[#This Row],[Profit Per T]] * WORKSHEET[[#This Row],[Weight]]</f>
        <v>-351.37199999999996</v>
      </c>
      <c r="AA1692">
        <v>1</v>
      </c>
      <c r="AB1692" s="1">
        <v>0</v>
      </c>
      <c r="AC1692" s="1">
        <v>0</v>
      </c>
      <c r="AD1692" s="1">
        <v>0</v>
      </c>
      <c r="AE1692" s="1">
        <f>WORKSHEET[[#This Row],[Delay at toll gate in days]] +WORKSHEET[[#This Row],[Delay at workshop in days]] +WORKSHEET[[#This Row],[Delay at border in days]]</f>
        <v>0</v>
      </c>
    </row>
    <row r="1693" spans="1:31" x14ac:dyDescent="0.35">
      <c r="A1693" t="s">
        <v>1713</v>
      </c>
      <c r="B1693" t="s">
        <v>10</v>
      </c>
      <c r="C1693" t="s">
        <v>56</v>
      </c>
      <c r="D1693" t="s">
        <v>3620</v>
      </c>
      <c r="E1693" t="s">
        <v>3613</v>
      </c>
      <c r="F1693" t="str">
        <f>WORKSHEET[[#This Row],[Depart From]]&amp;"-"&amp;WORKSHEET[[#This Row],[Arrive To]]</f>
        <v>Zanzibar-Sanaa</v>
      </c>
      <c r="G1693" s="2">
        <v>44704</v>
      </c>
      <c r="H1693" s="2">
        <v>44704</v>
      </c>
      <c r="I1693" s="2" t="str">
        <f t="shared" si="26"/>
        <v>Delivered</v>
      </c>
      <c r="J1693" s="2" t="str">
        <f>TEXT(WORKSHEET[[#This Row],[Offloading Date]], "mmm")</f>
        <v>May</v>
      </c>
      <c r="K1693" s="2" t="str">
        <f>IF(OR(WORKSHEET[[#This Row],[Year]]="", ISBLANK(WORKSHEET[[#This Row],[Year]]), WORKSHEET[[#This Row],[Year]]="null"), "Exclude", "Include")</f>
        <v>Include</v>
      </c>
      <c r="L1693" t="s">
        <v>16</v>
      </c>
      <c r="M1693" t="s">
        <v>12</v>
      </c>
      <c r="N1693" t="s">
        <v>57</v>
      </c>
      <c r="O1693">
        <v>25.152000000000001</v>
      </c>
      <c r="P1693">
        <v>100</v>
      </c>
      <c r="Q1693" t="s">
        <v>14</v>
      </c>
      <c r="R1693">
        <f>P1693 * _xll.XLOOKUP(Q1693,CALCULATION!$A$15:$A$17, CALCULATION!$B$15:$B$17 )</f>
        <v>100</v>
      </c>
      <c r="S1693" s="5">
        <f>O1693*P1693*_xll.XLOOKUP(Q1693,CALCULATION!$A$15:$A$17, CALCULATION!$B$15:$B$17)</f>
        <v>2515.2000000000003</v>
      </c>
      <c r="T1693">
        <v>2000</v>
      </c>
      <c r="U1693" t="s">
        <v>58</v>
      </c>
      <c r="V1693">
        <f>T1693 * _xll.XLOOKUP(U1693,CALCULATION!$A$15:$A$17, CALCULATION!$B$15:$B$17 )</f>
        <v>114</v>
      </c>
      <c r="W1693" s="5">
        <f>O1693*T1693*_xll.XLOOKUP(U1693,CALCULATION!$A$15:$A$17, CALCULATION!$B$15:$B$17)</f>
        <v>2867.328</v>
      </c>
      <c r="X1693" s="5">
        <f>WORKSHEET[[#This Row],[Clients Total Cost]] / WORKSHEET[[#This Row],[Clients Rate per T2 (USD)]]</f>
        <v>25.152000000000001</v>
      </c>
      <c r="Y1693" s="5">
        <f>WORKSHEET[[#This Row],[Clients Rate per T2 (USD)]] - WORKSHEET[[#This Row],[Supplier Rate Per t2 (USD)]]</f>
        <v>-14</v>
      </c>
      <c r="Z1693" s="5">
        <f>WORKSHEET[[#This Row],[Profit Per T]] * WORKSHEET[[#This Row],[Weight]]</f>
        <v>-352.12800000000004</v>
      </c>
      <c r="AA1693">
        <v>1</v>
      </c>
      <c r="AB1693" s="1">
        <v>0</v>
      </c>
      <c r="AC1693" s="1">
        <v>0</v>
      </c>
      <c r="AD1693" s="1">
        <v>0</v>
      </c>
      <c r="AE1693" s="1">
        <f>WORKSHEET[[#This Row],[Delay at toll gate in days]] +WORKSHEET[[#This Row],[Delay at workshop in days]] +WORKSHEET[[#This Row],[Delay at border in days]]</f>
        <v>0</v>
      </c>
    </row>
    <row r="1694" spans="1:31" x14ac:dyDescent="0.35">
      <c r="A1694" t="s">
        <v>1714</v>
      </c>
      <c r="B1694" t="s">
        <v>10</v>
      </c>
      <c r="C1694" t="s">
        <v>68</v>
      </c>
      <c r="D1694" t="s">
        <v>3616</v>
      </c>
      <c r="E1694" t="s">
        <v>3613</v>
      </c>
      <c r="F1694" t="str">
        <f>WORKSHEET[[#This Row],[Depart From]]&amp;"-"&amp;WORKSHEET[[#This Row],[Arrive To]]</f>
        <v>Marrakech-Sanaa</v>
      </c>
      <c r="G1694" s="2">
        <v>44744</v>
      </c>
      <c r="H1694" s="2">
        <v>44776</v>
      </c>
      <c r="I1694" s="2" t="str">
        <f t="shared" si="26"/>
        <v>Delivered</v>
      </c>
      <c r="J1694" s="2" t="str">
        <f>TEXT(WORKSHEET[[#This Row],[Offloading Date]], "mmm")</f>
        <v>Aug</v>
      </c>
      <c r="K1694" s="2" t="str">
        <f>IF(OR(WORKSHEET[[#This Row],[Year]]="", ISBLANK(WORKSHEET[[#This Row],[Year]]), WORKSHEET[[#This Row],[Year]]="null"), "Exclude", "Include")</f>
        <v>Include</v>
      </c>
      <c r="L1694" t="s">
        <v>12</v>
      </c>
      <c r="M1694" t="s">
        <v>12</v>
      </c>
      <c r="N1694" t="s">
        <v>13</v>
      </c>
      <c r="O1694">
        <v>29.722999999999999</v>
      </c>
      <c r="P1694">
        <v>600</v>
      </c>
      <c r="Q1694" t="s">
        <v>14</v>
      </c>
      <c r="R1694">
        <f>P1694 * _xll.XLOOKUP(Q1694,CALCULATION!$A$15:$A$17, CALCULATION!$B$15:$B$17 )</f>
        <v>600</v>
      </c>
      <c r="S1694" s="5">
        <f>O1694*P1694*_xll.XLOOKUP(Q1694,CALCULATION!$A$15:$A$17, CALCULATION!$B$15:$B$17)</f>
        <v>17833.8</v>
      </c>
      <c r="T1694">
        <v>300</v>
      </c>
      <c r="U1694" t="s">
        <v>14</v>
      </c>
      <c r="V1694">
        <f>T1694 * _xll.XLOOKUP(U1694,CALCULATION!$A$15:$A$17, CALCULATION!$B$15:$B$17 )</f>
        <v>300</v>
      </c>
      <c r="W1694" s="5">
        <f>O1694*T1694*_xll.XLOOKUP(U1694,CALCULATION!$A$15:$A$17, CALCULATION!$B$15:$B$17)</f>
        <v>8916.9</v>
      </c>
      <c r="X1694" s="5">
        <f>WORKSHEET[[#This Row],[Clients Total Cost]] / WORKSHEET[[#This Row],[Clients Rate per T2 (USD)]]</f>
        <v>29.722999999999999</v>
      </c>
      <c r="Y1694" s="5">
        <f>WORKSHEET[[#This Row],[Clients Rate per T2 (USD)]] - WORKSHEET[[#This Row],[Supplier Rate Per t2 (USD)]]</f>
        <v>300</v>
      </c>
      <c r="Z1694" s="5">
        <f>WORKSHEET[[#This Row],[Profit Per T]] * WORKSHEET[[#This Row],[Weight]]</f>
        <v>8916.9</v>
      </c>
      <c r="AA1694">
        <v>1</v>
      </c>
      <c r="AB1694" s="1">
        <v>4.8</v>
      </c>
      <c r="AC1694" s="1">
        <v>3.2</v>
      </c>
      <c r="AD1694" s="1">
        <v>4</v>
      </c>
      <c r="AE1694" s="1">
        <f>WORKSHEET[[#This Row],[Delay at toll gate in days]] +WORKSHEET[[#This Row],[Delay at workshop in days]] +WORKSHEET[[#This Row],[Delay at border in days]]</f>
        <v>12</v>
      </c>
    </row>
    <row r="1695" spans="1:31" x14ac:dyDescent="0.35">
      <c r="A1695" t="s">
        <v>1715</v>
      </c>
      <c r="B1695" t="s">
        <v>10</v>
      </c>
      <c r="C1695" t="s">
        <v>68</v>
      </c>
      <c r="D1695" t="s">
        <v>3619</v>
      </c>
      <c r="E1695" t="s">
        <v>3617</v>
      </c>
      <c r="F1695" t="str">
        <f>WORKSHEET[[#This Row],[Depart From]]&amp;"-"&amp;WORKSHEET[[#This Row],[Arrive To]]</f>
        <v>Addis Ababa-Lagos</v>
      </c>
      <c r="G1695" s="2">
        <v>44747</v>
      </c>
      <c r="H1695" s="2">
        <v>44784</v>
      </c>
      <c r="I1695" s="2" t="str">
        <f t="shared" si="26"/>
        <v>Delivered</v>
      </c>
      <c r="J1695" s="2" t="str">
        <f>TEXT(WORKSHEET[[#This Row],[Offloading Date]], "mmm")</f>
        <v>Aug</v>
      </c>
      <c r="K1695" s="2" t="str">
        <f>IF(OR(WORKSHEET[[#This Row],[Year]]="", ISBLANK(WORKSHEET[[#This Row],[Year]]), WORKSHEET[[#This Row],[Year]]="null"), "Exclude", "Include")</f>
        <v>Include</v>
      </c>
      <c r="L1695" t="s">
        <v>12</v>
      </c>
      <c r="M1695" t="s">
        <v>12</v>
      </c>
      <c r="N1695" t="s">
        <v>13</v>
      </c>
      <c r="O1695">
        <v>28.558</v>
      </c>
      <c r="P1695">
        <v>600</v>
      </c>
      <c r="Q1695" t="s">
        <v>14</v>
      </c>
      <c r="R1695">
        <f>P1695 * _xll.XLOOKUP(Q1695,CALCULATION!$A$15:$A$17, CALCULATION!$B$15:$B$17 )</f>
        <v>600</v>
      </c>
      <c r="S1695" s="5">
        <f>O1695*P1695*_xll.XLOOKUP(Q1695,CALCULATION!$A$15:$A$17, CALCULATION!$B$15:$B$17)</f>
        <v>17134.8</v>
      </c>
      <c r="T1695">
        <v>300</v>
      </c>
      <c r="U1695" t="s">
        <v>14</v>
      </c>
      <c r="V1695">
        <f>T1695 * _xll.XLOOKUP(U1695,CALCULATION!$A$15:$A$17, CALCULATION!$B$15:$B$17 )</f>
        <v>300</v>
      </c>
      <c r="W1695" s="5">
        <f>O1695*T1695*_xll.XLOOKUP(U1695,CALCULATION!$A$15:$A$17, CALCULATION!$B$15:$B$17)</f>
        <v>8567.4</v>
      </c>
      <c r="X1695" s="5">
        <f>WORKSHEET[[#This Row],[Clients Total Cost]] / WORKSHEET[[#This Row],[Clients Rate per T2 (USD)]]</f>
        <v>28.558</v>
      </c>
      <c r="Y1695" s="5">
        <f>WORKSHEET[[#This Row],[Clients Rate per T2 (USD)]] - WORKSHEET[[#This Row],[Supplier Rate Per t2 (USD)]]</f>
        <v>300</v>
      </c>
      <c r="Z1695" s="5">
        <f>WORKSHEET[[#This Row],[Profit Per T]] * WORKSHEET[[#This Row],[Weight]]</f>
        <v>8567.4</v>
      </c>
      <c r="AA1695">
        <v>1</v>
      </c>
      <c r="AB1695" s="1">
        <v>5.55</v>
      </c>
      <c r="AC1695" s="1">
        <v>3.7</v>
      </c>
      <c r="AD1695" s="1">
        <v>4.625</v>
      </c>
      <c r="AE1695" s="1">
        <f>WORKSHEET[[#This Row],[Delay at toll gate in days]] +WORKSHEET[[#This Row],[Delay at workshop in days]] +WORKSHEET[[#This Row],[Delay at border in days]]</f>
        <v>13.875</v>
      </c>
    </row>
    <row r="1696" spans="1:31" x14ac:dyDescent="0.35">
      <c r="A1696" t="s">
        <v>1716</v>
      </c>
      <c r="B1696" t="s">
        <v>10</v>
      </c>
      <c r="C1696" t="s">
        <v>68</v>
      </c>
      <c r="D1696" t="s">
        <v>3611</v>
      </c>
      <c r="E1696" t="s">
        <v>3612</v>
      </c>
      <c r="F1696" t="str">
        <f>WORKSHEET[[#This Row],[Depart From]]&amp;"-"&amp;WORKSHEET[[#This Row],[Arrive To]]</f>
        <v>Mogadishu-Victoria</v>
      </c>
      <c r="G1696" s="2">
        <v>44739</v>
      </c>
      <c r="H1696" s="2">
        <v>44765</v>
      </c>
      <c r="I1696" s="2" t="str">
        <f t="shared" si="26"/>
        <v>Delivered</v>
      </c>
      <c r="J1696" s="2" t="str">
        <f>TEXT(WORKSHEET[[#This Row],[Offloading Date]], "mmm")</f>
        <v>Jul</v>
      </c>
      <c r="K1696" s="2" t="str">
        <f>IF(OR(WORKSHEET[[#This Row],[Year]]="", ISBLANK(WORKSHEET[[#This Row],[Year]]), WORKSHEET[[#This Row],[Year]]="null"), "Exclude", "Include")</f>
        <v>Include</v>
      </c>
      <c r="L1696" t="s">
        <v>12</v>
      </c>
      <c r="M1696" t="s">
        <v>12</v>
      </c>
      <c r="N1696" t="s">
        <v>13</v>
      </c>
      <c r="O1696">
        <v>28.724</v>
      </c>
      <c r="P1696">
        <v>600</v>
      </c>
      <c r="Q1696" t="s">
        <v>14</v>
      </c>
      <c r="R1696">
        <f>P1696 * _xll.XLOOKUP(Q1696,CALCULATION!$A$15:$A$17, CALCULATION!$B$15:$B$17 )</f>
        <v>600</v>
      </c>
      <c r="S1696" s="5">
        <f>O1696*P1696*_xll.XLOOKUP(Q1696,CALCULATION!$A$15:$A$17, CALCULATION!$B$15:$B$17)</f>
        <v>17234.400000000001</v>
      </c>
      <c r="T1696">
        <v>300</v>
      </c>
      <c r="U1696" t="s">
        <v>14</v>
      </c>
      <c r="V1696">
        <f>T1696 * _xll.XLOOKUP(U1696,CALCULATION!$A$15:$A$17, CALCULATION!$B$15:$B$17 )</f>
        <v>300</v>
      </c>
      <c r="W1696" s="5">
        <f>O1696*T1696*_xll.XLOOKUP(U1696,CALCULATION!$A$15:$A$17, CALCULATION!$B$15:$B$17)</f>
        <v>8617.2000000000007</v>
      </c>
      <c r="X1696" s="5">
        <f>WORKSHEET[[#This Row],[Clients Total Cost]] / WORKSHEET[[#This Row],[Clients Rate per T2 (USD)]]</f>
        <v>28.724000000000004</v>
      </c>
      <c r="Y1696" s="5">
        <f>WORKSHEET[[#This Row],[Clients Rate per T2 (USD)]] - WORKSHEET[[#This Row],[Supplier Rate Per t2 (USD)]]</f>
        <v>300</v>
      </c>
      <c r="Z1696" s="5">
        <f>WORKSHEET[[#This Row],[Profit Per T]] * WORKSHEET[[#This Row],[Weight]]</f>
        <v>8617.2000000000007</v>
      </c>
      <c r="AA1696">
        <v>1</v>
      </c>
      <c r="AB1696" s="1">
        <v>3.9</v>
      </c>
      <c r="AC1696" s="1">
        <v>2.6</v>
      </c>
      <c r="AD1696" s="1">
        <v>3.25</v>
      </c>
      <c r="AE1696" s="1">
        <f>WORKSHEET[[#This Row],[Delay at toll gate in days]] +WORKSHEET[[#This Row],[Delay at workshop in days]] +WORKSHEET[[#This Row],[Delay at border in days]]</f>
        <v>9.75</v>
      </c>
    </row>
    <row r="1697" spans="1:31" x14ac:dyDescent="0.35">
      <c r="A1697" t="s">
        <v>1717</v>
      </c>
      <c r="B1697" t="s">
        <v>10</v>
      </c>
      <c r="C1697" t="s">
        <v>68</v>
      </c>
      <c r="D1697" t="s">
        <v>3619</v>
      </c>
      <c r="E1697" t="s">
        <v>3618</v>
      </c>
      <c r="F1697" t="str">
        <f>WORKSHEET[[#This Row],[Depart From]]&amp;"-"&amp;WORKSHEET[[#This Row],[Arrive To]]</f>
        <v>Addis Ababa-Tripoli</v>
      </c>
      <c r="G1697" s="2">
        <v>44743</v>
      </c>
      <c r="H1697" s="2">
        <v>44770</v>
      </c>
      <c r="I1697" s="2" t="str">
        <f t="shared" si="26"/>
        <v>Delivered</v>
      </c>
      <c r="J1697" s="2" t="str">
        <f>TEXT(WORKSHEET[[#This Row],[Offloading Date]], "mmm")</f>
        <v>Jul</v>
      </c>
      <c r="K1697" s="2" t="str">
        <f>IF(OR(WORKSHEET[[#This Row],[Year]]="", ISBLANK(WORKSHEET[[#This Row],[Year]]), WORKSHEET[[#This Row],[Year]]="null"), "Exclude", "Include")</f>
        <v>Include</v>
      </c>
      <c r="L1697" t="s">
        <v>12</v>
      </c>
      <c r="M1697" t="s">
        <v>12</v>
      </c>
      <c r="N1697" t="s">
        <v>13</v>
      </c>
      <c r="O1697">
        <v>29.530999999999999</v>
      </c>
      <c r="P1697">
        <v>600</v>
      </c>
      <c r="Q1697" t="s">
        <v>14</v>
      </c>
      <c r="R1697">
        <f>P1697 * _xll.XLOOKUP(Q1697,CALCULATION!$A$15:$A$17, CALCULATION!$B$15:$B$17 )</f>
        <v>600</v>
      </c>
      <c r="S1697" s="5">
        <f>O1697*P1697*_xll.XLOOKUP(Q1697,CALCULATION!$A$15:$A$17, CALCULATION!$B$15:$B$17)</f>
        <v>17718.599999999999</v>
      </c>
      <c r="T1697">
        <v>300</v>
      </c>
      <c r="U1697" t="s">
        <v>14</v>
      </c>
      <c r="V1697">
        <f>T1697 * _xll.XLOOKUP(U1697,CALCULATION!$A$15:$A$17, CALCULATION!$B$15:$B$17 )</f>
        <v>300</v>
      </c>
      <c r="W1697" s="5">
        <f>O1697*T1697*_xll.XLOOKUP(U1697,CALCULATION!$A$15:$A$17, CALCULATION!$B$15:$B$17)</f>
        <v>8859.2999999999993</v>
      </c>
      <c r="X1697" s="5">
        <f>WORKSHEET[[#This Row],[Clients Total Cost]] / WORKSHEET[[#This Row],[Clients Rate per T2 (USD)]]</f>
        <v>29.530999999999999</v>
      </c>
      <c r="Y1697" s="5">
        <f>WORKSHEET[[#This Row],[Clients Rate per T2 (USD)]] - WORKSHEET[[#This Row],[Supplier Rate Per t2 (USD)]]</f>
        <v>300</v>
      </c>
      <c r="Z1697" s="5">
        <f>WORKSHEET[[#This Row],[Profit Per T]] * WORKSHEET[[#This Row],[Weight]]</f>
        <v>8859.2999999999993</v>
      </c>
      <c r="AA1697">
        <v>1</v>
      </c>
      <c r="AB1697" s="1">
        <v>4.05</v>
      </c>
      <c r="AC1697" s="1">
        <v>2.7</v>
      </c>
      <c r="AD1697" s="1">
        <v>3.375</v>
      </c>
      <c r="AE1697" s="1">
        <f>WORKSHEET[[#This Row],[Delay at toll gate in days]] +WORKSHEET[[#This Row],[Delay at workshop in days]] +WORKSHEET[[#This Row],[Delay at border in days]]</f>
        <v>10.125</v>
      </c>
    </row>
    <row r="1698" spans="1:31" x14ac:dyDescent="0.35">
      <c r="A1698" t="s">
        <v>1718</v>
      </c>
      <c r="B1698" t="s">
        <v>10</v>
      </c>
      <c r="C1698" t="s">
        <v>68</v>
      </c>
      <c r="D1698" t="s">
        <v>3616</v>
      </c>
      <c r="E1698" t="s">
        <v>3613</v>
      </c>
      <c r="F1698" t="str">
        <f>WORKSHEET[[#This Row],[Depart From]]&amp;"-"&amp;WORKSHEET[[#This Row],[Arrive To]]</f>
        <v>Marrakech-Sanaa</v>
      </c>
      <c r="G1698" s="2">
        <v>44739</v>
      </c>
      <c r="H1698" s="2">
        <v>44763</v>
      </c>
      <c r="I1698" s="2" t="str">
        <f t="shared" si="26"/>
        <v>Delivered</v>
      </c>
      <c r="J1698" s="2" t="str">
        <f>TEXT(WORKSHEET[[#This Row],[Offloading Date]], "mmm")</f>
        <v>Jul</v>
      </c>
      <c r="K1698" s="2" t="str">
        <f>IF(OR(WORKSHEET[[#This Row],[Year]]="", ISBLANK(WORKSHEET[[#This Row],[Year]]), WORKSHEET[[#This Row],[Year]]="null"), "Exclude", "Include")</f>
        <v>Include</v>
      </c>
      <c r="L1698" t="s">
        <v>12</v>
      </c>
      <c r="M1698" t="s">
        <v>12</v>
      </c>
      <c r="N1698" t="s">
        <v>13</v>
      </c>
      <c r="O1698">
        <v>27.986999999999998</v>
      </c>
      <c r="P1698">
        <v>600</v>
      </c>
      <c r="Q1698" t="s">
        <v>14</v>
      </c>
      <c r="R1698">
        <f>P1698 * _xll.XLOOKUP(Q1698,CALCULATION!$A$15:$A$17, CALCULATION!$B$15:$B$17 )</f>
        <v>600</v>
      </c>
      <c r="S1698" s="5">
        <f>O1698*P1698*_xll.XLOOKUP(Q1698,CALCULATION!$A$15:$A$17, CALCULATION!$B$15:$B$17)</f>
        <v>16792.2</v>
      </c>
      <c r="T1698">
        <v>300</v>
      </c>
      <c r="U1698" t="s">
        <v>14</v>
      </c>
      <c r="V1698">
        <f>T1698 * _xll.XLOOKUP(U1698,CALCULATION!$A$15:$A$17, CALCULATION!$B$15:$B$17 )</f>
        <v>300</v>
      </c>
      <c r="W1698" s="5">
        <f>O1698*T1698*_xll.XLOOKUP(U1698,CALCULATION!$A$15:$A$17, CALCULATION!$B$15:$B$17)</f>
        <v>8396.1</v>
      </c>
      <c r="X1698" s="5">
        <f>WORKSHEET[[#This Row],[Clients Total Cost]] / WORKSHEET[[#This Row],[Clients Rate per T2 (USD)]]</f>
        <v>27.987000000000002</v>
      </c>
      <c r="Y1698" s="5">
        <f>WORKSHEET[[#This Row],[Clients Rate per T2 (USD)]] - WORKSHEET[[#This Row],[Supplier Rate Per t2 (USD)]]</f>
        <v>300</v>
      </c>
      <c r="Z1698" s="5">
        <f>WORKSHEET[[#This Row],[Profit Per T]] * WORKSHEET[[#This Row],[Weight]]</f>
        <v>8396.1</v>
      </c>
      <c r="AA1698">
        <v>1</v>
      </c>
      <c r="AB1698" s="1">
        <v>3.5999999999999996</v>
      </c>
      <c r="AC1698" s="1">
        <v>2.4000000000000004</v>
      </c>
      <c r="AD1698" s="1">
        <v>3</v>
      </c>
      <c r="AE1698" s="1">
        <f>WORKSHEET[[#This Row],[Delay at toll gate in days]] +WORKSHEET[[#This Row],[Delay at workshop in days]] +WORKSHEET[[#This Row],[Delay at border in days]]</f>
        <v>9</v>
      </c>
    </row>
    <row r="1699" spans="1:31" x14ac:dyDescent="0.35">
      <c r="A1699" t="s">
        <v>1719</v>
      </c>
      <c r="B1699" t="s">
        <v>10</v>
      </c>
      <c r="C1699" t="s">
        <v>68</v>
      </c>
      <c r="D1699" t="s">
        <v>3611</v>
      </c>
      <c r="E1699" t="s">
        <v>3613</v>
      </c>
      <c r="F1699" t="str">
        <f>WORKSHEET[[#This Row],[Depart From]]&amp;"-"&amp;WORKSHEET[[#This Row],[Arrive To]]</f>
        <v>Mogadishu-Sanaa</v>
      </c>
      <c r="G1699" s="2">
        <v>44739</v>
      </c>
      <c r="H1699" s="2">
        <v>44764</v>
      </c>
      <c r="I1699" s="2" t="str">
        <f t="shared" si="26"/>
        <v>Delivered</v>
      </c>
      <c r="J1699" s="2" t="str">
        <f>TEXT(WORKSHEET[[#This Row],[Offloading Date]], "mmm")</f>
        <v>Jul</v>
      </c>
      <c r="K1699" s="2" t="str">
        <f>IF(OR(WORKSHEET[[#This Row],[Year]]="", ISBLANK(WORKSHEET[[#This Row],[Year]]), WORKSHEET[[#This Row],[Year]]="null"), "Exclude", "Include")</f>
        <v>Include</v>
      </c>
      <c r="L1699" t="s">
        <v>12</v>
      </c>
      <c r="M1699" t="s">
        <v>12</v>
      </c>
      <c r="N1699" t="s">
        <v>13</v>
      </c>
      <c r="O1699">
        <v>28.073</v>
      </c>
      <c r="P1699">
        <v>600</v>
      </c>
      <c r="Q1699" t="s">
        <v>14</v>
      </c>
      <c r="R1699">
        <f>P1699 * _xll.XLOOKUP(Q1699,CALCULATION!$A$15:$A$17, CALCULATION!$B$15:$B$17 )</f>
        <v>600</v>
      </c>
      <c r="S1699" s="5">
        <f>O1699*P1699*_xll.XLOOKUP(Q1699,CALCULATION!$A$15:$A$17, CALCULATION!$B$15:$B$17)</f>
        <v>16843.8</v>
      </c>
      <c r="T1699">
        <v>300</v>
      </c>
      <c r="U1699" t="s">
        <v>14</v>
      </c>
      <c r="V1699">
        <f>T1699 * _xll.XLOOKUP(U1699,CALCULATION!$A$15:$A$17, CALCULATION!$B$15:$B$17 )</f>
        <v>300</v>
      </c>
      <c r="W1699" s="5">
        <f>O1699*T1699*_xll.XLOOKUP(U1699,CALCULATION!$A$15:$A$17, CALCULATION!$B$15:$B$17)</f>
        <v>8421.9</v>
      </c>
      <c r="X1699" s="5">
        <f>WORKSHEET[[#This Row],[Clients Total Cost]] / WORKSHEET[[#This Row],[Clients Rate per T2 (USD)]]</f>
        <v>28.073</v>
      </c>
      <c r="Y1699" s="5">
        <f>WORKSHEET[[#This Row],[Clients Rate per T2 (USD)]] - WORKSHEET[[#This Row],[Supplier Rate Per t2 (USD)]]</f>
        <v>300</v>
      </c>
      <c r="Z1699" s="5">
        <f>WORKSHEET[[#This Row],[Profit Per T]] * WORKSHEET[[#This Row],[Weight]]</f>
        <v>8421.9</v>
      </c>
      <c r="AA1699">
        <v>1</v>
      </c>
      <c r="AB1699" s="1">
        <v>3.75</v>
      </c>
      <c r="AC1699" s="1">
        <v>2.5</v>
      </c>
      <c r="AD1699" s="1">
        <v>3.125</v>
      </c>
      <c r="AE1699" s="1">
        <f>WORKSHEET[[#This Row],[Delay at toll gate in days]] +WORKSHEET[[#This Row],[Delay at workshop in days]] +WORKSHEET[[#This Row],[Delay at border in days]]</f>
        <v>9.375</v>
      </c>
    </row>
    <row r="1700" spans="1:31" x14ac:dyDescent="0.35">
      <c r="A1700" t="s">
        <v>1720</v>
      </c>
      <c r="B1700" t="s">
        <v>10</v>
      </c>
      <c r="C1700" t="s">
        <v>68</v>
      </c>
      <c r="D1700" t="s">
        <v>3616</v>
      </c>
      <c r="E1700" t="s">
        <v>3617</v>
      </c>
      <c r="F1700" t="str">
        <f>WORKSHEET[[#This Row],[Depart From]]&amp;"-"&amp;WORKSHEET[[#This Row],[Arrive To]]</f>
        <v>Marrakech-Lagos</v>
      </c>
      <c r="G1700" s="2">
        <v>44744</v>
      </c>
      <c r="H1700" s="2">
        <v>44769</v>
      </c>
      <c r="I1700" s="2" t="str">
        <f t="shared" si="26"/>
        <v>Delivered</v>
      </c>
      <c r="J1700" s="2" t="str">
        <f>TEXT(WORKSHEET[[#This Row],[Offloading Date]], "mmm")</f>
        <v>Jul</v>
      </c>
      <c r="K1700" s="2" t="str">
        <f>IF(OR(WORKSHEET[[#This Row],[Year]]="", ISBLANK(WORKSHEET[[#This Row],[Year]]), WORKSHEET[[#This Row],[Year]]="null"), "Exclude", "Include")</f>
        <v>Include</v>
      </c>
      <c r="L1700" t="s">
        <v>12</v>
      </c>
      <c r="M1700" t="s">
        <v>12</v>
      </c>
      <c r="N1700" t="s">
        <v>13</v>
      </c>
      <c r="O1700">
        <v>28.678999999999998</v>
      </c>
      <c r="P1700">
        <v>600</v>
      </c>
      <c r="Q1700" t="s">
        <v>14</v>
      </c>
      <c r="R1700">
        <f>P1700 * _xll.XLOOKUP(Q1700,CALCULATION!$A$15:$A$17, CALCULATION!$B$15:$B$17 )</f>
        <v>600</v>
      </c>
      <c r="S1700" s="5">
        <f>O1700*P1700*_xll.XLOOKUP(Q1700,CALCULATION!$A$15:$A$17, CALCULATION!$B$15:$B$17)</f>
        <v>17207.399999999998</v>
      </c>
      <c r="T1700">
        <v>300</v>
      </c>
      <c r="U1700" t="s">
        <v>14</v>
      </c>
      <c r="V1700">
        <f>T1700 * _xll.XLOOKUP(U1700,CALCULATION!$A$15:$A$17, CALCULATION!$B$15:$B$17 )</f>
        <v>300</v>
      </c>
      <c r="W1700" s="5">
        <f>O1700*T1700*_xll.XLOOKUP(U1700,CALCULATION!$A$15:$A$17, CALCULATION!$B$15:$B$17)</f>
        <v>8603.6999999999989</v>
      </c>
      <c r="X1700" s="5">
        <f>WORKSHEET[[#This Row],[Clients Total Cost]] / WORKSHEET[[#This Row],[Clients Rate per T2 (USD)]]</f>
        <v>28.678999999999995</v>
      </c>
      <c r="Y1700" s="5">
        <f>WORKSHEET[[#This Row],[Clients Rate per T2 (USD)]] - WORKSHEET[[#This Row],[Supplier Rate Per t2 (USD)]]</f>
        <v>300</v>
      </c>
      <c r="Z1700" s="5">
        <f>WORKSHEET[[#This Row],[Profit Per T]] * WORKSHEET[[#This Row],[Weight]]</f>
        <v>8603.6999999999989</v>
      </c>
      <c r="AA1700">
        <v>1</v>
      </c>
      <c r="AB1700" s="1">
        <v>3.75</v>
      </c>
      <c r="AC1700" s="1">
        <v>2.5</v>
      </c>
      <c r="AD1700" s="1">
        <v>3.125</v>
      </c>
      <c r="AE1700" s="1">
        <f>WORKSHEET[[#This Row],[Delay at toll gate in days]] +WORKSHEET[[#This Row],[Delay at workshop in days]] +WORKSHEET[[#This Row],[Delay at border in days]]</f>
        <v>9.375</v>
      </c>
    </row>
    <row r="1701" spans="1:31" x14ac:dyDescent="0.35">
      <c r="A1701" t="s">
        <v>1721</v>
      </c>
      <c r="B1701" t="s">
        <v>10</v>
      </c>
      <c r="C1701" t="s">
        <v>68</v>
      </c>
      <c r="D1701" t="s">
        <v>3616</v>
      </c>
      <c r="E1701" t="s">
        <v>3613</v>
      </c>
      <c r="F1701" t="str">
        <f>WORKSHEET[[#This Row],[Depart From]]&amp;"-"&amp;WORKSHEET[[#This Row],[Arrive To]]</f>
        <v>Marrakech-Sanaa</v>
      </c>
      <c r="G1701" s="2">
        <v>44734</v>
      </c>
      <c r="H1701" s="2">
        <v>44762</v>
      </c>
      <c r="I1701" s="2" t="str">
        <f t="shared" si="26"/>
        <v>Delivered</v>
      </c>
      <c r="J1701" s="2" t="str">
        <f>TEXT(WORKSHEET[[#This Row],[Offloading Date]], "mmm")</f>
        <v>Jul</v>
      </c>
      <c r="K1701" s="2" t="str">
        <f>IF(OR(WORKSHEET[[#This Row],[Year]]="", ISBLANK(WORKSHEET[[#This Row],[Year]]), WORKSHEET[[#This Row],[Year]]="null"), "Exclude", "Include")</f>
        <v>Include</v>
      </c>
      <c r="L1701" t="s">
        <v>12</v>
      </c>
      <c r="M1701" t="s">
        <v>12</v>
      </c>
      <c r="N1701" t="s">
        <v>13</v>
      </c>
      <c r="O1701">
        <v>30.265999999999998</v>
      </c>
      <c r="P1701">
        <v>600</v>
      </c>
      <c r="Q1701" t="s">
        <v>14</v>
      </c>
      <c r="R1701">
        <f>P1701 * _xll.XLOOKUP(Q1701,CALCULATION!$A$15:$A$17, CALCULATION!$B$15:$B$17 )</f>
        <v>600</v>
      </c>
      <c r="S1701" s="5">
        <f>O1701*P1701*_xll.XLOOKUP(Q1701,CALCULATION!$A$15:$A$17, CALCULATION!$B$15:$B$17)</f>
        <v>18159.599999999999</v>
      </c>
      <c r="T1701">
        <v>300</v>
      </c>
      <c r="U1701" t="s">
        <v>14</v>
      </c>
      <c r="V1701">
        <f>T1701 * _xll.XLOOKUP(U1701,CALCULATION!$A$15:$A$17, CALCULATION!$B$15:$B$17 )</f>
        <v>300</v>
      </c>
      <c r="W1701" s="5">
        <f>O1701*T1701*_xll.XLOOKUP(U1701,CALCULATION!$A$15:$A$17, CALCULATION!$B$15:$B$17)</f>
        <v>9079.7999999999993</v>
      </c>
      <c r="X1701" s="5">
        <f>WORKSHEET[[#This Row],[Clients Total Cost]] / WORKSHEET[[#This Row],[Clients Rate per T2 (USD)]]</f>
        <v>30.265999999999998</v>
      </c>
      <c r="Y1701" s="5">
        <f>WORKSHEET[[#This Row],[Clients Rate per T2 (USD)]] - WORKSHEET[[#This Row],[Supplier Rate Per t2 (USD)]]</f>
        <v>300</v>
      </c>
      <c r="Z1701" s="5">
        <f>WORKSHEET[[#This Row],[Profit Per T]] * WORKSHEET[[#This Row],[Weight]]</f>
        <v>9079.7999999999993</v>
      </c>
      <c r="AA1701">
        <v>1</v>
      </c>
      <c r="AB1701" s="1">
        <v>4.2</v>
      </c>
      <c r="AC1701" s="1">
        <v>2.8000000000000003</v>
      </c>
      <c r="AD1701" s="1">
        <v>3.5</v>
      </c>
      <c r="AE1701" s="1">
        <f>WORKSHEET[[#This Row],[Delay at toll gate in days]] +WORKSHEET[[#This Row],[Delay at workshop in days]] +WORKSHEET[[#This Row],[Delay at border in days]]</f>
        <v>10.5</v>
      </c>
    </row>
    <row r="1702" spans="1:31" x14ac:dyDescent="0.35">
      <c r="A1702" t="s">
        <v>1722</v>
      </c>
      <c r="B1702" t="s">
        <v>10</v>
      </c>
      <c r="C1702" t="s">
        <v>68</v>
      </c>
      <c r="D1702" t="s">
        <v>3611</v>
      </c>
      <c r="E1702" t="s">
        <v>3618</v>
      </c>
      <c r="F1702" t="str">
        <f>WORKSHEET[[#This Row],[Depart From]]&amp;"-"&amp;WORKSHEET[[#This Row],[Arrive To]]</f>
        <v>Mogadishu-Tripoli</v>
      </c>
      <c r="G1702" s="2">
        <v>44743</v>
      </c>
      <c r="H1702" s="2">
        <v>44771</v>
      </c>
      <c r="I1702" s="2" t="str">
        <f t="shared" si="26"/>
        <v>Delivered</v>
      </c>
      <c r="J1702" s="2" t="str">
        <f>TEXT(WORKSHEET[[#This Row],[Offloading Date]], "mmm")</f>
        <v>Jul</v>
      </c>
      <c r="K1702" s="2" t="str">
        <f>IF(OR(WORKSHEET[[#This Row],[Year]]="", ISBLANK(WORKSHEET[[#This Row],[Year]]), WORKSHEET[[#This Row],[Year]]="null"), "Exclude", "Include")</f>
        <v>Include</v>
      </c>
      <c r="L1702" t="s">
        <v>12</v>
      </c>
      <c r="M1702" t="s">
        <v>12</v>
      </c>
      <c r="N1702" t="s">
        <v>13</v>
      </c>
      <c r="O1702">
        <v>28.753</v>
      </c>
      <c r="P1702">
        <v>600</v>
      </c>
      <c r="Q1702" t="s">
        <v>14</v>
      </c>
      <c r="R1702">
        <f>P1702 * _xll.XLOOKUP(Q1702,CALCULATION!$A$15:$A$17, CALCULATION!$B$15:$B$17 )</f>
        <v>600</v>
      </c>
      <c r="S1702" s="5">
        <f>O1702*P1702*_xll.XLOOKUP(Q1702,CALCULATION!$A$15:$A$17, CALCULATION!$B$15:$B$17)</f>
        <v>17251.8</v>
      </c>
      <c r="T1702">
        <v>300</v>
      </c>
      <c r="U1702" t="s">
        <v>14</v>
      </c>
      <c r="V1702">
        <f>T1702 * _xll.XLOOKUP(U1702,CALCULATION!$A$15:$A$17, CALCULATION!$B$15:$B$17 )</f>
        <v>300</v>
      </c>
      <c r="W1702" s="5">
        <f>O1702*T1702*_xll.XLOOKUP(U1702,CALCULATION!$A$15:$A$17, CALCULATION!$B$15:$B$17)</f>
        <v>8625.9</v>
      </c>
      <c r="X1702" s="5">
        <f>WORKSHEET[[#This Row],[Clients Total Cost]] / WORKSHEET[[#This Row],[Clients Rate per T2 (USD)]]</f>
        <v>28.753</v>
      </c>
      <c r="Y1702" s="5">
        <f>WORKSHEET[[#This Row],[Clients Rate per T2 (USD)]] - WORKSHEET[[#This Row],[Supplier Rate Per t2 (USD)]]</f>
        <v>300</v>
      </c>
      <c r="Z1702" s="5">
        <f>WORKSHEET[[#This Row],[Profit Per T]] * WORKSHEET[[#This Row],[Weight]]</f>
        <v>8625.9</v>
      </c>
      <c r="AA1702">
        <v>1</v>
      </c>
      <c r="AB1702" s="1">
        <v>4.2</v>
      </c>
      <c r="AC1702" s="1">
        <v>2.8000000000000003</v>
      </c>
      <c r="AD1702" s="1">
        <v>3.5</v>
      </c>
      <c r="AE1702" s="1">
        <f>WORKSHEET[[#This Row],[Delay at toll gate in days]] +WORKSHEET[[#This Row],[Delay at workshop in days]] +WORKSHEET[[#This Row],[Delay at border in days]]</f>
        <v>10.5</v>
      </c>
    </row>
    <row r="1703" spans="1:31" x14ac:dyDescent="0.35">
      <c r="A1703" t="s">
        <v>1723</v>
      </c>
      <c r="B1703" t="s">
        <v>10</v>
      </c>
      <c r="C1703" t="s">
        <v>68</v>
      </c>
      <c r="D1703" t="s">
        <v>3616</v>
      </c>
      <c r="E1703" t="s">
        <v>3613</v>
      </c>
      <c r="F1703" t="str">
        <f>WORKSHEET[[#This Row],[Depart From]]&amp;"-"&amp;WORKSHEET[[#This Row],[Arrive To]]</f>
        <v>Marrakech-Sanaa</v>
      </c>
      <c r="G1703" s="2">
        <v>44741</v>
      </c>
      <c r="H1703" s="2">
        <v>44772</v>
      </c>
      <c r="I1703" s="2" t="str">
        <f t="shared" si="26"/>
        <v>Delivered</v>
      </c>
      <c r="J1703" s="2" t="str">
        <f>TEXT(WORKSHEET[[#This Row],[Offloading Date]], "mmm")</f>
        <v>Jul</v>
      </c>
      <c r="K1703" s="2" t="str">
        <f>IF(OR(WORKSHEET[[#This Row],[Year]]="", ISBLANK(WORKSHEET[[#This Row],[Year]]), WORKSHEET[[#This Row],[Year]]="null"), "Exclude", "Include")</f>
        <v>Include</v>
      </c>
      <c r="L1703" t="s">
        <v>12</v>
      </c>
      <c r="M1703" t="s">
        <v>12</v>
      </c>
      <c r="N1703" t="s">
        <v>13</v>
      </c>
      <c r="O1703">
        <v>28.640999999999998</v>
      </c>
      <c r="P1703">
        <v>600</v>
      </c>
      <c r="Q1703" t="s">
        <v>14</v>
      </c>
      <c r="R1703">
        <f>P1703 * _xll.XLOOKUP(Q1703,CALCULATION!$A$15:$A$17, CALCULATION!$B$15:$B$17 )</f>
        <v>600</v>
      </c>
      <c r="S1703" s="5">
        <f>O1703*P1703*_xll.XLOOKUP(Q1703,CALCULATION!$A$15:$A$17, CALCULATION!$B$15:$B$17)</f>
        <v>17184.599999999999</v>
      </c>
      <c r="T1703">
        <v>300</v>
      </c>
      <c r="U1703" t="s">
        <v>14</v>
      </c>
      <c r="V1703">
        <f>T1703 * _xll.XLOOKUP(U1703,CALCULATION!$A$15:$A$17, CALCULATION!$B$15:$B$17 )</f>
        <v>300</v>
      </c>
      <c r="W1703" s="5">
        <f>O1703*T1703*_xll.XLOOKUP(U1703,CALCULATION!$A$15:$A$17, CALCULATION!$B$15:$B$17)</f>
        <v>8592.2999999999993</v>
      </c>
      <c r="X1703" s="5">
        <f>WORKSHEET[[#This Row],[Clients Total Cost]] / WORKSHEET[[#This Row],[Clients Rate per T2 (USD)]]</f>
        <v>28.640999999999998</v>
      </c>
      <c r="Y1703" s="5">
        <f>WORKSHEET[[#This Row],[Clients Rate per T2 (USD)]] - WORKSHEET[[#This Row],[Supplier Rate Per t2 (USD)]]</f>
        <v>300</v>
      </c>
      <c r="Z1703" s="5">
        <f>WORKSHEET[[#This Row],[Profit Per T]] * WORKSHEET[[#This Row],[Weight]]</f>
        <v>8592.2999999999993</v>
      </c>
      <c r="AA1703">
        <v>1</v>
      </c>
      <c r="AB1703" s="1">
        <v>4.6499999999999995</v>
      </c>
      <c r="AC1703" s="1">
        <v>3.1</v>
      </c>
      <c r="AD1703" s="1">
        <v>3.875</v>
      </c>
      <c r="AE1703" s="1">
        <f>WORKSHEET[[#This Row],[Delay at toll gate in days]] +WORKSHEET[[#This Row],[Delay at workshop in days]] +WORKSHEET[[#This Row],[Delay at border in days]]</f>
        <v>11.625</v>
      </c>
    </row>
    <row r="1704" spans="1:31" x14ac:dyDescent="0.35">
      <c r="A1704" t="s">
        <v>1724</v>
      </c>
      <c r="B1704" t="s">
        <v>10</v>
      </c>
      <c r="C1704" t="s">
        <v>68</v>
      </c>
      <c r="D1704" t="s">
        <v>3620</v>
      </c>
      <c r="E1704" t="s">
        <v>3613</v>
      </c>
      <c r="F1704" t="str">
        <f>WORKSHEET[[#This Row],[Depart From]]&amp;"-"&amp;WORKSHEET[[#This Row],[Arrive To]]</f>
        <v>Zanzibar-Sanaa</v>
      </c>
      <c r="G1704" s="2">
        <v>44741</v>
      </c>
      <c r="H1704" s="2">
        <v>44772</v>
      </c>
      <c r="I1704" s="2" t="str">
        <f t="shared" si="26"/>
        <v>Delivered</v>
      </c>
      <c r="J1704" s="2" t="str">
        <f>TEXT(WORKSHEET[[#This Row],[Offloading Date]], "mmm")</f>
        <v>Jul</v>
      </c>
      <c r="K1704" s="2" t="str">
        <f>IF(OR(WORKSHEET[[#This Row],[Year]]="", ISBLANK(WORKSHEET[[#This Row],[Year]]), WORKSHEET[[#This Row],[Year]]="null"), "Exclude", "Include")</f>
        <v>Include</v>
      </c>
      <c r="L1704" t="s">
        <v>12</v>
      </c>
      <c r="M1704" t="s">
        <v>12</v>
      </c>
      <c r="N1704" t="s">
        <v>13</v>
      </c>
      <c r="O1704">
        <v>29.315999999999999</v>
      </c>
      <c r="P1704">
        <v>600</v>
      </c>
      <c r="Q1704" t="s">
        <v>14</v>
      </c>
      <c r="R1704">
        <f>P1704 * _xll.XLOOKUP(Q1704,CALCULATION!$A$15:$A$17, CALCULATION!$B$15:$B$17 )</f>
        <v>600</v>
      </c>
      <c r="S1704" s="5">
        <f>O1704*P1704*_xll.XLOOKUP(Q1704,CALCULATION!$A$15:$A$17, CALCULATION!$B$15:$B$17)</f>
        <v>17589.599999999999</v>
      </c>
      <c r="T1704">
        <v>300</v>
      </c>
      <c r="U1704" t="s">
        <v>14</v>
      </c>
      <c r="V1704">
        <f>T1704 * _xll.XLOOKUP(U1704,CALCULATION!$A$15:$A$17, CALCULATION!$B$15:$B$17 )</f>
        <v>300</v>
      </c>
      <c r="W1704" s="5">
        <f>O1704*T1704*_xll.XLOOKUP(U1704,CALCULATION!$A$15:$A$17, CALCULATION!$B$15:$B$17)</f>
        <v>8794.7999999999993</v>
      </c>
      <c r="X1704" s="5">
        <f>WORKSHEET[[#This Row],[Clients Total Cost]] / WORKSHEET[[#This Row],[Clients Rate per T2 (USD)]]</f>
        <v>29.315999999999999</v>
      </c>
      <c r="Y1704" s="5">
        <f>WORKSHEET[[#This Row],[Clients Rate per T2 (USD)]] - WORKSHEET[[#This Row],[Supplier Rate Per t2 (USD)]]</f>
        <v>300</v>
      </c>
      <c r="Z1704" s="5">
        <f>WORKSHEET[[#This Row],[Profit Per T]] * WORKSHEET[[#This Row],[Weight]]</f>
        <v>8794.7999999999993</v>
      </c>
      <c r="AA1704">
        <v>1</v>
      </c>
      <c r="AB1704" s="1">
        <v>4.6499999999999995</v>
      </c>
      <c r="AC1704" s="1">
        <v>3.1</v>
      </c>
      <c r="AD1704" s="1">
        <v>3.875</v>
      </c>
      <c r="AE1704" s="1">
        <f>WORKSHEET[[#This Row],[Delay at toll gate in days]] +WORKSHEET[[#This Row],[Delay at workshop in days]] +WORKSHEET[[#This Row],[Delay at border in days]]</f>
        <v>11.625</v>
      </c>
    </row>
    <row r="1705" spans="1:31" x14ac:dyDescent="0.35">
      <c r="A1705" t="s">
        <v>1725</v>
      </c>
      <c r="B1705" t="s">
        <v>10</v>
      </c>
      <c r="C1705" t="s">
        <v>68</v>
      </c>
      <c r="D1705" t="s">
        <v>3611</v>
      </c>
      <c r="E1705" t="s">
        <v>3618</v>
      </c>
      <c r="F1705" t="str">
        <f>WORKSHEET[[#This Row],[Depart From]]&amp;"-"&amp;WORKSHEET[[#This Row],[Arrive To]]</f>
        <v>Mogadishu-Tripoli</v>
      </c>
      <c r="G1705" s="2">
        <v>44741</v>
      </c>
      <c r="H1705" s="2">
        <v>44777</v>
      </c>
      <c r="I1705" s="2" t="str">
        <f t="shared" si="26"/>
        <v>Delivered</v>
      </c>
      <c r="J1705" s="2" t="str">
        <f>TEXT(WORKSHEET[[#This Row],[Offloading Date]], "mmm")</f>
        <v>Aug</v>
      </c>
      <c r="K1705" s="2" t="str">
        <f>IF(OR(WORKSHEET[[#This Row],[Year]]="", ISBLANK(WORKSHEET[[#This Row],[Year]]), WORKSHEET[[#This Row],[Year]]="null"), "Exclude", "Include")</f>
        <v>Include</v>
      </c>
      <c r="L1705" t="s">
        <v>12</v>
      </c>
      <c r="M1705" t="s">
        <v>12</v>
      </c>
      <c r="N1705" t="s">
        <v>13</v>
      </c>
      <c r="O1705">
        <v>30.381</v>
      </c>
      <c r="P1705">
        <v>600</v>
      </c>
      <c r="Q1705" t="s">
        <v>14</v>
      </c>
      <c r="R1705">
        <f>P1705 * _xll.XLOOKUP(Q1705,CALCULATION!$A$15:$A$17, CALCULATION!$B$15:$B$17 )</f>
        <v>600</v>
      </c>
      <c r="S1705" s="5">
        <f>O1705*P1705*_xll.XLOOKUP(Q1705,CALCULATION!$A$15:$A$17, CALCULATION!$B$15:$B$17)</f>
        <v>18228.599999999999</v>
      </c>
      <c r="T1705">
        <v>300</v>
      </c>
      <c r="U1705" t="s">
        <v>14</v>
      </c>
      <c r="V1705">
        <f>T1705 * _xll.XLOOKUP(U1705,CALCULATION!$A$15:$A$17, CALCULATION!$B$15:$B$17 )</f>
        <v>300</v>
      </c>
      <c r="W1705" s="5">
        <f>O1705*T1705*_xll.XLOOKUP(U1705,CALCULATION!$A$15:$A$17, CALCULATION!$B$15:$B$17)</f>
        <v>9114.2999999999993</v>
      </c>
      <c r="X1705" s="5">
        <f>WORKSHEET[[#This Row],[Clients Total Cost]] / WORKSHEET[[#This Row],[Clients Rate per T2 (USD)]]</f>
        <v>30.380999999999997</v>
      </c>
      <c r="Y1705" s="5">
        <f>WORKSHEET[[#This Row],[Clients Rate per T2 (USD)]] - WORKSHEET[[#This Row],[Supplier Rate Per t2 (USD)]]</f>
        <v>300</v>
      </c>
      <c r="Z1705" s="5">
        <f>WORKSHEET[[#This Row],[Profit Per T]] * WORKSHEET[[#This Row],[Weight]]</f>
        <v>9114.2999999999993</v>
      </c>
      <c r="AA1705">
        <v>1</v>
      </c>
      <c r="AB1705" s="1">
        <v>5.3999999999999995</v>
      </c>
      <c r="AC1705" s="1">
        <v>3.6</v>
      </c>
      <c r="AD1705" s="1">
        <v>4.5</v>
      </c>
      <c r="AE1705" s="1">
        <f>WORKSHEET[[#This Row],[Delay at toll gate in days]] +WORKSHEET[[#This Row],[Delay at workshop in days]] +WORKSHEET[[#This Row],[Delay at border in days]]</f>
        <v>13.5</v>
      </c>
    </row>
    <row r="1706" spans="1:31" x14ac:dyDescent="0.35">
      <c r="A1706" t="s">
        <v>1726</v>
      </c>
      <c r="B1706" t="s">
        <v>10</v>
      </c>
      <c r="C1706" t="s">
        <v>68</v>
      </c>
      <c r="D1706" t="s">
        <v>3616</v>
      </c>
      <c r="E1706" t="s">
        <v>3614</v>
      </c>
      <c r="F1706" t="str">
        <f>WORKSHEET[[#This Row],[Depart From]]&amp;"-"&amp;WORKSHEET[[#This Row],[Arrive To]]</f>
        <v>Marrakech-Alger</v>
      </c>
      <c r="G1706" s="2">
        <v>44747</v>
      </c>
      <c r="H1706" s="2">
        <v>44784</v>
      </c>
      <c r="I1706" s="2" t="str">
        <f t="shared" si="26"/>
        <v>Delivered</v>
      </c>
      <c r="J1706" s="2" t="str">
        <f>TEXT(WORKSHEET[[#This Row],[Offloading Date]], "mmm")</f>
        <v>Aug</v>
      </c>
      <c r="K1706" s="2" t="str">
        <f>IF(OR(WORKSHEET[[#This Row],[Year]]="", ISBLANK(WORKSHEET[[#This Row],[Year]]), WORKSHEET[[#This Row],[Year]]="null"), "Exclude", "Include")</f>
        <v>Include</v>
      </c>
      <c r="L1706" t="s">
        <v>12</v>
      </c>
      <c r="M1706" t="s">
        <v>12</v>
      </c>
      <c r="N1706" t="s">
        <v>13</v>
      </c>
      <c r="O1706">
        <v>33.996000000000002</v>
      </c>
      <c r="P1706">
        <v>600</v>
      </c>
      <c r="Q1706" t="s">
        <v>14</v>
      </c>
      <c r="R1706">
        <f>P1706 * _xll.XLOOKUP(Q1706,CALCULATION!$A$15:$A$17, CALCULATION!$B$15:$B$17 )</f>
        <v>600</v>
      </c>
      <c r="S1706" s="5">
        <f>O1706*P1706*_xll.XLOOKUP(Q1706,CALCULATION!$A$15:$A$17, CALCULATION!$B$15:$B$17)</f>
        <v>20397.600000000002</v>
      </c>
      <c r="T1706">
        <v>300</v>
      </c>
      <c r="U1706" t="s">
        <v>14</v>
      </c>
      <c r="V1706">
        <f>T1706 * _xll.XLOOKUP(U1706,CALCULATION!$A$15:$A$17, CALCULATION!$B$15:$B$17 )</f>
        <v>300</v>
      </c>
      <c r="W1706" s="5">
        <f>O1706*T1706*_xll.XLOOKUP(U1706,CALCULATION!$A$15:$A$17, CALCULATION!$B$15:$B$17)</f>
        <v>10198.800000000001</v>
      </c>
      <c r="X1706" s="5">
        <f>WORKSHEET[[#This Row],[Clients Total Cost]] / WORKSHEET[[#This Row],[Clients Rate per T2 (USD)]]</f>
        <v>33.996000000000002</v>
      </c>
      <c r="Y1706" s="5">
        <f>WORKSHEET[[#This Row],[Clients Rate per T2 (USD)]] - WORKSHEET[[#This Row],[Supplier Rate Per t2 (USD)]]</f>
        <v>300</v>
      </c>
      <c r="Z1706" s="5">
        <f>WORKSHEET[[#This Row],[Profit Per T]] * WORKSHEET[[#This Row],[Weight]]</f>
        <v>10198.800000000001</v>
      </c>
      <c r="AA1706">
        <v>1</v>
      </c>
      <c r="AB1706" s="1">
        <v>5.55</v>
      </c>
      <c r="AC1706" s="1">
        <v>3.7</v>
      </c>
      <c r="AD1706" s="1">
        <v>4.625</v>
      </c>
      <c r="AE1706" s="1">
        <f>WORKSHEET[[#This Row],[Delay at toll gate in days]] +WORKSHEET[[#This Row],[Delay at workshop in days]] +WORKSHEET[[#This Row],[Delay at border in days]]</f>
        <v>13.875</v>
      </c>
    </row>
    <row r="1707" spans="1:31" x14ac:dyDescent="0.35">
      <c r="A1707" t="s">
        <v>1727</v>
      </c>
      <c r="B1707" t="s">
        <v>10</v>
      </c>
      <c r="C1707" t="s">
        <v>68</v>
      </c>
      <c r="D1707" t="s">
        <v>3616</v>
      </c>
      <c r="E1707" t="s">
        <v>3618</v>
      </c>
      <c r="F1707" t="str">
        <f>WORKSHEET[[#This Row],[Depart From]]&amp;"-"&amp;WORKSHEET[[#This Row],[Arrive To]]</f>
        <v>Marrakech-Tripoli</v>
      </c>
      <c r="G1707" s="2">
        <v>44744</v>
      </c>
      <c r="H1707" s="2">
        <v>44776</v>
      </c>
      <c r="I1707" s="2" t="str">
        <f t="shared" si="26"/>
        <v>Delivered</v>
      </c>
      <c r="J1707" s="2" t="str">
        <f>TEXT(WORKSHEET[[#This Row],[Offloading Date]], "mmm")</f>
        <v>Aug</v>
      </c>
      <c r="K1707" s="2" t="str">
        <f>IF(OR(WORKSHEET[[#This Row],[Year]]="", ISBLANK(WORKSHEET[[#This Row],[Year]]), WORKSHEET[[#This Row],[Year]]="null"), "Exclude", "Include")</f>
        <v>Include</v>
      </c>
      <c r="L1707" t="s">
        <v>12</v>
      </c>
      <c r="M1707" t="s">
        <v>12</v>
      </c>
      <c r="N1707" t="s">
        <v>13</v>
      </c>
      <c r="O1707">
        <v>29.998999999999999</v>
      </c>
      <c r="P1707">
        <v>600</v>
      </c>
      <c r="Q1707" t="s">
        <v>14</v>
      </c>
      <c r="R1707">
        <f>P1707 * _xll.XLOOKUP(Q1707,CALCULATION!$A$15:$A$17, CALCULATION!$B$15:$B$17 )</f>
        <v>600</v>
      </c>
      <c r="S1707" s="5">
        <f>O1707*P1707*_xll.XLOOKUP(Q1707,CALCULATION!$A$15:$A$17, CALCULATION!$B$15:$B$17)</f>
        <v>17999.399999999998</v>
      </c>
      <c r="T1707">
        <v>300</v>
      </c>
      <c r="U1707" t="s">
        <v>14</v>
      </c>
      <c r="V1707">
        <f>T1707 * _xll.XLOOKUP(U1707,CALCULATION!$A$15:$A$17, CALCULATION!$B$15:$B$17 )</f>
        <v>300</v>
      </c>
      <c r="W1707" s="5">
        <f>O1707*T1707*_xll.XLOOKUP(U1707,CALCULATION!$A$15:$A$17, CALCULATION!$B$15:$B$17)</f>
        <v>8999.6999999999989</v>
      </c>
      <c r="X1707" s="5">
        <f>WORKSHEET[[#This Row],[Clients Total Cost]] / WORKSHEET[[#This Row],[Clients Rate per T2 (USD)]]</f>
        <v>29.998999999999995</v>
      </c>
      <c r="Y1707" s="5">
        <f>WORKSHEET[[#This Row],[Clients Rate per T2 (USD)]] - WORKSHEET[[#This Row],[Supplier Rate Per t2 (USD)]]</f>
        <v>300</v>
      </c>
      <c r="Z1707" s="5">
        <f>WORKSHEET[[#This Row],[Profit Per T]] * WORKSHEET[[#This Row],[Weight]]</f>
        <v>8999.6999999999989</v>
      </c>
      <c r="AA1707">
        <v>1</v>
      </c>
      <c r="AB1707" s="1">
        <v>4.8</v>
      </c>
      <c r="AC1707" s="1">
        <v>3.2</v>
      </c>
      <c r="AD1707" s="1">
        <v>4</v>
      </c>
      <c r="AE1707" s="1">
        <f>WORKSHEET[[#This Row],[Delay at toll gate in days]] +WORKSHEET[[#This Row],[Delay at workshop in days]] +WORKSHEET[[#This Row],[Delay at border in days]]</f>
        <v>12</v>
      </c>
    </row>
    <row r="1708" spans="1:31" x14ac:dyDescent="0.35">
      <c r="A1708" t="s">
        <v>1728</v>
      </c>
      <c r="B1708" t="s">
        <v>10</v>
      </c>
      <c r="C1708" t="s">
        <v>68</v>
      </c>
      <c r="D1708" t="s">
        <v>3620</v>
      </c>
      <c r="E1708" t="s">
        <v>3614</v>
      </c>
      <c r="F1708" t="str">
        <f>WORKSHEET[[#This Row],[Depart From]]&amp;"-"&amp;WORKSHEET[[#This Row],[Arrive To]]</f>
        <v>Zanzibar-Alger</v>
      </c>
      <c r="G1708" s="2">
        <v>44739</v>
      </c>
      <c r="H1708" s="2">
        <v>44775</v>
      </c>
      <c r="I1708" s="2" t="str">
        <f t="shared" si="26"/>
        <v>Delivered</v>
      </c>
      <c r="J1708" s="2" t="str">
        <f>TEXT(WORKSHEET[[#This Row],[Offloading Date]], "mmm")</f>
        <v>Aug</v>
      </c>
      <c r="K1708" s="2" t="str">
        <f>IF(OR(WORKSHEET[[#This Row],[Year]]="", ISBLANK(WORKSHEET[[#This Row],[Year]]), WORKSHEET[[#This Row],[Year]]="null"), "Exclude", "Include")</f>
        <v>Include</v>
      </c>
      <c r="L1708" t="s">
        <v>12</v>
      </c>
      <c r="M1708" t="s">
        <v>12</v>
      </c>
      <c r="N1708" t="s">
        <v>13</v>
      </c>
      <c r="O1708">
        <v>28.331</v>
      </c>
      <c r="P1708">
        <v>600</v>
      </c>
      <c r="Q1708" t="s">
        <v>14</v>
      </c>
      <c r="R1708">
        <f>P1708 * _xll.XLOOKUP(Q1708,CALCULATION!$A$15:$A$17, CALCULATION!$B$15:$B$17 )</f>
        <v>600</v>
      </c>
      <c r="S1708" s="5">
        <f>O1708*P1708*_xll.XLOOKUP(Q1708,CALCULATION!$A$15:$A$17, CALCULATION!$B$15:$B$17)</f>
        <v>16998.599999999999</v>
      </c>
      <c r="T1708">
        <v>300</v>
      </c>
      <c r="U1708" t="s">
        <v>14</v>
      </c>
      <c r="V1708">
        <f>T1708 * _xll.XLOOKUP(U1708,CALCULATION!$A$15:$A$17, CALCULATION!$B$15:$B$17 )</f>
        <v>300</v>
      </c>
      <c r="W1708" s="5">
        <f>O1708*T1708*_xll.XLOOKUP(U1708,CALCULATION!$A$15:$A$17, CALCULATION!$B$15:$B$17)</f>
        <v>8499.2999999999993</v>
      </c>
      <c r="X1708" s="5">
        <f>WORKSHEET[[#This Row],[Clients Total Cost]] / WORKSHEET[[#This Row],[Clients Rate per T2 (USD)]]</f>
        <v>28.330999999999996</v>
      </c>
      <c r="Y1708" s="5">
        <f>WORKSHEET[[#This Row],[Clients Rate per T2 (USD)]] - WORKSHEET[[#This Row],[Supplier Rate Per t2 (USD)]]</f>
        <v>300</v>
      </c>
      <c r="Z1708" s="5">
        <f>WORKSHEET[[#This Row],[Profit Per T]] * WORKSHEET[[#This Row],[Weight]]</f>
        <v>8499.2999999999993</v>
      </c>
      <c r="AA1708">
        <v>1</v>
      </c>
      <c r="AB1708" s="1">
        <v>5.3999999999999995</v>
      </c>
      <c r="AC1708" s="1">
        <v>3.6</v>
      </c>
      <c r="AD1708" s="1">
        <v>4.5</v>
      </c>
      <c r="AE1708" s="1">
        <f>WORKSHEET[[#This Row],[Delay at toll gate in days]] +WORKSHEET[[#This Row],[Delay at workshop in days]] +WORKSHEET[[#This Row],[Delay at border in days]]</f>
        <v>13.5</v>
      </c>
    </row>
    <row r="1709" spans="1:31" x14ac:dyDescent="0.35">
      <c r="A1709" t="s">
        <v>1729</v>
      </c>
      <c r="B1709" t="s">
        <v>10</v>
      </c>
      <c r="C1709" t="s">
        <v>68</v>
      </c>
      <c r="D1709" t="s">
        <v>3619</v>
      </c>
      <c r="E1709" t="s">
        <v>3612</v>
      </c>
      <c r="F1709" t="str">
        <f>WORKSHEET[[#This Row],[Depart From]]&amp;"-"&amp;WORKSHEET[[#This Row],[Arrive To]]</f>
        <v>Addis Ababa-Victoria</v>
      </c>
      <c r="G1709" s="2">
        <v>44744</v>
      </c>
      <c r="H1709" s="2">
        <v>44777</v>
      </c>
      <c r="I1709" s="2" t="str">
        <f t="shared" si="26"/>
        <v>Delivered</v>
      </c>
      <c r="J1709" s="2" t="str">
        <f>TEXT(WORKSHEET[[#This Row],[Offloading Date]], "mmm")</f>
        <v>Aug</v>
      </c>
      <c r="K1709" s="2" t="str">
        <f>IF(OR(WORKSHEET[[#This Row],[Year]]="", ISBLANK(WORKSHEET[[#This Row],[Year]]), WORKSHEET[[#This Row],[Year]]="null"), "Exclude", "Include")</f>
        <v>Include</v>
      </c>
      <c r="L1709" t="s">
        <v>12</v>
      </c>
      <c r="M1709" t="s">
        <v>12</v>
      </c>
      <c r="N1709" t="s">
        <v>13</v>
      </c>
      <c r="O1709">
        <v>30.167000000000002</v>
      </c>
      <c r="P1709">
        <v>600</v>
      </c>
      <c r="Q1709" t="s">
        <v>14</v>
      </c>
      <c r="R1709">
        <f>P1709 * _xll.XLOOKUP(Q1709,CALCULATION!$A$15:$A$17, CALCULATION!$B$15:$B$17 )</f>
        <v>600</v>
      </c>
      <c r="S1709" s="5">
        <f>O1709*P1709*_xll.XLOOKUP(Q1709,CALCULATION!$A$15:$A$17, CALCULATION!$B$15:$B$17)</f>
        <v>18100.2</v>
      </c>
      <c r="T1709">
        <v>300</v>
      </c>
      <c r="U1709" t="s">
        <v>14</v>
      </c>
      <c r="V1709">
        <f>T1709 * _xll.XLOOKUP(U1709,CALCULATION!$A$15:$A$17, CALCULATION!$B$15:$B$17 )</f>
        <v>300</v>
      </c>
      <c r="W1709" s="5">
        <f>O1709*T1709*_xll.XLOOKUP(U1709,CALCULATION!$A$15:$A$17, CALCULATION!$B$15:$B$17)</f>
        <v>9050.1</v>
      </c>
      <c r="X1709" s="5">
        <f>WORKSHEET[[#This Row],[Clients Total Cost]] / WORKSHEET[[#This Row],[Clients Rate per T2 (USD)]]</f>
        <v>30.167000000000002</v>
      </c>
      <c r="Y1709" s="5">
        <f>WORKSHEET[[#This Row],[Clients Rate per T2 (USD)]] - WORKSHEET[[#This Row],[Supplier Rate Per t2 (USD)]]</f>
        <v>300</v>
      </c>
      <c r="Z1709" s="5">
        <f>WORKSHEET[[#This Row],[Profit Per T]] * WORKSHEET[[#This Row],[Weight]]</f>
        <v>9050.1</v>
      </c>
      <c r="AA1709">
        <v>1</v>
      </c>
      <c r="AB1709" s="1">
        <v>4.95</v>
      </c>
      <c r="AC1709" s="1">
        <v>3.3000000000000003</v>
      </c>
      <c r="AD1709" s="1">
        <v>4.125</v>
      </c>
      <c r="AE1709" s="1">
        <f>WORKSHEET[[#This Row],[Delay at toll gate in days]] +WORKSHEET[[#This Row],[Delay at workshop in days]] +WORKSHEET[[#This Row],[Delay at border in days]]</f>
        <v>12.375</v>
      </c>
    </row>
    <row r="1710" spans="1:31" x14ac:dyDescent="0.35">
      <c r="A1710" t="s">
        <v>1730</v>
      </c>
      <c r="B1710" t="s">
        <v>10</v>
      </c>
      <c r="C1710" t="s">
        <v>68</v>
      </c>
      <c r="D1710" t="s">
        <v>3619</v>
      </c>
      <c r="E1710" t="s">
        <v>3614</v>
      </c>
      <c r="F1710" t="str">
        <f>WORKSHEET[[#This Row],[Depart From]]&amp;"-"&amp;WORKSHEET[[#This Row],[Arrive To]]</f>
        <v>Addis Ababa-Alger</v>
      </c>
      <c r="G1710" s="2">
        <v>44744</v>
      </c>
      <c r="H1710" s="2">
        <v>44778</v>
      </c>
      <c r="I1710" s="2" t="str">
        <f t="shared" si="26"/>
        <v>Delivered</v>
      </c>
      <c r="J1710" s="2" t="str">
        <f>TEXT(WORKSHEET[[#This Row],[Offloading Date]], "mmm")</f>
        <v>Aug</v>
      </c>
      <c r="K1710" s="2" t="str">
        <f>IF(OR(WORKSHEET[[#This Row],[Year]]="", ISBLANK(WORKSHEET[[#This Row],[Year]]), WORKSHEET[[#This Row],[Year]]="null"), "Exclude", "Include")</f>
        <v>Include</v>
      </c>
      <c r="L1710" t="s">
        <v>12</v>
      </c>
      <c r="M1710" t="s">
        <v>12</v>
      </c>
      <c r="N1710" t="s">
        <v>13</v>
      </c>
      <c r="O1710">
        <v>28.759</v>
      </c>
      <c r="P1710">
        <v>600</v>
      </c>
      <c r="Q1710" t="s">
        <v>14</v>
      </c>
      <c r="R1710">
        <f>P1710 * _xll.XLOOKUP(Q1710,CALCULATION!$A$15:$A$17, CALCULATION!$B$15:$B$17 )</f>
        <v>600</v>
      </c>
      <c r="S1710" s="5">
        <f>O1710*P1710*_xll.XLOOKUP(Q1710,CALCULATION!$A$15:$A$17, CALCULATION!$B$15:$B$17)</f>
        <v>17255.400000000001</v>
      </c>
      <c r="T1710">
        <v>300</v>
      </c>
      <c r="U1710" t="s">
        <v>14</v>
      </c>
      <c r="V1710">
        <f>T1710 * _xll.XLOOKUP(U1710,CALCULATION!$A$15:$A$17, CALCULATION!$B$15:$B$17 )</f>
        <v>300</v>
      </c>
      <c r="W1710" s="5">
        <f>O1710*T1710*_xll.XLOOKUP(U1710,CALCULATION!$A$15:$A$17, CALCULATION!$B$15:$B$17)</f>
        <v>8627.7000000000007</v>
      </c>
      <c r="X1710" s="5">
        <f>WORKSHEET[[#This Row],[Clients Total Cost]] / WORKSHEET[[#This Row],[Clients Rate per T2 (USD)]]</f>
        <v>28.759000000000004</v>
      </c>
      <c r="Y1710" s="5">
        <f>WORKSHEET[[#This Row],[Clients Rate per T2 (USD)]] - WORKSHEET[[#This Row],[Supplier Rate Per t2 (USD)]]</f>
        <v>300</v>
      </c>
      <c r="Z1710" s="5">
        <f>WORKSHEET[[#This Row],[Profit Per T]] * WORKSHEET[[#This Row],[Weight]]</f>
        <v>8627.7000000000007</v>
      </c>
      <c r="AA1710">
        <v>1</v>
      </c>
      <c r="AB1710" s="1">
        <v>5.0999999999999996</v>
      </c>
      <c r="AC1710" s="1">
        <v>3.4000000000000004</v>
      </c>
      <c r="AD1710" s="1">
        <v>4.25</v>
      </c>
      <c r="AE1710" s="1">
        <f>WORKSHEET[[#This Row],[Delay at toll gate in days]] +WORKSHEET[[#This Row],[Delay at workshop in days]] +WORKSHEET[[#This Row],[Delay at border in days]]</f>
        <v>12.75</v>
      </c>
    </row>
    <row r="1711" spans="1:31" x14ac:dyDescent="0.35">
      <c r="A1711" t="s">
        <v>1731</v>
      </c>
      <c r="B1711" t="s">
        <v>10</v>
      </c>
      <c r="C1711" t="s">
        <v>68</v>
      </c>
      <c r="D1711" t="s">
        <v>3619</v>
      </c>
      <c r="E1711" t="s">
        <v>3618</v>
      </c>
      <c r="F1711" t="str">
        <f>WORKSHEET[[#This Row],[Depart From]]&amp;"-"&amp;WORKSHEET[[#This Row],[Arrive To]]</f>
        <v>Addis Ababa-Tripoli</v>
      </c>
      <c r="G1711" s="2">
        <v>44743</v>
      </c>
      <c r="H1711" s="2">
        <v>44772</v>
      </c>
      <c r="I1711" s="2" t="str">
        <f t="shared" si="26"/>
        <v>Delivered</v>
      </c>
      <c r="J1711" s="2" t="str">
        <f>TEXT(WORKSHEET[[#This Row],[Offloading Date]], "mmm")</f>
        <v>Jul</v>
      </c>
      <c r="K1711" s="2" t="str">
        <f>IF(OR(WORKSHEET[[#This Row],[Year]]="", ISBLANK(WORKSHEET[[#This Row],[Year]]), WORKSHEET[[#This Row],[Year]]="null"), "Exclude", "Include")</f>
        <v>Include</v>
      </c>
      <c r="L1711" t="s">
        <v>12</v>
      </c>
      <c r="M1711" t="s">
        <v>12</v>
      </c>
      <c r="N1711" t="s">
        <v>13</v>
      </c>
      <c r="O1711">
        <v>29.297000000000001</v>
      </c>
      <c r="P1711">
        <v>600</v>
      </c>
      <c r="Q1711" t="s">
        <v>14</v>
      </c>
      <c r="R1711">
        <f>P1711 * _xll.XLOOKUP(Q1711,CALCULATION!$A$15:$A$17, CALCULATION!$B$15:$B$17 )</f>
        <v>600</v>
      </c>
      <c r="S1711" s="5">
        <f>O1711*P1711*_xll.XLOOKUP(Q1711,CALCULATION!$A$15:$A$17, CALCULATION!$B$15:$B$17)</f>
        <v>17578.2</v>
      </c>
      <c r="T1711">
        <v>300</v>
      </c>
      <c r="U1711" t="s">
        <v>14</v>
      </c>
      <c r="V1711">
        <f>T1711 * _xll.XLOOKUP(U1711,CALCULATION!$A$15:$A$17, CALCULATION!$B$15:$B$17 )</f>
        <v>300</v>
      </c>
      <c r="W1711" s="5">
        <f>O1711*T1711*_xll.XLOOKUP(U1711,CALCULATION!$A$15:$A$17, CALCULATION!$B$15:$B$17)</f>
        <v>8789.1</v>
      </c>
      <c r="X1711" s="5">
        <f>WORKSHEET[[#This Row],[Clients Total Cost]] / WORKSHEET[[#This Row],[Clients Rate per T2 (USD)]]</f>
        <v>29.297000000000001</v>
      </c>
      <c r="Y1711" s="5">
        <f>WORKSHEET[[#This Row],[Clients Rate per T2 (USD)]] - WORKSHEET[[#This Row],[Supplier Rate Per t2 (USD)]]</f>
        <v>300</v>
      </c>
      <c r="Z1711" s="5">
        <f>WORKSHEET[[#This Row],[Profit Per T]] * WORKSHEET[[#This Row],[Weight]]</f>
        <v>8789.1</v>
      </c>
      <c r="AA1711">
        <v>1</v>
      </c>
      <c r="AB1711" s="1">
        <v>4.3499999999999996</v>
      </c>
      <c r="AC1711" s="1">
        <v>2.9000000000000004</v>
      </c>
      <c r="AD1711" s="1">
        <v>3.625</v>
      </c>
      <c r="AE1711" s="1">
        <f>WORKSHEET[[#This Row],[Delay at toll gate in days]] +WORKSHEET[[#This Row],[Delay at workshop in days]] +WORKSHEET[[#This Row],[Delay at border in days]]</f>
        <v>10.875</v>
      </c>
    </row>
    <row r="1712" spans="1:31" x14ac:dyDescent="0.35">
      <c r="A1712" t="s">
        <v>1732</v>
      </c>
      <c r="B1712" t="s">
        <v>10</v>
      </c>
      <c r="C1712" t="s">
        <v>68</v>
      </c>
      <c r="D1712" t="s">
        <v>3611</v>
      </c>
      <c r="E1712" t="s">
        <v>3612</v>
      </c>
      <c r="F1712" t="str">
        <f>WORKSHEET[[#This Row],[Depart From]]&amp;"-"&amp;WORKSHEET[[#This Row],[Arrive To]]</f>
        <v>Mogadishu-Victoria</v>
      </c>
      <c r="G1712" s="2">
        <v>44740</v>
      </c>
      <c r="H1712" s="2">
        <v>44764</v>
      </c>
      <c r="I1712" s="2" t="str">
        <f t="shared" si="26"/>
        <v>Delivered</v>
      </c>
      <c r="J1712" s="2" t="str">
        <f>TEXT(WORKSHEET[[#This Row],[Offloading Date]], "mmm")</f>
        <v>Jul</v>
      </c>
      <c r="K1712" s="2" t="str">
        <f>IF(OR(WORKSHEET[[#This Row],[Year]]="", ISBLANK(WORKSHEET[[#This Row],[Year]]), WORKSHEET[[#This Row],[Year]]="null"), "Exclude", "Include")</f>
        <v>Include</v>
      </c>
      <c r="L1712" t="s">
        <v>12</v>
      </c>
      <c r="M1712" t="s">
        <v>12</v>
      </c>
      <c r="N1712" t="s">
        <v>13</v>
      </c>
      <c r="O1712">
        <v>28.341999999999999</v>
      </c>
      <c r="P1712">
        <v>600</v>
      </c>
      <c r="Q1712" t="s">
        <v>14</v>
      </c>
      <c r="R1712">
        <f>P1712 * _xll.XLOOKUP(Q1712,CALCULATION!$A$15:$A$17, CALCULATION!$B$15:$B$17 )</f>
        <v>600</v>
      </c>
      <c r="S1712" s="5">
        <f>O1712*P1712*_xll.XLOOKUP(Q1712,CALCULATION!$A$15:$A$17, CALCULATION!$B$15:$B$17)</f>
        <v>17005.2</v>
      </c>
      <c r="T1712">
        <v>300</v>
      </c>
      <c r="U1712" t="s">
        <v>14</v>
      </c>
      <c r="V1712">
        <f>T1712 * _xll.XLOOKUP(U1712,CALCULATION!$A$15:$A$17, CALCULATION!$B$15:$B$17 )</f>
        <v>300</v>
      </c>
      <c r="W1712" s="5">
        <f>O1712*T1712*_xll.XLOOKUP(U1712,CALCULATION!$A$15:$A$17, CALCULATION!$B$15:$B$17)</f>
        <v>8502.6</v>
      </c>
      <c r="X1712" s="5">
        <f>WORKSHEET[[#This Row],[Clients Total Cost]] / WORKSHEET[[#This Row],[Clients Rate per T2 (USD)]]</f>
        <v>28.342000000000002</v>
      </c>
      <c r="Y1712" s="5">
        <f>WORKSHEET[[#This Row],[Clients Rate per T2 (USD)]] - WORKSHEET[[#This Row],[Supplier Rate Per t2 (USD)]]</f>
        <v>300</v>
      </c>
      <c r="Z1712" s="5">
        <f>WORKSHEET[[#This Row],[Profit Per T]] * WORKSHEET[[#This Row],[Weight]]</f>
        <v>8502.6</v>
      </c>
      <c r="AA1712">
        <v>1</v>
      </c>
      <c r="AB1712" s="1">
        <v>3.5999999999999996</v>
      </c>
      <c r="AC1712" s="1">
        <v>2.4000000000000004</v>
      </c>
      <c r="AD1712" s="1">
        <v>3</v>
      </c>
      <c r="AE1712" s="1">
        <f>WORKSHEET[[#This Row],[Delay at toll gate in days]] +WORKSHEET[[#This Row],[Delay at workshop in days]] +WORKSHEET[[#This Row],[Delay at border in days]]</f>
        <v>9</v>
      </c>
    </row>
    <row r="1713" spans="1:31" x14ac:dyDescent="0.35">
      <c r="A1713" t="s">
        <v>1733</v>
      </c>
      <c r="B1713" t="s">
        <v>10</v>
      </c>
      <c r="C1713" t="s">
        <v>68</v>
      </c>
      <c r="D1713" t="s">
        <v>3611</v>
      </c>
      <c r="E1713" t="s">
        <v>3618</v>
      </c>
      <c r="F1713" t="str">
        <f>WORKSHEET[[#This Row],[Depart From]]&amp;"-"&amp;WORKSHEET[[#This Row],[Arrive To]]</f>
        <v>Mogadishu-Tripoli</v>
      </c>
      <c r="G1713" s="2">
        <v>44739</v>
      </c>
      <c r="H1713" s="2">
        <v>44764</v>
      </c>
      <c r="I1713" s="2" t="str">
        <f t="shared" si="26"/>
        <v>Delivered</v>
      </c>
      <c r="J1713" s="2" t="str">
        <f>TEXT(WORKSHEET[[#This Row],[Offloading Date]], "mmm")</f>
        <v>Jul</v>
      </c>
      <c r="K1713" s="2" t="str">
        <f>IF(OR(WORKSHEET[[#This Row],[Year]]="", ISBLANK(WORKSHEET[[#This Row],[Year]]), WORKSHEET[[#This Row],[Year]]="null"), "Exclude", "Include")</f>
        <v>Include</v>
      </c>
      <c r="L1713" t="s">
        <v>12</v>
      </c>
      <c r="M1713" t="s">
        <v>12</v>
      </c>
      <c r="N1713" t="s">
        <v>13</v>
      </c>
      <c r="O1713">
        <v>30.071999999999999</v>
      </c>
      <c r="P1713">
        <v>600</v>
      </c>
      <c r="Q1713" t="s">
        <v>14</v>
      </c>
      <c r="R1713">
        <f>P1713 * _xll.XLOOKUP(Q1713,CALCULATION!$A$15:$A$17, CALCULATION!$B$15:$B$17 )</f>
        <v>600</v>
      </c>
      <c r="S1713" s="5">
        <f>O1713*P1713*_xll.XLOOKUP(Q1713,CALCULATION!$A$15:$A$17, CALCULATION!$B$15:$B$17)</f>
        <v>18043.2</v>
      </c>
      <c r="T1713">
        <v>300</v>
      </c>
      <c r="U1713" t="s">
        <v>14</v>
      </c>
      <c r="V1713">
        <f>T1713 * _xll.XLOOKUP(U1713,CALCULATION!$A$15:$A$17, CALCULATION!$B$15:$B$17 )</f>
        <v>300</v>
      </c>
      <c r="W1713" s="5">
        <f>O1713*T1713*_xll.XLOOKUP(U1713,CALCULATION!$A$15:$A$17, CALCULATION!$B$15:$B$17)</f>
        <v>9021.6</v>
      </c>
      <c r="X1713" s="5">
        <f>WORKSHEET[[#This Row],[Clients Total Cost]] / WORKSHEET[[#This Row],[Clients Rate per T2 (USD)]]</f>
        <v>30.072000000000003</v>
      </c>
      <c r="Y1713" s="5">
        <f>WORKSHEET[[#This Row],[Clients Rate per T2 (USD)]] - WORKSHEET[[#This Row],[Supplier Rate Per t2 (USD)]]</f>
        <v>300</v>
      </c>
      <c r="Z1713" s="5">
        <f>WORKSHEET[[#This Row],[Profit Per T]] * WORKSHEET[[#This Row],[Weight]]</f>
        <v>9021.6</v>
      </c>
      <c r="AA1713">
        <v>1</v>
      </c>
      <c r="AB1713" s="1">
        <v>3.75</v>
      </c>
      <c r="AC1713" s="1">
        <v>2.5</v>
      </c>
      <c r="AD1713" s="1">
        <v>3.125</v>
      </c>
      <c r="AE1713" s="1">
        <f>WORKSHEET[[#This Row],[Delay at toll gate in days]] +WORKSHEET[[#This Row],[Delay at workshop in days]] +WORKSHEET[[#This Row],[Delay at border in days]]</f>
        <v>9.375</v>
      </c>
    </row>
    <row r="1714" spans="1:31" x14ac:dyDescent="0.35">
      <c r="A1714" t="s">
        <v>1734</v>
      </c>
      <c r="B1714" t="s">
        <v>10</v>
      </c>
      <c r="C1714" t="s">
        <v>68</v>
      </c>
      <c r="D1714" t="s">
        <v>3620</v>
      </c>
      <c r="E1714" t="s">
        <v>3614</v>
      </c>
      <c r="F1714" t="str">
        <f>WORKSHEET[[#This Row],[Depart From]]&amp;"-"&amp;WORKSHEET[[#This Row],[Arrive To]]</f>
        <v>Zanzibar-Alger</v>
      </c>
      <c r="G1714" s="2">
        <v>44739</v>
      </c>
      <c r="H1714" s="2">
        <v>44769</v>
      </c>
      <c r="I1714" s="2" t="str">
        <f t="shared" si="26"/>
        <v>Delivered</v>
      </c>
      <c r="J1714" s="2" t="str">
        <f>TEXT(WORKSHEET[[#This Row],[Offloading Date]], "mmm")</f>
        <v>Jul</v>
      </c>
      <c r="K1714" s="2" t="str">
        <f>IF(OR(WORKSHEET[[#This Row],[Year]]="", ISBLANK(WORKSHEET[[#This Row],[Year]]), WORKSHEET[[#This Row],[Year]]="null"), "Exclude", "Include")</f>
        <v>Include</v>
      </c>
      <c r="L1714" t="s">
        <v>12</v>
      </c>
      <c r="M1714" t="s">
        <v>12</v>
      </c>
      <c r="N1714" t="s">
        <v>13</v>
      </c>
      <c r="O1714">
        <v>28.776</v>
      </c>
      <c r="P1714">
        <v>600</v>
      </c>
      <c r="Q1714" t="s">
        <v>14</v>
      </c>
      <c r="R1714">
        <f>P1714 * _xll.XLOOKUP(Q1714,CALCULATION!$A$15:$A$17, CALCULATION!$B$15:$B$17 )</f>
        <v>600</v>
      </c>
      <c r="S1714" s="5">
        <f>O1714*P1714*_xll.XLOOKUP(Q1714,CALCULATION!$A$15:$A$17, CALCULATION!$B$15:$B$17)</f>
        <v>17265.599999999999</v>
      </c>
      <c r="T1714">
        <v>300</v>
      </c>
      <c r="U1714" t="s">
        <v>14</v>
      </c>
      <c r="V1714">
        <f>T1714 * _xll.XLOOKUP(U1714,CALCULATION!$A$15:$A$17, CALCULATION!$B$15:$B$17 )</f>
        <v>300</v>
      </c>
      <c r="W1714" s="5">
        <f>O1714*T1714*_xll.XLOOKUP(U1714,CALCULATION!$A$15:$A$17, CALCULATION!$B$15:$B$17)</f>
        <v>8632.7999999999993</v>
      </c>
      <c r="X1714" s="5">
        <f>WORKSHEET[[#This Row],[Clients Total Cost]] / WORKSHEET[[#This Row],[Clients Rate per T2 (USD)]]</f>
        <v>28.775999999999996</v>
      </c>
      <c r="Y1714" s="5">
        <f>WORKSHEET[[#This Row],[Clients Rate per T2 (USD)]] - WORKSHEET[[#This Row],[Supplier Rate Per t2 (USD)]]</f>
        <v>300</v>
      </c>
      <c r="Z1714" s="5">
        <f>WORKSHEET[[#This Row],[Profit Per T]] * WORKSHEET[[#This Row],[Weight]]</f>
        <v>8632.7999999999993</v>
      </c>
      <c r="AA1714">
        <v>1</v>
      </c>
      <c r="AB1714" s="1">
        <v>4.5</v>
      </c>
      <c r="AC1714" s="1">
        <v>3</v>
      </c>
      <c r="AD1714" s="1">
        <v>3.75</v>
      </c>
      <c r="AE1714" s="1">
        <f>WORKSHEET[[#This Row],[Delay at toll gate in days]] +WORKSHEET[[#This Row],[Delay at workshop in days]] +WORKSHEET[[#This Row],[Delay at border in days]]</f>
        <v>11.25</v>
      </c>
    </row>
    <row r="1715" spans="1:31" x14ac:dyDescent="0.35">
      <c r="A1715" t="s">
        <v>1735</v>
      </c>
      <c r="B1715" t="s">
        <v>10</v>
      </c>
      <c r="C1715" t="s">
        <v>68</v>
      </c>
      <c r="D1715" t="s">
        <v>3615</v>
      </c>
      <c r="E1715" t="s">
        <v>3614</v>
      </c>
      <c r="F1715" t="str">
        <f>WORKSHEET[[#This Row],[Depart From]]&amp;"-"&amp;WORKSHEET[[#This Row],[Arrive To]]</f>
        <v>Mombasa-Alger</v>
      </c>
      <c r="G1715" s="2">
        <v>44739</v>
      </c>
      <c r="H1715" s="2">
        <v>44767</v>
      </c>
      <c r="I1715" s="2" t="str">
        <f t="shared" si="26"/>
        <v>Delivered</v>
      </c>
      <c r="J1715" s="2" t="str">
        <f>TEXT(WORKSHEET[[#This Row],[Offloading Date]], "mmm")</f>
        <v>Jul</v>
      </c>
      <c r="K1715" s="2" t="str">
        <f>IF(OR(WORKSHEET[[#This Row],[Year]]="", ISBLANK(WORKSHEET[[#This Row],[Year]]), WORKSHEET[[#This Row],[Year]]="null"), "Exclude", "Include")</f>
        <v>Include</v>
      </c>
      <c r="L1715" t="s">
        <v>12</v>
      </c>
      <c r="M1715" t="s">
        <v>12</v>
      </c>
      <c r="N1715" t="s">
        <v>13</v>
      </c>
      <c r="O1715">
        <v>28.015000000000001</v>
      </c>
      <c r="P1715">
        <v>600</v>
      </c>
      <c r="Q1715" t="s">
        <v>14</v>
      </c>
      <c r="R1715">
        <f>P1715 * _xll.XLOOKUP(Q1715,CALCULATION!$A$15:$A$17, CALCULATION!$B$15:$B$17 )</f>
        <v>600</v>
      </c>
      <c r="S1715" s="5">
        <f>O1715*P1715*_xll.XLOOKUP(Q1715,CALCULATION!$A$15:$A$17, CALCULATION!$B$15:$B$17)</f>
        <v>16809</v>
      </c>
      <c r="T1715">
        <v>300</v>
      </c>
      <c r="U1715" t="s">
        <v>14</v>
      </c>
      <c r="V1715">
        <f>T1715 * _xll.XLOOKUP(U1715,CALCULATION!$A$15:$A$17, CALCULATION!$B$15:$B$17 )</f>
        <v>300</v>
      </c>
      <c r="W1715" s="5">
        <f>O1715*T1715*_xll.XLOOKUP(U1715,CALCULATION!$A$15:$A$17, CALCULATION!$B$15:$B$17)</f>
        <v>8404.5</v>
      </c>
      <c r="X1715" s="5">
        <f>WORKSHEET[[#This Row],[Clients Total Cost]] / WORKSHEET[[#This Row],[Clients Rate per T2 (USD)]]</f>
        <v>28.015000000000001</v>
      </c>
      <c r="Y1715" s="5">
        <f>WORKSHEET[[#This Row],[Clients Rate per T2 (USD)]] - WORKSHEET[[#This Row],[Supplier Rate Per t2 (USD)]]</f>
        <v>300</v>
      </c>
      <c r="Z1715" s="5">
        <f>WORKSHEET[[#This Row],[Profit Per T]] * WORKSHEET[[#This Row],[Weight]]</f>
        <v>8404.5</v>
      </c>
      <c r="AA1715">
        <v>1</v>
      </c>
      <c r="AB1715" s="1">
        <v>4.2</v>
      </c>
      <c r="AC1715" s="1">
        <v>2.8000000000000003</v>
      </c>
      <c r="AD1715" s="1">
        <v>3.5</v>
      </c>
      <c r="AE1715" s="1">
        <f>WORKSHEET[[#This Row],[Delay at toll gate in days]] +WORKSHEET[[#This Row],[Delay at workshop in days]] +WORKSHEET[[#This Row],[Delay at border in days]]</f>
        <v>10.5</v>
      </c>
    </row>
    <row r="1716" spans="1:31" x14ac:dyDescent="0.35">
      <c r="A1716" t="s">
        <v>1736</v>
      </c>
      <c r="B1716" t="s">
        <v>10</v>
      </c>
      <c r="C1716" t="s">
        <v>68</v>
      </c>
      <c r="D1716" t="s">
        <v>3619</v>
      </c>
      <c r="E1716" t="s">
        <v>3618</v>
      </c>
      <c r="F1716" t="str">
        <f>WORKSHEET[[#This Row],[Depart From]]&amp;"-"&amp;WORKSHEET[[#This Row],[Arrive To]]</f>
        <v>Addis Ababa-Tripoli</v>
      </c>
      <c r="G1716" s="2">
        <v>44741</v>
      </c>
      <c r="H1716" s="2">
        <v>44784</v>
      </c>
      <c r="I1716" s="2" t="str">
        <f t="shared" si="26"/>
        <v>Delivered</v>
      </c>
      <c r="J1716" s="2" t="str">
        <f>TEXT(WORKSHEET[[#This Row],[Offloading Date]], "mmm")</f>
        <v>Aug</v>
      </c>
      <c r="K1716" s="2" t="str">
        <f>IF(OR(WORKSHEET[[#This Row],[Year]]="", ISBLANK(WORKSHEET[[#This Row],[Year]]), WORKSHEET[[#This Row],[Year]]="null"), "Exclude", "Include")</f>
        <v>Include</v>
      </c>
      <c r="L1716" t="s">
        <v>12</v>
      </c>
      <c r="M1716" t="s">
        <v>12</v>
      </c>
      <c r="N1716" t="s">
        <v>13</v>
      </c>
      <c r="O1716">
        <v>28.123000000000001</v>
      </c>
      <c r="P1716">
        <v>600</v>
      </c>
      <c r="Q1716" t="s">
        <v>14</v>
      </c>
      <c r="R1716">
        <f>P1716 * _xll.XLOOKUP(Q1716,CALCULATION!$A$15:$A$17, CALCULATION!$B$15:$B$17 )</f>
        <v>600</v>
      </c>
      <c r="S1716" s="5">
        <f>O1716*P1716*_xll.XLOOKUP(Q1716,CALCULATION!$A$15:$A$17, CALCULATION!$B$15:$B$17)</f>
        <v>16873.8</v>
      </c>
      <c r="T1716">
        <v>300</v>
      </c>
      <c r="U1716" t="s">
        <v>14</v>
      </c>
      <c r="V1716">
        <f>T1716 * _xll.XLOOKUP(U1716,CALCULATION!$A$15:$A$17, CALCULATION!$B$15:$B$17 )</f>
        <v>300</v>
      </c>
      <c r="W1716" s="5">
        <f>O1716*T1716*_xll.XLOOKUP(U1716,CALCULATION!$A$15:$A$17, CALCULATION!$B$15:$B$17)</f>
        <v>8436.9</v>
      </c>
      <c r="X1716" s="5">
        <f>WORKSHEET[[#This Row],[Clients Total Cost]] / WORKSHEET[[#This Row],[Clients Rate per T2 (USD)]]</f>
        <v>28.122999999999998</v>
      </c>
      <c r="Y1716" s="5">
        <f>WORKSHEET[[#This Row],[Clients Rate per T2 (USD)]] - WORKSHEET[[#This Row],[Supplier Rate Per t2 (USD)]]</f>
        <v>300</v>
      </c>
      <c r="Z1716" s="5">
        <f>WORKSHEET[[#This Row],[Profit Per T]] * WORKSHEET[[#This Row],[Weight]]</f>
        <v>8436.9</v>
      </c>
      <c r="AA1716">
        <v>1</v>
      </c>
      <c r="AB1716" s="1">
        <v>6.45</v>
      </c>
      <c r="AC1716" s="1">
        <v>4.3</v>
      </c>
      <c r="AD1716" s="1">
        <v>5.375</v>
      </c>
      <c r="AE1716" s="1">
        <f>WORKSHEET[[#This Row],[Delay at toll gate in days]] +WORKSHEET[[#This Row],[Delay at workshop in days]] +WORKSHEET[[#This Row],[Delay at border in days]]</f>
        <v>16.125</v>
      </c>
    </row>
    <row r="1717" spans="1:31" x14ac:dyDescent="0.35">
      <c r="A1717" t="s">
        <v>1737</v>
      </c>
      <c r="B1717" t="s">
        <v>10</v>
      </c>
      <c r="C1717" t="s">
        <v>68</v>
      </c>
      <c r="D1717" t="s">
        <v>3616</v>
      </c>
      <c r="E1717" t="s">
        <v>3617</v>
      </c>
      <c r="F1717" t="str">
        <f>WORKSHEET[[#This Row],[Depart From]]&amp;"-"&amp;WORKSHEET[[#This Row],[Arrive To]]</f>
        <v>Marrakech-Lagos</v>
      </c>
      <c r="G1717" s="2">
        <v>44741</v>
      </c>
      <c r="H1717" s="2">
        <v>44771</v>
      </c>
      <c r="I1717" s="2" t="str">
        <f t="shared" si="26"/>
        <v>Delivered</v>
      </c>
      <c r="J1717" s="2" t="str">
        <f>TEXT(WORKSHEET[[#This Row],[Offloading Date]], "mmm")</f>
        <v>Jul</v>
      </c>
      <c r="K1717" s="2" t="str">
        <f>IF(OR(WORKSHEET[[#This Row],[Year]]="", ISBLANK(WORKSHEET[[#This Row],[Year]]), WORKSHEET[[#This Row],[Year]]="null"), "Exclude", "Include")</f>
        <v>Include</v>
      </c>
      <c r="L1717" t="s">
        <v>12</v>
      </c>
      <c r="M1717" t="s">
        <v>12</v>
      </c>
      <c r="N1717" t="s">
        <v>13</v>
      </c>
      <c r="O1717">
        <v>29.24</v>
      </c>
      <c r="P1717">
        <v>600</v>
      </c>
      <c r="Q1717" t="s">
        <v>14</v>
      </c>
      <c r="R1717">
        <f>P1717 * _xll.XLOOKUP(Q1717,CALCULATION!$A$15:$A$17, CALCULATION!$B$15:$B$17 )</f>
        <v>600</v>
      </c>
      <c r="S1717" s="5">
        <f>O1717*P1717*_xll.XLOOKUP(Q1717,CALCULATION!$A$15:$A$17, CALCULATION!$B$15:$B$17)</f>
        <v>17544</v>
      </c>
      <c r="T1717">
        <v>300</v>
      </c>
      <c r="U1717" t="s">
        <v>14</v>
      </c>
      <c r="V1717">
        <f>T1717 * _xll.XLOOKUP(U1717,CALCULATION!$A$15:$A$17, CALCULATION!$B$15:$B$17 )</f>
        <v>300</v>
      </c>
      <c r="W1717" s="5">
        <f>O1717*T1717*_xll.XLOOKUP(U1717,CALCULATION!$A$15:$A$17, CALCULATION!$B$15:$B$17)</f>
        <v>8772</v>
      </c>
      <c r="X1717" s="5">
        <f>WORKSHEET[[#This Row],[Clients Total Cost]] / WORKSHEET[[#This Row],[Clients Rate per T2 (USD)]]</f>
        <v>29.24</v>
      </c>
      <c r="Y1717" s="5">
        <f>WORKSHEET[[#This Row],[Clients Rate per T2 (USD)]] - WORKSHEET[[#This Row],[Supplier Rate Per t2 (USD)]]</f>
        <v>300</v>
      </c>
      <c r="Z1717" s="5">
        <f>WORKSHEET[[#This Row],[Profit Per T]] * WORKSHEET[[#This Row],[Weight]]</f>
        <v>8772</v>
      </c>
      <c r="AA1717">
        <v>1</v>
      </c>
      <c r="AB1717" s="1">
        <v>4.5</v>
      </c>
      <c r="AC1717" s="1">
        <v>3</v>
      </c>
      <c r="AD1717" s="1">
        <v>3.75</v>
      </c>
      <c r="AE1717" s="1">
        <f>WORKSHEET[[#This Row],[Delay at toll gate in days]] +WORKSHEET[[#This Row],[Delay at workshop in days]] +WORKSHEET[[#This Row],[Delay at border in days]]</f>
        <v>11.25</v>
      </c>
    </row>
    <row r="1718" spans="1:31" x14ac:dyDescent="0.35">
      <c r="A1718" t="s">
        <v>1738</v>
      </c>
      <c r="B1718" t="s">
        <v>10</v>
      </c>
      <c r="C1718" t="s">
        <v>68</v>
      </c>
      <c r="D1718" t="s">
        <v>3616</v>
      </c>
      <c r="E1718" t="s">
        <v>3612</v>
      </c>
      <c r="F1718" t="str">
        <f>WORKSHEET[[#This Row],[Depart From]]&amp;"-"&amp;WORKSHEET[[#This Row],[Arrive To]]</f>
        <v>Marrakech-Victoria</v>
      </c>
      <c r="G1718" s="2">
        <v>44739</v>
      </c>
      <c r="H1718" s="2">
        <v>44776</v>
      </c>
      <c r="I1718" s="2" t="str">
        <f t="shared" si="26"/>
        <v>Delivered</v>
      </c>
      <c r="J1718" s="2" t="str">
        <f>TEXT(WORKSHEET[[#This Row],[Offloading Date]], "mmm")</f>
        <v>Aug</v>
      </c>
      <c r="K1718" s="2" t="str">
        <f>IF(OR(WORKSHEET[[#This Row],[Year]]="", ISBLANK(WORKSHEET[[#This Row],[Year]]), WORKSHEET[[#This Row],[Year]]="null"), "Exclude", "Include")</f>
        <v>Include</v>
      </c>
      <c r="L1718" t="s">
        <v>12</v>
      </c>
      <c r="M1718" t="s">
        <v>12</v>
      </c>
      <c r="N1718" t="s">
        <v>13</v>
      </c>
      <c r="O1718">
        <v>30.065999999999999</v>
      </c>
      <c r="P1718">
        <v>600</v>
      </c>
      <c r="Q1718" t="s">
        <v>14</v>
      </c>
      <c r="R1718">
        <f>P1718 * _xll.XLOOKUP(Q1718,CALCULATION!$A$15:$A$17, CALCULATION!$B$15:$B$17 )</f>
        <v>600</v>
      </c>
      <c r="S1718" s="5">
        <f>O1718*P1718*_xll.XLOOKUP(Q1718,CALCULATION!$A$15:$A$17, CALCULATION!$B$15:$B$17)</f>
        <v>18039.599999999999</v>
      </c>
      <c r="T1718">
        <v>300</v>
      </c>
      <c r="U1718" t="s">
        <v>14</v>
      </c>
      <c r="V1718">
        <f>T1718 * _xll.XLOOKUP(U1718,CALCULATION!$A$15:$A$17, CALCULATION!$B$15:$B$17 )</f>
        <v>300</v>
      </c>
      <c r="W1718" s="5">
        <f>O1718*T1718*_xll.XLOOKUP(U1718,CALCULATION!$A$15:$A$17, CALCULATION!$B$15:$B$17)</f>
        <v>9019.7999999999993</v>
      </c>
      <c r="X1718" s="5">
        <f>WORKSHEET[[#This Row],[Clients Total Cost]] / WORKSHEET[[#This Row],[Clients Rate per T2 (USD)]]</f>
        <v>30.065999999999999</v>
      </c>
      <c r="Y1718" s="5">
        <f>WORKSHEET[[#This Row],[Clients Rate per T2 (USD)]] - WORKSHEET[[#This Row],[Supplier Rate Per t2 (USD)]]</f>
        <v>300</v>
      </c>
      <c r="Z1718" s="5">
        <f>WORKSHEET[[#This Row],[Profit Per T]] * WORKSHEET[[#This Row],[Weight]]</f>
        <v>9019.7999999999993</v>
      </c>
      <c r="AA1718">
        <v>1</v>
      </c>
      <c r="AB1718" s="1">
        <v>5.55</v>
      </c>
      <c r="AC1718" s="1">
        <v>3.7</v>
      </c>
      <c r="AD1718" s="1">
        <v>4.625</v>
      </c>
      <c r="AE1718" s="1">
        <f>WORKSHEET[[#This Row],[Delay at toll gate in days]] +WORKSHEET[[#This Row],[Delay at workshop in days]] +WORKSHEET[[#This Row],[Delay at border in days]]</f>
        <v>13.875</v>
      </c>
    </row>
    <row r="1719" spans="1:31" x14ac:dyDescent="0.35">
      <c r="A1719" t="s">
        <v>1739</v>
      </c>
      <c r="B1719" t="s">
        <v>10</v>
      </c>
      <c r="C1719" t="s">
        <v>68</v>
      </c>
      <c r="D1719" t="s">
        <v>3619</v>
      </c>
      <c r="E1719" t="s">
        <v>3613</v>
      </c>
      <c r="F1719" t="str">
        <f>WORKSHEET[[#This Row],[Depart From]]&amp;"-"&amp;WORKSHEET[[#This Row],[Arrive To]]</f>
        <v>Addis Ababa-Sanaa</v>
      </c>
      <c r="G1719" s="2">
        <v>44749</v>
      </c>
      <c r="H1719" s="2">
        <v>44774</v>
      </c>
      <c r="I1719" s="2" t="str">
        <f t="shared" si="26"/>
        <v>Delivered</v>
      </c>
      <c r="J1719" s="2" t="str">
        <f>TEXT(WORKSHEET[[#This Row],[Offloading Date]], "mmm")</f>
        <v>Aug</v>
      </c>
      <c r="K1719" s="2" t="str">
        <f>IF(OR(WORKSHEET[[#This Row],[Year]]="", ISBLANK(WORKSHEET[[#This Row],[Year]]), WORKSHEET[[#This Row],[Year]]="null"), "Exclude", "Include")</f>
        <v>Include</v>
      </c>
      <c r="L1719" t="s">
        <v>12</v>
      </c>
      <c r="M1719" t="s">
        <v>12</v>
      </c>
      <c r="N1719" t="s">
        <v>13</v>
      </c>
      <c r="O1719">
        <v>33.914999999999999</v>
      </c>
      <c r="P1719">
        <v>600</v>
      </c>
      <c r="Q1719" t="s">
        <v>14</v>
      </c>
      <c r="R1719">
        <f>P1719 * _xll.XLOOKUP(Q1719,CALCULATION!$A$15:$A$17, CALCULATION!$B$15:$B$17 )</f>
        <v>600</v>
      </c>
      <c r="S1719" s="5">
        <f>O1719*P1719*_xll.XLOOKUP(Q1719,CALCULATION!$A$15:$A$17, CALCULATION!$B$15:$B$17)</f>
        <v>20349</v>
      </c>
      <c r="T1719">
        <v>300</v>
      </c>
      <c r="U1719" t="s">
        <v>14</v>
      </c>
      <c r="V1719">
        <f>T1719 * _xll.XLOOKUP(U1719,CALCULATION!$A$15:$A$17, CALCULATION!$B$15:$B$17 )</f>
        <v>300</v>
      </c>
      <c r="W1719" s="5">
        <f>O1719*T1719*_xll.XLOOKUP(U1719,CALCULATION!$A$15:$A$17, CALCULATION!$B$15:$B$17)</f>
        <v>10174.5</v>
      </c>
      <c r="X1719" s="5">
        <f>WORKSHEET[[#This Row],[Clients Total Cost]] / WORKSHEET[[#This Row],[Clients Rate per T2 (USD)]]</f>
        <v>33.914999999999999</v>
      </c>
      <c r="Y1719" s="5">
        <f>WORKSHEET[[#This Row],[Clients Rate per T2 (USD)]] - WORKSHEET[[#This Row],[Supplier Rate Per t2 (USD)]]</f>
        <v>300</v>
      </c>
      <c r="Z1719" s="5">
        <f>WORKSHEET[[#This Row],[Profit Per T]] * WORKSHEET[[#This Row],[Weight]]</f>
        <v>10174.5</v>
      </c>
      <c r="AA1719">
        <v>1</v>
      </c>
      <c r="AB1719" s="1">
        <v>3.75</v>
      </c>
      <c r="AC1719" s="1">
        <v>2.5</v>
      </c>
      <c r="AD1719" s="1">
        <v>3.125</v>
      </c>
      <c r="AE1719" s="1">
        <f>WORKSHEET[[#This Row],[Delay at toll gate in days]] +WORKSHEET[[#This Row],[Delay at workshop in days]] +WORKSHEET[[#This Row],[Delay at border in days]]</f>
        <v>9.375</v>
      </c>
    </row>
    <row r="1720" spans="1:31" x14ac:dyDescent="0.35">
      <c r="A1720" t="s">
        <v>1740</v>
      </c>
      <c r="B1720" t="s">
        <v>10</v>
      </c>
      <c r="C1720" t="s">
        <v>68</v>
      </c>
      <c r="D1720" t="s">
        <v>3620</v>
      </c>
      <c r="E1720" t="s">
        <v>3618</v>
      </c>
      <c r="F1720" t="str">
        <f>WORKSHEET[[#This Row],[Depart From]]&amp;"-"&amp;WORKSHEET[[#This Row],[Arrive To]]</f>
        <v>Zanzibar-Tripoli</v>
      </c>
      <c r="G1720" s="2">
        <v>44751</v>
      </c>
      <c r="H1720" s="2">
        <v>44783</v>
      </c>
      <c r="I1720" s="2" t="str">
        <f t="shared" si="26"/>
        <v>Delivered</v>
      </c>
      <c r="J1720" s="2" t="str">
        <f>TEXT(WORKSHEET[[#This Row],[Offloading Date]], "mmm")</f>
        <v>Aug</v>
      </c>
      <c r="K1720" s="2" t="str">
        <f>IF(OR(WORKSHEET[[#This Row],[Year]]="", ISBLANK(WORKSHEET[[#This Row],[Year]]), WORKSHEET[[#This Row],[Year]]="null"), "Exclude", "Include")</f>
        <v>Include</v>
      </c>
      <c r="L1720" t="s">
        <v>12</v>
      </c>
      <c r="M1720" t="s">
        <v>12</v>
      </c>
      <c r="N1720" t="s">
        <v>13</v>
      </c>
      <c r="O1720">
        <v>32.917000000000002</v>
      </c>
      <c r="P1720">
        <v>600</v>
      </c>
      <c r="Q1720" t="s">
        <v>14</v>
      </c>
      <c r="R1720">
        <f>P1720 * _xll.XLOOKUP(Q1720,CALCULATION!$A$15:$A$17, CALCULATION!$B$15:$B$17 )</f>
        <v>600</v>
      </c>
      <c r="S1720" s="5">
        <f>O1720*P1720*_xll.XLOOKUP(Q1720,CALCULATION!$A$15:$A$17, CALCULATION!$B$15:$B$17)</f>
        <v>19750.2</v>
      </c>
      <c r="T1720">
        <v>300</v>
      </c>
      <c r="U1720" t="s">
        <v>14</v>
      </c>
      <c r="V1720">
        <f>T1720 * _xll.XLOOKUP(U1720,CALCULATION!$A$15:$A$17, CALCULATION!$B$15:$B$17 )</f>
        <v>300</v>
      </c>
      <c r="W1720" s="5">
        <f>O1720*T1720*_xll.XLOOKUP(U1720,CALCULATION!$A$15:$A$17, CALCULATION!$B$15:$B$17)</f>
        <v>9875.1</v>
      </c>
      <c r="X1720" s="5">
        <f>WORKSHEET[[#This Row],[Clients Total Cost]] / WORKSHEET[[#This Row],[Clients Rate per T2 (USD)]]</f>
        <v>32.917000000000002</v>
      </c>
      <c r="Y1720" s="5">
        <f>WORKSHEET[[#This Row],[Clients Rate per T2 (USD)]] - WORKSHEET[[#This Row],[Supplier Rate Per t2 (USD)]]</f>
        <v>300</v>
      </c>
      <c r="Z1720" s="5">
        <f>WORKSHEET[[#This Row],[Profit Per T]] * WORKSHEET[[#This Row],[Weight]]</f>
        <v>9875.1</v>
      </c>
      <c r="AA1720">
        <v>1</v>
      </c>
      <c r="AB1720" s="1">
        <v>4.8</v>
      </c>
      <c r="AC1720" s="1">
        <v>3.2</v>
      </c>
      <c r="AD1720" s="1">
        <v>4</v>
      </c>
      <c r="AE1720" s="1">
        <f>WORKSHEET[[#This Row],[Delay at toll gate in days]] +WORKSHEET[[#This Row],[Delay at workshop in days]] +WORKSHEET[[#This Row],[Delay at border in days]]</f>
        <v>12</v>
      </c>
    </row>
    <row r="1721" spans="1:31" x14ac:dyDescent="0.35">
      <c r="A1721" t="s">
        <v>1741</v>
      </c>
      <c r="B1721" t="s">
        <v>10</v>
      </c>
      <c r="C1721" t="s">
        <v>68</v>
      </c>
      <c r="D1721" t="s">
        <v>3615</v>
      </c>
      <c r="E1721" t="s">
        <v>3618</v>
      </c>
      <c r="F1721" t="str">
        <f>WORKSHEET[[#This Row],[Depart From]]&amp;"-"&amp;WORKSHEET[[#This Row],[Arrive To]]</f>
        <v>Mombasa-Tripoli</v>
      </c>
      <c r="G1721" s="2">
        <v>44746</v>
      </c>
      <c r="H1721" s="2">
        <v>44778</v>
      </c>
      <c r="I1721" s="2" t="str">
        <f t="shared" si="26"/>
        <v>Delivered</v>
      </c>
      <c r="J1721" s="2" t="str">
        <f>TEXT(WORKSHEET[[#This Row],[Offloading Date]], "mmm")</f>
        <v>Aug</v>
      </c>
      <c r="K1721" s="2" t="str">
        <f>IF(OR(WORKSHEET[[#This Row],[Year]]="", ISBLANK(WORKSHEET[[#This Row],[Year]]), WORKSHEET[[#This Row],[Year]]="null"), "Exclude", "Include")</f>
        <v>Include</v>
      </c>
      <c r="L1721" t="s">
        <v>12</v>
      </c>
      <c r="M1721" t="s">
        <v>12</v>
      </c>
      <c r="N1721" t="s">
        <v>13</v>
      </c>
      <c r="O1721">
        <v>34.569000000000003</v>
      </c>
      <c r="P1721">
        <v>600</v>
      </c>
      <c r="Q1721" t="s">
        <v>14</v>
      </c>
      <c r="R1721">
        <f>P1721 * _xll.XLOOKUP(Q1721,CALCULATION!$A$15:$A$17, CALCULATION!$B$15:$B$17 )</f>
        <v>600</v>
      </c>
      <c r="S1721" s="5">
        <f>O1721*P1721*_xll.XLOOKUP(Q1721,CALCULATION!$A$15:$A$17, CALCULATION!$B$15:$B$17)</f>
        <v>20741.400000000001</v>
      </c>
      <c r="T1721">
        <v>300</v>
      </c>
      <c r="U1721" t="s">
        <v>14</v>
      </c>
      <c r="V1721">
        <f>T1721 * _xll.XLOOKUP(U1721,CALCULATION!$A$15:$A$17, CALCULATION!$B$15:$B$17 )</f>
        <v>300</v>
      </c>
      <c r="W1721" s="5">
        <f>O1721*T1721*_xll.XLOOKUP(U1721,CALCULATION!$A$15:$A$17, CALCULATION!$B$15:$B$17)</f>
        <v>10370.700000000001</v>
      </c>
      <c r="X1721" s="5">
        <f>WORKSHEET[[#This Row],[Clients Total Cost]] / WORKSHEET[[#This Row],[Clients Rate per T2 (USD)]]</f>
        <v>34.569000000000003</v>
      </c>
      <c r="Y1721" s="5">
        <f>WORKSHEET[[#This Row],[Clients Rate per T2 (USD)]] - WORKSHEET[[#This Row],[Supplier Rate Per t2 (USD)]]</f>
        <v>300</v>
      </c>
      <c r="Z1721" s="5">
        <f>WORKSHEET[[#This Row],[Profit Per T]] * WORKSHEET[[#This Row],[Weight]]</f>
        <v>10370.700000000001</v>
      </c>
      <c r="AA1721">
        <v>1</v>
      </c>
      <c r="AB1721" s="1">
        <v>4.8</v>
      </c>
      <c r="AC1721" s="1">
        <v>3.2</v>
      </c>
      <c r="AD1721" s="1">
        <v>4</v>
      </c>
      <c r="AE1721" s="1">
        <f>WORKSHEET[[#This Row],[Delay at toll gate in days]] +WORKSHEET[[#This Row],[Delay at workshop in days]] +WORKSHEET[[#This Row],[Delay at border in days]]</f>
        <v>12</v>
      </c>
    </row>
    <row r="1722" spans="1:31" x14ac:dyDescent="0.35">
      <c r="A1722" t="s">
        <v>1742</v>
      </c>
      <c r="B1722" t="s">
        <v>10</v>
      </c>
      <c r="C1722" t="s">
        <v>68</v>
      </c>
      <c r="D1722" t="s">
        <v>3615</v>
      </c>
      <c r="E1722" t="s">
        <v>3614</v>
      </c>
      <c r="F1722" t="str">
        <f>WORKSHEET[[#This Row],[Depart From]]&amp;"-"&amp;WORKSHEET[[#This Row],[Arrive To]]</f>
        <v>Mombasa-Alger</v>
      </c>
      <c r="G1722" s="2">
        <v>44744</v>
      </c>
      <c r="H1722" s="2">
        <v>44778</v>
      </c>
      <c r="I1722" s="2" t="str">
        <f t="shared" si="26"/>
        <v>Delivered</v>
      </c>
      <c r="J1722" s="2" t="str">
        <f>TEXT(WORKSHEET[[#This Row],[Offloading Date]], "mmm")</f>
        <v>Aug</v>
      </c>
      <c r="K1722" s="2" t="str">
        <f>IF(OR(WORKSHEET[[#This Row],[Year]]="", ISBLANK(WORKSHEET[[#This Row],[Year]]), WORKSHEET[[#This Row],[Year]]="null"), "Exclude", "Include")</f>
        <v>Include</v>
      </c>
      <c r="L1722" t="s">
        <v>12</v>
      </c>
      <c r="M1722" t="s">
        <v>12</v>
      </c>
      <c r="N1722" t="s">
        <v>13</v>
      </c>
      <c r="O1722">
        <v>32.685000000000002</v>
      </c>
      <c r="P1722">
        <v>600</v>
      </c>
      <c r="Q1722" t="s">
        <v>14</v>
      </c>
      <c r="R1722">
        <f>P1722 * _xll.XLOOKUP(Q1722,CALCULATION!$A$15:$A$17, CALCULATION!$B$15:$B$17 )</f>
        <v>600</v>
      </c>
      <c r="S1722" s="5">
        <f>O1722*P1722*_xll.XLOOKUP(Q1722,CALCULATION!$A$15:$A$17, CALCULATION!$B$15:$B$17)</f>
        <v>19611</v>
      </c>
      <c r="T1722">
        <v>300</v>
      </c>
      <c r="U1722" t="s">
        <v>14</v>
      </c>
      <c r="V1722">
        <f>T1722 * _xll.XLOOKUP(U1722,CALCULATION!$A$15:$A$17, CALCULATION!$B$15:$B$17 )</f>
        <v>300</v>
      </c>
      <c r="W1722" s="5">
        <f>O1722*T1722*_xll.XLOOKUP(U1722,CALCULATION!$A$15:$A$17, CALCULATION!$B$15:$B$17)</f>
        <v>9805.5</v>
      </c>
      <c r="X1722" s="5">
        <f>WORKSHEET[[#This Row],[Clients Total Cost]] / WORKSHEET[[#This Row],[Clients Rate per T2 (USD)]]</f>
        <v>32.685000000000002</v>
      </c>
      <c r="Y1722" s="5">
        <f>WORKSHEET[[#This Row],[Clients Rate per T2 (USD)]] - WORKSHEET[[#This Row],[Supplier Rate Per t2 (USD)]]</f>
        <v>300</v>
      </c>
      <c r="Z1722" s="5">
        <f>WORKSHEET[[#This Row],[Profit Per T]] * WORKSHEET[[#This Row],[Weight]]</f>
        <v>9805.5</v>
      </c>
      <c r="AA1722">
        <v>1</v>
      </c>
      <c r="AB1722" s="1">
        <v>5.0999999999999996</v>
      </c>
      <c r="AC1722" s="1">
        <v>3.4000000000000004</v>
      </c>
      <c r="AD1722" s="1">
        <v>4.25</v>
      </c>
      <c r="AE1722" s="1">
        <f>WORKSHEET[[#This Row],[Delay at toll gate in days]] +WORKSHEET[[#This Row],[Delay at workshop in days]] +WORKSHEET[[#This Row],[Delay at border in days]]</f>
        <v>12.75</v>
      </c>
    </row>
    <row r="1723" spans="1:31" x14ac:dyDescent="0.35">
      <c r="A1723" t="s">
        <v>1743</v>
      </c>
      <c r="B1723" t="s">
        <v>10</v>
      </c>
      <c r="C1723" t="s">
        <v>68</v>
      </c>
      <c r="D1723" t="s">
        <v>3615</v>
      </c>
      <c r="E1723" t="s">
        <v>3612</v>
      </c>
      <c r="F1723" t="str">
        <f>WORKSHEET[[#This Row],[Depart From]]&amp;"-"&amp;WORKSHEET[[#This Row],[Arrive To]]</f>
        <v>Mombasa-Victoria</v>
      </c>
      <c r="G1723" s="2">
        <v>44718</v>
      </c>
      <c r="H1723" s="2">
        <v>44742</v>
      </c>
      <c r="I1723" s="2" t="str">
        <f t="shared" si="26"/>
        <v>Delivered</v>
      </c>
      <c r="J1723" s="2" t="str">
        <f>TEXT(WORKSHEET[[#This Row],[Offloading Date]], "mmm")</f>
        <v>Jun</v>
      </c>
      <c r="K1723" s="2" t="str">
        <f>IF(OR(WORKSHEET[[#This Row],[Year]]="", ISBLANK(WORKSHEET[[#This Row],[Year]]), WORKSHEET[[#This Row],[Year]]="null"), "Exclude", "Include")</f>
        <v>Include</v>
      </c>
      <c r="L1723" t="s">
        <v>12</v>
      </c>
      <c r="M1723" t="s">
        <v>12</v>
      </c>
      <c r="N1723" t="s">
        <v>13</v>
      </c>
      <c r="O1723">
        <v>30.434000000000001</v>
      </c>
      <c r="P1723">
        <v>600</v>
      </c>
      <c r="Q1723" t="s">
        <v>14</v>
      </c>
      <c r="R1723">
        <f>P1723 * _xll.XLOOKUP(Q1723,CALCULATION!$A$15:$A$17, CALCULATION!$B$15:$B$17 )</f>
        <v>600</v>
      </c>
      <c r="S1723" s="5">
        <f>O1723*P1723*_xll.XLOOKUP(Q1723,CALCULATION!$A$15:$A$17, CALCULATION!$B$15:$B$17)</f>
        <v>18260.400000000001</v>
      </c>
      <c r="T1723">
        <v>300</v>
      </c>
      <c r="U1723" t="s">
        <v>14</v>
      </c>
      <c r="V1723">
        <f>T1723 * _xll.XLOOKUP(U1723,CALCULATION!$A$15:$A$17, CALCULATION!$B$15:$B$17 )</f>
        <v>300</v>
      </c>
      <c r="W1723" s="5">
        <f>O1723*T1723*_xll.XLOOKUP(U1723,CALCULATION!$A$15:$A$17, CALCULATION!$B$15:$B$17)</f>
        <v>9130.2000000000007</v>
      </c>
      <c r="X1723" s="5">
        <f>WORKSHEET[[#This Row],[Clients Total Cost]] / WORKSHEET[[#This Row],[Clients Rate per T2 (USD)]]</f>
        <v>30.434000000000001</v>
      </c>
      <c r="Y1723" s="5">
        <f>WORKSHEET[[#This Row],[Clients Rate per T2 (USD)]] - WORKSHEET[[#This Row],[Supplier Rate Per t2 (USD)]]</f>
        <v>300</v>
      </c>
      <c r="Z1723" s="5">
        <f>WORKSHEET[[#This Row],[Profit Per T]] * WORKSHEET[[#This Row],[Weight]]</f>
        <v>9130.2000000000007</v>
      </c>
      <c r="AA1723">
        <v>1</v>
      </c>
      <c r="AB1723" s="1">
        <v>3.5999999999999996</v>
      </c>
      <c r="AC1723" s="1">
        <v>2.4000000000000004</v>
      </c>
      <c r="AD1723" s="1">
        <v>3</v>
      </c>
      <c r="AE1723" s="1">
        <f>WORKSHEET[[#This Row],[Delay at toll gate in days]] +WORKSHEET[[#This Row],[Delay at workshop in days]] +WORKSHEET[[#This Row],[Delay at border in days]]</f>
        <v>9</v>
      </c>
    </row>
    <row r="1724" spans="1:31" x14ac:dyDescent="0.35">
      <c r="A1724" t="s">
        <v>1744</v>
      </c>
      <c r="B1724" t="s">
        <v>10</v>
      </c>
      <c r="C1724" t="s">
        <v>68</v>
      </c>
      <c r="D1724" t="s">
        <v>3611</v>
      </c>
      <c r="E1724" t="s">
        <v>3614</v>
      </c>
      <c r="F1724" t="str">
        <f>WORKSHEET[[#This Row],[Depart From]]&amp;"-"&amp;WORKSHEET[[#This Row],[Arrive To]]</f>
        <v>Mogadishu-Alger</v>
      </c>
      <c r="G1724" s="2">
        <v>44725</v>
      </c>
      <c r="H1724" s="2">
        <v>44748</v>
      </c>
      <c r="I1724" s="2" t="str">
        <f t="shared" si="26"/>
        <v>Delivered</v>
      </c>
      <c r="J1724" s="2" t="str">
        <f>TEXT(WORKSHEET[[#This Row],[Offloading Date]], "mmm")</f>
        <v>Jul</v>
      </c>
      <c r="K1724" s="2" t="str">
        <f>IF(OR(WORKSHEET[[#This Row],[Year]]="", ISBLANK(WORKSHEET[[#This Row],[Year]]), WORKSHEET[[#This Row],[Year]]="null"), "Exclude", "Include")</f>
        <v>Include</v>
      </c>
      <c r="L1724" t="s">
        <v>12</v>
      </c>
      <c r="M1724" t="s">
        <v>12</v>
      </c>
      <c r="N1724" t="s">
        <v>13</v>
      </c>
      <c r="O1724">
        <v>29.54</v>
      </c>
      <c r="P1724">
        <v>600</v>
      </c>
      <c r="Q1724" t="s">
        <v>14</v>
      </c>
      <c r="R1724">
        <f>P1724 * _xll.XLOOKUP(Q1724,CALCULATION!$A$15:$A$17, CALCULATION!$B$15:$B$17 )</f>
        <v>600</v>
      </c>
      <c r="S1724" s="5">
        <f>O1724*P1724*_xll.XLOOKUP(Q1724,CALCULATION!$A$15:$A$17, CALCULATION!$B$15:$B$17)</f>
        <v>17724</v>
      </c>
      <c r="T1724">
        <v>300</v>
      </c>
      <c r="U1724" t="s">
        <v>14</v>
      </c>
      <c r="V1724">
        <f>T1724 * _xll.XLOOKUP(U1724,CALCULATION!$A$15:$A$17, CALCULATION!$B$15:$B$17 )</f>
        <v>300</v>
      </c>
      <c r="W1724" s="5">
        <f>O1724*T1724*_xll.XLOOKUP(U1724,CALCULATION!$A$15:$A$17, CALCULATION!$B$15:$B$17)</f>
        <v>8862</v>
      </c>
      <c r="X1724" s="5">
        <f>WORKSHEET[[#This Row],[Clients Total Cost]] / WORKSHEET[[#This Row],[Clients Rate per T2 (USD)]]</f>
        <v>29.54</v>
      </c>
      <c r="Y1724" s="5">
        <f>WORKSHEET[[#This Row],[Clients Rate per T2 (USD)]] - WORKSHEET[[#This Row],[Supplier Rate Per t2 (USD)]]</f>
        <v>300</v>
      </c>
      <c r="Z1724" s="5">
        <f>WORKSHEET[[#This Row],[Profit Per T]] * WORKSHEET[[#This Row],[Weight]]</f>
        <v>8862</v>
      </c>
      <c r="AA1724">
        <v>1</v>
      </c>
      <c r="AB1724" s="1">
        <v>3.4499999999999997</v>
      </c>
      <c r="AC1724" s="1">
        <v>2.3000000000000003</v>
      </c>
      <c r="AD1724" s="1">
        <v>2.875</v>
      </c>
      <c r="AE1724" s="1">
        <f>WORKSHEET[[#This Row],[Delay at toll gate in days]] +WORKSHEET[[#This Row],[Delay at workshop in days]] +WORKSHEET[[#This Row],[Delay at border in days]]</f>
        <v>8.625</v>
      </c>
    </row>
    <row r="1725" spans="1:31" x14ac:dyDescent="0.35">
      <c r="A1725" t="s">
        <v>1745</v>
      </c>
      <c r="B1725" t="s">
        <v>10</v>
      </c>
      <c r="C1725" t="s">
        <v>68</v>
      </c>
      <c r="D1725" t="s">
        <v>3616</v>
      </c>
      <c r="E1725" t="s">
        <v>3614</v>
      </c>
      <c r="F1725" t="str">
        <f>WORKSHEET[[#This Row],[Depart From]]&amp;"-"&amp;WORKSHEET[[#This Row],[Arrive To]]</f>
        <v>Marrakech-Alger</v>
      </c>
      <c r="G1725" s="2">
        <v>44725</v>
      </c>
      <c r="H1725" s="2">
        <v>44754</v>
      </c>
      <c r="I1725" s="2" t="str">
        <f t="shared" si="26"/>
        <v>Delivered</v>
      </c>
      <c r="J1725" s="2" t="str">
        <f>TEXT(WORKSHEET[[#This Row],[Offloading Date]], "mmm")</f>
        <v>Jul</v>
      </c>
      <c r="K1725" s="2" t="str">
        <f>IF(OR(WORKSHEET[[#This Row],[Year]]="", ISBLANK(WORKSHEET[[#This Row],[Year]]), WORKSHEET[[#This Row],[Year]]="null"), "Exclude", "Include")</f>
        <v>Include</v>
      </c>
      <c r="L1725" t="s">
        <v>12</v>
      </c>
      <c r="M1725" t="s">
        <v>12</v>
      </c>
      <c r="N1725" t="s">
        <v>13</v>
      </c>
      <c r="O1725">
        <v>29.727</v>
      </c>
      <c r="P1725">
        <v>600</v>
      </c>
      <c r="Q1725" t="s">
        <v>14</v>
      </c>
      <c r="R1725">
        <f>P1725 * _xll.XLOOKUP(Q1725,CALCULATION!$A$15:$A$17, CALCULATION!$B$15:$B$17 )</f>
        <v>600</v>
      </c>
      <c r="S1725" s="5">
        <f>O1725*P1725*_xll.XLOOKUP(Q1725,CALCULATION!$A$15:$A$17, CALCULATION!$B$15:$B$17)</f>
        <v>17836.2</v>
      </c>
      <c r="T1725">
        <v>300</v>
      </c>
      <c r="U1725" t="s">
        <v>14</v>
      </c>
      <c r="V1725">
        <f>T1725 * _xll.XLOOKUP(U1725,CALCULATION!$A$15:$A$17, CALCULATION!$B$15:$B$17 )</f>
        <v>300</v>
      </c>
      <c r="W1725" s="5">
        <f>O1725*T1725*_xll.XLOOKUP(U1725,CALCULATION!$A$15:$A$17, CALCULATION!$B$15:$B$17)</f>
        <v>8918.1</v>
      </c>
      <c r="X1725" s="5">
        <f>WORKSHEET[[#This Row],[Clients Total Cost]] / WORKSHEET[[#This Row],[Clients Rate per T2 (USD)]]</f>
        <v>29.727</v>
      </c>
      <c r="Y1725" s="5">
        <f>WORKSHEET[[#This Row],[Clients Rate per T2 (USD)]] - WORKSHEET[[#This Row],[Supplier Rate Per t2 (USD)]]</f>
        <v>300</v>
      </c>
      <c r="Z1725" s="5">
        <f>WORKSHEET[[#This Row],[Profit Per T]] * WORKSHEET[[#This Row],[Weight]]</f>
        <v>8918.1</v>
      </c>
      <c r="AA1725">
        <v>1</v>
      </c>
      <c r="AB1725" s="1">
        <v>4.3499999999999996</v>
      </c>
      <c r="AC1725" s="1">
        <v>2.9000000000000004</v>
      </c>
      <c r="AD1725" s="1">
        <v>3.625</v>
      </c>
      <c r="AE1725" s="1">
        <f>WORKSHEET[[#This Row],[Delay at toll gate in days]] +WORKSHEET[[#This Row],[Delay at workshop in days]] +WORKSHEET[[#This Row],[Delay at border in days]]</f>
        <v>10.875</v>
      </c>
    </row>
    <row r="1726" spans="1:31" x14ac:dyDescent="0.35">
      <c r="A1726" t="s">
        <v>1746</v>
      </c>
      <c r="B1726" t="s">
        <v>10</v>
      </c>
      <c r="C1726" t="s">
        <v>68</v>
      </c>
      <c r="D1726" t="s">
        <v>3619</v>
      </c>
      <c r="E1726" t="s">
        <v>3617</v>
      </c>
      <c r="F1726" t="str">
        <f>WORKSHEET[[#This Row],[Depart From]]&amp;"-"&amp;WORKSHEET[[#This Row],[Arrive To]]</f>
        <v>Addis Ababa-Lagos</v>
      </c>
      <c r="G1726" s="2">
        <v>44733</v>
      </c>
      <c r="H1726" s="2">
        <v>44765</v>
      </c>
      <c r="I1726" s="2" t="str">
        <f t="shared" si="26"/>
        <v>Delivered</v>
      </c>
      <c r="J1726" s="2" t="str">
        <f>TEXT(WORKSHEET[[#This Row],[Offloading Date]], "mmm")</f>
        <v>Jul</v>
      </c>
      <c r="K1726" s="2" t="str">
        <f>IF(OR(WORKSHEET[[#This Row],[Year]]="", ISBLANK(WORKSHEET[[#This Row],[Year]]), WORKSHEET[[#This Row],[Year]]="null"), "Exclude", "Include")</f>
        <v>Include</v>
      </c>
      <c r="L1726" t="s">
        <v>12</v>
      </c>
      <c r="M1726" t="s">
        <v>12</v>
      </c>
      <c r="N1726" t="s">
        <v>13</v>
      </c>
      <c r="O1726">
        <v>29.513999999999999</v>
      </c>
      <c r="P1726">
        <v>600</v>
      </c>
      <c r="Q1726" t="s">
        <v>14</v>
      </c>
      <c r="R1726">
        <f>P1726 * _xll.XLOOKUP(Q1726,CALCULATION!$A$15:$A$17, CALCULATION!$B$15:$B$17 )</f>
        <v>600</v>
      </c>
      <c r="S1726" s="5">
        <f>O1726*P1726*_xll.XLOOKUP(Q1726,CALCULATION!$A$15:$A$17, CALCULATION!$B$15:$B$17)</f>
        <v>17708.399999999998</v>
      </c>
      <c r="T1726">
        <v>300</v>
      </c>
      <c r="U1726" t="s">
        <v>14</v>
      </c>
      <c r="V1726">
        <f>T1726 * _xll.XLOOKUP(U1726,CALCULATION!$A$15:$A$17, CALCULATION!$B$15:$B$17 )</f>
        <v>300</v>
      </c>
      <c r="W1726" s="5">
        <f>O1726*T1726*_xll.XLOOKUP(U1726,CALCULATION!$A$15:$A$17, CALCULATION!$B$15:$B$17)</f>
        <v>8854.1999999999989</v>
      </c>
      <c r="X1726" s="5">
        <f>WORKSHEET[[#This Row],[Clients Total Cost]] / WORKSHEET[[#This Row],[Clients Rate per T2 (USD)]]</f>
        <v>29.513999999999996</v>
      </c>
      <c r="Y1726" s="5">
        <f>WORKSHEET[[#This Row],[Clients Rate per T2 (USD)]] - WORKSHEET[[#This Row],[Supplier Rate Per t2 (USD)]]</f>
        <v>300</v>
      </c>
      <c r="Z1726" s="5">
        <f>WORKSHEET[[#This Row],[Profit Per T]] * WORKSHEET[[#This Row],[Weight]]</f>
        <v>8854.1999999999989</v>
      </c>
      <c r="AA1726">
        <v>1</v>
      </c>
      <c r="AB1726" s="1">
        <v>4.8</v>
      </c>
      <c r="AC1726" s="1">
        <v>3.2</v>
      </c>
      <c r="AD1726" s="1">
        <v>4</v>
      </c>
      <c r="AE1726" s="1">
        <f>WORKSHEET[[#This Row],[Delay at toll gate in days]] +WORKSHEET[[#This Row],[Delay at workshop in days]] +WORKSHEET[[#This Row],[Delay at border in days]]</f>
        <v>12</v>
      </c>
    </row>
    <row r="1727" spans="1:31" x14ac:dyDescent="0.35">
      <c r="A1727" t="s">
        <v>1747</v>
      </c>
      <c r="B1727" t="s">
        <v>10</v>
      </c>
      <c r="C1727" t="s">
        <v>68</v>
      </c>
      <c r="D1727" t="s">
        <v>3619</v>
      </c>
      <c r="E1727" t="s">
        <v>3613</v>
      </c>
      <c r="F1727" t="str">
        <f>WORKSHEET[[#This Row],[Depart From]]&amp;"-"&amp;WORKSHEET[[#This Row],[Arrive To]]</f>
        <v>Addis Ababa-Sanaa</v>
      </c>
      <c r="G1727" s="2">
        <v>44726</v>
      </c>
      <c r="H1727" s="2">
        <v>44754</v>
      </c>
      <c r="I1727" s="2" t="str">
        <f t="shared" si="26"/>
        <v>Delivered</v>
      </c>
      <c r="J1727" s="2" t="str">
        <f>TEXT(WORKSHEET[[#This Row],[Offloading Date]], "mmm")</f>
        <v>Jul</v>
      </c>
      <c r="K1727" s="2" t="str">
        <f>IF(OR(WORKSHEET[[#This Row],[Year]]="", ISBLANK(WORKSHEET[[#This Row],[Year]]), WORKSHEET[[#This Row],[Year]]="null"), "Exclude", "Include")</f>
        <v>Include</v>
      </c>
      <c r="L1727" t="s">
        <v>12</v>
      </c>
      <c r="M1727" t="s">
        <v>12</v>
      </c>
      <c r="N1727" t="s">
        <v>13</v>
      </c>
      <c r="O1727">
        <v>29.797000000000001</v>
      </c>
      <c r="P1727">
        <v>600</v>
      </c>
      <c r="Q1727" t="s">
        <v>14</v>
      </c>
      <c r="R1727">
        <f>P1727 * _xll.XLOOKUP(Q1727,CALCULATION!$A$15:$A$17, CALCULATION!$B$15:$B$17 )</f>
        <v>600</v>
      </c>
      <c r="S1727" s="5">
        <f>O1727*P1727*_xll.XLOOKUP(Q1727,CALCULATION!$A$15:$A$17, CALCULATION!$B$15:$B$17)</f>
        <v>17878.2</v>
      </c>
      <c r="T1727">
        <v>300</v>
      </c>
      <c r="U1727" t="s">
        <v>14</v>
      </c>
      <c r="V1727">
        <f>T1727 * _xll.XLOOKUP(U1727,CALCULATION!$A$15:$A$17, CALCULATION!$B$15:$B$17 )</f>
        <v>300</v>
      </c>
      <c r="W1727" s="5">
        <f>O1727*T1727*_xll.XLOOKUP(U1727,CALCULATION!$A$15:$A$17, CALCULATION!$B$15:$B$17)</f>
        <v>8939.1</v>
      </c>
      <c r="X1727" s="5">
        <f>WORKSHEET[[#This Row],[Clients Total Cost]] / WORKSHEET[[#This Row],[Clients Rate per T2 (USD)]]</f>
        <v>29.797000000000001</v>
      </c>
      <c r="Y1727" s="5">
        <f>WORKSHEET[[#This Row],[Clients Rate per T2 (USD)]] - WORKSHEET[[#This Row],[Supplier Rate Per t2 (USD)]]</f>
        <v>300</v>
      </c>
      <c r="Z1727" s="5">
        <f>WORKSHEET[[#This Row],[Profit Per T]] * WORKSHEET[[#This Row],[Weight]]</f>
        <v>8939.1</v>
      </c>
      <c r="AA1727">
        <v>1</v>
      </c>
      <c r="AB1727" s="1">
        <v>4.2</v>
      </c>
      <c r="AC1727" s="1">
        <v>2.8000000000000003</v>
      </c>
      <c r="AD1727" s="1">
        <v>3.5</v>
      </c>
      <c r="AE1727" s="1">
        <f>WORKSHEET[[#This Row],[Delay at toll gate in days]] +WORKSHEET[[#This Row],[Delay at workshop in days]] +WORKSHEET[[#This Row],[Delay at border in days]]</f>
        <v>10.5</v>
      </c>
    </row>
    <row r="1728" spans="1:31" x14ac:dyDescent="0.35">
      <c r="A1728" t="s">
        <v>1748</v>
      </c>
      <c r="B1728" t="s">
        <v>10</v>
      </c>
      <c r="C1728" t="s">
        <v>68</v>
      </c>
      <c r="D1728" t="s">
        <v>3620</v>
      </c>
      <c r="E1728" t="s">
        <v>3612</v>
      </c>
      <c r="F1728" t="str">
        <f>WORKSHEET[[#This Row],[Depart From]]&amp;"-"&amp;WORKSHEET[[#This Row],[Arrive To]]</f>
        <v>Zanzibar-Victoria</v>
      </c>
      <c r="G1728" s="2">
        <v>44729</v>
      </c>
      <c r="H1728" s="2">
        <v>44759</v>
      </c>
      <c r="I1728" s="2" t="str">
        <f t="shared" si="26"/>
        <v>Delivered</v>
      </c>
      <c r="J1728" s="2" t="str">
        <f>TEXT(WORKSHEET[[#This Row],[Offloading Date]], "mmm")</f>
        <v>Jul</v>
      </c>
      <c r="K1728" s="2" t="str">
        <f>IF(OR(WORKSHEET[[#This Row],[Year]]="", ISBLANK(WORKSHEET[[#This Row],[Year]]), WORKSHEET[[#This Row],[Year]]="null"), "Exclude", "Include")</f>
        <v>Include</v>
      </c>
      <c r="L1728" t="s">
        <v>12</v>
      </c>
      <c r="M1728" t="s">
        <v>12</v>
      </c>
      <c r="N1728" t="s">
        <v>13</v>
      </c>
      <c r="O1728">
        <v>28.504999999999999</v>
      </c>
      <c r="P1728">
        <v>600</v>
      </c>
      <c r="Q1728" t="s">
        <v>14</v>
      </c>
      <c r="R1728">
        <f>P1728 * _xll.XLOOKUP(Q1728,CALCULATION!$A$15:$A$17, CALCULATION!$B$15:$B$17 )</f>
        <v>600</v>
      </c>
      <c r="S1728" s="5">
        <f>O1728*P1728*_xll.XLOOKUP(Q1728,CALCULATION!$A$15:$A$17, CALCULATION!$B$15:$B$17)</f>
        <v>17103</v>
      </c>
      <c r="T1728">
        <v>300</v>
      </c>
      <c r="U1728" t="s">
        <v>14</v>
      </c>
      <c r="V1728">
        <f>T1728 * _xll.XLOOKUP(U1728,CALCULATION!$A$15:$A$17, CALCULATION!$B$15:$B$17 )</f>
        <v>300</v>
      </c>
      <c r="W1728" s="5">
        <f>O1728*T1728*_xll.XLOOKUP(U1728,CALCULATION!$A$15:$A$17, CALCULATION!$B$15:$B$17)</f>
        <v>8551.5</v>
      </c>
      <c r="X1728" s="5">
        <f>WORKSHEET[[#This Row],[Clients Total Cost]] / WORKSHEET[[#This Row],[Clients Rate per T2 (USD)]]</f>
        <v>28.504999999999999</v>
      </c>
      <c r="Y1728" s="5">
        <f>WORKSHEET[[#This Row],[Clients Rate per T2 (USD)]] - WORKSHEET[[#This Row],[Supplier Rate Per t2 (USD)]]</f>
        <v>300</v>
      </c>
      <c r="Z1728" s="5">
        <f>WORKSHEET[[#This Row],[Profit Per T]] * WORKSHEET[[#This Row],[Weight]]</f>
        <v>8551.5</v>
      </c>
      <c r="AA1728">
        <v>1</v>
      </c>
      <c r="AB1728" s="1">
        <v>4.5</v>
      </c>
      <c r="AC1728" s="1">
        <v>3</v>
      </c>
      <c r="AD1728" s="1">
        <v>3.75</v>
      </c>
      <c r="AE1728" s="1">
        <f>WORKSHEET[[#This Row],[Delay at toll gate in days]] +WORKSHEET[[#This Row],[Delay at workshop in days]] +WORKSHEET[[#This Row],[Delay at border in days]]</f>
        <v>11.25</v>
      </c>
    </row>
    <row r="1729" spans="1:31" x14ac:dyDescent="0.35">
      <c r="A1729" t="s">
        <v>1749</v>
      </c>
      <c r="B1729" t="s">
        <v>10</v>
      </c>
      <c r="C1729" t="s">
        <v>68</v>
      </c>
      <c r="D1729" t="s">
        <v>3611</v>
      </c>
      <c r="E1729" t="s">
        <v>3613</v>
      </c>
      <c r="F1729" t="str">
        <f>WORKSHEET[[#This Row],[Depart From]]&amp;"-"&amp;WORKSHEET[[#This Row],[Arrive To]]</f>
        <v>Mogadishu-Sanaa</v>
      </c>
      <c r="G1729" s="2">
        <v>44725</v>
      </c>
      <c r="H1729" s="2">
        <v>44757</v>
      </c>
      <c r="I1729" s="2" t="str">
        <f t="shared" si="26"/>
        <v>Delivered</v>
      </c>
      <c r="J1729" s="2" t="str">
        <f>TEXT(WORKSHEET[[#This Row],[Offloading Date]], "mmm")</f>
        <v>Jul</v>
      </c>
      <c r="K1729" s="2" t="str">
        <f>IF(OR(WORKSHEET[[#This Row],[Year]]="", ISBLANK(WORKSHEET[[#This Row],[Year]]), WORKSHEET[[#This Row],[Year]]="null"), "Exclude", "Include")</f>
        <v>Include</v>
      </c>
      <c r="L1729" t="s">
        <v>12</v>
      </c>
      <c r="M1729" t="s">
        <v>12</v>
      </c>
      <c r="N1729" t="s">
        <v>13</v>
      </c>
      <c r="O1729">
        <v>30.164000000000001</v>
      </c>
      <c r="P1729">
        <v>600</v>
      </c>
      <c r="Q1729" t="s">
        <v>14</v>
      </c>
      <c r="R1729">
        <f>P1729 * _xll.XLOOKUP(Q1729,CALCULATION!$A$15:$A$17, CALCULATION!$B$15:$B$17 )</f>
        <v>600</v>
      </c>
      <c r="S1729" s="5">
        <f>O1729*P1729*_xll.XLOOKUP(Q1729,CALCULATION!$A$15:$A$17, CALCULATION!$B$15:$B$17)</f>
        <v>18098.400000000001</v>
      </c>
      <c r="T1729">
        <v>300</v>
      </c>
      <c r="U1729" t="s">
        <v>14</v>
      </c>
      <c r="V1729">
        <f>T1729 * _xll.XLOOKUP(U1729,CALCULATION!$A$15:$A$17, CALCULATION!$B$15:$B$17 )</f>
        <v>300</v>
      </c>
      <c r="W1729" s="5">
        <f>O1729*T1729*_xll.XLOOKUP(U1729,CALCULATION!$A$15:$A$17, CALCULATION!$B$15:$B$17)</f>
        <v>9049.2000000000007</v>
      </c>
      <c r="X1729" s="5">
        <f>WORKSHEET[[#This Row],[Clients Total Cost]] / WORKSHEET[[#This Row],[Clients Rate per T2 (USD)]]</f>
        <v>30.164000000000001</v>
      </c>
      <c r="Y1729" s="5">
        <f>WORKSHEET[[#This Row],[Clients Rate per T2 (USD)]] - WORKSHEET[[#This Row],[Supplier Rate Per t2 (USD)]]</f>
        <v>300</v>
      </c>
      <c r="Z1729" s="5">
        <f>WORKSHEET[[#This Row],[Profit Per T]] * WORKSHEET[[#This Row],[Weight]]</f>
        <v>9049.2000000000007</v>
      </c>
      <c r="AA1729">
        <v>1</v>
      </c>
      <c r="AB1729" s="1">
        <v>4.8</v>
      </c>
      <c r="AC1729" s="1">
        <v>3.2</v>
      </c>
      <c r="AD1729" s="1">
        <v>4</v>
      </c>
      <c r="AE1729" s="1">
        <f>WORKSHEET[[#This Row],[Delay at toll gate in days]] +WORKSHEET[[#This Row],[Delay at workshop in days]] +WORKSHEET[[#This Row],[Delay at border in days]]</f>
        <v>12</v>
      </c>
    </row>
    <row r="1730" spans="1:31" x14ac:dyDescent="0.35">
      <c r="A1730" t="s">
        <v>1750</v>
      </c>
      <c r="B1730" t="s">
        <v>10</v>
      </c>
      <c r="C1730" t="s">
        <v>68</v>
      </c>
      <c r="D1730" t="s">
        <v>3615</v>
      </c>
      <c r="E1730" t="s">
        <v>3618</v>
      </c>
      <c r="F1730" t="str">
        <f>WORKSHEET[[#This Row],[Depart From]]&amp;"-"&amp;WORKSHEET[[#This Row],[Arrive To]]</f>
        <v>Mombasa-Tripoli</v>
      </c>
      <c r="G1730" s="2">
        <v>44726</v>
      </c>
      <c r="H1730" s="2">
        <v>44750</v>
      </c>
      <c r="I1730" s="2" t="str">
        <f t="shared" ref="I1730:I1793" si="27">IF(OR(H1730="", H1730="NULL"), "Failed","Delivered")</f>
        <v>Delivered</v>
      </c>
      <c r="J1730" s="2" t="str">
        <f>TEXT(WORKSHEET[[#This Row],[Offloading Date]], "mmm")</f>
        <v>Jul</v>
      </c>
      <c r="K1730" s="2" t="str">
        <f>IF(OR(WORKSHEET[[#This Row],[Year]]="", ISBLANK(WORKSHEET[[#This Row],[Year]]), WORKSHEET[[#This Row],[Year]]="null"), "Exclude", "Include")</f>
        <v>Include</v>
      </c>
      <c r="L1730" t="s">
        <v>12</v>
      </c>
      <c r="M1730" t="s">
        <v>12</v>
      </c>
      <c r="N1730" t="s">
        <v>13</v>
      </c>
      <c r="O1730">
        <v>29.803000000000001</v>
      </c>
      <c r="P1730">
        <v>600</v>
      </c>
      <c r="Q1730" t="s">
        <v>14</v>
      </c>
      <c r="R1730">
        <f>P1730 * _xll.XLOOKUP(Q1730,CALCULATION!$A$15:$A$17, CALCULATION!$B$15:$B$17 )</f>
        <v>600</v>
      </c>
      <c r="S1730" s="5">
        <f>O1730*P1730*_xll.XLOOKUP(Q1730,CALCULATION!$A$15:$A$17, CALCULATION!$B$15:$B$17)</f>
        <v>17881.8</v>
      </c>
      <c r="T1730">
        <v>300</v>
      </c>
      <c r="U1730" t="s">
        <v>14</v>
      </c>
      <c r="V1730">
        <f>T1730 * _xll.XLOOKUP(U1730,CALCULATION!$A$15:$A$17, CALCULATION!$B$15:$B$17 )</f>
        <v>300</v>
      </c>
      <c r="W1730" s="5">
        <f>O1730*T1730*_xll.XLOOKUP(U1730,CALCULATION!$A$15:$A$17, CALCULATION!$B$15:$B$17)</f>
        <v>8940.9</v>
      </c>
      <c r="X1730" s="5">
        <f>WORKSHEET[[#This Row],[Clients Total Cost]] / WORKSHEET[[#This Row],[Clients Rate per T2 (USD)]]</f>
        <v>29.802999999999997</v>
      </c>
      <c r="Y1730" s="5">
        <f>WORKSHEET[[#This Row],[Clients Rate per T2 (USD)]] - WORKSHEET[[#This Row],[Supplier Rate Per t2 (USD)]]</f>
        <v>300</v>
      </c>
      <c r="Z1730" s="5">
        <f>WORKSHEET[[#This Row],[Profit Per T]] * WORKSHEET[[#This Row],[Weight]]</f>
        <v>8940.9</v>
      </c>
      <c r="AA1730">
        <v>1</v>
      </c>
      <c r="AB1730" s="1">
        <v>3.5999999999999996</v>
      </c>
      <c r="AC1730" s="1">
        <v>2.4000000000000004</v>
      </c>
      <c r="AD1730" s="1">
        <v>3</v>
      </c>
      <c r="AE1730" s="1">
        <f>WORKSHEET[[#This Row],[Delay at toll gate in days]] +WORKSHEET[[#This Row],[Delay at workshop in days]] +WORKSHEET[[#This Row],[Delay at border in days]]</f>
        <v>9</v>
      </c>
    </row>
    <row r="1731" spans="1:31" x14ac:dyDescent="0.35">
      <c r="A1731" t="s">
        <v>1751</v>
      </c>
      <c r="B1731" t="s">
        <v>10</v>
      </c>
      <c r="C1731" t="s">
        <v>68</v>
      </c>
      <c r="D1731" t="s">
        <v>3615</v>
      </c>
      <c r="E1731" t="s">
        <v>3612</v>
      </c>
      <c r="F1731" t="str">
        <f>WORKSHEET[[#This Row],[Depart From]]&amp;"-"&amp;WORKSHEET[[#This Row],[Arrive To]]</f>
        <v>Mombasa-Victoria</v>
      </c>
      <c r="G1731" s="2">
        <v>44726</v>
      </c>
      <c r="H1731" s="2">
        <v>44751</v>
      </c>
      <c r="I1731" s="2" t="str">
        <f t="shared" si="27"/>
        <v>Delivered</v>
      </c>
      <c r="J1731" s="2" t="str">
        <f>TEXT(WORKSHEET[[#This Row],[Offloading Date]], "mmm")</f>
        <v>Jul</v>
      </c>
      <c r="K1731" s="2" t="str">
        <f>IF(OR(WORKSHEET[[#This Row],[Year]]="", ISBLANK(WORKSHEET[[#This Row],[Year]]), WORKSHEET[[#This Row],[Year]]="null"), "Exclude", "Include")</f>
        <v>Include</v>
      </c>
      <c r="L1731" t="s">
        <v>12</v>
      </c>
      <c r="M1731" t="s">
        <v>12</v>
      </c>
      <c r="N1731" t="s">
        <v>13</v>
      </c>
      <c r="O1731">
        <v>27.867000000000001</v>
      </c>
      <c r="P1731">
        <v>600</v>
      </c>
      <c r="Q1731" t="s">
        <v>14</v>
      </c>
      <c r="R1731">
        <f>P1731 * _xll.XLOOKUP(Q1731,CALCULATION!$A$15:$A$17, CALCULATION!$B$15:$B$17 )</f>
        <v>600</v>
      </c>
      <c r="S1731" s="5">
        <f>O1731*P1731*_xll.XLOOKUP(Q1731,CALCULATION!$A$15:$A$17, CALCULATION!$B$15:$B$17)</f>
        <v>16720.2</v>
      </c>
      <c r="T1731">
        <v>300</v>
      </c>
      <c r="U1731" t="s">
        <v>14</v>
      </c>
      <c r="V1731">
        <f>T1731 * _xll.XLOOKUP(U1731,CALCULATION!$A$15:$A$17, CALCULATION!$B$15:$B$17 )</f>
        <v>300</v>
      </c>
      <c r="W1731" s="5">
        <f>O1731*T1731*_xll.XLOOKUP(U1731,CALCULATION!$A$15:$A$17, CALCULATION!$B$15:$B$17)</f>
        <v>8360.1</v>
      </c>
      <c r="X1731" s="5">
        <f>WORKSHEET[[#This Row],[Clients Total Cost]] / WORKSHEET[[#This Row],[Clients Rate per T2 (USD)]]</f>
        <v>27.867000000000001</v>
      </c>
      <c r="Y1731" s="5">
        <f>WORKSHEET[[#This Row],[Clients Rate per T2 (USD)]] - WORKSHEET[[#This Row],[Supplier Rate Per t2 (USD)]]</f>
        <v>300</v>
      </c>
      <c r="Z1731" s="5">
        <f>WORKSHEET[[#This Row],[Profit Per T]] * WORKSHEET[[#This Row],[Weight]]</f>
        <v>8360.1</v>
      </c>
      <c r="AA1731">
        <v>1</v>
      </c>
      <c r="AB1731" s="1">
        <v>3.75</v>
      </c>
      <c r="AC1731" s="1">
        <v>2.5</v>
      </c>
      <c r="AD1731" s="1">
        <v>3.125</v>
      </c>
      <c r="AE1731" s="1">
        <f>WORKSHEET[[#This Row],[Delay at toll gate in days]] +WORKSHEET[[#This Row],[Delay at workshop in days]] +WORKSHEET[[#This Row],[Delay at border in days]]</f>
        <v>9.375</v>
      </c>
    </row>
    <row r="1732" spans="1:31" x14ac:dyDescent="0.35">
      <c r="A1732" t="s">
        <v>1752</v>
      </c>
      <c r="B1732" t="s">
        <v>10</v>
      </c>
      <c r="C1732" t="s">
        <v>68</v>
      </c>
      <c r="D1732" t="s">
        <v>3611</v>
      </c>
      <c r="E1732" t="s">
        <v>3613</v>
      </c>
      <c r="F1732" t="str">
        <f>WORKSHEET[[#This Row],[Depart From]]&amp;"-"&amp;WORKSHEET[[#This Row],[Arrive To]]</f>
        <v>Mogadishu-Sanaa</v>
      </c>
      <c r="G1732" s="2">
        <v>44744</v>
      </c>
      <c r="H1732" s="2">
        <v>44772</v>
      </c>
      <c r="I1732" s="2" t="str">
        <f t="shared" si="27"/>
        <v>Delivered</v>
      </c>
      <c r="J1732" s="2" t="str">
        <f>TEXT(WORKSHEET[[#This Row],[Offloading Date]], "mmm")</f>
        <v>Jul</v>
      </c>
      <c r="K1732" s="2" t="str">
        <f>IF(OR(WORKSHEET[[#This Row],[Year]]="", ISBLANK(WORKSHEET[[#This Row],[Year]]), WORKSHEET[[#This Row],[Year]]="null"), "Exclude", "Include")</f>
        <v>Include</v>
      </c>
      <c r="L1732" t="s">
        <v>12</v>
      </c>
      <c r="M1732" t="s">
        <v>12</v>
      </c>
      <c r="N1732" t="s">
        <v>13</v>
      </c>
      <c r="O1732">
        <v>30.452999999999999</v>
      </c>
      <c r="P1732">
        <v>600</v>
      </c>
      <c r="Q1732" t="s">
        <v>14</v>
      </c>
      <c r="R1732">
        <f>P1732 * _xll.XLOOKUP(Q1732,CALCULATION!$A$15:$A$17, CALCULATION!$B$15:$B$17 )</f>
        <v>600</v>
      </c>
      <c r="S1732" s="5">
        <f>O1732*P1732*_xll.XLOOKUP(Q1732,CALCULATION!$A$15:$A$17, CALCULATION!$B$15:$B$17)</f>
        <v>18271.8</v>
      </c>
      <c r="T1732">
        <v>300</v>
      </c>
      <c r="U1732" t="s">
        <v>14</v>
      </c>
      <c r="V1732">
        <f>T1732 * _xll.XLOOKUP(U1732,CALCULATION!$A$15:$A$17, CALCULATION!$B$15:$B$17 )</f>
        <v>300</v>
      </c>
      <c r="W1732" s="5">
        <f>O1732*T1732*_xll.XLOOKUP(U1732,CALCULATION!$A$15:$A$17, CALCULATION!$B$15:$B$17)</f>
        <v>9135.9</v>
      </c>
      <c r="X1732" s="5">
        <f>WORKSHEET[[#This Row],[Clients Total Cost]] / WORKSHEET[[#This Row],[Clients Rate per T2 (USD)]]</f>
        <v>30.452999999999999</v>
      </c>
      <c r="Y1732" s="5">
        <f>WORKSHEET[[#This Row],[Clients Rate per T2 (USD)]] - WORKSHEET[[#This Row],[Supplier Rate Per t2 (USD)]]</f>
        <v>300</v>
      </c>
      <c r="Z1732" s="5">
        <f>WORKSHEET[[#This Row],[Profit Per T]] * WORKSHEET[[#This Row],[Weight]]</f>
        <v>9135.9</v>
      </c>
      <c r="AA1732">
        <v>1</v>
      </c>
      <c r="AB1732" s="1">
        <v>4.2</v>
      </c>
      <c r="AC1732" s="1">
        <v>2.8000000000000003</v>
      </c>
      <c r="AD1732" s="1">
        <v>3.5</v>
      </c>
      <c r="AE1732" s="1">
        <f>WORKSHEET[[#This Row],[Delay at toll gate in days]] +WORKSHEET[[#This Row],[Delay at workshop in days]] +WORKSHEET[[#This Row],[Delay at border in days]]</f>
        <v>10.5</v>
      </c>
    </row>
    <row r="1733" spans="1:31" x14ac:dyDescent="0.35">
      <c r="A1733" t="s">
        <v>1753</v>
      </c>
      <c r="B1733" t="s">
        <v>10</v>
      </c>
      <c r="C1733" t="s">
        <v>68</v>
      </c>
      <c r="D1733" t="s">
        <v>3616</v>
      </c>
      <c r="E1733" t="s">
        <v>3614</v>
      </c>
      <c r="F1733" t="str">
        <f>WORKSHEET[[#This Row],[Depart From]]&amp;"-"&amp;WORKSHEET[[#This Row],[Arrive To]]</f>
        <v>Marrakech-Alger</v>
      </c>
      <c r="G1733" s="2">
        <v>44727</v>
      </c>
      <c r="H1733" s="2">
        <v>44751</v>
      </c>
      <c r="I1733" s="2" t="str">
        <f t="shared" si="27"/>
        <v>Delivered</v>
      </c>
      <c r="J1733" s="2" t="str">
        <f>TEXT(WORKSHEET[[#This Row],[Offloading Date]], "mmm")</f>
        <v>Jul</v>
      </c>
      <c r="K1733" s="2" t="str">
        <f>IF(OR(WORKSHEET[[#This Row],[Year]]="", ISBLANK(WORKSHEET[[#This Row],[Year]]), WORKSHEET[[#This Row],[Year]]="null"), "Exclude", "Include")</f>
        <v>Include</v>
      </c>
      <c r="L1733" t="s">
        <v>12</v>
      </c>
      <c r="M1733" t="s">
        <v>12</v>
      </c>
      <c r="N1733" t="s">
        <v>13</v>
      </c>
      <c r="O1733">
        <v>29.655000000000001</v>
      </c>
      <c r="P1733">
        <v>600</v>
      </c>
      <c r="Q1733" t="s">
        <v>14</v>
      </c>
      <c r="R1733">
        <f>P1733 * _xll.XLOOKUP(Q1733,CALCULATION!$A$15:$A$17, CALCULATION!$B$15:$B$17 )</f>
        <v>600</v>
      </c>
      <c r="S1733" s="5">
        <f>O1733*P1733*_xll.XLOOKUP(Q1733,CALCULATION!$A$15:$A$17, CALCULATION!$B$15:$B$17)</f>
        <v>17793</v>
      </c>
      <c r="T1733">
        <v>300</v>
      </c>
      <c r="U1733" t="s">
        <v>14</v>
      </c>
      <c r="V1733">
        <f>T1733 * _xll.XLOOKUP(U1733,CALCULATION!$A$15:$A$17, CALCULATION!$B$15:$B$17 )</f>
        <v>300</v>
      </c>
      <c r="W1733" s="5">
        <f>O1733*T1733*_xll.XLOOKUP(U1733,CALCULATION!$A$15:$A$17, CALCULATION!$B$15:$B$17)</f>
        <v>8896.5</v>
      </c>
      <c r="X1733" s="5">
        <f>WORKSHEET[[#This Row],[Clients Total Cost]] / WORKSHEET[[#This Row],[Clients Rate per T2 (USD)]]</f>
        <v>29.655000000000001</v>
      </c>
      <c r="Y1733" s="5">
        <f>WORKSHEET[[#This Row],[Clients Rate per T2 (USD)]] - WORKSHEET[[#This Row],[Supplier Rate Per t2 (USD)]]</f>
        <v>300</v>
      </c>
      <c r="Z1733" s="5">
        <f>WORKSHEET[[#This Row],[Profit Per T]] * WORKSHEET[[#This Row],[Weight]]</f>
        <v>8896.5</v>
      </c>
      <c r="AA1733">
        <v>1</v>
      </c>
      <c r="AB1733" s="1">
        <v>3.5999999999999996</v>
      </c>
      <c r="AC1733" s="1">
        <v>2.4000000000000004</v>
      </c>
      <c r="AD1733" s="1">
        <v>3</v>
      </c>
      <c r="AE1733" s="1">
        <f>WORKSHEET[[#This Row],[Delay at toll gate in days]] +WORKSHEET[[#This Row],[Delay at workshop in days]] +WORKSHEET[[#This Row],[Delay at border in days]]</f>
        <v>9</v>
      </c>
    </row>
    <row r="1734" spans="1:31" x14ac:dyDescent="0.35">
      <c r="A1734" t="s">
        <v>1754</v>
      </c>
      <c r="B1734" t="s">
        <v>10</v>
      </c>
      <c r="C1734" t="s">
        <v>68</v>
      </c>
      <c r="D1734" t="s">
        <v>3620</v>
      </c>
      <c r="E1734" t="s">
        <v>3618</v>
      </c>
      <c r="F1734" t="str">
        <f>WORKSHEET[[#This Row],[Depart From]]&amp;"-"&amp;WORKSHEET[[#This Row],[Arrive To]]</f>
        <v>Zanzibar-Tripoli</v>
      </c>
      <c r="G1734" s="2">
        <v>44726</v>
      </c>
      <c r="H1734" s="2">
        <v>44750</v>
      </c>
      <c r="I1734" s="2" t="str">
        <f t="shared" si="27"/>
        <v>Delivered</v>
      </c>
      <c r="J1734" s="2" t="str">
        <f>TEXT(WORKSHEET[[#This Row],[Offloading Date]], "mmm")</f>
        <v>Jul</v>
      </c>
      <c r="K1734" s="2" t="str">
        <f>IF(OR(WORKSHEET[[#This Row],[Year]]="", ISBLANK(WORKSHEET[[#This Row],[Year]]), WORKSHEET[[#This Row],[Year]]="null"), "Exclude", "Include")</f>
        <v>Include</v>
      </c>
      <c r="L1734" t="s">
        <v>12</v>
      </c>
      <c r="M1734" t="s">
        <v>12</v>
      </c>
      <c r="N1734" t="s">
        <v>13</v>
      </c>
      <c r="O1734">
        <v>28.024000000000001</v>
      </c>
      <c r="P1734">
        <v>600</v>
      </c>
      <c r="Q1734" t="s">
        <v>14</v>
      </c>
      <c r="R1734">
        <f>P1734 * _xll.XLOOKUP(Q1734,CALCULATION!$A$15:$A$17, CALCULATION!$B$15:$B$17 )</f>
        <v>600</v>
      </c>
      <c r="S1734" s="5">
        <f>O1734*P1734*_xll.XLOOKUP(Q1734,CALCULATION!$A$15:$A$17, CALCULATION!$B$15:$B$17)</f>
        <v>16814.400000000001</v>
      </c>
      <c r="T1734">
        <v>300</v>
      </c>
      <c r="U1734" t="s">
        <v>14</v>
      </c>
      <c r="V1734">
        <f>T1734 * _xll.XLOOKUP(U1734,CALCULATION!$A$15:$A$17, CALCULATION!$B$15:$B$17 )</f>
        <v>300</v>
      </c>
      <c r="W1734" s="5">
        <f>O1734*T1734*_xll.XLOOKUP(U1734,CALCULATION!$A$15:$A$17, CALCULATION!$B$15:$B$17)</f>
        <v>8407.2000000000007</v>
      </c>
      <c r="X1734" s="5">
        <f>WORKSHEET[[#This Row],[Clients Total Cost]] / WORKSHEET[[#This Row],[Clients Rate per T2 (USD)]]</f>
        <v>28.024000000000001</v>
      </c>
      <c r="Y1734" s="5">
        <f>WORKSHEET[[#This Row],[Clients Rate per T2 (USD)]] - WORKSHEET[[#This Row],[Supplier Rate Per t2 (USD)]]</f>
        <v>300</v>
      </c>
      <c r="Z1734" s="5">
        <f>WORKSHEET[[#This Row],[Profit Per T]] * WORKSHEET[[#This Row],[Weight]]</f>
        <v>8407.2000000000007</v>
      </c>
      <c r="AA1734">
        <v>1</v>
      </c>
      <c r="AB1734" s="1">
        <v>3.5999999999999996</v>
      </c>
      <c r="AC1734" s="1">
        <v>2.4000000000000004</v>
      </c>
      <c r="AD1734" s="1">
        <v>3</v>
      </c>
      <c r="AE1734" s="1">
        <f>WORKSHEET[[#This Row],[Delay at toll gate in days]] +WORKSHEET[[#This Row],[Delay at workshop in days]] +WORKSHEET[[#This Row],[Delay at border in days]]</f>
        <v>9</v>
      </c>
    </row>
    <row r="1735" spans="1:31" x14ac:dyDescent="0.35">
      <c r="A1735" t="s">
        <v>1755</v>
      </c>
      <c r="B1735" t="s">
        <v>10</v>
      </c>
      <c r="C1735" t="s">
        <v>68</v>
      </c>
      <c r="D1735" t="s">
        <v>3611</v>
      </c>
      <c r="E1735" t="s">
        <v>3617</v>
      </c>
      <c r="F1735" t="str">
        <f>WORKSHEET[[#This Row],[Depart From]]&amp;"-"&amp;WORKSHEET[[#This Row],[Arrive To]]</f>
        <v>Mogadishu-Lagos</v>
      </c>
      <c r="G1735" s="2">
        <v>44732</v>
      </c>
      <c r="H1735" s="2">
        <v>44757</v>
      </c>
      <c r="I1735" s="2" t="str">
        <f t="shared" si="27"/>
        <v>Delivered</v>
      </c>
      <c r="J1735" s="2" t="str">
        <f>TEXT(WORKSHEET[[#This Row],[Offloading Date]], "mmm")</f>
        <v>Jul</v>
      </c>
      <c r="K1735" s="2" t="str">
        <f>IF(OR(WORKSHEET[[#This Row],[Year]]="", ISBLANK(WORKSHEET[[#This Row],[Year]]), WORKSHEET[[#This Row],[Year]]="null"), "Exclude", "Include")</f>
        <v>Include</v>
      </c>
      <c r="L1735" t="s">
        <v>12</v>
      </c>
      <c r="M1735" t="s">
        <v>12</v>
      </c>
      <c r="N1735" t="s">
        <v>13</v>
      </c>
      <c r="O1735">
        <v>30.404</v>
      </c>
      <c r="P1735">
        <v>600</v>
      </c>
      <c r="Q1735" t="s">
        <v>14</v>
      </c>
      <c r="R1735">
        <f>P1735 * _xll.XLOOKUP(Q1735,CALCULATION!$A$15:$A$17, CALCULATION!$B$15:$B$17 )</f>
        <v>600</v>
      </c>
      <c r="S1735" s="5">
        <f>O1735*P1735*_xll.XLOOKUP(Q1735,CALCULATION!$A$15:$A$17, CALCULATION!$B$15:$B$17)</f>
        <v>18242.400000000001</v>
      </c>
      <c r="T1735">
        <v>300</v>
      </c>
      <c r="U1735" t="s">
        <v>14</v>
      </c>
      <c r="V1735">
        <f>T1735 * _xll.XLOOKUP(U1735,CALCULATION!$A$15:$A$17, CALCULATION!$B$15:$B$17 )</f>
        <v>300</v>
      </c>
      <c r="W1735" s="5">
        <f>O1735*T1735*_xll.XLOOKUP(U1735,CALCULATION!$A$15:$A$17, CALCULATION!$B$15:$B$17)</f>
        <v>9121.2000000000007</v>
      </c>
      <c r="X1735" s="5">
        <f>WORKSHEET[[#This Row],[Clients Total Cost]] / WORKSHEET[[#This Row],[Clients Rate per T2 (USD)]]</f>
        <v>30.404000000000003</v>
      </c>
      <c r="Y1735" s="5">
        <f>WORKSHEET[[#This Row],[Clients Rate per T2 (USD)]] - WORKSHEET[[#This Row],[Supplier Rate Per t2 (USD)]]</f>
        <v>300</v>
      </c>
      <c r="Z1735" s="5">
        <f>WORKSHEET[[#This Row],[Profit Per T]] * WORKSHEET[[#This Row],[Weight]]</f>
        <v>9121.2000000000007</v>
      </c>
      <c r="AA1735">
        <v>1</v>
      </c>
      <c r="AB1735" s="1">
        <v>3.75</v>
      </c>
      <c r="AC1735" s="1">
        <v>2.5</v>
      </c>
      <c r="AD1735" s="1">
        <v>3.125</v>
      </c>
      <c r="AE1735" s="1">
        <f>WORKSHEET[[#This Row],[Delay at toll gate in days]] +WORKSHEET[[#This Row],[Delay at workshop in days]] +WORKSHEET[[#This Row],[Delay at border in days]]</f>
        <v>9.375</v>
      </c>
    </row>
    <row r="1736" spans="1:31" x14ac:dyDescent="0.35">
      <c r="A1736" t="s">
        <v>1756</v>
      </c>
      <c r="B1736" t="s">
        <v>10</v>
      </c>
      <c r="C1736" t="s">
        <v>68</v>
      </c>
      <c r="D1736" t="s">
        <v>3611</v>
      </c>
      <c r="E1736" t="s">
        <v>3613</v>
      </c>
      <c r="F1736" t="str">
        <f>WORKSHEET[[#This Row],[Depart From]]&amp;"-"&amp;WORKSHEET[[#This Row],[Arrive To]]</f>
        <v>Mogadishu-Sanaa</v>
      </c>
      <c r="G1736" s="2">
        <v>44728</v>
      </c>
      <c r="H1736" s="2">
        <v>44756</v>
      </c>
      <c r="I1736" s="2" t="str">
        <f t="shared" si="27"/>
        <v>Delivered</v>
      </c>
      <c r="J1736" s="2" t="str">
        <f>TEXT(WORKSHEET[[#This Row],[Offloading Date]], "mmm")</f>
        <v>Jul</v>
      </c>
      <c r="K1736" s="2" t="str">
        <f>IF(OR(WORKSHEET[[#This Row],[Year]]="", ISBLANK(WORKSHEET[[#This Row],[Year]]), WORKSHEET[[#This Row],[Year]]="null"), "Exclude", "Include")</f>
        <v>Include</v>
      </c>
      <c r="L1736" t="s">
        <v>12</v>
      </c>
      <c r="M1736" t="s">
        <v>12</v>
      </c>
      <c r="N1736" t="s">
        <v>13</v>
      </c>
      <c r="O1736">
        <v>30.332999999999998</v>
      </c>
      <c r="P1736">
        <v>600</v>
      </c>
      <c r="Q1736" t="s">
        <v>14</v>
      </c>
      <c r="R1736">
        <f>P1736 * _xll.XLOOKUP(Q1736,CALCULATION!$A$15:$A$17, CALCULATION!$B$15:$B$17 )</f>
        <v>600</v>
      </c>
      <c r="S1736" s="5">
        <f>O1736*P1736*_xll.XLOOKUP(Q1736,CALCULATION!$A$15:$A$17, CALCULATION!$B$15:$B$17)</f>
        <v>18199.8</v>
      </c>
      <c r="T1736">
        <v>300</v>
      </c>
      <c r="U1736" t="s">
        <v>14</v>
      </c>
      <c r="V1736">
        <f>T1736 * _xll.XLOOKUP(U1736,CALCULATION!$A$15:$A$17, CALCULATION!$B$15:$B$17 )</f>
        <v>300</v>
      </c>
      <c r="W1736" s="5">
        <f>O1736*T1736*_xll.XLOOKUP(U1736,CALCULATION!$A$15:$A$17, CALCULATION!$B$15:$B$17)</f>
        <v>9099.9</v>
      </c>
      <c r="X1736" s="5">
        <f>WORKSHEET[[#This Row],[Clients Total Cost]] / WORKSHEET[[#This Row],[Clients Rate per T2 (USD)]]</f>
        <v>30.332999999999998</v>
      </c>
      <c r="Y1736" s="5">
        <f>WORKSHEET[[#This Row],[Clients Rate per T2 (USD)]] - WORKSHEET[[#This Row],[Supplier Rate Per t2 (USD)]]</f>
        <v>300</v>
      </c>
      <c r="Z1736" s="5">
        <f>WORKSHEET[[#This Row],[Profit Per T]] * WORKSHEET[[#This Row],[Weight]]</f>
        <v>9099.9</v>
      </c>
      <c r="AA1736">
        <v>1</v>
      </c>
      <c r="AB1736" s="1">
        <v>4.2</v>
      </c>
      <c r="AC1736" s="1">
        <v>2.8000000000000003</v>
      </c>
      <c r="AD1736" s="1">
        <v>3.5</v>
      </c>
      <c r="AE1736" s="1">
        <f>WORKSHEET[[#This Row],[Delay at toll gate in days]] +WORKSHEET[[#This Row],[Delay at workshop in days]] +WORKSHEET[[#This Row],[Delay at border in days]]</f>
        <v>10.5</v>
      </c>
    </row>
    <row r="1737" spans="1:31" x14ac:dyDescent="0.35">
      <c r="A1737" t="s">
        <v>1757</v>
      </c>
      <c r="B1737" t="s">
        <v>10</v>
      </c>
      <c r="C1737" t="s">
        <v>68</v>
      </c>
      <c r="D1737" t="s">
        <v>3619</v>
      </c>
      <c r="E1737" t="s">
        <v>3613</v>
      </c>
      <c r="F1737" t="str">
        <f>WORKSHEET[[#This Row],[Depart From]]&amp;"-"&amp;WORKSHEET[[#This Row],[Arrive To]]</f>
        <v>Addis Ababa-Sanaa</v>
      </c>
      <c r="G1737" s="2">
        <v>44728</v>
      </c>
      <c r="H1737" s="2">
        <v>44764</v>
      </c>
      <c r="I1737" s="2" t="str">
        <f t="shared" si="27"/>
        <v>Delivered</v>
      </c>
      <c r="J1737" s="2" t="str">
        <f>TEXT(WORKSHEET[[#This Row],[Offloading Date]], "mmm")</f>
        <v>Jul</v>
      </c>
      <c r="K1737" s="2" t="str">
        <f>IF(OR(WORKSHEET[[#This Row],[Year]]="", ISBLANK(WORKSHEET[[#This Row],[Year]]), WORKSHEET[[#This Row],[Year]]="null"), "Exclude", "Include")</f>
        <v>Include</v>
      </c>
      <c r="L1737" t="s">
        <v>12</v>
      </c>
      <c r="M1737" t="s">
        <v>12</v>
      </c>
      <c r="N1737" t="s">
        <v>13</v>
      </c>
      <c r="O1737">
        <v>30.14</v>
      </c>
      <c r="P1737">
        <v>600</v>
      </c>
      <c r="Q1737" t="s">
        <v>14</v>
      </c>
      <c r="R1737">
        <f>P1737 * _xll.XLOOKUP(Q1737,CALCULATION!$A$15:$A$17, CALCULATION!$B$15:$B$17 )</f>
        <v>600</v>
      </c>
      <c r="S1737" s="5">
        <f>O1737*P1737*_xll.XLOOKUP(Q1737,CALCULATION!$A$15:$A$17, CALCULATION!$B$15:$B$17)</f>
        <v>18084</v>
      </c>
      <c r="T1737">
        <v>300</v>
      </c>
      <c r="U1737" t="s">
        <v>14</v>
      </c>
      <c r="V1737">
        <f>T1737 * _xll.XLOOKUP(U1737,CALCULATION!$A$15:$A$17, CALCULATION!$B$15:$B$17 )</f>
        <v>300</v>
      </c>
      <c r="W1737" s="5">
        <f>O1737*T1737*_xll.XLOOKUP(U1737,CALCULATION!$A$15:$A$17, CALCULATION!$B$15:$B$17)</f>
        <v>9042</v>
      </c>
      <c r="X1737" s="5">
        <f>WORKSHEET[[#This Row],[Clients Total Cost]] / WORKSHEET[[#This Row],[Clients Rate per T2 (USD)]]</f>
        <v>30.14</v>
      </c>
      <c r="Y1737" s="5">
        <f>WORKSHEET[[#This Row],[Clients Rate per T2 (USD)]] - WORKSHEET[[#This Row],[Supplier Rate Per t2 (USD)]]</f>
        <v>300</v>
      </c>
      <c r="Z1737" s="5">
        <f>WORKSHEET[[#This Row],[Profit Per T]] * WORKSHEET[[#This Row],[Weight]]</f>
        <v>9042</v>
      </c>
      <c r="AA1737">
        <v>1</v>
      </c>
      <c r="AB1737" s="1">
        <v>5.3999999999999995</v>
      </c>
      <c r="AC1737" s="1">
        <v>3.6</v>
      </c>
      <c r="AD1737" s="1">
        <v>4.5</v>
      </c>
      <c r="AE1737" s="1">
        <f>WORKSHEET[[#This Row],[Delay at toll gate in days]] +WORKSHEET[[#This Row],[Delay at workshop in days]] +WORKSHEET[[#This Row],[Delay at border in days]]</f>
        <v>13.5</v>
      </c>
    </row>
    <row r="1738" spans="1:31" x14ac:dyDescent="0.35">
      <c r="A1738" t="s">
        <v>1758</v>
      </c>
      <c r="B1738" t="s">
        <v>10</v>
      </c>
      <c r="C1738" t="s">
        <v>68</v>
      </c>
      <c r="D1738" t="s">
        <v>3615</v>
      </c>
      <c r="E1738" t="s">
        <v>3618</v>
      </c>
      <c r="F1738" t="str">
        <f>WORKSHEET[[#This Row],[Depart From]]&amp;"-"&amp;WORKSHEET[[#This Row],[Arrive To]]</f>
        <v>Mombasa-Tripoli</v>
      </c>
      <c r="G1738" s="2">
        <v>44727</v>
      </c>
      <c r="H1738" s="2">
        <v>44750</v>
      </c>
      <c r="I1738" s="2" t="str">
        <f t="shared" si="27"/>
        <v>Delivered</v>
      </c>
      <c r="J1738" s="2" t="str">
        <f>TEXT(WORKSHEET[[#This Row],[Offloading Date]], "mmm")</f>
        <v>Jul</v>
      </c>
      <c r="K1738" s="2" t="str">
        <f>IF(OR(WORKSHEET[[#This Row],[Year]]="", ISBLANK(WORKSHEET[[#This Row],[Year]]), WORKSHEET[[#This Row],[Year]]="null"), "Exclude", "Include")</f>
        <v>Include</v>
      </c>
      <c r="L1738" t="s">
        <v>12</v>
      </c>
      <c r="M1738" t="s">
        <v>12</v>
      </c>
      <c r="N1738" t="s">
        <v>13</v>
      </c>
      <c r="O1738">
        <v>28.102</v>
      </c>
      <c r="P1738">
        <v>600</v>
      </c>
      <c r="Q1738" t="s">
        <v>14</v>
      </c>
      <c r="R1738">
        <f>P1738 * _xll.XLOOKUP(Q1738,CALCULATION!$A$15:$A$17, CALCULATION!$B$15:$B$17 )</f>
        <v>600</v>
      </c>
      <c r="S1738" s="5">
        <f>O1738*P1738*_xll.XLOOKUP(Q1738,CALCULATION!$A$15:$A$17, CALCULATION!$B$15:$B$17)</f>
        <v>16861.2</v>
      </c>
      <c r="T1738">
        <v>300</v>
      </c>
      <c r="U1738" t="s">
        <v>14</v>
      </c>
      <c r="V1738">
        <f>T1738 * _xll.XLOOKUP(U1738,CALCULATION!$A$15:$A$17, CALCULATION!$B$15:$B$17 )</f>
        <v>300</v>
      </c>
      <c r="W1738" s="5">
        <f>O1738*T1738*_xll.XLOOKUP(U1738,CALCULATION!$A$15:$A$17, CALCULATION!$B$15:$B$17)</f>
        <v>8430.6</v>
      </c>
      <c r="X1738" s="5">
        <f>WORKSHEET[[#This Row],[Clients Total Cost]] / WORKSHEET[[#This Row],[Clients Rate per T2 (USD)]]</f>
        <v>28.102</v>
      </c>
      <c r="Y1738" s="5">
        <f>WORKSHEET[[#This Row],[Clients Rate per T2 (USD)]] - WORKSHEET[[#This Row],[Supplier Rate Per t2 (USD)]]</f>
        <v>300</v>
      </c>
      <c r="Z1738" s="5">
        <f>WORKSHEET[[#This Row],[Profit Per T]] * WORKSHEET[[#This Row],[Weight]]</f>
        <v>8430.6</v>
      </c>
      <c r="AA1738">
        <v>1</v>
      </c>
      <c r="AB1738" s="1">
        <v>3.4499999999999997</v>
      </c>
      <c r="AC1738" s="1">
        <v>2.3000000000000003</v>
      </c>
      <c r="AD1738" s="1">
        <v>2.875</v>
      </c>
      <c r="AE1738" s="1">
        <f>WORKSHEET[[#This Row],[Delay at toll gate in days]] +WORKSHEET[[#This Row],[Delay at workshop in days]] +WORKSHEET[[#This Row],[Delay at border in days]]</f>
        <v>8.625</v>
      </c>
    </row>
    <row r="1739" spans="1:31" x14ac:dyDescent="0.35">
      <c r="A1739" t="s">
        <v>1759</v>
      </c>
      <c r="B1739" t="s">
        <v>10</v>
      </c>
      <c r="C1739" t="s">
        <v>68</v>
      </c>
      <c r="D1739" t="s">
        <v>3616</v>
      </c>
      <c r="E1739" t="s">
        <v>3617</v>
      </c>
      <c r="F1739" t="str">
        <f>WORKSHEET[[#This Row],[Depart From]]&amp;"-"&amp;WORKSHEET[[#This Row],[Arrive To]]</f>
        <v>Marrakech-Lagos</v>
      </c>
      <c r="G1739" s="2">
        <v>44741</v>
      </c>
      <c r="H1739" s="2">
        <v>44767</v>
      </c>
      <c r="I1739" s="2" t="str">
        <f t="shared" si="27"/>
        <v>Delivered</v>
      </c>
      <c r="J1739" s="2" t="str">
        <f>TEXT(WORKSHEET[[#This Row],[Offloading Date]], "mmm")</f>
        <v>Jul</v>
      </c>
      <c r="K1739" s="2" t="str">
        <f>IF(OR(WORKSHEET[[#This Row],[Year]]="", ISBLANK(WORKSHEET[[#This Row],[Year]]), WORKSHEET[[#This Row],[Year]]="null"), "Exclude", "Include")</f>
        <v>Include</v>
      </c>
      <c r="L1739" t="s">
        <v>12</v>
      </c>
      <c r="M1739" t="s">
        <v>12</v>
      </c>
      <c r="N1739" t="s">
        <v>13</v>
      </c>
      <c r="O1739">
        <v>28.047999999999998</v>
      </c>
      <c r="P1739">
        <v>600</v>
      </c>
      <c r="Q1739" t="s">
        <v>14</v>
      </c>
      <c r="R1739">
        <f>P1739 * _xll.XLOOKUP(Q1739,CALCULATION!$A$15:$A$17, CALCULATION!$B$15:$B$17 )</f>
        <v>600</v>
      </c>
      <c r="S1739" s="5">
        <f>O1739*P1739*_xll.XLOOKUP(Q1739,CALCULATION!$A$15:$A$17, CALCULATION!$B$15:$B$17)</f>
        <v>16828.8</v>
      </c>
      <c r="T1739">
        <v>300</v>
      </c>
      <c r="U1739" t="s">
        <v>14</v>
      </c>
      <c r="V1739">
        <f>T1739 * _xll.XLOOKUP(U1739,CALCULATION!$A$15:$A$17, CALCULATION!$B$15:$B$17 )</f>
        <v>300</v>
      </c>
      <c r="W1739" s="5">
        <f>O1739*T1739*_xll.XLOOKUP(U1739,CALCULATION!$A$15:$A$17, CALCULATION!$B$15:$B$17)</f>
        <v>8414.4</v>
      </c>
      <c r="X1739" s="5">
        <f>WORKSHEET[[#This Row],[Clients Total Cost]] / WORKSHEET[[#This Row],[Clients Rate per T2 (USD)]]</f>
        <v>28.047999999999998</v>
      </c>
      <c r="Y1739" s="5">
        <f>WORKSHEET[[#This Row],[Clients Rate per T2 (USD)]] - WORKSHEET[[#This Row],[Supplier Rate Per t2 (USD)]]</f>
        <v>300</v>
      </c>
      <c r="Z1739" s="5">
        <f>WORKSHEET[[#This Row],[Profit Per T]] * WORKSHEET[[#This Row],[Weight]]</f>
        <v>8414.4</v>
      </c>
      <c r="AA1739">
        <v>1</v>
      </c>
      <c r="AB1739" s="1">
        <v>3.9</v>
      </c>
      <c r="AC1739" s="1">
        <v>2.6</v>
      </c>
      <c r="AD1739" s="1">
        <v>3.25</v>
      </c>
      <c r="AE1739" s="1">
        <f>WORKSHEET[[#This Row],[Delay at toll gate in days]] +WORKSHEET[[#This Row],[Delay at workshop in days]] +WORKSHEET[[#This Row],[Delay at border in days]]</f>
        <v>9.75</v>
      </c>
    </row>
    <row r="1740" spans="1:31" x14ac:dyDescent="0.35">
      <c r="A1740" t="s">
        <v>1760</v>
      </c>
      <c r="B1740" t="s">
        <v>10</v>
      </c>
      <c r="C1740" t="s">
        <v>68</v>
      </c>
      <c r="D1740" t="s">
        <v>3619</v>
      </c>
      <c r="E1740" t="s">
        <v>3612</v>
      </c>
      <c r="F1740" t="str">
        <f>WORKSHEET[[#This Row],[Depart From]]&amp;"-"&amp;WORKSHEET[[#This Row],[Arrive To]]</f>
        <v>Addis Ababa-Victoria</v>
      </c>
      <c r="G1740" s="2">
        <v>44727</v>
      </c>
      <c r="H1740" s="2">
        <v>44748</v>
      </c>
      <c r="I1740" s="2" t="str">
        <f t="shared" si="27"/>
        <v>Delivered</v>
      </c>
      <c r="J1740" s="2" t="str">
        <f>TEXT(WORKSHEET[[#This Row],[Offloading Date]], "mmm")</f>
        <v>Jul</v>
      </c>
      <c r="K1740" s="2" t="str">
        <f>IF(OR(WORKSHEET[[#This Row],[Year]]="", ISBLANK(WORKSHEET[[#This Row],[Year]]), WORKSHEET[[#This Row],[Year]]="null"), "Exclude", "Include")</f>
        <v>Include</v>
      </c>
      <c r="L1740" t="s">
        <v>12</v>
      </c>
      <c r="M1740" t="s">
        <v>12</v>
      </c>
      <c r="N1740" t="s">
        <v>13</v>
      </c>
      <c r="O1740">
        <v>27.725000000000001</v>
      </c>
      <c r="P1740">
        <v>600</v>
      </c>
      <c r="Q1740" t="s">
        <v>14</v>
      </c>
      <c r="R1740">
        <f>P1740 * _xll.XLOOKUP(Q1740,CALCULATION!$A$15:$A$17, CALCULATION!$B$15:$B$17 )</f>
        <v>600</v>
      </c>
      <c r="S1740" s="5">
        <f>O1740*P1740*_xll.XLOOKUP(Q1740,CALCULATION!$A$15:$A$17, CALCULATION!$B$15:$B$17)</f>
        <v>16635</v>
      </c>
      <c r="T1740">
        <v>300</v>
      </c>
      <c r="U1740" t="s">
        <v>14</v>
      </c>
      <c r="V1740">
        <f>T1740 * _xll.XLOOKUP(U1740,CALCULATION!$A$15:$A$17, CALCULATION!$B$15:$B$17 )</f>
        <v>300</v>
      </c>
      <c r="W1740" s="5">
        <f>O1740*T1740*_xll.XLOOKUP(U1740,CALCULATION!$A$15:$A$17, CALCULATION!$B$15:$B$17)</f>
        <v>8317.5</v>
      </c>
      <c r="X1740" s="5">
        <f>WORKSHEET[[#This Row],[Clients Total Cost]] / WORKSHEET[[#This Row],[Clients Rate per T2 (USD)]]</f>
        <v>27.725000000000001</v>
      </c>
      <c r="Y1740" s="5">
        <f>WORKSHEET[[#This Row],[Clients Rate per T2 (USD)]] - WORKSHEET[[#This Row],[Supplier Rate Per t2 (USD)]]</f>
        <v>300</v>
      </c>
      <c r="Z1740" s="5">
        <f>WORKSHEET[[#This Row],[Profit Per T]] * WORKSHEET[[#This Row],[Weight]]</f>
        <v>8317.5</v>
      </c>
      <c r="AA1740">
        <v>1</v>
      </c>
      <c r="AB1740" s="1">
        <v>3.15</v>
      </c>
      <c r="AC1740" s="1">
        <v>2.1</v>
      </c>
      <c r="AD1740" s="1">
        <v>2.625</v>
      </c>
      <c r="AE1740" s="1">
        <f>WORKSHEET[[#This Row],[Delay at toll gate in days]] +WORKSHEET[[#This Row],[Delay at workshop in days]] +WORKSHEET[[#This Row],[Delay at border in days]]</f>
        <v>7.875</v>
      </c>
    </row>
    <row r="1741" spans="1:31" x14ac:dyDescent="0.35">
      <c r="A1741" t="s">
        <v>1761</v>
      </c>
      <c r="B1741" t="s">
        <v>10</v>
      </c>
      <c r="C1741" t="s">
        <v>68</v>
      </c>
      <c r="D1741" t="s">
        <v>3616</v>
      </c>
      <c r="E1741" t="s">
        <v>3614</v>
      </c>
      <c r="F1741" t="str">
        <f>WORKSHEET[[#This Row],[Depart From]]&amp;"-"&amp;WORKSHEET[[#This Row],[Arrive To]]</f>
        <v>Marrakech-Alger</v>
      </c>
      <c r="G1741" s="2">
        <v>44760</v>
      </c>
      <c r="H1741" s="2">
        <v>44787</v>
      </c>
      <c r="I1741" s="2" t="str">
        <f t="shared" si="27"/>
        <v>Delivered</v>
      </c>
      <c r="J1741" s="2" t="str">
        <f>TEXT(WORKSHEET[[#This Row],[Offloading Date]], "mmm")</f>
        <v>Aug</v>
      </c>
      <c r="K1741" s="2" t="str">
        <f>IF(OR(WORKSHEET[[#This Row],[Year]]="", ISBLANK(WORKSHEET[[#This Row],[Year]]), WORKSHEET[[#This Row],[Year]]="null"), "Exclude", "Include")</f>
        <v>Include</v>
      </c>
      <c r="L1741" t="s">
        <v>12</v>
      </c>
      <c r="M1741" t="s">
        <v>12</v>
      </c>
      <c r="N1741" t="s">
        <v>13</v>
      </c>
      <c r="O1741">
        <v>34.314</v>
      </c>
      <c r="P1741">
        <v>600</v>
      </c>
      <c r="Q1741" t="s">
        <v>14</v>
      </c>
      <c r="R1741">
        <f>P1741 * _xll.XLOOKUP(Q1741,CALCULATION!$A$15:$A$17, CALCULATION!$B$15:$B$17 )</f>
        <v>600</v>
      </c>
      <c r="S1741" s="5">
        <f>O1741*P1741*_xll.XLOOKUP(Q1741,CALCULATION!$A$15:$A$17, CALCULATION!$B$15:$B$17)</f>
        <v>20588.400000000001</v>
      </c>
      <c r="T1741">
        <v>300</v>
      </c>
      <c r="U1741" t="s">
        <v>14</v>
      </c>
      <c r="V1741">
        <f>T1741 * _xll.XLOOKUP(U1741,CALCULATION!$A$15:$A$17, CALCULATION!$B$15:$B$17 )</f>
        <v>300</v>
      </c>
      <c r="W1741" s="5">
        <f>O1741*T1741*_xll.XLOOKUP(U1741,CALCULATION!$A$15:$A$17, CALCULATION!$B$15:$B$17)</f>
        <v>10294.200000000001</v>
      </c>
      <c r="X1741" s="5">
        <f>WORKSHEET[[#This Row],[Clients Total Cost]] / WORKSHEET[[#This Row],[Clients Rate per T2 (USD)]]</f>
        <v>34.314</v>
      </c>
      <c r="Y1741" s="5">
        <f>WORKSHEET[[#This Row],[Clients Rate per T2 (USD)]] - WORKSHEET[[#This Row],[Supplier Rate Per t2 (USD)]]</f>
        <v>300</v>
      </c>
      <c r="Z1741" s="5">
        <f>WORKSHEET[[#This Row],[Profit Per T]] * WORKSHEET[[#This Row],[Weight]]</f>
        <v>10294.200000000001</v>
      </c>
      <c r="AA1741">
        <v>1</v>
      </c>
      <c r="AB1741" s="1">
        <v>4.05</v>
      </c>
      <c r="AC1741" s="1">
        <v>2.7</v>
      </c>
      <c r="AD1741" s="1">
        <v>3.375</v>
      </c>
      <c r="AE1741" s="1">
        <f>WORKSHEET[[#This Row],[Delay at toll gate in days]] +WORKSHEET[[#This Row],[Delay at workshop in days]] +WORKSHEET[[#This Row],[Delay at border in days]]</f>
        <v>10.125</v>
      </c>
    </row>
    <row r="1742" spans="1:31" x14ac:dyDescent="0.35">
      <c r="A1742" t="s">
        <v>1762</v>
      </c>
      <c r="B1742" t="s">
        <v>10</v>
      </c>
      <c r="C1742" t="s">
        <v>68</v>
      </c>
      <c r="D1742" t="s">
        <v>3615</v>
      </c>
      <c r="E1742" t="s">
        <v>3617</v>
      </c>
      <c r="F1742" t="str">
        <f>WORKSHEET[[#This Row],[Depart From]]&amp;"-"&amp;WORKSHEET[[#This Row],[Arrive To]]</f>
        <v>Mombasa-Lagos</v>
      </c>
      <c r="G1742" s="2">
        <v>44726</v>
      </c>
      <c r="H1742" s="2">
        <v>44750</v>
      </c>
      <c r="I1742" s="2" t="str">
        <f t="shared" si="27"/>
        <v>Delivered</v>
      </c>
      <c r="J1742" s="2" t="str">
        <f>TEXT(WORKSHEET[[#This Row],[Offloading Date]], "mmm")</f>
        <v>Jul</v>
      </c>
      <c r="K1742" s="2" t="str">
        <f>IF(OR(WORKSHEET[[#This Row],[Year]]="", ISBLANK(WORKSHEET[[#This Row],[Year]]), WORKSHEET[[#This Row],[Year]]="null"), "Exclude", "Include")</f>
        <v>Include</v>
      </c>
      <c r="L1742" t="s">
        <v>12</v>
      </c>
      <c r="M1742" t="s">
        <v>12</v>
      </c>
      <c r="N1742" t="s">
        <v>13</v>
      </c>
      <c r="O1742">
        <v>30.161999999999999</v>
      </c>
      <c r="P1742">
        <v>600</v>
      </c>
      <c r="Q1742" t="s">
        <v>14</v>
      </c>
      <c r="R1742">
        <f>P1742 * _xll.XLOOKUP(Q1742,CALCULATION!$A$15:$A$17, CALCULATION!$B$15:$B$17 )</f>
        <v>600</v>
      </c>
      <c r="S1742" s="5">
        <f>O1742*P1742*_xll.XLOOKUP(Q1742,CALCULATION!$A$15:$A$17, CALCULATION!$B$15:$B$17)</f>
        <v>18097.2</v>
      </c>
      <c r="T1742">
        <v>300</v>
      </c>
      <c r="U1742" t="s">
        <v>14</v>
      </c>
      <c r="V1742">
        <f>T1742 * _xll.XLOOKUP(U1742,CALCULATION!$A$15:$A$17, CALCULATION!$B$15:$B$17 )</f>
        <v>300</v>
      </c>
      <c r="W1742" s="5">
        <f>O1742*T1742*_xll.XLOOKUP(U1742,CALCULATION!$A$15:$A$17, CALCULATION!$B$15:$B$17)</f>
        <v>9048.6</v>
      </c>
      <c r="X1742" s="5">
        <f>WORKSHEET[[#This Row],[Clients Total Cost]] / WORKSHEET[[#This Row],[Clients Rate per T2 (USD)]]</f>
        <v>30.162000000000003</v>
      </c>
      <c r="Y1742" s="5">
        <f>WORKSHEET[[#This Row],[Clients Rate per T2 (USD)]] - WORKSHEET[[#This Row],[Supplier Rate Per t2 (USD)]]</f>
        <v>300</v>
      </c>
      <c r="Z1742" s="5">
        <f>WORKSHEET[[#This Row],[Profit Per T]] * WORKSHEET[[#This Row],[Weight]]</f>
        <v>9048.6</v>
      </c>
      <c r="AA1742">
        <v>1</v>
      </c>
      <c r="AB1742" s="1">
        <v>3.5999999999999996</v>
      </c>
      <c r="AC1742" s="1">
        <v>2.4000000000000004</v>
      </c>
      <c r="AD1742" s="1">
        <v>3</v>
      </c>
      <c r="AE1742" s="1">
        <f>WORKSHEET[[#This Row],[Delay at toll gate in days]] +WORKSHEET[[#This Row],[Delay at workshop in days]] +WORKSHEET[[#This Row],[Delay at border in days]]</f>
        <v>9</v>
      </c>
    </row>
    <row r="1743" spans="1:31" x14ac:dyDescent="0.35">
      <c r="A1743" t="s">
        <v>1763</v>
      </c>
      <c r="B1743" t="s">
        <v>10</v>
      </c>
      <c r="C1743" t="s">
        <v>68</v>
      </c>
      <c r="D1743" t="s">
        <v>3620</v>
      </c>
      <c r="E1743" t="s">
        <v>3617</v>
      </c>
      <c r="F1743" t="str">
        <f>WORKSHEET[[#This Row],[Depart From]]&amp;"-"&amp;WORKSHEET[[#This Row],[Arrive To]]</f>
        <v>Zanzibar-Lagos</v>
      </c>
      <c r="G1743" s="2">
        <v>44744</v>
      </c>
      <c r="H1743" s="2">
        <v>44769</v>
      </c>
      <c r="I1743" s="2" t="str">
        <f t="shared" si="27"/>
        <v>Delivered</v>
      </c>
      <c r="J1743" s="2" t="str">
        <f>TEXT(WORKSHEET[[#This Row],[Offloading Date]], "mmm")</f>
        <v>Jul</v>
      </c>
      <c r="K1743" s="2" t="str">
        <f>IF(OR(WORKSHEET[[#This Row],[Year]]="", ISBLANK(WORKSHEET[[#This Row],[Year]]), WORKSHEET[[#This Row],[Year]]="null"), "Exclude", "Include")</f>
        <v>Include</v>
      </c>
      <c r="L1743" t="s">
        <v>12</v>
      </c>
      <c r="M1743" t="s">
        <v>12</v>
      </c>
      <c r="N1743" t="s">
        <v>13</v>
      </c>
      <c r="O1743">
        <v>28.111999999999998</v>
      </c>
      <c r="P1743">
        <v>600</v>
      </c>
      <c r="Q1743" t="s">
        <v>14</v>
      </c>
      <c r="R1743">
        <f>P1743 * _xll.XLOOKUP(Q1743,CALCULATION!$A$15:$A$17, CALCULATION!$B$15:$B$17 )</f>
        <v>600</v>
      </c>
      <c r="S1743" s="5">
        <f>O1743*P1743*_xll.XLOOKUP(Q1743,CALCULATION!$A$15:$A$17, CALCULATION!$B$15:$B$17)</f>
        <v>16867.2</v>
      </c>
      <c r="T1743">
        <v>300</v>
      </c>
      <c r="U1743" t="s">
        <v>14</v>
      </c>
      <c r="V1743">
        <f>T1743 * _xll.XLOOKUP(U1743,CALCULATION!$A$15:$A$17, CALCULATION!$B$15:$B$17 )</f>
        <v>300</v>
      </c>
      <c r="W1743" s="5">
        <f>O1743*T1743*_xll.XLOOKUP(U1743,CALCULATION!$A$15:$A$17, CALCULATION!$B$15:$B$17)</f>
        <v>8433.6</v>
      </c>
      <c r="X1743" s="5">
        <f>WORKSHEET[[#This Row],[Clients Total Cost]] / WORKSHEET[[#This Row],[Clients Rate per T2 (USD)]]</f>
        <v>28.112000000000002</v>
      </c>
      <c r="Y1743" s="5">
        <f>WORKSHEET[[#This Row],[Clients Rate per T2 (USD)]] - WORKSHEET[[#This Row],[Supplier Rate Per t2 (USD)]]</f>
        <v>300</v>
      </c>
      <c r="Z1743" s="5">
        <f>WORKSHEET[[#This Row],[Profit Per T]] * WORKSHEET[[#This Row],[Weight]]</f>
        <v>8433.6</v>
      </c>
      <c r="AA1743">
        <v>1</v>
      </c>
      <c r="AB1743" s="1">
        <v>3.75</v>
      </c>
      <c r="AC1743" s="1">
        <v>2.5</v>
      </c>
      <c r="AD1743" s="1">
        <v>3.125</v>
      </c>
      <c r="AE1743" s="1">
        <f>WORKSHEET[[#This Row],[Delay at toll gate in days]] +WORKSHEET[[#This Row],[Delay at workshop in days]] +WORKSHEET[[#This Row],[Delay at border in days]]</f>
        <v>9.375</v>
      </c>
    </row>
    <row r="1744" spans="1:31" x14ac:dyDescent="0.35">
      <c r="A1744" t="s">
        <v>1764</v>
      </c>
      <c r="B1744" t="s">
        <v>10</v>
      </c>
      <c r="C1744" t="s">
        <v>68</v>
      </c>
      <c r="D1744" t="s">
        <v>3616</v>
      </c>
      <c r="E1744" t="s">
        <v>3614</v>
      </c>
      <c r="F1744" t="str">
        <f>WORKSHEET[[#This Row],[Depart From]]&amp;"-"&amp;WORKSHEET[[#This Row],[Arrive To]]</f>
        <v>Marrakech-Alger</v>
      </c>
      <c r="G1744" s="2">
        <v>44744</v>
      </c>
      <c r="H1744" s="2">
        <v>44772</v>
      </c>
      <c r="I1744" s="2" t="str">
        <f t="shared" si="27"/>
        <v>Delivered</v>
      </c>
      <c r="J1744" s="2" t="str">
        <f>TEXT(WORKSHEET[[#This Row],[Offloading Date]], "mmm")</f>
        <v>Jul</v>
      </c>
      <c r="K1744" s="2" t="str">
        <f>IF(OR(WORKSHEET[[#This Row],[Year]]="", ISBLANK(WORKSHEET[[#This Row],[Year]]), WORKSHEET[[#This Row],[Year]]="null"), "Exclude", "Include")</f>
        <v>Include</v>
      </c>
      <c r="L1744" t="s">
        <v>12</v>
      </c>
      <c r="M1744" t="s">
        <v>12</v>
      </c>
      <c r="N1744" t="s">
        <v>13</v>
      </c>
      <c r="O1744">
        <v>29.574000000000002</v>
      </c>
      <c r="P1744">
        <v>600</v>
      </c>
      <c r="Q1744" t="s">
        <v>14</v>
      </c>
      <c r="R1744">
        <f>P1744 * _xll.XLOOKUP(Q1744,CALCULATION!$A$15:$A$17, CALCULATION!$B$15:$B$17 )</f>
        <v>600</v>
      </c>
      <c r="S1744" s="5">
        <f>O1744*P1744*_xll.XLOOKUP(Q1744,CALCULATION!$A$15:$A$17, CALCULATION!$B$15:$B$17)</f>
        <v>17744.400000000001</v>
      </c>
      <c r="T1744">
        <v>300</v>
      </c>
      <c r="U1744" t="s">
        <v>14</v>
      </c>
      <c r="V1744">
        <f>T1744 * _xll.XLOOKUP(U1744,CALCULATION!$A$15:$A$17, CALCULATION!$B$15:$B$17 )</f>
        <v>300</v>
      </c>
      <c r="W1744" s="5">
        <f>O1744*T1744*_xll.XLOOKUP(U1744,CALCULATION!$A$15:$A$17, CALCULATION!$B$15:$B$17)</f>
        <v>8872.2000000000007</v>
      </c>
      <c r="X1744" s="5">
        <f>WORKSHEET[[#This Row],[Clients Total Cost]] / WORKSHEET[[#This Row],[Clients Rate per T2 (USD)]]</f>
        <v>29.574000000000002</v>
      </c>
      <c r="Y1744" s="5">
        <f>WORKSHEET[[#This Row],[Clients Rate per T2 (USD)]] - WORKSHEET[[#This Row],[Supplier Rate Per t2 (USD)]]</f>
        <v>300</v>
      </c>
      <c r="Z1744" s="5">
        <f>WORKSHEET[[#This Row],[Profit Per T]] * WORKSHEET[[#This Row],[Weight]]</f>
        <v>8872.2000000000007</v>
      </c>
      <c r="AA1744">
        <v>1</v>
      </c>
      <c r="AB1744" s="1">
        <v>4.2</v>
      </c>
      <c r="AC1744" s="1">
        <v>2.8000000000000003</v>
      </c>
      <c r="AD1744" s="1">
        <v>3.5</v>
      </c>
      <c r="AE1744" s="1">
        <f>WORKSHEET[[#This Row],[Delay at toll gate in days]] +WORKSHEET[[#This Row],[Delay at workshop in days]] +WORKSHEET[[#This Row],[Delay at border in days]]</f>
        <v>10.5</v>
      </c>
    </row>
    <row r="1745" spans="1:31" x14ac:dyDescent="0.35">
      <c r="A1745" t="s">
        <v>1765</v>
      </c>
      <c r="B1745" t="s">
        <v>10</v>
      </c>
      <c r="C1745" t="s">
        <v>68</v>
      </c>
      <c r="D1745" t="s">
        <v>3616</v>
      </c>
      <c r="E1745" t="s">
        <v>3617</v>
      </c>
      <c r="F1745" t="str">
        <f>WORKSHEET[[#This Row],[Depart From]]&amp;"-"&amp;WORKSHEET[[#This Row],[Arrive To]]</f>
        <v>Marrakech-Lagos</v>
      </c>
      <c r="G1745" s="2">
        <v>44744</v>
      </c>
      <c r="H1745" s="2">
        <v>44772</v>
      </c>
      <c r="I1745" s="2" t="str">
        <f t="shared" si="27"/>
        <v>Delivered</v>
      </c>
      <c r="J1745" s="2" t="str">
        <f>TEXT(WORKSHEET[[#This Row],[Offloading Date]], "mmm")</f>
        <v>Jul</v>
      </c>
      <c r="K1745" s="2" t="str">
        <f>IF(OR(WORKSHEET[[#This Row],[Year]]="", ISBLANK(WORKSHEET[[#This Row],[Year]]), WORKSHEET[[#This Row],[Year]]="null"), "Exclude", "Include")</f>
        <v>Include</v>
      </c>
      <c r="L1745" t="s">
        <v>12</v>
      </c>
      <c r="M1745" t="s">
        <v>12</v>
      </c>
      <c r="N1745" t="s">
        <v>13</v>
      </c>
      <c r="O1745">
        <v>27.966999999999999</v>
      </c>
      <c r="P1745">
        <v>600</v>
      </c>
      <c r="Q1745" t="s">
        <v>14</v>
      </c>
      <c r="R1745">
        <f>P1745 * _xll.XLOOKUP(Q1745,CALCULATION!$A$15:$A$17, CALCULATION!$B$15:$B$17 )</f>
        <v>600</v>
      </c>
      <c r="S1745" s="5">
        <f>O1745*P1745*_xll.XLOOKUP(Q1745,CALCULATION!$A$15:$A$17, CALCULATION!$B$15:$B$17)</f>
        <v>16780.2</v>
      </c>
      <c r="T1745">
        <v>300</v>
      </c>
      <c r="U1745" t="s">
        <v>14</v>
      </c>
      <c r="V1745">
        <f>T1745 * _xll.XLOOKUP(U1745,CALCULATION!$A$15:$A$17, CALCULATION!$B$15:$B$17 )</f>
        <v>300</v>
      </c>
      <c r="W1745" s="5">
        <f>O1745*T1745*_xll.XLOOKUP(U1745,CALCULATION!$A$15:$A$17, CALCULATION!$B$15:$B$17)</f>
        <v>8390.1</v>
      </c>
      <c r="X1745" s="5">
        <f>WORKSHEET[[#This Row],[Clients Total Cost]] / WORKSHEET[[#This Row],[Clients Rate per T2 (USD)]]</f>
        <v>27.967000000000002</v>
      </c>
      <c r="Y1745" s="5">
        <f>WORKSHEET[[#This Row],[Clients Rate per T2 (USD)]] - WORKSHEET[[#This Row],[Supplier Rate Per t2 (USD)]]</f>
        <v>300</v>
      </c>
      <c r="Z1745" s="5">
        <f>WORKSHEET[[#This Row],[Profit Per T]] * WORKSHEET[[#This Row],[Weight]]</f>
        <v>8390.1</v>
      </c>
      <c r="AA1745">
        <v>1</v>
      </c>
      <c r="AB1745" s="1">
        <v>4.2</v>
      </c>
      <c r="AC1745" s="1">
        <v>2.8000000000000003</v>
      </c>
      <c r="AD1745" s="1">
        <v>3.5</v>
      </c>
      <c r="AE1745" s="1">
        <f>WORKSHEET[[#This Row],[Delay at toll gate in days]] +WORKSHEET[[#This Row],[Delay at workshop in days]] +WORKSHEET[[#This Row],[Delay at border in days]]</f>
        <v>10.5</v>
      </c>
    </row>
    <row r="1746" spans="1:31" x14ac:dyDescent="0.35">
      <c r="A1746" t="s">
        <v>1766</v>
      </c>
      <c r="B1746" t="s">
        <v>10</v>
      </c>
      <c r="C1746" t="s">
        <v>68</v>
      </c>
      <c r="D1746" t="s">
        <v>3619</v>
      </c>
      <c r="E1746" t="s">
        <v>3618</v>
      </c>
      <c r="F1746" t="str">
        <f>WORKSHEET[[#This Row],[Depart From]]&amp;"-"&amp;WORKSHEET[[#This Row],[Arrive To]]</f>
        <v>Addis Ababa-Tripoli</v>
      </c>
      <c r="G1746" s="2">
        <v>44733</v>
      </c>
      <c r="H1746" s="2">
        <v>44763</v>
      </c>
      <c r="I1746" s="2" t="str">
        <f t="shared" si="27"/>
        <v>Delivered</v>
      </c>
      <c r="J1746" s="2" t="str">
        <f>TEXT(WORKSHEET[[#This Row],[Offloading Date]], "mmm")</f>
        <v>Jul</v>
      </c>
      <c r="K1746" s="2" t="str">
        <f>IF(OR(WORKSHEET[[#This Row],[Year]]="", ISBLANK(WORKSHEET[[#This Row],[Year]]), WORKSHEET[[#This Row],[Year]]="null"), "Exclude", "Include")</f>
        <v>Include</v>
      </c>
      <c r="L1746" t="s">
        <v>12</v>
      </c>
      <c r="M1746" t="s">
        <v>12</v>
      </c>
      <c r="N1746" t="s">
        <v>13</v>
      </c>
      <c r="O1746">
        <v>28.117999999999999</v>
      </c>
      <c r="P1746">
        <v>600</v>
      </c>
      <c r="Q1746" t="s">
        <v>14</v>
      </c>
      <c r="R1746">
        <f>P1746 * _xll.XLOOKUP(Q1746,CALCULATION!$A$15:$A$17, CALCULATION!$B$15:$B$17 )</f>
        <v>600</v>
      </c>
      <c r="S1746" s="5">
        <f>O1746*P1746*_xll.XLOOKUP(Q1746,CALCULATION!$A$15:$A$17, CALCULATION!$B$15:$B$17)</f>
        <v>16870.8</v>
      </c>
      <c r="T1746">
        <v>300</v>
      </c>
      <c r="U1746" t="s">
        <v>14</v>
      </c>
      <c r="V1746">
        <f>T1746 * _xll.XLOOKUP(U1746,CALCULATION!$A$15:$A$17, CALCULATION!$B$15:$B$17 )</f>
        <v>300</v>
      </c>
      <c r="W1746" s="5">
        <f>O1746*T1746*_xll.XLOOKUP(U1746,CALCULATION!$A$15:$A$17, CALCULATION!$B$15:$B$17)</f>
        <v>8435.4</v>
      </c>
      <c r="X1746" s="5">
        <f>WORKSHEET[[#This Row],[Clients Total Cost]] / WORKSHEET[[#This Row],[Clients Rate per T2 (USD)]]</f>
        <v>28.117999999999999</v>
      </c>
      <c r="Y1746" s="5">
        <f>WORKSHEET[[#This Row],[Clients Rate per T2 (USD)]] - WORKSHEET[[#This Row],[Supplier Rate Per t2 (USD)]]</f>
        <v>300</v>
      </c>
      <c r="Z1746" s="5">
        <f>WORKSHEET[[#This Row],[Profit Per T]] * WORKSHEET[[#This Row],[Weight]]</f>
        <v>8435.4</v>
      </c>
      <c r="AA1746">
        <v>1</v>
      </c>
      <c r="AB1746" s="1">
        <v>4.5</v>
      </c>
      <c r="AC1746" s="1">
        <v>3</v>
      </c>
      <c r="AD1746" s="1">
        <v>3.75</v>
      </c>
      <c r="AE1746" s="1">
        <f>WORKSHEET[[#This Row],[Delay at toll gate in days]] +WORKSHEET[[#This Row],[Delay at workshop in days]] +WORKSHEET[[#This Row],[Delay at border in days]]</f>
        <v>11.25</v>
      </c>
    </row>
    <row r="1747" spans="1:31" x14ac:dyDescent="0.35">
      <c r="A1747" t="s">
        <v>1767</v>
      </c>
      <c r="B1747" t="s">
        <v>10</v>
      </c>
      <c r="C1747" t="s">
        <v>68</v>
      </c>
      <c r="D1747" t="s">
        <v>3619</v>
      </c>
      <c r="E1747" t="s">
        <v>3618</v>
      </c>
      <c r="F1747" t="str">
        <f>WORKSHEET[[#This Row],[Depart From]]&amp;"-"&amp;WORKSHEET[[#This Row],[Arrive To]]</f>
        <v>Addis Ababa-Tripoli</v>
      </c>
      <c r="G1747" s="2">
        <v>44743</v>
      </c>
      <c r="H1747" s="2">
        <v>44767</v>
      </c>
      <c r="I1747" s="2" t="str">
        <f t="shared" si="27"/>
        <v>Delivered</v>
      </c>
      <c r="J1747" s="2" t="str">
        <f>TEXT(WORKSHEET[[#This Row],[Offloading Date]], "mmm")</f>
        <v>Jul</v>
      </c>
      <c r="K1747" s="2" t="str">
        <f>IF(OR(WORKSHEET[[#This Row],[Year]]="", ISBLANK(WORKSHEET[[#This Row],[Year]]), WORKSHEET[[#This Row],[Year]]="null"), "Exclude", "Include")</f>
        <v>Include</v>
      </c>
      <c r="L1747" t="s">
        <v>12</v>
      </c>
      <c r="M1747" t="s">
        <v>12</v>
      </c>
      <c r="N1747" t="s">
        <v>13</v>
      </c>
      <c r="O1747">
        <v>30.079000000000001</v>
      </c>
      <c r="P1747">
        <v>600</v>
      </c>
      <c r="Q1747" t="s">
        <v>14</v>
      </c>
      <c r="R1747">
        <f>P1747 * _xll.XLOOKUP(Q1747,CALCULATION!$A$15:$A$17, CALCULATION!$B$15:$B$17 )</f>
        <v>600</v>
      </c>
      <c r="S1747" s="5">
        <f>O1747*P1747*_xll.XLOOKUP(Q1747,CALCULATION!$A$15:$A$17, CALCULATION!$B$15:$B$17)</f>
        <v>18047.400000000001</v>
      </c>
      <c r="T1747">
        <v>300</v>
      </c>
      <c r="U1747" t="s">
        <v>14</v>
      </c>
      <c r="V1747">
        <f>T1747 * _xll.XLOOKUP(U1747,CALCULATION!$A$15:$A$17, CALCULATION!$B$15:$B$17 )</f>
        <v>300</v>
      </c>
      <c r="W1747" s="5">
        <f>O1747*T1747*_xll.XLOOKUP(U1747,CALCULATION!$A$15:$A$17, CALCULATION!$B$15:$B$17)</f>
        <v>9023.7000000000007</v>
      </c>
      <c r="X1747" s="5">
        <f>WORKSHEET[[#This Row],[Clients Total Cost]] / WORKSHEET[[#This Row],[Clients Rate per T2 (USD)]]</f>
        <v>30.079000000000004</v>
      </c>
      <c r="Y1747" s="5">
        <f>WORKSHEET[[#This Row],[Clients Rate per T2 (USD)]] - WORKSHEET[[#This Row],[Supplier Rate Per t2 (USD)]]</f>
        <v>300</v>
      </c>
      <c r="Z1747" s="5">
        <f>WORKSHEET[[#This Row],[Profit Per T]] * WORKSHEET[[#This Row],[Weight]]</f>
        <v>9023.7000000000007</v>
      </c>
      <c r="AA1747">
        <v>1</v>
      </c>
      <c r="AB1747" s="1">
        <v>3.5999999999999996</v>
      </c>
      <c r="AC1747" s="1">
        <v>2.4000000000000004</v>
      </c>
      <c r="AD1747" s="1">
        <v>3</v>
      </c>
      <c r="AE1747" s="1">
        <f>WORKSHEET[[#This Row],[Delay at toll gate in days]] +WORKSHEET[[#This Row],[Delay at workshop in days]] +WORKSHEET[[#This Row],[Delay at border in days]]</f>
        <v>9</v>
      </c>
    </row>
    <row r="1748" spans="1:31" x14ac:dyDescent="0.35">
      <c r="A1748" t="s">
        <v>1768</v>
      </c>
      <c r="B1748" t="s">
        <v>10</v>
      </c>
      <c r="C1748" t="s">
        <v>68</v>
      </c>
      <c r="D1748" t="s">
        <v>3611</v>
      </c>
      <c r="E1748" t="s">
        <v>3612</v>
      </c>
      <c r="F1748" t="str">
        <f>WORKSHEET[[#This Row],[Depart From]]&amp;"-"&amp;WORKSHEET[[#This Row],[Arrive To]]</f>
        <v>Mogadishu-Victoria</v>
      </c>
      <c r="G1748" s="2">
        <v>44732</v>
      </c>
      <c r="H1748" s="2">
        <v>44769</v>
      </c>
      <c r="I1748" s="2" t="str">
        <f t="shared" si="27"/>
        <v>Delivered</v>
      </c>
      <c r="J1748" s="2" t="str">
        <f>TEXT(WORKSHEET[[#This Row],[Offloading Date]], "mmm")</f>
        <v>Jul</v>
      </c>
      <c r="K1748" s="2" t="str">
        <f>IF(OR(WORKSHEET[[#This Row],[Year]]="", ISBLANK(WORKSHEET[[#This Row],[Year]]), WORKSHEET[[#This Row],[Year]]="null"), "Exclude", "Include")</f>
        <v>Include</v>
      </c>
      <c r="L1748" t="s">
        <v>12</v>
      </c>
      <c r="M1748" t="s">
        <v>12</v>
      </c>
      <c r="N1748" t="s">
        <v>13</v>
      </c>
      <c r="O1748">
        <v>28.625</v>
      </c>
      <c r="P1748">
        <v>600</v>
      </c>
      <c r="Q1748" t="s">
        <v>14</v>
      </c>
      <c r="R1748">
        <f>P1748 * _xll.XLOOKUP(Q1748,CALCULATION!$A$15:$A$17, CALCULATION!$B$15:$B$17 )</f>
        <v>600</v>
      </c>
      <c r="S1748" s="5">
        <f>O1748*P1748*_xll.XLOOKUP(Q1748,CALCULATION!$A$15:$A$17, CALCULATION!$B$15:$B$17)</f>
        <v>17175</v>
      </c>
      <c r="T1748">
        <v>300</v>
      </c>
      <c r="U1748" t="s">
        <v>14</v>
      </c>
      <c r="V1748">
        <f>T1748 * _xll.XLOOKUP(U1748,CALCULATION!$A$15:$A$17, CALCULATION!$B$15:$B$17 )</f>
        <v>300</v>
      </c>
      <c r="W1748" s="5">
        <f>O1748*T1748*_xll.XLOOKUP(U1748,CALCULATION!$A$15:$A$17, CALCULATION!$B$15:$B$17)</f>
        <v>8587.5</v>
      </c>
      <c r="X1748" s="5">
        <f>WORKSHEET[[#This Row],[Clients Total Cost]] / WORKSHEET[[#This Row],[Clients Rate per T2 (USD)]]</f>
        <v>28.625</v>
      </c>
      <c r="Y1748" s="5">
        <f>WORKSHEET[[#This Row],[Clients Rate per T2 (USD)]] - WORKSHEET[[#This Row],[Supplier Rate Per t2 (USD)]]</f>
        <v>300</v>
      </c>
      <c r="Z1748" s="5">
        <f>WORKSHEET[[#This Row],[Profit Per T]] * WORKSHEET[[#This Row],[Weight]]</f>
        <v>8587.5</v>
      </c>
      <c r="AA1748">
        <v>1</v>
      </c>
      <c r="AB1748" s="1">
        <v>5.55</v>
      </c>
      <c r="AC1748" s="1">
        <v>3.7</v>
      </c>
      <c r="AD1748" s="1">
        <v>4.625</v>
      </c>
      <c r="AE1748" s="1">
        <f>WORKSHEET[[#This Row],[Delay at toll gate in days]] +WORKSHEET[[#This Row],[Delay at workshop in days]] +WORKSHEET[[#This Row],[Delay at border in days]]</f>
        <v>13.875</v>
      </c>
    </row>
    <row r="1749" spans="1:31" x14ac:dyDescent="0.35">
      <c r="A1749" t="s">
        <v>1769</v>
      </c>
      <c r="B1749" t="s">
        <v>10</v>
      </c>
      <c r="C1749" t="s">
        <v>68</v>
      </c>
      <c r="D1749" t="s">
        <v>3616</v>
      </c>
      <c r="E1749" t="s">
        <v>3618</v>
      </c>
      <c r="F1749" t="str">
        <f>WORKSHEET[[#This Row],[Depart From]]&amp;"-"&amp;WORKSHEET[[#This Row],[Arrive To]]</f>
        <v>Marrakech-Tripoli</v>
      </c>
      <c r="G1749" s="2">
        <v>44728</v>
      </c>
      <c r="H1749" s="2">
        <v>44757</v>
      </c>
      <c r="I1749" s="2" t="str">
        <f t="shared" si="27"/>
        <v>Delivered</v>
      </c>
      <c r="J1749" s="2" t="str">
        <f>TEXT(WORKSHEET[[#This Row],[Offloading Date]], "mmm")</f>
        <v>Jul</v>
      </c>
      <c r="K1749" s="2" t="str">
        <f>IF(OR(WORKSHEET[[#This Row],[Year]]="", ISBLANK(WORKSHEET[[#This Row],[Year]]), WORKSHEET[[#This Row],[Year]]="null"), "Exclude", "Include")</f>
        <v>Include</v>
      </c>
      <c r="L1749" t="s">
        <v>12</v>
      </c>
      <c r="M1749" t="s">
        <v>12</v>
      </c>
      <c r="N1749" t="s">
        <v>13</v>
      </c>
      <c r="O1749">
        <v>28.481999999999999</v>
      </c>
      <c r="P1749">
        <v>600</v>
      </c>
      <c r="Q1749" t="s">
        <v>14</v>
      </c>
      <c r="R1749">
        <f>P1749 * _xll.XLOOKUP(Q1749,CALCULATION!$A$15:$A$17, CALCULATION!$B$15:$B$17 )</f>
        <v>600</v>
      </c>
      <c r="S1749" s="5">
        <f>O1749*P1749*_xll.XLOOKUP(Q1749,CALCULATION!$A$15:$A$17, CALCULATION!$B$15:$B$17)</f>
        <v>17089.2</v>
      </c>
      <c r="T1749">
        <v>300</v>
      </c>
      <c r="U1749" t="s">
        <v>14</v>
      </c>
      <c r="V1749">
        <f>T1749 * _xll.XLOOKUP(U1749,CALCULATION!$A$15:$A$17, CALCULATION!$B$15:$B$17 )</f>
        <v>300</v>
      </c>
      <c r="W1749" s="5">
        <f>O1749*T1749*_xll.XLOOKUP(U1749,CALCULATION!$A$15:$A$17, CALCULATION!$B$15:$B$17)</f>
        <v>8544.6</v>
      </c>
      <c r="X1749" s="5">
        <f>WORKSHEET[[#This Row],[Clients Total Cost]] / WORKSHEET[[#This Row],[Clients Rate per T2 (USD)]]</f>
        <v>28.482000000000003</v>
      </c>
      <c r="Y1749" s="5">
        <f>WORKSHEET[[#This Row],[Clients Rate per T2 (USD)]] - WORKSHEET[[#This Row],[Supplier Rate Per t2 (USD)]]</f>
        <v>300</v>
      </c>
      <c r="Z1749" s="5">
        <f>WORKSHEET[[#This Row],[Profit Per T]] * WORKSHEET[[#This Row],[Weight]]</f>
        <v>8544.6</v>
      </c>
      <c r="AA1749">
        <v>1</v>
      </c>
      <c r="AB1749" s="1">
        <v>4.3499999999999996</v>
      </c>
      <c r="AC1749" s="1">
        <v>2.9000000000000004</v>
      </c>
      <c r="AD1749" s="1">
        <v>3.625</v>
      </c>
      <c r="AE1749" s="1">
        <f>WORKSHEET[[#This Row],[Delay at toll gate in days]] +WORKSHEET[[#This Row],[Delay at workshop in days]] +WORKSHEET[[#This Row],[Delay at border in days]]</f>
        <v>10.875</v>
      </c>
    </row>
    <row r="1750" spans="1:31" x14ac:dyDescent="0.35">
      <c r="A1750" t="s">
        <v>1770</v>
      </c>
      <c r="B1750" t="s">
        <v>10</v>
      </c>
      <c r="C1750" t="s">
        <v>68</v>
      </c>
      <c r="D1750" t="s">
        <v>3619</v>
      </c>
      <c r="E1750" t="s">
        <v>3618</v>
      </c>
      <c r="F1750" t="str">
        <f>WORKSHEET[[#This Row],[Depart From]]&amp;"-"&amp;WORKSHEET[[#This Row],[Arrive To]]</f>
        <v>Addis Ababa-Tripoli</v>
      </c>
      <c r="G1750" s="2">
        <v>44727</v>
      </c>
      <c r="H1750" s="2">
        <v>44750</v>
      </c>
      <c r="I1750" s="2" t="str">
        <f t="shared" si="27"/>
        <v>Delivered</v>
      </c>
      <c r="J1750" s="2" t="str">
        <f>TEXT(WORKSHEET[[#This Row],[Offloading Date]], "mmm")</f>
        <v>Jul</v>
      </c>
      <c r="K1750" s="2" t="str">
        <f>IF(OR(WORKSHEET[[#This Row],[Year]]="", ISBLANK(WORKSHEET[[#This Row],[Year]]), WORKSHEET[[#This Row],[Year]]="null"), "Exclude", "Include")</f>
        <v>Include</v>
      </c>
      <c r="L1750" t="s">
        <v>12</v>
      </c>
      <c r="M1750" t="s">
        <v>12</v>
      </c>
      <c r="N1750" t="s">
        <v>13</v>
      </c>
      <c r="O1750">
        <v>29.593</v>
      </c>
      <c r="P1750">
        <v>600</v>
      </c>
      <c r="Q1750" t="s">
        <v>14</v>
      </c>
      <c r="R1750">
        <f>P1750 * _xll.XLOOKUP(Q1750,CALCULATION!$A$15:$A$17, CALCULATION!$B$15:$B$17 )</f>
        <v>600</v>
      </c>
      <c r="S1750" s="5">
        <f>O1750*P1750*_xll.XLOOKUP(Q1750,CALCULATION!$A$15:$A$17, CALCULATION!$B$15:$B$17)</f>
        <v>17755.8</v>
      </c>
      <c r="T1750">
        <v>300</v>
      </c>
      <c r="U1750" t="s">
        <v>14</v>
      </c>
      <c r="V1750">
        <f>T1750 * _xll.XLOOKUP(U1750,CALCULATION!$A$15:$A$17, CALCULATION!$B$15:$B$17 )</f>
        <v>300</v>
      </c>
      <c r="W1750" s="5">
        <f>O1750*T1750*_xll.XLOOKUP(U1750,CALCULATION!$A$15:$A$17, CALCULATION!$B$15:$B$17)</f>
        <v>8877.9</v>
      </c>
      <c r="X1750" s="5">
        <f>WORKSHEET[[#This Row],[Clients Total Cost]] / WORKSHEET[[#This Row],[Clients Rate per T2 (USD)]]</f>
        <v>29.593</v>
      </c>
      <c r="Y1750" s="5">
        <f>WORKSHEET[[#This Row],[Clients Rate per T2 (USD)]] - WORKSHEET[[#This Row],[Supplier Rate Per t2 (USD)]]</f>
        <v>300</v>
      </c>
      <c r="Z1750" s="5">
        <f>WORKSHEET[[#This Row],[Profit Per T]] * WORKSHEET[[#This Row],[Weight]]</f>
        <v>8877.9</v>
      </c>
      <c r="AA1750">
        <v>1</v>
      </c>
      <c r="AB1750" s="1">
        <v>3.4499999999999997</v>
      </c>
      <c r="AC1750" s="1">
        <v>2.3000000000000003</v>
      </c>
      <c r="AD1750" s="1">
        <v>2.875</v>
      </c>
      <c r="AE1750" s="1">
        <f>WORKSHEET[[#This Row],[Delay at toll gate in days]] +WORKSHEET[[#This Row],[Delay at workshop in days]] +WORKSHEET[[#This Row],[Delay at border in days]]</f>
        <v>8.625</v>
      </c>
    </row>
    <row r="1751" spans="1:31" x14ac:dyDescent="0.35">
      <c r="A1751" t="s">
        <v>1771</v>
      </c>
      <c r="B1751" t="s">
        <v>10</v>
      </c>
      <c r="C1751" t="s">
        <v>68</v>
      </c>
      <c r="D1751" t="s">
        <v>3620</v>
      </c>
      <c r="E1751" t="s">
        <v>3612</v>
      </c>
      <c r="F1751" t="str">
        <f>WORKSHEET[[#This Row],[Depart From]]&amp;"-"&amp;WORKSHEET[[#This Row],[Arrive To]]</f>
        <v>Zanzibar-Victoria</v>
      </c>
      <c r="G1751" s="2">
        <v>44729</v>
      </c>
      <c r="H1751" s="2">
        <v>44759</v>
      </c>
      <c r="I1751" s="2" t="str">
        <f t="shared" si="27"/>
        <v>Delivered</v>
      </c>
      <c r="J1751" s="2" t="str">
        <f>TEXT(WORKSHEET[[#This Row],[Offloading Date]], "mmm")</f>
        <v>Jul</v>
      </c>
      <c r="K1751" s="2" t="str">
        <f>IF(OR(WORKSHEET[[#This Row],[Year]]="", ISBLANK(WORKSHEET[[#This Row],[Year]]), WORKSHEET[[#This Row],[Year]]="null"), "Exclude", "Include")</f>
        <v>Include</v>
      </c>
      <c r="L1751" t="s">
        <v>12</v>
      </c>
      <c r="M1751" t="s">
        <v>12</v>
      </c>
      <c r="N1751" t="s">
        <v>13</v>
      </c>
      <c r="O1751">
        <v>30.457000000000001</v>
      </c>
      <c r="P1751">
        <v>600</v>
      </c>
      <c r="Q1751" t="s">
        <v>14</v>
      </c>
      <c r="R1751">
        <f>P1751 * _xll.XLOOKUP(Q1751,CALCULATION!$A$15:$A$17, CALCULATION!$B$15:$B$17 )</f>
        <v>600</v>
      </c>
      <c r="S1751" s="5">
        <f>O1751*P1751*_xll.XLOOKUP(Q1751,CALCULATION!$A$15:$A$17, CALCULATION!$B$15:$B$17)</f>
        <v>18274.2</v>
      </c>
      <c r="T1751">
        <v>300</v>
      </c>
      <c r="U1751" t="s">
        <v>14</v>
      </c>
      <c r="V1751">
        <f>T1751 * _xll.XLOOKUP(U1751,CALCULATION!$A$15:$A$17, CALCULATION!$B$15:$B$17 )</f>
        <v>300</v>
      </c>
      <c r="W1751" s="5">
        <f>O1751*T1751*_xll.XLOOKUP(U1751,CALCULATION!$A$15:$A$17, CALCULATION!$B$15:$B$17)</f>
        <v>9137.1</v>
      </c>
      <c r="X1751" s="5">
        <f>WORKSHEET[[#This Row],[Clients Total Cost]] / WORKSHEET[[#This Row],[Clients Rate per T2 (USD)]]</f>
        <v>30.457000000000001</v>
      </c>
      <c r="Y1751" s="5">
        <f>WORKSHEET[[#This Row],[Clients Rate per T2 (USD)]] - WORKSHEET[[#This Row],[Supplier Rate Per t2 (USD)]]</f>
        <v>300</v>
      </c>
      <c r="Z1751" s="5">
        <f>WORKSHEET[[#This Row],[Profit Per T]] * WORKSHEET[[#This Row],[Weight]]</f>
        <v>9137.1</v>
      </c>
      <c r="AA1751">
        <v>1</v>
      </c>
      <c r="AB1751" s="1">
        <v>4.5</v>
      </c>
      <c r="AC1751" s="1">
        <v>3</v>
      </c>
      <c r="AD1751" s="1">
        <v>3.75</v>
      </c>
      <c r="AE1751" s="1">
        <f>WORKSHEET[[#This Row],[Delay at toll gate in days]] +WORKSHEET[[#This Row],[Delay at workshop in days]] +WORKSHEET[[#This Row],[Delay at border in days]]</f>
        <v>11.25</v>
      </c>
    </row>
    <row r="1752" spans="1:31" x14ac:dyDescent="0.35">
      <c r="A1752" t="s">
        <v>1772</v>
      </c>
      <c r="B1752" t="s">
        <v>10</v>
      </c>
      <c r="C1752" t="s">
        <v>68</v>
      </c>
      <c r="D1752" t="s">
        <v>3616</v>
      </c>
      <c r="E1752" t="s">
        <v>3612</v>
      </c>
      <c r="F1752" t="str">
        <f>WORKSHEET[[#This Row],[Depart From]]&amp;"-"&amp;WORKSHEET[[#This Row],[Arrive To]]</f>
        <v>Marrakech-Victoria</v>
      </c>
      <c r="G1752" s="2">
        <v>44728</v>
      </c>
      <c r="H1752" s="2">
        <v>44757</v>
      </c>
      <c r="I1752" s="2" t="str">
        <f t="shared" si="27"/>
        <v>Delivered</v>
      </c>
      <c r="J1752" s="2" t="str">
        <f>TEXT(WORKSHEET[[#This Row],[Offloading Date]], "mmm")</f>
        <v>Jul</v>
      </c>
      <c r="K1752" s="2" t="str">
        <f>IF(OR(WORKSHEET[[#This Row],[Year]]="", ISBLANK(WORKSHEET[[#This Row],[Year]]), WORKSHEET[[#This Row],[Year]]="null"), "Exclude", "Include")</f>
        <v>Include</v>
      </c>
      <c r="L1752" t="s">
        <v>12</v>
      </c>
      <c r="M1752" t="s">
        <v>12</v>
      </c>
      <c r="N1752" t="s">
        <v>13</v>
      </c>
      <c r="O1752">
        <v>29.803999999999998</v>
      </c>
      <c r="P1752">
        <v>600</v>
      </c>
      <c r="Q1752" t="s">
        <v>14</v>
      </c>
      <c r="R1752">
        <f>P1752 * _xll.XLOOKUP(Q1752,CALCULATION!$A$15:$A$17, CALCULATION!$B$15:$B$17 )</f>
        <v>600</v>
      </c>
      <c r="S1752" s="5">
        <f>O1752*P1752*_xll.XLOOKUP(Q1752,CALCULATION!$A$15:$A$17, CALCULATION!$B$15:$B$17)</f>
        <v>17882.399999999998</v>
      </c>
      <c r="T1752">
        <v>300</v>
      </c>
      <c r="U1752" t="s">
        <v>14</v>
      </c>
      <c r="V1752">
        <f>T1752 * _xll.XLOOKUP(U1752,CALCULATION!$A$15:$A$17, CALCULATION!$B$15:$B$17 )</f>
        <v>300</v>
      </c>
      <c r="W1752" s="5">
        <f>O1752*T1752*_xll.XLOOKUP(U1752,CALCULATION!$A$15:$A$17, CALCULATION!$B$15:$B$17)</f>
        <v>8941.1999999999989</v>
      </c>
      <c r="X1752" s="5">
        <f>WORKSHEET[[#This Row],[Clients Total Cost]] / WORKSHEET[[#This Row],[Clients Rate per T2 (USD)]]</f>
        <v>29.803999999999995</v>
      </c>
      <c r="Y1752" s="5">
        <f>WORKSHEET[[#This Row],[Clients Rate per T2 (USD)]] - WORKSHEET[[#This Row],[Supplier Rate Per t2 (USD)]]</f>
        <v>300</v>
      </c>
      <c r="Z1752" s="5">
        <f>WORKSHEET[[#This Row],[Profit Per T]] * WORKSHEET[[#This Row],[Weight]]</f>
        <v>8941.1999999999989</v>
      </c>
      <c r="AA1752">
        <v>1</v>
      </c>
      <c r="AB1752" s="1">
        <v>4.3499999999999996</v>
      </c>
      <c r="AC1752" s="1">
        <v>2.9000000000000004</v>
      </c>
      <c r="AD1752" s="1">
        <v>3.625</v>
      </c>
      <c r="AE1752" s="1">
        <f>WORKSHEET[[#This Row],[Delay at toll gate in days]] +WORKSHEET[[#This Row],[Delay at workshop in days]] +WORKSHEET[[#This Row],[Delay at border in days]]</f>
        <v>10.875</v>
      </c>
    </row>
    <row r="1753" spans="1:31" x14ac:dyDescent="0.35">
      <c r="A1753" t="s">
        <v>1773</v>
      </c>
      <c r="B1753" t="s">
        <v>10</v>
      </c>
      <c r="C1753" t="s">
        <v>68</v>
      </c>
      <c r="D1753" t="s">
        <v>3620</v>
      </c>
      <c r="E1753" t="s">
        <v>3617</v>
      </c>
      <c r="F1753" t="str">
        <f>WORKSHEET[[#This Row],[Depart From]]&amp;"-"&amp;WORKSHEET[[#This Row],[Arrive To]]</f>
        <v>Zanzibar-Lagos</v>
      </c>
      <c r="G1753" s="2">
        <v>44732</v>
      </c>
      <c r="H1753" s="2">
        <v>44754</v>
      </c>
      <c r="I1753" s="2" t="str">
        <f t="shared" si="27"/>
        <v>Delivered</v>
      </c>
      <c r="J1753" s="2" t="str">
        <f>TEXT(WORKSHEET[[#This Row],[Offloading Date]], "mmm")</f>
        <v>Jul</v>
      </c>
      <c r="K1753" s="2" t="str">
        <f>IF(OR(WORKSHEET[[#This Row],[Year]]="", ISBLANK(WORKSHEET[[#This Row],[Year]]), WORKSHEET[[#This Row],[Year]]="null"), "Exclude", "Include")</f>
        <v>Include</v>
      </c>
      <c r="L1753" t="s">
        <v>12</v>
      </c>
      <c r="M1753" t="s">
        <v>12</v>
      </c>
      <c r="N1753" t="s">
        <v>13</v>
      </c>
      <c r="O1753">
        <v>30.384</v>
      </c>
      <c r="P1753">
        <v>600</v>
      </c>
      <c r="Q1753" t="s">
        <v>14</v>
      </c>
      <c r="R1753">
        <f>P1753 * _xll.XLOOKUP(Q1753,CALCULATION!$A$15:$A$17, CALCULATION!$B$15:$B$17 )</f>
        <v>600</v>
      </c>
      <c r="S1753" s="5">
        <f>O1753*P1753*_xll.XLOOKUP(Q1753,CALCULATION!$A$15:$A$17, CALCULATION!$B$15:$B$17)</f>
        <v>18230.400000000001</v>
      </c>
      <c r="T1753">
        <v>300</v>
      </c>
      <c r="U1753" t="s">
        <v>14</v>
      </c>
      <c r="V1753">
        <f>T1753 * _xll.XLOOKUP(U1753,CALCULATION!$A$15:$A$17, CALCULATION!$B$15:$B$17 )</f>
        <v>300</v>
      </c>
      <c r="W1753" s="5">
        <f>O1753*T1753*_xll.XLOOKUP(U1753,CALCULATION!$A$15:$A$17, CALCULATION!$B$15:$B$17)</f>
        <v>9115.2000000000007</v>
      </c>
      <c r="X1753" s="5">
        <f>WORKSHEET[[#This Row],[Clients Total Cost]] / WORKSHEET[[#This Row],[Clients Rate per T2 (USD)]]</f>
        <v>30.384000000000004</v>
      </c>
      <c r="Y1753" s="5">
        <f>WORKSHEET[[#This Row],[Clients Rate per T2 (USD)]] - WORKSHEET[[#This Row],[Supplier Rate Per t2 (USD)]]</f>
        <v>300</v>
      </c>
      <c r="Z1753" s="5">
        <f>WORKSHEET[[#This Row],[Profit Per T]] * WORKSHEET[[#This Row],[Weight]]</f>
        <v>9115.2000000000007</v>
      </c>
      <c r="AA1753">
        <v>1</v>
      </c>
      <c r="AB1753" s="1">
        <v>3.3</v>
      </c>
      <c r="AC1753" s="1">
        <v>2.2000000000000002</v>
      </c>
      <c r="AD1753" s="1">
        <v>2.75</v>
      </c>
      <c r="AE1753" s="1">
        <f>WORKSHEET[[#This Row],[Delay at toll gate in days]] +WORKSHEET[[#This Row],[Delay at workshop in days]] +WORKSHEET[[#This Row],[Delay at border in days]]</f>
        <v>8.25</v>
      </c>
    </row>
    <row r="1754" spans="1:31" x14ac:dyDescent="0.35">
      <c r="A1754" t="s">
        <v>1774</v>
      </c>
      <c r="B1754" t="s">
        <v>10</v>
      </c>
      <c r="C1754" t="s">
        <v>68</v>
      </c>
      <c r="D1754" t="s">
        <v>3615</v>
      </c>
      <c r="E1754" t="s">
        <v>3617</v>
      </c>
      <c r="F1754" t="str">
        <f>WORKSHEET[[#This Row],[Depart From]]&amp;"-"&amp;WORKSHEET[[#This Row],[Arrive To]]</f>
        <v>Mombasa-Lagos</v>
      </c>
      <c r="G1754" s="2">
        <v>44732</v>
      </c>
      <c r="H1754" s="2">
        <v>44754</v>
      </c>
      <c r="I1754" s="2" t="str">
        <f t="shared" si="27"/>
        <v>Delivered</v>
      </c>
      <c r="J1754" s="2" t="str">
        <f>TEXT(WORKSHEET[[#This Row],[Offloading Date]], "mmm")</f>
        <v>Jul</v>
      </c>
      <c r="K1754" s="2" t="str">
        <f>IF(OR(WORKSHEET[[#This Row],[Year]]="", ISBLANK(WORKSHEET[[#This Row],[Year]]), WORKSHEET[[#This Row],[Year]]="null"), "Exclude", "Include")</f>
        <v>Include</v>
      </c>
      <c r="L1754" t="s">
        <v>12</v>
      </c>
      <c r="M1754" t="s">
        <v>12</v>
      </c>
      <c r="N1754" t="s">
        <v>13</v>
      </c>
      <c r="O1754">
        <v>30.271999999999998</v>
      </c>
      <c r="P1754">
        <v>600</v>
      </c>
      <c r="Q1754" t="s">
        <v>14</v>
      </c>
      <c r="R1754">
        <f>P1754 * _xll.XLOOKUP(Q1754,CALCULATION!$A$15:$A$17, CALCULATION!$B$15:$B$17 )</f>
        <v>600</v>
      </c>
      <c r="S1754" s="5">
        <f>O1754*P1754*_xll.XLOOKUP(Q1754,CALCULATION!$A$15:$A$17, CALCULATION!$B$15:$B$17)</f>
        <v>18163.2</v>
      </c>
      <c r="T1754">
        <v>300</v>
      </c>
      <c r="U1754" t="s">
        <v>14</v>
      </c>
      <c r="V1754">
        <f>T1754 * _xll.XLOOKUP(U1754,CALCULATION!$A$15:$A$17, CALCULATION!$B$15:$B$17 )</f>
        <v>300</v>
      </c>
      <c r="W1754" s="5">
        <f>O1754*T1754*_xll.XLOOKUP(U1754,CALCULATION!$A$15:$A$17, CALCULATION!$B$15:$B$17)</f>
        <v>9081.6</v>
      </c>
      <c r="X1754" s="5">
        <f>WORKSHEET[[#This Row],[Clients Total Cost]] / WORKSHEET[[#This Row],[Clients Rate per T2 (USD)]]</f>
        <v>30.272000000000002</v>
      </c>
      <c r="Y1754" s="5">
        <f>WORKSHEET[[#This Row],[Clients Rate per T2 (USD)]] - WORKSHEET[[#This Row],[Supplier Rate Per t2 (USD)]]</f>
        <v>300</v>
      </c>
      <c r="Z1754" s="5">
        <f>WORKSHEET[[#This Row],[Profit Per T]] * WORKSHEET[[#This Row],[Weight]]</f>
        <v>9081.6</v>
      </c>
      <c r="AA1754">
        <v>1</v>
      </c>
      <c r="AB1754" s="1">
        <v>3.3</v>
      </c>
      <c r="AC1754" s="1">
        <v>2.2000000000000002</v>
      </c>
      <c r="AD1754" s="1">
        <v>2.75</v>
      </c>
      <c r="AE1754" s="1">
        <f>WORKSHEET[[#This Row],[Delay at toll gate in days]] +WORKSHEET[[#This Row],[Delay at workshop in days]] +WORKSHEET[[#This Row],[Delay at border in days]]</f>
        <v>8.25</v>
      </c>
    </row>
    <row r="1755" spans="1:31" x14ac:dyDescent="0.35">
      <c r="A1755" t="s">
        <v>1775</v>
      </c>
      <c r="B1755" t="s">
        <v>10</v>
      </c>
      <c r="C1755" t="s">
        <v>68</v>
      </c>
      <c r="D1755" t="s">
        <v>3615</v>
      </c>
      <c r="E1755" t="s">
        <v>3612</v>
      </c>
      <c r="F1755" t="str">
        <f>WORKSHEET[[#This Row],[Depart From]]&amp;"-"&amp;WORKSHEET[[#This Row],[Arrive To]]</f>
        <v>Mombasa-Victoria</v>
      </c>
      <c r="G1755" s="2">
        <v>44744</v>
      </c>
      <c r="H1755" s="2">
        <v>44778</v>
      </c>
      <c r="I1755" s="2" t="str">
        <f t="shared" si="27"/>
        <v>Delivered</v>
      </c>
      <c r="J1755" s="2" t="str">
        <f>TEXT(WORKSHEET[[#This Row],[Offloading Date]], "mmm")</f>
        <v>Aug</v>
      </c>
      <c r="K1755" s="2" t="str">
        <f>IF(OR(WORKSHEET[[#This Row],[Year]]="", ISBLANK(WORKSHEET[[#This Row],[Year]]), WORKSHEET[[#This Row],[Year]]="null"), "Exclude", "Include")</f>
        <v>Include</v>
      </c>
      <c r="L1755" t="s">
        <v>12</v>
      </c>
      <c r="M1755" t="s">
        <v>12</v>
      </c>
      <c r="N1755" t="s">
        <v>13</v>
      </c>
      <c r="O1755">
        <v>28.95</v>
      </c>
      <c r="P1755">
        <v>600</v>
      </c>
      <c r="Q1755" t="s">
        <v>14</v>
      </c>
      <c r="R1755">
        <f>P1755 * _xll.XLOOKUP(Q1755,CALCULATION!$A$15:$A$17, CALCULATION!$B$15:$B$17 )</f>
        <v>600</v>
      </c>
      <c r="S1755" s="5">
        <f>O1755*P1755*_xll.XLOOKUP(Q1755,CALCULATION!$A$15:$A$17, CALCULATION!$B$15:$B$17)</f>
        <v>17370</v>
      </c>
      <c r="T1755">
        <v>300</v>
      </c>
      <c r="U1755" t="s">
        <v>14</v>
      </c>
      <c r="V1755">
        <f>T1755 * _xll.XLOOKUP(U1755,CALCULATION!$A$15:$A$17, CALCULATION!$B$15:$B$17 )</f>
        <v>300</v>
      </c>
      <c r="W1755" s="5">
        <f>O1755*T1755*_xll.XLOOKUP(U1755,CALCULATION!$A$15:$A$17, CALCULATION!$B$15:$B$17)</f>
        <v>8685</v>
      </c>
      <c r="X1755" s="5">
        <f>WORKSHEET[[#This Row],[Clients Total Cost]] / WORKSHEET[[#This Row],[Clients Rate per T2 (USD)]]</f>
        <v>28.95</v>
      </c>
      <c r="Y1755" s="5">
        <f>WORKSHEET[[#This Row],[Clients Rate per T2 (USD)]] - WORKSHEET[[#This Row],[Supplier Rate Per t2 (USD)]]</f>
        <v>300</v>
      </c>
      <c r="Z1755" s="5">
        <f>WORKSHEET[[#This Row],[Profit Per T]] * WORKSHEET[[#This Row],[Weight]]</f>
        <v>8685</v>
      </c>
      <c r="AA1755">
        <v>1</v>
      </c>
      <c r="AB1755" s="1">
        <v>5.0999999999999996</v>
      </c>
      <c r="AC1755" s="1">
        <v>3.4000000000000004</v>
      </c>
      <c r="AD1755" s="1">
        <v>4.25</v>
      </c>
      <c r="AE1755" s="1">
        <f>WORKSHEET[[#This Row],[Delay at toll gate in days]] +WORKSHEET[[#This Row],[Delay at workshop in days]] +WORKSHEET[[#This Row],[Delay at border in days]]</f>
        <v>12.75</v>
      </c>
    </row>
    <row r="1756" spans="1:31" x14ac:dyDescent="0.35">
      <c r="A1756" t="s">
        <v>1776</v>
      </c>
      <c r="B1756" t="s">
        <v>10</v>
      </c>
      <c r="C1756" t="s">
        <v>68</v>
      </c>
      <c r="D1756" t="s">
        <v>3615</v>
      </c>
      <c r="E1756" t="s">
        <v>3617</v>
      </c>
      <c r="F1756" t="str">
        <f>WORKSHEET[[#This Row],[Depart From]]&amp;"-"&amp;WORKSHEET[[#This Row],[Arrive To]]</f>
        <v>Mombasa-Lagos</v>
      </c>
      <c r="G1756" s="2">
        <v>44735</v>
      </c>
      <c r="H1756" s="2">
        <v>44760</v>
      </c>
      <c r="I1756" s="2" t="str">
        <f t="shared" si="27"/>
        <v>Delivered</v>
      </c>
      <c r="J1756" s="2" t="str">
        <f>TEXT(WORKSHEET[[#This Row],[Offloading Date]], "mmm")</f>
        <v>Jul</v>
      </c>
      <c r="K1756" s="2" t="str">
        <f>IF(OR(WORKSHEET[[#This Row],[Year]]="", ISBLANK(WORKSHEET[[#This Row],[Year]]), WORKSHEET[[#This Row],[Year]]="null"), "Exclude", "Include")</f>
        <v>Include</v>
      </c>
      <c r="L1756" t="s">
        <v>12</v>
      </c>
      <c r="M1756" t="s">
        <v>12</v>
      </c>
      <c r="N1756" t="s">
        <v>13</v>
      </c>
      <c r="O1756">
        <v>28.507000000000001</v>
      </c>
      <c r="P1756">
        <v>600</v>
      </c>
      <c r="Q1756" t="s">
        <v>14</v>
      </c>
      <c r="R1756">
        <f>P1756 * _xll.XLOOKUP(Q1756,CALCULATION!$A$15:$A$17, CALCULATION!$B$15:$B$17 )</f>
        <v>600</v>
      </c>
      <c r="S1756" s="5">
        <f>O1756*P1756*_xll.XLOOKUP(Q1756,CALCULATION!$A$15:$A$17, CALCULATION!$B$15:$B$17)</f>
        <v>17104.2</v>
      </c>
      <c r="T1756">
        <v>300</v>
      </c>
      <c r="U1756" t="s">
        <v>14</v>
      </c>
      <c r="V1756">
        <f>T1756 * _xll.XLOOKUP(U1756,CALCULATION!$A$15:$A$17, CALCULATION!$B$15:$B$17 )</f>
        <v>300</v>
      </c>
      <c r="W1756" s="5">
        <f>O1756*T1756*_xll.XLOOKUP(U1756,CALCULATION!$A$15:$A$17, CALCULATION!$B$15:$B$17)</f>
        <v>8552.1</v>
      </c>
      <c r="X1756" s="5">
        <f>WORKSHEET[[#This Row],[Clients Total Cost]] / WORKSHEET[[#This Row],[Clients Rate per T2 (USD)]]</f>
        <v>28.507000000000001</v>
      </c>
      <c r="Y1756" s="5">
        <f>WORKSHEET[[#This Row],[Clients Rate per T2 (USD)]] - WORKSHEET[[#This Row],[Supplier Rate Per t2 (USD)]]</f>
        <v>300</v>
      </c>
      <c r="Z1756" s="5">
        <f>WORKSHEET[[#This Row],[Profit Per T]] * WORKSHEET[[#This Row],[Weight]]</f>
        <v>8552.1</v>
      </c>
      <c r="AA1756">
        <v>1</v>
      </c>
      <c r="AB1756" s="1">
        <v>3.75</v>
      </c>
      <c r="AC1756" s="1">
        <v>2.5</v>
      </c>
      <c r="AD1756" s="1">
        <v>3.125</v>
      </c>
      <c r="AE1756" s="1">
        <f>WORKSHEET[[#This Row],[Delay at toll gate in days]] +WORKSHEET[[#This Row],[Delay at workshop in days]] +WORKSHEET[[#This Row],[Delay at border in days]]</f>
        <v>9.375</v>
      </c>
    </row>
    <row r="1757" spans="1:31" x14ac:dyDescent="0.35">
      <c r="A1757" t="s">
        <v>1777</v>
      </c>
      <c r="B1757" t="s">
        <v>10</v>
      </c>
      <c r="C1757" t="s">
        <v>68</v>
      </c>
      <c r="D1757" t="s">
        <v>3619</v>
      </c>
      <c r="E1757" t="s">
        <v>3614</v>
      </c>
      <c r="F1757" t="str">
        <f>WORKSHEET[[#This Row],[Depart From]]&amp;"-"&amp;WORKSHEET[[#This Row],[Arrive To]]</f>
        <v>Addis Ababa-Alger</v>
      </c>
      <c r="G1757" s="2">
        <v>44753</v>
      </c>
      <c r="H1757" s="2">
        <v>44786</v>
      </c>
      <c r="I1757" s="2" t="str">
        <f t="shared" si="27"/>
        <v>Delivered</v>
      </c>
      <c r="J1757" s="2" t="str">
        <f>TEXT(WORKSHEET[[#This Row],[Offloading Date]], "mmm")</f>
        <v>Aug</v>
      </c>
      <c r="K1757" s="2" t="str">
        <f>IF(OR(WORKSHEET[[#This Row],[Year]]="", ISBLANK(WORKSHEET[[#This Row],[Year]]), WORKSHEET[[#This Row],[Year]]="null"), "Exclude", "Include")</f>
        <v>Include</v>
      </c>
      <c r="L1757" t="s">
        <v>12</v>
      </c>
      <c r="M1757" t="s">
        <v>12</v>
      </c>
      <c r="N1757" t="s">
        <v>13</v>
      </c>
      <c r="O1757">
        <v>28.835000000000001</v>
      </c>
      <c r="P1757">
        <v>600</v>
      </c>
      <c r="Q1757" t="s">
        <v>14</v>
      </c>
      <c r="R1757">
        <f>P1757 * _xll.XLOOKUP(Q1757,CALCULATION!$A$15:$A$17, CALCULATION!$B$15:$B$17 )</f>
        <v>600</v>
      </c>
      <c r="S1757" s="5">
        <f>O1757*P1757*_xll.XLOOKUP(Q1757,CALCULATION!$A$15:$A$17, CALCULATION!$B$15:$B$17)</f>
        <v>17301</v>
      </c>
      <c r="T1757">
        <v>300</v>
      </c>
      <c r="U1757" t="s">
        <v>14</v>
      </c>
      <c r="V1757">
        <f>T1757 * _xll.XLOOKUP(U1757,CALCULATION!$A$15:$A$17, CALCULATION!$B$15:$B$17 )</f>
        <v>300</v>
      </c>
      <c r="W1757" s="5">
        <f>O1757*T1757*_xll.XLOOKUP(U1757,CALCULATION!$A$15:$A$17, CALCULATION!$B$15:$B$17)</f>
        <v>8650.5</v>
      </c>
      <c r="X1757" s="5">
        <f>WORKSHEET[[#This Row],[Clients Total Cost]] / WORKSHEET[[#This Row],[Clients Rate per T2 (USD)]]</f>
        <v>28.835000000000001</v>
      </c>
      <c r="Y1757" s="5">
        <f>WORKSHEET[[#This Row],[Clients Rate per T2 (USD)]] - WORKSHEET[[#This Row],[Supplier Rate Per t2 (USD)]]</f>
        <v>300</v>
      </c>
      <c r="Z1757" s="5">
        <f>WORKSHEET[[#This Row],[Profit Per T]] * WORKSHEET[[#This Row],[Weight]]</f>
        <v>8650.5</v>
      </c>
      <c r="AA1757">
        <v>1</v>
      </c>
      <c r="AB1757" s="1">
        <v>4.95</v>
      </c>
      <c r="AC1757" s="1">
        <v>3.3000000000000003</v>
      </c>
      <c r="AD1757" s="1">
        <v>4.125</v>
      </c>
      <c r="AE1757" s="1">
        <f>WORKSHEET[[#This Row],[Delay at toll gate in days]] +WORKSHEET[[#This Row],[Delay at workshop in days]] +WORKSHEET[[#This Row],[Delay at border in days]]</f>
        <v>12.375</v>
      </c>
    </row>
    <row r="1758" spans="1:31" x14ac:dyDescent="0.35">
      <c r="A1758" t="s">
        <v>1778</v>
      </c>
      <c r="B1758" t="s">
        <v>10</v>
      </c>
      <c r="C1758" t="s">
        <v>68</v>
      </c>
      <c r="D1758" t="s">
        <v>3611</v>
      </c>
      <c r="E1758" t="s">
        <v>3617</v>
      </c>
      <c r="F1758" t="str">
        <f>WORKSHEET[[#This Row],[Depart From]]&amp;"-"&amp;WORKSHEET[[#This Row],[Arrive To]]</f>
        <v>Mogadishu-Lagos</v>
      </c>
      <c r="G1758" s="2">
        <v>44741</v>
      </c>
      <c r="H1758" s="2">
        <v>44768</v>
      </c>
      <c r="I1758" s="2" t="str">
        <f t="shared" si="27"/>
        <v>Delivered</v>
      </c>
      <c r="J1758" s="2" t="str">
        <f>TEXT(WORKSHEET[[#This Row],[Offloading Date]], "mmm")</f>
        <v>Jul</v>
      </c>
      <c r="K1758" s="2" t="str">
        <f>IF(OR(WORKSHEET[[#This Row],[Year]]="", ISBLANK(WORKSHEET[[#This Row],[Year]]), WORKSHEET[[#This Row],[Year]]="null"), "Exclude", "Include")</f>
        <v>Include</v>
      </c>
      <c r="L1758" t="s">
        <v>12</v>
      </c>
      <c r="M1758" t="s">
        <v>12</v>
      </c>
      <c r="N1758" t="s">
        <v>13</v>
      </c>
      <c r="O1758">
        <v>28.751000000000001</v>
      </c>
      <c r="P1758">
        <v>600</v>
      </c>
      <c r="Q1758" t="s">
        <v>14</v>
      </c>
      <c r="R1758">
        <f>P1758 * _xll.XLOOKUP(Q1758,CALCULATION!$A$15:$A$17, CALCULATION!$B$15:$B$17 )</f>
        <v>600</v>
      </c>
      <c r="S1758" s="5">
        <f>O1758*P1758*_xll.XLOOKUP(Q1758,CALCULATION!$A$15:$A$17, CALCULATION!$B$15:$B$17)</f>
        <v>17250.600000000002</v>
      </c>
      <c r="T1758">
        <v>300</v>
      </c>
      <c r="U1758" t="s">
        <v>14</v>
      </c>
      <c r="V1758">
        <f>T1758 * _xll.XLOOKUP(U1758,CALCULATION!$A$15:$A$17, CALCULATION!$B$15:$B$17 )</f>
        <v>300</v>
      </c>
      <c r="W1758" s="5">
        <f>O1758*T1758*_xll.XLOOKUP(U1758,CALCULATION!$A$15:$A$17, CALCULATION!$B$15:$B$17)</f>
        <v>8625.3000000000011</v>
      </c>
      <c r="X1758" s="5">
        <f>WORKSHEET[[#This Row],[Clients Total Cost]] / WORKSHEET[[#This Row],[Clients Rate per T2 (USD)]]</f>
        <v>28.751000000000005</v>
      </c>
      <c r="Y1758" s="5">
        <f>WORKSHEET[[#This Row],[Clients Rate per T2 (USD)]] - WORKSHEET[[#This Row],[Supplier Rate Per t2 (USD)]]</f>
        <v>300</v>
      </c>
      <c r="Z1758" s="5">
        <f>WORKSHEET[[#This Row],[Profit Per T]] * WORKSHEET[[#This Row],[Weight]]</f>
        <v>8625.3000000000011</v>
      </c>
      <c r="AA1758">
        <v>1</v>
      </c>
      <c r="AB1758" s="1">
        <v>4.05</v>
      </c>
      <c r="AC1758" s="1">
        <v>2.7</v>
      </c>
      <c r="AD1758" s="1">
        <v>3.375</v>
      </c>
      <c r="AE1758" s="1">
        <f>WORKSHEET[[#This Row],[Delay at toll gate in days]] +WORKSHEET[[#This Row],[Delay at workshop in days]] +WORKSHEET[[#This Row],[Delay at border in days]]</f>
        <v>10.125</v>
      </c>
    </row>
    <row r="1759" spans="1:31" x14ac:dyDescent="0.35">
      <c r="A1759" t="s">
        <v>1779</v>
      </c>
      <c r="B1759" t="s">
        <v>10</v>
      </c>
      <c r="C1759" t="s">
        <v>68</v>
      </c>
      <c r="D1759" t="s">
        <v>3611</v>
      </c>
      <c r="E1759" t="s">
        <v>3612</v>
      </c>
      <c r="F1759" t="str">
        <f>WORKSHEET[[#This Row],[Depart From]]&amp;"-"&amp;WORKSHEET[[#This Row],[Arrive To]]</f>
        <v>Mogadishu-Victoria</v>
      </c>
      <c r="G1759" s="2">
        <v>44747</v>
      </c>
      <c r="H1759" s="2">
        <v>44786</v>
      </c>
      <c r="I1759" s="2" t="str">
        <f t="shared" si="27"/>
        <v>Delivered</v>
      </c>
      <c r="J1759" s="2" t="str">
        <f>TEXT(WORKSHEET[[#This Row],[Offloading Date]], "mmm")</f>
        <v>Aug</v>
      </c>
      <c r="K1759" s="2" t="str">
        <f>IF(OR(WORKSHEET[[#This Row],[Year]]="", ISBLANK(WORKSHEET[[#This Row],[Year]]), WORKSHEET[[#This Row],[Year]]="null"), "Exclude", "Include")</f>
        <v>Include</v>
      </c>
      <c r="L1759" t="s">
        <v>12</v>
      </c>
      <c r="M1759" t="s">
        <v>12</v>
      </c>
      <c r="N1759" t="s">
        <v>13</v>
      </c>
      <c r="O1759">
        <v>29.93</v>
      </c>
      <c r="P1759">
        <v>600</v>
      </c>
      <c r="Q1759" t="s">
        <v>14</v>
      </c>
      <c r="R1759">
        <f>P1759 * _xll.XLOOKUP(Q1759,CALCULATION!$A$15:$A$17, CALCULATION!$B$15:$B$17 )</f>
        <v>600</v>
      </c>
      <c r="S1759" s="5">
        <f>O1759*P1759*_xll.XLOOKUP(Q1759,CALCULATION!$A$15:$A$17, CALCULATION!$B$15:$B$17)</f>
        <v>17958</v>
      </c>
      <c r="T1759">
        <v>300</v>
      </c>
      <c r="U1759" t="s">
        <v>14</v>
      </c>
      <c r="V1759">
        <f>T1759 * _xll.XLOOKUP(U1759,CALCULATION!$A$15:$A$17, CALCULATION!$B$15:$B$17 )</f>
        <v>300</v>
      </c>
      <c r="W1759" s="5">
        <f>O1759*T1759*_xll.XLOOKUP(U1759,CALCULATION!$A$15:$A$17, CALCULATION!$B$15:$B$17)</f>
        <v>8979</v>
      </c>
      <c r="X1759" s="5">
        <f>WORKSHEET[[#This Row],[Clients Total Cost]] / WORKSHEET[[#This Row],[Clients Rate per T2 (USD)]]</f>
        <v>29.93</v>
      </c>
      <c r="Y1759" s="5">
        <f>WORKSHEET[[#This Row],[Clients Rate per T2 (USD)]] - WORKSHEET[[#This Row],[Supplier Rate Per t2 (USD)]]</f>
        <v>300</v>
      </c>
      <c r="Z1759" s="5">
        <f>WORKSHEET[[#This Row],[Profit Per T]] * WORKSHEET[[#This Row],[Weight]]</f>
        <v>8979</v>
      </c>
      <c r="AA1759">
        <v>1</v>
      </c>
      <c r="AB1759" s="1">
        <v>5.85</v>
      </c>
      <c r="AC1759" s="1">
        <v>3.9000000000000004</v>
      </c>
      <c r="AD1759" s="1">
        <v>4.875</v>
      </c>
      <c r="AE1759" s="1">
        <f>WORKSHEET[[#This Row],[Delay at toll gate in days]] +WORKSHEET[[#This Row],[Delay at workshop in days]] +WORKSHEET[[#This Row],[Delay at border in days]]</f>
        <v>14.625</v>
      </c>
    </row>
    <row r="1760" spans="1:31" x14ac:dyDescent="0.35">
      <c r="A1760" t="s">
        <v>1780</v>
      </c>
      <c r="B1760" t="s">
        <v>10</v>
      </c>
      <c r="C1760" t="s">
        <v>68</v>
      </c>
      <c r="D1760" t="s">
        <v>3616</v>
      </c>
      <c r="E1760" t="s">
        <v>3614</v>
      </c>
      <c r="F1760" t="str">
        <f>WORKSHEET[[#This Row],[Depart From]]&amp;"-"&amp;WORKSHEET[[#This Row],[Arrive To]]</f>
        <v>Marrakech-Alger</v>
      </c>
      <c r="G1760" s="2">
        <v>44744</v>
      </c>
      <c r="H1760" s="2">
        <v>44778</v>
      </c>
      <c r="I1760" s="2" t="str">
        <f t="shared" si="27"/>
        <v>Delivered</v>
      </c>
      <c r="J1760" s="2" t="str">
        <f>TEXT(WORKSHEET[[#This Row],[Offloading Date]], "mmm")</f>
        <v>Aug</v>
      </c>
      <c r="K1760" s="2" t="str">
        <f>IF(OR(WORKSHEET[[#This Row],[Year]]="", ISBLANK(WORKSHEET[[#This Row],[Year]]), WORKSHEET[[#This Row],[Year]]="null"), "Exclude", "Include")</f>
        <v>Include</v>
      </c>
      <c r="L1760" t="s">
        <v>12</v>
      </c>
      <c r="M1760" t="s">
        <v>12</v>
      </c>
      <c r="N1760" t="s">
        <v>13</v>
      </c>
      <c r="O1760">
        <v>27.882000000000001</v>
      </c>
      <c r="P1760">
        <v>600</v>
      </c>
      <c r="Q1760" t="s">
        <v>14</v>
      </c>
      <c r="R1760">
        <f>P1760 * _xll.XLOOKUP(Q1760,CALCULATION!$A$15:$A$17, CALCULATION!$B$15:$B$17 )</f>
        <v>600</v>
      </c>
      <c r="S1760" s="5">
        <f>O1760*P1760*_xll.XLOOKUP(Q1760,CALCULATION!$A$15:$A$17, CALCULATION!$B$15:$B$17)</f>
        <v>16729.2</v>
      </c>
      <c r="T1760">
        <v>300</v>
      </c>
      <c r="U1760" t="s">
        <v>14</v>
      </c>
      <c r="V1760">
        <f>T1760 * _xll.XLOOKUP(U1760,CALCULATION!$A$15:$A$17, CALCULATION!$B$15:$B$17 )</f>
        <v>300</v>
      </c>
      <c r="W1760" s="5">
        <f>O1760*T1760*_xll.XLOOKUP(U1760,CALCULATION!$A$15:$A$17, CALCULATION!$B$15:$B$17)</f>
        <v>8364.6</v>
      </c>
      <c r="X1760" s="5">
        <f>WORKSHEET[[#This Row],[Clients Total Cost]] / WORKSHEET[[#This Row],[Clients Rate per T2 (USD)]]</f>
        <v>27.882000000000001</v>
      </c>
      <c r="Y1760" s="5">
        <f>WORKSHEET[[#This Row],[Clients Rate per T2 (USD)]] - WORKSHEET[[#This Row],[Supplier Rate Per t2 (USD)]]</f>
        <v>300</v>
      </c>
      <c r="Z1760" s="5">
        <f>WORKSHEET[[#This Row],[Profit Per T]] * WORKSHEET[[#This Row],[Weight]]</f>
        <v>8364.6</v>
      </c>
      <c r="AA1760">
        <v>1</v>
      </c>
      <c r="AB1760" s="1">
        <v>5.0999999999999996</v>
      </c>
      <c r="AC1760" s="1">
        <v>3.4000000000000004</v>
      </c>
      <c r="AD1760" s="1">
        <v>4.25</v>
      </c>
      <c r="AE1760" s="1">
        <f>WORKSHEET[[#This Row],[Delay at toll gate in days]] +WORKSHEET[[#This Row],[Delay at workshop in days]] +WORKSHEET[[#This Row],[Delay at border in days]]</f>
        <v>12.75</v>
      </c>
    </row>
    <row r="1761" spans="1:31" x14ac:dyDescent="0.35">
      <c r="A1761" t="s">
        <v>1781</v>
      </c>
      <c r="B1761" t="s">
        <v>10</v>
      </c>
      <c r="C1761" t="s">
        <v>68</v>
      </c>
      <c r="D1761" t="s">
        <v>3620</v>
      </c>
      <c r="E1761" t="s">
        <v>3617</v>
      </c>
      <c r="F1761" t="str">
        <f>WORKSHEET[[#This Row],[Depart From]]&amp;"-"&amp;WORKSHEET[[#This Row],[Arrive To]]</f>
        <v>Zanzibar-Lagos</v>
      </c>
      <c r="G1761" s="2">
        <v>44736</v>
      </c>
      <c r="H1761" s="2">
        <v>44765</v>
      </c>
      <c r="I1761" s="2" t="str">
        <f t="shared" si="27"/>
        <v>Delivered</v>
      </c>
      <c r="J1761" s="2" t="str">
        <f>TEXT(WORKSHEET[[#This Row],[Offloading Date]], "mmm")</f>
        <v>Jul</v>
      </c>
      <c r="K1761" s="2" t="str">
        <f>IF(OR(WORKSHEET[[#This Row],[Year]]="", ISBLANK(WORKSHEET[[#This Row],[Year]]), WORKSHEET[[#This Row],[Year]]="null"), "Exclude", "Include")</f>
        <v>Include</v>
      </c>
      <c r="L1761" t="s">
        <v>12</v>
      </c>
      <c r="M1761" t="s">
        <v>12</v>
      </c>
      <c r="N1761" t="s">
        <v>13</v>
      </c>
      <c r="O1761">
        <v>28.494</v>
      </c>
      <c r="P1761">
        <v>600</v>
      </c>
      <c r="Q1761" t="s">
        <v>14</v>
      </c>
      <c r="R1761">
        <f>P1761 * _xll.XLOOKUP(Q1761,CALCULATION!$A$15:$A$17, CALCULATION!$B$15:$B$17 )</f>
        <v>600</v>
      </c>
      <c r="S1761" s="5">
        <f>O1761*P1761*_xll.XLOOKUP(Q1761,CALCULATION!$A$15:$A$17, CALCULATION!$B$15:$B$17)</f>
        <v>17096.400000000001</v>
      </c>
      <c r="T1761">
        <v>300</v>
      </c>
      <c r="U1761" t="s">
        <v>14</v>
      </c>
      <c r="V1761">
        <f>T1761 * _xll.XLOOKUP(U1761,CALCULATION!$A$15:$A$17, CALCULATION!$B$15:$B$17 )</f>
        <v>300</v>
      </c>
      <c r="W1761" s="5">
        <f>O1761*T1761*_xll.XLOOKUP(U1761,CALCULATION!$A$15:$A$17, CALCULATION!$B$15:$B$17)</f>
        <v>8548.2000000000007</v>
      </c>
      <c r="X1761" s="5">
        <f>WORKSHEET[[#This Row],[Clients Total Cost]] / WORKSHEET[[#This Row],[Clients Rate per T2 (USD)]]</f>
        <v>28.494000000000003</v>
      </c>
      <c r="Y1761" s="5">
        <f>WORKSHEET[[#This Row],[Clients Rate per T2 (USD)]] - WORKSHEET[[#This Row],[Supplier Rate Per t2 (USD)]]</f>
        <v>300</v>
      </c>
      <c r="Z1761" s="5">
        <f>WORKSHEET[[#This Row],[Profit Per T]] * WORKSHEET[[#This Row],[Weight]]</f>
        <v>8548.2000000000007</v>
      </c>
      <c r="AA1761">
        <v>1</v>
      </c>
      <c r="AB1761" s="1">
        <v>4.3499999999999996</v>
      </c>
      <c r="AC1761" s="1">
        <v>2.9000000000000004</v>
      </c>
      <c r="AD1761" s="1">
        <v>3.625</v>
      </c>
      <c r="AE1761" s="1">
        <f>WORKSHEET[[#This Row],[Delay at toll gate in days]] +WORKSHEET[[#This Row],[Delay at workshop in days]] +WORKSHEET[[#This Row],[Delay at border in days]]</f>
        <v>10.875</v>
      </c>
    </row>
    <row r="1762" spans="1:31" x14ac:dyDescent="0.35">
      <c r="A1762" t="s">
        <v>1782</v>
      </c>
      <c r="B1762" t="s">
        <v>10</v>
      </c>
      <c r="C1762" t="s">
        <v>68</v>
      </c>
      <c r="D1762" t="s">
        <v>3620</v>
      </c>
      <c r="E1762" t="s">
        <v>3613</v>
      </c>
      <c r="F1762" t="str">
        <f>WORKSHEET[[#This Row],[Depart From]]&amp;"-"&amp;WORKSHEET[[#This Row],[Arrive To]]</f>
        <v>Zanzibar-Sanaa</v>
      </c>
      <c r="G1762" s="2">
        <v>44744</v>
      </c>
      <c r="H1762" s="2">
        <v>44776</v>
      </c>
      <c r="I1762" s="2" t="str">
        <f t="shared" si="27"/>
        <v>Delivered</v>
      </c>
      <c r="J1762" s="2" t="str">
        <f>TEXT(WORKSHEET[[#This Row],[Offloading Date]], "mmm")</f>
        <v>Aug</v>
      </c>
      <c r="K1762" s="2" t="str">
        <f>IF(OR(WORKSHEET[[#This Row],[Year]]="", ISBLANK(WORKSHEET[[#This Row],[Year]]), WORKSHEET[[#This Row],[Year]]="null"), "Exclude", "Include")</f>
        <v>Include</v>
      </c>
      <c r="L1762" t="s">
        <v>12</v>
      </c>
      <c r="M1762" t="s">
        <v>12</v>
      </c>
      <c r="N1762" t="s">
        <v>13</v>
      </c>
      <c r="O1762">
        <v>32.024999999999999</v>
      </c>
      <c r="P1762">
        <v>600</v>
      </c>
      <c r="Q1762" t="s">
        <v>14</v>
      </c>
      <c r="R1762">
        <f>P1762 * _xll.XLOOKUP(Q1762,CALCULATION!$A$15:$A$17, CALCULATION!$B$15:$B$17 )</f>
        <v>600</v>
      </c>
      <c r="S1762" s="5">
        <f>O1762*P1762*_xll.XLOOKUP(Q1762,CALCULATION!$A$15:$A$17, CALCULATION!$B$15:$B$17)</f>
        <v>19215</v>
      </c>
      <c r="T1762">
        <v>300</v>
      </c>
      <c r="U1762" t="s">
        <v>14</v>
      </c>
      <c r="V1762">
        <f>T1762 * _xll.XLOOKUP(U1762,CALCULATION!$A$15:$A$17, CALCULATION!$B$15:$B$17 )</f>
        <v>300</v>
      </c>
      <c r="W1762" s="5">
        <f>O1762*T1762*_xll.XLOOKUP(U1762,CALCULATION!$A$15:$A$17, CALCULATION!$B$15:$B$17)</f>
        <v>9607.5</v>
      </c>
      <c r="X1762" s="5">
        <f>WORKSHEET[[#This Row],[Clients Total Cost]] / WORKSHEET[[#This Row],[Clients Rate per T2 (USD)]]</f>
        <v>32.024999999999999</v>
      </c>
      <c r="Y1762" s="5">
        <f>WORKSHEET[[#This Row],[Clients Rate per T2 (USD)]] - WORKSHEET[[#This Row],[Supplier Rate Per t2 (USD)]]</f>
        <v>300</v>
      </c>
      <c r="Z1762" s="5">
        <f>WORKSHEET[[#This Row],[Profit Per T]] * WORKSHEET[[#This Row],[Weight]]</f>
        <v>9607.5</v>
      </c>
      <c r="AA1762">
        <v>1</v>
      </c>
      <c r="AB1762" s="1">
        <v>4.8</v>
      </c>
      <c r="AC1762" s="1">
        <v>3.2</v>
      </c>
      <c r="AD1762" s="1">
        <v>4</v>
      </c>
      <c r="AE1762" s="1">
        <f>WORKSHEET[[#This Row],[Delay at toll gate in days]] +WORKSHEET[[#This Row],[Delay at workshop in days]] +WORKSHEET[[#This Row],[Delay at border in days]]</f>
        <v>12</v>
      </c>
    </row>
    <row r="1763" spans="1:31" x14ac:dyDescent="0.35">
      <c r="A1763" t="s">
        <v>1783</v>
      </c>
      <c r="B1763" t="s">
        <v>10</v>
      </c>
      <c r="C1763" t="s">
        <v>68</v>
      </c>
      <c r="D1763" t="s">
        <v>3616</v>
      </c>
      <c r="E1763" t="s">
        <v>3612</v>
      </c>
      <c r="F1763" t="str">
        <f>WORKSHEET[[#This Row],[Depart From]]&amp;"-"&amp;WORKSHEET[[#This Row],[Arrive To]]</f>
        <v>Marrakech-Victoria</v>
      </c>
      <c r="G1763" s="2">
        <v>44744</v>
      </c>
      <c r="H1763" s="2">
        <v>44775</v>
      </c>
      <c r="I1763" s="2" t="str">
        <f t="shared" si="27"/>
        <v>Delivered</v>
      </c>
      <c r="J1763" s="2" t="str">
        <f>TEXT(WORKSHEET[[#This Row],[Offloading Date]], "mmm")</f>
        <v>Aug</v>
      </c>
      <c r="K1763" s="2" t="str">
        <f>IF(OR(WORKSHEET[[#This Row],[Year]]="", ISBLANK(WORKSHEET[[#This Row],[Year]]), WORKSHEET[[#This Row],[Year]]="null"), "Exclude", "Include")</f>
        <v>Include</v>
      </c>
      <c r="L1763" t="s">
        <v>12</v>
      </c>
      <c r="M1763" t="s">
        <v>12</v>
      </c>
      <c r="N1763" t="s">
        <v>13</v>
      </c>
      <c r="O1763">
        <v>29.934000000000001</v>
      </c>
      <c r="P1763">
        <v>600</v>
      </c>
      <c r="Q1763" t="s">
        <v>14</v>
      </c>
      <c r="R1763">
        <f>P1763 * _xll.XLOOKUP(Q1763,CALCULATION!$A$15:$A$17, CALCULATION!$B$15:$B$17 )</f>
        <v>600</v>
      </c>
      <c r="S1763" s="5">
        <f>O1763*P1763*_xll.XLOOKUP(Q1763,CALCULATION!$A$15:$A$17, CALCULATION!$B$15:$B$17)</f>
        <v>17960.400000000001</v>
      </c>
      <c r="T1763">
        <v>300</v>
      </c>
      <c r="U1763" t="s">
        <v>14</v>
      </c>
      <c r="V1763">
        <f>T1763 * _xll.XLOOKUP(U1763,CALCULATION!$A$15:$A$17, CALCULATION!$B$15:$B$17 )</f>
        <v>300</v>
      </c>
      <c r="W1763" s="5">
        <f>O1763*T1763*_xll.XLOOKUP(U1763,CALCULATION!$A$15:$A$17, CALCULATION!$B$15:$B$17)</f>
        <v>8980.2000000000007</v>
      </c>
      <c r="X1763" s="5">
        <f>WORKSHEET[[#This Row],[Clients Total Cost]] / WORKSHEET[[#This Row],[Clients Rate per T2 (USD)]]</f>
        <v>29.934000000000001</v>
      </c>
      <c r="Y1763" s="5">
        <f>WORKSHEET[[#This Row],[Clients Rate per T2 (USD)]] - WORKSHEET[[#This Row],[Supplier Rate Per t2 (USD)]]</f>
        <v>300</v>
      </c>
      <c r="Z1763" s="5">
        <f>WORKSHEET[[#This Row],[Profit Per T]] * WORKSHEET[[#This Row],[Weight]]</f>
        <v>8980.2000000000007</v>
      </c>
      <c r="AA1763">
        <v>1</v>
      </c>
      <c r="AB1763" s="1">
        <v>4.6499999999999995</v>
      </c>
      <c r="AC1763" s="1">
        <v>3.1</v>
      </c>
      <c r="AD1763" s="1">
        <v>3.875</v>
      </c>
      <c r="AE1763" s="1">
        <f>WORKSHEET[[#This Row],[Delay at toll gate in days]] +WORKSHEET[[#This Row],[Delay at workshop in days]] +WORKSHEET[[#This Row],[Delay at border in days]]</f>
        <v>11.625</v>
      </c>
    </row>
    <row r="1764" spans="1:31" x14ac:dyDescent="0.35">
      <c r="A1764" t="s">
        <v>1784</v>
      </c>
      <c r="B1764" t="s">
        <v>10</v>
      </c>
      <c r="C1764" t="s">
        <v>68</v>
      </c>
      <c r="D1764" t="s">
        <v>3620</v>
      </c>
      <c r="E1764" t="s">
        <v>3618</v>
      </c>
      <c r="F1764" t="str">
        <f>WORKSHEET[[#This Row],[Depart From]]&amp;"-"&amp;WORKSHEET[[#This Row],[Arrive To]]</f>
        <v>Zanzibar-Tripoli</v>
      </c>
      <c r="G1764" s="2">
        <v>44744</v>
      </c>
      <c r="H1764" s="2">
        <v>44774</v>
      </c>
      <c r="I1764" s="2" t="str">
        <f t="shared" si="27"/>
        <v>Delivered</v>
      </c>
      <c r="J1764" s="2" t="str">
        <f>TEXT(WORKSHEET[[#This Row],[Offloading Date]], "mmm")</f>
        <v>Aug</v>
      </c>
      <c r="K1764" s="2" t="str">
        <f>IF(OR(WORKSHEET[[#This Row],[Year]]="", ISBLANK(WORKSHEET[[#This Row],[Year]]), WORKSHEET[[#This Row],[Year]]="null"), "Exclude", "Include")</f>
        <v>Include</v>
      </c>
      <c r="L1764" t="s">
        <v>12</v>
      </c>
      <c r="M1764" t="s">
        <v>12</v>
      </c>
      <c r="N1764" t="s">
        <v>13</v>
      </c>
      <c r="O1764">
        <v>28.407</v>
      </c>
      <c r="P1764">
        <v>600</v>
      </c>
      <c r="Q1764" t="s">
        <v>14</v>
      </c>
      <c r="R1764">
        <f>P1764 * _xll.XLOOKUP(Q1764,CALCULATION!$A$15:$A$17, CALCULATION!$B$15:$B$17 )</f>
        <v>600</v>
      </c>
      <c r="S1764" s="5">
        <f>O1764*P1764*_xll.XLOOKUP(Q1764,CALCULATION!$A$15:$A$17, CALCULATION!$B$15:$B$17)</f>
        <v>17044.2</v>
      </c>
      <c r="T1764">
        <v>300</v>
      </c>
      <c r="U1764" t="s">
        <v>14</v>
      </c>
      <c r="V1764">
        <f>T1764 * _xll.XLOOKUP(U1764,CALCULATION!$A$15:$A$17, CALCULATION!$B$15:$B$17 )</f>
        <v>300</v>
      </c>
      <c r="W1764" s="5">
        <f>O1764*T1764*_xll.XLOOKUP(U1764,CALCULATION!$A$15:$A$17, CALCULATION!$B$15:$B$17)</f>
        <v>8522.1</v>
      </c>
      <c r="X1764" s="5">
        <f>WORKSHEET[[#This Row],[Clients Total Cost]] / WORKSHEET[[#This Row],[Clients Rate per T2 (USD)]]</f>
        <v>28.407</v>
      </c>
      <c r="Y1764" s="5">
        <f>WORKSHEET[[#This Row],[Clients Rate per T2 (USD)]] - WORKSHEET[[#This Row],[Supplier Rate Per t2 (USD)]]</f>
        <v>300</v>
      </c>
      <c r="Z1764" s="5">
        <f>WORKSHEET[[#This Row],[Profit Per T]] * WORKSHEET[[#This Row],[Weight]]</f>
        <v>8522.1</v>
      </c>
      <c r="AA1764">
        <v>1</v>
      </c>
      <c r="AB1764" s="1">
        <v>4.5</v>
      </c>
      <c r="AC1764" s="1">
        <v>3</v>
      </c>
      <c r="AD1764" s="1">
        <v>3.75</v>
      </c>
      <c r="AE1764" s="1">
        <f>WORKSHEET[[#This Row],[Delay at toll gate in days]] +WORKSHEET[[#This Row],[Delay at workshop in days]] +WORKSHEET[[#This Row],[Delay at border in days]]</f>
        <v>11.25</v>
      </c>
    </row>
    <row r="1765" spans="1:31" x14ac:dyDescent="0.35">
      <c r="A1765" t="s">
        <v>1785</v>
      </c>
      <c r="B1765" t="s">
        <v>10</v>
      </c>
      <c r="C1765" t="s">
        <v>68</v>
      </c>
      <c r="D1765" t="s">
        <v>3616</v>
      </c>
      <c r="E1765" t="s">
        <v>3618</v>
      </c>
      <c r="F1765" t="str">
        <f>WORKSHEET[[#This Row],[Depart From]]&amp;"-"&amp;WORKSHEET[[#This Row],[Arrive To]]</f>
        <v>Marrakech-Tripoli</v>
      </c>
      <c r="G1765" s="2">
        <v>44744</v>
      </c>
      <c r="H1765" s="2">
        <v>44775</v>
      </c>
      <c r="I1765" s="2" t="str">
        <f t="shared" si="27"/>
        <v>Delivered</v>
      </c>
      <c r="J1765" s="2" t="str">
        <f>TEXT(WORKSHEET[[#This Row],[Offloading Date]], "mmm")</f>
        <v>Aug</v>
      </c>
      <c r="K1765" s="2" t="str">
        <f>IF(OR(WORKSHEET[[#This Row],[Year]]="", ISBLANK(WORKSHEET[[#This Row],[Year]]), WORKSHEET[[#This Row],[Year]]="null"), "Exclude", "Include")</f>
        <v>Include</v>
      </c>
      <c r="L1765" t="s">
        <v>12</v>
      </c>
      <c r="M1765" t="s">
        <v>12</v>
      </c>
      <c r="N1765" t="s">
        <v>13</v>
      </c>
      <c r="O1765">
        <v>28.652999999999999</v>
      </c>
      <c r="P1765">
        <v>600</v>
      </c>
      <c r="Q1765" t="s">
        <v>14</v>
      </c>
      <c r="R1765">
        <f>P1765 * _xll.XLOOKUP(Q1765,CALCULATION!$A$15:$A$17, CALCULATION!$B$15:$B$17 )</f>
        <v>600</v>
      </c>
      <c r="S1765" s="5">
        <f>O1765*P1765*_xll.XLOOKUP(Q1765,CALCULATION!$A$15:$A$17, CALCULATION!$B$15:$B$17)</f>
        <v>17191.8</v>
      </c>
      <c r="T1765">
        <v>300</v>
      </c>
      <c r="U1765" t="s">
        <v>14</v>
      </c>
      <c r="V1765">
        <f>T1765 * _xll.XLOOKUP(U1765,CALCULATION!$A$15:$A$17, CALCULATION!$B$15:$B$17 )</f>
        <v>300</v>
      </c>
      <c r="W1765" s="5">
        <f>O1765*T1765*_xll.XLOOKUP(U1765,CALCULATION!$A$15:$A$17, CALCULATION!$B$15:$B$17)</f>
        <v>8595.9</v>
      </c>
      <c r="X1765" s="5">
        <f>WORKSHEET[[#This Row],[Clients Total Cost]] / WORKSHEET[[#This Row],[Clients Rate per T2 (USD)]]</f>
        <v>28.652999999999999</v>
      </c>
      <c r="Y1765" s="5">
        <f>WORKSHEET[[#This Row],[Clients Rate per T2 (USD)]] - WORKSHEET[[#This Row],[Supplier Rate Per t2 (USD)]]</f>
        <v>300</v>
      </c>
      <c r="Z1765" s="5">
        <f>WORKSHEET[[#This Row],[Profit Per T]] * WORKSHEET[[#This Row],[Weight]]</f>
        <v>8595.9</v>
      </c>
      <c r="AA1765">
        <v>1</v>
      </c>
      <c r="AB1765" s="1">
        <v>4.6499999999999995</v>
      </c>
      <c r="AC1765" s="1">
        <v>3.1</v>
      </c>
      <c r="AD1765" s="1">
        <v>3.875</v>
      </c>
      <c r="AE1765" s="1">
        <f>WORKSHEET[[#This Row],[Delay at toll gate in days]] +WORKSHEET[[#This Row],[Delay at workshop in days]] +WORKSHEET[[#This Row],[Delay at border in days]]</f>
        <v>11.625</v>
      </c>
    </row>
    <row r="1766" spans="1:31" x14ac:dyDescent="0.35">
      <c r="A1766" t="s">
        <v>1786</v>
      </c>
      <c r="B1766" t="s">
        <v>10</v>
      </c>
      <c r="C1766" t="s">
        <v>68</v>
      </c>
      <c r="D1766" t="s">
        <v>3620</v>
      </c>
      <c r="E1766" t="s">
        <v>3612</v>
      </c>
      <c r="F1766" t="str">
        <f>WORKSHEET[[#This Row],[Depart From]]&amp;"-"&amp;WORKSHEET[[#This Row],[Arrive To]]</f>
        <v>Zanzibar-Victoria</v>
      </c>
      <c r="G1766" s="2">
        <v>44734</v>
      </c>
      <c r="H1766" s="2">
        <v>44761</v>
      </c>
      <c r="I1766" s="2" t="str">
        <f t="shared" si="27"/>
        <v>Delivered</v>
      </c>
      <c r="J1766" s="2" t="str">
        <f>TEXT(WORKSHEET[[#This Row],[Offloading Date]], "mmm")</f>
        <v>Jul</v>
      </c>
      <c r="K1766" s="2" t="str">
        <f>IF(OR(WORKSHEET[[#This Row],[Year]]="", ISBLANK(WORKSHEET[[#This Row],[Year]]), WORKSHEET[[#This Row],[Year]]="null"), "Exclude", "Include")</f>
        <v>Include</v>
      </c>
      <c r="L1766" t="s">
        <v>12</v>
      </c>
      <c r="M1766" t="s">
        <v>12</v>
      </c>
      <c r="N1766" t="s">
        <v>13</v>
      </c>
      <c r="O1766">
        <v>28.827999999999999</v>
      </c>
      <c r="P1766">
        <v>600</v>
      </c>
      <c r="Q1766" t="s">
        <v>14</v>
      </c>
      <c r="R1766">
        <f>P1766 * _xll.XLOOKUP(Q1766,CALCULATION!$A$15:$A$17, CALCULATION!$B$15:$B$17 )</f>
        <v>600</v>
      </c>
      <c r="S1766" s="5">
        <f>O1766*P1766*_xll.XLOOKUP(Q1766,CALCULATION!$A$15:$A$17, CALCULATION!$B$15:$B$17)</f>
        <v>17296.8</v>
      </c>
      <c r="T1766">
        <v>300</v>
      </c>
      <c r="U1766" t="s">
        <v>14</v>
      </c>
      <c r="V1766">
        <f>T1766 * _xll.XLOOKUP(U1766,CALCULATION!$A$15:$A$17, CALCULATION!$B$15:$B$17 )</f>
        <v>300</v>
      </c>
      <c r="W1766" s="5">
        <f>O1766*T1766*_xll.XLOOKUP(U1766,CALCULATION!$A$15:$A$17, CALCULATION!$B$15:$B$17)</f>
        <v>8648.4</v>
      </c>
      <c r="X1766" s="5">
        <f>WORKSHEET[[#This Row],[Clients Total Cost]] / WORKSHEET[[#This Row],[Clients Rate per T2 (USD)]]</f>
        <v>28.827999999999999</v>
      </c>
      <c r="Y1766" s="5">
        <f>WORKSHEET[[#This Row],[Clients Rate per T2 (USD)]] - WORKSHEET[[#This Row],[Supplier Rate Per t2 (USD)]]</f>
        <v>300</v>
      </c>
      <c r="Z1766" s="5">
        <f>WORKSHEET[[#This Row],[Profit Per T]] * WORKSHEET[[#This Row],[Weight]]</f>
        <v>8648.4</v>
      </c>
      <c r="AA1766">
        <v>1</v>
      </c>
      <c r="AB1766" s="1">
        <v>4.05</v>
      </c>
      <c r="AC1766" s="1">
        <v>2.7</v>
      </c>
      <c r="AD1766" s="1">
        <v>3.375</v>
      </c>
      <c r="AE1766" s="1">
        <f>WORKSHEET[[#This Row],[Delay at toll gate in days]] +WORKSHEET[[#This Row],[Delay at workshop in days]] +WORKSHEET[[#This Row],[Delay at border in days]]</f>
        <v>10.125</v>
      </c>
    </row>
    <row r="1767" spans="1:31" x14ac:dyDescent="0.35">
      <c r="A1767" t="s">
        <v>1787</v>
      </c>
      <c r="B1767" t="s">
        <v>10</v>
      </c>
      <c r="C1767" t="s">
        <v>68</v>
      </c>
      <c r="D1767" t="s">
        <v>3611</v>
      </c>
      <c r="E1767" t="s">
        <v>3617</v>
      </c>
      <c r="F1767" t="str">
        <f>WORKSHEET[[#This Row],[Depart From]]&amp;"-"&amp;WORKSHEET[[#This Row],[Arrive To]]</f>
        <v>Mogadishu-Lagos</v>
      </c>
      <c r="G1767" s="2">
        <v>44744</v>
      </c>
      <c r="H1767" s="2">
        <v>44774</v>
      </c>
      <c r="I1767" s="2" t="str">
        <f t="shared" si="27"/>
        <v>Delivered</v>
      </c>
      <c r="J1767" s="2" t="str">
        <f>TEXT(WORKSHEET[[#This Row],[Offloading Date]], "mmm")</f>
        <v>Aug</v>
      </c>
      <c r="K1767" s="2" t="str">
        <f>IF(OR(WORKSHEET[[#This Row],[Year]]="", ISBLANK(WORKSHEET[[#This Row],[Year]]), WORKSHEET[[#This Row],[Year]]="null"), "Exclude", "Include")</f>
        <v>Include</v>
      </c>
      <c r="L1767" t="s">
        <v>12</v>
      </c>
      <c r="M1767" t="s">
        <v>12</v>
      </c>
      <c r="N1767" t="s">
        <v>13</v>
      </c>
      <c r="O1767">
        <v>28.739000000000001</v>
      </c>
      <c r="P1767">
        <v>600</v>
      </c>
      <c r="Q1767" t="s">
        <v>14</v>
      </c>
      <c r="R1767">
        <f>P1767 * _xll.XLOOKUP(Q1767,CALCULATION!$A$15:$A$17, CALCULATION!$B$15:$B$17 )</f>
        <v>600</v>
      </c>
      <c r="S1767" s="5">
        <f>O1767*P1767*_xll.XLOOKUP(Q1767,CALCULATION!$A$15:$A$17, CALCULATION!$B$15:$B$17)</f>
        <v>17243.400000000001</v>
      </c>
      <c r="T1767">
        <v>300</v>
      </c>
      <c r="U1767" t="s">
        <v>14</v>
      </c>
      <c r="V1767">
        <f>T1767 * _xll.XLOOKUP(U1767,CALCULATION!$A$15:$A$17, CALCULATION!$B$15:$B$17 )</f>
        <v>300</v>
      </c>
      <c r="W1767" s="5">
        <f>O1767*T1767*_xll.XLOOKUP(U1767,CALCULATION!$A$15:$A$17, CALCULATION!$B$15:$B$17)</f>
        <v>8621.7000000000007</v>
      </c>
      <c r="X1767" s="5">
        <f>WORKSHEET[[#This Row],[Clients Total Cost]] / WORKSHEET[[#This Row],[Clients Rate per T2 (USD)]]</f>
        <v>28.739000000000001</v>
      </c>
      <c r="Y1767" s="5">
        <f>WORKSHEET[[#This Row],[Clients Rate per T2 (USD)]] - WORKSHEET[[#This Row],[Supplier Rate Per t2 (USD)]]</f>
        <v>300</v>
      </c>
      <c r="Z1767" s="5">
        <f>WORKSHEET[[#This Row],[Profit Per T]] * WORKSHEET[[#This Row],[Weight]]</f>
        <v>8621.7000000000007</v>
      </c>
      <c r="AA1767">
        <v>1</v>
      </c>
      <c r="AB1767" s="1">
        <v>4.5</v>
      </c>
      <c r="AC1767" s="1">
        <v>3</v>
      </c>
      <c r="AD1767" s="1">
        <v>3.75</v>
      </c>
      <c r="AE1767" s="1">
        <f>WORKSHEET[[#This Row],[Delay at toll gate in days]] +WORKSHEET[[#This Row],[Delay at workshop in days]] +WORKSHEET[[#This Row],[Delay at border in days]]</f>
        <v>11.25</v>
      </c>
    </row>
    <row r="1768" spans="1:31" x14ac:dyDescent="0.35">
      <c r="A1768" t="s">
        <v>1788</v>
      </c>
      <c r="B1768" t="s">
        <v>10</v>
      </c>
      <c r="C1768" t="s">
        <v>68</v>
      </c>
      <c r="D1768" t="s">
        <v>3615</v>
      </c>
      <c r="E1768" t="s">
        <v>3617</v>
      </c>
      <c r="F1768" t="str">
        <f>WORKSHEET[[#This Row],[Depart From]]&amp;"-"&amp;WORKSHEET[[#This Row],[Arrive To]]</f>
        <v>Mombasa-Lagos</v>
      </c>
      <c r="G1768" s="2">
        <v>44744</v>
      </c>
      <c r="H1768" s="2">
        <v>44781</v>
      </c>
      <c r="I1768" s="2" t="str">
        <f t="shared" si="27"/>
        <v>Delivered</v>
      </c>
      <c r="J1768" s="2" t="str">
        <f>TEXT(WORKSHEET[[#This Row],[Offloading Date]], "mmm")</f>
        <v>Aug</v>
      </c>
      <c r="K1768" s="2" t="str">
        <f>IF(OR(WORKSHEET[[#This Row],[Year]]="", ISBLANK(WORKSHEET[[#This Row],[Year]]), WORKSHEET[[#This Row],[Year]]="null"), "Exclude", "Include")</f>
        <v>Include</v>
      </c>
      <c r="L1768" t="s">
        <v>12</v>
      </c>
      <c r="M1768" t="s">
        <v>12</v>
      </c>
      <c r="N1768" t="s">
        <v>13</v>
      </c>
      <c r="O1768">
        <v>28.721</v>
      </c>
      <c r="P1768">
        <v>600</v>
      </c>
      <c r="Q1768" t="s">
        <v>14</v>
      </c>
      <c r="R1768">
        <f>P1768 * _xll.XLOOKUP(Q1768,CALCULATION!$A$15:$A$17, CALCULATION!$B$15:$B$17 )</f>
        <v>600</v>
      </c>
      <c r="S1768" s="5">
        <f>O1768*P1768*_xll.XLOOKUP(Q1768,CALCULATION!$A$15:$A$17, CALCULATION!$B$15:$B$17)</f>
        <v>17232.599999999999</v>
      </c>
      <c r="T1768">
        <v>300</v>
      </c>
      <c r="U1768" t="s">
        <v>14</v>
      </c>
      <c r="V1768">
        <f>T1768 * _xll.XLOOKUP(U1768,CALCULATION!$A$15:$A$17, CALCULATION!$B$15:$B$17 )</f>
        <v>300</v>
      </c>
      <c r="W1768" s="5">
        <f>O1768*T1768*_xll.XLOOKUP(U1768,CALCULATION!$A$15:$A$17, CALCULATION!$B$15:$B$17)</f>
        <v>8616.2999999999993</v>
      </c>
      <c r="X1768" s="5">
        <f>WORKSHEET[[#This Row],[Clients Total Cost]] / WORKSHEET[[#This Row],[Clients Rate per T2 (USD)]]</f>
        <v>28.720999999999997</v>
      </c>
      <c r="Y1768" s="5">
        <f>WORKSHEET[[#This Row],[Clients Rate per T2 (USD)]] - WORKSHEET[[#This Row],[Supplier Rate Per t2 (USD)]]</f>
        <v>300</v>
      </c>
      <c r="Z1768" s="5">
        <f>WORKSHEET[[#This Row],[Profit Per T]] * WORKSHEET[[#This Row],[Weight]]</f>
        <v>8616.2999999999993</v>
      </c>
      <c r="AA1768">
        <v>1</v>
      </c>
      <c r="AB1768" s="1">
        <v>5.55</v>
      </c>
      <c r="AC1768" s="1">
        <v>3.7</v>
      </c>
      <c r="AD1768" s="1">
        <v>4.625</v>
      </c>
      <c r="AE1768" s="1">
        <f>WORKSHEET[[#This Row],[Delay at toll gate in days]] +WORKSHEET[[#This Row],[Delay at workshop in days]] +WORKSHEET[[#This Row],[Delay at border in days]]</f>
        <v>13.875</v>
      </c>
    </row>
    <row r="1769" spans="1:31" x14ac:dyDescent="0.35">
      <c r="A1769" t="s">
        <v>1789</v>
      </c>
      <c r="B1769" t="s">
        <v>10</v>
      </c>
      <c r="C1769" t="s">
        <v>68</v>
      </c>
      <c r="D1769" t="s">
        <v>3616</v>
      </c>
      <c r="E1769" t="s">
        <v>3617</v>
      </c>
      <c r="F1769" t="str">
        <f>WORKSHEET[[#This Row],[Depart From]]&amp;"-"&amp;WORKSHEET[[#This Row],[Arrive To]]</f>
        <v>Marrakech-Lagos</v>
      </c>
      <c r="G1769" s="2">
        <v>44741</v>
      </c>
      <c r="H1769" s="2">
        <v>44768</v>
      </c>
      <c r="I1769" s="2" t="str">
        <f t="shared" si="27"/>
        <v>Delivered</v>
      </c>
      <c r="J1769" s="2" t="str">
        <f>TEXT(WORKSHEET[[#This Row],[Offloading Date]], "mmm")</f>
        <v>Jul</v>
      </c>
      <c r="K1769" s="2" t="str">
        <f>IF(OR(WORKSHEET[[#This Row],[Year]]="", ISBLANK(WORKSHEET[[#This Row],[Year]]), WORKSHEET[[#This Row],[Year]]="null"), "Exclude", "Include")</f>
        <v>Include</v>
      </c>
      <c r="L1769" t="s">
        <v>12</v>
      </c>
      <c r="M1769" t="s">
        <v>12</v>
      </c>
      <c r="N1769" t="s">
        <v>13</v>
      </c>
      <c r="O1769">
        <v>30.202000000000002</v>
      </c>
      <c r="P1769">
        <v>600</v>
      </c>
      <c r="Q1769" t="s">
        <v>14</v>
      </c>
      <c r="R1769">
        <f>P1769 * _xll.XLOOKUP(Q1769,CALCULATION!$A$15:$A$17, CALCULATION!$B$15:$B$17 )</f>
        <v>600</v>
      </c>
      <c r="S1769" s="5">
        <f>O1769*P1769*_xll.XLOOKUP(Q1769,CALCULATION!$A$15:$A$17, CALCULATION!$B$15:$B$17)</f>
        <v>18121.2</v>
      </c>
      <c r="T1769">
        <v>300</v>
      </c>
      <c r="U1769" t="s">
        <v>14</v>
      </c>
      <c r="V1769">
        <f>T1769 * _xll.XLOOKUP(U1769,CALCULATION!$A$15:$A$17, CALCULATION!$B$15:$B$17 )</f>
        <v>300</v>
      </c>
      <c r="W1769" s="5">
        <f>O1769*T1769*_xll.XLOOKUP(U1769,CALCULATION!$A$15:$A$17, CALCULATION!$B$15:$B$17)</f>
        <v>9060.6</v>
      </c>
      <c r="X1769" s="5">
        <f>WORKSHEET[[#This Row],[Clients Total Cost]] / WORKSHEET[[#This Row],[Clients Rate per T2 (USD)]]</f>
        <v>30.202000000000002</v>
      </c>
      <c r="Y1769" s="5">
        <f>WORKSHEET[[#This Row],[Clients Rate per T2 (USD)]] - WORKSHEET[[#This Row],[Supplier Rate Per t2 (USD)]]</f>
        <v>300</v>
      </c>
      <c r="Z1769" s="5">
        <f>WORKSHEET[[#This Row],[Profit Per T]] * WORKSHEET[[#This Row],[Weight]]</f>
        <v>9060.6</v>
      </c>
      <c r="AA1769">
        <v>1</v>
      </c>
      <c r="AB1769" s="1">
        <v>4.05</v>
      </c>
      <c r="AC1769" s="1">
        <v>2.7</v>
      </c>
      <c r="AD1769" s="1">
        <v>3.375</v>
      </c>
      <c r="AE1769" s="1">
        <f>WORKSHEET[[#This Row],[Delay at toll gate in days]] +WORKSHEET[[#This Row],[Delay at workshop in days]] +WORKSHEET[[#This Row],[Delay at border in days]]</f>
        <v>10.125</v>
      </c>
    </row>
    <row r="1770" spans="1:31" x14ac:dyDescent="0.35">
      <c r="A1770" t="s">
        <v>1790</v>
      </c>
      <c r="B1770" t="s">
        <v>10</v>
      </c>
      <c r="C1770" t="s">
        <v>68</v>
      </c>
      <c r="D1770" t="s">
        <v>3620</v>
      </c>
      <c r="E1770" t="s">
        <v>3617</v>
      </c>
      <c r="F1770" t="str">
        <f>WORKSHEET[[#This Row],[Depart From]]&amp;"-"&amp;WORKSHEET[[#This Row],[Arrive To]]</f>
        <v>Zanzibar-Lagos</v>
      </c>
      <c r="G1770" s="2">
        <v>44733</v>
      </c>
      <c r="H1770" s="2">
        <v>44760</v>
      </c>
      <c r="I1770" s="2" t="str">
        <f t="shared" si="27"/>
        <v>Delivered</v>
      </c>
      <c r="J1770" s="2" t="str">
        <f>TEXT(WORKSHEET[[#This Row],[Offloading Date]], "mmm")</f>
        <v>Jul</v>
      </c>
      <c r="K1770" s="2" t="str">
        <f>IF(OR(WORKSHEET[[#This Row],[Year]]="", ISBLANK(WORKSHEET[[#This Row],[Year]]), WORKSHEET[[#This Row],[Year]]="null"), "Exclude", "Include")</f>
        <v>Include</v>
      </c>
      <c r="L1770" t="s">
        <v>12</v>
      </c>
      <c r="M1770" t="s">
        <v>12</v>
      </c>
      <c r="N1770" t="s">
        <v>13</v>
      </c>
      <c r="O1770">
        <v>29.649000000000001</v>
      </c>
      <c r="P1770">
        <v>600</v>
      </c>
      <c r="Q1770" t="s">
        <v>14</v>
      </c>
      <c r="R1770">
        <f>P1770 * _xll.XLOOKUP(Q1770,CALCULATION!$A$15:$A$17, CALCULATION!$B$15:$B$17 )</f>
        <v>600</v>
      </c>
      <c r="S1770" s="5">
        <f>O1770*P1770*_xll.XLOOKUP(Q1770,CALCULATION!$A$15:$A$17, CALCULATION!$B$15:$B$17)</f>
        <v>17789.400000000001</v>
      </c>
      <c r="T1770">
        <v>300</v>
      </c>
      <c r="U1770" t="s">
        <v>14</v>
      </c>
      <c r="V1770">
        <f>T1770 * _xll.XLOOKUP(U1770,CALCULATION!$A$15:$A$17, CALCULATION!$B$15:$B$17 )</f>
        <v>300</v>
      </c>
      <c r="W1770" s="5">
        <f>O1770*T1770*_xll.XLOOKUP(U1770,CALCULATION!$A$15:$A$17, CALCULATION!$B$15:$B$17)</f>
        <v>8894.7000000000007</v>
      </c>
      <c r="X1770" s="5">
        <f>WORKSHEET[[#This Row],[Clients Total Cost]] / WORKSHEET[[#This Row],[Clients Rate per T2 (USD)]]</f>
        <v>29.649000000000001</v>
      </c>
      <c r="Y1770" s="5">
        <f>WORKSHEET[[#This Row],[Clients Rate per T2 (USD)]] - WORKSHEET[[#This Row],[Supplier Rate Per t2 (USD)]]</f>
        <v>300</v>
      </c>
      <c r="Z1770" s="5">
        <f>WORKSHEET[[#This Row],[Profit Per T]] * WORKSHEET[[#This Row],[Weight]]</f>
        <v>8894.7000000000007</v>
      </c>
      <c r="AA1770">
        <v>1</v>
      </c>
      <c r="AB1770" s="1">
        <v>4.05</v>
      </c>
      <c r="AC1770" s="1">
        <v>2.7</v>
      </c>
      <c r="AD1770" s="1">
        <v>3.375</v>
      </c>
      <c r="AE1770" s="1">
        <f>WORKSHEET[[#This Row],[Delay at toll gate in days]] +WORKSHEET[[#This Row],[Delay at workshop in days]] +WORKSHEET[[#This Row],[Delay at border in days]]</f>
        <v>10.125</v>
      </c>
    </row>
    <row r="1771" spans="1:31" x14ac:dyDescent="0.35">
      <c r="A1771" t="s">
        <v>1791</v>
      </c>
      <c r="B1771" t="s">
        <v>10</v>
      </c>
      <c r="C1771" t="s">
        <v>68</v>
      </c>
      <c r="D1771" t="s">
        <v>3616</v>
      </c>
      <c r="E1771" t="s">
        <v>3613</v>
      </c>
      <c r="F1771" t="str">
        <f>WORKSHEET[[#This Row],[Depart From]]&amp;"-"&amp;WORKSHEET[[#This Row],[Arrive To]]</f>
        <v>Marrakech-Sanaa</v>
      </c>
      <c r="G1771" s="2">
        <v>44736</v>
      </c>
      <c r="H1771" s="2">
        <v>44767</v>
      </c>
      <c r="I1771" s="2" t="str">
        <f t="shared" si="27"/>
        <v>Delivered</v>
      </c>
      <c r="J1771" s="2" t="str">
        <f>TEXT(WORKSHEET[[#This Row],[Offloading Date]], "mmm")</f>
        <v>Jul</v>
      </c>
      <c r="K1771" s="2" t="str">
        <f>IF(OR(WORKSHEET[[#This Row],[Year]]="", ISBLANK(WORKSHEET[[#This Row],[Year]]), WORKSHEET[[#This Row],[Year]]="null"), "Exclude", "Include")</f>
        <v>Include</v>
      </c>
      <c r="L1771" t="s">
        <v>12</v>
      </c>
      <c r="M1771" t="s">
        <v>12</v>
      </c>
      <c r="N1771" t="s">
        <v>13</v>
      </c>
      <c r="O1771">
        <v>28.236000000000001</v>
      </c>
      <c r="P1771">
        <v>600</v>
      </c>
      <c r="Q1771" t="s">
        <v>14</v>
      </c>
      <c r="R1771">
        <f>P1771 * _xll.XLOOKUP(Q1771,CALCULATION!$A$15:$A$17, CALCULATION!$B$15:$B$17 )</f>
        <v>600</v>
      </c>
      <c r="S1771" s="5">
        <f>O1771*P1771*_xll.XLOOKUP(Q1771,CALCULATION!$A$15:$A$17, CALCULATION!$B$15:$B$17)</f>
        <v>16941.600000000002</v>
      </c>
      <c r="T1771">
        <v>300</v>
      </c>
      <c r="U1771" t="s">
        <v>14</v>
      </c>
      <c r="V1771">
        <f>T1771 * _xll.XLOOKUP(U1771,CALCULATION!$A$15:$A$17, CALCULATION!$B$15:$B$17 )</f>
        <v>300</v>
      </c>
      <c r="W1771" s="5">
        <f>O1771*T1771*_xll.XLOOKUP(U1771,CALCULATION!$A$15:$A$17, CALCULATION!$B$15:$B$17)</f>
        <v>8470.8000000000011</v>
      </c>
      <c r="X1771" s="5">
        <f>WORKSHEET[[#This Row],[Clients Total Cost]] / WORKSHEET[[#This Row],[Clients Rate per T2 (USD)]]</f>
        <v>28.236000000000004</v>
      </c>
      <c r="Y1771" s="5">
        <f>WORKSHEET[[#This Row],[Clients Rate per T2 (USD)]] - WORKSHEET[[#This Row],[Supplier Rate Per t2 (USD)]]</f>
        <v>300</v>
      </c>
      <c r="Z1771" s="5">
        <f>WORKSHEET[[#This Row],[Profit Per T]] * WORKSHEET[[#This Row],[Weight]]</f>
        <v>8470.8000000000011</v>
      </c>
      <c r="AA1771">
        <v>1</v>
      </c>
      <c r="AB1771" s="1">
        <v>4.6499999999999995</v>
      </c>
      <c r="AC1771" s="1">
        <v>3.1</v>
      </c>
      <c r="AD1771" s="1">
        <v>3.875</v>
      </c>
      <c r="AE1771" s="1">
        <f>WORKSHEET[[#This Row],[Delay at toll gate in days]] +WORKSHEET[[#This Row],[Delay at workshop in days]] +WORKSHEET[[#This Row],[Delay at border in days]]</f>
        <v>11.625</v>
      </c>
    </row>
    <row r="1772" spans="1:31" x14ac:dyDescent="0.35">
      <c r="A1772" t="s">
        <v>1792</v>
      </c>
      <c r="B1772" t="s">
        <v>10</v>
      </c>
      <c r="C1772" t="s">
        <v>68</v>
      </c>
      <c r="D1772" t="s">
        <v>3620</v>
      </c>
      <c r="E1772" t="s">
        <v>3617</v>
      </c>
      <c r="F1772" t="str">
        <f>WORKSHEET[[#This Row],[Depart From]]&amp;"-"&amp;WORKSHEET[[#This Row],[Arrive To]]</f>
        <v>Zanzibar-Lagos</v>
      </c>
      <c r="G1772" s="2">
        <v>44744</v>
      </c>
      <c r="H1772" s="2">
        <v>44781</v>
      </c>
      <c r="I1772" s="2" t="str">
        <f t="shared" si="27"/>
        <v>Delivered</v>
      </c>
      <c r="J1772" s="2" t="str">
        <f>TEXT(WORKSHEET[[#This Row],[Offloading Date]], "mmm")</f>
        <v>Aug</v>
      </c>
      <c r="K1772" s="2" t="str">
        <f>IF(OR(WORKSHEET[[#This Row],[Year]]="", ISBLANK(WORKSHEET[[#This Row],[Year]]), WORKSHEET[[#This Row],[Year]]="null"), "Exclude", "Include")</f>
        <v>Include</v>
      </c>
      <c r="L1772" t="s">
        <v>12</v>
      </c>
      <c r="M1772" t="s">
        <v>12</v>
      </c>
      <c r="N1772" t="s">
        <v>13</v>
      </c>
      <c r="O1772">
        <v>30.399000000000001</v>
      </c>
      <c r="P1772">
        <v>600</v>
      </c>
      <c r="Q1772" t="s">
        <v>14</v>
      </c>
      <c r="R1772">
        <f>P1772 * _xll.XLOOKUP(Q1772,CALCULATION!$A$15:$A$17, CALCULATION!$B$15:$B$17 )</f>
        <v>600</v>
      </c>
      <c r="S1772" s="5">
        <f>O1772*P1772*_xll.XLOOKUP(Q1772,CALCULATION!$A$15:$A$17, CALCULATION!$B$15:$B$17)</f>
        <v>18239.400000000001</v>
      </c>
      <c r="T1772">
        <v>300</v>
      </c>
      <c r="U1772" t="s">
        <v>14</v>
      </c>
      <c r="V1772">
        <f>T1772 * _xll.XLOOKUP(U1772,CALCULATION!$A$15:$A$17, CALCULATION!$B$15:$B$17 )</f>
        <v>300</v>
      </c>
      <c r="W1772" s="5">
        <f>O1772*T1772*_xll.XLOOKUP(U1772,CALCULATION!$A$15:$A$17, CALCULATION!$B$15:$B$17)</f>
        <v>9119.7000000000007</v>
      </c>
      <c r="X1772" s="5">
        <f>WORKSHEET[[#This Row],[Clients Total Cost]] / WORKSHEET[[#This Row],[Clients Rate per T2 (USD)]]</f>
        <v>30.399000000000001</v>
      </c>
      <c r="Y1772" s="5">
        <f>WORKSHEET[[#This Row],[Clients Rate per T2 (USD)]] - WORKSHEET[[#This Row],[Supplier Rate Per t2 (USD)]]</f>
        <v>300</v>
      </c>
      <c r="Z1772" s="5">
        <f>WORKSHEET[[#This Row],[Profit Per T]] * WORKSHEET[[#This Row],[Weight]]</f>
        <v>9119.7000000000007</v>
      </c>
      <c r="AA1772">
        <v>1</v>
      </c>
      <c r="AB1772" s="1">
        <v>5.55</v>
      </c>
      <c r="AC1772" s="1">
        <v>3.7</v>
      </c>
      <c r="AD1772" s="1">
        <v>4.625</v>
      </c>
      <c r="AE1772" s="1">
        <f>WORKSHEET[[#This Row],[Delay at toll gate in days]] +WORKSHEET[[#This Row],[Delay at workshop in days]] +WORKSHEET[[#This Row],[Delay at border in days]]</f>
        <v>13.875</v>
      </c>
    </row>
    <row r="1773" spans="1:31" x14ac:dyDescent="0.35">
      <c r="A1773" t="s">
        <v>1793</v>
      </c>
      <c r="B1773" t="s">
        <v>10</v>
      </c>
      <c r="C1773" t="s">
        <v>68</v>
      </c>
      <c r="D1773" t="s">
        <v>3615</v>
      </c>
      <c r="E1773" t="s">
        <v>3614</v>
      </c>
      <c r="F1773" t="str">
        <f>WORKSHEET[[#This Row],[Depart From]]&amp;"-"&amp;WORKSHEET[[#This Row],[Arrive To]]</f>
        <v>Mombasa-Alger</v>
      </c>
      <c r="G1773" s="2">
        <v>44739</v>
      </c>
      <c r="H1773" s="2">
        <v>44767</v>
      </c>
      <c r="I1773" s="2" t="str">
        <f t="shared" si="27"/>
        <v>Delivered</v>
      </c>
      <c r="J1773" s="2" t="str">
        <f>TEXT(WORKSHEET[[#This Row],[Offloading Date]], "mmm")</f>
        <v>Jul</v>
      </c>
      <c r="K1773" s="2" t="str">
        <f>IF(OR(WORKSHEET[[#This Row],[Year]]="", ISBLANK(WORKSHEET[[#This Row],[Year]]), WORKSHEET[[#This Row],[Year]]="null"), "Exclude", "Include")</f>
        <v>Include</v>
      </c>
      <c r="L1773" t="s">
        <v>12</v>
      </c>
      <c r="M1773" t="s">
        <v>12</v>
      </c>
      <c r="N1773" t="s">
        <v>13</v>
      </c>
      <c r="O1773">
        <v>28.3</v>
      </c>
      <c r="P1773">
        <v>600</v>
      </c>
      <c r="Q1773" t="s">
        <v>14</v>
      </c>
      <c r="R1773">
        <f>P1773 * _xll.XLOOKUP(Q1773,CALCULATION!$A$15:$A$17, CALCULATION!$B$15:$B$17 )</f>
        <v>600</v>
      </c>
      <c r="S1773" s="5">
        <f>O1773*P1773*_xll.XLOOKUP(Q1773,CALCULATION!$A$15:$A$17, CALCULATION!$B$15:$B$17)</f>
        <v>16980</v>
      </c>
      <c r="T1773">
        <v>300</v>
      </c>
      <c r="U1773" t="s">
        <v>14</v>
      </c>
      <c r="V1773">
        <f>T1773 * _xll.XLOOKUP(U1773,CALCULATION!$A$15:$A$17, CALCULATION!$B$15:$B$17 )</f>
        <v>300</v>
      </c>
      <c r="W1773" s="5">
        <f>O1773*T1773*_xll.XLOOKUP(U1773,CALCULATION!$A$15:$A$17, CALCULATION!$B$15:$B$17)</f>
        <v>8490</v>
      </c>
      <c r="X1773" s="5">
        <f>WORKSHEET[[#This Row],[Clients Total Cost]] / WORKSHEET[[#This Row],[Clients Rate per T2 (USD)]]</f>
        <v>28.3</v>
      </c>
      <c r="Y1773" s="5">
        <f>WORKSHEET[[#This Row],[Clients Rate per T2 (USD)]] - WORKSHEET[[#This Row],[Supplier Rate Per t2 (USD)]]</f>
        <v>300</v>
      </c>
      <c r="Z1773" s="5">
        <f>WORKSHEET[[#This Row],[Profit Per T]] * WORKSHEET[[#This Row],[Weight]]</f>
        <v>8490</v>
      </c>
      <c r="AA1773">
        <v>1</v>
      </c>
      <c r="AB1773" s="1">
        <v>4.2</v>
      </c>
      <c r="AC1773" s="1">
        <v>2.8000000000000003</v>
      </c>
      <c r="AD1773" s="1">
        <v>3.5</v>
      </c>
      <c r="AE1773" s="1">
        <f>WORKSHEET[[#This Row],[Delay at toll gate in days]] +WORKSHEET[[#This Row],[Delay at workshop in days]] +WORKSHEET[[#This Row],[Delay at border in days]]</f>
        <v>10.5</v>
      </c>
    </row>
    <row r="1774" spans="1:31" x14ac:dyDescent="0.35">
      <c r="A1774" t="s">
        <v>1794</v>
      </c>
      <c r="B1774" t="s">
        <v>10</v>
      </c>
      <c r="C1774" t="s">
        <v>68</v>
      </c>
      <c r="D1774" t="s">
        <v>3611</v>
      </c>
      <c r="E1774" t="s">
        <v>3617</v>
      </c>
      <c r="F1774" t="str">
        <f>WORKSHEET[[#This Row],[Depart From]]&amp;"-"&amp;WORKSHEET[[#This Row],[Arrive To]]</f>
        <v>Mogadishu-Lagos</v>
      </c>
      <c r="G1774" s="2">
        <v>44739</v>
      </c>
      <c r="H1774" s="2">
        <v>44763</v>
      </c>
      <c r="I1774" s="2" t="str">
        <f t="shared" si="27"/>
        <v>Delivered</v>
      </c>
      <c r="J1774" s="2" t="str">
        <f>TEXT(WORKSHEET[[#This Row],[Offloading Date]], "mmm")</f>
        <v>Jul</v>
      </c>
      <c r="K1774" s="2" t="str">
        <f>IF(OR(WORKSHEET[[#This Row],[Year]]="", ISBLANK(WORKSHEET[[#This Row],[Year]]), WORKSHEET[[#This Row],[Year]]="null"), "Exclude", "Include")</f>
        <v>Include</v>
      </c>
      <c r="L1774" t="s">
        <v>12</v>
      </c>
      <c r="M1774" t="s">
        <v>12</v>
      </c>
      <c r="N1774" t="s">
        <v>13</v>
      </c>
      <c r="O1774">
        <v>30.181000000000001</v>
      </c>
      <c r="P1774">
        <v>600</v>
      </c>
      <c r="Q1774" t="s">
        <v>14</v>
      </c>
      <c r="R1774">
        <f>P1774 * _xll.XLOOKUP(Q1774,CALCULATION!$A$15:$A$17, CALCULATION!$B$15:$B$17 )</f>
        <v>600</v>
      </c>
      <c r="S1774" s="5">
        <f>O1774*P1774*_xll.XLOOKUP(Q1774,CALCULATION!$A$15:$A$17, CALCULATION!$B$15:$B$17)</f>
        <v>18108.600000000002</v>
      </c>
      <c r="T1774">
        <v>300</v>
      </c>
      <c r="U1774" t="s">
        <v>14</v>
      </c>
      <c r="V1774">
        <f>T1774 * _xll.XLOOKUP(U1774,CALCULATION!$A$15:$A$17, CALCULATION!$B$15:$B$17 )</f>
        <v>300</v>
      </c>
      <c r="W1774" s="5">
        <f>O1774*T1774*_xll.XLOOKUP(U1774,CALCULATION!$A$15:$A$17, CALCULATION!$B$15:$B$17)</f>
        <v>9054.3000000000011</v>
      </c>
      <c r="X1774" s="5">
        <f>WORKSHEET[[#This Row],[Clients Total Cost]] / WORKSHEET[[#This Row],[Clients Rate per T2 (USD)]]</f>
        <v>30.181000000000004</v>
      </c>
      <c r="Y1774" s="5">
        <f>WORKSHEET[[#This Row],[Clients Rate per T2 (USD)]] - WORKSHEET[[#This Row],[Supplier Rate Per t2 (USD)]]</f>
        <v>300</v>
      </c>
      <c r="Z1774" s="5">
        <f>WORKSHEET[[#This Row],[Profit Per T]] * WORKSHEET[[#This Row],[Weight]]</f>
        <v>9054.3000000000011</v>
      </c>
      <c r="AA1774">
        <v>1</v>
      </c>
      <c r="AB1774" s="1">
        <v>3.5999999999999996</v>
      </c>
      <c r="AC1774" s="1">
        <v>2.4000000000000004</v>
      </c>
      <c r="AD1774" s="1">
        <v>3</v>
      </c>
      <c r="AE1774" s="1">
        <f>WORKSHEET[[#This Row],[Delay at toll gate in days]] +WORKSHEET[[#This Row],[Delay at workshop in days]] +WORKSHEET[[#This Row],[Delay at border in days]]</f>
        <v>9</v>
      </c>
    </row>
    <row r="1775" spans="1:31" x14ac:dyDescent="0.35">
      <c r="A1775" t="s">
        <v>1795</v>
      </c>
      <c r="B1775" t="s">
        <v>10</v>
      </c>
      <c r="C1775" t="s">
        <v>68</v>
      </c>
      <c r="D1775" t="s">
        <v>3611</v>
      </c>
      <c r="E1775" t="s">
        <v>3614</v>
      </c>
      <c r="F1775" t="str">
        <f>WORKSHEET[[#This Row],[Depart From]]&amp;"-"&amp;WORKSHEET[[#This Row],[Arrive To]]</f>
        <v>Mogadishu-Alger</v>
      </c>
      <c r="G1775" s="2">
        <v>44734</v>
      </c>
      <c r="H1775" s="2">
        <v>44770</v>
      </c>
      <c r="I1775" s="2" t="str">
        <f t="shared" si="27"/>
        <v>Delivered</v>
      </c>
      <c r="J1775" s="2" t="str">
        <f>TEXT(WORKSHEET[[#This Row],[Offloading Date]], "mmm")</f>
        <v>Jul</v>
      </c>
      <c r="K1775" s="2" t="str">
        <f>IF(OR(WORKSHEET[[#This Row],[Year]]="", ISBLANK(WORKSHEET[[#This Row],[Year]]), WORKSHEET[[#This Row],[Year]]="null"), "Exclude", "Include")</f>
        <v>Include</v>
      </c>
      <c r="L1775" t="s">
        <v>12</v>
      </c>
      <c r="M1775" t="s">
        <v>583</v>
      </c>
      <c r="N1775" t="s">
        <v>13</v>
      </c>
      <c r="O1775">
        <v>28.609000000000002</v>
      </c>
      <c r="P1775">
        <v>600</v>
      </c>
      <c r="Q1775" t="s">
        <v>14</v>
      </c>
      <c r="R1775">
        <f>P1775 * _xll.XLOOKUP(Q1775,CALCULATION!$A$15:$A$17, CALCULATION!$B$15:$B$17 )</f>
        <v>600</v>
      </c>
      <c r="S1775" s="5">
        <f>O1775*P1775*_xll.XLOOKUP(Q1775,CALCULATION!$A$15:$A$17, CALCULATION!$B$15:$B$17)</f>
        <v>17165.400000000001</v>
      </c>
      <c r="T1775">
        <v>300</v>
      </c>
      <c r="U1775" t="s">
        <v>14</v>
      </c>
      <c r="V1775">
        <f>T1775 * _xll.XLOOKUP(U1775,CALCULATION!$A$15:$A$17, CALCULATION!$B$15:$B$17 )</f>
        <v>300</v>
      </c>
      <c r="W1775" s="5">
        <f>O1775*T1775*_xll.XLOOKUP(U1775,CALCULATION!$A$15:$A$17, CALCULATION!$B$15:$B$17)</f>
        <v>8582.7000000000007</v>
      </c>
      <c r="X1775" s="5">
        <f>WORKSHEET[[#This Row],[Clients Total Cost]] / WORKSHEET[[#This Row],[Clients Rate per T2 (USD)]]</f>
        <v>28.609000000000002</v>
      </c>
      <c r="Y1775" s="5">
        <f>WORKSHEET[[#This Row],[Clients Rate per T2 (USD)]] - WORKSHEET[[#This Row],[Supplier Rate Per t2 (USD)]]</f>
        <v>300</v>
      </c>
      <c r="Z1775" s="5">
        <f>WORKSHEET[[#This Row],[Profit Per T]] * WORKSHEET[[#This Row],[Weight]]</f>
        <v>8582.7000000000007</v>
      </c>
      <c r="AA1775">
        <v>1</v>
      </c>
      <c r="AB1775" s="1">
        <v>5.3999999999999995</v>
      </c>
      <c r="AC1775" s="1">
        <v>3.6</v>
      </c>
      <c r="AD1775" s="1">
        <v>4.5</v>
      </c>
      <c r="AE1775" s="1">
        <f>WORKSHEET[[#This Row],[Delay at toll gate in days]] +WORKSHEET[[#This Row],[Delay at workshop in days]] +WORKSHEET[[#This Row],[Delay at border in days]]</f>
        <v>13.5</v>
      </c>
    </row>
    <row r="1776" spans="1:31" x14ac:dyDescent="0.35">
      <c r="A1776" t="s">
        <v>1796</v>
      </c>
      <c r="B1776" t="s">
        <v>10</v>
      </c>
      <c r="C1776" t="s">
        <v>68</v>
      </c>
      <c r="D1776" t="s">
        <v>3611</v>
      </c>
      <c r="E1776" t="s">
        <v>3617</v>
      </c>
      <c r="F1776" t="str">
        <f>WORKSHEET[[#This Row],[Depart From]]&amp;"-"&amp;WORKSHEET[[#This Row],[Arrive To]]</f>
        <v>Mogadishu-Lagos</v>
      </c>
      <c r="G1776" s="2">
        <v>44734</v>
      </c>
      <c r="H1776" s="2">
        <v>44781</v>
      </c>
      <c r="I1776" s="2" t="str">
        <f t="shared" si="27"/>
        <v>Delivered</v>
      </c>
      <c r="J1776" s="2" t="str">
        <f>TEXT(WORKSHEET[[#This Row],[Offloading Date]], "mmm")</f>
        <v>Aug</v>
      </c>
      <c r="K1776" s="2" t="str">
        <f>IF(OR(WORKSHEET[[#This Row],[Year]]="", ISBLANK(WORKSHEET[[#This Row],[Year]]), WORKSHEET[[#This Row],[Year]]="null"), "Exclude", "Include")</f>
        <v>Include</v>
      </c>
      <c r="L1776" t="s">
        <v>12</v>
      </c>
      <c r="M1776" t="s">
        <v>12</v>
      </c>
      <c r="N1776" t="s">
        <v>13</v>
      </c>
      <c r="O1776">
        <v>30.254000000000001</v>
      </c>
      <c r="P1776">
        <v>600</v>
      </c>
      <c r="Q1776" t="s">
        <v>14</v>
      </c>
      <c r="R1776">
        <f>P1776 * _xll.XLOOKUP(Q1776,CALCULATION!$A$15:$A$17, CALCULATION!$B$15:$B$17 )</f>
        <v>600</v>
      </c>
      <c r="S1776" s="5">
        <f>O1776*P1776*_xll.XLOOKUP(Q1776,CALCULATION!$A$15:$A$17, CALCULATION!$B$15:$B$17)</f>
        <v>18152.400000000001</v>
      </c>
      <c r="T1776">
        <v>300</v>
      </c>
      <c r="U1776" t="s">
        <v>14</v>
      </c>
      <c r="V1776">
        <f>T1776 * _xll.XLOOKUP(U1776,CALCULATION!$A$15:$A$17, CALCULATION!$B$15:$B$17 )</f>
        <v>300</v>
      </c>
      <c r="W1776" s="5">
        <f>O1776*T1776*_xll.XLOOKUP(U1776,CALCULATION!$A$15:$A$17, CALCULATION!$B$15:$B$17)</f>
        <v>9076.2000000000007</v>
      </c>
      <c r="X1776" s="5">
        <f>WORKSHEET[[#This Row],[Clients Total Cost]] / WORKSHEET[[#This Row],[Clients Rate per T2 (USD)]]</f>
        <v>30.254000000000001</v>
      </c>
      <c r="Y1776" s="5">
        <f>WORKSHEET[[#This Row],[Clients Rate per T2 (USD)]] - WORKSHEET[[#This Row],[Supplier Rate Per t2 (USD)]]</f>
        <v>300</v>
      </c>
      <c r="Z1776" s="5">
        <f>WORKSHEET[[#This Row],[Profit Per T]] * WORKSHEET[[#This Row],[Weight]]</f>
        <v>9076.2000000000007</v>
      </c>
      <c r="AA1776">
        <v>1</v>
      </c>
      <c r="AB1776" s="1">
        <v>7.05</v>
      </c>
      <c r="AC1776" s="1">
        <v>4.7</v>
      </c>
      <c r="AD1776" s="1">
        <v>5.875</v>
      </c>
      <c r="AE1776" s="1">
        <f>WORKSHEET[[#This Row],[Delay at toll gate in days]] +WORKSHEET[[#This Row],[Delay at workshop in days]] +WORKSHEET[[#This Row],[Delay at border in days]]</f>
        <v>17.625</v>
      </c>
    </row>
    <row r="1777" spans="1:31" x14ac:dyDescent="0.35">
      <c r="A1777" t="s">
        <v>1797</v>
      </c>
      <c r="B1777" t="s">
        <v>10</v>
      </c>
      <c r="C1777" t="s">
        <v>68</v>
      </c>
      <c r="D1777" t="s">
        <v>3611</v>
      </c>
      <c r="E1777" t="s">
        <v>3617</v>
      </c>
      <c r="F1777" t="str">
        <f>WORKSHEET[[#This Row],[Depart From]]&amp;"-"&amp;WORKSHEET[[#This Row],[Arrive To]]</f>
        <v>Mogadishu-Lagos</v>
      </c>
      <c r="G1777" s="2">
        <v>44733</v>
      </c>
      <c r="H1777" s="2">
        <v>44762</v>
      </c>
      <c r="I1777" s="2" t="str">
        <f t="shared" si="27"/>
        <v>Delivered</v>
      </c>
      <c r="J1777" s="2" t="str">
        <f>TEXT(WORKSHEET[[#This Row],[Offloading Date]], "mmm")</f>
        <v>Jul</v>
      </c>
      <c r="K1777" s="2" t="str">
        <f>IF(OR(WORKSHEET[[#This Row],[Year]]="", ISBLANK(WORKSHEET[[#This Row],[Year]]), WORKSHEET[[#This Row],[Year]]="null"), "Exclude", "Include")</f>
        <v>Include</v>
      </c>
      <c r="L1777" t="s">
        <v>12</v>
      </c>
      <c r="M1777" t="s">
        <v>12</v>
      </c>
      <c r="N1777" t="s">
        <v>13</v>
      </c>
      <c r="O1777">
        <v>32.091000000000001</v>
      </c>
      <c r="P1777">
        <v>600</v>
      </c>
      <c r="Q1777" t="s">
        <v>14</v>
      </c>
      <c r="R1777">
        <f>P1777 * _xll.XLOOKUP(Q1777,CALCULATION!$A$15:$A$17, CALCULATION!$B$15:$B$17 )</f>
        <v>600</v>
      </c>
      <c r="S1777" s="5">
        <f>O1777*P1777*_xll.XLOOKUP(Q1777,CALCULATION!$A$15:$A$17, CALCULATION!$B$15:$B$17)</f>
        <v>19254.600000000002</v>
      </c>
      <c r="T1777">
        <v>300</v>
      </c>
      <c r="U1777" t="s">
        <v>14</v>
      </c>
      <c r="V1777">
        <f>T1777 * _xll.XLOOKUP(U1777,CALCULATION!$A$15:$A$17, CALCULATION!$B$15:$B$17 )</f>
        <v>300</v>
      </c>
      <c r="W1777" s="5">
        <f>O1777*T1777*_xll.XLOOKUP(U1777,CALCULATION!$A$15:$A$17, CALCULATION!$B$15:$B$17)</f>
        <v>9627.3000000000011</v>
      </c>
      <c r="X1777" s="5">
        <f>WORKSHEET[[#This Row],[Clients Total Cost]] / WORKSHEET[[#This Row],[Clients Rate per T2 (USD)]]</f>
        <v>32.091000000000001</v>
      </c>
      <c r="Y1777" s="5">
        <f>WORKSHEET[[#This Row],[Clients Rate per T2 (USD)]] - WORKSHEET[[#This Row],[Supplier Rate Per t2 (USD)]]</f>
        <v>300</v>
      </c>
      <c r="Z1777" s="5">
        <f>WORKSHEET[[#This Row],[Profit Per T]] * WORKSHEET[[#This Row],[Weight]]</f>
        <v>9627.3000000000011</v>
      </c>
      <c r="AA1777">
        <v>1</v>
      </c>
      <c r="AB1777" s="1">
        <v>4.3499999999999996</v>
      </c>
      <c r="AC1777" s="1">
        <v>2.9000000000000004</v>
      </c>
      <c r="AD1777" s="1">
        <v>3.625</v>
      </c>
      <c r="AE1777" s="1">
        <f>WORKSHEET[[#This Row],[Delay at toll gate in days]] +WORKSHEET[[#This Row],[Delay at workshop in days]] +WORKSHEET[[#This Row],[Delay at border in days]]</f>
        <v>10.875</v>
      </c>
    </row>
    <row r="1778" spans="1:31" x14ac:dyDescent="0.35">
      <c r="A1778" t="s">
        <v>1798</v>
      </c>
      <c r="B1778" t="s">
        <v>10</v>
      </c>
      <c r="C1778" t="s">
        <v>68</v>
      </c>
      <c r="D1778" t="s">
        <v>3611</v>
      </c>
      <c r="E1778" t="s">
        <v>3612</v>
      </c>
      <c r="F1778" t="str">
        <f>WORKSHEET[[#This Row],[Depart From]]&amp;"-"&amp;WORKSHEET[[#This Row],[Arrive To]]</f>
        <v>Mogadishu-Victoria</v>
      </c>
      <c r="G1778" s="2">
        <v>44736</v>
      </c>
      <c r="H1778" s="2">
        <v>44764</v>
      </c>
      <c r="I1778" s="2" t="str">
        <f t="shared" si="27"/>
        <v>Delivered</v>
      </c>
      <c r="J1778" s="2" t="str">
        <f>TEXT(WORKSHEET[[#This Row],[Offloading Date]], "mmm")</f>
        <v>Jul</v>
      </c>
      <c r="K1778" s="2" t="str">
        <f>IF(OR(WORKSHEET[[#This Row],[Year]]="", ISBLANK(WORKSHEET[[#This Row],[Year]]), WORKSHEET[[#This Row],[Year]]="null"), "Exclude", "Include")</f>
        <v>Include</v>
      </c>
      <c r="L1778" t="s">
        <v>12</v>
      </c>
      <c r="M1778" t="s">
        <v>12</v>
      </c>
      <c r="N1778" t="s">
        <v>13</v>
      </c>
      <c r="O1778">
        <v>30.184999999999999</v>
      </c>
      <c r="P1778">
        <v>600</v>
      </c>
      <c r="Q1778" t="s">
        <v>14</v>
      </c>
      <c r="R1778">
        <f>P1778 * _xll.XLOOKUP(Q1778,CALCULATION!$A$15:$A$17, CALCULATION!$B$15:$B$17 )</f>
        <v>600</v>
      </c>
      <c r="S1778" s="5">
        <f>O1778*P1778*_xll.XLOOKUP(Q1778,CALCULATION!$A$15:$A$17, CALCULATION!$B$15:$B$17)</f>
        <v>18111</v>
      </c>
      <c r="T1778">
        <v>300</v>
      </c>
      <c r="U1778" t="s">
        <v>14</v>
      </c>
      <c r="V1778">
        <f>T1778 * _xll.XLOOKUP(U1778,CALCULATION!$A$15:$A$17, CALCULATION!$B$15:$B$17 )</f>
        <v>300</v>
      </c>
      <c r="W1778" s="5">
        <f>O1778*T1778*_xll.XLOOKUP(U1778,CALCULATION!$A$15:$A$17, CALCULATION!$B$15:$B$17)</f>
        <v>9055.5</v>
      </c>
      <c r="X1778" s="5">
        <f>WORKSHEET[[#This Row],[Clients Total Cost]] / WORKSHEET[[#This Row],[Clients Rate per T2 (USD)]]</f>
        <v>30.184999999999999</v>
      </c>
      <c r="Y1778" s="5">
        <f>WORKSHEET[[#This Row],[Clients Rate per T2 (USD)]] - WORKSHEET[[#This Row],[Supplier Rate Per t2 (USD)]]</f>
        <v>300</v>
      </c>
      <c r="Z1778" s="5">
        <f>WORKSHEET[[#This Row],[Profit Per T]] * WORKSHEET[[#This Row],[Weight]]</f>
        <v>9055.5</v>
      </c>
      <c r="AA1778">
        <v>1</v>
      </c>
      <c r="AB1778" s="1">
        <v>4.2</v>
      </c>
      <c r="AC1778" s="1">
        <v>2.8000000000000003</v>
      </c>
      <c r="AD1778" s="1">
        <v>3.5</v>
      </c>
      <c r="AE1778" s="1">
        <f>WORKSHEET[[#This Row],[Delay at toll gate in days]] +WORKSHEET[[#This Row],[Delay at workshop in days]] +WORKSHEET[[#This Row],[Delay at border in days]]</f>
        <v>10.5</v>
      </c>
    </row>
    <row r="1779" spans="1:31" x14ac:dyDescent="0.35">
      <c r="A1779" t="s">
        <v>1799</v>
      </c>
      <c r="B1779" t="s">
        <v>10</v>
      </c>
      <c r="C1779" t="s">
        <v>68</v>
      </c>
      <c r="D1779" t="s">
        <v>3615</v>
      </c>
      <c r="E1779" t="s">
        <v>3613</v>
      </c>
      <c r="F1779" t="str">
        <f>WORKSHEET[[#This Row],[Depart From]]&amp;"-"&amp;WORKSHEET[[#This Row],[Arrive To]]</f>
        <v>Mombasa-Sanaa</v>
      </c>
      <c r="G1779" s="2">
        <v>44736</v>
      </c>
      <c r="H1779" s="2">
        <v>44765</v>
      </c>
      <c r="I1779" s="2" t="str">
        <f t="shared" si="27"/>
        <v>Delivered</v>
      </c>
      <c r="J1779" s="2" t="str">
        <f>TEXT(WORKSHEET[[#This Row],[Offloading Date]], "mmm")</f>
        <v>Jul</v>
      </c>
      <c r="K1779" s="2" t="str">
        <f>IF(OR(WORKSHEET[[#This Row],[Year]]="", ISBLANK(WORKSHEET[[#This Row],[Year]]), WORKSHEET[[#This Row],[Year]]="null"), "Exclude", "Include")</f>
        <v>Include</v>
      </c>
      <c r="L1779" t="s">
        <v>12</v>
      </c>
      <c r="M1779" t="s">
        <v>12</v>
      </c>
      <c r="N1779" t="s">
        <v>13</v>
      </c>
      <c r="O1779">
        <v>27.370999999999999</v>
      </c>
      <c r="P1779">
        <v>600</v>
      </c>
      <c r="Q1779" t="s">
        <v>14</v>
      </c>
      <c r="R1779">
        <f>P1779 * _xll.XLOOKUP(Q1779,CALCULATION!$A$15:$A$17, CALCULATION!$B$15:$B$17 )</f>
        <v>600</v>
      </c>
      <c r="S1779" s="5">
        <f>O1779*P1779*_xll.XLOOKUP(Q1779,CALCULATION!$A$15:$A$17, CALCULATION!$B$15:$B$17)</f>
        <v>16422.599999999999</v>
      </c>
      <c r="T1779">
        <v>300</v>
      </c>
      <c r="U1779" t="s">
        <v>14</v>
      </c>
      <c r="V1779">
        <f>T1779 * _xll.XLOOKUP(U1779,CALCULATION!$A$15:$A$17, CALCULATION!$B$15:$B$17 )</f>
        <v>300</v>
      </c>
      <c r="W1779" s="5">
        <f>O1779*T1779*_xll.XLOOKUP(U1779,CALCULATION!$A$15:$A$17, CALCULATION!$B$15:$B$17)</f>
        <v>8211.2999999999993</v>
      </c>
      <c r="X1779" s="5">
        <f>WORKSHEET[[#This Row],[Clients Total Cost]] / WORKSHEET[[#This Row],[Clients Rate per T2 (USD)]]</f>
        <v>27.370999999999999</v>
      </c>
      <c r="Y1779" s="5">
        <f>WORKSHEET[[#This Row],[Clients Rate per T2 (USD)]] - WORKSHEET[[#This Row],[Supplier Rate Per t2 (USD)]]</f>
        <v>300</v>
      </c>
      <c r="Z1779" s="5">
        <f>WORKSHEET[[#This Row],[Profit Per T]] * WORKSHEET[[#This Row],[Weight]]</f>
        <v>8211.2999999999993</v>
      </c>
      <c r="AA1779">
        <v>1</v>
      </c>
      <c r="AB1779" s="1">
        <v>4.3499999999999996</v>
      </c>
      <c r="AC1779" s="1">
        <v>2.9000000000000004</v>
      </c>
      <c r="AD1779" s="1">
        <v>3.625</v>
      </c>
      <c r="AE1779" s="1">
        <f>WORKSHEET[[#This Row],[Delay at toll gate in days]] +WORKSHEET[[#This Row],[Delay at workshop in days]] +WORKSHEET[[#This Row],[Delay at border in days]]</f>
        <v>10.875</v>
      </c>
    </row>
    <row r="1780" spans="1:31" x14ac:dyDescent="0.35">
      <c r="A1780" t="s">
        <v>1800</v>
      </c>
      <c r="B1780" t="s">
        <v>10</v>
      </c>
      <c r="C1780" t="s">
        <v>68</v>
      </c>
      <c r="D1780" t="s">
        <v>3611</v>
      </c>
      <c r="E1780" t="s">
        <v>3617</v>
      </c>
      <c r="F1780" t="str">
        <f>WORKSHEET[[#This Row],[Depart From]]&amp;"-"&amp;WORKSHEET[[#This Row],[Arrive To]]</f>
        <v>Mogadishu-Lagos</v>
      </c>
      <c r="G1780" s="2">
        <v>44739</v>
      </c>
      <c r="H1780" s="2">
        <v>44767</v>
      </c>
      <c r="I1780" s="2" t="str">
        <f t="shared" si="27"/>
        <v>Delivered</v>
      </c>
      <c r="J1780" s="2" t="str">
        <f>TEXT(WORKSHEET[[#This Row],[Offloading Date]], "mmm")</f>
        <v>Jul</v>
      </c>
      <c r="K1780" s="2" t="str">
        <f>IF(OR(WORKSHEET[[#This Row],[Year]]="", ISBLANK(WORKSHEET[[#This Row],[Year]]), WORKSHEET[[#This Row],[Year]]="null"), "Exclude", "Include")</f>
        <v>Include</v>
      </c>
      <c r="L1780" t="s">
        <v>12</v>
      </c>
      <c r="M1780" t="s">
        <v>12</v>
      </c>
      <c r="N1780" t="s">
        <v>13</v>
      </c>
      <c r="O1780">
        <v>29.311</v>
      </c>
      <c r="P1780">
        <v>600</v>
      </c>
      <c r="Q1780" t="s">
        <v>14</v>
      </c>
      <c r="R1780">
        <f>P1780 * _xll.XLOOKUP(Q1780,CALCULATION!$A$15:$A$17, CALCULATION!$B$15:$B$17 )</f>
        <v>600</v>
      </c>
      <c r="S1780" s="5">
        <f>O1780*P1780*_xll.XLOOKUP(Q1780,CALCULATION!$A$15:$A$17, CALCULATION!$B$15:$B$17)</f>
        <v>17586.599999999999</v>
      </c>
      <c r="T1780">
        <v>300</v>
      </c>
      <c r="U1780" t="s">
        <v>14</v>
      </c>
      <c r="V1780">
        <f>T1780 * _xll.XLOOKUP(U1780,CALCULATION!$A$15:$A$17, CALCULATION!$B$15:$B$17 )</f>
        <v>300</v>
      </c>
      <c r="W1780" s="5">
        <f>O1780*T1780*_xll.XLOOKUP(U1780,CALCULATION!$A$15:$A$17, CALCULATION!$B$15:$B$17)</f>
        <v>8793.2999999999993</v>
      </c>
      <c r="X1780" s="5">
        <f>WORKSHEET[[#This Row],[Clients Total Cost]] / WORKSHEET[[#This Row],[Clients Rate per T2 (USD)]]</f>
        <v>29.310999999999996</v>
      </c>
      <c r="Y1780" s="5">
        <f>WORKSHEET[[#This Row],[Clients Rate per T2 (USD)]] - WORKSHEET[[#This Row],[Supplier Rate Per t2 (USD)]]</f>
        <v>300</v>
      </c>
      <c r="Z1780" s="5">
        <f>WORKSHEET[[#This Row],[Profit Per T]] * WORKSHEET[[#This Row],[Weight]]</f>
        <v>8793.2999999999993</v>
      </c>
      <c r="AA1780">
        <v>1</v>
      </c>
      <c r="AB1780" s="1">
        <v>4.2</v>
      </c>
      <c r="AC1780" s="1">
        <v>2.8000000000000003</v>
      </c>
      <c r="AD1780" s="1">
        <v>3.5</v>
      </c>
      <c r="AE1780" s="1">
        <f>WORKSHEET[[#This Row],[Delay at toll gate in days]] +WORKSHEET[[#This Row],[Delay at workshop in days]] +WORKSHEET[[#This Row],[Delay at border in days]]</f>
        <v>10.5</v>
      </c>
    </row>
    <row r="1781" spans="1:31" x14ac:dyDescent="0.35">
      <c r="A1781" t="s">
        <v>1801</v>
      </c>
      <c r="B1781" t="s">
        <v>10</v>
      </c>
      <c r="C1781" t="s">
        <v>68</v>
      </c>
      <c r="D1781" t="s">
        <v>3616</v>
      </c>
      <c r="E1781" t="s">
        <v>3618</v>
      </c>
      <c r="F1781" t="str">
        <f>WORKSHEET[[#This Row],[Depart From]]&amp;"-"&amp;WORKSHEET[[#This Row],[Arrive To]]</f>
        <v>Marrakech-Tripoli</v>
      </c>
      <c r="G1781" s="2">
        <v>44739</v>
      </c>
      <c r="H1781" s="2">
        <v>44763</v>
      </c>
      <c r="I1781" s="2" t="str">
        <f t="shared" si="27"/>
        <v>Delivered</v>
      </c>
      <c r="J1781" s="2" t="str">
        <f>TEXT(WORKSHEET[[#This Row],[Offloading Date]], "mmm")</f>
        <v>Jul</v>
      </c>
      <c r="K1781" s="2" t="str">
        <f>IF(OR(WORKSHEET[[#This Row],[Year]]="", ISBLANK(WORKSHEET[[#This Row],[Year]]), WORKSHEET[[#This Row],[Year]]="null"), "Exclude", "Include")</f>
        <v>Include</v>
      </c>
      <c r="L1781" t="s">
        <v>12</v>
      </c>
      <c r="M1781" t="s">
        <v>12</v>
      </c>
      <c r="N1781" t="s">
        <v>13</v>
      </c>
      <c r="O1781">
        <v>29.89</v>
      </c>
      <c r="P1781">
        <v>600</v>
      </c>
      <c r="Q1781" t="s">
        <v>14</v>
      </c>
      <c r="R1781">
        <f>P1781 * _xll.XLOOKUP(Q1781,CALCULATION!$A$15:$A$17, CALCULATION!$B$15:$B$17 )</f>
        <v>600</v>
      </c>
      <c r="S1781" s="5">
        <f>O1781*P1781*_xll.XLOOKUP(Q1781,CALCULATION!$A$15:$A$17, CALCULATION!$B$15:$B$17)</f>
        <v>17934</v>
      </c>
      <c r="T1781">
        <v>300</v>
      </c>
      <c r="U1781" t="s">
        <v>14</v>
      </c>
      <c r="V1781">
        <f>T1781 * _xll.XLOOKUP(U1781,CALCULATION!$A$15:$A$17, CALCULATION!$B$15:$B$17 )</f>
        <v>300</v>
      </c>
      <c r="W1781" s="5">
        <f>O1781*T1781*_xll.XLOOKUP(U1781,CALCULATION!$A$15:$A$17, CALCULATION!$B$15:$B$17)</f>
        <v>8967</v>
      </c>
      <c r="X1781" s="5">
        <f>WORKSHEET[[#This Row],[Clients Total Cost]] / WORKSHEET[[#This Row],[Clients Rate per T2 (USD)]]</f>
        <v>29.89</v>
      </c>
      <c r="Y1781" s="5">
        <f>WORKSHEET[[#This Row],[Clients Rate per T2 (USD)]] - WORKSHEET[[#This Row],[Supplier Rate Per t2 (USD)]]</f>
        <v>300</v>
      </c>
      <c r="Z1781" s="5">
        <f>WORKSHEET[[#This Row],[Profit Per T]] * WORKSHEET[[#This Row],[Weight]]</f>
        <v>8967</v>
      </c>
      <c r="AA1781">
        <v>1</v>
      </c>
      <c r="AB1781" s="1">
        <v>3.5999999999999996</v>
      </c>
      <c r="AC1781" s="1">
        <v>2.4000000000000004</v>
      </c>
      <c r="AD1781" s="1">
        <v>3</v>
      </c>
      <c r="AE1781" s="1">
        <f>WORKSHEET[[#This Row],[Delay at toll gate in days]] +WORKSHEET[[#This Row],[Delay at workshop in days]] +WORKSHEET[[#This Row],[Delay at border in days]]</f>
        <v>9</v>
      </c>
    </row>
    <row r="1782" spans="1:31" x14ac:dyDescent="0.35">
      <c r="A1782" t="s">
        <v>1802</v>
      </c>
      <c r="B1782" t="s">
        <v>10</v>
      </c>
      <c r="C1782" t="s">
        <v>68</v>
      </c>
      <c r="D1782" t="s">
        <v>3616</v>
      </c>
      <c r="E1782" t="s">
        <v>3612</v>
      </c>
      <c r="F1782" t="str">
        <f>WORKSHEET[[#This Row],[Depart From]]&amp;"-"&amp;WORKSHEET[[#This Row],[Arrive To]]</f>
        <v>Marrakech-Victoria</v>
      </c>
      <c r="G1782" s="2">
        <v>44763</v>
      </c>
      <c r="H1782" s="2">
        <v>44768</v>
      </c>
      <c r="I1782" s="2" t="str">
        <f t="shared" si="27"/>
        <v>Delivered</v>
      </c>
      <c r="J1782" s="2" t="str">
        <f>TEXT(WORKSHEET[[#This Row],[Offloading Date]], "mmm")</f>
        <v>Jul</v>
      </c>
      <c r="K1782" s="2" t="str">
        <f>IF(OR(WORKSHEET[[#This Row],[Year]]="", ISBLANK(WORKSHEET[[#This Row],[Year]]), WORKSHEET[[#This Row],[Year]]="null"), "Exclude", "Include")</f>
        <v>Include</v>
      </c>
      <c r="L1782" t="s">
        <v>12</v>
      </c>
      <c r="M1782" t="s">
        <v>12</v>
      </c>
      <c r="N1782" t="s">
        <v>13</v>
      </c>
      <c r="O1782">
        <v>28.609000000000002</v>
      </c>
      <c r="P1782">
        <v>600</v>
      </c>
      <c r="Q1782" t="s">
        <v>14</v>
      </c>
      <c r="R1782">
        <f>P1782 * _xll.XLOOKUP(Q1782,CALCULATION!$A$15:$A$17, CALCULATION!$B$15:$B$17 )</f>
        <v>600</v>
      </c>
      <c r="S1782" s="5">
        <f>O1782*P1782*_xll.XLOOKUP(Q1782,CALCULATION!$A$15:$A$17, CALCULATION!$B$15:$B$17)</f>
        <v>17165.400000000001</v>
      </c>
      <c r="T1782">
        <v>300</v>
      </c>
      <c r="U1782" t="s">
        <v>14</v>
      </c>
      <c r="V1782">
        <f>T1782 * _xll.XLOOKUP(U1782,CALCULATION!$A$15:$A$17, CALCULATION!$B$15:$B$17 )</f>
        <v>300</v>
      </c>
      <c r="W1782" s="5">
        <f>O1782*T1782*_xll.XLOOKUP(U1782,CALCULATION!$A$15:$A$17, CALCULATION!$B$15:$B$17)</f>
        <v>8582.7000000000007</v>
      </c>
      <c r="X1782" s="5">
        <f>WORKSHEET[[#This Row],[Clients Total Cost]] / WORKSHEET[[#This Row],[Clients Rate per T2 (USD)]]</f>
        <v>28.609000000000002</v>
      </c>
      <c r="Y1782" s="5">
        <f>WORKSHEET[[#This Row],[Clients Rate per T2 (USD)]] - WORKSHEET[[#This Row],[Supplier Rate Per t2 (USD)]]</f>
        <v>300</v>
      </c>
      <c r="Z1782" s="5">
        <f>WORKSHEET[[#This Row],[Profit Per T]] * WORKSHEET[[#This Row],[Weight]]</f>
        <v>8582.7000000000007</v>
      </c>
      <c r="AA1782">
        <v>1</v>
      </c>
      <c r="AB1782" s="1">
        <v>0.75</v>
      </c>
      <c r="AC1782" s="1">
        <v>0.5</v>
      </c>
      <c r="AD1782" s="1">
        <v>0.625</v>
      </c>
      <c r="AE1782" s="1">
        <f>WORKSHEET[[#This Row],[Delay at toll gate in days]] +WORKSHEET[[#This Row],[Delay at workshop in days]] +WORKSHEET[[#This Row],[Delay at border in days]]</f>
        <v>1.875</v>
      </c>
    </row>
    <row r="1783" spans="1:31" x14ac:dyDescent="0.35">
      <c r="A1783" t="s">
        <v>1803</v>
      </c>
      <c r="B1783" t="s">
        <v>10</v>
      </c>
      <c r="C1783" t="s">
        <v>11</v>
      </c>
      <c r="D1783" t="s">
        <v>3620</v>
      </c>
      <c r="E1783" t="s">
        <v>3612</v>
      </c>
      <c r="F1783" t="str">
        <f>WORKSHEET[[#This Row],[Depart From]]&amp;"-"&amp;WORKSHEET[[#This Row],[Arrive To]]</f>
        <v>Zanzibar-Victoria</v>
      </c>
      <c r="G1783" s="2">
        <v>44729</v>
      </c>
      <c r="H1783" s="2">
        <v>44757</v>
      </c>
      <c r="I1783" s="2" t="str">
        <f t="shared" si="27"/>
        <v>Delivered</v>
      </c>
      <c r="J1783" s="2" t="str">
        <f>TEXT(WORKSHEET[[#This Row],[Offloading Date]], "mmm")</f>
        <v>Jul</v>
      </c>
      <c r="K1783" s="2" t="str">
        <f>IF(OR(WORKSHEET[[#This Row],[Year]]="", ISBLANK(WORKSHEET[[#This Row],[Year]]), WORKSHEET[[#This Row],[Year]]="null"), "Exclude", "Include")</f>
        <v>Include</v>
      </c>
      <c r="L1783" t="s">
        <v>12</v>
      </c>
      <c r="M1783" t="s">
        <v>12</v>
      </c>
      <c r="N1783" t="s">
        <v>13</v>
      </c>
      <c r="O1783">
        <v>30.271999999999998</v>
      </c>
      <c r="P1783">
        <v>600</v>
      </c>
      <c r="Q1783" t="s">
        <v>14</v>
      </c>
      <c r="R1783">
        <f>P1783 * _xll.XLOOKUP(Q1783,CALCULATION!$A$15:$A$17, CALCULATION!$B$15:$B$17 )</f>
        <v>600</v>
      </c>
      <c r="S1783" s="5">
        <f>O1783*P1783*_xll.XLOOKUP(Q1783,CALCULATION!$A$15:$A$17, CALCULATION!$B$15:$B$17)</f>
        <v>18163.2</v>
      </c>
      <c r="T1783">
        <v>300</v>
      </c>
      <c r="U1783" t="s">
        <v>14</v>
      </c>
      <c r="V1783">
        <f>T1783 * _xll.XLOOKUP(U1783,CALCULATION!$A$15:$A$17, CALCULATION!$B$15:$B$17 )</f>
        <v>300</v>
      </c>
      <c r="W1783" s="5">
        <f>O1783*T1783*_xll.XLOOKUP(U1783,CALCULATION!$A$15:$A$17, CALCULATION!$B$15:$B$17)</f>
        <v>9081.6</v>
      </c>
      <c r="X1783" s="5">
        <f>WORKSHEET[[#This Row],[Clients Total Cost]] / WORKSHEET[[#This Row],[Clients Rate per T2 (USD)]]</f>
        <v>30.272000000000002</v>
      </c>
      <c r="Y1783" s="5">
        <f>WORKSHEET[[#This Row],[Clients Rate per T2 (USD)]] - WORKSHEET[[#This Row],[Supplier Rate Per t2 (USD)]]</f>
        <v>300</v>
      </c>
      <c r="Z1783" s="5">
        <f>WORKSHEET[[#This Row],[Profit Per T]] * WORKSHEET[[#This Row],[Weight]]</f>
        <v>9081.6</v>
      </c>
      <c r="AA1783">
        <v>1</v>
      </c>
      <c r="AB1783" s="1">
        <v>4.2</v>
      </c>
      <c r="AC1783" s="1">
        <v>2.8000000000000003</v>
      </c>
      <c r="AD1783" s="1">
        <v>3.5</v>
      </c>
      <c r="AE1783" s="1">
        <f>WORKSHEET[[#This Row],[Delay at toll gate in days]] +WORKSHEET[[#This Row],[Delay at workshop in days]] +WORKSHEET[[#This Row],[Delay at border in days]]</f>
        <v>10.5</v>
      </c>
    </row>
    <row r="1784" spans="1:31" x14ac:dyDescent="0.35">
      <c r="A1784" t="s">
        <v>1804</v>
      </c>
      <c r="B1784" t="s">
        <v>10</v>
      </c>
      <c r="C1784" t="s">
        <v>11</v>
      </c>
      <c r="D1784" t="s">
        <v>3615</v>
      </c>
      <c r="E1784" t="s">
        <v>3614</v>
      </c>
      <c r="F1784" t="str">
        <f>WORKSHEET[[#This Row],[Depart From]]&amp;"-"&amp;WORKSHEET[[#This Row],[Arrive To]]</f>
        <v>Mombasa-Alger</v>
      </c>
      <c r="G1784" s="2">
        <v>44729</v>
      </c>
      <c r="H1784" s="2">
        <v>44757</v>
      </c>
      <c r="I1784" s="2" t="str">
        <f t="shared" si="27"/>
        <v>Delivered</v>
      </c>
      <c r="J1784" s="2" t="str">
        <f>TEXT(WORKSHEET[[#This Row],[Offloading Date]], "mmm")</f>
        <v>Jul</v>
      </c>
      <c r="K1784" s="2" t="str">
        <f>IF(OR(WORKSHEET[[#This Row],[Year]]="", ISBLANK(WORKSHEET[[#This Row],[Year]]), WORKSHEET[[#This Row],[Year]]="null"), "Exclude", "Include")</f>
        <v>Include</v>
      </c>
      <c r="L1784" t="s">
        <v>12</v>
      </c>
      <c r="M1784" t="s">
        <v>12</v>
      </c>
      <c r="N1784" t="s">
        <v>13</v>
      </c>
      <c r="O1784">
        <v>29.878</v>
      </c>
      <c r="P1784">
        <v>600</v>
      </c>
      <c r="Q1784" t="s">
        <v>14</v>
      </c>
      <c r="R1784">
        <f>P1784 * _xll.XLOOKUP(Q1784,CALCULATION!$A$15:$A$17, CALCULATION!$B$15:$B$17 )</f>
        <v>600</v>
      </c>
      <c r="S1784" s="5">
        <f>O1784*P1784*_xll.XLOOKUP(Q1784,CALCULATION!$A$15:$A$17, CALCULATION!$B$15:$B$17)</f>
        <v>17926.8</v>
      </c>
      <c r="T1784">
        <v>300</v>
      </c>
      <c r="U1784" t="s">
        <v>14</v>
      </c>
      <c r="V1784">
        <f>T1784 * _xll.XLOOKUP(U1784,CALCULATION!$A$15:$A$17, CALCULATION!$B$15:$B$17 )</f>
        <v>300</v>
      </c>
      <c r="W1784" s="5">
        <f>O1784*T1784*_xll.XLOOKUP(U1784,CALCULATION!$A$15:$A$17, CALCULATION!$B$15:$B$17)</f>
        <v>8963.4</v>
      </c>
      <c r="X1784" s="5">
        <f>WORKSHEET[[#This Row],[Clients Total Cost]] / WORKSHEET[[#This Row],[Clients Rate per T2 (USD)]]</f>
        <v>29.878</v>
      </c>
      <c r="Y1784" s="5">
        <f>WORKSHEET[[#This Row],[Clients Rate per T2 (USD)]] - WORKSHEET[[#This Row],[Supplier Rate Per t2 (USD)]]</f>
        <v>300</v>
      </c>
      <c r="Z1784" s="5">
        <f>WORKSHEET[[#This Row],[Profit Per T]] * WORKSHEET[[#This Row],[Weight]]</f>
        <v>8963.4</v>
      </c>
      <c r="AA1784">
        <v>1</v>
      </c>
      <c r="AB1784" s="1">
        <v>4.2</v>
      </c>
      <c r="AC1784" s="1">
        <v>2.8000000000000003</v>
      </c>
      <c r="AD1784" s="1">
        <v>3.5</v>
      </c>
      <c r="AE1784" s="1">
        <f>WORKSHEET[[#This Row],[Delay at toll gate in days]] +WORKSHEET[[#This Row],[Delay at workshop in days]] +WORKSHEET[[#This Row],[Delay at border in days]]</f>
        <v>10.5</v>
      </c>
    </row>
    <row r="1785" spans="1:31" x14ac:dyDescent="0.35">
      <c r="A1785" t="s">
        <v>1805</v>
      </c>
      <c r="B1785" t="s">
        <v>10</v>
      </c>
      <c r="C1785" t="s">
        <v>11</v>
      </c>
      <c r="D1785" t="s">
        <v>3620</v>
      </c>
      <c r="E1785" t="s">
        <v>3618</v>
      </c>
      <c r="F1785" t="str">
        <f>WORKSHEET[[#This Row],[Depart From]]&amp;"-"&amp;WORKSHEET[[#This Row],[Arrive To]]</f>
        <v>Zanzibar-Tripoli</v>
      </c>
      <c r="G1785" s="2">
        <v>44729</v>
      </c>
      <c r="H1785" s="2">
        <v>44757</v>
      </c>
      <c r="I1785" s="2" t="str">
        <f t="shared" si="27"/>
        <v>Delivered</v>
      </c>
      <c r="J1785" s="2" t="str">
        <f>TEXT(WORKSHEET[[#This Row],[Offloading Date]], "mmm")</f>
        <v>Jul</v>
      </c>
      <c r="K1785" s="2" t="str">
        <f>IF(OR(WORKSHEET[[#This Row],[Year]]="", ISBLANK(WORKSHEET[[#This Row],[Year]]), WORKSHEET[[#This Row],[Year]]="null"), "Exclude", "Include")</f>
        <v>Include</v>
      </c>
      <c r="L1785" t="s">
        <v>12</v>
      </c>
      <c r="M1785" t="s">
        <v>12</v>
      </c>
      <c r="N1785" t="s">
        <v>13</v>
      </c>
      <c r="O1785">
        <v>29.890999999999998</v>
      </c>
      <c r="P1785">
        <v>600</v>
      </c>
      <c r="Q1785" t="s">
        <v>14</v>
      </c>
      <c r="R1785">
        <f>P1785 * _xll.XLOOKUP(Q1785,CALCULATION!$A$15:$A$17, CALCULATION!$B$15:$B$17 )</f>
        <v>600</v>
      </c>
      <c r="S1785" s="5">
        <f>O1785*P1785*_xll.XLOOKUP(Q1785,CALCULATION!$A$15:$A$17, CALCULATION!$B$15:$B$17)</f>
        <v>17934.599999999999</v>
      </c>
      <c r="T1785">
        <v>300</v>
      </c>
      <c r="U1785" t="s">
        <v>14</v>
      </c>
      <c r="V1785">
        <f>T1785 * _xll.XLOOKUP(U1785,CALCULATION!$A$15:$A$17, CALCULATION!$B$15:$B$17 )</f>
        <v>300</v>
      </c>
      <c r="W1785" s="5">
        <f>O1785*T1785*_xll.XLOOKUP(U1785,CALCULATION!$A$15:$A$17, CALCULATION!$B$15:$B$17)</f>
        <v>8967.2999999999993</v>
      </c>
      <c r="X1785" s="5">
        <f>WORKSHEET[[#This Row],[Clients Total Cost]] / WORKSHEET[[#This Row],[Clients Rate per T2 (USD)]]</f>
        <v>29.890999999999998</v>
      </c>
      <c r="Y1785" s="5">
        <f>WORKSHEET[[#This Row],[Clients Rate per T2 (USD)]] - WORKSHEET[[#This Row],[Supplier Rate Per t2 (USD)]]</f>
        <v>300</v>
      </c>
      <c r="Z1785" s="5">
        <f>WORKSHEET[[#This Row],[Profit Per T]] * WORKSHEET[[#This Row],[Weight]]</f>
        <v>8967.2999999999993</v>
      </c>
      <c r="AA1785">
        <v>1</v>
      </c>
      <c r="AB1785" s="1">
        <v>4.2</v>
      </c>
      <c r="AC1785" s="1">
        <v>2.8000000000000003</v>
      </c>
      <c r="AD1785" s="1">
        <v>3.5</v>
      </c>
      <c r="AE1785" s="1">
        <f>WORKSHEET[[#This Row],[Delay at toll gate in days]] +WORKSHEET[[#This Row],[Delay at workshop in days]] +WORKSHEET[[#This Row],[Delay at border in days]]</f>
        <v>10.5</v>
      </c>
    </row>
    <row r="1786" spans="1:31" x14ac:dyDescent="0.35">
      <c r="A1786" t="s">
        <v>1806</v>
      </c>
      <c r="B1786" t="s">
        <v>10</v>
      </c>
      <c r="C1786" t="s">
        <v>11</v>
      </c>
      <c r="D1786" t="s">
        <v>3616</v>
      </c>
      <c r="E1786" t="s">
        <v>3617</v>
      </c>
      <c r="F1786" t="str">
        <f>WORKSHEET[[#This Row],[Depart From]]&amp;"-"&amp;WORKSHEET[[#This Row],[Arrive To]]</f>
        <v>Marrakech-Lagos</v>
      </c>
      <c r="G1786" s="2">
        <v>44747</v>
      </c>
      <c r="H1786" s="2">
        <v>44775</v>
      </c>
      <c r="I1786" s="2" t="str">
        <f t="shared" si="27"/>
        <v>Delivered</v>
      </c>
      <c r="J1786" s="2" t="str">
        <f>TEXT(WORKSHEET[[#This Row],[Offloading Date]], "mmm")</f>
        <v>Aug</v>
      </c>
      <c r="K1786" s="2" t="str">
        <f>IF(OR(WORKSHEET[[#This Row],[Year]]="", ISBLANK(WORKSHEET[[#This Row],[Year]]), WORKSHEET[[#This Row],[Year]]="null"), "Exclude", "Include")</f>
        <v>Include</v>
      </c>
      <c r="L1786" t="s">
        <v>12</v>
      </c>
      <c r="M1786" t="s">
        <v>12</v>
      </c>
      <c r="N1786" t="s">
        <v>13</v>
      </c>
      <c r="O1786">
        <v>30.672999999999998</v>
      </c>
      <c r="P1786">
        <v>600</v>
      </c>
      <c r="Q1786" t="s">
        <v>14</v>
      </c>
      <c r="R1786">
        <f>P1786 * _xll.XLOOKUP(Q1786,CALCULATION!$A$15:$A$17, CALCULATION!$B$15:$B$17 )</f>
        <v>600</v>
      </c>
      <c r="S1786" s="5">
        <f>O1786*P1786*_xll.XLOOKUP(Q1786,CALCULATION!$A$15:$A$17, CALCULATION!$B$15:$B$17)</f>
        <v>18403.8</v>
      </c>
      <c r="T1786">
        <v>300</v>
      </c>
      <c r="U1786" t="s">
        <v>14</v>
      </c>
      <c r="V1786">
        <f>T1786 * _xll.XLOOKUP(U1786,CALCULATION!$A$15:$A$17, CALCULATION!$B$15:$B$17 )</f>
        <v>300</v>
      </c>
      <c r="W1786" s="5">
        <f>O1786*T1786*_xll.XLOOKUP(U1786,CALCULATION!$A$15:$A$17, CALCULATION!$B$15:$B$17)</f>
        <v>9201.9</v>
      </c>
      <c r="X1786" s="5">
        <f>WORKSHEET[[#This Row],[Clients Total Cost]] / WORKSHEET[[#This Row],[Clients Rate per T2 (USD)]]</f>
        <v>30.672999999999998</v>
      </c>
      <c r="Y1786" s="5">
        <f>WORKSHEET[[#This Row],[Clients Rate per T2 (USD)]] - WORKSHEET[[#This Row],[Supplier Rate Per t2 (USD)]]</f>
        <v>300</v>
      </c>
      <c r="Z1786" s="5">
        <f>WORKSHEET[[#This Row],[Profit Per T]] * WORKSHEET[[#This Row],[Weight]]</f>
        <v>9201.9</v>
      </c>
      <c r="AA1786">
        <v>1</v>
      </c>
      <c r="AB1786" s="1">
        <v>4.2</v>
      </c>
      <c r="AC1786" s="1">
        <v>2.8000000000000003</v>
      </c>
      <c r="AD1786" s="1">
        <v>3.5</v>
      </c>
      <c r="AE1786" s="1">
        <f>WORKSHEET[[#This Row],[Delay at toll gate in days]] +WORKSHEET[[#This Row],[Delay at workshop in days]] +WORKSHEET[[#This Row],[Delay at border in days]]</f>
        <v>10.5</v>
      </c>
    </row>
    <row r="1787" spans="1:31" x14ac:dyDescent="0.35">
      <c r="A1787" t="s">
        <v>1807</v>
      </c>
      <c r="B1787" t="s">
        <v>10</v>
      </c>
      <c r="C1787" t="s">
        <v>11</v>
      </c>
      <c r="D1787" t="s">
        <v>3620</v>
      </c>
      <c r="E1787" t="s">
        <v>3617</v>
      </c>
      <c r="F1787" t="str">
        <f>WORKSHEET[[#This Row],[Depart From]]&amp;"-"&amp;WORKSHEET[[#This Row],[Arrive To]]</f>
        <v>Zanzibar-Lagos</v>
      </c>
      <c r="G1787" s="2">
        <v>44747</v>
      </c>
      <c r="H1787" s="2">
        <v>44775</v>
      </c>
      <c r="I1787" s="2" t="str">
        <f t="shared" si="27"/>
        <v>Delivered</v>
      </c>
      <c r="J1787" s="2" t="str">
        <f>TEXT(WORKSHEET[[#This Row],[Offloading Date]], "mmm")</f>
        <v>Aug</v>
      </c>
      <c r="K1787" s="2" t="str">
        <f>IF(OR(WORKSHEET[[#This Row],[Year]]="", ISBLANK(WORKSHEET[[#This Row],[Year]]), WORKSHEET[[#This Row],[Year]]="null"), "Exclude", "Include")</f>
        <v>Include</v>
      </c>
      <c r="L1787" t="s">
        <v>12</v>
      </c>
      <c r="M1787" t="s">
        <v>12</v>
      </c>
      <c r="N1787" t="s">
        <v>13</v>
      </c>
      <c r="O1787">
        <v>30.073</v>
      </c>
      <c r="P1787">
        <v>600</v>
      </c>
      <c r="Q1787" t="s">
        <v>14</v>
      </c>
      <c r="R1787">
        <f>P1787 * _xll.XLOOKUP(Q1787,CALCULATION!$A$15:$A$17, CALCULATION!$B$15:$B$17 )</f>
        <v>600</v>
      </c>
      <c r="S1787" s="5">
        <f>O1787*P1787*_xll.XLOOKUP(Q1787,CALCULATION!$A$15:$A$17, CALCULATION!$B$15:$B$17)</f>
        <v>18043.8</v>
      </c>
      <c r="T1787">
        <v>300</v>
      </c>
      <c r="U1787" t="s">
        <v>14</v>
      </c>
      <c r="V1787">
        <f>T1787 * _xll.XLOOKUP(U1787,CALCULATION!$A$15:$A$17, CALCULATION!$B$15:$B$17 )</f>
        <v>300</v>
      </c>
      <c r="W1787" s="5">
        <f>O1787*T1787*_xll.XLOOKUP(U1787,CALCULATION!$A$15:$A$17, CALCULATION!$B$15:$B$17)</f>
        <v>9021.9</v>
      </c>
      <c r="X1787" s="5">
        <f>WORKSHEET[[#This Row],[Clients Total Cost]] / WORKSHEET[[#This Row],[Clients Rate per T2 (USD)]]</f>
        <v>30.073</v>
      </c>
      <c r="Y1787" s="5">
        <f>WORKSHEET[[#This Row],[Clients Rate per T2 (USD)]] - WORKSHEET[[#This Row],[Supplier Rate Per t2 (USD)]]</f>
        <v>300</v>
      </c>
      <c r="Z1787" s="5">
        <f>WORKSHEET[[#This Row],[Profit Per T]] * WORKSHEET[[#This Row],[Weight]]</f>
        <v>9021.9</v>
      </c>
      <c r="AA1787">
        <v>1</v>
      </c>
      <c r="AB1787" s="1">
        <v>4.2</v>
      </c>
      <c r="AC1787" s="1">
        <v>2.8000000000000003</v>
      </c>
      <c r="AD1787" s="1">
        <v>3.5</v>
      </c>
      <c r="AE1787" s="1">
        <f>WORKSHEET[[#This Row],[Delay at toll gate in days]] +WORKSHEET[[#This Row],[Delay at workshop in days]] +WORKSHEET[[#This Row],[Delay at border in days]]</f>
        <v>10.5</v>
      </c>
    </row>
    <row r="1788" spans="1:31" x14ac:dyDescent="0.35">
      <c r="A1788" t="s">
        <v>1808</v>
      </c>
      <c r="B1788" t="s">
        <v>10</v>
      </c>
      <c r="C1788" t="s">
        <v>11</v>
      </c>
      <c r="D1788" t="s">
        <v>3611</v>
      </c>
      <c r="E1788" t="s">
        <v>3617</v>
      </c>
      <c r="F1788" t="str">
        <f>WORKSHEET[[#This Row],[Depart From]]&amp;"-"&amp;WORKSHEET[[#This Row],[Arrive To]]</f>
        <v>Mogadishu-Lagos</v>
      </c>
      <c r="G1788" s="2">
        <v>44747</v>
      </c>
      <c r="H1788" s="2">
        <v>44775</v>
      </c>
      <c r="I1788" s="2" t="str">
        <f t="shared" si="27"/>
        <v>Delivered</v>
      </c>
      <c r="J1788" s="2" t="str">
        <f>TEXT(WORKSHEET[[#This Row],[Offloading Date]], "mmm")</f>
        <v>Aug</v>
      </c>
      <c r="K1788" s="2" t="str">
        <f>IF(OR(WORKSHEET[[#This Row],[Year]]="", ISBLANK(WORKSHEET[[#This Row],[Year]]), WORKSHEET[[#This Row],[Year]]="null"), "Exclude", "Include")</f>
        <v>Include</v>
      </c>
      <c r="L1788" t="s">
        <v>12</v>
      </c>
      <c r="M1788" t="s">
        <v>12</v>
      </c>
      <c r="N1788" t="s">
        <v>13</v>
      </c>
      <c r="O1788">
        <v>30.175000000000001</v>
      </c>
      <c r="P1788">
        <v>600</v>
      </c>
      <c r="Q1788" t="s">
        <v>14</v>
      </c>
      <c r="R1788">
        <f>P1788 * _xll.XLOOKUP(Q1788,CALCULATION!$A$15:$A$17, CALCULATION!$B$15:$B$17 )</f>
        <v>600</v>
      </c>
      <c r="S1788" s="5">
        <f>O1788*P1788*_xll.XLOOKUP(Q1788,CALCULATION!$A$15:$A$17, CALCULATION!$B$15:$B$17)</f>
        <v>18105</v>
      </c>
      <c r="T1788">
        <v>300</v>
      </c>
      <c r="U1788" t="s">
        <v>14</v>
      </c>
      <c r="V1788">
        <f>T1788 * _xll.XLOOKUP(U1788,CALCULATION!$A$15:$A$17, CALCULATION!$B$15:$B$17 )</f>
        <v>300</v>
      </c>
      <c r="W1788" s="5">
        <f>O1788*T1788*_xll.XLOOKUP(U1788,CALCULATION!$A$15:$A$17, CALCULATION!$B$15:$B$17)</f>
        <v>9052.5</v>
      </c>
      <c r="X1788" s="5">
        <f>WORKSHEET[[#This Row],[Clients Total Cost]] / WORKSHEET[[#This Row],[Clients Rate per T2 (USD)]]</f>
        <v>30.175000000000001</v>
      </c>
      <c r="Y1788" s="5">
        <f>WORKSHEET[[#This Row],[Clients Rate per T2 (USD)]] - WORKSHEET[[#This Row],[Supplier Rate Per t2 (USD)]]</f>
        <v>300</v>
      </c>
      <c r="Z1788" s="5">
        <f>WORKSHEET[[#This Row],[Profit Per T]] * WORKSHEET[[#This Row],[Weight]]</f>
        <v>9052.5</v>
      </c>
      <c r="AA1788">
        <v>1</v>
      </c>
      <c r="AB1788" s="1">
        <v>4.2</v>
      </c>
      <c r="AC1788" s="1">
        <v>2.8000000000000003</v>
      </c>
      <c r="AD1788" s="1">
        <v>3.5</v>
      </c>
      <c r="AE1788" s="1">
        <f>WORKSHEET[[#This Row],[Delay at toll gate in days]] +WORKSHEET[[#This Row],[Delay at workshop in days]] +WORKSHEET[[#This Row],[Delay at border in days]]</f>
        <v>10.5</v>
      </c>
    </row>
    <row r="1789" spans="1:31" x14ac:dyDescent="0.35">
      <c r="A1789" t="s">
        <v>1809</v>
      </c>
      <c r="B1789" t="s">
        <v>10</v>
      </c>
      <c r="C1789" t="s">
        <v>11</v>
      </c>
      <c r="D1789" t="s">
        <v>3620</v>
      </c>
      <c r="E1789" t="s">
        <v>3617</v>
      </c>
      <c r="F1789" t="str">
        <f>WORKSHEET[[#This Row],[Depart From]]&amp;"-"&amp;WORKSHEET[[#This Row],[Arrive To]]</f>
        <v>Zanzibar-Lagos</v>
      </c>
      <c r="G1789" s="2">
        <v>44747</v>
      </c>
      <c r="H1789" s="2">
        <v>44775</v>
      </c>
      <c r="I1789" s="2" t="str">
        <f t="shared" si="27"/>
        <v>Delivered</v>
      </c>
      <c r="J1789" s="2" t="str">
        <f>TEXT(WORKSHEET[[#This Row],[Offloading Date]], "mmm")</f>
        <v>Aug</v>
      </c>
      <c r="K1789" s="2" t="str">
        <f>IF(OR(WORKSHEET[[#This Row],[Year]]="", ISBLANK(WORKSHEET[[#This Row],[Year]]), WORKSHEET[[#This Row],[Year]]="null"), "Exclude", "Include")</f>
        <v>Include</v>
      </c>
      <c r="L1789" t="s">
        <v>12</v>
      </c>
      <c r="M1789" t="s">
        <v>12</v>
      </c>
      <c r="N1789" t="s">
        <v>13</v>
      </c>
      <c r="O1789">
        <v>29.890999999999998</v>
      </c>
      <c r="P1789">
        <v>600</v>
      </c>
      <c r="Q1789" t="s">
        <v>14</v>
      </c>
      <c r="R1789">
        <f>P1789 * _xll.XLOOKUP(Q1789,CALCULATION!$A$15:$A$17, CALCULATION!$B$15:$B$17 )</f>
        <v>600</v>
      </c>
      <c r="S1789" s="5">
        <f>O1789*P1789*_xll.XLOOKUP(Q1789,CALCULATION!$A$15:$A$17, CALCULATION!$B$15:$B$17)</f>
        <v>17934.599999999999</v>
      </c>
      <c r="T1789">
        <v>300</v>
      </c>
      <c r="U1789" t="s">
        <v>14</v>
      </c>
      <c r="V1789">
        <f>T1789 * _xll.XLOOKUP(U1789,CALCULATION!$A$15:$A$17, CALCULATION!$B$15:$B$17 )</f>
        <v>300</v>
      </c>
      <c r="W1789" s="5">
        <f>O1789*T1789*_xll.XLOOKUP(U1789,CALCULATION!$A$15:$A$17, CALCULATION!$B$15:$B$17)</f>
        <v>8967.2999999999993</v>
      </c>
      <c r="X1789" s="5">
        <f>WORKSHEET[[#This Row],[Clients Total Cost]] / WORKSHEET[[#This Row],[Clients Rate per T2 (USD)]]</f>
        <v>29.890999999999998</v>
      </c>
      <c r="Y1789" s="5">
        <f>WORKSHEET[[#This Row],[Clients Rate per T2 (USD)]] - WORKSHEET[[#This Row],[Supplier Rate Per t2 (USD)]]</f>
        <v>300</v>
      </c>
      <c r="Z1789" s="5">
        <f>WORKSHEET[[#This Row],[Profit Per T]] * WORKSHEET[[#This Row],[Weight]]</f>
        <v>8967.2999999999993</v>
      </c>
      <c r="AA1789">
        <v>1</v>
      </c>
      <c r="AB1789" s="1">
        <v>4.2</v>
      </c>
      <c r="AC1789" s="1">
        <v>2.8000000000000003</v>
      </c>
      <c r="AD1789" s="1">
        <v>3.5</v>
      </c>
      <c r="AE1789" s="1">
        <f>WORKSHEET[[#This Row],[Delay at toll gate in days]] +WORKSHEET[[#This Row],[Delay at workshop in days]] +WORKSHEET[[#This Row],[Delay at border in days]]</f>
        <v>10.5</v>
      </c>
    </row>
    <row r="1790" spans="1:31" x14ac:dyDescent="0.35">
      <c r="A1790" t="s">
        <v>1810</v>
      </c>
      <c r="B1790" t="s">
        <v>10</v>
      </c>
      <c r="C1790" t="s">
        <v>11</v>
      </c>
      <c r="D1790" t="s">
        <v>3611</v>
      </c>
      <c r="E1790" t="s">
        <v>3618</v>
      </c>
      <c r="F1790" t="str">
        <f>WORKSHEET[[#This Row],[Depart From]]&amp;"-"&amp;WORKSHEET[[#This Row],[Arrive To]]</f>
        <v>Mogadishu-Tripoli</v>
      </c>
      <c r="G1790" s="2">
        <v>44747</v>
      </c>
      <c r="H1790" s="2">
        <v>44775</v>
      </c>
      <c r="I1790" s="2" t="str">
        <f t="shared" si="27"/>
        <v>Delivered</v>
      </c>
      <c r="J1790" s="2" t="str">
        <f>TEXT(WORKSHEET[[#This Row],[Offloading Date]], "mmm")</f>
        <v>Aug</v>
      </c>
      <c r="K1790" s="2" t="str">
        <f>IF(OR(WORKSHEET[[#This Row],[Year]]="", ISBLANK(WORKSHEET[[#This Row],[Year]]), WORKSHEET[[#This Row],[Year]]="null"), "Exclude", "Include")</f>
        <v>Include</v>
      </c>
      <c r="L1790" t="s">
        <v>12</v>
      </c>
      <c r="M1790" t="s">
        <v>12</v>
      </c>
      <c r="N1790" t="s">
        <v>13</v>
      </c>
      <c r="O1790">
        <v>29.954000000000001</v>
      </c>
      <c r="P1790">
        <v>600</v>
      </c>
      <c r="Q1790" t="s">
        <v>14</v>
      </c>
      <c r="R1790">
        <f>P1790 * _xll.XLOOKUP(Q1790,CALCULATION!$A$15:$A$17, CALCULATION!$B$15:$B$17 )</f>
        <v>600</v>
      </c>
      <c r="S1790" s="5">
        <f>O1790*P1790*_xll.XLOOKUP(Q1790,CALCULATION!$A$15:$A$17, CALCULATION!$B$15:$B$17)</f>
        <v>17972.400000000001</v>
      </c>
      <c r="T1790">
        <v>300</v>
      </c>
      <c r="U1790" t="s">
        <v>14</v>
      </c>
      <c r="V1790">
        <f>T1790 * _xll.XLOOKUP(U1790,CALCULATION!$A$15:$A$17, CALCULATION!$B$15:$B$17 )</f>
        <v>300</v>
      </c>
      <c r="W1790" s="5">
        <f>O1790*T1790*_xll.XLOOKUP(U1790,CALCULATION!$A$15:$A$17, CALCULATION!$B$15:$B$17)</f>
        <v>8986.2000000000007</v>
      </c>
      <c r="X1790" s="5">
        <f>WORKSHEET[[#This Row],[Clients Total Cost]] / WORKSHEET[[#This Row],[Clients Rate per T2 (USD)]]</f>
        <v>29.954000000000004</v>
      </c>
      <c r="Y1790" s="5">
        <f>WORKSHEET[[#This Row],[Clients Rate per T2 (USD)]] - WORKSHEET[[#This Row],[Supplier Rate Per t2 (USD)]]</f>
        <v>300</v>
      </c>
      <c r="Z1790" s="5">
        <f>WORKSHEET[[#This Row],[Profit Per T]] * WORKSHEET[[#This Row],[Weight]]</f>
        <v>8986.2000000000007</v>
      </c>
      <c r="AA1790">
        <v>1</v>
      </c>
      <c r="AB1790" s="1">
        <v>4.2</v>
      </c>
      <c r="AC1790" s="1">
        <v>2.8000000000000003</v>
      </c>
      <c r="AD1790" s="1">
        <v>3.5</v>
      </c>
      <c r="AE1790" s="1">
        <f>WORKSHEET[[#This Row],[Delay at toll gate in days]] +WORKSHEET[[#This Row],[Delay at workshop in days]] +WORKSHEET[[#This Row],[Delay at border in days]]</f>
        <v>10.5</v>
      </c>
    </row>
    <row r="1791" spans="1:31" x14ac:dyDescent="0.35">
      <c r="A1791" t="s">
        <v>1811</v>
      </c>
      <c r="B1791" t="s">
        <v>10</v>
      </c>
      <c r="C1791" t="s">
        <v>68</v>
      </c>
      <c r="D1791" t="s">
        <v>3620</v>
      </c>
      <c r="E1791" t="s">
        <v>3617</v>
      </c>
      <c r="F1791" t="str">
        <f>WORKSHEET[[#This Row],[Depart From]]&amp;"-"&amp;WORKSHEET[[#This Row],[Arrive To]]</f>
        <v>Zanzibar-Lagos</v>
      </c>
      <c r="G1791" s="2">
        <v>44753</v>
      </c>
      <c r="H1791" s="2">
        <v>44770</v>
      </c>
      <c r="I1791" s="2" t="str">
        <f t="shared" si="27"/>
        <v>Delivered</v>
      </c>
      <c r="J1791" s="2" t="str">
        <f>TEXT(WORKSHEET[[#This Row],[Offloading Date]], "mmm")</f>
        <v>Jul</v>
      </c>
      <c r="K1791" s="2" t="str">
        <f>IF(OR(WORKSHEET[[#This Row],[Year]]="", ISBLANK(WORKSHEET[[#This Row],[Year]]), WORKSHEET[[#This Row],[Year]]="null"), "Exclude", "Include")</f>
        <v>Include</v>
      </c>
      <c r="L1791" t="s">
        <v>12</v>
      </c>
      <c r="M1791" t="s">
        <v>12</v>
      </c>
      <c r="N1791" t="s">
        <v>13</v>
      </c>
      <c r="O1791">
        <v>34.040999999999997</v>
      </c>
      <c r="P1791">
        <v>600</v>
      </c>
      <c r="Q1791" t="s">
        <v>14</v>
      </c>
      <c r="R1791">
        <f>P1791 * _xll.XLOOKUP(Q1791,CALCULATION!$A$15:$A$17, CALCULATION!$B$15:$B$17 )</f>
        <v>600</v>
      </c>
      <c r="S1791" s="5">
        <f>O1791*P1791*_xll.XLOOKUP(Q1791,CALCULATION!$A$15:$A$17, CALCULATION!$B$15:$B$17)</f>
        <v>20424.599999999999</v>
      </c>
      <c r="T1791">
        <v>300</v>
      </c>
      <c r="U1791" t="s">
        <v>14</v>
      </c>
      <c r="V1791">
        <f>T1791 * _xll.XLOOKUP(U1791,CALCULATION!$A$15:$A$17, CALCULATION!$B$15:$B$17 )</f>
        <v>300</v>
      </c>
      <c r="W1791" s="5">
        <f>O1791*T1791*_xll.XLOOKUP(U1791,CALCULATION!$A$15:$A$17, CALCULATION!$B$15:$B$17)</f>
        <v>10212.299999999999</v>
      </c>
      <c r="X1791" s="5">
        <f>WORKSHEET[[#This Row],[Clients Total Cost]] / WORKSHEET[[#This Row],[Clients Rate per T2 (USD)]]</f>
        <v>34.040999999999997</v>
      </c>
      <c r="Y1791" s="5">
        <f>WORKSHEET[[#This Row],[Clients Rate per T2 (USD)]] - WORKSHEET[[#This Row],[Supplier Rate Per t2 (USD)]]</f>
        <v>300</v>
      </c>
      <c r="Z1791" s="5">
        <f>WORKSHEET[[#This Row],[Profit Per T]] * WORKSHEET[[#This Row],[Weight]]</f>
        <v>10212.299999999999</v>
      </c>
      <c r="AA1791">
        <v>1</v>
      </c>
      <c r="AB1791" s="1">
        <v>2.5499999999999998</v>
      </c>
      <c r="AC1791" s="1">
        <v>1.7000000000000002</v>
      </c>
      <c r="AD1791" s="1">
        <v>2.125</v>
      </c>
      <c r="AE1791" s="1">
        <f>WORKSHEET[[#This Row],[Delay at toll gate in days]] +WORKSHEET[[#This Row],[Delay at workshop in days]] +WORKSHEET[[#This Row],[Delay at border in days]]</f>
        <v>6.375</v>
      </c>
    </row>
    <row r="1792" spans="1:31" x14ac:dyDescent="0.35">
      <c r="A1792" t="s">
        <v>1812</v>
      </c>
      <c r="B1792" t="s">
        <v>10</v>
      </c>
      <c r="C1792" t="s">
        <v>68</v>
      </c>
      <c r="D1792" t="s">
        <v>3619</v>
      </c>
      <c r="E1792" t="s">
        <v>3618</v>
      </c>
      <c r="F1792" t="str">
        <f>WORKSHEET[[#This Row],[Depart From]]&amp;"-"&amp;WORKSHEET[[#This Row],[Arrive To]]</f>
        <v>Addis Ababa-Tripoli</v>
      </c>
      <c r="G1792" s="2">
        <v>44753</v>
      </c>
      <c r="H1792" s="2">
        <v>44772</v>
      </c>
      <c r="I1792" s="2" t="str">
        <f t="shared" si="27"/>
        <v>Delivered</v>
      </c>
      <c r="J1792" s="2" t="str">
        <f>TEXT(WORKSHEET[[#This Row],[Offloading Date]], "mmm")</f>
        <v>Jul</v>
      </c>
      <c r="K1792" s="2" t="str">
        <f>IF(OR(WORKSHEET[[#This Row],[Year]]="", ISBLANK(WORKSHEET[[#This Row],[Year]]), WORKSHEET[[#This Row],[Year]]="null"), "Exclude", "Include")</f>
        <v>Include</v>
      </c>
      <c r="L1792" t="s">
        <v>12</v>
      </c>
      <c r="M1792" t="s">
        <v>12</v>
      </c>
      <c r="N1792" t="s">
        <v>13</v>
      </c>
      <c r="O1792">
        <v>34.149799999999999</v>
      </c>
      <c r="P1792">
        <v>600</v>
      </c>
      <c r="Q1792" t="s">
        <v>14</v>
      </c>
      <c r="R1792">
        <f>P1792 * _xll.XLOOKUP(Q1792,CALCULATION!$A$15:$A$17, CALCULATION!$B$15:$B$17 )</f>
        <v>600</v>
      </c>
      <c r="S1792" s="5">
        <f>O1792*P1792*_xll.XLOOKUP(Q1792,CALCULATION!$A$15:$A$17, CALCULATION!$B$15:$B$17)</f>
        <v>20489.88</v>
      </c>
      <c r="T1792">
        <v>300</v>
      </c>
      <c r="U1792" t="s">
        <v>14</v>
      </c>
      <c r="V1792">
        <f>T1792 * _xll.XLOOKUP(U1792,CALCULATION!$A$15:$A$17, CALCULATION!$B$15:$B$17 )</f>
        <v>300</v>
      </c>
      <c r="W1792" s="5">
        <f>O1792*T1792*_xll.XLOOKUP(U1792,CALCULATION!$A$15:$A$17, CALCULATION!$B$15:$B$17)</f>
        <v>10244.94</v>
      </c>
      <c r="X1792" s="5">
        <f>WORKSHEET[[#This Row],[Clients Total Cost]] / WORKSHEET[[#This Row],[Clients Rate per T2 (USD)]]</f>
        <v>34.149799999999999</v>
      </c>
      <c r="Y1792" s="5">
        <f>WORKSHEET[[#This Row],[Clients Rate per T2 (USD)]] - WORKSHEET[[#This Row],[Supplier Rate Per t2 (USD)]]</f>
        <v>300</v>
      </c>
      <c r="Z1792" s="5">
        <f>WORKSHEET[[#This Row],[Profit Per T]] * WORKSHEET[[#This Row],[Weight]]</f>
        <v>10244.94</v>
      </c>
      <c r="AA1792">
        <v>1</v>
      </c>
      <c r="AB1792" s="1">
        <v>2.85</v>
      </c>
      <c r="AC1792" s="1">
        <v>1.9000000000000001</v>
      </c>
      <c r="AD1792" s="1">
        <v>2.375</v>
      </c>
      <c r="AE1792" s="1">
        <f>WORKSHEET[[#This Row],[Delay at toll gate in days]] +WORKSHEET[[#This Row],[Delay at workshop in days]] +WORKSHEET[[#This Row],[Delay at border in days]]</f>
        <v>7.125</v>
      </c>
    </row>
    <row r="1793" spans="1:31" x14ac:dyDescent="0.35">
      <c r="A1793" t="s">
        <v>1813</v>
      </c>
      <c r="B1793" t="s">
        <v>10</v>
      </c>
      <c r="C1793" t="s">
        <v>68</v>
      </c>
      <c r="D1793" t="s">
        <v>3620</v>
      </c>
      <c r="E1793" t="s">
        <v>3614</v>
      </c>
      <c r="F1793" t="str">
        <f>WORKSHEET[[#This Row],[Depart From]]&amp;"-"&amp;WORKSHEET[[#This Row],[Arrive To]]</f>
        <v>Zanzibar-Alger</v>
      </c>
      <c r="G1793" s="2">
        <v>44763</v>
      </c>
      <c r="H1793" s="2">
        <v>44781</v>
      </c>
      <c r="I1793" s="2" t="str">
        <f t="shared" si="27"/>
        <v>Delivered</v>
      </c>
      <c r="J1793" s="2" t="str">
        <f>TEXT(WORKSHEET[[#This Row],[Offloading Date]], "mmm")</f>
        <v>Aug</v>
      </c>
      <c r="K1793" s="2" t="str">
        <f>IF(OR(WORKSHEET[[#This Row],[Year]]="", ISBLANK(WORKSHEET[[#This Row],[Year]]), WORKSHEET[[#This Row],[Year]]="null"), "Exclude", "Include")</f>
        <v>Include</v>
      </c>
      <c r="L1793" t="s">
        <v>12</v>
      </c>
      <c r="M1793" t="s">
        <v>12</v>
      </c>
      <c r="N1793" t="s">
        <v>13</v>
      </c>
      <c r="O1793">
        <v>34.033200000000001</v>
      </c>
      <c r="P1793">
        <v>600</v>
      </c>
      <c r="Q1793" t="s">
        <v>14</v>
      </c>
      <c r="R1793">
        <f>P1793 * _xll.XLOOKUP(Q1793,CALCULATION!$A$15:$A$17, CALCULATION!$B$15:$B$17 )</f>
        <v>600</v>
      </c>
      <c r="S1793" s="5">
        <f>O1793*P1793*_xll.XLOOKUP(Q1793,CALCULATION!$A$15:$A$17, CALCULATION!$B$15:$B$17)</f>
        <v>20419.920000000002</v>
      </c>
      <c r="T1793">
        <v>300</v>
      </c>
      <c r="U1793" t="s">
        <v>14</v>
      </c>
      <c r="V1793">
        <f>T1793 * _xll.XLOOKUP(U1793,CALCULATION!$A$15:$A$17, CALCULATION!$B$15:$B$17 )</f>
        <v>300</v>
      </c>
      <c r="W1793" s="5">
        <f>O1793*T1793*_xll.XLOOKUP(U1793,CALCULATION!$A$15:$A$17, CALCULATION!$B$15:$B$17)</f>
        <v>10209.960000000001</v>
      </c>
      <c r="X1793" s="5">
        <f>WORKSHEET[[#This Row],[Clients Total Cost]] / WORKSHEET[[#This Row],[Clients Rate per T2 (USD)]]</f>
        <v>34.033200000000001</v>
      </c>
      <c r="Y1793" s="5">
        <f>WORKSHEET[[#This Row],[Clients Rate per T2 (USD)]] - WORKSHEET[[#This Row],[Supplier Rate Per t2 (USD)]]</f>
        <v>300</v>
      </c>
      <c r="Z1793" s="5">
        <f>WORKSHEET[[#This Row],[Profit Per T]] * WORKSHEET[[#This Row],[Weight]]</f>
        <v>10209.960000000001</v>
      </c>
      <c r="AA1793">
        <v>1</v>
      </c>
      <c r="AB1793" s="1">
        <v>2.6999999999999997</v>
      </c>
      <c r="AC1793" s="1">
        <v>1.8</v>
      </c>
      <c r="AD1793" s="1">
        <v>2.25</v>
      </c>
      <c r="AE1793" s="1">
        <f>WORKSHEET[[#This Row],[Delay at toll gate in days]] +WORKSHEET[[#This Row],[Delay at workshop in days]] +WORKSHEET[[#This Row],[Delay at border in days]]</f>
        <v>6.75</v>
      </c>
    </row>
    <row r="1794" spans="1:31" x14ac:dyDescent="0.35">
      <c r="A1794" t="s">
        <v>1814</v>
      </c>
      <c r="B1794" t="s">
        <v>10</v>
      </c>
      <c r="C1794" t="s">
        <v>68</v>
      </c>
      <c r="D1794" t="s">
        <v>3620</v>
      </c>
      <c r="E1794" t="s">
        <v>3614</v>
      </c>
      <c r="F1794" t="str">
        <f>WORKSHEET[[#This Row],[Depart From]]&amp;"-"&amp;WORKSHEET[[#This Row],[Arrive To]]</f>
        <v>Zanzibar-Alger</v>
      </c>
      <c r="G1794" s="2">
        <v>44760</v>
      </c>
      <c r="H1794" s="2">
        <v>44775</v>
      </c>
      <c r="I1794" s="2" t="str">
        <f t="shared" ref="I1794:I1857" si="28">IF(OR(H1794="", H1794="NULL"), "Failed","Delivered")</f>
        <v>Delivered</v>
      </c>
      <c r="J1794" s="2" t="str">
        <f>TEXT(WORKSHEET[[#This Row],[Offloading Date]], "mmm")</f>
        <v>Aug</v>
      </c>
      <c r="K1794" s="2" t="str">
        <f>IF(OR(WORKSHEET[[#This Row],[Year]]="", ISBLANK(WORKSHEET[[#This Row],[Year]]), WORKSHEET[[#This Row],[Year]]="null"), "Exclude", "Include")</f>
        <v>Include</v>
      </c>
      <c r="L1794" t="s">
        <v>12</v>
      </c>
      <c r="M1794" t="s">
        <v>12</v>
      </c>
      <c r="N1794" t="s">
        <v>13</v>
      </c>
      <c r="O1794">
        <v>34.148800000000001</v>
      </c>
      <c r="P1794">
        <v>600</v>
      </c>
      <c r="Q1794" t="s">
        <v>14</v>
      </c>
      <c r="R1794">
        <f>P1794 * _xll.XLOOKUP(Q1794,CALCULATION!$A$15:$A$17, CALCULATION!$B$15:$B$17 )</f>
        <v>600</v>
      </c>
      <c r="S1794" s="5">
        <f>O1794*P1794*_xll.XLOOKUP(Q1794,CALCULATION!$A$15:$A$17, CALCULATION!$B$15:$B$17)</f>
        <v>20489.280000000002</v>
      </c>
      <c r="T1794">
        <v>300</v>
      </c>
      <c r="U1794" t="s">
        <v>14</v>
      </c>
      <c r="V1794">
        <f>T1794 * _xll.XLOOKUP(U1794,CALCULATION!$A$15:$A$17, CALCULATION!$B$15:$B$17 )</f>
        <v>300</v>
      </c>
      <c r="W1794" s="5">
        <f>O1794*T1794*_xll.XLOOKUP(U1794,CALCULATION!$A$15:$A$17, CALCULATION!$B$15:$B$17)</f>
        <v>10244.640000000001</v>
      </c>
      <c r="X1794" s="5">
        <f>WORKSHEET[[#This Row],[Clients Total Cost]] / WORKSHEET[[#This Row],[Clients Rate per T2 (USD)]]</f>
        <v>34.148800000000001</v>
      </c>
      <c r="Y1794" s="5">
        <f>WORKSHEET[[#This Row],[Clients Rate per T2 (USD)]] - WORKSHEET[[#This Row],[Supplier Rate Per t2 (USD)]]</f>
        <v>300</v>
      </c>
      <c r="Z1794" s="5">
        <f>WORKSHEET[[#This Row],[Profit Per T]] * WORKSHEET[[#This Row],[Weight]]</f>
        <v>10244.640000000001</v>
      </c>
      <c r="AA1794">
        <v>1</v>
      </c>
      <c r="AB1794" s="1">
        <v>2.25</v>
      </c>
      <c r="AC1794" s="1">
        <v>1.5</v>
      </c>
      <c r="AD1794" s="1">
        <v>1.875</v>
      </c>
      <c r="AE1794" s="1">
        <f>WORKSHEET[[#This Row],[Delay at toll gate in days]] +WORKSHEET[[#This Row],[Delay at workshop in days]] +WORKSHEET[[#This Row],[Delay at border in days]]</f>
        <v>5.625</v>
      </c>
    </row>
    <row r="1795" spans="1:31" x14ac:dyDescent="0.35">
      <c r="A1795" t="s">
        <v>1815</v>
      </c>
      <c r="B1795" t="s">
        <v>10</v>
      </c>
      <c r="C1795" t="s">
        <v>68</v>
      </c>
      <c r="D1795" t="s">
        <v>3611</v>
      </c>
      <c r="E1795" t="s">
        <v>3617</v>
      </c>
      <c r="F1795" t="str">
        <f>WORKSHEET[[#This Row],[Depart From]]&amp;"-"&amp;WORKSHEET[[#This Row],[Arrive To]]</f>
        <v>Mogadishu-Lagos</v>
      </c>
      <c r="G1795" s="2">
        <v>44745</v>
      </c>
      <c r="H1795" s="2">
        <v>44763</v>
      </c>
      <c r="I1795" s="2" t="str">
        <f t="shared" si="28"/>
        <v>Delivered</v>
      </c>
      <c r="J1795" s="2" t="str">
        <f>TEXT(WORKSHEET[[#This Row],[Offloading Date]], "mmm")</f>
        <v>Jul</v>
      </c>
      <c r="K1795" s="2" t="str">
        <f>IF(OR(WORKSHEET[[#This Row],[Year]]="", ISBLANK(WORKSHEET[[#This Row],[Year]]), WORKSHEET[[#This Row],[Year]]="null"), "Exclude", "Include")</f>
        <v>Include</v>
      </c>
      <c r="L1795" t="s">
        <v>12</v>
      </c>
      <c r="M1795" t="s">
        <v>12</v>
      </c>
      <c r="N1795" t="s">
        <v>13</v>
      </c>
      <c r="O1795">
        <v>30.138000000000002</v>
      </c>
      <c r="P1795">
        <v>600</v>
      </c>
      <c r="Q1795" t="s">
        <v>14</v>
      </c>
      <c r="R1795">
        <f>P1795 * _xll.XLOOKUP(Q1795,CALCULATION!$A$15:$A$17, CALCULATION!$B$15:$B$17 )</f>
        <v>600</v>
      </c>
      <c r="S1795" s="5">
        <f>O1795*P1795*_xll.XLOOKUP(Q1795,CALCULATION!$A$15:$A$17, CALCULATION!$B$15:$B$17)</f>
        <v>18082.8</v>
      </c>
      <c r="T1795">
        <v>300</v>
      </c>
      <c r="U1795" t="s">
        <v>14</v>
      </c>
      <c r="V1795">
        <f>T1795 * _xll.XLOOKUP(U1795,CALCULATION!$A$15:$A$17, CALCULATION!$B$15:$B$17 )</f>
        <v>300</v>
      </c>
      <c r="W1795" s="5">
        <f>O1795*T1795*_xll.XLOOKUP(U1795,CALCULATION!$A$15:$A$17, CALCULATION!$B$15:$B$17)</f>
        <v>9041.4</v>
      </c>
      <c r="X1795" s="5">
        <f>WORKSHEET[[#This Row],[Clients Total Cost]] / WORKSHEET[[#This Row],[Clients Rate per T2 (USD)]]</f>
        <v>30.137999999999998</v>
      </c>
      <c r="Y1795" s="5">
        <f>WORKSHEET[[#This Row],[Clients Rate per T2 (USD)]] - WORKSHEET[[#This Row],[Supplier Rate Per t2 (USD)]]</f>
        <v>300</v>
      </c>
      <c r="Z1795" s="5">
        <f>WORKSHEET[[#This Row],[Profit Per T]] * WORKSHEET[[#This Row],[Weight]]</f>
        <v>9041.4</v>
      </c>
      <c r="AA1795">
        <v>1</v>
      </c>
      <c r="AB1795" s="1">
        <v>2.6999999999999997</v>
      </c>
      <c r="AC1795" s="1">
        <v>1.8</v>
      </c>
      <c r="AD1795" s="1">
        <v>2.25</v>
      </c>
      <c r="AE1795" s="1">
        <f>WORKSHEET[[#This Row],[Delay at toll gate in days]] +WORKSHEET[[#This Row],[Delay at workshop in days]] +WORKSHEET[[#This Row],[Delay at border in days]]</f>
        <v>6.75</v>
      </c>
    </row>
    <row r="1796" spans="1:31" x14ac:dyDescent="0.35">
      <c r="A1796" t="s">
        <v>1816</v>
      </c>
      <c r="B1796" t="s">
        <v>10</v>
      </c>
      <c r="C1796" t="s">
        <v>68</v>
      </c>
      <c r="D1796" t="s">
        <v>3611</v>
      </c>
      <c r="E1796" t="s">
        <v>3617</v>
      </c>
      <c r="F1796" t="str">
        <f>WORKSHEET[[#This Row],[Depart From]]&amp;"-"&amp;WORKSHEET[[#This Row],[Arrive To]]</f>
        <v>Mogadishu-Lagos</v>
      </c>
      <c r="G1796" s="2">
        <v>44760</v>
      </c>
      <c r="H1796" s="2">
        <v>44782</v>
      </c>
      <c r="I1796" s="2" t="str">
        <f t="shared" si="28"/>
        <v>Delivered</v>
      </c>
      <c r="J1796" s="2" t="str">
        <f>TEXT(WORKSHEET[[#This Row],[Offloading Date]], "mmm")</f>
        <v>Aug</v>
      </c>
      <c r="K1796" s="2" t="str">
        <f>IF(OR(WORKSHEET[[#This Row],[Year]]="", ISBLANK(WORKSHEET[[#This Row],[Year]]), WORKSHEET[[#This Row],[Year]]="null"), "Exclude", "Include")</f>
        <v>Include</v>
      </c>
      <c r="L1796" t="s">
        <v>12</v>
      </c>
      <c r="M1796" t="s">
        <v>12</v>
      </c>
      <c r="N1796" t="s">
        <v>13</v>
      </c>
      <c r="O1796">
        <v>34.1004</v>
      </c>
      <c r="P1796">
        <v>600</v>
      </c>
      <c r="Q1796" t="s">
        <v>14</v>
      </c>
      <c r="R1796">
        <f>P1796 * _xll.XLOOKUP(Q1796,CALCULATION!$A$15:$A$17, CALCULATION!$B$15:$B$17 )</f>
        <v>600</v>
      </c>
      <c r="S1796" s="5">
        <f>O1796*P1796*_xll.XLOOKUP(Q1796,CALCULATION!$A$15:$A$17, CALCULATION!$B$15:$B$17)</f>
        <v>20460.240000000002</v>
      </c>
      <c r="T1796">
        <v>300</v>
      </c>
      <c r="U1796" t="s">
        <v>14</v>
      </c>
      <c r="V1796">
        <f>T1796 * _xll.XLOOKUP(U1796,CALCULATION!$A$15:$A$17, CALCULATION!$B$15:$B$17 )</f>
        <v>300</v>
      </c>
      <c r="W1796" s="5">
        <f>O1796*T1796*_xll.XLOOKUP(U1796,CALCULATION!$A$15:$A$17, CALCULATION!$B$15:$B$17)</f>
        <v>10230.120000000001</v>
      </c>
      <c r="X1796" s="5">
        <f>WORKSHEET[[#This Row],[Clients Total Cost]] / WORKSHEET[[#This Row],[Clients Rate per T2 (USD)]]</f>
        <v>34.1004</v>
      </c>
      <c r="Y1796" s="5">
        <f>WORKSHEET[[#This Row],[Clients Rate per T2 (USD)]] - WORKSHEET[[#This Row],[Supplier Rate Per t2 (USD)]]</f>
        <v>300</v>
      </c>
      <c r="Z1796" s="5">
        <f>WORKSHEET[[#This Row],[Profit Per T]] * WORKSHEET[[#This Row],[Weight]]</f>
        <v>10230.120000000001</v>
      </c>
      <c r="AA1796">
        <v>1</v>
      </c>
      <c r="AB1796" s="1">
        <v>3.3</v>
      </c>
      <c r="AC1796" s="1">
        <v>2.2000000000000002</v>
      </c>
      <c r="AD1796" s="1">
        <v>2.75</v>
      </c>
      <c r="AE1796" s="1">
        <f>WORKSHEET[[#This Row],[Delay at toll gate in days]] +WORKSHEET[[#This Row],[Delay at workshop in days]] +WORKSHEET[[#This Row],[Delay at border in days]]</f>
        <v>8.25</v>
      </c>
    </row>
    <row r="1797" spans="1:31" x14ac:dyDescent="0.35">
      <c r="A1797" t="s">
        <v>1817</v>
      </c>
      <c r="B1797" t="s">
        <v>10</v>
      </c>
      <c r="C1797" t="s">
        <v>68</v>
      </c>
      <c r="D1797" t="s">
        <v>3615</v>
      </c>
      <c r="E1797" t="s">
        <v>3618</v>
      </c>
      <c r="F1797" t="str">
        <f>WORKSHEET[[#This Row],[Depart From]]&amp;"-"&amp;WORKSHEET[[#This Row],[Arrive To]]</f>
        <v>Mombasa-Tripoli</v>
      </c>
      <c r="G1797" s="2">
        <v>44763</v>
      </c>
      <c r="H1797" s="2">
        <v>44778</v>
      </c>
      <c r="I1797" s="2" t="str">
        <f t="shared" si="28"/>
        <v>Delivered</v>
      </c>
      <c r="J1797" s="2" t="str">
        <f>TEXT(WORKSHEET[[#This Row],[Offloading Date]], "mmm")</f>
        <v>Aug</v>
      </c>
      <c r="K1797" s="2" t="str">
        <f>IF(OR(WORKSHEET[[#This Row],[Year]]="", ISBLANK(WORKSHEET[[#This Row],[Year]]), WORKSHEET[[#This Row],[Year]]="null"), "Exclude", "Include")</f>
        <v>Include</v>
      </c>
      <c r="L1797" t="s">
        <v>12</v>
      </c>
      <c r="M1797" t="s">
        <v>12</v>
      </c>
      <c r="N1797" t="s">
        <v>13</v>
      </c>
      <c r="O1797">
        <v>34.127600000000001</v>
      </c>
      <c r="P1797">
        <v>600</v>
      </c>
      <c r="Q1797" t="s">
        <v>14</v>
      </c>
      <c r="R1797">
        <f>P1797 * _xll.XLOOKUP(Q1797,CALCULATION!$A$15:$A$17, CALCULATION!$B$15:$B$17 )</f>
        <v>600</v>
      </c>
      <c r="S1797" s="5">
        <f>O1797*P1797*_xll.XLOOKUP(Q1797,CALCULATION!$A$15:$A$17, CALCULATION!$B$15:$B$17)</f>
        <v>20476.560000000001</v>
      </c>
      <c r="T1797">
        <v>300</v>
      </c>
      <c r="U1797" t="s">
        <v>14</v>
      </c>
      <c r="V1797">
        <f>T1797 * _xll.XLOOKUP(U1797,CALCULATION!$A$15:$A$17, CALCULATION!$B$15:$B$17 )</f>
        <v>300</v>
      </c>
      <c r="W1797" s="5">
        <f>O1797*T1797*_xll.XLOOKUP(U1797,CALCULATION!$A$15:$A$17, CALCULATION!$B$15:$B$17)</f>
        <v>10238.280000000001</v>
      </c>
      <c r="X1797" s="5">
        <f>WORKSHEET[[#This Row],[Clients Total Cost]] / WORKSHEET[[#This Row],[Clients Rate per T2 (USD)]]</f>
        <v>34.127600000000001</v>
      </c>
      <c r="Y1797" s="5">
        <f>WORKSHEET[[#This Row],[Clients Rate per T2 (USD)]] - WORKSHEET[[#This Row],[Supplier Rate Per t2 (USD)]]</f>
        <v>300</v>
      </c>
      <c r="Z1797" s="5">
        <f>WORKSHEET[[#This Row],[Profit Per T]] * WORKSHEET[[#This Row],[Weight]]</f>
        <v>10238.280000000001</v>
      </c>
      <c r="AA1797">
        <v>1</v>
      </c>
      <c r="AB1797" s="1">
        <v>2.25</v>
      </c>
      <c r="AC1797" s="1">
        <v>1.5</v>
      </c>
      <c r="AD1797" s="1">
        <v>1.875</v>
      </c>
      <c r="AE1797" s="1">
        <f>WORKSHEET[[#This Row],[Delay at toll gate in days]] +WORKSHEET[[#This Row],[Delay at workshop in days]] +WORKSHEET[[#This Row],[Delay at border in days]]</f>
        <v>5.625</v>
      </c>
    </row>
    <row r="1798" spans="1:31" x14ac:dyDescent="0.35">
      <c r="A1798" t="s">
        <v>1818</v>
      </c>
      <c r="B1798" t="s">
        <v>10</v>
      </c>
      <c r="C1798" t="s">
        <v>68</v>
      </c>
      <c r="D1798" t="s">
        <v>3615</v>
      </c>
      <c r="E1798" t="s">
        <v>3614</v>
      </c>
      <c r="F1798" t="str">
        <f>WORKSHEET[[#This Row],[Depart From]]&amp;"-"&amp;WORKSHEET[[#This Row],[Arrive To]]</f>
        <v>Mombasa-Alger</v>
      </c>
      <c r="G1798" s="2">
        <v>44763</v>
      </c>
      <c r="H1798" s="2">
        <v>44784</v>
      </c>
      <c r="I1798" s="2" t="str">
        <f t="shared" si="28"/>
        <v>Delivered</v>
      </c>
      <c r="J1798" s="2" t="str">
        <f>TEXT(WORKSHEET[[#This Row],[Offloading Date]], "mmm")</f>
        <v>Aug</v>
      </c>
      <c r="K1798" s="2" t="str">
        <f>IF(OR(WORKSHEET[[#This Row],[Year]]="", ISBLANK(WORKSHEET[[#This Row],[Year]]), WORKSHEET[[#This Row],[Year]]="null"), "Exclude", "Include")</f>
        <v>Include</v>
      </c>
      <c r="L1798" t="s">
        <v>12</v>
      </c>
      <c r="M1798" t="s">
        <v>12</v>
      </c>
      <c r="N1798" t="s">
        <v>13</v>
      </c>
      <c r="O1798">
        <v>34.063000000000002</v>
      </c>
      <c r="P1798">
        <v>600</v>
      </c>
      <c r="Q1798" t="s">
        <v>14</v>
      </c>
      <c r="R1798">
        <f>P1798 * _xll.XLOOKUP(Q1798,CALCULATION!$A$15:$A$17, CALCULATION!$B$15:$B$17 )</f>
        <v>600</v>
      </c>
      <c r="S1798" s="5">
        <f>O1798*P1798*_xll.XLOOKUP(Q1798,CALCULATION!$A$15:$A$17, CALCULATION!$B$15:$B$17)</f>
        <v>20437.800000000003</v>
      </c>
      <c r="T1798">
        <v>300</v>
      </c>
      <c r="U1798" t="s">
        <v>14</v>
      </c>
      <c r="V1798">
        <f>T1798 * _xll.XLOOKUP(U1798,CALCULATION!$A$15:$A$17, CALCULATION!$B$15:$B$17 )</f>
        <v>300</v>
      </c>
      <c r="W1798" s="5">
        <f>O1798*T1798*_xll.XLOOKUP(U1798,CALCULATION!$A$15:$A$17, CALCULATION!$B$15:$B$17)</f>
        <v>10218.900000000001</v>
      </c>
      <c r="X1798" s="5">
        <f>WORKSHEET[[#This Row],[Clients Total Cost]] / WORKSHEET[[#This Row],[Clients Rate per T2 (USD)]]</f>
        <v>34.063000000000002</v>
      </c>
      <c r="Y1798" s="5">
        <f>WORKSHEET[[#This Row],[Clients Rate per T2 (USD)]] - WORKSHEET[[#This Row],[Supplier Rate Per t2 (USD)]]</f>
        <v>300</v>
      </c>
      <c r="Z1798" s="5">
        <f>WORKSHEET[[#This Row],[Profit Per T]] * WORKSHEET[[#This Row],[Weight]]</f>
        <v>10218.900000000001</v>
      </c>
      <c r="AA1798">
        <v>1</v>
      </c>
      <c r="AB1798" s="1">
        <v>3.15</v>
      </c>
      <c r="AC1798" s="1">
        <v>2.1</v>
      </c>
      <c r="AD1798" s="1">
        <v>2.625</v>
      </c>
      <c r="AE1798" s="1">
        <f>WORKSHEET[[#This Row],[Delay at toll gate in days]] +WORKSHEET[[#This Row],[Delay at workshop in days]] +WORKSHEET[[#This Row],[Delay at border in days]]</f>
        <v>7.875</v>
      </c>
    </row>
    <row r="1799" spans="1:31" x14ac:dyDescent="0.35">
      <c r="A1799" t="s">
        <v>1819</v>
      </c>
      <c r="B1799" t="s">
        <v>10</v>
      </c>
      <c r="C1799" t="s">
        <v>68</v>
      </c>
      <c r="D1799" t="s">
        <v>3620</v>
      </c>
      <c r="E1799" t="s">
        <v>3612</v>
      </c>
      <c r="F1799" t="str">
        <f>WORKSHEET[[#This Row],[Depart From]]&amp;"-"&amp;WORKSHEET[[#This Row],[Arrive To]]</f>
        <v>Zanzibar-Victoria</v>
      </c>
      <c r="G1799" s="2">
        <v>44753</v>
      </c>
      <c r="H1799" s="2">
        <v>44772</v>
      </c>
      <c r="I1799" s="2" t="str">
        <f t="shared" si="28"/>
        <v>Delivered</v>
      </c>
      <c r="J1799" s="2" t="str">
        <f>TEXT(WORKSHEET[[#This Row],[Offloading Date]], "mmm")</f>
        <v>Jul</v>
      </c>
      <c r="K1799" s="2" t="str">
        <f>IF(OR(WORKSHEET[[#This Row],[Year]]="", ISBLANK(WORKSHEET[[#This Row],[Year]]), WORKSHEET[[#This Row],[Year]]="null"), "Exclude", "Include")</f>
        <v>Include</v>
      </c>
      <c r="L1799" t="s">
        <v>12</v>
      </c>
      <c r="M1799" t="s">
        <v>12</v>
      </c>
      <c r="N1799" t="s">
        <v>13</v>
      </c>
      <c r="O1799">
        <v>34.071399999999997</v>
      </c>
      <c r="P1799">
        <v>600</v>
      </c>
      <c r="Q1799" t="s">
        <v>14</v>
      </c>
      <c r="R1799">
        <f>P1799 * _xll.XLOOKUP(Q1799,CALCULATION!$A$15:$A$17, CALCULATION!$B$15:$B$17 )</f>
        <v>600</v>
      </c>
      <c r="S1799" s="5">
        <f>O1799*P1799*_xll.XLOOKUP(Q1799,CALCULATION!$A$15:$A$17, CALCULATION!$B$15:$B$17)</f>
        <v>20442.839999999997</v>
      </c>
      <c r="T1799">
        <v>300</v>
      </c>
      <c r="U1799" t="s">
        <v>14</v>
      </c>
      <c r="V1799">
        <f>T1799 * _xll.XLOOKUP(U1799,CALCULATION!$A$15:$A$17, CALCULATION!$B$15:$B$17 )</f>
        <v>300</v>
      </c>
      <c r="W1799" s="5">
        <f>O1799*T1799*_xll.XLOOKUP(U1799,CALCULATION!$A$15:$A$17, CALCULATION!$B$15:$B$17)</f>
        <v>10221.419999999998</v>
      </c>
      <c r="X1799" s="5">
        <f>WORKSHEET[[#This Row],[Clients Total Cost]] / WORKSHEET[[#This Row],[Clients Rate per T2 (USD)]]</f>
        <v>34.071399999999997</v>
      </c>
      <c r="Y1799" s="5">
        <f>WORKSHEET[[#This Row],[Clients Rate per T2 (USD)]] - WORKSHEET[[#This Row],[Supplier Rate Per t2 (USD)]]</f>
        <v>300</v>
      </c>
      <c r="Z1799" s="5">
        <f>WORKSHEET[[#This Row],[Profit Per T]] * WORKSHEET[[#This Row],[Weight]]</f>
        <v>10221.419999999998</v>
      </c>
      <c r="AA1799">
        <v>1</v>
      </c>
      <c r="AB1799" s="1">
        <v>2.85</v>
      </c>
      <c r="AC1799" s="1">
        <v>1.9000000000000001</v>
      </c>
      <c r="AD1799" s="1">
        <v>2.375</v>
      </c>
      <c r="AE1799" s="1">
        <f>WORKSHEET[[#This Row],[Delay at toll gate in days]] +WORKSHEET[[#This Row],[Delay at workshop in days]] +WORKSHEET[[#This Row],[Delay at border in days]]</f>
        <v>7.125</v>
      </c>
    </row>
    <row r="1800" spans="1:31" x14ac:dyDescent="0.35">
      <c r="A1800" t="s">
        <v>1820</v>
      </c>
      <c r="B1800" t="s">
        <v>10</v>
      </c>
      <c r="C1800" t="s">
        <v>68</v>
      </c>
      <c r="D1800" t="s">
        <v>3616</v>
      </c>
      <c r="E1800" t="s">
        <v>3618</v>
      </c>
      <c r="F1800" t="str">
        <f>WORKSHEET[[#This Row],[Depart From]]&amp;"-"&amp;WORKSHEET[[#This Row],[Arrive To]]</f>
        <v>Marrakech-Tripoli</v>
      </c>
      <c r="G1800" s="2">
        <v>44755</v>
      </c>
      <c r="H1800" s="2">
        <v>44772</v>
      </c>
      <c r="I1800" s="2" t="str">
        <f t="shared" si="28"/>
        <v>Delivered</v>
      </c>
      <c r="J1800" s="2" t="str">
        <f>TEXT(WORKSHEET[[#This Row],[Offloading Date]], "mmm")</f>
        <v>Jul</v>
      </c>
      <c r="K1800" s="2" t="str">
        <f>IF(OR(WORKSHEET[[#This Row],[Year]]="", ISBLANK(WORKSHEET[[#This Row],[Year]]), WORKSHEET[[#This Row],[Year]]="null"), "Exclude", "Include")</f>
        <v>Include</v>
      </c>
      <c r="L1800" t="s">
        <v>12</v>
      </c>
      <c r="M1800" t="s">
        <v>12</v>
      </c>
      <c r="N1800" t="s">
        <v>13</v>
      </c>
      <c r="O1800">
        <v>34.020000000000003</v>
      </c>
      <c r="P1800">
        <v>600</v>
      </c>
      <c r="Q1800" t="s">
        <v>14</v>
      </c>
      <c r="R1800">
        <f>P1800 * _xll.XLOOKUP(Q1800,CALCULATION!$A$15:$A$17, CALCULATION!$B$15:$B$17 )</f>
        <v>600</v>
      </c>
      <c r="S1800" s="5">
        <f>O1800*P1800*_xll.XLOOKUP(Q1800,CALCULATION!$A$15:$A$17, CALCULATION!$B$15:$B$17)</f>
        <v>20412.000000000004</v>
      </c>
      <c r="T1800">
        <v>300</v>
      </c>
      <c r="U1800" t="s">
        <v>14</v>
      </c>
      <c r="V1800">
        <f>T1800 * _xll.XLOOKUP(U1800,CALCULATION!$A$15:$A$17, CALCULATION!$B$15:$B$17 )</f>
        <v>300</v>
      </c>
      <c r="W1800" s="5">
        <f>O1800*T1800*_xll.XLOOKUP(U1800,CALCULATION!$A$15:$A$17, CALCULATION!$B$15:$B$17)</f>
        <v>10206.000000000002</v>
      </c>
      <c r="X1800" s="5">
        <f>WORKSHEET[[#This Row],[Clients Total Cost]] / WORKSHEET[[#This Row],[Clients Rate per T2 (USD)]]</f>
        <v>34.020000000000003</v>
      </c>
      <c r="Y1800" s="5">
        <f>WORKSHEET[[#This Row],[Clients Rate per T2 (USD)]] - WORKSHEET[[#This Row],[Supplier Rate Per t2 (USD)]]</f>
        <v>300</v>
      </c>
      <c r="Z1800" s="5">
        <f>WORKSHEET[[#This Row],[Profit Per T]] * WORKSHEET[[#This Row],[Weight]]</f>
        <v>10206.000000000002</v>
      </c>
      <c r="AA1800">
        <v>1</v>
      </c>
      <c r="AB1800" s="1">
        <v>2.5499999999999998</v>
      </c>
      <c r="AC1800" s="1">
        <v>1.7000000000000002</v>
      </c>
      <c r="AD1800" s="1">
        <v>2.125</v>
      </c>
      <c r="AE1800" s="1">
        <f>WORKSHEET[[#This Row],[Delay at toll gate in days]] +WORKSHEET[[#This Row],[Delay at workshop in days]] +WORKSHEET[[#This Row],[Delay at border in days]]</f>
        <v>6.375</v>
      </c>
    </row>
    <row r="1801" spans="1:31" x14ac:dyDescent="0.35">
      <c r="A1801" t="s">
        <v>1821</v>
      </c>
      <c r="B1801" t="s">
        <v>10</v>
      </c>
      <c r="C1801" t="s">
        <v>68</v>
      </c>
      <c r="D1801" t="s">
        <v>3611</v>
      </c>
      <c r="E1801" t="s">
        <v>3612</v>
      </c>
      <c r="F1801" t="str">
        <f>WORKSHEET[[#This Row],[Depart From]]&amp;"-"&amp;WORKSHEET[[#This Row],[Arrive To]]</f>
        <v>Mogadishu-Victoria</v>
      </c>
      <c r="G1801" s="2">
        <v>44755</v>
      </c>
      <c r="H1801" s="2">
        <v>44770</v>
      </c>
      <c r="I1801" s="2" t="str">
        <f t="shared" si="28"/>
        <v>Delivered</v>
      </c>
      <c r="J1801" s="2" t="str">
        <f>TEXT(WORKSHEET[[#This Row],[Offloading Date]], "mmm")</f>
        <v>Jul</v>
      </c>
      <c r="K1801" s="2" t="str">
        <f>IF(OR(WORKSHEET[[#This Row],[Year]]="", ISBLANK(WORKSHEET[[#This Row],[Year]]), WORKSHEET[[#This Row],[Year]]="null"), "Exclude", "Include")</f>
        <v>Include</v>
      </c>
      <c r="L1801" t="s">
        <v>12</v>
      </c>
      <c r="M1801" t="s">
        <v>12</v>
      </c>
      <c r="N1801" t="s">
        <v>13</v>
      </c>
      <c r="O1801">
        <v>30.064</v>
      </c>
      <c r="P1801">
        <v>600</v>
      </c>
      <c r="Q1801" t="s">
        <v>14</v>
      </c>
      <c r="R1801">
        <f>P1801 * _xll.XLOOKUP(Q1801,CALCULATION!$A$15:$A$17, CALCULATION!$B$15:$B$17 )</f>
        <v>600</v>
      </c>
      <c r="S1801" s="5">
        <f>O1801*P1801*_xll.XLOOKUP(Q1801,CALCULATION!$A$15:$A$17, CALCULATION!$B$15:$B$17)</f>
        <v>18038.400000000001</v>
      </c>
      <c r="T1801">
        <v>300</v>
      </c>
      <c r="U1801" t="s">
        <v>14</v>
      </c>
      <c r="V1801">
        <f>T1801 * _xll.XLOOKUP(U1801,CALCULATION!$A$15:$A$17, CALCULATION!$B$15:$B$17 )</f>
        <v>300</v>
      </c>
      <c r="W1801" s="5">
        <f>O1801*T1801*_xll.XLOOKUP(U1801,CALCULATION!$A$15:$A$17, CALCULATION!$B$15:$B$17)</f>
        <v>9019.2000000000007</v>
      </c>
      <c r="X1801" s="5">
        <f>WORKSHEET[[#This Row],[Clients Total Cost]] / WORKSHEET[[#This Row],[Clients Rate per T2 (USD)]]</f>
        <v>30.064000000000004</v>
      </c>
      <c r="Y1801" s="5">
        <f>WORKSHEET[[#This Row],[Clients Rate per T2 (USD)]] - WORKSHEET[[#This Row],[Supplier Rate Per t2 (USD)]]</f>
        <v>300</v>
      </c>
      <c r="Z1801" s="5">
        <f>WORKSHEET[[#This Row],[Profit Per T]] * WORKSHEET[[#This Row],[Weight]]</f>
        <v>9019.2000000000007</v>
      </c>
      <c r="AA1801">
        <v>1</v>
      </c>
      <c r="AB1801" s="1">
        <v>2.25</v>
      </c>
      <c r="AC1801" s="1">
        <v>1.5</v>
      </c>
      <c r="AD1801" s="1">
        <v>1.875</v>
      </c>
      <c r="AE1801" s="1">
        <f>WORKSHEET[[#This Row],[Delay at toll gate in days]] +WORKSHEET[[#This Row],[Delay at workshop in days]] +WORKSHEET[[#This Row],[Delay at border in days]]</f>
        <v>5.625</v>
      </c>
    </row>
    <row r="1802" spans="1:31" x14ac:dyDescent="0.35">
      <c r="A1802" t="s">
        <v>1822</v>
      </c>
      <c r="B1802" t="s">
        <v>10</v>
      </c>
      <c r="C1802" t="s">
        <v>68</v>
      </c>
      <c r="D1802" t="s">
        <v>3615</v>
      </c>
      <c r="E1802" t="s">
        <v>3612</v>
      </c>
      <c r="F1802" t="str">
        <f>WORKSHEET[[#This Row],[Depart From]]&amp;"-"&amp;WORKSHEET[[#This Row],[Arrive To]]</f>
        <v>Mombasa-Victoria</v>
      </c>
      <c r="G1802" s="2">
        <v>44753</v>
      </c>
      <c r="H1802" s="2">
        <v>44769</v>
      </c>
      <c r="I1802" s="2" t="str">
        <f t="shared" si="28"/>
        <v>Delivered</v>
      </c>
      <c r="J1802" s="2" t="str">
        <f>TEXT(WORKSHEET[[#This Row],[Offloading Date]], "mmm")</f>
        <v>Jul</v>
      </c>
      <c r="K1802" s="2" t="str">
        <f>IF(OR(WORKSHEET[[#This Row],[Year]]="", ISBLANK(WORKSHEET[[#This Row],[Year]]), WORKSHEET[[#This Row],[Year]]="null"), "Exclude", "Include")</f>
        <v>Include</v>
      </c>
      <c r="L1802" t="s">
        <v>12</v>
      </c>
      <c r="M1802" t="s">
        <v>12</v>
      </c>
      <c r="N1802" t="s">
        <v>13</v>
      </c>
      <c r="O1802">
        <v>30.0106</v>
      </c>
      <c r="P1802">
        <v>600</v>
      </c>
      <c r="Q1802" t="s">
        <v>14</v>
      </c>
      <c r="R1802">
        <f>P1802 * _xll.XLOOKUP(Q1802,CALCULATION!$A$15:$A$17, CALCULATION!$B$15:$B$17 )</f>
        <v>600</v>
      </c>
      <c r="S1802" s="5">
        <f>O1802*P1802*_xll.XLOOKUP(Q1802,CALCULATION!$A$15:$A$17, CALCULATION!$B$15:$B$17)</f>
        <v>18006.36</v>
      </c>
      <c r="T1802">
        <v>300</v>
      </c>
      <c r="U1802" t="s">
        <v>14</v>
      </c>
      <c r="V1802">
        <f>T1802 * _xll.XLOOKUP(U1802,CALCULATION!$A$15:$A$17, CALCULATION!$B$15:$B$17 )</f>
        <v>300</v>
      </c>
      <c r="W1802" s="5">
        <f>O1802*T1802*_xll.XLOOKUP(U1802,CALCULATION!$A$15:$A$17, CALCULATION!$B$15:$B$17)</f>
        <v>9003.18</v>
      </c>
      <c r="X1802" s="5">
        <f>WORKSHEET[[#This Row],[Clients Total Cost]] / WORKSHEET[[#This Row],[Clients Rate per T2 (USD)]]</f>
        <v>30.0106</v>
      </c>
      <c r="Y1802" s="5">
        <f>WORKSHEET[[#This Row],[Clients Rate per T2 (USD)]] - WORKSHEET[[#This Row],[Supplier Rate Per t2 (USD)]]</f>
        <v>300</v>
      </c>
      <c r="Z1802" s="5">
        <f>WORKSHEET[[#This Row],[Profit Per T]] * WORKSHEET[[#This Row],[Weight]]</f>
        <v>9003.18</v>
      </c>
      <c r="AA1802">
        <v>1</v>
      </c>
      <c r="AB1802" s="1">
        <v>2.4</v>
      </c>
      <c r="AC1802" s="1">
        <v>1.6</v>
      </c>
      <c r="AD1802" s="1">
        <v>2</v>
      </c>
      <c r="AE1802" s="1">
        <f>WORKSHEET[[#This Row],[Delay at toll gate in days]] +WORKSHEET[[#This Row],[Delay at workshop in days]] +WORKSHEET[[#This Row],[Delay at border in days]]</f>
        <v>6</v>
      </c>
    </row>
    <row r="1803" spans="1:31" x14ac:dyDescent="0.35">
      <c r="A1803" t="s">
        <v>1823</v>
      </c>
      <c r="B1803" t="s">
        <v>10</v>
      </c>
      <c r="C1803" t="s">
        <v>68</v>
      </c>
      <c r="D1803" t="s">
        <v>3616</v>
      </c>
      <c r="E1803" t="s">
        <v>3613</v>
      </c>
      <c r="F1803" t="str">
        <f>WORKSHEET[[#This Row],[Depart From]]&amp;"-"&amp;WORKSHEET[[#This Row],[Arrive To]]</f>
        <v>Marrakech-Sanaa</v>
      </c>
      <c r="G1803" s="2">
        <v>44734</v>
      </c>
      <c r="H1803" s="2">
        <v>44759</v>
      </c>
      <c r="I1803" s="2" t="str">
        <f t="shared" si="28"/>
        <v>Delivered</v>
      </c>
      <c r="J1803" s="2" t="str">
        <f>TEXT(WORKSHEET[[#This Row],[Offloading Date]], "mmm")</f>
        <v>Jul</v>
      </c>
      <c r="K1803" s="2" t="str">
        <f>IF(OR(WORKSHEET[[#This Row],[Year]]="", ISBLANK(WORKSHEET[[#This Row],[Year]]), WORKSHEET[[#This Row],[Year]]="null"), "Exclude", "Include")</f>
        <v>Include</v>
      </c>
      <c r="L1803" t="s">
        <v>12</v>
      </c>
      <c r="M1803" t="s">
        <v>12</v>
      </c>
      <c r="N1803" t="s">
        <v>13</v>
      </c>
      <c r="O1803">
        <v>33.1997</v>
      </c>
      <c r="P1803">
        <v>600</v>
      </c>
      <c r="Q1803" t="s">
        <v>14</v>
      </c>
      <c r="R1803">
        <f>P1803 * _xll.XLOOKUP(Q1803,CALCULATION!$A$15:$A$17, CALCULATION!$B$15:$B$17 )</f>
        <v>600</v>
      </c>
      <c r="S1803" s="5">
        <f>O1803*P1803*_xll.XLOOKUP(Q1803,CALCULATION!$A$15:$A$17, CALCULATION!$B$15:$B$17)</f>
        <v>19919.82</v>
      </c>
      <c r="T1803">
        <v>300</v>
      </c>
      <c r="U1803" t="s">
        <v>14</v>
      </c>
      <c r="V1803">
        <f>T1803 * _xll.XLOOKUP(U1803,CALCULATION!$A$15:$A$17, CALCULATION!$B$15:$B$17 )</f>
        <v>300</v>
      </c>
      <c r="W1803" s="5">
        <f>O1803*T1803*_xll.XLOOKUP(U1803,CALCULATION!$A$15:$A$17, CALCULATION!$B$15:$B$17)</f>
        <v>9959.91</v>
      </c>
      <c r="X1803" s="5">
        <f>WORKSHEET[[#This Row],[Clients Total Cost]] / WORKSHEET[[#This Row],[Clients Rate per T2 (USD)]]</f>
        <v>33.1997</v>
      </c>
      <c r="Y1803" s="5">
        <f>WORKSHEET[[#This Row],[Clients Rate per T2 (USD)]] - WORKSHEET[[#This Row],[Supplier Rate Per t2 (USD)]]</f>
        <v>300</v>
      </c>
      <c r="Z1803" s="5">
        <f>WORKSHEET[[#This Row],[Profit Per T]] * WORKSHEET[[#This Row],[Weight]]</f>
        <v>9959.91</v>
      </c>
      <c r="AA1803">
        <v>1</v>
      </c>
      <c r="AB1803" s="1">
        <v>3.75</v>
      </c>
      <c r="AC1803" s="1">
        <v>2.5</v>
      </c>
      <c r="AD1803" s="1">
        <v>3.125</v>
      </c>
      <c r="AE1803" s="1">
        <f>WORKSHEET[[#This Row],[Delay at toll gate in days]] +WORKSHEET[[#This Row],[Delay at workshop in days]] +WORKSHEET[[#This Row],[Delay at border in days]]</f>
        <v>9.375</v>
      </c>
    </row>
    <row r="1804" spans="1:31" x14ac:dyDescent="0.35">
      <c r="A1804" t="s">
        <v>1824</v>
      </c>
      <c r="B1804" t="s">
        <v>10</v>
      </c>
      <c r="C1804" t="s">
        <v>68</v>
      </c>
      <c r="D1804" t="s">
        <v>3615</v>
      </c>
      <c r="E1804" t="s">
        <v>3612</v>
      </c>
      <c r="F1804" t="str">
        <f>WORKSHEET[[#This Row],[Depart From]]&amp;"-"&amp;WORKSHEET[[#This Row],[Arrive To]]</f>
        <v>Mombasa-Victoria</v>
      </c>
      <c r="G1804" s="2">
        <v>44730</v>
      </c>
      <c r="H1804" s="2">
        <v>44754</v>
      </c>
      <c r="I1804" s="2" t="str">
        <f t="shared" si="28"/>
        <v>Delivered</v>
      </c>
      <c r="J1804" s="2" t="str">
        <f>TEXT(WORKSHEET[[#This Row],[Offloading Date]], "mmm")</f>
        <v>Jul</v>
      </c>
      <c r="K1804" s="2" t="str">
        <f>IF(OR(WORKSHEET[[#This Row],[Year]]="", ISBLANK(WORKSHEET[[#This Row],[Year]]), WORKSHEET[[#This Row],[Year]]="null"), "Exclude", "Include")</f>
        <v>Include</v>
      </c>
      <c r="L1804" t="s">
        <v>12</v>
      </c>
      <c r="M1804" t="s">
        <v>12</v>
      </c>
      <c r="N1804" t="s">
        <v>13</v>
      </c>
      <c r="O1804">
        <v>27.986599999999999</v>
      </c>
      <c r="P1804">
        <v>600</v>
      </c>
      <c r="Q1804" t="s">
        <v>14</v>
      </c>
      <c r="R1804">
        <f>P1804 * _xll.XLOOKUP(Q1804,CALCULATION!$A$15:$A$17, CALCULATION!$B$15:$B$17 )</f>
        <v>600</v>
      </c>
      <c r="S1804" s="5">
        <f>O1804*P1804*_xll.XLOOKUP(Q1804,CALCULATION!$A$15:$A$17, CALCULATION!$B$15:$B$17)</f>
        <v>16791.96</v>
      </c>
      <c r="T1804">
        <v>300</v>
      </c>
      <c r="U1804" t="s">
        <v>14</v>
      </c>
      <c r="V1804">
        <f>T1804 * _xll.XLOOKUP(U1804,CALCULATION!$A$15:$A$17, CALCULATION!$B$15:$B$17 )</f>
        <v>300</v>
      </c>
      <c r="W1804" s="5">
        <f>O1804*T1804*_xll.XLOOKUP(U1804,CALCULATION!$A$15:$A$17, CALCULATION!$B$15:$B$17)</f>
        <v>8395.98</v>
      </c>
      <c r="X1804" s="5">
        <f>WORKSHEET[[#This Row],[Clients Total Cost]] / WORKSHEET[[#This Row],[Clients Rate per T2 (USD)]]</f>
        <v>27.986599999999999</v>
      </c>
      <c r="Y1804" s="5">
        <f>WORKSHEET[[#This Row],[Clients Rate per T2 (USD)]] - WORKSHEET[[#This Row],[Supplier Rate Per t2 (USD)]]</f>
        <v>300</v>
      </c>
      <c r="Z1804" s="5">
        <f>WORKSHEET[[#This Row],[Profit Per T]] * WORKSHEET[[#This Row],[Weight]]</f>
        <v>8395.98</v>
      </c>
      <c r="AA1804">
        <v>1</v>
      </c>
      <c r="AB1804" s="1">
        <v>3.5999999999999996</v>
      </c>
      <c r="AC1804" s="1">
        <v>2.4000000000000004</v>
      </c>
      <c r="AD1804" s="1">
        <v>3</v>
      </c>
      <c r="AE1804" s="1">
        <f>WORKSHEET[[#This Row],[Delay at toll gate in days]] +WORKSHEET[[#This Row],[Delay at workshop in days]] +WORKSHEET[[#This Row],[Delay at border in days]]</f>
        <v>9</v>
      </c>
    </row>
    <row r="1805" spans="1:31" x14ac:dyDescent="0.35">
      <c r="A1805" t="s">
        <v>1825</v>
      </c>
      <c r="B1805" t="s">
        <v>10</v>
      </c>
      <c r="C1805" t="s">
        <v>68</v>
      </c>
      <c r="D1805" t="s">
        <v>3620</v>
      </c>
      <c r="E1805" t="s">
        <v>3613</v>
      </c>
      <c r="F1805" t="str">
        <f>WORKSHEET[[#This Row],[Depart From]]&amp;"-"&amp;WORKSHEET[[#This Row],[Arrive To]]</f>
        <v>Zanzibar-Sanaa</v>
      </c>
      <c r="G1805" s="2">
        <v>44740</v>
      </c>
      <c r="H1805" s="2">
        <v>44774</v>
      </c>
      <c r="I1805" s="2" t="str">
        <f t="shared" si="28"/>
        <v>Delivered</v>
      </c>
      <c r="J1805" s="2" t="str">
        <f>TEXT(WORKSHEET[[#This Row],[Offloading Date]], "mmm")</f>
        <v>Aug</v>
      </c>
      <c r="K1805" s="2" t="str">
        <f>IF(OR(WORKSHEET[[#This Row],[Year]]="", ISBLANK(WORKSHEET[[#This Row],[Year]]), WORKSHEET[[#This Row],[Year]]="null"), "Exclude", "Include")</f>
        <v>Include</v>
      </c>
      <c r="L1805" t="s">
        <v>12</v>
      </c>
      <c r="M1805" t="s">
        <v>12</v>
      </c>
      <c r="N1805" t="s">
        <v>13</v>
      </c>
      <c r="O1805">
        <v>27.968800000000002</v>
      </c>
      <c r="P1805">
        <v>600</v>
      </c>
      <c r="Q1805" t="s">
        <v>14</v>
      </c>
      <c r="R1805">
        <f>P1805 * _xll.XLOOKUP(Q1805,CALCULATION!$A$15:$A$17, CALCULATION!$B$15:$B$17 )</f>
        <v>600</v>
      </c>
      <c r="S1805" s="5">
        <f>O1805*P1805*_xll.XLOOKUP(Q1805,CALCULATION!$A$15:$A$17, CALCULATION!$B$15:$B$17)</f>
        <v>16781.280000000002</v>
      </c>
      <c r="T1805">
        <v>300</v>
      </c>
      <c r="U1805" t="s">
        <v>14</v>
      </c>
      <c r="V1805">
        <f>T1805 * _xll.XLOOKUP(U1805,CALCULATION!$A$15:$A$17, CALCULATION!$B$15:$B$17 )</f>
        <v>300</v>
      </c>
      <c r="W1805" s="5">
        <f>O1805*T1805*_xll.XLOOKUP(U1805,CALCULATION!$A$15:$A$17, CALCULATION!$B$15:$B$17)</f>
        <v>8390.6400000000012</v>
      </c>
      <c r="X1805" s="5">
        <f>WORKSHEET[[#This Row],[Clients Total Cost]] / WORKSHEET[[#This Row],[Clients Rate per T2 (USD)]]</f>
        <v>27.968800000000005</v>
      </c>
      <c r="Y1805" s="5">
        <f>WORKSHEET[[#This Row],[Clients Rate per T2 (USD)]] - WORKSHEET[[#This Row],[Supplier Rate Per t2 (USD)]]</f>
        <v>300</v>
      </c>
      <c r="Z1805" s="5">
        <f>WORKSHEET[[#This Row],[Profit Per T]] * WORKSHEET[[#This Row],[Weight]]</f>
        <v>8390.6400000000012</v>
      </c>
      <c r="AA1805">
        <v>1</v>
      </c>
      <c r="AB1805" s="1">
        <v>5.0999999999999996</v>
      </c>
      <c r="AC1805" s="1">
        <v>3.4000000000000004</v>
      </c>
      <c r="AD1805" s="1">
        <v>4.25</v>
      </c>
      <c r="AE1805" s="1">
        <f>WORKSHEET[[#This Row],[Delay at toll gate in days]] +WORKSHEET[[#This Row],[Delay at workshop in days]] +WORKSHEET[[#This Row],[Delay at border in days]]</f>
        <v>12.75</v>
      </c>
    </row>
    <row r="1806" spans="1:31" x14ac:dyDescent="0.35">
      <c r="A1806" t="s">
        <v>1826</v>
      </c>
      <c r="B1806" t="s">
        <v>10</v>
      </c>
      <c r="C1806" t="s">
        <v>68</v>
      </c>
      <c r="D1806" t="s">
        <v>3619</v>
      </c>
      <c r="E1806" t="s">
        <v>3613</v>
      </c>
      <c r="F1806" t="str">
        <f>WORKSHEET[[#This Row],[Depart From]]&amp;"-"&amp;WORKSHEET[[#This Row],[Arrive To]]</f>
        <v>Addis Ababa-Sanaa</v>
      </c>
      <c r="G1806" s="2">
        <v>44740</v>
      </c>
      <c r="H1806" s="2">
        <v>44771</v>
      </c>
      <c r="I1806" s="2" t="str">
        <f t="shared" si="28"/>
        <v>Delivered</v>
      </c>
      <c r="J1806" s="2" t="str">
        <f>TEXT(WORKSHEET[[#This Row],[Offloading Date]], "mmm")</f>
        <v>Jul</v>
      </c>
      <c r="K1806" s="2" t="str">
        <f>IF(OR(WORKSHEET[[#This Row],[Year]]="", ISBLANK(WORKSHEET[[#This Row],[Year]]), WORKSHEET[[#This Row],[Year]]="null"), "Exclude", "Include")</f>
        <v>Include</v>
      </c>
      <c r="L1806" t="s">
        <v>12</v>
      </c>
      <c r="M1806" t="s">
        <v>12</v>
      </c>
      <c r="N1806" t="s">
        <v>13</v>
      </c>
      <c r="O1806">
        <v>28</v>
      </c>
      <c r="P1806">
        <v>600</v>
      </c>
      <c r="Q1806" t="s">
        <v>14</v>
      </c>
      <c r="R1806">
        <f>P1806 * _xll.XLOOKUP(Q1806,CALCULATION!$A$15:$A$17, CALCULATION!$B$15:$B$17 )</f>
        <v>600</v>
      </c>
      <c r="S1806" s="5">
        <f>O1806*P1806*_xll.XLOOKUP(Q1806,CALCULATION!$A$15:$A$17, CALCULATION!$B$15:$B$17)</f>
        <v>16800</v>
      </c>
      <c r="T1806">
        <v>300</v>
      </c>
      <c r="U1806" t="s">
        <v>14</v>
      </c>
      <c r="V1806">
        <f>T1806 * _xll.XLOOKUP(U1806,CALCULATION!$A$15:$A$17, CALCULATION!$B$15:$B$17 )</f>
        <v>300</v>
      </c>
      <c r="W1806" s="5">
        <f>O1806*T1806*_xll.XLOOKUP(U1806,CALCULATION!$A$15:$A$17, CALCULATION!$B$15:$B$17)</f>
        <v>8400</v>
      </c>
      <c r="X1806" s="5">
        <f>WORKSHEET[[#This Row],[Clients Total Cost]] / WORKSHEET[[#This Row],[Clients Rate per T2 (USD)]]</f>
        <v>28</v>
      </c>
      <c r="Y1806" s="5">
        <f>WORKSHEET[[#This Row],[Clients Rate per T2 (USD)]] - WORKSHEET[[#This Row],[Supplier Rate Per t2 (USD)]]</f>
        <v>300</v>
      </c>
      <c r="Z1806" s="5">
        <f>WORKSHEET[[#This Row],[Profit Per T]] * WORKSHEET[[#This Row],[Weight]]</f>
        <v>8400</v>
      </c>
      <c r="AA1806">
        <v>1</v>
      </c>
      <c r="AB1806" s="1">
        <v>4.6499999999999995</v>
      </c>
      <c r="AC1806" s="1">
        <v>3.1</v>
      </c>
      <c r="AD1806" s="1">
        <v>3.875</v>
      </c>
      <c r="AE1806" s="1">
        <f>WORKSHEET[[#This Row],[Delay at toll gate in days]] +WORKSHEET[[#This Row],[Delay at workshop in days]] +WORKSHEET[[#This Row],[Delay at border in days]]</f>
        <v>11.625</v>
      </c>
    </row>
    <row r="1807" spans="1:31" x14ac:dyDescent="0.35">
      <c r="A1807" t="s">
        <v>1827</v>
      </c>
      <c r="B1807" t="s">
        <v>10</v>
      </c>
      <c r="C1807" t="s">
        <v>68</v>
      </c>
      <c r="D1807" t="s">
        <v>3616</v>
      </c>
      <c r="E1807" t="s">
        <v>3612</v>
      </c>
      <c r="F1807" t="str">
        <f>WORKSHEET[[#This Row],[Depart From]]&amp;"-"&amp;WORKSHEET[[#This Row],[Arrive To]]</f>
        <v>Marrakech-Victoria</v>
      </c>
      <c r="G1807" s="2">
        <v>44739</v>
      </c>
      <c r="H1807" s="2">
        <v>44765</v>
      </c>
      <c r="I1807" s="2" t="str">
        <f t="shared" si="28"/>
        <v>Delivered</v>
      </c>
      <c r="J1807" s="2" t="str">
        <f>TEXT(WORKSHEET[[#This Row],[Offloading Date]], "mmm")</f>
        <v>Jul</v>
      </c>
      <c r="K1807" s="2" t="str">
        <f>IF(OR(WORKSHEET[[#This Row],[Year]]="", ISBLANK(WORKSHEET[[#This Row],[Year]]), WORKSHEET[[#This Row],[Year]]="null"), "Exclude", "Include")</f>
        <v>Include</v>
      </c>
      <c r="L1807" t="s">
        <v>12</v>
      </c>
      <c r="M1807" t="s">
        <v>12</v>
      </c>
      <c r="N1807" t="s">
        <v>13</v>
      </c>
      <c r="O1807">
        <v>27.9726</v>
      </c>
      <c r="P1807">
        <v>600</v>
      </c>
      <c r="Q1807" t="s">
        <v>14</v>
      </c>
      <c r="R1807">
        <f>P1807 * _xll.XLOOKUP(Q1807,CALCULATION!$A$15:$A$17, CALCULATION!$B$15:$B$17 )</f>
        <v>600</v>
      </c>
      <c r="S1807" s="5">
        <f>O1807*P1807*_xll.XLOOKUP(Q1807,CALCULATION!$A$15:$A$17, CALCULATION!$B$15:$B$17)</f>
        <v>16783.560000000001</v>
      </c>
      <c r="T1807">
        <v>300</v>
      </c>
      <c r="U1807" t="s">
        <v>14</v>
      </c>
      <c r="V1807">
        <f>T1807 * _xll.XLOOKUP(U1807,CALCULATION!$A$15:$A$17, CALCULATION!$B$15:$B$17 )</f>
        <v>300</v>
      </c>
      <c r="W1807" s="5">
        <f>O1807*T1807*_xll.XLOOKUP(U1807,CALCULATION!$A$15:$A$17, CALCULATION!$B$15:$B$17)</f>
        <v>8391.7800000000007</v>
      </c>
      <c r="X1807" s="5">
        <f>WORKSHEET[[#This Row],[Clients Total Cost]] / WORKSHEET[[#This Row],[Clients Rate per T2 (USD)]]</f>
        <v>27.972600000000003</v>
      </c>
      <c r="Y1807" s="5">
        <f>WORKSHEET[[#This Row],[Clients Rate per T2 (USD)]] - WORKSHEET[[#This Row],[Supplier Rate Per t2 (USD)]]</f>
        <v>300</v>
      </c>
      <c r="Z1807" s="5">
        <f>WORKSHEET[[#This Row],[Profit Per T]] * WORKSHEET[[#This Row],[Weight]]</f>
        <v>8391.7800000000007</v>
      </c>
      <c r="AA1807">
        <v>1</v>
      </c>
      <c r="AB1807" s="1">
        <v>3.9</v>
      </c>
      <c r="AC1807" s="1">
        <v>2.6</v>
      </c>
      <c r="AD1807" s="1">
        <v>3.25</v>
      </c>
      <c r="AE1807" s="1">
        <f>WORKSHEET[[#This Row],[Delay at toll gate in days]] +WORKSHEET[[#This Row],[Delay at workshop in days]] +WORKSHEET[[#This Row],[Delay at border in days]]</f>
        <v>9.75</v>
      </c>
    </row>
    <row r="1808" spans="1:31" x14ac:dyDescent="0.35">
      <c r="A1808" t="s">
        <v>1828</v>
      </c>
      <c r="B1808" t="s">
        <v>10</v>
      </c>
      <c r="C1808" t="s">
        <v>68</v>
      </c>
      <c r="D1808" t="s">
        <v>3615</v>
      </c>
      <c r="E1808" t="s">
        <v>3617</v>
      </c>
      <c r="F1808" t="str">
        <f>WORKSHEET[[#This Row],[Depart From]]&amp;"-"&amp;WORKSHEET[[#This Row],[Arrive To]]</f>
        <v>Mombasa-Lagos</v>
      </c>
      <c r="G1808" s="2">
        <v>44740</v>
      </c>
      <c r="H1808" s="2">
        <v>44765</v>
      </c>
      <c r="I1808" s="2" t="str">
        <f t="shared" si="28"/>
        <v>Delivered</v>
      </c>
      <c r="J1808" s="2" t="str">
        <f>TEXT(WORKSHEET[[#This Row],[Offloading Date]], "mmm")</f>
        <v>Jul</v>
      </c>
      <c r="K1808" s="2" t="str">
        <f>IF(OR(WORKSHEET[[#This Row],[Year]]="", ISBLANK(WORKSHEET[[#This Row],[Year]]), WORKSHEET[[#This Row],[Year]]="null"), "Exclude", "Include")</f>
        <v>Include</v>
      </c>
      <c r="L1808" t="s">
        <v>12</v>
      </c>
      <c r="M1808" t="s">
        <v>12</v>
      </c>
      <c r="N1808" t="s">
        <v>13</v>
      </c>
      <c r="O1808">
        <v>28.016400000000001</v>
      </c>
      <c r="P1808">
        <v>600</v>
      </c>
      <c r="Q1808" t="s">
        <v>14</v>
      </c>
      <c r="R1808">
        <f>P1808 * _xll.XLOOKUP(Q1808,CALCULATION!$A$15:$A$17, CALCULATION!$B$15:$B$17 )</f>
        <v>600</v>
      </c>
      <c r="S1808" s="5">
        <f>O1808*P1808*_xll.XLOOKUP(Q1808,CALCULATION!$A$15:$A$17, CALCULATION!$B$15:$B$17)</f>
        <v>16809.84</v>
      </c>
      <c r="T1808">
        <v>300</v>
      </c>
      <c r="U1808" t="s">
        <v>14</v>
      </c>
      <c r="V1808">
        <f>T1808 * _xll.XLOOKUP(U1808,CALCULATION!$A$15:$A$17, CALCULATION!$B$15:$B$17 )</f>
        <v>300</v>
      </c>
      <c r="W1808" s="5">
        <f>O1808*T1808*_xll.XLOOKUP(U1808,CALCULATION!$A$15:$A$17, CALCULATION!$B$15:$B$17)</f>
        <v>8404.92</v>
      </c>
      <c r="X1808" s="5">
        <f>WORKSHEET[[#This Row],[Clients Total Cost]] / WORKSHEET[[#This Row],[Clients Rate per T2 (USD)]]</f>
        <v>28.016400000000001</v>
      </c>
      <c r="Y1808" s="5">
        <f>WORKSHEET[[#This Row],[Clients Rate per T2 (USD)]] - WORKSHEET[[#This Row],[Supplier Rate Per t2 (USD)]]</f>
        <v>300</v>
      </c>
      <c r="Z1808" s="5">
        <f>WORKSHEET[[#This Row],[Profit Per T]] * WORKSHEET[[#This Row],[Weight]]</f>
        <v>8404.92</v>
      </c>
      <c r="AA1808">
        <v>1</v>
      </c>
      <c r="AB1808" s="1">
        <v>3.75</v>
      </c>
      <c r="AC1808" s="1">
        <v>2.5</v>
      </c>
      <c r="AD1808" s="1">
        <v>3.125</v>
      </c>
      <c r="AE1808" s="1">
        <f>WORKSHEET[[#This Row],[Delay at toll gate in days]] +WORKSHEET[[#This Row],[Delay at workshop in days]] +WORKSHEET[[#This Row],[Delay at border in days]]</f>
        <v>9.375</v>
      </c>
    </row>
    <row r="1809" spans="1:31" x14ac:dyDescent="0.35">
      <c r="A1809" t="s">
        <v>1829</v>
      </c>
      <c r="B1809" t="s">
        <v>10</v>
      </c>
      <c r="C1809" t="s">
        <v>68</v>
      </c>
      <c r="D1809" t="s">
        <v>3615</v>
      </c>
      <c r="E1809" t="s">
        <v>3613</v>
      </c>
      <c r="F1809" t="str">
        <f>WORKSHEET[[#This Row],[Depart From]]&amp;"-"&amp;WORKSHEET[[#This Row],[Arrive To]]</f>
        <v>Mombasa-Sanaa</v>
      </c>
      <c r="G1809" s="2">
        <v>44739</v>
      </c>
      <c r="H1809" s="2">
        <v>44765</v>
      </c>
      <c r="I1809" s="2" t="str">
        <f t="shared" si="28"/>
        <v>Delivered</v>
      </c>
      <c r="J1809" s="2" t="str">
        <f>TEXT(WORKSHEET[[#This Row],[Offloading Date]], "mmm")</f>
        <v>Jul</v>
      </c>
      <c r="K1809" s="2" t="str">
        <f>IF(OR(WORKSHEET[[#This Row],[Year]]="", ISBLANK(WORKSHEET[[#This Row],[Year]]), WORKSHEET[[#This Row],[Year]]="null"), "Exclude", "Include")</f>
        <v>Include</v>
      </c>
      <c r="L1809" t="s">
        <v>12</v>
      </c>
      <c r="M1809" t="s">
        <v>12</v>
      </c>
      <c r="N1809" t="s">
        <v>13</v>
      </c>
      <c r="O1809">
        <v>27.896000000000001</v>
      </c>
      <c r="P1809">
        <v>600</v>
      </c>
      <c r="Q1809" t="s">
        <v>14</v>
      </c>
      <c r="R1809">
        <f>P1809 * _xll.XLOOKUP(Q1809,CALCULATION!$A$15:$A$17, CALCULATION!$B$15:$B$17 )</f>
        <v>600</v>
      </c>
      <c r="S1809" s="5">
        <f>O1809*P1809*_xll.XLOOKUP(Q1809,CALCULATION!$A$15:$A$17, CALCULATION!$B$15:$B$17)</f>
        <v>16737.600000000002</v>
      </c>
      <c r="T1809">
        <v>300</v>
      </c>
      <c r="U1809" t="s">
        <v>14</v>
      </c>
      <c r="V1809">
        <f>T1809 * _xll.XLOOKUP(U1809,CALCULATION!$A$15:$A$17, CALCULATION!$B$15:$B$17 )</f>
        <v>300</v>
      </c>
      <c r="W1809" s="5">
        <f>O1809*T1809*_xll.XLOOKUP(U1809,CALCULATION!$A$15:$A$17, CALCULATION!$B$15:$B$17)</f>
        <v>8368.8000000000011</v>
      </c>
      <c r="X1809" s="5">
        <f>WORKSHEET[[#This Row],[Clients Total Cost]] / WORKSHEET[[#This Row],[Clients Rate per T2 (USD)]]</f>
        <v>27.896000000000004</v>
      </c>
      <c r="Y1809" s="5">
        <f>WORKSHEET[[#This Row],[Clients Rate per T2 (USD)]] - WORKSHEET[[#This Row],[Supplier Rate Per t2 (USD)]]</f>
        <v>300</v>
      </c>
      <c r="Z1809" s="5">
        <f>WORKSHEET[[#This Row],[Profit Per T]] * WORKSHEET[[#This Row],[Weight]]</f>
        <v>8368.8000000000011</v>
      </c>
      <c r="AA1809">
        <v>1</v>
      </c>
      <c r="AB1809" s="1">
        <v>3.9</v>
      </c>
      <c r="AC1809" s="1">
        <v>2.6</v>
      </c>
      <c r="AD1809" s="1">
        <v>3.25</v>
      </c>
      <c r="AE1809" s="1">
        <f>WORKSHEET[[#This Row],[Delay at toll gate in days]] +WORKSHEET[[#This Row],[Delay at workshop in days]] +WORKSHEET[[#This Row],[Delay at border in days]]</f>
        <v>9.75</v>
      </c>
    </row>
    <row r="1810" spans="1:31" x14ac:dyDescent="0.35">
      <c r="A1810" t="s">
        <v>1830</v>
      </c>
      <c r="B1810" t="s">
        <v>10</v>
      </c>
      <c r="C1810" t="s">
        <v>68</v>
      </c>
      <c r="D1810" t="s">
        <v>3611</v>
      </c>
      <c r="E1810" t="s">
        <v>3614</v>
      </c>
      <c r="F1810" t="str">
        <f>WORKSHEET[[#This Row],[Depart From]]&amp;"-"&amp;WORKSHEET[[#This Row],[Arrive To]]</f>
        <v>Mogadishu-Alger</v>
      </c>
      <c r="G1810" s="2">
        <v>44740</v>
      </c>
      <c r="H1810" s="2">
        <v>44771</v>
      </c>
      <c r="I1810" s="2" t="str">
        <f t="shared" si="28"/>
        <v>Delivered</v>
      </c>
      <c r="J1810" s="2" t="str">
        <f>TEXT(WORKSHEET[[#This Row],[Offloading Date]], "mmm")</f>
        <v>Jul</v>
      </c>
      <c r="K1810" s="2" t="str">
        <f>IF(OR(WORKSHEET[[#This Row],[Year]]="", ISBLANK(WORKSHEET[[#This Row],[Year]]), WORKSHEET[[#This Row],[Year]]="null"), "Exclude", "Include")</f>
        <v>Include</v>
      </c>
      <c r="L1810" t="s">
        <v>12</v>
      </c>
      <c r="M1810" t="s">
        <v>12</v>
      </c>
      <c r="N1810" t="s">
        <v>13</v>
      </c>
      <c r="O1810">
        <v>27.8947</v>
      </c>
      <c r="P1810">
        <v>600</v>
      </c>
      <c r="Q1810" t="s">
        <v>14</v>
      </c>
      <c r="R1810">
        <f>P1810 * _xll.XLOOKUP(Q1810,CALCULATION!$A$15:$A$17, CALCULATION!$B$15:$B$17 )</f>
        <v>600</v>
      </c>
      <c r="S1810" s="5">
        <f>O1810*P1810*_xll.XLOOKUP(Q1810,CALCULATION!$A$15:$A$17, CALCULATION!$B$15:$B$17)</f>
        <v>16736.82</v>
      </c>
      <c r="T1810">
        <v>300</v>
      </c>
      <c r="U1810" t="s">
        <v>14</v>
      </c>
      <c r="V1810">
        <f>T1810 * _xll.XLOOKUP(U1810,CALCULATION!$A$15:$A$17, CALCULATION!$B$15:$B$17 )</f>
        <v>300</v>
      </c>
      <c r="W1810" s="5">
        <f>O1810*T1810*_xll.XLOOKUP(U1810,CALCULATION!$A$15:$A$17, CALCULATION!$B$15:$B$17)</f>
        <v>8368.41</v>
      </c>
      <c r="X1810" s="5">
        <f>WORKSHEET[[#This Row],[Clients Total Cost]] / WORKSHEET[[#This Row],[Clients Rate per T2 (USD)]]</f>
        <v>27.8947</v>
      </c>
      <c r="Y1810" s="5">
        <f>WORKSHEET[[#This Row],[Clients Rate per T2 (USD)]] - WORKSHEET[[#This Row],[Supplier Rate Per t2 (USD)]]</f>
        <v>300</v>
      </c>
      <c r="Z1810" s="5">
        <f>WORKSHEET[[#This Row],[Profit Per T]] * WORKSHEET[[#This Row],[Weight]]</f>
        <v>8368.41</v>
      </c>
      <c r="AA1810">
        <v>1</v>
      </c>
      <c r="AB1810" s="1">
        <v>4.6499999999999995</v>
      </c>
      <c r="AC1810" s="1">
        <v>3.1</v>
      </c>
      <c r="AD1810" s="1">
        <v>3.875</v>
      </c>
      <c r="AE1810" s="1">
        <f>WORKSHEET[[#This Row],[Delay at toll gate in days]] +WORKSHEET[[#This Row],[Delay at workshop in days]] +WORKSHEET[[#This Row],[Delay at border in days]]</f>
        <v>11.625</v>
      </c>
    </row>
    <row r="1811" spans="1:31" x14ac:dyDescent="0.35">
      <c r="A1811" t="s">
        <v>1831</v>
      </c>
      <c r="B1811" t="s">
        <v>10</v>
      </c>
      <c r="C1811" t="s">
        <v>68</v>
      </c>
      <c r="D1811" t="s">
        <v>3620</v>
      </c>
      <c r="E1811" t="s">
        <v>3617</v>
      </c>
      <c r="F1811" t="str">
        <f>WORKSHEET[[#This Row],[Depart From]]&amp;"-"&amp;WORKSHEET[[#This Row],[Arrive To]]</f>
        <v>Zanzibar-Lagos</v>
      </c>
      <c r="G1811" s="2">
        <v>44763</v>
      </c>
      <c r="H1811" s="2">
        <v>44800</v>
      </c>
      <c r="I1811" s="2" t="str">
        <f t="shared" si="28"/>
        <v>Delivered</v>
      </c>
      <c r="J1811" s="2" t="str">
        <f>TEXT(WORKSHEET[[#This Row],[Offloading Date]], "mmm")</f>
        <v>Aug</v>
      </c>
      <c r="K1811" s="2" t="str">
        <f>IF(OR(WORKSHEET[[#This Row],[Year]]="", ISBLANK(WORKSHEET[[#This Row],[Year]]), WORKSHEET[[#This Row],[Year]]="null"), "Exclude", "Include")</f>
        <v>Include</v>
      </c>
      <c r="L1811" t="s">
        <v>12</v>
      </c>
      <c r="M1811" t="s">
        <v>12</v>
      </c>
      <c r="N1811" t="s">
        <v>13</v>
      </c>
      <c r="O1811">
        <v>29.1266</v>
      </c>
      <c r="P1811">
        <v>600</v>
      </c>
      <c r="Q1811" t="s">
        <v>14</v>
      </c>
      <c r="R1811">
        <f>P1811 * _xll.XLOOKUP(Q1811,CALCULATION!$A$15:$A$17, CALCULATION!$B$15:$B$17 )</f>
        <v>600</v>
      </c>
      <c r="S1811" s="5">
        <f>O1811*P1811*_xll.XLOOKUP(Q1811,CALCULATION!$A$15:$A$17, CALCULATION!$B$15:$B$17)</f>
        <v>17475.96</v>
      </c>
      <c r="T1811">
        <v>300</v>
      </c>
      <c r="U1811" t="s">
        <v>14</v>
      </c>
      <c r="V1811">
        <f>T1811 * _xll.XLOOKUP(U1811,CALCULATION!$A$15:$A$17, CALCULATION!$B$15:$B$17 )</f>
        <v>300</v>
      </c>
      <c r="W1811" s="5">
        <f>O1811*T1811*_xll.XLOOKUP(U1811,CALCULATION!$A$15:$A$17, CALCULATION!$B$15:$B$17)</f>
        <v>8737.98</v>
      </c>
      <c r="X1811" s="5">
        <f>WORKSHEET[[#This Row],[Clients Total Cost]] / WORKSHEET[[#This Row],[Clients Rate per T2 (USD)]]</f>
        <v>29.1266</v>
      </c>
      <c r="Y1811" s="5">
        <f>WORKSHEET[[#This Row],[Clients Rate per T2 (USD)]] - WORKSHEET[[#This Row],[Supplier Rate Per t2 (USD)]]</f>
        <v>300</v>
      </c>
      <c r="Z1811" s="5">
        <f>WORKSHEET[[#This Row],[Profit Per T]] * WORKSHEET[[#This Row],[Weight]]</f>
        <v>8737.98</v>
      </c>
      <c r="AA1811">
        <v>1</v>
      </c>
      <c r="AB1811" s="1">
        <v>5.55</v>
      </c>
      <c r="AC1811" s="1">
        <v>3.7</v>
      </c>
      <c r="AD1811" s="1">
        <v>4.625</v>
      </c>
      <c r="AE1811" s="1">
        <f>WORKSHEET[[#This Row],[Delay at toll gate in days]] +WORKSHEET[[#This Row],[Delay at workshop in days]] +WORKSHEET[[#This Row],[Delay at border in days]]</f>
        <v>13.875</v>
      </c>
    </row>
    <row r="1812" spans="1:31" x14ac:dyDescent="0.35">
      <c r="A1812" t="s">
        <v>1832</v>
      </c>
      <c r="B1812" t="s">
        <v>10</v>
      </c>
      <c r="C1812" t="s">
        <v>68</v>
      </c>
      <c r="D1812" t="s">
        <v>3619</v>
      </c>
      <c r="E1812" t="s">
        <v>3617</v>
      </c>
      <c r="F1812" t="str">
        <f>WORKSHEET[[#This Row],[Depart From]]&amp;"-"&amp;WORKSHEET[[#This Row],[Arrive To]]</f>
        <v>Addis Ababa-Lagos</v>
      </c>
      <c r="G1812" s="2">
        <v>44744</v>
      </c>
      <c r="H1812" s="2">
        <v>44778</v>
      </c>
      <c r="I1812" s="2" t="str">
        <f t="shared" si="28"/>
        <v>Delivered</v>
      </c>
      <c r="J1812" s="2" t="str">
        <f>TEXT(WORKSHEET[[#This Row],[Offloading Date]], "mmm")</f>
        <v>Aug</v>
      </c>
      <c r="K1812" s="2" t="str">
        <f>IF(OR(WORKSHEET[[#This Row],[Year]]="", ISBLANK(WORKSHEET[[#This Row],[Year]]), WORKSHEET[[#This Row],[Year]]="null"), "Exclude", "Include")</f>
        <v>Include</v>
      </c>
      <c r="L1812" t="s">
        <v>12</v>
      </c>
      <c r="M1812" t="s">
        <v>12</v>
      </c>
      <c r="N1812" t="s">
        <v>13</v>
      </c>
      <c r="O1812">
        <v>27.919699999999999</v>
      </c>
      <c r="P1812">
        <v>600</v>
      </c>
      <c r="Q1812" t="s">
        <v>14</v>
      </c>
      <c r="R1812">
        <f>P1812 * _xll.XLOOKUP(Q1812,CALCULATION!$A$15:$A$17, CALCULATION!$B$15:$B$17 )</f>
        <v>600</v>
      </c>
      <c r="S1812" s="5">
        <f>O1812*P1812*_xll.XLOOKUP(Q1812,CALCULATION!$A$15:$A$17, CALCULATION!$B$15:$B$17)</f>
        <v>16751.82</v>
      </c>
      <c r="T1812">
        <v>300</v>
      </c>
      <c r="U1812" t="s">
        <v>14</v>
      </c>
      <c r="V1812">
        <f>T1812 * _xll.XLOOKUP(U1812,CALCULATION!$A$15:$A$17, CALCULATION!$B$15:$B$17 )</f>
        <v>300</v>
      </c>
      <c r="W1812" s="5">
        <f>O1812*T1812*_xll.XLOOKUP(U1812,CALCULATION!$A$15:$A$17, CALCULATION!$B$15:$B$17)</f>
        <v>8375.91</v>
      </c>
      <c r="X1812" s="5">
        <f>WORKSHEET[[#This Row],[Clients Total Cost]] / WORKSHEET[[#This Row],[Clients Rate per T2 (USD)]]</f>
        <v>27.919699999999999</v>
      </c>
      <c r="Y1812" s="5">
        <f>WORKSHEET[[#This Row],[Clients Rate per T2 (USD)]] - WORKSHEET[[#This Row],[Supplier Rate Per t2 (USD)]]</f>
        <v>300</v>
      </c>
      <c r="Z1812" s="5">
        <f>WORKSHEET[[#This Row],[Profit Per T]] * WORKSHEET[[#This Row],[Weight]]</f>
        <v>8375.91</v>
      </c>
      <c r="AA1812">
        <v>1</v>
      </c>
      <c r="AB1812" s="1">
        <v>5.0999999999999996</v>
      </c>
      <c r="AC1812" s="1">
        <v>3.4000000000000004</v>
      </c>
      <c r="AD1812" s="1">
        <v>4.25</v>
      </c>
      <c r="AE1812" s="1">
        <f>WORKSHEET[[#This Row],[Delay at toll gate in days]] +WORKSHEET[[#This Row],[Delay at workshop in days]] +WORKSHEET[[#This Row],[Delay at border in days]]</f>
        <v>12.75</v>
      </c>
    </row>
    <row r="1813" spans="1:31" x14ac:dyDescent="0.35">
      <c r="A1813" t="s">
        <v>1833</v>
      </c>
      <c r="B1813" t="s">
        <v>10</v>
      </c>
      <c r="C1813" t="s">
        <v>68</v>
      </c>
      <c r="D1813" t="s">
        <v>3619</v>
      </c>
      <c r="E1813" t="s">
        <v>3614</v>
      </c>
      <c r="F1813" t="str">
        <f>WORKSHEET[[#This Row],[Depart From]]&amp;"-"&amp;WORKSHEET[[#This Row],[Arrive To]]</f>
        <v>Addis Ababa-Alger</v>
      </c>
      <c r="G1813" s="2">
        <v>44753</v>
      </c>
      <c r="H1813" s="2">
        <v>44783</v>
      </c>
      <c r="I1813" s="2" t="str">
        <f t="shared" si="28"/>
        <v>Delivered</v>
      </c>
      <c r="J1813" s="2" t="str">
        <f>TEXT(WORKSHEET[[#This Row],[Offloading Date]], "mmm")</f>
        <v>Aug</v>
      </c>
      <c r="K1813" s="2" t="str">
        <f>IF(OR(WORKSHEET[[#This Row],[Year]]="", ISBLANK(WORKSHEET[[#This Row],[Year]]), WORKSHEET[[#This Row],[Year]]="null"), "Exclude", "Include")</f>
        <v>Include</v>
      </c>
      <c r="L1813" t="s">
        <v>12</v>
      </c>
      <c r="M1813" t="s">
        <v>12</v>
      </c>
      <c r="N1813" t="s">
        <v>13</v>
      </c>
      <c r="O1813">
        <v>33.882300000000001</v>
      </c>
      <c r="P1813">
        <v>600</v>
      </c>
      <c r="Q1813" t="s">
        <v>14</v>
      </c>
      <c r="R1813">
        <f>P1813 * _xll.XLOOKUP(Q1813,CALCULATION!$A$15:$A$17, CALCULATION!$B$15:$B$17 )</f>
        <v>600</v>
      </c>
      <c r="S1813" s="5">
        <f>O1813*P1813*_xll.XLOOKUP(Q1813,CALCULATION!$A$15:$A$17, CALCULATION!$B$15:$B$17)</f>
        <v>20329.38</v>
      </c>
      <c r="T1813">
        <v>300</v>
      </c>
      <c r="U1813" t="s">
        <v>14</v>
      </c>
      <c r="V1813">
        <f>T1813 * _xll.XLOOKUP(U1813,CALCULATION!$A$15:$A$17, CALCULATION!$B$15:$B$17 )</f>
        <v>300</v>
      </c>
      <c r="W1813" s="5">
        <f>O1813*T1813*_xll.XLOOKUP(U1813,CALCULATION!$A$15:$A$17, CALCULATION!$B$15:$B$17)</f>
        <v>10164.69</v>
      </c>
      <c r="X1813" s="5">
        <f>WORKSHEET[[#This Row],[Clients Total Cost]] / WORKSHEET[[#This Row],[Clients Rate per T2 (USD)]]</f>
        <v>33.882300000000001</v>
      </c>
      <c r="Y1813" s="5">
        <f>WORKSHEET[[#This Row],[Clients Rate per T2 (USD)]] - WORKSHEET[[#This Row],[Supplier Rate Per t2 (USD)]]</f>
        <v>300</v>
      </c>
      <c r="Z1813" s="5">
        <f>WORKSHEET[[#This Row],[Profit Per T]] * WORKSHEET[[#This Row],[Weight]]</f>
        <v>10164.69</v>
      </c>
      <c r="AA1813">
        <v>1</v>
      </c>
      <c r="AB1813" s="1">
        <v>4.5</v>
      </c>
      <c r="AC1813" s="1">
        <v>3</v>
      </c>
      <c r="AD1813" s="1">
        <v>3.75</v>
      </c>
      <c r="AE1813" s="1">
        <f>WORKSHEET[[#This Row],[Delay at toll gate in days]] +WORKSHEET[[#This Row],[Delay at workshop in days]] +WORKSHEET[[#This Row],[Delay at border in days]]</f>
        <v>11.25</v>
      </c>
    </row>
    <row r="1814" spans="1:31" x14ac:dyDescent="0.35">
      <c r="A1814" t="s">
        <v>1834</v>
      </c>
      <c r="B1814" t="s">
        <v>10</v>
      </c>
      <c r="C1814" t="s">
        <v>68</v>
      </c>
      <c r="D1814" t="s">
        <v>3620</v>
      </c>
      <c r="E1814" t="s">
        <v>3618</v>
      </c>
      <c r="F1814" t="str">
        <f>WORKSHEET[[#This Row],[Depart From]]&amp;"-"&amp;WORKSHEET[[#This Row],[Arrive To]]</f>
        <v>Zanzibar-Tripoli</v>
      </c>
      <c r="G1814" s="2">
        <v>44746</v>
      </c>
      <c r="H1814" s="2">
        <v>44776</v>
      </c>
      <c r="I1814" s="2" t="str">
        <f t="shared" si="28"/>
        <v>Delivered</v>
      </c>
      <c r="J1814" s="2" t="str">
        <f>TEXT(WORKSHEET[[#This Row],[Offloading Date]], "mmm")</f>
        <v>Aug</v>
      </c>
      <c r="K1814" s="2" t="str">
        <f>IF(OR(WORKSHEET[[#This Row],[Year]]="", ISBLANK(WORKSHEET[[#This Row],[Year]]), WORKSHEET[[#This Row],[Year]]="null"), "Exclude", "Include")</f>
        <v>Include</v>
      </c>
      <c r="L1814" t="s">
        <v>12</v>
      </c>
      <c r="M1814" t="s">
        <v>12</v>
      </c>
      <c r="N1814" t="s">
        <v>13</v>
      </c>
      <c r="O1814">
        <v>29.367699999999999</v>
      </c>
      <c r="P1814">
        <v>600</v>
      </c>
      <c r="Q1814" t="s">
        <v>14</v>
      </c>
      <c r="R1814">
        <f>P1814 * _xll.XLOOKUP(Q1814,CALCULATION!$A$15:$A$17, CALCULATION!$B$15:$B$17 )</f>
        <v>600</v>
      </c>
      <c r="S1814" s="5">
        <f>O1814*P1814*_xll.XLOOKUP(Q1814,CALCULATION!$A$15:$A$17, CALCULATION!$B$15:$B$17)</f>
        <v>17620.62</v>
      </c>
      <c r="T1814">
        <v>300</v>
      </c>
      <c r="U1814" t="s">
        <v>14</v>
      </c>
      <c r="V1814">
        <f>T1814 * _xll.XLOOKUP(U1814,CALCULATION!$A$15:$A$17, CALCULATION!$B$15:$B$17 )</f>
        <v>300</v>
      </c>
      <c r="W1814" s="5">
        <f>O1814*T1814*_xll.XLOOKUP(U1814,CALCULATION!$A$15:$A$17, CALCULATION!$B$15:$B$17)</f>
        <v>8810.31</v>
      </c>
      <c r="X1814" s="5">
        <f>WORKSHEET[[#This Row],[Clients Total Cost]] / WORKSHEET[[#This Row],[Clients Rate per T2 (USD)]]</f>
        <v>29.367699999999999</v>
      </c>
      <c r="Y1814" s="5">
        <f>WORKSHEET[[#This Row],[Clients Rate per T2 (USD)]] - WORKSHEET[[#This Row],[Supplier Rate Per t2 (USD)]]</f>
        <v>300</v>
      </c>
      <c r="Z1814" s="5">
        <f>WORKSHEET[[#This Row],[Profit Per T]] * WORKSHEET[[#This Row],[Weight]]</f>
        <v>8810.31</v>
      </c>
      <c r="AA1814">
        <v>1</v>
      </c>
      <c r="AB1814" s="1">
        <v>4.5</v>
      </c>
      <c r="AC1814" s="1">
        <v>3</v>
      </c>
      <c r="AD1814" s="1">
        <v>3.75</v>
      </c>
      <c r="AE1814" s="1">
        <f>WORKSHEET[[#This Row],[Delay at toll gate in days]] +WORKSHEET[[#This Row],[Delay at workshop in days]] +WORKSHEET[[#This Row],[Delay at border in days]]</f>
        <v>11.25</v>
      </c>
    </row>
    <row r="1815" spans="1:31" x14ac:dyDescent="0.35">
      <c r="A1815" t="s">
        <v>1835</v>
      </c>
      <c r="B1815" t="s">
        <v>10</v>
      </c>
      <c r="C1815" t="s">
        <v>68</v>
      </c>
      <c r="D1815" t="s">
        <v>3619</v>
      </c>
      <c r="E1815" t="s">
        <v>3613</v>
      </c>
      <c r="F1815" t="str">
        <f>WORKSHEET[[#This Row],[Depart From]]&amp;"-"&amp;WORKSHEET[[#This Row],[Arrive To]]</f>
        <v>Addis Ababa-Sanaa</v>
      </c>
      <c r="G1815" s="2">
        <v>44751</v>
      </c>
      <c r="H1815" s="2">
        <v>44783</v>
      </c>
      <c r="I1815" s="2" t="str">
        <f t="shared" si="28"/>
        <v>Delivered</v>
      </c>
      <c r="J1815" s="2" t="str">
        <f>TEXT(WORKSHEET[[#This Row],[Offloading Date]], "mmm")</f>
        <v>Aug</v>
      </c>
      <c r="K1815" s="2" t="str">
        <f>IF(OR(WORKSHEET[[#This Row],[Year]]="", ISBLANK(WORKSHEET[[#This Row],[Year]]), WORKSHEET[[#This Row],[Year]]="null"), "Exclude", "Include")</f>
        <v>Include</v>
      </c>
      <c r="L1815" t="s">
        <v>12</v>
      </c>
      <c r="M1815" t="s">
        <v>12</v>
      </c>
      <c r="N1815" t="s">
        <v>13</v>
      </c>
      <c r="O1815">
        <v>33.885199999999998</v>
      </c>
      <c r="P1815">
        <v>600</v>
      </c>
      <c r="Q1815" t="s">
        <v>14</v>
      </c>
      <c r="R1815">
        <f>P1815 * _xll.XLOOKUP(Q1815,CALCULATION!$A$15:$A$17, CALCULATION!$B$15:$B$17 )</f>
        <v>600</v>
      </c>
      <c r="S1815" s="5">
        <f>O1815*P1815*_xll.XLOOKUP(Q1815,CALCULATION!$A$15:$A$17, CALCULATION!$B$15:$B$17)</f>
        <v>20331.12</v>
      </c>
      <c r="T1815">
        <v>300</v>
      </c>
      <c r="U1815" t="s">
        <v>14</v>
      </c>
      <c r="V1815">
        <f>T1815 * _xll.XLOOKUP(U1815,CALCULATION!$A$15:$A$17, CALCULATION!$B$15:$B$17 )</f>
        <v>300</v>
      </c>
      <c r="W1815" s="5">
        <f>O1815*T1815*_xll.XLOOKUP(U1815,CALCULATION!$A$15:$A$17, CALCULATION!$B$15:$B$17)</f>
        <v>10165.56</v>
      </c>
      <c r="X1815" s="5">
        <f>WORKSHEET[[#This Row],[Clients Total Cost]] / WORKSHEET[[#This Row],[Clients Rate per T2 (USD)]]</f>
        <v>33.885199999999998</v>
      </c>
      <c r="Y1815" s="5">
        <f>WORKSHEET[[#This Row],[Clients Rate per T2 (USD)]] - WORKSHEET[[#This Row],[Supplier Rate Per t2 (USD)]]</f>
        <v>300</v>
      </c>
      <c r="Z1815" s="5">
        <f>WORKSHEET[[#This Row],[Profit Per T]] * WORKSHEET[[#This Row],[Weight]]</f>
        <v>10165.56</v>
      </c>
      <c r="AA1815">
        <v>1</v>
      </c>
      <c r="AB1815" s="1">
        <v>4.8</v>
      </c>
      <c r="AC1815" s="1">
        <v>3.2</v>
      </c>
      <c r="AD1815" s="1">
        <v>4</v>
      </c>
      <c r="AE1815" s="1">
        <f>WORKSHEET[[#This Row],[Delay at toll gate in days]] +WORKSHEET[[#This Row],[Delay at workshop in days]] +WORKSHEET[[#This Row],[Delay at border in days]]</f>
        <v>12</v>
      </c>
    </row>
    <row r="1816" spans="1:31" x14ac:dyDescent="0.35">
      <c r="A1816" t="s">
        <v>1836</v>
      </c>
      <c r="B1816" t="s">
        <v>10</v>
      </c>
      <c r="C1816" t="s">
        <v>68</v>
      </c>
      <c r="D1816" t="s">
        <v>3620</v>
      </c>
      <c r="E1816" t="s">
        <v>3617</v>
      </c>
      <c r="F1816" t="str">
        <f>WORKSHEET[[#This Row],[Depart From]]&amp;"-"&amp;WORKSHEET[[#This Row],[Arrive To]]</f>
        <v>Zanzibar-Lagos</v>
      </c>
      <c r="G1816" s="2">
        <v>44743</v>
      </c>
      <c r="H1816" s="2">
        <v>44774</v>
      </c>
      <c r="I1816" s="2" t="str">
        <f t="shared" si="28"/>
        <v>Delivered</v>
      </c>
      <c r="J1816" s="2" t="str">
        <f>TEXT(WORKSHEET[[#This Row],[Offloading Date]], "mmm")</f>
        <v>Aug</v>
      </c>
      <c r="K1816" s="2" t="str">
        <f>IF(OR(WORKSHEET[[#This Row],[Year]]="", ISBLANK(WORKSHEET[[#This Row],[Year]]), WORKSHEET[[#This Row],[Year]]="null"), "Exclude", "Include")</f>
        <v>Include</v>
      </c>
      <c r="L1816" t="s">
        <v>12</v>
      </c>
      <c r="M1816" t="s">
        <v>12</v>
      </c>
      <c r="N1816" t="s">
        <v>13</v>
      </c>
      <c r="O1816">
        <v>27.848400000000002</v>
      </c>
      <c r="P1816">
        <v>600</v>
      </c>
      <c r="Q1816" t="s">
        <v>14</v>
      </c>
      <c r="R1816">
        <f>P1816 * _xll.XLOOKUP(Q1816,CALCULATION!$A$15:$A$17, CALCULATION!$B$15:$B$17 )</f>
        <v>600</v>
      </c>
      <c r="S1816" s="5">
        <f>O1816*P1816*_xll.XLOOKUP(Q1816,CALCULATION!$A$15:$A$17, CALCULATION!$B$15:$B$17)</f>
        <v>16709.04</v>
      </c>
      <c r="T1816">
        <v>300</v>
      </c>
      <c r="U1816" t="s">
        <v>14</v>
      </c>
      <c r="V1816">
        <f>T1816 * _xll.XLOOKUP(U1816,CALCULATION!$A$15:$A$17, CALCULATION!$B$15:$B$17 )</f>
        <v>300</v>
      </c>
      <c r="W1816" s="5">
        <f>O1816*T1816*_xll.XLOOKUP(U1816,CALCULATION!$A$15:$A$17, CALCULATION!$B$15:$B$17)</f>
        <v>8354.52</v>
      </c>
      <c r="X1816" s="5">
        <f>WORKSHEET[[#This Row],[Clients Total Cost]] / WORKSHEET[[#This Row],[Clients Rate per T2 (USD)]]</f>
        <v>27.848400000000002</v>
      </c>
      <c r="Y1816" s="5">
        <f>WORKSHEET[[#This Row],[Clients Rate per T2 (USD)]] - WORKSHEET[[#This Row],[Supplier Rate Per t2 (USD)]]</f>
        <v>300</v>
      </c>
      <c r="Z1816" s="5">
        <f>WORKSHEET[[#This Row],[Profit Per T]] * WORKSHEET[[#This Row],[Weight]]</f>
        <v>8354.52</v>
      </c>
      <c r="AA1816">
        <v>1</v>
      </c>
      <c r="AB1816" s="1">
        <v>4.6499999999999995</v>
      </c>
      <c r="AC1816" s="1">
        <v>3.1</v>
      </c>
      <c r="AD1816" s="1">
        <v>3.875</v>
      </c>
      <c r="AE1816" s="1">
        <f>WORKSHEET[[#This Row],[Delay at toll gate in days]] +WORKSHEET[[#This Row],[Delay at workshop in days]] +WORKSHEET[[#This Row],[Delay at border in days]]</f>
        <v>11.625</v>
      </c>
    </row>
    <row r="1817" spans="1:31" x14ac:dyDescent="0.35">
      <c r="A1817" t="s">
        <v>1837</v>
      </c>
      <c r="B1817" t="s">
        <v>10</v>
      </c>
      <c r="C1817" t="s">
        <v>68</v>
      </c>
      <c r="D1817" t="s">
        <v>3616</v>
      </c>
      <c r="E1817" t="s">
        <v>3614</v>
      </c>
      <c r="F1817" t="str">
        <f>WORKSHEET[[#This Row],[Depart From]]&amp;"-"&amp;WORKSHEET[[#This Row],[Arrive To]]</f>
        <v>Marrakech-Alger</v>
      </c>
      <c r="G1817" s="2">
        <v>44744</v>
      </c>
      <c r="H1817" s="2">
        <v>44774</v>
      </c>
      <c r="I1817" s="2" t="str">
        <f t="shared" si="28"/>
        <v>Delivered</v>
      </c>
      <c r="J1817" s="2" t="str">
        <f>TEXT(WORKSHEET[[#This Row],[Offloading Date]], "mmm")</f>
        <v>Aug</v>
      </c>
      <c r="K1817" s="2" t="str">
        <f>IF(OR(WORKSHEET[[#This Row],[Year]]="", ISBLANK(WORKSHEET[[#This Row],[Year]]), WORKSHEET[[#This Row],[Year]]="null"), "Exclude", "Include")</f>
        <v>Include</v>
      </c>
      <c r="L1817" t="s">
        <v>12</v>
      </c>
      <c r="M1817" t="s">
        <v>12</v>
      </c>
      <c r="N1817" t="s">
        <v>13</v>
      </c>
      <c r="O1817">
        <v>31.756399999999999</v>
      </c>
      <c r="P1817">
        <v>600</v>
      </c>
      <c r="Q1817" t="s">
        <v>14</v>
      </c>
      <c r="R1817">
        <f>P1817 * _xll.XLOOKUP(Q1817,CALCULATION!$A$15:$A$17, CALCULATION!$B$15:$B$17 )</f>
        <v>600</v>
      </c>
      <c r="S1817" s="5">
        <f>O1817*P1817*_xll.XLOOKUP(Q1817,CALCULATION!$A$15:$A$17, CALCULATION!$B$15:$B$17)</f>
        <v>19053.84</v>
      </c>
      <c r="T1817">
        <v>300</v>
      </c>
      <c r="U1817" t="s">
        <v>14</v>
      </c>
      <c r="V1817">
        <f>T1817 * _xll.XLOOKUP(U1817,CALCULATION!$A$15:$A$17, CALCULATION!$B$15:$B$17 )</f>
        <v>300</v>
      </c>
      <c r="W1817" s="5">
        <f>O1817*T1817*_xll.XLOOKUP(U1817,CALCULATION!$A$15:$A$17, CALCULATION!$B$15:$B$17)</f>
        <v>9526.92</v>
      </c>
      <c r="X1817" s="5">
        <f>WORKSHEET[[#This Row],[Clients Total Cost]] / WORKSHEET[[#This Row],[Clients Rate per T2 (USD)]]</f>
        <v>31.756399999999999</v>
      </c>
      <c r="Y1817" s="5">
        <f>WORKSHEET[[#This Row],[Clients Rate per T2 (USD)]] - WORKSHEET[[#This Row],[Supplier Rate Per t2 (USD)]]</f>
        <v>300</v>
      </c>
      <c r="Z1817" s="5">
        <f>WORKSHEET[[#This Row],[Profit Per T]] * WORKSHEET[[#This Row],[Weight]]</f>
        <v>9526.92</v>
      </c>
      <c r="AA1817">
        <v>1</v>
      </c>
      <c r="AB1817" s="1">
        <v>4.5</v>
      </c>
      <c r="AC1817" s="1">
        <v>3</v>
      </c>
      <c r="AD1817" s="1">
        <v>3.75</v>
      </c>
      <c r="AE1817" s="1">
        <f>WORKSHEET[[#This Row],[Delay at toll gate in days]] +WORKSHEET[[#This Row],[Delay at workshop in days]] +WORKSHEET[[#This Row],[Delay at border in days]]</f>
        <v>11.25</v>
      </c>
    </row>
    <row r="1818" spans="1:31" x14ac:dyDescent="0.35">
      <c r="A1818" t="s">
        <v>1838</v>
      </c>
      <c r="B1818" t="s">
        <v>10</v>
      </c>
      <c r="C1818" t="s">
        <v>68</v>
      </c>
      <c r="D1818" t="s">
        <v>3615</v>
      </c>
      <c r="E1818" t="s">
        <v>3618</v>
      </c>
      <c r="F1818" t="str">
        <f>WORKSHEET[[#This Row],[Depart From]]&amp;"-"&amp;WORKSHEET[[#This Row],[Arrive To]]</f>
        <v>Mombasa-Tripoli</v>
      </c>
      <c r="G1818" s="2">
        <v>44744</v>
      </c>
      <c r="H1818" s="2">
        <v>44774</v>
      </c>
      <c r="I1818" s="2" t="str">
        <f t="shared" si="28"/>
        <v>Delivered</v>
      </c>
      <c r="J1818" s="2" t="str">
        <f>TEXT(WORKSHEET[[#This Row],[Offloading Date]], "mmm")</f>
        <v>Aug</v>
      </c>
      <c r="K1818" s="2" t="str">
        <f>IF(OR(WORKSHEET[[#This Row],[Year]]="", ISBLANK(WORKSHEET[[#This Row],[Year]]), WORKSHEET[[#This Row],[Year]]="null"), "Exclude", "Include")</f>
        <v>Include</v>
      </c>
      <c r="L1818" t="s">
        <v>12</v>
      </c>
      <c r="M1818" t="s">
        <v>12</v>
      </c>
      <c r="N1818" t="s">
        <v>13</v>
      </c>
      <c r="O1818">
        <v>29.331199999999999</v>
      </c>
      <c r="P1818">
        <v>600</v>
      </c>
      <c r="Q1818" t="s">
        <v>14</v>
      </c>
      <c r="R1818">
        <f>P1818 * _xll.XLOOKUP(Q1818,CALCULATION!$A$15:$A$17, CALCULATION!$B$15:$B$17 )</f>
        <v>600</v>
      </c>
      <c r="S1818" s="5">
        <f>O1818*P1818*_xll.XLOOKUP(Q1818,CALCULATION!$A$15:$A$17, CALCULATION!$B$15:$B$17)</f>
        <v>17598.72</v>
      </c>
      <c r="T1818">
        <v>300</v>
      </c>
      <c r="U1818" t="s">
        <v>14</v>
      </c>
      <c r="V1818">
        <f>T1818 * _xll.XLOOKUP(U1818,CALCULATION!$A$15:$A$17, CALCULATION!$B$15:$B$17 )</f>
        <v>300</v>
      </c>
      <c r="W1818" s="5">
        <f>O1818*T1818*_xll.XLOOKUP(U1818,CALCULATION!$A$15:$A$17, CALCULATION!$B$15:$B$17)</f>
        <v>8799.36</v>
      </c>
      <c r="X1818" s="5">
        <f>WORKSHEET[[#This Row],[Clients Total Cost]] / WORKSHEET[[#This Row],[Clients Rate per T2 (USD)]]</f>
        <v>29.331200000000003</v>
      </c>
      <c r="Y1818" s="5">
        <f>WORKSHEET[[#This Row],[Clients Rate per T2 (USD)]] - WORKSHEET[[#This Row],[Supplier Rate Per t2 (USD)]]</f>
        <v>300</v>
      </c>
      <c r="Z1818" s="5">
        <f>WORKSHEET[[#This Row],[Profit Per T]] * WORKSHEET[[#This Row],[Weight]]</f>
        <v>8799.36</v>
      </c>
      <c r="AA1818">
        <v>1</v>
      </c>
      <c r="AB1818" s="1">
        <v>4.5</v>
      </c>
      <c r="AC1818" s="1">
        <v>3</v>
      </c>
      <c r="AD1818" s="1">
        <v>3.75</v>
      </c>
      <c r="AE1818" s="1">
        <f>WORKSHEET[[#This Row],[Delay at toll gate in days]] +WORKSHEET[[#This Row],[Delay at workshop in days]] +WORKSHEET[[#This Row],[Delay at border in days]]</f>
        <v>11.25</v>
      </c>
    </row>
    <row r="1819" spans="1:31" x14ac:dyDescent="0.35">
      <c r="A1819" t="s">
        <v>1839</v>
      </c>
      <c r="B1819" t="s">
        <v>10</v>
      </c>
      <c r="C1819" t="s">
        <v>56</v>
      </c>
      <c r="D1819" t="s">
        <v>3620</v>
      </c>
      <c r="E1819" t="s">
        <v>3612</v>
      </c>
      <c r="F1819" t="str">
        <f>WORKSHEET[[#This Row],[Depart From]]&amp;"-"&amp;WORKSHEET[[#This Row],[Arrive To]]</f>
        <v>Zanzibar-Victoria</v>
      </c>
      <c r="G1819" s="2">
        <v>44740</v>
      </c>
      <c r="H1819" s="2">
        <v>44764</v>
      </c>
      <c r="I1819" s="2" t="str">
        <f t="shared" si="28"/>
        <v>Delivered</v>
      </c>
      <c r="J1819" s="2" t="str">
        <f>TEXT(WORKSHEET[[#This Row],[Offloading Date]], "mmm")</f>
        <v>Jul</v>
      </c>
      <c r="K1819" s="2" t="str">
        <f>IF(OR(WORKSHEET[[#This Row],[Year]]="", ISBLANK(WORKSHEET[[#This Row],[Year]]), WORKSHEET[[#This Row],[Year]]="null"), "Exclude", "Include")</f>
        <v>Include</v>
      </c>
      <c r="L1819" t="s">
        <v>16</v>
      </c>
      <c r="M1819" t="s">
        <v>12</v>
      </c>
      <c r="N1819" t="s">
        <v>13</v>
      </c>
      <c r="O1819">
        <v>35.454999999999998</v>
      </c>
      <c r="P1819">
        <v>600</v>
      </c>
      <c r="Q1819" t="s">
        <v>14</v>
      </c>
      <c r="R1819">
        <f>P1819 * _xll.XLOOKUP(Q1819,CALCULATION!$A$15:$A$17, CALCULATION!$B$15:$B$17 )</f>
        <v>600</v>
      </c>
      <c r="S1819" s="5">
        <f>O1819*P1819*_xll.XLOOKUP(Q1819,CALCULATION!$A$15:$A$17, CALCULATION!$B$15:$B$17)</f>
        <v>21273</v>
      </c>
      <c r="T1819">
        <v>300</v>
      </c>
      <c r="U1819" t="s">
        <v>14</v>
      </c>
      <c r="V1819">
        <f>T1819 * _xll.XLOOKUP(U1819,CALCULATION!$A$15:$A$17, CALCULATION!$B$15:$B$17 )</f>
        <v>300</v>
      </c>
      <c r="W1819" s="5">
        <f>O1819*T1819*_xll.XLOOKUP(U1819,CALCULATION!$A$15:$A$17, CALCULATION!$B$15:$B$17)</f>
        <v>10636.5</v>
      </c>
      <c r="X1819" s="5">
        <f>WORKSHEET[[#This Row],[Clients Total Cost]] / WORKSHEET[[#This Row],[Clients Rate per T2 (USD)]]</f>
        <v>35.454999999999998</v>
      </c>
      <c r="Y1819" s="5">
        <f>WORKSHEET[[#This Row],[Clients Rate per T2 (USD)]] - WORKSHEET[[#This Row],[Supplier Rate Per t2 (USD)]]</f>
        <v>300</v>
      </c>
      <c r="Z1819" s="5">
        <f>WORKSHEET[[#This Row],[Profit Per T]] * WORKSHEET[[#This Row],[Weight]]</f>
        <v>10636.5</v>
      </c>
      <c r="AA1819">
        <v>1</v>
      </c>
      <c r="AB1819" s="1">
        <v>3.5999999999999996</v>
      </c>
      <c r="AC1819" s="1">
        <v>2.4000000000000004</v>
      </c>
      <c r="AD1819" s="1">
        <v>3</v>
      </c>
      <c r="AE1819" s="1">
        <f>WORKSHEET[[#This Row],[Delay at toll gate in days]] +WORKSHEET[[#This Row],[Delay at workshop in days]] +WORKSHEET[[#This Row],[Delay at border in days]]</f>
        <v>9</v>
      </c>
    </row>
    <row r="1820" spans="1:31" x14ac:dyDescent="0.35">
      <c r="A1820" t="s">
        <v>1840</v>
      </c>
      <c r="B1820" t="s">
        <v>10</v>
      </c>
      <c r="C1820" t="s">
        <v>56</v>
      </c>
      <c r="D1820" t="s">
        <v>3611</v>
      </c>
      <c r="E1820" t="s">
        <v>3617</v>
      </c>
      <c r="F1820" t="str">
        <f>WORKSHEET[[#This Row],[Depart From]]&amp;"-"&amp;WORKSHEET[[#This Row],[Arrive To]]</f>
        <v>Mogadishu-Lagos</v>
      </c>
      <c r="G1820" s="2">
        <v>44739</v>
      </c>
      <c r="H1820" s="2">
        <v>44763</v>
      </c>
      <c r="I1820" s="2" t="str">
        <f t="shared" si="28"/>
        <v>Delivered</v>
      </c>
      <c r="J1820" s="2" t="str">
        <f>TEXT(WORKSHEET[[#This Row],[Offloading Date]], "mmm")</f>
        <v>Jul</v>
      </c>
      <c r="K1820" s="2" t="str">
        <f>IF(OR(WORKSHEET[[#This Row],[Year]]="", ISBLANK(WORKSHEET[[#This Row],[Year]]), WORKSHEET[[#This Row],[Year]]="null"), "Exclude", "Include")</f>
        <v>Include</v>
      </c>
      <c r="L1820" t="s">
        <v>16</v>
      </c>
      <c r="M1820" t="s">
        <v>12</v>
      </c>
      <c r="N1820" t="s">
        <v>13</v>
      </c>
      <c r="O1820">
        <v>27.768999999999998</v>
      </c>
      <c r="P1820">
        <v>600</v>
      </c>
      <c r="Q1820" t="s">
        <v>14</v>
      </c>
      <c r="R1820">
        <f>P1820 * _xll.XLOOKUP(Q1820,CALCULATION!$A$15:$A$17, CALCULATION!$B$15:$B$17 )</f>
        <v>600</v>
      </c>
      <c r="S1820" s="5">
        <f>O1820*P1820*_xll.XLOOKUP(Q1820,CALCULATION!$A$15:$A$17, CALCULATION!$B$15:$B$17)</f>
        <v>16661.399999999998</v>
      </c>
      <c r="T1820">
        <v>300</v>
      </c>
      <c r="U1820" t="s">
        <v>14</v>
      </c>
      <c r="V1820">
        <f>T1820 * _xll.XLOOKUP(U1820,CALCULATION!$A$15:$A$17, CALCULATION!$B$15:$B$17 )</f>
        <v>300</v>
      </c>
      <c r="W1820" s="5">
        <f>O1820*T1820*_xll.XLOOKUP(U1820,CALCULATION!$A$15:$A$17, CALCULATION!$B$15:$B$17)</f>
        <v>8330.6999999999989</v>
      </c>
      <c r="X1820" s="5">
        <f>WORKSHEET[[#This Row],[Clients Total Cost]] / WORKSHEET[[#This Row],[Clients Rate per T2 (USD)]]</f>
        <v>27.768999999999995</v>
      </c>
      <c r="Y1820" s="5">
        <f>WORKSHEET[[#This Row],[Clients Rate per T2 (USD)]] - WORKSHEET[[#This Row],[Supplier Rate Per t2 (USD)]]</f>
        <v>300</v>
      </c>
      <c r="Z1820" s="5">
        <f>WORKSHEET[[#This Row],[Profit Per T]] * WORKSHEET[[#This Row],[Weight]]</f>
        <v>8330.6999999999989</v>
      </c>
      <c r="AA1820">
        <v>1</v>
      </c>
      <c r="AB1820" s="1">
        <v>3.5999999999999996</v>
      </c>
      <c r="AC1820" s="1">
        <v>2.4000000000000004</v>
      </c>
      <c r="AD1820" s="1">
        <v>3</v>
      </c>
      <c r="AE1820" s="1">
        <f>WORKSHEET[[#This Row],[Delay at toll gate in days]] +WORKSHEET[[#This Row],[Delay at workshop in days]] +WORKSHEET[[#This Row],[Delay at border in days]]</f>
        <v>9</v>
      </c>
    </row>
    <row r="1821" spans="1:31" x14ac:dyDescent="0.35">
      <c r="A1821" t="s">
        <v>1841</v>
      </c>
      <c r="B1821" t="s">
        <v>10</v>
      </c>
      <c r="C1821" t="s">
        <v>56</v>
      </c>
      <c r="D1821" t="s">
        <v>3619</v>
      </c>
      <c r="E1821" t="s">
        <v>3614</v>
      </c>
      <c r="F1821" t="str">
        <f>WORKSHEET[[#This Row],[Depart From]]&amp;"-"&amp;WORKSHEET[[#This Row],[Arrive To]]</f>
        <v>Addis Ababa-Alger</v>
      </c>
      <c r="G1821" s="2">
        <v>44740</v>
      </c>
      <c r="H1821" s="2">
        <v>44764</v>
      </c>
      <c r="I1821" s="2" t="str">
        <f t="shared" si="28"/>
        <v>Delivered</v>
      </c>
      <c r="J1821" s="2" t="str">
        <f>TEXT(WORKSHEET[[#This Row],[Offloading Date]], "mmm")</f>
        <v>Jul</v>
      </c>
      <c r="K1821" s="2" t="str">
        <f>IF(OR(WORKSHEET[[#This Row],[Year]]="", ISBLANK(WORKSHEET[[#This Row],[Year]]), WORKSHEET[[#This Row],[Year]]="null"), "Exclude", "Include")</f>
        <v>Include</v>
      </c>
      <c r="L1821" t="s">
        <v>16</v>
      </c>
      <c r="M1821" t="s">
        <v>12</v>
      </c>
      <c r="N1821" t="s">
        <v>13</v>
      </c>
      <c r="O1821">
        <v>36.302</v>
      </c>
      <c r="P1821">
        <v>600</v>
      </c>
      <c r="Q1821" t="s">
        <v>14</v>
      </c>
      <c r="R1821">
        <f>P1821 * _xll.XLOOKUP(Q1821,CALCULATION!$A$15:$A$17, CALCULATION!$B$15:$B$17 )</f>
        <v>600</v>
      </c>
      <c r="S1821" s="5">
        <f>O1821*P1821*_xll.XLOOKUP(Q1821,CALCULATION!$A$15:$A$17, CALCULATION!$B$15:$B$17)</f>
        <v>21781.200000000001</v>
      </c>
      <c r="T1821">
        <v>300</v>
      </c>
      <c r="U1821" t="s">
        <v>14</v>
      </c>
      <c r="V1821">
        <f>T1821 * _xll.XLOOKUP(U1821,CALCULATION!$A$15:$A$17, CALCULATION!$B$15:$B$17 )</f>
        <v>300</v>
      </c>
      <c r="W1821" s="5">
        <f>O1821*T1821*_xll.XLOOKUP(U1821,CALCULATION!$A$15:$A$17, CALCULATION!$B$15:$B$17)</f>
        <v>10890.6</v>
      </c>
      <c r="X1821" s="5">
        <f>WORKSHEET[[#This Row],[Clients Total Cost]] / WORKSHEET[[#This Row],[Clients Rate per T2 (USD)]]</f>
        <v>36.302</v>
      </c>
      <c r="Y1821" s="5">
        <f>WORKSHEET[[#This Row],[Clients Rate per T2 (USD)]] - WORKSHEET[[#This Row],[Supplier Rate Per t2 (USD)]]</f>
        <v>300</v>
      </c>
      <c r="Z1821" s="5">
        <f>WORKSHEET[[#This Row],[Profit Per T]] * WORKSHEET[[#This Row],[Weight]]</f>
        <v>10890.6</v>
      </c>
      <c r="AA1821">
        <v>1</v>
      </c>
      <c r="AB1821" s="1">
        <v>3.5999999999999996</v>
      </c>
      <c r="AC1821" s="1">
        <v>2.4000000000000004</v>
      </c>
      <c r="AD1821" s="1">
        <v>3</v>
      </c>
      <c r="AE1821" s="1">
        <f>WORKSHEET[[#This Row],[Delay at toll gate in days]] +WORKSHEET[[#This Row],[Delay at workshop in days]] +WORKSHEET[[#This Row],[Delay at border in days]]</f>
        <v>9</v>
      </c>
    </row>
    <row r="1822" spans="1:31" x14ac:dyDescent="0.35">
      <c r="A1822" t="s">
        <v>1842</v>
      </c>
      <c r="B1822" t="s">
        <v>10</v>
      </c>
      <c r="C1822" t="s">
        <v>56</v>
      </c>
      <c r="D1822" t="s">
        <v>3611</v>
      </c>
      <c r="E1822" t="s">
        <v>3614</v>
      </c>
      <c r="F1822" t="str">
        <f>WORKSHEET[[#This Row],[Depart From]]&amp;"-"&amp;WORKSHEET[[#This Row],[Arrive To]]</f>
        <v>Mogadishu-Alger</v>
      </c>
      <c r="G1822" s="2">
        <v>44744</v>
      </c>
      <c r="H1822" s="2">
        <v>44769</v>
      </c>
      <c r="I1822" s="2" t="str">
        <f t="shared" si="28"/>
        <v>Delivered</v>
      </c>
      <c r="J1822" s="2" t="str">
        <f>TEXT(WORKSHEET[[#This Row],[Offloading Date]], "mmm")</f>
        <v>Jul</v>
      </c>
      <c r="K1822" s="2" t="str">
        <f>IF(OR(WORKSHEET[[#This Row],[Year]]="", ISBLANK(WORKSHEET[[#This Row],[Year]]), WORKSHEET[[#This Row],[Year]]="null"), "Exclude", "Include")</f>
        <v>Include</v>
      </c>
      <c r="L1822" t="s">
        <v>16</v>
      </c>
      <c r="M1822" t="s">
        <v>12</v>
      </c>
      <c r="N1822" t="s">
        <v>13</v>
      </c>
      <c r="O1822">
        <v>29.831</v>
      </c>
      <c r="P1822">
        <v>600</v>
      </c>
      <c r="Q1822" t="s">
        <v>14</v>
      </c>
      <c r="R1822">
        <f>P1822 * _xll.XLOOKUP(Q1822,CALCULATION!$A$15:$A$17, CALCULATION!$B$15:$B$17 )</f>
        <v>600</v>
      </c>
      <c r="S1822" s="5">
        <f>O1822*P1822*_xll.XLOOKUP(Q1822,CALCULATION!$A$15:$A$17, CALCULATION!$B$15:$B$17)</f>
        <v>17898.599999999999</v>
      </c>
      <c r="T1822">
        <v>300</v>
      </c>
      <c r="U1822" t="s">
        <v>14</v>
      </c>
      <c r="V1822">
        <f>T1822 * _xll.XLOOKUP(U1822,CALCULATION!$A$15:$A$17, CALCULATION!$B$15:$B$17 )</f>
        <v>300</v>
      </c>
      <c r="W1822" s="5">
        <f>O1822*T1822*_xll.XLOOKUP(U1822,CALCULATION!$A$15:$A$17, CALCULATION!$B$15:$B$17)</f>
        <v>8949.2999999999993</v>
      </c>
      <c r="X1822" s="5">
        <f>WORKSHEET[[#This Row],[Clients Total Cost]] / WORKSHEET[[#This Row],[Clients Rate per T2 (USD)]]</f>
        <v>29.830999999999996</v>
      </c>
      <c r="Y1822" s="5">
        <f>WORKSHEET[[#This Row],[Clients Rate per T2 (USD)]] - WORKSHEET[[#This Row],[Supplier Rate Per t2 (USD)]]</f>
        <v>300</v>
      </c>
      <c r="Z1822" s="5">
        <f>WORKSHEET[[#This Row],[Profit Per T]] * WORKSHEET[[#This Row],[Weight]]</f>
        <v>8949.2999999999993</v>
      </c>
      <c r="AA1822">
        <v>1</v>
      </c>
      <c r="AB1822" s="1">
        <v>3.75</v>
      </c>
      <c r="AC1822" s="1">
        <v>2.5</v>
      </c>
      <c r="AD1822" s="1">
        <v>3.125</v>
      </c>
      <c r="AE1822" s="1">
        <f>WORKSHEET[[#This Row],[Delay at toll gate in days]] +WORKSHEET[[#This Row],[Delay at workshop in days]] +WORKSHEET[[#This Row],[Delay at border in days]]</f>
        <v>9.375</v>
      </c>
    </row>
    <row r="1823" spans="1:31" x14ac:dyDescent="0.35">
      <c r="A1823" t="s">
        <v>1843</v>
      </c>
      <c r="B1823" t="s">
        <v>10</v>
      </c>
      <c r="C1823" t="s">
        <v>56</v>
      </c>
      <c r="D1823" t="s">
        <v>3620</v>
      </c>
      <c r="E1823" t="s">
        <v>3617</v>
      </c>
      <c r="F1823" t="str">
        <f>WORKSHEET[[#This Row],[Depart From]]&amp;"-"&amp;WORKSHEET[[#This Row],[Arrive To]]</f>
        <v>Zanzibar-Lagos</v>
      </c>
      <c r="G1823" s="2">
        <v>44740</v>
      </c>
      <c r="H1823" s="2">
        <v>44767</v>
      </c>
      <c r="I1823" s="2" t="str">
        <f t="shared" si="28"/>
        <v>Delivered</v>
      </c>
      <c r="J1823" s="2" t="str">
        <f>TEXT(WORKSHEET[[#This Row],[Offloading Date]], "mmm")</f>
        <v>Jul</v>
      </c>
      <c r="K1823" s="2" t="str">
        <f>IF(OR(WORKSHEET[[#This Row],[Year]]="", ISBLANK(WORKSHEET[[#This Row],[Year]]), WORKSHEET[[#This Row],[Year]]="null"), "Exclude", "Include")</f>
        <v>Include</v>
      </c>
      <c r="L1823" t="s">
        <v>16</v>
      </c>
      <c r="M1823" t="s">
        <v>12</v>
      </c>
      <c r="N1823" t="s">
        <v>13</v>
      </c>
      <c r="O1823">
        <v>35.625999999999998</v>
      </c>
      <c r="P1823">
        <v>600</v>
      </c>
      <c r="Q1823" t="s">
        <v>14</v>
      </c>
      <c r="R1823">
        <f>P1823 * _xll.XLOOKUP(Q1823,CALCULATION!$A$15:$A$17, CALCULATION!$B$15:$B$17 )</f>
        <v>600</v>
      </c>
      <c r="S1823" s="5">
        <f>O1823*P1823*_xll.XLOOKUP(Q1823,CALCULATION!$A$15:$A$17, CALCULATION!$B$15:$B$17)</f>
        <v>21375.599999999999</v>
      </c>
      <c r="T1823">
        <v>300</v>
      </c>
      <c r="U1823" t="s">
        <v>14</v>
      </c>
      <c r="V1823">
        <f>T1823 * _xll.XLOOKUP(U1823,CALCULATION!$A$15:$A$17, CALCULATION!$B$15:$B$17 )</f>
        <v>300</v>
      </c>
      <c r="W1823" s="5">
        <f>O1823*T1823*_xll.XLOOKUP(U1823,CALCULATION!$A$15:$A$17, CALCULATION!$B$15:$B$17)</f>
        <v>10687.8</v>
      </c>
      <c r="X1823" s="5">
        <f>WORKSHEET[[#This Row],[Clients Total Cost]] / WORKSHEET[[#This Row],[Clients Rate per T2 (USD)]]</f>
        <v>35.625999999999998</v>
      </c>
      <c r="Y1823" s="5">
        <f>WORKSHEET[[#This Row],[Clients Rate per T2 (USD)]] - WORKSHEET[[#This Row],[Supplier Rate Per t2 (USD)]]</f>
        <v>300</v>
      </c>
      <c r="Z1823" s="5">
        <f>WORKSHEET[[#This Row],[Profit Per T]] * WORKSHEET[[#This Row],[Weight]]</f>
        <v>10687.8</v>
      </c>
      <c r="AA1823">
        <v>1</v>
      </c>
      <c r="AB1823" s="1">
        <v>4.05</v>
      </c>
      <c r="AC1823" s="1">
        <v>2.7</v>
      </c>
      <c r="AD1823" s="1">
        <v>3.375</v>
      </c>
      <c r="AE1823" s="1">
        <f>WORKSHEET[[#This Row],[Delay at toll gate in days]] +WORKSHEET[[#This Row],[Delay at workshop in days]] +WORKSHEET[[#This Row],[Delay at border in days]]</f>
        <v>10.125</v>
      </c>
    </row>
    <row r="1824" spans="1:31" x14ac:dyDescent="0.35">
      <c r="A1824" t="s">
        <v>1844</v>
      </c>
      <c r="B1824" t="s">
        <v>10</v>
      </c>
      <c r="C1824" t="s">
        <v>56</v>
      </c>
      <c r="D1824" t="s">
        <v>3616</v>
      </c>
      <c r="E1824" t="s">
        <v>3617</v>
      </c>
      <c r="F1824" t="str">
        <f>WORKSHEET[[#This Row],[Depart From]]&amp;"-"&amp;WORKSHEET[[#This Row],[Arrive To]]</f>
        <v>Marrakech-Lagos</v>
      </c>
      <c r="G1824" s="2">
        <v>44740</v>
      </c>
      <c r="H1824" s="2">
        <v>44767</v>
      </c>
      <c r="I1824" s="2" t="str">
        <f t="shared" si="28"/>
        <v>Delivered</v>
      </c>
      <c r="J1824" s="2" t="str">
        <f>TEXT(WORKSHEET[[#This Row],[Offloading Date]], "mmm")</f>
        <v>Jul</v>
      </c>
      <c r="K1824" s="2" t="str">
        <f>IF(OR(WORKSHEET[[#This Row],[Year]]="", ISBLANK(WORKSHEET[[#This Row],[Year]]), WORKSHEET[[#This Row],[Year]]="null"), "Exclude", "Include")</f>
        <v>Include</v>
      </c>
      <c r="L1824" t="s">
        <v>16</v>
      </c>
      <c r="M1824" t="s">
        <v>12</v>
      </c>
      <c r="N1824" t="s">
        <v>13</v>
      </c>
      <c r="O1824">
        <v>36.116</v>
      </c>
      <c r="P1824">
        <v>600</v>
      </c>
      <c r="Q1824" t="s">
        <v>14</v>
      </c>
      <c r="R1824">
        <f>P1824 * _xll.XLOOKUP(Q1824,CALCULATION!$A$15:$A$17, CALCULATION!$B$15:$B$17 )</f>
        <v>600</v>
      </c>
      <c r="S1824" s="5">
        <f>O1824*P1824*_xll.XLOOKUP(Q1824,CALCULATION!$A$15:$A$17, CALCULATION!$B$15:$B$17)</f>
        <v>21669.599999999999</v>
      </c>
      <c r="T1824">
        <v>300</v>
      </c>
      <c r="U1824" t="s">
        <v>14</v>
      </c>
      <c r="V1824">
        <f>T1824 * _xll.XLOOKUP(U1824,CALCULATION!$A$15:$A$17, CALCULATION!$B$15:$B$17 )</f>
        <v>300</v>
      </c>
      <c r="W1824" s="5">
        <f>O1824*T1824*_xll.XLOOKUP(U1824,CALCULATION!$A$15:$A$17, CALCULATION!$B$15:$B$17)</f>
        <v>10834.8</v>
      </c>
      <c r="X1824" s="5">
        <f>WORKSHEET[[#This Row],[Clients Total Cost]] / WORKSHEET[[#This Row],[Clients Rate per T2 (USD)]]</f>
        <v>36.116</v>
      </c>
      <c r="Y1824" s="5">
        <f>WORKSHEET[[#This Row],[Clients Rate per T2 (USD)]] - WORKSHEET[[#This Row],[Supplier Rate Per t2 (USD)]]</f>
        <v>300</v>
      </c>
      <c r="Z1824" s="5">
        <f>WORKSHEET[[#This Row],[Profit Per T]] * WORKSHEET[[#This Row],[Weight]]</f>
        <v>10834.8</v>
      </c>
      <c r="AA1824">
        <v>1</v>
      </c>
      <c r="AB1824" s="1">
        <v>4.05</v>
      </c>
      <c r="AC1824" s="1">
        <v>2.7</v>
      </c>
      <c r="AD1824" s="1">
        <v>3.375</v>
      </c>
      <c r="AE1824" s="1">
        <f>WORKSHEET[[#This Row],[Delay at toll gate in days]] +WORKSHEET[[#This Row],[Delay at workshop in days]] +WORKSHEET[[#This Row],[Delay at border in days]]</f>
        <v>10.125</v>
      </c>
    </row>
    <row r="1825" spans="1:31" x14ac:dyDescent="0.35">
      <c r="A1825" t="s">
        <v>1845</v>
      </c>
      <c r="B1825" t="s">
        <v>10</v>
      </c>
      <c r="C1825" t="s">
        <v>56</v>
      </c>
      <c r="D1825" t="s">
        <v>3615</v>
      </c>
      <c r="E1825" t="s">
        <v>3614</v>
      </c>
      <c r="F1825" t="str">
        <f>WORKSHEET[[#This Row],[Depart From]]&amp;"-"&amp;WORKSHEET[[#This Row],[Arrive To]]</f>
        <v>Mombasa-Alger</v>
      </c>
      <c r="G1825" s="2">
        <v>44757</v>
      </c>
      <c r="H1825" s="2">
        <v>44788</v>
      </c>
      <c r="I1825" s="2" t="str">
        <f t="shared" si="28"/>
        <v>Delivered</v>
      </c>
      <c r="J1825" s="2" t="str">
        <f>TEXT(WORKSHEET[[#This Row],[Offloading Date]], "mmm")</f>
        <v>Aug</v>
      </c>
      <c r="K1825" s="2" t="str">
        <f>IF(OR(WORKSHEET[[#This Row],[Year]]="", ISBLANK(WORKSHEET[[#This Row],[Year]]), WORKSHEET[[#This Row],[Year]]="null"), "Exclude", "Include")</f>
        <v>Include</v>
      </c>
      <c r="L1825" t="s">
        <v>16</v>
      </c>
      <c r="M1825" t="s">
        <v>12</v>
      </c>
      <c r="N1825" t="s">
        <v>13</v>
      </c>
      <c r="O1825">
        <v>35.703000000000003</v>
      </c>
      <c r="P1825">
        <v>600</v>
      </c>
      <c r="Q1825" t="s">
        <v>14</v>
      </c>
      <c r="R1825">
        <f>P1825 * _xll.XLOOKUP(Q1825,CALCULATION!$A$15:$A$17, CALCULATION!$B$15:$B$17 )</f>
        <v>600</v>
      </c>
      <c r="S1825" s="5">
        <f>O1825*P1825*_xll.XLOOKUP(Q1825,CALCULATION!$A$15:$A$17, CALCULATION!$B$15:$B$17)</f>
        <v>21421.800000000003</v>
      </c>
      <c r="T1825">
        <v>300</v>
      </c>
      <c r="U1825" t="s">
        <v>14</v>
      </c>
      <c r="V1825">
        <f>T1825 * _xll.XLOOKUP(U1825,CALCULATION!$A$15:$A$17, CALCULATION!$B$15:$B$17 )</f>
        <v>300</v>
      </c>
      <c r="W1825" s="5">
        <f>O1825*T1825*_xll.XLOOKUP(U1825,CALCULATION!$A$15:$A$17, CALCULATION!$B$15:$B$17)</f>
        <v>10710.900000000001</v>
      </c>
      <c r="X1825" s="5">
        <f>WORKSHEET[[#This Row],[Clients Total Cost]] / WORKSHEET[[#This Row],[Clients Rate per T2 (USD)]]</f>
        <v>35.703000000000003</v>
      </c>
      <c r="Y1825" s="5">
        <f>WORKSHEET[[#This Row],[Clients Rate per T2 (USD)]] - WORKSHEET[[#This Row],[Supplier Rate Per t2 (USD)]]</f>
        <v>300</v>
      </c>
      <c r="Z1825" s="5">
        <f>WORKSHEET[[#This Row],[Profit Per T]] * WORKSHEET[[#This Row],[Weight]]</f>
        <v>10710.900000000001</v>
      </c>
      <c r="AA1825">
        <v>1</v>
      </c>
      <c r="AB1825" s="1">
        <v>4.6499999999999995</v>
      </c>
      <c r="AC1825" s="1">
        <v>3.1</v>
      </c>
      <c r="AD1825" s="1">
        <v>3.875</v>
      </c>
      <c r="AE1825" s="1">
        <f>WORKSHEET[[#This Row],[Delay at toll gate in days]] +WORKSHEET[[#This Row],[Delay at workshop in days]] +WORKSHEET[[#This Row],[Delay at border in days]]</f>
        <v>11.625</v>
      </c>
    </row>
    <row r="1826" spans="1:31" x14ac:dyDescent="0.35">
      <c r="A1826" t="s">
        <v>1846</v>
      </c>
      <c r="B1826" t="s">
        <v>10</v>
      </c>
      <c r="C1826" t="s">
        <v>56</v>
      </c>
      <c r="D1826" t="s">
        <v>3619</v>
      </c>
      <c r="E1826" t="s">
        <v>3617</v>
      </c>
      <c r="F1826" t="str">
        <f>WORKSHEET[[#This Row],[Depart From]]&amp;"-"&amp;WORKSHEET[[#This Row],[Arrive To]]</f>
        <v>Addis Ababa-Lagos</v>
      </c>
      <c r="G1826" s="2">
        <v>44757</v>
      </c>
      <c r="H1826" s="2">
        <v>44788</v>
      </c>
      <c r="I1826" s="2" t="str">
        <f t="shared" si="28"/>
        <v>Delivered</v>
      </c>
      <c r="J1826" s="2" t="str">
        <f>TEXT(WORKSHEET[[#This Row],[Offloading Date]], "mmm")</f>
        <v>Aug</v>
      </c>
      <c r="K1826" s="2" t="str">
        <f>IF(OR(WORKSHEET[[#This Row],[Year]]="", ISBLANK(WORKSHEET[[#This Row],[Year]]), WORKSHEET[[#This Row],[Year]]="null"), "Exclude", "Include")</f>
        <v>Include</v>
      </c>
      <c r="L1826" t="s">
        <v>16</v>
      </c>
      <c r="M1826" t="s">
        <v>12</v>
      </c>
      <c r="N1826" t="s">
        <v>13</v>
      </c>
      <c r="O1826">
        <v>35.814</v>
      </c>
      <c r="P1826">
        <v>600</v>
      </c>
      <c r="Q1826" t="s">
        <v>14</v>
      </c>
      <c r="R1826">
        <f>P1826 * _xll.XLOOKUP(Q1826,CALCULATION!$A$15:$A$17, CALCULATION!$B$15:$B$17 )</f>
        <v>600</v>
      </c>
      <c r="S1826" s="5">
        <f>O1826*P1826*_xll.XLOOKUP(Q1826,CALCULATION!$A$15:$A$17, CALCULATION!$B$15:$B$17)</f>
        <v>21488.400000000001</v>
      </c>
      <c r="T1826">
        <v>300</v>
      </c>
      <c r="U1826" t="s">
        <v>14</v>
      </c>
      <c r="V1826">
        <f>T1826 * _xll.XLOOKUP(U1826,CALCULATION!$A$15:$A$17, CALCULATION!$B$15:$B$17 )</f>
        <v>300</v>
      </c>
      <c r="W1826" s="5">
        <f>O1826*T1826*_xll.XLOOKUP(U1826,CALCULATION!$A$15:$A$17, CALCULATION!$B$15:$B$17)</f>
        <v>10744.2</v>
      </c>
      <c r="X1826" s="5">
        <f>WORKSHEET[[#This Row],[Clients Total Cost]] / WORKSHEET[[#This Row],[Clients Rate per T2 (USD)]]</f>
        <v>35.814</v>
      </c>
      <c r="Y1826" s="5">
        <f>WORKSHEET[[#This Row],[Clients Rate per T2 (USD)]] - WORKSHEET[[#This Row],[Supplier Rate Per t2 (USD)]]</f>
        <v>300</v>
      </c>
      <c r="Z1826" s="5">
        <f>WORKSHEET[[#This Row],[Profit Per T]] * WORKSHEET[[#This Row],[Weight]]</f>
        <v>10744.2</v>
      </c>
      <c r="AA1826">
        <v>1</v>
      </c>
      <c r="AB1826" s="1">
        <v>4.6499999999999995</v>
      </c>
      <c r="AC1826" s="1">
        <v>3.1</v>
      </c>
      <c r="AD1826" s="1">
        <v>3.875</v>
      </c>
      <c r="AE1826" s="1">
        <f>WORKSHEET[[#This Row],[Delay at toll gate in days]] +WORKSHEET[[#This Row],[Delay at workshop in days]] +WORKSHEET[[#This Row],[Delay at border in days]]</f>
        <v>11.625</v>
      </c>
    </row>
    <row r="1827" spans="1:31" x14ac:dyDescent="0.35">
      <c r="A1827" t="s">
        <v>1847</v>
      </c>
      <c r="B1827" t="s">
        <v>10</v>
      </c>
      <c r="C1827" t="s">
        <v>56</v>
      </c>
      <c r="D1827" t="s">
        <v>3619</v>
      </c>
      <c r="E1827" t="s">
        <v>3617</v>
      </c>
      <c r="F1827" t="str">
        <f>WORKSHEET[[#This Row],[Depart From]]&amp;"-"&amp;WORKSHEET[[#This Row],[Arrive To]]</f>
        <v>Addis Ababa-Lagos</v>
      </c>
      <c r="G1827" s="2">
        <v>44756</v>
      </c>
      <c r="H1827" s="2">
        <v>44784</v>
      </c>
      <c r="I1827" s="2" t="str">
        <f t="shared" si="28"/>
        <v>Delivered</v>
      </c>
      <c r="J1827" s="2" t="str">
        <f>TEXT(WORKSHEET[[#This Row],[Offloading Date]], "mmm")</f>
        <v>Aug</v>
      </c>
      <c r="K1827" s="2" t="str">
        <f>IF(OR(WORKSHEET[[#This Row],[Year]]="", ISBLANK(WORKSHEET[[#This Row],[Year]]), WORKSHEET[[#This Row],[Year]]="null"), "Exclude", "Include")</f>
        <v>Include</v>
      </c>
      <c r="L1827" t="s">
        <v>16</v>
      </c>
      <c r="M1827" t="s">
        <v>12</v>
      </c>
      <c r="N1827" t="s">
        <v>13</v>
      </c>
      <c r="O1827">
        <v>35.941000000000003</v>
      </c>
      <c r="P1827">
        <v>600</v>
      </c>
      <c r="Q1827" t="s">
        <v>14</v>
      </c>
      <c r="R1827">
        <f>P1827 * _xll.XLOOKUP(Q1827,CALCULATION!$A$15:$A$17, CALCULATION!$B$15:$B$17 )</f>
        <v>600</v>
      </c>
      <c r="S1827" s="5">
        <f>O1827*P1827*_xll.XLOOKUP(Q1827,CALCULATION!$A$15:$A$17, CALCULATION!$B$15:$B$17)</f>
        <v>21564.600000000002</v>
      </c>
      <c r="T1827">
        <v>300</v>
      </c>
      <c r="U1827" t="s">
        <v>14</v>
      </c>
      <c r="V1827">
        <f>T1827 * _xll.XLOOKUP(U1827,CALCULATION!$A$15:$A$17, CALCULATION!$B$15:$B$17 )</f>
        <v>300</v>
      </c>
      <c r="W1827" s="5">
        <f>O1827*T1827*_xll.XLOOKUP(U1827,CALCULATION!$A$15:$A$17, CALCULATION!$B$15:$B$17)</f>
        <v>10782.300000000001</v>
      </c>
      <c r="X1827" s="5">
        <f>WORKSHEET[[#This Row],[Clients Total Cost]] / WORKSHEET[[#This Row],[Clients Rate per T2 (USD)]]</f>
        <v>35.941000000000003</v>
      </c>
      <c r="Y1827" s="5">
        <f>WORKSHEET[[#This Row],[Clients Rate per T2 (USD)]] - WORKSHEET[[#This Row],[Supplier Rate Per t2 (USD)]]</f>
        <v>300</v>
      </c>
      <c r="Z1827" s="5">
        <f>WORKSHEET[[#This Row],[Profit Per T]] * WORKSHEET[[#This Row],[Weight]]</f>
        <v>10782.300000000001</v>
      </c>
      <c r="AA1827">
        <v>1</v>
      </c>
      <c r="AB1827" s="1">
        <v>4.2</v>
      </c>
      <c r="AC1827" s="1">
        <v>2.8000000000000003</v>
      </c>
      <c r="AD1827" s="1">
        <v>3.5</v>
      </c>
      <c r="AE1827" s="1">
        <f>WORKSHEET[[#This Row],[Delay at toll gate in days]] +WORKSHEET[[#This Row],[Delay at workshop in days]] +WORKSHEET[[#This Row],[Delay at border in days]]</f>
        <v>10.5</v>
      </c>
    </row>
    <row r="1828" spans="1:31" x14ac:dyDescent="0.35">
      <c r="A1828" t="s">
        <v>1848</v>
      </c>
      <c r="B1828" t="s">
        <v>10</v>
      </c>
      <c r="C1828" t="s">
        <v>56</v>
      </c>
      <c r="D1828" t="s">
        <v>3619</v>
      </c>
      <c r="E1828" t="s">
        <v>3612</v>
      </c>
      <c r="F1828" t="str">
        <f>WORKSHEET[[#This Row],[Depart From]]&amp;"-"&amp;WORKSHEET[[#This Row],[Arrive To]]</f>
        <v>Addis Ababa-Victoria</v>
      </c>
      <c r="G1828" s="2">
        <v>44756</v>
      </c>
      <c r="H1828" s="2">
        <v>44788</v>
      </c>
      <c r="I1828" s="2" t="str">
        <f t="shared" si="28"/>
        <v>Delivered</v>
      </c>
      <c r="J1828" s="2" t="str">
        <f>TEXT(WORKSHEET[[#This Row],[Offloading Date]], "mmm")</f>
        <v>Aug</v>
      </c>
      <c r="K1828" s="2" t="str">
        <f>IF(OR(WORKSHEET[[#This Row],[Year]]="", ISBLANK(WORKSHEET[[#This Row],[Year]]), WORKSHEET[[#This Row],[Year]]="null"), "Exclude", "Include")</f>
        <v>Include</v>
      </c>
      <c r="L1828" t="s">
        <v>16</v>
      </c>
      <c r="M1828" t="s">
        <v>12</v>
      </c>
      <c r="N1828" t="s">
        <v>13</v>
      </c>
      <c r="O1828">
        <v>35.887</v>
      </c>
      <c r="P1828">
        <v>600</v>
      </c>
      <c r="Q1828" t="s">
        <v>14</v>
      </c>
      <c r="R1828">
        <f>P1828 * _xll.XLOOKUP(Q1828,CALCULATION!$A$15:$A$17, CALCULATION!$B$15:$B$17 )</f>
        <v>600</v>
      </c>
      <c r="S1828" s="5">
        <f>O1828*P1828*_xll.XLOOKUP(Q1828,CALCULATION!$A$15:$A$17, CALCULATION!$B$15:$B$17)</f>
        <v>21532.2</v>
      </c>
      <c r="T1828">
        <v>300</v>
      </c>
      <c r="U1828" t="s">
        <v>14</v>
      </c>
      <c r="V1828">
        <f>T1828 * _xll.XLOOKUP(U1828,CALCULATION!$A$15:$A$17, CALCULATION!$B$15:$B$17 )</f>
        <v>300</v>
      </c>
      <c r="W1828" s="5">
        <f>O1828*T1828*_xll.XLOOKUP(U1828,CALCULATION!$A$15:$A$17, CALCULATION!$B$15:$B$17)</f>
        <v>10766.1</v>
      </c>
      <c r="X1828" s="5">
        <f>WORKSHEET[[#This Row],[Clients Total Cost]] / WORKSHEET[[#This Row],[Clients Rate per T2 (USD)]]</f>
        <v>35.887</v>
      </c>
      <c r="Y1828" s="5">
        <f>WORKSHEET[[#This Row],[Clients Rate per T2 (USD)]] - WORKSHEET[[#This Row],[Supplier Rate Per t2 (USD)]]</f>
        <v>300</v>
      </c>
      <c r="Z1828" s="5">
        <f>WORKSHEET[[#This Row],[Profit Per T]] * WORKSHEET[[#This Row],[Weight]]</f>
        <v>10766.1</v>
      </c>
      <c r="AA1828">
        <v>1</v>
      </c>
      <c r="AB1828" s="1">
        <v>4.8</v>
      </c>
      <c r="AC1828" s="1">
        <v>3.2</v>
      </c>
      <c r="AD1828" s="1">
        <v>4</v>
      </c>
      <c r="AE1828" s="1">
        <f>WORKSHEET[[#This Row],[Delay at toll gate in days]] +WORKSHEET[[#This Row],[Delay at workshop in days]] +WORKSHEET[[#This Row],[Delay at border in days]]</f>
        <v>12</v>
      </c>
    </row>
    <row r="1829" spans="1:31" x14ac:dyDescent="0.35">
      <c r="A1829" t="s">
        <v>1849</v>
      </c>
      <c r="B1829" t="s">
        <v>10</v>
      </c>
      <c r="C1829" t="s">
        <v>56</v>
      </c>
      <c r="D1829" t="s">
        <v>3611</v>
      </c>
      <c r="E1829" t="s">
        <v>3618</v>
      </c>
      <c r="F1829" t="str">
        <f>WORKSHEET[[#This Row],[Depart From]]&amp;"-"&amp;WORKSHEET[[#This Row],[Arrive To]]</f>
        <v>Mogadishu-Tripoli</v>
      </c>
      <c r="G1829" s="2">
        <v>44757</v>
      </c>
      <c r="H1829" s="2">
        <v>44788</v>
      </c>
      <c r="I1829" s="2" t="str">
        <f t="shared" si="28"/>
        <v>Delivered</v>
      </c>
      <c r="J1829" s="2" t="str">
        <f>TEXT(WORKSHEET[[#This Row],[Offloading Date]], "mmm")</f>
        <v>Aug</v>
      </c>
      <c r="K1829" s="2" t="str">
        <f>IF(OR(WORKSHEET[[#This Row],[Year]]="", ISBLANK(WORKSHEET[[#This Row],[Year]]), WORKSHEET[[#This Row],[Year]]="null"), "Exclude", "Include")</f>
        <v>Include</v>
      </c>
      <c r="L1829" t="s">
        <v>16</v>
      </c>
      <c r="M1829" t="s">
        <v>12</v>
      </c>
      <c r="N1829" t="s">
        <v>13</v>
      </c>
      <c r="O1829">
        <v>35.402999999999999</v>
      </c>
      <c r="P1829">
        <v>600</v>
      </c>
      <c r="Q1829" t="s">
        <v>14</v>
      </c>
      <c r="R1829">
        <f>P1829 * _xll.XLOOKUP(Q1829,CALCULATION!$A$15:$A$17, CALCULATION!$B$15:$B$17 )</f>
        <v>600</v>
      </c>
      <c r="S1829" s="5">
        <f>O1829*P1829*_xll.XLOOKUP(Q1829,CALCULATION!$A$15:$A$17, CALCULATION!$B$15:$B$17)</f>
        <v>21241.8</v>
      </c>
      <c r="T1829">
        <v>300</v>
      </c>
      <c r="U1829" t="s">
        <v>14</v>
      </c>
      <c r="V1829">
        <f>T1829 * _xll.XLOOKUP(U1829,CALCULATION!$A$15:$A$17, CALCULATION!$B$15:$B$17 )</f>
        <v>300</v>
      </c>
      <c r="W1829" s="5">
        <f>O1829*T1829*_xll.XLOOKUP(U1829,CALCULATION!$A$15:$A$17, CALCULATION!$B$15:$B$17)</f>
        <v>10620.9</v>
      </c>
      <c r="X1829" s="5">
        <f>WORKSHEET[[#This Row],[Clients Total Cost]] / WORKSHEET[[#This Row],[Clients Rate per T2 (USD)]]</f>
        <v>35.402999999999999</v>
      </c>
      <c r="Y1829" s="5">
        <f>WORKSHEET[[#This Row],[Clients Rate per T2 (USD)]] - WORKSHEET[[#This Row],[Supplier Rate Per t2 (USD)]]</f>
        <v>300</v>
      </c>
      <c r="Z1829" s="5">
        <f>WORKSHEET[[#This Row],[Profit Per T]] * WORKSHEET[[#This Row],[Weight]]</f>
        <v>10620.9</v>
      </c>
      <c r="AA1829">
        <v>1</v>
      </c>
      <c r="AB1829" s="1">
        <v>4.6499999999999995</v>
      </c>
      <c r="AC1829" s="1">
        <v>3.1</v>
      </c>
      <c r="AD1829" s="1">
        <v>3.875</v>
      </c>
      <c r="AE1829" s="1">
        <f>WORKSHEET[[#This Row],[Delay at toll gate in days]] +WORKSHEET[[#This Row],[Delay at workshop in days]] +WORKSHEET[[#This Row],[Delay at border in days]]</f>
        <v>11.625</v>
      </c>
    </row>
    <row r="1830" spans="1:31" x14ac:dyDescent="0.35">
      <c r="A1830" t="s">
        <v>1850</v>
      </c>
      <c r="B1830" t="s">
        <v>10</v>
      </c>
      <c r="C1830" t="s">
        <v>56</v>
      </c>
      <c r="D1830" t="s">
        <v>3616</v>
      </c>
      <c r="E1830" t="s">
        <v>3618</v>
      </c>
      <c r="F1830" t="str">
        <f>WORKSHEET[[#This Row],[Depart From]]&amp;"-"&amp;WORKSHEET[[#This Row],[Arrive To]]</f>
        <v>Marrakech-Tripoli</v>
      </c>
      <c r="G1830" s="2">
        <v>44757</v>
      </c>
      <c r="H1830" s="2">
        <v>44788</v>
      </c>
      <c r="I1830" s="2" t="str">
        <f t="shared" si="28"/>
        <v>Delivered</v>
      </c>
      <c r="J1830" s="2" t="str">
        <f>TEXT(WORKSHEET[[#This Row],[Offloading Date]], "mmm")</f>
        <v>Aug</v>
      </c>
      <c r="K1830" s="2" t="str">
        <f>IF(OR(WORKSHEET[[#This Row],[Year]]="", ISBLANK(WORKSHEET[[#This Row],[Year]]), WORKSHEET[[#This Row],[Year]]="null"), "Exclude", "Include")</f>
        <v>Include</v>
      </c>
      <c r="L1830" t="s">
        <v>16</v>
      </c>
      <c r="M1830" t="s">
        <v>12</v>
      </c>
      <c r="N1830" t="s">
        <v>13</v>
      </c>
      <c r="O1830">
        <v>36.204999999999998</v>
      </c>
      <c r="P1830">
        <v>600</v>
      </c>
      <c r="Q1830" t="s">
        <v>14</v>
      </c>
      <c r="R1830">
        <f>P1830 * _xll.XLOOKUP(Q1830,CALCULATION!$A$15:$A$17, CALCULATION!$B$15:$B$17 )</f>
        <v>600</v>
      </c>
      <c r="S1830" s="5">
        <f>O1830*P1830*_xll.XLOOKUP(Q1830,CALCULATION!$A$15:$A$17, CALCULATION!$B$15:$B$17)</f>
        <v>21723</v>
      </c>
      <c r="T1830">
        <v>300</v>
      </c>
      <c r="U1830" t="s">
        <v>14</v>
      </c>
      <c r="V1830">
        <f>T1830 * _xll.XLOOKUP(U1830,CALCULATION!$A$15:$A$17, CALCULATION!$B$15:$B$17 )</f>
        <v>300</v>
      </c>
      <c r="W1830" s="5">
        <f>O1830*T1830*_xll.XLOOKUP(U1830,CALCULATION!$A$15:$A$17, CALCULATION!$B$15:$B$17)</f>
        <v>10861.5</v>
      </c>
      <c r="X1830" s="5">
        <f>WORKSHEET[[#This Row],[Clients Total Cost]] / WORKSHEET[[#This Row],[Clients Rate per T2 (USD)]]</f>
        <v>36.204999999999998</v>
      </c>
      <c r="Y1830" s="5">
        <f>WORKSHEET[[#This Row],[Clients Rate per T2 (USD)]] - WORKSHEET[[#This Row],[Supplier Rate Per t2 (USD)]]</f>
        <v>300</v>
      </c>
      <c r="Z1830" s="5">
        <f>WORKSHEET[[#This Row],[Profit Per T]] * WORKSHEET[[#This Row],[Weight]]</f>
        <v>10861.5</v>
      </c>
      <c r="AA1830">
        <v>1</v>
      </c>
      <c r="AB1830" s="1">
        <v>4.6499999999999995</v>
      </c>
      <c r="AC1830" s="1">
        <v>3.1</v>
      </c>
      <c r="AD1830" s="1">
        <v>3.875</v>
      </c>
      <c r="AE1830" s="1">
        <f>WORKSHEET[[#This Row],[Delay at toll gate in days]] +WORKSHEET[[#This Row],[Delay at workshop in days]] +WORKSHEET[[#This Row],[Delay at border in days]]</f>
        <v>11.625</v>
      </c>
    </row>
    <row r="1831" spans="1:31" x14ac:dyDescent="0.35">
      <c r="A1831" t="s">
        <v>1851</v>
      </c>
      <c r="B1831" t="s">
        <v>10</v>
      </c>
      <c r="C1831" t="s">
        <v>56</v>
      </c>
      <c r="D1831" t="s">
        <v>3616</v>
      </c>
      <c r="E1831" t="s">
        <v>3617</v>
      </c>
      <c r="F1831" t="str">
        <f>WORKSHEET[[#This Row],[Depart From]]&amp;"-"&amp;WORKSHEET[[#This Row],[Arrive To]]</f>
        <v>Marrakech-Lagos</v>
      </c>
      <c r="G1831" s="2">
        <v>44757</v>
      </c>
      <c r="H1831" s="2">
        <v>44788</v>
      </c>
      <c r="I1831" s="2" t="str">
        <f t="shared" si="28"/>
        <v>Delivered</v>
      </c>
      <c r="J1831" s="2" t="str">
        <f>TEXT(WORKSHEET[[#This Row],[Offloading Date]], "mmm")</f>
        <v>Aug</v>
      </c>
      <c r="K1831" s="2" t="str">
        <f>IF(OR(WORKSHEET[[#This Row],[Year]]="", ISBLANK(WORKSHEET[[#This Row],[Year]]), WORKSHEET[[#This Row],[Year]]="null"), "Exclude", "Include")</f>
        <v>Include</v>
      </c>
      <c r="L1831" t="s">
        <v>16</v>
      </c>
      <c r="M1831" t="s">
        <v>12</v>
      </c>
      <c r="N1831" t="s">
        <v>13</v>
      </c>
      <c r="O1831">
        <v>35.621000000000002</v>
      </c>
      <c r="P1831">
        <v>600</v>
      </c>
      <c r="Q1831" t="s">
        <v>14</v>
      </c>
      <c r="R1831">
        <f>P1831 * _xll.XLOOKUP(Q1831,CALCULATION!$A$15:$A$17, CALCULATION!$B$15:$B$17 )</f>
        <v>600</v>
      </c>
      <c r="S1831" s="5">
        <f>O1831*P1831*_xll.XLOOKUP(Q1831,CALCULATION!$A$15:$A$17, CALCULATION!$B$15:$B$17)</f>
        <v>21372.600000000002</v>
      </c>
      <c r="T1831">
        <v>300</v>
      </c>
      <c r="U1831" t="s">
        <v>14</v>
      </c>
      <c r="V1831">
        <f>T1831 * _xll.XLOOKUP(U1831,CALCULATION!$A$15:$A$17, CALCULATION!$B$15:$B$17 )</f>
        <v>300</v>
      </c>
      <c r="W1831" s="5">
        <f>O1831*T1831*_xll.XLOOKUP(U1831,CALCULATION!$A$15:$A$17, CALCULATION!$B$15:$B$17)</f>
        <v>10686.300000000001</v>
      </c>
      <c r="X1831" s="5">
        <f>WORKSHEET[[#This Row],[Clients Total Cost]] / WORKSHEET[[#This Row],[Clients Rate per T2 (USD)]]</f>
        <v>35.621000000000002</v>
      </c>
      <c r="Y1831" s="5">
        <f>WORKSHEET[[#This Row],[Clients Rate per T2 (USD)]] - WORKSHEET[[#This Row],[Supplier Rate Per t2 (USD)]]</f>
        <v>300</v>
      </c>
      <c r="Z1831" s="5">
        <f>WORKSHEET[[#This Row],[Profit Per T]] * WORKSHEET[[#This Row],[Weight]]</f>
        <v>10686.300000000001</v>
      </c>
      <c r="AA1831">
        <v>1</v>
      </c>
      <c r="AB1831" s="1">
        <v>4.6499999999999995</v>
      </c>
      <c r="AC1831" s="1">
        <v>3.1</v>
      </c>
      <c r="AD1831" s="1">
        <v>3.875</v>
      </c>
      <c r="AE1831" s="1">
        <f>WORKSHEET[[#This Row],[Delay at toll gate in days]] +WORKSHEET[[#This Row],[Delay at workshop in days]] +WORKSHEET[[#This Row],[Delay at border in days]]</f>
        <v>11.625</v>
      </c>
    </row>
    <row r="1832" spans="1:31" x14ac:dyDescent="0.35">
      <c r="A1832" t="s">
        <v>1852</v>
      </c>
      <c r="B1832" t="s">
        <v>10</v>
      </c>
      <c r="C1832" t="s">
        <v>68</v>
      </c>
      <c r="D1832" t="s">
        <v>3611</v>
      </c>
      <c r="E1832" t="s">
        <v>3612</v>
      </c>
      <c r="F1832" t="str">
        <f>WORKSHEET[[#This Row],[Depart From]]&amp;"-"&amp;WORKSHEET[[#This Row],[Arrive To]]</f>
        <v>Mogadishu-Victoria</v>
      </c>
      <c r="G1832" s="2">
        <v>44739</v>
      </c>
      <c r="H1832" s="2">
        <v>44760</v>
      </c>
      <c r="I1832" s="2" t="str">
        <f t="shared" si="28"/>
        <v>Delivered</v>
      </c>
      <c r="J1832" s="2" t="str">
        <f>TEXT(WORKSHEET[[#This Row],[Offloading Date]], "mmm")</f>
        <v>Jul</v>
      </c>
      <c r="K1832" s="2" t="str">
        <f>IF(OR(WORKSHEET[[#This Row],[Year]]="", ISBLANK(WORKSHEET[[#This Row],[Year]]), WORKSHEET[[#This Row],[Year]]="null"), "Exclude", "Include")</f>
        <v>Include</v>
      </c>
      <c r="L1832" t="s">
        <v>12</v>
      </c>
      <c r="M1832" t="s">
        <v>12</v>
      </c>
      <c r="N1832" t="s">
        <v>13</v>
      </c>
      <c r="O1832">
        <v>30.334</v>
      </c>
      <c r="P1832">
        <v>600</v>
      </c>
      <c r="Q1832" t="s">
        <v>14</v>
      </c>
      <c r="R1832">
        <f>P1832 * _xll.XLOOKUP(Q1832,CALCULATION!$A$15:$A$17, CALCULATION!$B$15:$B$17 )</f>
        <v>600</v>
      </c>
      <c r="S1832" s="5">
        <f>O1832*P1832*_xll.XLOOKUP(Q1832,CALCULATION!$A$15:$A$17, CALCULATION!$B$15:$B$17)</f>
        <v>18200.400000000001</v>
      </c>
      <c r="T1832">
        <v>300</v>
      </c>
      <c r="U1832" t="s">
        <v>14</v>
      </c>
      <c r="V1832">
        <f>T1832 * _xll.XLOOKUP(U1832,CALCULATION!$A$15:$A$17, CALCULATION!$B$15:$B$17 )</f>
        <v>300</v>
      </c>
      <c r="W1832" s="5">
        <f>O1832*T1832*_xll.XLOOKUP(U1832,CALCULATION!$A$15:$A$17, CALCULATION!$B$15:$B$17)</f>
        <v>9100.2000000000007</v>
      </c>
      <c r="X1832" s="5">
        <f>WORKSHEET[[#This Row],[Clients Total Cost]] / WORKSHEET[[#This Row],[Clients Rate per T2 (USD)]]</f>
        <v>30.334000000000003</v>
      </c>
      <c r="Y1832" s="5">
        <f>WORKSHEET[[#This Row],[Clients Rate per T2 (USD)]] - WORKSHEET[[#This Row],[Supplier Rate Per t2 (USD)]]</f>
        <v>300</v>
      </c>
      <c r="Z1832" s="5">
        <f>WORKSHEET[[#This Row],[Profit Per T]] * WORKSHEET[[#This Row],[Weight]]</f>
        <v>9100.2000000000007</v>
      </c>
      <c r="AA1832">
        <v>1</v>
      </c>
      <c r="AB1832" s="1">
        <v>3.15</v>
      </c>
      <c r="AC1832" s="1">
        <v>2.1</v>
      </c>
      <c r="AD1832" s="1">
        <v>2.625</v>
      </c>
      <c r="AE1832" s="1">
        <f>WORKSHEET[[#This Row],[Delay at toll gate in days]] +WORKSHEET[[#This Row],[Delay at workshop in days]] +WORKSHEET[[#This Row],[Delay at border in days]]</f>
        <v>7.875</v>
      </c>
    </row>
    <row r="1833" spans="1:31" x14ac:dyDescent="0.35">
      <c r="A1833" t="s">
        <v>1853</v>
      </c>
      <c r="B1833" t="s">
        <v>10</v>
      </c>
      <c r="C1833" t="s">
        <v>68</v>
      </c>
      <c r="D1833" t="s">
        <v>3620</v>
      </c>
      <c r="E1833" t="s">
        <v>3614</v>
      </c>
      <c r="F1833" t="str">
        <f>WORKSHEET[[#This Row],[Depart From]]&amp;"-"&amp;WORKSHEET[[#This Row],[Arrive To]]</f>
        <v>Zanzibar-Alger</v>
      </c>
      <c r="G1833" s="2">
        <v>44736</v>
      </c>
      <c r="H1833" s="2">
        <v>44754</v>
      </c>
      <c r="I1833" s="2" t="str">
        <f t="shared" si="28"/>
        <v>Delivered</v>
      </c>
      <c r="J1833" s="2" t="str">
        <f>TEXT(WORKSHEET[[#This Row],[Offloading Date]], "mmm")</f>
        <v>Jul</v>
      </c>
      <c r="K1833" s="2" t="str">
        <f>IF(OR(WORKSHEET[[#This Row],[Year]]="", ISBLANK(WORKSHEET[[#This Row],[Year]]), WORKSHEET[[#This Row],[Year]]="null"), "Exclude", "Include")</f>
        <v>Include</v>
      </c>
      <c r="L1833" t="s">
        <v>12</v>
      </c>
      <c r="M1833" t="s">
        <v>12</v>
      </c>
      <c r="N1833" t="s">
        <v>13</v>
      </c>
      <c r="O1833">
        <v>30.498000000000001</v>
      </c>
      <c r="P1833">
        <v>600</v>
      </c>
      <c r="Q1833" t="s">
        <v>14</v>
      </c>
      <c r="R1833">
        <f>P1833 * _xll.XLOOKUP(Q1833,CALCULATION!$A$15:$A$17, CALCULATION!$B$15:$B$17 )</f>
        <v>600</v>
      </c>
      <c r="S1833" s="5">
        <f>O1833*P1833*_xll.XLOOKUP(Q1833,CALCULATION!$A$15:$A$17, CALCULATION!$B$15:$B$17)</f>
        <v>18298.8</v>
      </c>
      <c r="T1833">
        <v>300</v>
      </c>
      <c r="U1833" t="s">
        <v>14</v>
      </c>
      <c r="V1833">
        <f>T1833 * _xll.XLOOKUP(U1833,CALCULATION!$A$15:$A$17, CALCULATION!$B$15:$B$17 )</f>
        <v>300</v>
      </c>
      <c r="W1833" s="5">
        <f>O1833*T1833*_xll.XLOOKUP(U1833,CALCULATION!$A$15:$A$17, CALCULATION!$B$15:$B$17)</f>
        <v>9149.4</v>
      </c>
      <c r="X1833" s="5">
        <f>WORKSHEET[[#This Row],[Clients Total Cost]] / WORKSHEET[[#This Row],[Clients Rate per T2 (USD)]]</f>
        <v>30.497999999999998</v>
      </c>
      <c r="Y1833" s="5">
        <f>WORKSHEET[[#This Row],[Clients Rate per T2 (USD)]] - WORKSHEET[[#This Row],[Supplier Rate Per t2 (USD)]]</f>
        <v>300</v>
      </c>
      <c r="Z1833" s="5">
        <f>WORKSHEET[[#This Row],[Profit Per T]] * WORKSHEET[[#This Row],[Weight]]</f>
        <v>9149.4</v>
      </c>
      <c r="AA1833">
        <v>1</v>
      </c>
      <c r="AB1833" s="1">
        <v>2.6999999999999997</v>
      </c>
      <c r="AC1833" s="1">
        <v>1.8</v>
      </c>
      <c r="AD1833" s="1">
        <v>2.25</v>
      </c>
      <c r="AE1833" s="1">
        <f>WORKSHEET[[#This Row],[Delay at toll gate in days]] +WORKSHEET[[#This Row],[Delay at workshop in days]] +WORKSHEET[[#This Row],[Delay at border in days]]</f>
        <v>6.75</v>
      </c>
    </row>
    <row r="1834" spans="1:31" x14ac:dyDescent="0.35">
      <c r="A1834" t="s">
        <v>1854</v>
      </c>
      <c r="B1834" t="s">
        <v>10</v>
      </c>
      <c r="C1834" t="s">
        <v>68</v>
      </c>
      <c r="D1834" t="s">
        <v>3611</v>
      </c>
      <c r="E1834" t="s">
        <v>3614</v>
      </c>
      <c r="F1834" t="str">
        <f>WORKSHEET[[#This Row],[Depart From]]&amp;"-"&amp;WORKSHEET[[#This Row],[Arrive To]]</f>
        <v>Mogadishu-Alger</v>
      </c>
      <c r="G1834" s="2">
        <v>44737</v>
      </c>
      <c r="H1834" s="2">
        <v>44755</v>
      </c>
      <c r="I1834" s="2" t="str">
        <f t="shared" si="28"/>
        <v>Delivered</v>
      </c>
      <c r="J1834" s="2" t="str">
        <f>TEXT(WORKSHEET[[#This Row],[Offloading Date]], "mmm")</f>
        <v>Jul</v>
      </c>
      <c r="K1834" s="2" t="str">
        <f>IF(OR(WORKSHEET[[#This Row],[Year]]="", ISBLANK(WORKSHEET[[#This Row],[Year]]), WORKSHEET[[#This Row],[Year]]="null"), "Exclude", "Include")</f>
        <v>Include</v>
      </c>
      <c r="L1834" t="s">
        <v>12</v>
      </c>
      <c r="M1834" t="s">
        <v>12</v>
      </c>
      <c r="N1834" t="s">
        <v>13</v>
      </c>
      <c r="O1834">
        <v>30.498000000000001</v>
      </c>
      <c r="P1834">
        <v>600</v>
      </c>
      <c r="Q1834" t="s">
        <v>14</v>
      </c>
      <c r="R1834">
        <f>P1834 * _xll.XLOOKUP(Q1834,CALCULATION!$A$15:$A$17, CALCULATION!$B$15:$B$17 )</f>
        <v>600</v>
      </c>
      <c r="S1834" s="5">
        <f>O1834*P1834*_xll.XLOOKUP(Q1834,CALCULATION!$A$15:$A$17, CALCULATION!$B$15:$B$17)</f>
        <v>18298.8</v>
      </c>
      <c r="T1834">
        <v>300</v>
      </c>
      <c r="U1834" t="s">
        <v>14</v>
      </c>
      <c r="V1834">
        <f>T1834 * _xll.XLOOKUP(U1834,CALCULATION!$A$15:$A$17, CALCULATION!$B$15:$B$17 )</f>
        <v>300</v>
      </c>
      <c r="W1834" s="5">
        <f>O1834*T1834*_xll.XLOOKUP(U1834,CALCULATION!$A$15:$A$17, CALCULATION!$B$15:$B$17)</f>
        <v>9149.4</v>
      </c>
      <c r="X1834" s="5">
        <f>WORKSHEET[[#This Row],[Clients Total Cost]] / WORKSHEET[[#This Row],[Clients Rate per T2 (USD)]]</f>
        <v>30.497999999999998</v>
      </c>
      <c r="Y1834" s="5">
        <f>WORKSHEET[[#This Row],[Clients Rate per T2 (USD)]] - WORKSHEET[[#This Row],[Supplier Rate Per t2 (USD)]]</f>
        <v>300</v>
      </c>
      <c r="Z1834" s="5">
        <f>WORKSHEET[[#This Row],[Profit Per T]] * WORKSHEET[[#This Row],[Weight]]</f>
        <v>9149.4</v>
      </c>
      <c r="AA1834">
        <v>1</v>
      </c>
      <c r="AB1834" s="1">
        <v>2.6999999999999997</v>
      </c>
      <c r="AC1834" s="1">
        <v>1.8</v>
      </c>
      <c r="AD1834" s="1">
        <v>2.25</v>
      </c>
      <c r="AE1834" s="1">
        <f>WORKSHEET[[#This Row],[Delay at toll gate in days]] +WORKSHEET[[#This Row],[Delay at workshop in days]] +WORKSHEET[[#This Row],[Delay at border in days]]</f>
        <v>6.75</v>
      </c>
    </row>
    <row r="1835" spans="1:31" x14ac:dyDescent="0.35">
      <c r="A1835" t="s">
        <v>1855</v>
      </c>
      <c r="B1835" t="s">
        <v>10</v>
      </c>
      <c r="C1835" t="s">
        <v>68</v>
      </c>
      <c r="D1835" t="s">
        <v>3616</v>
      </c>
      <c r="E1835" t="s">
        <v>3612</v>
      </c>
      <c r="F1835" t="str">
        <f>WORKSHEET[[#This Row],[Depart From]]&amp;"-"&amp;WORKSHEET[[#This Row],[Arrive To]]</f>
        <v>Marrakech-Victoria</v>
      </c>
      <c r="G1835" s="2">
        <v>44739</v>
      </c>
      <c r="H1835" s="2">
        <v>44762</v>
      </c>
      <c r="I1835" s="2" t="str">
        <f t="shared" si="28"/>
        <v>Delivered</v>
      </c>
      <c r="J1835" s="2" t="str">
        <f>TEXT(WORKSHEET[[#This Row],[Offloading Date]], "mmm")</f>
        <v>Jul</v>
      </c>
      <c r="K1835" s="2" t="str">
        <f>IF(OR(WORKSHEET[[#This Row],[Year]]="", ISBLANK(WORKSHEET[[#This Row],[Year]]), WORKSHEET[[#This Row],[Year]]="null"), "Exclude", "Include")</f>
        <v>Include</v>
      </c>
      <c r="L1835" t="s">
        <v>12</v>
      </c>
      <c r="M1835" t="s">
        <v>12</v>
      </c>
      <c r="N1835" t="s">
        <v>13</v>
      </c>
      <c r="O1835">
        <v>30.498000000000001</v>
      </c>
      <c r="P1835">
        <v>600</v>
      </c>
      <c r="Q1835" t="s">
        <v>14</v>
      </c>
      <c r="R1835">
        <f>P1835 * _xll.XLOOKUP(Q1835,CALCULATION!$A$15:$A$17, CALCULATION!$B$15:$B$17 )</f>
        <v>600</v>
      </c>
      <c r="S1835" s="5">
        <f>O1835*P1835*_xll.XLOOKUP(Q1835,CALCULATION!$A$15:$A$17, CALCULATION!$B$15:$B$17)</f>
        <v>18298.8</v>
      </c>
      <c r="T1835">
        <v>300</v>
      </c>
      <c r="U1835" t="s">
        <v>14</v>
      </c>
      <c r="V1835">
        <f>T1835 * _xll.XLOOKUP(U1835,CALCULATION!$A$15:$A$17, CALCULATION!$B$15:$B$17 )</f>
        <v>300</v>
      </c>
      <c r="W1835" s="5">
        <f>O1835*T1835*_xll.XLOOKUP(U1835,CALCULATION!$A$15:$A$17, CALCULATION!$B$15:$B$17)</f>
        <v>9149.4</v>
      </c>
      <c r="X1835" s="5">
        <f>WORKSHEET[[#This Row],[Clients Total Cost]] / WORKSHEET[[#This Row],[Clients Rate per T2 (USD)]]</f>
        <v>30.497999999999998</v>
      </c>
      <c r="Y1835" s="5">
        <f>WORKSHEET[[#This Row],[Clients Rate per T2 (USD)]] - WORKSHEET[[#This Row],[Supplier Rate Per t2 (USD)]]</f>
        <v>300</v>
      </c>
      <c r="Z1835" s="5">
        <f>WORKSHEET[[#This Row],[Profit Per T]] * WORKSHEET[[#This Row],[Weight]]</f>
        <v>9149.4</v>
      </c>
      <c r="AA1835">
        <v>1</v>
      </c>
      <c r="AB1835" s="1">
        <v>3.4499999999999997</v>
      </c>
      <c r="AC1835" s="1">
        <v>2.3000000000000003</v>
      </c>
      <c r="AD1835" s="1">
        <v>2.875</v>
      </c>
      <c r="AE1835" s="1">
        <f>WORKSHEET[[#This Row],[Delay at toll gate in days]] +WORKSHEET[[#This Row],[Delay at workshop in days]] +WORKSHEET[[#This Row],[Delay at border in days]]</f>
        <v>8.625</v>
      </c>
    </row>
    <row r="1836" spans="1:31" x14ac:dyDescent="0.35">
      <c r="A1836" t="s">
        <v>1856</v>
      </c>
      <c r="B1836" t="s">
        <v>10</v>
      </c>
      <c r="C1836" t="s">
        <v>68</v>
      </c>
      <c r="D1836" t="s">
        <v>3619</v>
      </c>
      <c r="E1836" t="s">
        <v>3614</v>
      </c>
      <c r="F1836" t="str">
        <f>WORKSHEET[[#This Row],[Depart From]]&amp;"-"&amp;WORKSHEET[[#This Row],[Arrive To]]</f>
        <v>Addis Ababa-Alger</v>
      </c>
      <c r="G1836" s="2">
        <v>44741</v>
      </c>
      <c r="H1836" s="2">
        <v>44757</v>
      </c>
      <c r="I1836" s="2" t="str">
        <f t="shared" si="28"/>
        <v>Delivered</v>
      </c>
      <c r="J1836" s="2" t="str">
        <f>TEXT(WORKSHEET[[#This Row],[Offloading Date]], "mmm")</f>
        <v>Jul</v>
      </c>
      <c r="K1836" s="2" t="str">
        <f>IF(OR(WORKSHEET[[#This Row],[Year]]="", ISBLANK(WORKSHEET[[#This Row],[Year]]), WORKSHEET[[#This Row],[Year]]="null"), "Exclude", "Include")</f>
        <v>Include</v>
      </c>
      <c r="L1836" t="s">
        <v>12</v>
      </c>
      <c r="M1836" t="s">
        <v>12</v>
      </c>
      <c r="N1836" t="s">
        <v>13</v>
      </c>
      <c r="O1836">
        <v>30.408000000000001</v>
      </c>
      <c r="P1836">
        <v>600</v>
      </c>
      <c r="Q1836" t="s">
        <v>14</v>
      </c>
      <c r="R1836">
        <f>P1836 * _xll.XLOOKUP(Q1836,CALCULATION!$A$15:$A$17, CALCULATION!$B$15:$B$17 )</f>
        <v>600</v>
      </c>
      <c r="S1836" s="5">
        <f>O1836*P1836*_xll.XLOOKUP(Q1836,CALCULATION!$A$15:$A$17, CALCULATION!$B$15:$B$17)</f>
        <v>18244.8</v>
      </c>
      <c r="T1836">
        <v>300</v>
      </c>
      <c r="U1836" t="s">
        <v>14</v>
      </c>
      <c r="V1836">
        <f>T1836 * _xll.XLOOKUP(U1836,CALCULATION!$A$15:$A$17, CALCULATION!$B$15:$B$17 )</f>
        <v>300</v>
      </c>
      <c r="W1836" s="5">
        <f>O1836*T1836*_xll.XLOOKUP(U1836,CALCULATION!$A$15:$A$17, CALCULATION!$B$15:$B$17)</f>
        <v>9122.4</v>
      </c>
      <c r="X1836" s="5">
        <f>WORKSHEET[[#This Row],[Clients Total Cost]] / WORKSHEET[[#This Row],[Clients Rate per T2 (USD)]]</f>
        <v>30.407999999999998</v>
      </c>
      <c r="Y1836" s="5">
        <f>WORKSHEET[[#This Row],[Clients Rate per T2 (USD)]] - WORKSHEET[[#This Row],[Supplier Rate Per t2 (USD)]]</f>
        <v>300</v>
      </c>
      <c r="Z1836" s="5">
        <f>WORKSHEET[[#This Row],[Profit Per T]] * WORKSHEET[[#This Row],[Weight]]</f>
        <v>9122.4</v>
      </c>
      <c r="AA1836">
        <v>1</v>
      </c>
      <c r="AB1836" s="1">
        <v>2.4</v>
      </c>
      <c r="AC1836" s="1">
        <v>1.6</v>
      </c>
      <c r="AD1836" s="1">
        <v>2</v>
      </c>
      <c r="AE1836" s="1">
        <f>WORKSHEET[[#This Row],[Delay at toll gate in days]] +WORKSHEET[[#This Row],[Delay at workshop in days]] +WORKSHEET[[#This Row],[Delay at border in days]]</f>
        <v>6</v>
      </c>
    </row>
    <row r="1837" spans="1:31" x14ac:dyDescent="0.35">
      <c r="A1837" t="s">
        <v>1857</v>
      </c>
      <c r="B1837" t="s">
        <v>10</v>
      </c>
      <c r="C1837" t="s">
        <v>68</v>
      </c>
      <c r="D1837" t="s">
        <v>3615</v>
      </c>
      <c r="E1837" t="s">
        <v>3614</v>
      </c>
      <c r="F1837" t="str">
        <f>WORKSHEET[[#This Row],[Depart From]]&amp;"-"&amp;WORKSHEET[[#This Row],[Arrive To]]</f>
        <v>Mombasa-Alger</v>
      </c>
      <c r="G1837" s="2">
        <v>44744</v>
      </c>
      <c r="H1837" s="2">
        <v>44762</v>
      </c>
      <c r="I1837" s="2" t="str">
        <f t="shared" si="28"/>
        <v>Delivered</v>
      </c>
      <c r="J1837" s="2" t="str">
        <f>TEXT(WORKSHEET[[#This Row],[Offloading Date]], "mmm")</f>
        <v>Jul</v>
      </c>
      <c r="K1837" s="2" t="str">
        <f>IF(OR(WORKSHEET[[#This Row],[Year]]="", ISBLANK(WORKSHEET[[#This Row],[Year]]), WORKSHEET[[#This Row],[Year]]="null"), "Exclude", "Include")</f>
        <v>Include</v>
      </c>
      <c r="L1837" t="s">
        <v>12</v>
      </c>
      <c r="M1837" t="s">
        <v>12</v>
      </c>
      <c r="N1837" t="s">
        <v>13</v>
      </c>
      <c r="O1837">
        <v>29.321999999999999</v>
      </c>
      <c r="P1837">
        <v>600</v>
      </c>
      <c r="Q1837" t="s">
        <v>14</v>
      </c>
      <c r="R1837">
        <f>P1837 * _xll.XLOOKUP(Q1837,CALCULATION!$A$15:$A$17, CALCULATION!$B$15:$B$17 )</f>
        <v>600</v>
      </c>
      <c r="S1837" s="5">
        <f>O1837*P1837*_xll.XLOOKUP(Q1837,CALCULATION!$A$15:$A$17, CALCULATION!$B$15:$B$17)</f>
        <v>17593.2</v>
      </c>
      <c r="T1837">
        <v>300</v>
      </c>
      <c r="U1837" t="s">
        <v>14</v>
      </c>
      <c r="V1837">
        <f>T1837 * _xll.XLOOKUP(U1837,CALCULATION!$A$15:$A$17, CALCULATION!$B$15:$B$17 )</f>
        <v>300</v>
      </c>
      <c r="W1837" s="5">
        <f>O1837*T1837*_xll.XLOOKUP(U1837,CALCULATION!$A$15:$A$17, CALCULATION!$B$15:$B$17)</f>
        <v>8796.6</v>
      </c>
      <c r="X1837" s="5">
        <f>WORKSHEET[[#This Row],[Clients Total Cost]] / WORKSHEET[[#This Row],[Clients Rate per T2 (USD)]]</f>
        <v>29.322000000000003</v>
      </c>
      <c r="Y1837" s="5">
        <f>WORKSHEET[[#This Row],[Clients Rate per T2 (USD)]] - WORKSHEET[[#This Row],[Supplier Rate Per t2 (USD)]]</f>
        <v>300</v>
      </c>
      <c r="Z1837" s="5">
        <f>WORKSHEET[[#This Row],[Profit Per T]] * WORKSHEET[[#This Row],[Weight]]</f>
        <v>8796.6</v>
      </c>
      <c r="AA1837">
        <v>1</v>
      </c>
      <c r="AB1837" s="1">
        <v>2.6999999999999997</v>
      </c>
      <c r="AC1837" s="1">
        <v>1.8</v>
      </c>
      <c r="AD1837" s="1">
        <v>2.25</v>
      </c>
      <c r="AE1837" s="1">
        <f>WORKSHEET[[#This Row],[Delay at toll gate in days]] +WORKSHEET[[#This Row],[Delay at workshop in days]] +WORKSHEET[[#This Row],[Delay at border in days]]</f>
        <v>6.75</v>
      </c>
    </row>
    <row r="1838" spans="1:31" x14ac:dyDescent="0.35">
      <c r="A1838" t="s">
        <v>1858</v>
      </c>
      <c r="B1838" t="s">
        <v>10</v>
      </c>
      <c r="C1838" t="s">
        <v>68</v>
      </c>
      <c r="D1838" t="s">
        <v>3615</v>
      </c>
      <c r="E1838" t="s">
        <v>3612</v>
      </c>
      <c r="F1838" t="str">
        <f>WORKSHEET[[#This Row],[Depart From]]&amp;"-"&amp;WORKSHEET[[#This Row],[Arrive To]]</f>
        <v>Mombasa-Victoria</v>
      </c>
      <c r="G1838" s="2">
        <v>44739</v>
      </c>
      <c r="H1838" s="2">
        <v>44754</v>
      </c>
      <c r="I1838" s="2" t="str">
        <f t="shared" si="28"/>
        <v>Delivered</v>
      </c>
      <c r="J1838" s="2" t="str">
        <f>TEXT(WORKSHEET[[#This Row],[Offloading Date]], "mmm")</f>
        <v>Jul</v>
      </c>
      <c r="K1838" s="2" t="str">
        <f>IF(OR(WORKSHEET[[#This Row],[Year]]="", ISBLANK(WORKSHEET[[#This Row],[Year]]), WORKSHEET[[#This Row],[Year]]="null"), "Exclude", "Include")</f>
        <v>Include</v>
      </c>
      <c r="L1838" t="s">
        <v>12</v>
      </c>
      <c r="M1838" t="s">
        <v>12</v>
      </c>
      <c r="N1838" t="s">
        <v>13</v>
      </c>
      <c r="O1838">
        <v>29.321999999999999</v>
      </c>
      <c r="P1838">
        <v>600</v>
      </c>
      <c r="Q1838" t="s">
        <v>14</v>
      </c>
      <c r="R1838">
        <f>P1838 * _xll.XLOOKUP(Q1838,CALCULATION!$A$15:$A$17, CALCULATION!$B$15:$B$17 )</f>
        <v>600</v>
      </c>
      <c r="S1838" s="5">
        <f>O1838*P1838*_xll.XLOOKUP(Q1838,CALCULATION!$A$15:$A$17, CALCULATION!$B$15:$B$17)</f>
        <v>17593.2</v>
      </c>
      <c r="T1838">
        <v>300</v>
      </c>
      <c r="U1838" t="s">
        <v>14</v>
      </c>
      <c r="V1838">
        <f>T1838 * _xll.XLOOKUP(U1838,CALCULATION!$A$15:$A$17, CALCULATION!$B$15:$B$17 )</f>
        <v>300</v>
      </c>
      <c r="W1838" s="5">
        <f>O1838*T1838*_xll.XLOOKUP(U1838,CALCULATION!$A$15:$A$17, CALCULATION!$B$15:$B$17)</f>
        <v>8796.6</v>
      </c>
      <c r="X1838" s="5">
        <f>WORKSHEET[[#This Row],[Clients Total Cost]] / WORKSHEET[[#This Row],[Clients Rate per T2 (USD)]]</f>
        <v>29.322000000000003</v>
      </c>
      <c r="Y1838" s="5">
        <f>WORKSHEET[[#This Row],[Clients Rate per T2 (USD)]] - WORKSHEET[[#This Row],[Supplier Rate Per t2 (USD)]]</f>
        <v>300</v>
      </c>
      <c r="Z1838" s="5">
        <f>WORKSHEET[[#This Row],[Profit Per T]] * WORKSHEET[[#This Row],[Weight]]</f>
        <v>8796.6</v>
      </c>
      <c r="AA1838">
        <v>1</v>
      </c>
      <c r="AB1838" s="1">
        <v>2.25</v>
      </c>
      <c r="AC1838" s="1">
        <v>1.5</v>
      </c>
      <c r="AD1838" s="1">
        <v>1.875</v>
      </c>
      <c r="AE1838" s="1">
        <f>WORKSHEET[[#This Row],[Delay at toll gate in days]] +WORKSHEET[[#This Row],[Delay at workshop in days]] +WORKSHEET[[#This Row],[Delay at border in days]]</f>
        <v>5.625</v>
      </c>
    </row>
    <row r="1839" spans="1:31" x14ac:dyDescent="0.35">
      <c r="A1839" t="s">
        <v>1859</v>
      </c>
      <c r="B1839" t="s">
        <v>10</v>
      </c>
      <c r="C1839" t="s">
        <v>56</v>
      </c>
      <c r="D1839" t="s">
        <v>3619</v>
      </c>
      <c r="E1839" t="s">
        <v>3613</v>
      </c>
      <c r="F1839" t="str">
        <f>WORKSHEET[[#This Row],[Depart From]]&amp;"-"&amp;WORKSHEET[[#This Row],[Arrive To]]</f>
        <v>Addis Ababa-Sanaa</v>
      </c>
      <c r="G1839" s="2">
        <v>44729</v>
      </c>
      <c r="H1839" s="2">
        <v>44763</v>
      </c>
      <c r="I1839" s="2" t="str">
        <f t="shared" si="28"/>
        <v>Delivered</v>
      </c>
      <c r="J1839" s="2" t="str">
        <f>TEXT(WORKSHEET[[#This Row],[Offloading Date]], "mmm")</f>
        <v>Jul</v>
      </c>
      <c r="K1839" s="2" t="str">
        <f>IF(OR(WORKSHEET[[#This Row],[Year]]="", ISBLANK(WORKSHEET[[#This Row],[Year]]), WORKSHEET[[#This Row],[Year]]="null"), "Exclude", "Include")</f>
        <v>Include</v>
      </c>
      <c r="L1839" t="s">
        <v>16</v>
      </c>
      <c r="M1839" t="s">
        <v>12</v>
      </c>
      <c r="N1839" t="s">
        <v>13</v>
      </c>
      <c r="O1839">
        <v>35.835999999999999</v>
      </c>
      <c r="P1839">
        <v>600</v>
      </c>
      <c r="Q1839" t="s">
        <v>14</v>
      </c>
      <c r="R1839">
        <f>P1839 * _xll.XLOOKUP(Q1839,CALCULATION!$A$15:$A$17, CALCULATION!$B$15:$B$17 )</f>
        <v>600</v>
      </c>
      <c r="S1839" s="5">
        <f>O1839*P1839*_xll.XLOOKUP(Q1839,CALCULATION!$A$15:$A$17, CALCULATION!$B$15:$B$17)</f>
        <v>21501.599999999999</v>
      </c>
      <c r="T1839">
        <v>300</v>
      </c>
      <c r="U1839" t="s">
        <v>14</v>
      </c>
      <c r="V1839">
        <f>T1839 * _xll.XLOOKUP(U1839,CALCULATION!$A$15:$A$17, CALCULATION!$B$15:$B$17 )</f>
        <v>300</v>
      </c>
      <c r="W1839" s="5">
        <f>O1839*T1839*_xll.XLOOKUP(U1839,CALCULATION!$A$15:$A$17, CALCULATION!$B$15:$B$17)</f>
        <v>10750.8</v>
      </c>
      <c r="X1839" s="5">
        <f>WORKSHEET[[#This Row],[Clients Total Cost]] / WORKSHEET[[#This Row],[Clients Rate per T2 (USD)]]</f>
        <v>35.835999999999999</v>
      </c>
      <c r="Y1839" s="5">
        <f>WORKSHEET[[#This Row],[Clients Rate per T2 (USD)]] - WORKSHEET[[#This Row],[Supplier Rate Per t2 (USD)]]</f>
        <v>300</v>
      </c>
      <c r="Z1839" s="5">
        <f>WORKSHEET[[#This Row],[Profit Per T]] * WORKSHEET[[#This Row],[Weight]]</f>
        <v>10750.8</v>
      </c>
      <c r="AA1839">
        <v>1</v>
      </c>
      <c r="AB1839" s="1">
        <v>5.0999999999999996</v>
      </c>
      <c r="AC1839" s="1">
        <v>3.4000000000000004</v>
      </c>
      <c r="AD1839" s="1">
        <v>4.25</v>
      </c>
      <c r="AE1839" s="1">
        <f>WORKSHEET[[#This Row],[Delay at toll gate in days]] +WORKSHEET[[#This Row],[Delay at workshop in days]] +WORKSHEET[[#This Row],[Delay at border in days]]</f>
        <v>12.75</v>
      </c>
    </row>
    <row r="1840" spans="1:31" x14ac:dyDescent="0.35">
      <c r="A1840" t="s">
        <v>1860</v>
      </c>
      <c r="B1840" t="s">
        <v>10</v>
      </c>
      <c r="C1840" t="s">
        <v>56</v>
      </c>
      <c r="D1840" t="s">
        <v>3620</v>
      </c>
      <c r="E1840" t="s">
        <v>3614</v>
      </c>
      <c r="F1840" t="str">
        <f>WORKSHEET[[#This Row],[Depart From]]&amp;"-"&amp;WORKSHEET[[#This Row],[Arrive To]]</f>
        <v>Zanzibar-Alger</v>
      </c>
      <c r="G1840" s="2">
        <v>44727</v>
      </c>
      <c r="H1840" s="2">
        <v>44749</v>
      </c>
      <c r="I1840" s="2" t="str">
        <f t="shared" si="28"/>
        <v>Delivered</v>
      </c>
      <c r="J1840" s="2" t="str">
        <f>TEXT(WORKSHEET[[#This Row],[Offloading Date]], "mmm")</f>
        <v>Jul</v>
      </c>
      <c r="K1840" s="2" t="str">
        <f>IF(OR(WORKSHEET[[#This Row],[Year]]="", ISBLANK(WORKSHEET[[#This Row],[Year]]), WORKSHEET[[#This Row],[Year]]="null"), "Exclude", "Include")</f>
        <v>Include</v>
      </c>
      <c r="L1840" t="s">
        <v>16</v>
      </c>
      <c r="M1840" t="s">
        <v>12</v>
      </c>
      <c r="N1840" t="s">
        <v>13</v>
      </c>
      <c r="O1840">
        <v>35.354999999999997</v>
      </c>
      <c r="P1840">
        <v>600</v>
      </c>
      <c r="Q1840" t="s">
        <v>14</v>
      </c>
      <c r="R1840">
        <f>P1840 * _xll.XLOOKUP(Q1840,CALCULATION!$A$15:$A$17, CALCULATION!$B$15:$B$17 )</f>
        <v>600</v>
      </c>
      <c r="S1840" s="5">
        <f>O1840*P1840*_xll.XLOOKUP(Q1840,CALCULATION!$A$15:$A$17, CALCULATION!$B$15:$B$17)</f>
        <v>21212.999999999996</v>
      </c>
      <c r="T1840">
        <v>300</v>
      </c>
      <c r="U1840" t="s">
        <v>14</v>
      </c>
      <c r="V1840">
        <f>T1840 * _xll.XLOOKUP(U1840,CALCULATION!$A$15:$A$17, CALCULATION!$B$15:$B$17 )</f>
        <v>300</v>
      </c>
      <c r="W1840" s="5">
        <f>O1840*T1840*_xll.XLOOKUP(U1840,CALCULATION!$A$15:$A$17, CALCULATION!$B$15:$B$17)</f>
        <v>10606.499999999998</v>
      </c>
      <c r="X1840" s="5">
        <f>WORKSHEET[[#This Row],[Clients Total Cost]] / WORKSHEET[[#This Row],[Clients Rate per T2 (USD)]]</f>
        <v>35.354999999999997</v>
      </c>
      <c r="Y1840" s="5">
        <f>WORKSHEET[[#This Row],[Clients Rate per T2 (USD)]] - WORKSHEET[[#This Row],[Supplier Rate Per t2 (USD)]]</f>
        <v>300</v>
      </c>
      <c r="Z1840" s="5">
        <f>WORKSHEET[[#This Row],[Profit Per T]] * WORKSHEET[[#This Row],[Weight]]</f>
        <v>10606.499999999998</v>
      </c>
      <c r="AA1840">
        <v>1</v>
      </c>
      <c r="AB1840" s="1">
        <v>3.3</v>
      </c>
      <c r="AC1840" s="1">
        <v>2.2000000000000002</v>
      </c>
      <c r="AD1840" s="1">
        <v>2.75</v>
      </c>
      <c r="AE1840" s="1">
        <f>WORKSHEET[[#This Row],[Delay at toll gate in days]] +WORKSHEET[[#This Row],[Delay at workshop in days]] +WORKSHEET[[#This Row],[Delay at border in days]]</f>
        <v>8.25</v>
      </c>
    </row>
    <row r="1841" spans="1:31" x14ac:dyDescent="0.35">
      <c r="A1841" t="s">
        <v>1861</v>
      </c>
      <c r="B1841" t="s">
        <v>10</v>
      </c>
      <c r="C1841" t="s">
        <v>56</v>
      </c>
      <c r="D1841" t="s">
        <v>3616</v>
      </c>
      <c r="E1841" t="s">
        <v>3617</v>
      </c>
      <c r="F1841" t="str">
        <f>WORKSHEET[[#This Row],[Depart From]]&amp;"-"&amp;WORKSHEET[[#This Row],[Arrive To]]</f>
        <v>Marrakech-Lagos</v>
      </c>
      <c r="G1841" s="2">
        <v>44729</v>
      </c>
      <c r="H1841" s="2">
        <v>44763</v>
      </c>
      <c r="I1841" s="2" t="str">
        <f t="shared" si="28"/>
        <v>Delivered</v>
      </c>
      <c r="J1841" s="2" t="str">
        <f>TEXT(WORKSHEET[[#This Row],[Offloading Date]], "mmm")</f>
        <v>Jul</v>
      </c>
      <c r="K1841" s="2" t="str">
        <f>IF(OR(WORKSHEET[[#This Row],[Year]]="", ISBLANK(WORKSHEET[[#This Row],[Year]]), WORKSHEET[[#This Row],[Year]]="null"), "Exclude", "Include")</f>
        <v>Include</v>
      </c>
      <c r="L1841" t="s">
        <v>16</v>
      </c>
      <c r="M1841" t="s">
        <v>12</v>
      </c>
      <c r="N1841" t="s">
        <v>13</v>
      </c>
      <c r="O1841">
        <v>35.609000000000002</v>
      </c>
      <c r="P1841">
        <v>600</v>
      </c>
      <c r="Q1841" t="s">
        <v>14</v>
      </c>
      <c r="R1841">
        <f>P1841 * _xll.XLOOKUP(Q1841,CALCULATION!$A$15:$A$17, CALCULATION!$B$15:$B$17 )</f>
        <v>600</v>
      </c>
      <c r="S1841" s="5">
        <f>O1841*P1841*_xll.XLOOKUP(Q1841,CALCULATION!$A$15:$A$17, CALCULATION!$B$15:$B$17)</f>
        <v>21365.4</v>
      </c>
      <c r="T1841">
        <v>300</v>
      </c>
      <c r="U1841" t="s">
        <v>14</v>
      </c>
      <c r="V1841">
        <f>T1841 * _xll.XLOOKUP(U1841,CALCULATION!$A$15:$A$17, CALCULATION!$B$15:$B$17 )</f>
        <v>300</v>
      </c>
      <c r="W1841" s="5">
        <f>O1841*T1841*_xll.XLOOKUP(U1841,CALCULATION!$A$15:$A$17, CALCULATION!$B$15:$B$17)</f>
        <v>10682.7</v>
      </c>
      <c r="X1841" s="5">
        <f>WORKSHEET[[#This Row],[Clients Total Cost]] / WORKSHEET[[#This Row],[Clients Rate per T2 (USD)]]</f>
        <v>35.609000000000002</v>
      </c>
      <c r="Y1841" s="5">
        <f>WORKSHEET[[#This Row],[Clients Rate per T2 (USD)]] - WORKSHEET[[#This Row],[Supplier Rate Per t2 (USD)]]</f>
        <v>300</v>
      </c>
      <c r="Z1841" s="5">
        <f>WORKSHEET[[#This Row],[Profit Per T]] * WORKSHEET[[#This Row],[Weight]]</f>
        <v>10682.7</v>
      </c>
      <c r="AA1841">
        <v>1</v>
      </c>
      <c r="AB1841" s="1">
        <v>5.0999999999999996</v>
      </c>
      <c r="AC1841" s="1">
        <v>3.4000000000000004</v>
      </c>
      <c r="AD1841" s="1">
        <v>4.25</v>
      </c>
      <c r="AE1841" s="1">
        <f>WORKSHEET[[#This Row],[Delay at toll gate in days]] +WORKSHEET[[#This Row],[Delay at workshop in days]] +WORKSHEET[[#This Row],[Delay at border in days]]</f>
        <v>12.75</v>
      </c>
    </row>
    <row r="1842" spans="1:31" x14ac:dyDescent="0.35">
      <c r="A1842" t="s">
        <v>1862</v>
      </c>
      <c r="B1842" t="s">
        <v>10</v>
      </c>
      <c r="C1842" t="s">
        <v>56</v>
      </c>
      <c r="D1842" t="s">
        <v>3619</v>
      </c>
      <c r="E1842" t="s">
        <v>3614</v>
      </c>
      <c r="F1842" t="str">
        <f>WORKSHEET[[#This Row],[Depart From]]&amp;"-"&amp;WORKSHEET[[#This Row],[Arrive To]]</f>
        <v>Addis Ababa-Alger</v>
      </c>
      <c r="G1842" s="2">
        <v>44727</v>
      </c>
      <c r="H1842" s="2">
        <v>44749</v>
      </c>
      <c r="I1842" s="2" t="str">
        <f t="shared" si="28"/>
        <v>Delivered</v>
      </c>
      <c r="J1842" s="2" t="str">
        <f>TEXT(WORKSHEET[[#This Row],[Offloading Date]], "mmm")</f>
        <v>Jul</v>
      </c>
      <c r="K1842" s="2" t="str">
        <f>IF(OR(WORKSHEET[[#This Row],[Year]]="", ISBLANK(WORKSHEET[[#This Row],[Year]]), WORKSHEET[[#This Row],[Year]]="null"), "Exclude", "Include")</f>
        <v>Include</v>
      </c>
      <c r="L1842" t="s">
        <v>16</v>
      </c>
      <c r="M1842" t="s">
        <v>12</v>
      </c>
      <c r="N1842" t="s">
        <v>13</v>
      </c>
      <c r="O1842">
        <v>35.619</v>
      </c>
      <c r="P1842">
        <v>600</v>
      </c>
      <c r="Q1842" t="s">
        <v>14</v>
      </c>
      <c r="R1842">
        <f>P1842 * _xll.XLOOKUP(Q1842,CALCULATION!$A$15:$A$17, CALCULATION!$B$15:$B$17 )</f>
        <v>600</v>
      </c>
      <c r="S1842" s="5">
        <f>O1842*P1842*_xll.XLOOKUP(Q1842,CALCULATION!$A$15:$A$17, CALCULATION!$B$15:$B$17)</f>
        <v>21371.4</v>
      </c>
      <c r="T1842">
        <v>300</v>
      </c>
      <c r="U1842" t="s">
        <v>14</v>
      </c>
      <c r="V1842">
        <f>T1842 * _xll.XLOOKUP(U1842,CALCULATION!$A$15:$A$17, CALCULATION!$B$15:$B$17 )</f>
        <v>300</v>
      </c>
      <c r="W1842" s="5">
        <f>O1842*T1842*_xll.XLOOKUP(U1842,CALCULATION!$A$15:$A$17, CALCULATION!$B$15:$B$17)</f>
        <v>10685.7</v>
      </c>
      <c r="X1842" s="5">
        <f>WORKSHEET[[#This Row],[Clients Total Cost]] / WORKSHEET[[#This Row],[Clients Rate per T2 (USD)]]</f>
        <v>35.619</v>
      </c>
      <c r="Y1842" s="5">
        <f>WORKSHEET[[#This Row],[Clients Rate per T2 (USD)]] - WORKSHEET[[#This Row],[Supplier Rate Per t2 (USD)]]</f>
        <v>300</v>
      </c>
      <c r="Z1842" s="5">
        <f>WORKSHEET[[#This Row],[Profit Per T]] * WORKSHEET[[#This Row],[Weight]]</f>
        <v>10685.7</v>
      </c>
      <c r="AA1842">
        <v>1</v>
      </c>
      <c r="AB1842" s="1">
        <v>3.3</v>
      </c>
      <c r="AC1842" s="1">
        <v>2.2000000000000002</v>
      </c>
      <c r="AD1842" s="1">
        <v>2.75</v>
      </c>
      <c r="AE1842" s="1">
        <f>WORKSHEET[[#This Row],[Delay at toll gate in days]] +WORKSHEET[[#This Row],[Delay at workshop in days]] +WORKSHEET[[#This Row],[Delay at border in days]]</f>
        <v>8.25</v>
      </c>
    </row>
    <row r="1843" spans="1:31" x14ac:dyDescent="0.35">
      <c r="A1843" t="s">
        <v>1863</v>
      </c>
      <c r="B1843" t="s">
        <v>10</v>
      </c>
      <c r="C1843" t="s">
        <v>56</v>
      </c>
      <c r="D1843" t="s">
        <v>3620</v>
      </c>
      <c r="E1843" t="s">
        <v>3618</v>
      </c>
      <c r="F1843" t="str">
        <f>WORKSHEET[[#This Row],[Depart From]]&amp;"-"&amp;WORKSHEET[[#This Row],[Arrive To]]</f>
        <v>Zanzibar-Tripoli</v>
      </c>
      <c r="G1843" s="2">
        <v>44727</v>
      </c>
      <c r="H1843" s="2">
        <v>44749</v>
      </c>
      <c r="I1843" s="2" t="str">
        <f t="shared" si="28"/>
        <v>Delivered</v>
      </c>
      <c r="J1843" s="2" t="str">
        <f>TEXT(WORKSHEET[[#This Row],[Offloading Date]], "mmm")</f>
        <v>Jul</v>
      </c>
      <c r="K1843" s="2" t="str">
        <f>IF(OR(WORKSHEET[[#This Row],[Year]]="", ISBLANK(WORKSHEET[[#This Row],[Year]]), WORKSHEET[[#This Row],[Year]]="null"), "Exclude", "Include")</f>
        <v>Include</v>
      </c>
      <c r="L1843" t="s">
        <v>16</v>
      </c>
      <c r="M1843" t="s">
        <v>12</v>
      </c>
      <c r="N1843" t="s">
        <v>13</v>
      </c>
      <c r="O1843">
        <v>35.54</v>
      </c>
      <c r="P1843">
        <v>600</v>
      </c>
      <c r="Q1843" t="s">
        <v>14</v>
      </c>
      <c r="R1843">
        <f>P1843 * _xll.XLOOKUP(Q1843,CALCULATION!$A$15:$A$17, CALCULATION!$B$15:$B$17 )</f>
        <v>600</v>
      </c>
      <c r="S1843" s="5">
        <f>O1843*P1843*_xll.XLOOKUP(Q1843,CALCULATION!$A$15:$A$17, CALCULATION!$B$15:$B$17)</f>
        <v>21324</v>
      </c>
      <c r="T1843">
        <v>300</v>
      </c>
      <c r="U1843" t="s">
        <v>14</v>
      </c>
      <c r="V1843">
        <f>T1843 * _xll.XLOOKUP(U1843,CALCULATION!$A$15:$A$17, CALCULATION!$B$15:$B$17 )</f>
        <v>300</v>
      </c>
      <c r="W1843" s="5">
        <f>O1843*T1843*_xll.XLOOKUP(U1843,CALCULATION!$A$15:$A$17, CALCULATION!$B$15:$B$17)</f>
        <v>10662</v>
      </c>
      <c r="X1843" s="5">
        <f>WORKSHEET[[#This Row],[Clients Total Cost]] / WORKSHEET[[#This Row],[Clients Rate per T2 (USD)]]</f>
        <v>35.54</v>
      </c>
      <c r="Y1843" s="5">
        <f>WORKSHEET[[#This Row],[Clients Rate per T2 (USD)]] - WORKSHEET[[#This Row],[Supplier Rate Per t2 (USD)]]</f>
        <v>300</v>
      </c>
      <c r="Z1843" s="5">
        <f>WORKSHEET[[#This Row],[Profit Per T]] * WORKSHEET[[#This Row],[Weight]]</f>
        <v>10662</v>
      </c>
      <c r="AA1843">
        <v>1</v>
      </c>
      <c r="AB1843" s="1">
        <v>3.3</v>
      </c>
      <c r="AC1843" s="1">
        <v>2.2000000000000002</v>
      </c>
      <c r="AD1843" s="1">
        <v>2.75</v>
      </c>
      <c r="AE1843" s="1">
        <f>WORKSHEET[[#This Row],[Delay at toll gate in days]] +WORKSHEET[[#This Row],[Delay at workshop in days]] +WORKSHEET[[#This Row],[Delay at border in days]]</f>
        <v>8.25</v>
      </c>
    </row>
    <row r="1844" spans="1:31" x14ac:dyDescent="0.35">
      <c r="A1844" t="s">
        <v>1864</v>
      </c>
      <c r="B1844" t="s">
        <v>10</v>
      </c>
      <c r="C1844" t="s">
        <v>56</v>
      </c>
      <c r="D1844" t="s">
        <v>3616</v>
      </c>
      <c r="E1844" t="s">
        <v>3614</v>
      </c>
      <c r="F1844" t="str">
        <f>WORKSHEET[[#This Row],[Depart From]]&amp;"-"&amp;WORKSHEET[[#This Row],[Arrive To]]</f>
        <v>Marrakech-Alger</v>
      </c>
      <c r="G1844" s="2">
        <v>44729</v>
      </c>
      <c r="H1844" s="2">
        <v>44763</v>
      </c>
      <c r="I1844" s="2" t="str">
        <f t="shared" si="28"/>
        <v>Delivered</v>
      </c>
      <c r="J1844" s="2" t="str">
        <f>TEXT(WORKSHEET[[#This Row],[Offloading Date]], "mmm")</f>
        <v>Jul</v>
      </c>
      <c r="K1844" s="2" t="str">
        <f>IF(OR(WORKSHEET[[#This Row],[Year]]="", ISBLANK(WORKSHEET[[#This Row],[Year]]), WORKSHEET[[#This Row],[Year]]="null"), "Exclude", "Include")</f>
        <v>Include</v>
      </c>
      <c r="L1844" t="s">
        <v>16</v>
      </c>
      <c r="M1844" t="s">
        <v>12</v>
      </c>
      <c r="N1844" t="s">
        <v>13</v>
      </c>
      <c r="O1844">
        <v>35.93</v>
      </c>
      <c r="P1844">
        <v>600</v>
      </c>
      <c r="Q1844" t="s">
        <v>14</v>
      </c>
      <c r="R1844">
        <f>P1844 * _xll.XLOOKUP(Q1844,CALCULATION!$A$15:$A$17, CALCULATION!$B$15:$B$17 )</f>
        <v>600</v>
      </c>
      <c r="S1844" s="5">
        <f>O1844*P1844*_xll.XLOOKUP(Q1844,CALCULATION!$A$15:$A$17, CALCULATION!$B$15:$B$17)</f>
        <v>21558</v>
      </c>
      <c r="T1844">
        <v>300</v>
      </c>
      <c r="U1844" t="s">
        <v>14</v>
      </c>
      <c r="V1844">
        <f>T1844 * _xll.XLOOKUP(U1844,CALCULATION!$A$15:$A$17, CALCULATION!$B$15:$B$17 )</f>
        <v>300</v>
      </c>
      <c r="W1844" s="5">
        <f>O1844*T1844*_xll.XLOOKUP(U1844,CALCULATION!$A$15:$A$17, CALCULATION!$B$15:$B$17)</f>
        <v>10779</v>
      </c>
      <c r="X1844" s="5">
        <f>WORKSHEET[[#This Row],[Clients Total Cost]] / WORKSHEET[[#This Row],[Clients Rate per T2 (USD)]]</f>
        <v>35.93</v>
      </c>
      <c r="Y1844" s="5">
        <f>WORKSHEET[[#This Row],[Clients Rate per T2 (USD)]] - WORKSHEET[[#This Row],[Supplier Rate Per t2 (USD)]]</f>
        <v>300</v>
      </c>
      <c r="Z1844" s="5">
        <f>WORKSHEET[[#This Row],[Profit Per T]] * WORKSHEET[[#This Row],[Weight]]</f>
        <v>10779</v>
      </c>
      <c r="AA1844">
        <v>1</v>
      </c>
      <c r="AB1844" s="1">
        <v>5.0999999999999996</v>
      </c>
      <c r="AC1844" s="1">
        <v>3.4000000000000004</v>
      </c>
      <c r="AD1844" s="1">
        <v>4.25</v>
      </c>
      <c r="AE1844" s="1">
        <f>WORKSHEET[[#This Row],[Delay at toll gate in days]] +WORKSHEET[[#This Row],[Delay at workshop in days]] +WORKSHEET[[#This Row],[Delay at border in days]]</f>
        <v>12.75</v>
      </c>
    </row>
    <row r="1845" spans="1:31" x14ac:dyDescent="0.35">
      <c r="A1845" t="s">
        <v>1865</v>
      </c>
      <c r="B1845" t="s">
        <v>10</v>
      </c>
      <c r="C1845" t="s">
        <v>56</v>
      </c>
      <c r="D1845" t="s">
        <v>3615</v>
      </c>
      <c r="E1845" t="s">
        <v>3613</v>
      </c>
      <c r="F1845" t="str">
        <f>WORKSHEET[[#This Row],[Depart From]]&amp;"-"&amp;WORKSHEET[[#This Row],[Arrive To]]</f>
        <v>Mombasa-Sanaa</v>
      </c>
      <c r="G1845" s="2">
        <v>44732</v>
      </c>
      <c r="H1845" s="2">
        <v>44763</v>
      </c>
      <c r="I1845" s="2" t="str">
        <f t="shared" si="28"/>
        <v>Delivered</v>
      </c>
      <c r="J1845" s="2" t="str">
        <f>TEXT(WORKSHEET[[#This Row],[Offloading Date]], "mmm")</f>
        <v>Jul</v>
      </c>
      <c r="K1845" s="2" t="str">
        <f>IF(OR(WORKSHEET[[#This Row],[Year]]="", ISBLANK(WORKSHEET[[#This Row],[Year]]), WORKSHEET[[#This Row],[Year]]="null"), "Exclude", "Include")</f>
        <v>Include</v>
      </c>
      <c r="L1845" t="s">
        <v>16</v>
      </c>
      <c r="M1845" t="s">
        <v>12</v>
      </c>
      <c r="N1845" t="s">
        <v>13</v>
      </c>
      <c r="O1845">
        <v>36.008000000000003</v>
      </c>
      <c r="P1845">
        <v>600</v>
      </c>
      <c r="Q1845" t="s">
        <v>14</v>
      </c>
      <c r="R1845">
        <f>P1845 * _xll.XLOOKUP(Q1845,CALCULATION!$A$15:$A$17, CALCULATION!$B$15:$B$17 )</f>
        <v>600</v>
      </c>
      <c r="S1845" s="5">
        <f>O1845*P1845*_xll.XLOOKUP(Q1845,CALCULATION!$A$15:$A$17, CALCULATION!$B$15:$B$17)</f>
        <v>21604.800000000003</v>
      </c>
      <c r="T1845">
        <v>300</v>
      </c>
      <c r="U1845" t="s">
        <v>14</v>
      </c>
      <c r="V1845">
        <f>T1845 * _xll.XLOOKUP(U1845,CALCULATION!$A$15:$A$17, CALCULATION!$B$15:$B$17 )</f>
        <v>300</v>
      </c>
      <c r="W1845" s="5">
        <f>O1845*T1845*_xll.XLOOKUP(U1845,CALCULATION!$A$15:$A$17, CALCULATION!$B$15:$B$17)</f>
        <v>10802.400000000001</v>
      </c>
      <c r="X1845" s="5">
        <f>WORKSHEET[[#This Row],[Clients Total Cost]] / WORKSHEET[[#This Row],[Clients Rate per T2 (USD)]]</f>
        <v>36.008000000000003</v>
      </c>
      <c r="Y1845" s="5">
        <f>WORKSHEET[[#This Row],[Clients Rate per T2 (USD)]] - WORKSHEET[[#This Row],[Supplier Rate Per t2 (USD)]]</f>
        <v>300</v>
      </c>
      <c r="Z1845" s="5">
        <f>WORKSHEET[[#This Row],[Profit Per T]] * WORKSHEET[[#This Row],[Weight]]</f>
        <v>10802.400000000001</v>
      </c>
      <c r="AA1845">
        <v>1</v>
      </c>
      <c r="AB1845" s="1">
        <v>4.6499999999999995</v>
      </c>
      <c r="AC1845" s="1">
        <v>3.1</v>
      </c>
      <c r="AD1845" s="1">
        <v>3.875</v>
      </c>
      <c r="AE1845" s="1">
        <f>WORKSHEET[[#This Row],[Delay at toll gate in days]] +WORKSHEET[[#This Row],[Delay at workshop in days]] +WORKSHEET[[#This Row],[Delay at border in days]]</f>
        <v>11.625</v>
      </c>
    </row>
    <row r="1846" spans="1:31" x14ac:dyDescent="0.35">
      <c r="A1846" t="s">
        <v>1866</v>
      </c>
      <c r="B1846" t="s">
        <v>10</v>
      </c>
      <c r="C1846" t="s">
        <v>56</v>
      </c>
      <c r="D1846" t="s">
        <v>3620</v>
      </c>
      <c r="E1846" t="s">
        <v>3618</v>
      </c>
      <c r="F1846" t="str">
        <f>WORKSHEET[[#This Row],[Depart From]]&amp;"-"&amp;WORKSHEET[[#This Row],[Arrive To]]</f>
        <v>Zanzibar-Tripoli</v>
      </c>
      <c r="G1846" s="2">
        <v>44732</v>
      </c>
      <c r="H1846" s="2">
        <v>44763</v>
      </c>
      <c r="I1846" s="2" t="str">
        <f t="shared" si="28"/>
        <v>Delivered</v>
      </c>
      <c r="J1846" s="2" t="str">
        <f>TEXT(WORKSHEET[[#This Row],[Offloading Date]], "mmm")</f>
        <v>Jul</v>
      </c>
      <c r="K1846" s="2" t="str">
        <f>IF(OR(WORKSHEET[[#This Row],[Year]]="", ISBLANK(WORKSHEET[[#This Row],[Year]]), WORKSHEET[[#This Row],[Year]]="null"), "Exclude", "Include")</f>
        <v>Include</v>
      </c>
      <c r="L1846" t="s">
        <v>16</v>
      </c>
      <c r="M1846" t="s">
        <v>12</v>
      </c>
      <c r="N1846" t="s">
        <v>13</v>
      </c>
      <c r="O1846">
        <v>36.091000000000001</v>
      </c>
      <c r="P1846">
        <v>600</v>
      </c>
      <c r="Q1846" t="s">
        <v>14</v>
      </c>
      <c r="R1846">
        <f>P1846 * _xll.XLOOKUP(Q1846,CALCULATION!$A$15:$A$17, CALCULATION!$B$15:$B$17 )</f>
        <v>600</v>
      </c>
      <c r="S1846" s="5">
        <f>O1846*P1846*_xll.XLOOKUP(Q1846,CALCULATION!$A$15:$A$17, CALCULATION!$B$15:$B$17)</f>
        <v>21654.600000000002</v>
      </c>
      <c r="T1846">
        <v>300</v>
      </c>
      <c r="U1846" t="s">
        <v>14</v>
      </c>
      <c r="V1846">
        <f>T1846 * _xll.XLOOKUP(U1846,CALCULATION!$A$15:$A$17, CALCULATION!$B$15:$B$17 )</f>
        <v>300</v>
      </c>
      <c r="W1846" s="5">
        <f>O1846*T1846*_xll.XLOOKUP(U1846,CALCULATION!$A$15:$A$17, CALCULATION!$B$15:$B$17)</f>
        <v>10827.300000000001</v>
      </c>
      <c r="X1846" s="5">
        <f>WORKSHEET[[#This Row],[Clients Total Cost]] / WORKSHEET[[#This Row],[Clients Rate per T2 (USD)]]</f>
        <v>36.091000000000001</v>
      </c>
      <c r="Y1846" s="5">
        <f>WORKSHEET[[#This Row],[Clients Rate per T2 (USD)]] - WORKSHEET[[#This Row],[Supplier Rate Per t2 (USD)]]</f>
        <v>300</v>
      </c>
      <c r="Z1846" s="5">
        <f>WORKSHEET[[#This Row],[Profit Per T]] * WORKSHEET[[#This Row],[Weight]]</f>
        <v>10827.300000000001</v>
      </c>
      <c r="AA1846">
        <v>1</v>
      </c>
      <c r="AB1846" s="1">
        <v>4.6499999999999995</v>
      </c>
      <c r="AC1846" s="1">
        <v>3.1</v>
      </c>
      <c r="AD1846" s="1">
        <v>3.875</v>
      </c>
      <c r="AE1846" s="1">
        <f>WORKSHEET[[#This Row],[Delay at toll gate in days]] +WORKSHEET[[#This Row],[Delay at workshop in days]] +WORKSHEET[[#This Row],[Delay at border in days]]</f>
        <v>11.625</v>
      </c>
    </row>
    <row r="1847" spans="1:31" x14ac:dyDescent="0.35">
      <c r="A1847" t="s">
        <v>1867</v>
      </c>
      <c r="B1847" t="s">
        <v>10</v>
      </c>
      <c r="C1847" t="s">
        <v>56</v>
      </c>
      <c r="D1847" t="s">
        <v>3620</v>
      </c>
      <c r="E1847" t="s">
        <v>3614</v>
      </c>
      <c r="F1847" t="str">
        <f>WORKSHEET[[#This Row],[Depart From]]&amp;"-"&amp;WORKSHEET[[#This Row],[Arrive To]]</f>
        <v>Zanzibar-Alger</v>
      </c>
      <c r="G1847" s="2">
        <v>44733</v>
      </c>
      <c r="H1847" s="2">
        <v>44763</v>
      </c>
      <c r="I1847" s="2" t="str">
        <f t="shared" si="28"/>
        <v>Delivered</v>
      </c>
      <c r="J1847" s="2" t="str">
        <f>TEXT(WORKSHEET[[#This Row],[Offloading Date]], "mmm")</f>
        <v>Jul</v>
      </c>
      <c r="K1847" s="2" t="str">
        <f>IF(OR(WORKSHEET[[#This Row],[Year]]="", ISBLANK(WORKSHEET[[#This Row],[Year]]), WORKSHEET[[#This Row],[Year]]="null"), "Exclude", "Include")</f>
        <v>Include</v>
      </c>
      <c r="L1847" t="s">
        <v>16</v>
      </c>
      <c r="M1847" t="s">
        <v>12</v>
      </c>
      <c r="N1847" t="s">
        <v>13</v>
      </c>
      <c r="O1847">
        <v>35.673999999999999</v>
      </c>
      <c r="P1847">
        <v>600</v>
      </c>
      <c r="Q1847" t="s">
        <v>14</v>
      </c>
      <c r="R1847">
        <f>P1847 * _xll.XLOOKUP(Q1847,CALCULATION!$A$15:$A$17, CALCULATION!$B$15:$B$17 )</f>
        <v>600</v>
      </c>
      <c r="S1847" s="5">
        <f>O1847*P1847*_xll.XLOOKUP(Q1847,CALCULATION!$A$15:$A$17, CALCULATION!$B$15:$B$17)</f>
        <v>21404.400000000001</v>
      </c>
      <c r="T1847">
        <v>300</v>
      </c>
      <c r="U1847" t="s">
        <v>14</v>
      </c>
      <c r="V1847">
        <f>T1847 * _xll.XLOOKUP(U1847,CALCULATION!$A$15:$A$17, CALCULATION!$B$15:$B$17 )</f>
        <v>300</v>
      </c>
      <c r="W1847" s="5">
        <f>O1847*T1847*_xll.XLOOKUP(U1847,CALCULATION!$A$15:$A$17, CALCULATION!$B$15:$B$17)</f>
        <v>10702.2</v>
      </c>
      <c r="X1847" s="5">
        <f>WORKSHEET[[#This Row],[Clients Total Cost]] / WORKSHEET[[#This Row],[Clients Rate per T2 (USD)]]</f>
        <v>35.673999999999999</v>
      </c>
      <c r="Y1847" s="5">
        <f>WORKSHEET[[#This Row],[Clients Rate per T2 (USD)]] - WORKSHEET[[#This Row],[Supplier Rate Per t2 (USD)]]</f>
        <v>300</v>
      </c>
      <c r="Z1847" s="5">
        <f>WORKSHEET[[#This Row],[Profit Per T]] * WORKSHEET[[#This Row],[Weight]]</f>
        <v>10702.2</v>
      </c>
      <c r="AA1847">
        <v>1</v>
      </c>
      <c r="AB1847" s="1">
        <v>4.5</v>
      </c>
      <c r="AC1847" s="1">
        <v>3</v>
      </c>
      <c r="AD1847" s="1">
        <v>3.75</v>
      </c>
      <c r="AE1847" s="1">
        <f>WORKSHEET[[#This Row],[Delay at toll gate in days]] +WORKSHEET[[#This Row],[Delay at workshop in days]] +WORKSHEET[[#This Row],[Delay at border in days]]</f>
        <v>11.25</v>
      </c>
    </row>
    <row r="1848" spans="1:31" x14ac:dyDescent="0.35">
      <c r="A1848" t="s">
        <v>1868</v>
      </c>
      <c r="B1848" t="s">
        <v>10</v>
      </c>
      <c r="C1848" t="s">
        <v>56</v>
      </c>
      <c r="D1848" t="s">
        <v>3611</v>
      </c>
      <c r="E1848" t="s">
        <v>3618</v>
      </c>
      <c r="F1848" t="str">
        <f>WORKSHEET[[#This Row],[Depart From]]&amp;"-"&amp;WORKSHEET[[#This Row],[Arrive To]]</f>
        <v>Mogadishu-Tripoli</v>
      </c>
      <c r="G1848" s="2">
        <v>44735</v>
      </c>
      <c r="H1848" s="2">
        <v>44768</v>
      </c>
      <c r="I1848" s="2" t="str">
        <f t="shared" si="28"/>
        <v>Delivered</v>
      </c>
      <c r="J1848" s="2" t="str">
        <f>TEXT(WORKSHEET[[#This Row],[Offloading Date]], "mmm")</f>
        <v>Jul</v>
      </c>
      <c r="K1848" s="2" t="str">
        <f>IF(OR(WORKSHEET[[#This Row],[Year]]="", ISBLANK(WORKSHEET[[#This Row],[Year]]), WORKSHEET[[#This Row],[Year]]="null"), "Exclude", "Include")</f>
        <v>Include</v>
      </c>
      <c r="L1848" t="s">
        <v>16</v>
      </c>
      <c r="M1848" t="s">
        <v>12</v>
      </c>
      <c r="N1848" t="s">
        <v>13</v>
      </c>
      <c r="O1848">
        <v>36.159999999999997</v>
      </c>
      <c r="P1848">
        <v>600</v>
      </c>
      <c r="Q1848" t="s">
        <v>14</v>
      </c>
      <c r="R1848">
        <f>P1848 * _xll.XLOOKUP(Q1848,CALCULATION!$A$15:$A$17, CALCULATION!$B$15:$B$17 )</f>
        <v>600</v>
      </c>
      <c r="S1848" s="5">
        <f>O1848*P1848*_xll.XLOOKUP(Q1848,CALCULATION!$A$15:$A$17, CALCULATION!$B$15:$B$17)</f>
        <v>21695.999999999996</v>
      </c>
      <c r="T1848">
        <v>300</v>
      </c>
      <c r="U1848" t="s">
        <v>14</v>
      </c>
      <c r="V1848">
        <f>T1848 * _xll.XLOOKUP(U1848,CALCULATION!$A$15:$A$17, CALCULATION!$B$15:$B$17 )</f>
        <v>300</v>
      </c>
      <c r="W1848" s="5">
        <f>O1848*T1848*_xll.XLOOKUP(U1848,CALCULATION!$A$15:$A$17, CALCULATION!$B$15:$B$17)</f>
        <v>10847.999999999998</v>
      </c>
      <c r="X1848" s="5">
        <f>WORKSHEET[[#This Row],[Clients Total Cost]] / WORKSHEET[[#This Row],[Clients Rate per T2 (USD)]]</f>
        <v>36.159999999999997</v>
      </c>
      <c r="Y1848" s="5">
        <f>WORKSHEET[[#This Row],[Clients Rate per T2 (USD)]] - WORKSHEET[[#This Row],[Supplier Rate Per t2 (USD)]]</f>
        <v>300</v>
      </c>
      <c r="Z1848" s="5">
        <f>WORKSHEET[[#This Row],[Profit Per T]] * WORKSHEET[[#This Row],[Weight]]</f>
        <v>10847.999999999998</v>
      </c>
      <c r="AA1848">
        <v>1</v>
      </c>
      <c r="AB1848" s="1">
        <v>4.95</v>
      </c>
      <c r="AC1848" s="1">
        <v>3.3000000000000003</v>
      </c>
      <c r="AD1848" s="1">
        <v>4.125</v>
      </c>
      <c r="AE1848" s="1">
        <f>WORKSHEET[[#This Row],[Delay at toll gate in days]] +WORKSHEET[[#This Row],[Delay at workshop in days]] +WORKSHEET[[#This Row],[Delay at border in days]]</f>
        <v>12.375</v>
      </c>
    </row>
    <row r="1849" spans="1:31" x14ac:dyDescent="0.35">
      <c r="A1849" t="s">
        <v>1869</v>
      </c>
      <c r="B1849" t="s">
        <v>10</v>
      </c>
      <c r="C1849" t="s">
        <v>56</v>
      </c>
      <c r="D1849" t="s">
        <v>3615</v>
      </c>
      <c r="E1849" t="s">
        <v>3612</v>
      </c>
      <c r="F1849" t="str">
        <f>WORKSHEET[[#This Row],[Depart From]]&amp;"-"&amp;WORKSHEET[[#This Row],[Arrive To]]</f>
        <v>Mombasa-Victoria</v>
      </c>
      <c r="G1849" s="2">
        <v>44734</v>
      </c>
      <c r="H1849" s="2">
        <v>44763</v>
      </c>
      <c r="I1849" s="2" t="str">
        <f t="shared" si="28"/>
        <v>Delivered</v>
      </c>
      <c r="J1849" s="2" t="str">
        <f>TEXT(WORKSHEET[[#This Row],[Offloading Date]], "mmm")</f>
        <v>Jul</v>
      </c>
      <c r="K1849" s="2" t="str">
        <f>IF(OR(WORKSHEET[[#This Row],[Year]]="", ISBLANK(WORKSHEET[[#This Row],[Year]]), WORKSHEET[[#This Row],[Year]]="null"), "Exclude", "Include")</f>
        <v>Include</v>
      </c>
      <c r="L1849" t="s">
        <v>16</v>
      </c>
      <c r="M1849" t="s">
        <v>12</v>
      </c>
      <c r="N1849" t="s">
        <v>13</v>
      </c>
      <c r="O1849">
        <v>36.142000000000003</v>
      </c>
      <c r="P1849">
        <v>600</v>
      </c>
      <c r="Q1849" t="s">
        <v>14</v>
      </c>
      <c r="R1849">
        <f>P1849 * _xll.XLOOKUP(Q1849,CALCULATION!$A$15:$A$17, CALCULATION!$B$15:$B$17 )</f>
        <v>600</v>
      </c>
      <c r="S1849" s="5">
        <f>O1849*P1849*_xll.XLOOKUP(Q1849,CALCULATION!$A$15:$A$17, CALCULATION!$B$15:$B$17)</f>
        <v>21685.200000000001</v>
      </c>
      <c r="T1849">
        <v>300</v>
      </c>
      <c r="U1849" t="s">
        <v>14</v>
      </c>
      <c r="V1849">
        <f>T1849 * _xll.XLOOKUP(U1849,CALCULATION!$A$15:$A$17, CALCULATION!$B$15:$B$17 )</f>
        <v>300</v>
      </c>
      <c r="W1849" s="5">
        <f>O1849*T1849*_xll.XLOOKUP(U1849,CALCULATION!$A$15:$A$17, CALCULATION!$B$15:$B$17)</f>
        <v>10842.6</v>
      </c>
      <c r="X1849" s="5">
        <f>WORKSHEET[[#This Row],[Clients Total Cost]] / WORKSHEET[[#This Row],[Clients Rate per T2 (USD)]]</f>
        <v>36.142000000000003</v>
      </c>
      <c r="Y1849" s="5">
        <f>WORKSHEET[[#This Row],[Clients Rate per T2 (USD)]] - WORKSHEET[[#This Row],[Supplier Rate Per t2 (USD)]]</f>
        <v>300</v>
      </c>
      <c r="Z1849" s="5">
        <f>WORKSHEET[[#This Row],[Profit Per T]] * WORKSHEET[[#This Row],[Weight]]</f>
        <v>10842.6</v>
      </c>
      <c r="AA1849">
        <v>1</v>
      </c>
      <c r="AB1849" s="1">
        <v>4.3499999999999996</v>
      </c>
      <c r="AC1849" s="1">
        <v>2.9000000000000004</v>
      </c>
      <c r="AD1849" s="1">
        <v>3.625</v>
      </c>
      <c r="AE1849" s="1">
        <f>WORKSHEET[[#This Row],[Delay at toll gate in days]] +WORKSHEET[[#This Row],[Delay at workshop in days]] +WORKSHEET[[#This Row],[Delay at border in days]]</f>
        <v>10.875</v>
      </c>
    </row>
    <row r="1850" spans="1:31" x14ac:dyDescent="0.35">
      <c r="A1850" t="s">
        <v>1870</v>
      </c>
      <c r="B1850" t="s">
        <v>10</v>
      </c>
      <c r="C1850" t="s">
        <v>56</v>
      </c>
      <c r="D1850" t="s">
        <v>3615</v>
      </c>
      <c r="E1850" t="s">
        <v>3618</v>
      </c>
      <c r="F1850" t="str">
        <f>WORKSHEET[[#This Row],[Depart From]]&amp;"-"&amp;WORKSHEET[[#This Row],[Arrive To]]</f>
        <v>Mombasa-Tripoli</v>
      </c>
      <c r="G1850" s="2">
        <v>44736</v>
      </c>
      <c r="H1850" s="2">
        <v>44764</v>
      </c>
      <c r="I1850" s="2" t="str">
        <f t="shared" si="28"/>
        <v>Delivered</v>
      </c>
      <c r="J1850" s="2" t="str">
        <f>TEXT(WORKSHEET[[#This Row],[Offloading Date]], "mmm")</f>
        <v>Jul</v>
      </c>
      <c r="K1850" s="2" t="str">
        <f>IF(OR(WORKSHEET[[#This Row],[Year]]="", ISBLANK(WORKSHEET[[#This Row],[Year]]), WORKSHEET[[#This Row],[Year]]="null"), "Exclude", "Include")</f>
        <v>Include</v>
      </c>
      <c r="L1850" t="s">
        <v>16</v>
      </c>
      <c r="M1850" t="s">
        <v>12</v>
      </c>
      <c r="N1850" t="s">
        <v>13</v>
      </c>
      <c r="O1850">
        <v>35.994</v>
      </c>
      <c r="P1850">
        <v>600</v>
      </c>
      <c r="Q1850" t="s">
        <v>14</v>
      </c>
      <c r="R1850">
        <f>P1850 * _xll.XLOOKUP(Q1850,CALCULATION!$A$15:$A$17, CALCULATION!$B$15:$B$17 )</f>
        <v>600</v>
      </c>
      <c r="S1850" s="5">
        <f>O1850*P1850*_xll.XLOOKUP(Q1850,CALCULATION!$A$15:$A$17, CALCULATION!$B$15:$B$17)</f>
        <v>21596.400000000001</v>
      </c>
      <c r="T1850">
        <v>300</v>
      </c>
      <c r="U1850" t="s">
        <v>14</v>
      </c>
      <c r="V1850">
        <f>T1850 * _xll.XLOOKUP(U1850,CALCULATION!$A$15:$A$17, CALCULATION!$B$15:$B$17 )</f>
        <v>300</v>
      </c>
      <c r="W1850" s="5">
        <f>O1850*T1850*_xll.XLOOKUP(U1850,CALCULATION!$A$15:$A$17, CALCULATION!$B$15:$B$17)</f>
        <v>10798.2</v>
      </c>
      <c r="X1850" s="5">
        <f>WORKSHEET[[#This Row],[Clients Total Cost]] / WORKSHEET[[#This Row],[Clients Rate per T2 (USD)]]</f>
        <v>35.994</v>
      </c>
      <c r="Y1850" s="5">
        <f>WORKSHEET[[#This Row],[Clients Rate per T2 (USD)]] - WORKSHEET[[#This Row],[Supplier Rate Per t2 (USD)]]</f>
        <v>300</v>
      </c>
      <c r="Z1850" s="5">
        <f>WORKSHEET[[#This Row],[Profit Per T]] * WORKSHEET[[#This Row],[Weight]]</f>
        <v>10798.2</v>
      </c>
      <c r="AA1850">
        <v>1</v>
      </c>
      <c r="AB1850" s="1">
        <v>4.2</v>
      </c>
      <c r="AC1850" s="1">
        <v>2.8000000000000003</v>
      </c>
      <c r="AD1850" s="1">
        <v>3.5</v>
      </c>
      <c r="AE1850" s="1">
        <f>WORKSHEET[[#This Row],[Delay at toll gate in days]] +WORKSHEET[[#This Row],[Delay at workshop in days]] +WORKSHEET[[#This Row],[Delay at border in days]]</f>
        <v>10.5</v>
      </c>
    </row>
    <row r="1851" spans="1:31" x14ac:dyDescent="0.35">
      <c r="A1851" t="s">
        <v>1871</v>
      </c>
      <c r="B1851" t="s">
        <v>10</v>
      </c>
      <c r="C1851" t="s">
        <v>56</v>
      </c>
      <c r="D1851" t="s">
        <v>3619</v>
      </c>
      <c r="E1851" t="s">
        <v>3618</v>
      </c>
      <c r="F1851" t="str">
        <f>WORKSHEET[[#This Row],[Depart From]]&amp;"-"&amp;WORKSHEET[[#This Row],[Arrive To]]</f>
        <v>Addis Ababa-Tripoli</v>
      </c>
      <c r="G1851" s="2">
        <v>44733</v>
      </c>
      <c r="H1851" s="2">
        <v>44763</v>
      </c>
      <c r="I1851" s="2" t="str">
        <f t="shared" si="28"/>
        <v>Delivered</v>
      </c>
      <c r="J1851" s="2" t="str">
        <f>TEXT(WORKSHEET[[#This Row],[Offloading Date]], "mmm")</f>
        <v>Jul</v>
      </c>
      <c r="K1851" s="2" t="str">
        <f>IF(OR(WORKSHEET[[#This Row],[Year]]="", ISBLANK(WORKSHEET[[#This Row],[Year]]), WORKSHEET[[#This Row],[Year]]="null"), "Exclude", "Include")</f>
        <v>Include</v>
      </c>
      <c r="L1851" t="s">
        <v>16</v>
      </c>
      <c r="M1851" t="s">
        <v>12</v>
      </c>
      <c r="N1851" t="s">
        <v>13</v>
      </c>
      <c r="O1851">
        <v>36.173000000000002</v>
      </c>
      <c r="P1851">
        <v>600</v>
      </c>
      <c r="Q1851" t="s">
        <v>14</v>
      </c>
      <c r="R1851">
        <f>P1851 * _xll.XLOOKUP(Q1851,CALCULATION!$A$15:$A$17, CALCULATION!$B$15:$B$17 )</f>
        <v>600</v>
      </c>
      <c r="S1851" s="5">
        <f>O1851*P1851*_xll.XLOOKUP(Q1851,CALCULATION!$A$15:$A$17, CALCULATION!$B$15:$B$17)</f>
        <v>21703.800000000003</v>
      </c>
      <c r="T1851">
        <v>300</v>
      </c>
      <c r="U1851" t="s">
        <v>14</v>
      </c>
      <c r="V1851">
        <f>T1851 * _xll.XLOOKUP(U1851,CALCULATION!$A$15:$A$17, CALCULATION!$B$15:$B$17 )</f>
        <v>300</v>
      </c>
      <c r="W1851" s="5">
        <f>O1851*T1851*_xll.XLOOKUP(U1851,CALCULATION!$A$15:$A$17, CALCULATION!$B$15:$B$17)</f>
        <v>10851.900000000001</v>
      </c>
      <c r="X1851" s="5">
        <f>WORKSHEET[[#This Row],[Clients Total Cost]] / WORKSHEET[[#This Row],[Clients Rate per T2 (USD)]]</f>
        <v>36.173000000000002</v>
      </c>
      <c r="Y1851" s="5">
        <f>WORKSHEET[[#This Row],[Clients Rate per T2 (USD)]] - WORKSHEET[[#This Row],[Supplier Rate Per t2 (USD)]]</f>
        <v>300</v>
      </c>
      <c r="Z1851" s="5">
        <f>WORKSHEET[[#This Row],[Profit Per T]] * WORKSHEET[[#This Row],[Weight]]</f>
        <v>10851.900000000001</v>
      </c>
      <c r="AA1851">
        <v>1</v>
      </c>
      <c r="AB1851" s="1">
        <v>4.5</v>
      </c>
      <c r="AC1851" s="1">
        <v>3</v>
      </c>
      <c r="AD1851" s="1">
        <v>3.75</v>
      </c>
      <c r="AE1851" s="1">
        <f>WORKSHEET[[#This Row],[Delay at toll gate in days]] +WORKSHEET[[#This Row],[Delay at workshop in days]] +WORKSHEET[[#This Row],[Delay at border in days]]</f>
        <v>11.25</v>
      </c>
    </row>
    <row r="1852" spans="1:31" x14ac:dyDescent="0.35">
      <c r="A1852" t="s">
        <v>1872</v>
      </c>
      <c r="B1852" t="s">
        <v>10</v>
      </c>
      <c r="C1852" t="s">
        <v>56</v>
      </c>
      <c r="D1852" t="s">
        <v>3611</v>
      </c>
      <c r="E1852" t="s">
        <v>3612</v>
      </c>
      <c r="F1852" t="str">
        <f>WORKSHEET[[#This Row],[Depart From]]&amp;"-"&amp;WORKSHEET[[#This Row],[Arrive To]]</f>
        <v>Mogadishu-Victoria</v>
      </c>
      <c r="G1852" s="2">
        <v>44736</v>
      </c>
      <c r="H1852" s="2">
        <v>44764</v>
      </c>
      <c r="I1852" s="2" t="str">
        <f t="shared" si="28"/>
        <v>Delivered</v>
      </c>
      <c r="J1852" s="2" t="str">
        <f>TEXT(WORKSHEET[[#This Row],[Offloading Date]], "mmm")</f>
        <v>Jul</v>
      </c>
      <c r="K1852" s="2" t="str">
        <f>IF(OR(WORKSHEET[[#This Row],[Year]]="", ISBLANK(WORKSHEET[[#This Row],[Year]]), WORKSHEET[[#This Row],[Year]]="null"), "Exclude", "Include")</f>
        <v>Include</v>
      </c>
      <c r="L1852" t="s">
        <v>16</v>
      </c>
      <c r="M1852" t="s">
        <v>12</v>
      </c>
      <c r="N1852" t="s">
        <v>13</v>
      </c>
      <c r="O1852">
        <v>35.984000000000002</v>
      </c>
      <c r="P1852">
        <v>600</v>
      </c>
      <c r="Q1852" t="s">
        <v>14</v>
      </c>
      <c r="R1852">
        <f>P1852 * _xll.XLOOKUP(Q1852,CALCULATION!$A$15:$A$17, CALCULATION!$B$15:$B$17 )</f>
        <v>600</v>
      </c>
      <c r="S1852" s="5">
        <f>O1852*P1852*_xll.XLOOKUP(Q1852,CALCULATION!$A$15:$A$17, CALCULATION!$B$15:$B$17)</f>
        <v>21590.400000000001</v>
      </c>
      <c r="T1852">
        <v>300</v>
      </c>
      <c r="U1852" t="s">
        <v>14</v>
      </c>
      <c r="V1852">
        <f>T1852 * _xll.XLOOKUP(U1852,CALCULATION!$A$15:$A$17, CALCULATION!$B$15:$B$17 )</f>
        <v>300</v>
      </c>
      <c r="W1852" s="5">
        <f>O1852*T1852*_xll.XLOOKUP(U1852,CALCULATION!$A$15:$A$17, CALCULATION!$B$15:$B$17)</f>
        <v>10795.2</v>
      </c>
      <c r="X1852" s="5">
        <f>WORKSHEET[[#This Row],[Clients Total Cost]] / WORKSHEET[[#This Row],[Clients Rate per T2 (USD)]]</f>
        <v>35.984000000000002</v>
      </c>
      <c r="Y1852" s="5">
        <f>WORKSHEET[[#This Row],[Clients Rate per T2 (USD)]] - WORKSHEET[[#This Row],[Supplier Rate Per t2 (USD)]]</f>
        <v>300</v>
      </c>
      <c r="Z1852" s="5">
        <f>WORKSHEET[[#This Row],[Profit Per T]] * WORKSHEET[[#This Row],[Weight]]</f>
        <v>10795.2</v>
      </c>
      <c r="AA1852">
        <v>1</v>
      </c>
      <c r="AB1852" s="1">
        <v>4.2</v>
      </c>
      <c r="AC1852" s="1">
        <v>2.8000000000000003</v>
      </c>
      <c r="AD1852" s="1">
        <v>3.5</v>
      </c>
      <c r="AE1852" s="1">
        <f>WORKSHEET[[#This Row],[Delay at toll gate in days]] +WORKSHEET[[#This Row],[Delay at workshop in days]] +WORKSHEET[[#This Row],[Delay at border in days]]</f>
        <v>10.5</v>
      </c>
    </row>
    <row r="1853" spans="1:31" x14ac:dyDescent="0.35">
      <c r="A1853" t="s">
        <v>1873</v>
      </c>
      <c r="B1853" t="s">
        <v>10</v>
      </c>
      <c r="C1853" t="s">
        <v>56</v>
      </c>
      <c r="D1853" t="s">
        <v>3616</v>
      </c>
      <c r="E1853" t="s">
        <v>3618</v>
      </c>
      <c r="F1853" t="str">
        <f>WORKSHEET[[#This Row],[Depart From]]&amp;"-"&amp;WORKSHEET[[#This Row],[Arrive To]]</f>
        <v>Marrakech-Tripoli</v>
      </c>
      <c r="G1853" s="2">
        <v>44736</v>
      </c>
      <c r="H1853" s="2">
        <v>44767</v>
      </c>
      <c r="I1853" s="2" t="str">
        <f t="shared" si="28"/>
        <v>Delivered</v>
      </c>
      <c r="J1853" s="2" t="str">
        <f>TEXT(WORKSHEET[[#This Row],[Offloading Date]], "mmm")</f>
        <v>Jul</v>
      </c>
      <c r="K1853" s="2" t="str">
        <f>IF(OR(WORKSHEET[[#This Row],[Year]]="", ISBLANK(WORKSHEET[[#This Row],[Year]]), WORKSHEET[[#This Row],[Year]]="null"), "Exclude", "Include")</f>
        <v>Include</v>
      </c>
      <c r="L1853" t="s">
        <v>16</v>
      </c>
      <c r="M1853" t="s">
        <v>12</v>
      </c>
      <c r="N1853" t="s">
        <v>13</v>
      </c>
      <c r="O1853">
        <v>35.436</v>
      </c>
      <c r="P1853">
        <v>600</v>
      </c>
      <c r="Q1853" t="s">
        <v>14</v>
      </c>
      <c r="R1853">
        <f>P1853 * _xll.XLOOKUP(Q1853,CALCULATION!$A$15:$A$17, CALCULATION!$B$15:$B$17 )</f>
        <v>600</v>
      </c>
      <c r="S1853" s="5">
        <f>O1853*P1853*_xll.XLOOKUP(Q1853,CALCULATION!$A$15:$A$17, CALCULATION!$B$15:$B$17)</f>
        <v>21261.599999999999</v>
      </c>
      <c r="T1853">
        <v>300</v>
      </c>
      <c r="U1853" t="s">
        <v>14</v>
      </c>
      <c r="V1853">
        <f>T1853 * _xll.XLOOKUP(U1853,CALCULATION!$A$15:$A$17, CALCULATION!$B$15:$B$17 )</f>
        <v>300</v>
      </c>
      <c r="W1853" s="5">
        <f>O1853*T1853*_xll.XLOOKUP(U1853,CALCULATION!$A$15:$A$17, CALCULATION!$B$15:$B$17)</f>
        <v>10630.8</v>
      </c>
      <c r="X1853" s="5">
        <f>WORKSHEET[[#This Row],[Clients Total Cost]] / WORKSHEET[[#This Row],[Clients Rate per T2 (USD)]]</f>
        <v>35.436</v>
      </c>
      <c r="Y1853" s="5">
        <f>WORKSHEET[[#This Row],[Clients Rate per T2 (USD)]] - WORKSHEET[[#This Row],[Supplier Rate Per t2 (USD)]]</f>
        <v>300</v>
      </c>
      <c r="Z1853" s="5">
        <f>WORKSHEET[[#This Row],[Profit Per T]] * WORKSHEET[[#This Row],[Weight]]</f>
        <v>10630.8</v>
      </c>
      <c r="AA1853">
        <v>1</v>
      </c>
      <c r="AB1853" s="1">
        <v>4.6499999999999995</v>
      </c>
      <c r="AC1853" s="1">
        <v>3.1</v>
      </c>
      <c r="AD1853" s="1">
        <v>3.875</v>
      </c>
      <c r="AE1853" s="1">
        <f>WORKSHEET[[#This Row],[Delay at toll gate in days]] +WORKSHEET[[#This Row],[Delay at workshop in days]] +WORKSHEET[[#This Row],[Delay at border in days]]</f>
        <v>11.625</v>
      </c>
    </row>
    <row r="1854" spans="1:31" x14ac:dyDescent="0.35">
      <c r="A1854" t="s">
        <v>1874</v>
      </c>
      <c r="B1854" t="s">
        <v>10</v>
      </c>
      <c r="C1854" t="s">
        <v>56</v>
      </c>
      <c r="D1854" t="s">
        <v>3619</v>
      </c>
      <c r="E1854" t="s">
        <v>3614</v>
      </c>
      <c r="F1854" t="str">
        <f>WORKSHEET[[#This Row],[Depart From]]&amp;"-"&amp;WORKSHEET[[#This Row],[Arrive To]]</f>
        <v>Addis Ababa-Alger</v>
      </c>
      <c r="G1854" s="2">
        <v>44738</v>
      </c>
      <c r="H1854" s="2">
        <v>44764</v>
      </c>
      <c r="I1854" s="2" t="str">
        <f t="shared" si="28"/>
        <v>Delivered</v>
      </c>
      <c r="J1854" s="2" t="str">
        <f>TEXT(WORKSHEET[[#This Row],[Offloading Date]], "mmm")</f>
        <v>Jul</v>
      </c>
      <c r="K1854" s="2" t="str">
        <f>IF(OR(WORKSHEET[[#This Row],[Year]]="", ISBLANK(WORKSHEET[[#This Row],[Year]]), WORKSHEET[[#This Row],[Year]]="null"), "Exclude", "Include")</f>
        <v>Include</v>
      </c>
      <c r="L1854" t="s">
        <v>16</v>
      </c>
      <c r="M1854" t="s">
        <v>12</v>
      </c>
      <c r="N1854" t="s">
        <v>13</v>
      </c>
      <c r="O1854">
        <v>36.287999999999997</v>
      </c>
      <c r="P1854">
        <v>600</v>
      </c>
      <c r="Q1854" t="s">
        <v>14</v>
      </c>
      <c r="R1854">
        <f>P1854 * _xll.XLOOKUP(Q1854,CALCULATION!$A$15:$A$17, CALCULATION!$B$15:$B$17 )</f>
        <v>600</v>
      </c>
      <c r="S1854" s="5">
        <f>O1854*P1854*_xll.XLOOKUP(Q1854,CALCULATION!$A$15:$A$17, CALCULATION!$B$15:$B$17)</f>
        <v>21772.799999999999</v>
      </c>
      <c r="T1854">
        <v>300</v>
      </c>
      <c r="U1854" t="s">
        <v>14</v>
      </c>
      <c r="V1854">
        <f>T1854 * _xll.XLOOKUP(U1854,CALCULATION!$A$15:$A$17, CALCULATION!$B$15:$B$17 )</f>
        <v>300</v>
      </c>
      <c r="W1854" s="5">
        <f>O1854*T1854*_xll.XLOOKUP(U1854,CALCULATION!$A$15:$A$17, CALCULATION!$B$15:$B$17)</f>
        <v>10886.4</v>
      </c>
      <c r="X1854" s="5">
        <f>WORKSHEET[[#This Row],[Clients Total Cost]] / WORKSHEET[[#This Row],[Clients Rate per T2 (USD)]]</f>
        <v>36.287999999999997</v>
      </c>
      <c r="Y1854" s="5">
        <f>WORKSHEET[[#This Row],[Clients Rate per T2 (USD)]] - WORKSHEET[[#This Row],[Supplier Rate Per t2 (USD)]]</f>
        <v>300</v>
      </c>
      <c r="Z1854" s="5">
        <f>WORKSHEET[[#This Row],[Profit Per T]] * WORKSHEET[[#This Row],[Weight]]</f>
        <v>10886.4</v>
      </c>
      <c r="AA1854">
        <v>1</v>
      </c>
      <c r="AB1854" s="1">
        <v>3.9</v>
      </c>
      <c r="AC1854" s="1">
        <v>2.6</v>
      </c>
      <c r="AD1854" s="1">
        <v>3.25</v>
      </c>
      <c r="AE1854" s="1">
        <f>WORKSHEET[[#This Row],[Delay at toll gate in days]] +WORKSHEET[[#This Row],[Delay at workshop in days]] +WORKSHEET[[#This Row],[Delay at border in days]]</f>
        <v>9.75</v>
      </c>
    </row>
    <row r="1855" spans="1:31" x14ac:dyDescent="0.35">
      <c r="A1855" t="s">
        <v>1875</v>
      </c>
      <c r="B1855" t="s">
        <v>10</v>
      </c>
      <c r="C1855" t="s">
        <v>56</v>
      </c>
      <c r="D1855" t="s">
        <v>3619</v>
      </c>
      <c r="E1855" t="s">
        <v>3617</v>
      </c>
      <c r="F1855" t="str">
        <f>WORKSHEET[[#This Row],[Depart From]]&amp;"-"&amp;WORKSHEET[[#This Row],[Arrive To]]</f>
        <v>Addis Ababa-Lagos</v>
      </c>
      <c r="G1855" s="2">
        <v>44738</v>
      </c>
      <c r="H1855" s="2">
        <v>44764</v>
      </c>
      <c r="I1855" s="2" t="str">
        <f t="shared" si="28"/>
        <v>Delivered</v>
      </c>
      <c r="J1855" s="2" t="str">
        <f>TEXT(WORKSHEET[[#This Row],[Offloading Date]], "mmm")</f>
        <v>Jul</v>
      </c>
      <c r="K1855" s="2" t="str">
        <f>IF(OR(WORKSHEET[[#This Row],[Year]]="", ISBLANK(WORKSHEET[[#This Row],[Year]]), WORKSHEET[[#This Row],[Year]]="null"), "Exclude", "Include")</f>
        <v>Include</v>
      </c>
      <c r="L1855" t="s">
        <v>16</v>
      </c>
      <c r="M1855" t="s">
        <v>12</v>
      </c>
      <c r="N1855" t="s">
        <v>13</v>
      </c>
      <c r="O1855">
        <v>35.799999999999997</v>
      </c>
      <c r="P1855">
        <v>600</v>
      </c>
      <c r="Q1855" t="s">
        <v>14</v>
      </c>
      <c r="R1855">
        <f>P1855 * _xll.XLOOKUP(Q1855,CALCULATION!$A$15:$A$17, CALCULATION!$B$15:$B$17 )</f>
        <v>600</v>
      </c>
      <c r="S1855" s="5">
        <f>O1855*P1855*_xll.XLOOKUP(Q1855,CALCULATION!$A$15:$A$17, CALCULATION!$B$15:$B$17)</f>
        <v>21480</v>
      </c>
      <c r="T1855">
        <v>300</v>
      </c>
      <c r="U1855" t="s">
        <v>14</v>
      </c>
      <c r="V1855">
        <f>T1855 * _xll.XLOOKUP(U1855,CALCULATION!$A$15:$A$17, CALCULATION!$B$15:$B$17 )</f>
        <v>300</v>
      </c>
      <c r="W1855" s="5">
        <f>O1855*T1855*_xll.XLOOKUP(U1855,CALCULATION!$A$15:$A$17, CALCULATION!$B$15:$B$17)</f>
        <v>10740</v>
      </c>
      <c r="X1855" s="5">
        <f>WORKSHEET[[#This Row],[Clients Total Cost]] / WORKSHEET[[#This Row],[Clients Rate per T2 (USD)]]</f>
        <v>35.799999999999997</v>
      </c>
      <c r="Y1855" s="5">
        <f>WORKSHEET[[#This Row],[Clients Rate per T2 (USD)]] - WORKSHEET[[#This Row],[Supplier Rate Per t2 (USD)]]</f>
        <v>300</v>
      </c>
      <c r="Z1855" s="5">
        <f>WORKSHEET[[#This Row],[Profit Per T]] * WORKSHEET[[#This Row],[Weight]]</f>
        <v>10740</v>
      </c>
      <c r="AA1855">
        <v>1</v>
      </c>
      <c r="AB1855" s="1">
        <v>3.9</v>
      </c>
      <c r="AC1855" s="1">
        <v>2.6</v>
      </c>
      <c r="AD1855" s="1">
        <v>3.25</v>
      </c>
      <c r="AE1855" s="1">
        <f>WORKSHEET[[#This Row],[Delay at toll gate in days]] +WORKSHEET[[#This Row],[Delay at workshop in days]] +WORKSHEET[[#This Row],[Delay at border in days]]</f>
        <v>9.75</v>
      </c>
    </row>
    <row r="1856" spans="1:31" x14ac:dyDescent="0.35">
      <c r="A1856" t="s">
        <v>1876</v>
      </c>
      <c r="B1856" t="s">
        <v>10</v>
      </c>
      <c r="C1856" t="s">
        <v>56</v>
      </c>
      <c r="D1856" t="s">
        <v>3616</v>
      </c>
      <c r="E1856" t="s">
        <v>3613</v>
      </c>
      <c r="F1856" t="str">
        <f>WORKSHEET[[#This Row],[Depart From]]&amp;"-"&amp;WORKSHEET[[#This Row],[Arrive To]]</f>
        <v>Marrakech-Sanaa</v>
      </c>
      <c r="G1856" s="2">
        <v>44737</v>
      </c>
      <c r="H1856" s="2">
        <v>44769</v>
      </c>
      <c r="I1856" s="2" t="str">
        <f t="shared" si="28"/>
        <v>Delivered</v>
      </c>
      <c r="J1856" s="2" t="str">
        <f>TEXT(WORKSHEET[[#This Row],[Offloading Date]], "mmm")</f>
        <v>Jul</v>
      </c>
      <c r="K1856" s="2" t="str">
        <f>IF(OR(WORKSHEET[[#This Row],[Year]]="", ISBLANK(WORKSHEET[[#This Row],[Year]]), WORKSHEET[[#This Row],[Year]]="null"), "Exclude", "Include")</f>
        <v>Include</v>
      </c>
      <c r="L1856" t="s">
        <v>16</v>
      </c>
      <c r="M1856" t="s">
        <v>12</v>
      </c>
      <c r="N1856" t="s">
        <v>13</v>
      </c>
      <c r="O1856">
        <v>35.701999999999998</v>
      </c>
      <c r="P1856">
        <v>600</v>
      </c>
      <c r="Q1856" t="s">
        <v>14</v>
      </c>
      <c r="R1856">
        <f>P1856 * _xll.XLOOKUP(Q1856,CALCULATION!$A$15:$A$17, CALCULATION!$B$15:$B$17 )</f>
        <v>600</v>
      </c>
      <c r="S1856" s="5">
        <f>O1856*P1856*_xll.XLOOKUP(Q1856,CALCULATION!$A$15:$A$17, CALCULATION!$B$15:$B$17)</f>
        <v>21421.199999999997</v>
      </c>
      <c r="T1856">
        <v>300</v>
      </c>
      <c r="U1856" t="s">
        <v>14</v>
      </c>
      <c r="V1856">
        <f>T1856 * _xll.XLOOKUP(U1856,CALCULATION!$A$15:$A$17, CALCULATION!$B$15:$B$17 )</f>
        <v>300</v>
      </c>
      <c r="W1856" s="5">
        <f>O1856*T1856*_xll.XLOOKUP(U1856,CALCULATION!$A$15:$A$17, CALCULATION!$B$15:$B$17)</f>
        <v>10710.599999999999</v>
      </c>
      <c r="X1856" s="5">
        <f>WORKSHEET[[#This Row],[Clients Total Cost]] / WORKSHEET[[#This Row],[Clients Rate per T2 (USD)]]</f>
        <v>35.701999999999998</v>
      </c>
      <c r="Y1856" s="5">
        <f>WORKSHEET[[#This Row],[Clients Rate per T2 (USD)]] - WORKSHEET[[#This Row],[Supplier Rate Per t2 (USD)]]</f>
        <v>300</v>
      </c>
      <c r="Z1856" s="5">
        <f>WORKSHEET[[#This Row],[Profit Per T]] * WORKSHEET[[#This Row],[Weight]]</f>
        <v>10710.599999999999</v>
      </c>
      <c r="AA1856">
        <v>1</v>
      </c>
      <c r="AB1856" s="1">
        <v>4.8</v>
      </c>
      <c r="AC1856" s="1">
        <v>3.2</v>
      </c>
      <c r="AD1856" s="1">
        <v>4</v>
      </c>
      <c r="AE1856" s="1">
        <f>WORKSHEET[[#This Row],[Delay at toll gate in days]] +WORKSHEET[[#This Row],[Delay at workshop in days]] +WORKSHEET[[#This Row],[Delay at border in days]]</f>
        <v>12</v>
      </c>
    </row>
    <row r="1857" spans="1:31" x14ac:dyDescent="0.35">
      <c r="A1857" t="s">
        <v>1877</v>
      </c>
      <c r="B1857" t="s">
        <v>10</v>
      </c>
      <c r="C1857" t="s">
        <v>56</v>
      </c>
      <c r="D1857" t="s">
        <v>3615</v>
      </c>
      <c r="E1857" t="s">
        <v>3618</v>
      </c>
      <c r="F1857" t="str">
        <f>WORKSHEET[[#This Row],[Depart From]]&amp;"-"&amp;WORKSHEET[[#This Row],[Arrive To]]</f>
        <v>Mombasa-Tripoli</v>
      </c>
      <c r="G1857" s="2">
        <v>44726</v>
      </c>
      <c r="H1857" s="2">
        <v>44726</v>
      </c>
      <c r="I1857" s="2" t="str">
        <f t="shared" si="28"/>
        <v>Delivered</v>
      </c>
      <c r="J1857" s="2" t="str">
        <f>TEXT(WORKSHEET[[#This Row],[Offloading Date]], "mmm")</f>
        <v>Jun</v>
      </c>
      <c r="K1857" s="2" t="str">
        <f>IF(OR(WORKSHEET[[#This Row],[Year]]="", ISBLANK(WORKSHEET[[#This Row],[Year]]), WORKSHEET[[#This Row],[Year]]="null"), "Exclude", "Include")</f>
        <v>Include</v>
      </c>
      <c r="L1857" t="s">
        <v>16</v>
      </c>
      <c r="M1857" t="s">
        <v>12</v>
      </c>
      <c r="N1857" t="s">
        <v>57</v>
      </c>
      <c r="O1857">
        <v>23.648</v>
      </c>
      <c r="P1857">
        <v>100</v>
      </c>
      <c r="Q1857" t="s">
        <v>14</v>
      </c>
      <c r="R1857">
        <f>P1857 * _xll.XLOOKUP(Q1857,CALCULATION!$A$15:$A$17, CALCULATION!$B$15:$B$17 )</f>
        <v>100</v>
      </c>
      <c r="S1857" s="5">
        <f>O1857*P1857*_xll.XLOOKUP(Q1857,CALCULATION!$A$15:$A$17, CALCULATION!$B$15:$B$17)</f>
        <v>2364.8000000000002</v>
      </c>
      <c r="T1857">
        <v>80</v>
      </c>
      <c r="U1857" t="s">
        <v>14</v>
      </c>
      <c r="V1857">
        <f>T1857 * _xll.XLOOKUP(U1857,CALCULATION!$A$15:$A$17, CALCULATION!$B$15:$B$17 )</f>
        <v>80</v>
      </c>
      <c r="W1857" s="5">
        <f>O1857*T1857*_xll.XLOOKUP(U1857,CALCULATION!$A$15:$A$17, CALCULATION!$B$15:$B$17)</f>
        <v>1891.84</v>
      </c>
      <c r="X1857" s="5">
        <f>WORKSHEET[[#This Row],[Clients Total Cost]] / WORKSHEET[[#This Row],[Clients Rate per T2 (USD)]]</f>
        <v>23.648000000000003</v>
      </c>
      <c r="Y1857" s="5">
        <f>WORKSHEET[[#This Row],[Clients Rate per T2 (USD)]] - WORKSHEET[[#This Row],[Supplier Rate Per t2 (USD)]]</f>
        <v>20</v>
      </c>
      <c r="Z1857" s="5">
        <f>WORKSHEET[[#This Row],[Profit Per T]] * WORKSHEET[[#This Row],[Weight]]</f>
        <v>472.96000000000004</v>
      </c>
      <c r="AA1857">
        <v>1</v>
      </c>
      <c r="AB1857" s="1">
        <v>0</v>
      </c>
      <c r="AC1857" s="1">
        <v>0</v>
      </c>
      <c r="AD1857" s="1">
        <v>0</v>
      </c>
      <c r="AE1857" s="1">
        <f>WORKSHEET[[#This Row],[Delay at toll gate in days]] +WORKSHEET[[#This Row],[Delay at workshop in days]] +WORKSHEET[[#This Row],[Delay at border in days]]</f>
        <v>0</v>
      </c>
    </row>
    <row r="1858" spans="1:31" x14ac:dyDescent="0.35">
      <c r="A1858" t="s">
        <v>1878</v>
      </c>
      <c r="B1858" t="s">
        <v>10</v>
      </c>
      <c r="C1858" t="s">
        <v>56</v>
      </c>
      <c r="D1858" t="s">
        <v>3619</v>
      </c>
      <c r="E1858" t="s">
        <v>3618</v>
      </c>
      <c r="F1858" t="str">
        <f>WORKSHEET[[#This Row],[Depart From]]&amp;"-"&amp;WORKSHEET[[#This Row],[Arrive To]]</f>
        <v>Addis Ababa-Tripoli</v>
      </c>
      <c r="G1858" s="2">
        <v>44726</v>
      </c>
      <c r="H1858" s="2">
        <v>44726</v>
      </c>
      <c r="I1858" s="2" t="str">
        <f t="shared" ref="I1858:I1921" si="29">IF(OR(H1858="", H1858="NULL"), "Failed","Delivered")</f>
        <v>Delivered</v>
      </c>
      <c r="J1858" s="2" t="str">
        <f>TEXT(WORKSHEET[[#This Row],[Offloading Date]], "mmm")</f>
        <v>Jun</v>
      </c>
      <c r="K1858" s="2" t="str">
        <f>IF(OR(WORKSHEET[[#This Row],[Year]]="", ISBLANK(WORKSHEET[[#This Row],[Year]]), WORKSHEET[[#This Row],[Year]]="null"), "Exclude", "Include")</f>
        <v>Include</v>
      </c>
      <c r="L1858" t="s">
        <v>16</v>
      </c>
      <c r="M1858" t="s">
        <v>12</v>
      </c>
      <c r="N1858" t="s">
        <v>57</v>
      </c>
      <c r="O1858">
        <v>23.773</v>
      </c>
      <c r="P1858">
        <v>100</v>
      </c>
      <c r="Q1858" t="s">
        <v>14</v>
      </c>
      <c r="R1858">
        <f>P1858 * _xll.XLOOKUP(Q1858,CALCULATION!$A$15:$A$17, CALCULATION!$B$15:$B$17 )</f>
        <v>100</v>
      </c>
      <c r="S1858" s="5">
        <f>O1858*P1858*_xll.XLOOKUP(Q1858,CALCULATION!$A$15:$A$17, CALCULATION!$B$15:$B$17)</f>
        <v>2377.3000000000002</v>
      </c>
      <c r="T1858">
        <v>80</v>
      </c>
      <c r="U1858" t="s">
        <v>14</v>
      </c>
      <c r="V1858">
        <f>T1858 * _xll.XLOOKUP(U1858,CALCULATION!$A$15:$A$17, CALCULATION!$B$15:$B$17 )</f>
        <v>80</v>
      </c>
      <c r="W1858" s="5">
        <f>O1858*T1858*_xll.XLOOKUP(U1858,CALCULATION!$A$15:$A$17, CALCULATION!$B$15:$B$17)</f>
        <v>1901.84</v>
      </c>
      <c r="X1858" s="5">
        <f>WORKSHEET[[#This Row],[Clients Total Cost]] / WORKSHEET[[#This Row],[Clients Rate per T2 (USD)]]</f>
        <v>23.773000000000003</v>
      </c>
      <c r="Y1858" s="5">
        <f>WORKSHEET[[#This Row],[Clients Rate per T2 (USD)]] - WORKSHEET[[#This Row],[Supplier Rate Per t2 (USD)]]</f>
        <v>20</v>
      </c>
      <c r="Z1858" s="5">
        <f>WORKSHEET[[#This Row],[Profit Per T]] * WORKSHEET[[#This Row],[Weight]]</f>
        <v>475.46000000000004</v>
      </c>
      <c r="AA1858">
        <v>1</v>
      </c>
      <c r="AB1858" s="1">
        <v>0</v>
      </c>
      <c r="AC1858" s="1">
        <v>0</v>
      </c>
      <c r="AD1858" s="1">
        <v>0</v>
      </c>
      <c r="AE1858" s="1">
        <f>WORKSHEET[[#This Row],[Delay at toll gate in days]] +WORKSHEET[[#This Row],[Delay at workshop in days]] +WORKSHEET[[#This Row],[Delay at border in days]]</f>
        <v>0</v>
      </c>
    </row>
    <row r="1859" spans="1:31" x14ac:dyDescent="0.35">
      <c r="A1859" t="s">
        <v>1879</v>
      </c>
      <c r="B1859" t="s">
        <v>10</v>
      </c>
      <c r="C1859" t="s">
        <v>56</v>
      </c>
      <c r="D1859" t="s">
        <v>3616</v>
      </c>
      <c r="E1859" t="s">
        <v>3614</v>
      </c>
      <c r="F1859" t="str">
        <f>WORKSHEET[[#This Row],[Depart From]]&amp;"-"&amp;WORKSHEET[[#This Row],[Arrive To]]</f>
        <v>Marrakech-Alger</v>
      </c>
      <c r="G1859" s="2">
        <v>44726</v>
      </c>
      <c r="H1859" s="2">
        <v>44726</v>
      </c>
      <c r="I1859" s="2" t="str">
        <f t="shared" si="29"/>
        <v>Delivered</v>
      </c>
      <c r="J1859" s="2" t="str">
        <f>TEXT(WORKSHEET[[#This Row],[Offloading Date]], "mmm")</f>
        <v>Jun</v>
      </c>
      <c r="K1859" s="2" t="str">
        <f>IF(OR(WORKSHEET[[#This Row],[Year]]="", ISBLANK(WORKSHEET[[#This Row],[Year]]), WORKSHEET[[#This Row],[Year]]="null"), "Exclude", "Include")</f>
        <v>Include</v>
      </c>
      <c r="L1859" t="s">
        <v>16</v>
      </c>
      <c r="M1859" t="s">
        <v>12</v>
      </c>
      <c r="N1859" t="s">
        <v>57</v>
      </c>
      <c r="O1859">
        <v>24</v>
      </c>
      <c r="P1859">
        <v>100</v>
      </c>
      <c r="Q1859" t="s">
        <v>14</v>
      </c>
      <c r="R1859">
        <f>P1859 * _xll.XLOOKUP(Q1859,CALCULATION!$A$15:$A$17, CALCULATION!$B$15:$B$17 )</f>
        <v>100</v>
      </c>
      <c r="S1859" s="5">
        <f>O1859*P1859*_xll.XLOOKUP(Q1859,CALCULATION!$A$15:$A$17, CALCULATION!$B$15:$B$17)</f>
        <v>2400</v>
      </c>
      <c r="T1859">
        <v>80</v>
      </c>
      <c r="U1859" t="s">
        <v>14</v>
      </c>
      <c r="V1859">
        <f>T1859 * _xll.XLOOKUP(U1859,CALCULATION!$A$15:$A$17, CALCULATION!$B$15:$B$17 )</f>
        <v>80</v>
      </c>
      <c r="W1859" s="5">
        <f>O1859*T1859*_xll.XLOOKUP(U1859,CALCULATION!$A$15:$A$17, CALCULATION!$B$15:$B$17)</f>
        <v>1920</v>
      </c>
      <c r="X1859" s="5">
        <f>WORKSHEET[[#This Row],[Clients Total Cost]] / WORKSHEET[[#This Row],[Clients Rate per T2 (USD)]]</f>
        <v>24</v>
      </c>
      <c r="Y1859" s="5">
        <f>WORKSHEET[[#This Row],[Clients Rate per T2 (USD)]] - WORKSHEET[[#This Row],[Supplier Rate Per t2 (USD)]]</f>
        <v>20</v>
      </c>
      <c r="Z1859" s="5">
        <f>WORKSHEET[[#This Row],[Profit Per T]] * WORKSHEET[[#This Row],[Weight]]</f>
        <v>480</v>
      </c>
      <c r="AA1859">
        <v>1</v>
      </c>
      <c r="AB1859" s="1">
        <v>0</v>
      </c>
      <c r="AC1859" s="1">
        <v>0</v>
      </c>
      <c r="AD1859" s="1">
        <v>0</v>
      </c>
      <c r="AE1859" s="1">
        <f>WORKSHEET[[#This Row],[Delay at toll gate in days]] +WORKSHEET[[#This Row],[Delay at workshop in days]] +WORKSHEET[[#This Row],[Delay at border in days]]</f>
        <v>0</v>
      </c>
    </row>
    <row r="1860" spans="1:31" x14ac:dyDescent="0.35">
      <c r="A1860" t="s">
        <v>1880</v>
      </c>
      <c r="B1860" t="s">
        <v>10</v>
      </c>
      <c r="C1860" t="s">
        <v>56</v>
      </c>
      <c r="D1860" t="s">
        <v>3611</v>
      </c>
      <c r="E1860" t="s">
        <v>3613</v>
      </c>
      <c r="F1860" t="str">
        <f>WORKSHEET[[#This Row],[Depart From]]&amp;"-"&amp;WORKSHEET[[#This Row],[Arrive To]]</f>
        <v>Mogadishu-Sanaa</v>
      </c>
      <c r="G1860" s="2">
        <v>44726</v>
      </c>
      <c r="H1860" s="2">
        <v>44726</v>
      </c>
      <c r="I1860" s="2" t="str">
        <f t="shared" si="29"/>
        <v>Delivered</v>
      </c>
      <c r="J1860" s="2" t="str">
        <f>TEXT(WORKSHEET[[#This Row],[Offloading Date]], "mmm")</f>
        <v>Jun</v>
      </c>
      <c r="K1860" s="2" t="str">
        <f>IF(OR(WORKSHEET[[#This Row],[Year]]="", ISBLANK(WORKSHEET[[#This Row],[Year]]), WORKSHEET[[#This Row],[Year]]="null"), "Exclude", "Include")</f>
        <v>Include</v>
      </c>
      <c r="L1860" t="s">
        <v>16</v>
      </c>
      <c r="M1860" t="s">
        <v>12</v>
      </c>
      <c r="N1860" t="s">
        <v>57</v>
      </c>
      <c r="O1860">
        <v>21.484999999999999</v>
      </c>
      <c r="P1860">
        <v>100</v>
      </c>
      <c r="Q1860" t="s">
        <v>14</v>
      </c>
      <c r="R1860">
        <f>P1860 * _xll.XLOOKUP(Q1860,CALCULATION!$A$15:$A$17, CALCULATION!$B$15:$B$17 )</f>
        <v>100</v>
      </c>
      <c r="S1860" s="5">
        <f>O1860*P1860*_xll.XLOOKUP(Q1860,CALCULATION!$A$15:$A$17, CALCULATION!$B$15:$B$17)</f>
        <v>2148.5</v>
      </c>
      <c r="T1860">
        <v>80</v>
      </c>
      <c r="U1860" t="s">
        <v>14</v>
      </c>
      <c r="V1860">
        <f>T1860 * _xll.XLOOKUP(U1860,CALCULATION!$A$15:$A$17, CALCULATION!$B$15:$B$17 )</f>
        <v>80</v>
      </c>
      <c r="W1860" s="5">
        <f>O1860*T1860*_xll.XLOOKUP(U1860,CALCULATION!$A$15:$A$17, CALCULATION!$B$15:$B$17)</f>
        <v>1718.8</v>
      </c>
      <c r="X1860" s="5">
        <f>WORKSHEET[[#This Row],[Clients Total Cost]] / WORKSHEET[[#This Row],[Clients Rate per T2 (USD)]]</f>
        <v>21.484999999999999</v>
      </c>
      <c r="Y1860" s="5">
        <f>WORKSHEET[[#This Row],[Clients Rate per T2 (USD)]] - WORKSHEET[[#This Row],[Supplier Rate Per t2 (USD)]]</f>
        <v>20</v>
      </c>
      <c r="Z1860" s="5">
        <f>WORKSHEET[[#This Row],[Profit Per T]] * WORKSHEET[[#This Row],[Weight]]</f>
        <v>429.7</v>
      </c>
      <c r="AA1860">
        <v>1</v>
      </c>
      <c r="AB1860" s="1">
        <v>0</v>
      </c>
      <c r="AC1860" s="1">
        <v>0</v>
      </c>
      <c r="AD1860" s="1">
        <v>0</v>
      </c>
      <c r="AE1860" s="1">
        <f>WORKSHEET[[#This Row],[Delay at toll gate in days]] +WORKSHEET[[#This Row],[Delay at workshop in days]] +WORKSHEET[[#This Row],[Delay at border in days]]</f>
        <v>0</v>
      </c>
    </row>
    <row r="1861" spans="1:31" x14ac:dyDescent="0.35">
      <c r="A1861" t="s">
        <v>1881</v>
      </c>
      <c r="B1861" t="s">
        <v>10</v>
      </c>
      <c r="C1861" t="s">
        <v>56</v>
      </c>
      <c r="D1861" t="s">
        <v>3615</v>
      </c>
      <c r="E1861" t="s">
        <v>3618</v>
      </c>
      <c r="F1861" t="str">
        <f>WORKSHEET[[#This Row],[Depart From]]&amp;"-"&amp;WORKSHEET[[#This Row],[Arrive To]]</f>
        <v>Mombasa-Tripoli</v>
      </c>
      <c r="G1861" s="2">
        <v>44726</v>
      </c>
      <c r="H1861" s="2">
        <v>44726</v>
      </c>
      <c r="I1861" s="2" t="str">
        <f t="shared" si="29"/>
        <v>Delivered</v>
      </c>
      <c r="J1861" s="2" t="str">
        <f>TEXT(WORKSHEET[[#This Row],[Offloading Date]], "mmm")</f>
        <v>Jun</v>
      </c>
      <c r="K1861" s="2" t="str">
        <f>IF(OR(WORKSHEET[[#This Row],[Year]]="", ISBLANK(WORKSHEET[[#This Row],[Year]]), WORKSHEET[[#This Row],[Year]]="null"), "Exclude", "Include")</f>
        <v>Include</v>
      </c>
      <c r="L1861" t="s">
        <v>16</v>
      </c>
      <c r="M1861" t="s">
        <v>12</v>
      </c>
      <c r="N1861" t="s">
        <v>57</v>
      </c>
      <c r="O1861">
        <v>21.623999999999999</v>
      </c>
      <c r="P1861">
        <v>100</v>
      </c>
      <c r="Q1861" t="s">
        <v>14</v>
      </c>
      <c r="R1861">
        <f>P1861 * _xll.XLOOKUP(Q1861,CALCULATION!$A$15:$A$17, CALCULATION!$B$15:$B$17 )</f>
        <v>100</v>
      </c>
      <c r="S1861" s="5">
        <f>O1861*P1861*_xll.XLOOKUP(Q1861,CALCULATION!$A$15:$A$17, CALCULATION!$B$15:$B$17)</f>
        <v>2162.4</v>
      </c>
      <c r="T1861">
        <v>80</v>
      </c>
      <c r="U1861" t="s">
        <v>14</v>
      </c>
      <c r="V1861">
        <f>T1861 * _xll.XLOOKUP(U1861,CALCULATION!$A$15:$A$17, CALCULATION!$B$15:$B$17 )</f>
        <v>80</v>
      </c>
      <c r="W1861" s="5">
        <f>O1861*T1861*_xll.XLOOKUP(U1861,CALCULATION!$A$15:$A$17, CALCULATION!$B$15:$B$17)</f>
        <v>1729.9199999999998</v>
      </c>
      <c r="X1861" s="5">
        <f>WORKSHEET[[#This Row],[Clients Total Cost]] / WORKSHEET[[#This Row],[Clients Rate per T2 (USD)]]</f>
        <v>21.624000000000002</v>
      </c>
      <c r="Y1861" s="5">
        <f>WORKSHEET[[#This Row],[Clients Rate per T2 (USD)]] - WORKSHEET[[#This Row],[Supplier Rate Per t2 (USD)]]</f>
        <v>20</v>
      </c>
      <c r="Z1861" s="5">
        <f>WORKSHEET[[#This Row],[Profit Per T]] * WORKSHEET[[#This Row],[Weight]]</f>
        <v>432.48</v>
      </c>
      <c r="AA1861">
        <v>1</v>
      </c>
      <c r="AB1861" s="1">
        <v>0</v>
      </c>
      <c r="AC1861" s="1">
        <v>0</v>
      </c>
      <c r="AD1861" s="1">
        <v>0</v>
      </c>
      <c r="AE1861" s="1">
        <f>WORKSHEET[[#This Row],[Delay at toll gate in days]] +WORKSHEET[[#This Row],[Delay at workshop in days]] +WORKSHEET[[#This Row],[Delay at border in days]]</f>
        <v>0</v>
      </c>
    </row>
    <row r="1862" spans="1:31" x14ac:dyDescent="0.35">
      <c r="A1862" t="s">
        <v>1882</v>
      </c>
      <c r="B1862" t="s">
        <v>10</v>
      </c>
      <c r="C1862" t="s">
        <v>56</v>
      </c>
      <c r="D1862" t="s">
        <v>3620</v>
      </c>
      <c r="E1862" t="s">
        <v>3612</v>
      </c>
      <c r="F1862" t="str">
        <f>WORKSHEET[[#This Row],[Depart From]]&amp;"-"&amp;WORKSHEET[[#This Row],[Arrive To]]</f>
        <v>Zanzibar-Victoria</v>
      </c>
      <c r="G1862" s="2">
        <v>44727</v>
      </c>
      <c r="H1862" s="2">
        <v>44749</v>
      </c>
      <c r="I1862" s="2" t="str">
        <f t="shared" si="29"/>
        <v>Delivered</v>
      </c>
      <c r="J1862" s="2" t="str">
        <f>TEXT(WORKSHEET[[#This Row],[Offloading Date]], "mmm")</f>
        <v>Jul</v>
      </c>
      <c r="K1862" s="2" t="str">
        <f>IF(OR(WORKSHEET[[#This Row],[Year]]="", ISBLANK(WORKSHEET[[#This Row],[Year]]), WORKSHEET[[#This Row],[Year]]="null"), "Exclude", "Include")</f>
        <v>Include</v>
      </c>
      <c r="L1862" t="s">
        <v>12</v>
      </c>
      <c r="M1862" t="s">
        <v>12</v>
      </c>
      <c r="N1862" t="s">
        <v>13</v>
      </c>
      <c r="O1862">
        <v>35.634999999999998</v>
      </c>
      <c r="P1862">
        <v>600</v>
      </c>
      <c r="Q1862" t="s">
        <v>14</v>
      </c>
      <c r="R1862">
        <f>P1862 * _xll.XLOOKUP(Q1862,CALCULATION!$A$15:$A$17, CALCULATION!$B$15:$B$17 )</f>
        <v>600</v>
      </c>
      <c r="S1862" s="5">
        <f>O1862*P1862*_xll.XLOOKUP(Q1862,CALCULATION!$A$15:$A$17, CALCULATION!$B$15:$B$17)</f>
        <v>21381</v>
      </c>
      <c r="T1862">
        <v>300</v>
      </c>
      <c r="U1862" t="s">
        <v>14</v>
      </c>
      <c r="V1862">
        <f>T1862 * _xll.XLOOKUP(U1862,CALCULATION!$A$15:$A$17, CALCULATION!$B$15:$B$17 )</f>
        <v>300</v>
      </c>
      <c r="W1862" s="5">
        <f>O1862*T1862*_xll.XLOOKUP(U1862,CALCULATION!$A$15:$A$17, CALCULATION!$B$15:$B$17)</f>
        <v>10690.5</v>
      </c>
      <c r="X1862" s="5">
        <f>WORKSHEET[[#This Row],[Clients Total Cost]] / WORKSHEET[[#This Row],[Clients Rate per T2 (USD)]]</f>
        <v>35.634999999999998</v>
      </c>
      <c r="Y1862" s="5">
        <f>WORKSHEET[[#This Row],[Clients Rate per T2 (USD)]] - WORKSHEET[[#This Row],[Supplier Rate Per t2 (USD)]]</f>
        <v>300</v>
      </c>
      <c r="Z1862" s="5">
        <f>WORKSHEET[[#This Row],[Profit Per T]] * WORKSHEET[[#This Row],[Weight]]</f>
        <v>10690.5</v>
      </c>
      <c r="AA1862">
        <v>1</v>
      </c>
      <c r="AB1862" s="1">
        <v>3.3</v>
      </c>
      <c r="AC1862" s="1">
        <v>2.2000000000000002</v>
      </c>
      <c r="AD1862" s="1">
        <v>2.75</v>
      </c>
      <c r="AE1862" s="1">
        <f>WORKSHEET[[#This Row],[Delay at toll gate in days]] +WORKSHEET[[#This Row],[Delay at workshop in days]] +WORKSHEET[[#This Row],[Delay at border in days]]</f>
        <v>8.25</v>
      </c>
    </row>
    <row r="1863" spans="1:31" x14ac:dyDescent="0.35">
      <c r="A1863" t="s">
        <v>1883</v>
      </c>
      <c r="B1863" t="s">
        <v>10</v>
      </c>
      <c r="C1863" t="s">
        <v>56</v>
      </c>
      <c r="D1863" t="s">
        <v>3616</v>
      </c>
      <c r="E1863" t="s">
        <v>3617</v>
      </c>
      <c r="F1863" t="str">
        <f>WORKSHEET[[#This Row],[Depart From]]&amp;"-"&amp;WORKSHEET[[#This Row],[Arrive To]]</f>
        <v>Marrakech-Lagos</v>
      </c>
      <c r="G1863" s="2">
        <v>44732</v>
      </c>
      <c r="H1863" s="2">
        <v>44777</v>
      </c>
      <c r="I1863" s="2" t="str">
        <f t="shared" si="29"/>
        <v>Delivered</v>
      </c>
      <c r="J1863" s="2" t="str">
        <f>TEXT(WORKSHEET[[#This Row],[Offloading Date]], "mmm")</f>
        <v>Aug</v>
      </c>
      <c r="K1863" s="2" t="str">
        <f>IF(OR(WORKSHEET[[#This Row],[Year]]="", ISBLANK(WORKSHEET[[#This Row],[Year]]), WORKSHEET[[#This Row],[Year]]="null"), "Exclude", "Include")</f>
        <v>Include</v>
      </c>
      <c r="L1863" t="s">
        <v>12</v>
      </c>
      <c r="M1863" t="s">
        <v>12</v>
      </c>
      <c r="N1863" t="s">
        <v>13</v>
      </c>
      <c r="O1863">
        <v>36.378999999999998</v>
      </c>
      <c r="P1863">
        <v>600</v>
      </c>
      <c r="Q1863" t="s">
        <v>14</v>
      </c>
      <c r="R1863">
        <f>P1863 * _xll.XLOOKUP(Q1863,CALCULATION!$A$15:$A$17, CALCULATION!$B$15:$B$17 )</f>
        <v>600</v>
      </c>
      <c r="S1863" s="5">
        <f>O1863*P1863*_xll.XLOOKUP(Q1863,CALCULATION!$A$15:$A$17, CALCULATION!$B$15:$B$17)</f>
        <v>21827.399999999998</v>
      </c>
      <c r="T1863">
        <v>300</v>
      </c>
      <c r="U1863" t="s">
        <v>14</v>
      </c>
      <c r="V1863">
        <f>T1863 * _xll.XLOOKUP(U1863,CALCULATION!$A$15:$A$17, CALCULATION!$B$15:$B$17 )</f>
        <v>300</v>
      </c>
      <c r="W1863" s="5">
        <f>O1863*T1863*_xll.XLOOKUP(U1863,CALCULATION!$A$15:$A$17, CALCULATION!$B$15:$B$17)</f>
        <v>10913.699999999999</v>
      </c>
      <c r="X1863" s="5">
        <f>WORKSHEET[[#This Row],[Clients Total Cost]] / WORKSHEET[[#This Row],[Clients Rate per T2 (USD)]]</f>
        <v>36.378999999999998</v>
      </c>
      <c r="Y1863" s="5">
        <f>WORKSHEET[[#This Row],[Clients Rate per T2 (USD)]] - WORKSHEET[[#This Row],[Supplier Rate Per t2 (USD)]]</f>
        <v>300</v>
      </c>
      <c r="Z1863" s="5">
        <f>WORKSHEET[[#This Row],[Profit Per T]] * WORKSHEET[[#This Row],[Weight]]</f>
        <v>10913.699999999999</v>
      </c>
      <c r="AA1863">
        <v>1</v>
      </c>
      <c r="AB1863" s="1">
        <v>6.75</v>
      </c>
      <c r="AC1863" s="1">
        <v>4.5</v>
      </c>
      <c r="AD1863" s="1">
        <v>5.625</v>
      </c>
      <c r="AE1863" s="1">
        <f>WORKSHEET[[#This Row],[Delay at toll gate in days]] +WORKSHEET[[#This Row],[Delay at workshop in days]] +WORKSHEET[[#This Row],[Delay at border in days]]</f>
        <v>16.875</v>
      </c>
    </row>
    <row r="1864" spans="1:31" x14ac:dyDescent="0.35">
      <c r="A1864" t="s">
        <v>1884</v>
      </c>
      <c r="B1864" t="s">
        <v>10</v>
      </c>
      <c r="C1864" t="s">
        <v>56</v>
      </c>
      <c r="D1864" t="s">
        <v>3619</v>
      </c>
      <c r="E1864" t="s">
        <v>3612</v>
      </c>
      <c r="F1864" t="str">
        <f>WORKSHEET[[#This Row],[Depart From]]&amp;"-"&amp;WORKSHEET[[#This Row],[Arrive To]]</f>
        <v>Addis Ababa-Victoria</v>
      </c>
      <c r="G1864" s="2">
        <v>44727</v>
      </c>
      <c r="H1864" s="2">
        <v>44749</v>
      </c>
      <c r="I1864" s="2" t="str">
        <f t="shared" si="29"/>
        <v>Delivered</v>
      </c>
      <c r="J1864" s="2" t="str">
        <f>TEXT(WORKSHEET[[#This Row],[Offloading Date]], "mmm")</f>
        <v>Jul</v>
      </c>
      <c r="K1864" s="2" t="str">
        <f>IF(OR(WORKSHEET[[#This Row],[Year]]="", ISBLANK(WORKSHEET[[#This Row],[Year]]), WORKSHEET[[#This Row],[Year]]="null"), "Exclude", "Include")</f>
        <v>Include</v>
      </c>
      <c r="L1864" t="s">
        <v>12</v>
      </c>
      <c r="M1864" t="s">
        <v>12</v>
      </c>
      <c r="N1864" t="s">
        <v>13</v>
      </c>
      <c r="O1864">
        <v>35.726999999999997</v>
      </c>
      <c r="P1864">
        <v>600</v>
      </c>
      <c r="Q1864" t="s">
        <v>14</v>
      </c>
      <c r="R1864">
        <f>P1864 * _xll.XLOOKUP(Q1864,CALCULATION!$A$15:$A$17, CALCULATION!$B$15:$B$17 )</f>
        <v>600</v>
      </c>
      <c r="S1864" s="5">
        <f>O1864*P1864*_xll.XLOOKUP(Q1864,CALCULATION!$A$15:$A$17, CALCULATION!$B$15:$B$17)</f>
        <v>21436.199999999997</v>
      </c>
      <c r="T1864">
        <v>300</v>
      </c>
      <c r="U1864" t="s">
        <v>14</v>
      </c>
      <c r="V1864">
        <f>T1864 * _xll.XLOOKUP(U1864,CALCULATION!$A$15:$A$17, CALCULATION!$B$15:$B$17 )</f>
        <v>300</v>
      </c>
      <c r="W1864" s="5">
        <f>O1864*T1864*_xll.XLOOKUP(U1864,CALCULATION!$A$15:$A$17, CALCULATION!$B$15:$B$17)</f>
        <v>10718.099999999999</v>
      </c>
      <c r="X1864" s="5">
        <f>WORKSHEET[[#This Row],[Clients Total Cost]] / WORKSHEET[[#This Row],[Clients Rate per T2 (USD)]]</f>
        <v>35.726999999999997</v>
      </c>
      <c r="Y1864" s="5">
        <f>WORKSHEET[[#This Row],[Clients Rate per T2 (USD)]] - WORKSHEET[[#This Row],[Supplier Rate Per t2 (USD)]]</f>
        <v>300</v>
      </c>
      <c r="Z1864" s="5">
        <f>WORKSHEET[[#This Row],[Profit Per T]] * WORKSHEET[[#This Row],[Weight]]</f>
        <v>10718.099999999999</v>
      </c>
      <c r="AA1864">
        <v>1</v>
      </c>
      <c r="AB1864" s="1">
        <v>3.3</v>
      </c>
      <c r="AC1864" s="1">
        <v>2.2000000000000002</v>
      </c>
      <c r="AD1864" s="1">
        <v>2.75</v>
      </c>
      <c r="AE1864" s="1">
        <f>WORKSHEET[[#This Row],[Delay at toll gate in days]] +WORKSHEET[[#This Row],[Delay at workshop in days]] +WORKSHEET[[#This Row],[Delay at border in days]]</f>
        <v>8.25</v>
      </c>
    </row>
    <row r="1865" spans="1:31" x14ac:dyDescent="0.35">
      <c r="A1865" t="s">
        <v>1885</v>
      </c>
      <c r="B1865" t="s">
        <v>10</v>
      </c>
      <c r="C1865" t="s">
        <v>56</v>
      </c>
      <c r="D1865" t="s">
        <v>3620</v>
      </c>
      <c r="E1865" t="s">
        <v>3613</v>
      </c>
      <c r="F1865" t="str">
        <f>WORKSHEET[[#This Row],[Depart From]]&amp;"-"&amp;WORKSHEET[[#This Row],[Arrive To]]</f>
        <v>Zanzibar-Sanaa</v>
      </c>
      <c r="G1865" s="2">
        <v>44738</v>
      </c>
      <c r="H1865" s="2">
        <v>44777</v>
      </c>
      <c r="I1865" s="2" t="str">
        <f t="shared" si="29"/>
        <v>Delivered</v>
      </c>
      <c r="J1865" s="2" t="str">
        <f>TEXT(WORKSHEET[[#This Row],[Offloading Date]], "mmm")</f>
        <v>Aug</v>
      </c>
      <c r="K1865" s="2" t="str">
        <f>IF(OR(WORKSHEET[[#This Row],[Year]]="", ISBLANK(WORKSHEET[[#This Row],[Year]]), WORKSHEET[[#This Row],[Year]]="null"), "Exclude", "Include")</f>
        <v>Include</v>
      </c>
      <c r="L1865" t="s">
        <v>12</v>
      </c>
      <c r="M1865" t="s">
        <v>12</v>
      </c>
      <c r="N1865" t="s">
        <v>13</v>
      </c>
      <c r="O1865">
        <v>35.865000000000002</v>
      </c>
      <c r="P1865">
        <v>600</v>
      </c>
      <c r="Q1865" t="s">
        <v>14</v>
      </c>
      <c r="R1865">
        <f>P1865 * _xll.XLOOKUP(Q1865,CALCULATION!$A$15:$A$17, CALCULATION!$B$15:$B$17 )</f>
        <v>600</v>
      </c>
      <c r="S1865" s="5">
        <f>O1865*P1865*_xll.XLOOKUP(Q1865,CALCULATION!$A$15:$A$17, CALCULATION!$B$15:$B$17)</f>
        <v>21519</v>
      </c>
      <c r="T1865">
        <v>300</v>
      </c>
      <c r="U1865" t="s">
        <v>14</v>
      </c>
      <c r="V1865">
        <f>T1865 * _xll.XLOOKUP(U1865,CALCULATION!$A$15:$A$17, CALCULATION!$B$15:$B$17 )</f>
        <v>300</v>
      </c>
      <c r="W1865" s="5">
        <f>O1865*T1865*_xll.XLOOKUP(U1865,CALCULATION!$A$15:$A$17, CALCULATION!$B$15:$B$17)</f>
        <v>10759.5</v>
      </c>
      <c r="X1865" s="5">
        <f>WORKSHEET[[#This Row],[Clients Total Cost]] / WORKSHEET[[#This Row],[Clients Rate per T2 (USD)]]</f>
        <v>35.865000000000002</v>
      </c>
      <c r="Y1865" s="5">
        <f>WORKSHEET[[#This Row],[Clients Rate per T2 (USD)]] - WORKSHEET[[#This Row],[Supplier Rate Per t2 (USD)]]</f>
        <v>300</v>
      </c>
      <c r="Z1865" s="5">
        <f>WORKSHEET[[#This Row],[Profit Per T]] * WORKSHEET[[#This Row],[Weight]]</f>
        <v>10759.5</v>
      </c>
      <c r="AA1865">
        <v>1</v>
      </c>
      <c r="AB1865" s="1">
        <v>5.85</v>
      </c>
      <c r="AC1865" s="1">
        <v>3.9000000000000004</v>
      </c>
      <c r="AD1865" s="1">
        <v>4.875</v>
      </c>
      <c r="AE1865" s="1">
        <f>WORKSHEET[[#This Row],[Delay at toll gate in days]] +WORKSHEET[[#This Row],[Delay at workshop in days]] +WORKSHEET[[#This Row],[Delay at border in days]]</f>
        <v>14.625</v>
      </c>
    </row>
    <row r="1866" spans="1:31" x14ac:dyDescent="0.35">
      <c r="A1866" t="s">
        <v>1886</v>
      </c>
      <c r="B1866" t="s">
        <v>10</v>
      </c>
      <c r="C1866" t="s">
        <v>56</v>
      </c>
      <c r="D1866" t="s">
        <v>3611</v>
      </c>
      <c r="E1866" t="s">
        <v>3612</v>
      </c>
      <c r="F1866" t="str">
        <f>WORKSHEET[[#This Row],[Depart From]]&amp;"-"&amp;WORKSHEET[[#This Row],[Arrive To]]</f>
        <v>Mogadishu-Victoria</v>
      </c>
      <c r="G1866" s="2">
        <v>44739</v>
      </c>
      <c r="H1866" s="2">
        <v>44763</v>
      </c>
      <c r="I1866" s="2" t="str">
        <f t="shared" si="29"/>
        <v>Delivered</v>
      </c>
      <c r="J1866" s="2" t="str">
        <f>TEXT(WORKSHEET[[#This Row],[Offloading Date]], "mmm")</f>
        <v>Jul</v>
      </c>
      <c r="K1866" s="2" t="str">
        <f>IF(OR(WORKSHEET[[#This Row],[Year]]="", ISBLANK(WORKSHEET[[#This Row],[Year]]), WORKSHEET[[#This Row],[Year]]="null"), "Exclude", "Include")</f>
        <v>Include</v>
      </c>
      <c r="L1866" t="s">
        <v>12</v>
      </c>
      <c r="M1866" t="s">
        <v>12</v>
      </c>
      <c r="N1866" t="s">
        <v>13</v>
      </c>
      <c r="O1866">
        <v>35.939</v>
      </c>
      <c r="P1866">
        <v>600</v>
      </c>
      <c r="Q1866" t="s">
        <v>14</v>
      </c>
      <c r="R1866">
        <f>P1866 * _xll.XLOOKUP(Q1866,CALCULATION!$A$15:$A$17, CALCULATION!$B$15:$B$17 )</f>
        <v>600</v>
      </c>
      <c r="S1866" s="5">
        <f>O1866*P1866*_xll.XLOOKUP(Q1866,CALCULATION!$A$15:$A$17, CALCULATION!$B$15:$B$17)</f>
        <v>21563.4</v>
      </c>
      <c r="T1866">
        <v>300</v>
      </c>
      <c r="U1866" t="s">
        <v>14</v>
      </c>
      <c r="V1866">
        <f>T1866 * _xll.XLOOKUP(U1866,CALCULATION!$A$15:$A$17, CALCULATION!$B$15:$B$17 )</f>
        <v>300</v>
      </c>
      <c r="W1866" s="5">
        <f>O1866*T1866*_xll.XLOOKUP(U1866,CALCULATION!$A$15:$A$17, CALCULATION!$B$15:$B$17)</f>
        <v>10781.7</v>
      </c>
      <c r="X1866" s="5">
        <f>WORKSHEET[[#This Row],[Clients Total Cost]] / WORKSHEET[[#This Row],[Clients Rate per T2 (USD)]]</f>
        <v>35.939</v>
      </c>
      <c r="Y1866" s="5">
        <f>WORKSHEET[[#This Row],[Clients Rate per T2 (USD)]] - WORKSHEET[[#This Row],[Supplier Rate Per t2 (USD)]]</f>
        <v>300</v>
      </c>
      <c r="Z1866" s="5">
        <f>WORKSHEET[[#This Row],[Profit Per T]] * WORKSHEET[[#This Row],[Weight]]</f>
        <v>10781.7</v>
      </c>
      <c r="AA1866">
        <v>1</v>
      </c>
      <c r="AB1866" s="1">
        <v>3.5999999999999996</v>
      </c>
      <c r="AC1866" s="1">
        <v>2.4000000000000004</v>
      </c>
      <c r="AD1866" s="1">
        <v>3</v>
      </c>
      <c r="AE1866" s="1">
        <f>WORKSHEET[[#This Row],[Delay at toll gate in days]] +WORKSHEET[[#This Row],[Delay at workshop in days]] +WORKSHEET[[#This Row],[Delay at border in days]]</f>
        <v>9</v>
      </c>
    </row>
    <row r="1867" spans="1:31" x14ac:dyDescent="0.35">
      <c r="A1867" t="s">
        <v>1887</v>
      </c>
      <c r="B1867" t="s">
        <v>10</v>
      </c>
      <c r="C1867" t="s">
        <v>56</v>
      </c>
      <c r="D1867" t="s">
        <v>3616</v>
      </c>
      <c r="E1867" t="s">
        <v>3617</v>
      </c>
      <c r="F1867" t="str">
        <f>WORKSHEET[[#This Row],[Depart From]]&amp;"-"&amp;WORKSHEET[[#This Row],[Arrive To]]</f>
        <v>Marrakech-Lagos</v>
      </c>
      <c r="G1867" s="2">
        <v>44740</v>
      </c>
      <c r="H1867" s="2">
        <v>44770</v>
      </c>
      <c r="I1867" s="2" t="str">
        <f t="shared" si="29"/>
        <v>Delivered</v>
      </c>
      <c r="J1867" s="2" t="str">
        <f>TEXT(WORKSHEET[[#This Row],[Offloading Date]], "mmm")</f>
        <v>Jul</v>
      </c>
      <c r="K1867" s="2" t="str">
        <f>IF(OR(WORKSHEET[[#This Row],[Year]]="", ISBLANK(WORKSHEET[[#This Row],[Year]]), WORKSHEET[[#This Row],[Year]]="null"), "Exclude", "Include")</f>
        <v>Include</v>
      </c>
      <c r="L1867" t="s">
        <v>12</v>
      </c>
      <c r="M1867" t="s">
        <v>12</v>
      </c>
      <c r="N1867" t="s">
        <v>13</v>
      </c>
      <c r="O1867">
        <v>36.258000000000003</v>
      </c>
      <c r="P1867">
        <v>600</v>
      </c>
      <c r="Q1867" t="s">
        <v>14</v>
      </c>
      <c r="R1867">
        <f>P1867 * _xll.XLOOKUP(Q1867,CALCULATION!$A$15:$A$17, CALCULATION!$B$15:$B$17 )</f>
        <v>600</v>
      </c>
      <c r="S1867" s="5">
        <f>O1867*P1867*_xll.XLOOKUP(Q1867,CALCULATION!$A$15:$A$17, CALCULATION!$B$15:$B$17)</f>
        <v>21754.800000000003</v>
      </c>
      <c r="T1867">
        <v>300</v>
      </c>
      <c r="U1867" t="s">
        <v>14</v>
      </c>
      <c r="V1867">
        <f>T1867 * _xll.XLOOKUP(U1867,CALCULATION!$A$15:$A$17, CALCULATION!$B$15:$B$17 )</f>
        <v>300</v>
      </c>
      <c r="W1867" s="5">
        <f>O1867*T1867*_xll.XLOOKUP(U1867,CALCULATION!$A$15:$A$17, CALCULATION!$B$15:$B$17)</f>
        <v>10877.400000000001</v>
      </c>
      <c r="X1867" s="5">
        <f>WORKSHEET[[#This Row],[Clients Total Cost]] / WORKSHEET[[#This Row],[Clients Rate per T2 (USD)]]</f>
        <v>36.258000000000003</v>
      </c>
      <c r="Y1867" s="5">
        <f>WORKSHEET[[#This Row],[Clients Rate per T2 (USD)]] - WORKSHEET[[#This Row],[Supplier Rate Per t2 (USD)]]</f>
        <v>300</v>
      </c>
      <c r="Z1867" s="5">
        <f>WORKSHEET[[#This Row],[Profit Per T]] * WORKSHEET[[#This Row],[Weight]]</f>
        <v>10877.400000000001</v>
      </c>
      <c r="AA1867">
        <v>1</v>
      </c>
      <c r="AB1867" s="1">
        <v>4.5</v>
      </c>
      <c r="AC1867" s="1">
        <v>3</v>
      </c>
      <c r="AD1867" s="1">
        <v>3.75</v>
      </c>
      <c r="AE1867" s="1">
        <f>WORKSHEET[[#This Row],[Delay at toll gate in days]] +WORKSHEET[[#This Row],[Delay at workshop in days]] +WORKSHEET[[#This Row],[Delay at border in days]]</f>
        <v>11.25</v>
      </c>
    </row>
    <row r="1868" spans="1:31" x14ac:dyDescent="0.35">
      <c r="A1868" t="s">
        <v>1888</v>
      </c>
      <c r="B1868" t="s">
        <v>10</v>
      </c>
      <c r="C1868" t="s">
        <v>56</v>
      </c>
      <c r="D1868" t="s">
        <v>3615</v>
      </c>
      <c r="E1868" t="s">
        <v>3618</v>
      </c>
      <c r="F1868" t="str">
        <f>WORKSHEET[[#This Row],[Depart From]]&amp;"-"&amp;WORKSHEET[[#This Row],[Arrive To]]</f>
        <v>Mombasa-Tripoli</v>
      </c>
      <c r="G1868" s="2">
        <v>44738</v>
      </c>
      <c r="H1868" s="2">
        <v>44770</v>
      </c>
      <c r="I1868" s="2" t="str">
        <f t="shared" si="29"/>
        <v>Delivered</v>
      </c>
      <c r="J1868" s="2" t="str">
        <f>TEXT(WORKSHEET[[#This Row],[Offloading Date]], "mmm")</f>
        <v>Jul</v>
      </c>
      <c r="K1868" s="2" t="str">
        <f>IF(OR(WORKSHEET[[#This Row],[Year]]="", ISBLANK(WORKSHEET[[#This Row],[Year]]), WORKSHEET[[#This Row],[Year]]="null"), "Exclude", "Include")</f>
        <v>Include</v>
      </c>
      <c r="L1868" t="s">
        <v>12</v>
      </c>
      <c r="M1868" t="s">
        <v>12</v>
      </c>
      <c r="N1868" t="s">
        <v>13</v>
      </c>
      <c r="O1868">
        <v>36.387</v>
      </c>
      <c r="P1868">
        <v>600</v>
      </c>
      <c r="Q1868" t="s">
        <v>14</v>
      </c>
      <c r="R1868">
        <f>P1868 * _xll.XLOOKUP(Q1868,CALCULATION!$A$15:$A$17, CALCULATION!$B$15:$B$17 )</f>
        <v>600</v>
      </c>
      <c r="S1868" s="5">
        <f>O1868*P1868*_xll.XLOOKUP(Q1868,CALCULATION!$A$15:$A$17, CALCULATION!$B$15:$B$17)</f>
        <v>21832.2</v>
      </c>
      <c r="T1868">
        <v>300</v>
      </c>
      <c r="U1868" t="s">
        <v>14</v>
      </c>
      <c r="V1868">
        <f>T1868 * _xll.XLOOKUP(U1868,CALCULATION!$A$15:$A$17, CALCULATION!$B$15:$B$17 )</f>
        <v>300</v>
      </c>
      <c r="W1868" s="5">
        <f>O1868*T1868*_xll.XLOOKUP(U1868,CALCULATION!$A$15:$A$17, CALCULATION!$B$15:$B$17)</f>
        <v>10916.1</v>
      </c>
      <c r="X1868" s="5">
        <f>WORKSHEET[[#This Row],[Clients Total Cost]] / WORKSHEET[[#This Row],[Clients Rate per T2 (USD)]]</f>
        <v>36.387</v>
      </c>
      <c r="Y1868" s="5">
        <f>WORKSHEET[[#This Row],[Clients Rate per T2 (USD)]] - WORKSHEET[[#This Row],[Supplier Rate Per t2 (USD)]]</f>
        <v>300</v>
      </c>
      <c r="Z1868" s="5">
        <f>WORKSHEET[[#This Row],[Profit Per T]] * WORKSHEET[[#This Row],[Weight]]</f>
        <v>10916.1</v>
      </c>
      <c r="AA1868">
        <v>1</v>
      </c>
      <c r="AB1868" s="1">
        <v>4.8</v>
      </c>
      <c r="AC1868" s="1">
        <v>3.2</v>
      </c>
      <c r="AD1868" s="1">
        <v>4</v>
      </c>
      <c r="AE1868" s="1">
        <f>WORKSHEET[[#This Row],[Delay at toll gate in days]] +WORKSHEET[[#This Row],[Delay at workshop in days]] +WORKSHEET[[#This Row],[Delay at border in days]]</f>
        <v>12</v>
      </c>
    </row>
    <row r="1869" spans="1:31" x14ac:dyDescent="0.35">
      <c r="A1869" t="s">
        <v>1889</v>
      </c>
      <c r="B1869" t="s">
        <v>10</v>
      </c>
      <c r="C1869" t="s">
        <v>56</v>
      </c>
      <c r="D1869" t="s">
        <v>3611</v>
      </c>
      <c r="E1869" t="s">
        <v>3618</v>
      </c>
      <c r="F1869" t="str">
        <f>WORKSHEET[[#This Row],[Depart From]]&amp;"-"&amp;WORKSHEET[[#This Row],[Arrive To]]</f>
        <v>Mogadishu-Tripoli</v>
      </c>
      <c r="G1869" s="2">
        <v>44738</v>
      </c>
      <c r="H1869" s="2">
        <v>44763</v>
      </c>
      <c r="I1869" s="2" t="str">
        <f t="shared" si="29"/>
        <v>Delivered</v>
      </c>
      <c r="J1869" s="2" t="str">
        <f>TEXT(WORKSHEET[[#This Row],[Offloading Date]], "mmm")</f>
        <v>Jul</v>
      </c>
      <c r="K1869" s="2" t="str">
        <f>IF(OR(WORKSHEET[[#This Row],[Year]]="", ISBLANK(WORKSHEET[[#This Row],[Year]]), WORKSHEET[[#This Row],[Year]]="null"), "Exclude", "Include")</f>
        <v>Include</v>
      </c>
      <c r="L1869" t="s">
        <v>12</v>
      </c>
      <c r="M1869" t="s">
        <v>12</v>
      </c>
      <c r="N1869" t="s">
        <v>13</v>
      </c>
      <c r="O1869">
        <v>36.003999999999998</v>
      </c>
      <c r="P1869">
        <v>600</v>
      </c>
      <c r="Q1869" t="s">
        <v>14</v>
      </c>
      <c r="R1869">
        <f>P1869 * _xll.XLOOKUP(Q1869,CALCULATION!$A$15:$A$17, CALCULATION!$B$15:$B$17 )</f>
        <v>600</v>
      </c>
      <c r="S1869" s="5">
        <f>O1869*P1869*_xll.XLOOKUP(Q1869,CALCULATION!$A$15:$A$17, CALCULATION!$B$15:$B$17)</f>
        <v>21602.399999999998</v>
      </c>
      <c r="T1869">
        <v>300</v>
      </c>
      <c r="U1869" t="s">
        <v>14</v>
      </c>
      <c r="V1869">
        <f>T1869 * _xll.XLOOKUP(U1869,CALCULATION!$A$15:$A$17, CALCULATION!$B$15:$B$17 )</f>
        <v>300</v>
      </c>
      <c r="W1869" s="5">
        <f>O1869*T1869*_xll.XLOOKUP(U1869,CALCULATION!$A$15:$A$17, CALCULATION!$B$15:$B$17)</f>
        <v>10801.199999999999</v>
      </c>
      <c r="X1869" s="5">
        <f>WORKSHEET[[#This Row],[Clients Total Cost]] / WORKSHEET[[#This Row],[Clients Rate per T2 (USD)]]</f>
        <v>36.003999999999998</v>
      </c>
      <c r="Y1869" s="5">
        <f>WORKSHEET[[#This Row],[Clients Rate per T2 (USD)]] - WORKSHEET[[#This Row],[Supplier Rate Per t2 (USD)]]</f>
        <v>300</v>
      </c>
      <c r="Z1869" s="5">
        <f>WORKSHEET[[#This Row],[Profit Per T]] * WORKSHEET[[#This Row],[Weight]]</f>
        <v>10801.199999999999</v>
      </c>
      <c r="AA1869">
        <v>1</v>
      </c>
      <c r="AB1869" s="1">
        <v>3.75</v>
      </c>
      <c r="AC1869" s="1">
        <v>2.5</v>
      </c>
      <c r="AD1869" s="1">
        <v>3.125</v>
      </c>
      <c r="AE1869" s="1">
        <f>WORKSHEET[[#This Row],[Delay at toll gate in days]] +WORKSHEET[[#This Row],[Delay at workshop in days]] +WORKSHEET[[#This Row],[Delay at border in days]]</f>
        <v>9.375</v>
      </c>
    </row>
    <row r="1870" spans="1:31" x14ac:dyDescent="0.35">
      <c r="A1870" t="s">
        <v>1890</v>
      </c>
      <c r="B1870" t="s">
        <v>10</v>
      </c>
      <c r="C1870" t="s">
        <v>56</v>
      </c>
      <c r="D1870" t="s">
        <v>3619</v>
      </c>
      <c r="E1870" t="s">
        <v>3618</v>
      </c>
      <c r="F1870" t="str">
        <f>WORKSHEET[[#This Row],[Depart From]]&amp;"-"&amp;WORKSHEET[[#This Row],[Arrive To]]</f>
        <v>Addis Ababa-Tripoli</v>
      </c>
      <c r="G1870" s="2">
        <v>44739</v>
      </c>
      <c r="H1870" s="2">
        <v>44777</v>
      </c>
      <c r="I1870" s="2" t="str">
        <f t="shared" si="29"/>
        <v>Delivered</v>
      </c>
      <c r="J1870" s="2" t="str">
        <f>TEXT(WORKSHEET[[#This Row],[Offloading Date]], "mmm")</f>
        <v>Aug</v>
      </c>
      <c r="K1870" s="2" t="str">
        <f>IF(OR(WORKSHEET[[#This Row],[Year]]="", ISBLANK(WORKSHEET[[#This Row],[Year]]), WORKSHEET[[#This Row],[Year]]="null"), "Exclude", "Include")</f>
        <v>Include</v>
      </c>
      <c r="L1870" t="s">
        <v>12</v>
      </c>
      <c r="M1870" t="s">
        <v>12</v>
      </c>
      <c r="N1870" t="s">
        <v>13</v>
      </c>
      <c r="O1870">
        <v>35.933999999999997</v>
      </c>
      <c r="P1870">
        <v>600</v>
      </c>
      <c r="Q1870" t="s">
        <v>14</v>
      </c>
      <c r="R1870">
        <f>P1870 * _xll.XLOOKUP(Q1870,CALCULATION!$A$15:$A$17, CALCULATION!$B$15:$B$17 )</f>
        <v>600</v>
      </c>
      <c r="S1870" s="5">
        <f>O1870*P1870*_xll.XLOOKUP(Q1870,CALCULATION!$A$15:$A$17, CALCULATION!$B$15:$B$17)</f>
        <v>21560.399999999998</v>
      </c>
      <c r="T1870">
        <v>300</v>
      </c>
      <c r="U1870" t="s">
        <v>14</v>
      </c>
      <c r="V1870">
        <f>T1870 * _xll.XLOOKUP(U1870,CALCULATION!$A$15:$A$17, CALCULATION!$B$15:$B$17 )</f>
        <v>300</v>
      </c>
      <c r="W1870" s="5">
        <f>O1870*T1870*_xll.XLOOKUP(U1870,CALCULATION!$A$15:$A$17, CALCULATION!$B$15:$B$17)</f>
        <v>10780.199999999999</v>
      </c>
      <c r="X1870" s="5">
        <f>WORKSHEET[[#This Row],[Clients Total Cost]] / WORKSHEET[[#This Row],[Clients Rate per T2 (USD)]]</f>
        <v>35.933999999999997</v>
      </c>
      <c r="Y1870" s="5">
        <f>WORKSHEET[[#This Row],[Clients Rate per T2 (USD)]] - WORKSHEET[[#This Row],[Supplier Rate Per t2 (USD)]]</f>
        <v>300</v>
      </c>
      <c r="Z1870" s="5">
        <f>WORKSHEET[[#This Row],[Profit Per T]] * WORKSHEET[[#This Row],[Weight]]</f>
        <v>10780.199999999999</v>
      </c>
      <c r="AA1870">
        <v>1</v>
      </c>
      <c r="AB1870" s="1">
        <v>5.7</v>
      </c>
      <c r="AC1870" s="1">
        <v>3.8000000000000003</v>
      </c>
      <c r="AD1870" s="1">
        <v>4.75</v>
      </c>
      <c r="AE1870" s="1">
        <f>WORKSHEET[[#This Row],[Delay at toll gate in days]] +WORKSHEET[[#This Row],[Delay at workshop in days]] +WORKSHEET[[#This Row],[Delay at border in days]]</f>
        <v>14.25</v>
      </c>
    </row>
    <row r="1871" spans="1:31" x14ac:dyDescent="0.35">
      <c r="A1871" t="s">
        <v>1891</v>
      </c>
      <c r="B1871" t="s">
        <v>10</v>
      </c>
      <c r="C1871" t="s">
        <v>56</v>
      </c>
      <c r="D1871" t="s">
        <v>3611</v>
      </c>
      <c r="E1871" t="s">
        <v>3613</v>
      </c>
      <c r="F1871" t="str">
        <f>WORKSHEET[[#This Row],[Depart From]]&amp;"-"&amp;WORKSHEET[[#This Row],[Arrive To]]</f>
        <v>Mogadishu-Sanaa</v>
      </c>
      <c r="G1871" s="2">
        <v>44738</v>
      </c>
      <c r="H1871" s="2">
        <v>44763</v>
      </c>
      <c r="I1871" s="2" t="str">
        <f t="shared" si="29"/>
        <v>Delivered</v>
      </c>
      <c r="J1871" s="2" t="str">
        <f>TEXT(WORKSHEET[[#This Row],[Offloading Date]], "mmm")</f>
        <v>Jul</v>
      </c>
      <c r="K1871" s="2" t="str">
        <f>IF(OR(WORKSHEET[[#This Row],[Year]]="", ISBLANK(WORKSHEET[[#This Row],[Year]]), WORKSHEET[[#This Row],[Year]]="null"), "Exclude", "Include")</f>
        <v>Include</v>
      </c>
      <c r="L1871" t="s">
        <v>12</v>
      </c>
      <c r="M1871" t="s">
        <v>12</v>
      </c>
      <c r="N1871" t="s">
        <v>13</v>
      </c>
      <c r="O1871">
        <v>35.984999999999999</v>
      </c>
      <c r="P1871">
        <v>600</v>
      </c>
      <c r="Q1871" t="s">
        <v>14</v>
      </c>
      <c r="R1871">
        <f>P1871 * _xll.XLOOKUP(Q1871,CALCULATION!$A$15:$A$17, CALCULATION!$B$15:$B$17 )</f>
        <v>600</v>
      </c>
      <c r="S1871" s="5">
        <f>O1871*P1871*_xll.XLOOKUP(Q1871,CALCULATION!$A$15:$A$17, CALCULATION!$B$15:$B$17)</f>
        <v>21591</v>
      </c>
      <c r="T1871">
        <v>300</v>
      </c>
      <c r="U1871" t="s">
        <v>14</v>
      </c>
      <c r="V1871">
        <f>T1871 * _xll.XLOOKUP(U1871,CALCULATION!$A$15:$A$17, CALCULATION!$B$15:$B$17 )</f>
        <v>300</v>
      </c>
      <c r="W1871" s="5">
        <f>O1871*T1871*_xll.XLOOKUP(U1871,CALCULATION!$A$15:$A$17, CALCULATION!$B$15:$B$17)</f>
        <v>10795.5</v>
      </c>
      <c r="X1871" s="5">
        <f>WORKSHEET[[#This Row],[Clients Total Cost]] / WORKSHEET[[#This Row],[Clients Rate per T2 (USD)]]</f>
        <v>35.984999999999999</v>
      </c>
      <c r="Y1871" s="5">
        <f>WORKSHEET[[#This Row],[Clients Rate per T2 (USD)]] - WORKSHEET[[#This Row],[Supplier Rate Per t2 (USD)]]</f>
        <v>300</v>
      </c>
      <c r="Z1871" s="5">
        <f>WORKSHEET[[#This Row],[Profit Per T]] * WORKSHEET[[#This Row],[Weight]]</f>
        <v>10795.5</v>
      </c>
      <c r="AA1871">
        <v>1</v>
      </c>
      <c r="AB1871" s="1">
        <v>3.75</v>
      </c>
      <c r="AC1871" s="1">
        <v>2.5</v>
      </c>
      <c r="AD1871" s="1">
        <v>3.125</v>
      </c>
      <c r="AE1871" s="1">
        <f>WORKSHEET[[#This Row],[Delay at toll gate in days]] +WORKSHEET[[#This Row],[Delay at workshop in days]] +WORKSHEET[[#This Row],[Delay at border in days]]</f>
        <v>9.375</v>
      </c>
    </row>
    <row r="1872" spans="1:31" x14ac:dyDescent="0.35">
      <c r="A1872" t="s">
        <v>1892</v>
      </c>
      <c r="B1872" t="s">
        <v>10</v>
      </c>
      <c r="C1872" t="s">
        <v>56</v>
      </c>
      <c r="D1872" t="s">
        <v>3615</v>
      </c>
      <c r="E1872" t="s">
        <v>3613</v>
      </c>
      <c r="F1872" t="str">
        <f>WORKSHEET[[#This Row],[Depart From]]&amp;"-"&amp;WORKSHEET[[#This Row],[Arrive To]]</f>
        <v>Mombasa-Sanaa</v>
      </c>
      <c r="G1872" s="2">
        <v>44739</v>
      </c>
      <c r="H1872" s="2">
        <v>44763</v>
      </c>
      <c r="I1872" s="2" t="str">
        <f t="shared" si="29"/>
        <v>Delivered</v>
      </c>
      <c r="J1872" s="2" t="str">
        <f>TEXT(WORKSHEET[[#This Row],[Offloading Date]], "mmm")</f>
        <v>Jul</v>
      </c>
      <c r="K1872" s="2" t="str">
        <f>IF(OR(WORKSHEET[[#This Row],[Year]]="", ISBLANK(WORKSHEET[[#This Row],[Year]]), WORKSHEET[[#This Row],[Year]]="null"), "Exclude", "Include")</f>
        <v>Include</v>
      </c>
      <c r="L1872" t="s">
        <v>12</v>
      </c>
      <c r="M1872" t="s">
        <v>12</v>
      </c>
      <c r="N1872" t="s">
        <v>13</v>
      </c>
      <c r="O1872">
        <v>27.582999999999998</v>
      </c>
      <c r="P1872">
        <v>600</v>
      </c>
      <c r="Q1872" t="s">
        <v>14</v>
      </c>
      <c r="R1872">
        <f>P1872 * _xll.XLOOKUP(Q1872,CALCULATION!$A$15:$A$17, CALCULATION!$B$15:$B$17 )</f>
        <v>600</v>
      </c>
      <c r="S1872" s="5">
        <f>O1872*P1872*_xll.XLOOKUP(Q1872,CALCULATION!$A$15:$A$17, CALCULATION!$B$15:$B$17)</f>
        <v>16549.8</v>
      </c>
      <c r="T1872">
        <v>300</v>
      </c>
      <c r="U1872" t="s">
        <v>14</v>
      </c>
      <c r="V1872">
        <f>T1872 * _xll.XLOOKUP(U1872,CALCULATION!$A$15:$A$17, CALCULATION!$B$15:$B$17 )</f>
        <v>300</v>
      </c>
      <c r="W1872" s="5">
        <f>O1872*T1872*_xll.XLOOKUP(U1872,CALCULATION!$A$15:$A$17, CALCULATION!$B$15:$B$17)</f>
        <v>8274.9</v>
      </c>
      <c r="X1872" s="5">
        <f>WORKSHEET[[#This Row],[Clients Total Cost]] / WORKSHEET[[#This Row],[Clients Rate per T2 (USD)]]</f>
        <v>27.582999999999998</v>
      </c>
      <c r="Y1872" s="5">
        <f>WORKSHEET[[#This Row],[Clients Rate per T2 (USD)]] - WORKSHEET[[#This Row],[Supplier Rate Per t2 (USD)]]</f>
        <v>300</v>
      </c>
      <c r="Z1872" s="5">
        <f>WORKSHEET[[#This Row],[Profit Per T]] * WORKSHEET[[#This Row],[Weight]]</f>
        <v>8274.9</v>
      </c>
      <c r="AA1872">
        <v>1</v>
      </c>
      <c r="AB1872" s="1">
        <v>3.5999999999999996</v>
      </c>
      <c r="AC1872" s="1">
        <v>2.4000000000000004</v>
      </c>
      <c r="AD1872" s="1">
        <v>3</v>
      </c>
      <c r="AE1872" s="1">
        <f>WORKSHEET[[#This Row],[Delay at toll gate in days]] +WORKSHEET[[#This Row],[Delay at workshop in days]] +WORKSHEET[[#This Row],[Delay at border in days]]</f>
        <v>9</v>
      </c>
    </row>
    <row r="1873" spans="1:31" x14ac:dyDescent="0.35">
      <c r="A1873" t="s">
        <v>1893</v>
      </c>
      <c r="B1873" t="s">
        <v>10</v>
      </c>
      <c r="C1873" t="s">
        <v>56</v>
      </c>
      <c r="D1873" t="s">
        <v>3611</v>
      </c>
      <c r="E1873" t="s">
        <v>3617</v>
      </c>
      <c r="F1873" t="str">
        <f>WORKSHEET[[#This Row],[Depart From]]&amp;"-"&amp;WORKSHEET[[#This Row],[Arrive To]]</f>
        <v>Mogadishu-Lagos</v>
      </c>
      <c r="G1873" s="2">
        <v>44740</v>
      </c>
      <c r="H1873" s="2">
        <v>44777</v>
      </c>
      <c r="I1873" s="2" t="str">
        <f t="shared" si="29"/>
        <v>Delivered</v>
      </c>
      <c r="J1873" s="2" t="str">
        <f>TEXT(WORKSHEET[[#This Row],[Offloading Date]], "mmm")</f>
        <v>Aug</v>
      </c>
      <c r="K1873" s="2" t="str">
        <f>IF(OR(WORKSHEET[[#This Row],[Year]]="", ISBLANK(WORKSHEET[[#This Row],[Year]]), WORKSHEET[[#This Row],[Year]]="null"), "Exclude", "Include")</f>
        <v>Include</v>
      </c>
      <c r="L1873" t="s">
        <v>12</v>
      </c>
      <c r="M1873" t="s">
        <v>12</v>
      </c>
      <c r="N1873" t="s">
        <v>13</v>
      </c>
      <c r="O1873">
        <v>36.258000000000003</v>
      </c>
      <c r="P1873">
        <v>600</v>
      </c>
      <c r="Q1873" t="s">
        <v>14</v>
      </c>
      <c r="R1873">
        <f>P1873 * _xll.XLOOKUP(Q1873,CALCULATION!$A$15:$A$17, CALCULATION!$B$15:$B$17 )</f>
        <v>600</v>
      </c>
      <c r="S1873" s="5">
        <f>O1873*P1873*_xll.XLOOKUP(Q1873,CALCULATION!$A$15:$A$17, CALCULATION!$B$15:$B$17)</f>
        <v>21754.800000000003</v>
      </c>
      <c r="T1873">
        <v>300</v>
      </c>
      <c r="U1873" t="s">
        <v>14</v>
      </c>
      <c r="V1873">
        <f>T1873 * _xll.XLOOKUP(U1873,CALCULATION!$A$15:$A$17, CALCULATION!$B$15:$B$17 )</f>
        <v>300</v>
      </c>
      <c r="W1873" s="5">
        <f>O1873*T1873*_xll.XLOOKUP(U1873,CALCULATION!$A$15:$A$17, CALCULATION!$B$15:$B$17)</f>
        <v>10877.400000000001</v>
      </c>
      <c r="X1873" s="5">
        <f>WORKSHEET[[#This Row],[Clients Total Cost]] / WORKSHEET[[#This Row],[Clients Rate per T2 (USD)]]</f>
        <v>36.258000000000003</v>
      </c>
      <c r="Y1873" s="5">
        <f>WORKSHEET[[#This Row],[Clients Rate per T2 (USD)]] - WORKSHEET[[#This Row],[Supplier Rate Per t2 (USD)]]</f>
        <v>300</v>
      </c>
      <c r="Z1873" s="5">
        <f>WORKSHEET[[#This Row],[Profit Per T]] * WORKSHEET[[#This Row],[Weight]]</f>
        <v>10877.400000000001</v>
      </c>
      <c r="AA1873">
        <v>1</v>
      </c>
      <c r="AB1873" s="1">
        <v>5.55</v>
      </c>
      <c r="AC1873" s="1">
        <v>3.7</v>
      </c>
      <c r="AD1873" s="1">
        <v>4.625</v>
      </c>
      <c r="AE1873" s="1">
        <f>WORKSHEET[[#This Row],[Delay at toll gate in days]] +WORKSHEET[[#This Row],[Delay at workshop in days]] +WORKSHEET[[#This Row],[Delay at border in days]]</f>
        <v>13.875</v>
      </c>
    </row>
    <row r="1874" spans="1:31" x14ac:dyDescent="0.35">
      <c r="A1874" t="s">
        <v>1894</v>
      </c>
      <c r="B1874" t="s">
        <v>10</v>
      </c>
      <c r="C1874" t="s">
        <v>56</v>
      </c>
      <c r="D1874" t="s">
        <v>3619</v>
      </c>
      <c r="E1874" t="s">
        <v>3618</v>
      </c>
      <c r="F1874" t="str">
        <f>WORKSHEET[[#This Row],[Depart From]]&amp;"-"&amp;WORKSHEET[[#This Row],[Arrive To]]</f>
        <v>Addis Ababa-Tripoli</v>
      </c>
      <c r="G1874" s="2">
        <v>44741</v>
      </c>
      <c r="H1874" s="2">
        <v>44769</v>
      </c>
      <c r="I1874" s="2" t="str">
        <f t="shared" si="29"/>
        <v>Delivered</v>
      </c>
      <c r="J1874" s="2" t="str">
        <f>TEXT(WORKSHEET[[#This Row],[Offloading Date]], "mmm")</f>
        <v>Jul</v>
      </c>
      <c r="K1874" s="2" t="str">
        <f>IF(OR(WORKSHEET[[#This Row],[Year]]="", ISBLANK(WORKSHEET[[#This Row],[Year]]), WORKSHEET[[#This Row],[Year]]="null"), "Exclude", "Include")</f>
        <v>Include</v>
      </c>
      <c r="L1874" t="s">
        <v>12</v>
      </c>
      <c r="M1874" t="s">
        <v>12</v>
      </c>
      <c r="N1874" t="s">
        <v>13</v>
      </c>
      <c r="O1874">
        <v>35.56</v>
      </c>
      <c r="P1874">
        <v>600</v>
      </c>
      <c r="Q1874" t="s">
        <v>14</v>
      </c>
      <c r="R1874">
        <f>P1874 * _xll.XLOOKUP(Q1874,CALCULATION!$A$15:$A$17, CALCULATION!$B$15:$B$17 )</f>
        <v>600</v>
      </c>
      <c r="S1874" s="5">
        <f>O1874*P1874*_xll.XLOOKUP(Q1874,CALCULATION!$A$15:$A$17, CALCULATION!$B$15:$B$17)</f>
        <v>21336</v>
      </c>
      <c r="T1874">
        <v>300</v>
      </c>
      <c r="U1874" t="s">
        <v>14</v>
      </c>
      <c r="V1874">
        <f>T1874 * _xll.XLOOKUP(U1874,CALCULATION!$A$15:$A$17, CALCULATION!$B$15:$B$17 )</f>
        <v>300</v>
      </c>
      <c r="W1874" s="5">
        <f>O1874*T1874*_xll.XLOOKUP(U1874,CALCULATION!$A$15:$A$17, CALCULATION!$B$15:$B$17)</f>
        <v>10668</v>
      </c>
      <c r="X1874" s="5">
        <f>WORKSHEET[[#This Row],[Clients Total Cost]] / WORKSHEET[[#This Row],[Clients Rate per T2 (USD)]]</f>
        <v>35.56</v>
      </c>
      <c r="Y1874" s="5">
        <f>WORKSHEET[[#This Row],[Clients Rate per T2 (USD)]] - WORKSHEET[[#This Row],[Supplier Rate Per t2 (USD)]]</f>
        <v>300</v>
      </c>
      <c r="Z1874" s="5">
        <f>WORKSHEET[[#This Row],[Profit Per T]] * WORKSHEET[[#This Row],[Weight]]</f>
        <v>10668</v>
      </c>
      <c r="AA1874">
        <v>1</v>
      </c>
      <c r="AB1874" s="1">
        <v>4.2</v>
      </c>
      <c r="AC1874" s="1">
        <v>2.8000000000000003</v>
      </c>
      <c r="AD1874" s="1">
        <v>3.5</v>
      </c>
      <c r="AE1874" s="1">
        <f>WORKSHEET[[#This Row],[Delay at toll gate in days]] +WORKSHEET[[#This Row],[Delay at workshop in days]] +WORKSHEET[[#This Row],[Delay at border in days]]</f>
        <v>10.5</v>
      </c>
    </row>
    <row r="1875" spans="1:31" x14ac:dyDescent="0.35">
      <c r="A1875" t="s">
        <v>1895</v>
      </c>
      <c r="B1875" t="s">
        <v>10</v>
      </c>
      <c r="C1875" t="s">
        <v>56</v>
      </c>
      <c r="D1875" t="s">
        <v>3611</v>
      </c>
      <c r="E1875" t="s">
        <v>3613</v>
      </c>
      <c r="F1875" t="str">
        <f>WORKSHEET[[#This Row],[Depart From]]&amp;"-"&amp;WORKSHEET[[#This Row],[Arrive To]]</f>
        <v>Mogadishu-Sanaa</v>
      </c>
      <c r="G1875" s="2">
        <v>44740</v>
      </c>
      <c r="H1875" s="2">
        <v>44777</v>
      </c>
      <c r="I1875" s="2" t="str">
        <f t="shared" si="29"/>
        <v>Delivered</v>
      </c>
      <c r="J1875" s="2" t="str">
        <f>TEXT(WORKSHEET[[#This Row],[Offloading Date]], "mmm")</f>
        <v>Aug</v>
      </c>
      <c r="K1875" s="2" t="str">
        <f>IF(OR(WORKSHEET[[#This Row],[Year]]="", ISBLANK(WORKSHEET[[#This Row],[Year]]), WORKSHEET[[#This Row],[Year]]="null"), "Exclude", "Include")</f>
        <v>Include</v>
      </c>
      <c r="L1875" t="s">
        <v>12</v>
      </c>
      <c r="M1875" t="s">
        <v>12</v>
      </c>
      <c r="N1875" t="s">
        <v>13</v>
      </c>
      <c r="O1875">
        <v>34.835000000000001</v>
      </c>
      <c r="P1875">
        <v>600</v>
      </c>
      <c r="Q1875" t="s">
        <v>14</v>
      </c>
      <c r="R1875">
        <f>P1875 * _xll.XLOOKUP(Q1875,CALCULATION!$A$15:$A$17, CALCULATION!$B$15:$B$17 )</f>
        <v>600</v>
      </c>
      <c r="S1875" s="5">
        <f>O1875*P1875*_xll.XLOOKUP(Q1875,CALCULATION!$A$15:$A$17, CALCULATION!$B$15:$B$17)</f>
        <v>20901</v>
      </c>
      <c r="T1875">
        <v>300</v>
      </c>
      <c r="U1875" t="s">
        <v>14</v>
      </c>
      <c r="V1875">
        <f>T1875 * _xll.XLOOKUP(U1875,CALCULATION!$A$15:$A$17, CALCULATION!$B$15:$B$17 )</f>
        <v>300</v>
      </c>
      <c r="W1875" s="5">
        <f>O1875*T1875*_xll.XLOOKUP(U1875,CALCULATION!$A$15:$A$17, CALCULATION!$B$15:$B$17)</f>
        <v>10450.5</v>
      </c>
      <c r="X1875" s="5">
        <f>WORKSHEET[[#This Row],[Clients Total Cost]] / WORKSHEET[[#This Row],[Clients Rate per T2 (USD)]]</f>
        <v>34.835000000000001</v>
      </c>
      <c r="Y1875" s="5">
        <f>WORKSHEET[[#This Row],[Clients Rate per T2 (USD)]] - WORKSHEET[[#This Row],[Supplier Rate Per t2 (USD)]]</f>
        <v>300</v>
      </c>
      <c r="Z1875" s="5">
        <f>WORKSHEET[[#This Row],[Profit Per T]] * WORKSHEET[[#This Row],[Weight]]</f>
        <v>10450.5</v>
      </c>
      <c r="AA1875">
        <v>1</v>
      </c>
      <c r="AB1875" s="1">
        <v>5.55</v>
      </c>
      <c r="AC1875" s="1">
        <v>3.7</v>
      </c>
      <c r="AD1875" s="1">
        <v>4.625</v>
      </c>
      <c r="AE1875" s="1">
        <f>WORKSHEET[[#This Row],[Delay at toll gate in days]] +WORKSHEET[[#This Row],[Delay at workshop in days]] +WORKSHEET[[#This Row],[Delay at border in days]]</f>
        <v>13.875</v>
      </c>
    </row>
    <row r="1876" spans="1:31" x14ac:dyDescent="0.35">
      <c r="A1876" t="s">
        <v>1896</v>
      </c>
      <c r="B1876" t="s">
        <v>10</v>
      </c>
      <c r="C1876" t="s">
        <v>56</v>
      </c>
      <c r="D1876" t="s">
        <v>3615</v>
      </c>
      <c r="E1876" t="s">
        <v>3613</v>
      </c>
      <c r="F1876" t="str">
        <f>WORKSHEET[[#This Row],[Depart From]]&amp;"-"&amp;WORKSHEET[[#This Row],[Arrive To]]</f>
        <v>Mombasa-Sanaa</v>
      </c>
      <c r="G1876" s="2">
        <v>44734</v>
      </c>
      <c r="H1876" s="2">
        <v>44757</v>
      </c>
      <c r="I1876" s="2" t="str">
        <f t="shared" si="29"/>
        <v>Delivered</v>
      </c>
      <c r="J1876" s="2" t="str">
        <f>TEXT(WORKSHEET[[#This Row],[Offloading Date]], "mmm")</f>
        <v>Jul</v>
      </c>
      <c r="K1876" s="2" t="str">
        <f>IF(OR(WORKSHEET[[#This Row],[Year]]="", ISBLANK(WORKSHEET[[#This Row],[Year]]), WORKSHEET[[#This Row],[Year]]="null"), "Exclude", "Include")</f>
        <v>Include</v>
      </c>
      <c r="L1876" t="s">
        <v>16</v>
      </c>
      <c r="M1876" t="s">
        <v>12</v>
      </c>
      <c r="N1876" t="s">
        <v>13</v>
      </c>
      <c r="O1876">
        <v>34.508000000000003</v>
      </c>
      <c r="P1876">
        <v>600</v>
      </c>
      <c r="Q1876" t="s">
        <v>14</v>
      </c>
      <c r="R1876">
        <f>P1876 * _xll.XLOOKUP(Q1876,CALCULATION!$A$15:$A$17, CALCULATION!$B$15:$B$17 )</f>
        <v>600</v>
      </c>
      <c r="S1876" s="5">
        <f>O1876*P1876*_xll.XLOOKUP(Q1876,CALCULATION!$A$15:$A$17, CALCULATION!$B$15:$B$17)</f>
        <v>20704.800000000003</v>
      </c>
      <c r="T1876">
        <v>300</v>
      </c>
      <c r="U1876" t="s">
        <v>14</v>
      </c>
      <c r="V1876">
        <f>T1876 * _xll.XLOOKUP(U1876,CALCULATION!$A$15:$A$17, CALCULATION!$B$15:$B$17 )</f>
        <v>300</v>
      </c>
      <c r="W1876" s="5">
        <f>O1876*T1876*_xll.XLOOKUP(U1876,CALCULATION!$A$15:$A$17, CALCULATION!$B$15:$B$17)</f>
        <v>10352.400000000001</v>
      </c>
      <c r="X1876" s="5">
        <f>WORKSHEET[[#This Row],[Clients Total Cost]] / WORKSHEET[[#This Row],[Clients Rate per T2 (USD)]]</f>
        <v>34.508000000000003</v>
      </c>
      <c r="Y1876" s="5">
        <f>WORKSHEET[[#This Row],[Clients Rate per T2 (USD)]] - WORKSHEET[[#This Row],[Supplier Rate Per t2 (USD)]]</f>
        <v>300</v>
      </c>
      <c r="Z1876" s="5">
        <f>WORKSHEET[[#This Row],[Profit Per T]] * WORKSHEET[[#This Row],[Weight]]</f>
        <v>10352.400000000001</v>
      </c>
      <c r="AA1876">
        <v>1</v>
      </c>
      <c r="AB1876" s="1">
        <v>3.4499999999999997</v>
      </c>
      <c r="AC1876" s="1">
        <v>2.3000000000000003</v>
      </c>
      <c r="AD1876" s="1">
        <v>2.875</v>
      </c>
      <c r="AE1876" s="1">
        <f>WORKSHEET[[#This Row],[Delay at toll gate in days]] +WORKSHEET[[#This Row],[Delay at workshop in days]] +WORKSHEET[[#This Row],[Delay at border in days]]</f>
        <v>8.625</v>
      </c>
    </row>
    <row r="1877" spans="1:31" x14ac:dyDescent="0.35">
      <c r="A1877" t="s">
        <v>1897</v>
      </c>
      <c r="B1877" t="s">
        <v>10</v>
      </c>
      <c r="C1877" t="s">
        <v>56</v>
      </c>
      <c r="D1877" t="s">
        <v>3611</v>
      </c>
      <c r="E1877" t="s">
        <v>3614</v>
      </c>
      <c r="F1877" t="str">
        <f>WORKSHEET[[#This Row],[Depart From]]&amp;"-"&amp;WORKSHEET[[#This Row],[Arrive To]]</f>
        <v>Mogadishu-Alger</v>
      </c>
      <c r="G1877" s="2">
        <v>44733</v>
      </c>
      <c r="H1877" s="2">
        <v>44756</v>
      </c>
      <c r="I1877" s="2" t="str">
        <f t="shared" si="29"/>
        <v>Delivered</v>
      </c>
      <c r="J1877" s="2" t="str">
        <f>TEXT(WORKSHEET[[#This Row],[Offloading Date]], "mmm")</f>
        <v>Jul</v>
      </c>
      <c r="K1877" s="2" t="str">
        <f>IF(OR(WORKSHEET[[#This Row],[Year]]="", ISBLANK(WORKSHEET[[#This Row],[Year]]), WORKSHEET[[#This Row],[Year]]="null"), "Exclude", "Include")</f>
        <v>Include</v>
      </c>
      <c r="L1877" t="s">
        <v>16</v>
      </c>
      <c r="M1877" t="s">
        <v>12</v>
      </c>
      <c r="N1877" t="s">
        <v>13</v>
      </c>
      <c r="O1877">
        <v>34.536000000000001</v>
      </c>
      <c r="P1877">
        <v>600</v>
      </c>
      <c r="Q1877" t="s">
        <v>14</v>
      </c>
      <c r="R1877">
        <f>P1877 * _xll.XLOOKUP(Q1877,CALCULATION!$A$15:$A$17, CALCULATION!$B$15:$B$17 )</f>
        <v>600</v>
      </c>
      <c r="S1877" s="5">
        <f>O1877*P1877*_xll.XLOOKUP(Q1877,CALCULATION!$A$15:$A$17, CALCULATION!$B$15:$B$17)</f>
        <v>20721.600000000002</v>
      </c>
      <c r="T1877">
        <v>300</v>
      </c>
      <c r="U1877" t="s">
        <v>14</v>
      </c>
      <c r="V1877">
        <f>T1877 * _xll.XLOOKUP(U1877,CALCULATION!$A$15:$A$17, CALCULATION!$B$15:$B$17 )</f>
        <v>300</v>
      </c>
      <c r="W1877" s="5">
        <f>O1877*T1877*_xll.XLOOKUP(U1877,CALCULATION!$A$15:$A$17, CALCULATION!$B$15:$B$17)</f>
        <v>10360.800000000001</v>
      </c>
      <c r="X1877" s="5">
        <f>WORKSHEET[[#This Row],[Clients Total Cost]] / WORKSHEET[[#This Row],[Clients Rate per T2 (USD)]]</f>
        <v>34.536000000000001</v>
      </c>
      <c r="Y1877" s="5">
        <f>WORKSHEET[[#This Row],[Clients Rate per T2 (USD)]] - WORKSHEET[[#This Row],[Supplier Rate Per t2 (USD)]]</f>
        <v>300</v>
      </c>
      <c r="Z1877" s="5">
        <f>WORKSHEET[[#This Row],[Profit Per T]] * WORKSHEET[[#This Row],[Weight]]</f>
        <v>10360.800000000001</v>
      </c>
      <c r="AA1877">
        <v>1</v>
      </c>
      <c r="AB1877" s="1">
        <v>3.4499999999999997</v>
      </c>
      <c r="AC1877" s="1">
        <v>2.3000000000000003</v>
      </c>
      <c r="AD1877" s="1">
        <v>2.875</v>
      </c>
      <c r="AE1877" s="1">
        <f>WORKSHEET[[#This Row],[Delay at toll gate in days]] +WORKSHEET[[#This Row],[Delay at workshop in days]] +WORKSHEET[[#This Row],[Delay at border in days]]</f>
        <v>8.625</v>
      </c>
    </row>
    <row r="1878" spans="1:31" x14ac:dyDescent="0.35">
      <c r="A1878" t="s">
        <v>1898</v>
      </c>
      <c r="B1878" t="s">
        <v>10</v>
      </c>
      <c r="C1878" t="s">
        <v>56</v>
      </c>
      <c r="D1878" t="s">
        <v>3611</v>
      </c>
      <c r="E1878" t="s">
        <v>3614</v>
      </c>
      <c r="F1878" t="str">
        <f>WORKSHEET[[#This Row],[Depart From]]&amp;"-"&amp;WORKSHEET[[#This Row],[Arrive To]]</f>
        <v>Mogadishu-Alger</v>
      </c>
      <c r="G1878" s="2">
        <v>44733</v>
      </c>
      <c r="H1878" s="2">
        <v>44756</v>
      </c>
      <c r="I1878" s="2" t="str">
        <f t="shared" si="29"/>
        <v>Delivered</v>
      </c>
      <c r="J1878" s="2" t="str">
        <f>TEXT(WORKSHEET[[#This Row],[Offloading Date]], "mmm")</f>
        <v>Jul</v>
      </c>
      <c r="K1878" s="2" t="str">
        <f>IF(OR(WORKSHEET[[#This Row],[Year]]="", ISBLANK(WORKSHEET[[#This Row],[Year]]), WORKSHEET[[#This Row],[Year]]="null"), "Exclude", "Include")</f>
        <v>Include</v>
      </c>
      <c r="L1878" t="s">
        <v>16</v>
      </c>
      <c r="M1878" t="s">
        <v>12</v>
      </c>
      <c r="N1878" t="s">
        <v>13</v>
      </c>
      <c r="O1878">
        <v>34.572000000000003</v>
      </c>
      <c r="P1878">
        <v>600</v>
      </c>
      <c r="Q1878" t="s">
        <v>14</v>
      </c>
      <c r="R1878">
        <f>P1878 * _xll.XLOOKUP(Q1878,CALCULATION!$A$15:$A$17, CALCULATION!$B$15:$B$17 )</f>
        <v>600</v>
      </c>
      <c r="S1878" s="5">
        <f>O1878*P1878*_xll.XLOOKUP(Q1878,CALCULATION!$A$15:$A$17, CALCULATION!$B$15:$B$17)</f>
        <v>20743.2</v>
      </c>
      <c r="T1878">
        <v>300</v>
      </c>
      <c r="U1878" t="s">
        <v>14</v>
      </c>
      <c r="V1878">
        <f>T1878 * _xll.XLOOKUP(U1878,CALCULATION!$A$15:$A$17, CALCULATION!$B$15:$B$17 )</f>
        <v>300</v>
      </c>
      <c r="W1878" s="5">
        <f>O1878*T1878*_xll.XLOOKUP(U1878,CALCULATION!$A$15:$A$17, CALCULATION!$B$15:$B$17)</f>
        <v>10371.6</v>
      </c>
      <c r="X1878" s="5">
        <f>WORKSHEET[[#This Row],[Clients Total Cost]] / WORKSHEET[[#This Row],[Clients Rate per T2 (USD)]]</f>
        <v>34.572000000000003</v>
      </c>
      <c r="Y1878" s="5">
        <f>WORKSHEET[[#This Row],[Clients Rate per T2 (USD)]] - WORKSHEET[[#This Row],[Supplier Rate Per t2 (USD)]]</f>
        <v>300</v>
      </c>
      <c r="Z1878" s="5">
        <f>WORKSHEET[[#This Row],[Profit Per T]] * WORKSHEET[[#This Row],[Weight]]</f>
        <v>10371.6</v>
      </c>
      <c r="AA1878">
        <v>1</v>
      </c>
      <c r="AB1878" s="1">
        <v>3.4499999999999997</v>
      </c>
      <c r="AC1878" s="1">
        <v>2.3000000000000003</v>
      </c>
      <c r="AD1878" s="1">
        <v>2.875</v>
      </c>
      <c r="AE1878" s="1">
        <f>WORKSHEET[[#This Row],[Delay at toll gate in days]] +WORKSHEET[[#This Row],[Delay at workshop in days]] +WORKSHEET[[#This Row],[Delay at border in days]]</f>
        <v>8.625</v>
      </c>
    </row>
    <row r="1879" spans="1:31" x14ac:dyDescent="0.35">
      <c r="A1879" t="s">
        <v>1899</v>
      </c>
      <c r="B1879" t="s">
        <v>10</v>
      </c>
      <c r="C1879" t="s">
        <v>56</v>
      </c>
      <c r="D1879" t="s">
        <v>3615</v>
      </c>
      <c r="E1879" t="s">
        <v>3617</v>
      </c>
      <c r="F1879" t="str">
        <f>WORKSHEET[[#This Row],[Depart From]]&amp;"-"&amp;WORKSHEET[[#This Row],[Arrive To]]</f>
        <v>Mombasa-Lagos</v>
      </c>
      <c r="G1879" s="2">
        <v>44733</v>
      </c>
      <c r="H1879" s="2">
        <v>44756</v>
      </c>
      <c r="I1879" s="2" t="str">
        <f t="shared" si="29"/>
        <v>Delivered</v>
      </c>
      <c r="J1879" s="2" t="str">
        <f>TEXT(WORKSHEET[[#This Row],[Offloading Date]], "mmm")</f>
        <v>Jul</v>
      </c>
      <c r="K1879" s="2" t="str">
        <f>IF(OR(WORKSHEET[[#This Row],[Year]]="", ISBLANK(WORKSHEET[[#This Row],[Year]]), WORKSHEET[[#This Row],[Year]]="null"), "Exclude", "Include")</f>
        <v>Include</v>
      </c>
      <c r="L1879" t="s">
        <v>16</v>
      </c>
      <c r="M1879" t="s">
        <v>12</v>
      </c>
      <c r="N1879" t="s">
        <v>13</v>
      </c>
      <c r="O1879">
        <v>34.558999999999997</v>
      </c>
      <c r="P1879">
        <v>600</v>
      </c>
      <c r="Q1879" t="s">
        <v>14</v>
      </c>
      <c r="R1879">
        <f>P1879 * _xll.XLOOKUP(Q1879,CALCULATION!$A$15:$A$17, CALCULATION!$B$15:$B$17 )</f>
        <v>600</v>
      </c>
      <c r="S1879" s="5">
        <f>O1879*P1879*_xll.XLOOKUP(Q1879,CALCULATION!$A$15:$A$17, CALCULATION!$B$15:$B$17)</f>
        <v>20735.399999999998</v>
      </c>
      <c r="T1879">
        <v>300</v>
      </c>
      <c r="U1879" t="s">
        <v>14</v>
      </c>
      <c r="V1879">
        <f>T1879 * _xll.XLOOKUP(U1879,CALCULATION!$A$15:$A$17, CALCULATION!$B$15:$B$17 )</f>
        <v>300</v>
      </c>
      <c r="W1879" s="5">
        <f>O1879*T1879*_xll.XLOOKUP(U1879,CALCULATION!$A$15:$A$17, CALCULATION!$B$15:$B$17)</f>
        <v>10367.699999999999</v>
      </c>
      <c r="X1879" s="5">
        <f>WORKSHEET[[#This Row],[Clients Total Cost]] / WORKSHEET[[#This Row],[Clients Rate per T2 (USD)]]</f>
        <v>34.558999999999997</v>
      </c>
      <c r="Y1879" s="5">
        <f>WORKSHEET[[#This Row],[Clients Rate per T2 (USD)]] - WORKSHEET[[#This Row],[Supplier Rate Per t2 (USD)]]</f>
        <v>300</v>
      </c>
      <c r="Z1879" s="5">
        <f>WORKSHEET[[#This Row],[Profit Per T]] * WORKSHEET[[#This Row],[Weight]]</f>
        <v>10367.699999999999</v>
      </c>
      <c r="AA1879">
        <v>1</v>
      </c>
      <c r="AB1879" s="1">
        <v>3.4499999999999997</v>
      </c>
      <c r="AC1879" s="1">
        <v>2.3000000000000003</v>
      </c>
      <c r="AD1879" s="1">
        <v>2.875</v>
      </c>
      <c r="AE1879" s="1">
        <f>WORKSHEET[[#This Row],[Delay at toll gate in days]] +WORKSHEET[[#This Row],[Delay at workshop in days]] +WORKSHEET[[#This Row],[Delay at border in days]]</f>
        <v>8.625</v>
      </c>
    </row>
    <row r="1880" spans="1:31" x14ac:dyDescent="0.35">
      <c r="A1880" t="s">
        <v>1900</v>
      </c>
      <c r="B1880" t="s">
        <v>10</v>
      </c>
      <c r="C1880" t="s">
        <v>56</v>
      </c>
      <c r="D1880" t="s">
        <v>3611</v>
      </c>
      <c r="E1880" t="s">
        <v>3617</v>
      </c>
      <c r="F1880" t="str">
        <f>WORKSHEET[[#This Row],[Depart From]]&amp;"-"&amp;WORKSHEET[[#This Row],[Arrive To]]</f>
        <v>Mogadishu-Lagos</v>
      </c>
      <c r="G1880" s="2">
        <v>44733</v>
      </c>
      <c r="H1880" s="2">
        <v>44756</v>
      </c>
      <c r="I1880" s="2" t="str">
        <f t="shared" si="29"/>
        <v>Delivered</v>
      </c>
      <c r="J1880" s="2" t="str">
        <f>TEXT(WORKSHEET[[#This Row],[Offloading Date]], "mmm")</f>
        <v>Jul</v>
      </c>
      <c r="K1880" s="2" t="str">
        <f>IF(OR(WORKSHEET[[#This Row],[Year]]="", ISBLANK(WORKSHEET[[#This Row],[Year]]), WORKSHEET[[#This Row],[Year]]="null"), "Exclude", "Include")</f>
        <v>Include</v>
      </c>
      <c r="L1880" t="s">
        <v>16</v>
      </c>
      <c r="M1880" t="s">
        <v>12</v>
      </c>
      <c r="N1880" t="s">
        <v>13</v>
      </c>
      <c r="O1880">
        <v>34.616</v>
      </c>
      <c r="P1880">
        <v>600</v>
      </c>
      <c r="Q1880" t="s">
        <v>14</v>
      </c>
      <c r="R1880">
        <f>P1880 * _xll.XLOOKUP(Q1880,CALCULATION!$A$15:$A$17, CALCULATION!$B$15:$B$17 )</f>
        <v>600</v>
      </c>
      <c r="S1880" s="5">
        <f>O1880*P1880*_xll.XLOOKUP(Q1880,CALCULATION!$A$15:$A$17, CALCULATION!$B$15:$B$17)</f>
        <v>20769.599999999999</v>
      </c>
      <c r="T1880">
        <v>300</v>
      </c>
      <c r="U1880" t="s">
        <v>14</v>
      </c>
      <c r="V1880">
        <f>T1880 * _xll.XLOOKUP(U1880,CALCULATION!$A$15:$A$17, CALCULATION!$B$15:$B$17 )</f>
        <v>300</v>
      </c>
      <c r="W1880" s="5">
        <f>O1880*T1880*_xll.XLOOKUP(U1880,CALCULATION!$A$15:$A$17, CALCULATION!$B$15:$B$17)</f>
        <v>10384.799999999999</v>
      </c>
      <c r="X1880" s="5">
        <f>WORKSHEET[[#This Row],[Clients Total Cost]] / WORKSHEET[[#This Row],[Clients Rate per T2 (USD)]]</f>
        <v>34.616</v>
      </c>
      <c r="Y1880" s="5">
        <f>WORKSHEET[[#This Row],[Clients Rate per T2 (USD)]] - WORKSHEET[[#This Row],[Supplier Rate Per t2 (USD)]]</f>
        <v>300</v>
      </c>
      <c r="Z1880" s="5">
        <f>WORKSHEET[[#This Row],[Profit Per T]] * WORKSHEET[[#This Row],[Weight]]</f>
        <v>10384.799999999999</v>
      </c>
      <c r="AA1880">
        <v>1</v>
      </c>
      <c r="AB1880" s="1">
        <v>3.4499999999999997</v>
      </c>
      <c r="AC1880" s="1">
        <v>2.3000000000000003</v>
      </c>
      <c r="AD1880" s="1">
        <v>2.875</v>
      </c>
      <c r="AE1880" s="1">
        <f>WORKSHEET[[#This Row],[Delay at toll gate in days]] +WORKSHEET[[#This Row],[Delay at workshop in days]] +WORKSHEET[[#This Row],[Delay at border in days]]</f>
        <v>8.625</v>
      </c>
    </row>
    <row r="1881" spans="1:31" x14ac:dyDescent="0.35">
      <c r="A1881" t="s">
        <v>1901</v>
      </c>
      <c r="B1881" t="s">
        <v>10</v>
      </c>
      <c r="C1881" t="s">
        <v>56</v>
      </c>
      <c r="D1881" t="s">
        <v>3616</v>
      </c>
      <c r="E1881" t="s">
        <v>3613</v>
      </c>
      <c r="F1881" t="str">
        <f>WORKSHEET[[#This Row],[Depart From]]&amp;"-"&amp;WORKSHEET[[#This Row],[Arrive To]]</f>
        <v>Marrakech-Sanaa</v>
      </c>
      <c r="G1881" s="2">
        <v>44736</v>
      </c>
      <c r="H1881" s="2">
        <v>44749</v>
      </c>
      <c r="I1881" s="2" t="str">
        <f t="shared" si="29"/>
        <v>Delivered</v>
      </c>
      <c r="J1881" s="2" t="str">
        <f>TEXT(WORKSHEET[[#This Row],[Offloading Date]], "mmm")</f>
        <v>Jul</v>
      </c>
      <c r="K1881" s="2" t="str">
        <f>IF(OR(WORKSHEET[[#This Row],[Year]]="", ISBLANK(WORKSHEET[[#This Row],[Year]]), WORKSHEET[[#This Row],[Year]]="null"), "Exclude", "Include")</f>
        <v>Include</v>
      </c>
      <c r="L1881" t="s">
        <v>16</v>
      </c>
      <c r="M1881" t="s">
        <v>12</v>
      </c>
      <c r="N1881" t="s">
        <v>13</v>
      </c>
      <c r="O1881">
        <v>34.723999999999997</v>
      </c>
      <c r="P1881">
        <v>600</v>
      </c>
      <c r="Q1881" t="s">
        <v>14</v>
      </c>
      <c r="R1881">
        <f>P1881 * _xll.XLOOKUP(Q1881,CALCULATION!$A$15:$A$17, CALCULATION!$B$15:$B$17 )</f>
        <v>600</v>
      </c>
      <c r="S1881" s="5">
        <f>O1881*P1881*_xll.XLOOKUP(Q1881,CALCULATION!$A$15:$A$17, CALCULATION!$B$15:$B$17)</f>
        <v>20834.399999999998</v>
      </c>
      <c r="T1881">
        <v>300</v>
      </c>
      <c r="U1881" t="s">
        <v>14</v>
      </c>
      <c r="V1881">
        <f>T1881 * _xll.XLOOKUP(U1881,CALCULATION!$A$15:$A$17, CALCULATION!$B$15:$B$17 )</f>
        <v>300</v>
      </c>
      <c r="W1881" s="5">
        <f>O1881*T1881*_xll.XLOOKUP(U1881,CALCULATION!$A$15:$A$17, CALCULATION!$B$15:$B$17)</f>
        <v>10417.199999999999</v>
      </c>
      <c r="X1881" s="5">
        <f>WORKSHEET[[#This Row],[Clients Total Cost]] / WORKSHEET[[#This Row],[Clients Rate per T2 (USD)]]</f>
        <v>34.723999999999997</v>
      </c>
      <c r="Y1881" s="5">
        <f>WORKSHEET[[#This Row],[Clients Rate per T2 (USD)]] - WORKSHEET[[#This Row],[Supplier Rate Per t2 (USD)]]</f>
        <v>300</v>
      </c>
      <c r="Z1881" s="5">
        <f>WORKSHEET[[#This Row],[Profit Per T]] * WORKSHEET[[#This Row],[Weight]]</f>
        <v>10417.199999999999</v>
      </c>
      <c r="AA1881">
        <v>1</v>
      </c>
      <c r="AB1881" s="1">
        <v>1.95</v>
      </c>
      <c r="AC1881" s="1">
        <v>1.3</v>
      </c>
      <c r="AD1881" s="1">
        <v>1.625</v>
      </c>
      <c r="AE1881" s="1">
        <f>WORKSHEET[[#This Row],[Delay at toll gate in days]] +WORKSHEET[[#This Row],[Delay at workshop in days]] +WORKSHEET[[#This Row],[Delay at border in days]]</f>
        <v>4.875</v>
      </c>
    </row>
    <row r="1882" spans="1:31" x14ac:dyDescent="0.35">
      <c r="A1882" t="s">
        <v>1902</v>
      </c>
      <c r="B1882" t="s">
        <v>10</v>
      </c>
      <c r="C1882" t="s">
        <v>56</v>
      </c>
      <c r="D1882" t="s">
        <v>3611</v>
      </c>
      <c r="E1882" t="s">
        <v>3618</v>
      </c>
      <c r="F1882" t="str">
        <f>WORKSHEET[[#This Row],[Depart From]]&amp;"-"&amp;WORKSHEET[[#This Row],[Arrive To]]</f>
        <v>Mogadishu-Tripoli</v>
      </c>
      <c r="G1882" s="2">
        <v>44733</v>
      </c>
      <c r="H1882" s="2">
        <v>44757</v>
      </c>
      <c r="I1882" s="2" t="str">
        <f t="shared" si="29"/>
        <v>Delivered</v>
      </c>
      <c r="J1882" s="2" t="str">
        <f>TEXT(WORKSHEET[[#This Row],[Offloading Date]], "mmm")</f>
        <v>Jul</v>
      </c>
      <c r="K1882" s="2" t="str">
        <f>IF(OR(WORKSHEET[[#This Row],[Year]]="", ISBLANK(WORKSHEET[[#This Row],[Year]]), WORKSHEET[[#This Row],[Year]]="null"), "Exclude", "Include")</f>
        <v>Include</v>
      </c>
      <c r="L1882" t="s">
        <v>16</v>
      </c>
      <c r="M1882" t="s">
        <v>12</v>
      </c>
      <c r="N1882" t="s">
        <v>13</v>
      </c>
      <c r="O1882">
        <v>34.707999999999998</v>
      </c>
      <c r="P1882">
        <v>600</v>
      </c>
      <c r="Q1882" t="s">
        <v>14</v>
      </c>
      <c r="R1882">
        <f>P1882 * _xll.XLOOKUP(Q1882,CALCULATION!$A$15:$A$17, CALCULATION!$B$15:$B$17 )</f>
        <v>600</v>
      </c>
      <c r="S1882" s="5">
        <f>O1882*P1882*_xll.XLOOKUP(Q1882,CALCULATION!$A$15:$A$17, CALCULATION!$B$15:$B$17)</f>
        <v>20824.8</v>
      </c>
      <c r="T1882">
        <v>300</v>
      </c>
      <c r="U1882" t="s">
        <v>14</v>
      </c>
      <c r="V1882">
        <f>T1882 * _xll.XLOOKUP(U1882,CALCULATION!$A$15:$A$17, CALCULATION!$B$15:$B$17 )</f>
        <v>300</v>
      </c>
      <c r="W1882" s="5">
        <f>O1882*T1882*_xll.XLOOKUP(U1882,CALCULATION!$A$15:$A$17, CALCULATION!$B$15:$B$17)</f>
        <v>10412.4</v>
      </c>
      <c r="X1882" s="5">
        <f>WORKSHEET[[#This Row],[Clients Total Cost]] / WORKSHEET[[#This Row],[Clients Rate per T2 (USD)]]</f>
        <v>34.707999999999998</v>
      </c>
      <c r="Y1882" s="5">
        <f>WORKSHEET[[#This Row],[Clients Rate per T2 (USD)]] - WORKSHEET[[#This Row],[Supplier Rate Per t2 (USD)]]</f>
        <v>300</v>
      </c>
      <c r="Z1882" s="5">
        <f>WORKSHEET[[#This Row],[Profit Per T]] * WORKSHEET[[#This Row],[Weight]]</f>
        <v>10412.4</v>
      </c>
      <c r="AA1882">
        <v>1</v>
      </c>
      <c r="AB1882" s="1">
        <v>3.5999999999999996</v>
      </c>
      <c r="AC1882" s="1">
        <v>2.4000000000000004</v>
      </c>
      <c r="AD1882" s="1">
        <v>3</v>
      </c>
      <c r="AE1882" s="1">
        <f>WORKSHEET[[#This Row],[Delay at toll gate in days]] +WORKSHEET[[#This Row],[Delay at workshop in days]] +WORKSHEET[[#This Row],[Delay at border in days]]</f>
        <v>9</v>
      </c>
    </row>
    <row r="1883" spans="1:31" x14ac:dyDescent="0.35">
      <c r="A1883" t="s">
        <v>1903</v>
      </c>
      <c r="B1883" t="s">
        <v>10</v>
      </c>
      <c r="C1883" t="s">
        <v>56</v>
      </c>
      <c r="D1883" t="s">
        <v>3619</v>
      </c>
      <c r="E1883" t="s">
        <v>3617</v>
      </c>
      <c r="F1883" t="str">
        <f>WORKSHEET[[#This Row],[Depart From]]&amp;"-"&amp;WORKSHEET[[#This Row],[Arrive To]]</f>
        <v>Addis Ababa-Lagos</v>
      </c>
      <c r="G1883" s="2">
        <v>44733</v>
      </c>
      <c r="H1883" s="2">
        <v>44756</v>
      </c>
      <c r="I1883" s="2" t="str">
        <f t="shared" si="29"/>
        <v>Delivered</v>
      </c>
      <c r="J1883" s="2" t="str">
        <f>TEXT(WORKSHEET[[#This Row],[Offloading Date]], "mmm")</f>
        <v>Jul</v>
      </c>
      <c r="K1883" s="2" t="str">
        <f>IF(OR(WORKSHEET[[#This Row],[Year]]="", ISBLANK(WORKSHEET[[#This Row],[Year]]), WORKSHEET[[#This Row],[Year]]="null"), "Exclude", "Include")</f>
        <v>Include</v>
      </c>
      <c r="L1883" t="s">
        <v>16</v>
      </c>
      <c r="M1883" t="s">
        <v>12</v>
      </c>
      <c r="N1883" t="s">
        <v>13</v>
      </c>
      <c r="O1883">
        <v>34.707000000000001</v>
      </c>
      <c r="P1883">
        <v>600</v>
      </c>
      <c r="Q1883" t="s">
        <v>14</v>
      </c>
      <c r="R1883">
        <f>P1883 * _xll.XLOOKUP(Q1883,CALCULATION!$A$15:$A$17, CALCULATION!$B$15:$B$17 )</f>
        <v>600</v>
      </c>
      <c r="S1883" s="5">
        <f>O1883*P1883*_xll.XLOOKUP(Q1883,CALCULATION!$A$15:$A$17, CALCULATION!$B$15:$B$17)</f>
        <v>20824.2</v>
      </c>
      <c r="T1883">
        <v>300</v>
      </c>
      <c r="U1883" t="s">
        <v>14</v>
      </c>
      <c r="V1883">
        <f>T1883 * _xll.XLOOKUP(U1883,CALCULATION!$A$15:$A$17, CALCULATION!$B$15:$B$17 )</f>
        <v>300</v>
      </c>
      <c r="W1883" s="5">
        <f>O1883*T1883*_xll.XLOOKUP(U1883,CALCULATION!$A$15:$A$17, CALCULATION!$B$15:$B$17)</f>
        <v>10412.1</v>
      </c>
      <c r="X1883" s="5">
        <f>WORKSHEET[[#This Row],[Clients Total Cost]] / WORKSHEET[[#This Row],[Clients Rate per T2 (USD)]]</f>
        <v>34.707000000000001</v>
      </c>
      <c r="Y1883" s="5">
        <f>WORKSHEET[[#This Row],[Clients Rate per T2 (USD)]] - WORKSHEET[[#This Row],[Supplier Rate Per t2 (USD)]]</f>
        <v>300</v>
      </c>
      <c r="Z1883" s="5">
        <f>WORKSHEET[[#This Row],[Profit Per T]] * WORKSHEET[[#This Row],[Weight]]</f>
        <v>10412.1</v>
      </c>
      <c r="AA1883">
        <v>1</v>
      </c>
      <c r="AB1883" s="1">
        <v>3.4499999999999997</v>
      </c>
      <c r="AC1883" s="1">
        <v>2.3000000000000003</v>
      </c>
      <c r="AD1883" s="1">
        <v>2.875</v>
      </c>
      <c r="AE1883" s="1">
        <f>WORKSHEET[[#This Row],[Delay at toll gate in days]] +WORKSHEET[[#This Row],[Delay at workshop in days]] +WORKSHEET[[#This Row],[Delay at border in days]]</f>
        <v>8.625</v>
      </c>
    </row>
    <row r="1884" spans="1:31" x14ac:dyDescent="0.35">
      <c r="A1884" t="s">
        <v>1904</v>
      </c>
      <c r="B1884" t="s">
        <v>10</v>
      </c>
      <c r="C1884" t="s">
        <v>56</v>
      </c>
      <c r="D1884" t="s">
        <v>3611</v>
      </c>
      <c r="E1884" t="s">
        <v>3617</v>
      </c>
      <c r="F1884" t="str">
        <f>WORKSHEET[[#This Row],[Depart From]]&amp;"-"&amp;WORKSHEET[[#This Row],[Arrive To]]</f>
        <v>Mogadishu-Lagos</v>
      </c>
      <c r="G1884" s="2">
        <v>44734</v>
      </c>
      <c r="H1884" s="2">
        <v>44757</v>
      </c>
      <c r="I1884" s="2" t="str">
        <f t="shared" si="29"/>
        <v>Delivered</v>
      </c>
      <c r="J1884" s="2" t="str">
        <f>TEXT(WORKSHEET[[#This Row],[Offloading Date]], "mmm")</f>
        <v>Jul</v>
      </c>
      <c r="K1884" s="2" t="str">
        <f>IF(OR(WORKSHEET[[#This Row],[Year]]="", ISBLANK(WORKSHEET[[#This Row],[Year]]), WORKSHEET[[#This Row],[Year]]="null"), "Exclude", "Include")</f>
        <v>Include</v>
      </c>
      <c r="L1884" t="s">
        <v>16</v>
      </c>
      <c r="M1884" t="s">
        <v>12</v>
      </c>
      <c r="N1884" t="s">
        <v>13</v>
      </c>
      <c r="O1884">
        <v>27.632000000000001</v>
      </c>
      <c r="P1884">
        <v>600</v>
      </c>
      <c r="Q1884" t="s">
        <v>14</v>
      </c>
      <c r="R1884">
        <f>P1884 * _xll.XLOOKUP(Q1884,CALCULATION!$A$15:$A$17, CALCULATION!$B$15:$B$17 )</f>
        <v>600</v>
      </c>
      <c r="S1884" s="5">
        <f>O1884*P1884*_xll.XLOOKUP(Q1884,CALCULATION!$A$15:$A$17, CALCULATION!$B$15:$B$17)</f>
        <v>16579.2</v>
      </c>
      <c r="T1884">
        <v>300</v>
      </c>
      <c r="U1884" t="s">
        <v>14</v>
      </c>
      <c r="V1884">
        <f>T1884 * _xll.XLOOKUP(U1884,CALCULATION!$A$15:$A$17, CALCULATION!$B$15:$B$17 )</f>
        <v>300</v>
      </c>
      <c r="W1884" s="5">
        <f>O1884*T1884*_xll.XLOOKUP(U1884,CALCULATION!$A$15:$A$17, CALCULATION!$B$15:$B$17)</f>
        <v>8289.6</v>
      </c>
      <c r="X1884" s="5">
        <f>WORKSHEET[[#This Row],[Clients Total Cost]] / WORKSHEET[[#This Row],[Clients Rate per T2 (USD)]]</f>
        <v>27.632000000000001</v>
      </c>
      <c r="Y1884" s="5">
        <f>WORKSHEET[[#This Row],[Clients Rate per T2 (USD)]] - WORKSHEET[[#This Row],[Supplier Rate Per t2 (USD)]]</f>
        <v>300</v>
      </c>
      <c r="Z1884" s="5">
        <f>WORKSHEET[[#This Row],[Profit Per T]] * WORKSHEET[[#This Row],[Weight]]</f>
        <v>8289.6</v>
      </c>
      <c r="AA1884">
        <v>1</v>
      </c>
      <c r="AB1884" s="1">
        <v>3.4499999999999997</v>
      </c>
      <c r="AC1884" s="1">
        <v>2.3000000000000003</v>
      </c>
      <c r="AD1884" s="1">
        <v>2.875</v>
      </c>
      <c r="AE1884" s="1">
        <f>WORKSHEET[[#This Row],[Delay at toll gate in days]] +WORKSHEET[[#This Row],[Delay at workshop in days]] +WORKSHEET[[#This Row],[Delay at border in days]]</f>
        <v>8.625</v>
      </c>
    </row>
    <row r="1885" spans="1:31" x14ac:dyDescent="0.35">
      <c r="A1885" t="s">
        <v>1905</v>
      </c>
      <c r="B1885" t="s">
        <v>10</v>
      </c>
      <c r="C1885" t="s">
        <v>56</v>
      </c>
      <c r="D1885" t="s">
        <v>3619</v>
      </c>
      <c r="E1885" t="s">
        <v>3614</v>
      </c>
      <c r="F1885" t="str">
        <f>WORKSHEET[[#This Row],[Depart From]]&amp;"-"&amp;WORKSHEET[[#This Row],[Arrive To]]</f>
        <v>Addis Ababa-Alger</v>
      </c>
      <c r="G1885" s="2">
        <v>44733</v>
      </c>
      <c r="H1885" s="2">
        <v>44756</v>
      </c>
      <c r="I1885" s="2" t="str">
        <f t="shared" si="29"/>
        <v>Delivered</v>
      </c>
      <c r="J1885" s="2" t="str">
        <f>TEXT(WORKSHEET[[#This Row],[Offloading Date]], "mmm")</f>
        <v>Jul</v>
      </c>
      <c r="K1885" s="2" t="str">
        <f>IF(OR(WORKSHEET[[#This Row],[Year]]="", ISBLANK(WORKSHEET[[#This Row],[Year]]), WORKSHEET[[#This Row],[Year]]="null"), "Exclude", "Include")</f>
        <v>Include</v>
      </c>
      <c r="L1885" t="s">
        <v>16</v>
      </c>
      <c r="M1885" t="s">
        <v>12</v>
      </c>
      <c r="N1885" t="s">
        <v>13</v>
      </c>
      <c r="O1885">
        <v>34.668999999999997</v>
      </c>
      <c r="P1885">
        <v>600</v>
      </c>
      <c r="Q1885" t="s">
        <v>14</v>
      </c>
      <c r="R1885">
        <f>P1885 * _xll.XLOOKUP(Q1885,CALCULATION!$A$15:$A$17, CALCULATION!$B$15:$B$17 )</f>
        <v>600</v>
      </c>
      <c r="S1885" s="5">
        <f>O1885*P1885*_xll.XLOOKUP(Q1885,CALCULATION!$A$15:$A$17, CALCULATION!$B$15:$B$17)</f>
        <v>20801.399999999998</v>
      </c>
      <c r="T1885">
        <v>300</v>
      </c>
      <c r="U1885" t="s">
        <v>14</v>
      </c>
      <c r="V1885">
        <f>T1885 * _xll.XLOOKUP(U1885,CALCULATION!$A$15:$A$17, CALCULATION!$B$15:$B$17 )</f>
        <v>300</v>
      </c>
      <c r="W1885" s="5">
        <f>O1885*T1885*_xll.XLOOKUP(U1885,CALCULATION!$A$15:$A$17, CALCULATION!$B$15:$B$17)</f>
        <v>10400.699999999999</v>
      </c>
      <c r="X1885" s="5">
        <f>WORKSHEET[[#This Row],[Clients Total Cost]] / WORKSHEET[[#This Row],[Clients Rate per T2 (USD)]]</f>
        <v>34.668999999999997</v>
      </c>
      <c r="Y1885" s="5">
        <f>WORKSHEET[[#This Row],[Clients Rate per T2 (USD)]] - WORKSHEET[[#This Row],[Supplier Rate Per t2 (USD)]]</f>
        <v>300</v>
      </c>
      <c r="Z1885" s="5">
        <f>WORKSHEET[[#This Row],[Profit Per T]] * WORKSHEET[[#This Row],[Weight]]</f>
        <v>10400.699999999999</v>
      </c>
      <c r="AA1885">
        <v>1</v>
      </c>
      <c r="AB1885" s="1">
        <v>3.4499999999999997</v>
      </c>
      <c r="AC1885" s="1">
        <v>2.3000000000000003</v>
      </c>
      <c r="AD1885" s="1">
        <v>2.875</v>
      </c>
      <c r="AE1885" s="1">
        <f>WORKSHEET[[#This Row],[Delay at toll gate in days]] +WORKSHEET[[#This Row],[Delay at workshop in days]] +WORKSHEET[[#This Row],[Delay at border in days]]</f>
        <v>8.625</v>
      </c>
    </row>
    <row r="1886" spans="1:31" x14ac:dyDescent="0.35">
      <c r="A1886" t="s">
        <v>1906</v>
      </c>
      <c r="B1886" t="s">
        <v>10</v>
      </c>
      <c r="C1886" t="s">
        <v>68</v>
      </c>
      <c r="D1886" t="s">
        <v>3619</v>
      </c>
      <c r="E1886" t="s">
        <v>3618</v>
      </c>
      <c r="F1886" t="str">
        <f>WORKSHEET[[#This Row],[Depart From]]&amp;"-"&amp;WORKSHEET[[#This Row],[Arrive To]]</f>
        <v>Addis Ababa-Tripoli</v>
      </c>
      <c r="G1886" s="2">
        <v>44762</v>
      </c>
      <c r="H1886" s="2">
        <v>44791</v>
      </c>
      <c r="I1886" s="2" t="str">
        <f t="shared" si="29"/>
        <v>Delivered</v>
      </c>
      <c r="J1886" s="2" t="str">
        <f>TEXT(WORKSHEET[[#This Row],[Offloading Date]], "mmm")</f>
        <v>Aug</v>
      </c>
      <c r="K1886" s="2" t="str">
        <f>IF(OR(WORKSHEET[[#This Row],[Year]]="", ISBLANK(WORKSHEET[[#This Row],[Year]]), WORKSHEET[[#This Row],[Year]]="null"), "Exclude", "Include")</f>
        <v>Include</v>
      </c>
      <c r="L1886" t="s">
        <v>12</v>
      </c>
      <c r="M1886" t="s">
        <v>3624</v>
      </c>
      <c r="N1886" t="s">
        <v>69</v>
      </c>
      <c r="O1886">
        <v>34.401000000000003</v>
      </c>
      <c r="P1886">
        <v>20</v>
      </c>
      <c r="Q1886" t="s">
        <v>14</v>
      </c>
      <c r="R1886">
        <f>P1886 * _xll.XLOOKUP(Q1886,CALCULATION!$A$15:$A$17, CALCULATION!$B$15:$B$17 )</f>
        <v>20</v>
      </c>
      <c r="S1886" s="5">
        <f>O1886*P1886*_xll.XLOOKUP(Q1886,CALCULATION!$A$15:$A$17, CALCULATION!$B$15:$B$17)</f>
        <v>688.0200000000001</v>
      </c>
      <c r="T1886">
        <v>10</v>
      </c>
      <c r="U1886" t="s">
        <v>14</v>
      </c>
      <c r="V1886">
        <f>T1886 * _xll.XLOOKUP(U1886,CALCULATION!$A$15:$A$17, CALCULATION!$B$15:$B$17 )</f>
        <v>10</v>
      </c>
      <c r="W1886" s="5">
        <f>O1886*T1886*_xll.XLOOKUP(U1886,CALCULATION!$A$15:$A$17, CALCULATION!$B$15:$B$17)</f>
        <v>344.01000000000005</v>
      </c>
      <c r="X1886" s="5">
        <f>WORKSHEET[[#This Row],[Clients Total Cost]] / WORKSHEET[[#This Row],[Clients Rate per T2 (USD)]]</f>
        <v>34.401000000000003</v>
      </c>
      <c r="Y1886" s="5">
        <f>WORKSHEET[[#This Row],[Clients Rate per T2 (USD)]] - WORKSHEET[[#This Row],[Supplier Rate Per t2 (USD)]]</f>
        <v>10</v>
      </c>
      <c r="Z1886" s="5">
        <f>WORKSHEET[[#This Row],[Profit Per T]] * WORKSHEET[[#This Row],[Weight]]</f>
        <v>344.01000000000005</v>
      </c>
      <c r="AA1886">
        <v>1</v>
      </c>
      <c r="AB1886" s="1">
        <v>4.3499999999999996</v>
      </c>
      <c r="AC1886" s="1">
        <v>2.9000000000000004</v>
      </c>
      <c r="AD1886" s="1">
        <v>3.625</v>
      </c>
      <c r="AE1886" s="1">
        <f>WORKSHEET[[#This Row],[Delay at toll gate in days]] +WORKSHEET[[#This Row],[Delay at workshop in days]] +WORKSHEET[[#This Row],[Delay at border in days]]</f>
        <v>10.875</v>
      </c>
    </row>
    <row r="1887" spans="1:31" x14ac:dyDescent="0.35">
      <c r="A1887" t="s">
        <v>1907</v>
      </c>
      <c r="B1887" t="s">
        <v>10</v>
      </c>
      <c r="C1887" t="s">
        <v>68</v>
      </c>
      <c r="D1887" t="s">
        <v>3611</v>
      </c>
      <c r="E1887" t="s">
        <v>3613</v>
      </c>
      <c r="F1887" t="str">
        <f>WORKSHEET[[#This Row],[Depart From]]&amp;"-"&amp;WORKSHEET[[#This Row],[Arrive To]]</f>
        <v>Mogadishu-Sanaa</v>
      </c>
      <c r="G1887" s="2">
        <v>44762</v>
      </c>
      <c r="H1887" s="2">
        <v>44791</v>
      </c>
      <c r="I1887" s="2" t="str">
        <f t="shared" si="29"/>
        <v>Delivered</v>
      </c>
      <c r="J1887" s="2" t="str">
        <f>TEXT(WORKSHEET[[#This Row],[Offloading Date]], "mmm")</f>
        <v>Aug</v>
      </c>
      <c r="K1887" s="2" t="str">
        <f>IF(OR(WORKSHEET[[#This Row],[Year]]="", ISBLANK(WORKSHEET[[#This Row],[Year]]), WORKSHEET[[#This Row],[Year]]="null"), "Exclude", "Include")</f>
        <v>Include</v>
      </c>
      <c r="L1887" t="s">
        <v>12</v>
      </c>
      <c r="M1887" t="s">
        <v>12</v>
      </c>
      <c r="N1887" t="s">
        <v>13</v>
      </c>
      <c r="O1887">
        <v>34.401000000000003</v>
      </c>
      <c r="P1887">
        <v>600</v>
      </c>
      <c r="Q1887" t="s">
        <v>14</v>
      </c>
      <c r="R1887">
        <f>P1887 * _xll.XLOOKUP(Q1887,CALCULATION!$A$15:$A$17, CALCULATION!$B$15:$B$17 )</f>
        <v>600</v>
      </c>
      <c r="S1887" s="5">
        <f>O1887*P1887*_xll.XLOOKUP(Q1887,CALCULATION!$A$15:$A$17, CALCULATION!$B$15:$B$17)</f>
        <v>20640.600000000002</v>
      </c>
      <c r="T1887">
        <v>300</v>
      </c>
      <c r="U1887" t="s">
        <v>14</v>
      </c>
      <c r="V1887">
        <f>T1887 * _xll.XLOOKUP(U1887,CALCULATION!$A$15:$A$17, CALCULATION!$B$15:$B$17 )</f>
        <v>300</v>
      </c>
      <c r="W1887" s="5">
        <f>O1887*T1887*_xll.XLOOKUP(U1887,CALCULATION!$A$15:$A$17, CALCULATION!$B$15:$B$17)</f>
        <v>10320.300000000001</v>
      </c>
      <c r="X1887" s="5">
        <f>WORKSHEET[[#This Row],[Clients Total Cost]] / WORKSHEET[[#This Row],[Clients Rate per T2 (USD)]]</f>
        <v>34.401000000000003</v>
      </c>
      <c r="Y1887" s="5">
        <f>WORKSHEET[[#This Row],[Clients Rate per T2 (USD)]] - WORKSHEET[[#This Row],[Supplier Rate Per t2 (USD)]]</f>
        <v>300</v>
      </c>
      <c r="Z1887" s="5">
        <f>WORKSHEET[[#This Row],[Profit Per T]] * WORKSHEET[[#This Row],[Weight]]</f>
        <v>10320.300000000001</v>
      </c>
      <c r="AA1887">
        <v>1</v>
      </c>
      <c r="AB1887" s="1">
        <v>4.3499999999999996</v>
      </c>
      <c r="AC1887" s="1">
        <v>2.9000000000000004</v>
      </c>
      <c r="AD1887" s="1">
        <v>3.625</v>
      </c>
      <c r="AE1887" s="1">
        <f>WORKSHEET[[#This Row],[Delay at toll gate in days]] +WORKSHEET[[#This Row],[Delay at workshop in days]] +WORKSHEET[[#This Row],[Delay at border in days]]</f>
        <v>10.875</v>
      </c>
    </row>
    <row r="1888" spans="1:31" x14ac:dyDescent="0.35">
      <c r="A1888" t="s">
        <v>1908</v>
      </c>
      <c r="B1888" t="s">
        <v>10</v>
      </c>
      <c r="C1888" t="s">
        <v>68</v>
      </c>
      <c r="D1888" t="s">
        <v>3616</v>
      </c>
      <c r="E1888" t="s">
        <v>3618</v>
      </c>
      <c r="F1888" t="str">
        <f>WORKSHEET[[#This Row],[Depart From]]&amp;"-"&amp;WORKSHEET[[#This Row],[Arrive To]]</f>
        <v>Marrakech-Tripoli</v>
      </c>
      <c r="G1888" s="2">
        <v>44748</v>
      </c>
      <c r="H1888" s="2">
        <v>44783</v>
      </c>
      <c r="I1888" s="2" t="str">
        <f t="shared" si="29"/>
        <v>Delivered</v>
      </c>
      <c r="J1888" s="2" t="str">
        <f>TEXT(WORKSHEET[[#This Row],[Offloading Date]], "mmm")</f>
        <v>Aug</v>
      </c>
      <c r="K1888" s="2" t="str">
        <f>IF(OR(WORKSHEET[[#This Row],[Year]]="", ISBLANK(WORKSHEET[[#This Row],[Year]]), WORKSHEET[[#This Row],[Year]]="null"), "Exclude", "Include")</f>
        <v>Include</v>
      </c>
      <c r="L1888" t="s">
        <v>12</v>
      </c>
      <c r="M1888" t="s">
        <v>12</v>
      </c>
      <c r="N1888" t="s">
        <v>13</v>
      </c>
      <c r="O1888">
        <v>30.207999999999998</v>
      </c>
      <c r="P1888">
        <v>600</v>
      </c>
      <c r="Q1888" t="s">
        <v>14</v>
      </c>
      <c r="R1888">
        <f>P1888 * _xll.XLOOKUP(Q1888,CALCULATION!$A$15:$A$17, CALCULATION!$B$15:$B$17 )</f>
        <v>600</v>
      </c>
      <c r="S1888" s="5">
        <f>O1888*P1888*_xll.XLOOKUP(Q1888,CALCULATION!$A$15:$A$17, CALCULATION!$B$15:$B$17)</f>
        <v>18124.8</v>
      </c>
      <c r="T1888">
        <v>300</v>
      </c>
      <c r="U1888" t="s">
        <v>14</v>
      </c>
      <c r="V1888">
        <f>T1888 * _xll.XLOOKUP(U1888,CALCULATION!$A$15:$A$17, CALCULATION!$B$15:$B$17 )</f>
        <v>300</v>
      </c>
      <c r="W1888" s="5">
        <f>O1888*T1888*_xll.XLOOKUP(U1888,CALCULATION!$A$15:$A$17, CALCULATION!$B$15:$B$17)</f>
        <v>9062.4</v>
      </c>
      <c r="X1888" s="5">
        <f>WORKSHEET[[#This Row],[Clients Total Cost]] / WORKSHEET[[#This Row],[Clients Rate per T2 (USD)]]</f>
        <v>30.207999999999998</v>
      </c>
      <c r="Y1888" s="5">
        <f>WORKSHEET[[#This Row],[Clients Rate per T2 (USD)]] - WORKSHEET[[#This Row],[Supplier Rate Per t2 (USD)]]</f>
        <v>300</v>
      </c>
      <c r="Z1888" s="5">
        <f>WORKSHEET[[#This Row],[Profit Per T]] * WORKSHEET[[#This Row],[Weight]]</f>
        <v>9062.4</v>
      </c>
      <c r="AA1888">
        <v>1</v>
      </c>
      <c r="AB1888" s="1">
        <v>5.25</v>
      </c>
      <c r="AC1888" s="1">
        <v>3.5</v>
      </c>
      <c r="AD1888" s="1">
        <v>4.375</v>
      </c>
      <c r="AE1888" s="1">
        <f>WORKSHEET[[#This Row],[Delay at toll gate in days]] +WORKSHEET[[#This Row],[Delay at workshop in days]] +WORKSHEET[[#This Row],[Delay at border in days]]</f>
        <v>13.125</v>
      </c>
    </row>
    <row r="1889" spans="1:31" x14ac:dyDescent="0.35">
      <c r="A1889" t="s">
        <v>1909</v>
      </c>
      <c r="B1889" t="s">
        <v>10</v>
      </c>
      <c r="C1889" t="s">
        <v>68</v>
      </c>
      <c r="D1889" t="s">
        <v>3611</v>
      </c>
      <c r="E1889" t="s">
        <v>3617</v>
      </c>
      <c r="F1889" t="str">
        <f>WORKSHEET[[#This Row],[Depart From]]&amp;"-"&amp;WORKSHEET[[#This Row],[Arrive To]]</f>
        <v>Mogadishu-Lagos</v>
      </c>
      <c r="G1889" s="2">
        <v>44750</v>
      </c>
      <c r="H1889" s="2">
        <v>44783</v>
      </c>
      <c r="I1889" s="2" t="str">
        <f t="shared" si="29"/>
        <v>Delivered</v>
      </c>
      <c r="J1889" s="2" t="str">
        <f>TEXT(WORKSHEET[[#This Row],[Offloading Date]], "mmm")</f>
        <v>Aug</v>
      </c>
      <c r="K1889" s="2" t="str">
        <f>IF(OR(WORKSHEET[[#This Row],[Year]]="", ISBLANK(WORKSHEET[[#This Row],[Year]]), WORKSHEET[[#This Row],[Year]]="null"), "Exclude", "Include")</f>
        <v>Include</v>
      </c>
      <c r="L1889" t="s">
        <v>12</v>
      </c>
      <c r="M1889" t="s">
        <v>12</v>
      </c>
      <c r="N1889" t="s">
        <v>13</v>
      </c>
      <c r="O1889">
        <v>28.757999999999999</v>
      </c>
      <c r="P1889">
        <v>600</v>
      </c>
      <c r="Q1889" t="s">
        <v>14</v>
      </c>
      <c r="R1889">
        <f>P1889 * _xll.XLOOKUP(Q1889,CALCULATION!$A$15:$A$17, CALCULATION!$B$15:$B$17 )</f>
        <v>600</v>
      </c>
      <c r="S1889" s="5">
        <f>O1889*P1889*_xll.XLOOKUP(Q1889,CALCULATION!$A$15:$A$17, CALCULATION!$B$15:$B$17)</f>
        <v>17254.8</v>
      </c>
      <c r="T1889">
        <v>300</v>
      </c>
      <c r="U1889" t="s">
        <v>14</v>
      </c>
      <c r="V1889">
        <f>T1889 * _xll.XLOOKUP(U1889,CALCULATION!$A$15:$A$17, CALCULATION!$B$15:$B$17 )</f>
        <v>300</v>
      </c>
      <c r="W1889" s="5">
        <f>O1889*T1889*_xll.XLOOKUP(U1889,CALCULATION!$A$15:$A$17, CALCULATION!$B$15:$B$17)</f>
        <v>8627.4</v>
      </c>
      <c r="X1889" s="5">
        <f>WORKSHEET[[#This Row],[Clients Total Cost]] / WORKSHEET[[#This Row],[Clients Rate per T2 (USD)]]</f>
        <v>28.757999999999999</v>
      </c>
      <c r="Y1889" s="5">
        <f>WORKSHEET[[#This Row],[Clients Rate per T2 (USD)]] - WORKSHEET[[#This Row],[Supplier Rate Per t2 (USD)]]</f>
        <v>300</v>
      </c>
      <c r="Z1889" s="5">
        <f>WORKSHEET[[#This Row],[Profit Per T]] * WORKSHEET[[#This Row],[Weight]]</f>
        <v>8627.4</v>
      </c>
      <c r="AA1889">
        <v>1</v>
      </c>
      <c r="AB1889" s="1">
        <v>4.95</v>
      </c>
      <c r="AC1889" s="1">
        <v>3.3000000000000003</v>
      </c>
      <c r="AD1889" s="1">
        <v>4.125</v>
      </c>
      <c r="AE1889" s="1">
        <f>WORKSHEET[[#This Row],[Delay at toll gate in days]] +WORKSHEET[[#This Row],[Delay at workshop in days]] +WORKSHEET[[#This Row],[Delay at border in days]]</f>
        <v>12.375</v>
      </c>
    </row>
    <row r="1890" spans="1:31" x14ac:dyDescent="0.35">
      <c r="A1890" t="s">
        <v>1910</v>
      </c>
      <c r="B1890" t="s">
        <v>10</v>
      </c>
      <c r="C1890" t="s">
        <v>68</v>
      </c>
      <c r="D1890" t="s">
        <v>3620</v>
      </c>
      <c r="E1890" t="s">
        <v>3614</v>
      </c>
      <c r="F1890" t="str">
        <f>WORKSHEET[[#This Row],[Depart From]]&amp;"-"&amp;WORKSHEET[[#This Row],[Arrive To]]</f>
        <v>Zanzibar-Alger</v>
      </c>
      <c r="G1890" s="2">
        <v>44751</v>
      </c>
      <c r="H1890" s="2">
        <v>44793</v>
      </c>
      <c r="I1890" s="2" t="str">
        <f t="shared" si="29"/>
        <v>Delivered</v>
      </c>
      <c r="J1890" s="2" t="str">
        <f>TEXT(WORKSHEET[[#This Row],[Offloading Date]], "mmm")</f>
        <v>Aug</v>
      </c>
      <c r="K1890" s="2" t="str">
        <f>IF(OR(WORKSHEET[[#This Row],[Year]]="", ISBLANK(WORKSHEET[[#This Row],[Year]]), WORKSHEET[[#This Row],[Year]]="null"), "Exclude", "Include")</f>
        <v>Include</v>
      </c>
      <c r="L1890" t="s">
        <v>12</v>
      </c>
      <c r="M1890" t="s">
        <v>12</v>
      </c>
      <c r="N1890" t="s">
        <v>13</v>
      </c>
      <c r="O1890">
        <v>32.651000000000003</v>
      </c>
      <c r="P1890">
        <v>600</v>
      </c>
      <c r="Q1890" t="s">
        <v>14</v>
      </c>
      <c r="R1890">
        <f>P1890 * _xll.XLOOKUP(Q1890,CALCULATION!$A$15:$A$17, CALCULATION!$B$15:$B$17 )</f>
        <v>600</v>
      </c>
      <c r="S1890" s="5">
        <f>O1890*P1890*_xll.XLOOKUP(Q1890,CALCULATION!$A$15:$A$17, CALCULATION!$B$15:$B$17)</f>
        <v>19590.600000000002</v>
      </c>
      <c r="T1890">
        <v>300</v>
      </c>
      <c r="U1890" t="s">
        <v>14</v>
      </c>
      <c r="V1890">
        <f>T1890 * _xll.XLOOKUP(U1890,CALCULATION!$A$15:$A$17, CALCULATION!$B$15:$B$17 )</f>
        <v>300</v>
      </c>
      <c r="W1890" s="5">
        <f>O1890*T1890*_xll.XLOOKUP(U1890,CALCULATION!$A$15:$A$17, CALCULATION!$B$15:$B$17)</f>
        <v>9795.3000000000011</v>
      </c>
      <c r="X1890" s="5">
        <f>WORKSHEET[[#This Row],[Clients Total Cost]] / WORKSHEET[[#This Row],[Clients Rate per T2 (USD)]]</f>
        <v>32.651000000000003</v>
      </c>
      <c r="Y1890" s="5">
        <f>WORKSHEET[[#This Row],[Clients Rate per T2 (USD)]] - WORKSHEET[[#This Row],[Supplier Rate Per t2 (USD)]]</f>
        <v>300</v>
      </c>
      <c r="Z1890" s="5">
        <f>WORKSHEET[[#This Row],[Profit Per T]] * WORKSHEET[[#This Row],[Weight]]</f>
        <v>9795.3000000000011</v>
      </c>
      <c r="AA1890">
        <v>1</v>
      </c>
      <c r="AB1890" s="1">
        <v>6.3</v>
      </c>
      <c r="AC1890" s="1">
        <v>4.2</v>
      </c>
      <c r="AD1890" s="1">
        <v>5.25</v>
      </c>
      <c r="AE1890" s="1">
        <f>WORKSHEET[[#This Row],[Delay at toll gate in days]] +WORKSHEET[[#This Row],[Delay at workshop in days]] +WORKSHEET[[#This Row],[Delay at border in days]]</f>
        <v>15.75</v>
      </c>
    </row>
    <row r="1891" spans="1:31" x14ac:dyDescent="0.35">
      <c r="A1891" t="s">
        <v>1911</v>
      </c>
      <c r="B1891" t="s">
        <v>10</v>
      </c>
      <c r="C1891" t="s">
        <v>68</v>
      </c>
      <c r="D1891" t="s">
        <v>3620</v>
      </c>
      <c r="E1891" t="s">
        <v>3613</v>
      </c>
      <c r="F1891" t="str">
        <f>WORKSHEET[[#This Row],[Depart From]]&amp;"-"&amp;WORKSHEET[[#This Row],[Arrive To]]</f>
        <v>Zanzibar-Sanaa</v>
      </c>
      <c r="G1891" s="2">
        <v>44753</v>
      </c>
      <c r="H1891" s="2">
        <v>44784</v>
      </c>
      <c r="I1891" s="2" t="str">
        <f t="shared" si="29"/>
        <v>Delivered</v>
      </c>
      <c r="J1891" s="2" t="str">
        <f>TEXT(WORKSHEET[[#This Row],[Offloading Date]], "mmm")</f>
        <v>Aug</v>
      </c>
      <c r="K1891" s="2" t="str">
        <f>IF(OR(WORKSHEET[[#This Row],[Year]]="", ISBLANK(WORKSHEET[[#This Row],[Year]]), WORKSHEET[[#This Row],[Year]]="null"), "Exclude", "Include")</f>
        <v>Include</v>
      </c>
      <c r="L1891" t="s">
        <v>12</v>
      </c>
      <c r="M1891" t="s">
        <v>12</v>
      </c>
      <c r="N1891" t="s">
        <v>13</v>
      </c>
      <c r="O1891">
        <v>30.431000000000001</v>
      </c>
      <c r="P1891">
        <v>600</v>
      </c>
      <c r="Q1891" t="s">
        <v>14</v>
      </c>
      <c r="R1891">
        <f>P1891 * _xll.XLOOKUP(Q1891,CALCULATION!$A$15:$A$17, CALCULATION!$B$15:$B$17 )</f>
        <v>600</v>
      </c>
      <c r="S1891" s="5">
        <f>O1891*P1891*_xll.XLOOKUP(Q1891,CALCULATION!$A$15:$A$17, CALCULATION!$B$15:$B$17)</f>
        <v>18258.600000000002</v>
      </c>
      <c r="T1891">
        <v>300</v>
      </c>
      <c r="U1891" t="s">
        <v>14</v>
      </c>
      <c r="V1891">
        <f>T1891 * _xll.XLOOKUP(U1891,CALCULATION!$A$15:$A$17, CALCULATION!$B$15:$B$17 )</f>
        <v>300</v>
      </c>
      <c r="W1891" s="5">
        <f>O1891*T1891*_xll.XLOOKUP(U1891,CALCULATION!$A$15:$A$17, CALCULATION!$B$15:$B$17)</f>
        <v>9129.3000000000011</v>
      </c>
      <c r="X1891" s="5">
        <f>WORKSHEET[[#This Row],[Clients Total Cost]] / WORKSHEET[[#This Row],[Clients Rate per T2 (USD)]]</f>
        <v>30.431000000000004</v>
      </c>
      <c r="Y1891" s="5">
        <f>WORKSHEET[[#This Row],[Clients Rate per T2 (USD)]] - WORKSHEET[[#This Row],[Supplier Rate Per t2 (USD)]]</f>
        <v>300</v>
      </c>
      <c r="Z1891" s="5">
        <f>WORKSHEET[[#This Row],[Profit Per T]] * WORKSHEET[[#This Row],[Weight]]</f>
        <v>9129.3000000000011</v>
      </c>
      <c r="AA1891">
        <v>1</v>
      </c>
      <c r="AB1891" s="1">
        <v>4.6499999999999995</v>
      </c>
      <c r="AC1891" s="1">
        <v>3.1</v>
      </c>
      <c r="AD1891" s="1">
        <v>3.875</v>
      </c>
      <c r="AE1891" s="1">
        <f>WORKSHEET[[#This Row],[Delay at toll gate in days]] +WORKSHEET[[#This Row],[Delay at workshop in days]] +WORKSHEET[[#This Row],[Delay at border in days]]</f>
        <v>11.625</v>
      </c>
    </row>
    <row r="1892" spans="1:31" x14ac:dyDescent="0.35">
      <c r="A1892" t="s">
        <v>1912</v>
      </c>
      <c r="B1892" t="s">
        <v>10</v>
      </c>
      <c r="C1892" t="s">
        <v>68</v>
      </c>
      <c r="D1892" t="s">
        <v>3616</v>
      </c>
      <c r="E1892" t="s">
        <v>3613</v>
      </c>
      <c r="F1892" t="str">
        <f>WORKSHEET[[#This Row],[Depart From]]&amp;"-"&amp;WORKSHEET[[#This Row],[Arrive To]]</f>
        <v>Marrakech-Sanaa</v>
      </c>
      <c r="G1892" s="2">
        <v>44755</v>
      </c>
      <c r="H1892" s="2">
        <v>44784</v>
      </c>
      <c r="I1892" s="2" t="str">
        <f t="shared" si="29"/>
        <v>Delivered</v>
      </c>
      <c r="J1892" s="2" t="str">
        <f>TEXT(WORKSHEET[[#This Row],[Offloading Date]], "mmm")</f>
        <v>Aug</v>
      </c>
      <c r="K1892" s="2" t="str">
        <f>IF(OR(WORKSHEET[[#This Row],[Year]]="", ISBLANK(WORKSHEET[[#This Row],[Year]]), WORKSHEET[[#This Row],[Year]]="null"), "Exclude", "Include")</f>
        <v>Include</v>
      </c>
      <c r="L1892" t="s">
        <v>12</v>
      </c>
      <c r="M1892" t="s">
        <v>12</v>
      </c>
      <c r="N1892" t="s">
        <v>13</v>
      </c>
      <c r="O1892">
        <v>29.553000000000001</v>
      </c>
      <c r="P1892">
        <v>600</v>
      </c>
      <c r="Q1892" t="s">
        <v>14</v>
      </c>
      <c r="R1892">
        <f>P1892 * _xll.XLOOKUP(Q1892,CALCULATION!$A$15:$A$17, CALCULATION!$B$15:$B$17 )</f>
        <v>600</v>
      </c>
      <c r="S1892" s="5">
        <f>O1892*P1892*_xll.XLOOKUP(Q1892,CALCULATION!$A$15:$A$17, CALCULATION!$B$15:$B$17)</f>
        <v>17731.8</v>
      </c>
      <c r="T1892">
        <v>300</v>
      </c>
      <c r="U1892" t="s">
        <v>14</v>
      </c>
      <c r="V1892">
        <f>T1892 * _xll.XLOOKUP(U1892,CALCULATION!$A$15:$A$17, CALCULATION!$B$15:$B$17 )</f>
        <v>300</v>
      </c>
      <c r="W1892" s="5">
        <f>O1892*T1892*_xll.XLOOKUP(U1892,CALCULATION!$A$15:$A$17, CALCULATION!$B$15:$B$17)</f>
        <v>8865.9</v>
      </c>
      <c r="X1892" s="5">
        <f>WORKSHEET[[#This Row],[Clients Total Cost]] / WORKSHEET[[#This Row],[Clients Rate per T2 (USD)]]</f>
        <v>29.552999999999997</v>
      </c>
      <c r="Y1892" s="5">
        <f>WORKSHEET[[#This Row],[Clients Rate per T2 (USD)]] - WORKSHEET[[#This Row],[Supplier Rate Per t2 (USD)]]</f>
        <v>300</v>
      </c>
      <c r="Z1892" s="5">
        <f>WORKSHEET[[#This Row],[Profit Per T]] * WORKSHEET[[#This Row],[Weight]]</f>
        <v>8865.9</v>
      </c>
      <c r="AA1892">
        <v>1</v>
      </c>
      <c r="AB1892" s="1">
        <v>4.3499999999999996</v>
      </c>
      <c r="AC1892" s="1">
        <v>2.9000000000000004</v>
      </c>
      <c r="AD1892" s="1">
        <v>3.625</v>
      </c>
      <c r="AE1892" s="1">
        <f>WORKSHEET[[#This Row],[Delay at toll gate in days]] +WORKSHEET[[#This Row],[Delay at workshop in days]] +WORKSHEET[[#This Row],[Delay at border in days]]</f>
        <v>10.875</v>
      </c>
    </row>
    <row r="1893" spans="1:31" x14ac:dyDescent="0.35">
      <c r="A1893" t="s">
        <v>1913</v>
      </c>
      <c r="B1893" t="s">
        <v>10</v>
      </c>
      <c r="C1893" t="s">
        <v>68</v>
      </c>
      <c r="D1893" t="s">
        <v>3619</v>
      </c>
      <c r="E1893" t="s">
        <v>3612</v>
      </c>
      <c r="F1893" t="str">
        <f>WORKSHEET[[#This Row],[Depart From]]&amp;"-"&amp;WORKSHEET[[#This Row],[Arrive To]]</f>
        <v>Addis Ababa-Victoria</v>
      </c>
      <c r="G1893" s="2">
        <v>44755</v>
      </c>
      <c r="H1893" s="2">
        <v>44783</v>
      </c>
      <c r="I1893" s="2" t="str">
        <f t="shared" si="29"/>
        <v>Delivered</v>
      </c>
      <c r="J1893" s="2" t="str">
        <f>TEXT(WORKSHEET[[#This Row],[Offloading Date]], "mmm")</f>
        <v>Aug</v>
      </c>
      <c r="K1893" s="2" t="str">
        <f>IF(OR(WORKSHEET[[#This Row],[Year]]="", ISBLANK(WORKSHEET[[#This Row],[Year]]), WORKSHEET[[#This Row],[Year]]="null"), "Exclude", "Include")</f>
        <v>Include</v>
      </c>
      <c r="L1893" t="s">
        <v>12</v>
      </c>
      <c r="M1893" t="s">
        <v>12</v>
      </c>
      <c r="N1893" t="s">
        <v>13</v>
      </c>
      <c r="O1893">
        <v>29.539000000000001</v>
      </c>
      <c r="P1893">
        <v>600</v>
      </c>
      <c r="Q1893" t="s">
        <v>14</v>
      </c>
      <c r="R1893">
        <f>P1893 * _xll.XLOOKUP(Q1893,CALCULATION!$A$15:$A$17, CALCULATION!$B$15:$B$17 )</f>
        <v>600</v>
      </c>
      <c r="S1893" s="5">
        <f>O1893*P1893*_xll.XLOOKUP(Q1893,CALCULATION!$A$15:$A$17, CALCULATION!$B$15:$B$17)</f>
        <v>17723.400000000001</v>
      </c>
      <c r="T1893">
        <v>300</v>
      </c>
      <c r="U1893" t="s">
        <v>14</v>
      </c>
      <c r="V1893">
        <f>T1893 * _xll.XLOOKUP(U1893,CALCULATION!$A$15:$A$17, CALCULATION!$B$15:$B$17 )</f>
        <v>300</v>
      </c>
      <c r="W1893" s="5">
        <f>O1893*T1893*_xll.XLOOKUP(U1893,CALCULATION!$A$15:$A$17, CALCULATION!$B$15:$B$17)</f>
        <v>8861.7000000000007</v>
      </c>
      <c r="X1893" s="5">
        <f>WORKSHEET[[#This Row],[Clients Total Cost]] / WORKSHEET[[#This Row],[Clients Rate per T2 (USD)]]</f>
        <v>29.539000000000001</v>
      </c>
      <c r="Y1893" s="5">
        <f>WORKSHEET[[#This Row],[Clients Rate per T2 (USD)]] - WORKSHEET[[#This Row],[Supplier Rate Per t2 (USD)]]</f>
        <v>300</v>
      </c>
      <c r="Z1893" s="5">
        <f>WORKSHEET[[#This Row],[Profit Per T]] * WORKSHEET[[#This Row],[Weight]]</f>
        <v>8861.7000000000007</v>
      </c>
      <c r="AA1893">
        <v>1</v>
      </c>
      <c r="AB1893" s="1">
        <v>4.2</v>
      </c>
      <c r="AC1893" s="1">
        <v>2.8000000000000003</v>
      </c>
      <c r="AD1893" s="1">
        <v>3.5</v>
      </c>
      <c r="AE1893" s="1">
        <f>WORKSHEET[[#This Row],[Delay at toll gate in days]] +WORKSHEET[[#This Row],[Delay at workshop in days]] +WORKSHEET[[#This Row],[Delay at border in days]]</f>
        <v>10.5</v>
      </c>
    </row>
    <row r="1894" spans="1:31" x14ac:dyDescent="0.35">
      <c r="A1894" t="s">
        <v>1914</v>
      </c>
      <c r="B1894" t="s">
        <v>10</v>
      </c>
      <c r="C1894" t="s">
        <v>68</v>
      </c>
      <c r="D1894" t="s">
        <v>3619</v>
      </c>
      <c r="E1894" t="s">
        <v>3618</v>
      </c>
      <c r="F1894" t="str">
        <f>WORKSHEET[[#This Row],[Depart From]]&amp;"-"&amp;WORKSHEET[[#This Row],[Arrive To]]</f>
        <v>Addis Ababa-Tripoli</v>
      </c>
      <c r="G1894" s="2">
        <v>44753</v>
      </c>
      <c r="H1894" s="2">
        <v>44799</v>
      </c>
      <c r="I1894" s="2" t="str">
        <f t="shared" si="29"/>
        <v>Delivered</v>
      </c>
      <c r="J1894" s="2" t="str">
        <f>TEXT(WORKSHEET[[#This Row],[Offloading Date]], "mmm")</f>
        <v>Aug</v>
      </c>
      <c r="K1894" s="2" t="str">
        <f>IF(OR(WORKSHEET[[#This Row],[Year]]="", ISBLANK(WORKSHEET[[#This Row],[Year]]), WORKSHEET[[#This Row],[Year]]="null"), "Exclude", "Include")</f>
        <v>Include</v>
      </c>
      <c r="L1894" t="s">
        <v>12</v>
      </c>
      <c r="M1894" t="s">
        <v>12</v>
      </c>
      <c r="N1894" t="s">
        <v>13</v>
      </c>
      <c r="O1894">
        <v>30.273</v>
      </c>
      <c r="P1894">
        <v>600</v>
      </c>
      <c r="Q1894" t="s">
        <v>14</v>
      </c>
      <c r="R1894">
        <f>P1894 * _xll.XLOOKUP(Q1894,CALCULATION!$A$15:$A$17, CALCULATION!$B$15:$B$17 )</f>
        <v>600</v>
      </c>
      <c r="S1894" s="5">
        <f>O1894*P1894*_xll.XLOOKUP(Q1894,CALCULATION!$A$15:$A$17, CALCULATION!$B$15:$B$17)</f>
        <v>18163.8</v>
      </c>
      <c r="T1894">
        <v>300</v>
      </c>
      <c r="U1894" t="s">
        <v>14</v>
      </c>
      <c r="V1894">
        <f>T1894 * _xll.XLOOKUP(U1894,CALCULATION!$A$15:$A$17, CALCULATION!$B$15:$B$17 )</f>
        <v>300</v>
      </c>
      <c r="W1894" s="5">
        <f>O1894*T1894*_xll.XLOOKUP(U1894,CALCULATION!$A$15:$A$17, CALCULATION!$B$15:$B$17)</f>
        <v>9081.9</v>
      </c>
      <c r="X1894" s="5">
        <f>WORKSHEET[[#This Row],[Clients Total Cost]] / WORKSHEET[[#This Row],[Clients Rate per T2 (USD)]]</f>
        <v>30.273</v>
      </c>
      <c r="Y1894" s="5">
        <f>WORKSHEET[[#This Row],[Clients Rate per T2 (USD)]] - WORKSHEET[[#This Row],[Supplier Rate Per t2 (USD)]]</f>
        <v>300</v>
      </c>
      <c r="Z1894" s="5">
        <f>WORKSHEET[[#This Row],[Profit Per T]] * WORKSHEET[[#This Row],[Weight]]</f>
        <v>9081.9</v>
      </c>
      <c r="AA1894">
        <v>1</v>
      </c>
      <c r="AB1894" s="1">
        <v>6.8999999999999995</v>
      </c>
      <c r="AC1894" s="1">
        <v>4.6000000000000005</v>
      </c>
      <c r="AD1894" s="1">
        <v>5.75</v>
      </c>
      <c r="AE1894" s="1">
        <f>WORKSHEET[[#This Row],[Delay at toll gate in days]] +WORKSHEET[[#This Row],[Delay at workshop in days]] +WORKSHEET[[#This Row],[Delay at border in days]]</f>
        <v>17.25</v>
      </c>
    </row>
    <row r="1895" spans="1:31" x14ac:dyDescent="0.35">
      <c r="A1895" t="s">
        <v>1915</v>
      </c>
      <c r="B1895" t="s">
        <v>10</v>
      </c>
      <c r="C1895" t="s">
        <v>68</v>
      </c>
      <c r="D1895" t="s">
        <v>3615</v>
      </c>
      <c r="E1895" t="s">
        <v>3612</v>
      </c>
      <c r="F1895" t="str">
        <f>WORKSHEET[[#This Row],[Depart From]]&amp;"-"&amp;WORKSHEET[[#This Row],[Arrive To]]</f>
        <v>Mombasa-Victoria</v>
      </c>
      <c r="G1895" s="2">
        <v>44760</v>
      </c>
      <c r="H1895" s="2">
        <v>44787</v>
      </c>
      <c r="I1895" s="2" t="str">
        <f t="shared" si="29"/>
        <v>Delivered</v>
      </c>
      <c r="J1895" s="2" t="str">
        <f>TEXT(WORKSHEET[[#This Row],[Offloading Date]], "mmm")</f>
        <v>Aug</v>
      </c>
      <c r="K1895" s="2" t="str">
        <f>IF(OR(WORKSHEET[[#This Row],[Year]]="", ISBLANK(WORKSHEET[[#This Row],[Year]]), WORKSHEET[[#This Row],[Year]]="null"), "Exclude", "Include")</f>
        <v>Include</v>
      </c>
      <c r="L1895" t="s">
        <v>12</v>
      </c>
      <c r="M1895" t="s">
        <v>12</v>
      </c>
      <c r="N1895" t="s">
        <v>13</v>
      </c>
      <c r="O1895">
        <v>30.181999999999999</v>
      </c>
      <c r="P1895">
        <v>600</v>
      </c>
      <c r="Q1895" t="s">
        <v>14</v>
      </c>
      <c r="R1895">
        <f>P1895 * _xll.XLOOKUP(Q1895,CALCULATION!$A$15:$A$17, CALCULATION!$B$15:$B$17 )</f>
        <v>600</v>
      </c>
      <c r="S1895" s="5">
        <f>O1895*P1895*_xll.XLOOKUP(Q1895,CALCULATION!$A$15:$A$17, CALCULATION!$B$15:$B$17)</f>
        <v>18109.2</v>
      </c>
      <c r="T1895">
        <v>300</v>
      </c>
      <c r="U1895" t="s">
        <v>14</v>
      </c>
      <c r="V1895">
        <f>T1895 * _xll.XLOOKUP(U1895,CALCULATION!$A$15:$A$17, CALCULATION!$B$15:$B$17 )</f>
        <v>300</v>
      </c>
      <c r="W1895" s="5">
        <f>O1895*T1895*_xll.XLOOKUP(U1895,CALCULATION!$A$15:$A$17, CALCULATION!$B$15:$B$17)</f>
        <v>9054.6</v>
      </c>
      <c r="X1895" s="5">
        <f>WORKSHEET[[#This Row],[Clients Total Cost]] / WORKSHEET[[#This Row],[Clients Rate per T2 (USD)]]</f>
        <v>30.182000000000002</v>
      </c>
      <c r="Y1895" s="5">
        <f>WORKSHEET[[#This Row],[Clients Rate per T2 (USD)]] - WORKSHEET[[#This Row],[Supplier Rate Per t2 (USD)]]</f>
        <v>300</v>
      </c>
      <c r="Z1895" s="5">
        <f>WORKSHEET[[#This Row],[Profit Per T]] * WORKSHEET[[#This Row],[Weight]]</f>
        <v>9054.6</v>
      </c>
      <c r="AA1895">
        <v>1</v>
      </c>
      <c r="AB1895" s="1">
        <v>4.05</v>
      </c>
      <c r="AC1895" s="1">
        <v>2.7</v>
      </c>
      <c r="AD1895" s="1">
        <v>3.375</v>
      </c>
      <c r="AE1895" s="1">
        <f>WORKSHEET[[#This Row],[Delay at toll gate in days]] +WORKSHEET[[#This Row],[Delay at workshop in days]] +WORKSHEET[[#This Row],[Delay at border in days]]</f>
        <v>10.125</v>
      </c>
    </row>
    <row r="1896" spans="1:31" x14ac:dyDescent="0.35">
      <c r="A1896" t="s">
        <v>1916</v>
      </c>
      <c r="B1896" t="s">
        <v>10</v>
      </c>
      <c r="C1896" t="s">
        <v>68</v>
      </c>
      <c r="D1896" t="s">
        <v>3611</v>
      </c>
      <c r="E1896" t="s">
        <v>3614</v>
      </c>
      <c r="F1896" t="str">
        <f>WORKSHEET[[#This Row],[Depart From]]&amp;"-"&amp;WORKSHEET[[#This Row],[Arrive To]]</f>
        <v>Mogadishu-Alger</v>
      </c>
      <c r="G1896" s="2">
        <v>44750</v>
      </c>
      <c r="H1896" s="2">
        <v>44775</v>
      </c>
      <c r="I1896" s="2" t="str">
        <f t="shared" si="29"/>
        <v>Delivered</v>
      </c>
      <c r="J1896" s="2" t="str">
        <f>TEXT(WORKSHEET[[#This Row],[Offloading Date]], "mmm")</f>
        <v>Aug</v>
      </c>
      <c r="K1896" s="2" t="str">
        <f>IF(OR(WORKSHEET[[#This Row],[Year]]="", ISBLANK(WORKSHEET[[#This Row],[Year]]), WORKSHEET[[#This Row],[Year]]="null"), "Exclude", "Include")</f>
        <v>Include</v>
      </c>
      <c r="L1896" t="s">
        <v>12</v>
      </c>
      <c r="M1896" t="s">
        <v>12</v>
      </c>
      <c r="N1896" t="s">
        <v>13</v>
      </c>
      <c r="O1896">
        <v>28.515999999999998</v>
      </c>
      <c r="P1896">
        <v>600</v>
      </c>
      <c r="Q1896" t="s">
        <v>14</v>
      </c>
      <c r="R1896">
        <f>P1896 * _xll.XLOOKUP(Q1896,CALCULATION!$A$15:$A$17, CALCULATION!$B$15:$B$17 )</f>
        <v>600</v>
      </c>
      <c r="S1896" s="5">
        <f>O1896*P1896*_xll.XLOOKUP(Q1896,CALCULATION!$A$15:$A$17, CALCULATION!$B$15:$B$17)</f>
        <v>17109.599999999999</v>
      </c>
      <c r="T1896">
        <v>300</v>
      </c>
      <c r="U1896" t="s">
        <v>14</v>
      </c>
      <c r="V1896">
        <f>T1896 * _xll.XLOOKUP(U1896,CALCULATION!$A$15:$A$17, CALCULATION!$B$15:$B$17 )</f>
        <v>300</v>
      </c>
      <c r="W1896" s="5">
        <f>O1896*T1896*_xll.XLOOKUP(U1896,CALCULATION!$A$15:$A$17, CALCULATION!$B$15:$B$17)</f>
        <v>8554.7999999999993</v>
      </c>
      <c r="X1896" s="5">
        <f>WORKSHEET[[#This Row],[Clients Total Cost]] / WORKSHEET[[#This Row],[Clients Rate per T2 (USD)]]</f>
        <v>28.515999999999998</v>
      </c>
      <c r="Y1896" s="5">
        <f>WORKSHEET[[#This Row],[Clients Rate per T2 (USD)]] - WORKSHEET[[#This Row],[Supplier Rate Per t2 (USD)]]</f>
        <v>300</v>
      </c>
      <c r="Z1896" s="5">
        <f>WORKSHEET[[#This Row],[Profit Per T]] * WORKSHEET[[#This Row],[Weight]]</f>
        <v>8554.7999999999993</v>
      </c>
      <c r="AA1896">
        <v>1</v>
      </c>
      <c r="AB1896" s="1">
        <v>3.75</v>
      </c>
      <c r="AC1896" s="1">
        <v>2.5</v>
      </c>
      <c r="AD1896" s="1">
        <v>3.125</v>
      </c>
      <c r="AE1896" s="1">
        <f>WORKSHEET[[#This Row],[Delay at toll gate in days]] +WORKSHEET[[#This Row],[Delay at workshop in days]] +WORKSHEET[[#This Row],[Delay at border in days]]</f>
        <v>9.375</v>
      </c>
    </row>
    <row r="1897" spans="1:31" x14ac:dyDescent="0.35">
      <c r="A1897" t="s">
        <v>1917</v>
      </c>
      <c r="B1897" t="s">
        <v>10</v>
      </c>
      <c r="C1897" t="s">
        <v>68</v>
      </c>
      <c r="D1897" t="s">
        <v>3615</v>
      </c>
      <c r="E1897" t="s">
        <v>3614</v>
      </c>
      <c r="F1897" t="str">
        <f>WORKSHEET[[#This Row],[Depart From]]&amp;"-"&amp;WORKSHEET[[#This Row],[Arrive To]]</f>
        <v>Mombasa-Alger</v>
      </c>
      <c r="G1897" s="2">
        <v>44760</v>
      </c>
      <c r="H1897" s="2">
        <v>44790</v>
      </c>
      <c r="I1897" s="2" t="str">
        <f t="shared" si="29"/>
        <v>Delivered</v>
      </c>
      <c r="J1897" s="2" t="str">
        <f>TEXT(WORKSHEET[[#This Row],[Offloading Date]], "mmm")</f>
        <v>Aug</v>
      </c>
      <c r="K1897" s="2" t="str">
        <f>IF(OR(WORKSHEET[[#This Row],[Year]]="", ISBLANK(WORKSHEET[[#This Row],[Year]]), WORKSHEET[[#This Row],[Year]]="null"), "Exclude", "Include")</f>
        <v>Include</v>
      </c>
      <c r="L1897" t="s">
        <v>12</v>
      </c>
      <c r="M1897" t="s">
        <v>12</v>
      </c>
      <c r="N1897" t="s">
        <v>13</v>
      </c>
      <c r="O1897">
        <v>30.456</v>
      </c>
      <c r="P1897">
        <v>600</v>
      </c>
      <c r="Q1897" t="s">
        <v>14</v>
      </c>
      <c r="R1897">
        <f>P1897 * _xll.XLOOKUP(Q1897,CALCULATION!$A$15:$A$17, CALCULATION!$B$15:$B$17 )</f>
        <v>600</v>
      </c>
      <c r="S1897" s="5">
        <f>O1897*P1897*_xll.XLOOKUP(Q1897,CALCULATION!$A$15:$A$17, CALCULATION!$B$15:$B$17)</f>
        <v>18273.599999999999</v>
      </c>
      <c r="T1897">
        <v>300</v>
      </c>
      <c r="U1897" t="s">
        <v>14</v>
      </c>
      <c r="V1897">
        <f>T1897 * _xll.XLOOKUP(U1897,CALCULATION!$A$15:$A$17, CALCULATION!$B$15:$B$17 )</f>
        <v>300</v>
      </c>
      <c r="W1897" s="5">
        <f>O1897*T1897*_xll.XLOOKUP(U1897,CALCULATION!$A$15:$A$17, CALCULATION!$B$15:$B$17)</f>
        <v>9136.7999999999993</v>
      </c>
      <c r="X1897" s="5">
        <f>WORKSHEET[[#This Row],[Clients Total Cost]] / WORKSHEET[[#This Row],[Clients Rate per T2 (USD)]]</f>
        <v>30.455999999999996</v>
      </c>
      <c r="Y1897" s="5">
        <f>WORKSHEET[[#This Row],[Clients Rate per T2 (USD)]] - WORKSHEET[[#This Row],[Supplier Rate Per t2 (USD)]]</f>
        <v>300</v>
      </c>
      <c r="Z1897" s="5">
        <f>WORKSHEET[[#This Row],[Profit Per T]] * WORKSHEET[[#This Row],[Weight]]</f>
        <v>9136.7999999999993</v>
      </c>
      <c r="AA1897">
        <v>1</v>
      </c>
      <c r="AB1897" s="1">
        <v>4.5</v>
      </c>
      <c r="AC1897" s="1">
        <v>3</v>
      </c>
      <c r="AD1897" s="1">
        <v>3.75</v>
      </c>
      <c r="AE1897" s="1">
        <f>WORKSHEET[[#This Row],[Delay at toll gate in days]] +WORKSHEET[[#This Row],[Delay at workshop in days]] +WORKSHEET[[#This Row],[Delay at border in days]]</f>
        <v>11.25</v>
      </c>
    </row>
    <row r="1898" spans="1:31" x14ac:dyDescent="0.35">
      <c r="A1898" t="s">
        <v>1918</v>
      </c>
      <c r="B1898" t="s">
        <v>10</v>
      </c>
      <c r="C1898" t="s">
        <v>68</v>
      </c>
      <c r="D1898" t="s">
        <v>3615</v>
      </c>
      <c r="E1898" t="s">
        <v>3613</v>
      </c>
      <c r="F1898" t="str">
        <f>WORKSHEET[[#This Row],[Depart From]]&amp;"-"&amp;WORKSHEET[[#This Row],[Arrive To]]</f>
        <v>Mombasa-Sanaa</v>
      </c>
      <c r="G1898" s="2">
        <v>44757</v>
      </c>
      <c r="H1898" s="2">
        <v>44787</v>
      </c>
      <c r="I1898" s="2" t="str">
        <f t="shared" si="29"/>
        <v>Delivered</v>
      </c>
      <c r="J1898" s="2" t="str">
        <f>TEXT(WORKSHEET[[#This Row],[Offloading Date]], "mmm")</f>
        <v>Aug</v>
      </c>
      <c r="K1898" s="2" t="str">
        <f>IF(OR(WORKSHEET[[#This Row],[Year]]="", ISBLANK(WORKSHEET[[#This Row],[Year]]), WORKSHEET[[#This Row],[Year]]="null"), "Exclude", "Include")</f>
        <v>Include</v>
      </c>
      <c r="L1898" t="s">
        <v>12</v>
      </c>
      <c r="M1898" t="s">
        <v>12</v>
      </c>
      <c r="N1898" t="s">
        <v>13</v>
      </c>
      <c r="O1898">
        <v>33.58</v>
      </c>
      <c r="P1898">
        <v>600</v>
      </c>
      <c r="Q1898" t="s">
        <v>14</v>
      </c>
      <c r="R1898">
        <f>P1898 * _xll.XLOOKUP(Q1898,CALCULATION!$A$15:$A$17, CALCULATION!$B$15:$B$17 )</f>
        <v>600</v>
      </c>
      <c r="S1898" s="5">
        <f>O1898*P1898*_xll.XLOOKUP(Q1898,CALCULATION!$A$15:$A$17, CALCULATION!$B$15:$B$17)</f>
        <v>20148</v>
      </c>
      <c r="T1898">
        <v>300</v>
      </c>
      <c r="U1898" t="s">
        <v>14</v>
      </c>
      <c r="V1898">
        <f>T1898 * _xll.XLOOKUP(U1898,CALCULATION!$A$15:$A$17, CALCULATION!$B$15:$B$17 )</f>
        <v>300</v>
      </c>
      <c r="W1898" s="5">
        <f>O1898*T1898*_xll.XLOOKUP(U1898,CALCULATION!$A$15:$A$17, CALCULATION!$B$15:$B$17)</f>
        <v>10074</v>
      </c>
      <c r="X1898" s="5">
        <f>WORKSHEET[[#This Row],[Clients Total Cost]] / WORKSHEET[[#This Row],[Clients Rate per T2 (USD)]]</f>
        <v>33.58</v>
      </c>
      <c r="Y1898" s="5">
        <f>WORKSHEET[[#This Row],[Clients Rate per T2 (USD)]] - WORKSHEET[[#This Row],[Supplier Rate Per t2 (USD)]]</f>
        <v>300</v>
      </c>
      <c r="Z1898" s="5">
        <f>WORKSHEET[[#This Row],[Profit Per T]] * WORKSHEET[[#This Row],[Weight]]</f>
        <v>10074</v>
      </c>
      <c r="AA1898">
        <v>1</v>
      </c>
      <c r="AB1898" s="1">
        <v>4.5</v>
      </c>
      <c r="AC1898" s="1">
        <v>3</v>
      </c>
      <c r="AD1898" s="1">
        <v>3.75</v>
      </c>
      <c r="AE1898" s="1">
        <f>WORKSHEET[[#This Row],[Delay at toll gate in days]] +WORKSHEET[[#This Row],[Delay at workshop in days]] +WORKSHEET[[#This Row],[Delay at border in days]]</f>
        <v>11.25</v>
      </c>
    </row>
    <row r="1899" spans="1:31" x14ac:dyDescent="0.35">
      <c r="A1899" t="s">
        <v>1919</v>
      </c>
      <c r="B1899" t="s">
        <v>10</v>
      </c>
      <c r="C1899" t="s">
        <v>68</v>
      </c>
      <c r="D1899" t="s">
        <v>3619</v>
      </c>
      <c r="E1899" t="s">
        <v>3618</v>
      </c>
      <c r="F1899" t="str">
        <f>WORKSHEET[[#This Row],[Depart From]]&amp;"-"&amp;WORKSHEET[[#This Row],[Arrive To]]</f>
        <v>Addis Ababa-Tripoli</v>
      </c>
      <c r="G1899" s="2">
        <v>44756</v>
      </c>
      <c r="H1899" s="2">
        <v>44784</v>
      </c>
      <c r="I1899" s="2" t="str">
        <f t="shared" si="29"/>
        <v>Delivered</v>
      </c>
      <c r="J1899" s="2" t="str">
        <f>TEXT(WORKSHEET[[#This Row],[Offloading Date]], "mmm")</f>
        <v>Aug</v>
      </c>
      <c r="K1899" s="2" t="str">
        <f>IF(OR(WORKSHEET[[#This Row],[Year]]="", ISBLANK(WORKSHEET[[#This Row],[Year]]), WORKSHEET[[#This Row],[Year]]="null"), "Exclude", "Include")</f>
        <v>Include</v>
      </c>
      <c r="L1899" t="s">
        <v>12</v>
      </c>
      <c r="M1899" t="s">
        <v>12</v>
      </c>
      <c r="N1899" t="s">
        <v>13</v>
      </c>
      <c r="O1899">
        <v>34.055</v>
      </c>
      <c r="P1899">
        <v>600</v>
      </c>
      <c r="Q1899" t="s">
        <v>14</v>
      </c>
      <c r="R1899">
        <f>P1899 * _xll.XLOOKUP(Q1899,CALCULATION!$A$15:$A$17, CALCULATION!$B$15:$B$17 )</f>
        <v>600</v>
      </c>
      <c r="S1899" s="5">
        <f>O1899*P1899*_xll.XLOOKUP(Q1899,CALCULATION!$A$15:$A$17, CALCULATION!$B$15:$B$17)</f>
        <v>20433</v>
      </c>
      <c r="T1899">
        <v>300</v>
      </c>
      <c r="U1899" t="s">
        <v>14</v>
      </c>
      <c r="V1899">
        <f>T1899 * _xll.XLOOKUP(U1899,CALCULATION!$A$15:$A$17, CALCULATION!$B$15:$B$17 )</f>
        <v>300</v>
      </c>
      <c r="W1899" s="5">
        <f>O1899*T1899*_xll.XLOOKUP(U1899,CALCULATION!$A$15:$A$17, CALCULATION!$B$15:$B$17)</f>
        <v>10216.5</v>
      </c>
      <c r="X1899" s="5">
        <f>WORKSHEET[[#This Row],[Clients Total Cost]] / WORKSHEET[[#This Row],[Clients Rate per T2 (USD)]]</f>
        <v>34.055</v>
      </c>
      <c r="Y1899" s="5">
        <f>WORKSHEET[[#This Row],[Clients Rate per T2 (USD)]] - WORKSHEET[[#This Row],[Supplier Rate Per t2 (USD)]]</f>
        <v>300</v>
      </c>
      <c r="Z1899" s="5">
        <f>WORKSHEET[[#This Row],[Profit Per T]] * WORKSHEET[[#This Row],[Weight]]</f>
        <v>10216.5</v>
      </c>
      <c r="AA1899">
        <v>1</v>
      </c>
      <c r="AB1899" s="1">
        <v>4.2</v>
      </c>
      <c r="AC1899" s="1">
        <v>2.8000000000000003</v>
      </c>
      <c r="AD1899" s="1">
        <v>3.5</v>
      </c>
      <c r="AE1899" s="1">
        <f>WORKSHEET[[#This Row],[Delay at toll gate in days]] +WORKSHEET[[#This Row],[Delay at workshop in days]] +WORKSHEET[[#This Row],[Delay at border in days]]</f>
        <v>10.5</v>
      </c>
    </row>
    <row r="1900" spans="1:31" x14ac:dyDescent="0.35">
      <c r="A1900" t="s">
        <v>1920</v>
      </c>
      <c r="B1900" t="s">
        <v>10</v>
      </c>
      <c r="C1900" t="s">
        <v>68</v>
      </c>
      <c r="D1900" t="s">
        <v>3620</v>
      </c>
      <c r="E1900" t="s">
        <v>3617</v>
      </c>
      <c r="F1900" t="str">
        <f>WORKSHEET[[#This Row],[Depart From]]&amp;"-"&amp;WORKSHEET[[#This Row],[Arrive To]]</f>
        <v>Zanzibar-Lagos</v>
      </c>
      <c r="G1900" s="2">
        <v>44760</v>
      </c>
      <c r="H1900" s="2">
        <v>44791</v>
      </c>
      <c r="I1900" s="2" t="str">
        <f t="shared" si="29"/>
        <v>Delivered</v>
      </c>
      <c r="J1900" s="2" t="str">
        <f>TEXT(WORKSHEET[[#This Row],[Offloading Date]], "mmm")</f>
        <v>Aug</v>
      </c>
      <c r="K1900" s="2" t="str">
        <f>IF(OR(WORKSHEET[[#This Row],[Year]]="", ISBLANK(WORKSHEET[[#This Row],[Year]]), WORKSHEET[[#This Row],[Year]]="null"), "Exclude", "Include")</f>
        <v>Include</v>
      </c>
      <c r="L1900" t="s">
        <v>12</v>
      </c>
      <c r="M1900" t="s">
        <v>12</v>
      </c>
      <c r="N1900" t="s">
        <v>13</v>
      </c>
      <c r="O1900">
        <v>30.411999999999999</v>
      </c>
      <c r="P1900">
        <v>600</v>
      </c>
      <c r="Q1900" t="s">
        <v>14</v>
      </c>
      <c r="R1900">
        <f>P1900 * _xll.XLOOKUP(Q1900,CALCULATION!$A$15:$A$17, CALCULATION!$B$15:$B$17 )</f>
        <v>600</v>
      </c>
      <c r="S1900" s="5">
        <f>O1900*P1900*_xll.XLOOKUP(Q1900,CALCULATION!$A$15:$A$17, CALCULATION!$B$15:$B$17)</f>
        <v>18247.2</v>
      </c>
      <c r="T1900">
        <v>300</v>
      </c>
      <c r="U1900" t="s">
        <v>14</v>
      </c>
      <c r="V1900">
        <f>T1900 * _xll.XLOOKUP(U1900,CALCULATION!$A$15:$A$17, CALCULATION!$B$15:$B$17 )</f>
        <v>300</v>
      </c>
      <c r="W1900" s="5">
        <f>O1900*T1900*_xll.XLOOKUP(U1900,CALCULATION!$A$15:$A$17, CALCULATION!$B$15:$B$17)</f>
        <v>9123.6</v>
      </c>
      <c r="X1900" s="5">
        <f>WORKSHEET[[#This Row],[Clients Total Cost]] / WORKSHEET[[#This Row],[Clients Rate per T2 (USD)]]</f>
        <v>30.412000000000003</v>
      </c>
      <c r="Y1900" s="5">
        <f>WORKSHEET[[#This Row],[Clients Rate per T2 (USD)]] - WORKSHEET[[#This Row],[Supplier Rate Per t2 (USD)]]</f>
        <v>300</v>
      </c>
      <c r="Z1900" s="5">
        <f>WORKSHEET[[#This Row],[Profit Per T]] * WORKSHEET[[#This Row],[Weight]]</f>
        <v>9123.6</v>
      </c>
      <c r="AA1900">
        <v>1</v>
      </c>
      <c r="AB1900" s="1">
        <v>4.6499999999999995</v>
      </c>
      <c r="AC1900" s="1">
        <v>3.1</v>
      </c>
      <c r="AD1900" s="1">
        <v>3.875</v>
      </c>
      <c r="AE1900" s="1">
        <f>WORKSHEET[[#This Row],[Delay at toll gate in days]] +WORKSHEET[[#This Row],[Delay at workshop in days]] +WORKSHEET[[#This Row],[Delay at border in days]]</f>
        <v>11.625</v>
      </c>
    </row>
    <row r="1901" spans="1:31" x14ac:dyDescent="0.35">
      <c r="A1901" t="s">
        <v>1921</v>
      </c>
      <c r="B1901" t="s">
        <v>10</v>
      </c>
      <c r="C1901" t="s">
        <v>68</v>
      </c>
      <c r="D1901" t="s">
        <v>3616</v>
      </c>
      <c r="E1901" t="s">
        <v>3614</v>
      </c>
      <c r="F1901" t="str">
        <f>WORKSHEET[[#This Row],[Depart From]]&amp;"-"&amp;WORKSHEET[[#This Row],[Arrive To]]</f>
        <v>Marrakech-Alger</v>
      </c>
      <c r="G1901" s="2">
        <v>44755</v>
      </c>
      <c r="H1901" s="2">
        <v>44784</v>
      </c>
      <c r="I1901" s="2" t="str">
        <f t="shared" si="29"/>
        <v>Delivered</v>
      </c>
      <c r="J1901" s="2" t="str">
        <f>TEXT(WORKSHEET[[#This Row],[Offloading Date]], "mmm")</f>
        <v>Aug</v>
      </c>
      <c r="K1901" s="2" t="str">
        <f>IF(OR(WORKSHEET[[#This Row],[Year]]="", ISBLANK(WORKSHEET[[#This Row],[Year]]), WORKSHEET[[#This Row],[Year]]="null"), "Exclude", "Include")</f>
        <v>Include</v>
      </c>
      <c r="L1901" t="s">
        <v>12</v>
      </c>
      <c r="M1901" t="s">
        <v>12</v>
      </c>
      <c r="N1901" t="s">
        <v>13</v>
      </c>
      <c r="O1901">
        <v>34.11</v>
      </c>
      <c r="P1901">
        <v>600</v>
      </c>
      <c r="Q1901" t="s">
        <v>14</v>
      </c>
      <c r="R1901">
        <f>P1901 * _xll.XLOOKUP(Q1901,CALCULATION!$A$15:$A$17, CALCULATION!$B$15:$B$17 )</f>
        <v>600</v>
      </c>
      <c r="S1901" s="5">
        <f>O1901*P1901*_xll.XLOOKUP(Q1901,CALCULATION!$A$15:$A$17, CALCULATION!$B$15:$B$17)</f>
        <v>20466</v>
      </c>
      <c r="T1901">
        <v>300</v>
      </c>
      <c r="U1901" t="s">
        <v>14</v>
      </c>
      <c r="V1901">
        <f>T1901 * _xll.XLOOKUP(U1901,CALCULATION!$A$15:$A$17, CALCULATION!$B$15:$B$17 )</f>
        <v>300</v>
      </c>
      <c r="W1901" s="5">
        <f>O1901*T1901*_xll.XLOOKUP(U1901,CALCULATION!$A$15:$A$17, CALCULATION!$B$15:$B$17)</f>
        <v>10233</v>
      </c>
      <c r="X1901" s="5">
        <f>WORKSHEET[[#This Row],[Clients Total Cost]] / WORKSHEET[[#This Row],[Clients Rate per T2 (USD)]]</f>
        <v>34.11</v>
      </c>
      <c r="Y1901" s="5">
        <f>WORKSHEET[[#This Row],[Clients Rate per T2 (USD)]] - WORKSHEET[[#This Row],[Supplier Rate Per t2 (USD)]]</f>
        <v>300</v>
      </c>
      <c r="Z1901" s="5">
        <f>WORKSHEET[[#This Row],[Profit Per T]] * WORKSHEET[[#This Row],[Weight]]</f>
        <v>10233</v>
      </c>
      <c r="AA1901">
        <v>1</v>
      </c>
      <c r="AB1901" s="1">
        <v>4.3499999999999996</v>
      </c>
      <c r="AC1901" s="1">
        <v>2.9000000000000004</v>
      </c>
      <c r="AD1901" s="1">
        <v>3.625</v>
      </c>
      <c r="AE1901" s="1">
        <f>WORKSHEET[[#This Row],[Delay at toll gate in days]] +WORKSHEET[[#This Row],[Delay at workshop in days]] +WORKSHEET[[#This Row],[Delay at border in days]]</f>
        <v>10.875</v>
      </c>
    </row>
    <row r="1902" spans="1:31" x14ac:dyDescent="0.35">
      <c r="A1902" t="s">
        <v>1922</v>
      </c>
      <c r="B1902" t="s">
        <v>10</v>
      </c>
      <c r="C1902" t="s">
        <v>68</v>
      </c>
      <c r="D1902" t="s">
        <v>3619</v>
      </c>
      <c r="E1902" t="s">
        <v>3618</v>
      </c>
      <c r="F1902" t="str">
        <f>WORKSHEET[[#This Row],[Depart From]]&amp;"-"&amp;WORKSHEET[[#This Row],[Arrive To]]</f>
        <v>Addis Ababa-Tripoli</v>
      </c>
      <c r="G1902" s="2">
        <v>44764</v>
      </c>
      <c r="H1902" s="2">
        <v>44791</v>
      </c>
      <c r="I1902" s="2" t="str">
        <f t="shared" si="29"/>
        <v>Delivered</v>
      </c>
      <c r="J1902" s="2" t="str">
        <f>TEXT(WORKSHEET[[#This Row],[Offloading Date]], "mmm")</f>
        <v>Aug</v>
      </c>
      <c r="K1902" s="2" t="str">
        <f>IF(OR(WORKSHEET[[#This Row],[Year]]="", ISBLANK(WORKSHEET[[#This Row],[Year]]), WORKSHEET[[#This Row],[Year]]="null"), "Exclude", "Include")</f>
        <v>Include</v>
      </c>
      <c r="L1902" t="s">
        <v>12</v>
      </c>
      <c r="M1902" t="s">
        <v>12</v>
      </c>
      <c r="N1902" t="s">
        <v>13</v>
      </c>
      <c r="O1902">
        <v>34.018000000000001</v>
      </c>
      <c r="P1902">
        <v>600</v>
      </c>
      <c r="Q1902" t="s">
        <v>14</v>
      </c>
      <c r="R1902">
        <f>P1902 * _xll.XLOOKUP(Q1902,CALCULATION!$A$15:$A$17, CALCULATION!$B$15:$B$17 )</f>
        <v>600</v>
      </c>
      <c r="S1902" s="5">
        <f>O1902*P1902*_xll.XLOOKUP(Q1902,CALCULATION!$A$15:$A$17, CALCULATION!$B$15:$B$17)</f>
        <v>20410.8</v>
      </c>
      <c r="T1902">
        <v>300</v>
      </c>
      <c r="U1902" t="s">
        <v>14</v>
      </c>
      <c r="V1902">
        <f>T1902 * _xll.XLOOKUP(U1902,CALCULATION!$A$15:$A$17, CALCULATION!$B$15:$B$17 )</f>
        <v>300</v>
      </c>
      <c r="W1902" s="5">
        <f>O1902*T1902*_xll.XLOOKUP(U1902,CALCULATION!$A$15:$A$17, CALCULATION!$B$15:$B$17)</f>
        <v>10205.4</v>
      </c>
      <c r="X1902" s="5">
        <f>WORKSHEET[[#This Row],[Clients Total Cost]] / WORKSHEET[[#This Row],[Clients Rate per T2 (USD)]]</f>
        <v>34.018000000000001</v>
      </c>
      <c r="Y1902" s="5">
        <f>WORKSHEET[[#This Row],[Clients Rate per T2 (USD)]] - WORKSHEET[[#This Row],[Supplier Rate Per t2 (USD)]]</f>
        <v>300</v>
      </c>
      <c r="Z1902" s="5">
        <f>WORKSHEET[[#This Row],[Profit Per T]] * WORKSHEET[[#This Row],[Weight]]</f>
        <v>10205.4</v>
      </c>
      <c r="AA1902">
        <v>1</v>
      </c>
      <c r="AB1902" s="1">
        <v>4.05</v>
      </c>
      <c r="AC1902" s="1">
        <v>2.7</v>
      </c>
      <c r="AD1902" s="1">
        <v>3.375</v>
      </c>
      <c r="AE1902" s="1">
        <f>WORKSHEET[[#This Row],[Delay at toll gate in days]] +WORKSHEET[[#This Row],[Delay at workshop in days]] +WORKSHEET[[#This Row],[Delay at border in days]]</f>
        <v>10.125</v>
      </c>
    </row>
    <row r="1903" spans="1:31" x14ac:dyDescent="0.35">
      <c r="A1903" t="s">
        <v>1923</v>
      </c>
      <c r="B1903" t="s">
        <v>10</v>
      </c>
      <c r="C1903" t="s">
        <v>68</v>
      </c>
      <c r="D1903" t="s">
        <v>3620</v>
      </c>
      <c r="E1903" t="s">
        <v>3617</v>
      </c>
      <c r="F1903" t="str">
        <f>WORKSHEET[[#This Row],[Depart From]]&amp;"-"&amp;WORKSHEET[[#This Row],[Arrive To]]</f>
        <v>Zanzibar-Lagos</v>
      </c>
      <c r="G1903" s="2">
        <v>44761</v>
      </c>
      <c r="H1903" s="2">
        <v>44790</v>
      </c>
      <c r="I1903" s="2" t="str">
        <f t="shared" si="29"/>
        <v>Delivered</v>
      </c>
      <c r="J1903" s="2" t="str">
        <f>TEXT(WORKSHEET[[#This Row],[Offloading Date]], "mmm")</f>
        <v>Aug</v>
      </c>
      <c r="K1903" s="2" t="str">
        <f>IF(OR(WORKSHEET[[#This Row],[Year]]="", ISBLANK(WORKSHEET[[#This Row],[Year]]), WORKSHEET[[#This Row],[Year]]="null"), "Exclude", "Include")</f>
        <v>Include</v>
      </c>
      <c r="L1903" t="s">
        <v>12</v>
      </c>
      <c r="M1903" t="s">
        <v>12</v>
      </c>
      <c r="N1903" t="s">
        <v>13</v>
      </c>
      <c r="O1903">
        <v>29.841999999999999</v>
      </c>
      <c r="P1903">
        <v>600</v>
      </c>
      <c r="Q1903" t="s">
        <v>14</v>
      </c>
      <c r="R1903">
        <f>P1903 * _xll.XLOOKUP(Q1903,CALCULATION!$A$15:$A$17, CALCULATION!$B$15:$B$17 )</f>
        <v>600</v>
      </c>
      <c r="S1903" s="5">
        <f>O1903*P1903*_xll.XLOOKUP(Q1903,CALCULATION!$A$15:$A$17, CALCULATION!$B$15:$B$17)</f>
        <v>17905.2</v>
      </c>
      <c r="T1903">
        <v>300</v>
      </c>
      <c r="U1903" t="s">
        <v>14</v>
      </c>
      <c r="V1903">
        <f>T1903 * _xll.XLOOKUP(U1903,CALCULATION!$A$15:$A$17, CALCULATION!$B$15:$B$17 )</f>
        <v>300</v>
      </c>
      <c r="W1903" s="5">
        <f>O1903*T1903*_xll.XLOOKUP(U1903,CALCULATION!$A$15:$A$17, CALCULATION!$B$15:$B$17)</f>
        <v>8952.6</v>
      </c>
      <c r="X1903" s="5">
        <f>WORKSHEET[[#This Row],[Clients Total Cost]] / WORKSHEET[[#This Row],[Clients Rate per T2 (USD)]]</f>
        <v>29.842000000000002</v>
      </c>
      <c r="Y1903" s="5">
        <f>WORKSHEET[[#This Row],[Clients Rate per T2 (USD)]] - WORKSHEET[[#This Row],[Supplier Rate Per t2 (USD)]]</f>
        <v>300</v>
      </c>
      <c r="Z1903" s="5">
        <f>WORKSHEET[[#This Row],[Profit Per T]] * WORKSHEET[[#This Row],[Weight]]</f>
        <v>8952.6</v>
      </c>
      <c r="AA1903">
        <v>1</v>
      </c>
      <c r="AB1903" s="1">
        <v>4.3499999999999996</v>
      </c>
      <c r="AC1903" s="1">
        <v>2.9000000000000004</v>
      </c>
      <c r="AD1903" s="1">
        <v>3.625</v>
      </c>
      <c r="AE1903" s="1">
        <f>WORKSHEET[[#This Row],[Delay at toll gate in days]] +WORKSHEET[[#This Row],[Delay at workshop in days]] +WORKSHEET[[#This Row],[Delay at border in days]]</f>
        <v>10.875</v>
      </c>
    </row>
    <row r="1904" spans="1:31" x14ac:dyDescent="0.35">
      <c r="A1904" t="s">
        <v>1924</v>
      </c>
      <c r="B1904" t="s">
        <v>10</v>
      </c>
      <c r="C1904" t="s">
        <v>68</v>
      </c>
      <c r="D1904" t="s">
        <v>3619</v>
      </c>
      <c r="E1904" t="s">
        <v>3614</v>
      </c>
      <c r="F1904" t="str">
        <f>WORKSHEET[[#This Row],[Depart From]]&amp;"-"&amp;WORKSHEET[[#This Row],[Arrive To]]</f>
        <v>Addis Ababa-Alger</v>
      </c>
      <c r="G1904" s="2">
        <v>44762</v>
      </c>
      <c r="H1904" s="2">
        <v>44790</v>
      </c>
      <c r="I1904" s="2" t="str">
        <f t="shared" si="29"/>
        <v>Delivered</v>
      </c>
      <c r="J1904" s="2" t="str">
        <f>TEXT(WORKSHEET[[#This Row],[Offloading Date]], "mmm")</f>
        <v>Aug</v>
      </c>
      <c r="K1904" s="2" t="str">
        <f>IF(OR(WORKSHEET[[#This Row],[Year]]="", ISBLANK(WORKSHEET[[#This Row],[Year]]), WORKSHEET[[#This Row],[Year]]="null"), "Exclude", "Include")</f>
        <v>Include</v>
      </c>
      <c r="L1904" t="s">
        <v>12</v>
      </c>
      <c r="M1904" t="s">
        <v>12</v>
      </c>
      <c r="N1904" t="s">
        <v>13</v>
      </c>
      <c r="O1904">
        <v>30.315000000000001</v>
      </c>
      <c r="P1904">
        <v>600</v>
      </c>
      <c r="Q1904" t="s">
        <v>14</v>
      </c>
      <c r="R1904">
        <f>P1904 * _xll.XLOOKUP(Q1904,CALCULATION!$A$15:$A$17, CALCULATION!$B$15:$B$17 )</f>
        <v>600</v>
      </c>
      <c r="S1904" s="5">
        <f>O1904*P1904*_xll.XLOOKUP(Q1904,CALCULATION!$A$15:$A$17, CALCULATION!$B$15:$B$17)</f>
        <v>18189</v>
      </c>
      <c r="T1904">
        <v>300</v>
      </c>
      <c r="U1904" t="s">
        <v>14</v>
      </c>
      <c r="V1904">
        <f>T1904 * _xll.XLOOKUP(U1904,CALCULATION!$A$15:$A$17, CALCULATION!$B$15:$B$17 )</f>
        <v>300</v>
      </c>
      <c r="W1904" s="5">
        <f>O1904*T1904*_xll.XLOOKUP(U1904,CALCULATION!$A$15:$A$17, CALCULATION!$B$15:$B$17)</f>
        <v>9094.5</v>
      </c>
      <c r="X1904" s="5">
        <f>WORKSHEET[[#This Row],[Clients Total Cost]] / WORKSHEET[[#This Row],[Clients Rate per T2 (USD)]]</f>
        <v>30.315000000000001</v>
      </c>
      <c r="Y1904" s="5">
        <f>WORKSHEET[[#This Row],[Clients Rate per T2 (USD)]] - WORKSHEET[[#This Row],[Supplier Rate Per t2 (USD)]]</f>
        <v>300</v>
      </c>
      <c r="Z1904" s="5">
        <f>WORKSHEET[[#This Row],[Profit Per T]] * WORKSHEET[[#This Row],[Weight]]</f>
        <v>9094.5</v>
      </c>
      <c r="AA1904">
        <v>1</v>
      </c>
      <c r="AB1904" s="1">
        <v>4.2</v>
      </c>
      <c r="AC1904" s="1">
        <v>2.8000000000000003</v>
      </c>
      <c r="AD1904" s="1">
        <v>3.5</v>
      </c>
      <c r="AE1904" s="1">
        <f>WORKSHEET[[#This Row],[Delay at toll gate in days]] +WORKSHEET[[#This Row],[Delay at workshop in days]] +WORKSHEET[[#This Row],[Delay at border in days]]</f>
        <v>10.5</v>
      </c>
    </row>
    <row r="1905" spans="1:31" x14ac:dyDescent="0.35">
      <c r="A1905" t="s">
        <v>1925</v>
      </c>
      <c r="B1905" t="s">
        <v>10</v>
      </c>
      <c r="C1905" t="s">
        <v>68</v>
      </c>
      <c r="D1905" t="s">
        <v>3619</v>
      </c>
      <c r="E1905" t="s">
        <v>3613</v>
      </c>
      <c r="F1905" t="str">
        <f>WORKSHEET[[#This Row],[Depart From]]&amp;"-"&amp;WORKSHEET[[#This Row],[Arrive To]]</f>
        <v>Addis Ababa-Sanaa</v>
      </c>
      <c r="G1905" s="2">
        <v>44762</v>
      </c>
      <c r="H1905" s="2">
        <v>44793</v>
      </c>
      <c r="I1905" s="2" t="str">
        <f t="shared" si="29"/>
        <v>Delivered</v>
      </c>
      <c r="J1905" s="2" t="str">
        <f>TEXT(WORKSHEET[[#This Row],[Offloading Date]], "mmm")</f>
        <v>Aug</v>
      </c>
      <c r="K1905" s="2" t="str">
        <f>IF(OR(WORKSHEET[[#This Row],[Year]]="", ISBLANK(WORKSHEET[[#This Row],[Year]]), WORKSHEET[[#This Row],[Year]]="null"), "Exclude", "Include")</f>
        <v>Include</v>
      </c>
      <c r="L1905" t="s">
        <v>12</v>
      </c>
      <c r="M1905" t="s">
        <v>12</v>
      </c>
      <c r="N1905" t="s">
        <v>13</v>
      </c>
      <c r="O1905">
        <v>30.169</v>
      </c>
      <c r="P1905">
        <v>600</v>
      </c>
      <c r="Q1905" t="s">
        <v>14</v>
      </c>
      <c r="R1905">
        <f>P1905 * _xll.XLOOKUP(Q1905,CALCULATION!$A$15:$A$17, CALCULATION!$B$15:$B$17 )</f>
        <v>600</v>
      </c>
      <c r="S1905" s="5">
        <f>O1905*P1905*_xll.XLOOKUP(Q1905,CALCULATION!$A$15:$A$17, CALCULATION!$B$15:$B$17)</f>
        <v>18101.400000000001</v>
      </c>
      <c r="T1905">
        <v>300</v>
      </c>
      <c r="U1905" t="s">
        <v>14</v>
      </c>
      <c r="V1905">
        <f>T1905 * _xll.XLOOKUP(U1905,CALCULATION!$A$15:$A$17, CALCULATION!$B$15:$B$17 )</f>
        <v>300</v>
      </c>
      <c r="W1905" s="5">
        <f>O1905*T1905*_xll.XLOOKUP(U1905,CALCULATION!$A$15:$A$17, CALCULATION!$B$15:$B$17)</f>
        <v>9050.7000000000007</v>
      </c>
      <c r="X1905" s="5">
        <f>WORKSHEET[[#This Row],[Clients Total Cost]] / WORKSHEET[[#This Row],[Clients Rate per T2 (USD)]]</f>
        <v>30.169000000000004</v>
      </c>
      <c r="Y1905" s="5">
        <f>WORKSHEET[[#This Row],[Clients Rate per T2 (USD)]] - WORKSHEET[[#This Row],[Supplier Rate Per t2 (USD)]]</f>
        <v>300</v>
      </c>
      <c r="Z1905" s="5">
        <f>WORKSHEET[[#This Row],[Profit Per T]] * WORKSHEET[[#This Row],[Weight]]</f>
        <v>9050.7000000000007</v>
      </c>
      <c r="AA1905">
        <v>1</v>
      </c>
      <c r="AB1905" s="1">
        <v>4.6499999999999995</v>
      </c>
      <c r="AC1905" s="1">
        <v>3.1</v>
      </c>
      <c r="AD1905" s="1">
        <v>3.875</v>
      </c>
      <c r="AE1905" s="1">
        <f>WORKSHEET[[#This Row],[Delay at toll gate in days]] +WORKSHEET[[#This Row],[Delay at workshop in days]] +WORKSHEET[[#This Row],[Delay at border in days]]</f>
        <v>11.625</v>
      </c>
    </row>
    <row r="1906" spans="1:31" x14ac:dyDescent="0.35">
      <c r="A1906" t="s">
        <v>1926</v>
      </c>
      <c r="B1906" t="s">
        <v>10</v>
      </c>
      <c r="C1906" t="s">
        <v>68</v>
      </c>
      <c r="D1906" t="s">
        <v>3619</v>
      </c>
      <c r="E1906" t="s">
        <v>3612</v>
      </c>
      <c r="F1906" t="str">
        <f>WORKSHEET[[#This Row],[Depart From]]&amp;"-"&amp;WORKSHEET[[#This Row],[Arrive To]]</f>
        <v>Addis Ababa-Victoria</v>
      </c>
      <c r="G1906" s="2">
        <v>44763</v>
      </c>
      <c r="H1906" s="2">
        <v>44790</v>
      </c>
      <c r="I1906" s="2" t="str">
        <f t="shared" si="29"/>
        <v>Delivered</v>
      </c>
      <c r="J1906" s="2" t="str">
        <f>TEXT(WORKSHEET[[#This Row],[Offloading Date]], "mmm")</f>
        <v>Aug</v>
      </c>
      <c r="K1906" s="2" t="str">
        <f>IF(OR(WORKSHEET[[#This Row],[Year]]="", ISBLANK(WORKSHEET[[#This Row],[Year]]), WORKSHEET[[#This Row],[Year]]="null"), "Exclude", "Include")</f>
        <v>Include</v>
      </c>
      <c r="L1906" t="s">
        <v>12</v>
      </c>
      <c r="M1906" t="s">
        <v>12</v>
      </c>
      <c r="N1906" t="s">
        <v>13</v>
      </c>
      <c r="O1906">
        <v>29.797000000000001</v>
      </c>
      <c r="P1906">
        <v>600</v>
      </c>
      <c r="Q1906" t="s">
        <v>14</v>
      </c>
      <c r="R1906">
        <f>P1906 * _xll.XLOOKUP(Q1906,CALCULATION!$A$15:$A$17, CALCULATION!$B$15:$B$17 )</f>
        <v>600</v>
      </c>
      <c r="S1906" s="5">
        <f>O1906*P1906*_xll.XLOOKUP(Q1906,CALCULATION!$A$15:$A$17, CALCULATION!$B$15:$B$17)</f>
        <v>17878.2</v>
      </c>
      <c r="T1906">
        <v>300</v>
      </c>
      <c r="U1906" t="s">
        <v>14</v>
      </c>
      <c r="V1906">
        <f>T1906 * _xll.XLOOKUP(U1906,CALCULATION!$A$15:$A$17, CALCULATION!$B$15:$B$17 )</f>
        <v>300</v>
      </c>
      <c r="W1906" s="5">
        <f>O1906*T1906*_xll.XLOOKUP(U1906,CALCULATION!$A$15:$A$17, CALCULATION!$B$15:$B$17)</f>
        <v>8939.1</v>
      </c>
      <c r="X1906" s="5">
        <f>WORKSHEET[[#This Row],[Clients Total Cost]] / WORKSHEET[[#This Row],[Clients Rate per T2 (USD)]]</f>
        <v>29.797000000000001</v>
      </c>
      <c r="Y1906" s="5">
        <f>WORKSHEET[[#This Row],[Clients Rate per T2 (USD)]] - WORKSHEET[[#This Row],[Supplier Rate Per t2 (USD)]]</f>
        <v>300</v>
      </c>
      <c r="Z1906" s="5">
        <f>WORKSHEET[[#This Row],[Profit Per T]] * WORKSHEET[[#This Row],[Weight]]</f>
        <v>8939.1</v>
      </c>
      <c r="AA1906">
        <v>1</v>
      </c>
      <c r="AB1906" s="1">
        <v>4.05</v>
      </c>
      <c r="AC1906" s="1">
        <v>2.7</v>
      </c>
      <c r="AD1906" s="1">
        <v>3.375</v>
      </c>
      <c r="AE1906" s="1">
        <f>WORKSHEET[[#This Row],[Delay at toll gate in days]] +WORKSHEET[[#This Row],[Delay at workshop in days]] +WORKSHEET[[#This Row],[Delay at border in days]]</f>
        <v>10.125</v>
      </c>
    </row>
    <row r="1907" spans="1:31" x14ac:dyDescent="0.35">
      <c r="A1907" t="s">
        <v>1927</v>
      </c>
      <c r="B1907" t="s">
        <v>10</v>
      </c>
      <c r="C1907" t="s">
        <v>68</v>
      </c>
      <c r="D1907" t="s">
        <v>3611</v>
      </c>
      <c r="E1907" t="s">
        <v>3614</v>
      </c>
      <c r="F1907" t="str">
        <f>WORKSHEET[[#This Row],[Depart From]]&amp;"-"&amp;WORKSHEET[[#This Row],[Arrive To]]</f>
        <v>Mogadishu-Alger</v>
      </c>
      <c r="G1907" s="2">
        <v>44761</v>
      </c>
      <c r="H1907" s="2">
        <v>44786</v>
      </c>
      <c r="I1907" s="2" t="str">
        <f t="shared" si="29"/>
        <v>Delivered</v>
      </c>
      <c r="J1907" s="2" t="str">
        <f>TEXT(WORKSHEET[[#This Row],[Offloading Date]], "mmm")</f>
        <v>Aug</v>
      </c>
      <c r="K1907" s="2" t="str">
        <f>IF(OR(WORKSHEET[[#This Row],[Year]]="", ISBLANK(WORKSHEET[[#This Row],[Year]]), WORKSHEET[[#This Row],[Year]]="null"), "Exclude", "Include")</f>
        <v>Include</v>
      </c>
      <c r="L1907" t="s">
        <v>12</v>
      </c>
      <c r="M1907" t="s">
        <v>12</v>
      </c>
      <c r="N1907" t="s">
        <v>13</v>
      </c>
      <c r="O1907">
        <v>30.49</v>
      </c>
      <c r="P1907">
        <v>600</v>
      </c>
      <c r="Q1907" t="s">
        <v>14</v>
      </c>
      <c r="R1907">
        <f>P1907 * _xll.XLOOKUP(Q1907,CALCULATION!$A$15:$A$17, CALCULATION!$B$15:$B$17 )</f>
        <v>600</v>
      </c>
      <c r="S1907" s="5">
        <f>O1907*P1907*_xll.XLOOKUP(Q1907,CALCULATION!$A$15:$A$17, CALCULATION!$B$15:$B$17)</f>
        <v>18294</v>
      </c>
      <c r="T1907">
        <v>300</v>
      </c>
      <c r="U1907" t="s">
        <v>14</v>
      </c>
      <c r="V1907">
        <f>T1907 * _xll.XLOOKUP(U1907,CALCULATION!$A$15:$A$17, CALCULATION!$B$15:$B$17 )</f>
        <v>300</v>
      </c>
      <c r="W1907" s="5">
        <f>O1907*T1907*_xll.XLOOKUP(U1907,CALCULATION!$A$15:$A$17, CALCULATION!$B$15:$B$17)</f>
        <v>9147</v>
      </c>
      <c r="X1907" s="5">
        <f>WORKSHEET[[#This Row],[Clients Total Cost]] / WORKSHEET[[#This Row],[Clients Rate per T2 (USD)]]</f>
        <v>30.49</v>
      </c>
      <c r="Y1907" s="5">
        <f>WORKSHEET[[#This Row],[Clients Rate per T2 (USD)]] - WORKSHEET[[#This Row],[Supplier Rate Per t2 (USD)]]</f>
        <v>300</v>
      </c>
      <c r="Z1907" s="5">
        <f>WORKSHEET[[#This Row],[Profit Per T]] * WORKSHEET[[#This Row],[Weight]]</f>
        <v>9147</v>
      </c>
      <c r="AA1907">
        <v>1</v>
      </c>
      <c r="AB1907" s="1">
        <v>3.75</v>
      </c>
      <c r="AC1907" s="1">
        <v>2.5</v>
      </c>
      <c r="AD1907" s="1">
        <v>3.125</v>
      </c>
      <c r="AE1907" s="1">
        <f>WORKSHEET[[#This Row],[Delay at toll gate in days]] +WORKSHEET[[#This Row],[Delay at workshop in days]] +WORKSHEET[[#This Row],[Delay at border in days]]</f>
        <v>9.375</v>
      </c>
    </row>
    <row r="1908" spans="1:31" x14ac:dyDescent="0.35">
      <c r="A1908" t="s">
        <v>1928</v>
      </c>
      <c r="B1908" t="s">
        <v>10</v>
      </c>
      <c r="C1908" t="s">
        <v>68</v>
      </c>
      <c r="D1908" t="s">
        <v>3615</v>
      </c>
      <c r="E1908" t="s">
        <v>3614</v>
      </c>
      <c r="F1908" t="str">
        <f>WORKSHEET[[#This Row],[Depart From]]&amp;"-"&amp;WORKSHEET[[#This Row],[Arrive To]]</f>
        <v>Mombasa-Alger</v>
      </c>
      <c r="G1908" s="2">
        <v>44763</v>
      </c>
      <c r="H1908" s="2">
        <v>44799</v>
      </c>
      <c r="I1908" s="2" t="str">
        <f t="shared" si="29"/>
        <v>Delivered</v>
      </c>
      <c r="J1908" s="2" t="str">
        <f>TEXT(WORKSHEET[[#This Row],[Offloading Date]], "mmm")</f>
        <v>Aug</v>
      </c>
      <c r="K1908" s="2" t="str">
        <f>IF(OR(WORKSHEET[[#This Row],[Year]]="", ISBLANK(WORKSHEET[[#This Row],[Year]]), WORKSHEET[[#This Row],[Year]]="null"), "Exclude", "Include")</f>
        <v>Include</v>
      </c>
      <c r="L1908" t="s">
        <v>12</v>
      </c>
      <c r="M1908" t="s">
        <v>12</v>
      </c>
      <c r="N1908" t="s">
        <v>13</v>
      </c>
      <c r="O1908">
        <v>33.466999999999999</v>
      </c>
      <c r="P1908">
        <v>600</v>
      </c>
      <c r="Q1908" t="s">
        <v>14</v>
      </c>
      <c r="R1908">
        <f>P1908 * _xll.XLOOKUP(Q1908,CALCULATION!$A$15:$A$17, CALCULATION!$B$15:$B$17 )</f>
        <v>600</v>
      </c>
      <c r="S1908" s="5">
        <f>O1908*P1908*_xll.XLOOKUP(Q1908,CALCULATION!$A$15:$A$17, CALCULATION!$B$15:$B$17)</f>
        <v>20080.2</v>
      </c>
      <c r="T1908">
        <v>300</v>
      </c>
      <c r="U1908" t="s">
        <v>14</v>
      </c>
      <c r="V1908">
        <f>T1908 * _xll.XLOOKUP(U1908,CALCULATION!$A$15:$A$17, CALCULATION!$B$15:$B$17 )</f>
        <v>300</v>
      </c>
      <c r="W1908" s="5">
        <f>O1908*T1908*_xll.XLOOKUP(U1908,CALCULATION!$A$15:$A$17, CALCULATION!$B$15:$B$17)</f>
        <v>10040.1</v>
      </c>
      <c r="X1908" s="5">
        <f>WORKSHEET[[#This Row],[Clients Total Cost]] / WORKSHEET[[#This Row],[Clients Rate per T2 (USD)]]</f>
        <v>33.466999999999999</v>
      </c>
      <c r="Y1908" s="5">
        <f>WORKSHEET[[#This Row],[Clients Rate per T2 (USD)]] - WORKSHEET[[#This Row],[Supplier Rate Per t2 (USD)]]</f>
        <v>300</v>
      </c>
      <c r="Z1908" s="5">
        <f>WORKSHEET[[#This Row],[Profit Per T]] * WORKSHEET[[#This Row],[Weight]]</f>
        <v>10040.1</v>
      </c>
      <c r="AA1908">
        <v>1</v>
      </c>
      <c r="AB1908" s="1">
        <v>5.3999999999999995</v>
      </c>
      <c r="AC1908" s="1">
        <v>3.6</v>
      </c>
      <c r="AD1908" s="1">
        <v>4.5</v>
      </c>
      <c r="AE1908" s="1">
        <f>WORKSHEET[[#This Row],[Delay at toll gate in days]] +WORKSHEET[[#This Row],[Delay at workshop in days]] +WORKSHEET[[#This Row],[Delay at border in days]]</f>
        <v>13.5</v>
      </c>
    </row>
    <row r="1909" spans="1:31" x14ac:dyDescent="0.35">
      <c r="A1909" t="s">
        <v>1929</v>
      </c>
      <c r="B1909" t="s">
        <v>10</v>
      </c>
      <c r="C1909" t="s">
        <v>68</v>
      </c>
      <c r="D1909" t="s">
        <v>3615</v>
      </c>
      <c r="E1909" t="s">
        <v>3614</v>
      </c>
      <c r="F1909" t="str">
        <f>WORKSHEET[[#This Row],[Depart From]]&amp;"-"&amp;WORKSHEET[[#This Row],[Arrive To]]</f>
        <v>Mombasa-Alger</v>
      </c>
      <c r="G1909" s="2">
        <v>44763</v>
      </c>
      <c r="H1909" s="2">
        <v>44790</v>
      </c>
      <c r="I1909" s="2" t="str">
        <f t="shared" si="29"/>
        <v>Delivered</v>
      </c>
      <c r="J1909" s="2" t="str">
        <f>TEXT(WORKSHEET[[#This Row],[Offloading Date]], "mmm")</f>
        <v>Aug</v>
      </c>
      <c r="K1909" s="2" t="str">
        <f>IF(OR(WORKSHEET[[#This Row],[Year]]="", ISBLANK(WORKSHEET[[#This Row],[Year]]), WORKSHEET[[#This Row],[Year]]="null"), "Exclude", "Include")</f>
        <v>Include</v>
      </c>
      <c r="L1909" t="s">
        <v>12</v>
      </c>
      <c r="M1909" t="s">
        <v>12</v>
      </c>
      <c r="N1909" t="s">
        <v>13</v>
      </c>
      <c r="O1909">
        <v>32.758000000000003</v>
      </c>
      <c r="P1909">
        <v>600</v>
      </c>
      <c r="Q1909" t="s">
        <v>14</v>
      </c>
      <c r="R1909">
        <f>P1909 * _xll.XLOOKUP(Q1909,CALCULATION!$A$15:$A$17, CALCULATION!$B$15:$B$17 )</f>
        <v>600</v>
      </c>
      <c r="S1909" s="5">
        <f>O1909*P1909*_xll.XLOOKUP(Q1909,CALCULATION!$A$15:$A$17, CALCULATION!$B$15:$B$17)</f>
        <v>19654.800000000003</v>
      </c>
      <c r="T1909">
        <v>300</v>
      </c>
      <c r="U1909" t="s">
        <v>14</v>
      </c>
      <c r="V1909">
        <f>T1909 * _xll.XLOOKUP(U1909,CALCULATION!$A$15:$A$17, CALCULATION!$B$15:$B$17 )</f>
        <v>300</v>
      </c>
      <c r="W1909" s="5">
        <f>O1909*T1909*_xll.XLOOKUP(U1909,CALCULATION!$A$15:$A$17, CALCULATION!$B$15:$B$17)</f>
        <v>9827.4000000000015</v>
      </c>
      <c r="X1909" s="5">
        <f>WORKSHEET[[#This Row],[Clients Total Cost]] / WORKSHEET[[#This Row],[Clients Rate per T2 (USD)]]</f>
        <v>32.758000000000003</v>
      </c>
      <c r="Y1909" s="5">
        <f>WORKSHEET[[#This Row],[Clients Rate per T2 (USD)]] - WORKSHEET[[#This Row],[Supplier Rate Per t2 (USD)]]</f>
        <v>300</v>
      </c>
      <c r="Z1909" s="5">
        <f>WORKSHEET[[#This Row],[Profit Per T]] * WORKSHEET[[#This Row],[Weight]]</f>
        <v>9827.4000000000015</v>
      </c>
      <c r="AA1909">
        <v>1</v>
      </c>
      <c r="AB1909" s="1">
        <v>4.05</v>
      </c>
      <c r="AC1909" s="1">
        <v>2.7</v>
      </c>
      <c r="AD1909" s="1">
        <v>3.375</v>
      </c>
      <c r="AE1909" s="1">
        <f>WORKSHEET[[#This Row],[Delay at toll gate in days]] +WORKSHEET[[#This Row],[Delay at workshop in days]] +WORKSHEET[[#This Row],[Delay at border in days]]</f>
        <v>10.125</v>
      </c>
    </row>
    <row r="1910" spans="1:31" x14ac:dyDescent="0.35">
      <c r="A1910" t="s">
        <v>1930</v>
      </c>
      <c r="B1910" t="s">
        <v>10</v>
      </c>
      <c r="C1910" t="s">
        <v>68</v>
      </c>
      <c r="D1910" t="s">
        <v>3620</v>
      </c>
      <c r="E1910" t="s">
        <v>3613</v>
      </c>
      <c r="F1910" t="str">
        <f>WORKSHEET[[#This Row],[Depart From]]&amp;"-"&amp;WORKSHEET[[#This Row],[Arrive To]]</f>
        <v>Zanzibar-Sanaa</v>
      </c>
      <c r="G1910" s="2">
        <v>44763</v>
      </c>
      <c r="H1910" s="2">
        <v>44791</v>
      </c>
      <c r="I1910" s="2" t="str">
        <f t="shared" si="29"/>
        <v>Delivered</v>
      </c>
      <c r="J1910" s="2" t="str">
        <f>TEXT(WORKSHEET[[#This Row],[Offloading Date]], "mmm")</f>
        <v>Aug</v>
      </c>
      <c r="K1910" s="2" t="str">
        <f>IF(OR(WORKSHEET[[#This Row],[Year]]="", ISBLANK(WORKSHEET[[#This Row],[Year]]), WORKSHEET[[#This Row],[Year]]="null"), "Exclude", "Include")</f>
        <v>Include</v>
      </c>
      <c r="L1910" t="s">
        <v>12</v>
      </c>
      <c r="M1910" t="s">
        <v>12</v>
      </c>
      <c r="N1910" t="s">
        <v>13</v>
      </c>
      <c r="O1910">
        <v>33.957000000000001</v>
      </c>
      <c r="P1910">
        <v>600</v>
      </c>
      <c r="Q1910" t="s">
        <v>14</v>
      </c>
      <c r="R1910">
        <f>P1910 * _xll.XLOOKUP(Q1910,CALCULATION!$A$15:$A$17, CALCULATION!$B$15:$B$17 )</f>
        <v>600</v>
      </c>
      <c r="S1910" s="5">
        <f>O1910*P1910*_xll.XLOOKUP(Q1910,CALCULATION!$A$15:$A$17, CALCULATION!$B$15:$B$17)</f>
        <v>20374.2</v>
      </c>
      <c r="T1910">
        <v>300</v>
      </c>
      <c r="U1910" t="s">
        <v>14</v>
      </c>
      <c r="V1910">
        <f>T1910 * _xll.XLOOKUP(U1910,CALCULATION!$A$15:$A$17, CALCULATION!$B$15:$B$17 )</f>
        <v>300</v>
      </c>
      <c r="W1910" s="5">
        <f>O1910*T1910*_xll.XLOOKUP(U1910,CALCULATION!$A$15:$A$17, CALCULATION!$B$15:$B$17)</f>
        <v>10187.1</v>
      </c>
      <c r="X1910" s="5">
        <f>WORKSHEET[[#This Row],[Clients Total Cost]] / WORKSHEET[[#This Row],[Clients Rate per T2 (USD)]]</f>
        <v>33.957000000000001</v>
      </c>
      <c r="Y1910" s="5">
        <f>WORKSHEET[[#This Row],[Clients Rate per T2 (USD)]] - WORKSHEET[[#This Row],[Supplier Rate Per t2 (USD)]]</f>
        <v>300</v>
      </c>
      <c r="Z1910" s="5">
        <f>WORKSHEET[[#This Row],[Profit Per T]] * WORKSHEET[[#This Row],[Weight]]</f>
        <v>10187.1</v>
      </c>
      <c r="AA1910">
        <v>1</v>
      </c>
      <c r="AB1910" s="1">
        <v>4.2</v>
      </c>
      <c r="AC1910" s="1">
        <v>2.8000000000000003</v>
      </c>
      <c r="AD1910" s="1">
        <v>3.5</v>
      </c>
      <c r="AE1910" s="1">
        <f>WORKSHEET[[#This Row],[Delay at toll gate in days]] +WORKSHEET[[#This Row],[Delay at workshop in days]] +WORKSHEET[[#This Row],[Delay at border in days]]</f>
        <v>10.5</v>
      </c>
    </row>
    <row r="1911" spans="1:31" x14ac:dyDescent="0.35">
      <c r="A1911" t="s">
        <v>1931</v>
      </c>
      <c r="B1911" t="s">
        <v>10</v>
      </c>
      <c r="C1911" t="s">
        <v>68</v>
      </c>
      <c r="D1911" t="s">
        <v>3620</v>
      </c>
      <c r="E1911" t="s">
        <v>3613</v>
      </c>
      <c r="F1911" t="str">
        <f>WORKSHEET[[#This Row],[Depart From]]&amp;"-"&amp;WORKSHEET[[#This Row],[Arrive To]]</f>
        <v>Zanzibar-Sanaa</v>
      </c>
      <c r="G1911" s="2">
        <v>44763</v>
      </c>
      <c r="H1911" s="2">
        <v>44791</v>
      </c>
      <c r="I1911" s="2" t="str">
        <f t="shared" si="29"/>
        <v>Delivered</v>
      </c>
      <c r="J1911" s="2" t="str">
        <f>TEXT(WORKSHEET[[#This Row],[Offloading Date]], "mmm")</f>
        <v>Aug</v>
      </c>
      <c r="K1911" s="2" t="str">
        <f>IF(OR(WORKSHEET[[#This Row],[Year]]="", ISBLANK(WORKSHEET[[#This Row],[Year]]), WORKSHEET[[#This Row],[Year]]="null"), "Exclude", "Include")</f>
        <v>Include</v>
      </c>
      <c r="L1911" t="s">
        <v>12</v>
      </c>
      <c r="M1911" t="s">
        <v>12</v>
      </c>
      <c r="N1911" t="s">
        <v>13</v>
      </c>
      <c r="O1911">
        <v>33.997999999999998</v>
      </c>
      <c r="P1911">
        <v>600</v>
      </c>
      <c r="Q1911" t="s">
        <v>14</v>
      </c>
      <c r="R1911">
        <f>P1911 * _xll.XLOOKUP(Q1911,CALCULATION!$A$15:$A$17, CALCULATION!$B$15:$B$17 )</f>
        <v>600</v>
      </c>
      <c r="S1911" s="5">
        <f>O1911*P1911*_xll.XLOOKUP(Q1911,CALCULATION!$A$15:$A$17, CALCULATION!$B$15:$B$17)</f>
        <v>20398.8</v>
      </c>
      <c r="T1911">
        <v>300</v>
      </c>
      <c r="U1911" t="s">
        <v>14</v>
      </c>
      <c r="V1911">
        <f>T1911 * _xll.XLOOKUP(U1911,CALCULATION!$A$15:$A$17, CALCULATION!$B$15:$B$17 )</f>
        <v>300</v>
      </c>
      <c r="W1911" s="5">
        <f>O1911*T1911*_xll.XLOOKUP(U1911,CALCULATION!$A$15:$A$17, CALCULATION!$B$15:$B$17)</f>
        <v>10199.4</v>
      </c>
      <c r="X1911" s="5">
        <f>WORKSHEET[[#This Row],[Clients Total Cost]] / WORKSHEET[[#This Row],[Clients Rate per T2 (USD)]]</f>
        <v>33.997999999999998</v>
      </c>
      <c r="Y1911" s="5">
        <f>WORKSHEET[[#This Row],[Clients Rate per T2 (USD)]] - WORKSHEET[[#This Row],[Supplier Rate Per t2 (USD)]]</f>
        <v>300</v>
      </c>
      <c r="Z1911" s="5">
        <f>WORKSHEET[[#This Row],[Profit Per T]] * WORKSHEET[[#This Row],[Weight]]</f>
        <v>10199.4</v>
      </c>
      <c r="AA1911">
        <v>1</v>
      </c>
      <c r="AB1911" s="1">
        <v>4.2</v>
      </c>
      <c r="AC1911" s="1">
        <v>2.8000000000000003</v>
      </c>
      <c r="AD1911" s="1">
        <v>3.5</v>
      </c>
      <c r="AE1911" s="1">
        <f>WORKSHEET[[#This Row],[Delay at toll gate in days]] +WORKSHEET[[#This Row],[Delay at workshop in days]] +WORKSHEET[[#This Row],[Delay at border in days]]</f>
        <v>10.5</v>
      </c>
    </row>
    <row r="1912" spans="1:31" x14ac:dyDescent="0.35">
      <c r="A1912" t="s">
        <v>1932</v>
      </c>
      <c r="B1912" t="s">
        <v>10</v>
      </c>
      <c r="C1912" t="s">
        <v>68</v>
      </c>
      <c r="D1912" t="s">
        <v>3615</v>
      </c>
      <c r="E1912" t="s">
        <v>3618</v>
      </c>
      <c r="F1912" t="str">
        <f>WORKSHEET[[#This Row],[Depart From]]&amp;"-"&amp;WORKSHEET[[#This Row],[Arrive To]]</f>
        <v>Mombasa-Tripoli</v>
      </c>
      <c r="G1912" s="2">
        <v>44764</v>
      </c>
      <c r="H1912" s="2">
        <v>44793</v>
      </c>
      <c r="I1912" s="2" t="str">
        <f t="shared" si="29"/>
        <v>Delivered</v>
      </c>
      <c r="J1912" s="2" t="str">
        <f>TEXT(WORKSHEET[[#This Row],[Offloading Date]], "mmm")</f>
        <v>Aug</v>
      </c>
      <c r="K1912" s="2" t="str">
        <f>IF(OR(WORKSHEET[[#This Row],[Year]]="", ISBLANK(WORKSHEET[[#This Row],[Year]]), WORKSHEET[[#This Row],[Year]]="null"), "Exclude", "Include")</f>
        <v>Include</v>
      </c>
      <c r="L1912" t="s">
        <v>12</v>
      </c>
      <c r="M1912" t="s">
        <v>12</v>
      </c>
      <c r="N1912" t="s">
        <v>13</v>
      </c>
      <c r="O1912">
        <v>32.741999999999997</v>
      </c>
      <c r="P1912">
        <v>600</v>
      </c>
      <c r="Q1912" t="s">
        <v>14</v>
      </c>
      <c r="R1912">
        <f>P1912 * _xll.XLOOKUP(Q1912,CALCULATION!$A$15:$A$17, CALCULATION!$B$15:$B$17 )</f>
        <v>600</v>
      </c>
      <c r="S1912" s="5">
        <f>O1912*P1912*_xll.XLOOKUP(Q1912,CALCULATION!$A$15:$A$17, CALCULATION!$B$15:$B$17)</f>
        <v>19645.199999999997</v>
      </c>
      <c r="T1912">
        <v>300</v>
      </c>
      <c r="U1912" t="s">
        <v>14</v>
      </c>
      <c r="V1912">
        <f>T1912 * _xll.XLOOKUP(U1912,CALCULATION!$A$15:$A$17, CALCULATION!$B$15:$B$17 )</f>
        <v>300</v>
      </c>
      <c r="W1912" s="5">
        <f>O1912*T1912*_xll.XLOOKUP(U1912,CALCULATION!$A$15:$A$17, CALCULATION!$B$15:$B$17)</f>
        <v>9822.5999999999985</v>
      </c>
      <c r="X1912" s="5">
        <f>WORKSHEET[[#This Row],[Clients Total Cost]] / WORKSHEET[[#This Row],[Clients Rate per T2 (USD)]]</f>
        <v>32.741999999999997</v>
      </c>
      <c r="Y1912" s="5">
        <f>WORKSHEET[[#This Row],[Clients Rate per T2 (USD)]] - WORKSHEET[[#This Row],[Supplier Rate Per t2 (USD)]]</f>
        <v>300</v>
      </c>
      <c r="Z1912" s="5">
        <f>WORKSHEET[[#This Row],[Profit Per T]] * WORKSHEET[[#This Row],[Weight]]</f>
        <v>9822.5999999999985</v>
      </c>
      <c r="AA1912">
        <v>1</v>
      </c>
      <c r="AB1912" s="1">
        <v>4.3499999999999996</v>
      </c>
      <c r="AC1912" s="1">
        <v>2.9000000000000004</v>
      </c>
      <c r="AD1912" s="1">
        <v>3.625</v>
      </c>
      <c r="AE1912" s="1">
        <f>WORKSHEET[[#This Row],[Delay at toll gate in days]] +WORKSHEET[[#This Row],[Delay at workshop in days]] +WORKSHEET[[#This Row],[Delay at border in days]]</f>
        <v>10.875</v>
      </c>
    </row>
    <row r="1913" spans="1:31" x14ac:dyDescent="0.35">
      <c r="A1913" t="s">
        <v>1933</v>
      </c>
      <c r="B1913" t="s">
        <v>10</v>
      </c>
      <c r="C1913" t="s">
        <v>68</v>
      </c>
      <c r="D1913" t="s">
        <v>3611</v>
      </c>
      <c r="E1913" t="s">
        <v>3618</v>
      </c>
      <c r="F1913" t="str">
        <f>WORKSHEET[[#This Row],[Depart From]]&amp;"-"&amp;WORKSHEET[[#This Row],[Arrive To]]</f>
        <v>Mogadishu-Tripoli</v>
      </c>
      <c r="G1913" s="2">
        <v>44764</v>
      </c>
      <c r="H1913" s="2">
        <v>44799</v>
      </c>
      <c r="I1913" s="2" t="str">
        <f t="shared" si="29"/>
        <v>Delivered</v>
      </c>
      <c r="J1913" s="2" t="str">
        <f>TEXT(WORKSHEET[[#This Row],[Offloading Date]], "mmm")</f>
        <v>Aug</v>
      </c>
      <c r="K1913" s="2" t="str">
        <f>IF(OR(WORKSHEET[[#This Row],[Year]]="", ISBLANK(WORKSHEET[[#This Row],[Year]]), WORKSHEET[[#This Row],[Year]]="null"), "Exclude", "Include")</f>
        <v>Include</v>
      </c>
      <c r="L1913" t="s">
        <v>12</v>
      </c>
      <c r="M1913" t="s">
        <v>12</v>
      </c>
      <c r="N1913" t="s">
        <v>13</v>
      </c>
      <c r="O1913">
        <v>29.256</v>
      </c>
      <c r="P1913">
        <v>600</v>
      </c>
      <c r="Q1913" t="s">
        <v>14</v>
      </c>
      <c r="R1913">
        <f>P1913 * _xll.XLOOKUP(Q1913,CALCULATION!$A$15:$A$17, CALCULATION!$B$15:$B$17 )</f>
        <v>600</v>
      </c>
      <c r="S1913" s="5">
        <f>O1913*P1913*_xll.XLOOKUP(Q1913,CALCULATION!$A$15:$A$17, CALCULATION!$B$15:$B$17)</f>
        <v>17553.599999999999</v>
      </c>
      <c r="T1913">
        <v>300</v>
      </c>
      <c r="U1913" t="s">
        <v>14</v>
      </c>
      <c r="V1913">
        <f>T1913 * _xll.XLOOKUP(U1913,CALCULATION!$A$15:$A$17, CALCULATION!$B$15:$B$17 )</f>
        <v>300</v>
      </c>
      <c r="W1913" s="5">
        <f>O1913*T1913*_xll.XLOOKUP(U1913,CALCULATION!$A$15:$A$17, CALCULATION!$B$15:$B$17)</f>
        <v>8776.7999999999993</v>
      </c>
      <c r="X1913" s="5">
        <f>WORKSHEET[[#This Row],[Clients Total Cost]] / WORKSHEET[[#This Row],[Clients Rate per T2 (USD)]]</f>
        <v>29.255999999999997</v>
      </c>
      <c r="Y1913" s="5">
        <f>WORKSHEET[[#This Row],[Clients Rate per T2 (USD)]] - WORKSHEET[[#This Row],[Supplier Rate Per t2 (USD)]]</f>
        <v>300</v>
      </c>
      <c r="Z1913" s="5">
        <f>WORKSHEET[[#This Row],[Profit Per T]] * WORKSHEET[[#This Row],[Weight]]</f>
        <v>8776.7999999999993</v>
      </c>
      <c r="AA1913">
        <v>1</v>
      </c>
      <c r="AB1913" s="1">
        <v>5.25</v>
      </c>
      <c r="AC1913" s="1">
        <v>3.5</v>
      </c>
      <c r="AD1913" s="1">
        <v>4.375</v>
      </c>
      <c r="AE1913" s="1">
        <f>WORKSHEET[[#This Row],[Delay at toll gate in days]] +WORKSHEET[[#This Row],[Delay at workshop in days]] +WORKSHEET[[#This Row],[Delay at border in days]]</f>
        <v>13.125</v>
      </c>
    </row>
    <row r="1914" spans="1:31" x14ac:dyDescent="0.35">
      <c r="A1914" t="s">
        <v>1934</v>
      </c>
      <c r="B1914" t="s">
        <v>10</v>
      </c>
      <c r="C1914" t="s">
        <v>68</v>
      </c>
      <c r="D1914" t="s">
        <v>3616</v>
      </c>
      <c r="E1914" t="s">
        <v>3614</v>
      </c>
      <c r="F1914" t="str">
        <f>WORKSHEET[[#This Row],[Depart From]]&amp;"-"&amp;WORKSHEET[[#This Row],[Arrive To]]</f>
        <v>Marrakech-Alger</v>
      </c>
      <c r="G1914" s="2">
        <v>44764</v>
      </c>
      <c r="H1914" s="2">
        <v>44794</v>
      </c>
      <c r="I1914" s="2" t="str">
        <f t="shared" si="29"/>
        <v>Delivered</v>
      </c>
      <c r="J1914" s="2" t="str">
        <f>TEXT(WORKSHEET[[#This Row],[Offloading Date]], "mmm")</f>
        <v>Aug</v>
      </c>
      <c r="K1914" s="2" t="str">
        <f>IF(OR(WORKSHEET[[#This Row],[Year]]="", ISBLANK(WORKSHEET[[#This Row],[Year]]), WORKSHEET[[#This Row],[Year]]="null"), "Exclude", "Include")</f>
        <v>Include</v>
      </c>
      <c r="L1914" t="s">
        <v>12</v>
      </c>
      <c r="M1914" t="s">
        <v>12</v>
      </c>
      <c r="N1914" t="s">
        <v>13</v>
      </c>
      <c r="O1914">
        <v>34.140999999999998</v>
      </c>
      <c r="P1914">
        <v>600</v>
      </c>
      <c r="Q1914" t="s">
        <v>14</v>
      </c>
      <c r="R1914">
        <f>P1914 * _xll.XLOOKUP(Q1914,CALCULATION!$A$15:$A$17, CALCULATION!$B$15:$B$17 )</f>
        <v>600</v>
      </c>
      <c r="S1914" s="5">
        <f>O1914*P1914*_xll.XLOOKUP(Q1914,CALCULATION!$A$15:$A$17, CALCULATION!$B$15:$B$17)</f>
        <v>20484.599999999999</v>
      </c>
      <c r="T1914">
        <v>300</v>
      </c>
      <c r="U1914" t="s">
        <v>14</v>
      </c>
      <c r="V1914">
        <f>T1914 * _xll.XLOOKUP(U1914,CALCULATION!$A$15:$A$17, CALCULATION!$B$15:$B$17 )</f>
        <v>300</v>
      </c>
      <c r="W1914" s="5">
        <f>O1914*T1914*_xll.XLOOKUP(U1914,CALCULATION!$A$15:$A$17, CALCULATION!$B$15:$B$17)</f>
        <v>10242.299999999999</v>
      </c>
      <c r="X1914" s="5">
        <f>WORKSHEET[[#This Row],[Clients Total Cost]] / WORKSHEET[[#This Row],[Clients Rate per T2 (USD)]]</f>
        <v>34.140999999999998</v>
      </c>
      <c r="Y1914" s="5">
        <f>WORKSHEET[[#This Row],[Clients Rate per T2 (USD)]] - WORKSHEET[[#This Row],[Supplier Rate Per t2 (USD)]]</f>
        <v>300</v>
      </c>
      <c r="Z1914" s="5">
        <f>WORKSHEET[[#This Row],[Profit Per T]] * WORKSHEET[[#This Row],[Weight]]</f>
        <v>10242.299999999999</v>
      </c>
      <c r="AA1914">
        <v>1</v>
      </c>
      <c r="AB1914" s="1">
        <v>4.5</v>
      </c>
      <c r="AC1914" s="1">
        <v>3</v>
      </c>
      <c r="AD1914" s="1">
        <v>3.75</v>
      </c>
      <c r="AE1914" s="1">
        <f>WORKSHEET[[#This Row],[Delay at toll gate in days]] +WORKSHEET[[#This Row],[Delay at workshop in days]] +WORKSHEET[[#This Row],[Delay at border in days]]</f>
        <v>11.25</v>
      </c>
    </row>
    <row r="1915" spans="1:31" x14ac:dyDescent="0.35">
      <c r="A1915" t="s">
        <v>1935</v>
      </c>
      <c r="B1915" t="s">
        <v>10</v>
      </c>
      <c r="C1915" t="s">
        <v>68</v>
      </c>
      <c r="D1915" t="s">
        <v>3620</v>
      </c>
      <c r="E1915" t="s">
        <v>3614</v>
      </c>
      <c r="F1915" t="str">
        <f>WORKSHEET[[#This Row],[Depart From]]&amp;"-"&amp;WORKSHEET[[#This Row],[Arrive To]]</f>
        <v>Zanzibar-Alger</v>
      </c>
      <c r="G1915" s="2">
        <v>44784</v>
      </c>
      <c r="H1915" s="2">
        <v>44807</v>
      </c>
      <c r="I1915" s="2" t="str">
        <f t="shared" si="29"/>
        <v>Delivered</v>
      </c>
      <c r="J1915" s="2" t="str">
        <f>TEXT(WORKSHEET[[#This Row],[Offloading Date]], "mmm")</f>
        <v>Sep</v>
      </c>
      <c r="K1915" s="2" t="str">
        <f>IF(OR(WORKSHEET[[#This Row],[Year]]="", ISBLANK(WORKSHEET[[#This Row],[Year]]), WORKSHEET[[#This Row],[Year]]="null"), "Exclude", "Include")</f>
        <v>Include</v>
      </c>
      <c r="L1915" t="s">
        <v>12</v>
      </c>
      <c r="M1915" t="s">
        <v>583</v>
      </c>
      <c r="N1915" t="s">
        <v>13</v>
      </c>
      <c r="O1915">
        <v>30.106200000000001</v>
      </c>
      <c r="P1915">
        <v>600</v>
      </c>
      <c r="Q1915" t="s">
        <v>14</v>
      </c>
      <c r="R1915">
        <f>P1915 * _xll.XLOOKUP(Q1915,CALCULATION!$A$15:$A$17, CALCULATION!$B$15:$B$17 )</f>
        <v>600</v>
      </c>
      <c r="S1915" s="5">
        <f>O1915*P1915*_xll.XLOOKUP(Q1915,CALCULATION!$A$15:$A$17, CALCULATION!$B$15:$B$17)</f>
        <v>18063.72</v>
      </c>
      <c r="T1915">
        <v>300</v>
      </c>
      <c r="U1915" t="s">
        <v>14</v>
      </c>
      <c r="V1915">
        <f>T1915 * _xll.XLOOKUP(U1915,CALCULATION!$A$15:$A$17, CALCULATION!$B$15:$B$17 )</f>
        <v>300</v>
      </c>
      <c r="W1915" s="5">
        <f>O1915*T1915*_xll.XLOOKUP(U1915,CALCULATION!$A$15:$A$17, CALCULATION!$B$15:$B$17)</f>
        <v>9031.86</v>
      </c>
      <c r="X1915" s="5">
        <f>WORKSHEET[[#This Row],[Clients Total Cost]] / WORKSHEET[[#This Row],[Clients Rate per T2 (USD)]]</f>
        <v>30.106200000000001</v>
      </c>
      <c r="Y1915" s="5">
        <f>WORKSHEET[[#This Row],[Clients Rate per T2 (USD)]] - WORKSHEET[[#This Row],[Supplier Rate Per t2 (USD)]]</f>
        <v>300</v>
      </c>
      <c r="Z1915" s="5">
        <f>WORKSHEET[[#This Row],[Profit Per T]] * WORKSHEET[[#This Row],[Weight]]</f>
        <v>9031.86</v>
      </c>
      <c r="AA1915">
        <v>1</v>
      </c>
      <c r="AB1915" s="1">
        <v>3.4499999999999997</v>
      </c>
      <c r="AC1915" s="1">
        <v>2.3000000000000003</v>
      </c>
      <c r="AD1915" s="1">
        <v>2.875</v>
      </c>
      <c r="AE1915" s="1">
        <f>WORKSHEET[[#This Row],[Delay at toll gate in days]] +WORKSHEET[[#This Row],[Delay at workshop in days]] +WORKSHEET[[#This Row],[Delay at border in days]]</f>
        <v>8.625</v>
      </c>
    </row>
    <row r="1916" spans="1:31" x14ac:dyDescent="0.35">
      <c r="A1916" t="s">
        <v>1936</v>
      </c>
      <c r="B1916" t="s">
        <v>10</v>
      </c>
      <c r="C1916" t="s">
        <v>68</v>
      </c>
      <c r="D1916" t="s">
        <v>3619</v>
      </c>
      <c r="E1916" t="s">
        <v>3613</v>
      </c>
      <c r="F1916" t="str">
        <f>WORKSHEET[[#This Row],[Depart From]]&amp;"-"&amp;WORKSHEET[[#This Row],[Arrive To]]</f>
        <v>Addis Ababa-Sanaa</v>
      </c>
      <c r="G1916" s="2">
        <v>44774</v>
      </c>
      <c r="H1916" s="2">
        <v>44803</v>
      </c>
      <c r="I1916" s="2" t="str">
        <f t="shared" si="29"/>
        <v>Delivered</v>
      </c>
      <c r="J1916" s="2" t="str">
        <f>TEXT(WORKSHEET[[#This Row],[Offloading Date]], "mmm")</f>
        <v>Aug</v>
      </c>
      <c r="K1916" s="2" t="str">
        <f>IF(OR(WORKSHEET[[#This Row],[Year]]="", ISBLANK(WORKSHEET[[#This Row],[Year]]), WORKSHEET[[#This Row],[Year]]="null"), "Exclude", "Include")</f>
        <v>Include</v>
      </c>
      <c r="L1916" t="s">
        <v>12</v>
      </c>
      <c r="M1916" t="s">
        <v>12</v>
      </c>
      <c r="N1916" t="s">
        <v>13</v>
      </c>
      <c r="O1916">
        <v>30.063800000000001</v>
      </c>
      <c r="P1916">
        <v>600</v>
      </c>
      <c r="Q1916" t="s">
        <v>14</v>
      </c>
      <c r="R1916">
        <f>P1916 * _xll.XLOOKUP(Q1916,CALCULATION!$A$15:$A$17, CALCULATION!$B$15:$B$17 )</f>
        <v>600</v>
      </c>
      <c r="S1916" s="5">
        <f>O1916*P1916*_xll.XLOOKUP(Q1916,CALCULATION!$A$15:$A$17, CALCULATION!$B$15:$B$17)</f>
        <v>18038.28</v>
      </c>
      <c r="T1916">
        <v>300</v>
      </c>
      <c r="U1916" t="s">
        <v>14</v>
      </c>
      <c r="V1916">
        <f>T1916 * _xll.XLOOKUP(U1916,CALCULATION!$A$15:$A$17, CALCULATION!$B$15:$B$17 )</f>
        <v>300</v>
      </c>
      <c r="W1916" s="5">
        <f>O1916*T1916*_xll.XLOOKUP(U1916,CALCULATION!$A$15:$A$17, CALCULATION!$B$15:$B$17)</f>
        <v>9019.14</v>
      </c>
      <c r="X1916" s="5">
        <f>WORKSHEET[[#This Row],[Clients Total Cost]] / WORKSHEET[[#This Row],[Clients Rate per T2 (USD)]]</f>
        <v>30.063799999999997</v>
      </c>
      <c r="Y1916" s="5">
        <f>WORKSHEET[[#This Row],[Clients Rate per T2 (USD)]] - WORKSHEET[[#This Row],[Supplier Rate Per t2 (USD)]]</f>
        <v>300</v>
      </c>
      <c r="Z1916" s="5">
        <f>WORKSHEET[[#This Row],[Profit Per T]] * WORKSHEET[[#This Row],[Weight]]</f>
        <v>9019.14</v>
      </c>
      <c r="AA1916">
        <v>1</v>
      </c>
      <c r="AB1916" s="1">
        <v>4.3499999999999996</v>
      </c>
      <c r="AC1916" s="1">
        <v>2.9000000000000004</v>
      </c>
      <c r="AD1916" s="1">
        <v>3.625</v>
      </c>
      <c r="AE1916" s="1">
        <f>WORKSHEET[[#This Row],[Delay at toll gate in days]] +WORKSHEET[[#This Row],[Delay at workshop in days]] +WORKSHEET[[#This Row],[Delay at border in days]]</f>
        <v>10.875</v>
      </c>
    </row>
    <row r="1917" spans="1:31" x14ac:dyDescent="0.35">
      <c r="A1917" t="s">
        <v>1937</v>
      </c>
      <c r="B1917" t="s">
        <v>10</v>
      </c>
      <c r="C1917" t="s">
        <v>68</v>
      </c>
      <c r="D1917" t="s">
        <v>3615</v>
      </c>
      <c r="E1917" t="s">
        <v>3613</v>
      </c>
      <c r="F1917" t="str">
        <f>WORKSHEET[[#This Row],[Depart From]]&amp;"-"&amp;WORKSHEET[[#This Row],[Arrive To]]</f>
        <v>Mombasa-Sanaa</v>
      </c>
      <c r="G1917" s="2">
        <v>44774</v>
      </c>
      <c r="H1917" s="2">
        <v>44801</v>
      </c>
      <c r="I1917" s="2" t="str">
        <f t="shared" si="29"/>
        <v>Delivered</v>
      </c>
      <c r="J1917" s="2" t="str">
        <f>TEXT(WORKSHEET[[#This Row],[Offloading Date]], "mmm")</f>
        <v>Aug</v>
      </c>
      <c r="K1917" s="2" t="str">
        <f>IF(OR(WORKSHEET[[#This Row],[Year]]="", ISBLANK(WORKSHEET[[#This Row],[Year]]), WORKSHEET[[#This Row],[Year]]="null"), "Exclude", "Include")</f>
        <v>Include</v>
      </c>
      <c r="L1917" t="s">
        <v>12</v>
      </c>
      <c r="M1917" t="s">
        <v>12</v>
      </c>
      <c r="N1917" t="s">
        <v>13</v>
      </c>
      <c r="O1917">
        <v>30.1204</v>
      </c>
      <c r="P1917">
        <v>600</v>
      </c>
      <c r="Q1917" t="s">
        <v>14</v>
      </c>
      <c r="R1917">
        <f>P1917 * _xll.XLOOKUP(Q1917,CALCULATION!$A$15:$A$17, CALCULATION!$B$15:$B$17 )</f>
        <v>600</v>
      </c>
      <c r="S1917" s="5">
        <f>O1917*P1917*_xll.XLOOKUP(Q1917,CALCULATION!$A$15:$A$17, CALCULATION!$B$15:$B$17)</f>
        <v>18072.240000000002</v>
      </c>
      <c r="T1917">
        <v>300</v>
      </c>
      <c r="U1917" t="s">
        <v>14</v>
      </c>
      <c r="V1917">
        <f>T1917 * _xll.XLOOKUP(U1917,CALCULATION!$A$15:$A$17, CALCULATION!$B$15:$B$17 )</f>
        <v>300</v>
      </c>
      <c r="W1917" s="5">
        <f>O1917*T1917*_xll.XLOOKUP(U1917,CALCULATION!$A$15:$A$17, CALCULATION!$B$15:$B$17)</f>
        <v>9036.1200000000008</v>
      </c>
      <c r="X1917" s="5">
        <f>WORKSHEET[[#This Row],[Clients Total Cost]] / WORKSHEET[[#This Row],[Clients Rate per T2 (USD)]]</f>
        <v>30.120400000000004</v>
      </c>
      <c r="Y1917" s="5">
        <f>WORKSHEET[[#This Row],[Clients Rate per T2 (USD)]] - WORKSHEET[[#This Row],[Supplier Rate Per t2 (USD)]]</f>
        <v>300</v>
      </c>
      <c r="Z1917" s="5">
        <f>WORKSHEET[[#This Row],[Profit Per T]] * WORKSHEET[[#This Row],[Weight]]</f>
        <v>9036.1200000000008</v>
      </c>
      <c r="AA1917">
        <v>1</v>
      </c>
      <c r="AB1917" s="1">
        <v>4.05</v>
      </c>
      <c r="AC1917" s="1">
        <v>2.7</v>
      </c>
      <c r="AD1917" s="1">
        <v>3.375</v>
      </c>
      <c r="AE1917" s="1">
        <f>WORKSHEET[[#This Row],[Delay at toll gate in days]] +WORKSHEET[[#This Row],[Delay at workshop in days]] +WORKSHEET[[#This Row],[Delay at border in days]]</f>
        <v>10.125</v>
      </c>
    </row>
    <row r="1918" spans="1:31" x14ac:dyDescent="0.35">
      <c r="A1918" t="s">
        <v>1938</v>
      </c>
      <c r="B1918" t="s">
        <v>10</v>
      </c>
      <c r="C1918" t="s">
        <v>68</v>
      </c>
      <c r="D1918" t="s">
        <v>3620</v>
      </c>
      <c r="E1918" t="s">
        <v>3617</v>
      </c>
      <c r="F1918" t="str">
        <f>WORKSHEET[[#This Row],[Depart From]]&amp;"-"&amp;WORKSHEET[[#This Row],[Arrive To]]</f>
        <v>Zanzibar-Lagos</v>
      </c>
      <c r="G1918" s="2">
        <v>44774</v>
      </c>
      <c r="H1918" s="2">
        <v>44807</v>
      </c>
      <c r="I1918" s="2" t="str">
        <f t="shared" si="29"/>
        <v>Delivered</v>
      </c>
      <c r="J1918" s="2" t="str">
        <f>TEXT(WORKSHEET[[#This Row],[Offloading Date]], "mmm")</f>
        <v>Sep</v>
      </c>
      <c r="K1918" s="2" t="str">
        <f>IF(OR(WORKSHEET[[#This Row],[Year]]="", ISBLANK(WORKSHEET[[#This Row],[Year]]), WORKSHEET[[#This Row],[Year]]="null"), "Exclude", "Include")</f>
        <v>Include</v>
      </c>
      <c r="L1918" t="s">
        <v>12</v>
      </c>
      <c r="M1918" t="s">
        <v>3624</v>
      </c>
      <c r="N1918" t="s">
        <v>13</v>
      </c>
      <c r="O1918">
        <v>30.1828</v>
      </c>
      <c r="P1918">
        <v>600</v>
      </c>
      <c r="Q1918" t="s">
        <v>14</v>
      </c>
      <c r="R1918">
        <f>P1918 * _xll.XLOOKUP(Q1918,CALCULATION!$A$15:$A$17, CALCULATION!$B$15:$B$17 )</f>
        <v>600</v>
      </c>
      <c r="S1918" s="5">
        <f>O1918*P1918*_xll.XLOOKUP(Q1918,CALCULATION!$A$15:$A$17, CALCULATION!$B$15:$B$17)</f>
        <v>18109.68</v>
      </c>
      <c r="T1918">
        <v>300</v>
      </c>
      <c r="U1918" t="s">
        <v>14</v>
      </c>
      <c r="V1918">
        <f>T1918 * _xll.XLOOKUP(U1918,CALCULATION!$A$15:$A$17, CALCULATION!$B$15:$B$17 )</f>
        <v>300</v>
      </c>
      <c r="W1918" s="5">
        <f>O1918*T1918*_xll.XLOOKUP(U1918,CALCULATION!$A$15:$A$17, CALCULATION!$B$15:$B$17)</f>
        <v>9054.84</v>
      </c>
      <c r="X1918" s="5">
        <f>WORKSHEET[[#This Row],[Clients Total Cost]] / WORKSHEET[[#This Row],[Clients Rate per T2 (USD)]]</f>
        <v>30.1828</v>
      </c>
      <c r="Y1918" s="5">
        <f>WORKSHEET[[#This Row],[Clients Rate per T2 (USD)]] - WORKSHEET[[#This Row],[Supplier Rate Per t2 (USD)]]</f>
        <v>300</v>
      </c>
      <c r="Z1918" s="5">
        <f>WORKSHEET[[#This Row],[Profit Per T]] * WORKSHEET[[#This Row],[Weight]]</f>
        <v>9054.84</v>
      </c>
      <c r="AA1918">
        <v>1</v>
      </c>
      <c r="AB1918" s="1">
        <v>4.95</v>
      </c>
      <c r="AC1918" s="1">
        <v>3.3000000000000003</v>
      </c>
      <c r="AD1918" s="1">
        <v>4.125</v>
      </c>
      <c r="AE1918" s="1">
        <f>WORKSHEET[[#This Row],[Delay at toll gate in days]] +WORKSHEET[[#This Row],[Delay at workshop in days]] +WORKSHEET[[#This Row],[Delay at border in days]]</f>
        <v>12.375</v>
      </c>
    </row>
    <row r="1919" spans="1:31" x14ac:dyDescent="0.35">
      <c r="A1919" t="s">
        <v>1939</v>
      </c>
      <c r="B1919" t="s">
        <v>10</v>
      </c>
      <c r="C1919" t="s">
        <v>68</v>
      </c>
      <c r="D1919" t="s">
        <v>3616</v>
      </c>
      <c r="E1919" t="s">
        <v>3614</v>
      </c>
      <c r="F1919" t="str">
        <f>WORKSHEET[[#This Row],[Depart From]]&amp;"-"&amp;WORKSHEET[[#This Row],[Arrive To]]</f>
        <v>Marrakech-Alger</v>
      </c>
      <c r="G1919" s="2">
        <v>44774</v>
      </c>
      <c r="H1919" s="2">
        <v>44801</v>
      </c>
      <c r="I1919" s="2" t="str">
        <f t="shared" si="29"/>
        <v>Delivered</v>
      </c>
      <c r="J1919" s="2" t="str">
        <f>TEXT(WORKSHEET[[#This Row],[Offloading Date]], "mmm")</f>
        <v>Aug</v>
      </c>
      <c r="K1919" s="2" t="str">
        <f>IF(OR(WORKSHEET[[#This Row],[Year]]="", ISBLANK(WORKSHEET[[#This Row],[Year]]), WORKSHEET[[#This Row],[Year]]="null"), "Exclude", "Include")</f>
        <v>Include</v>
      </c>
      <c r="L1919" t="s">
        <v>12</v>
      </c>
      <c r="M1919" t="s">
        <v>12</v>
      </c>
      <c r="N1919" t="s">
        <v>13</v>
      </c>
      <c r="O1919">
        <v>30.069600000000001</v>
      </c>
      <c r="P1919">
        <v>600</v>
      </c>
      <c r="Q1919" t="s">
        <v>14</v>
      </c>
      <c r="R1919">
        <f>P1919 * _xll.XLOOKUP(Q1919,CALCULATION!$A$15:$A$17, CALCULATION!$B$15:$B$17 )</f>
        <v>600</v>
      </c>
      <c r="S1919" s="5">
        <f>O1919*P1919*_xll.XLOOKUP(Q1919,CALCULATION!$A$15:$A$17, CALCULATION!$B$15:$B$17)</f>
        <v>18041.760000000002</v>
      </c>
      <c r="T1919">
        <v>300</v>
      </c>
      <c r="U1919" t="s">
        <v>14</v>
      </c>
      <c r="V1919">
        <f>T1919 * _xll.XLOOKUP(U1919,CALCULATION!$A$15:$A$17, CALCULATION!$B$15:$B$17 )</f>
        <v>300</v>
      </c>
      <c r="W1919" s="5">
        <f>O1919*T1919*_xll.XLOOKUP(U1919,CALCULATION!$A$15:$A$17, CALCULATION!$B$15:$B$17)</f>
        <v>9020.880000000001</v>
      </c>
      <c r="X1919" s="5">
        <f>WORKSHEET[[#This Row],[Clients Total Cost]] / WORKSHEET[[#This Row],[Clients Rate per T2 (USD)]]</f>
        <v>30.069600000000005</v>
      </c>
      <c r="Y1919" s="5">
        <f>WORKSHEET[[#This Row],[Clients Rate per T2 (USD)]] - WORKSHEET[[#This Row],[Supplier Rate Per t2 (USD)]]</f>
        <v>300</v>
      </c>
      <c r="Z1919" s="5">
        <f>WORKSHEET[[#This Row],[Profit Per T]] * WORKSHEET[[#This Row],[Weight]]</f>
        <v>9020.880000000001</v>
      </c>
      <c r="AA1919">
        <v>1</v>
      </c>
      <c r="AB1919" s="1">
        <v>4.05</v>
      </c>
      <c r="AC1919" s="1">
        <v>2.7</v>
      </c>
      <c r="AD1919" s="1">
        <v>3.375</v>
      </c>
      <c r="AE1919" s="1">
        <f>WORKSHEET[[#This Row],[Delay at toll gate in days]] +WORKSHEET[[#This Row],[Delay at workshop in days]] +WORKSHEET[[#This Row],[Delay at border in days]]</f>
        <v>10.125</v>
      </c>
    </row>
    <row r="1920" spans="1:31" x14ac:dyDescent="0.35">
      <c r="A1920" t="s">
        <v>1940</v>
      </c>
      <c r="B1920" t="s">
        <v>10</v>
      </c>
      <c r="C1920" t="s">
        <v>68</v>
      </c>
      <c r="D1920" t="s">
        <v>3620</v>
      </c>
      <c r="E1920" t="s">
        <v>3617</v>
      </c>
      <c r="F1920" t="str">
        <f>WORKSHEET[[#This Row],[Depart From]]&amp;"-"&amp;WORKSHEET[[#This Row],[Arrive To]]</f>
        <v>Zanzibar-Lagos</v>
      </c>
      <c r="G1920" s="2">
        <v>44774</v>
      </c>
      <c r="H1920" s="2">
        <v>44805</v>
      </c>
      <c r="I1920" s="2" t="str">
        <f t="shared" si="29"/>
        <v>Delivered</v>
      </c>
      <c r="J1920" s="2" t="str">
        <f>TEXT(WORKSHEET[[#This Row],[Offloading Date]], "mmm")</f>
        <v>Sep</v>
      </c>
      <c r="K1920" s="2" t="str">
        <f>IF(OR(WORKSHEET[[#This Row],[Year]]="", ISBLANK(WORKSHEET[[#This Row],[Year]]), WORKSHEET[[#This Row],[Year]]="null"), "Exclude", "Include")</f>
        <v>Include</v>
      </c>
      <c r="L1920" t="s">
        <v>12</v>
      </c>
      <c r="M1920" t="s">
        <v>583</v>
      </c>
      <c r="N1920" t="s">
        <v>13</v>
      </c>
      <c r="O1920">
        <v>30.091200000000001</v>
      </c>
      <c r="P1920">
        <v>600</v>
      </c>
      <c r="Q1920" t="s">
        <v>14</v>
      </c>
      <c r="R1920">
        <f>P1920 * _xll.XLOOKUP(Q1920,CALCULATION!$A$15:$A$17, CALCULATION!$B$15:$B$17 )</f>
        <v>600</v>
      </c>
      <c r="S1920" s="5">
        <f>O1920*P1920*_xll.XLOOKUP(Q1920,CALCULATION!$A$15:$A$17, CALCULATION!$B$15:$B$17)</f>
        <v>18054.72</v>
      </c>
      <c r="T1920">
        <v>300</v>
      </c>
      <c r="U1920" t="s">
        <v>14</v>
      </c>
      <c r="V1920">
        <f>T1920 * _xll.XLOOKUP(U1920,CALCULATION!$A$15:$A$17, CALCULATION!$B$15:$B$17 )</f>
        <v>300</v>
      </c>
      <c r="W1920" s="5">
        <f>O1920*T1920*_xll.XLOOKUP(U1920,CALCULATION!$A$15:$A$17, CALCULATION!$B$15:$B$17)</f>
        <v>9027.36</v>
      </c>
      <c r="X1920" s="5">
        <f>WORKSHEET[[#This Row],[Clients Total Cost]] / WORKSHEET[[#This Row],[Clients Rate per T2 (USD)]]</f>
        <v>30.091200000000001</v>
      </c>
      <c r="Y1920" s="5">
        <f>WORKSHEET[[#This Row],[Clients Rate per T2 (USD)]] - WORKSHEET[[#This Row],[Supplier Rate Per t2 (USD)]]</f>
        <v>300</v>
      </c>
      <c r="Z1920" s="5">
        <f>WORKSHEET[[#This Row],[Profit Per T]] * WORKSHEET[[#This Row],[Weight]]</f>
        <v>9027.36</v>
      </c>
      <c r="AA1920">
        <v>1</v>
      </c>
      <c r="AB1920" s="1">
        <v>4.6499999999999995</v>
      </c>
      <c r="AC1920" s="1">
        <v>3.1</v>
      </c>
      <c r="AD1920" s="1">
        <v>3.875</v>
      </c>
      <c r="AE1920" s="1">
        <f>WORKSHEET[[#This Row],[Delay at toll gate in days]] +WORKSHEET[[#This Row],[Delay at workshop in days]] +WORKSHEET[[#This Row],[Delay at border in days]]</f>
        <v>11.625</v>
      </c>
    </row>
    <row r="1921" spans="1:31" x14ac:dyDescent="0.35">
      <c r="A1921" t="s">
        <v>1941</v>
      </c>
      <c r="B1921" t="s">
        <v>10</v>
      </c>
      <c r="C1921" t="s">
        <v>68</v>
      </c>
      <c r="D1921" t="s">
        <v>3620</v>
      </c>
      <c r="E1921" t="s">
        <v>3614</v>
      </c>
      <c r="F1921" t="str">
        <f>WORKSHEET[[#This Row],[Depart From]]&amp;"-"&amp;WORKSHEET[[#This Row],[Arrive To]]</f>
        <v>Zanzibar-Alger</v>
      </c>
      <c r="G1921" s="2">
        <v>44774</v>
      </c>
      <c r="H1921" s="2">
        <v>44803</v>
      </c>
      <c r="I1921" s="2" t="str">
        <f t="shared" si="29"/>
        <v>Delivered</v>
      </c>
      <c r="J1921" s="2" t="str">
        <f>TEXT(WORKSHEET[[#This Row],[Offloading Date]], "mmm")</f>
        <v>Aug</v>
      </c>
      <c r="K1921" s="2" t="str">
        <f>IF(OR(WORKSHEET[[#This Row],[Year]]="", ISBLANK(WORKSHEET[[#This Row],[Year]]), WORKSHEET[[#This Row],[Year]]="null"), "Exclude", "Include")</f>
        <v>Include</v>
      </c>
      <c r="L1921" t="s">
        <v>12</v>
      </c>
      <c r="M1921" t="s">
        <v>12</v>
      </c>
      <c r="N1921" t="s">
        <v>13</v>
      </c>
      <c r="O1921">
        <v>30.123999999999999</v>
      </c>
      <c r="P1921">
        <v>600</v>
      </c>
      <c r="Q1921" t="s">
        <v>14</v>
      </c>
      <c r="R1921">
        <f>P1921 * _xll.XLOOKUP(Q1921,CALCULATION!$A$15:$A$17, CALCULATION!$B$15:$B$17 )</f>
        <v>600</v>
      </c>
      <c r="S1921" s="5">
        <f>O1921*P1921*_xll.XLOOKUP(Q1921,CALCULATION!$A$15:$A$17, CALCULATION!$B$15:$B$17)</f>
        <v>18074.399999999998</v>
      </c>
      <c r="T1921">
        <v>300</v>
      </c>
      <c r="U1921" t="s">
        <v>14</v>
      </c>
      <c r="V1921">
        <f>T1921 * _xll.XLOOKUP(U1921,CALCULATION!$A$15:$A$17, CALCULATION!$B$15:$B$17 )</f>
        <v>300</v>
      </c>
      <c r="W1921" s="5">
        <f>O1921*T1921*_xll.XLOOKUP(U1921,CALCULATION!$A$15:$A$17, CALCULATION!$B$15:$B$17)</f>
        <v>9037.1999999999989</v>
      </c>
      <c r="X1921" s="5">
        <f>WORKSHEET[[#This Row],[Clients Total Cost]] / WORKSHEET[[#This Row],[Clients Rate per T2 (USD)]]</f>
        <v>30.123999999999995</v>
      </c>
      <c r="Y1921" s="5">
        <f>WORKSHEET[[#This Row],[Clients Rate per T2 (USD)]] - WORKSHEET[[#This Row],[Supplier Rate Per t2 (USD)]]</f>
        <v>300</v>
      </c>
      <c r="Z1921" s="5">
        <f>WORKSHEET[[#This Row],[Profit Per T]] * WORKSHEET[[#This Row],[Weight]]</f>
        <v>9037.1999999999989</v>
      </c>
      <c r="AA1921">
        <v>1</v>
      </c>
      <c r="AB1921" s="1">
        <v>4.3499999999999996</v>
      </c>
      <c r="AC1921" s="1">
        <v>2.9000000000000004</v>
      </c>
      <c r="AD1921" s="1">
        <v>3.625</v>
      </c>
      <c r="AE1921" s="1">
        <f>WORKSHEET[[#This Row],[Delay at toll gate in days]] +WORKSHEET[[#This Row],[Delay at workshop in days]] +WORKSHEET[[#This Row],[Delay at border in days]]</f>
        <v>10.875</v>
      </c>
    </row>
    <row r="1922" spans="1:31" x14ac:dyDescent="0.35">
      <c r="A1922" t="s">
        <v>1942</v>
      </c>
      <c r="B1922" t="s">
        <v>10</v>
      </c>
      <c r="C1922" t="s">
        <v>68</v>
      </c>
      <c r="D1922" t="s">
        <v>3616</v>
      </c>
      <c r="E1922" t="s">
        <v>3612</v>
      </c>
      <c r="F1922" t="str">
        <f>WORKSHEET[[#This Row],[Depart From]]&amp;"-"&amp;WORKSHEET[[#This Row],[Arrive To]]</f>
        <v>Marrakech-Victoria</v>
      </c>
      <c r="G1922" s="2">
        <v>44774</v>
      </c>
      <c r="H1922" s="2">
        <v>44803</v>
      </c>
      <c r="I1922" s="2" t="str">
        <f t="shared" ref="I1922:I1985" si="30">IF(OR(H1922="", H1922="NULL"), "Failed","Delivered")</f>
        <v>Delivered</v>
      </c>
      <c r="J1922" s="2" t="str">
        <f>TEXT(WORKSHEET[[#This Row],[Offloading Date]], "mmm")</f>
        <v>Aug</v>
      </c>
      <c r="K1922" s="2" t="str">
        <f>IF(OR(WORKSHEET[[#This Row],[Year]]="", ISBLANK(WORKSHEET[[#This Row],[Year]]), WORKSHEET[[#This Row],[Year]]="null"), "Exclude", "Include")</f>
        <v>Include</v>
      </c>
      <c r="L1922" t="s">
        <v>12</v>
      </c>
      <c r="M1922" t="s">
        <v>12</v>
      </c>
      <c r="N1922" t="s">
        <v>13</v>
      </c>
      <c r="O1922">
        <v>30.101400000000002</v>
      </c>
      <c r="P1922">
        <v>600</v>
      </c>
      <c r="Q1922" t="s">
        <v>14</v>
      </c>
      <c r="R1922">
        <f>P1922 * _xll.XLOOKUP(Q1922,CALCULATION!$A$15:$A$17, CALCULATION!$B$15:$B$17 )</f>
        <v>600</v>
      </c>
      <c r="S1922" s="5">
        <f>O1922*P1922*_xll.XLOOKUP(Q1922,CALCULATION!$A$15:$A$17, CALCULATION!$B$15:$B$17)</f>
        <v>18060.84</v>
      </c>
      <c r="T1922">
        <v>300</v>
      </c>
      <c r="U1922" t="s">
        <v>14</v>
      </c>
      <c r="V1922">
        <f>T1922 * _xll.XLOOKUP(U1922,CALCULATION!$A$15:$A$17, CALCULATION!$B$15:$B$17 )</f>
        <v>300</v>
      </c>
      <c r="W1922" s="5">
        <f>O1922*T1922*_xll.XLOOKUP(U1922,CALCULATION!$A$15:$A$17, CALCULATION!$B$15:$B$17)</f>
        <v>9030.42</v>
      </c>
      <c r="X1922" s="5">
        <f>WORKSHEET[[#This Row],[Clients Total Cost]] / WORKSHEET[[#This Row],[Clients Rate per T2 (USD)]]</f>
        <v>30.101400000000002</v>
      </c>
      <c r="Y1922" s="5">
        <f>WORKSHEET[[#This Row],[Clients Rate per T2 (USD)]] - WORKSHEET[[#This Row],[Supplier Rate Per t2 (USD)]]</f>
        <v>300</v>
      </c>
      <c r="Z1922" s="5">
        <f>WORKSHEET[[#This Row],[Profit Per T]] * WORKSHEET[[#This Row],[Weight]]</f>
        <v>9030.42</v>
      </c>
      <c r="AA1922">
        <v>1</v>
      </c>
      <c r="AB1922" s="1">
        <v>4.3499999999999996</v>
      </c>
      <c r="AC1922" s="1">
        <v>2.9000000000000004</v>
      </c>
      <c r="AD1922" s="1">
        <v>3.625</v>
      </c>
      <c r="AE1922" s="1">
        <f>WORKSHEET[[#This Row],[Delay at toll gate in days]] +WORKSHEET[[#This Row],[Delay at workshop in days]] +WORKSHEET[[#This Row],[Delay at border in days]]</f>
        <v>10.875</v>
      </c>
    </row>
    <row r="1923" spans="1:31" x14ac:dyDescent="0.35">
      <c r="A1923" t="s">
        <v>1943</v>
      </c>
      <c r="B1923" t="s">
        <v>10</v>
      </c>
      <c r="C1923" t="s">
        <v>68</v>
      </c>
      <c r="D1923" t="s">
        <v>3616</v>
      </c>
      <c r="E1923" t="s">
        <v>3617</v>
      </c>
      <c r="F1923" t="str">
        <f>WORKSHEET[[#This Row],[Depart From]]&amp;"-"&amp;WORKSHEET[[#This Row],[Arrive To]]</f>
        <v>Marrakech-Lagos</v>
      </c>
      <c r="G1923" s="2">
        <v>44773</v>
      </c>
      <c r="H1923" s="2">
        <v>44802</v>
      </c>
      <c r="I1923" s="2" t="str">
        <f t="shared" si="30"/>
        <v>Delivered</v>
      </c>
      <c r="J1923" s="2" t="str">
        <f>TEXT(WORKSHEET[[#This Row],[Offloading Date]], "mmm")</f>
        <v>Aug</v>
      </c>
      <c r="K1923" s="2" t="str">
        <f>IF(OR(WORKSHEET[[#This Row],[Year]]="", ISBLANK(WORKSHEET[[#This Row],[Year]]), WORKSHEET[[#This Row],[Year]]="null"), "Exclude", "Include")</f>
        <v>Include</v>
      </c>
      <c r="L1923" t="s">
        <v>12</v>
      </c>
      <c r="M1923" t="s">
        <v>12</v>
      </c>
      <c r="N1923" t="s">
        <v>13</v>
      </c>
      <c r="O1923">
        <v>30.042999999999999</v>
      </c>
      <c r="P1923">
        <v>600</v>
      </c>
      <c r="Q1923" t="s">
        <v>14</v>
      </c>
      <c r="R1923">
        <f>P1923 * _xll.XLOOKUP(Q1923,CALCULATION!$A$15:$A$17, CALCULATION!$B$15:$B$17 )</f>
        <v>600</v>
      </c>
      <c r="S1923" s="5">
        <f>O1923*P1923*_xll.XLOOKUP(Q1923,CALCULATION!$A$15:$A$17, CALCULATION!$B$15:$B$17)</f>
        <v>18025.8</v>
      </c>
      <c r="T1923">
        <v>300</v>
      </c>
      <c r="U1923" t="s">
        <v>14</v>
      </c>
      <c r="V1923">
        <f>T1923 * _xll.XLOOKUP(U1923,CALCULATION!$A$15:$A$17, CALCULATION!$B$15:$B$17 )</f>
        <v>300</v>
      </c>
      <c r="W1923" s="5">
        <f>O1923*T1923*_xll.XLOOKUP(U1923,CALCULATION!$A$15:$A$17, CALCULATION!$B$15:$B$17)</f>
        <v>9012.9</v>
      </c>
      <c r="X1923" s="5">
        <f>WORKSHEET[[#This Row],[Clients Total Cost]] / WORKSHEET[[#This Row],[Clients Rate per T2 (USD)]]</f>
        <v>30.042999999999999</v>
      </c>
      <c r="Y1923" s="5">
        <f>WORKSHEET[[#This Row],[Clients Rate per T2 (USD)]] - WORKSHEET[[#This Row],[Supplier Rate Per t2 (USD)]]</f>
        <v>300</v>
      </c>
      <c r="Z1923" s="5">
        <f>WORKSHEET[[#This Row],[Profit Per T]] * WORKSHEET[[#This Row],[Weight]]</f>
        <v>9012.9</v>
      </c>
      <c r="AA1923">
        <v>1</v>
      </c>
      <c r="AB1923" s="1">
        <v>4.3499999999999996</v>
      </c>
      <c r="AC1923" s="1">
        <v>2.9000000000000004</v>
      </c>
      <c r="AD1923" s="1">
        <v>3.625</v>
      </c>
      <c r="AE1923" s="1">
        <f>WORKSHEET[[#This Row],[Delay at toll gate in days]] +WORKSHEET[[#This Row],[Delay at workshop in days]] +WORKSHEET[[#This Row],[Delay at border in days]]</f>
        <v>10.875</v>
      </c>
    </row>
    <row r="1924" spans="1:31" x14ac:dyDescent="0.35">
      <c r="A1924" t="s">
        <v>1944</v>
      </c>
      <c r="B1924" t="s">
        <v>10</v>
      </c>
      <c r="C1924" t="s">
        <v>68</v>
      </c>
      <c r="D1924" t="s">
        <v>3620</v>
      </c>
      <c r="E1924" t="s">
        <v>3618</v>
      </c>
      <c r="F1924" t="str">
        <f>WORKSHEET[[#This Row],[Depart From]]&amp;"-"&amp;WORKSHEET[[#This Row],[Arrive To]]</f>
        <v>Zanzibar-Tripoli</v>
      </c>
      <c r="G1924" s="2">
        <v>44774</v>
      </c>
      <c r="H1924" s="2">
        <v>44803</v>
      </c>
      <c r="I1924" s="2" t="str">
        <f t="shared" si="30"/>
        <v>Delivered</v>
      </c>
      <c r="J1924" s="2" t="str">
        <f>TEXT(WORKSHEET[[#This Row],[Offloading Date]], "mmm")</f>
        <v>Aug</v>
      </c>
      <c r="K1924" s="2" t="str">
        <f>IF(OR(WORKSHEET[[#This Row],[Year]]="", ISBLANK(WORKSHEET[[#This Row],[Year]]), WORKSHEET[[#This Row],[Year]]="null"), "Exclude", "Include")</f>
        <v>Include</v>
      </c>
      <c r="L1924" t="s">
        <v>12</v>
      </c>
      <c r="M1924" t="s">
        <v>12</v>
      </c>
      <c r="N1924" t="s">
        <v>13</v>
      </c>
      <c r="O1924">
        <v>30.211400000000001</v>
      </c>
      <c r="P1924">
        <v>600</v>
      </c>
      <c r="Q1924" t="s">
        <v>14</v>
      </c>
      <c r="R1924">
        <f>P1924 * _xll.XLOOKUP(Q1924,CALCULATION!$A$15:$A$17, CALCULATION!$B$15:$B$17 )</f>
        <v>600</v>
      </c>
      <c r="S1924" s="5">
        <f>O1924*P1924*_xll.XLOOKUP(Q1924,CALCULATION!$A$15:$A$17, CALCULATION!$B$15:$B$17)</f>
        <v>18126.84</v>
      </c>
      <c r="T1924">
        <v>300</v>
      </c>
      <c r="U1924" t="s">
        <v>14</v>
      </c>
      <c r="V1924">
        <f>T1924 * _xll.XLOOKUP(U1924,CALCULATION!$A$15:$A$17, CALCULATION!$B$15:$B$17 )</f>
        <v>300</v>
      </c>
      <c r="W1924" s="5">
        <f>O1924*T1924*_xll.XLOOKUP(U1924,CALCULATION!$A$15:$A$17, CALCULATION!$B$15:$B$17)</f>
        <v>9063.42</v>
      </c>
      <c r="X1924" s="5">
        <f>WORKSHEET[[#This Row],[Clients Total Cost]] / WORKSHEET[[#This Row],[Clients Rate per T2 (USD)]]</f>
        <v>30.211400000000001</v>
      </c>
      <c r="Y1924" s="5">
        <f>WORKSHEET[[#This Row],[Clients Rate per T2 (USD)]] - WORKSHEET[[#This Row],[Supplier Rate Per t2 (USD)]]</f>
        <v>300</v>
      </c>
      <c r="Z1924" s="5">
        <f>WORKSHEET[[#This Row],[Profit Per T]] * WORKSHEET[[#This Row],[Weight]]</f>
        <v>9063.42</v>
      </c>
      <c r="AA1924">
        <v>1</v>
      </c>
      <c r="AB1924" s="1">
        <v>4.3499999999999996</v>
      </c>
      <c r="AC1924" s="1">
        <v>2.9000000000000004</v>
      </c>
      <c r="AD1924" s="1">
        <v>3.625</v>
      </c>
      <c r="AE1924" s="1">
        <f>WORKSHEET[[#This Row],[Delay at toll gate in days]] +WORKSHEET[[#This Row],[Delay at workshop in days]] +WORKSHEET[[#This Row],[Delay at border in days]]</f>
        <v>10.875</v>
      </c>
    </row>
    <row r="1925" spans="1:31" x14ac:dyDescent="0.35">
      <c r="A1925" t="s">
        <v>1945</v>
      </c>
      <c r="B1925" t="s">
        <v>10</v>
      </c>
      <c r="C1925" t="s">
        <v>68</v>
      </c>
      <c r="D1925" t="s">
        <v>3620</v>
      </c>
      <c r="E1925" t="s">
        <v>3614</v>
      </c>
      <c r="F1925" t="str">
        <f>WORKSHEET[[#This Row],[Depart From]]&amp;"-"&amp;WORKSHEET[[#This Row],[Arrive To]]</f>
        <v>Zanzibar-Alger</v>
      </c>
      <c r="G1925" s="2">
        <v>44774</v>
      </c>
      <c r="H1925" s="2">
        <v>44803</v>
      </c>
      <c r="I1925" s="2" t="str">
        <f t="shared" si="30"/>
        <v>Delivered</v>
      </c>
      <c r="J1925" s="2" t="str">
        <f>TEXT(WORKSHEET[[#This Row],[Offloading Date]], "mmm")</f>
        <v>Aug</v>
      </c>
      <c r="K1925" s="2" t="str">
        <f>IF(OR(WORKSHEET[[#This Row],[Year]]="", ISBLANK(WORKSHEET[[#This Row],[Year]]), WORKSHEET[[#This Row],[Year]]="null"), "Exclude", "Include")</f>
        <v>Include</v>
      </c>
      <c r="L1925" t="s">
        <v>12</v>
      </c>
      <c r="M1925" t="s">
        <v>12</v>
      </c>
      <c r="N1925" t="s">
        <v>13</v>
      </c>
      <c r="O1925">
        <v>30.0214</v>
      </c>
      <c r="P1925">
        <v>600</v>
      </c>
      <c r="Q1925" t="s">
        <v>14</v>
      </c>
      <c r="R1925">
        <f>P1925 * _xll.XLOOKUP(Q1925,CALCULATION!$A$15:$A$17, CALCULATION!$B$15:$B$17 )</f>
        <v>600</v>
      </c>
      <c r="S1925" s="5">
        <f>O1925*P1925*_xll.XLOOKUP(Q1925,CALCULATION!$A$15:$A$17, CALCULATION!$B$15:$B$17)</f>
        <v>18012.84</v>
      </c>
      <c r="T1925">
        <v>300</v>
      </c>
      <c r="U1925" t="s">
        <v>14</v>
      </c>
      <c r="V1925">
        <f>T1925 * _xll.XLOOKUP(U1925,CALCULATION!$A$15:$A$17, CALCULATION!$B$15:$B$17 )</f>
        <v>300</v>
      </c>
      <c r="W1925" s="5">
        <f>O1925*T1925*_xll.XLOOKUP(U1925,CALCULATION!$A$15:$A$17, CALCULATION!$B$15:$B$17)</f>
        <v>9006.42</v>
      </c>
      <c r="X1925" s="5">
        <f>WORKSHEET[[#This Row],[Clients Total Cost]] / WORKSHEET[[#This Row],[Clients Rate per T2 (USD)]]</f>
        <v>30.0214</v>
      </c>
      <c r="Y1925" s="5">
        <f>WORKSHEET[[#This Row],[Clients Rate per T2 (USD)]] - WORKSHEET[[#This Row],[Supplier Rate Per t2 (USD)]]</f>
        <v>300</v>
      </c>
      <c r="Z1925" s="5">
        <f>WORKSHEET[[#This Row],[Profit Per T]] * WORKSHEET[[#This Row],[Weight]]</f>
        <v>9006.42</v>
      </c>
      <c r="AA1925">
        <v>1</v>
      </c>
      <c r="AB1925" s="1">
        <v>4.3499999999999996</v>
      </c>
      <c r="AC1925" s="1">
        <v>2.9000000000000004</v>
      </c>
      <c r="AD1925" s="1">
        <v>3.625</v>
      </c>
      <c r="AE1925" s="1">
        <f>WORKSHEET[[#This Row],[Delay at toll gate in days]] +WORKSHEET[[#This Row],[Delay at workshop in days]] +WORKSHEET[[#This Row],[Delay at border in days]]</f>
        <v>10.875</v>
      </c>
    </row>
    <row r="1926" spans="1:31" x14ac:dyDescent="0.35">
      <c r="A1926" t="s">
        <v>1946</v>
      </c>
      <c r="B1926" t="s">
        <v>10</v>
      </c>
      <c r="C1926" t="s">
        <v>68</v>
      </c>
      <c r="D1926" t="s">
        <v>3611</v>
      </c>
      <c r="E1926" t="s">
        <v>3612</v>
      </c>
      <c r="F1926" t="str">
        <f>WORKSHEET[[#This Row],[Depart From]]&amp;"-"&amp;WORKSHEET[[#This Row],[Arrive To]]</f>
        <v>Mogadishu-Victoria</v>
      </c>
      <c r="G1926" s="2">
        <v>44782</v>
      </c>
      <c r="H1926" s="2">
        <v>44807</v>
      </c>
      <c r="I1926" s="2" t="str">
        <f t="shared" si="30"/>
        <v>Delivered</v>
      </c>
      <c r="J1926" s="2" t="str">
        <f>TEXT(WORKSHEET[[#This Row],[Offloading Date]], "mmm")</f>
        <v>Sep</v>
      </c>
      <c r="K1926" s="2" t="str">
        <f>IF(OR(WORKSHEET[[#This Row],[Year]]="", ISBLANK(WORKSHEET[[#This Row],[Year]]), WORKSHEET[[#This Row],[Year]]="null"), "Exclude", "Include")</f>
        <v>Include</v>
      </c>
      <c r="L1926" t="s">
        <v>12</v>
      </c>
      <c r="M1926" t="s">
        <v>583</v>
      </c>
      <c r="N1926" t="s">
        <v>13</v>
      </c>
      <c r="O1926">
        <v>30.084599999999998</v>
      </c>
      <c r="P1926">
        <v>600</v>
      </c>
      <c r="Q1926" t="s">
        <v>14</v>
      </c>
      <c r="R1926">
        <f>P1926 * _xll.XLOOKUP(Q1926,CALCULATION!$A$15:$A$17, CALCULATION!$B$15:$B$17 )</f>
        <v>600</v>
      </c>
      <c r="S1926" s="5">
        <f>O1926*P1926*_xll.XLOOKUP(Q1926,CALCULATION!$A$15:$A$17, CALCULATION!$B$15:$B$17)</f>
        <v>18050.759999999998</v>
      </c>
      <c r="T1926">
        <v>300</v>
      </c>
      <c r="U1926" t="s">
        <v>14</v>
      </c>
      <c r="V1926">
        <f>T1926 * _xll.XLOOKUP(U1926,CALCULATION!$A$15:$A$17, CALCULATION!$B$15:$B$17 )</f>
        <v>300</v>
      </c>
      <c r="W1926" s="5">
        <f>O1926*T1926*_xll.XLOOKUP(U1926,CALCULATION!$A$15:$A$17, CALCULATION!$B$15:$B$17)</f>
        <v>9025.3799999999992</v>
      </c>
      <c r="X1926" s="5">
        <f>WORKSHEET[[#This Row],[Clients Total Cost]] / WORKSHEET[[#This Row],[Clients Rate per T2 (USD)]]</f>
        <v>30.084599999999998</v>
      </c>
      <c r="Y1926" s="5">
        <f>WORKSHEET[[#This Row],[Clients Rate per T2 (USD)]] - WORKSHEET[[#This Row],[Supplier Rate Per t2 (USD)]]</f>
        <v>300</v>
      </c>
      <c r="Z1926" s="5">
        <f>WORKSHEET[[#This Row],[Profit Per T]] * WORKSHEET[[#This Row],[Weight]]</f>
        <v>9025.3799999999992</v>
      </c>
      <c r="AA1926">
        <v>1</v>
      </c>
      <c r="AB1926" s="1">
        <v>3.75</v>
      </c>
      <c r="AC1926" s="1">
        <v>2.5</v>
      </c>
      <c r="AD1926" s="1">
        <v>3.125</v>
      </c>
      <c r="AE1926" s="1">
        <f>WORKSHEET[[#This Row],[Delay at toll gate in days]] +WORKSHEET[[#This Row],[Delay at workshop in days]] +WORKSHEET[[#This Row],[Delay at border in days]]</f>
        <v>9.375</v>
      </c>
    </row>
    <row r="1927" spans="1:31" x14ac:dyDescent="0.35">
      <c r="A1927" t="s">
        <v>1947</v>
      </c>
      <c r="B1927" t="s">
        <v>10</v>
      </c>
      <c r="C1927" t="s">
        <v>68</v>
      </c>
      <c r="D1927" t="s">
        <v>3619</v>
      </c>
      <c r="E1927" t="s">
        <v>3618</v>
      </c>
      <c r="F1927" t="str">
        <f>WORKSHEET[[#This Row],[Depart From]]&amp;"-"&amp;WORKSHEET[[#This Row],[Arrive To]]</f>
        <v>Addis Ababa-Tripoli</v>
      </c>
      <c r="G1927" s="2">
        <v>44778</v>
      </c>
      <c r="H1927" s="2">
        <v>44806</v>
      </c>
      <c r="I1927" s="2" t="str">
        <f t="shared" si="30"/>
        <v>Delivered</v>
      </c>
      <c r="J1927" s="2" t="str">
        <f>TEXT(WORKSHEET[[#This Row],[Offloading Date]], "mmm")</f>
        <v>Sep</v>
      </c>
      <c r="K1927" s="2" t="str">
        <f>IF(OR(WORKSHEET[[#This Row],[Year]]="", ISBLANK(WORKSHEET[[#This Row],[Year]]), WORKSHEET[[#This Row],[Year]]="null"), "Exclude", "Include")</f>
        <v>Include</v>
      </c>
      <c r="L1927" t="s">
        <v>3624</v>
      </c>
      <c r="M1927" t="s">
        <v>3624</v>
      </c>
      <c r="N1927" t="s">
        <v>13</v>
      </c>
      <c r="O1927">
        <v>34.130400000000002</v>
      </c>
      <c r="P1927">
        <v>600</v>
      </c>
      <c r="Q1927" t="s">
        <v>14</v>
      </c>
      <c r="R1927">
        <f>P1927 * _xll.XLOOKUP(Q1927,CALCULATION!$A$15:$A$17, CALCULATION!$B$15:$B$17 )</f>
        <v>600</v>
      </c>
      <c r="S1927" s="5">
        <f>O1927*P1927*_xll.XLOOKUP(Q1927,CALCULATION!$A$15:$A$17, CALCULATION!$B$15:$B$17)</f>
        <v>20478.240000000002</v>
      </c>
      <c r="T1927">
        <v>300</v>
      </c>
      <c r="U1927" t="s">
        <v>14</v>
      </c>
      <c r="V1927">
        <f>T1927 * _xll.XLOOKUP(U1927,CALCULATION!$A$15:$A$17, CALCULATION!$B$15:$B$17 )</f>
        <v>300</v>
      </c>
      <c r="W1927" s="5">
        <f>O1927*T1927*_xll.XLOOKUP(U1927,CALCULATION!$A$15:$A$17, CALCULATION!$B$15:$B$17)</f>
        <v>10239.120000000001</v>
      </c>
      <c r="X1927" s="5">
        <f>WORKSHEET[[#This Row],[Clients Total Cost]] / WORKSHEET[[#This Row],[Clients Rate per T2 (USD)]]</f>
        <v>34.130400000000002</v>
      </c>
      <c r="Y1927" s="5">
        <f>WORKSHEET[[#This Row],[Clients Rate per T2 (USD)]] - WORKSHEET[[#This Row],[Supplier Rate Per t2 (USD)]]</f>
        <v>300</v>
      </c>
      <c r="Z1927" s="5">
        <f>WORKSHEET[[#This Row],[Profit Per T]] * WORKSHEET[[#This Row],[Weight]]</f>
        <v>10239.120000000001</v>
      </c>
      <c r="AA1927">
        <v>1</v>
      </c>
      <c r="AB1927" s="1">
        <v>4.2</v>
      </c>
      <c r="AC1927" s="1">
        <v>2.8000000000000003</v>
      </c>
      <c r="AD1927" s="1">
        <v>3.5</v>
      </c>
      <c r="AE1927" s="1">
        <f>WORKSHEET[[#This Row],[Delay at toll gate in days]] +WORKSHEET[[#This Row],[Delay at workshop in days]] +WORKSHEET[[#This Row],[Delay at border in days]]</f>
        <v>10.5</v>
      </c>
    </row>
    <row r="1928" spans="1:31" x14ac:dyDescent="0.35">
      <c r="A1928" t="s">
        <v>1948</v>
      </c>
      <c r="B1928" t="s">
        <v>10</v>
      </c>
      <c r="C1928" t="s">
        <v>68</v>
      </c>
      <c r="D1928" t="s">
        <v>3615</v>
      </c>
      <c r="E1928" t="s">
        <v>3617</v>
      </c>
      <c r="F1928" t="str">
        <f>WORKSHEET[[#This Row],[Depart From]]&amp;"-"&amp;WORKSHEET[[#This Row],[Arrive To]]</f>
        <v>Mombasa-Lagos</v>
      </c>
      <c r="G1928" s="2">
        <v>44773</v>
      </c>
      <c r="H1928" s="2">
        <v>44801</v>
      </c>
      <c r="I1928" s="2" t="str">
        <f t="shared" si="30"/>
        <v>Delivered</v>
      </c>
      <c r="J1928" s="2" t="str">
        <f>TEXT(WORKSHEET[[#This Row],[Offloading Date]], "mmm")</f>
        <v>Aug</v>
      </c>
      <c r="K1928" s="2" t="str">
        <f>IF(OR(WORKSHEET[[#This Row],[Year]]="", ISBLANK(WORKSHEET[[#This Row],[Year]]), WORKSHEET[[#This Row],[Year]]="null"), "Exclude", "Include")</f>
        <v>Include</v>
      </c>
      <c r="L1928" t="s">
        <v>3624</v>
      </c>
      <c r="M1928" t="s">
        <v>12</v>
      </c>
      <c r="N1928" t="s">
        <v>13</v>
      </c>
      <c r="O1928">
        <v>30.054600000000001</v>
      </c>
      <c r="P1928">
        <v>600</v>
      </c>
      <c r="Q1928" t="s">
        <v>14</v>
      </c>
      <c r="R1928">
        <f>P1928 * _xll.XLOOKUP(Q1928,CALCULATION!$A$15:$A$17, CALCULATION!$B$15:$B$17 )</f>
        <v>600</v>
      </c>
      <c r="S1928" s="5">
        <f>O1928*P1928*_xll.XLOOKUP(Q1928,CALCULATION!$A$15:$A$17, CALCULATION!$B$15:$B$17)</f>
        <v>18032.760000000002</v>
      </c>
      <c r="T1928">
        <v>300</v>
      </c>
      <c r="U1928" t="s">
        <v>14</v>
      </c>
      <c r="V1928">
        <f>T1928 * _xll.XLOOKUP(U1928,CALCULATION!$A$15:$A$17, CALCULATION!$B$15:$B$17 )</f>
        <v>300</v>
      </c>
      <c r="W1928" s="5">
        <f>O1928*T1928*_xll.XLOOKUP(U1928,CALCULATION!$A$15:$A$17, CALCULATION!$B$15:$B$17)</f>
        <v>9016.380000000001</v>
      </c>
      <c r="X1928" s="5">
        <f>WORKSHEET[[#This Row],[Clients Total Cost]] / WORKSHEET[[#This Row],[Clients Rate per T2 (USD)]]</f>
        <v>30.054600000000004</v>
      </c>
      <c r="Y1928" s="5">
        <f>WORKSHEET[[#This Row],[Clients Rate per T2 (USD)]] - WORKSHEET[[#This Row],[Supplier Rate Per t2 (USD)]]</f>
        <v>300</v>
      </c>
      <c r="Z1928" s="5">
        <f>WORKSHEET[[#This Row],[Profit Per T]] * WORKSHEET[[#This Row],[Weight]]</f>
        <v>9016.380000000001</v>
      </c>
      <c r="AA1928">
        <v>1</v>
      </c>
      <c r="AB1928" s="1">
        <v>4.2</v>
      </c>
      <c r="AC1928" s="1">
        <v>2.8000000000000003</v>
      </c>
      <c r="AD1928" s="1">
        <v>3.5</v>
      </c>
      <c r="AE1928" s="1">
        <f>WORKSHEET[[#This Row],[Delay at toll gate in days]] +WORKSHEET[[#This Row],[Delay at workshop in days]] +WORKSHEET[[#This Row],[Delay at border in days]]</f>
        <v>10.5</v>
      </c>
    </row>
    <row r="1929" spans="1:31" x14ac:dyDescent="0.35">
      <c r="A1929" t="s">
        <v>1949</v>
      </c>
      <c r="B1929" t="s">
        <v>10</v>
      </c>
      <c r="C1929" t="s">
        <v>68</v>
      </c>
      <c r="D1929" t="s">
        <v>3611</v>
      </c>
      <c r="E1929" t="s">
        <v>3613</v>
      </c>
      <c r="F1929" t="str">
        <f>WORKSHEET[[#This Row],[Depart From]]&amp;"-"&amp;WORKSHEET[[#This Row],[Arrive To]]</f>
        <v>Mogadishu-Sanaa</v>
      </c>
      <c r="G1929" s="2">
        <v>44773</v>
      </c>
      <c r="H1929" s="2">
        <v>44802</v>
      </c>
      <c r="I1929" s="2" t="str">
        <f t="shared" si="30"/>
        <v>Delivered</v>
      </c>
      <c r="J1929" s="2" t="str">
        <f>TEXT(WORKSHEET[[#This Row],[Offloading Date]], "mmm")</f>
        <v>Aug</v>
      </c>
      <c r="K1929" s="2" t="str">
        <f>IF(OR(WORKSHEET[[#This Row],[Year]]="", ISBLANK(WORKSHEET[[#This Row],[Year]]), WORKSHEET[[#This Row],[Year]]="null"), "Exclude", "Include")</f>
        <v>Include</v>
      </c>
      <c r="L1929" t="s">
        <v>3624</v>
      </c>
      <c r="M1929" t="s">
        <v>12</v>
      </c>
      <c r="N1929" t="s">
        <v>13</v>
      </c>
      <c r="O1929">
        <v>30.124199999999998</v>
      </c>
      <c r="P1929">
        <v>600</v>
      </c>
      <c r="Q1929" t="s">
        <v>14</v>
      </c>
      <c r="R1929">
        <f>P1929 * _xll.XLOOKUP(Q1929,CALCULATION!$A$15:$A$17, CALCULATION!$B$15:$B$17 )</f>
        <v>600</v>
      </c>
      <c r="S1929" s="5">
        <f>O1929*P1929*_xll.XLOOKUP(Q1929,CALCULATION!$A$15:$A$17, CALCULATION!$B$15:$B$17)</f>
        <v>18074.52</v>
      </c>
      <c r="T1929">
        <v>300</v>
      </c>
      <c r="U1929" t="s">
        <v>14</v>
      </c>
      <c r="V1929">
        <f>T1929 * _xll.XLOOKUP(U1929,CALCULATION!$A$15:$A$17, CALCULATION!$B$15:$B$17 )</f>
        <v>300</v>
      </c>
      <c r="W1929" s="5">
        <f>O1929*T1929*_xll.XLOOKUP(U1929,CALCULATION!$A$15:$A$17, CALCULATION!$B$15:$B$17)</f>
        <v>9037.26</v>
      </c>
      <c r="X1929" s="5">
        <f>WORKSHEET[[#This Row],[Clients Total Cost]] / WORKSHEET[[#This Row],[Clients Rate per T2 (USD)]]</f>
        <v>30.124200000000002</v>
      </c>
      <c r="Y1929" s="5">
        <f>WORKSHEET[[#This Row],[Clients Rate per T2 (USD)]] - WORKSHEET[[#This Row],[Supplier Rate Per t2 (USD)]]</f>
        <v>300</v>
      </c>
      <c r="Z1929" s="5">
        <f>WORKSHEET[[#This Row],[Profit Per T]] * WORKSHEET[[#This Row],[Weight]]</f>
        <v>9037.26</v>
      </c>
      <c r="AA1929">
        <v>1</v>
      </c>
      <c r="AB1929" s="1">
        <v>4.3499999999999996</v>
      </c>
      <c r="AC1929" s="1">
        <v>2.9000000000000004</v>
      </c>
      <c r="AD1929" s="1">
        <v>3.625</v>
      </c>
      <c r="AE1929" s="1">
        <f>WORKSHEET[[#This Row],[Delay at toll gate in days]] +WORKSHEET[[#This Row],[Delay at workshop in days]] +WORKSHEET[[#This Row],[Delay at border in days]]</f>
        <v>10.875</v>
      </c>
    </row>
    <row r="1930" spans="1:31" x14ac:dyDescent="0.35">
      <c r="A1930" t="s">
        <v>1950</v>
      </c>
      <c r="B1930" t="s">
        <v>10</v>
      </c>
      <c r="C1930" t="s">
        <v>68</v>
      </c>
      <c r="D1930" t="s">
        <v>3620</v>
      </c>
      <c r="E1930" t="s">
        <v>3612</v>
      </c>
      <c r="F1930" t="str">
        <f>WORKSHEET[[#This Row],[Depart From]]&amp;"-"&amp;WORKSHEET[[#This Row],[Arrive To]]</f>
        <v>Zanzibar-Victoria</v>
      </c>
      <c r="G1930" s="2">
        <v>44773</v>
      </c>
      <c r="H1930" s="2">
        <v>44809</v>
      </c>
      <c r="I1930" s="2" t="str">
        <f t="shared" si="30"/>
        <v>Delivered</v>
      </c>
      <c r="J1930" s="2" t="str">
        <f>TEXT(WORKSHEET[[#This Row],[Offloading Date]], "mmm")</f>
        <v>Sep</v>
      </c>
      <c r="K1930" s="2" t="str">
        <f>IF(OR(WORKSHEET[[#This Row],[Year]]="", ISBLANK(WORKSHEET[[#This Row],[Year]]), WORKSHEET[[#This Row],[Year]]="null"), "Exclude", "Include")</f>
        <v>Include</v>
      </c>
      <c r="L1930" t="s">
        <v>3624</v>
      </c>
      <c r="M1930" t="s">
        <v>3624</v>
      </c>
      <c r="N1930" t="s">
        <v>13</v>
      </c>
      <c r="O1930">
        <v>34.097999999999999</v>
      </c>
      <c r="P1930">
        <v>600</v>
      </c>
      <c r="Q1930" t="s">
        <v>14</v>
      </c>
      <c r="R1930">
        <f>P1930 * _xll.XLOOKUP(Q1930,CALCULATION!$A$15:$A$17, CALCULATION!$B$15:$B$17 )</f>
        <v>600</v>
      </c>
      <c r="S1930" s="5">
        <f>O1930*P1930*_xll.XLOOKUP(Q1930,CALCULATION!$A$15:$A$17, CALCULATION!$B$15:$B$17)</f>
        <v>20458.8</v>
      </c>
      <c r="T1930">
        <v>300</v>
      </c>
      <c r="U1930" t="s">
        <v>14</v>
      </c>
      <c r="V1930">
        <f>T1930 * _xll.XLOOKUP(U1930,CALCULATION!$A$15:$A$17, CALCULATION!$B$15:$B$17 )</f>
        <v>300</v>
      </c>
      <c r="W1930" s="5">
        <f>O1930*T1930*_xll.XLOOKUP(U1930,CALCULATION!$A$15:$A$17, CALCULATION!$B$15:$B$17)</f>
        <v>10229.4</v>
      </c>
      <c r="X1930" s="5">
        <f>WORKSHEET[[#This Row],[Clients Total Cost]] / WORKSHEET[[#This Row],[Clients Rate per T2 (USD)]]</f>
        <v>34.097999999999999</v>
      </c>
      <c r="Y1930" s="5">
        <f>WORKSHEET[[#This Row],[Clients Rate per T2 (USD)]] - WORKSHEET[[#This Row],[Supplier Rate Per t2 (USD)]]</f>
        <v>300</v>
      </c>
      <c r="Z1930" s="5">
        <f>WORKSHEET[[#This Row],[Profit Per T]] * WORKSHEET[[#This Row],[Weight]]</f>
        <v>10229.4</v>
      </c>
      <c r="AA1930">
        <v>1</v>
      </c>
      <c r="AB1930" s="1">
        <v>5.3999999999999995</v>
      </c>
      <c r="AC1930" s="1">
        <v>3.6</v>
      </c>
      <c r="AD1930" s="1">
        <v>4.5</v>
      </c>
      <c r="AE1930" s="1">
        <f>WORKSHEET[[#This Row],[Delay at toll gate in days]] +WORKSHEET[[#This Row],[Delay at workshop in days]] +WORKSHEET[[#This Row],[Delay at border in days]]</f>
        <v>13.5</v>
      </c>
    </row>
    <row r="1931" spans="1:31" x14ac:dyDescent="0.35">
      <c r="A1931" t="s">
        <v>1951</v>
      </c>
      <c r="B1931" t="s">
        <v>10</v>
      </c>
      <c r="C1931" t="s">
        <v>68</v>
      </c>
      <c r="D1931" t="s">
        <v>3615</v>
      </c>
      <c r="E1931" t="s">
        <v>3614</v>
      </c>
      <c r="F1931" t="str">
        <f>WORKSHEET[[#This Row],[Depart From]]&amp;"-"&amp;WORKSHEET[[#This Row],[Arrive To]]</f>
        <v>Mombasa-Alger</v>
      </c>
      <c r="G1931" s="2">
        <v>44773</v>
      </c>
      <c r="H1931" s="2">
        <v>44805</v>
      </c>
      <c r="I1931" s="2" t="str">
        <f t="shared" si="30"/>
        <v>Delivered</v>
      </c>
      <c r="J1931" s="2" t="str">
        <f>TEXT(WORKSHEET[[#This Row],[Offloading Date]], "mmm")</f>
        <v>Sep</v>
      </c>
      <c r="K1931" s="2" t="str">
        <f>IF(OR(WORKSHEET[[#This Row],[Year]]="", ISBLANK(WORKSHEET[[#This Row],[Year]]), WORKSHEET[[#This Row],[Year]]="null"), "Exclude", "Include")</f>
        <v>Include</v>
      </c>
      <c r="L1931" t="s">
        <v>3624</v>
      </c>
      <c r="M1931" t="s">
        <v>3624</v>
      </c>
      <c r="N1931" t="s">
        <v>13</v>
      </c>
      <c r="O1931">
        <v>30.178000000000001</v>
      </c>
      <c r="P1931">
        <v>600</v>
      </c>
      <c r="Q1931" t="s">
        <v>14</v>
      </c>
      <c r="R1931">
        <f>P1931 * _xll.XLOOKUP(Q1931,CALCULATION!$A$15:$A$17, CALCULATION!$B$15:$B$17 )</f>
        <v>600</v>
      </c>
      <c r="S1931" s="5">
        <f>O1931*P1931*_xll.XLOOKUP(Q1931,CALCULATION!$A$15:$A$17, CALCULATION!$B$15:$B$17)</f>
        <v>18106.8</v>
      </c>
      <c r="T1931">
        <v>300</v>
      </c>
      <c r="U1931" t="s">
        <v>14</v>
      </c>
      <c r="V1931">
        <f>T1931 * _xll.XLOOKUP(U1931,CALCULATION!$A$15:$A$17, CALCULATION!$B$15:$B$17 )</f>
        <v>300</v>
      </c>
      <c r="W1931" s="5">
        <f>O1931*T1931*_xll.XLOOKUP(U1931,CALCULATION!$A$15:$A$17, CALCULATION!$B$15:$B$17)</f>
        <v>9053.4</v>
      </c>
      <c r="X1931" s="5">
        <f>WORKSHEET[[#This Row],[Clients Total Cost]] / WORKSHEET[[#This Row],[Clients Rate per T2 (USD)]]</f>
        <v>30.177999999999997</v>
      </c>
      <c r="Y1931" s="5">
        <f>WORKSHEET[[#This Row],[Clients Rate per T2 (USD)]] - WORKSHEET[[#This Row],[Supplier Rate Per t2 (USD)]]</f>
        <v>300</v>
      </c>
      <c r="Z1931" s="5">
        <f>WORKSHEET[[#This Row],[Profit Per T]] * WORKSHEET[[#This Row],[Weight]]</f>
        <v>9053.4</v>
      </c>
      <c r="AA1931">
        <v>1</v>
      </c>
      <c r="AB1931" s="1">
        <v>4.8</v>
      </c>
      <c r="AC1931" s="1">
        <v>3.2</v>
      </c>
      <c r="AD1931" s="1">
        <v>4</v>
      </c>
      <c r="AE1931" s="1">
        <f>WORKSHEET[[#This Row],[Delay at toll gate in days]] +WORKSHEET[[#This Row],[Delay at workshop in days]] +WORKSHEET[[#This Row],[Delay at border in days]]</f>
        <v>12</v>
      </c>
    </row>
    <row r="1932" spans="1:31" x14ac:dyDescent="0.35">
      <c r="A1932" t="s">
        <v>1952</v>
      </c>
      <c r="B1932" t="s">
        <v>10</v>
      </c>
      <c r="C1932" t="s">
        <v>68</v>
      </c>
      <c r="D1932" t="s">
        <v>3611</v>
      </c>
      <c r="E1932" t="s">
        <v>3618</v>
      </c>
      <c r="F1932" t="str">
        <f>WORKSHEET[[#This Row],[Depart From]]&amp;"-"&amp;WORKSHEET[[#This Row],[Arrive To]]</f>
        <v>Mogadishu-Tripoli</v>
      </c>
      <c r="G1932" s="2">
        <v>44773</v>
      </c>
      <c r="H1932" s="2">
        <v>44810</v>
      </c>
      <c r="I1932" s="2" t="str">
        <f t="shared" si="30"/>
        <v>Delivered</v>
      </c>
      <c r="J1932" s="2" t="str">
        <f>TEXT(WORKSHEET[[#This Row],[Offloading Date]], "mmm")</f>
        <v>Sep</v>
      </c>
      <c r="K1932" s="2" t="str">
        <f>IF(OR(WORKSHEET[[#This Row],[Year]]="", ISBLANK(WORKSHEET[[#This Row],[Year]]), WORKSHEET[[#This Row],[Year]]="null"), "Exclude", "Include")</f>
        <v>Include</v>
      </c>
      <c r="L1932" t="s">
        <v>3624</v>
      </c>
      <c r="M1932" t="s">
        <v>3624</v>
      </c>
      <c r="N1932" t="s">
        <v>13</v>
      </c>
      <c r="O1932">
        <v>30.1754</v>
      </c>
      <c r="P1932">
        <v>600</v>
      </c>
      <c r="Q1932" t="s">
        <v>14</v>
      </c>
      <c r="R1932">
        <f>P1932 * _xll.XLOOKUP(Q1932,CALCULATION!$A$15:$A$17, CALCULATION!$B$15:$B$17 )</f>
        <v>600</v>
      </c>
      <c r="S1932" s="5">
        <f>O1932*P1932*_xll.XLOOKUP(Q1932,CALCULATION!$A$15:$A$17, CALCULATION!$B$15:$B$17)</f>
        <v>18105.240000000002</v>
      </c>
      <c r="T1932">
        <v>300</v>
      </c>
      <c r="U1932" t="s">
        <v>14</v>
      </c>
      <c r="V1932">
        <f>T1932 * _xll.XLOOKUP(U1932,CALCULATION!$A$15:$A$17, CALCULATION!$B$15:$B$17 )</f>
        <v>300</v>
      </c>
      <c r="W1932" s="5">
        <f>O1932*T1932*_xll.XLOOKUP(U1932,CALCULATION!$A$15:$A$17, CALCULATION!$B$15:$B$17)</f>
        <v>9052.6200000000008</v>
      </c>
      <c r="X1932" s="5">
        <f>WORKSHEET[[#This Row],[Clients Total Cost]] / WORKSHEET[[#This Row],[Clients Rate per T2 (USD)]]</f>
        <v>30.175400000000003</v>
      </c>
      <c r="Y1932" s="5">
        <f>WORKSHEET[[#This Row],[Clients Rate per T2 (USD)]] - WORKSHEET[[#This Row],[Supplier Rate Per t2 (USD)]]</f>
        <v>300</v>
      </c>
      <c r="Z1932" s="5">
        <f>WORKSHEET[[#This Row],[Profit Per T]] * WORKSHEET[[#This Row],[Weight]]</f>
        <v>9052.6200000000008</v>
      </c>
      <c r="AA1932">
        <v>1</v>
      </c>
      <c r="AB1932" s="1">
        <v>5.55</v>
      </c>
      <c r="AC1932" s="1">
        <v>3.7</v>
      </c>
      <c r="AD1932" s="1">
        <v>4.625</v>
      </c>
      <c r="AE1932" s="1">
        <f>WORKSHEET[[#This Row],[Delay at toll gate in days]] +WORKSHEET[[#This Row],[Delay at workshop in days]] +WORKSHEET[[#This Row],[Delay at border in days]]</f>
        <v>13.875</v>
      </c>
    </row>
    <row r="1933" spans="1:31" x14ac:dyDescent="0.35">
      <c r="A1933" t="s">
        <v>1953</v>
      </c>
      <c r="B1933" t="s">
        <v>10</v>
      </c>
      <c r="C1933" t="s">
        <v>68</v>
      </c>
      <c r="D1933" t="s">
        <v>3619</v>
      </c>
      <c r="E1933" t="s">
        <v>3617</v>
      </c>
      <c r="F1933" t="str">
        <f>WORKSHEET[[#This Row],[Depart From]]&amp;"-"&amp;WORKSHEET[[#This Row],[Arrive To]]</f>
        <v>Addis Ababa-Lagos</v>
      </c>
      <c r="G1933" s="2">
        <v>44774</v>
      </c>
      <c r="H1933" s="2">
        <v>44802</v>
      </c>
      <c r="I1933" s="2" t="str">
        <f t="shared" si="30"/>
        <v>Delivered</v>
      </c>
      <c r="J1933" s="2" t="str">
        <f>TEXT(WORKSHEET[[#This Row],[Offloading Date]], "mmm")</f>
        <v>Aug</v>
      </c>
      <c r="K1933" s="2" t="str">
        <f>IF(OR(WORKSHEET[[#This Row],[Year]]="", ISBLANK(WORKSHEET[[#This Row],[Year]]), WORKSHEET[[#This Row],[Year]]="null"), "Exclude", "Include")</f>
        <v>Include</v>
      </c>
      <c r="L1933" t="s">
        <v>3624</v>
      </c>
      <c r="M1933" t="s">
        <v>12</v>
      </c>
      <c r="N1933" t="s">
        <v>13</v>
      </c>
      <c r="O1933">
        <v>30.132999999999999</v>
      </c>
      <c r="P1933">
        <v>600</v>
      </c>
      <c r="Q1933" t="s">
        <v>14</v>
      </c>
      <c r="R1933">
        <f>P1933 * _xll.XLOOKUP(Q1933,CALCULATION!$A$15:$A$17, CALCULATION!$B$15:$B$17 )</f>
        <v>600</v>
      </c>
      <c r="S1933" s="5">
        <f>O1933*P1933*_xll.XLOOKUP(Q1933,CALCULATION!$A$15:$A$17, CALCULATION!$B$15:$B$17)</f>
        <v>18079.8</v>
      </c>
      <c r="T1933">
        <v>300</v>
      </c>
      <c r="U1933" t="s">
        <v>14</v>
      </c>
      <c r="V1933">
        <f>T1933 * _xll.XLOOKUP(U1933,CALCULATION!$A$15:$A$17, CALCULATION!$B$15:$B$17 )</f>
        <v>300</v>
      </c>
      <c r="W1933" s="5">
        <f>O1933*T1933*_xll.XLOOKUP(U1933,CALCULATION!$A$15:$A$17, CALCULATION!$B$15:$B$17)</f>
        <v>9039.9</v>
      </c>
      <c r="X1933" s="5">
        <f>WORKSHEET[[#This Row],[Clients Total Cost]] / WORKSHEET[[#This Row],[Clients Rate per T2 (USD)]]</f>
        <v>30.132999999999999</v>
      </c>
      <c r="Y1933" s="5">
        <f>WORKSHEET[[#This Row],[Clients Rate per T2 (USD)]] - WORKSHEET[[#This Row],[Supplier Rate Per t2 (USD)]]</f>
        <v>300</v>
      </c>
      <c r="Z1933" s="5">
        <f>WORKSHEET[[#This Row],[Profit Per T]] * WORKSHEET[[#This Row],[Weight]]</f>
        <v>9039.9</v>
      </c>
      <c r="AA1933">
        <v>1</v>
      </c>
      <c r="AB1933" s="1">
        <v>4.2</v>
      </c>
      <c r="AC1933" s="1">
        <v>2.8000000000000003</v>
      </c>
      <c r="AD1933" s="1">
        <v>3.5</v>
      </c>
      <c r="AE1933" s="1">
        <f>WORKSHEET[[#This Row],[Delay at toll gate in days]] +WORKSHEET[[#This Row],[Delay at workshop in days]] +WORKSHEET[[#This Row],[Delay at border in days]]</f>
        <v>10.5</v>
      </c>
    </row>
    <row r="1934" spans="1:31" x14ac:dyDescent="0.35">
      <c r="A1934" t="s">
        <v>1954</v>
      </c>
      <c r="B1934" t="s">
        <v>10</v>
      </c>
      <c r="C1934" t="s">
        <v>68</v>
      </c>
      <c r="D1934" t="s">
        <v>3620</v>
      </c>
      <c r="E1934" t="s">
        <v>3613</v>
      </c>
      <c r="F1934" t="str">
        <f>WORKSHEET[[#This Row],[Depart From]]&amp;"-"&amp;WORKSHEET[[#This Row],[Arrive To]]</f>
        <v>Zanzibar-Sanaa</v>
      </c>
      <c r="G1934" s="2">
        <v>44774</v>
      </c>
      <c r="H1934" s="2">
        <v>44814</v>
      </c>
      <c r="I1934" s="2" t="str">
        <f t="shared" si="30"/>
        <v>Delivered</v>
      </c>
      <c r="J1934" s="2" t="str">
        <f>TEXT(WORKSHEET[[#This Row],[Offloading Date]], "mmm")</f>
        <v>Sep</v>
      </c>
      <c r="K1934" s="2" t="str">
        <f>IF(OR(WORKSHEET[[#This Row],[Year]]="", ISBLANK(WORKSHEET[[#This Row],[Year]]), WORKSHEET[[#This Row],[Year]]="null"), "Exclude", "Include")</f>
        <v>Include</v>
      </c>
      <c r="L1934" t="s">
        <v>3624</v>
      </c>
      <c r="M1934" t="s">
        <v>3624</v>
      </c>
      <c r="N1934" t="s">
        <v>13</v>
      </c>
      <c r="O1934">
        <v>30.055</v>
      </c>
      <c r="P1934">
        <v>600</v>
      </c>
      <c r="Q1934" t="s">
        <v>14</v>
      </c>
      <c r="R1934">
        <f>P1934 * _xll.XLOOKUP(Q1934,CALCULATION!$A$15:$A$17, CALCULATION!$B$15:$B$17 )</f>
        <v>600</v>
      </c>
      <c r="S1934" s="5">
        <f>O1934*P1934*_xll.XLOOKUP(Q1934,CALCULATION!$A$15:$A$17, CALCULATION!$B$15:$B$17)</f>
        <v>18033</v>
      </c>
      <c r="T1934">
        <v>300</v>
      </c>
      <c r="U1934" t="s">
        <v>14</v>
      </c>
      <c r="V1934">
        <f>T1934 * _xll.XLOOKUP(U1934,CALCULATION!$A$15:$A$17, CALCULATION!$B$15:$B$17 )</f>
        <v>300</v>
      </c>
      <c r="W1934" s="5">
        <f>O1934*T1934*_xll.XLOOKUP(U1934,CALCULATION!$A$15:$A$17, CALCULATION!$B$15:$B$17)</f>
        <v>9016.5</v>
      </c>
      <c r="X1934" s="5">
        <f>WORKSHEET[[#This Row],[Clients Total Cost]] / WORKSHEET[[#This Row],[Clients Rate per T2 (USD)]]</f>
        <v>30.055</v>
      </c>
      <c r="Y1934" s="5">
        <f>WORKSHEET[[#This Row],[Clients Rate per T2 (USD)]] - WORKSHEET[[#This Row],[Supplier Rate Per t2 (USD)]]</f>
        <v>300</v>
      </c>
      <c r="Z1934" s="5">
        <f>WORKSHEET[[#This Row],[Profit Per T]] * WORKSHEET[[#This Row],[Weight]]</f>
        <v>9016.5</v>
      </c>
      <c r="AA1934">
        <v>1</v>
      </c>
      <c r="AB1934" s="1">
        <v>6</v>
      </c>
      <c r="AC1934" s="1">
        <v>4</v>
      </c>
      <c r="AD1934" s="1">
        <v>5</v>
      </c>
      <c r="AE1934" s="1">
        <f>WORKSHEET[[#This Row],[Delay at toll gate in days]] +WORKSHEET[[#This Row],[Delay at workshop in days]] +WORKSHEET[[#This Row],[Delay at border in days]]</f>
        <v>15</v>
      </c>
    </row>
    <row r="1935" spans="1:31" x14ac:dyDescent="0.35">
      <c r="A1935" t="s">
        <v>1955</v>
      </c>
      <c r="B1935" t="s">
        <v>10</v>
      </c>
      <c r="C1935" t="s">
        <v>68</v>
      </c>
      <c r="D1935" t="s">
        <v>3616</v>
      </c>
      <c r="E1935" t="s">
        <v>3612</v>
      </c>
      <c r="F1935" t="str">
        <f>WORKSHEET[[#This Row],[Depart From]]&amp;"-"&amp;WORKSHEET[[#This Row],[Arrive To]]</f>
        <v>Marrakech-Victoria</v>
      </c>
      <c r="G1935" s="2">
        <v>44773</v>
      </c>
      <c r="H1935" s="2">
        <v>44810</v>
      </c>
      <c r="I1935" s="2" t="str">
        <f t="shared" si="30"/>
        <v>Delivered</v>
      </c>
      <c r="J1935" s="2" t="str">
        <f>TEXT(WORKSHEET[[#This Row],[Offloading Date]], "mmm")</f>
        <v>Sep</v>
      </c>
      <c r="K1935" s="2" t="str">
        <f>IF(OR(WORKSHEET[[#This Row],[Year]]="", ISBLANK(WORKSHEET[[#This Row],[Year]]), WORKSHEET[[#This Row],[Year]]="null"), "Exclude", "Include")</f>
        <v>Include</v>
      </c>
      <c r="L1935" t="s">
        <v>3624</v>
      </c>
      <c r="M1935" t="s">
        <v>3624</v>
      </c>
      <c r="N1935" t="s">
        <v>13</v>
      </c>
      <c r="O1935">
        <v>30.061199999999999</v>
      </c>
      <c r="P1935">
        <v>600</v>
      </c>
      <c r="Q1935" t="s">
        <v>14</v>
      </c>
      <c r="R1935">
        <f>P1935 * _xll.XLOOKUP(Q1935,CALCULATION!$A$15:$A$17, CALCULATION!$B$15:$B$17 )</f>
        <v>600</v>
      </c>
      <c r="S1935" s="5">
        <f>O1935*P1935*_xll.XLOOKUP(Q1935,CALCULATION!$A$15:$A$17, CALCULATION!$B$15:$B$17)</f>
        <v>18036.72</v>
      </c>
      <c r="T1935">
        <v>300</v>
      </c>
      <c r="U1935" t="s">
        <v>14</v>
      </c>
      <c r="V1935">
        <f>T1935 * _xll.XLOOKUP(U1935,CALCULATION!$A$15:$A$17, CALCULATION!$B$15:$B$17 )</f>
        <v>300</v>
      </c>
      <c r="W1935" s="5">
        <f>O1935*T1935*_xll.XLOOKUP(U1935,CALCULATION!$A$15:$A$17, CALCULATION!$B$15:$B$17)</f>
        <v>9018.36</v>
      </c>
      <c r="X1935" s="5">
        <f>WORKSHEET[[#This Row],[Clients Total Cost]] / WORKSHEET[[#This Row],[Clients Rate per T2 (USD)]]</f>
        <v>30.061200000000003</v>
      </c>
      <c r="Y1935" s="5">
        <f>WORKSHEET[[#This Row],[Clients Rate per T2 (USD)]] - WORKSHEET[[#This Row],[Supplier Rate Per t2 (USD)]]</f>
        <v>300</v>
      </c>
      <c r="Z1935" s="5">
        <f>WORKSHEET[[#This Row],[Profit Per T]] * WORKSHEET[[#This Row],[Weight]]</f>
        <v>9018.36</v>
      </c>
      <c r="AA1935">
        <v>1</v>
      </c>
      <c r="AB1935" s="1">
        <v>5.55</v>
      </c>
      <c r="AC1935" s="1">
        <v>3.7</v>
      </c>
      <c r="AD1935" s="1">
        <v>4.625</v>
      </c>
      <c r="AE1935" s="1">
        <f>WORKSHEET[[#This Row],[Delay at toll gate in days]] +WORKSHEET[[#This Row],[Delay at workshop in days]] +WORKSHEET[[#This Row],[Delay at border in days]]</f>
        <v>13.875</v>
      </c>
    </row>
    <row r="1936" spans="1:31" x14ac:dyDescent="0.35">
      <c r="A1936" t="s">
        <v>1956</v>
      </c>
      <c r="B1936" t="s">
        <v>10</v>
      </c>
      <c r="C1936" t="s">
        <v>68</v>
      </c>
      <c r="D1936" t="s">
        <v>3620</v>
      </c>
      <c r="E1936" t="s">
        <v>3613</v>
      </c>
      <c r="F1936" t="str">
        <f>WORKSHEET[[#This Row],[Depart From]]&amp;"-"&amp;WORKSHEET[[#This Row],[Arrive To]]</f>
        <v>Zanzibar-Sanaa</v>
      </c>
      <c r="G1936" s="2">
        <v>44783</v>
      </c>
      <c r="H1936" s="2">
        <v>44806</v>
      </c>
      <c r="I1936" s="2" t="str">
        <f t="shared" si="30"/>
        <v>Delivered</v>
      </c>
      <c r="J1936" s="2" t="str">
        <f>TEXT(WORKSHEET[[#This Row],[Offloading Date]], "mmm")</f>
        <v>Sep</v>
      </c>
      <c r="K1936" s="2" t="str">
        <f>IF(OR(WORKSHEET[[#This Row],[Year]]="", ISBLANK(WORKSHEET[[#This Row],[Year]]), WORKSHEET[[#This Row],[Year]]="null"), "Exclude", "Include")</f>
        <v>Include</v>
      </c>
      <c r="L1936" t="s">
        <v>3624</v>
      </c>
      <c r="M1936" t="s">
        <v>3624</v>
      </c>
      <c r="N1936" t="s">
        <v>13</v>
      </c>
      <c r="O1936">
        <v>30.168399999999998</v>
      </c>
      <c r="P1936">
        <v>600</v>
      </c>
      <c r="Q1936" t="s">
        <v>14</v>
      </c>
      <c r="R1936">
        <f>P1936 * _xll.XLOOKUP(Q1936,CALCULATION!$A$15:$A$17, CALCULATION!$B$15:$B$17 )</f>
        <v>600</v>
      </c>
      <c r="S1936" s="5">
        <f>O1936*P1936*_xll.XLOOKUP(Q1936,CALCULATION!$A$15:$A$17, CALCULATION!$B$15:$B$17)</f>
        <v>18101.039999999997</v>
      </c>
      <c r="T1936">
        <v>300</v>
      </c>
      <c r="U1936" t="s">
        <v>14</v>
      </c>
      <c r="V1936">
        <f>T1936 * _xll.XLOOKUP(U1936,CALCULATION!$A$15:$A$17, CALCULATION!$B$15:$B$17 )</f>
        <v>300</v>
      </c>
      <c r="W1936" s="5">
        <f>O1936*T1936*_xll.XLOOKUP(U1936,CALCULATION!$A$15:$A$17, CALCULATION!$B$15:$B$17)</f>
        <v>9050.5199999999986</v>
      </c>
      <c r="X1936" s="5">
        <f>WORKSHEET[[#This Row],[Clients Total Cost]] / WORKSHEET[[#This Row],[Clients Rate per T2 (USD)]]</f>
        <v>30.168399999999995</v>
      </c>
      <c r="Y1936" s="5">
        <f>WORKSHEET[[#This Row],[Clients Rate per T2 (USD)]] - WORKSHEET[[#This Row],[Supplier Rate Per t2 (USD)]]</f>
        <v>300</v>
      </c>
      <c r="Z1936" s="5">
        <f>WORKSHEET[[#This Row],[Profit Per T]] * WORKSHEET[[#This Row],[Weight]]</f>
        <v>9050.5199999999986</v>
      </c>
      <c r="AA1936">
        <v>1</v>
      </c>
      <c r="AB1936" s="1">
        <v>3.4499999999999997</v>
      </c>
      <c r="AC1936" s="1">
        <v>2.3000000000000003</v>
      </c>
      <c r="AD1936" s="1">
        <v>2.875</v>
      </c>
      <c r="AE1936" s="1">
        <f>WORKSHEET[[#This Row],[Delay at toll gate in days]] +WORKSHEET[[#This Row],[Delay at workshop in days]] +WORKSHEET[[#This Row],[Delay at border in days]]</f>
        <v>8.625</v>
      </c>
    </row>
    <row r="1937" spans="1:31" x14ac:dyDescent="0.35">
      <c r="A1937" t="s">
        <v>1957</v>
      </c>
      <c r="B1937" t="s">
        <v>10</v>
      </c>
      <c r="C1937" t="s">
        <v>68</v>
      </c>
      <c r="D1937" t="s">
        <v>3620</v>
      </c>
      <c r="E1937" t="s">
        <v>3618</v>
      </c>
      <c r="F1937" t="str">
        <f>WORKSHEET[[#This Row],[Depart From]]&amp;"-"&amp;WORKSHEET[[#This Row],[Arrive To]]</f>
        <v>Zanzibar-Tripoli</v>
      </c>
      <c r="G1937" s="2">
        <v>44774</v>
      </c>
      <c r="H1937" s="2">
        <v>44803</v>
      </c>
      <c r="I1937" s="2" t="str">
        <f t="shared" si="30"/>
        <v>Delivered</v>
      </c>
      <c r="J1937" s="2" t="str">
        <f>TEXT(WORKSHEET[[#This Row],[Offloading Date]], "mmm")</f>
        <v>Aug</v>
      </c>
      <c r="K1937" s="2" t="str">
        <f>IF(OR(WORKSHEET[[#This Row],[Year]]="", ISBLANK(WORKSHEET[[#This Row],[Year]]), WORKSHEET[[#This Row],[Year]]="null"), "Exclude", "Include")</f>
        <v>Include</v>
      </c>
      <c r="L1937" t="s">
        <v>3624</v>
      </c>
      <c r="M1937" t="s">
        <v>12</v>
      </c>
      <c r="N1937" t="s">
        <v>13</v>
      </c>
      <c r="O1937">
        <v>30.048400000000001</v>
      </c>
      <c r="P1937">
        <v>600</v>
      </c>
      <c r="Q1937" t="s">
        <v>14</v>
      </c>
      <c r="R1937">
        <f>P1937 * _xll.XLOOKUP(Q1937,CALCULATION!$A$15:$A$17, CALCULATION!$B$15:$B$17 )</f>
        <v>600</v>
      </c>
      <c r="S1937" s="5">
        <f>O1937*P1937*_xll.XLOOKUP(Q1937,CALCULATION!$A$15:$A$17, CALCULATION!$B$15:$B$17)</f>
        <v>18029.04</v>
      </c>
      <c r="T1937">
        <v>300</v>
      </c>
      <c r="U1937" t="s">
        <v>14</v>
      </c>
      <c r="V1937">
        <f>T1937 * _xll.XLOOKUP(U1937,CALCULATION!$A$15:$A$17, CALCULATION!$B$15:$B$17 )</f>
        <v>300</v>
      </c>
      <c r="W1937" s="5">
        <f>O1937*T1937*_xll.XLOOKUP(U1937,CALCULATION!$A$15:$A$17, CALCULATION!$B$15:$B$17)</f>
        <v>9014.52</v>
      </c>
      <c r="X1937" s="5">
        <f>WORKSHEET[[#This Row],[Clients Total Cost]] / WORKSHEET[[#This Row],[Clients Rate per T2 (USD)]]</f>
        <v>30.048400000000001</v>
      </c>
      <c r="Y1937" s="5">
        <f>WORKSHEET[[#This Row],[Clients Rate per T2 (USD)]] - WORKSHEET[[#This Row],[Supplier Rate Per t2 (USD)]]</f>
        <v>300</v>
      </c>
      <c r="Z1937" s="5">
        <f>WORKSHEET[[#This Row],[Profit Per T]] * WORKSHEET[[#This Row],[Weight]]</f>
        <v>9014.52</v>
      </c>
      <c r="AA1937">
        <v>1</v>
      </c>
      <c r="AB1937" s="1">
        <v>4.3499999999999996</v>
      </c>
      <c r="AC1937" s="1">
        <v>2.9000000000000004</v>
      </c>
      <c r="AD1937" s="1">
        <v>3.625</v>
      </c>
      <c r="AE1937" s="1">
        <f>WORKSHEET[[#This Row],[Delay at toll gate in days]] +WORKSHEET[[#This Row],[Delay at workshop in days]] +WORKSHEET[[#This Row],[Delay at border in days]]</f>
        <v>10.875</v>
      </c>
    </row>
    <row r="1938" spans="1:31" x14ac:dyDescent="0.35">
      <c r="A1938" t="s">
        <v>1958</v>
      </c>
      <c r="B1938" t="s">
        <v>10</v>
      </c>
      <c r="C1938" t="s">
        <v>68</v>
      </c>
      <c r="D1938" t="s">
        <v>3619</v>
      </c>
      <c r="E1938" t="s">
        <v>3618</v>
      </c>
      <c r="F1938" t="str">
        <f>WORKSHEET[[#This Row],[Depart From]]&amp;"-"&amp;WORKSHEET[[#This Row],[Arrive To]]</f>
        <v>Addis Ababa-Tripoli</v>
      </c>
      <c r="G1938" s="2">
        <v>44773</v>
      </c>
      <c r="H1938" s="2">
        <v>44804</v>
      </c>
      <c r="I1938" s="2" t="str">
        <f t="shared" si="30"/>
        <v>Delivered</v>
      </c>
      <c r="J1938" s="2" t="str">
        <f>TEXT(WORKSHEET[[#This Row],[Offloading Date]], "mmm")</f>
        <v>Aug</v>
      </c>
      <c r="K1938" s="2" t="str">
        <f>IF(OR(WORKSHEET[[#This Row],[Year]]="", ISBLANK(WORKSHEET[[#This Row],[Year]]), WORKSHEET[[#This Row],[Year]]="null"), "Exclude", "Include")</f>
        <v>Include</v>
      </c>
      <c r="L1938" t="s">
        <v>3624</v>
      </c>
      <c r="M1938" t="s">
        <v>12</v>
      </c>
      <c r="N1938" t="s">
        <v>13</v>
      </c>
      <c r="O1938">
        <v>34.065399999999997</v>
      </c>
      <c r="P1938">
        <v>600</v>
      </c>
      <c r="Q1938" t="s">
        <v>14</v>
      </c>
      <c r="R1938">
        <f>P1938 * _xll.XLOOKUP(Q1938,CALCULATION!$A$15:$A$17, CALCULATION!$B$15:$B$17 )</f>
        <v>600</v>
      </c>
      <c r="S1938" s="5">
        <f>O1938*P1938*_xll.XLOOKUP(Q1938,CALCULATION!$A$15:$A$17, CALCULATION!$B$15:$B$17)</f>
        <v>20439.239999999998</v>
      </c>
      <c r="T1938">
        <v>300</v>
      </c>
      <c r="U1938" t="s">
        <v>14</v>
      </c>
      <c r="V1938">
        <f>T1938 * _xll.XLOOKUP(U1938,CALCULATION!$A$15:$A$17, CALCULATION!$B$15:$B$17 )</f>
        <v>300</v>
      </c>
      <c r="W1938" s="5">
        <f>O1938*T1938*_xll.XLOOKUP(U1938,CALCULATION!$A$15:$A$17, CALCULATION!$B$15:$B$17)</f>
        <v>10219.619999999999</v>
      </c>
      <c r="X1938" s="5">
        <f>WORKSHEET[[#This Row],[Clients Total Cost]] / WORKSHEET[[#This Row],[Clients Rate per T2 (USD)]]</f>
        <v>34.065399999999997</v>
      </c>
      <c r="Y1938" s="5">
        <f>WORKSHEET[[#This Row],[Clients Rate per T2 (USD)]] - WORKSHEET[[#This Row],[Supplier Rate Per t2 (USD)]]</f>
        <v>300</v>
      </c>
      <c r="Z1938" s="5">
        <f>WORKSHEET[[#This Row],[Profit Per T]] * WORKSHEET[[#This Row],[Weight]]</f>
        <v>10219.619999999999</v>
      </c>
      <c r="AA1938">
        <v>1</v>
      </c>
      <c r="AB1938" s="1">
        <v>4.6499999999999995</v>
      </c>
      <c r="AC1938" s="1">
        <v>3.1</v>
      </c>
      <c r="AD1938" s="1">
        <v>3.875</v>
      </c>
      <c r="AE1938" s="1">
        <f>WORKSHEET[[#This Row],[Delay at toll gate in days]] +WORKSHEET[[#This Row],[Delay at workshop in days]] +WORKSHEET[[#This Row],[Delay at border in days]]</f>
        <v>11.625</v>
      </c>
    </row>
    <row r="1939" spans="1:31" x14ac:dyDescent="0.35">
      <c r="A1939" t="s">
        <v>1959</v>
      </c>
      <c r="B1939" t="s">
        <v>10</v>
      </c>
      <c r="C1939" t="s">
        <v>68</v>
      </c>
      <c r="D1939" t="s">
        <v>3619</v>
      </c>
      <c r="E1939" t="s">
        <v>3612</v>
      </c>
      <c r="F1939" t="str">
        <f>WORKSHEET[[#This Row],[Depart From]]&amp;"-"&amp;WORKSHEET[[#This Row],[Arrive To]]</f>
        <v>Addis Ababa-Victoria</v>
      </c>
      <c r="G1939" s="2">
        <v>44774</v>
      </c>
      <c r="H1939" s="2">
        <v>44803</v>
      </c>
      <c r="I1939" s="2" t="str">
        <f t="shared" si="30"/>
        <v>Delivered</v>
      </c>
      <c r="J1939" s="2" t="str">
        <f>TEXT(WORKSHEET[[#This Row],[Offloading Date]], "mmm")</f>
        <v>Aug</v>
      </c>
      <c r="K1939" s="2" t="str">
        <f>IF(OR(WORKSHEET[[#This Row],[Year]]="", ISBLANK(WORKSHEET[[#This Row],[Year]]), WORKSHEET[[#This Row],[Year]]="null"), "Exclude", "Include")</f>
        <v>Include</v>
      </c>
      <c r="L1939" t="s">
        <v>3624</v>
      </c>
      <c r="M1939" t="s">
        <v>12</v>
      </c>
      <c r="N1939" t="s">
        <v>13</v>
      </c>
      <c r="O1939">
        <v>30.033799999999999</v>
      </c>
      <c r="P1939">
        <v>600</v>
      </c>
      <c r="Q1939" t="s">
        <v>14</v>
      </c>
      <c r="R1939">
        <f>P1939 * _xll.XLOOKUP(Q1939,CALCULATION!$A$15:$A$17, CALCULATION!$B$15:$B$17 )</f>
        <v>600</v>
      </c>
      <c r="S1939" s="5">
        <f>O1939*P1939*_xll.XLOOKUP(Q1939,CALCULATION!$A$15:$A$17, CALCULATION!$B$15:$B$17)</f>
        <v>18020.28</v>
      </c>
      <c r="T1939">
        <v>300</v>
      </c>
      <c r="U1939" t="s">
        <v>14</v>
      </c>
      <c r="V1939">
        <f>T1939 * _xll.XLOOKUP(U1939,CALCULATION!$A$15:$A$17, CALCULATION!$B$15:$B$17 )</f>
        <v>300</v>
      </c>
      <c r="W1939" s="5">
        <f>O1939*T1939*_xll.XLOOKUP(U1939,CALCULATION!$A$15:$A$17, CALCULATION!$B$15:$B$17)</f>
        <v>9010.14</v>
      </c>
      <c r="X1939" s="5">
        <f>WORKSHEET[[#This Row],[Clients Total Cost]] / WORKSHEET[[#This Row],[Clients Rate per T2 (USD)]]</f>
        <v>30.033799999999999</v>
      </c>
      <c r="Y1939" s="5">
        <f>WORKSHEET[[#This Row],[Clients Rate per T2 (USD)]] - WORKSHEET[[#This Row],[Supplier Rate Per t2 (USD)]]</f>
        <v>300</v>
      </c>
      <c r="Z1939" s="5">
        <f>WORKSHEET[[#This Row],[Profit Per T]] * WORKSHEET[[#This Row],[Weight]]</f>
        <v>9010.14</v>
      </c>
      <c r="AA1939">
        <v>1</v>
      </c>
      <c r="AB1939" s="1">
        <v>4.3499999999999996</v>
      </c>
      <c r="AC1939" s="1">
        <v>2.9000000000000004</v>
      </c>
      <c r="AD1939" s="1">
        <v>3.625</v>
      </c>
      <c r="AE1939" s="1">
        <f>WORKSHEET[[#This Row],[Delay at toll gate in days]] +WORKSHEET[[#This Row],[Delay at workshop in days]] +WORKSHEET[[#This Row],[Delay at border in days]]</f>
        <v>10.875</v>
      </c>
    </row>
    <row r="1940" spans="1:31" x14ac:dyDescent="0.35">
      <c r="A1940" t="s">
        <v>1960</v>
      </c>
      <c r="B1940" t="s">
        <v>10</v>
      </c>
      <c r="C1940" t="s">
        <v>68</v>
      </c>
      <c r="D1940" t="s">
        <v>3619</v>
      </c>
      <c r="E1940" t="s">
        <v>3612</v>
      </c>
      <c r="F1940" t="str">
        <f>WORKSHEET[[#This Row],[Depart From]]&amp;"-"&amp;WORKSHEET[[#This Row],[Arrive To]]</f>
        <v>Addis Ababa-Victoria</v>
      </c>
      <c r="G1940" s="2">
        <v>44774</v>
      </c>
      <c r="H1940" s="2">
        <v>44803</v>
      </c>
      <c r="I1940" s="2" t="str">
        <f t="shared" si="30"/>
        <v>Delivered</v>
      </c>
      <c r="J1940" s="2" t="str">
        <f>TEXT(WORKSHEET[[#This Row],[Offloading Date]], "mmm")</f>
        <v>Aug</v>
      </c>
      <c r="K1940" s="2" t="str">
        <f>IF(OR(WORKSHEET[[#This Row],[Year]]="", ISBLANK(WORKSHEET[[#This Row],[Year]]), WORKSHEET[[#This Row],[Year]]="null"), "Exclude", "Include")</f>
        <v>Include</v>
      </c>
      <c r="L1940" t="s">
        <v>3624</v>
      </c>
      <c r="M1940" t="s">
        <v>12</v>
      </c>
      <c r="N1940" t="s">
        <v>13</v>
      </c>
      <c r="O1940">
        <v>34.104999999999997</v>
      </c>
      <c r="P1940">
        <v>600</v>
      </c>
      <c r="Q1940" t="s">
        <v>14</v>
      </c>
      <c r="R1940">
        <f>P1940 * _xll.XLOOKUP(Q1940,CALCULATION!$A$15:$A$17, CALCULATION!$B$15:$B$17 )</f>
        <v>600</v>
      </c>
      <c r="S1940" s="5">
        <f>O1940*P1940*_xll.XLOOKUP(Q1940,CALCULATION!$A$15:$A$17, CALCULATION!$B$15:$B$17)</f>
        <v>20462.999999999996</v>
      </c>
      <c r="T1940">
        <v>300</v>
      </c>
      <c r="U1940" t="s">
        <v>14</v>
      </c>
      <c r="V1940">
        <f>T1940 * _xll.XLOOKUP(U1940,CALCULATION!$A$15:$A$17, CALCULATION!$B$15:$B$17 )</f>
        <v>300</v>
      </c>
      <c r="W1940" s="5">
        <f>O1940*T1940*_xll.XLOOKUP(U1940,CALCULATION!$A$15:$A$17, CALCULATION!$B$15:$B$17)</f>
        <v>10231.499999999998</v>
      </c>
      <c r="X1940" s="5">
        <f>WORKSHEET[[#This Row],[Clients Total Cost]] / WORKSHEET[[#This Row],[Clients Rate per T2 (USD)]]</f>
        <v>34.104999999999997</v>
      </c>
      <c r="Y1940" s="5">
        <f>WORKSHEET[[#This Row],[Clients Rate per T2 (USD)]] - WORKSHEET[[#This Row],[Supplier Rate Per t2 (USD)]]</f>
        <v>300</v>
      </c>
      <c r="Z1940" s="5">
        <f>WORKSHEET[[#This Row],[Profit Per T]] * WORKSHEET[[#This Row],[Weight]]</f>
        <v>10231.499999999998</v>
      </c>
      <c r="AA1940">
        <v>1</v>
      </c>
      <c r="AB1940" s="1">
        <v>4.3499999999999996</v>
      </c>
      <c r="AC1940" s="1">
        <v>2.9000000000000004</v>
      </c>
      <c r="AD1940" s="1">
        <v>3.625</v>
      </c>
      <c r="AE1940" s="1">
        <f>WORKSHEET[[#This Row],[Delay at toll gate in days]] +WORKSHEET[[#This Row],[Delay at workshop in days]] +WORKSHEET[[#This Row],[Delay at border in days]]</f>
        <v>10.875</v>
      </c>
    </row>
    <row r="1941" spans="1:31" x14ac:dyDescent="0.35">
      <c r="A1941" t="s">
        <v>1961</v>
      </c>
      <c r="B1941" t="s">
        <v>10</v>
      </c>
      <c r="C1941" t="s">
        <v>68</v>
      </c>
      <c r="D1941" t="s">
        <v>3611</v>
      </c>
      <c r="E1941" t="s">
        <v>3614</v>
      </c>
      <c r="F1941" t="str">
        <f>WORKSHEET[[#This Row],[Depart From]]&amp;"-"&amp;WORKSHEET[[#This Row],[Arrive To]]</f>
        <v>Mogadishu-Alger</v>
      </c>
      <c r="G1941" s="2">
        <v>44798</v>
      </c>
      <c r="H1941" s="2" t="s">
        <v>3631</v>
      </c>
      <c r="I1941" s="2" t="str">
        <f t="shared" si="30"/>
        <v>Failed</v>
      </c>
      <c r="J1941" s="2" t="str">
        <f>TEXT(WORKSHEET[[#This Row],[Offloading Date]], "mmm")</f>
        <v>NULL</v>
      </c>
      <c r="K1941" s="2" t="str">
        <f>IF(OR(WORKSHEET[[#This Row],[Year]]="", ISBLANK(WORKSHEET[[#This Row],[Year]]), WORKSHEET[[#This Row],[Year]]="null"), "Exclude", "Include")</f>
        <v>Exclude</v>
      </c>
      <c r="L1941" t="s">
        <v>3624</v>
      </c>
      <c r="M1941" t="s">
        <v>3624</v>
      </c>
      <c r="N1941" t="s">
        <v>13</v>
      </c>
      <c r="O1941">
        <v>33.96</v>
      </c>
      <c r="P1941">
        <v>600</v>
      </c>
      <c r="Q1941" t="s">
        <v>14</v>
      </c>
      <c r="R1941">
        <f>P1941 * _xll.XLOOKUP(Q1941,CALCULATION!$A$15:$A$17, CALCULATION!$B$15:$B$17 )</f>
        <v>600</v>
      </c>
      <c r="S1941" s="5">
        <f>O1941*P1941*_xll.XLOOKUP(Q1941,CALCULATION!$A$15:$A$17, CALCULATION!$B$15:$B$17)</f>
        <v>20376</v>
      </c>
      <c r="T1941">
        <v>300</v>
      </c>
      <c r="U1941" t="s">
        <v>14</v>
      </c>
      <c r="V1941">
        <f>T1941 * _xll.XLOOKUP(U1941,CALCULATION!$A$15:$A$17, CALCULATION!$B$15:$B$17 )</f>
        <v>300</v>
      </c>
      <c r="W1941" s="5">
        <f>O1941*T1941*_xll.XLOOKUP(U1941,CALCULATION!$A$15:$A$17, CALCULATION!$B$15:$B$17)</f>
        <v>10188</v>
      </c>
      <c r="X1941" s="5">
        <f>WORKSHEET[[#This Row],[Clients Total Cost]] / WORKSHEET[[#This Row],[Clients Rate per T2 (USD)]]</f>
        <v>33.96</v>
      </c>
      <c r="Y1941" s="5">
        <f>WORKSHEET[[#This Row],[Clients Rate per T2 (USD)]] - WORKSHEET[[#This Row],[Supplier Rate Per t2 (USD)]]</f>
        <v>300</v>
      </c>
      <c r="Z1941" s="5">
        <f>WORKSHEET[[#This Row],[Profit Per T]] * WORKSHEET[[#This Row],[Weight]]</f>
        <v>10188</v>
      </c>
      <c r="AA1941">
        <v>0</v>
      </c>
      <c r="AB1941" s="1">
        <v>0</v>
      </c>
      <c r="AC1941" s="1">
        <v>0</v>
      </c>
      <c r="AD1941">
        <v>0</v>
      </c>
      <c r="AE1941" s="1">
        <f>WORKSHEET[[#This Row],[Delay at toll gate in days]] +WORKSHEET[[#This Row],[Delay at workshop in days]] +WORKSHEET[[#This Row],[Delay at border in days]]</f>
        <v>0</v>
      </c>
    </row>
    <row r="1942" spans="1:31" x14ac:dyDescent="0.35">
      <c r="A1942" t="s">
        <v>1962</v>
      </c>
      <c r="B1942" t="s">
        <v>10</v>
      </c>
      <c r="C1942" t="s">
        <v>68</v>
      </c>
      <c r="D1942" t="s">
        <v>3619</v>
      </c>
      <c r="E1942" t="s">
        <v>3617</v>
      </c>
      <c r="F1942" t="str">
        <f>WORKSHEET[[#This Row],[Depart From]]&amp;"-"&amp;WORKSHEET[[#This Row],[Arrive To]]</f>
        <v>Addis Ababa-Lagos</v>
      </c>
      <c r="G1942" s="2">
        <v>44802</v>
      </c>
      <c r="H1942" s="2" t="s">
        <v>3631</v>
      </c>
      <c r="I1942" s="2" t="str">
        <f t="shared" si="30"/>
        <v>Failed</v>
      </c>
      <c r="J1942" s="2" t="str">
        <f>TEXT(WORKSHEET[[#This Row],[Offloading Date]], "mmm")</f>
        <v>NULL</v>
      </c>
      <c r="K1942" s="2" t="str">
        <f>IF(OR(WORKSHEET[[#This Row],[Year]]="", ISBLANK(WORKSHEET[[#This Row],[Year]]), WORKSHEET[[#This Row],[Year]]="null"), "Exclude", "Include")</f>
        <v>Exclude</v>
      </c>
      <c r="L1942" t="s">
        <v>3624</v>
      </c>
      <c r="M1942" t="s">
        <v>3624</v>
      </c>
      <c r="N1942" t="s">
        <v>13</v>
      </c>
      <c r="O1942">
        <v>29.888000000000002</v>
      </c>
      <c r="P1942">
        <v>600</v>
      </c>
      <c r="Q1942" t="s">
        <v>14</v>
      </c>
      <c r="R1942">
        <f>P1942 * _xll.XLOOKUP(Q1942,CALCULATION!$A$15:$A$17, CALCULATION!$B$15:$B$17 )</f>
        <v>600</v>
      </c>
      <c r="S1942" s="5">
        <f>O1942*P1942*_xll.XLOOKUP(Q1942,CALCULATION!$A$15:$A$17, CALCULATION!$B$15:$B$17)</f>
        <v>17932.8</v>
      </c>
      <c r="T1942">
        <v>300</v>
      </c>
      <c r="U1942" t="s">
        <v>14</v>
      </c>
      <c r="V1942">
        <f>T1942 * _xll.XLOOKUP(U1942,CALCULATION!$A$15:$A$17, CALCULATION!$B$15:$B$17 )</f>
        <v>300</v>
      </c>
      <c r="W1942" s="5">
        <f>O1942*T1942*_xll.XLOOKUP(U1942,CALCULATION!$A$15:$A$17, CALCULATION!$B$15:$B$17)</f>
        <v>8966.4</v>
      </c>
      <c r="X1942" s="5">
        <f>WORKSHEET[[#This Row],[Clients Total Cost]] / WORKSHEET[[#This Row],[Clients Rate per T2 (USD)]]</f>
        <v>29.887999999999998</v>
      </c>
      <c r="Y1942" s="5">
        <f>WORKSHEET[[#This Row],[Clients Rate per T2 (USD)]] - WORKSHEET[[#This Row],[Supplier Rate Per t2 (USD)]]</f>
        <v>300</v>
      </c>
      <c r="Z1942" s="5">
        <f>WORKSHEET[[#This Row],[Profit Per T]] * WORKSHEET[[#This Row],[Weight]]</f>
        <v>8966.4</v>
      </c>
      <c r="AA1942">
        <v>0</v>
      </c>
      <c r="AB1942" s="1">
        <v>0</v>
      </c>
      <c r="AC1942" s="1">
        <v>0</v>
      </c>
      <c r="AD1942">
        <v>0</v>
      </c>
      <c r="AE1942" s="1">
        <f>WORKSHEET[[#This Row],[Delay at toll gate in days]] +WORKSHEET[[#This Row],[Delay at workshop in days]] +WORKSHEET[[#This Row],[Delay at border in days]]</f>
        <v>0</v>
      </c>
    </row>
    <row r="1943" spans="1:31" x14ac:dyDescent="0.35">
      <c r="A1943" t="s">
        <v>1963</v>
      </c>
      <c r="B1943" t="s">
        <v>10</v>
      </c>
      <c r="C1943" t="s">
        <v>68</v>
      </c>
      <c r="D1943" t="s">
        <v>3615</v>
      </c>
      <c r="E1943" t="s">
        <v>3618</v>
      </c>
      <c r="F1943" t="str">
        <f>WORKSHEET[[#This Row],[Depart From]]&amp;"-"&amp;WORKSHEET[[#This Row],[Arrive To]]</f>
        <v>Mombasa-Tripoli</v>
      </c>
      <c r="G1943" s="2">
        <v>44798</v>
      </c>
      <c r="H1943" s="2" t="s">
        <v>3631</v>
      </c>
      <c r="I1943" s="2" t="str">
        <f t="shared" si="30"/>
        <v>Failed</v>
      </c>
      <c r="J1943" s="2" t="str">
        <f>TEXT(WORKSHEET[[#This Row],[Offloading Date]], "mmm")</f>
        <v>NULL</v>
      </c>
      <c r="K1943" s="2" t="str">
        <f>IF(OR(WORKSHEET[[#This Row],[Year]]="", ISBLANK(WORKSHEET[[#This Row],[Year]]), WORKSHEET[[#This Row],[Year]]="null"), "Exclude", "Include")</f>
        <v>Exclude</v>
      </c>
      <c r="L1943" t="s">
        <v>3624</v>
      </c>
      <c r="M1943" t="s">
        <v>3624</v>
      </c>
      <c r="N1943" t="s">
        <v>13</v>
      </c>
      <c r="O1943">
        <v>34.411000000000001</v>
      </c>
      <c r="P1943">
        <v>600</v>
      </c>
      <c r="Q1943" t="s">
        <v>14</v>
      </c>
      <c r="R1943">
        <f>P1943 * _xll.XLOOKUP(Q1943,CALCULATION!$A$15:$A$17, CALCULATION!$B$15:$B$17 )</f>
        <v>600</v>
      </c>
      <c r="S1943" s="5">
        <f>O1943*P1943*_xll.XLOOKUP(Q1943,CALCULATION!$A$15:$A$17, CALCULATION!$B$15:$B$17)</f>
        <v>20646.600000000002</v>
      </c>
      <c r="T1943">
        <v>300</v>
      </c>
      <c r="U1943" t="s">
        <v>14</v>
      </c>
      <c r="V1943">
        <f>T1943 * _xll.XLOOKUP(U1943,CALCULATION!$A$15:$A$17, CALCULATION!$B$15:$B$17 )</f>
        <v>300</v>
      </c>
      <c r="W1943" s="5">
        <f>O1943*T1943*_xll.XLOOKUP(U1943,CALCULATION!$A$15:$A$17, CALCULATION!$B$15:$B$17)</f>
        <v>10323.300000000001</v>
      </c>
      <c r="X1943" s="5">
        <f>WORKSHEET[[#This Row],[Clients Total Cost]] / WORKSHEET[[#This Row],[Clients Rate per T2 (USD)]]</f>
        <v>34.411000000000001</v>
      </c>
      <c r="Y1943" s="5">
        <f>WORKSHEET[[#This Row],[Clients Rate per T2 (USD)]] - WORKSHEET[[#This Row],[Supplier Rate Per t2 (USD)]]</f>
        <v>300</v>
      </c>
      <c r="Z1943" s="5">
        <f>WORKSHEET[[#This Row],[Profit Per T]] * WORKSHEET[[#This Row],[Weight]]</f>
        <v>10323.300000000001</v>
      </c>
      <c r="AA1943">
        <v>0</v>
      </c>
      <c r="AB1943" s="1">
        <v>0</v>
      </c>
      <c r="AC1943" s="1">
        <v>0</v>
      </c>
      <c r="AD1943">
        <v>0</v>
      </c>
      <c r="AE1943" s="1">
        <f>WORKSHEET[[#This Row],[Delay at toll gate in days]] +WORKSHEET[[#This Row],[Delay at workshop in days]] +WORKSHEET[[#This Row],[Delay at border in days]]</f>
        <v>0</v>
      </c>
    </row>
    <row r="1944" spans="1:31" x14ac:dyDescent="0.35">
      <c r="A1944" t="s">
        <v>1964</v>
      </c>
      <c r="B1944" t="s">
        <v>10</v>
      </c>
      <c r="C1944" t="s">
        <v>68</v>
      </c>
      <c r="D1944" t="s">
        <v>3615</v>
      </c>
      <c r="E1944" t="s">
        <v>3618</v>
      </c>
      <c r="F1944" t="str">
        <f>WORKSHEET[[#This Row],[Depart From]]&amp;"-"&amp;WORKSHEET[[#This Row],[Arrive To]]</f>
        <v>Mombasa-Tripoli</v>
      </c>
      <c r="G1944" s="2">
        <v>44802</v>
      </c>
      <c r="H1944" s="2" t="s">
        <v>3631</v>
      </c>
      <c r="I1944" s="2" t="str">
        <f t="shared" si="30"/>
        <v>Failed</v>
      </c>
      <c r="J1944" s="2" t="str">
        <f>TEXT(WORKSHEET[[#This Row],[Offloading Date]], "mmm")</f>
        <v>NULL</v>
      </c>
      <c r="K1944" s="2" t="str">
        <f>IF(OR(WORKSHEET[[#This Row],[Year]]="", ISBLANK(WORKSHEET[[#This Row],[Year]]), WORKSHEET[[#This Row],[Year]]="null"), "Exclude", "Include")</f>
        <v>Exclude</v>
      </c>
      <c r="L1944" t="s">
        <v>3624</v>
      </c>
      <c r="M1944" t="s">
        <v>3624</v>
      </c>
      <c r="N1944" t="s">
        <v>13</v>
      </c>
      <c r="O1944">
        <v>34.127000000000002</v>
      </c>
      <c r="P1944">
        <v>600</v>
      </c>
      <c r="Q1944" t="s">
        <v>14</v>
      </c>
      <c r="R1944">
        <f>P1944 * _xll.XLOOKUP(Q1944,CALCULATION!$A$15:$A$17, CALCULATION!$B$15:$B$17 )</f>
        <v>600</v>
      </c>
      <c r="S1944" s="5">
        <f>O1944*P1944*_xll.XLOOKUP(Q1944,CALCULATION!$A$15:$A$17, CALCULATION!$B$15:$B$17)</f>
        <v>20476.2</v>
      </c>
      <c r="T1944">
        <v>300</v>
      </c>
      <c r="U1944" t="s">
        <v>14</v>
      </c>
      <c r="V1944">
        <f>T1944 * _xll.XLOOKUP(U1944,CALCULATION!$A$15:$A$17, CALCULATION!$B$15:$B$17 )</f>
        <v>300</v>
      </c>
      <c r="W1944" s="5">
        <f>O1944*T1944*_xll.XLOOKUP(U1944,CALCULATION!$A$15:$A$17, CALCULATION!$B$15:$B$17)</f>
        <v>10238.1</v>
      </c>
      <c r="X1944" s="5">
        <f>WORKSHEET[[#This Row],[Clients Total Cost]] / WORKSHEET[[#This Row],[Clients Rate per T2 (USD)]]</f>
        <v>34.127000000000002</v>
      </c>
      <c r="Y1944" s="5">
        <f>WORKSHEET[[#This Row],[Clients Rate per T2 (USD)]] - WORKSHEET[[#This Row],[Supplier Rate Per t2 (USD)]]</f>
        <v>300</v>
      </c>
      <c r="Z1944" s="5">
        <f>WORKSHEET[[#This Row],[Profit Per T]] * WORKSHEET[[#This Row],[Weight]]</f>
        <v>10238.1</v>
      </c>
      <c r="AA1944">
        <v>0</v>
      </c>
      <c r="AB1944" s="1">
        <v>0</v>
      </c>
      <c r="AC1944" s="1">
        <v>0</v>
      </c>
      <c r="AD1944">
        <v>0</v>
      </c>
      <c r="AE1944" s="1">
        <f>WORKSHEET[[#This Row],[Delay at toll gate in days]] +WORKSHEET[[#This Row],[Delay at workshop in days]] +WORKSHEET[[#This Row],[Delay at border in days]]</f>
        <v>0</v>
      </c>
    </row>
    <row r="1945" spans="1:31" x14ac:dyDescent="0.35">
      <c r="A1945" t="s">
        <v>1965</v>
      </c>
      <c r="B1945" t="s">
        <v>10</v>
      </c>
      <c r="C1945" t="s">
        <v>68</v>
      </c>
      <c r="D1945" t="s">
        <v>3619</v>
      </c>
      <c r="E1945" t="s">
        <v>3617</v>
      </c>
      <c r="F1945" t="str">
        <f>WORKSHEET[[#This Row],[Depart From]]&amp;"-"&amp;WORKSHEET[[#This Row],[Arrive To]]</f>
        <v>Addis Ababa-Lagos</v>
      </c>
      <c r="G1945" s="2">
        <v>44803</v>
      </c>
      <c r="H1945" s="2" t="s">
        <v>3631</v>
      </c>
      <c r="I1945" s="2" t="str">
        <f t="shared" si="30"/>
        <v>Failed</v>
      </c>
      <c r="J1945" s="2" t="str">
        <f>TEXT(WORKSHEET[[#This Row],[Offloading Date]], "mmm")</f>
        <v>NULL</v>
      </c>
      <c r="K1945" s="2" t="str">
        <f>IF(OR(WORKSHEET[[#This Row],[Year]]="", ISBLANK(WORKSHEET[[#This Row],[Year]]), WORKSHEET[[#This Row],[Year]]="null"), "Exclude", "Include")</f>
        <v>Exclude</v>
      </c>
      <c r="L1945" t="s">
        <v>3624</v>
      </c>
      <c r="M1945" t="s">
        <v>3624</v>
      </c>
      <c r="N1945" t="s">
        <v>13</v>
      </c>
      <c r="O1945">
        <v>28.437000000000001</v>
      </c>
      <c r="P1945">
        <v>600</v>
      </c>
      <c r="Q1945" t="s">
        <v>14</v>
      </c>
      <c r="R1945">
        <f>P1945 * _xll.XLOOKUP(Q1945,CALCULATION!$A$15:$A$17, CALCULATION!$B$15:$B$17 )</f>
        <v>600</v>
      </c>
      <c r="S1945" s="5">
        <f>O1945*P1945*_xll.XLOOKUP(Q1945,CALCULATION!$A$15:$A$17, CALCULATION!$B$15:$B$17)</f>
        <v>17062.2</v>
      </c>
      <c r="T1945">
        <v>300</v>
      </c>
      <c r="U1945" t="s">
        <v>14</v>
      </c>
      <c r="V1945">
        <f>T1945 * _xll.XLOOKUP(U1945,CALCULATION!$A$15:$A$17, CALCULATION!$B$15:$B$17 )</f>
        <v>300</v>
      </c>
      <c r="W1945" s="5">
        <f>O1945*T1945*_xll.XLOOKUP(U1945,CALCULATION!$A$15:$A$17, CALCULATION!$B$15:$B$17)</f>
        <v>8531.1</v>
      </c>
      <c r="X1945" s="5">
        <f>WORKSHEET[[#This Row],[Clients Total Cost]] / WORKSHEET[[#This Row],[Clients Rate per T2 (USD)]]</f>
        <v>28.437000000000001</v>
      </c>
      <c r="Y1945" s="5">
        <f>WORKSHEET[[#This Row],[Clients Rate per T2 (USD)]] - WORKSHEET[[#This Row],[Supplier Rate Per t2 (USD)]]</f>
        <v>300</v>
      </c>
      <c r="Z1945" s="5">
        <f>WORKSHEET[[#This Row],[Profit Per T]] * WORKSHEET[[#This Row],[Weight]]</f>
        <v>8531.1</v>
      </c>
      <c r="AA1945">
        <v>0</v>
      </c>
      <c r="AB1945" s="1">
        <v>0</v>
      </c>
      <c r="AC1945" s="1">
        <v>0</v>
      </c>
      <c r="AD1945">
        <v>0</v>
      </c>
      <c r="AE1945" s="1">
        <f>WORKSHEET[[#This Row],[Delay at toll gate in days]] +WORKSHEET[[#This Row],[Delay at workshop in days]] +WORKSHEET[[#This Row],[Delay at border in days]]</f>
        <v>0</v>
      </c>
    </row>
    <row r="1946" spans="1:31" x14ac:dyDescent="0.35">
      <c r="A1946" t="s">
        <v>1966</v>
      </c>
      <c r="B1946" t="s">
        <v>10</v>
      </c>
      <c r="C1946" t="s">
        <v>68</v>
      </c>
      <c r="D1946" t="s">
        <v>3611</v>
      </c>
      <c r="E1946" t="s">
        <v>3617</v>
      </c>
      <c r="F1946" t="str">
        <f>WORKSHEET[[#This Row],[Depart From]]&amp;"-"&amp;WORKSHEET[[#This Row],[Arrive To]]</f>
        <v>Mogadishu-Lagos</v>
      </c>
      <c r="G1946" s="2">
        <v>44805</v>
      </c>
      <c r="H1946" s="2" t="s">
        <v>3631</v>
      </c>
      <c r="I1946" s="2" t="str">
        <f t="shared" si="30"/>
        <v>Failed</v>
      </c>
      <c r="J1946" s="2" t="str">
        <f>TEXT(WORKSHEET[[#This Row],[Offloading Date]], "mmm")</f>
        <v>NULL</v>
      </c>
      <c r="K1946" s="2" t="str">
        <f>IF(OR(WORKSHEET[[#This Row],[Year]]="", ISBLANK(WORKSHEET[[#This Row],[Year]]), WORKSHEET[[#This Row],[Year]]="null"), "Exclude", "Include")</f>
        <v>Exclude</v>
      </c>
      <c r="L1946" t="s">
        <v>3624</v>
      </c>
      <c r="M1946" t="s">
        <v>3624</v>
      </c>
      <c r="N1946" t="s">
        <v>13</v>
      </c>
      <c r="O1946">
        <v>30.03</v>
      </c>
      <c r="P1946">
        <v>600</v>
      </c>
      <c r="Q1946" t="s">
        <v>14</v>
      </c>
      <c r="R1946">
        <f>P1946 * _xll.XLOOKUP(Q1946,CALCULATION!$A$15:$A$17, CALCULATION!$B$15:$B$17 )</f>
        <v>600</v>
      </c>
      <c r="S1946" s="5">
        <f>O1946*P1946*_xll.XLOOKUP(Q1946,CALCULATION!$A$15:$A$17, CALCULATION!$B$15:$B$17)</f>
        <v>18018</v>
      </c>
      <c r="T1946">
        <v>300</v>
      </c>
      <c r="U1946" t="s">
        <v>14</v>
      </c>
      <c r="V1946">
        <f>T1946 * _xll.XLOOKUP(U1946,CALCULATION!$A$15:$A$17, CALCULATION!$B$15:$B$17 )</f>
        <v>300</v>
      </c>
      <c r="W1946" s="5">
        <f>O1946*T1946*_xll.XLOOKUP(U1946,CALCULATION!$A$15:$A$17, CALCULATION!$B$15:$B$17)</f>
        <v>9009</v>
      </c>
      <c r="X1946" s="5">
        <f>WORKSHEET[[#This Row],[Clients Total Cost]] / WORKSHEET[[#This Row],[Clients Rate per T2 (USD)]]</f>
        <v>30.03</v>
      </c>
      <c r="Y1946" s="5">
        <f>WORKSHEET[[#This Row],[Clients Rate per T2 (USD)]] - WORKSHEET[[#This Row],[Supplier Rate Per t2 (USD)]]</f>
        <v>300</v>
      </c>
      <c r="Z1946" s="5">
        <f>WORKSHEET[[#This Row],[Profit Per T]] * WORKSHEET[[#This Row],[Weight]]</f>
        <v>9009</v>
      </c>
      <c r="AA1946">
        <v>0</v>
      </c>
      <c r="AB1946" s="1">
        <v>0</v>
      </c>
      <c r="AC1946" s="1">
        <v>0</v>
      </c>
      <c r="AD1946">
        <v>0</v>
      </c>
      <c r="AE1946" s="1">
        <f>WORKSHEET[[#This Row],[Delay at toll gate in days]] +WORKSHEET[[#This Row],[Delay at workshop in days]] +WORKSHEET[[#This Row],[Delay at border in days]]</f>
        <v>0</v>
      </c>
    </row>
    <row r="1947" spans="1:31" x14ac:dyDescent="0.35">
      <c r="A1947" t="s">
        <v>1967</v>
      </c>
      <c r="B1947" t="s">
        <v>10</v>
      </c>
      <c r="C1947" t="s">
        <v>68</v>
      </c>
      <c r="D1947" t="s">
        <v>3615</v>
      </c>
      <c r="E1947" t="s">
        <v>3612</v>
      </c>
      <c r="F1947" t="str">
        <f>WORKSHEET[[#This Row],[Depart From]]&amp;"-"&amp;WORKSHEET[[#This Row],[Arrive To]]</f>
        <v>Mombasa-Victoria</v>
      </c>
      <c r="G1947" s="2">
        <v>44802</v>
      </c>
      <c r="H1947" s="2" t="s">
        <v>3631</v>
      </c>
      <c r="I1947" s="2" t="str">
        <f t="shared" si="30"/>
        <v>Failed</v>
      </c>
      <c r="J1947" s="2" t="str">
        <f>TEXT(WORKSHEET[[#This Row],[Offloading Date]], "mmm")</f>
        <v>NULL</v>
      </c>
      <c r="K1947" s="2" t="str">
        <f>IF(OR(WORKSHEET[[#This Row],[Year]]="", ISBLANK(WORKSHEET[[#This Row],[Year]]), WORKSHEET[[#This Row],[Year]]="null"), "Exclude", "Include")</f>
        <v>Exclude</v>
      </c>
      <c r="L1947" t="s">
        <v>3624</v>
      </c>
      <c r="M1947" t="s">
        <v>3624</v>
      </c>
      <c r="N1947" t="s">
        <v>13</v>
      </c>
      <c r="O1947">
        <v>33.982999999999997</v>
      </c>
      <c r="P1947">
        <v>600</v>
      </c>
      <c r="Q1947" t="s">
        <v>14</v>
      </c>
      <c r="R1947">
        <f>P1947 * _xll.XLOOKUP(Q1947,CALCULATION!$A$15:$A$17, CALCULATION!$B$15:$B$17 )</f>
        <v>600</v>
      </c>
      <c r="S1947" s="5">
        <f>O1947*P1947*_xll.XLOOKUP(Q1947,CALCULATION!$A$15:$A$17, CALCULATION!$B$15:$B$17)</f>
        <v>20389.8</v>
      </c>
      <c r="T1947">
        <v>300</v>
      </c>
      <c r="U1947" t="s">
        <v>14</v>
      </c>
      <c r="V1947">
        <f>T1947 * _xll.XLOOKUP(U1947,CALCULATION!$A$15:$A$17, CALCULATION!$B$15:$B$17 )</f>
        <v>300</v>
      </c>
      <c r="W1947" s="5">
        <f>O1947*T1947*_xll.XLOOKUP(U1947,CALCULATION!$A$15:$A$17, CALCULATION!$B$15:$B$17)</f>
        <v>10194.9</v>
      </c>
      <c r="X1947" s="5">
        <f>WORKSHEET[[#This Row],[Clients Total Cost]] / WORKSHEET[[#This Row],[Clients Rate per T2 (USD)]]</f>
        <v>33.982999999999997</v>
      </c>
      <c r="Y1947" s="5">
        <f>WORKSHEET[[#This Row],[Clients Rate per T2 (USD)]] - WORKSHEET[[#This Row],[Supplier Rate Per t2 (USD)]]</f>
        <v>300</v>
      </c>
      <c r="Z1947" s="5">
        <f>WORKSHEET[[#This Row],[Profit Per T]] * WORKSHEET[[#This Row],[Weight]]</f>
        <v>10194.9</v>
      </c>
      <c r="AA1947">
        <v>0</v>
      </c>
      <c r="AB1947" s="1">
        <v>0</v>
      </c>
      <c r="AC1947" s="1">
        <v>0</v>
      </c>
      <c r="AD1947">
        <v>0</v>
      </c>
      <c r="AE1947" s="1">
        <f>WORKSHEET[[#This Row],[Delay at toll gate in days]] +WORKSHEET[[#This Row],[Delay at workshop in days]] +WORKSHEET[[#This Row],[Delay at border in days]]</f>
        <v>0</v>
      </c>
    </row>
    <row r="1948" spans="1:31" x14ac:dyDescent="0.35">
      <c r="A1948" t="s">
        <v>1968</v>
      </c>
      <c r="B1948" t="s">
        <v>10</v>
      </c>
      <c r="C1948" t="s">
        <v>68</v>
      </c>
      <c r="D1948" t="s">
        <v>3616</v>
      </c>
      <c r="E1948" t="s">
        <v>3612</v>
      </c>
      <c r="F1948" t="str">
        <f>WORKSHEET[[#This Row],[Depart From]]&amp;"-"&amp;WORKSHEET[[#This Row],[Arrive To]]</f>
        <v>Marrakech-Victoria</v>
      </c>
      <c r="G1948" s="2">
        <v>44805</v>
      </c>
      <c r="H1948" s="2" t="s">
        <v>3631</v>
      </c>
      <c r="I1948" s="2" t="str">
        <f t="shared" si="30"/>
        <v>Failed</v>
      </c>
      <c r="J1948" s="2" t="str">
        <f>TEXT(WORKSHEET[[#This Row],[Offloading Date]], "mmm")</f>
        <v>NULL</v>
      </c>
      <c r="K1948" s="2" t="str">
        <f>IF(OR(WORKSHEET[[#This Row],[Year]]="", ISBLANK(WORKSHEET[[#This Row],[Year]]), WORKSHEET[[#This Row],[Year]]="null"), "Exclude", "Include")</f>
        <v>Exclude</v>
      </c>
      <c r="L1948" t="s">
        <v>3624</v>
      </c>
      <c r="M1948" t="s">
        <v>3624</v>
      </c>
      <c r="N1948" t="s">
        <v>13</v>
      </c>
      <c r="O1948">
        <v>33.984999999999999</v>
      </c>
      <c r="P1948">
        <v>600</v>
      </c>
      <c r="Q1948" t="s">
        <v>14</v>
      </c>
      <c r="R1948">
        <f>P1948 * _xll.XLOOKUP(Q1948,CALCULATION!$A$15:$A$17, CALCULATION!$B$15:$B$17 )</f>
        <v>600</v>
      </c>
      <c r="S1948" s="5">
        <f>O1948*P1948*_xll.XLOOKUP(Q1948,CALCULATION!$A$15:$A$17, CALCULATION!$B$15:$B$17)</f>
        <v>20391</v>
      </c>
      <c r="T1948">
        <v>300</v>
      </c>
      <c r="U1948" t="s">
        <v>14</v>
      </c>
      <c r="V1948">
        <f>T1948 * _xll.XLOOKUP(U1948,CALCULATION!$A$15:$A$17, CALCULATION!$B$15:$B$17 )</f>
        <v>300</v>
      </c>
      <c r="W1948" s="5">
        <f>O1948*T1948*_xll.XLOOKUP(U1948,CALCULATION!$A$15:$A$17, CALCULATION!$B$15:$B$17)</f>
        <v>10195.5</v>
      </c>
      <c r="X1948" s="5">
        <f>WORKSHEET[[#This Row],[Clients Total Cost]] / WORKSHEET[[#This Row],[Clients Rate per T2 (USD)]]</f>
        <v>33.984999999999999</v>
      </c>
      <c r="Y1948" s="5">
        <f>WORKSHEET[[#This Row],[Clients Rate per T2 (USD)]] - WORKSHEET[[#This Row],[Supplier Rate Per t2 (USD)]]</f>
        <v>300</v>
      </c>
      <c r="Z1948" s="5">
        <f>WORKSHEET[[#This Row],[Profit Per T]] * WORKSHEET[[#This Row],[Weight]]</f>
        <v>10195.5</v>
      </c>
      <c r="AA1948">
        <v>0</v>
      </c>
      <c r="AB1948" s="1">
        <v>0</v>
      </c>
      <c r="AC1948" s="1">
        <v>0</v>
      </c>
      <c r="AD1948">
        <v>0</v>
      </c>
      <c r="AE1948" s="1">
        <f>WORKSHEET[[#This Row],[Delay at toll gate in days]] +WORKSHEET[[#This Row],[Delay at workshop in days]] +WORKSHEET[[#This Row],[Delay at border in days]]</f>
        <v>0</v>
      </c>
    </row>
    <row r="1949" spans="1:31" x14ac:dyDescent="0.35">
      <c r="A1949" t="s">
        <v>1969</v>
      </c>
      <c r="B1949" t="s">
        <v>10</v>
      </c>
      <c r="C1949" t="s">
        <v>68</v>
      </c>
      <c r="D1949" t="s">
        <v>3611</v>
      </c>
      <c r="E1949" t="s">
        <v>3613</v>
      </c>
      <c r="F1949" t="str">
        <f>WORKSHEET[[#This Row],[Depart From]]&amp;"-"&amp;WORKSHEET[[#This Row],[Arrive To]]</f>
        <v>Mogadishu-Sanaa</v>
      </c>
      <c r="G1949" s="2">
        <v>44805</v>
      </c>
      <c r="H1949" s="2" t="s">
        <v>3631</v>
      </c>
      <c r="I1949" s="2" t="str">
        <f t="shared" si="30"/>
        <v>Failed</v>
      </c>
      <c r="J1949" s="2" t="str">
        <f>TEXT(WORKSHEET[[#This Row],[Offloading Date]], "mmm")</f>
        <v>NULL</v>
      </c>
      <c r="K1949" s="2" t="str">
        <f>IF(OR(WORKSHEET[[#This Row],[Year]]="", ISBLANK(WORKSHEET[[#This Row],[Year]]), WORKSHEET[[#This Row],[Year]]="null"), "Exclude", "Include")</f>
        <v>Exclude</v>
      </c>
      <c r="L1949" t="s">
        <v>3624</v>
      </c>
      <c r="M1949" t="s">
        <v>3624</v>
      </c>
      <c r="N1949" t="s">
        <v>13</v>
      </c>
      <c r="O1949">
        <v>29.939</v>
      </c>
      <c r="P1949">
        <v>600</v>
      </c>
      <c r="Q1949" t="s">
        <v>14</v>
      </c>
      <c r="R1949">
        <f>P1949 * _xll.XLOOKUP(Q1949,CALCULATION!$A$15:$A$17, CALCULATION!$B$15:$B$17 )</f>
        <v>600</v>
      </c>
      <c r="S1949" s="5">
        <f>O1949*P1949*_xll.XLOOKUP(Q1949,CALCULATION!$A$15:$A$17, CALCULATION!$B$15:$B$17)</f>
        <v>17963.400000000001</v>
      </c>
      <c r="T1949">
        <v>300</v>
      </c>
      <c r="U1949" t="s">
        <v>14</v>
      </c>
      <c r="V1949">
        <f>T1949 * _xll.XLOOKUP(U1949,CALCULATION!$A$15:$A$17, CALCULATION!$B$15:$B$17 )</f>
        <v>300</v>
      </c>
      <c r="W1949" s="5">
        <f>O1949*T1949*_xll.XLOOKUP(U1949,CALCULATION!$A$15:$A$17, CALCULATION!$B$15:$B$17)</f>
        <v>8981.7000000000007</v>
      </c>
      <c r="X1949" s="5">
        <f>WORKSHEET[[#This Row],[Clients Total Cost]] / WORKSHEET[[#This Row],[Clients Rate per T2 (USD)]]</f>
        <v>29.939000000000004</v>
      </c>
      <c r="Y1949" s="5">
        <f>WORKSHEET[[#This Row],[Clients Rate per T2 (USD)]] - WORKSHEET[[#This Row],[Supplier Rate Per t2 (USD)]]</f>
        <v>300</v>
      </c>
      <c r="Z1949" s="5">
        <f>WORKSHEET[[#This Row],[Profit Per T]] * WORKSHEET[[#This Row],[Weight]]</f>
        <v>8981.7000000000007</v>
      </c>
      <c r="AA1949">
        <v>0</v>
      </c>
      <c r="AB1949" s="1">
        <v>0</v>
      </c>
      <c r="AC1949" s="1">
        <v>0</v>
      </c>
      <c r="AD1949">
        <v>0</v>
      </c>
      <c r="AE1949" s="1">
        <f>WORKSHEET[[#This Row],[Delay at toll gate in days]] +WORKSHEET[[#This Row],[Delay at workshop in days]] +WORKSHEET[[#This Row],[Delay at border in days]]</f>
        <v>0</v>
      </c>
    </row>
    <row r="1950" spans="1:31" x14ac:dyDescent="0.35">
      <c r="A1950" t="s">
        <v>1970</v>
      </c>
      <c r="B1950" t="s">
        <v>10</v>
      </c>
      <c r="C1950" t="s">
        <v>68</v>
      </c>
      <c r="D1950" t="s">
        <v>3619</v>
      </c>
      <c r="E1950" t="s">
        <v>3612</v>
      </c>
      <c r="F1950" t="str">
        <f>WORKSHEET[[#This Row],[Depart From]]&amp;"-"&amp;WORKSHEET[[#This Row],[Arrive To]]</f>
        <v>Addis Ababa-Victoria</v>
      </c>
      <c r="G1950" s="2">
        <v>44805</v>
      </c>
      <c r="H1950" s="2" t="s">
        <v>3631</v>
      </c>
      <c r="I1950" s="2" t="str">
        <f t="shared" si="30"/>
        <v>Failed</v>
      </c>
      <c r="J1950" s="2" t="str">
        <f>TEXT(WORKSHEET[[#This Row],[Offloading Date]], "mmm")</f>
        <v>NULL</v>
      </c>
      <c r="K1950" s="2" t="str">
        <f>IF(OR(WORKSHEET[[#This Row],[Year]]="", ISBLANK(WORKSHEET[[#This Row],[Year]]), WORKSHEET[[#This Row],[Year]]="null"), "Exclude", "Include")</f>
        <v>Exclude</v>
      </c>
      <c r="L1950" t="s">
        <v>3624</v>
      </c>
      <c r="M1950" t="s">
        <v>3624</v>
      </c>
      <c r="N1950" t="s">
        <v>13</v>
      </c>
      <c r="O1950">
        <v>33.579000000000001</v>
      </c>
      <c r="P1950">
        <v>600</v>
      </c>
      <c r="Q1950" t="s">
        <v>14</v>
      </c>
      <c r="R1950">
        <f>P1950 * _xll.XLOOKUP(Q1950,CALCULATION!$A$15:$A$17, CALCULATION!$B$15:$B$17 )</f>
        <v>600</v>
      </c>
      <c r="S1950" s="5">
        <f>O1950*P1950*_xll.XLOOKUP(Q1950,CALCULATION!$A$15:$A$17, CALCULATION!$B$15:$B$17)</f>
        <v>20147.400000000001</v>
      </c>
      <c r="T1950">
        <v>300</v>
      </c>
      <c r="U1950" t="s">
        <v>14</v>
      </c>
      <c r="V1950">
        <f>T1950 * _xll.XLOOKUP(U1950,CALCULATION!$A$15:$A$17, CALCULATION!$B$15:$B$17 )</f>
        <v>300</v>
      </c>
      <c r="W1950" s="5">
        <f>O1950*T1950*_xll.XLOOKUP(U1950,CALCULATION!$A$15:$A$17, CALCULATION!$B$15:$B$17)</f>
        <v>10073.700000000001</v>
      </c>
      <c r="X1950" s="5">
        <f>WORKSHEET[[#This Row],[Clients Total Cost]] / WORKSHEET[[#This Row],[Clients Rate per T2 (USD)]]</f>
        <v>33.579000000000001</v>
      </c>
      <c r="Y1950" s="5">
        <f>WORKSHEET[[#This Row],[Clients Rate per T2 (USD)]] - WORKSHEET[[#This Row],[Supplier Rate Per t2 (USD)]]</f>
        <v>300</v>
      </c>
      <c r="Z1950" s="5">
        <f>WORKSHEET[[#This Row],[Profit Per T]] * WORKSHEET[[#This Row],[Weight]]</f>
        <v>10073.700000000001</v>
      </c>
      <c r="AA1950">
        <v>0</v>
      </c>
      <c r="AB1950" s="1">
        <v>0</v>
      </c>
      <c r="AC1950" s="1">
        <v>0</v>
      </c>
      <c r="AD1950">
        <v>0</v>
      </c>
      <c r="AE1950" s="1">
        <f>WORKSHEET[[#This Row],[Delay at toll gate in days]] +WORKSHEET[[#This Row],[Delay at workshop in days]] +WORKSHEET[[#This Row],[Delay at border in days]]</f>
        <v>0</v>
      </c>
    </row>
    <row r="1951" spans="1:31" x14ac:dyDescent="0.35">
      <c r="A1951" t="s">
        <v>1971</v>
      </c>
      <c r="B1951" t="s">
        <v>10</v>
      </c>
      <c r="C1951" t="s">
        <v>68</v>
      </c>
      <c r="D1951" t="s">
        <v>3620</v>
      </c>
      <c r="E1951" t="s">
        <v>3612</v>
      </c>
      <c r="F1951" t="str">
        <f>WORKSHEET[[#This Row],[Depart From]]&amp;"-"&amp;WORKSHEET[[#This Row],[Arrive To]]</f>
        <v>Zanzibar-Victoria</v>
      </c>
      <c r="G1951" s="2">
        <v>44809</v>
      </c>
      <c r="H1951" s="2" t="s">
        <v>3631</v>
      </c>
      <c r="I1951" s="2" t="str">
        <f t="shared" si="30"/>
        <v>Failed</v>
      </c>
      <c r="J1951" s="2" t="str">
        <f>TEXT(WORKSHEET[[#This Row],[Offloading Date]], "mmm")</f>
        <v>NULL</v>
      </c>
      <c r="K1951" s="2" t="str">
        <f>IF(OR(WORKSHEET[[#This Row],[Year]]="", ISBLANK(WORKSHEET[[#This Row],[Year]]), WORKSHEET[[#This Row],[Year]]="null"), "Exclude", "Include")</f>
        <v>Exclude</v>
      </c>
      <c r="L1951" t="s">
        <v>3624</v>
      </c>
      <c r="M1951" t="s">
        <v>3624</v>
      </c>
      <c r="N1951" t="s">
        <v>13</v>
      </c>
      <c r="O1951">
        <v>28.199000000000002</v>
      </c>
      <c r="P1951">
        <v>600</v>
      </c>
      <c r="Q1951" t="s">
        <v>14</v>
      </c>
      <c r="R1951">
        <f>P1951 * _xll.XLOOKUP(Q1951,CALCULATION!$A$15:$A$17, CALCULATION!$B$15:$B$17 )</f>
        <v>600</v>
      </c>
      <c r="S1951" s="5">
        <f>O1951*P1951*_xll.XLOOKUP(Q1951,CALCULATION!$A$15:$A$17, CALCULATION!$B$15:$B$17)</f>
        <v>16919.400000000001</v>
      </c>
      <c r="T1951">
        <v>300</v>
      </c>
      <c r="U1951" t="s">
        <v>14</v>
      </c>
      <c r="V1951">
        <f>T1951 * _xll.XLOOKUP(U1951,CALCULATION!$A$15:$A$17, CALCULATION!$B$15:$B$17 )</f>
        <v>300</v>
      </c>
      <c r="W1951" s="5">
        <f>O1951*T1951*_xll.XLOOKUP(U1951,CALCULATION!$A$15:$A$17, CALCULATION!$B$15:$B$17)</f>
        <v>8459.7000000000007</v>
      </c>
      <c r="X1951" s="5">
        <f>WORKSHEET[[#This Row],[Clients Total Cost]] / WORKSHEET[[#This Row],[Clients Rate per T2 (USD)]]</f>
        <v>28.199000000000002</v>
      </c>
      <c r="Y1951" s="5">
        <f>WORKSHEET[[#This Row],[Clients Rate per T2 (USD)]] - WORKSHEET[[#This Row],[Supplier Rate Per t2 (USD)]]</f>
        <v>300</v>
      </c>
      <c r="Z1951" s="5">
        <f>WORKSHEET[[#This Row],[Profit Per T]] * WORKSHEET[[#This Row],[Weight]]</f>
        <v>8459.7000000000007</v>
      </c>
      <c r="AA1951">
        <v>0</v>
      </c>
      <c r="AB1951" s="1">
        <v>0</v>
      </c>
      <c r="AC1951" s="1">
        <v>0</v>
      </c>
      <c r="AD1951">
        <v>0</v>
      </c>
      <c r="AE1951" s="1">
        <f>WORKSHEET[[#This Row],[Delay at toll gate in days]] +WORKSHEET[[#This Row],[Delay at workshop in days]] +WORKSHEET[[#This Row],[Delay at border in days]]</f>
        <v>0</v>
      </c>
    </row>
    <row r="1952" spans="1:31" x14ac:dyDescent="0.35">
      <c r="A1952" t="s">
        <v>1972</v>
      </c>
      <c r="B1952" t="s">
        <v>10</v>
      </c>
      <c r="C1952" t="s">
        <v>68</v>
      </c>
      <c r="D1952" t="s">
        <v>3619</v>
      </c>
      <c r="E1952" t="s">
        <v>3612</v>
      </c>
      <c r="F1952" t="str">
        <f>WORKSHEET[[#This Row],[Depart From]]&amp;"-"&amp;WORKSHEET[[#This Row],[Arrive To]]</f>
        <v>Addis Ababa-Victoria</v>
      </c>
      <c r="G1952" s="2">
        <v>44798</v>
      </c>
      <c r="H1952" s="2" t="s">
        <v>3631</v>
      </c>
      <c r="I1952" s="2" t="str">
        <f t="shared" si="30"/>
        <v>Failed</v>
      </c>
      <c r="J1952" s="2" t="str">
        <f>TEXT(WORKSHEET[[#This Row],[Offloading Date]], "mmm")</f>
        <v>NULL</v>
      </c>
      <c r="K1952" s="2" t="str">
        <f>IF(OR(WORKSHEET[[#This Row],[Year]]="", ISBLANK(WORKSHEET[[#This Row],[Year]]), WORKSHEET[[#This Row],[Year]]="null"), "Exclude", "Include")</f>
        <v>Exclude</v>
      </c>
      <c r="L1952" t="s">
        <v>3624</v>
      </c>
      <c r="M1952" t="s">
        <v>3624</v>
      </c>
      <c r="N1952" t="s">
        <v>69</v>
      </c>
      <c r="O1952">
        <v>33.96</v>
      </c>
      <c r="P1952">
        <v>20</v>
      </c>
      <c r="Q1952" t="s">
        <v>14</v>
      </c>
      <c r="R1952">
        <f>P1952 * _xll.XLOOKUP(Q1952,CALCULATION!$A$15:$A$17, CALCULATION!$B$15:$B$17 )</f>
        <v>20</v>
      </c>
      <c r="S1952" s="5">
        <f>O1952*P1952*_xll.XLOOKUP(Q1952,CALCULATION!$A$15:$A$17, CALCULATION!$B$15:$B$17)</f>
        <v>679.2</v>
      </c>
      <c r="T1952">
        <v>10</v>
      </c>
      <c r="U1952" t="s">
        <v>14</v>
      </c>
      <c r="V1952">
        <f>T1952 * _xll.XLOOKUP(U1952,CALCULATION!$A$15:$A$17, CALCULATION!$B$15:$B$17 )</f>
        <v>10</v>
      </c>
      <c r="W1952" s="5">
        <f>O1952*T1952*_xll.XLOOKUP(U1952,CALCULATION!$A$15:$A$17, CALCULATION!$B$15:$B$17)</f>
        <v>339.6</v>
      </c>
      <c r="X1952" s="5">
        <f>WORKSHEET[[#This Row],[Clients Total Cost]] / WORKSHEET[[#This Row],[Clients Rate per T2 (USD)]]</f>
        <v>33.96</v>
      </c>
      <c r="Y1952" s="5">
        <f>WORKSHEET[[#This Row],[Clients Rate per T2 (USD)]] - WORKSHEET[[#This Row],[Supplier Rate Per t2 (USD)]]</f>
        <v>10</v>
      </c>
      <c r="Z1952" s="5">
        <f>WORKSHEET[[#This Row],[Profit Per T]] * WORKSHEET[[#This Row],[Weight]]</f>
        <v>339.6</v>
      </c>
      <c r="AA1952">
        <v>0</v>
      </c>
      <c r="AB1952" s="1">
        <v>0</v>
      </c>
      <c r="AC1952" s="1">
        <v>0</v>
      </c>
      <c r="AD1952">
        <v>0</v>
      </c>
      <c r="AE1952" s="1">
        <f>WORKSHEET[[#This Row],[Delay at toll gate in days]] +WORKSHEET[[#This Row],[Delay at workshop in days]] +WORKSHEET[[#This Row],[Delay at border in days]]</f>
        <v>0</v>
      </c>
    </row>
    <row r="1953" spans="1:31" x14ac:dyDescent="0.35">
      <c r="A1953" t="s">
        <v>1973</v>
      </c>
      <c r="B1953" t="s">
        <v>10</v>
      </c>
      <c r="C1953" t="s">
        <v>68</v>
      </c>
      <c r="D1953" t="s">
        <v>3620</v>
      </c>
      <c r="E1953" t="s">
        <v>3614</v>
      </c>
      <c r="F1953" t="str">
        <f>WORKSHEET[[#This Row],[Depart From]]&amp;"-"&amp;WORKSHEET[[#This Row],[Arrive To]]</f>
        <v>Zanzibar-Alger</v>
      </c>
      <c r="G1953" s="2">
        <v>44809</v>
      </c>
      <c r="H1953" s="2" t="s">
        <v>3631</v>
      </c>
      <c r="I1953" s="2" t="str">
        <f t="shared" si="30"/>
        <v>Failed</v>
      </c>
      <c r="J1953" s="2" t="str">
        <f>TEXT(WORKSHEET[[#This Row],[Offloading Date]], "mmm")</f>
        <v>NULL</v>
      </c>
      <c r="K1953" s="2" t="str">
        <f>IF(OR(WORKSHEET[[#This Row],[Year]]="", ISBLANK(WORKSHEET[[#This Row],[Year]]), WORKSHEET[[#This Row],[Year]]="null"), "Exclude", "Include")</f>
        <v>Exclude</v>
      </c>
      <c r="L1953" t="s">
        <v>3624</v>
      </c>
      <c r="M1953" t="s">
        <v>3624</v>
      </c>
      <c r="N1953" t="s">
        <v>13</v>
      </c>
      <c r="O1953">
        <v>34.264000000000003</v>
      </c>
      <c r="P1953">
        <v>600</v>
      </c>
      <c r="Q1953" t="s">
        <v>14</v>
      </c>
      <c r="R1953">
        <f>P1953 * _xll.XLOOKUP(Q1953,CALCULATION!$A$15:$A$17, CALCULATION!$B$15:$B$17 )</f>
        <v>600</v>
      </c>
      <c r="S1953" s="5">
        <f>O1953*P1953*_xll.XLOOKUP(Q1953,CALCULATION!$A$15:$A$17, CALCULATION!$B$15:$B$17)</f>
        <v>20558.400000000001</v>
      </c>
      <c r="T1953">
        <v>300</v>
      </c>
      <c r="U1953" t="s">
        <v>14</v>
      </c>
      <c r="V1953">
        <f>T1953 * _xll.XLOOKUP(U1953,CALCULATION!$A$15:$A$17, CALCULATION!$B$15:$B$17 )</f>
        <v>300</v>
      </c>
      <c r="W1953" s="5">
        <f>O1953*T1953*_xll.XLOOKUP(U1953,CALCULATION!$A$15:$A$17, CALCULATION!$B$15:$B$17)</f>
        <v>10279.200000000001</v>
      </c>
      <c r="X1953" s="5">
        <f>WORKSHEET[[#This Row],[Clients Total Cost]] / WORKSHEET[[#This Row],[Clients Rate per T2 (USD)]]</f>
        <v>34.264000000000003</v>
      </c>
      <c r="Y1953" s="5">
        <f>WORKSHEET[[#This Row],[Clients Rate per T2 (USD)]] - WORKSHEET[[#This Row],[Supplier Rate Per t2 (USD)]]</f>
        <v>300</v>
      </c>
      <c r="Z1953" s="5">
        <f>WORKSHEET[[#This Row],[Profit Per T]] * WORKSHEET[[#This Row],[Weight]]</f>
        <v>10279.200000000001</v>
      </c>
      <c r="AA1953">
        <v>0</v>
      </c>
      <c r="AB1953" s="1">
        <v>0</v>
      </c>
      <c r="AC1953" s="1">
        <v>0</v>
      </c>
      <c r="AD1953">
        <v>0</v>
      </c>
      <c r="AE1953" s="1">
        <f>WORKSHEET[[#This Row],[Delay at toll gate in days]] +WORKSHEET[[#This Row],[Delay at workshop in days]] +WORKSHEET[[#This Row],[Delay at border in days]]</f>
        <v>0</v>
      </c>
    </row>
    <row r="1954" spans="1:31" x14ac:dyDescent="0.35">
      <c r="A1954" t="s">
        <v>1974</v>
      </c>
      <c r="B1954" t="s">
        <v>10</v>
      </c>
      <c r="C1954" t="s">
        <v>68</v>
      </c>
      <c r="D1954" t="s">
        <v>3615</v>
      </c>
      <c r="E1954" t="s">
        <v>3617</v>
      </c>
      <c r="F1954" t="str">
        <f>WORKSHEET[[#This Row],[Depart From]]&amp;"-"&amp;WORKSHEET[[#This Row],[Arrive To]]</f>
        <v>Mombasa-Lagos</v>
      </c>
      <c r="G1954" s="2">
        <v>44802</v>
      </c>
      <c r="H1954" s="2" t="s">
        <v>3631</v>
      </c>
      <c r="I1954" s="2" t="str">
        <f t="shared" si="30"/>
        <v>Failed</v>
      </c>
      <c r="J1954" s="2" t="str">
        <f>TEXT(WORKSHEET[[#This Row],[Offloading Date]], "mmm")</f>
        <v>NULL</v>
      </c>
      <c r="K1954" s="2" t="str">
        <f>IF(OR(WORKSHEET[[#This Row],[Year]]="", ISBLANK(WORKSHEET[[#This Row],[Year]]), WORKSHEET[[#This Row],[Year]]="null"), "Exclude", "Include")</f>
        <v>Exclude</v>
      </c>
      <c r="L1954" t="s">
        <v>3624</v>
      </c>
      <c r="M1954" t="s">
        <v>3624</v>
      </c>
      <c r="N1954" t="s">
        <v>69</v>
      </c>
      <c r="O1954">
        <v>29.888000000000002</v>
      </c>
      <c r="P1954">
        <v>20</v>
      </c>
      <c r="Q1954" t="s">
        <v>14</v>
      </c>
      <c r="R1954">
        <f>P1954 * _xll.XLOOKUP(Q1954,CALCULATION!$A$15:$A$17, CALCULATION!$B$15:$B$17 )</f>
        <v>20</v>
      </c>
      <c r="S1954" s="5">
        <f>O1954*P1954*_xll.XLOOKUP(Q1954,CALCULATION!$A$15:$A$17, CALCULATION!$B$15:$B$17)</f>
        <v>597.76</v>
      </c>
      <c r="T1954">
        <v>10</v>
      </c>
      <c r="U1954" t="s">
        <v>14</v>
      </c>
      <c r="V1954">
        <f>T1954 * _xll.XLOOKUP(U1954,CALCULATION!$A$15:$A$17, CALCULATION!$B$15:$B$17 )</f>
        <v>10</v>
      </c>
      <c r="W1954" s="5">
        <f>O1954*T1954*_xll.XLOOKUP(U1954,CALCULATION!$A$15:$A$17, CALCULATION!$B$15:$B$17)</f>
        <v>298.88</v>
      </c>
      <c r="X1954" s="5">
        <f>WORKSHEET[[#This Row],[Clients Total Cost]] / WORKSHEET[[#This Row],[Clients Rate per T2 (USD)]]</f>
        <v>29.887999999999998</v>
      </c>
      <c r="Y1954" s="5">
        <f>WORKSHEET[[#This Row],[Clients Rate per T2 (USD)]] - WORKSHEET[[#This Row],[Supplier Rate Per t2 (USD)]]</f>
        <v>10</v>
      </c>
      <c r="Z1954" s="5">
        <f>WORKSHEET[[#This Row],[Profit Per T]] * WORKSHEET[[#This Row],[Weight]]</f>
        <v>298.88</v>
      </c>
      <c r="AA1954">
        <v>0</v>
      </c>
      <c r="AB1954" s="1">
        <v>0</v>
      </c>
      <c r="AC1954" s="1">
        <v>0</v>
      </c>
      <c r="AD1954">
        <v>0</v>
      </c>
      <c r="AE1954" s="1">
        <f>WORKSHEET[[#This Row],[Delay at toll gate in days]] +WORKSHEET[[#This Row],[Delay at workshop in days]] +WORKSHEET[[#This Row],[Delay at border in days]]</f>
        <v>0</v>
      </c>
    </row>
    <row r="1955" spans="1:31" x14ac:dyDescent="0.35">
      <c r="A1955" t="s">
        <v>1975</v>
      </c>
      <c r="B1955" t="s">
        <v>10</v>
      </c>
      <c r="C1955" t="s">
        <v>68</v>
      </c>
      <c r="D1955" t="s">
        <v>3616</v>
      </c>
      <c r="E1955" t="s">
        <v>3612</v>
      </c>
      <c r="F1955" t="str">
        <f>WORKSHEET[[#This Row],[Depart From]]&amp;"-"&amp;WORKSHEET[[#This Row],[Arrive To]]</f>
        <v>Marrakech-Victoria</v>
      </c>
      <c r="G1955" s="2">
        <v>44809</v>
      </c>
      <c r="H1955" s="2" t="s">
        <v>3631</v>
      </c>
      <c r="I1955" s="2" t="str">
        <f t="shared" si="30"/>
        <v>Failed</v>
      </c>
      <c r="J1955" s="2" t="str">
        <f>TEXT(WORKSHEET[[#This Row],[Offloading Date]], "mmm")</f>
        <v>NULL</v>
      </c>
      <c r="K1955" s="2" t="str">
        <f>IF(OR(WORKSHEET[[#This Row],[Year]]="", ISBLANK(WORKSHEET[[#This Row],[Year]]), WORKSHEET[[#This Row],[Year]]="null"), "Exclude", "Include")</f>
        <v>Exclude</v>
      </c>
      <c r="L1955" t="s">
        <v>3624</v>
      </c>
      <c r="M1955" t="s">
        <v>3624</v>
      </c>
      <c r="N1955" t="s">
        <v>13</v>
      </c>
      <c r="O1955">
        <v>34.42</v>
      </c>
      <c r="P1955">
        <v>600</v>
      </c>
      <c r="Q1955" t="s">
        <v>14</v>
      </c>
      <c r="R1955">
        <f>P1955 * _xll.XLOOKUP(Q1955,CALCULATION!$A$15:$A$17, CALCULATION!$B$15:$B$17 )</f>
        <v>600</v>
      </c>
      <c r="S1955" s="5">
        <f>O1955*P1955*_xll.XLOOKUP(Q1955,CALCULATION!$A$15:$A$17, CALCULATION!$B$15:$B$17)</f>
        <v>20652</v>
      </c>
      <c r="T1955">
        <v>300</v>
      </c>
      <c r="U1955" t="s">
        <v>14</v>
      </c>
      <c r="V1955">
        <f>T1955 * _xll.XLOOKUP(U1955,CALCULATION!$A$15:$A$17, CALCULATION!$B$15:$B$17 )</f>
        <v>300</v>
      </c>
      <c r="W1955" s="5">
        <f>O1955*T1955*_xll.XLOOKUP(U1955,CALCULATION!$A$15:$A$17, CALCULATION!$B$15:$B$17)</f>
        <v>10326</v>
      </c>
      <c r="X1955" s="5">
        <f>WORKSHEET[[#This Row],[Clients Total Cost]] / WORKSHEET[[#This Row],[Clients Rate per T2 (USD)]]</f>
        <v>34.42</v>
      </c>
      <c r="Y1955" s="5">
        <f>WORKSHEET[[#This Row],[Clients Rate per T2 (USD)]] - WORKSHEET[[#This Row],[Supplier Rate Per t2 (USD)]]</f>
        <v>300</v>
      </c>
      <c r="Z1955" s="5">
        <f>WORKSHEET[[#This Row],[Profit Per T]] * WORKSHEET[[#This Row],[Weight]]</f>
        <v>10326</v>
      </c>
      <c r="AA1955">
        <v>0</v>
      </c>
      <c r="AB1955" s="1">
        <v>0</v>
      </c>
      <c r="AC1955" s="1">
        <v>0</v>
      </c>
      <c r="AD1955">
        <v>0</v>
      </c>
      <c r="AE1955" s="1">
        <f>WORKSHEET[[#This Row],[Delay at toll gate in days]] +WORKSHEET[[#This Row],[Delay at workshop in days]] +WORKSHEET[[#This Row],[Delay at border in days]]</f>
        <v>0</v>
      </c>
    </row>
    <row r="1956" spans="1:31" x14ac:dyDescent="0.35">
      <c r="A1956" t="s">
        <v>1976</v>
      </c>
      <c r="B1956" t="s">
        <v>10</v>
      </c>
      <c r="C1956" t="s">
        <v>68</v>
      </c>
      <c r="D1956" t="s">
        <v>3611</v>
      </c>
      <c r="E1956" t="s">
        <v>3617</v>
      </c>
      <c r="F1956" t="str">
        <f>WORKSHEET[[#This Row],[Depart From]]&amp;"-"&amp;WORKSHEET[[#This Row],[Arrive To]]</f>
        <v>Mogadishu-Lagos</v>
      </c>
      <c r="G1956" s="2">
        <v>44798</v>
      </c>
      <c r="H1956" s="2" t="s">
        <v>3631</v>
      </c>
      <c r="I1956" s="2" t="str">
        <f t="shared" si="30"/>
        <v>Failed</v>
      </c>
      <c r="J1956" s="2" t="str">
        <f>TEXT(WORKSHEET[[#This Row],[Offloading Date]], "mmm")</f>
        <v>NULL</v>
      </c>
      <c r="K1956" s="2" t="str">
        <f>IF(OR(WORKSHEET[[#This Row],[Year]]="", ISBLANK(WORKSHEET[[#This Row],[Year]]), WORKSHEET[[#This Row],[Year]]="null"), "Exclude", "Include")</f>
        <v>Exclude</v>
      </c>
      <c r="L1956" t="s">
        <v>3624</v>
      </c>
      <c r="M1956" t="s">
        <v>3624</v>
      </c>
      <c r="N1956" t="s">
        <v>69</v>
      </c>
      <c r="O1956">
        <v>34.411000000000001</v>
      </c>
      <c r="P1956">
        <v>20</v>
      </c>
      <c r="Q1956" t="s">
        <v>14</v>
      </c>
      <c r="R1956">
        <f>P1956 * _xll.XLOOKUP(Q1956,CALCULATION!$A$15:$A$17, CALCULATION!$B$15:$B$17 )</f>
        <v>20</v>
      </c>
      <c r="S1956" s="5">
        <f>O1956*P1956*_xll.XLOOKUP(Q1956,CALCULATION!$A$15:$A$17, CALCULATION!$B$15:$B$17)</f>
        <v>688.22</v>
      </c>
      <c r="T1956">
        <v>10</v>
      </c>
      <c r="U1956" t="s">
        <v>14</v>
      </c>
      <c r="V1956">
        <f>T1956 * _xll.XLOOKUP(U1956,CALCULATION!$A$15:$A$17, CALCULATION!$B$15:$B$17 )</f>
        <v>10</v>
      </c>
      <c r="W1956" s="5">
        <f>O1956*T1956*_xll.XLOOKUP(U1956,CALCULATION!$A$15:$A$17, CALCULATION!$B$15:$B$17)</f>
        <v>344.11</v>
      </c>
      <c r="X1956" s="5">
        <f>WORKSHEET[[#This Row],[Clients Total Cost]] / WORKSHEET[[#This Row],[Clients Rate per T2 (USD)]]</f>
        <v>34.411000000000001</v>
      </c>
      <c r="Y1956" s="5">
        <f>WORKSHEET[[#This Row],[Clients Rate per T2 (USD)]] - WORKSHEET[[#This Row],[Supplier Rate Per t2 (USD)]]</f>
        <v>10</v>
      </c>
      <c r="Z1956" s="5">
        <f>WORKSHEET[[#This Row],[Profit Per T]] * WORKSHEET[[#This Row],[Weight]]</f>
        <v>344.11</v>
      </c>
      <c r="AA1956">
        <v>0</v>
      </c>
      <c r="AB1956" s="1">
        <v>0</v>
      </c>
      <c r="AC1956" s="1">
        <v>0</v>
      </c>
      <c r="AD1956">
        <v>0</v>
      </c>
      <c r="AE1956" s="1">
        <f>WORKSHEET[[#This Row],[Delay at toll gate in days]] +WORKSHEET[[#This Row],[Delay at workshop in days]] +WORKSHEET[[#This Row],[Delay at border in days]]</f>
        <v>0</v>
      </c>
    </row>
    <row r="1957" spans="1:31" x14ac:dyDescent="0.35">
      <c r="A1957" t="s">
        <v>1977</v>
      </c>
      <c r="B1957" t="s">
        <v>10</v>
      </c>
      <c r="C1957" t="s">
        <v>68</v>
      </c>
      <c r="D1957" t="s">
        <v>3619</v>
      </c>
      <c r="E1957" t="s">
        <v>3618</v>
      </c>
      <c r="F1957" t="str">
        <f>WORKSHEET[[#This Row],[Depart From]]&amp;"-"&amp;WORKSHEET[[#This Row],[Arrive To]]</f>
        <v>Addis Ababa-Tripoli</v>
      </c>
      <c r="G1957" s="2">
        <v>44809</v>
      </c>
      <c r="H1957" s="2" t="s">
        <v>3631</v>
      </c>
      <c r="I1957" s="2" t="str">
        <f t="shared" si="30"/>
        <v>Failed</v>
      </c>
      <c r="J1957" s="2" t="str">
        <f>TEXT(WORKSHEET[[#This Row],[Offloading Date]], "mmm")</f>
        <v>NULL</v>
      </c>
      <c r="K1957" s="2" t="str">
        <f>IF(OR(WORKSHEET[[#This Row],[Year]]="", ISBLANK(WORKSHEET[[#This Row],[Year]]), WORKSHEET[[#This Row],[Year]]="null"), "Exclude", "Include")</f>
        <v>Exclude</v>
      </c>
      <c r="L1957" t="s">
        <v>3624</v>
      </c>
      <c r="M1957" t="s">
        <v>3624</v>
      </c>
      <c r="N1957" t="s">
        <v>13</v>
      </c>
      <c r="O1957">
        <v>33.872999999999998</v>
      </c>
      <c r="P1957">
        <v>600</v>
      </c>
      <c r="Q1957" t="s">
        <v>14</v>
      </c>
      <c r="R1957">
        <f>P1957 * _xll.XLOOKUP(Q1957,CALCULATION!$A$15:$A$17, CALCULATION!$B$15:$B$17 )</f>
        <v>600</v>
      </c>
      <c r="S1957" s="5">
        <f>O1957*P1957*_xll.XLOOKUP(Q1957,CALCULATION!$A$15:$A$17, CALCULATION!$B$15:$B$17)</f>
        <v>20323.8</v>
      </c>
      <c r="T1957">
        <v>300</v>
      </c>
      <c r="U1957" t="s">
        <v>14</v>
      </c>
      <c r="V1957">
        <f>T1957 * _xll.XLOOKUP(U1957,CALCULATION!$A$15:$A$17, CALCULATION!$B$15:$B$17 )</f>
        <v>300</v>
      </c>
      <c r="W1957" s="5">
        <f>O1957*T1957*_xll.XLOOKUP(U1957,CALCULATION!$A$15:$A$17, CALCULATION!$B$15:$B$17)</f>
        <v>10161.9</v>
      </c>
      <c r="X1957" s="5">
        <f>WORKSHEET[[#This Row],[Clients Total Cost]] / WORKSHEET[[#This Row],[Clients Rate per T2 (USD)]]</f>
        <v>33.872999999999998</v>
      </c>
      <c r="Y1957" s="5">
        <f>WORKSHEET[[#This Row],[Clients Rate per T2 (USD)]] - WORKSHEET[[#This Row],[Supplier Rate Per t2 (USD)]]</f>
        <v>300</v>
      </c>
      <c r="Z1957" s="5">
        <f>WORKSHEET[[#This Row],[Profit Per T]] * WORKSHEET[[#This Row],[Weight]]</f>
        <v>10161.9</v>
      </c>
      <c r="AA1957">
        <v>0</v>
      </c>
      <c r="AB1957" s="1">
        <v>0</v>
      </c>
      <c r="AC1957" s="1">
        <v>0</v>
      </c>
      <c r="AD1957">
        <v>0</v>
      </c>
      <c r="AE1957" s="1">
        <f>WORKSHEET[[#This Row],[Delay at toll gate in days]] +WORKSHEET[[#This Row],[Delay at workshop in days]] +WORKSHEET[[#This Row],[Delay at border in days]]</f>
        <v>0</v>
      </c>
    </row>
    <row r="1958" spans="1:31" x14ac:dyDescent="0.35">
      <c r="A1958" t="s">
        <v>1978</v>
      </c>
      <c r="B1958" t="s">
        <v>10</v>
      </c>
      <c r="C1958" t="s">
        <v>68</v>
      </c>
      <c r="D1958" t="s">
        <v>3616</v>
      </c>
      <c r="E1958" t="s">
        <v>3618</v>
      </c>
      <c r="F1958" t="str">
        <f>WORKSHEET[[#This Row],[Depart From]]&amp;"-"&amp;WORKSHEET[[#This Row],[Arrive To]]</f>
        <v>Marrakech-Tripoli</v>
      </c>
      <c r="G1958" s="2">
        <v>44802</v>
      </c>
      <c r="H1958" s="2" t="s">
        <v>3631</v>
      </c>
      <c r="I1958" s="2" t="str">
        <f t="shared" si="30"/>
        <v>Failed</v>
      </c>
      <c r="J1958" s="2" t="str">
        <f>TEXT(WORKSHEET[[#This Row],[Offloading Date]], "mmm")</f>
        <v>NULL</v>
      </c>
      <c r="K1958" s="2" t="str">
        <f>IF(OR(WORKSHEET[[#This Row],[Year]]="", ISBLANK(WORKSHEET[[#This Row],[Year]]), WORKSHEET[[#This Row],[Year]]="null"), "Exclude", "Include")</f>
        <v>Exclude</v>
      </c>
      <c r="L1958" t="s">
        <v>3624</v>
      </c>
      <c r="M1958" t="s">
        <v>3624</v>
      </c>
      <c r="N1958" t="s">
        <v>69</v>
      </c>
      <c r="O1958">
        <v>34.127000000000002</v>
      </c>
      <c r="P1958">
        <v>20</v>
      </c>
      <c r="Q1958" t="s">
        <v>14</v>
      </c>
      <c r="R1958">
        <f>P1958 * _xll.XLOOKUP(Q1958,CALCULATION!$A$15:$A$17, CALCULATION!$B$15:$B$17 )</f>
        <v>20</v>
      </c>
      <c r="S1958" s="5">
        <f>O1958*P1958*_xll.XLOOKUP(Q1958,CALCULATION!$A$15:$A$17, CALCULATION!$B$15:$B$17)</f>
        <v>682.54000000000008</v>
      </c>
      <c r="T1958">
        <v>10</v>
      </c>
      <c r="U1958" t="s">
        <v>14</v>
      </c>
      <c r="V1958">
        <f>T1958 * _xll.XLOOKUP(U1958,CALCULATION!$A$15:$A$17, CALCULATION!$B$15:$B$17 )</f>
        <v>10</v>
      </c>
      <c r="W1958" s="5">
        <f>O1958*T1958*_xll.XLOOKUP(U1958,CALCULATION!$A$15:$A$17, CALCULATION!$B$15:$B$17)</f>
        <v>341.27000000000004</v>
      </c>
      <c r="X1958" s="5">
        <f>WORKSHEET[[#This Row],[Clients Total Cost]] / WORKSHEET[[#This Row],[Clients Rate per T2 (USD)]]</f>
        <v>34.127000000000002</v>
      </c>
      <c r="Y1958" s="5">
        <f>WORKSHEET[[#This Row],[Clients Rate per T2 (USD)]] - WORKSHEET[[#This Row],[Supplier Rate Per t2 (USD)]]</f>
        <v>10</v>
      </c>
      <c r="Z1958" s="5">
        <f>WORKSHEET[[#This Row],[Profit Per T]] * WORKSHEET[[#This Row],[Weight]]</f>
        <v>341.27000000000004</v>
      </c>
      <c r="AA1958">
        <v>0</v>
      </c>
      <c r="AB1958" s="1">
        <v>0</v>
      </c>
      <c r="AC1958" s="1">
        <v>0</v>
      </c>
      <c r="AD1958">
        <v>0</v>
      </c>
      <c r="AE1958" s="1">
        <f>WORKSHEET[[#This Row],[Delay at toll gate in days]] +WORKSHEET[[#This Row],[Delay at workshop in days]] +WORKSHEET[[#This Row],[Delay at border in days]]</f>
        <v>0</v>
      </c>
    </row>
    <row r="1959" spans="1:31" x14ac:dyDescent="0.35">
      <c r="A1959" t="s">
        <v>1979</v>
      </c>
      <c r="B1959" t="s">
        <v>10</v>
      </c>
      <c r="C1959" t="s">
        <v>68</v>
      </c>
      <c r="D1959" t="s">
        <v>3611</v>
      </c>
      <c r="E1959" t="s">
        <v>3613</v>
      </c>
      <c r="F1959" t="str">
        <f>WORKSHEET[[#This Row],[Depart From]]&amp;"-"&amp;WORKSHEET[[#This Row],[Arrive To]]</f>
        <v>Mogadishu-Sanaa</v>
      </c>
      <c r="G1959" s="2">
        <v>44809</v>
      </c>
      <c r="H1959" s="2" t="s">
        <v>3631</v>
      </c>
      <c r="I1959" s="2" t="str">
        <f t="shared" si="30"/>
        <v>Failed</v>
      </c>
      <c r="J1959" s="2" t="str">
        <f>TEXT(WORKSHEET[[#This Row],[Offloading Date]], "mmm")</f>
        <v>NULL</v>
      </c>
      <c r="K1959" s="2" t="str">
        <f>IF(OR(WORKSHEET[[#This Row],[Year]]="", ISBLANK(WORKSHEET[[#This Row],[Year]]), WORKSHEET[[#This Row],[Year]]="null"), "Exclude", "Include")</f>
        <v>Exclude</v>
      </c>
      <c r="L1959" t="s">
        <v>3624</v>
      </c>
      <c r="M1959" t="s">
        <v>3624</v>
      </c>
      <c r="N1959" t="s">
        <v>13</v>
      </c>
      <c r="O1959">
        <v>30.167000000000002</v>
      </c>
      <c r="P1959">
        <v>600</v>
      </c>
      <c r="Q1959" t="s">
        <v>14</v>
      </c>
      <c r="R1959">
        <f>P1959 * _xll.XLOOKUP(Q1959,CALCULATION!$A$15:$A$17, CALCULATION!$B$15:$B$17 )</f>
        <v>600</v>
      </c>
      <c r="S1959" s="5">
        <f>O1959*P1959*_xll.XLOOKUP(Q1959,CALCULATION!$A$15:$A$17, CALCULATION!$B$15:$B$17)</f>
        <v>18100.2</v>
      </c>
      <c r="T1959">
        <v>300</v>
      </c>
      <c r="U1959" t="s">
        <v>14</v>
      </c>
      <c r="V1959">
        <f>T1959 * _xll.XLOOKUP(U1959,CALCULATION!$A$15:$A$17, CALCULATION!$B$15:$B$17 )</f>
        <v>300</v>
      </c>
      <c r="W1959" s="5">
        <f>O1959*T1959*_xll.XLOOKUP(U1959,CALCULATION!$A$15:$A$17, CALCULATION!$B$15:$B$17)</f>
        <v>9050.1</v>
      </c>
      <c r="X1959" s="5">
        <f>WORKSHEET[[#This Row],[Clients Total Cost]] / WORKSHEET[[#This Row],[Clients Rate per T2 (USD)]]</f>
        <v>30.167000000000002</v>
      </c>
      <c r="Y1959" s="5">
        <f>WORKSHEET[[#This Row],[Clients Rate per T2 (USD)]] - WORKSHEET[[#This Row],[Supplier Rate Per t2 (USD)]]</f>
        <v>300</v>
      </c>
      <c r="Z1959" s="5">
        <f>WORKSHEET[[#This Row],[Profit Per T]] * WORKSHEET[[#This Row],[Weight]]</f>
        <v>9050.1</v>
      </c>
      <c r="AA1959">
        <v>0</v>
      </c>
      <c r="AB1959" s="1">
        <v>0</v>
      </c>
      <c r="AC1959" s="1">
        <v>0</v>
      </c>
      <c r="AD1959">
        <v>0</v>
      </c>
      <c r="AE1959" s="1">
        <f>WORKSHEET[[#This Row],[Delay at toll gate in days]] +WORKSHEET[[#This Row],[Delay at workshop in days]] +WORKSHEET[[#This Row],[Delay at border in days]]</f>
        <v>0</v>
      </c>
    </row>
    <row r="1960" spans="1:31" x14ac:dyDescent="0.35">
      <c r="A1960" t="s">
        <v>1980</v>
      </c>
      <c r="B1960" t="s">
        <v>10</v>
      </c>
      <c r="C1960" t="s">
        <v>68</v>
      </c>
      <c r="D1960" t="s">
        <v>3611</v>
      </c>
      <c r="E1960" t="s">
        <v>3617</v>
      </c>
      <c r="F1960" t="str">
        <f>WORKSHEET[[#This Row],[Depart From]]&amp;"-"&amp;WORKSHEET[[#This Row],[Arrive To]]</f>
        <v>Mogadishu-Lagos</v>
      </c>
      <c r="G1960" s="2">
        <v>44803</v>
      </c>
      <c r="H1960" s="2" t="s">
        <v>3631</v>
      </c>
      <c r="I1960" s="2" t="str">
        <f t="shared" si="30"/>
        <v>Failed</v>
      </c>
      <c r="J1960" s="2" t="str">
        <f>TEXT(WORKSHEET[[#This Row],[Offloading Date]], "mmm")</f>
        <v>NULL</v>
      </c>
      <c r="K1960" s="2" t="str">
        <f>IF(OR(WORKSHEET[[#This Row],[Year]]="", ISBLANK(WORKSHEET[[#This Row],[Year]]), WORKSHEET[[#This Row],[Year]]="null"), "Exclude", "Include")</f>
        <v>Exclude</v>
      </c>
      <c r="L1960" t="s">
        <v>3624</v>
      </c>
      <c r="M1960" t="s">
        <v>3624</v>
      </c>
      <c r="N1960" t="s">
        <v>69</v>
      </c>
      <c r="O1960">
        <v>28.437000000000001</v>
      </c>
      <c r="P1960">
        <v>20</v>
      </c>
      <c r="Q1960" t="s">
        <v>14</v>
      </c>
      <c r="R1960">
        <f>P1960 * _xll.XLOOKUP(Q1960,CALCULATION!$A$15:$A$17, CALCULATION!$B$15:$B$17 )</f>
        <v>20</v>
      </c>
      <c r="S1960" s="5">
        <f>O1960*P1960*_xll.XLOOKUP(Q1960,CALCULATION!$A$15:$A$17, CALCULATION!$B$15:$B$17)</f>
        <v>568.74</v>
      </c>
      <c r="T1960">
        <v>10</v>
      </c>
      <c r="U1960" t="s">
        <v>14</v>
      </c>
      <c r="V1960">
        <f>T1960 * _xll.XLOOKUP(U1960,CALCULATION!$A$15:$A$17, CALCULATION!$B$15:$B$17 )</f>
        <v>10</v>
      </c>
      <c r="W1960" s="5">
        <f>O1960*T1960*_xll.XLOOKUP(U1960,CALCULATION!$A$15:$A$17, CALCULATION!$B$15:$B$17)</f>
        <v>284.37</v>
      </c>
      <c r="X1960" s="5">
        <f>WORKSHEET[[#This Row],[Clients Total Cost]] / WORKSHEET[[#This Row],[Clients Rate per T2 (USD)]]</f>
        <v>28.437000000000001</v>
      </c>
      <c r="Y1960" s="5">
        <f>WORKSHEET[[#This Row],[Clients Rate per T2 (USD)]] - WORKSHEET[[#This Row],[Supplier Rate Per t2 (USD)]]</f>
        <v>10</v>
      </c>
      <c r="Z1960" s="5">
        <f>WORKSHEET[[#This Row],[Profit Per T]] * WORKSHEET[[#This Row],[Weight]]</f>
        <v>284.37</v>
      </c>
      <c r="AA1960">
        <v>0</v>
      </c>
      <c r="AB1960" s="1">
        <v>0</v>
      </c>
      <c r="AC1960" s="1">
        <v>0</v>
      </c>
      <c r="AD1960">
        <v>0</v>
      </c>
      <c r="AE1960" s="1">
        <f>WORKSHEET[[#This Row],[Delay at toll gate in days]] +WORKSHEET[[#This Row],[Delay at workshop in days]] +WORKSHEET[[#This Row],[Delay at border in days]]</f>
        <v>0</v>
      </c>
    </row>
    <row r="1961" spans="1:31" x14ac:dyDescent="0.35">
      <c r="A1961" t="s">
        <v>1981</v>
      </c>
      <c r="B1961" t="s">
        <v>10</v>
      </c>
      <c r="C1961" t="s">
        <v>68</v>
      </c>
      <c r="D1961" t="s">
        <v>3615</v>
      </c>
      <c r="E1961" t="s">
        <v>3613</v>
      </c>
      <c r="F1961" t="str">
        <f>WORKSHEET[[#This Row],[Depart From]]&amp;"-"&amp;WORKSHEET[[#This Row],[Arrive To]]</f>
        <v>Mombasa-Sanaa</v>
      </c>
      <c r="G1961" s="2">
        <v>44809</v>
      </c>
      <c r="H1961" s="2" t="s">
        <v>3631</v>
      </c>
      <c r="I1961" s="2" t="str">
        <f t="shared" si="30"/>
        <v>Failed</v>
      </c>
      <c r="J1961" s="2" t="str">
        <f>TEXT(WORKSHEET[[#This Row],[Offloading Date]], "mmm")</f>
        <v>NULL</v>
      </c>
      <c r="K1961" s="2" t="str">
        <f>IF(OR(WORKSHEET[[#This Row],[Year]]="", ISBLANK(WORKSHEET[[#This Row],[Year]]), WORKSHEET[[#This Row],[Year]]="null"), "Exclude", "Include")</f>
        <v>Exclude</v>
      </c>
      <c r="L1961" t="s">
        <v>3624</v>
      </c>
      <c r="M1961" t="s">
        <v>3624</v>
      </c>
      <c r="N1961" t="s">
        <v>13</v>
      </c>
      <c r="O1961">
        <v>33.652000000000001</v>
      </c>
      <c r="P1961">
        <v>600</v>
      </c>
      <c r="Q1961" t="s">
        <v>14</v>
      </c>
      <c r="R1961">
        <f>P1961 * _xll.XLOOKUP(Q1961,CALCULATION!$A$15:$A$17, CALCULATION!$B$15:$B$17 )</f>
        <v>600</v>
      </c>
      <c r="S1961" s="5">
        <f>O1961*P1961*_xll.XLOOKUP(Q1961,CALCULATION!$A$15:$A$17, CALCULATION!$B$15:$B$17)</f>
        <v>20191.2</v>
      </c>
      <c r="T1961">
        <v>300</v>
      </c>
      <c r="U1961" t="s">
        <v>14</v>
      </c>
      <c r="V1961">
        <f>T1961 * _xll.XLOOKUP(U1961,CALCULATION!$A$15:$A$17, CALCULATION!$B$15:$B$17 )</f>
        <v>300</v>
      </c>
      <c r="W1961" s="5">
        <f>O1961*T1961*_xll.XLOOKUP(U1961,CALCULATION!$A$15:$A$17, CALCULATION!$B$15:$B$17)</f>
        <v>10095.6</v>
      </c>
      <c r="X1961" s="5">
        <f>WORKSHEET[[#This Row],[Clients Total Cost]] / WORKSHEET[[#This Row],[Clients Rate per T2 (USD)]]</f>
        <v>33.652000000000001</v>
      </c>
      <c r="Y1961" s="5">
        <f>WORKSHEET[[#This Row],[Clients Rate per T2 (USD)]] - WORKSHEET[[#This Row],[Supplier Rate Per t2 (USD)]]</f>
        <v>300</v>
      </c>
      <c r="Z1961" s="5">
        <f>WORKSHEET[[#This Row],[Profit Per T]] * WORKSHEET[[#This Row],[Weight]]</f>
        <v>10095.6</v>
      </c>
      <c r="AA1961">
        <v>0</v>
      </c>
      <c r="AB1961" s="1">
        <v>0</v>
      </c>
      <c r="AC1961" s="1">
        <v>0</v>
      </c>
      <c r="AD1961">
        <v>0</v>
      </c>
      <c r="AE1961" s="1">
        <f>WORKSHEET[[#This Row],[Delay at toll gate in days]] +WORKSHEET[[#This Row],[Delay at workshop in days]] +WORKSHEET[[#This Row],[Delay at border in days]]</f>
        <v>0</v>
      </c>
    </row>
    <row r="1962" spans="1:31" x14ac:dyDescent="0.35">
      <c r="A1962" t="s">
        <v>1982</v>
      </c>
      <c r="B1962" t="s">
        <v>10</v>
      </c>
      <c r="C1962" t="s">
        <v>68</v>
      </c>
      <c r="D1962" t="s">
        <v>3615</v>
      </c>
      <c r="E1962" t="s">
        <v>3617</v>
      </c>
      <c r="F1962" t="str">
        <f>WORKSHEET[[#This Row],[Depart From]]&amp;"-"&amp;WORKSHEET[[#This Row],[Arrive To]]</f>
        <v>Mombasa-Lagos</v>
      </c>
      <c r="G1962" s="2">
        <v>44802</v>
      </c>
      <c r="H1962" s="2" t="s">
        <v>3631</v>
      </c>
      <c r="I1962" s="2" t="str">
        <f t="shared" si="30"/>
        <v>Failed</v>
      </c>
      <c r="J1962" s="2" t="str">
        <f>TEXT(WORKSHEET[[#This Row],[Offloading Date]], "mmm")</f>
        <v>NULL</v>
      </c>
      <c r="K1962" s="2" t="str">
        <f>IF(OR(WORKSHEET[[#This Row],[Year]]="", ISBLANK(WORKSHEET[[#This Row],[Year]]), WORKSHEET[[#This Row],[Year]]="null"), "Exclude", "Include")</f>
        <v>Exclude</v>
      </c>
      <c r="L1962" t="s">
        <v>3624</v>
      </c>
      <c r="M1962" t="s">
        <v>3624</v>
      </c>
      <c r="N1962" t="s">
        <v>69</v>
      </c>
      <c r="O1962">
        <v>33.982999999999997</v>
      </c>
      <c r="P1962">
        <v>20</v>
      </c>
      <c r="Q1962" t="s">
        <v>14</v>
      </c>
      <c r="R1962">
        <f>P1962 * _xll.XLOOKUP(Q1962,CALCULATION!$A$15:$A$17, CALCULATION!$B$15:$B$17 )</f>
        <v>20</v>
      </c>
      <c r="S1962" s="5">
        <f>O1962*P1962*_xll.XLOOKUP(Q1962,CALCULATION!$A$15:$A$17, CALCULATION!$B$15:$B$17)</f>
        <v>679.66</v>
      </c>
      <c r="T1962">
        <v>10</v>
      </c>
      <c r="U1962" t="s">
        <v>14</v>
      </c>
      <c r="V1962">
        <f>T1962 * _xll.XLOOKUP(U1962,CALCULATION!$A$15:$A$17, CALCULATION!$B$15:$B$17 )</f>
        <v>10</v>
      </c>
      <c r="W1962" s="5">
        <f>O1962*T1962*_xll.XLOOKUP(U1962,CALCULATION!$A$15:$A$17, CALCULATION!$B$15:$B$17)</f>
        <v>339.83</v>
      </c>
      <c r="X1962" s="5">
        <f>WORKSHEET[[#This Row],[Clients Total Cost]] / WORKSHEET[[#This Row],[Clients Rate per T2 (USD)]]</f>
        <v>33.982999999999997</v>
      </c>
      <c r="Y1962" s="5">
        <f>WORKSHEET[[#This Row],[Clients Rate per T2 (USD)]] - WORKSHEET[[#This Row],[Supplier Rate Per t2 (USD)]]</f>
        <v>10</v>
      </c>
      <c r="Z1962" s="5">
        <f>WORKSHEET[[#This Row],[Profit Per T]] * WORKSHEET[[#This Row],[Weight]]</f>
        <v>339.83</v>
      </c>
      <c r="AA1962">
        <v>0</v>
      </c>
      <c r="AB1962" s="1">
        <v>0</v>
      </c>
      <c r="AC1962" s="1">
        <v>0</v>
      </c>
      <c r="AD1962">
        <v>0</v>
      </c>
      <c r="AE1962" s="1">
        <f>WORKSHEET[[#This Row],[Delay at toll gate in days]] +WORKSHEET[[#This Row],[Delay at workshop in days]] +WORKSHEET[[#This Row],[Delay at border in days]]</f>
        <v>0</v>
      </c>
    </row>
    <row r="1963" spans="1:31" x14ac:dyDescent="0.35">
      <c r="A1963" t="s">
        <v>1983</v>
      </c>
      <c r="B1963" t="s">
        <v>10</v>
      </c>
      <c r="C1963" t="s">
        <v>68</v>
      </c>
      <c r="D1963" t="s">
        <v>3611</v>
      </c>
      <c r="E1963" t="s">
        <v>3613</v>
      </c>
      <c r="F1963" t="str">
        <f>WORKSHEET[[#This Row],[Depart From]]&amp;"-"&amp;WORKSHEET[[#This Row],[Arrive To]]</f>
        <v>Mogadishu-Sanaa</v>
      </c>
      <c r="G1963" s="2">
        <v>44809</v>
      </c>
      <c r="H1963" s="2" t="s">
        <v>3631</v>
      </c>
      <c r="I1963" s="2" t="str">
        <f t="shared" si="30"/>
        <v>Failed</v>
      </c>
      <c r="J1963" s="2" t="str">
        <f>TEXT(WORKSHEET[[#This Row],[Offloading Date]], "mmm")</f>
        <v>NULL</v>
      </c>
      <c r="K1963" s="2" t="str">
        <f>IF(OR(WORKSHEET[[#This Row],[Year]]="", ISBLANK(WORKSHEET[[#This Row],[Year]]), WORKSHEET[[#This Row],[Year]]="null"), "Exclude", "Include")</f>
        <v>Exclude</v>
      </c>
      <c r="L1963" t="s">
        <v>3624</v>
      </c>
      <c r="M1963" t="s">
        <v>3624</v>
      </c>
      <c r="N1963" t="s">
        <v>13</v>
      </c>
      <c r="O1963">
        <v>30.216999999999999</v>
      </c>
      <c r="P1963">
        <v>600</v>
      </c>
      <c r="Q1963" t="s">
        <v>14</v>
      </c>
      <c r="R1963">
        <f>P1963 * _xll.XLOOKUP(Q1963,CALCULATION!$A$15:$A$17, CALCULATION!$B$15:$B$17 )</f>
        <v>600</v>
      </c>
      <c r="S1963" s="5">
        <f>O1963*P1963*_xll.XLOOKUP(Q1963,CALCULATION!$A$15:$A$17, CALCULATION!$B$15:$B$17)</f>
        <v>18130.2</v>
      </c>
      <c r="T1963">
        <v>300</v>
      </c>
      <c r="U1963" t="s">
        <v>14</v>
      </c>
      <c r="V1963">
        <f>T1963 * _xll.XLOOKUP(U1963,CALCULATION!$A$15:$A$17, CALCULATION!$B$15:$B$17 )</f>
        <v>300</v>
      </c>
      <c r="W1963" s="5">
        <f>O1963*T1963*_xll.XLOOKUP(U1963,CALCULATION!$A$15:$A$17, CALCULATION!$B$15:$B$17)</f>
        <v>9065.1</v>
      </c>
      <c r="X1963" s="5">
        <f>WORKSHEET[[#This Row],[Clients Total Cost]] / WORKSHEET[[#This Row],[Clients Rate per T2 (USD)]]</f>
        <v>30.217000000000002</v>
      </c>
      <c r="Y1963" s="5">
        <f>WORKSHEET[[#This Row],[Clients Rate per T2 (USD)]] - WORKSHEET[[#This Row],[Supplier Rate Per t2 (USD)]]</f>
        <v>300</v>
      </c>
      <c r="Z1963" s="5">
        <f>WORKSHEET[[#This Row],[Profit Per T]] * WORKSHEET[[#This Row],[Weight]]</f>
        <v>9065.1</v>
      </c>
      <c r="AA1963">
        <v>0</v>
      </c>
      <c r="AB1963" s="1">
        <v>0</v>
      </c>
      <c r="AC1963" s="1">
        <v>0</v>
      </c>
      <c r="AD1963">
        <v>0</v>
      </c>
      <c r="AE1963" s="1">
        <f>WORKSHEET[[#This Row],[Delay at toll gate in days]] +WORKSHEET[[#This Row],[Delay at workshop in days]] +WORKSHEET[[#This Row],[Delay at border in days]]</f>
        <v>0</v>
      </c>
    </row>
    <row r="1964" spans="1:31" x14ac:dyDescent="0.35">
      <c r="A1964" t="s">
        <v>1984</v>
      </c>
      <c r="B1964" t="s">
        <v>10</v>
      </c>
      <c r="C1964" t="s">
        <v>68</v>
      </c>
      <c r="D1964" t="s">
        <v>3619</v>
      </c>
      <c r="E1964" t="s">
        <v>3614</v>
      </c>
      <c r="F1964" t="str">
        <f>WORKSHEET[[#This Row],[Depart From]]&amp;"-"&amp;WORKSHEET[[#This Row],[Arrive To]]</f>
        <v>Addis Ababa-Alger</v>
      </c>
      <c r="G1964" s="2">
        <v>44809</v>
      </c>
      <c r="H1964" s="2" t="s">
        <v>3631</v>
      </c>
      <c r="I1964" s="2" t="str">
        <f t="shared" si="30"/>
        <v>Failed</v>
      </c>
      <c r="J1964" s="2" t="str">
        <f>TEXT(WORKSHEET[[#This Row],[Offloading Date]], "mmm")</f>
        <v>NULL</v>
      </c>
      <c r="K1964" s="2" t="str">
        <f>IF(OR(WORKSHEET[[#This Row],[Year]]="", ISBLANK(WORKSHEET[[#This Row],[Year]]), WORKSHEET[[#This Row],[Year]]="null"), "Exclude", "Include")</f>
        <v>Exclude</v>
      </c>
      <c r="L1964" t="s">
        <v>3624</v>
      </c>
      <c r="M1964" t="s">
        <v>3624</v>
      </c>
      <c r="N1964" t="s">
        <v>69</v>
      </c>
      <c r="O1964">
        <v>28.199000000000002</v>
      </c>
      <c r="P1964">
        <v>20</v>
      </c>
      <c r="Q1964" t="s">
        <v>14</v>
      </c>
      <c r="R1964">
        <f>P1964 * _xll.XLOOKUP(Q1964,CALCULATION!$A$15:$A$17, CALCULATION!$B$15:$B$17 )</f>
        <v>20</v>
      </c>
      <c r="S1964" s="5">
        <f>O1964*P1964*_xll.XLOOKUP(Q1964,CALCULATION!$A$15:$A$17, CALCULATION!$B$15:$B$17)</f>
        <v>563.98</v>
      </c>
      <c r="T1964">
        <v>10</v>
      </c>
      <c r="U1964" t="s">
        <v>14</v>
      </c>
      <c r="V1964">
        <f>T1964 * _xll.XLOOKUP(U1964,CALCULATION!$A$15:$A$17, CALCULATION!$B$15:$B$17 )</f>
        <v>10</v>
      </c>
      <c r="W1964" s="5">
        <f>O1964*T1964*_xll.XLOOKUP(U1964,CALCULATION!$A$15:$A$17, CALCULATION!$B$15:$B$17)</f>
        <v>281.99</v>
      </c>
      <c r="X1964" s="5">
        <f>WORKSHEET[[#This Row],[Clients Total Cost]] / WORKSHEET[[#This Row],[Clients Rate per T2 (USD)]]</f>
        <v>28.199000000000002</v>
      </c>
      <c r="Y1964" s="5">
        <f>WORKSHEET[[#This Row],[Clients Rate per T2 (USD)]] - WORKSHEET[[#This Row],[Supplier Rate Per t2 (USD)]]</f>
        <v>10</v>
      </c>
      <c r="Z1964" s="5">
        <f>WORKSHEET[[#This Row],[Profit Per T]] * WORKSHEET[[#This Row],[Weight]]</f>
        <v>281.99</v>
      </c>
      <c r="AA1964">
        <v>0</v>
      </c>
      <c r="AB1964" s="1">
        <v>0</v>
      </c>
      <c r="AC1964" s="1">
        <v>0</v>
      </c>
      <c r="AD1964">
        <v>0</v>
      </c>
      <c r="AE1964" s="1">
        <f>WORKSHEET[[#This Row],[Delay at toll gate in days]] +WORKSHEET[[#This Row],[Delay at workshop in days]] +WORKSHEET[[#This Row],[Delay at border in days]]</f>
        <v>0</v>
      </c>
    </row>
    <row r="1965" spans="1:31" x14ac:dyDescent="0.35">
      <c r="A1965" t="s">
        <v>1985</v>
      </c>
      <c r="B1965" t="s">
        <v>10</v>
      </c>
      <c r="C1965" t="s">
        <v>68</v>
      </c>
      <c r="D1965" t="s">
        <v>3611</v>
      </c>
      <c r="E1965" t="s">
        <v>3614</v>
      </c>
      <c r="F1965" t="str">
        <f>WORKSHEET[[#This Row],[Depart From]]&amp;"-"&amp;WORKSHEET[[#This Row],[Arrive To]]</f>
        <v>Mogadishu-Alger</v>
      </c>
      <c r="G1965" s="2">
        <v>44809</v>
      </c>
      <c r="H1965" s="2" t="s">
        <v>3631</v>
      </c>
      <c r="I1965" s="2" t="str">
        <f t="shared" si="30"/>
        <v>Failed</v>
      </c>
      <c r="J1965" s="2" t="str">
        <f>TEXT(WORKSHEET[[#This Row],[Offloading Date]], "mmm")</f>
        <v>NULL</v>
      </c>
      <c r="K1965" s="2" t="str">
        <f>IF(OR(WORKSHEET[[#This Row],[Year]]="", ISBLANK(WORKSHEET[[#This Row],[Year]]), WORKSHEET[[#This Row],[Year]]="null"), "Exclude", "Include")</f>
        <v>Exclude</v>
      </c>
      <c r="L1965" t="s">
        <v>3624</v>
      </c>
      <c r="M1965" t="s">
        <v>3624</v>
      </c>
      <c r="N1965" t="s">
        <v>13</v>
      </c>
      <c r="O1965">
        <v>34.259</v>
      </c>
      <c r="P1965">
        <v>600</v>
      </c>
      <c r="Q1965" t="s">
        <v>14</v>
      </c>
      <c r="R1965">
        <f>P1965 * _xll.XLOOKUP(Q1965,CALCULATION!$A$15:$A$17, CALCULATION!$B$15:$B$17 )</f>
        <v>600</v>
      </c>
      <c r="S1965" s="5">
        <f>O1965*P1965*_xll.XLOOKUP(Q1965,CALCULATION!$A$15:$A$17, CALCULATION!$B$15:$B$17)</f>
        <v>20555.400000000001</v>
      </c>
      <c r="T1965">
        <v>300</v>
      </c>
      <c r="U1965" t="s">
        <v>14</v>
      </c>
      <c r="V1965">
        <f>T1965 * _xll.XLOOKUP(U1965,CALCULATION!$A$15:$A$17, CALCULATION!$B$15:$B$17 )</f>
        <v>300</v>
      </c>
      <c r="W1965" s="5">
        <f>O1965*T1965*_xll.XLOOKUP(U1965,CALCULATION!$A$15:$A$17, CALCULATION!$B$15:$B$17)</f>
        <v>10277.700000000001</v>
      </c>
      <c r="X1965" s="5">
        <f>WORKSHEET[[#This Row],[Clients Total Cost]] / WORKSHEET[[#This Row],[Clients Rate per T2 (USD)]]</f>
        <v>34.259</v>
      </c>
      <c r="Y1965" s="5">
        <f>WORKSHEET[[#This Row],[Clients Rate per T2 (USD)]] - WORKSHEET[[#This Row],[Supplier Rate Per t2 (USD)]]</f>
        <v>300</v>
      </c>
      <c r="Z1965" s="5">
        <f>WORKSHEET[[#This Row],[Profit Per T]] * WORKSHEET[[#This Row],[Weight]]</f>
        <v>10277.700000000001</v>
      </c>
      <c r="AA1965">
        <v>0</v>
      </c>
      <c r="AB1965" s="1">
        <v>0</v>
      </c>
      <c r="AC1965" s="1">
        <v>0</v>
      </c>
      <c r="AD1965">
        <v>0</v>
      </c>
      <c r="AE1965" s="1">
        <f>WORKSHEET[[#This Row],[Delay at toll gate in days]] +WORKSHEET[[#This Row],[Delay at workshop in days]] +WORKSHEET[[#This Row],[Delay at border in days]]</f>
        <v>0</v>
      </c>
    </row>
    <row r="1966" spans="1:31" x14ac:dyDescent="0.35">
      <c r="A1966" t="s">
        <v>1986</v>
      </c>
      <c r="B1966" t="s">
        <v>10</v>
      </c>
      <c r="C1966" t="s">
        <v>68</v>
      </c>
      <c r="D1966" t="s">
        <v>3619</v>
      </c>
      <c r="E1966" t="s">
        <v>3617</v>
      </c>
      <c r="F1966" t="str">
        <f>WORKSHEET[[#This Row],[Depart From]]&amp;"-"&amp;WORKSHEET[[#This Row],[Arrive To]]</f>
        <v>Addis Ababa-Lagos</v>
      </c>
      <c r="G1966" s="2">
        <v>44809</v>
      </c>
      <c r="H1966" s="2" t="s">
        <v>3631</v>
      </c>
      <c r="I1966" s="2" t="str">
        <f t="shared" si="30"/>
        <v>Failed</v>
      </c>
      <c r="J1966" s="2" t="str">
        <f>TEXT(WORKSHEET[[#This Row],[Offloading Date]], "mmm")</f>
        <v>NULL</v>
      </c>
      <c r="K1966" s="2" t="str">
        <f>IF(OR(WORKSHEET[[#This Row],[Year]]="", ISBLANK(WORKSHEET[[#This Row],[Year]]), WORKSHEET[[#This Row],[Year]]="null"), "Exclude", "Include")</f>
        <v>Exclude</v>
      </c>
      <c r="L1966" t="s">
        <v>3624</v>
      </c>
      <c r="M1966" t="s">
        <v>3624</v>
      </c>
      <c r="N1966" t="s">
        <v>69</v>
      </c>
      <c r="O1966">
        <v>34.264000000000003</v>
      </c>
      <c r="P1966">
        <v>20</v>
      </c>
      <c r="Q1966" t="s">
        <v>14</v>
      </c>
      <c r="R1966">
        <f>P1966 * _xll.XLOOKUP(Q1966,CALCULATION!$A$15:$A$17, CALCULATION!$B$15:$B$17 )</f>
        <v>20</v>
      </c>
      <c r="S1966" s="5">
        <f>O1966*P1966*_xll.XLOOKUP(Q1966,CALCULATION!$A$15:$A$17, CALCULATION!$B$15:$B$17)</f>
        <v>685.28000000000009</v>
      </c>
      <c r="T1966">
        <v>10</v>
      </c>
      <c r="U1966" t="s">
        <v>14</v>
      </c>
      <c r="V1966">
        <f>T1966 * _xll.XLOOKUP(U1966,CALCULATION!$A$15:$A$17, CALCULATION!$B$15:$B$17 )</f>
        <v>10</v>
      </c>
      <c r="W1966" s="5">
        <f>O1966*T1966*_xll.XLOOKUP(U1966,CALCULATION!$A$15:$A$17, CALCULATION!$B$15:$B$17)</f>
        <v>342.64000000000004</v>
      </c>
      <c r="X1966" s="5">
        <f>WORKSHEET[[#This Row],[Clients Total Cost]] / WORKSHEET[[#This Row],[Clients Rate per T2 (USD)]]</f>
        <v>34.264000000000003</v>
      </c>
      <c r="Y1966" s="5">
        <f>WORKSHEET[[#This Row],[Clients Rate per T2 (USD)]] - WORKSHEET[[#This Row],[Supplier Rate Per t2 (USD)]]</f>
        <v>10</v>
      </c>
      <c r="Z1966" s="5">
        <f>WORKSHEET[[#This Row],[Profit Per T]] * WORKSHEET[[#This Row],[Weight]]</f>
        <v>342.64000000000004</v>
      </c>
      <c r="AA1966">
        <v>0</v>
      </c>
      <c r="AB1966" s="1">
        <v>0</v>
      </c>
      <c r="AC1966" s="1">
        <v>0</v>
      </c>
      <c r="AD1966">
        <v>0</v>
      </c>
      <c r="AE1966" s="1">
        <f>WORKSHEET[[#This Row],[Delay at toll gate in days]] +WORKSHEET[[#This Row],[Delay at workshop in days]] +WORKSHEET[[#This Row],[Delay at border in days]]</f>
        <v>0</v>
      </c>
    </row>
    <row r="1967" spans="1:31" x14ac:dyDescent="0.35">
      <c r="A1967" t="s">
        <v>1987</v>
      </c>
      <c r="B1967" t="s">
        <v>10</v>
      </c>
      <c r="C1967" t="s">
        <v>68</v>
      </c>
      <c r="D1967" t="s">
        <v>3619</v>
      </c>
      <c r="E1967" t="s">
        <v>3618</v>
      </c>
      <c r="F1967" t="str">
        <f>WORKSHEET[[#This Row],[Depart From]]&amp;"-"&amp;WORKSHEET[[#This Row],[Arrive To]]</f>
        <v>Addis Ababa-Tripoli</v>
      </c>
      <c r="G1967" s="2">
        <v>44809</v>
      </c>
      <c r="H1967" s="2" t="s">
        <v>3631</v>
      </c>
      <c r="I1967" s="2" t="str">
        <f t="shared" si="30"/>
        <v>Failed</v>
      </c>
      <c r="J1967" s="2" t="str">
        <f>TEXT(WORKSHEET[[#This Row],[Offloading Date]], "mmm")</f>
        <v>NULL</v>
      </c>
      <c r="K1967" s="2" t="str">
        <f>IF(OR(WORKSHEET[[#This Row],[Year]]="", ISBLANK(WORKSHEET[[#This Row],[Year]]), WORKSHEET[[#This Row],[Year]]="null"), "Exclude", "Include")</f>
        <v>Exclude</v>
      </c>
      <c r="L1967" t="s">
        <v>3624</v>
      </c>
      <c r="M1967" t="s">
        <v>3624</v>
      </c>
      <c r="N1967" t="s">
        <v>13</v>
      </c>
      <c r="O1967">
        <v>33.720999999999997</v>
      </c>
      <c r="P1967">
        <v>600</v>
      </c>
      <c r="Q1967" t="s">
        <v>14</v>
      </c>
      <c r="R1967">
        <f>P1967 * _xll.XLOOKUP(Q1967,CALCULATION!$A$15:$A$17, CALCULATION!$B$15:$B$17 )</f>
        <v>600</v>
      </c>
      <c r="S1967" s="5">
        <f>O1967*P1967*_xll.XLOOKUP(Q1967,CALCULATION!$A$15:$A$17, CALCULATION!$B$15:$B$17)</f>
        <v>20232.599999999999</v>
      </c>
      <c r="T1967">
        <v>300</v>
      </c>
      <c r="U1967" t="s">
        <v>14</v>
      </c>
      <c r="V1967">
        <f>T1967 * _xll.XLOOKUP(U1967,CALCULATION!$A$15:$A$17, CALCULATION!$B$15:$B$17 )</f>
        <v>300</v>
      </c>
      <c r="W1967" s="5">
        <f>O1967*T1967*_xll.XLOOKUP(U1967,CALCULATION!$A$15:$A$17, CALCULATION!$B$15:$B$17)</f>
        <v>10116.299999999999</v>
      </c>
      <c r="X1967" s="5">
        <f>WORKSHEET[[#This Row],[Clients Total Cost]] / WORKSHEET[[#This Row],[Clients Rate per T2 (USD)]]</f>
        <v>33.720999999999997</v>
      </c>
      <c r="Y1967" s="5">
        <f>WORKSHEET[[#This Row],[Clients Rate per T2 (USD)]] - WORKSHEET[[#This Row],[Supplier Rate Per t2 (USD)]]</f>
        <v>300</v>
      </c>
      <c r="Z1967" s="5">
        <f>WORKSHEET[[#This Row],[Profit Per T]] * WORKSHEET[[#This Row],[Weight]]</f>
        <v>10116.299999999999</v>
      </c>
      <c r="AA1967">
        <v>0</v>
      </c>
      <c r="AB1967" s="1">
        <v>0</v>
      </c>
      <c r="AC1967" s="1">
        <v>0</v>
      </c>
      <c r="AD1967">
        <v>0</v>
      </c>
      <c r="AE1967" s="1">
        <f>WORKSHEET[[#This Row],[Delay at toll gate in days]] +WORKSHEET[[#This Row],[Delay at workshop in days]] +WORKSHEET[[#This Row],[Delay at border in days]]</f>
        <v>0</v>
      </c>
    </row>
    <row r="1968" spans="1:31" x14ac:dyDescent="0.35">
      <c r="A1968" t="s">
        <v>1988</v>
      </c>
      <c r="B1968" t="s">
        <v>10</v>
      </c>
      <c r="C1968" t="s">
        <v>68</v>
      </c>
      <c r="D1968" t="s">
        <v>3619</v>
      </c>
      <c r="E1968" t="s">
        <v>3618</v>
      </c>
      <c r="F1968" t="str">
        <f>WORKSHEET[[#This Row],[Depart From]]&amp;"-"&amp;WORKSHEET[[#This Row],[Arrive To]]</f>
        <v>Addis Ababa-Tripoli</v>
      </c>
      <c r="G1968" s="2">
        <v>44809</v>
      </c>
      <c r="H1968" s="2" t="s">
        <v>3631</v>
      </c>
      <c r="I1968" s="2" t="str">
        <f t="shared" si="30"/>
        <v>Failed</v>
      </c>
      <c r="J1968" s="2" t="str">
        <f>TEXT(WORKSHEET[[#This Row],[Offloading Date]], "mmm")</f>
        <v>NULL</v>
      </c>
      <c r="K1968" s="2" t="str">
        <f>IF(OR(WORKSHEET[[#This Row],[Year]]="", ISBLANK(WORKSHEET[[#This Row],[Year]]), WORKSHEET[[#This Row],[Year]]="null"), "Exclude", "Include")</f>
        <v>Exclude</v>
      </c>
      <c r="L1968" t="s">
        <v>3624</v>
      </c>
      <c r="M1968" t="s">
        <v>3624</v>
      </c>
      <c r="N1968" t="s">
        <v>69</v>
      </c>
      <c r="O1968">
        <v>34.42</v>
      </c>
      <c r="P1968">
        <v>20</v>
      </c>
      <c r="Q1968" t="s">
        <v>14</v>
      </c>
      <c r="R1968">
        <f>P1968 * _xll.XLOOKUP(Q1968,CALCULATION!$A$15:$A$17, CALCULATION!$B$15:$B$17 )</f>
        <v>20</v>
      </c>
      <c r="S1968" s="5">
        <f>O1968*P1968*_xll.XLOOKUP(Q1968,CALCULATION!$A$15:$A$17, CALCULATION!$B$15:$B$17)</f>
        <v>688.40000000000009</v>
      </c>
      <c r="T1968">
        <v>10</v>
      </c>
      <c r="U1968" t="s">
        <v>14</v>
      </c>
      <c r="V1968">
        <f>T1968 * _xll.XLOOKUP(U1968,CALCULATION!$A$15:$A$17, CALCULATION!$B$15:$B$17 )</f>
        <v>10</v>
      </c>
      <c r="W1968" s="5">
        <f>O1968*T1968*_xll.XLOOKUP(U1968,CALCULATION!$A$15:$A$17, CALCULATION!$B$15:$B$17)</f>
        <v>344.20000000000005</v>
      </c>
      <c r="X1968" s="5">
        <f>WORKSHEET[[#This Row],[Clients Total Cost]] / WORKSHEET[[#This Row],[Clients Rate per T2 (USD)]]</f>
        <v>34.42</v>
      </c>
      <c r="Y1968" s="5">
        <f>WORKSHEET[[#This Row],[Clients Rate per T2 (USD)]] - WORKSHEET[[#This Row],[Supplier Rate Per t2 (USD)]]</f>
        <v>10</v>
      </c>
      <c r="Z1968" s="5">
        <f>WORKSHEET[[#This Row],[Profit Per T]] * WORKSHEET[[#This Row],[Weight]]</f>
        <v>344.20000000000005</v>
      </c>
      <c r="AA1968">
        <v>0</v>
      </c>
      <c r="AB1968" s="1">
        <v>0</v>
      </c>
      <c r="AC1968" s="1">
        <v>0</v>
      </c>
      <c r="AD1968">
        <v>0</v>
      </c>
      <c r="AE1968" s="1">
        <f>WORKSHEET[[#This Row],[Delay at toll gate in days]] +WORKSHEET[[#This Row],[Delay at workshop in days]] +WORKSHEET[[#This Row],[Delay at border in days]]</f>
        <v>0</v>
      </c>
    </row>
    <row r="1969" spans="1:31" x14ac:dyDescent="0.35">
      <c r="A1969" t="s">
        <v>1989</v>
      </c>
      <c r="B1969" t="s">
        <v>10</v>
      </c>
      <c r="C1969" t="s">
        <v>68</v>
      </c>
      <c r="D1969" t="s">
        <v>3620</v>
      </c>
      <c r="E1969" t="s">
        <v>3613</v>
      </c>
      <c r="F1969" t="str">
        <f>WORKSHEET[[#This Row],[Depart From]]&amp;"-"&amp;WORKSHEET[[#This Row],[Arrive To]]</f>
        <v>Zanzibar-Sanaa</v>
      </c>
      <c r="G1969" s="2">
        <v>44802</v>
      </c>
      <c r="H1969" s="2" t="s">
        <v>3631</v>
      </c>
      <c r="I1969" s="2" t="str">
        <f t="shared" si="30"/>
        <v>Failed</v>
      </c>
      <c r="J1969" s="2" t="str">
        <f>TEXT(WORKSHEET[[#This Row],[Offloading Date]], "mmm")</f>
        <v>NULL</v>
      </c>
      <c r="K1969" s="2" t="str">
        <f>IF(OR(WORKSHEET[[#This Row],[Year]]="", ISBLANK(WORKSHEET[[#This Row],[Year]]), WORKSHEET[[#This Row],[Year]]="null"), "Exclude", "Include")</f>
        <v>Exclude</v>
      </c>
      <c r="L1969" t="s">
        <v>3624</v>
      </c>
      <c r="M1969" t="s">
        <v>3624</v>
      </c>
      <c r="N1969" t="s">
        <v>13</v>
      </c>
      <c r="O1969">
        <v>34.064999999999998</v>
      </c>
      <c r="P1969">
        <v>600</v>
      </c>
      <c r="Q1969" t="s">
        <v>14</v>
      </c>
      <c r="R1969">
        <f>P1969 * _xll.XLOOKUP(Q1969,CALCULATION!$A$15:$A$17, CALCULATION!$B$15:$B$17 )</f>
        <v>600</v>
      </c>
      <c r="S1969" s="5">
        <f>O1969*P1969*_xll.XLOOKUP(Q1969,CALCULATION!$A$15:$A$17, CALCULATION!$B$15:$B$17)</f>
        <v>20439</v>
      </c>
      <c r="T1969">
        <v>300</v>
      </c>
      <c r="U1969" t="s">
        <v>14</v>
      </c>
      <c r="V1969">
        <f>T1969 * _xll.XLOOKUP(U1969,CALCULATION!$A$15:$A$17, CALCULATION!$B$15:$B$17 )</f>
        <v>300</v>
      </c>
      <c r="W1969" s="5">
        <f>O1969*T1969*_xll.XLOOKUP(U1969,CALCULATION!$A$15:$A$17, CALCULATION!$B$15:$B$17)</f>
        <v>10219.5</v>
      </c>
      <c r="X1969" s="5">
        <f>WORKSHEET[[#This Row],[Clients Total Cost]] / WORKSHEET[[#This Row],[Clients Rate per T2 (USD)]]</f>
        <v>34.064999999999998</v>
      </c>
      <c r="Y1969" s="5">
        <f>WORKSHEET[[#This Row],[Clients Rate per T2 (USD)]] - WORKSHEET[[#This Row],[Supplier Rate Per t2 (USD)]]</f>
        <v>300</v>
      </c>
      <c r="Z1969" s="5">
        <f>WORKSHEET[[#This Row],[Profit Per T]] * WORKSHEET[[#This Row],[Weight]]</f>
        <v>10219.5</v>
      </c>
      <c r="AA1969">
        <v>0</v>
      </c>
      <c r="AB1969" s="1">
        <v>0</v>
      </c>
      <c r="AC1969" s="1">
        <v>0</v>
      </c>
      <c r="AD1969">
        <v>0</v>
      </c>
      <c r="AE1969" s="1">
        <f>WORKSHEET[[#This Row],[Delay at toll gate in days]] +WORKSHEET[[#This Row],[Delay at workshop in days]] +WORKSHEET[[#This Row],[Delay at border in days]]</f>
        <v>0</v>
      </c>
    </row>
    <row r="1970" spans="1:31" x14ac:dyDescent="0.35">
      <c r="A1970" t="s">
        <v>1990</v>
      </c>
      <c r="B1970" t="s">
        <v>10</v>
      </c>
      <c r="C1970" t="s">
        <v>68</v>
      </c>
      <c r="D1970" t="s">
        <v>3611</v>
      </c>
      <c r="E1970" t="s">
        <v>3614</v>
      </c>
      <c r="F1970" t="str">
        <f>WORKSHEET[[#This Row],[Depart From]]&amp;"-"&amp;WORKSHEET[[#This Row],[Arrive To]]</f>
        <v>Mogadishu-Alger</v>
      </c>
      <c r="G1970" s="2">
        <v>44809</v>
      </c>
      <c r="H1970" s="2" t="s">
        <v>3631</v>
      </c>
      <c r="I1970" s="2" t="str">
        <f t="shared" si="30"/>
        <v>Failed</v>
      </c>
      <c r="J1970" s="2" t="str">
        <f>TEXT(WORKSHEET[[#This Row],[Offloading Date]], "mmm")</f>
        <v>NULL</v>
      </c>
      <c r="K1970" s="2" t="str">
        <f>IF(OR(WORKSHEET[[#This Row],[Year]]="", ISBLANK(WORKSHEET[[#This Row],[Year]]), WORKSHEET[[#This Row],[Year]]="null"), "Exclude", "Include")</f>
        <v>Exclude</v>
      </c>
      <c r="L1970" t="s">
        <v>3624</v>
      </c>
      <c r="M1970" t="s">
        <v>3624</v>
      </c>
      <c r="N1970" t="s">
        <v>69</v>
      </c>
      <c r="O1970">
        <v>33.872999999999998</v>
      </c>
      <c r="P1970">
        <v>20</v>
      </c>
      <c r="Q1970" t="s">
        <v>14</v>
      </c>
      <c r="R1970">
        <f>P1970 * _xll.XLOOKUP(Q1970,CALCULATION!$A$15:$A$17, CALCULATION!$B$15:$B$17 )</f>
        <v>20</v>
      </c>
      <c r="S1970" s="5">
        <f>O1970*P1970*_xll.XLOOKUP(Q1970,CALCULATION!$A$15:$A$17, CALCULATION!$B$15:$B$17)</f>
        <v>677.45999999999992</v>
      </c>
      <c r="T1970">
        <v>10</v>
      </c>
      <c r="U1970" t="s">
        <v>14</v>
      </c>
      <c r="V1970">
        <f>T1970 * _xll.XLOOKUP(U1970,CALCULATION!$A$15:$A$17, CALCULATION!$B$15:$B$17 )</f>
        <v>10</v>
      </c>
      <c r="W1970" s="5">
        <f>O1970*T1970*_xll.XLOOKUP(U1970,CALCULATION!$A$15:$A$17, CALCULATION!$B$15:$B$17)</f>
        <v>338.72999999999996</v>
      </c>
      <c r="X1970" s="5">
        <f>WORKSHEET[[#This Row],[Clients Total Cost]] / WORKSHEET[[#This Row],[Clients Rate per T2 (USD)]]</f>
        <v>33.872999999999998</v>
      </c>
      <c r="Y1970" s="5">
        <f>WORKSHEET[[#This Row],[Clients Rate per T2 (USD)]] - WORKSHEET[[#This Row],[Supplier Rate Per t2 (USD)]]</f>
        <v>10</v>
      </c>
      <c r="Z1970" s="5">
        <f>WORKSHEET[[#This Row],[Profit Per T]] * WORKSHEET[[#This Row],[Weight]]</f>
        <v>338.72999999999996</v>
      </c>
      <c r="AA1970">
        <v>0</v>
      </c>
      <c r="AB1970" s="1">
        <v>0</v>
      </c>
      <c r="AC1970" s="1">
        <v>0</v>
      </c>
      <c r="AD1970">
        <v>0</v>
      </c>
      <c r="AE1970" s="1">
        <f>WORKSHEET[[#This Row],[Delay at toll gate in days]] +WORKSHEET[[#This Row],[Delay at workshop in days]] +WORKSHEET[[#This Row],[Delay at border in days]]</f>
        <v>0</v>
      </c>
    </row>
    <row r="1971" spans="1:31" x14ac:dyDescent="0.35">
      <c r="A1971" t="s">
        <v>1991</v>
      </c>
      <c r="B1971" t="s">
        <v>10</v>
      </c>
      <c r="C1971" t="s">
        <v>68</v>
      </c>
      <c r="D1971" t="s">
        <v>3615</v>
      </c>
      <c r="E1971" t="s">
        <v>3613</v>
      </c>
      <c r="F1971" t="str">
        <f>WORKSHEET[[#This Row],[Depart From]]&amp;"-"&amp;WORKSHEET[[#This Row],[Arrive To]]</f>
        <v>Mombasa-Sanaa</v>
      </c>
      <c r="G1971" s="2">
        <v>44802</v>
      </c>
      <c r="H1971" s="2" t="s">
        <v>3631</v>
      </c>
      <c r="I1971" s="2" t="str">
        <f t="shared" si="30"/>
        <v>Failed</v>
      </c>
      <c r="J1971" s="2" t="str">
        <f>TEXT(WORKSHEET[[#This Row],[Offloading Date]], "mmm")</f>
        <v>NULL</v>
      </c>
      <c r="K1971" s="2" t="str">
        <f>IF(OR(WORKSHEET[[#This Row],[Year]]="", ISBLANK(WORKSHEET[[#This Row],[Year]]), WORKSHEET[[#This Row],[Year]]="null"), "Exclude", "Include")</f>
        <v>Exclude</v>
      </c>
      <c r="L1971" t="s">
        <v>3624</v>
      </c>
      <c r="M1971" t="s">
        <v>3624</v>
      </c>
      <c r="N1971" t="s">
        <v>13</v>
      </c>
      <c r="O1971">
        <v>33.837000000000003</v>
      </c>
      <c r="P1971">
        <v>600</v>
      </c>
      <c r="Q1971" t="s">
        <v>14</v>
      </c>
      <c r="R1971">
        <f>P1971 * _xll.XLOOKUP(Q1971,CALCULATION!$A$15:$A$17, CALCULATION!$B$15:$B$17 )</f>
        <v>600</v>
      </c>
      <c r="S1971" s="5">
        <f>O1971*P1971*_xll.XLOOKUP(Q1971,CALCULATION!$A$15:$A$17, CALCULATION!$B$15:$B$17)</f>
        <v>20302.2</v>
      </c>
      <c r="T1971">
        <v>300</v>
      </c>
      <c r="U1971" t="s">
        <v>14</v>
      </c>
      <c r="V1971">
        <f>T1971 * _xll.XLOOKUP(U1971,CALCULATION!$A$15:$A$17, CALCULATION!$B$15:$B$17 )</f>
        <v>300</v>
      </c>
      <c r="W1971" s="5">
        <f>O1971*T1971*_xll.XLOOKUP(U1971,CALCULATION!$A$15:$A$17, CALCULATION!$B$15:$B$17)</f>
        <v>10151.1</v>
      </c>
      <c r="X1971" s="5">
        <f>WORKSHEET[[#This Row],[Clients Total Cost]] / WORKSHEET[[#This Row],[Clients Rate per T2 (USD)]]</f>
        <v>33.837000000000003</v>
      </c>
      <c r="Y1971" s="5">
        <f>WORKSHEET[[#This Row],[Clients Rate per T2 (USD)]] - WORKSHEET[[#This Row],[Supplier Rate Per t2 (USD)]]</f>
        <v>300</v>
      </c>
      <c r="Z1971" s="5">
        <f>WORKSHEET[[#This Row],[Profit Per T]] * WORKSHEET[[#This Row],[Weight]]</f>
        <v>10151.1</v>
      </c>
      <c r="AA1971">
        <v>0</v>
      </c>
      <c r="AB1971" s="1">
        <v>0</v>
      </c>
      <c r="AC1971" s="1">
        <v>0</v>
      </c>
      <c r="AD1971">
        <v>0</v>
      </c>
      <c r="AE1971" s="1">
        <f>WORKSHEET[[#This Row],[Delay at toll gate in days]] +WORKSHEET[[#This Row],[Delay at workshop in days]] +WORKSHEET[[#This Row],[Delay at border in days]]</f>
        <v>0</v>
      </c>
    </row>
    <row r="1972" spans="1:31" x14ac:dyDescent="0.35">
      <c r="A1972" t="s">
        <v>1992</v>
      </c>
      <c r="B1972" t="s">
        <v>10</v>
      </c>
      <c r="C1972" t="s">
        <v>68</v>
      </c>
      <c r="D1972" t="s">
        <v>3619</v>
      </c>
      <c r="E1972" t="s">
        <v>3612</v>
      </c>
      <c r="F1972" t="str">
        <f>WORKSHEET[[#This Row],[Depart From]]&amp;"-"&amp;WORKSHEET[[#This Row],[Arrive To]]</f>
        <v>Addis Ababa-Victoria</v>
      </c>
      <c r="G1972" s="2">
        <v>44809</v>
      </c>
      <c r="H1972" s="2" t="s">
        <v>3631</v>
      </c>
      <c r="I1972" s="2" t="str">
        <f t="shared" si="30"/>
        <v>Failed</v>
      </c>
      <c r="J1972" s="2" t="str">
        <f>TEXT(WORKSHEET[[#This Row],[Offloading Date]], "mmm")</f>
        <v>NULL</v>
      </c>
      <c r="K1972" s="2" t="str">
        <f>IF(OR(WORKSHEET[[#This Row],[Year]]="", ISBLANK(WORKSHEET[[#This Row],[Year]]), WORKSHEET[[#This Row],[Year]]="null"), "Exclude", "Include")</f>
        <v>Exclude</v>
      </c>
      <c r="L1972" t="s">
        <v>3624</v>
      </c>
      <c r="M1972" t="s">
        <v>3624</v>
      </c>
      <c r="N1972" t="s">
        <v>69</v>
      </c>
      <c r="O1972">
        <v>30.167000000000002</v>
      </c>
      <c r="P1972">
        <v>20</v>
      </c>
      <c r="Q1972" t="s">
        <v>14</v>
      </c>
      <c r="R1972">
        <f>P1972 * _xll.XLOOKUP(Q1972,CALCULATION!$A$15:$A$17, CALCULATION!$B$15:$B$17 )</f>
        <v>20</v>
      </c>
      <c r="S1972" s="5">
        <f>O1972*P1972*_xll.XLOOKUP(Q1972,CALCULATION!$A$15:$A$17, CALCULATION!$B$15:$B$17)</f>
        <v>603.34</v>
      </c>
      <c r="T1972">
        <v>10</v>
      </c>
      <c r="U1972" t="s">
        <v>14</v>
      </c>
      <c r="V1972">
        <f>T1972 * _xll.XLOOKUP(U1972,CALCULATION!$A$15:$A$17, CALCULATION!$B$15:$B$17 )</f>
        <v>10</v>
      </c>
      <c r="W1972" s="5">
        <f>O1972*T1972*_xll.XLOOKUP(U1972,CALCULATION!$A$15:$A$17, CALCULATION!$B$15:$B$17)</f>
        <v>301.67</v>
      </c>
      <c r="X1972" s="5">
        <f>WORKSHEET[[#This Row],[Clients Total Cost]] / WORKSHEET[[#This Row],[Clients Rate per T2 (USD)]]</f>
        <v>30.167000000000002</v>
      </c>
      <c r="Y1972" s="5">
        <f>WORKSHEET[[#This Row],[Clients Rate per T2 (USD)]] - WORKSHEET[[#This Row],[Supplier Rate Per t2 (USD)]]</f>
        <v>10</v>
      </c>
      <c r="Z1972" s="5">
        <f>WORKSHEET[[#This Row],[Profit Per T]] * WORKSHEET[[#This Row],[Weight]]</f>
        <v>301.67</v>
      </c>
      <c r="AA1972">
        <v>0</v>
      </c>
      <c r="AB1972" s="1">
        <v>0</v>
      </c>
      <c r="AC1972" s="1">
        <v>0</v>
      </c>
      <c r="AD1972">
        <v>0</v>
      </c>
      <c r="AE1972" s="1">
        <f>WORKSHEET[[#This Row],[Delay at toll gate in days]] +WORKSHEET[[#This Row],[Delay at workshop in days]] +WORKSHEET[[#This Row],[Delay at border in days]]</f>
        <v>0</v>
      </c>
    </row>
    <row r="1973" spans="1:31" x14ac:dyDescent="0.35">
      <c r="A1973" t="s">
        <v>1993</v>
      </c>
      <c r="B1973" t="s">
        <v>10</v>
      </c>
      <c r="C1973" t="s">
        <v>68</v>
      </c>
      <c r="D1973" t="s">
        <v>3615</v>
      </c>
      <c r="E1973" t="s">
        <v>3617</v>
      </c>
      <c r="F1973" t="str">
        <f>WORKSHEET[[#This Row],[Depart From]]&amp;"-"&amp;WORKSHEET[[#This Row],[Arrive To]]</f>
        <v>Mombasa-Lagos</v>
      </c>
      <c r="G1973" s="2">
        <v>44809</v>
      </c>
      <c r="H1973" s="2" t="s">
        <v>3631</v>
      </c>
      <c r="I1973" s="2" t="str">
        <f t="shared" si="30"/>
        <v>Failed</v>
      </c>
      <c r="J1973" s="2" t="str">
        <f>TEXT(WORKSHEET[[#This Row],[Offloading Date]], "mmm")</f>
        <v>NULL</v>
      </c>
      <c r="K1973" s="2" t="str">
        <f>IF(OR(WORKSHEET[[#This Row],[Year]]="", ISBLANK(WORKSHEET[[#This Row],[Year]]), WORKSHEET[[#This Row],[Year]]="null"), "Exclude", "Include")</f>
        <v>Exclude</v>
      </c>
      <c r="L1973" t="s">
        <v>3624</v>
      </c>
      <c r="M1973" t="s">
        <v>3624</v>
      </c>
      <c r="N1973" t="s">
        <v>13</v>
      </c>
      <c r="O1973">
        <v>34.533999999999999</v>
      </c>
      <c r="P1973">
        <v>600</v>
      </c>
      <c r="Q1973" t="s">
        <v>14</v>
      </c>
      <c r="R1973">
        <f>P1973 * _xll.XLOOKUP(Q1973,CALCULATION!$A$15:$A$17, CALCULATION!$B$15:$B$17 )</f>
        <v>600</v>
      </c>
      <c r="S1973" s="5">
        <f>O1973*P1973*_xll.XLOOKUP(Q1973,CALCULATION!$A$15:$A$17, CALCULATION!$B$15:$B$17)</f>
        <v>20720.399999999998</v>
      </c>
      <c r="T1973">
        <v>300</v>
      </c>
      <c r="U1973" t="s">
        <v>14</v>
      </c>
      <c r="V1973">
        <f>T1973 * _xll.XLOOKUP(U1973,CALCULATION!$A$15:$A$17, CALCULATION!$B$15:$B$17 )</f>
        <v>300</v>
      </c>
      <c r="W1973" s="5">
        <f>O1973*T1973*_xll.XLOOKUP(U1973,CALCULATION!$A$15:$A$17, CALCULATION!$B$15:$B$17)</f>
        <v>10360.199999999999</v>
      </c>
      <c r="X1973" s="5">
        <f>WORKSHEET[[#This Row],[Clients Total Cost]] / WORKSHEET[[#This Row],[Clients Rate per T2 (USD)]]</f>
        <v>34.533999999999999</v>
      </c>
      <c r="Y1973" s="5">
        <f>WORKSHEET[[#This Row],[Clients Rate per T2 (USD)]] - WORKSHEET[[#This Row],[Supplier Rate Per t2 (USD)]]</f>
        <v>300</v>
      </c>
      <c r="Z1973" s="5">
        <f>WORKSHEET[[#This Row],[Profit Per T]] * WORKSHEET[[#This Row],[Weight]]</f>
        <v>10360.199999999999</v>
      </c>
      <c r="AA1973">
        <v>0</v>
      </c>
      <c r="AB1973" s="1">
        <v>0</v>
      </c>
      <c r="AC1973" s="1">
        <v>0</v>
      </c>
      <c r="AD1973">
        <v>0</v>
      </c>
      <c r="AE1973" s="1">
        <f>WORKSHEET[[#This Row],[Delay at toll gate in days]] +WORKSHEET[[#This Row],[Delay at workshop in days]] +WORKSHEET[[#This Row],[Delay at border in days]]</f>
        <v>0</v>
      </c>
    </row>
    <row r="1974" spans="1:31" x14ac:dyDescent="0.35">
      <c r="A1974" t="s">
        <v>1994</v>
      </c>
      <c r="B1974" t="s">
        <v>10</v>
      </c>
      <c r="C1974" t="s">
        <v>68</v>
      </c>
      <c r="D1974" t="s">
        <v>3615</v>
      </c>
      <c r="E1974" t="s">
        <v>3617</v>
      </c>
      <c r="F1974" t="str">
        <f>WORKSHEET[[#This Row],[Depart From]]&amp;"-"&amp;WORKSHEET[[#This Row],[Arrive To]]</f>
        <v>Mombasa-Lagos</v>
      </c>
      <c r="G1974" s="2">
        <v>44809</v>
      </c>
      <c r="H1974" s="2" t="s">
        <v>3631</v>
      </c>
      <c r="I1974" s="2" t="str">
        <f t="shared" si="30"/>
        <v>Failed</v>
      </c>
      <c r="J1974" s="2" t="str">
        <f>TEXT(WORKSHEET[[#This Row],[Offloading Date]], "mmm")</f>
        <v>NULL</v>
      </c>
      <c r="K1974" s="2" t="str">
        <f>IF(OR(WORKSHEET[[#This Row],[Year]]="", ISBLANK(WORKSHEET[[#This Row],[Year]]), WORKSHEET[[#This Row],[Year]]="null"), "Exclude", "Include")</f>
        <v>Exclude</v>
      </c>
      <c r="L1974" t="s">
        <v>3624</v>
      </c>
      <c r="M1974" t="s">
        <v>3624</v>
      </c>
      <c r="N1974" t="s">
        <v>69</v>
      </c>
      <c r="O1974">
        <v>33.652000000000001</v>
      </c>
      <c r="P1974">
        <v>20</v>
      </c>
      <c r="Q1974" t="s">
        <v>14</v>
      </c>
      <c r="R1974">
        <f>P1974 * _xll.XLOOKUP(Q1974,CALCULATION!$A$15:$A$17, CALCULATION!$B$15:$B$17 )</f>
        <v>20</v>
      </c>
      <c r="S1974" s="5">
        <f>O1974*P1974*_xll.XLOOKUP(Q1974,CALCULATION!$A$15:$A$17, CALCULATION!$B$15:$B$17)</f>
        <v>673.04</v>
      </c>
      <c r="T1974">
        <v>10</v>
      </c>
      <c r="U1974" t="s">
        <v>14</v>
      </c>
      <c r="V1974">
        <f>T1974 * _xll.XLOOKUP(U1974,CALCULATION!$A$15:$A$17, CALCULATION!$B$15:$B$17 )</f>
        <v>10</v>
      </c>
      <c r="W1974" s="5">
        <f>O1974*T1974*_xll.XLOOKUP(U1974,CALCULATION!$A$15:$A$17, CALCULATION!$B$15:$B$17)</f>
        <v>336.52</v>
      </c>
      <c r="X1974" s="5">
        <f>WORKSHEET[[#This Row],[Clients Total Cost]] / WORKSHEET[[#This Row],[Clients Rate per T2 (USD)]]</f>
        <v>33.652000000000001</v>
      </c>
      <c r="Y1974" s="5">
        <f>WORKSHEET[[#This Row],[Clients Rate per T2 (USD)]] - WORKSHEET[[#This Row],[Supplier Rate Per t2 (USD)]]</f>
        <v>10</v>
      </c>
      <c r="Z1974" s="5">
        <f>WORKSHEET[[#This Row],[Profit Per T]] * WORKSHEET[[#This Row],[Weight]]</f>
        <v>336.52</v>
      </c>
      <c r="AA1974">
        <v>0</v>
      </c>
      <c r="AB1974" s="1">
        <v>0</v>
      </c>
      <c r="AC1974" s="1">
        <v>0</v>
      </c>
      <c r="AD1974">
        <v>0</v>
      </c>
      <c r="AE1974" s="1">
        <f>WORKSHEET[[#This Row],[Delay at toll gate in days]] +WORKSHEET[[#This Row],[Delay at workshop in days]] +WORKSHEET[[#This Row],[Delay at border in days]]</f>
        <v>0</v>
      </c>
    </row>
    <row r="1975" spans="1:31" x14ac:dyDescent="0.35">
      <c r="A1975" t="s">
        <v>1995</v>
      </c>
      <c r="B1975" t="s">
        <v>10</v>
      </c>
      <c r="C1975" t="s">
        <v>68</v>
      </c>
      <c r="D1975" t="s">
        <v>3619</v>
      </c>
      <c r="E1975" t="s">
        <v>3614</v>
      </c>
      <c r="F1975" t="str">
        <f>WORKSHEET[[#This Row],[Depart From]]&amp;"-"&amp;WORKSHEET[[#This Row],[Arrive To]]</f>
        <v>Addis Ababa-Alger</v>
      </c>
      <c r="G1975" s="2">
        <v>44802</v>
      </c>
      <c r="H1975" s="2" t="s">
        <v>3631</v>
      </c>
      <c r="I1975" s="2" t="str">
        <f t="shared" si="30"/>
        <v>Failed</v>
      </c>
      <c r="J1975" s="2" t="str">
        <f>TEXT(WORKSHEET[[#This Row],[Offloading Date]], "mmm")</f>
        <v>NULL</v>
      </c>
      <c r="K1975" s="2" t="str">
        <f>IF(OR(WORKSHEET[[#This Row],[Year]]="", ISBLANK(WORKSHEET[[#This Row],[Year]]), WORKSHEET[[#This Row],[Year]]="null"), "Exclude", "Include")</f>
        <v>Exclude</v>
      </c>
      <c r="L1975" t="s">
        <v>3624</v>
      </c>
      <c r="M1975" t="s">
        <v>3624</v>
      </c>
      <c r="N1975" t="s">
        <v>13</v>
      </c>
      <c r="O1975">
        <v>34.209000000000003</v>
      </c>
      <c r="P1975">
        <v>600</v>
      </c>
      <c r="Q1975" t="s">
        <v>14</v>
      </c>
      <c r="R1975">
        <f>P1975 * _xll.XLOOKUP(Q1975,CALCULATION!$A$15:$A$17, CALCULATION!$B$15:$B$17 )</f>
        <v>600</v>
      </c>
      <c r="S1975" s="5">
        <f>O1975*P1975*_xll.XLOOKUP(Q1975,CALCULATION!$A$15:$A$17, CALCULATION!$B$15:$B$17)</f>
        <v>20525.400000000001</v>
      </c>
      <c r="T1975">
        <v>300</v>
      </c>
      <c r="U1975" t="s">
        <v>14</v>
      </c>
      <c r="V1975">
        <f>T1975 * _xll.XLOOKUP(U1975,CALCULATION!$A$15:$A$17, CALCULATION!$B$15:$B$17 )</f>
        <v>300</v>
      </c>
      <c r="W1975" s="5">
        <f>O1975*T1975*_xll.XLOOKUP(U1975,CALCULATION!$A$15:$A$17, CALCULATION!$B$15:$B$17)</f>
        <v>10262.700000000001</v>
      </c>
      <c r="X1975" s="5">
        <f>WORKSHEET[[#This Row],[Clients Total Cost]] / WORKSHEET[[#This Row],[Clients Rate per T2 (USD)]]</f>
        <v>34.209000000000003</v>
      </c>
      <c r="Y1975" s="5">
        <f>WORKSHEET[[#This Row],[Clients Rate per T2 (USD)]] - WORKSHEET[[#This Row],[Supplier Rate Per t2 (USD)]]</f>
        <v>300</v>
      </c>
      <c r="Z1975" s="5">
        <f>WORKSHEET[[#This Row],[Profit Per T]] * WORKSHEET[[#This Row],[Weight]]</f>
        <v>10262.700000000001</v>
      </c>
      <c r="AA1975">
        <v>0</v>
      </c>
      <c r="AB1975" s="1">
        <v>0</v>
      </c>
      <c r="AC1975" s="1">
        <v>0</v>
      </c>
      <c r="AD1975">
        <v>0</v>
      </c>
      <c r="AE1975" s="1">
        <f>WORKSHEET[[#This Row],[Delay at toll gate in days]] +WORKSHEET[[#This Row],[Delay at workshop in days]] +WORKSHEET[[#This Row],[Delay at border in days]]</f>
        <v>0</v>
      </c>
    </row>
    <row r="1976" spans="1:31" x14ac:dyDescent="0.35">
      <c r="A1976" t="s">
        <v>1996</v>
      </c>
      <c r="B1976" t="s">
        <v>10</v>
      </c>
      <c r="C1976" t="s">
        <v>68</v>
      </c>
      <c r="D1976" t="s">
        <v>3616</v>
      </c>
      <c r="E1976" t="s">
        <v>3617</v>
      </c>
      <c r="F1976" t="str">
        <f>WORKSHEET[[#This Row],[Depart From]]&amp;"-"&amp;WORKSHEET[[#This Row],[Arrive To]]</f>
        <v>Marrakech-Lagos</v>
      </c>
      <c r="G1976" s="2">
        <v>44809</v>
      </c>
      <c r="H1976" s="2" t="s">
        <v>3631</v>
      </c>
      <c r="I1976" s="2" t="str">
        <f t="shared" si="30"/>
        <v>Failed</v>
      </c>
      <c r="J1976" s="2" t="str">
        <f>TEXT(WORKSHEET[[#This Row],[Offloading Date]], "mmm")</f>
        <v>NULL</v>
      </c>
      <c r="K1976" s="2" t="str">
        <f>IF(OR(WORKSHEET[[#This Row],[Year]]="", ISBLANK(WORKSHEET[[#This Row],[Year]]), WORKSHEET[[#This Row],[Year]]="null"), "Exclude", "Include")</f>
        <v>Exclude</v>
      </c>
      <c r="L1976" t="s">
        <v>3624</v>
      </c>
      <c r="M1976" t="s">
        <v>3624</v>
      </c>
      <c r="N1976" t="s">
        <v>69</v>
      </c>
      <c r="O1976">
        <v>30.216999999999999</v>
      </c>
      <c r="P1976">
        <v>20</v>
      </c>
      <c r="Q1976" t="s">
        <v>14</v>
      </c>
      <c r="R1976">
        <f>P1976 * _xll.XLOOKUP(Q1976,CALCULATION!$A$15:$A$17, CALCULATION!$B$15:$B$17 )</f>
        <v>20</v>
      </c>
      <c r="S1976" s="5">
        <f>O1976*P1976*_xll.XLOOKUP(Q1976,CALCULATION!$A$15:$A$17, CALCULATION!$B$15:$B$17)</f>
        <v>604.33999999999992</v>
      </c>
      <c r="T1976">
        <v>10</v>
      </c>
      <c r="U1976" t="s">
        <v>14</v>
      </c>
      <c r="V1976">
        <f>T1976 * _xll.XLOOKUP(U1976,CALCULATION!$A$15:$A$17, CALCULATION!$B$15:$B$17 )</f>
        <v>10</v>
      </c>
      <c r="W1976" s="5">
        <f>O1976*T1976*_xll.XLOOKUP(U1976,CALCULATION!$A$15:$A$17, CALCULATION!$B$15:$B$17)</f>
        <v>302.16999999999996</v>
      </c>
      <c r="X1976" s="5">
        <f>WORKSHEET[[#This Row],[Clients Total Cost]] / WORKSHEET[[#This Row],[Clients Rate per T2 (USD)]]</f>
        <v>30.216999999999995</v>
      </c>
      <c r="Y1976" s="5">
        <f>WORKSHEET[[#This Row],[Clients Rate per T2 (USD)]] - WORKSHEET[[#This Row],[Supplier Rate Per t2 (USD)]]</f>
        <v>10</v>
      </c>
      <c r="Z1976" s="5">
        <f>WORKSHEET[[#This Row],[Profit Per T]] * WORKSHEET[[#This Row],[Weight]]</f>
        <v>302.16999999999996</v>
      </c>
      <c r="AA1976">
        <v>0</v>
      </c>
      <c r="AB1976" s="1">
        <v>0</v>
      </c>
      <c r="AC1976" s="1">
        <v>0</v>
      </c>
      <c r="AD1976">
        <v>0</v>
      </c>
      <c r="AE1976" s="1">
        <f>WORKSHEET[[#This Row],[Delay at toll gate in days]] +WORKSHEET[[#This Row],[Delay at workshop in days]] +WORKSHEET[[#This Row],[Delay at border in days]]</f>
        <v>0</v>
      </c>
    </row>
    <row r="1977" spans="1:31" x14ac:dyDescent="0.35">
      <c r="A1977" t="s">
        <v>1997</v>
      </c>
      <c r="B1977" t="s">
        <v>10</v>
      </c>
      <c r="C1977" t="s">
        <v>68</v>
      </c>
      <c r="D1977" t="s">
        <v>3619</v>
      </c>
      <c r="E1977" t="s">
        <v>3613</v>
      </c>
      <c r="F1977" t="str">
        <f>WORKSHEET[[#This Row],[Depart From]]&amp;"-"&amp;WORKSHEET[[#This Row],[Arrive To]]</f>
        <v>Addis Ababa-Sanaa</v>
      </c>
      <c r="G1977" s="2">
        <v>44806</v>
      </c>
      <c r="H1977" s="2" t="s">
        <v>3631</v>
      </c>
      <c r="I1977" s="2" t="str">
        <f t="shared" si="30"/>
        <v>Failed</v>
      </c>
      <c r="J1977" s="2" t="str">
        <f>TEXT(WORKSHEET[[#This Row],[Offloading Date]], "mmm")</f>
        <v>NULL</v>
      </c>
      <c r="K1977" s="2" t="str">
        <f>IF(OR(WORKSHEET[[#This Row],[Year]]="", ISBLANK(WORKSHEET[[#This Row],[Year]]), WORKSHEET[[#This Row],[Year]]="null"), "Exclude", "Include")</f>
        <v>Exclude</v>
      </c>
      <c r="L1977" t="s">
        <v>3624</v>
      </c>
      <c r="M1977" t="s">
        <v>3624</v>
      </c>
      <c r="N1977" t="s">
        <v>13</v>
      </c>
      <c r="O1977">
        <v>34.476999999999997</v>
      </c>
      <c r="P1977">
        <v>600</v>
      </c>
      <c r="Q1977" t="s">
        <v>14</v>
      </c>
      <c r="R1977">
        <f>P1977 * _xll.XLOOKUP(Q1977,CALCULATION!$A$15:$A$17, CALCULATION!$B$15:$B$17 )</f>
        <v>600</v>
      </c>
      <c r="S1977" s="5">
        <f>O1977*P1977*_xll.XLOOKUP(Q1977,CALCULATION!$A$15:$A$17, CALCULATION!$B$15:$B$17)</f>
        <v>20686.199999999997</v>
      </c>
      <c r="T1977">
        <v>300</v>
      </c>
      <c r="U1977" t="s">
        <v>14</v>
      </c>
      <c r="V1977">
        <f>T1977 * _xll.XLOOKUP(U1977,CALCULATION!$A$15:$A$17, CALCULATION!$B$15:$B$17 )</f>
        <v>300</v>
      </c>
      <c r="W1977" s="5">
        <f>O1977*T1977*_xll.XLOOKUP(U1977,CALCULATION!$A$15:$A$17, CALCULATION!$B$15:$B$17)</f>
        <v>10343.099999999999</v>
      </c>
      <c r="X1977" s="5">
        <f>WORKSHEET[[#This Row],[Clients Total Cost]] / WORKSHEET[[#This Row],[Clients Rate per T2 (USD)]]</f>
        <v>34.476999999999997</v>
      </c>
      <c r="Y1977" s="5">
        <f>WORKSHEET[[#This Row],[Clients Rate per T2 (USD)]] - WORKSHEET[[#This Row],[Supplier Rate Per t2 (USD)]]</f>
        <v>300</v>
      </c>
      <c r="Z1977" s="5">
        <f>WORKSHEET[[#This Row],[Profit Per T]] * WORKSHEET[[#This Row],[Weight]]</f>
        <v>10343.099999999999</v>
      </c>
      <c r="AA1977">
        <v>0</v>
      </c>
      <c r="AB1977" s="1">
        <v>0</v>
      </c>
      <c r="AC1977" s="1">
        <v>0</v>
      </c>
      <c r="AD1977">
        <v>0</v>
      </c>
      <c r="AE1977" s="1">
        <f>WORKSHEET[[#This Row],[Delay at toll gate in days]] +WORKSHEET[[#This Row],[Delay at workshop in days]] +WORKSHEET[[#This Row],[Delay at border in days]]</f>
        <v>0</v>
      </c>
    </row>
    <row r="1978" spans="1:31" x14ac:dyDescent="0.35">
      <c r="A1978" t="s">
        <v>1998</v>
      </c>
      <c r="B1978" t="s">
        <v>10</v>
      </c>
      <c r="C1978" t="s">
        <v>68</v>
      </c>
      <c r="D1978" t="s">
        <v>3616</v>
      </c>
      <c r="E1978" t="s">
        <v>3617</v>
      </c>
      <c r="F1978" t="str">
        <f>WORKSHEET[[#This Row],[Depart From]]&amp;"-"&amp;WORKSHEET[[#This Row],[Arrive To]]</f>
        <v>Marrakech-Lagos</v>
      </c>
      <c r="G1978" s="2">
        <v>44809</v>
      </c>
      <c r="H1978" s="2" t="s">
        <v>3631</v>
      </c>
      <c r="I1978" s="2" t="str">
        <f t="shared" si="30"/>
        <v>Failed</v>
      </c>
      <c r="J1978" s="2" t="str">
        <f>TEXT(WORKSHEET[[#This Row],[Offloading Date]], "mmm")</f>
        <v>NULL</v>
      </c>
      <c r="K1978" s="2" t="str">
        <f>IF(OR(WORKSHEET[[#This Row],[Year]]="", ISBLANK(WORKSHEET[[#This Row],[Year]]), WORKSHEET[[#This Row],[Year]]="null"), "Exclude", "Include")</f>
        <v>Exclude</v>
      </c>
      <c r="L1978" t="s">
        <v>3624</v>
      </c>
      <c r="M1978" t="s">
        <v>3624</v>
      </c>
      <c r="N1978" t="s">
        <v>69</v>
      </c>
      <c r="O1978">
        <v>34.259</v>
      </c>
      <c r="P1978">
        <v>20</v>
      </c>
      <c r="Q1978" t="s">
        <v>14</v>
      </c>
      <c r="R1978">
        <f>P1978 * _xll.XLOOKUP(Q1978,CALCULATION!$A$15:$A$17, CALCULATION!$B$15:$B$17 )</f>
        <v>20</v>
      </c>
      <c r="S1978" s="5">
        <f>O1978*P1978*_xll.XLOOKUP(Q1978,CALCULATION!$A$15:$A$17, CALCULATION!$B$15:$B$17)</f>
        <v>685.18000000000006</v>
      </c>
      <c r="T1978">
        <v>10</v>
      </c>
      <c r="U1978" t="s">
        <v>14</v>
      </c>
      <c r="V1978">
        <f>T1978 * _xll.XLOOKUP(U1978,CALCULATION!$A$15:$A$17, CALCULATION!$B$15:$B$17 )</f>
        <v>10</v>
      </c>
      <c r="W1978" s="5">
        <f>O1978*T1978*_xll.XLOOKUP(U1978,CALCULATION!$A$15:$A$17, CALCULATION!$B$15:$B$17)</f>
        <v>342.59000000000003</v>
      </c>
      <c r="X1978" s="5">
        <f>WORKSHEET[[#This Row],[Clients Total Cost]] / WORKSHEET[[#This Row],[Clients Rate per T2 (USD)]]</f>
        <v>34.259</v>
      </c>
      <c r="Y1978" s="5">
        <f>WORKSHEET[[#This Row],[Clients Rate per T2 (USD)]] - WORKSHEET[[#This Row],[Supplier Rate Per t2 (USD)]]</f>
        <v>10</v>
      </c>
      <c r="Z1978" s="5">
        <f>WORKSHEET[[#This Row],[Profit Per T]] * WORKSHEET[[#This Row],[Weight]]</f>
        <v>342.59000000000003</v>
      </c>
      <c r="AA1978">
        <v>0</v>
      </c>
      <c r="AB1978" s="1">
        <v>0</v>
      </c>
      <c r="AC1978" s="1">
        <v>0</v>
      </c>
      <c r="AD1978">
        <v>0</v>
      </c>
      <c r="AE1978" s="1">
        <f>WORKSHEET[[#This Row],[Delay at toll gate in days]] +WORKSHEET[[#This Row],[Delay at workshop in days]] +WORKSHEET[[#This Row],[Delay at border in days]]</f>
        <v>0</v>
      </c>
    </row>
    <row r="1979" spans="1:31" x14ac:dyDescent="0.35">
      <c r="A1979" t="s">
        <v>1999</v>
      </c>
      <c r="B1979" t="s">
        <v>10</v>
      </c>
      <c r="C1979" t="s">
        <v>68</v>
      </c>
      <c r="D1979" t="s">
        <v>3616</v>
      </c>
      <c r="E1979" t="s">
        <v>3617</v>
      </c>
      <c r="F1979" t="str">
        <f>WORKSHEET[[#This Row],[Depart From]]&amp;"-"&amp;WORKSHEET[[#This Row],[Arrive To]]</f>
        <v>Marrakech-Lagos</v>
      </c>
      <c r="G1979" s="2">
        <v>44797</v>
      </c>
      <c r="H1979" s="2" t="s">
        <v>3631</v>
      </c>
      <c r="I1979" s="2" t="str">
        <f t="shared" si="30"/>
        <v>Failed</v>
      </c>
      <c r="J1979" s="2" t="str">
        <f>TEXT(WORKSHEET[[#This Row],[Offloading Date]], "mmm")</f>
        <v>NULL</v>
      </c>
      <c r="K1979" s="2" t="str">
        <f>IF(OR(WORKSHEET[[#This Row],[Year]]="", ISBLANK(WORKSHEET[[#This Row],[Year]]), WORKSHEET[[#This Row],[Year]]="null"), "Exclude", "Include")</f>
        <v>Exclude</v>
      </c>
      <c r="L1979" t="s">
        <v>3624</v>
      </c>
      <c r="M1979" t="s">
        <v>3624</v>
      </c>
      <c r="N1979" t="s">
        <v>13</v>
      </c>
      <c r="O1979">
        <v>32.845999999999997</v>
      </c>
      <c r="P1979">
        <v>600</v>
      </c>
      <c r="Q1979" t="s">
        <v>14</v>
      </c>
      <c r="R1979">
        <f>P1979 * _xll.XLOOKUP(Q1979,CALCULATION!$A$15:$A$17, CALCULATION!$B$15:$B$17 )</f>
        <v>600</v>
      </c>
      <c r="S1979" s="5">
        <f>O1979*P1979*_xll.XLOOKUP(Q1979,CALCULATION!$A$15:$A$17, CALCULATION!$B$15:$B$17)</f>
        <v>19707.599999999999</v>
      </c>
      <c r="T1979">
        <v>300</v>
      </c>
      <c r="U1979" t="s">
        <v>14</v>
      </c>
      <c r="V1979">
        <f>T1979 * _xll.XLOOKUP(U1979,CALCULATION!$A$15:$A$17, CALCULATION!$B$15:$B$17 )</f>
        <v>300</v>
      </c>
      <c r="W1979" s="5">
        <f>O1979*T1979*_xll.XLOOKUP(U1979,CALCULATION!$A$15:$A$17, CALCULATION!$B$15:$B$17)</f>
        <v>9853.7999999999993</v>
      </c>
      <c r="X1979" s="5">
        <f>WORKSHEET[[#This Row],[Clients Total Cost]] / WORKSHEET[[#This Row],[Clients Rate per T2 (USD)]]</f>
        <v>32.845999999999997</v>
      </c>
      <c r="Y1979" s="5">
        <f>WORKSHEET[[#This Row],[Clients Rate per T2 (USD)]] - WORKSHEET[[#This Row],[Supplier Rate Per t2 (USD)]]</f>
        <v>300</v>
      </c>
      <c r="Z1979" s="5">
        <f>WORKSHEET[[#This Row],[Profit Per T]] * WORKSHEET[[#This Row],[Weight]]</f>
        <v>9853.7999999999993</v>
      </c>
      <c r="AA1979">
        <v>0</v>
      </c>
      <c r="AB1979" s="1">
        <v>0</v>
      </c>
      <c r="AC1979" s="1">
        <v>0</v>
      </c>
      <c r="AD1979">
        <v>0</v>
      </c>
      <c r="AE1979" s="1">
        <f>WORKSHEET[[#This Row],[Delay at toll gate in days]] +WORKSHEET[[#This Row],[Delay at workshop in days]] +WORKSHEET[[#This Row],[Delay at border in days]]</f>
        <v>0</v>
      </c>
    </row>
    <row r="1980" spans="1:31" x14ac:dyDescent="0.35">
      <c r="A1980" t="s">
        <v>2000</v>
      </c>
      <c r="B1980" t="s">
        <v>10</v>
      </c>
      <c r="C1980" t="s">
        <v>68</v>
      </c>
      <c r="D1980" t="s">
        <v>3615</v>
      </c>
      <c r="E1980" t="s">
        <v>3614</v>
      </c>
      <c r="F1980" t="str">
        <f>WORKSHEET[[#This Row],[Depart From]]&amp;"-"&amp;WORKSHEET[[#This Row],[Arrive To]]</f>
        <v>Mombasa-Alger</v>
      </c>
      <c r="G1980" s="2">
        <v>44809</v>
      </c>
      <c r="H1980" s="2" t="s">
        <v>3631</v>
      </c>
      <c r="I1980" s="2" t="str">
        <f t="shared" si="30"/>
        <v>Failed</v>
      </c>
      <c r="J1980" s="2" t="str">
        <f>TEXT(WORKSHEET[[#This Row],[Offloading Date]], "mmm")</f>
        <v>NULL</v>
      </c>
      <c r="K1980" s="2" t="str">
        <f>IF(OR(WORKSHEET[[#This Row],[Year]]="", ISBLANK(WORKSHEET[[#This Row],[Year]]), WORKSHEET[[#This Row],[Year]]="null"), "Exclude", "Include")</f>
        <v>Exclude</v>
      </c>
      <c r="L1980" t="s">
        <v>3624</v>
      </c>
      <c r="M1980" t="s">
        <v>3624</v>
      </c>
      <c r="N1980" t="s">
        <v>69</v>
      </c>
      <c r="O1980">
        <v>33.720999999999997</v>
      </c>
      <c r="P1980">
        <v>20</v>
      </c>
      <c r="Q1980" t="s">
        <v>14</v>
      </c>
      <c r="R1980">
        <f>P1980 * _xll.XLOOKUP(Q1980,CALCULATION!$A$15:$A$17, CALCULATION!$B$15:$B$17 )</f>
        <v>20</v>
      </c>
      <c r="S1980" s="5">
        <f>O1980*P1980*_xll.XLOOKUP(Q1980,CALCULATION!$A$15:$A$17, CALCULATION!$B$15:$B$17)</f>
        <v>674.42</v>
      </c>
      <c r="T1980">
        <v>10</v>
      </c>
      <c r="U1980" t="s">
        <v>14</v>
      </c>
      <c r="V1980">
        <f>T1980 * _xll.XLOOKUP(U1980,CALCULATION!$A$15:$A$17, CALCULATION!$B$15:$B$17 )</f>
        <v>10</v>
      </c>
      <c r="W1980" s="5">
        <f>O1980*T1980*_xll.XLOOKUP(U1980,CALCULATION!$A$15:$A$17, CALCULATION!$B$15:$B$17)</f>
        <v>337.21</v>
      </c>
      <c r="X1980" s="5">
        <f>WORKSHEET[[#This Row],[Clients Total Cost]] / WORKSHEET[[#This Row],[Clients Rate per T2 (USD)]]</f>
        <v>33.720999999999997</v>
      </c>
      <c r="Y1980" s="5">
        <f>WORKSHEET[[#This Row],[Clients Rate per T2 (USD)]] - WORKSHEET[[#This Row],[Supplier Rate Per t2 (USD)]]</f>
        <v>10</v>
      </c>
      <c r="Z1980" s="5">
        <f>WORKSHEET[[#This Row],[Profit Per T]] * WORKSHEET[[#This Row],[Weight]]</f>
        <v>337.21</v>
      </c>
      <c r="AA1980">
        <v>0</v>
      </c>
      <c r="AB1980" s="1">
        <v>0</v>
      </c>
      <c r="AC1980" s="1">
        <v>0</v>
      </c>
      <c r="AD1980">
        <v>0</v>
      </c>
      <c r="AE1980" s="1">
        <f>WORKSHEET[[#This Row],[Delay at toll gate in days]] +WORKSHEET[[#This Row],[Delay at workshop in days]] +WORKSHEET[[#This Row],[Delay at border in days]]</f>
        <v>0</v>
      </c>
    </row>
    <row r="1981" spans="1:31" x14ac:dyDescent="0.35">
      <c r="A1981" t="s">
        <v>2001</v>
      </c>
      <c r="B1981" t="s">
        <v>10</v>
      </c>
      <c r="C1981" t="s">
        <v>68</v>
      </c>
      <c r="D1981" t="s">
        <v>3619</v>
      </c>
      <c r="E1981" t="s">
        <v>3617</v>
      </c>
      <c r="F1981" t="str">
        <f>WORKSHEET[[#This Row],[Depart From]]&amp;"-"&amp;WORKSHEET[[#This Row],[Arrive To]]</f>
        <v>Addis Ababa-Lagos</v>
      </c>
      <c r="G1981" s="2">
        <v>44802</v>
      </c>
      <c r="H1981" s="2" t="s">
        <v>3631</v>
      </c>
      <c r="I1981" s="2" t="str">
        <f t="shared" si="30"/>
        <v>Failed</v>
      </c>
      <c r="J1981" s="2" t="str">
        <f>TEXT(WORKSHEET[[#This Row],[Offloading Date]], "mmm")</f>
        <v>NULL</v>
      </c>
      <c r="K1981" s="2" t="str">
        <f>IF(OR(WORKSHEET[[#This Row],[Year]]="", ISBLANK(WORKSHEET[[#This Row],[Year]]), WORKSHEET[[#This Row],[Year]]="null"), "Exclude", "Include")</f>
        <v>Exclude</v>
      </c>
      <c r="L1981" t="s">
        <v>3624</v>
      </c>
      <c r="M1981" t="s">
        <v>3624</v>
      </c>
      <c r="N1981" t="s">
        <v>13</v>
      </c>
      <c r="O1981">
        <v>34.298000000000002</v>
      </c>
      <c r="P1981">
        <v>600</v>
      </c>
      <c r="Q1981" t="s">
        <v>14</v>
      </c>
      <c r="R1981">
        <f>P1981 * _xll.XLOOKUP(Q1981,CALCULATION!$A$15:$A$17, CALCULATION!$B$15:$B$17 )</f>
        <v>600</v>
      </c>
      <c r="S1981" s="5">
        <f>O1981*P1981*_xll.XLOOKUP(Q1981,CALCULATION!$A$15:$A$17, CALCULATION!$B$15:$B$17)</f>
        <v>20578.800000000003</v>
      </c>
      <c r="T1981">
        <v>300</v>
      </c>
      <c r="U1981" t="s">
        <v>14</v>
      </c>
      <c r="V1981">
        <f>T1981 * _xll.XLOOKUP(U1981,CALCULATION!$A$15:$A$17, CALCULATION!$B$15:$B$17 )</f>
        <v>300</v>
      </c>
      <c r="W1981" s="5">
        <f>O1981*T1981*_xll.XLOOKUP(U1981,CALCULATION!$A$15:$A$17, CALCULATION!$B$15:$B$17)</f>
        <v>10289.400000000001</v>
      </c>
      <c r="X1981" s="5">
        <f>WORKSHEET[[#This Row],[Clients Total Cost]] / WORKSHEET[[#This Row],[Clients Rate per T2 (USD)]]</f>
        <v>34.298000000000002</v>
      </c>
      <c r="Y1981" s="5">
        <f>WORKSHEET[[#This Row],[Clients Rate per T2 (USD)]] - WORKSHEET[[#This Row],[Supplier Rate Per t2 (USD)]]</f>
        <v>300</v>
      </c>
      <c r="Z1981" s="5">
        <f>WORKSHEET[[#This Row],[Profit Per T]] * WORKSHEET[[#This Row],[Weight]]</f>
        <v>10289.400000000001</v>
      </c>
      <c r="AA1981">
        <v>0</v>
      </c>
      <c r="AB1981" s="1">
        <v>0</v>
      </c>
      <c r="AC1981" s="1">
        <v>0</v>
      </c>
      <c r="AD1981">
        <v>0</v>
      </c>
      <c r="AE1981" s="1">
        <f>WORKSHEET[[#This Row],[Delay at toll gate in days]] +WORKSHEET[[#This Row],[Delay at workshop in days]] +WORKSHEET[[#This Row],[Delay at border in days]]</f>
        <v>0</v>
      </c>
    </row>
    <row r="1982" spans="1:31" x14ac:dyDescent="0.35">
      <c r="A1982" t="s">
        <v>2002</v>
      </c>
      <c r="B1982" t="s">
        <v>10</v>
      </c>
      <c r="C1982" t="s">
        <v>68</v>
      </c>
      <c r="D1982" t="s">
        <v>3619</v>
      </c>
      <c r="E1982" t="s">
        <v>3617</v>
      </c>
      <c r="F1982" t="str">
        <f>WORKSHEET[[#This Row],[Depart From]]&amp;"-"&amp;WORKSHEET[[#This Row],[Arrive To]]</f>
        <v>Addis Ababa-Lagos</v>
      </c>
      <c r="G1982" s="2">
        <v>44802</v>
      </c>
      <c r="H1982" s="2" t="s">
        <v>3631</v>
      </c>
      <c r="I1982" s="2" t="str">
        <f t="shared" si="30"/>
        <v>Failed</v>
      </c>
      <c r="J1982" s="2" t="str">
        <f>TEXT(WORKSHEET[[#This Row],[Offloading Date]], "mmm")</f>
        <v>NULL</v>
      </c>
      <c r="K1982" s="2" t="str">
        <f>IF(OR(WORKSHEET[[#This Row],[Year]]="", ISBLANK(WORKSHEET[[#This Row],[Year]]), WORKSHEET[[#This Row],[Year]]="null"), "Exclude", "Include")</f>
        <v>Exclude</v>
      </c>
      <c r="L1982" t="s">
        <v>3624</v>
      </c>
      <c r="M1982" t="s">
        <v>3624</v>
      </c>
      <c r="N1982" t="s">
        <v>69</v>
      </c>
      <c r="O1982">
        <v>34.064999999999998</v>
      </c>
      <c r="P1982">
        <v>20</v>
      </c>
      <c r="Q1982" t="s">
        <v>14</v>
      </c>
      <c r="R1982">
        <f>P1982 * _xll.XLOOKUP(Q1982,CALCULATION!$A$15:$A$17, CALCULATION!$B$15:$B$17 )</f>
        <v>20</v>
      </c>
      <c r="S1982" s="5">
        <f>O1982*P1982*_xll.XLOOKUP(Q1982,CALCULATION!$A$15:$A$17, CALCULATION!$B$15:$B$17)</f>
        <v>681.3</v>
      </c>
      <c r="T1982">
        <v>10</v>
      </c>
      <c r="U1982" t="s">
        <v>14</v>
      </c>
      <c r="V1982">
        <f>T1982 * _xll.XLOOKUP(U1982,CALCULATION!$A$15:$A$17, CALCULATION!$B$15:$B$17 )</f>
        <v>10</v>
      </c>
      <c r="W1982" s="5">
        <f>O1982*T1982*_xll.XLOOKUP(U1982,CALCULATION!$A$15:$A$17, CALCULATION!$B$15:$B$17)</f>
        <v>340.65</v>
      </c>
      <c r="X1982" s="5">
        <f>WORKSHEET[[#This Row],[Clients Total Cost]] / WORKSHEET[[#This Row],[Clients Rate per T2 (USD)]]</f>
        <v>34.064999999999998</v>
      </c>
      <c r="Y1982" s="5">
        <f>WORKSHEET[[#This Row],[Clients Rate per T2 (USD)]] - WORKSHEET[[#This Row],[Supplier Rate Per t2 (USD)]]</f>
        <v>10</v>
      </c>
      <c r="Z1982" s="5">
        <f>WORKSHEET[[#This Row],[Profit Per T]] * WORKSHEET[[#This Row],[Weight]]</f>
        <v>340.65</v>
      </c>
      <c r="AA1982">
        <v>0</v>
      </c>
      <c r="AB1982" s="1">
        <v>0</v>
      </c>
      <c r="AC1982" s="1">
        <v>0</v>
      </c>
      <c r="AD1982">
        <v>0</v>
      </c>
      <c r="AE1982" s="1">
        <f>WORKSHEET[[#This Row],[Delay at toll gate in days]] +WORKSHEET[[#This Row],[Delay at workshop in days]] +WORKSHEET[[#This Row],[Delay at border in days]]</f>
        <v>0</v>
      </c>
    </row>
    <row r="1983" spans="1:31" x14ac:dyDescent="0.35">
      <c r="A1983" t="s">
        <v>2003</v>
      </c>
      <c r="B1983" t="s">
        <v>10</v>
      </c>
      <c r="C1983" t="s">
        <v>68</v>
      </c>
      <c r="D1983" t="s">
        <v>3616</v>
      </c>
      <c r="E1983" t="s">
        <v>3613</v>
      </c>
      <c r="F1983" t="str">
        <f>WORKSHEET[[#This Row],[Depart From]]&amp;"-"&amp;WORKSHEET[[#This Row],[Arrive To]]</f>
        <v>Marrakech-Sanaa</v>
      </c>
      <c r="G1983" s="2">
        <v>44802</v>
      </c>
      <c r="H1983" s="2" t="s">
        <v>3631</v>
      </c>
      <c r="I1983" s="2" t="str">
        <f t="shared" si="30"/>
        <v>Failed</v>
      </c>
      <c r="J1983" s="2" t="str">
        <f>TEXT(WORKSHEET[[#This Row],[Offloading Date]], "mmm")</f>
        <v>NULL</v>
      </c>
      <c r="K1983" s="2" t="str">
        <f>IF(OR(WORKSHEET[[#This Row],[Year]]="", ISBLANK(WORKSHEET[[#This Row],[Year]]), WORKSHEET[[#This Row],[Year]]="null"), "Exclude", "Include")</f>
        <v>Exclude</v>
      </c>
      <c r="L1983" t="s">
        <v>3624</v>
      </c>
      <c r="M1983" t="s">
        <v>3624</v>
      </c>
      <c r="N1983" t="s">
        <v>13</v>
      </c>
      <c r="O1983">
        <v>33.951999999999998</v>
      </c>
      <c r="P1983">
        <v>600</v>
      </c>
      <c r="Q1983" t="s">
        <v>14</v>
      </c>
      <c r="R1983">
        <f>P1983 * _xll.XLOOKUP(Q1983,CALCULATION!$A$15:$A$17, CALCULATION!$B$15:$B$17 )</f>
        <v>600</v>
      </c>
      <c r="S1983" s="5">
        <f>O1983*P1983*_xll.XLOOKUP(Q1983,CALCULATION!$A$15:$A$17, CALCULATION!$B$15:$B$17)</f>
        <v>20371.199999999997</v>
      </c>
      <c r="T1983">
        <v>300</v>
      </c>
      <c r="U1983" t="s">
        <v>14</v>
      </c>
      <c r="V1983">
        <f>T1983 * _xll.XLOOKUP(U1983,CALCULATION!$A$15:$A$17, CALCULATION!$B$15:$B$17 )</f>
        <v>300</v>
      </c>
      <c r="W1983" s="5">
        <f>O1983*T1983*_xll.XLOOKUP(U1983,CALCULATION!$A$15:$A$17, CALCULATION!$B$15:$B$17)</f>
        <v>10185.599999999999</v>
      </c>
      <c r="X1983" s="5">
        <f>WORKSHEET[[#This Row],[Clients Total Cost]] / WORKSHEET[[#This Row],[Clients Rate per T2 (USD)]]</f>
        <v>33.951999999999998</v>
      </c>
      <c r="Y1983" s="5">
        <f>WORKSHEET[[#This Row],[Clients Rate per T2 (USD)]] - WORKSHEET[[#This Row],[Supplier Rate Per t2 (USD)]]</f>
        <v>300</v>
      </c>
      <c r="Z1983" s="5">
        <f>WORKSHEET[[#This Row],[Profit Per T]] * WORKSHEET[[#This Row],[Weight]]</f>
        <v>10185.599999999999</v>
      </c>
      <c r="AA1983">
        <v>0</v>
      </c>
      <c r="AB1983" s="1">
        <v>0</v>
      </c>
      <c r="AC1983" s="1">
        <v>0</v>
      </c>
      <c r="AD1983">
        <v>0</v>
      </c>
      <c r="AE1983" s="1">
        <f>WORKSHEET[[#This Row],[Delay at toll gate in days]] +WORKSHEET[[#This Row],[Delay at workshop in days]] +WORKSHEET[[#This Row],[Delay at border in days]]</f>
        <v>0</v>
      </c>
    </row>
    <row r="1984" spans="1:31" x14ac:dyDescent="0.35">
      <c r="A1984" t="s">
        <v>2004</v>
      </c>
      <c r="B1984" t="s">
        <v>10</v>
      </c>
      <c r="C1984" t="s">
        <v>68</v>
      </c>
      <c r="D1984" t="s">
        <v>3620</v>
      </c>
      <c r="E1984" t="s">
        <v>3617</v>
      </c>
      <c r="F1984" t="str">
        <f>WORKSHEET[[#This Row],[Depart From]]&amp;"-"&amp;WORKSHEET[[#This Row],[Arrive To]]</f>
        <v>Zanzibar-Lagos</v>
      </c>
      <c r="G1984" s="2">
        <v>44802</v>
      </c>
      <c r="H1984" s="2" t="s">
        <v>3631</v>
      </c>
      <c r="I1984" s="2" t="str">
        <f t="shared" si="30"/>
        <v>Failed</v>
      </c>
      <c r="J1984" s="2" t="str">
        <f>TEXT(WORKSHEET[[#This Row],[Offloading Date]], "mmm")</f>
        <v>NULL</v>
      </c>
      <c r="K1984" s="2" t="str">
        <f>IF(OR(WORKSHEET[[#This Row],[Year]]="", ISBLANK(WORKSHEET[[#This Row],[Year]]), WORKSHEET[[#This Row],[Year]]="null"), "Exclude", "Include")</f>
        <v>Exclude</v>
      </c>
      <c r="L1984" t="s">
        <v>3624</v>
      </c>
      <c r="M1984" t="s">
        <v>3624</v>
      </c>
      <c r="N1984" t="s">
        <v>69</v>
      </c>
      <c r="O1984">
        <v>33.837000000000003</v>
      </c>
      <c r="P1984">
        <v>20</v>
      </c>
      <c r="Q1984" t="s">
        <v>14</v>
      </c>
      <c r="R1984">
        <f>P1984 * _xll.XLOOKUP(Q1984,CALCULATION!$A$15:$A$17, CALCULATION!$B$15:$B$17 )</f>
        <v>20</v>
      </c>
      <c r="S1984" s="5">
        <f>O1984*P1984*_xll.XLOOKUP(Q1984,CALCULATION!$A$15:$A$17, CALCULATION!$B$15:$B$17)</f>
        <v>676.74</v>
      </c>
      <c r="T1984">
        <v>10</v>
      </c>
      <c r="U1984" t="s">
        <v>14</v>
      </c>
      <c r="V1984">
        <f>T1984 * _xll.XLOOKUP(U1984,CALCULATION!$A$15:$A$17, CALCULATION!$B$15:$B$17 )</f>
        <v>10</v>
      </c>
      <c r="W1984" s="5">
        <f>O1984*T1984*_xll.XLOOKUP(U1984,CALCULATION!$A$15:$A$17, CALCULATION!$B$15:$B$17)</f>
        <v>338.37</v>
      </c>
      <c r="X1984" s="5">
        <f>WORKSHEET[[#This Row],[Clients Total Cost]] / WORKSHEET[[#This Row],[Clients Rate per T2 (USD)]]</f>
        <v>33.837000000000003</v>
      </c>
      <c r="Y1984" s="5">
        <f>WORKSHEET[[#This Row],[Clients Rate per T2 (USD)]] - WORKSHEET[[#This Row],[Supplier Rate Per t2 (USD)]]</f>
        <v>10</v>
      </c>
      <c r="Z1984" s="5">
        <f>WORKSHEET[[#This Row],[Profit Per T]] * WORKSHEET[[#This Row],[Weight]]</f>
        <v>338.37</v>
      </c>
      <c r="AA1984">
        <v>0</v>
      </c>
      <c r="AB1984" s="1">
        <v>0</v>
      </c>
      <c r="AC1984" s="1">
        <v>0</v>
      </c>
      <c r="AD1984">
        <v>0</v>
      </c>
      <c r="AE1984" s="1">
        <f>WORKSHEET[[#This Row],[Delay at toll gate in days]] +WORKSHEET[[#This Row],[Delay at workshop in days]] +WORKSHEET[[#This Row],[Delay at border in days]]</f>
        <v>0</v>
      </c>
    </row>
    <row r="1985" spans="1:31" x14ac:dyDescent="0.35">
      <c r="A1985" t="s">
        <v>2005</v>
      </c>
      <c r="B1985" t="s">
        <v>10</v>
      </c>
      <c r="C1985" t="s">
        <v>68</v>
      </c>
      <c r="D1985" t="s">
        <v>3616</v>
      </c>
      <c r="E1985" t="s">
        <v>3617</v>
      </c>
      <c r="F1985" t="str">
        <f>WORKSHEET[[#This Row],[Depart From]]&amp;"-"&amp;WORKSHEET[[#This Row],[Arrive To]]</f>
        <v>Marrakech-Lagos</v>
      </c>
      <c r="G1985" s="2">
        <v>44803</v>
      </c>
      <c r="H1985" s="2" t="s">
        <v>3631</v>
      </c>
      <c r="I1985" s="2" t="str">
        <f t="shared" si="30"/>
        <v>Failed</v>
      </c>
      <c r="J1985" s="2" t="str">
        <f>TEXT(WORKSHEET[[#This Row],[Offloading Date]], "mmm")</f>
        <v>NULL</v>
      </c>
      <c r="K1985" s="2" t="str">
        <f>IF(OR(WORKSHEET[[#This Row],[Year]]="", ISBLANK(WORKSHEET[[#This Row],[Year]]), WORKSHEET[[#This Row],[Year]]="null"), "Exclude", "Include")</f>
        <v>Exclude</v>
      </c>
      <c r="L1985" t="s">
        <v>3624</v>
      </c>
      <c r="M1985" t="s">
        <v>3624</v>
      </c>
      <c r="N1985" t="s">
        <v>13</v>
      </c>
      <c r="O1985">
        <v>33.832999999999998</v>
      </c>
      <c r="P1985">
        <v>600</v>
      </c>
      <c r="Q1985" t="s">
        <v>14</v>
      </c>
      <c r="R1985">
        <f>P1985 * _xll.XLOOKUP(Q1985,CALCULATION!$A$15:$A$17, CALCULATION!$B$15:$B$17 )</f>
        <v>600</v>
      </c>
      <c r="S1985" s="5">
        <f>O1985*P1985*_xll.XLOOKUP(Q1985,CALCULATION!$A$15:$A$17, CALCULATION!$B$15:$B$17)</f>
        <v>20299.8</v>
      </c>
      <c r="T1985">
        <v>300</v>
      </c>
      <c r="U1985" t="s">
        <v>14</v>
      </c>
      <c r="V1985">
        <f>T1985 * _xll.XLOOKUP(U1985,CALCULATION!$A$15:$A$17, CALCULATION!$B$15:$B$17 )</f>
        <v>300</v>
      </c>
      <c r="W1985" s="5">
        <f>O1985*T1985*_xll.XLOOKUP(U1985,CALCULATION!$A$15:$A$17, CALCULATION!$B$15:$B$17)</f>
        <v>10149.9</v>
      </c>
      <c r="X1985" s="5">
        <f>WORKSHEET[[#This Row],[Clients Total Cost]] / WORKSHEET[[#This Row],[Clients Rate per T2 (USD)]]</f>
        <v>33.832999999999998</v>
      </c>
      <c r="Y1985" s="5">
        <f>WORKSHEET[[#This Row],[Clients Rate per T2 (USD)]] - WORKSHEET[[#This Row],[Supplier Rate Per t2 (USD)]]</f>
        <v>300</v>
      </c>
      <c r="Z1985" s="5">
        <f>WORKSHEET[[#This Row],[Profit Per T]] * WORKSHEET[[#This Row],[Weight]]</f>
        <v>10149.9</v>
      </c>
      <c r="AA1985">
        <v>0</v>
      </c>
      <c r="AB1985" s="1">
        <v>0</v>
      </c>
      <c r="AC1985" s="1">
        <v>0</v>
      </c>
      <c r="AD1985">
        <v>0</v>
      </c>
      <c r="AE1985" s="1">
        <f>WORKSHEET[[#This Row],[Delay at toll gate in days]] +WORKSHEET[[#This Row],[Delay at workshop in days]] +WORKSHEET[[#This Row],[Delay at border in days]]</f>
        <v>0</v>
      </c>
    </row>
    <row r="1986" spans="1:31" x14ac:dyDescent="0.35">
      <c r="A1986" t="s">
        <v>2006</v>
      </c>
      <c r="B1986" t="s">
        <v>10</v>
      </c>
      <c r="C1986" t="s">
        <v>68</v>
      </c>
      <c r="D1986" t="s">
        <v>3616</v>
      </c>
      <c r="E1986" t="s">
        <v>3613</v>
      </c>
      <c r="F1986" t="str">
        <f>WORKSHEET[[#This Row],[Depart From]]&amp;"-"&amp;WORKSHEET[[#This Row],[Arrive To]]</f>
        <v>Marrakech-Sanaa</v>
      </c>
      <c r="G1986" s="2">
        <v>44809</v>
      </c>
      <c r="H1986" s="2" t="s">
        <v>3631</v>
      </c>
      <c r="I1986" s="2" t="str">
        <f t="shared" ref="I1986:I2049" si="31">IF(OR(H1986="", H1986="NULL"), "Failed","Delivered")</f>
        <v>Failed</v>
      </c>
      <c r="J1986" s="2" t="str">
        <f>TEXT(WORKSHEET[[#This Row],[Offloading Date]], "mmm")</f>
        <v>NULL</v>
      </c>
      <c r="K1986" s="2" t="str">
        <f>IF(OR(WORKSHEET[[#This Row],[Year]]="", ISBLANK(WORKSHEET[[#This Row],[Year]]), WORKSHEET[[#This Row],[Year]]="null"), "Exclude", "Include")</f>
        <v>Exclude</v>
      </c>
      <c r="L1986" t="s">
        <v>3624</v>
      </c>
      <c r="M1986" t="s">
        <v>3624</v>
      </c>
      <c r="N1986" t="s">
        <v>69</v>
      </c>
      <c r="O1986">
        <v>34.533999999999999</v>
      </c>
      <c r="P1986">
        <v>20</v>
      </c>
      <c r="Q1986" t="s">
        <v>14</v>
      </c>
      <c r="R1986">
        <f>P1986 * _xll.XLOOKUP(Q1986,CALCULATION!$A$15:$A$17, CALCULATION!$B$15:$B$17 )</f>
        <v>20</v>
      </c>
      <c r="S1986" s="5">
        <f>O1986*P1986*_xll.XLOOKUP(Q1986,CALCULATION!$A$15:$A$17, CALCULATION!$B$15:$B$17)</f>
        <v>690.68</v>
      </c>
      <c r="T1986">
        <v>10</v>
      </c>
      <c r="U1986" t="s">
        <v>14</v>
      </c>
      <c r="V1986">
        <f>T1986 * _xll.XLOOKUP(U1986,CALCULATION!$A$15:$A$17, CALCULATION!$B$15:$B$17 )</f>
        <v>10</v>
      </c>
      <c r="W1986" s="5">
        <f>O1986*T1986*_xll.XLOOKUP(U1986,CALCULATION!$A$15:$A$17, CALCULATION!$B$15:$B$17)</f>
        <v>345.34</v>
      </c>
      <c r="X1986" s="5">
        <f>WORKSHEET[[#This Row],[Clients Total Cost]] / WORKSHEET[[#This Row],[Clients Rate per T2 (USD)]]</f>
        <v>34.533999999999999</v>
      </c>
      <c r="Y1986" s="5">
        <f>WORKSHEET[[#This Row],[Clients Rate per T2 (USD)]] - WORKSHEET[[#This Row],[Supplier Rate Per t2 (USD)]]</f>
        <v>10</v>
      </c>
      <c r="Z1986" s="5">
        <f>WORKSHEET[[#This Row],[Profit Per T]] * WORKSHEET[[#This Row],[Weight]]</f>
        <v>345.34</v>
      </c>
      <c r="AA1986">
        <v>0</v>
      </c>
      <c r="AB1986" s="1">
        <v>0</v>
      </c>
      <c r="AC1986" s="1">
        <v>0</v>
      </c>
      <c r="AD1986">
        <v>0</v>
      </c>
      <c r="AE1986" s="1">
        <f>WORKSHEET[[#This Row],[Delay at toll gate in days]] +WORKSHEET[[#This Row],[Delay at workshop in days]] +WORKSHEET[[#This Row],[Delay at border in days]]</f>
        <v>0</v>
      </c>
    </row>
    <row r="1987" spans="1:31" x14ac:dyDescent="0.35">
      <c r="A1987" t="s">
        <v>2007</v>
      </c>
      <c r="B1987" t="s">
        <v>10</v>
      </c>
      <c r="C1987" t="s">
        <v>68</v>
      </c>
      <c r="D1987" t="s">
        <v>3611</v>
      </c>
      <c r="E1987" t="s">
        <v>3614</v>
      </c>
      <c r="F1987" t="str">
        <f>WORKSHEET[[#This Row],[Depart From]]&amp;"-"&amp;WORKSHEET[[#This Row],[Arrive To]]</f>
        <v>Mogadishu-Alger</v>
      </c>
      <c r="G1987" s="2">
        <v>44809</v>
      </c>
      <c r="H1987" s="2" t="s">
        <v>3631</v>
      </c>
      <c r="I1987" s="2" t="str">
        <f t="shared" si="31"/>
        <v>Failed</v>
      </c>
      <c r="J1987" s="2" t="str">
        <f>TEXT(WORKSHEET[[#This Row],[Offloading Date]], "mmm")</f>
        <v>NULL</v>
      </c>
      <c r="K1987" s="2" t="str">
        <f>IF(OR(WORKSHEET[[#This Row],[Year]]="", ISBLANK(WORKSHEET[[#This Row],[Year]]), WORKSHEET[[#This Row],[Year]]="null"), "Exclude", "Include")</f>
        <v>Exclude</v>
      </c>
      <c r="L1987" t="s">
        <v>3624</v>
      </c>
      <c r="M1987" t="s">
        <v>3624</v>
      </c>
      <c r="N1987" t="s">
        <v>13</v>
      </c>
      <c r="O1987">
        <v>29.702000000000002</v>
      </c>
      <c r="P1987">
        <v>600</v>
      </c>
      <c r="Q1987" t="s">
        <v>14</v>
      </c>
      <c r="R1987">
        <f>P1987 * _xll.XLOOKUP(Q1987,CALCULATION!$A$15:$A$17, CALCULATION!$B$15:$B$17 )</f>
        <v>600</v>
      </c>
      <c r="S1987" s="5">
        <f>O1987*P1987*_xll.XLOOKUP(Q1987,CALCULATION!$A$15:$A$17, CALCULATION!$B$15:$B$17)</f>
        <v>17821.2</v>
      </c>
      <c r="T1987">
        <v>300</v>
      </c>
      <c r="U1987" t="s">
        <v>14</v>
      </c>
      <c r="V1987">
        <f>T1987 * _xll.XLOOKUP(U1987,CALCULATION!$A$15:$A$17, CALCULATION!$B$15:$B$17 )</f>
        <v>300</v>
      </c>
      <c r="W1987" s="5">
        <f>O1987*T1987*_xll.XLOOKUP(U1987,CALCULATION!$A$15:$A$17, CALCULATION!$B$15:$B$17)</f>
        <v>8910.6</v>
      </c>
      <c r="X1987" s="5">
        <f>WORKSHEET[[#This Row],[Clients Total Cost]] / WORKSHEET[[#This Row],[Clients Rate per T2 (USD)]]</f>
        <v>29.702000000000002</v>
      </c>
      <c r="Y1987" s="5">
        <f>WORKSHEET[[#This Row],[Clients Rate per T2 (USD)]] - WORKSHEET[[#This Row],[Supplier Rate Per t2 (USD)]]</f>
        <v>300</v>
      </c>
      <c r="Z1987" s="5">
        <f>WORKSHEET[[#This Row],[Profit Per T]] * WORKSHEET[[#This Row],[Weight]]</f>
        <v>8910.6</v>
      </c>
      <c r="AA1987">
        <v>0</v>
      </c>
      <c r="AB1987" s="1">
        <v>0</v>
      </c>
      <c r="AC1987" s="1">
        <v>0</v>
      </c>
      <c r="AD1987">
        <v>0</v>
      </c>
      <c r="AE1987" s="1">
        <f>WORKSHEET[[#This Row],[Delay at toll gate in days]] +WORKSHEET[[#This Row],[Delay at workshop in days]] +WORKSHEET[[#This Row],[Delay at border in days]]</f>
        <v>0</v>
      </c>
    </row>
    <row r="1988" spans="1:31" x14ac:dyDescent="0.35">
      <c r="A1988" t="s">
        <v>2008</v>
      </c>
      <c r="B1988" t="s">
        <v>10</v>
      </c>
      <c r="C1988" t="s">
        <v>68</v>
      </c>
      <c r="D1988" t="s">
        <v>3619</v>
      </c>
      <c r="E1988" t="s">
        <v>3614</v>
      </c>
      <c r="F1988" t="str">
        <f>WORKSHEET[[#This Row],[Depart From]]&amp;"-"&amp;WORKSHEET[[#This Row],[Arrive To]]</f>
        <v>Addis Ababa-Alger</v>
      </c>
      <c r="G1988" s="2">
        <v>44802</v>
      </c>
      <c r="H1988" s="2" t="s">
        <v>3631</v>
      </c>
      <c r="I1988" s="2" t="str">
        <f t="shared" si="31"/>
        <v>Failed</v>
      </c>
      <c r="J1988" s="2" t="str">
        <f>TEXT(WORKSHEET[[#This Row],[Offloading Date]], "mmm")</f>
        <v>NULL</v>
      </c>
      <c r="K1988" s="2" t="str">
        <f>IF(OR(WORKSHEET[[#This Row],[Year]]="", ISBLANK(WORKSHEET[[#This Row],[Year]]), WORKSHEET[[#This Row],[Year]]="null"), "Exclude", "Include")</f>
        <v>Exclude</v>
      </c>
      <c r="L1988" t="s">
        <v>3624</v>
      </c>
      <c r="M1988" t="s">
        <v>3624</v>
      </c>
      <c r="N1988" t="s">
        <v>69</v>
      </c>
      <c r="O1988">
        <v>34.209000000000003</v>
      </c>
      <c r="P1988">
        <v>20</v>
      </c>
      <c r="Q1988" t="s">
        <v>14</v>
      </c>
      <c r="R1988">
        <f>P1988 * _xll.XLOOKUP(Q1988,CALCULATION!$A$15:$A$17, CALCULATION!$B$15:$B$17 )</f>
        <v>20</v>
      </c>
      <c r="S1988" s="5">
        <f>O1988*P1988*_xll.XLOOKUP(Q1988,CALCULATION!$A$15:$A$17, CALCULATION!$B$15:$B$17)</f>
        <v>684.18000000000006</v>
      </c>
      <c r="T1988">
        <v>10</v>
      </c>
      <c r="U1988" t="s">
        <v>14</v>
      </c>
      <c r="V1988">
        <f>T1988 * _xll.XLOOKUP(U1988,CALCULATION!$A$15:$A$17, CALCULATION!$B$15:$B$17 )</f>
        <v>10</v>
      </c>
      <c r="W1988" s="5">
        <f>O1988*T1988*_xll.XLOOKUP(U1988,CALCULATION!$A$15:$A$17, CALCULATION!$B$15:$B$17)</f>
        <v>342.09000000000003</v>
      </c>
      <c r="X1988" s="5">
        <f>WORKSHEET[[#This Row],[Clients Total Cost]] / WORKSHEET[[#This Row],[Clients Rate per T2 (USD)]]</f>
        <v>34.209000000000003</v>
      </c>
      <c r="Y1988" s="5">
        <f>WORKSHEET[[#This Row],[Clients Rate per T2 (USD)]] - WORKSHEET[[#This Row],[Supplier Rate Per t2 (USD)]]</f>
        <v>10</v>
      </c>
      <c r="Z1988" s="5">
        <f>WORKSHEET[[#This Row],[Profit Per T]] * WORKSHEET[[#This Row],[Weight]]</f>
        <v>342.09000000000003</v>
      </c>
      <c r="AA1988">
        <v>0</v>
      </c>
      <c r="AB1988" s="1">
        <v>0</v>
      </c>
      <c r="AC1988" s="1">
        <v>0</v>
      </c>
      <c r="AD1988">
        <v>0</v>
      </c>
      <c r="AE1988" s="1">
        <f>WORKSHEET[[#This Row],[Delay at toll gate in days]] +WORKSHEET[[#This Row],[Delay at workshop in days]] +WORKSHEET[[#This Row],[Delay at border in days]]</f>
        <v>0</v>
      </c>
    </row>
    <row r="1989" spans="1:31" x14ac:dyDescent="0.35">
      <c r="A1989" t="s">
        <v>2009</v>
      </c>
      <c r="B1989" t="s">
        <v>10</v>
      </c>
      <c r="C1989" t="s">
        <v>68</v>
      </c>
      <c r="D1989" t="s">
        <v>3619</v>
      </c>
      <c r="E1989" t="s">
        <v>3612</v>
      </c>
      <c r="F1989" t="str">
        <f>WORKSHEET[[#This Row],[Depart From]]&amp;"-"&amp;WORKSHEET[[#This Row],[Arrive To]]</f>
        <v>Addis Ababa-Victoria</v>
      </c>
      <c r="G1989" s="2">
        <v>44799</v>
      </c>
      <c r="H1989" s="2" t="s">
        <v>3631</v>
      </c>
      <c r="I1989" s="2" t="str">
        <f t="shared" si="31"/>
        <v>Failed</v>
      </c>
      <c r="J1989" s="2" t="str">
        <f>TEXT(WORKSHEET[[#This Row],[Offloading Date]], "mmm")</f>
        <v>NULL</v>
      </c>
      <c r="K1989" s="2" t="str">
        <f>IF(OR(WORKSHEET[[#This Row],[Year]]="", ISBLANK(WORKSHEET[[#This Row],[Year]]), WORKSHEET[[#This Row],[Year]]="null"), "Exclude", "Include")</f>
        <v>Exclude</v>
      </c>
      <c r="L1989" t="s">
        <v>3624</v>
      </c>
      <c r="M1989" t="s">
        <v>3624</v>
      </c>
      <c r="N1989" t="s">
        <v>13</v>
      </c>
      <c r="O1989">
        <v>30.216999999999999</v>
      </c>
      <c r="P1989">
        <v>600</v>
      </c>
      <c r="Q1989" t="s">
        <v>14</v>
      </c>
      <c r="R1989">
        <f>P1989 * _xll.XLOOKUP(Q1989,CALCULATION!$A$15:$A$17, CALCULATION!$B$15:$B$17 )</f>
        <v>600</v>
      </c>
      <c r="S1989" s="5">
        <f>O1989*P1989*_xll.XLOOKUP(Q1989,CALCULATION!$A$15:$A$17, CALCULATION!$B$15:$B$17)</f>
        <v>18130.2</v>
      </c>
      <c r="T1989">
        <v>300</v>
      </c>
      <c r="U1989" t="s">
        <v>14</v>
      </c>
      <c r="V1989">
        <f>T1989 * _xll.XLOOKUP(U1989,CALCULATION!$A$15:$A$17, CALCULATION!$B$15:$B$17 )</f>
        <v>300</v>
      </c>
      <c r="W1989" s="5">
        <f>O1989*T1989*_xll.XLOOKUP(U1989,CALCULATION!$A$15:$A$17, CALCULATION!$B$15:$B$17)</f>
        <v>9065.1</v>
      </c>
      <c r="X1989" s="5">
        <f>WORKSHEET[[#This Row],[Clients Total Cost]] / WORKSHEET[[#This Row],[Clients Rate per T2 (USD)]]</f>
        <v>30.217000000000002</v>
      </c>
      <c r="Y1989" s="5">
        <f>WORKSHEET[[#This Row],[Clients Rate per T2 (USD)]] - WORKSHEET[[#This Row],[Supplier Rate Per t2 (USD)]]</f>
        <v>300</v>
      </c>
      <c r="Z1989" s="5">
        <f>WORKSHEET[[#This Row],[Profit Per T]] * WORKSHEET[[#This Row],[Weight]]</f>
        <v>9065.1</v>
      </c>
      <c r="AA1989">
        <v>0</v>
      </c>
      <c r="AB1989" s="1">
        <v>0</v>
      </c>
      <c r="AC1989" s="1">
        <v>0</v>
      </c>
      <c r="AD1989">
        <v>0</v>
      </c>
      <c r="AE1989" s="1">
        <f>WORKSHEET[[#This Row],[Delay at toll gate in days]] +WORKSHEET[[#This Row],[Delay at workshop in days]] +WORKSHEET[[#This Row],[Delay at border in days]]</f>
        <v>0</v>
      </c>
    </row>
    <row r="1990" spans="1:31" x14ac:dyDescent="0.35">
      <c r="A1990" t="s">
        <v>2010</v>
      </c>
      <c r="B1990" t="s">
        <v>10</v>
      </c>
      <c r="C1990" t="s">
        <v>68</v>
      </c>
      <c r="D1990" t="s">
        <v>3619</v>
      </c>
      <c r="E1990" t="s">
        <v>3617</v>
      </c>
      <c r="F1990" t="str">
        <f>WORKSHEET[[#This Row],[Depart From]]&amp;"-"&amp;WORKSHEET[[#This Row],[Arrive To]]</f>
        <v>Addis Ababa-Lagos</v>
      </c>
      <c r="G1990" s="2">
        <v>44797</v>
      </c>
      <c r="H1990" s="2" t="s">
        <v>3631</v>
      </c>
      <c r="I1990" s="2" t="str">
        <f t="shared" si="31"/>
        <v>Failed</v>
      </c>
      <c r="J1990" s="2" t="str">
        <f>TEXT(WORKSHEET[[#This Row],[Offloading Date]], "mmm")</f>
        <v>NULL</v>
      </c>
      <c r="K1990" s="2" t="str">
        <f>IF(OR(WORKSHEET[[#This Row],[Year]]="", ISBLANK(WORKSHEET[[#This Row],[Year]]), WORKSHEET[[#This Row],[Year]]="null"), "Exclude", "Include")</f>
        <v>Exclude</v>
      </c>
      <c r="L1990" t="s">
        <v>3624</v>
      </c>
      <c r="M1990" t="s">
        <v>3624</v>
      </c>
      <c r="N1990" t="s">
        <v>69</v>
      </c>
      <c r="O1990">
        <v>32.845999999999997</v>
      </c>
      <c r="P1990">
        <v>20</v>
      </c>
      <c r="Q1990" t="s">
        <v>14</v>
      </c>
      <c r="R1990">
        <f>P1990 * _xll.XLOOKUP(Q1990,CALCULATION!$A$15:$A$17, CALCULATION!$B$15:$B$17 )</f>
        <v>20</v>
      </c>
      <c r="S1990" s="5">
        <f>O1990*P1990*_xll.XLOOKUP(Q1990,CALCULATION!$A$15:$A$17, CALCULATION!$B$15:$B$17)</f>
        <v>656.92</v>
      </c>
      <c r="T1990">
        <v>10</v>
      </c>
      <c r="U1990" t="s">
        <v>14</v>
      </c>
      <c r="V1990">
        <f>T1990 * _xll.XLOOKUP(U1990,CALCULATION!$A$15:$A$17, CALCULATION!$B$15:$B$17 )</f>
        <v>10</v>
      </c>
      <c r="W1990" s="5">
        <f>O1990*T1990*_xll.XLOOKUP(U1990,CALCULATION!$A$15:$A$17, CALCULATION!$B$15:$B$17)</f>
        <v>328.46</v>
      </c>
      <c r="X1990" s="5">
        <f>WORKSHEET[[#This Row],[Clients Total Cost]] / WORKSHEET[[#This Row],[Clients Rate per T2 (USD)]]</f>
        <v>32.845999999999997</v>
      </c>
      <c r="Y1990" s="5">
        <f>WORKSHEET[[#This Row],[Clients Rate per T2 (USD)]] - WORKSHEET[[#This Row],[Supplier Rate Per t2 (USD)]]</f>
        <v>10</v>
      </c>
      <c r="Z1990" s="5">
        <f>WORKSHEET[[#This Row],[Profit Per T]] * WORKSHEET[[#This Row],[Weight]]</f>
        <v>328.46</v>
      </c>
      <c r="AA1990">
        <v>0</v>
      </c>
      <c r="AB1990" s="1">
        <v>0</v>
      </c>
      <c r="AC1990" s="1">
        <v>0</v>
      </c>
      <c r="AD1990">
        <v>0</v>
      </c>
      <c r="AE1990" s="1">
        <f>WORKSHEET[[#This Row],[Delay at toll gate in days]] +WORKSHEET[[#This Row],[Delay at workshop in days]] +WORKSHEET[[#This Row],[Delay at border in days]]</f>
        <v>0</v>
      </c>
    </row>
    <row r="1991" spans="1:31" x14ac:dyDescent="0.35">
      <c r="A1991" t="s">
        <v>2011</v>
      </c>
      <c r="B1991" t="s">
        <v>10</v>
      </c>
      <c r="C1991" t="s">
        <v>68</v>
      </c>
      <c r="D1991" t="s">
        <v>3619</v>
      </c>
      <c r="E1991" t="s">
        <v>3614</v>
      </c>
      <c r="F1991" t="str">
        <f>WORKSHEET[[#This Row],[Depart From]]&amp;"-"&amp;WORKSHEET[[#This Row],[Arrive To]]</f>
        <v>Addis Ababa-Alger</v>
      </c>
      <c r="G1991" s="2">
        <v>44799</v>
      </c>
      <c r="H1991" s="2" t="s">
        <v>3631</v>
      </c>
      <c r="I1991" s="2" t="str">
        <f t="shared" si="31"/>
        <v>Failed</v>
      </c>
      <c r="J1991" s="2" t="str">
        <f>TEXT(WORKSHEET[[#This Row],[Offloading Date]], "mmm")</f>
        <v>NULL</v>
      </c>
      <c r="K1991" s="2" t="str">
        <f>IF(OR(WORKSHEET[[#This Row],[Year]]="", ISBLANK(WORKSHEET[[#This Row],[Year]]), WORKSHEET[[#This Row],[Year]]="null"), "Exclude", "Include")</f>
        <v>Exclude</v>
      </c>
      <c r="L1991" t="s">
        <v>3624</v>
      </c>
      <c r="M1991" t="s">
        <v>3624</v>
      </c>
      <c r="N1991" t="s">
        <v>13</v>
      </c>
      <c r="O1991">
        <v>30.187999999999999</v>
      </c>
      <c r="P1991">
        <v>600</v>
      </c>
      <c r="Q1991" t="s">
        <v>14</v>
      </c>
      <c r="R1991">
        <f>P1991 * _xll.XLOOKUP(Q1991,CALCULATION!$A$15:$A$17, CALCULATION!$B$15:$B$17 )</f>
        <v>600</v>
      </c>
      <c r="S1991" s="5">
        <f>O1991*P1991*_xll.XLOOKUP(Q1991,CALCULATION!$A$15:$A$17, CALCULATION!$B$15:$B$17)</f>
        <v>18112.8</v>
      </c>
      <c r="T1991">
        <v>300</v>
      </c>
      <c r="U1991" t="s">
        <v>14</v>
      </c>
      <c r="V1991">
        <f>T1991 * _xll.XLOOKUP(U1991,CALCULATION!$A$15:$A$17, CALCULATION!$B$15:$B$17 )</f>
        <v>300</v>
      </c>
      <c r="W1991" s="5">
        <f>O1991*T1991*_xll.XLOOKUP(U1991,CALCULATION!$A$15:$A$17, CALCULATION!$B$15:$B$17)</f>
        <v>9056.4</v>
      </c>
      <c r="X1991" s="5">
        <f>WORKSHEET[[#This Row],[Clients Total Cost]] / WORKSHEET[[#This Row],[Clients Rate per T2 (USD)]]</f>
        <v>30.187999999999999</v>
      </c>
      <c r="Y1991" s="5">
        <f>WORKSHEET[[#This Row],[Clients Rate per T2 (USD)]] - WORKSHEET[[#This Row],[Supplier Rate Per t2 (USD)]]</f>
        <v>300</v>
      </c>
      <c r="Z1991" s="5">
        <f>WORKSHEET[[#This Row],[Profit Per T]] * WORKSHEET[[#This Row],[Weight]]</f>
        <v>9056.4</v>
      </c>
      <c r="AA1991">
        <v>0</v>
      </c>
      <c r="AB1991" s="1">
        <v>0</v>
      </c>
      <c r="AC1991" s="1">
        <v>0</v>
      </c>
      <c r="AD1991">
        <v>0</v>
      </c>
      <c r="AE1991" s="1">
        <f>WORKSHEET[[#This Row],[Delay at toll gate in days]] +WORKSHEET[[#This Row],[Delay at workshop in days]] +WORKSHEET[[#This Row],[Delay at border in days]]</f>
        <v>0</v>
      </c>
    </row>
    <row r="1992" spans="1:31" x14ac:dyDescent="0.35">
      <c r="A1992" t="s">
        <v>2012</v>
      </c>
      <c r="B1992" t="s">
        <v>10</v>
      </c>
      <c r="C1992" t="s">
        <v>68</v>
      </c>
      <c r="D1992" t="s">
        <v>3616</v>
      </c>
      <c r="E1992" t="s">
        <v>3613</v>
      </c>
      <c r="F1992" t="str">
        <f>WORKSHEET[[#This Row],[Depart From]]&amp;"-"&amp;WORKSHEET[[#This Row],[Arrive To]]</f>
        <v>Marrakech-Sanaa</v>
      </c>
      <c r="G1992" s="2">
        <v>44802</v>
      </c>
      <c r="H1992" s="2" t="s">
        <v>3631</v>
      </c>
      <c r="I1992" s="2" t="str">
        <f t="shared" si="31"/>
        <v>Failed</v>
      </c>
      <c r="J1992" s="2" t="str">
        <f>TEXT(WORKSHEET[[#This Row],[Offloading Date]], "mmm")</f>
        <v>NULL</v>
      </c>
      <c r="K1992" s="2" t="str">
        <f>IF(OR(WORKSHEET[[#This Row],[Year]]="", ISBLANK(WORKSHEET[[#This Row],[Year]]), WORKSHEET[[#This Row],[Year]]="null"), "Exclude", "Include")</f>
        <v>Exclude</v>
      </c>
      <c r="L1992" t="s">
        <v>3624</v>
      </c>
      <c r="M1992" t="s">
        <v>3624</v>
      </c>
      <c r="N1992" t="s">
        <v>69</v>
      </c>
      <c r="O1992">
        <v>34.298000000000002</v>
      </c>
      <c r="P1992">
        <v>20</v>
      </c>
      <c r="Q1992" t="s">
        <v>14</v>
      </c>
      <c r="R1992">
        <f>P1992 * _xll.XLOOKUP(Q1992,CALCULATION!$A$15:$A$17, CALCULATION!$B$15:$B$17 )</f>
        <v>20</v>
      </c>
      <c r="S1992" s="5">
        <f>O1992*P1992*_xll.XLOOKUP(Q1992,CALCULATION!$A$15:$A$17, CALCULATION!$B$15:$B$17)</f>
        <v>685.96</v>
      </c>
      <c r="T1992">
        <v>10</v>
      </c>
      <c r="U1992" t="s">
        <v>14</v>
      </c>
      <c r="V1992">
        <f>T1992 * _xll.XLOOKUP(U1992,CALCULATION!$A$15:$A$17, CALCULATION!$B$15:$B$17 )</f>
        <v>10</v>
      </c>
      <c r="W1992" s="5">
        <f>O1992*T1992*_xll.XLOOKUP(U1992,CALCULATION!$A$15:$A$17, CALCULATION!$B$15:$B$17)</f>
        <v>342.98</v>
      </c>
      <c r="X1992" s="5">
        <f>WORKSHEET[[#This Row],[Clients Total Cost]] / WORKSHEET[[#This Row],[Clients Rate per T2 (USD)]]</f>
        <v>34.298000000000002</v>
      </c>
      <c r="Y1992" s="5">
        <f>WORKSHEET[[#This Row],[Clients Rate per T2 (USD)]] - WORKSHEET[[#This Row],[Supplier Rate Per t2 (USD)]]</f>
        <v>10</v>
      </c>
      <c r="Z1992" s="5">
        <f>WORKSHEET[[#This Row],[Profit Per T]] * WORKSHEET[[#This Row],[Weight]]</f>
        <v>342.98</v>
      </c>
      <c r="AA1992">
        <v>0</v>
      </c>
      <c r="AB1992" s="1">
        <v>0</v>
      </c>
      <c r="AC1992" s="1">
        <v>0</v>
      </c>
      <c r="AD1992">
        <v>0</v>
      </c>
      <c r="AE1992" s="1">
        <f>WORKSHEET[[#This Row],[Delay at toll gate in days]] +WORKSHEET[[#This Row],[Delay at workshop in days]] +WORKSHEET[[#This Row],[Delay at border in days]]</f>
        <v>0</v>
      </c>
    </row>
    <row r="1993" spans="1:31" x14ac:dyDescent="0.35">
      <c r="A1993" t="s">
        <v>2013</v>
      </c>
      <c r="B1993" t="s">
        <v>10</v>
      </c>
      <c r="C1993" t="s">
        <v>68</v>
      </c>
      <c r="D1993" t="s">
        <v>3619</v>
      </c>
      <c r="E1993" t="s">
        <v>3613</v>
      </c>
      <c r="F1993" t="str">
        <f>WORKSHEET[[#This Row],[Depart From]]&amp;"-"&amp;WORKSHEET[[#This Row],[Arrive To]]</f>
        <v>Addis Ababa-Sanaa</v>
      </c>
      <c r="G1993" s="2">
        <v>44799</v>
      </c>
      <c r="H1993" s="2" t="s">
        <v>3631</v>
      </c>
      <c r="I1993" s="2" t="str">
        <f t="shared" si="31"/>
        <v>Failed</v>
      </c>
      <c r="J1993" s="2" t="str">
        <f>TEXT(WORKSHEET[[#This Row],[Offloading Date]], "mmm")</f>
        <v>NULL</v>
      </c>
      <c r="K1993" s="2" t="str">
        <f>IF(OR(WORKSHEET[[#This Row],[Year]]="", ISBLANK(WORKSHEET[[#This Row],[Year]]), WORKSHEET[[#This Row],[Year]]="null"), "Exclude", "Include")</f>
        <v>Exclude</v>
      </c>
      <c r="L1993" t="s">
        <v>3624</v>
      </c>
      <c r="M1993" t="s">
        <v>3624</v>
      </c>
      <c r="N1993" t="s">
        <v>13</v>
      </c>
      <c r="O1993">
        <v>30.193000000000001</v>
      </c>
      <c r="P1993">
        <v>600</v>
      </c>
      <c r="Q1993" t="s">
        <v>14</v>
      </c>
      <c r="R1993">
        <f>P1993 * _xll.XLOOKUP(Q1993,CALCULATION!$A$15:$A$17, CALCULATION!$B$15:$B$17 )</f>
        <v>600</v>
      </c>
      <c r="S1993" s="5">
        <f>O1993*P1993*_xll.XLOOKUP(Q1993,CALCULATION!$A$15:$A$17, CALCULATION!$B$15:$B$17)</f>
        <v>18115.8</v>
      </c>
      <c r="T1993">
        <v>300</v>
      </c>
      <c r="U1993" t="s">
        <v>14</v>
      </c>
      <c r="V1993">
        <f>T1993 * _xll.XLOOKUP(U1993,CALCULATION!$A$15:$A$17, CALCULATION!$B$15:$B$17 )</f>
        <v>300</v>
      </c>
      <c r="W1993" s="5">
        <f>O1993*T1993*_xll.XLOOKUP(U1993,CALCULATION!$A$15:$A$17, CALCULATION!$B$15:$B$17)</f>
        <v>9057.9</v>
      </c>
      <c r="X1993" s="5">
        <f>WORKSHEET[[#This Row],[Clients Total Cost]] / WORKSHEET[[#This Row],[Clients Rate per T2 (USD)]]</f>
        <v>30.192999999999998</v>
      </c>
      <c r="Y1993" s="5">
        <f>WORKSHEET[[#This Row],[Clients Rate per T2 (USD)]] - WORKSHEET[[#This Row],[Supplier Rate Per t2 (USD)]]</f>
        <v>300</v>
      </c>
      <c r="Z1993" s="5">
        <f>WORKSHEET[[#This Row],[Profit Per T]] * WORKSHEET[[#This Row],[Weight]]</f>
        <v>9057.9</v>
      </c>
      <c r="AA1993">
        <v>0</v>
      </c>
      <c r="AB1993" s="1">
        <v>0</v>
      </c>
      <c r="AC1993" s="1">
        <v>0</v>
      </c>
      <c r="AD1993">
        <v>0</v>
      </c>
      <c r="AE1993" s="1">
        <f>WORKSHEET[[#This Row],[Delay at toll gate in days]] +WORKSHEET[[#This Row],[Delay at workshop in days]] +WORKSHEET[[#This Row],[Delay at border in days]]</f>
        <v>0</v>
      </c>
    </row>
    <row r="1994" spans="1:31" x14ac:dyDescent="0.35">
      <c r="A1994" t="s">
        <v>2014</v>
      </c>
      <c r="B1994" t="s">
        <v>10</v>
      </c>
      <c r="C1994" t="s">
        <v>68</v>
      </c>
      <c r="D1994" t="s">
        <v>3620</v>
      </c>
      <c r="E1994" t="s">
        <v>3613</v>
      </c>
      <c r="F1994" t="str">
        <f>WORKSHEET[[#This Row],[Depart From]]&amp;"-"&amp;WORKSHEET[[#This Row],[Arrive To]]</f>
        <v>Zanzibar-Sanaa</v>
      </c>
      <c r="G1994" s="2">
        <v>44802</v>
      </c>
      <c r="H1994" s="2" t="s">
        <v>3631</v>
      </c>
      <c r="I1994" s="2" t="str">
        <f t="shared" si="31"/>
        <v>Failed</v>
      </c>
      <c r="J1994" s="2" t="str">
        <f>TEXT(WORKSHEET[[#This Row],[Offloading Date]], "mmm")</f>
        <v>NULL</v>
      </c>
      <c r="K1994" s="2" t="str">
        <f>IF(OR(WORKSHEET[[#This Row],[Year]]="", ISBLANK(WORKSHEET[[#This Row],[Year]]), WORKSHEET[[#This Row],[Year]]="null"), "Exclude", "Include")</f>
        <v>Exclude</v>
      </c>
      <c r="L1994" t="s">
        <v>3624</v>
      </c>
      <c r="M1994" t="s">
        <v>3624</v>
      </c>
      <c r="N1994" t="s">
        <v>69</v>
      </c>
      <c r="O1994">
        <v>33.951999999999998</v>
      </c>
      <c r="P1994">
        <v>20</v>
      </c>
      <c r="Q1994" t="s">
        <v>14</v>
      </c>
      <c r="R1994">
        <f>P1994 * _xll.XLOOKUP(Q1994,CALCULATION!$A$15:$A$17, CALCULATION!$B$15:$B$17 )</f>
        <v>20</v>
      </c>
      <c r="S1994" s="5">
        <f>O1994*P1994*_xll.XLOOKUP(Q1994,CALCULATION!$A$15:$A$17, CALCULATION!$B$15:$B$17)</f>
        <v>679.04</v>
      </c>
      <c r="T1994">
        <v>10</v>
      </c>
      <c r="U1994" t="s">
        <v>14</v>
      </c>
      <c r="V1994">
        <f>T1994 * _xll.XLOOKUP(U1994,CALCULATION!$A$15:$A$17, CALCULATION!$B$15:$B$17 )</f>
        <v>10</v>
      </c>
      <c r="W1994" s="5">
        <f>O1994*T1994*_xll.XLOOKUP(U1994,CALCULATION!$A$15:$A$17, CALCULATION!$B$15:$B$17)</f>
        <v>339.52</v>
      </c>
      <c r="X1994" s="5">
        <f>WORKSHEET[[#This Row],[Clients Total Cost]] / WORKSHEET[[#This Row],[Clients Rate per T2 (USD)]]</f>
        <v>33.951999999999998</v>
      </c>
      <c r="Y1994" s="5">
        <f>WORKSHEET[[#This Row],[Clients Rate per T2 (USD)]] - WORKSHEET[[#This Row],[Supplier Rate Per t2 (USD)]]</f>
        <v>10</v>
      </c>
      <c r="Z1994" s="5">
        <f>WORKSHEET[[#This Row],[Profit Per T]] * WORKSHEET[[#This Row],[Weight]]</f>
        <v>339.52</v>
      </c>
      <c r="AA1994">
        <v>0</v>
      </c>
      <c r="AB1994" s="1">
        <v>0</v>
      </c>
      <c r="AC1994" s="1">
        <v>0</v>
      </c>
      <c r="AD1994">
        <v>0</v>
      </c>
      <c r="AE1994" s="1">
        <f>WORKSHEET[[#This Row],[Delay at toll gate in days]] +WORKSHEET[[#This Row],[Delay at workshop in days]] +WORKSHEET[[#This Row],[Delay at border in days]]</f>
        <v>0</v>
      </c>
    </row>
    <row r="1995" spans="1:31" x14ac:dyDescent="0.35">
      <c r="A1995" t="s">
        <v>2015</v>
      </c>
      <c r="B1995" t="s">
        <v>10</v>
      </c>
      <c r="C1995" t="s">
        <v>68</v>
      </c>
      <c r="D1995" t="s">
        <v>3615</v>
      </c>
      <c r="E1995" t="s">
        <v>3614</v>
      </c>
      <c r="F1995" t="str">
        <f>WORKSHEET[[#This Row],[Depart From]]&amp;"-"&amp;WORKSHEET[[#This Row],[Arrive To]]</f>
        <v>Mombasa-Alger</v>
      </c>
      <c r="G1995" s="2">
        <v>44799</v>
      </c>
      <c r="H1995" s="2" t="s">
        <v>3631</v>
      </c>
      <c r="I1995" s="2" t="str">
        <f t="shared" si="31"/>
        <v>Failed</v>
      </c>
      <c r="J1995" s="2" t="str">
        <f>TEXT(WORKSHEET[[#This Row],[Offloading Date]], "mmm")</f>
        <v>NULL</v>
      </c>
      <c r="K1995" s="2" t="str">
        <f>IF(OR(WORKSHEET[[#This Row],[Year]]="", ISBLANK(WORKSHEET[[#This Row],[Year]]), WORKSHEET[[#This Row],[Year]]="null"), "Exclude", "Include")</f>
        <v>Exclude</v>
      </c>
      <c r="L1995" t="s">
        <v>3624</v>
      </c>
      <c r="M1995" t="s">
        <v>3624</v>
      </c>
      <c r="N1995" t="s">
        <v>13</v>
      </c>
      <c r="O1995">
        <v>29.629000000000001</v>
      </c>
      <c r="P1995">
        <v>600</v>
      </c>
      <c r="Q1995" t="s">
        <v>14</v>
      </c>
      <c r="R1995">
        <f>P1995 * _xll.XLOOKUP(Q1995,CALCULATION!$A$15:$A$17, CALCULATION!$B$15:$B$17 )</f>
        <v>600</v>
      </c>
      <c r="S1995" s="5">
        <f>O1995*P1995*_xll.XLOOKUP(Q1995,CALCULATION!$A$15:$A$17, CALCULATION!$B$15:$B$17)</f>
        <v>17777.400000000001</v>
      </c>
      <c r="T1995">
        <v>300</v>
      </c>
      <c r="U1995" t="s">
        <v>14</v>
      </c>
      <c r="V1995">
        <f>T1995 * _xll.XLOOKUP(U1995,CALCULATION!$A$15:$A$17, CALCULATION!$B$15:$B$17 )</f>
        <v>300</v>
      </c>
      <c r="W1995" s="5">
        <f>O1995*T1995*_xll.XLOOKUP(U1995,CALCULATION!$A$15:$A$17, CALCULATION!$B$15:$B$17)</f>
        <v>8888.7000000000007</v>
      </c>
      <c r="X1995" s="5">
        <f>WORKSHEET[[#This Row],[Clients Total Cost]] / WORKSHEET[[#This Row],[Clients Rate per T2 (USD)]]</f>
        <v>29.629000000000001</v>
      </c>
      <c r="Y1995" s="5">
        <f>WORKSHEET[[#This Row],[Clients Rate per T2 (USD)]] - WORKSHEET[[#This Row],[Supplier Rate Per t2 (USD)]]</f>
        <v>300</v>
      </c>
      <c r="Z1995" s="5">
        <f>WORKSHEET[[#This Row],[Profit Per T]] * WORKSHEET[[#This Row],[Weight]]</f>
        <v>8888.7000000000007</v>
      </c>
      <c r="AA1995">
        <v>0</v>
      </c>
      <c r="AB1995" s="1">
        <v>0</v>
      </c>
      <c r="AC1995" s="1">
        <v>0</v>
      </c>
      <c r="AD1995">
        <v>0</v>
      </c>
      <c r="AE1995" s="1">
        <f>WORKSHEET[[#This Row],[Delay at toll gate in days]] +WORKSHEET[[#This Row],[Delay at workshop in days]] +WORKSHEET[[#This Row],[Delay at border in days]]</f>
        <v>0</v>
      </c>
    </row>
    <row r="1996" spans="1:31" x14ac:dyDescent="0.35">
      <c r="A1996" t="s">
        <v>2016</v>
      </c>
      <c r="B1996" t="s">
        <v>10</v>
      </c>
      <c r="C1996" t="s">
        <v>68</v>
      </c>
      <c r="D1996" t="s">
        <v>3620</v>
      </c>
      <c r="E1996" t="s">
        <v>3617</v>
      </c>
      <c r="F1996" t="str">
        <f>WORKSHEET[[#This Row],[Depart From]]&amp;"-"&amp;WORKSHEET[[#This Row],[Arrive To]]</f>
        <v>Zanzibar-Lagos</v>
      </c>
      <c r="G1996" s="2">
        <v>44803</v>
      </c>
      <c r="H1996" s="2" t="s">
        <v>3631</v>
      </c>
      <c r="I1996" s="2" t="str">
        <f t="shared" si="31"/>
        <v>Failed</v>
      </c>
      <c r="J1996" s="2" t="str">
        <f>TEXT(WORKSHEET[[#This Row],[Offloading Date]], "mmm")</f>
        <v>NULL</v>
      </c>
      <c r="K1996" s="2" t="str">
        <f>IF(OR(WORKSHEET[[#This Row],[Year]]="", ISBLANK(WORKSHEET[[#This Row],[Year]]), WORKSHEET[[#This Row],[Year]]="null"), "Exclude", "Include")</f>
        <v>Exclude</v>
      </c>
      <c r="L1996" t="s">
        <v>3624</v>
      </c>
      <c r="M1996" t="s">
        <v>3624</v>
      </c>
      <c r="N1996" t="s">
        <v>69</v>
      </c>
      <c r="O1996">
        <v>33.832999999999998</v>
      </c>
      <c r="P1996">
        <v>20</v>
      </c>
      <c r="Q1996" t="s">
        <v>14</v>
      </c>
      <c r="R1996">
        <f>P1996 * _xll.XLOOKUP(Q1996,CALCULATION!$A$15:$A$17, CALCULATION!$B$15:$B$17 )</f>
        <v>20</v>
      </c>
      <c r="S1996" s="5">
        <f>O1996*P1996*_xll.XLOOKUP(Q1996,CALCULATION!$A$15:$A$17, CALCULATION!$B$15:$B$17)</f>
        <v>676.66</v>
      </c>
      <c r="T1996">
        <v>10</v>
      </c>
      <c r="U1996" t="s">
        <v>14</v>
      </c>
      <c r="V1996">
        <f>T1996 * _xll.XLOOKUP(U1996,CALCULATION!$A$15:$A$17, CALCULATION!$B$15:$B$17 )</f>
        <v>10</v>
      </c>
      <c r="W1996" s="5">
        <f>O1996*T1996*_xll.XLOOKUP(U1996,CALCULATION!$A$15:$A$17, CALCULATION!$B$15:$B$17)</f>
        <v>338.33</v>
      </c>
      <c r="X1996" s="5">
        <f>WORKSHEET[[#This Row],[Clients Total Cost]] / WORKSHEET[[#This Row],[Clients Rate per T2 (USD)]]</f>
        <v>33.832999999999998</v>
      </c>
      <c r="Y1996" s="5">
        <f>WORKSHEET[[#This Row],[Clients Rate per T2 (USD)]] - WORKSHEET[[#This Row],[Supplier Rate Per t2 (USD)]]</f>
        <v>10</v>
      </c>
      <c r="Z1996" s="5">
        <f>WORKSHEET[[#This Row],[Profit Per T]] * WORKSHEET[[#This Row],[Weight]]</f>
        <v>338.33</v>
      </c>
      <c r="AA1996">
        <v>0</v>
      </c>
      <c r="AB1996" s="1">
        <v>0</v>
      </c>
      <c r="AC1996" s="1">
        <v>0</v>
      </c>
      <c r="AD1996">
        <v>0</v>
      </c>
      <c r="AE1996" s="1">
        <f>WORKSHEET[[#This Row],[Delay at toll gate in days]] +WORKSHEET[[#This Row],[Delay at workshop in days]] +WORKSHEET[[#This Row],[Delay at border in days]]</f>
        <v>0</v>
      </c>
    </row>
    <row r="1997" spans="1:31" x14ac:dyDescent="0.35">
      <c r="A1997" t="s">
        <v>2017</v>
      </c>
      <c r="B1997" t="s">
        <v>10</v>
      </c>
      <c r="C1997" t="s">
        <v>68</v>
      </c>
      <c r="D1997" t="s">
        <v>3620</v>
      </c>
      <c r="E1997" t="s">
        <v>3617</v>
      </c>
      <c r="F1997" t="str">
        <f>WORKSHEET[[#This Row],[Depart From]]&amp;"-"&amp;WORKSHEET[[#This Row],[Arrive To]]</f>
        <v>Zanzibar-Lagos</v>
      </c>
      <c r="G1997" s="2">
        <v>44802</v>
      </c>
      <c r="H1997" s="2" t="s">
        <v>3631</v>
      </c>
      <c r="I1997" s="2" t="str">
        <f t="shared" si="31"/>
        <v>Failed</v>
      </c>
      <c r="J1997" s="2" t="str">
        <f>TEXT(WORKSHEET[[#This Row],[Offloading Date]], "mmm")</f>
        <v>NULL</v>
      </c>
      <c r="K1997" s="2" t="str">
        <f>IF(OR(WORKSHEET[[#This Row],[Year]]="", ISBLANK(WORKSHEET[[#This Row],[Year]]), WORKSHEET[[#This Row],[Year]]="null"), "Exclude", "Include")</f>
        <v>Exclude</v>
      </c>
      <c r="L1997" t="s">
        <v>3624</v>
      </c>
      <c r="M1997" t="s">
        <v>3624</v>
      </c>
      <c r="N1997" t="s">
        <v>13</v>
      </c>
      <c r="O1997">
        <v>28.661999999999999</v>
      </c>
      <c r="P1997">
        <v>600</v>
      </c>
      <c r="Q1997" t="s">
        <v>14</v>
      </c>
      <c r="R1997">
        <f>P1997 * _xll.XLOOKUP(Q1997,CALCULATION!$A$15:$A$17, CALCULATION!$B$15:$B$17 )</f>
        <v>600</v>
      </c>
      <c r="S1997" s="5">
        <f>O1997*P1997*_xll.XLOOKUP(Q1997,CALCULATION!$A$15:$A$17, CALCULATION!$B$15:$B$17)</f>
        <v>17197.2</v>
      </c>
      <c r="T1997">
        <v>300</v>
      </c>
      <c r="U1997" t="s">
        <v>14</v>
      </c>
      <c r="V1997">
        <f>T1997 * _xll.XLOOKUP(U1997,CALCULATION!$A$15:$A$17, CALCULATION!$B$15:$B$17 )</f>
        <v>300</v>
      </c>
      <c r="W1997" s="5">
        <f>O1997*T1997*_xll.XLOOKUP(U1997,CALCULATION!$A$15:$A$17, CALCULATION!$B$15:$B$17)</f>
        <v>8598.6</v>
      </c>
      <c r="X1997" s="5">
        <f>WORKSHEET[[#This Row],[Clients Total Cost]] / WORKSHEET[[#This Row],[Clients Rate per T2 (USD)]]</f>
        <v>28.662000000000003</v>
      </c>
      <c r="Y1997" s="5">
        <f>WORKSHEET[[#This Row],[Clients Rate per T2 (USD)]] - WORKSHEET[[#This Row],[Supplier Rate Per t2 (USD)]]</f>
        <v>300</v>
      </c>
      <c r="Z1997" s="5">
        <f>WORKSHEET[[#This Row],[Profit Per T]] * WORKSHEET[[#This Row],[Weight]]</f>
        <v>8598.6</v>
      </c>
      <c r="AA1997">
        <v>0</v>
      </c>
      <c r="AB1997" s="1">
        <v>0</v>
      </c>
      <c r="AC1997" s="1">
        <v>0</v>
      </c>
      <c r="AD1997">
        <v>0</v>
      </c>
      <c r="AE1997" s="1">
        <f>WORKSHEET[[#This Row],[Delay at toll gate in days]] +WORKSHEET[[#This Row],[Delay at workshop in days]] +WORKSHEET[[#This Row],[Delay at border in days]]</f>
        <v>0</v>
      </c>
    </row>
    <row r="1998" spans="1:31" x14ac:dyDescent="0.35">
      <c r="A1998" t="s">
        <v>2018</v>
      </c>
      <c r="B1998" t="s">
        <v>10</v>
      </c>
      <c r="C1998" t="s">
        <v>68</v>
      </c>
      <c r="D1998" t="s">
        <v>3620</v>
      </c>
      <c r="E1998" t="s">
        <v>3617</v>
      </c>
      <c r="F1998" t="str">
        <f>WORKSHEET[[#This Row],[Depart From]]&amp;"-"&amp;WORKSHEET[[#This Row],[Arrive To]]</f>
        <v>Zanzibar-Lagos</v>
      </c>
      <c r="G1998" s="2">
        <v>44809</v>
      </c>
      <c r="H1998" s="2" t="s">
        <v>3631</v>
      </c>
      <c r="I1998" s="2" t="str">
        <f t="shared" si="31"/>
        <v>Failed</v>
      </c>
      <c r="J1998" s="2" t="str">
        <f>TEXT(WORKSHEET[[#This Row],[Offloading Date]], "mmm")</f>
        <v>NULL</v>
      </c>
      <c r="K1998" s="2" t="str">
        <f>IF(OR(WORKSHEET[[#This Row],[Year]]="", ISBLANK(WORKSHEET[[#This Row],[Year]]), WORKSHEET[[#This Row],[Year]]="null"), "Exclude", "Include")</f>
        <v>Exclude</v>
      </c>
      <c r="L1998" t="s">
        <v>3624</v>
      </c>
      <c r="M1998" t="s">
        <v>3624</v>
      </c>
      <c r="N1998" t="s">
        <v>69</v>
      </c>
      <c r="O1998">
        <v>29.702000000000002</v>
      </c>
      <c r="P1998">
        <v>20</v>
      </c>
      <c r="Q1998" t="s">
        <v>14</v>
      </c>
      <c r="R1998">
        <f>P1998 * _xll.XLOOKUP(Q1998,CALCULATION!$A$15:$A$17, CALCULATION!$B$15:$B$17 )</f>
        <v>20</v>
      </c>
      <c r="S1998" s="5">
        <f>O1998*P1998*_xll.XLOOKUP(Q1998,CALCULATION!$A$15:$A$17, CALCULATION!$B$15:$B$17)</f>
        <v>594.04000000000008</v>
      </c>
      <c r="T1998">
        <v>10</v>
      </c>
      <c r="U1998" t="s">
        <v>14</v>
      </c>
      <c r="V1998">
        <f>T1998 * _xll.XLOOKUP(U1998,CALCULATION!$A$15:$A$17, CALCULATION!$B$15:$B$17 )</f>
        <v>10</v>
      </c>
      <c r="W1998" s="5">
        <f>O1998*T1998*_xll.XLOOKUP(U1998,CALCULATION!$A$15:$A$17, CALCULATION!$B$15:$B$17)</f>
        <v>297.02000000000004</v>
      </c>
      <c r="X1998" s="5">
        <f>WORKSHEET[[#This Row],[Clients Total Cost]] / WORKSHEET[[#This Row],[Clients Rate per T2 (USD)]]</f>
        <v>29.702000000000005</v>
      </c>
      <c r="Y1998" s="5">
        <f>WORKSHEET[[#This Row],[Clients Rate per T2 (USD)]] - WORKSHEET[[#This Row],[Supplier Rate Per t2 (USD)]]</f>
        <v>10</v>
      </c>
      <c r="Z1998" s="5">
        <f>WORKSHEET[[#This Row],[Profit Per T]] * WORKSHEET[[#This Row],[Weight]]</f>
        <v>297.02000000000004</v>
      </c>
      <c r="AA1998">
        <v>0</v>
      </c>
      <c r="AB1998" s="1">
        <v>0</v>
      </c>
      <c r="AC1998" s="1">
        <v>0</v>
      </c>
      <c r="AD1998">
        <v>0</v>
      </c>
      <c r="AE1998" s="1">
        <f>WORKSHEET[[#This Row],[Delay at toll gate in days]] +WORKSHEET[[#This Row],[Delay at workshop in days]] +WORKSHEET[[#This Row],[Delay at border in days]]</f>
        <v>0</v>
      </c>
    </row>
    <row r="1999" spans="1:31" x14ac:dyDescent="0.35">
      <c r="A1999" t="s">
        <v>2019</v>
      </c>
      <c r="B1999" t="s">
        <v>10</v>
      </c>
      <c r="C1999" t="s">
        <v>68</v>
      </c>
      <c r="D1999" t="s">
        <v>3611</v>
      </c>
      <c r="E1999" t="s">
        <v>3617</v>
      </c>
      <c r="F1999" t="str">
        <f>WORKSHEET[[#This Row],[Depart From]]&amp;"-"&amp;WORKSHEET[[#This Row],[Arrive To]]</f>
        <v>Mogadishu-Lagos</v>
      </c>
      <c r="G1999" s="2">
        <v>44810</v>
      </c>
      <c r="H1999" s="2" t="s">
        <v>3631</v>
      </c>
      <c r="I1999" s="2" t="str">
        <f t="shared" si="31"/>
        <v>Failed</v>
      </c>
      <c r="J1999" s="2" t="str">
        <f>TEXT(WORKSHEET[[#This Row],[Offloading Date]], "mmm")</f>
        <v>NULL</v>
      </c>
      <c r="K1999" s="2" t="str">
        <f>IF(OR(WORKSHEET[[#This Row],[Year]]="", ISBLANK(WORKSHEET[[#This Row],[Year]]), WORKSHEET[[#This Row],[Year]]="null"), "Exclude", "Include")</f>
        <v>Exclude</v>
      </c>
      <c r="L1999" t="s">
        <v>3624</v>
      </c>
      <c r="M1999" t="s">
        <v>3624</v>
      </c>
      <c r="N1999" t="s">
        <v>13</v>
      </c>
      <c r="O1999">
        <v>29.919</v>
      </c>
      <c r="P1999">
        <v>600</v>
      </c>
      <c r="Q1999" t="s">
        <v>14</v>
      </c>
      <c r="R1999">
        <f>P1999 * _xll.XLOOKUP(Q1999,CALCULATION!$A$15:$A$17, CALCULATION!$B$15:$B$17 )</f>
        <v>600</v>
      </c>
      <c r="S1999" s="5">
        <f>O1999*P1999*_xll.XLOOKUP(Q1999,CALCULATION!$A$15:$A$17, CALCULATION!$B$15:$B$17)</f>
        <v>17951.400000000001</v>
      </c>
      <c r="T1999">
        <v>300</v>
      </c>
      <c r="U1999" t="s">
        <v>14</v>
      </c>
      <c r="V1999">
        <f>T1999 * _xll.XLOOKUP(U1999,CALCULATION!$A$15:$A$17, CALCULATION!$B$15:$B$17 )</f>
        <v>300</v>
      </c>
      <c r="W1999" s="5">
        <f>O1999*T1999*_xll.XLOOKUP(U1999,CALCULATION!$A$15:$A$17, CALCULATION!$B$15:$B$17)</f>
        <v>8975.7000000000007</v>
      </c>
      <c r="X1999" s="5">
        <f>WORKSHEET[[#This Row],[Clients Total Cost]] / WORKSHEET[[#This Row],[Clients Rate per T2 (USD)]]</f>
        <v>29.919000000000004</v>
      </c>
      <c r="Y1999" s="5">
        <f>WORKSHEET[[#This Row],[Clients Rate per T2 (USD)]] - WORKSHEET[[#This Row],[Supplier Rate Per t2 (USD)]]</f>
        <v>300</v>
      </c>
      <c r="Z1999" s="5">
        <f>WORKSHEET[[#This Row],[Profit Per T]] * WORKSHEET[[#This Row],[Weight]]</f>
        <v>8975.7000000000007</v>
      </c>
      <c r="AA1999">
        <v>0</v>
      </c>
      <c r="AB1999" s="1">
        <v>0</v>
      </c>
      <c r="AC1999" s="1">
        <v>0</v>
      </c>
      <c r="AD1999">
        <v>0</v>
      </c>
      <c r="AE1999" s="1">
        <f>WORKSHEET[[#This Row],[Delay at toll gate in days]] +WORKSHEET[[#This Row],[Delay at workshop in days]] +WORKSHEET[[#This Row],[Delay at border in days]]</f>
        <v>0</v>
      </c>
    </row>
    <row r="2000" spans="1:31" x14ac:dyDescent="0.35">
      <c r="A2000" t="s">
        <v>2020</v>
      </c>
      <c r="B2000" t="s">
        <v>10</v>
      </c>
      <c r="C2000" t="s">
        <v>68</v>
      </c>
      <c r="D2000" t="s">
        <v>3616</v>
      </c>
      <c r="E2000" t="s">
        <v>3617</v>
      </c>
      <c r="F2000" t="str">
        <f>WORKSHEET[[#This Row],[Depart From]]&amp;"-"&amp;WORKSHEET[[#This Row],[Arrive To]]</f>
        <v>Marrakech-Lagos</v>
      </c>
      <c r="G2000" s="2">
        <v>44802</v>
      </c>
      <c r="H2000" s="2" t="s">
        <v>3631</v>
      </c>
      <c r="I2000" s="2" t="str">
        <f t="shared" si="31"/>
        <v>Failed</v>
      </c>
      <c r="J2000" s="2" t="str">
        <f>TEXT(WORKSHEET[[#This Row],[Offloading Date]], "mmm")</f>
        <v>NULL</v>
      </c>
      <c r="K2000" s="2" t="str">
        <f>IF(OR(WORKSHEET[[#This Row],[Year]]="", ISBLANK(WORKSHEET[[#This Row],[Year]]), WORKSHEET[[#This Row],[Year]]="null"), "Exclude", "Include")</f>
        <v>Exclude</v>
      </c>
      <c r="L2000" t="s">
        <v>3624</v>
      </c>
      <c r="M2000" t="s">
        <v>3624</v>
      </c>
      <c r="N2000" t="s">
        <v>69</v>
      </c>
      <c r="O2000">
        <v>28.661999999999999</v>
      </c>
      <c r="P2000">
        <v>20</v>
      </c>
      <c r="Q2000" t="s">
        <v>14</v>
      </c>
      <c r="R2000">
        <f>P2000 * _xll.XLOOKUP(Q2000,CALCULATION!$A$15:$A$17, CALCULATION!$B$15:$B$17 )</f>
        <v>20</v>
      </c>
      <c r="S2000" s="5">
        <f>O2000*P2000*_xll.XLOOKUP(Q2000,CALCULATION!$A$15:$A$17, CALCULATION!$B$15:$B$17)</f>
        <v>573.24</v>
      </c>
      <c r="T2000">
        <v>10</v>
      </c>
      <c r="U2000" t="s">
        <v>14</v>
      </c>
      <c r="V2000">
        <f>T2000 * _xll.XLOOKUP(U2000,CALCULATION!$A$15:$A$17, CALCULATION!$B$15:$B$17 )</f>
        <v>10</v>
      </c>
      <c r="W2000" s="5">
        <f>O2000*T2000*_xll.XLOOKUP(U2000,CALCULATION!$A$15:$A$17, CALCULATION!$B$15:$B$17)</f>
        <v>286.62</v>
      </c>
      <c r="X2000" s="5">
        <f>WORKSHEET[[#This Row],[Clients Total Cost]] / WORKSHEET[[#This Row],[Clients Rate per T2 (USD)]]</f>
        <v>28.661999999999999</v>
      </c>
      <c r="Y2000" s="5">
        <f>WORKSHEET[[#This Row],[Clients Rate per T2 (USD)]] - WORKSHEET[[#This Row],[Supplier Rate Per t2 (USD)]]</f>
        <v>10</v>
      </c>
      <c r="Z2000" s="5">
        <f>WORKSHEET[[#This Row],[Profit Per T]] * WORKSHEET[[#This Row],[Weight]]</f>
        <v>286.62</v>
      </c>
      <c r="AA2000">
        <v>0</v>
      </c>
      <c r="AB2000" s="1">
        <v>0</v>
      </c>
      <c r="AC2000" s="1">
        <v>0</v>
      </c>
      <c r="AD2000">
        <v>0</v>
      </c>
      <c r="AE2000" s="1">
        <f>WORKSHEET[[#This Row],[Delay at toll gate in days]] +WORKSHEET[[#This Row],[Delay at workshop in days]] +WORKSHEET[[#This Row],[Delay at border in days]]</f>
        <v>0</v>
      </c>
    </row>
    <row r="2001" spans="1:31" x14ac:dyDescent="0.35">
      <c r="A2001" t="s">
        <v>2021</v>
      </c>
      <c r="B2001" t="s">
        <v>10</v>
      </c>
      <c r="C2001" t="s">
        <v>68</v>
      </c>
      <c r="D2001" t="s">
        <v>3619</v>
      </c>
      <c r="E2001" t="s">
        <v>3617</v>
      </c>
      <c r="F2001" t="str">
        <f>WORKSHEET[[#This Row],[Depart From]]&amp;"-"&amp;WORKSHEET[[#This Row],[Arrive To]]</f>
        <v>Addis Ababa-Lagos</v>
      </c>
      <c r="G2001" s="2">
        <v>44809</v>
      </c>
      <c r="H2001" s="2" t="s">
        <v>3631</v>
      </c>
      <c r="I2001" s="2" t="str">
        <f t="shared" si="31"/>
        <v>Failed</v>
      </c>
      <c r="J2001" s="2" t="str">
        <f>TEXT(WORKSHEET[[#This Row],[Offloading Date]], "mmm")</f>
        <v>NULL</v>
      </c>
      <c r="K2001" s="2" t="str">
        <f>IF(OR(WORKSHEET[[#This Row],[Year]]="", ISBLANK(WORKSHEET[[#This Row],[Year]]), WORKSHEET[[#This Row],[Year]]="null"), "Exclude", "Include")</f>
        <v>Exclude</v>
      </c>
      <c r="L2001" t="s">
        <v>3624</v>
      </c>
      <c r="M2001" t="s">
        <v>3624</v>
      </c>
      <c r="N2001" t="s">
        <v>13</v>
      </c>
      <c r="O2001">
        <v>29.741</v>
      </c>
      <c r="P2001">
        <v>600</v>
      </c>
      <c r="Q2001" t="s">
        <v>14</v>
      </c>
      <c r="R2001">
        <f>P2001 * _xll.XLOOKUP(Q2001,CALCULATION!$A$15:$A$17, CALCULATION!$B$15:$B$17 )</f>
        <v>600</v>
      </c>
      <c r="S2001" s="5">
        <f>O2001*P2001*_xll.XLOOKUP(Q2001,CALCULATION!$A$15:$A$17, CALCULATION!$B$15:$B$17)</f>
        <v>17844.599999999999</v>
      </c>
      <c r="T2001">
        <v>300</v>
      </c>
      <c r="U2001" t="s">
        <v>14</v>
      </c>
      <c r="V2001">
        <f>T2001 * _xll.XLOOKUP(U2001,CALCULATION!$A$15:$A$17, CALCULATION!$B$15:$B$17 )</f>
        <v>300</v>
      </c>
      <c r="W2001" s="5">
        <f>O2001*T2001*_xll.XLOOKUP(U2001,CALCULATION!$A$15:$A$17, CALCULATION!$B$15:$B$17)</f>
        <v>8922.2999999999993</v>
      </c>
      <c r="X2001" s="5">
        <f>WORKSHEET[[#This Row],[Clients Total Cost]] / WORKSHEET[[#This Row],[Clients Rate per T2 (USD)]]</f>
        <v>29.740999999999996</v>
      </c>
      <c r="Y2001" s="5">
        <f>WORKSHEET[[#This Row],[Clients Rate per T2 (USD)]] - WORKSHEET[[#This Row],[Supplier Rate Per t2 (USD)]]</f>
        <v>300</v>
      </c>
      <c r="Z2001" s="5">
        <f>WORKSHEET[[#This Row],[Profit Per T]] * WORKSHEET[[#This Row],[Weight]]</f>
        <v>8922.2999999999993</v>
      </c>
      <c r="AA2001">
        <v>0</v>
      </c>
      <c r="AB2001" s="1">
        <v>0</v>
      </c>
      <c r="AC2001" s="1">
        <v>0</v>
      </c>
      <c r="AD2001">
        <v>0</v>
      </c>
      <c r="AE2001" s="1">
        <f>WORKSHEET[[#This Row],[Delay at toll gate in days]] +WORKSHEET[[#This Row],[Delay at workshop in days]] +WORKSHEET[[#This Row],[Delay at border in days]]</f>
        <v>0</v>
      </c>
    </row>
    <row r="2002" spans="1:31" x14ac:dyDescent="0.35">
      <c r="A2002" t="s">
        <v>2022</v>
      </c>
      <c r="B2002" t="s">
        <v>10</v>
      </c>
      <c r="C2002" t="s">
        <v>68</v>
      </c>
      <c r="D2002" t="s">
        <v>3611</v>
      </c>
      <c r="E2002" t="s">
        <v>3612</v>
      </c>
      <c r="F2002" t="str">
        <f>WORKSHEET[[#This Row],[Depart From]]&amp;"-"&amp;WORKSHEET[[#This Row],[Arrive To]]</f>
        <v>Mogadishu-Victoria</v>
      </c>
      <c r="G2002" s="2">
        <v>44810</v>
      </c>
      <c r="H2002" s="2" t="s">
        <v>3631</v>
      </c>
      <c r="I2002" s="2" t="str">
        <f t="shared" si="31"/>
        <v>Failed</v>
      </c>
      <c r="J2002" s="2" t="str">
        <f>TEXT(WORKSHEET[[#This Row],[Offloading Date]], "mmm")</f>
        <v>NULL</v>
      </c>
      <c r="K2002" s="2" t="str">
        <f>IF(OR(WORKSHEET[[#This Row],[Year]]="", ISBLANK(WORKSHEET[[#This Row],[Year]]), WORKSHEET[[#This Row],[Year]]="null"), "Exclude", "Include")</f>
        <v>Exclude</v>
      </c>
      <c r="L2002" t="s">
        <v>3624</v>
      </c>
      <c r="M2002" t="s">
        <v>3624</v>
      </c>
      <c r="N2002" t="s">
        <v>69</v>
      </c>
      <c r="O2002">
        <v>29.919</v>
      </c>
      <c r="P2002">
        <v>20</v>
      </c>
      <c r="Q2002" t="s">
        <v>14</v>
      </c>
      <c r="R2002">
        <f>P2002 * _xll.XLOOKUP(Q2002,CALCULATION!$A$15:$A$17, CALCULATION!$B$15:$B$17 )</f>
        <v>20</v>
      </c>
      <c r="S2002" s="5">
        <f>O2002*P2002*_xll.XLOOKUP(Q2002,CALCULATION!$A$15:$A$17, CALCULATION!$B$15:$B$17)</f>
        <v>598.38</v>
      </c>
      <c r="T2002">
        <v>10</v>
      </c>
      <c r="U2002" t="s">
        <v>14</v>
      </c>
      <c r="V2002">
        <f>T2002 * _xll.XLOOKUP(U2002,CALCULATION!$A$15:$A$17, CALCULATION!$B$15:$B$17 )</f>
        <v>10</v>
      </c>
      <c r="W2002" s="5">
        <f>O2002*T2002*_xll.XLOOKUP(U2002,CALCULATION!$A$15:$A$17, CALCULATION!$B$15:$B$17)</f>
        <v>299.19</v>
      </c>
      <c r="X2002" s="5">
        <f>WORKSHEET[[#This Row],[Clients Total Cost]] / WORKSHEET[[#This Row],[Clients Rate per T2 (USD)]]</f>
        <v>29.919</v>
      </c>
      <c r="Y2002" s="5">
        <f>WORKSHEET[[#This Row],[Clients Rate per T2 (USD)]] - WORKSHEET[[#This Row],[Supplier Rate Per t2 (USD)]]</f>
        <v>10</v>
      </c>
      <c r="Z2002" s="5">
        <f>WORKSHEET[[#This Row],[Profit Per T]] * WORKSHEET[[#This Row],[Weight]]</f>
        <v>299.19</v>
      </c>
      <c r="AA2002">
        <v>0</v>
      </c>
      <c r="AB2002" s="1">
        <v>0</v>
      </c>
      <c r="AC2002" s="1">
        <v>0</v>
      </c>
      <c r="AD2002">
        <v>0</v>
      </c>
      <c r="AE2002" s="1">
        <f>WORKSHEET[[#This Row],[Delay at toll gate in days]] +WORKSHEET[[#This Row],[Delay at workshop in days]] +WORKSHEET[[#This Row],[Delay at border in days]]</f>
        <v>0</v>
      </c>
    </row>
    <row r="2003" spans="1:31" x14ac:dyDescent="0.35">
      <c r="A2003" t="s">
        <v>2023</v>
      </c>
      <c r="B2003" t="s">
        <v>10</v>
      </c>
      <c r="C2003" t="s">
        <v>68</v>
      </c>
      <c r="D2003" t="s">
        <v>3620</v>
      </c>
      <c r="E2003" t="s">
        <v>3612</v>
      </c>
      <c r="F2003" t="str">
        <f>WORKSHEET[[#This Row],[Depart From]]&amp;"-"&amp;WORKSHEET[[#This Row],[Arrive To]]</f>
        <v>Zanzibar-Victoria</v>
      </c>
      <c r="G2003" s="2">
        <v>44809</v>
      </c>
      <c r="H2003" s="2" t="s">
        <v>3631</v>
      </c>
      <c r="I2003" s="2" t="str">
        <f t="shared" si="31"/>
        <v>Failed</v>
      </c>
      <c r="J2003" s="2" t="str">
        <f>TEXT(WORKSHEET[[#This Row],[Offloading Date]], "mmm")</f>
        <v>NULL</v>
      </c>
      <c r="K2003" s="2" t="str">
        <f>IF(OR(WORKSHEET[[#This Row],[Year]]="", ISBLANK(WORKSHEET[[#This Row],[Year]]), WORKSHEET[[#This Row],[Year]]="null"), "Exclude", "Include")</f>
        <v>Exclude</v>
      </c>
      <c r="L2003" t="s">
        <v>3624</v>
      </c>
      <c r="M2003" t="s">
        <v>3624</v>
      </c>
      <c r="N2003" t="s">
        <v>13</v>
      </c>
      <c r="O2003">
        <v>28.478999999999999</v>
      </c>
      <c r="P2003">
        <v>600</v>
      </c>
      <c r="Q2003" t="s">
        <v>14</v>
      </c>
      <c r="R2003">
        <f>P2003 * _xll.XLOOKUP(Q2003,CALCULATION!$A$15:$A$17, CALCULATION!$B$15:$B$17 )</f>
        <v>600</v>
      </c>
      <c r="S2003" s="5">
        <f>O2003*P2003*_xll.XLOOKUP(Q2003,CALCULATION!$A$15:$A$17, CALCULATION!$B$15:$B$17)</f>
        <v>17087.399999999998</v>
      </c>
      <c r="T2003">
        <v>300</v>
      </c>
      <c r="U2003" t="s">
        <v>14</v>
      </c>
      <c r="V2003">
        <f>T2003 * _xll.XLOOKUP(U2003,CALCULATION!$A$15:$A$17, CALCULATION!$B$15:$B$17 )</f>
        <v>300</v>
      </c>
      <c r="W2003" s="5">
        <f>O2003*T2003*_xll.XLOOKUP(U2003,CALCULATION!$A$15:$A$17, CALCULATION!$B$15:$B$17)</f>
        <v>8543.6999999999989</v>
      </c>
      <c r="X2003" s="5">
        <f>WORKSHEET[[#This Row],[Clients Total Cost]] / WORKSHEET[[#This Row],[Clients Rate per T2 (USD)]]</f>
        <v>28.478999999999996</v>
      </c>
      <c r="Y2003" s="5">
        <f>WORKSHEET[[#This Row],[Clients Rate per T2 (USD)]] - WORKSHEET[[#This Row],[Supplier Rate Per t2 (USD)]]</f>
        <v>300</v>
      </c>
      <c r="Z2003" s="5">
        <f>WORKSHEET[[#This Row],[Profit Per T]] * WORKSHEET[[#This Row],[Weight]]</f>
        <v>8543.6999999999989</v>
      </c>
      <c r="AA2003">
        <v>0</v>
      </c>
      <c r="AB2003" s="1">
        <v>0</v>
      </c>
      <c r="AC2003" s="1">
        <v>0</v>
      </c>
      <c r="AD2003">
        <v>0</v>
      </c>
      <c r="AE2003" s="1">
        <f>WORKSHEET[[#This Row],[Delay at toll gate in days]] +WORKSHEET[[#This Row],[Delay at workshop in days]] +WORKSHEET[[#This Row],[Delay at border in days]]</f>
        <v>0</v>
      </c>
    </row>
    <row r="2004" spans="1:31" x14ac:dyDescent="0.35">
      <c r="A2004" t="s">
        <v>2024</v>
      </c>
      <c r="B2004" t="s">
        <v>10</v>
      </c>
      <c r="C2004" t="s">
        <v>68</v>
      </c>
      <c r="D2004" t="s">
        <v>3611</v>
      </c>
      <c r="E2004" t="s">
        <v>3618</v>
      </c>
      <c r="F2004" t="str">
        <f>WORKSHEET[[#This Row],[Depart From]]&amp;"-"&amp;WORKSHEET[[#This Row],[Arrive To]]</f>
        <v>Mogadishu-Tripoli</v>
      </c>
      <c r="G2004" s="2">
        <v>44809</v>
      </c>
      <c r="H2004" s="2" t="s">
        <v>3631</v>
      </c>
      <c r="I2004" s="2" t="str">
        <f t="shared" si="31"/>
        <v>Failed</v>
      </c>
      <c r="J2004" s="2" t="str">
        <f>TEXT(WORKSHEET[[#This Row],[Offloading Date]], "mmm")</f>
        <v>NULL</v>
      </c>
      <c r="K2004" s="2" t="str">
        <f>IF(OR(WORKSHEET[[#This Row],[Year]]="", ISBLANK(WORKSHEET[[#This Row],[Year]]), WORKSHEET[[#This Row],[Year]]="null"), "Exclude", "Include")</f>
        <v>Exclude</v>
      </c>
      <c r="L2004" t="s">
        <v>3624</v>
      </c>
      <c r="M2004" t="s">
        <v>3624</v>
      </c>
      <c r="N2004" t="s">
        <v>69</v>
      </c>
      <c r="O2004">
        <v>29.741</v>
      </c>
      <c r="P2004">
        <v>20</v>
      </c>
      <c r="Q2004" t="s">
        <v>14</v>
      </c>
      <c r="R2004">
        <f>P2004 * _xll.XLOOKUP(Q2004,CALCULATION!$A$15:$A$17, CALCULATION!$B$15:$B$17 )</f>
        <v>20</v>
      </c>
      <c r="S2004" s="5">
        <f>O2004*P2004*_xll.XLOOKUP(Q2004,CALCULATION!$A$15:$A$17, CALCULATION!$B$15:$B$17)</f>
        <v>594.81999999999994</v>
      </c>
      <c r="T2004">
        <v>10</v>
      </c>
      <c r="U2004" t="s">
        <v>14</v>
      </c>
      <c r="V2004">
        <f>T2004 * _xll.XLOOKUP(U2004,CALCULATION!$A$15:$A$17, CALCULATION!$B$15:$B$17 )</f>
        <v>10</v>
      </c>
      <c r="W2004" s="5">
        <f>O2004*T2004*_xll.XLOOKUP(U2004,CALCULATION!$A$15:$A$17, CALCULATION!$B$15:$B$17)</f>
        <v>297.40999999999997</v>
      </c>
      <c r="X2004" s="5">
        <f>WORKSHEET[[#This Row],[Clients Total Cost]] / WORKSHEET[[#This Row],[Clients Rate per T2 (USD)]]</f>
        <v>29.740999999999996</v>
      </c>
      <c r="Y2004" s="5">
        <f>WORKSHEET[[#This Row],[Clients Rate per T2 (USD)]] - WORKSHEET[[#This Row],[Supplier Rate Per t2 (USD)]]</f>
        <v>10</v>
      </c>
      <c r="Z2004" s="5">
        <f>WORKSHEET[[#This Row],[Profit Per T]] * WORKSHEET[[#This Row],[Weight]]</f>
        <v>297.40999999999997</v>
      </c>
      <c r="AA2004">
        <v>0</v>
      </c>
      <c r="AB2004" s="1">
        <v>0</v>
      </c>
      <c r="AC2004" s="1">
        <v>0</v>
      </c>
      <c r="AD2004">
        <v>0</v>
      </c>
      <c r="AE2004" s="1">
        <f>WORKSHEET[[#This Row],[Delay at toll gate in days]] +WORKSHEET[[#This Row],[Delay at workshop in days]] +WORKSHEET[[#This Row],[Delay at border in days]]</f>
        <v>0</v>
      </c>
    </row>
    <row r="2005" spans="1:31" x14ac:dyDescent="0.35">
      <c r="A2005" t="s">
        <v>2025</v>
      </c>
      <c r="B2005" t="s">
        <v>10</v>
      </c>
      <c r="C2005" t="s">
        <v>68</v>
      </c>
      <c r="D2005" t="s">
        <v>3611</v>
      </c>
      <c r="E2005" t="s">
        <v>3617</v>
      </c>
      <c r="F2005" t="str">
        <f>WORKSHEET[[#This Row],[Depart From]]&amp;"-"&amp;WORKSHEET[[#This Row],[Arrive To]]</f>
        <v>Mogadishu-Lagos</v>
      </c>
      <c r="G2005" s="2">
        <v>44817</v>
      </c>
      <c r="H2005" s="2" t="s">
        <v>3631</v>
      </c>
      <c r="I2005" s="2" t="str">
        <f t="shared" si="31"/>
        <v>Failed</v>
      </c>
      <c r="J2005" s="2" t="str">
        <f>TEXT(WORKSHEET[[#This Row],[Offloading Date]], "mmm")</f>
        <v>NULL</v>
      </c>
      <c r="K2005" s="2" t="str">
        <f>IF(OR(WORKSHEET[[#This Row],[Year]]="", ISBLANK(WORKSHEET[[#This Row],[Year]]), WORKSHEET[[#This Row],[Year]]="null"), "Exclude", "Include")</f>
        <v>Exclude</v>
      </c>
      <c r="L2005" t="s">
        <v>3624</v>
      </c>
      <c r="M2005" t="s">
        <v>3624</v>
      </c>
      <c r="N2005" t="s">
        <v>13</v>
      </c>
      <c r="O2005">
        <v>29.297000000000001</v>
      </c>
      <c r="P2005">
        <v>600</v>
      </c>
      <c r="Q2005" t="s">
        <v>14</v>
      </c>
      <c r="R2005">
        <f>P2005 * _xll.XLOOKUP(Q2005,CALCULATION!$A$15:$A$17, CALCULATION!$B$15:$B$17 )</f>
        <v>600</v>
      </c>
      <c r="S2005" s="5">
        <f>O2005*P2005*_xll.XLOOKUP(Q2005,CALCULATION!$A$15:$A$17, CALCULATION!$B$15:$B$17)</f>
        <v>17578.2</v>
      </c>
      <c r="T2005">
        <v>300</v>
      </c>
      <c r="U2005" t="s">
        <v>14</v>
      </c>
      <c r="V2005">
        <f>T2005 * _xll.XLOOKUP(U2005,CALCULATION!$A$15:$A$17, CALCULATION!$B$15:$B$17 )</f>
        <v>300</v>
      </c>
      <c r="W2005" s="5">
        <f>O2005*T2005*_xll.XLOOKUP(U2005,CALCULATION!$A$15:$A$17, CALCULATION!$B$15:$B$17)</f>
        <v>8789.1</v>
      </c>
      <c r="X2005" s="5">
        <f>WORKSHEET[[#This Row],[Clients Total Cost]] / WORKSHEET[[#This Row],[Clients Rate per T2 (USD)]]</f>
        <v>29.297000000000001</v>
      </c>
      <c r="Y2005" s="5">
        <f>WORKSHEET[[#This Row],[Clients Rate per T2 (USD)]] - WORKSHEET[[#This Row],[Supplier Rate Per t2 (USD)]]</f>
        <v>300</v>
      </c>
      <c r="Z2005" s="5">
        <f>WORKSHEET[[#This Row],[Profit Per T]] * WORKSHEET[[#This Row],[Weight]]</f>
        <v>8789.1</v>
      </c>
      <c r="AA2005">
        <v>0</v>
      </c>
      <c r="AB2005" s="1">
        <v>0</v>
      </c>
      <c r="AC2005" s="1">
        <v>0</v>
      </c>
      <c r="AD2005">
        <v>0</v>
      </c>
      <c r="AE2005" s="1">
        <f>WORKSHEET[[#This Row],[Delay at toll gate in days]] +WORKSHEET[[#This Row],[Delay at workshop in days]] +WORKSHEET[[#This Row],[Delay at border in days]]</f>
        <v>0</v>
      </c>
    </row>
    <row r="2006" spans="1:31" x14ac:dyDescent="0.35">
      <c r="A2006" t="s">
        <v>2026</v>
      </c>
      <c r="B2006" t="s">
        <v>10</v>
      </c>
      <c r="C2006" t="s">
        <v>68</v>
      </c>
      <c r="D2006" t="s">
        <v>3615</v>
      </c>
      <c r="E2006" t="s">
        <v>3617</v>
      </c>
      <c r="F2006" t="str">
        <f>WORKSHEET[[#This Row],[Depart From]]&amp;"-"&amp;WORKSHEET[[#This Row],[Arrive To]]</f>
        <v>Mombasa-Lagos</v>
      </c>
      <c r="G2006" s="2">
        <v>44809</v>
      </c>
      <c r="H2006" s="2" t="s">
        <v>3631</v>
      </c>
      <c r="I2006" s="2" t="str">
        <f t="shared" si="31"/>
        <v>Failed</v>
      </c>
      <c r="J2006" s="2" t="str">
        <f>TEXT(WORKSHEET[[#This Row],[Offloading Date]], "mmm")</f>
        <v>NULL</v>
      </c>
      <c r="K2006" s="2" t="str">
        <f>IF(OR(WORKSHEET[[#This Row],[Year]]="", ISBLANK(WORKSHEET[[#This Row],[Year]]), WORKSHEET[[#This Row],[Year]]="null"), "Exclude", "Include")</f>
        <v>Exclude</v>
      </c>
      <c r="L2006" t="s">
        <v>3624</v>
      </c>
      <c r="M2006" t="s">
        <v>3624</v>
      </c>
      <c r="N2006" t="s">
        <v>69</v>
      </c>
      <c r="O2006">
        <v>28.478999999999999</v>
      </c>
      <c r="P2006">
        <v>20</v>
      </c>
      <c r="Q2006" t="s">
        <v>14</v>
      </c>
      <c r="R2006">
        <f>P2006 * _xll.XLOOKUP(Q2006,CALCULATION!$A$15:$A$17, CALCULATION!$B$15:$B$17 )</f>
        <v>20</v>
      </c>
      <c r="S2006" s="5">
        <f>O2006*P2006*_xll.XLOOKUP(Q2006,CALCULATION!$A$15:$A$17, CALCULATION!$B$15:$B$17)</f>
        <v>569.57999999999993</v>
      </c>
      <c r="T2006">
        <v>10</v>
      </c>
      <c r="U2006" t="s">
        <v>14</v>
      </c>
      <c r="V2006">
        <f>T2006 * _xll.XLOOKUP(U2006,CALCULATION!$A$15:$A$17, CALCULATION!$B$15:$B$17 )</f>
        <v>10</v>
      </c>
      <c r="W2006" s="5">
        <f>O2006*T2006*_xll.XLOOKUP(U2006,CALCULATION!$A$15:$A$17, CALCULATION!$B$15:$B$17)</f>
        <v>284.78999999999996</v>
      </c>
      <c r="X2006" s="5">
        <f>WORKSHEET[[#This Row],[Clients Total Cost]] / WORKSHEET[[#This Row],[Clients Rate per T2 (USD)]]</f>
        <v>28.478999999999996</v>
      </c>
      <c r="Y2006" s="5">
        <f>WORKSHEET[[#This Row],[Clients Rate per T2 (USD)]] - WORKSHEET[[#This Row],[Supplier Rate Per t2 (USD)]]</f>
        <v>10</v>
      </c>
      <c r="Z2006" s="5">
        <f>WORKSHEET[[#This Row],[Profit Per T]] * WORKSHEET[[#This Row],[Weight]]</f>
        <v>284.78999999999996</v>
      </c>
      <c r="AA2006">
        <v>0</v>
      </c>
      <c r="AB2006" s="1">
        <v>0</v>
      </c>
      <c r="AC2006" s="1">
        <v>0</v>
      </c>
      <c r="AD2006">
        <v>0</v>
      </c>
      <c r="AE2006" s="1">
        <f>WORKSHEET[[#This Row],[Delay at toll gate in days]] +WORKSHEET[[#This Row],[Delay at workshop in days]] +WORKSHEET[[#This Row],[Delay at border in days]]</f>
        <v>0</v>
      </c>
    </row>
    <row r="2007" spans="1:31" x14ac:dyDescent="0.35">
      <c r="A2007" t="s">
        <v>2027</v>
      </c>
      <c r="B2007" t="s">
        <v>10</v>
      </c>
      <c r="C2007" t="s">
        <v>68</v>
      </c>
      <c r="D2007" t="s">
        <v>3611</v>
      </c>
      <c r="E2007" t="s">
        <v>3613</v>
      </c>
      <c r="F2007" t="str">
        <f>WORKSHEET[[#This Row],[Depart From]]&amp;"-"&amp;WORKSHEET[[#This Row],[Arrive To]]</f>
        <v>Mogadishu-Sanaa</v>
      </c>
      <c r="G2007" s="2">
        <v>44809</v>
      </c>
      <c r="H2007" s="2" t="s">
        <v>3631</v>
      </c>
      <c r="I2007" s="2" t="str">
        <f t="shared" si="31"/>
        <v>Failed</v>
      </c>
      <c r="J2007" s="2" t="str">
        <f>TEXT(WORKSHEET[[#This Row],[Offloading Date]], "mmm")</f>
        <v>NULL</v>
      </c>
      <c r="K2007" s="2" t="str">
        <f>IF(OR(WORKSHEET[[#This Row],[Year]]="", ISBLANK(WORKSHEET[[#This Row],[Year]]), WORKSHEET[[#This Row],[Year]]="null"), "Exclude", "Include")</f>
        <v>Exclude</v>
      </c>
      <c r="L2007" t="s">
        <v>3624</v>
      </c>
      <c r="M2007" t="s">
        <v>3624</v>
      </c>
      <c r="N2007" t="s">
        <v>13</v>
      </c>
      <c r="O2007">
        <v>33.613</v>
      </c>
      <c r="P2007">
        <v>600</v>
      </c>
      <c r="Q2007" t="s">
        <v>14</v>
      </c>
      <c r="R2007">
        <f>P2007 * _xll.XLOOKUP(Q2007,CALCULATION!$A$15:$A$17, CALCULATION!$B$15:$B$17 )</f>
        <v>600</v>
      </c>
      <c r="S2007" s="5">
        <f>O2007*P2007*_xll.XLOOKUP(Q2007,CALCULATION!$A$15:$A$17, CALCULATION!$B$15:$B$17)</f>
        <v>20167.8</v>
      </c>
      <c r="T2007">
        <v>300</v>
      </c>
      <c r="U2007" t="s">
        <v>14</v>
      </c>
      <c r="V2007">
        <f>T2007 * _xll.XLOOKUP(U2007,CALCULATION!$A$15:$A$17, CALCULATION!$B$15:$B$17 )</f>
        <v>300</v>
      </c>
      <c r="W2007" s="5">
        <f>O2007*T2007*_xll.XLOOKUP(U2007,CALCULATION!$A$15:$A$17, CALCULATION!$B$15:$B$17)</f>
        <v>10083.9</v>
      </c>
      <c r="X2007" s="5">
        <f>WORKSHEET[[#This Row],[Clients Total Cost]] / WORKSHEET[[#This Row],[Clients Rate per T2 (USD)]]</f>
        <v>33.613</v>
      </c>
      <c r="Y2007" s="5">
        <f>WORKSHEET[[#This Row],[Clients Rate per T2 (USD)]] - WORKSHEET[[#This Row],[Supplier Rate Per t2 (USD)]]</f>
        <v>300</v>
      </c>
      <c r="Z2007" s="5">
        <f>WORKSHEET[[#This Row],[Profit Per T]] * WORKSHEET[[#This Row],[Weight]]</f>
        <v>10083.9</v>
      </c>
      <c r="AA2007">
        <v>0</v>
      </c>
      <c r="AB2007" s="1">
        <v>0</v>
      </c>
      <c r="AC2007" s="1">
        <v>0</v>
      </c>
      <c r="AD2007">
        <v>0</v>
      </c>
      <c r="AE2007" s="1">
        <f>WORKSHEET[[#This Row],[Delay at toll gate in days]] +WORKSHEET[[#This Row],[Delay at workshop in days]] +WORKSHEET[[#This Row],[Delay at border in days]]</f>
        <v>0</v>
      </c>
    </row>
    <row r="2008" spans="1:31" x14ac:dyDescent="0.35">
      <c r="A2008" t="s">
        <v>2028</v>
      </c>
      <c r="B2008" t="s">
        <v>10</v>
      </c>
      <c r="C2008" t="s">
        <v>68</v>
      </c>
      <c r="D2008" t="s">
        <v>3615</v>
      </c>
      <c r="E2008" t="s">
        <v>3612</v>
      </c>
      <c r="F2008" t="str">
        <f>WORKSHEET[[#This Row],[Depart From]]&amp;"-"&amp;WORKSHEET[[#This Row],[Arrive To]]</f>
        <v>Mombasa-Victoria</v>
      </c>
      <c r="G2008" s="2">
        <v>44817</v>
      </c>
      <c r="H2008" s="2" t="s">
        <v>3631</v>
      </c>
      <c r="I2008" s="2" t="str">
        <f t="shared" si="31"/>
        <v>Failed</v>
      </c>
      <c r="J2008" s="2" t="str">
        <f>TEXT(WORKSHEET[[#This Row],[Offloading Date]], "mmm")</f>
        <v>NULL</v>
      </c>
      <c r="K2008" s="2" t="str">
        <f>IF(OR(WORKSHEET[[#This Row],[Year]]="", ISBLANK(WORKSHEET[[#This Row],[Year]]), WORKSHEET[[#This Row],[Year]]="null"), "Exclude", "Include")</f>
        <v>Exclude</v>
      </c>
      <c r="L2008" t="s">
        <v>3624</v>
      </c>
      <c r="M2008" t="s">
        <v>3624</v>
      </c>
      <c r="N2008" t="s">
        <v>69</v>
      </c>
      <c r="O2008">
        <v>29.297000000000001</v>
      </c>
      <c r="P2008">
        <v>20</v>
      </c>
      <c r="Q2008" t="s">
        <v>14</v>
      </c>
      <c r="R2008">
        <f>P2008 * _xll.XLOOKUP(Q2008,CALCULATION!$A$15:$A$17, CALCULATION!$B$15:$B$17 )</f>
        <v>20</v>
      </c>
      <c r="S2008" s="5">
        <f>O2008*P2008*_xll.XLOOKUP(Q2008,CALCULATION!$A$15:$A$17, CALCULATION!$B$15:$B$17)</f>
        <v>585.94000000000005</v>
      </c>
      <c r="T2008">
        <v>10</v>
      </c>
      <c r="U2008" t="s">
        <v>14</v>
      </c>
      <c r="V2008">
        <f>T2008 * _xll.XLOOKUP(U2008,CALCULATION!$A$15:$A$17, CALCULATION!$B$15:$B$17 )</f>
        <v>10</v>
      </c>
      <c r="W2008" s="5">
        <f>O2008*T2008*_xll.XLOOKUP(U2008,CALCULATION!$A$15:$A$17, CALCULATION!$B$15:$B$17)</f>
        <v>292.97000000000003</v>
      </c>
      <c r="X2008" s="5">
        <f>WORKSHEET[[#This Row],[Clients Total Cost]] / WORKSHEET[[#This Row],[Clients Rate per T2 (USD)]]</f>
        <v>29.297000000000004</v>
      </c>
      <c r="Y2008" s="5">
        <f>WORKSHEET[[#This Row],[Clients Rate per T2 (USD)]] - WORKSHEET[[#This Row],[Supplier Rate Per t2 (USD)]]</f>
        <v>10</v>
      </c>
      <c r="Z2008" s="5">
        <f>WORKSHEET[[#This Row],[Profit Per T]] * WORKSHEET[[#This Row],[Weight]]</f>
        <v>292.97000000000003</v>
      </c>
      <c r="AA2008">
        <v>0</v>
      </c>
      <c r="AB2008" s="1">
        <v>0</v>
      </c>
      <c r="AC2008" s="1">
        <v>0</v>
      </c>
      <c r="AD2008">
        <v>0</v>
      </c>
      <c r="AE2008" s="1">
        <f>WORKSHEET[[#This Row],[Delay at toll gate in days]] +WORKSHEET[[#This Row],[Delay at workshop in days]] +WORKSHEET[[#This Row],[Delay at border in days]]</f>
        <v>0</v>
      </c>
    </row>
    <row r="2009" spans="1:31" x14ac:dyDescent="0.35">
      <c r="A2009" t="s">
        <v>2029</v>
      </c>
      <c r="B2009" t="s">
        <v>10</v>
      </c>
      <c r="C2009" t="s">
        <v>68</v>
      </c>
      <c r="D2009" t="s">
        <v>3611</v>
      </c>
      <c r="E2009" t="s">
        <v>3612</v>
      </c>
      <c r="F2009" t="str">
        <f>WORKSHEET[[#This Row],[Depart From]]&amp;"-"&amp;WORKSHEET[[#This Row],[Arrive To]]</f>
        <v>Mogadishu-Victoria</v>
      </c>
      <c r="G2009" s="2">
        <v>44810</v>
      </c>
      <c r="H2009" s="2" t="s">
        <v>3631</v>
      </c>
      <c r="I2009" s="2" t="str">
        <f t="shared" si="31"/>
        <v>Failed</v>
      </c>
      <c r="J2009" s="2" t="str">
        <f>TEXT(WORKSHEET[[#This Row],[Offloading Date]], "mmm")</f>
        <v>NULL</v>
      </c>
      <c r="K2009" s="2" t="str">
        <f>IF(OR(WORKSHEET[[#This Row],[Year]]="", ISBLANK(WORKSHEET[[#This Row],[Year]]), WORKSHEET[[#This Row],[Year]]="null"), "Exclude", "Include")</f>
        <v>Exclude</v>
      </c>
      <c r="L2009" t="s">
        <v>3624</v>
      </c>
      <c r="M2009" t="s">
        <v>3624</v>
      </c>
      <c r="N2009" t="s">
        <v>13</v>
      </c>
      <c r="O2009">
        <v>29.782</v>
      </c>
      <c r="P2009">
        <v>600</v>
      </c>
      <c r="Q2009" t="s">
        <v>14</v>
      </c>
      <c r="R2009">
        <f>P2009 * _xll.XLOOKUP(Q2009,CALCULATION!$A$15:$A$17, CALCULATION!$B$15:$B$17 )</f>
        <v>600</v>
      </c>
      <c r="S2009" s="5">
        <f>O2009*P2009*_xll.XLOOKUP(Q2009,CALCULATION!$A$15:$A$17, CALCULATION!$B$15:$B$17)</f>
        <v>17869.2</v>
      </c>
      <c r="T2009">
        <v>300</v>
      </c>
      <c r="U2009" t="s">
        <v>14</v>
      </c>
      <c r="V2009">
        <f>T2009 * _xll.XLOOKUP(U2009,CALCULATION!$A$15:$A$17, CALCULATION!$B$15:$B$17 )</f>
        <v>300</v>
      </c>
      <c r="W2009" s="5">
        <f>O2009*T2009*_xll.XLOOKUP(U2009,CALCULATION!$A$15:$A$17, CALCULATION!$B$15:$B$17)</f>
        <v>8934.6</v>
      </c>
      <c r="X2009" s="5">
        <f>WORKSHEET[[#This Row],[Clients Total Cost]] / WORKSHEET[[#This Row],[Clients Rate per T2 (USD)]]</f>
        <v>29.782</v>
      </c>
      <c r="Y2009" s="5">
        <f>WORKSHEET[[#This Row],[Clients Rate per T2 (USD)]] - WORKSHEET[[#This Row],[Supplier Rate Per t2 (USD)]]</f>
        <v>300</v>
      </c>
      <c r="Z2009" s="5">
        <f>WORKSHEET[[#This Row],[Profit Per T]] * WORKSHEET[[#This Row],[Weight]]</f>
        <v>8934.6</v>
      </c>
      <c r="AA2009">
        <v>0</v>
      </c>
      <c r="AB2009" s="1">
        <v>0</v>
      </c>
      <c r="AC2009" s="1">
        <v>0</v>
      </c>
      <c r="AD2009">
        <v>0</v>
      </c>
      <c r="AE2009" s="1">
        <f>WORKSHEET[[#This Row],[Delay at toll gate in days]] +WORKSHEET[[#This Row],[Delay at workshop in days]] +WORKSHEET[[#This Row],[Delay at border in days]]</f>
        <v>0</v>
      </c>
    </row>
    <row r="2010" spans="1:31" x14ac:dyDescent="0.35">
      <c r="A2010" t="s">
        <v>2030</v>
      </c>
      <c r="B2010" t="s">
        <v>10</v>
      </c>
      <c r="C2010" t="s">
        <v>68</v>
      </c>
      <c r="D2010" t="s">
        <v>3616</v>
      </c>
      <c r="E2010" t="s">
        <v>3617</v>
      </c>
      <c r="F2010" t="str">
        <f>WORKSHEET[[#This Row],[Depart From]]&amp;"-"&amp;WORKSHEET[[#This Row],[Arrive To]]</f>
        <v>Marrakech-Lagos</v>
      </c>
      <c r="G2010" s="2">
        <v>44809</v>
      </c>
      <c r="H2010" s="2" t="s">
        <v>3631</v>
      </c>
      <c r="I2010" s="2" t="str">
        <f t="shared" si="31"/>
        <v>Failed</v>
      </c>
      <c r="J2010" s="2" t="str">
        <f>TEXT(WORKSHEET[[#This Row],[Offloading Date]], "mmm")</f>
        <v>NULL</v>
      </c>
      <c r="K2010" s="2" t="str">
        <f>IF(OR(WORKSHEET[[#This Row],[Year]]="", ISBLANK(WORKSHEET[[#This Row],[Year]]), WORKSHEET[[#This Row],[Year]]="null"), "Exclude", "Include")</f>
        <v>Exclude</v>
      </c>
      <c r="L2010" t="s">
        <v>3624</v>
      </c>
      <c r="M2010" t="s">
        <v>3624</v>
      </c>
      <c r="N2010" t="s">
        <v>69</v>
      </c>
      <c r="O2010">
        <v>33.613</v>
      </c>
      <c r="P2010">
        <v>20</v>
      </c>
      <c r="Q2010" t="s">
        <v>14</v>
      </c>
      <c r="R2010">
        <f>P2010 * _xll.XLOOKUP(Q2010,CALCULATION!$A$15:$A$17, CALCULATION!$B$15:$B$17 )</f>
        <v>20</v>
      </c>
      <c r="S2010" s="5">
        <f>O2010*P2010*_xll.XLOOKUP(Q2010,CALCULATION!$A$15:$A$17, CALCULATION!$B$15:$B$17)</f>
        <v>672.26</v>
      </c>
      <c r="T2010">
        <v>10</v>
      </c>
      <c r="U2010" t="s">
        <v>14</v>
      </c>
      <c r="V2010">
        <f>T2010 * _xll.XLOOKUP(U2010,CALCULATION!$A$15:$A$17, CALCULATION!$B$15:$B$17 )</f>
        <v>10</v>
      </c>
      <c r="W2010" s="5">
        <f>O2010*T2010*_xll.XLOOKUP(U2010,CALCULATION!$A$15:$A$17, CALCULATION!$B$15:$B$17)</f>
        <v>336.13</v>
      </c>
      <c r="X2010" s="5">
        <f>WORKSHEET[[#This Row],[Clients Total Cost]] / WORKSHEET[[#This Row],[Clients Rate per T2 (USD)]]</f>
        <v>33.613</v>
      </c>
      <c r="Y2010" s="5">
        <f>WORKSHEET[[#This Row],[Clients Rate per T2 (USD)]] - WORKSHEET[[#This Row],[Supplier Rate Per t2 (USD)]]</f>
        <v>10</v>
      </c>
      <c r="Z2010" s="5">
        <f>WORKSHEET[[#This Row],[Profit Per T]] * WORKSHEET[[#This Row],[Weight]]</f>
        <v>336.13</v>
      </c>
      <c r="AA2010">
        <v>0</v>
      </c>
      <c r="AB2010" s="1">
        <v>0</v>
      </c>
      <c r="AC2010" s="1">
        <v>0</v>
      </c>
      <c r="AD2010">
        <v>0</v>
      </c>
      <c r="AE2010" s="1">
        <f>WORKSHEET[[#This Row],[Delay at toll gate in days]] +WORKSHEET[[#This Row],[Delay at workshop in days]] +WORKSHEET[[#This Row],[Delay at border in days]]</f>
        <v>0</v>
      </c>
    </row>
    <row r="2011" spans="1:31" x14ac:dyDescent="0.35">
      <c r="A2011" t="s">
        <v>2031</v>
      </c>
      <c r="B2011" t="s">
        <v>10</v>
      </c>
      <c r="C2011" t="s">
        <v>68</v>
      </c>
      <c r="D2011" t="s">
        <v>3620</v>
      </c>
      <c r="E2011" t="s">
        <v>3613</v>
      </c>
      <c r="F2011" t="str">
        <f>WORKSHEET[[#This Row],[Depart From]]&amp;"-"&amp;WORKSHEET[[#This Row],[Arrive To]]</f>
        <v>Zanzibar-Sanaa</v>
      </c>
      <c r="G2011" s="2">
        <v>44809</v>
      </c>
      <c r="H2011" s="2" t="s">
        <v>3631</v>
      </c>
      <c r="I2011" s="2" t="str">
        <f t="shared" si="31"/>
        <v>Failed</v>
      </c>
      <c r="J2011" s="2" t="str">
        <f>TEXT(WORKSHEET[[#This Row],[Offloading Date]], "mmm")</f>
        <v>NULL</v>
      </c>
      <c r="K2011" s="2" t="str">
        <f>IF(OR(WORKSHEET[[#This Row],[Year]]="", ISBLANK(WORKSHEET[[#This Row],[Year]]), WORKSHEET[[#This Row],[Year]]="null"), "Exclude", "Include")</f>
        <v>Exclude</v>
      </c>
      <c r="L2011" t="s">
        <v>3624</v>
      </c>
      <c r="M2011" t="s">
        <v>3624</v>
      </c>
      <c r="N2011" t="s">
        <v>13</v>
      </c>
      <c r="O2011">
        <v>30.431000000000001</v>
      </c>
      <c r="P2011">
        <v>600</v>
      </c>
      <c r="Q2011" t="s">
        <v>14</v>
      </c>
      <c r="R2011">
        <f>P2011 * _xll.XLOOKUP(Q2011,CALCULATION!$A$15:$A$17, CALCULATION!$B$15:$B$17 )</f>
        <v>600</v>
      </c>
      <c r="S2011" s="5">
        <f>O2011*P2011*_xll.XLOOKUP(Q2011,CALCULATION!$A$15:$A$17, CALCULATION!$B$15:$B$17)</f>
        <v>18258.600000000002</v>
      </c>
      <c r="T2011">
        <v>300</v>
      </c>
      <c r="U2011" t="s">
        <v>14</v>
      </c>
      <c r="V2011">
        <f>T2011 * _xll.XLOOKUP(U2011,CALCULATION!$A$15:$A$17, CALCULATION!$B$15:$B$17 )</f>
        <v>300</v>
      </c>
      <c r="W2011" s="5">
        <f>O2011*T2011*_xll.XLOOKUP(U2011,CALCULATION!$A$15:$A$17, CALCULATION!$B$15:$B$17)</f>
        <v>9129.3000000000011</v>
      </c>
      <c r="X2011" s="5">
        <f>WORKSHEET[[#This Row],[Clients Total Cost]] / WORKSHEET[[#This Row],[Clients Rate per T2 (USD)]]</f>
        <v>30.431000000000004</v>
      </c>
      <c r="Y2011" s="5">
        <f>WORKSHEET[[#This Row],[Clients Rate per T2 (USD)]] - WORKSHEET[[#This Row],[Supplier Rate Per t2 (USD)]]</f>
        <v>300</v>
      </c>
      <c r="Z2011" s="5">
        <f>WORKSHEET[[#This Row],[Profit Per T]] * WORKSHEET[[#This Row],[Weight]]</f>
        <v>9129.3000000000011</v>
      </c>
      <c r="AA2011">
        <v>0</v>
      </c>
      <c r="AB2011" s="1">
        <v>0</v>
      </c>
      <c r="AC2011" s="1">
        <v>0</v>
      </c>
      <c r="AD2011">
        <v>0</v>
      </c>
      <c r="AE2011" s="1">
        <f>WORKSHEET[[#This Row],[Delay at toll gate in days]] +WORKSHEET[[#This Row],[Delay at workshop in days]] +WORKSHEET[[#This Row],[Delay at border in days]]</f>
        <v>0</v>
      </c>
    </row>
    <row r="2012" spans="1:31" x14ac:dyDescent="0.35">
      <c r="A2012" t="s">
        <v>2032</v>
      </c>
      <c r="B2012" t="s">
        <v>10</v>
      </c>
      <c r="C2012" t="s">
        <v>68</v>
      </c>
      <c r="D2012" t="s">
        <v>3619</v>
      </c>
      <c r="E2012" t="s">
        <v>3614</v>
      </c>
      <c r="F2012" t="str">
        <f>WORKSHEET[[#This Row],[Depart From]]&amp;"-"&amp;WORKSHEET[[#This Row],[Arrive To]]</f>
        <v>Addis Ababa-Alger</v>
      </c>
      <c r="G2012" s="2">
        <v>44810</v>
      </c>
      <c r="H2012" s="2" t="s">
        <v>3631</v>
      </c>
      <c r="I2012" s="2" t="str">
        <f t="shared" si="31"/>
        <v>Failed</v>
      </c>
      <c r="J2012" s="2" t="str">
        <f>TEXT(WORKSHEET[[#This Row],[Offloading Date]], "mmm")</f>
        <v>NULL</v>
      </c>
      <c r="K2012" s="2" t="str">
        <f>IF(OR(WORKSHEET[[#This Row],[Year]]="", ISBLANK(WORKSHEET[[#This Row],[Year]]), WORKSHEET[[#This Row],[Year]]="null"), "Exclude", "Include")</f>
        <v>Exclude</v>
      </c>
      <c r="L2012" t="s">
        <v>3624</v>
      </c>
      <c r="M2012" t="s">
        <v>3624</v>
      </c>
      <c r="N2012" t="s">
        <v>69</v>
      </c>
      <c r="O2012">
        <v>29.782</v>
      </c>
      <c r="P2012">
        <v>20</v>
      </c>
      <c r="Q2012" t="s">
        <v>14</v>
      </c>
      <c r="R2012">
        <f>P2012 * _xll.XLOOKUP(Q2012,CALCULATION!$A$15:$A$17, CALCULATION!$B$15:$B$17 )</f>
        <v>20</v>
      </c>
      <c r="S2012" s="5">
        <f>O2012*P2012*_xll.XLOOKUP(Q2012,CALCULATION!$A$15:$A$17, CALCULATION!$B$15:$B$17)</f>
        <v>595.64</v>
      </c>
      <c r="T2012">
        <v>10</v>
      </c>
      <c r="U2012" t="s">
        <v>14</v>
      </c>
      <c r="V2012">
        <f>T2012 * _xll.XLOOKUP(U2012,CALCULATION!$A$15:$A$17, CALCULATION!$B$15:$B$17 )</f>
        <v>10</v>
      </c>
      <c r="W2012" s="5">
        <f>O2012*T2012*_xll.XLOOKUP(U2012,CALCULATION!$A$15:$A$17, CALCULATION!$B$15:$B$17)</f>
        <v>297.82</v>
      </c>
      <c r="X2012" s="5">
        <f>WORKSHEET[[#This Row],[Clients Total Cost]] / WORKSHEET[[#This Row],[Clients Rate per T2 (USD)]]</f>
        <v>29.782</v>
      </c>
      <c r="Y2012" s="5">
        <f>WORKSHEET[[#This Row],[Clients Rate per T2 (USD)]] - WORKSHEET[[#This Row],[Supplier Rate Per t2 (USD)]]</f>
        <v>10</v>
      </c>
      <c r="Z2012" s="5">
        <f>WORKSHEET[[#This Row],[Profit Per T]] * WORKSHEET[[#This Row],[Weight]]</f>
        <v>297.82</v>
      </c>
      <c r="AA2012">
        <v>0</v>
      </c>
      <c r="AB2012" s="1">
        <v>0</v>
      </c>
      <c r="AC2012" s="1">
        <v>0</v>
      </c>
      <c r="AD2012">
        <v>0</v>
      </c>
      <c r="AE2012" s="1">
        <f>WORKSHEET[[#This Row],[Delay at toll gate in days]] +WORKSHEET[[#This Row],[Delay at workshop in days]] +WORKSHEET[[#This Row],[Delay at border in days]]</f>
        <v>0</v>
      </c>
    </row>
    <row r="2013" spans="1:31" x14ac:dyDescent="0.35">
      <c r="A2013" t="s">
        <v>2033</v>
      </c>
      <c r="B2013" t="s">
        <v>10</v>
      </c>
      <c r="C2013" t="s">
        <v>68</v>
      </c>
      <c r="D2013" t="s">
        <v>3619</v>
      </c>
      <c r="E2013" t="s">
        <v>3612</v>
      </c>
      <c r="F2013" t="str">
        <f>WORKSHEET[[#This Row],[Depart From]]&amp;"-"&amp;WORKSHEET[[#This Row],[Arrive To]]</f>
        <v>Addis Ababa-Victoria</v>
      </c>
      <c r="G2013" s="2">
        <v>44809</v>
      </c>
      <c r="H2013" s="2" t="s">
        <v>3631</v>
      </c>
      <c r="I2013" s="2" t="str">
        <f t="shared" si="31"/>
        <v>Failed</v>
      </c>
      <c r="J2013" s="2" t="str">
        <f>TEXT(WORKSHEET[[#This Row],[Offloading Date]], "mmm")</f>
        <v>NULL</v>
      </c>
      <c r="K2013" s="2" t="str">
        <f>IF(OR(WORKSHEET[[#This Row],[Year]]="", ISBLANK(WORKSHEET[[#This Row],[Year]]), WORKSHEET[[#This Row],[Year]]="null"), "Exclude", "Include")</f>
        <v>Exclude</v>
      </c>
      <c r="L2013" t="s">
        <v>3624</v>
      </c>
      <c r="M2013" t="s">
        <v>3624</v>
      </c>
      <c r="N2013" t="s">
        <v>13</v>
      </c>
      <c r="O2013">
        <v>30.065999999999999</v>
      </c>
      <c r="P2013">
        <v>600</v>
      </c>
      <c r="Q2013" t="s">
        <v>14</v>
      </c>
      <c r="R2013">
        <f>P2013 * _xll.XLOOKUP(Q2013,CALCULATION!$A$15:$A$17, CALCULATION!$B$15:$B$17 )</f>
        <v>600</v>
      </c>
      <c r="S2013" s="5">
        <f>O2013*P2013*_xll.XLOOKUP(Q2013,CALCULATION!$A$15:$A$17, CALCULATION!$B$15:$B$17)</f>
        <v>18039.599999999999</v>
      </c>
      <c r="T2013">
        <v>300</v>
      </c>
      <c r="U2013" t="s">
        <v>14</v>
      </c>
      <c r="V2013">
        <f>T2013 * _xll.XLOOKUP(U2013,CALCULATION!$A$15:$A$17, CALCULATION!$B$15:$B$17 )</f>
        <v>300</v>
      </c>
      <c r="W2013" s="5">
        <f>O2013*T2013*_xll.XLOOKUP(U2013,CALCULATION!$A$15:$A$17, CALCULATION!$B$15:$B$17)</f>
        <v>9019.7999999999993</v>
      </c>
      <c r="X2013" s="5">
        <f>WORKSHEET[[#This Row],[Clients Total Cost]] / WORKSHEET[[#This Row],[Clients Rate per T2 (USD)]]</f>
        <v>30.065999999999999</v>
      </c>
      <c r="Y2013" s="5">
        <f>WORKSHEET[[#This Row],[Clients Rate per T2 (USD)]] - WORKSHEET[[#This Row],[Supplier Rate Per t2 (USD)]]</f>
        <v>300</v>
      </c>
      <c r="Z2013" s="5">
        <f>WORKSHEET[[#This Row],[Profit Per T]] * WORKSHEET[[#This Row],[Weight]]</f>
        <v>9019.7999999999993</v>
      </c>
      <c r="AA2013">
        <v>0</v>
      </c>
      <c r="AB2013" s="1">
        <v>0</v>
      </c>
      <c r="AC2013" s="1">
        <v>0</v>
      </c>
      <c r="AD2013">
        <v>0</v>
      </c>
      <c r="AE2013" s="1">
        <f>WORKSHEET[[#This Row],[Delay at toll gate in days]] +WORKSHEET[[#This Row],[Delay at workshop in days]] +WORKSHEET[[#This Row],[Delay at border in days]]</f>
        <v>0</v>
      </c>
    </row>
    <row r="2014" spans="1:31" x14ac:dyDescent="0.35">
      <c r="A2014" t="s">
        <v>2034</v>
      </c>
      <c r="B2014" t="s">
        <v>10</v>
      </c>
      <c r="C2014" t="s">
        <v>68</v>
      </c>
      <c r="D2014" t="s">
        <v>3611</v>
      </c>
      <c r="E2014" t="s">
        <v>3618</v>
      </c>
      <c r="F2014" t="str">
        <f>WORKSHEET[[#This Row],[Depart From]]&amp;"-"&amp;WORKSHEET[[#This Row],[Arrive To]]</f>
        <v>Mogadishu-Tripoli</v>
      </c>
      <c r="G2014" s="2">
        <v>44809</v>
      </c>
      <c r="H2014" s="2" t="s">
        <v>3631</v>
      </c>
      <c r="I2014" s="2" t="str">
        <f t="shared" si="31"/>
        <v>Failed</v>
      </c>
      <c r="J2014" s="2" t="str">
        <f>TEXT(WORKSHEET[[#This Row],[Offloading Date]], "mmm")</f>
        <v>NULL</v>
      </c>
      <c r="K2014" s="2" t="str">
        <f>IF(OR(WORKSHEET[[#This Row],[Year]]="", ISBLANK(WORKSHEET[[#This Row],[Year]]), WORKSHEET[[#This Row],[Year]]="null"), "Exclude", "Include")</f>
        <v>Exclude</v>
      </c>
      <c r="L2014" t="s">
        <v>3624</v>
      </c>
      <c r="M2014" t="s">
        <v>3624</v>
      </c>
      <c r="N2014" t="s">
        <v>69</v>
      </c>
      <c r="O2014">
        <v>30.431000000000001</v>
      </c>
      <c r="P2014">
        <v>20</v>
      </c>
      <c r="Q2014" t="s">
        <v>14</v>
      </c>
      <c r="R2014">
        <f>P2014 * _xll.XLOOKUP(Q2014,CALCULATION!$A$15:$A$17, CALCULATION!$B$15:$B$17 )</f>
        <v>20</v>
      </c>
      <c r="S2014" s="5">
        <f>O2014*P2014*_xll.XLOOKUP(Q2014,CALCULATION!$A$15:$A$17, CALCULATION!$B$15:$B$17)</f>
        <v>608.62</v>
      </c>
      <c r="T2014">
        <v>10</v>
      </c>
      <c r="U2014" t="s">
        <v>14</v>
      </c>
      <c r="V2014">
        <f>T2014 * _xll.XLOOKUP(U2014,CALCULATION!$A$15:$A$17, CALCULATION!$B$15:$B$17 )</f>
        <v>10</v>
      </c>
      <c r="W2014" s="5">
        <f>O2014*T2014*_xll.XLOOKUP(U2014,CALCULATION!$A$15:$A$17, CALCULATION!$B$15:$B$17)</f>
        <v>304.31</v>
      </c>
      <c r="X2014" s="5">
        <f>WORKSHEET[[#This Row],[Clients Total Cost]] / WORKSHEET[[#This Row],[Clients Rate per T2 (USD)]]</f>
        <v>30.431000000000001</v>
      </c>
      <c r="Y2014" s="5">
        <f>WORKSHEET[[#This Row],[Clients Rate per T2 (USD)]] - WORKSHEET[[#This Row],[Supplier Rate Per t2 (USD)]]</f>
        <v>10</v>
      </c>
      <c r="Z2014" s="5">
        <f>WORKSHEET[[#This Row],[Profit Per T]] * WORKSHEET[[#This Row],[Weight]]</f>
        <v>304.31</v>
      </c>
      <c r="AA2014">
        <v>0</v>
      </c>
      <c r="AB2014" s="1">
        <v>0</v>
      </c>
      <c r="AC2014" s="1">
        <v>0</v>
      </c>
      <c r="AD2014">
        <v>0</v>
      </c>
      <c r="AE2014" s="1">
        <f>WORKSHEET[[#This Row],[Delay at toll gate in days]] +WORKSHEET[[#This Row],[Delay at workshop in days]] +WORKSHEET[[#This Row],[Delay at border in days]]</f>
        <v>0</v>
      </c>
    </row>
    <row r="2015" spans="1:31" x14ac:dyDescent="0.35">
      <c r="A2015" t="s">
        <v>2035</v>
      </c>
      <c r="B2015" t="s">
        <v>10</v>
      </c>
      <c r="C2015" t="s">
        <v>68</v>
      </c>
      <c r="D2015" t="s">
        <v>3619</v>
      </c>
      <c r="E2015" t="s">
        <v>3613</v>
      </c>
      <c r="F2015" t="str">
        <f>WORKSHEET[[#This Row],[Depart From]]&amp;"-"&amp;WORKSHEET[[#This Row],[Arrive To]]</f>
        <v>Addis Ababa-Sanaa</v>
      </c>
      <c r="G2015" s="2">
        <v>44810</v>
      </c>
      <c r="H2015" s="2" t="s">
        <v>3631</v>
      </c>
      <c r="I2015" s="2" t="str">
        <f t="shared" si="31"/>
        <v>Failed</v>
      </c>
      <c r="J2015" s="2" t="str">
        <f>TEXT(WORKSHEET[[#This Row],[Offloading Date]], "mmm")</f>
        <v>NULL</v>
      </c>
      <c r="K2015" s="2" t="str">
        <f>IF(OR(WORKSHEET[[#This Row],[Year]]="", ISBLANK(WORKSHEET[[#This Row],[Year]]), WORKSHEET[[#This Row],[Year]]="null"), "Exclude", "Include")</f>
        <v>Exclude</v>
      </c>
      <c r="L2015" t="s">
        <v>3624</v>
      </c>
      <c r="M2015" t="s">
        <v>3624</v>
      </c>
      <c r="N2015" t="s">
        <v>13</v>
      </c>
      <c r="O2015">
        <v>29.727</v>
      </c>
      <c r="P2015">
        <v>600</v>
      </c>
      <c r="Q2015" t="s">
        <v>14</v>
      </c>
      <c r="R2015">
        <f>P2015 * _xll.XLOOKUP(Q2015,CALCULATION!$A$15:$A$17, CALCULATION!$B$15:$B$17 )</f>
        <v>600</v>
      </c>
      <c r="S2015" s="5">
        <f>O2015*P2015*_xll.XLOOKUP(Q2015,CALCULATION!$A$15:$A$17, CALCULATION!$B$15:$B$17)</f>
        <v>17836.2</v>
      </c>
      <c r="T2015">
        <v>300</v>
      </c>
      <c r="U2015" t="s">
        <v>14</v>
      </c>
      <c r="V2015">
        <f>T2015 * _xll.XLOOKUP(U2015,CALCULATION!$A$15:$A$17, CALCULATION!$B$15:$B$17 )</f>
        <v>300</v>
      </c>
      <c r="W2015" s="5">
        <f>O2015*T2015*_xll.XLOOKUP(U2015,CALCULATION!$A$15:$A$17, CALCULATION!$B$15:$B$17)</f>
        <v>8918.1</v>
      </c>
      <c r="X2015" s="5">
        <f>WORKSHEET[[#This Row],[Clients Total Cost]] / WORKSHEET[[#This Row],[Clients Rate per T2 (USD)]]</f>
        <v>29.727</v>
      </c>
      <c r="Y2015" s="5">
        <f>WORKSHEET[[#This Row],[Clients Rate per T2 (USD)]] - WORKSHEET[[#This Row],[Supplier Rate Per t2 (USD)]]</f>
        <v>300</v>
      </c>
      <c r="Z2015" s="5">
        <f>WORKSHEET[[#This Row],[Profit Per T]] * WORKSHEET[[#This Row],[Weight]]</f>
        <v>8918.1</v>
      </c>
      <c r="AA2015">
        <v>0</v>
      </c>
      <c r="AB2015" s="1">
        <v>0</v>
      </c>
      <c r="AC2015" s="1">
        <v>0</v>
      </c>
      <c r="AD2015">
        <v>0</v>
      </c>
      <c r="AE2015" s="1">
        <f>WORKSHEET[[#This Row],[Delay at toll gate in days]] +WORKSHEET[[#This Row],[Delay at workshop in days]] +WORKSHEET[[#This Row],[Delay at border in days]]</f>
        <v>0</v>
      </c>
    </row>
    <row r="2016" spans="1:31" x14ac:dyDescent="0.35">
      <c r="A2016" t="s">
        <v>2036</v>
      </c>
      <c r="B2016" t="s">
        <v>10</v>
      </c>
      <c r="C2016" t="s">
        <v>68</v>
      </c>
      <c r="D2016" t="s">
        <v>3620</v>
      </c>
      <c r="E2016" t="s">
        <v>3613</v>
      </c>
      <c r="F2016" t="str">
        <f>WORKSHEET[[#This Row],[Depart From]]&amp;"-"&amp;WORKSHEET[[#This Row],[Arrive To]]</f>
        <v>Zanzibar-Sanaa</v>
      </c>
      <c r="G2016" s="2">
        <v>44809</v>
      </c>
      <c r="H2016" s="2" t="s">
        <v>3631</v>
      </c>
      <c r="I2016" s="2" t="str">
        <f t="shared" si="31"/>
        <v>Failed</v>
      </c>
      <c r="J2016" s="2" t="str">
        <f>TEXT(WORKSHEET[[#This Row],[Offloading Date]], "mmm")</f>
        <v>NULL</v>
      </c>
      <c r="K2016" s="2" t="str">
        <f>IF(OR(WORKSHEET[[#This Row],[Year]]="", ISBLANK(WORKSHEET[[#This Row],[Year]]), WORKSHEET[[#This Row],[Year]]="null"), "Exclude", "Include")</f>
        <v>Exclude</v>
      </c>
      <c r="L2016" t="s">
        <v>3624</v>
      </c>
      <c r="M2016" t="s">
        <v>3624</v>
      </c>
      <c r="N2016" t="s">
        <v>69</v>
      </c>
      <c r="O2016">
        <v>30.065999999999999</v>
      </c>
      <c r="P2016">
        <v>20</v>
      </c>
      <c r="Q2016" t="s">
        <v>14</v>
      </c>
      <c r="R2016">
        <f>P2016 * _xll.XLOOKUP(Q2016,CALCULATION!$A$15:$A$17, CALCULATION!$B$15:$B$17 )</f>
        <v>20</v>
      </c>
      <c r="S2016" s="5">
        <f>O2016*P2016*_xll.XLOOKUP(Q2016,CALCULATION!$A$15:$A$17, CALCULATION!$B$15:$B$17)</f>
        <v>601.31999999999994</v>
      </c>
      <c r="T2016">
        <v>10</v>
      </c>
      <c r="U2016" t="s">
        <v>14</v>
      </c>
      <c r="V2016">
        <f>T2016 * _xll.XLOOKUP(U2016,CALCULATION!$A$15:$A$17, CALCULATION!$B$15:$B$17 )</f>
        <v>10</v>
      </c>
      <c r="W2016" s="5">
        <f>O2016*T2016*_xll.XLOOKUP(U2016,CALCULATION!$A$15:$A$17, CALCULATION!$B$15:$B$17)</f>
        <v>300.65999999999997</v>
      </c>
      <c r="X2016" s="5">
        <f>WORKSHEET[[#This Row],[Clients Total Cost]] / WORKSHEET[[#This Row],[Clients Rate per T2 (USD)]]</f>
        <v>30.065999999999995</v>
      </c>
      <c r="Y2016" s="5">
        <f>WORKSHEET[[#This Row],[Clients Rate per T2 (USD)]] - WORKSHEET[[#This Row],[Supplier Rate Per t2 (USD)]]</f>
        <v>10</v>
      </c>
      <c r="Z2016" s="5">
        <f>WORKSHEET[[#This Row],[Profit Per T]] * WORKSHEET[[#This Row],[Weight]]</f>
        <v>300.65999999999997</v>
      </c>
      <c r="AA2016">
        <v>0</v>
      </c>
      <c r="AB2016" s="1">
        <v>0</v>
      </c>
      <c r="AC2016" s="1">
        <v>0</v>
      </c>
      <c r="AD2016">
        <v>0</v>
      </c>
      <c r="AE2016" s="1">
        <f>WORKSHEET[[#This Row],[Delay at toll gate in days]] +WORKSHEET[[#This Row],[Delay at workshop in days]] +WORKSHEET[[#This Row],[Delay at border in days]]</f>
        <v>0</v>
      </c>
    </row>
    <row r="2017" spans="1:31" x14ac:dyDescent="0.35">
      <c r="A2017" t="s">
        <v>2037</v>
      </c>
      <c r="B2017" t="s">
        <v>10</v>
      </c>
      <c r="C2017" t="s">
        <v>68</v>
      </c>
      <c r="D2017" t="s">
        <v>3616</v>
      </c>
      <c r="E2017" t="s">
        <v>3617</v>
      </c>
      <c r="F2017" t="str">
        <f>WORKSHEET[[#This Row],[Depart From]]&amp;"-"&amp;WORKSHEET[[#This Row],[Arrive To]]</f>
        <v>Marrakech-Lagos</v>
      </c>
      <c r="G2017" s="2">
        <v>44809</v>
      </c>
      <c r="H2017" s="2" t="s">
        <v>3631</v>
      </c>
      <c r="I2017" s="2" t="str">
        <f t="shared" si="31"/>
        <v>Failed</v>
      </c>
      <c r="J2017" s="2" t="str">
        <f>TEXT(WORKSHEET[[#This Row],[Offloading Date]], "mmm")</f>
        <v>NULL</v>
      </c>
      <c r="K2017" s="2" t="str">
        <f>IF(OR(WORKSHEET[[#This Row],[Year]]="", ISBLANK(WORKSHEET[[#This Row],[Year]]), WORKSHEET[[#This Row],[Year]]="null"), "Exclude", "Include")</f>
        <v>Exclude</v>
      </c>
      <c r="L2017" t="s">
        <v>3624</v>
      </c>
      <c r="M2017" t="s">
        <v>3624</v>
      </c>
      <c r="N2017" t="s">
        <v>13</v>
      </c>
      <c r="O2017">
        <v>30.091000000000001</v>
      </c>
      <c r="P2017">
        <v>600</v>
      </c>
      <c r="Q2017" t="s">
        <v>14</v>
      </c>
      <c r="R2017">
        <f>P2017 * _xll.XLOOKUP(Q2017,CALCULATION!$A$15:$A$17, CALCULATION!$B$15:$B$17 )</f>
        <v>600</v>
      </c>
      <c r="S2017" s="5">
        <f>O2017*P2017*_xll.XLOOKUP(Q2017,CALCULATION!$A$15:$A$17, CALCULATION!$B$15:$B$17)</f>
        <v>18054.600000000002</v>
      </c>
      <c r="T2017">
        <v>300</v>
      </c>
      <c r="U2017" t="s">
        <v>14</v>
      </c>
      <c r="V2017">
        <f>T2017 * _xll.XLOOKUP(U2017,CALCULATION!$A$15:$A$17, CALCULATION!$B$15:$B$17 )</f>
        <v>300</v>
      </c>
      <c r="W2017" s="5">
        <f>O2017*T2017*_xll.XLOOKUP(U2017,CALCULATION!$A$15:$A$17, CALCULATION!$B$15:$B$17)</f>
        <v>9027.3000000000011</v>
      </c>
      <c r="X2017" s="5">
        <f>WORKSHEET[[#This Row],[Clients Total Cost]] / WORKSHEET[[#This Row],[Clients Rate per T2 (USD)]]</f>
        <v>30.091000000000005</v>
      </c>
      <c r="Y2017" s="5">
        <f>WORKSHEET[[#This Row],[Clients Rate per T2 (USD)]] - WORKSHEET[[#This Row],[Supplier Rate Per t2 (USD)]]</f>
        <v>300</v>
      </c>
      <c r="Z2017" s="5">
        <f>WORKSHEET[[#This Row],[Profit Per T]] * WORKSHEET[[#This Row],[Weight]]</f>
        <v>9027.3000000000011</v>
      </c>
      <c r="AA2017">
        <v>0</v>
      </c>
      <c r="AB2017" s="1">
        <v>0</v>
      </c>
      <c r="AC2017" s="1">
        <v>0</v>
      </c>
      <c r="AD2017">
        <v>0</v>
      </c>
      <c r="AE2017" s="1">
        <f>WORKSHEET[[#This Row],[Delay at toll gate in days]] +WORKSHEET[[#This Row],[Delay at workshop in days]] +WORKSHEET[[#This Row],[Delay at border in days]]</f>
        <v>0</v>
      </c>
    </row>
    <row r="2018" spans="1:31" x14ac:dyDescent="0.35">
      <c r="A2018" t="s">
        <v>2038</v>
      </c>
      <c r="B2018" t="s">
        <v>10</v>
      </c>
      <c r="C2018" t="s">
        <v>68</v>
      </c>
      <c r="D2018" t="s">
        <v>3615</v>
      </c>
      <c r="E2018" t="s">
        <v>3613</v>
      </c>
      <c r="F2018" t="str">
        <f>WORKSHEET[[#This Row],[Depart From]]&amp;"-"&amp;WORKSHEET[[#This Row],[Arrive To]]</f>
        <v>Mombasa-Sanaa</v>
      </c>
      <c r="G2018" s="2">
        <v>44810</v>
      </c>
      <c r="H2018" s="2" t="s">
        <v>3631</v>
      </c>
      <c r="I2018" s="2" t="str">
        <f t="shared" si="31"/>
        <v>Failed</v>
      </c>
      <c r="J2018" s="2" t="str">
        <f>TEXT(WORKSHEET[[#This Row],[Offloading Date]], "mmm")</f>
        <v>NULL</v>
      </c>
      <c r="K2018" s="2" t="str">
        <f>IF(OR(WORKSHEET[[#This Row],[Year]]="", ISBLANK(WORKSHEET[[#This Row],[Year]]), WORKSHEET[[#This Row],[Year]]="null"), "Exclude", "Include")</f>
        <v>Exclude</v>
      </c>
      <c r="L2018" t="s">
        <v>3624</v>
      </c>
      <c r="M2018" t="s">
        <v>3624</v>
      </c>
      <c r="N2018" t="s">
        <v>69</v>
      </c>
      <c r="O2018">
        <v>29.727</v>
      </c>
      <c r="P2018">
        <v>20</v>
      </c>
      <c r="Q2018" t="s">
        <v>14</v>
      </c>
      <c r="R2018">
        <f>P2018 * _xll.XLOOKUP(Q2018,CALCULATION!$A$15:$A$17, CALCULATION!$B$15:$B$17 )</f>
        <v>20</v>
      </c>
      <c r="S2018" s="5">
        <f>O2018*P2018*_xll.XLOOKUP(Q2018,CALCULATION!$A$15:$A$17, CALCULATION!$B$15:$B$17)</f>
        <v>594.54</v>
      </c>
      <c r="T2018">
        <v>10</v>
      </c>
      <c r="U2018" t="s">
        <v>14</v>
      </c>
      <c r="V2018">
        <f>T2018 * _xll.XLOOKUP(U2018,CALCULATION!$A$15:$A$17, CALCULATION!$B$15:$B$17 )</f>
        <v>10</v>
      </c>
      <c r="W2018" s="5">
        <f>O2018*T2018*_xll.XLOOKUP(U2018,CALCULATION!$A$15:$A$17, CALCULATION!$B$15:$B$17)</f>
        <v>297.27</v>
      </c>
      <c r="X2018" s="5">
        <f>WORKSHEET[[#This Row],[Clients Total Cost]] / WORKSHEET[[#This Row],[Clients Rate per T2 (USD)]]</f>
        <v>29.726999999999997</v>
      </c>
      <c r="Y2018" s="5">
        <f>WORKSHEET[[#This Row],[Clients Rate per T2 (USD)]] - WORKSHEET[[#This Row],[Supplier Rate Per t2 (USD)]]</f>
        <v>10</v>
      </c>
      <c r="Z2018" s="5">
        <f>WORKSHEET[[#This Row],[Profit Per T]] * WORKSHEET[[#This Row],[Weight]]</f>
        <v>297.27</v>
      </c>
      <c r="AA2018">
        <v>0</v>
      </c>
      <c r="AB2018" s="1">
        <v>0</v>
      </c>
      <c r="AC2018" s="1">
        <v>0</v>
      </c>
      <c r="AD2018">
        <v>0</v>
      </c>
      <c r="AE2018" s="1">
        <f>WORKSHEET[[#This Row],[Delay at toll gate in days]] +WORKSHEET[[#This Row],[Delay at workshop in days]] +WORKSHEET[[#This Row],[Delay at border in days]]</f>
        <v>0</v>
      </c>
    </row>
    <row r="2019" spans="1:31" x14ac:dyDescent="0.35">
      <c r="A2019" t="s">
        <v>2039</v>
      </c>
      <c r="B2019" t="s">
        <v>10</v>
      </c>
      <c r="C2019" t="s">
        <v>68</v>
      </c>
      <c r="D2019" t="s">
        <v>3616</v>
      </c>
      <c r="E2019" t="s">
        <v>3612</v>
      </c>
      <c r="F2019" t="str">
        <f>WORKSHEET[[#This Row],[Depart From]]&amp;"-"&amp;WORKSHEET[[#This Row],[Arrive To]]</f>
        <v>Marrakech-Victoria</v>
      </c>
      <c r="G2019" s="2">
        <v>44809</v>
      </c>
      <c r="H2019" s="2" t="s">
        <v>3631</v>
      </c>
      <c r="I2019" s="2" t="str">
        <f t="shared" si="31"/>
        <v>Failed</v>
      </c>
      <c r="J2019" s="2" t="str">
        <f>TEXT(WORKSHEET[[#This Row],[Offloading Date]], "mmm")</f>
        <v>NULL</v>
      </c>
      <c r="K2019" s="2" t="str">
        <f>IF(OR(WORKSHEET[[#This Row],[Year]]="", ISBLANK(WORKSHEET[[#This Row],[Year]]), WORKSHEET[[#This Row],[Year]]="null"), "Exclude", "Include")</f>
        <v>Exclude</v>
      </c>
      <c r="L2019" t="s">
        <v>3624</v>
      </c>
      <c r="M2019" t="s">
        <v>3624</v>
      </c>
      <c r="N2019" t="s">
        <v>69</v>
      </c>
      <c r="O2019">
        <v>30.091000000000001</v>
      </c>
      <c r="P2019">
        <v>20</v>
      </c>
      <c r="Q2019" t="s">
        <v>14</v>
      </c>
      <c r="R2019">
        <f>P2019 * _xll.XLOOKUP(Q2019,CALCULATION!$A$15:$A$17, CALCULATION!$B$15:$B$17 )</f>
        <v>20</v>
      </c>
      <c r="S2019" s="5">
        <f>O2019*P2019*_xll.XLOOKUP(Q2019,CALCULATION!$A$15:$A$17, CALCULATION!$B$15:$B$17)</f>
        <v>601.82000000000005</v>
      </c>
      <c r="T2019">
        <v>10</v>
      </c>
      <c r="U2019" t="s">
        <v>14</v>
      </c>
      <c r="V2019">
        <f>T2019 * _xll.XLOOKUP(U2019,CALCULATION!$A$15:$A$17, CALCULATION!$B$15:$B$17 )</f>
        <v>10</v>
      </c>
      <c r="W2019" s="5">
        <f>O2019*T2019*_xll.XLOOKUP(U2019,CALCULATION!$A$15:$A$17, CALCULATION!$B$15:$B$17)</f>
        <v>300.91000000000003</v>
      </c>
      <c r="X2019" s="5">
        <f>WORKSHEET[[#This Row],[Clients Total Cost]] / WORKSHEET[[#This Row],[Clients Rate per T2 (USD)]]</f>
        <v>30.091000000000001</v>
      </c>
      <c r="Y2019" s="5">
        <f>WORKSHEET[[#This Row],[Clients Rate per T2 (USD)]] - WORKSHEET[[#This Row],[Supplier Rate Per t2 (USD)]]</f>
        <v>10</v>
      </c>
      <c r="Z2019" s="5">
        <f>WORKSHEET[[#This Row],[Profit Per T]] * WORKSHEET[[#This Row],[Weight]]</f>
        <v>300.91000000000003</v>
      </c>
      <c r="AA2019">
        <v>0</v>
      </c>
      <c r="AB2019" s="1">
        <v>0</v>
      </c>
      <c r="AC2019" s="1">
        <v>0</v>
      </c>
      <c r="AD2019">
        <v>0</v>
      </c>
      <c r="AE2019" s="1">
        <f>WORKSHEET[[#This Row],[Delay at toll gate in days]] +WORKSHEET[[#This Row],[Delay at workshop in days]] +WORKSHEET[[#This Row],[Delay at border in days]]</f>
        <v>0</v>
      </c>
    </row>
    <row r="2020" spans="1:31" x14ac:dyDescent="0.35">
      <c r="A2020" t="s">
        <v>2040</v>
      </c>
      <c r="B2020" t="s">
        <v>10</v>
      </c>
      <c r="C2020" t="s">
        <v>68</v>
      </c>
      <c r="D2020" t="s">
        <v>3611</v>
      </c>
      <c r="E2020" t="s">
        <v>3617</v>
      </c>
      <c r="F2020" t="str">
        <f>WORKSHEET[[#This Row],[Depart From]]&amp;"-"&amp;WORKSHEET[[#This Row],[Arrive To]]</f>
        <v>Mogadishu-Lagos</v>
      </c>
      <c r="G2020" s="2">
        <v>44798</v>
      </c>
      <c r="H2020" s="2" t="s">
        <v>3631</v>
      </c>
      <c r="I2020" s="2" t="str">
        <f t="shared" si="31"/>
        <v>Failed</v>
      </c>
      <c r="J2020" s="2" t="str">
        <f>TEXT(WORKSHEET[[#This Row],[Offloading Date]], "mmm")</f>
        <v>NULL</v>
      </c>
      <c r="K2020" s="2" t="str">
        <f>IF(OR(WORKSHEET[[#This Row],[Year]]="", ISBLANK(WORKSHEET[[#This Row],[Year]]), WORKSHEET[[#This Row],[Year]]="null"), "Exclude", "Include")</f>
        <v>Exclude</v>
      </c>
      <c r="L2020" t="s">
        <v>3624</v>
      </c>
      <c r="M2020" t="s">
        <v>3624</v>
      </c>
      <c r="N2020" t="s">
        <v>69</v>
      </c>
      <c r="O2020">
        <v>33.96</v>
      </c>
      <c r="P2020">
        <v>20</v>
      </c>
      <c r="Q2020" t="s">
        <v>14</v>
      </c>
      <c r="R2020">
        <f>P2020 * _xll.XLOOKUP(Q2020,CALCULATION!$A$15:$A$17, CALCULATION!$B$15:$B$17 )</f>
        <v>20</v>
      </c>
      <c r="S2020" s="5">
        <f>O2020*P2020*_xll.XLOOKUP(Q2020,CALCULATION!$A$15:$A$17, CALCULATION!$B$15:$B$17)</f>
        <v>679.2</v>
      </c>
      <c r="T2020">
        <v>10</v>
      </c>
      <c r="U2020" t="s">
        <v>14</v>
      </c>
      <c r="V2020">
        <f>T2020 * _xll.XLOOKUP(U2020,CALCULATION!$A$15:$A$17, CALCULATION!$B$15:$B$17 )</f>
        <v>10</v>
      </c>
      <c r="W2020" s="5">
        <f>O2020*T2020*_xll.XLOOKUP(U2020,CALCULATION!$A$15:$A$17, CALCULATION!$B$15:$B$17)</f>
        <v>339.6</v>
      </c>
      <c r="X2020" s="5">
        <f>WORKSHEET[[#This Row],[Clients Total Cost]] / WORKSHEET[[#This Row],[Clients Rate per T2 (USD)]]</f>
        <v>33.96</v>
      </c>
      <c r="Y2020" s="5">
        <f>WORKSHEET[[#This Row],[Clients Rate per T2 (USD)]] - WORKSHEET[[#This Row],[Supplier Rate Per t2 (USD)]]</f>
        <v>10</v>
      </c>
      <c r="Z2020" s="5">
        <f>WORKSHEET[[#This Row],[Profit Per T]] * WORKSHEET[[#This Row],[Weight]]</f>
        <v>339.6</v>
      </c>
      <c r="AA2020">
        <v>0</v>
      </c>
      <c r="AB2020" s="1">
        <v>0</v>
      </c>
      <c r="AC2020" s="1">
        <v>0</v>
      </c>
      <c r="AD2020">
        <v>0</v>
      </c>
      <c r="AE2020" s="1">
        <f>WORKSHEET[[#This Row],[Delay at toll gate in days]] +WORKSHEET[[#This Row],[Delay at workshop in days]] +WORKSHEET[[#This Row],[Delay at border in days]]</f>
        <v>0</v>
      </c>
    </row>
    <row r="2021" spans="1:31" x14ac:dyDescent="0.35">
      <c r="A2021" t="s">
        <v>2041</v>
      </c>
      <c r="B2021" t="s">
        <v>10</v>
      </c>
      <c r="C2021" t="s">
        <v>68</v>
      </c>
      <c r="D2021" t="s">
        <v>3619</v>
      </c>
      <c r="E2021" t="s">
        <v>3613</v>
      </c>
      <c r="F2021" t="str">
        <f>WORKSHEET[[#This Row],[Depart From]]&amp;"-"&amp;WORKSHEET[[#This Row],[Arrive To]]</f>
        <v>Addis Ababa-Sanaa</v>
      </c>
      <c r="G2021" s="2">
        <v>44802</v>
      </c>
      <c r="H2021" s="2" t="s">
        <v>3631</v>
      </c>
      <c r="I2021" s="2" t="str">
        <f t="shared" si="31"/>
        <v>Failed</v>
      </c>
      <c r="J2021" s="2" t="str">
        <f>TEXT(WORKSHEET[[#This Row],[Offloading Date]], "mmm")</f>
        <v>NULL</v>
      </c>
      <c r="K2021" s="2" t="str">
        <f>IF(OR(WORKSHEET[[#This Row],[Year]]="", ISBLANK(WORKSHEET[[#This Row],[Year]]), WORKSHEET[[#This Row],[Year]]="null"), "Exclude", "Include")</f>
        <v>Exclude</v>
      </c>
      <c r="L2021" t="s">
        <v>3624</v>
      </c>
      <c r="M2021" t="s">
        <v>3624</v>
      </c>
      <c r="N2021" t="s">
        <v>69</v>
      </c>
      <c r="O2021">
        <v>29.888000000000002</v>
      </c>
      <c r="P2021">
        <v>20</v>
      </c>
      <c r="Q2021" t="s">
        <v>14</v>
      </c>
      <c r="R2021">
        <f>P2021 * _xll.XLOOKUP(Q2021,CALCULATION!$A$15:$A$17, CALCULATION!$B$15:$B$17 )</f>
        <v>20</v>
      </c>
      <c r="S2021" s="5">
        <f>O2021*P2021*_xll.XLOOKUP(Q2021,CALCULATION!$A$15:$A$17, CALCULATION!$B$15:$B$17)</f>
        <v>597.76</v>
      </c>
      <c r="T2021">
        <v>10</v>
      </c>
      <c r="U2021" t="s">
        <v>14</v>
      </c>
      <c r="V2021">
        <f>T2021 * _xll.XLOOKUP(U2021,CALCULATION!$A$15:$A$17, CALCULATION!$B$15:$B$17 )</f>
        <v>10</v>
      </c>
      <c r="W2021" s="5">
        <f>O2021*T2021*_xll.XLOOKUP(U2021,CALCULATION!$A$15:$A$17, CALCULATION!$B$15:$B$17)</f>
        <v>298.88</v>
      </c>
      <c r="X2021" s="5">
        <f>WORKSHEET[[#This Row],[Clients Total Cost]] / WORKSHEET[[#This Row],[Clients Rate per T2 (USD)]]</f>
        <v>29.887999999999998</v>
      </c>
      <c r="Y2021" s="5">
        <f>WORKSHEET[[#This Row],[Clients Rate per T2 (USD)]] - WORKSHEET[[#This Row],[Supplier Rate Per t2 (USD)]]</f>
        <v>10</v>
      </c>
      <c r="Z2021" s="5">
        <f>WORKSHEET[[#This Row],[Profit Per T]] * WORKSHEET[[#This Row],[Weight]]</f>
        <v>298.88</v>
      </c>
      <c r="AA2021">
        <v>0</v>
      </c>
      <c r="AB2021" s="1">
        <v>0</v>
      </c>
      <c r="AC2021" s="1">
        <v>0</v>
      </c>
      <c r="AD2021">
        <v>0</v>
      </c>
      <c r="AE2021" s="1">
        <f>WORKSHEET[[#This Row],[Delay at toll gate in days]] +WORKSHEET[[#This Row],[Delay at workshop in days]] +WORKSHEET[[#This Row],[Delay at border in days]]</f>
        <v>0</v>
      </c>
    </row>
    <row r="2022" spans="1:31" x14ac:dyDescent="0.35">
      <c r="A2022" t="s">
        <v>2042</v>
      </c>
      <c r="B2022" t="s">
        <v>10</v>
      </c>
      <c r="C2022" t="s">
        <v>68</v>
      </c>
      <c r="D2022" t="s">
        <v>3619</v>
      </c>
      <c r="E2022" t="s">
        <v>3617</v>
      </c>
      <c r="F2022" t="str">
        <f>WORKSHEET[[#This Row],[Depart From]]&amp;"-"&amp;WORKSHEET[[#This Row],[Arrive To]]</f>
        <v>Addis Ababa-Lagos</v>
      </c>
      <c r="G2022" s="2">
        <v>44798</v>
      </c>
      <c r="H2022" s="2" t="s">
        <v>3631</v>
      </c>
      <c r="I2022" s="2" t="str">
        <f t="shared" si="31"/>
        <v>Failed</v>
      </c>
      <c r="J2022" s="2" t="str">
        <f>TEXT(WORKSHEET[[#This Row],[Offloading Date]], "mmm")</f>
        <v>NULL</v>
      </c>
      <c r="K2022" s="2" t="str">
        <f>IF(OR(WORKSHEET[[#This Row],[Year]]="", ISBLANK(WORKSHEET[[#This Row],[Year]]), WORKSHEET[[#This Row],[Year]]="null"), "Exclude", "Include")</f>
        <v>Exclude</v>
      </c>
      <c r="L2022" t="s">
        <v>3624</v>
      </c>
      <c r="M2022" t="s">
        <v>3624</v>
      </c>
      <c r="N2022" t="s">
        <v>69</v>
      </c>
      <c r="O2022">
        <v>34.411000000000001</v>
      </c>
      <c r="P2022">
        <v>20</v>
      </c>
      <c r="Q2022" t="s">
        <v>14</v>
      </c>
      <c r="R2022">
        <f>P2022 * _xll.XLOOKUP(Q2022,CALCULATION!$A$15:$A$17, CALCULATION!$B$15:$B$17 )</f>
        <v>20</v>
      </c>
      <c r="S2022" s="5">
        <f>O2022*P2022*_xll.XLOOKUP(Q2022,CALCULATION!$A$15:$A$17, CALCULATION!$B$15:$B$17)</f>
        <v>688.22</v>
      </c>
      <c r="T2022">
        <v>10</v>
      </c>
      <c r="U2022" t="s">
        <v>14</v>
      </c>
      <c r="V2022">
        <f>T2022 * _xll.XLOOKUP(U2022,CALCULATION!$A$15:$A$17, CALCULATION!$B$15:$B$17 )</f>
        <v>10</v>
      </c>
      <c r="W2022" s="5">
        <f>O2022*T2022*_xll.XLOOKUP(U2022,CALCULATION!$A$15:$A$17, CALCULATION!$B$15:$B$17)</f>
        <v>344.11</v>
      </c>
      <c r="X2022" s="5">
        <f>WORKSHEET[[#This Row],[Clients Total Cost]] / WORKSHEET[[#This Row],[Clients Rate per T2 (USD)]]</f>
        <v>34.411000000000001</v>
      </c>
      <c r="Y2022" s="5">
        <f>WORKSHEET[[#This Row],[Clients Rate per T2 (USD)]] - WORKSHEET[[#This Row],[Supplier Rate Per t2 (USD)]]</f>
        <v>10</v>
      </c>
      <c r="Z2022" s="5">
        <f>WORKSHEET[[#This Row],[Profit Per T]] * WORKSHEET[[#This Row],[Weight]]</f>
        <v>344.11</v>
      </c>
      <c r="AA2022">
        <v>0</v>
      </c>
      <c r="AB2022" s="1">
        <v>0</v>
      </c>
      <c r="AC2022" s="1">
        <v>0</v>
      </c>
      <c r="AD2022">
        <v>0</v>
      </c>
      <c r="AE2022" s="1">
        <f>WORKSHEET[[#This Row],[Delay at toll gate in days]] +WORKSHEET[[#This Row],[Delay at workshop in days]] +WORKSHEET[[#This Row],[Delay at border in days]]</f>
        <v>0</v>
      </c>
    </row>
    <row r="2023" spans="1:31" x14ac:dyDescent="0.35">
      <c r="A2023" t="s">
        <v>2043</v>
      </c>
      <c r="B2023" t="s">
        <v>10</v>
      </c>
      <c r="C2023" t="s">
        <v>68</v>
      </c>
      <c r="D2023" t="s">
        <v>3616</v>
      </c>
      <c r="E2023" t="s">
        <v>3617</v>
      </c>
      <c r="F2023" t="str">
        <f>WORKSHEET[[#This Row],[Depart From]]&amp;"-"&amp;WORKSHEET[[#This Row],[Arrive To]]</f>
        <v>Marrakech-Lagos</v>
      </c>
      <c r="G2023" s="2">
        <v>44802</v>
      </c>
      <c r="H2023" s="2" t="s">
        <v>3631</v>
      </c>
      <c r="I2023" s="2" t="str">
        <f t="shared" si="31"/>
        <v>Failed</v>
      </c>
      <c r="J2023" s="2" t="str">
        <f>TEXT(WORKSHEET[[#This Row],[Offloading Date]], "mmm")</f>
        <v>NULL</v>
      </c>
      <c r="K2023" s="2" t="str">
        <f>IF(OR(WORKSHEET[[#This Row],[Year]]="", ISBLANK(WORKSHEET[[#This Row],[Year]]), WORKSHEET[[#This Row],[Year]]="null"), "Exclude", "Include")</f>
        <v>Exclude</v>
      </c>
      <c r="L2023" t="s">
        <v>3624</v>
      </c>
      <c r="M2023" t="s">
        <v>3624</v>
      </c>
      <c r="N2023" t="s">
        <v>69</v>
      </c>
      <c r="O2023">
        <v>34.127000000000002</v>
      </c>
      <c r="P2023">
        <v>20</v>
      </c>
      <c r="Q2023" t="s">
        <v>14</v>
      </c>
      <c r="R2023">
        <f>P2023 * _xll.XLOOKUP(Q2023,CALCULATION!$A$15:$A$17, CALCULATION!$B$15:$B$17 )</f>
        <v>20</v>
      </c>
      <c r="S2023" s="5">
        <f>O2023*P2023*_xll.XLOOKUP(Q2023,CALCULATION!$A$15:$A$17, CALCULATION!$B$15:$B$17)</f>
        <v>682.54000000000008</v>
      </c>
      <c r="T2023">
        <v>10</v>
      </c>
      <c r="U2023" t="s">
        <v>14</v>
      </c>
      <c r="V2023">
        <f>T2023 * _xll.XLOOKUP(U2023,CALCULATION!$A$15:$A$17, CALCULATION!$B$15:$B$17 )</f>
        <v>10</v>
      </c>
      <c r="W2023" s="5">
        <f>O2023*T2023*_xll.XLOOKUP(U2023,CALCULATION!$A$15:$A$17, CALCULATION!$B$15:$B$17)</f>
        <v>341.27000000000004</v>
      </c>
      <c r="X2023" s="5">
        <f>WORKSHEET[[#This Row],[Clients Total Cost]] / WORKSHEET[[#This Row],[Clients Rate per T2 (USD)]]</f>
        <v>34.127000000000002</v>
      </c>
      <c r="Y2023" s="5">
        <f>WORKSHEET[[#This Row],[Clients Rate per T2 (USD)]] - WORKSHEET[[#This Row],[Supplier Rate Per t2 (USD)]]</f>
        <v>10</v>
      </c>
      <c r="Z2023" s="5">
        <f>WORKSHEET[[#This Row],[Profit Per T]] * WORKSHEET[[#This Row],[Weight]]</f>
        <v>341.27000000000004</v>
      </c>
      <c r="AA2023">
        <v>0</v>
      </c>
      <c r="AB2023" s="1">
        <v>0</v>
      </c>
      <c r="AC2023" s="1">
        <v>0</v>
      </c>
      <c r="AD2023">
        <v>0</v>
      </c>
      <c r="AE2023" s="1">
        <f>WORKSHEET[[#This Row],[Delay at toll gate in days]] +WORKSHEET[[#This Row],[Delay at workshop in days]] +WORKSHEET[[#This Row],[Delay at border in days]]</f>
        <v>0</v>
      </c>
    </row>
    <row r="2024" spans="1:31" x14ac:dyDescent="0.35">
      <c r="A2024" t="s">
        <v>2044</v>
      </c>
      <c r="B2024" t="s">
        <v>10</v>
      </c>
      <c r="C2024" t="s">
        <v>68</v>
      </c>
      <c r="D2024" t="s">
        <v>3615</v>
      </c>
      <c r="E2024" t="s">
        <v>3613</v>
      </c>
      <c r="F2024" t="str">
        <f>WORKSHEET[[#This Row],[Depart From]]&amp;"-"&amp;WORKSHEET[[#This Row],[Arrive To]]</f>
        <v>Mombasa-Sanaa</v>
      </c>
      <c r="G2024" s="2">
        <v>44803</v>
      </c>
      <c r="H2024" s="2" t="s">
        <v>3631</v>
      </c>
      <c r="I2024" s="2" t="str">
        <f t="shared" si="31"/>
        <v>Failed</v>
      </c>
      <c r="J2024" s="2" t="str">
        <f>TEXT(WORKSHEET[[#This Row],[Offloading Date]], "mmm")</f>
        <v>NULL</v>
      </c>
      <c r="K2024" s="2" t="str">
        <f>IF(OR(WORKSHEET[[#This Row],[Year]]="", ISBLANK(WORKSHEET[[#This Row],[Year]]), WORKSHEET[[#This Row],[Year]]="null"), "Exclude", "Include")</f>
        <v>Exclude</v>
      </c>
      <c r="L2024" t="s">
        <v>3624</v>
      </c>
      <c r="M2024" t="s">
        <v>3624</v>
      </c>
      <c r="N2024" t="s">
        <v>69</v>
      </c>
      <c r="O2024">
        <v>28.437000000000001</v>
      </c>
      <c r="P2024">
        <v>20</v>
      </c>
      <c r="Q2024" t="s">
        <v>14</v>
      </c>
      <c r="R2024">
        <f>P2024 * _xll.XLOOKUP(Q2024,CALCULATION!$A$15:$A$17, CALCULATION!$B$15:$B$17 )</f>
        <v>20</v>
      </c>
      <c r="S2024" s="5">
        <f>O2024*P2024*_xll.XLOOKUP(Q2024,CALCULATION!$A$15:$A$17, CALCULATION!$B$15:$B$17)</f>
        <v>568.74</v>
      </c>
      <c r="T2024">
        <v>10</v>
      </c>
      <c r="U2024" t="s">
        <v>14</v>
      </c>
      <c r="V2024">
        <f>T2024 * _xll.XLOOKUP(U2024,CALCULATION!$A$15:$A$17, CALCULATION!$B$15:$B$17 )</f>
        <v>10</v>
      </c>
      <c r="W2024" s="5">
        <f>O2024*T2024*_xll.XLOOKUP(U2024,CALCULATION!$A$15:$A$17, CALCULATION!$B$15:$B$17)</f>
        <v>284.37</v>
      </c>
      <c r="X2024" s="5">
        <f>WORKSHEET[[#This Row],[Clients Total Cost]] / WORKSHEET[[#This Row],[Clients Rate per T2 (USD)]]</f>
        <v>28.437000000000001</v>
      </c>
      <c r="Y2024" s="5">
        <f>WORKSHEET[[#This Row],[Clients Rate per T2 (USD)]] - WORKSHEET[[#This Row],[Supplier Rate Per t2 (USD)]]</f>
        <v>10</v>
      </c>
      <c r="Z2024" s="5">
        <f>WORKSHEET[[#This Row],[Profit Per T]] * WORKSHEET[[#This Row],[Weight]]</f>
        <v>284.37</v>
      </c>
      <c r="AA2024">
        <v>0</v>
      </c>
      <c r="AB2024" s="1">
        <v>0</v>
      </c>
      <c r="AC2024" s="1">
        <v>0</v>
      </c>
      <c r="AD2024">
        <v>0</v>
      </c>
      <c r="AE2024" s="1">
        <f>WORKSHEET[[#This Row],[Delay at toll gate in days]] +WORKSHEET[[#This Row],[Delay at workshop in days]] +WORKSHEET[[#This Row],[Delay at border in days]]</f>
        <v>0</v>
      </c>
    </row>
    <row r="2025" spans="1:31" x14ac:dyDescent="0.35">
      <c r="A2025" t="s">
        <v>2045</v>
      </c>
      <c r="B2025" t="s">
        <v>10</v>
      </c>
      <c r="C2025" t="s">
        <v>68</v>
      </c>
      <c r="D2025" t="s">
        <v>3619</v>
      </c>
      <c r="E2025" t="s">
        <v>3614</v>
      </c>
      <c r="F2025" t="str">
        <f>WORKSHEET[[#This Row],[Depart From]]&amp;"-"&amp;WORKSHEET[[#This Row],[Arrive To]]</f>
        <v>Addis Ababa-Alger</v>
      </c>
      <c r="G2025" s="2">
        <v>44805</v>
      </c>
      <c r="H2025" s="2" t="s">
        <v>3631</v>
      </c>
      <c r="I2025" s="2" t="str">
        <f t="shared" si="31"/>
        <v>Failed</v>
      </c>
      <c r="J2025" s="2" t="str">
        <f>TEXT(WORKSHEET[[#This Row],[Offloading Date]], "mmm")</f>
        <v>NULL</v>
      </c>
      <c r="K2025" s="2" t="str">
        <f>IF(OR(WORKSHEET[[#This Row],[Year]]="", ISBLANK(WORKSHEET[[#This Row],[Year]]), WORKSHEET[[#This Row],[Year]]="null"), "Exclude", "Include")</f>
        <v>Exclude</v>
      </c>
      <c r="L2025" t="s">
        <v>3624</v>
      </c>
      <c r="M2025" t="s">
        <v>3624</v>
      </c>
      <c r="N2025" t="s">
        <v>69</v>
      </c>
      <c r="O2025">
        <v>30.03</v>
      </c>
      <c r="P2025">
        <v>20</v>
      </c>
      <c r="Q2025" t="s">
        <v>14</v>
      </c>
      <c r="R2025">
        <f>P2025 * _xll.XLOOKUP(Q2025,CALCULATION!$A$15:$A$17, CALCULATION!$B$15:$B$17 )</f>
        <v>20</v>
      </c>
      <c r="S2025" s="5">
        <f>O2025*P2025*_xll.XLOOKUP(Q2025,CALCULATION!$A$15:$A$17, CALCULATION!$B$15:$B$17)</f>
        <v>600.6</v>
      </c>
      <c r="T2025">
        <v>10</v>
      </c>
      <c r="U2025" t="s">
        <v>14</v>
      </c>
      <c r="V2025">
        <f>T2025 * _xll.XLOOKUP(U2025,CALCULATION!$A$15:$A$17, CALCULATION!$B$15:$B$17 )</f>
        <v>10</v>
      </c>
      <c r="W2025" s="5">
        <f>O2025*T2025*_xll.XLOOKUP(U2025,CALCULATION!$A$15:$A$17, CALCULATION!$B$15:$B$17)</f>
        <v>300.3</v>
      </c>
      <c r="X2025" s="5">
        <f>WORKSHEET[[#This Row],[Clients Total Cost]] / WORKSHEET[[#This Row],[Clients Rate per T2 (USD)]]</f>
        <v>30.03</v>
      </c>
      <c r="Y2025" s="5">
        <f>WORKSHEET[[#This Row],[Clients Rate per T2 (USD)]] - WORKSHEET[[#This Row],[Supplier Rate Per t2 (USD)]]</f>
        <v>10</v>
      </c>
      <c r="Z2025" s="5">
        <f>WORKSHEET[[#This Row],[Profit Per T]] * WORKSHEET[[#This Row],[Weight]]</f>
        <v>300.3</v>
      </c>
      <c r="AA2025">
        <v>0</v>
      </c>
      <c r="AB2025" s="1">
        <v>0</v>
      </c>
      <c r="AC2025" s="1">
        <v>0</v>
      </c>
      <c r="AD2025">
        <v>0</v>
      </c>
      <c r="AE2025" s="1">
        <f>WORKSHEET[[#This Row],[Delay at toll gate in days]] +WORKSHEET[[#This Row],[Delay at workshop in days]] +WORKSHEET[[#This Row],[Delay at border in days]]</f>
        <v>0</v>
      </c>
    </row>
    <row r="2026" spans="1:31" x14ac:dyDescent="0.35">
      <c r="A2026" t="s">
        <v>2046</v>
      </c>
      <c r="B2026" t="s">
        <v>10</v>
      </c>
      <c r="C2026" t="s">
        <v>68</v>
      </c>
      <c r="D2026" t="s">
        <v>3616</v>
      </c>
      <c r="E2026" t="s">
        <v>3612</v>
      </c>
      <c r="F2026" t="str">
        <f>WORKSHEET[[#This Row],[Depart From]]&amp;"-"&amp;WORKSHEET[[#This Row],[Arrive To]]</f>
        <v>Marrakech-Victoria</v>
      </c>
      <c r="G2026" s="2">
        <v>44802</v>
      </c>
      <c r="H2026" s="2" t="s">
        <v>3631</v>
      </c>
      <c r="I2026" s="2" t="str">
        <f t="shared" si="31"/>
        <v>Failed</v>
      </c>
      <c r="J2026" s="2" t="str">
        <f>TEXT(WORKSHEET[[#This Row],[Offloading Date]], "mmm")</f>
        <v>NULL</v>
      </c>
      <c r="K2026" s="2" t="str">
        <f>IF(OR(WORKSHEET[[#This Row],[Year]]="", ISBLANK(WORKSHEET[[#This Row],[Year]]), WORKSHEET[[#This Row],[Year]]="null"), "Exclude", "Include")</f>
        <v>Exclude</v>
      </c>
      <c r="L2026" t="s">
        <v>3624</v>
      </c>
      <c r="M2026" t="s">
        <v>3624</v>
      </c>
      <c r="N2026" t="s">
        <v>69</v>
      </c>
      <c r="O2026">
        <v>33.982999999999997</v>
      </c>
      <c r="P2026">
        <v>20</v>
      </c>
      <c r="Q2026" t="s">
        <v>14</v>
      </c>
      <c r="R2026">
        <f>P2026 * _xll.XLOOKUP(Q2026,CALCULATION!$A$15:$A$17, CALCULATION!$B$15:$B$17 )</f>
        <v>20</v>
      </c>
      <c r="S2026" s="5">
        <f>O2026*P2026*_xll.XLOOKUP(Q2026,CALCULATION!$A$15:$A$17, CALCULATION!$B$15:$B$17)</f>
        <v>679.66</v>
      </c>
      <c r="T2026">
        <v>10</v>
      </c>
      <c r="U2026" t="s">
        <v>14</v>
      </c>
      <c r="V2026">
        <f>T2026 * _xll.XLOOKUP(U2026,CALCULATION!$A$15:$A$17, CALCULATION!$B$15:$B$17 )</f>
        <v>10</v>
      </c>
      <c r="W2026" s="5">
        <f>O2026*T2026*_xll.XLOOKUP(U2026,CALCULATION!$A$15:$A$17, CALCULATION!$B$15:$B$17)</f>
        <v>339.83</v>
      </c>
      <c r="X2026" s="5">
        <f>WORKSHEET[[#This Row],[Clients Total Cost]] / WORKSHEET[[#This Row],[Clients Rate per T2 (USD)]]</f>
        <v>33.982999999999997</v>
      </c>
      <c r="Y2026" s="5">
        <f>WORKSHEET[[#This Row],[Clients Rate per T2 (USD)]] - WORKSHEET[[#This Row],[Supplier Rate Per t2 (USD)]]</f>
        <v>10</v>
      </c>
      <c r="Z2026" s="5">
        <f>WORKSHEET[[#This Row],[Profit Per T]] * WORKSHEET[[#This Row],[Weight]]</f>
        <v>339.83</v>
      </c>
      <c r="AA2026">
        <v>0</v>
      </c>
      <c r="AB2026" s="1">
        <v>0</v>
      </c>
      <c r="AC2026" s="1">
        <v>0</v>
      </c>
      <c r="AD2026">
        <v>0</v>
      </c>
      <c r="AE2026" s="1">
        <f>WORKSHEET[[#This Row],[Delay at toll gate in days]] +WORKSHEET[[#This Row],[Delay at workshop in days]] +WORKSHEET[[#This Row],[Delay at border in days]]</f>
        <v>0</v>
      </c>
    </row>
    <row r="2027" spans="1:31" x14ac:dyDescent="0.35">
      <c r="A2027" t="s">
        <v>2047</v>
      </c>
      <c r="B2027" t="s">
        <v>10</v>
      </c>
      <c r="C2027" t="s">
        <v>68</v>
      </c>
      <c r="D2027" t="s">
        <v>3620</v>
      </c>
      <c r="E2027" t="s">
        <v>3618</v>
      </c>
      <c r="F2027" t="str">
        <f>WORKSHEET[[#This Row],[Depart From]]&amp;"-"&amp;WORKSHEET[[#This Row],[Arrive To]]</f>
        <v>Zanzibar-Tripoli</v>
      </c>
      <c r="G2027" s="2">
        <v>44805</v>
      </c>
      <c r="H2027" s="2" t="s">
        <v>3631</v>
      </c>
      <c r="I2027" s="2" t="str">
        <f t="shared" si="31"/>
        <v>Failed</v>
      </c>
      <c r="J2027" s="2" t="str">
        <f>TEXT(WORKSHEET[[#This Row],[Offloading Date]], "mmm")</f>
        <v>NULL</v>
      </c>
      <c r="K2027" s="2" t="str">
        <f>IF(OR(WORKSHEET[[#This Row],[Year]]="", ISBLANK(WORKSHEET[[#This Row],[Year]]), WORKSHEET[[#This Row],[Year]]="null"), "Exclude", "Include")</f>
        <v>Exclude</v>
      </c>
      <c r="L2027" t="s">
        <v>3624</v>
      </c>
      <c r="M2027" t="s">
        <v>3624</v>
      </c>
      <c r="N2027" t="s">
        <v>69</v>
      </c>
      <c r="O2027">
        <v>33.984999999999999</v>
      </c>
      <c r="P2027">
        <v>20</v>
      </c>
      <c r="Q2027" t="s">
        <v>14</v>
      </c>
      <c r="R2027">
        <f>P2027 * _xll.XLOOKUP(Q2027,CALCULATION!$A$15:$A$17, CALCULATION!$B$15:$B$17 )</f>
        <v>20</v>
      </c>
      <c r="S2027" s="5">
        <f>O2027*P2027*_xll.XLOOKUP(Q2027,CALCULATION!$A$15:$A$17, CALCULATION!$B$15:$B$17)</f>
        <v>679.7</v>
      </c>
      <c r="T2027">
        <v>10</v>
      </c>
      <c r="U2027" t="s">
        <v>14</v>
      </c>
      <c r="V2027">
        <f>T2027 * _xll.XLOOKUP(U2027,CALCULATION!$A$15:$A$17, CALCULATION!$B$15:$B$17 )</f>
        <v>10</v>
      </c>
      <c r="W2027" s="5">
        <f>O2027*T2027*_xll.XLOOKUP(U2027,CALCULATION!$A$15:$A$17, CALCULATION!$B$15:$B$17)</f>
        <v>339.85</v>
      </c>
      <c r="X2027" s="5">
        <f>WORKSHEET[[#This Row],[Clients Total Cost]] / WORKSHEET[[#This Row],[Clients Rate per T2 (USD)]]</f>
        <v>33.984999999999999</v>
      </c>
      <c r="Y2027" s="5">
        <f>WORKSHEET[[#This Row],[Clients Rate per T2 (USD)]] - WORKSHEET[[#This Row],[Supplier Rate Per t2 (USD)]]</f>
        <v>10</v>
      </c>
      <c r="Z2027" s="5">
        <f>WORKSHEET[[#This Row],[Profit Per T]] * WORKSHEET[[#This Row],[Weight]]</f>
        <v>339.85</v>
      </c>
      <c r="AA2027">
        <v>0</v>
      </c>
      <c r="AB2027" s="1">
        <v>0</v>
      </c>
      <c r="AC2027" s="1">
        <v>0</v>
      </c>
      <c r="AD2027">
        <v>0</v>
      </c>
      <c r="AE2027" s="1">
        <f>WORKSHEET[[#This Row],[Delay at toll gate in days]] +WORKSHEET[[#This Row],[Delay at workshop in days]] +WORKSHEET[[#This Row],[Delay at border in days]]</f>
        <v>0</v>
      </c>
    </row>
    <row r="2028" spans="1:31" x14ac:dyDescent="0.35">
      <c r="A2028" t="s">
        <v>2048</v>
      </c>
      <c r="B2028" t="s">
        <v>10</v>
      </c>
      <c r="C2028" t="s">
        <v>68</v>
      </c>
      <c r="D2028" t="s">
        <v>3615</v>
      </c>
      <c r="E2028" t="s">
        <v>3614</v>
      </c>
      <c r="F2028" t="str">
        <f>WORKSHEET[[#This Row],[Depart From]]&amp;"-"&amp;WORKSHEET[[#This Row],[Arrive To]]</f>
        <v>Mombasa-Alger</v>
      </c>
      <c r="G2028" s="2">
        <v>44805</v>
      </c>
      <c r="H2028" s="2" t="s">
        <v>3631</v>
      </c>
      <c r="I2028" s="2" t="str">
        <f t="shared" si="31"/>
        <v>Failed</v>
      </c>
      <c r="J2028" s="2" t="str">
        <f>TEXT(WORKSHEET[[#This Row],[Offloading Date]], "mmm")</f>
        <v>NULL</v>
      </c>
      <c r="K2028" s="2" t="str">
        <f>IF(OR(WORKSHEET[[#This Row],[Year]]="", ISBLANK(WORKSHEET[[#This Row],[Year]]), WORKSHEET[[#This Row],[Year]]="null"), "Exclude", "Include")</f>
        <v>Exclude</v>
      </c>
      <c r="L2028" t="s">
        <v>3624</v>
      </c>
      <c r="M2028" t="s">
        <v>3624</v>
      </c>
      <c r="N2028" t="s">
        <v>69</v>
      </c>
      <c r="O2028">
        <v>29.939</v>
      </c>
      <c r="P2028">
        <v>20</v>
      </c>
      <c r="Q2028" t="s">
        <v>14</v>
      </c>
      <c r="R2028">
        <f>P2028 * _xll.XLOOKUP(Q2028,CALCULATION!$A$15:$A$17, CALCULATION!$B$15:$B$17 )</f>
        <v>20</v>
      </c>
      <c r="S2028" s="5">
        <f>O2028*P2028*_xll.XLOOKUP(Q2028,CALCULATION!$A$15:$A$17, CALCULATION!$B$15:$B$17)</f>
        <v>598.78</v>
      </c>
      <c r="T2028">
        <v>10</v>
      </c>
      <c r="U2028" t="s">
        <v>14</v>
      </c>
      <c r="V2028">
        <f>T2028 * _xll.XLOOKUP(U2028,CALCULATION!$A$15:$A$17, CALCULATION!$B$15:$B$17 )</f>
        <v>10</v>
      </c>
      <c r="W2028" s="5">
        <f>O2028*T2028*_xll.XLOOKUP(U2028,CALCULATION!$A$15:$A$17, CALCULATION!$B$15:$B$17)</f>
        <v>299.39</v>
      </c>
      <c r="X2028" s="5">
        <f>WORKSHEET[[#This Row],[Clients Total Cost]] / WORKSHEET[[#This Row],[Clients Rate per T2 (USD)]]</f>
        <v>29.939</v>
      </c>
      <c r="Y2028" s="5">
        <f>WORKSHEET[[#This Row],[Clients Rate per T2 (USD)]] - WORKSHEET[[#This Row],[Supplier Rate Per t2 (USD)]]</f>
        <v>10</v>
      </c>
      <c r="Z2028" s="5">
        <f>WORKSHEET[[#This Row],[Profit Per T]] * WORKSHEET[[#This Row],[Weight]]</f>
        <v>299.39</v>
      </c>
      <c r="AA2028">
        <v>0</v>
      </c>
      <c r="AB2028" s="1">
        <v>0</v>
      </c>
      <c r="AC2028" s="1">
        <v>0</v>
      </c>
      <c r="AD2028">
        <v>0</v>
      </c>
      <c r="AE2028" s="1">
        <f>WORKSHEET[[#This Row],[Delay at toll gate in days]] +WORKSHEET[[#This Row],[Delay at workshop in days]] +WORKSHEET[[#This Row],[Delay at border in days]]</f>
        <v>0</v>
      </c>
    </row>
    <row r="2029" spans="1:31" x14ac:dyDescent="0.35">
      <c r="A2029" t="s">
        <v>2049</v>
      </c>
      <c r="B2029" t="s">
        <v>10</v>
      </c>
      <c r="C2029" t="s">
        <v>68</v>
      </c>
      <c r="D2029" t="s">
        <v>3611</v>
      </c>
      <c r="E2029" t="s">
        <v>3612</v>
      </c>
      <c r="F2029" t="str">
        <f>WORKSHEET[[#This Row],[Depart From]]&amp;"-"&amp;WORKSHEET[[#This Row],[Arrive To]]</f>
        <v>Mogadishu-Victoria</v>
      </c>
      <c r="G2029" s="2">
        <v>44805</v>
      </c>
      <c r="H2029" s="2" t="s">
        <v>3631</v>
      </c>
      <c r="I2029" s="2" t="str">
        <f t="shared" si="31"/>
        <v>Failed</v>
      </c>
      <c r="J2029" s="2" t="str">
        <f>TEXT(WORKSHEET[[#This Row],[Offloading Date]], "mmm")</f>
        <v>NULL</v>
      </c>
      <c r="K2029" s="2" t="str">
        <f>IF(OR(WORKSHEET[[#This Row],[Year]]="", ISBLANK(WORKSHEET[[#This Row],[Year]]), WORKSHEET[[#This Row],[Year]]="null"), "Exclude", "Include")</f>
        <v>Exclude</v>
      </c>
      <c r="L2029" t="s">
        <v>3624</v>
      </c>
      <c r="M2029" t="s">
        <v>3624</v>
      </c>
      <c r="N2029" t="s">
        <v>69</v>
      </c>
      <c r="O2029">
        <v>33.579000000000001</v>
      </c>
      <c r="P2029">
        <v>20</v>
      </c>
      <c r="Q2029" t="s">
        <v>14</v>
      </c>
      <c r="R2029">
        <f>P2029 * _xll.XLOOKUP(Q2029,CALCULATION!$A$15:$A$17, CALCULATION!$B$15:$B$17 )</f>
        <v>20</v>
      </c>
      <c r="S2029" s="5">
        <f>O2029*P2029*_xll.XLOOKUP(Q2029,CALCULATION!$A$15:$A$17, CALCULATION!$B$15:$B$17)</f>
        <v>671.58</v>
      </c>
      <c r="T2029">
        <v>10</v>
      </c>
      <c r="U2029" t="s">
        <v>14</v>
      </c>
      <c r="V2029">
        <f>T2029 * _xll.XLOOKUP(U2029,CALCULATION!$A$15:$A$17, CALCULATION!$B$15:$B$17 )</f>
        <v>10</v>
      </c>
      <c r="W2029" s="5">
        <f>O2029*T2029*_xll.XLOOKUP(U2029,CALCULATION!$A$15:$A$17, CALCULATION!$B$15:$B$17)</f>
        <v>335.79</v>
      </c>
      <c r="X2029" s="5">
        <f>WORKSHEET[[#This Row],[Clients Total Cost]] / WORKSHEET[[#This Row],[Clients Rate per T2 (USD)]]</f>
        <v>33.579000000000001</v>
      </c>
      <c r="Y2029" s="5">
        <f>WORKSHEET[[#This Row],[Clients Rate per T2 (USD)]] - WORKSHEET[[#This Row],[Supplier Rate Per t2 (USD)]]</f>
        <v>10</v>
      </c>
      <c r="Z2029" s="5">
        <f>WORKSHEET[[#This Row],[Profit Per T]] * WORKSHEET[[#This Row],[Weight]]</f>
        <v>335.79</v>
      </c>
      <c r="AA2029">
        <v>0</v>
      </c>
      <c r="AB2029" s="1">
        <v>0</v>
      </c>
      <c r="AC2029" s="1">
        <v>0</v>
      </c>
      <c r="AD2029">
        <v>0</v>
      </c>
      <c r="AE2029" s="1">
        <f>WORKSHEET[[#This Row],[Delay at toll gate in days]] +WORKSHEET[[#This Row],[Delay at workshop in days]] +WORKSHEET[[#This Row],[Delay at border in days]]</f>
        <v>0</v>
      </c>
    </row>
    <row r="2030" spans="1:31" x14ac:dyDescent="0.35">
      <c r="A2030" t="s">
        <v>2050</v>
      </c>
      <c r="B2030" t="s">
        <v>10</v>
      </c>
      <c r="C2030" t="s">
        <v>68</v>
      </c>
      <c r="D2030" t="s">
        <v>3619</v>
      </c>
      <c r="E2030" t="s">
        <v>3618</v>
      </c>
      <c r="F2030" t="str">
        <f>WORKSHEET[[#This Row],[Depart From]]&amp;"-"&amp;WORKSHEET[[#This Row],[Arrive To]]</f>
        <v>Addis Ababa-Tripoli</v>
      </c>
      <c r="G2030" s="2">
        <v>44802</v>
      </c>
      <c r="H2030" s="2" t="s">
        <v>3631</v>
      </c>
      <c r="I2030" s="2" t="str">
        <f t="shared" si="31"/>
        <v>Failed</v>
      </c>
      <c r="J2030" s="2" t="str">
        <f>TEXT(WORKSHEET[[#This Row],[Offloading Date]], "mmm")</f>
        <v>NULL</v>
      </c>
      <c r="K2030" s="2" t="str">
        <f>IF(OR(WORKSHEET[[#This Row],[Year]]="", ISBLANK(WORKSHEET[[#This Row],[Year]]), WORKSHEET[[#This Row],[Year]]="null"), "Exclude", "Include")</f>
        <v>Exclude</v>
      </c>
      <c r="L2030" t="s">
        <v>3624</v>
      </c>
      <c r="M2030" t="s">
        <v>3624</v>
      </c>
      <c r="N2030" t="s">
        <v>69</v>
      </c>
      <c r="O2030">
        <v>34.064999999999998</v>
      </c>
      <c r="P2030">
        <v>20</v>
      </c>
      <c r="Q2030" t="s">
        <v>14</v>
      </c>
      <c r="R2030">
        <f>P2030 * _xll.XLOOKUP(Q2030,CALCULATION!$A$15:$A$17, CALCULATION!$B$15:$B$17 )</f>
        <v>20</v>
      </c>
      <c r="S2030" s="5">
        <f>O2030*P2030*_xll.XLOOKUP(Q2030,CALCULATION!$A$15:$A$17, CALCULATION!$B$15:$B$17)</f>
        <v>681.3</v>
      </c>
      <c r="T2030">
        <v>10</v>
      </c>
      <c r="U2030" t="s">
        <v>14</v>
      </c>
      <c r="V2030">
        <f>T2030 * _xll.XLOOKUP(U2030,CALCULATION!$A$15:$A$17, CALCULATION!$B$15:$B$17 )</f>
        <v>10</v>
      </c>
      <c r="W2030" s="5">
        <f>O2030*T2030*_xll.XLOOKUP(U2030,CALCULATION!$A$15:$A$17, CALCULATION!$B$15:$B$17)</f>
        <v>340.65</v>
      </c>
      <c r="X2030" s="5">
        <f>WORKSHEET[[#This Row],[Clients Total Cost]] / WORKSHEET[[#This Row],[Clients Rate per T2 (USD)]]</f>
        <v>34.064999999999998</v>
      </c>
      <c r="Y2030" s="5">
        <f>WORKSHEET[[#This Row],[Clients Rate per T2 (USD)]] - WORKSHEET[[#This Row],[Supplier Rate Per t2 (USD)]]</f>
        <v>10</v>
      </c>
      <c r="Z2030" s="5">
        <f>WORKSHEET[[#This Row],[Profit Per T]] * WORKSHEET[[#This Row],[Weight]]</f>
        <v>340.65</v>
      </c>
      <c r="AA2030">
        <v>0</v>
      </c>
      <c r="AB2030" s="1">
        <v>0</v>
      </c>
      <c r="AC2030" s="1">
        <v>0</v>
      </c>
      <c r="AD2030">
        <v>0</v>
      </c>
      <c r="AE2030" s="1">
        <f>WORKSHEET[[#This Row],[Delay at toll gate in days]] +WORKSHEET[[#This Row],[Delay at workshop in days]] +WORKSHEET[[#This Row],[Delay at border in days]]</f>
        <v>0</v>
      </c>
    </row>
    <row r="2031" spans="1:31" x14ac:dyDescent="0.35">
      <c r="A2031" t="s">
        <v>2051</v>
      </c>
      <c r="B2031" t="s">
        <v>10</v>
      </c>
      <c r="C2031" t="s">
        <v>68</v>
      </c>
      <c r="D2031" t="s">
        <v>3619</v>
      </c>
      <c r="E2031" t="s">
        <v>3613</v>
      </c>
      <c r="F2031" t="str">
        <f>WORKSHEET[[#This Row],[Depart From]]&amp;"-"&amp;WORKSHEET[[#This Row],[Arrive To]]</f>
        <v>Addis Ababa-Sanaa</v>
      </c>
      <c r="G2031" s="2">
        <v>44802</v>
      </c>
      <c r="H2031" s="2" t="s">
        <v>3631</v>
      </c>
      <c r="I2031" s="2" t="str">
        <f t="shared" si="31"/>
        <v>Failed</v>
      </c>
      <c r="J2031" s="2" t="str">
        <f>TEXT(WORKSHEET[[#This Row],[Offloading Date]], "mmm")</f>
        <v>NULL</v>
      </c>
      <c r="K2031" s="2" t="str">
        <f>IF(OR(WORKSHEET[[#This Row],[Year]]="", ISBLANK(WORKSHEET[[#This Row],[Year]]), WORKSHEET[[#This Row],[Year]]="null"), "Exclude", "Include")</f>
        <v>Exclude</v>
      </c>
      <c r="L2031" t="s">
        <v>3624</v>
      </c>
      <c r="M2031" t="s">
        <v>3624</v>
      </c>
      <c r="N2031" t="s">
        <v>69</v>
      </c>
      <c r="O2031">
        <v>33.837000000000003</v>
      </c>
      <c r="P2031">
        <v>20</v>
      </c>
      <c r="Q2031" t="s">
        <v>14</v>
      </c>
      <c r="R2031">
        <f>P2031 * _xll.XLOOKUP(Q2031,CALCULATION!$A$15:$A$17, CALCULATION!$B$15:$B$17 )</f>
        <v>20</v>
      </c>
      <c r="S2031" s="5">
        <f>O2031*P2031*_xll.XLOOKUP(Q2031,CALCULATION!$A$15:$A$17, CALCULATION!$B$15:$B$17)</f>
        <v>676.74</v>
      </c>
      <c r="T2031">
        <v>10</v>
      </c>
      <c r="U2031" t="s">
        <v>14</v>
      </c>
      <c r="V2031">
        <f>T2031 * _xll.XLOOKUP(U2031,CALCULATION!$A$15:$A$17, CALCULATION!$B$15:$B$17 )</f>
        <v>10</v>
      </c>
      <c r="W2031" s="5">
        <f>O2031*T2031*_xll.XLOOKUP(U2031,CALCULATION!$A$15:$A$17, CALCULATION!$B$15:$B$17)</f>
        <v>338.37</v>
      </c>
      <c r="X2031" s="5">
        <f>WORKSHEET[[#This Row],[Clients Total Cost]] / WORKSHEET[[#This Row],[Clients Rate per T2 (USD)]]</f>
        <v>33.837000000000003</v>
      </c>
      <c r="Y2031" s="5">
        <f>WORKSHEET[[#This Row],[Clients Rate per T2 (USD)]] - WORKSHEET[[#This Row],[Supplier Rate Per t2 (USD)]]</f>
        <v>10</v>
      </c>
      <c r="Z2031" s="5">
        <f>WORKSHEET[[#This Row],[Profit Per T]] * WORKSHEET[[#This Row],[Weight]]</f>
        <v>338.37</v>
      </c>
      <c r="AA2031">
        <v>0</v>
      </c>
      <c r="AB2031" s="1">
        <v>0</v>
      </c>
      <c r="AC2031" s="1">
        <v>0</v>
      </c>
      <c r="AD2031">
        <v>0</v>
      </c>
      <c r="AE2031" s="1">
        <f>WORKSHEET[[#This Row],[Delay at toll gate in days]] +WORKSHEET[[#This Row],[Delay at workshop in days]] +WORKSHEET[[#This Row],[Delay at border in days]]</f>
        <v>0</v>
      </c>
    </row>
    <row r="2032" spans="1:31" x14ac:dyDescent="0.35">
      <c r="A2032" t="s">
        <v>2052</v>
      </c>
      <c r="B2032" t="s">
        <v>10</v>
      </c>
      <c r="C2032" t="s">
        <v>68</v>
      </c>
      <c r="D2032" t="s">
        <v>3615</v>
      </c>
      <c r="E2032" t="s">
        <v>3617</v>
      </c>
      <c r="F2032" t="str">
        <f>WORKSHEET[[#This Row],[Depart From]]&amp;"-"&amp;WORKSHEET[[#This Row],[Arrive To]]</f>
        <v>Mombasa-Lagos</v>
      </c>
      <c r="G2032" s="2">
        <v>44802</v>
      </c>
      <c r="H2032" s="2" t="s">
        <v>3631</v>
      </c>
      <c r="I2032" s="2" t="str">
        <f t="shared" si="31"/>
        <v>Failed</v>
      </c>
      <c r="J2032" s="2" t="str">
        <f>TEXT(WORKSHEET[[#This Row],[Offloading Date]], "mmm")</f>
        <v>NULL</v>
      </c>
      <c r="K2032" s="2" t="str">
        <f>IF(OR(WORKSHEET[[#This Row],[Year]]="", ISBLANK(WORKSHEET[[#This Row],[Year]]), WORKSHEET[[#This Row],[Year]]="null"), "Exclude", "Include")</f>
        <v>Exclude</v>
      </c>
      <c r="L2032" t="s">
        <v>3624</v>
      </c>
      <c r="M2032" t="s">
        <v>3624</v>
      </c>
      <c r="N2032" t="s">
        <v>69</v>
      </c>
      <c r="O2032">
        <v>34.209000000000003</v>
      </c>
      <c r="P2032">
        <v>20</v>
      </c>
      <c r="Q2032" t="s">
        <v>14</v>
      </c>
      <c r="R2032">
        <f>P2032 * _xll.XLOOKUP(Q2032,CALCULATION!$A$15:$A$17, CALCULATION!$B$15:$B$17 )</f>
        <v>20</v>
      </c>
      <c r="S2032" s="5">
        <f>O2032*P2032*_xll.XLOOKUP(Q2032,CALCULATION!$A$15:$A$17, CALCULATION!$B$15:$B$17)</f>
        <v>684.18000000000006</v>
      </c>
      <c r="T2032">
        <v>10</v>
      </c>
      <c r="U2032" t="s">
        <v>14</v>
      </c>
      <c r="V2032">
        <f>T2032 * _xll.XLOOKUP(U2032,CALCULATION!$A$15:$A$17, CALCULATION!$B$15:$B$17 )</f>
        <v>10</v>
      </c>
      <c r="W2032" s="5">
        <f>O2032*T2032*_xll.XLOOKUP(U2032,CALCULATION!$A$15:$A$17, CALCULATION!$B$15:$B$17)</f>
        <v>342.09000000000003</v>
      </c>
      <c r="X2032" s="5">
        <f>WORKSHEET[[#This Row],[Clients Total Cost]] / WORKSHEET[[#This Row],[Clients Rate per T2 (USD)]]</f>
        <v>34.209000000000003</v>
      </c>
      <c r="Y2032" s="5">
        <f>WORKSHEET[[#This Row],[Clients Rate per T2 (USD)]] - WORKSHEET[[#This Row],[Supplier Rate Per t2 (USD)]]</f>
        <v>10</v>
      </c>
      <c r="Z2032" s="5">
        <f>WORKSHEET[[#This Row],[Profit Per T]] * WORKSHEET[[#This Row],[Weight]]</f>
        <v>342.09000000000003</v>
      </c>
      <c r="AA2032">
        <v>0</v>
      </c>
      <c r="AB2032" s="1">
        <v>0</v>
      </c>
      <c r="AC2032" s="1">
        <v>0</v>
      </c>
      <c r="AD2032">
        <v>0</v>
      </c>
      <c r="AE2032" s="1">
        <f>WORKSHEET[[#This Row],[Delay at toll gate in days]] +WORKSHEET[[#This Row],[Delay at workshop in days]] +WORKSHEET[[#This Row],[Delay at border in days]]</f>
        <v>0</v>
      </c>
    </row>
    <row r="2033" spans="1:31" x14ac:dyDescent="0.35">
      <c r="A2033" t="s">
        <v>2053</v>
      </c>
      <c r="B2033" t="s">
        <v>10</v>
      </c>
      <c r="C2033" t="s">
        <v>68</v>
      </c>
      <c r="D2033" t="s">
        <v>3619</v>
      </c>
      <c r="E2033" t="s">
        <v>3618</v>
      </c>
      <c r="F2033" t="str">
        <f>WORKSHEET[[#This Row],[Depart From]]&amp;"-"&amp;WORKSHEET[[#This Row],[Arrive To]]</f>
        <v>Addis Ababa-Tripoli</v>
      </c>
      <c r="G2033" s="2">
        <v>44806</v>
      </c>
      <c r="H2033" s="2" t="s">
        <v>3631</v>
      </c>
      <c r="I2033" s="2" t="str">
        <f t="shared" si="31"/>
        <v>Failed</v>
      </c>
      <c r="J2033" s="2" t="str">
        <f>TEXT(WORKSHEET[[#This Row],[Offloading Date]], "mmm")</f>
        <v>NULL</v>
      </c>
      <c r="K2033" s="2" t="str">
        <f>IF(OR(WORKSHEET[[#This Row],[Year]]="", ISBLANK(WORKSHEET[[#This Row],[Year]]), WORKSHEET[[#This Row],[Year]]="null"), "Exclude", "Include")</f>
        <v>Exclude</v>
      </c>
      <c r="L2033" t="s">
        <v>3624</v>
      </c>
      <c r="M2033" t="s">
        <v>3624</v>
      </c>
      <c r="N2033" t="s">
        <v>69</v>
      </c>
      <c r="O2033">
        <v>34.476999999999997</v>
      </c>
      <c r="P2033">
        <v>20</v>
      </c>
      <c r="Q2033" t="s">
        <v>14</v>
      </c>
      <c r="R2033">
        <f>P2033 * _xll.XLOOKUP(Q2033,CALCULATION!$A$15:$A$17, CALCULATION!$B$15:$B$17 )</f>
        <v>20</v>
      </c>
      <c r="S2033" s="5">
        <f>O2033*P2033*_xll.XLOOKUP(Q2033,CALCULATION!$A$15:$A$17, CALCULATION!$B$15:$B$17)</f>
        <v>689.54</v>
      </c>
      <c r="T2033">
        <v>10</v>
      </c>
      <c r="U2033" t="s">
        <v>14</v>
      </c>
      <c r="V2033">
        <f>T2033 * _xll.XLOOKUP(U2033,CALCULATION!$A$15:$A$17, CALCULATION!$B$15:$B$17 )</f>
        <v>10</v>
      </c>
      <c r="W2033" s="5">
        <f>O2033*T2033*_xll.XLOOKUP(U2033,CALCULATION!$A$15:$A$17, CALCULATION!$B$15:$B$17)</f>
        <v>344.77</v>
      </c>
      <c r="X2033" s="5">
        <f>WORKSHEET[[#This Row],[Clients Total Cost]] / WORKSHEET[[#This Row],[Clients Rate per T2 (USD)]]</f>
        <v>34.476999999999997</v>
      </c>
      <c r="Y2033" s="5">
        <f>WORKSHEET[[#This Row],[Clients Rate per T2 (USD)]] - WORKSHEET[[#This Row],[Supplier Rate Per t2 (USD)]]</f>
        <v>10</v>
      </c>
      <c r="Z2033" s="5">
        <f>WORKSHEET[[#This Row],[Profit Per T]] * WORKSHEET[[#This Row],[Weight]]</f>
        <v>344.77</v>
      </c>
      <c r="AA2033">
        <v>0</v>
      </c>
      <c r="AB2033" s="1">
        <v>0</v>
      </c>
      <c r="AC2033" s="1">
        <v>0</v>
      </c>
      <c r="AD2033">
        <v>0</v>
      </c>
      <c r="AE2033" s="1">
        <f>WORKSHEET[[#This Row],[Delay at toll gate in days]] +WORKSHEET[[#This Row],[Delay at workshop in days]] +WORKSHEET[[#This Row],[Delay at border in days]]</f>
        <v>0</v>
      </c>
    </row>
    <row r="2034" spans="1:31" x14ac:dyDescent="0.35">
      <c r="A2034" t="s">
        <v>2054</v>
      </c>
      <c r="B2034" t="s">
        <v>10</v>
      </c>
      <c r="C2034" t="s">
        <v>68</v>
      </c>
      <c r="D2034" t="s">
        <v>3615</v>
      </c>
      <c r="E2034" t="s">
        <v>3618</v>
      </c>
      <c r="F2034" t="str">
        <f>WORKSHEET[[#This Row],[Depart From]]&amp;"-"&amp;WORKSHEET[[#This Row],[Arrive To]]</f>
        <v>Mombasa-Tripoli</v>
      </c>
      <c r="G2034" s="2">
        <v>44797</v>
      </c>
      <c r="H2034" s="2" t="s">
        <v>3631</v>
      </c>
      <c r="I2034" s="2" t="str">
        <f t="shared" si="31"/>
        <v>Failed</v>
      </c>
      <c r="J2034" s="2" t="str">
        <f>TEXT(WORKSHEET[[#This Row],[Offloading Date]], "mmm")</f>
        <v>NULL</v>
      </c>
      <c r="K2034" s="2" t="str">
        <f>IF(OR(WORKSHEET[[#This Row],[Year]]="", ISBLANK(WORKSHEET[[#This Row],[Year]]), WORKSHEET[[#This Row],[Year]]="null"), "Exclude", "Include")</f>
        <v>Exclude</v>
      </c>
      <c r="L2034" t="s">
        <v>3624</v>
      </c>
      <c r="M2034" t="s">
        <v>3624</v>
      </c>
      <c r="N2034" t="s">
        <v>69</v>
      </c>
      <c r="O2034">
        <v>32.845999999999997</v>
      </c>
      <c r="P2034">
        <v>20</v>
      </c>
      <c r="Q2034" t="s">
        <v>14</v>
      </c>
      <c r="R2034">
        <f>P2034 * _xll.XLOOKUP(Q2034,CALCULATION!$A$15:$A$17, CALCULATION!$B$15:$B$17 )</f>
        <v>20</v>
      </c>
      <c r="S2034" s="5">
        <f>O2034*P2034*_xll.XLOOKUP(Q2034,CALCULATION!$A$15:$A$17, CALCULATION!$B$15:$B$17)</f>
        <v>656.92</v>
      </c>
      <c r="T2034">
        <v>10</v>
      </c>
      <c r="U2034" t="s">
        <v>14</v>
      </c>
      <c r="V2034">
        <f>T2034 * _xll.XLOOKUP(U2034,CALCULATION!$A$15:$A$17, CALCULATION!$B$15:$B$17 )</f>
        <v>10</v>
      </c>
      <c r="W2034" s="5">
        <f>O2034*T2034*_xll.XLOOKUP(U2034,CALCULATION!$A$15:$A$17, CALCULATION!$B$15:$B$17)</f>
        <v>328.46</v>
      </c>
      <c r="X2034" s="5">
        <f>WORKSHEET[[#This Row],[Clients Total Cost]] / WORKSHEET[[#This Row],[Clients Rate per T2 (USD)]]</f>
        <v>32.845999999999997</v>
      </c>
      <c r="Y2034" s="5">
        <f>WORKSHEET[[#This Row],[Clients Rate per T2 (USD)]] - WORKSHEET[[#This Row],[Supplier Rate Per t2 (USD)]]</f>
        <v>10</v>
      </c>
      <c r="Z2034" s="5">
        <f>WORKSHEET[[#This Row],[Profit Per T]] * WORKSHEET[[#This Row],[Weight]]</f>
        <v>328.46</v>
      </c>
      <c r="AA2034">
        <v>0</v>
      </c>
      <c r="AB2034" s="1">
        <v>0</v>
      </c>
      <c r="AC2034" s="1">
        <v>0</v>
      </c>
      <c r="AD2034">
        <v>0</v>
      </c>
      <c r="AE2034" s="1">
        <f>WORKSHEET[[#This Row],[Delay at toll gate in days]] +WORKSHEET[[#This Row],[Delay at workshop in days]] +WORKSHEET[[#This Row],[Delay at border in days]]</f>
        <v>0</v>
      </c>
    </row>
    <row r="2035" spans="1:31" x14ac:dyDescent="0.35">
      <c r="A2035" t="s">
        <v>2055</v>
      </c>
      <c r="B2035" t="s">
        <v>10</v>
      </c>
      <c r="C2035" t="s">
        <v>68</v>
      </c>
      <c r="D2035" t="s">
        <v>3615</v>
      </c>
      <c r="E2035" t="s">
        <v>3614</v>
      </c>
      <c r="F2035" t="str">
        <f>WORKSHEET[[#This Row],[Depart From]]&amp;"-"&amp;WORKSHEET[[#This Row],[Arrive To]]</f>
        <v>Mombasa-Alger</v>
      </c>
      <c r="G2035" s="2">
        <v>44802</v>
      </c>
      <c r="H2035" s="2" t="s">
        <v>3631</v>
      </c>
      <c r="I2035" s="2" t="str">
        <f t="shared" si="31"/>
        <v>Failed</v>
      </c>
      <c r="J2035" s="2" t="str">
        <f>TEXT(WORKSHEET[[#This Row],[Offloading Date]], "mmm")</f>
        <v>NULL</v>
      </c>
      <c r="K2035" s="2" t="str">
        <f>IF(OR(WORKSHEET[[#This Row],[Year]]="", ISBLANK(WORKSHEET[[#This Row],[Year]]), WORKSHEET[[#This Row],[Year]]="null"), "Exclude", "Include")</f>
        <v>Exclude</v>
      </c>
      <c r="L2035" t="s">
        <v>3624</v>
      </c>
      <c r="M2035" t="s">
        <v>3624</v>
      </c>
      <c r="N2035" t="s">
        <v>69</v>
      </c>
      <c r="O2035">
        <v>34.298000000000002</v>
      </c>
      <c r="P2035">
        <v>20</v>
      </c>
      <c r="Q2035" t="s">
        <v>14</v>
      </c>
      <c r="R2035">
        <f>P2035 * _xll.XLOOKUP(Q2035,CALCULATION!$A$15:$A$17, CALCULATION!$B$15:$B$17 )</f>
        <v>20</v>
      </c>
      <c r="S2035" s="5">
        <f>O2035*P2035*_xll.XLOOKUP(Q2035,CALCULATION!$A$15:$A$17, CALCULATION!$B$15:$B$17)</f>
        <v>685.96</v>
      </c>
      <c r="T2035">
        <v>10</v>
      </c>
      <c r="U2035" t="s">
        <v>14</v>
      </c>
      <c r="V2035">
        <f>T2035 * _xll.XLOOKUP(U2035,CALCULATION!$A$15:$A$17, CALCULATION!$B$15:$B$17 )</f>
        <v>10</v>
      </c>
      <c r="W2035" s="5">
        <f>O2035*T2035*_xll.XLOOKUP(U2035,CALCULATION!$A$15:$A$17, CALCULATION!$B$15:$B$17)</f>
        <v>342.98</v>
      </c>
      <c r="X2035" s="5">
        <f>WORKSHEET[[#This Row],[Clients Total Cost]] / WORKSHEET[[#This Row],[Clients Rate per T2 (USD)]]</f>
        <v>34.298000000000002</v>
      </c>
      <c r="Y2035" s="5">
        <f>WORKSHEET[[#This Row],[Clients Rate per T2 (USD)]] - WORKSHEET[[#This Row],[Supplier Rate Per t2 (USD)]]</f>
        <v>10</v>
      </c>
      <c r="Z2035" s="5">
        <f>WORKSHEET[[#This Row],[Profit Per T]] * WORKSHEET[[#This Row],[Weight]]</f>
        <v>342.98</v>
      </c>
      <c r="AA2035">
        <v>0</v>
      </c>
      <c r="AB2035" s="1">
        <v>0</v>
      </c>
      <c r="AC2035" s="1">
        <v>0</v>
      </c>
      <c r="AD2035">
        <v>0</v>
      </c>
      <c r="AE2035" s="1">
        <f>WORKSHEET[[#This Row],[Delay at toll gate in days]] +WORKSHEET[[#This Row],[Delay at workshop in days]] +WORKSHEET[[#This Row],[Delay at border in days]]</f>
        <v>0</v>
      </c>
    </row>
    <row r="2036" spans="1:31" x14ac:dyDescent="0.35">
      <c r="A2036" t="s">
        <v>2056</v>
      </c>
      <c r="B2036" t="s">
        <v>10</v>
      </c>
      <c r="C2036" t="s">
        <v>68</v>
      </c>
      <c r="D2036" t="s">
        <v>3616</v>
      </c>
      <c r="E2036" t="s">
        <v>3614</v>
      </c>
      <c r="F2036" t="str">
        <f>WORKSHEET[[#This Row],[Depart From]]&amp;"-"&amp;WORKSHEET[[#This Row],[Arrive To]]</f>
        <v>Marrakech-Alger</v>
      </c>
      <c r="G2036" s="2">
        <v>44802</v>
      </c>
      <c r="H2036" s="2" t="s">
        <v>3631</v>
      </c>
      <c r="I2036" s="2" t="str">
        <f t="shared" si="31"/>
        <v>Failed</v>
      </c>
      <c r="J2036" s="2" t="str">
        <f>TEXT(WORKSHEET[[#This Row],[Offloading Date]], "mmm")</f>
        <v>NULL</v>
      </c>
      <c r="K2036" s="2" t="str">
        <f>IF(OR(WORKSHEET[[#This Row],[Year]]="", ISBLANK(WORKSHEET[[#This Row],[Year]]), WORKSHEET[[#This Row],[Year]]="null"), "Exclude", "Include")</f>
        <v>Exclude</v>
      </c>
      <c r="L2036" t="s">
        <v>3624</v>
      </c>
      <c r="M2036" t="s">
        <v>3624</v>
      </c>
      <c r="N2036" t="s">
        <v>69</v>
      </c>
      <c r="O2036">
        <v>33.951999999999998</v>
      </c>
      <c r="P2036">
        <v>20</v>
      </c>
      <c r="Q2036" t="s">
        <v>14</v>
      </c>
      <c r="R2036">
        <f>P2036 * _xll.XLOOKUP(Q2036,CALCULATION!$A$15:$A$17, CALCULATION!$B$15:$B$17 )</f>
        <v>20</v>
      </c>
      <c r="S2036" s="5">
        <f>O2036*P2036*_xll.XLOOKUP(Q2036,CALCULATION!$A$15:$A$17, CALCULATION!$B$15:$B$17)</f>
        <v>679.04</v>
      </c>
      <c r="T2036">
        <v>10</v>
      </c>
      <c r="U2036" t="s">
        <v>14</v>
      </c>
      <c r="V2036">
        <f>T2036 * _xll.XLOOKUP(U2036,CALCULATION!$A$15:$A$17, CALCULATION!$B$15:$B$17 )</f>
        <v>10</v>
      </c>
      <c r="W2036" s="5">
        <f>O2036*T2036*_xll.XLOOKUP(U2036,CALCULATION!$A$15:$A$17, CALCULATION!$B$15:$B$17)</f>
        <v>339.52</v>
      </c>
      <c r="X2036" s="5">
        <f>WORKSHEET[[#This Row],[Clients Total Cost]] / WORKSHEET[[#This Row],[Clients Rate per T2 (USD)]]</f>
        <v>33.951999999999998</v>
      </c>
      <c r="Y2036" s="5">
        <f>WORKSHEET[[#This Row],[Clients Rate per T2 (USD)]] - WORKSHEET[[#This Row],[Supplier Rate Per t2 (USD)]]</f>
        <v>10</v>
      </c>
      <c r="Z2036" s="5">
        <f>WORKSHEET[[#This Row],[Profit Per T]] * WORKSHEET[[#This Row],[Weight]]</f>
        <v>339.52</v>
      </c>
      <c r="AA2036">
        <v>0</v>
      </c>
      <c r="AB2036" s="1">
        <v>0</v>
      </c>
      <c r="AC2036" s="1">
        <v>0</v>
      </c>
      <c r="AD2036">
        <v>0</v>
      </c>
      <c r="AE2036" s="1">
        <f>WORKSHEET[[#This Row],[Delay at toll gate in days]] +WORKSHEET[[#This Row],[Delay at workshop in days]] +WORKSHEET[[#This Row],[Delay at border in days]]</f>
        <v>0</v>
      </c>
    </row>
    <row r="2037" spans="1:31" x14ac:dyDescent="0.35">
      <c r="A2037" t="s">
        <v>2057</v>
      </c>
      <c r="B2037" t="s">
        <v>10</v>
      </c>
      <c r="C2037" t="s">
        <v>68</v>
      </c>
      <c r="D2037" t="s">
        <v>3619</v>
      </c>
      <c r="E2037" t="s">
        <v>3612</v>
      </c>
      <c r="F2037" t="str">
        <f>WORKSHEET[[#This Row],[Depart From]]&amp;"-"&amp;WORKSHEET[[#This Row],[Arrive To]]</f>
        <v>Addis Ababa-Victoria</v>
      </c>
      <c r="G2037" s="2">
        <v>44803</v>
      </c>
      <c r="H2037" s="2" t="s">
        <v>3631</v>
      </c>
      <c r="I2037" s="2" t="str">
        <f t="shared" si="31"/>
        <v>Failed</v>
      </c>
      <c r="J2037" s="2" t="str">
        <f>TEXT(WORKSHEET[[#This Row],[Offloading Date]], "mmm")</f>
        <v>NULL</v>
      </c>
      <c r="K2037" s="2" t="str">
        <f>IF(OR(WORKSHEET[[#This Row],[Year]]="", ISBLANK(WORKSHEET[[#This Row],[Year]]), WORKSHEET[[#This Row],[Year]]="null"), "Exclude", "Include")</f>
        <v>Exclude</v>
      </c>
      <c r="L2037" t="s">
        <v>3624</v>
      </c>
      <c r="M2037" t="s">
        <v>3624</v>
      </c>
      <c r="N2037" t="s">
        <v>69</v>
      </c>
      <c r="O2037">
        <v>33.832999999999998</v>
      </c>
      <c r="P2037">
        <v>20</v>
      </c>
      <c r="Q2037" t="s">
        <v>14</v>
      </c>
      <c r="R2037">
        <f>P2037 * _xll.XLOOKUP(Q2037,CALCULATION!$A$15:$A$17, CALCULATION!$B$15:$B$17 )</f>
        <v>20</v>
      </c>
      <c r="S2037" s="5">
        <f>O2037*P2037*_xll.XLOOKUP(Q2037,CALCULATION!$A$15:$A$17, CALCULATION!$B$15:$B$17)</f>
        <v>676.66</v>
      </c>
      <c r="T2037">
        <v>10</v>
      </c>
      <c r="U2037" t="s">
        <v>14</v>
      </c>
      <c r="V2037">
        <f>T2037 * _xll.XLOOKUP(U2037,CALCULATION!$A$15:$A$17, CALCULATION!$B$15:$B$17 )</f>
        <v>10</v>
      </c>
      <c r="W2037" s="5">
        <f>O2037*T2037*_xll.XLOOKUP(U2037,CALCULATION!$A$15:$A$17, CALCULATION!$B$15:$B$17)</f>
        <v>338.33</v>
      </c>
      <c r="X2037" s="5">
        <f>WORKSHEET[[#This Row],[Clients Total Cost]] / WORKSHEET[[#This Row],[Clients Rate per T2 (USD)]]</f>
        <v>33.832999999999998</v>
      </c>
      <c r="Y2037" s="5">
        <f>WORKSHEET[[#This Row],[Clients Rate per T2 (USD)]] - WORKSHEET[[#This Row],[Supplier Rate Per t2 (USD)]]</f>
        <v>10</v>
      </c>
      <c r="Z2037" s="5">
        <f>WORKSHEET[[#This Row],[Profit Per T]] * WORKSHEET[[#This Row],[Weight]]</f>
        <v>338.33</v>
      </c>
      <c r="AA2037">
        <v>0</v>
      </c>
      <c r="AB2037" s="1">
        <v>0</v>
      </c>
      <c r="AC2037" s="1">
        <v>0</v>
      </c>
      <c r="AD2037">
        <v>0</v>
      </c>
      <c r="AE2037" s="1">
        <f>WORKSHEET[[#This Row],[Delay at toll gate in days]] +WORKSHEET[[#This Row],[Delay at workshop in days]] +WORKSHEET[[#This Row],[Delay at border in days]]</f>
        <v>0</v>
      </c>
    </row>
    <row r="2038" spans="1:31" x14ac:dyDescent="0.35">
      <c r="A2038" t="s">
        <v>2058</v>
      </c>
      <c r="B2038" t="s">
        <v>10</v>
      </c>
      <c r="C2038" t="s">
        <v>68</v>
      </c>
      <c r="D2038" t="s">
        <v>3620</v>
      </c>
      <c r="E2038" t="s">
        <v>3617</v>
      </c>
      <c r="F2038" t="str">
        <f>WORKSHEET[[#This Row],[Depart From]]&amp;"-"&amp;WORKSHEET[[#This Row],[Arrive To]]</f>
        <v>Zanzibar-Lagos</v>
      </c>
      <c r="G2038" s="2">
        <v>44799</v>
      </c>
      <c r="H2038" s="2" t="s">
        <v>3631</v>
      </c>
      <c r="I2038" s="2" t="str">
        <f t="shared" si="31"/>
        <v>Failed</v>
      </c>
      <c r="J2038" s="2" t="str">
        <f>TEXT(WORKSHEET[[#This Row],[Offloading Date]], "mmm")</f>
        <v>NULL</v>
      </c>
      <c r="K2038" s="2" t="str">
        <f>IF(OR(WORKSHEET[[#This Row],[Year]]="", ISBLANK(WORKSHEET[[#This Row],[Year]]), WORKSHEET[[#This Row],[Year]]="null"), "Exclude", "Include")</f>
        <v>Exclude</v>
      </c>
      <c r="L2038" t="s">
        <v>3624</v>
      </c>
      <c r="M2038" t="s">
        <v>3624</v>
      </c>
      <c r="N2038" t="s">
        <v>69</v>
      </c>
      <c r="O2038">
        <v>30.216999999999999</v>
      </c>
      <c r="P2038">
        <v>20</v>
      </c>
      <c r="Q2038" t="s">
        <v>14</v>
      </c>
      <c r="R2038">
        <f>P2038 * _xll.XLOOKUP(Q2038,CALCULATION!$A$15:$A$17, CALCULATION!$B$15:$B$17 )</f>
        <v>20</v>
      </c>
      <c r="S2038" s="5">
        <f>O2038*P2038*_xll.XLOOKUP(Q2038,CALCULATION!$A$15:$A$17, CALCULATION!$B$15:$B$17)</f>
        <v>604.33999999999992</v>
      </c>
      <c r="T2038">
        <v>10</v>
      </c>
      <c r="U2038" t="s">
        <v>14</v>
      </c>
      <c r="V2038">
        <f>T2038 * _xll.XLOOKUP(U2038,CALCULATION!$A$15:$A$17, CALCULATION!$B$15:$B$17 )</f>
        <v>10</v>
      </c>
      <c r="W2038" s="5">
        <f>O2038*T2038*_xll.XLOOKUP(U2038,CALCULATION!$A$15:$A$17, CALCULATION!$B$15:$B$17)</f>
        <v>302.16999999999996</v>
      </c>
      <c r="X2038" s="5">
        <f>WORKSHEET[[#This Row],[Clients Total Cost]] / WORKSHEET[[#This Row],[Clients Rate per T2 (USD)]]</f>
        <v>30.216999999999995</v>
      </c>
      <c r="Y2038" s="5">
        <f>WORKSHEET[[#This Row],[Clients Rate per T2 (USD)]] - WORKSHEET[[#This Row],[Supplier Rate Per t2 (USD)]]</f>
        <v>10</v>
      </c>
      <c r="Z2038" s="5">
        <f>WORKSHEET[[#This Row],[Profit Per T]] * WORKSHEET[[#This Row],[Weight]]</f>
        <v>302.16999999999996</v>
      </c>
      <c r="AA2038">
        <v>0</v>
      </c>
      <c r="AB2038" s="1">
        <v>0</v>
      </c>
      <c r="AC2038" s="1">
        <v>0</v>
      </c>
      <c r="AD2038">
        <v>0</v>
      </c>
      <c r="AE2038" s="1">
        <f>WORKSHEET[[#This Row],[Delay at toll gate in days]] +WORKSHEET[[#This Row],[Delay at workshop in days]] +WORKSHEET[[#This Row],[Delay at border in days]]</f>
        <v>0</v>
      </c>
    </row>
    <row r="2039" spans="1:31" x14ac:dyDescent="0.35">
      <c r="A2039" t="s">
        <v>2059</v>
      </c>
      <c r="B2039" t="s">
        <v>10</v>
      </c>
      <c r="C2039" t="s">
        <v>68</v>
      </c>
      <c r="D2039" t="s">
        <v>3619</v>
      </c>
      <c r="E2039" t="s">
        <v>3613</v>
      </c>
      <c r="F2039" t="str">
        <f>WORKSHEET[[#This Row],[Depart From]]&amp;"-"&amp;WORKSHEET[[#This Row],[Arrive To]]</f>
        <v>Addis Ababa-Sanaa</v>
      </c>
      <c r="G2039" s="2">
        <v>44799</v>
      </c>
      <c r="H2039" s="2" t="s">
        <v>3631</v>
      </c>
      <c r="I2039" s="2" t="str">
        <f t="shared" si="31"/>
        <v>Failed</v>
      </c>
      <c r="J2039" s="2" t="str">
        <f>TEXT(WORKSHEET[[#This Row],[Offloading Date]], "mmm")</f>
        <v>NULL</v>
      </c>
      <c r="K2039" s="2" t="str">
        <f>IF(OR(WORKSHEET[[#This Row],[Year]]="", ISBLANK(WORKSHEET[[#This Row],[Year]]), WORKSHEET[[#This Row],[Year]]="null"), "Exclude", "Include")</f>
        <v>Exclude</v>
      </c>
      <c r="L2039" t="s">
        <v>3624</v>
      </c>
      <c r="M2039" t="s">
        <v>3624</v>
      </c>
      <c r="N2039" t="s">
        <v>69</v>
      </c>
      <c r="O2039">
        <v>30.187999999999999</v>
      </c>
      <c r="P2039">
        <v>20</v>
      </c>
      <c r="Q2039" t="s">
        <v>14</v>
      </c>
      <c r="R2039">
        <f>P2039 * _xll.XLOOKUP(Q2039,CALCULATION!$A$15:$A$17, CALCULATION!$B$15:$B$17 )</f>
        <v>20</v>
      </c>
      <c r="S2039" s="5">
        <f>O2039*P2039*_xll.XLOOKUP(Q2039,CALCULATION!$A$15:$A$17, CALCULATION!$B$15:$B$17)</f>
        <v>603.76</v>
      </c>
      <c r="T2039">
        <v>10</v>
      </c>
      <c r="U2039" t="s">
        <v>14</v>
      </c>
      <c r="V2039">
        <f>T2039 * _xll.XLOOKUP(U2039,CALCULATION!$A$15:$A$17, CALCULATION!$B$15:$B$17 )</f>
        <v>10</v>
      </c>
      <c r="W2039" s="5">
        <f>O2039*T2039*_xll.XLOOKUP(U2039,CALCULATION!$A$15:$A$17, CALCULATION!$B$15:$B$17)</f>
        <v>301.88</v>
      </c>
      <c r="X2039" s="5">
        <f>WORKSHEET[[#This Row],[Clients Total Cost]] / WORKSHEET[[#This Row],[Clients Rate per T2 (USD)]]</f>
        <v>30.187999999999999</v>
      </c>
      <c r="Y2039" s="5">
        <f>WORKSHEET[[#This Row],[Clients Rate per T2 (USD)]] - WORKSHEET[[#This Row],[Supplier Rate Per t2 (USD)]]</f>
        <v>10</v>
      </c>
      <c r="Z2039" s="5">
        <f>WORKSHEET[[#This Row],[Profit Per T]] * WORKSHEET[[#This Row],[Weight]]</f>
        <v>301.88</v>
      </c>
      <c r="AA2039">
        <v>0</v>
      </c>
      <c r="AB2039" s="1">
        <v>0</v>
      </c>
      <c r="AC2039" s="1">
        <v>0</v>
      </c>
      <c r="AD2039">
        <v>0</v>
      </c>
      <c r="AE2039" s="1">
        <f>WORKSHEET[[#This Row],[Delay at toll gate in days]] +WORKSHEET[[#This Row],[Delay at workshop in days]] +WORKSHEET[[#This Row],[Delay at border in days]]</f>
        <v>0</v>
      </c>
    </row>
    <row r="2040" spans="1:31" x14ac:dyDescent="0.35">
      <c r="A2040" t="s">
        <v>2060</v>
      </c>
      <c r="B2040" t="s">
        <v>10</v>
      </c>
      <c r="C2040" t="s">
        <v>68</v>
      </c>
      <c r="D2040" t="s">
        <v>3616</v>
      </c>
      <c r="E2040" t="s">
        <v>3612</v>
      </c>
      <c r="F2040" t="str">
        <f>WORKSHEET[[#This Row],[Depart From]]&amp;"-"&amp;WORKSHEET[[#This Row],[Arrive To]]</f>
        <v>Marrakech-Victoria</v>
      </c>
      <c r="G2040" s="2">
        <v>44799</v>
      </c>
      <c r="H2040" s="2" t="s">
        <v>3631</v>
      </c>
      <c r="I2040" s="2" t="str">
        <f t="shared" si="31"/>
        <v>Failed</v>
      </c>
      <c r="J2040" s="2" t="str">
        <f>TEXT(WORKSHEET[[#This Row],[Offloading Date]], "mmm")</f>
        <v>NULL</v>
      </c>
      <c r="K2040" s="2" t="str">
        <f>IF(OR(WORKSHEET[[#This Row],[Year]]="", ISBLANK(WORKSHEET[[#This Row],[Year]]), WORKSHEET[[#This Row],[Year]]="null"), "Exclude", "Include")</f>
        <v>Exclude</v>
      </c>
      <c r="L2040" t="s">
        <v>3624</v>
      </c>
      <c r="M2040" t="s">
        <v>3624</v>
      </c>
      <c r="N2040" t="s">
        <v>69</v>
      </c>
      <c r="O2040">
        <v>30.193000000000001</v>
      </c>
      <c r="P2040">
        <v>20</v>
      </c>
      <c r="Q2040" t="s">
        <v>14</v>
      </c>
      <c r="R2040">
        <f>P2040 * _xll.XLOOKUP(Q2040,CALCULATION!$A$15:$A$17, CALCULATION!$B$15:$B$17 )</f>
        <v>20</v>
      </c>
      <c r="S2040" s="5">
        <f>O2040*P2040*_xll.XLOOKUP(Q2040,CALCULATION!$A$15:$A$17, CALCULATION!$B$15:$B$17)</f>
        <v>603.86</v>
      </c>
      <c r="T2040">
        <v>10</v>
      </c>
      <c r="U2040" t="s">
        <v>14</v>
      </c>
      <c r="V2040">
        <f>T2040 * _xll.XLOOKUP(U2040,CALCULATION!$A$15:$A$17, CALCULATION!$B$15:$B$17 )</f>
        <v>10</v>
      </c>
      <c r="W2040" s="5">
        <f>O2040*T2040*_xll.XLOOKUP(U2040,CALCULATION!$A$15:$A$17, CALCULATION!$B$15:$B$17)</f>
        <v>301.93</v>
      </c>
      <c r="X2040" s="5">
        <f>WORKSHEET[[#This Row],[Clients Total Cost]] / WORKSHEET[[#This Row],[Clients Rate per T2 (USD)]]</f>
        <v>30.193000000000001</v>
      </c>
      <c r="Y2040" s="5">
        <f>WORKSHEET[[#This Row],[Clients Rate per T2 (USD)]] - WORKSHEET[[#This Row],[Supplier Rate Per t2 (USD)]]</f>
        <v>10</v>
      </c>
      <c r="Z2040" s="5">
        <f>WORKSHEET[[#This Row],[Profit Per T]] * WORKSHEET[[#This Row],[Weight]]</f>
        <v>301.93</v>
      </c>
      <c r="AA2040">
        <v>0</v>
      </c>
      <c r="AB2040" s="1">
        <v>0</v>
      </c>
      <c r="AC2040" s="1">
        <v>0</v>
      </c>
      <c r="AD2040">
        <v>0</v>
      </c>
      <c r="AE2040" s="1">
        <f>WORKSHEET[[#This Row],[Delay at toll gate in days]] +WORKSHEET[[#This Row],[Delay at workshop in days]] +WORKSHEET[[#This Row],[Delay at border in days]]</f>
        <v>0</v>
      </c>
    </row>
    <row r="2041" spans="1:31" x14ac:dyDescent="0.35">
      <c r="A2041" t="s">
        <v>2061</v>
      </c>
      <c r="B2041" t="s">
        <v>10</v>
      </c>
      <c r="C2041" t="s">
        <v>68</v>
      </c>
      <c r="D2041" t="s">
        <v>3620</v>
      </c>
      <c r="E2041" t="s">
        <v>3612</v>
      </c>
      <c r="F2041" t="str">
        <f>WORKSHEET[[#This Row],[Depart From]]&amp;"-"&amp;WORKSHEET[[#This Row],[Arrive To]]</f>
        <v>Zanzibar-Victoria</v>
      </c>
      <c r="G2041" s="2">
        <v>44799</v>
      </c>
      <c r="H2041" s="2" t="s">
        <v>3631</v>
      </c>
      <c r="I2041" s="2" t="str">
        <f t="shared" si="31"/>
        <v>Failed</v>
      </c>
      <c r="J2041" s="2" t="str">
        <f>TEXT(WORKSHEET[[#This Row],[Offloading Date]], "mmm")</f>
        <v>NULL</v>
      </c>
      <c r="K2041" s="2" t="str">
        <f>IF(OR(WORKSHEET[[#This Row],[Year]]="", ISBLANK(WORKSHEET[[#This Row],[Year]]), WORKSHEET[[#This Row],[Year]]="null"), "Exclude", "Include")</f>
        <v>Exclude</v>
      </c>
      <c r="L2041" t="s">
        <v>3624</v>
      </c>
      <c r="M2041" t="s">
        <v>3624</v>
      </c>
      <c r="N2041" t="s">
        <v>69</v>
      </c>
      <c r="O2041">
        <v>29.629000000000001</v>
      </c>
      <c r="P2041">
        <v>20</v>
      </c>
      <c r="Q2041" t="s">
        <v>14</v>
      </c>
      <c r="R2041">
        <f>P2041 * _xll.XLOOKUP(Q2041,CALCULATION!$A$15:$A$17, CALCULATION!$B$15:$B$17 )</f>
        <v>20</v>
      </c>
      <c r="S2041" s="5">
        <f>O2041*P2041*_xll.XLOOKUP(Q2041,CALCULATION!$A$15:$A$17, CALCULATION!$B$15:$B$17)</f>
        <v>592.58000000000004</v>
      </c>
      <c r="T2041">
        <v>10</v>
      </c>
      <c r="U2041" t="s">
        <v>14</v>
      </c>
      <c r="V2041">
        <f>T2041 * _xll.XLOOKUP(U2041,CALCULATION!$A$15:$A$17, CALCULATION!$B$15:$B$17 )</f>
        <v>10</v>
      </c>
      <c r="W2041" s="5">
        <f>O2041*T2041*_xll.XLOOKUP(U2041,CALCULATION!$A$15:$A$17, CALCULATION!$B$15:$B$17)</f>
        <v>296.29000000000002</v>
      </c>
      <c r="X2041" s="5">
        <f>WORKSHEET[[#This Row],[Clients Total Cost]] / WORKSHEET[[#This Row],[Clients Rate per T2 (USD)]]</f>
        <v>29.629000000000001</v>
      </c>
      <c r="Y2041" s="5">
        <f>WORKSHEET[[#This Row],[Clients Rate per T2 (USD)]] - WORKSHEET[[#This Row],[Supplier Rate Per t2 (USD)]]</f>
        <v>10</v>
      </c>
      <c r="Z2041" s="5">
        <f>WORKSHEET[[#This Row],[Profit Per T]] * WORKSHEET[[#This Row],[Weight]]</f>
        <v>296.29000000000002</v>
      </c>
      <c r="AA2041">
        <v>0</v>
      </c>
      <c r="AB2041" s="1">
        <v>0</v>
      </c>
      <c r="AC2041" s="1">
        <v>0</v>
      </c>
      <c r="AD2041">
        <v>0</v>
      </c>
      <c r="AE2041" s="1">
        <f>WORKSHEET[[#This Row],[Delay at toll gate in days]] +WORKSHEET[[#This Row],[Delay at workshop in days]] +WORKSHEET[[#This Row],[Delay at border in days]]</f>
        <v>0</v>
      </c>
    </row>
    <row r="2042" spans="1:31" x14ac:dyDescent="0.35">
      <c r="A2042" t="s">
        <v>2062</v>
      </c>
      <c r="B2042" t="s">
        <v>10</v>
      </c>
      <c r="C2042" t="s">
        <v>68</v>
      </c>
      <c r="D2042" t="s">
        <v>3615</v>
      </c>
      <c r="E2042" t="s">
        <v>3618</v>
      </c>
      <c r="F2042" t="str">
        <f>WORKSHEET[[#This Row],[Depart From]]&amp;"-"&amp;WORKSHEET[[#This Row],[Arrive To]]</f>
        <v>Mombasa-Tripoli</v>
      </c>
      <c r="G2042" s="2">
        <v>44802</v>
      </c>
      <c r="H2042" s="2" t="s">
        <v>3631</v>
      </c>
      <c r="I2042" s="2" t="str">
        <f t="shared" si="31"/>
        <v>Failed</v>
      </c>
      <c r="J2042" s="2" t="str">
        <f>TEXT(WORKSHEET[[#This Row],[Offloading Date]], "mmm")</f>
        <v>NULL</v>
      </c>
      <c r="K2042" s="2" t="str">
        <f>IF(OR(WORKSHEET[[#This Row],[Year]]="", ISBLANK(WORKSHEET[[#This Row],[Year]]), WORKSHEET[[#This Row],[Year]]="null"), "Exclude", "Include")</f>
        <v>Exclude</v>
      </c>
      <c r="L2042" t="s">
        <v>3624</v>
      </c>
      <c r="M2042" t="s">
        <v>3624</v>
      </c>
      <c r="N2042" t="s">
        <v>69</v>
      </c>
      <c r="O2042">
        <v>28.661999999999999</v>
      </c>
      <c r="P2042">
        <v>20</v>
      </c>
      <c r="Q2042" t="s">
        <v>14</v>
      </c>
      <c r="R2042">
        <f>P2042 * _xll.XLOOKUP(Q2042,CALCULATION!$A$15:$A$17, CALCULATION!$B$15:$B$17 )</f>
        <v>20</v>
      </c>
      <c r="S2042" s="5">
        <f>O2042*P2042*_xll.XLOOKUP(Q2042,CALCULATION!$A$15:$A$17, CALCULATION!$B$15:$B$17)</f>
        <v>573.24</v>
      </c>
      <c r="T2042">
        <v>10</v>
      </c>
      <c r="U2042" t="s">
        <v>14</v>
      </c>
      <c r="V2042">
        <f>T2042 * _xll.XLOOKUP(U2042,CALCULATION!$A$15:$A$17, CALCULATION!$B$15:$B$17 )</f>
        <v>10</v>
      </c>
      <c r="W2042" s="5">
        <f>O2042*T2042*_xll.XLOOKUP(U2042,CALCULATION!$A$15:$A$17, CALCULATION!$B$15:$B$17)</f>
        <v>286.62</v>
      </c>
      <c r="X2042" s="5">
        <f>WORKSHEET[[#This Row],[Clients Total Cost]] / WORKSHEET[[#This Row],[Clients Rate per T2 (USD)]]</f>
        <v>28.661999999999999</v>
      </c>
      <c r="Y2042" s="5">
        <f>WORKSHEET[[#This Row],[Clients Rate per T2 (USD)]] - WORKSHEET[[#This Row],[Supplier Rate Per t2 (USD)]]</f>
        <v>10</v>
      </c>
      <c r="Z2042" s="5">
        <f>WORKSHEET[[#This Row],[Profit Per T]] * WORKSHEET[[#This Row],[Weight]]</f>
        <v>286.62</v>
      </c>
      <c r="AA2042">
        <v>0</v>
      </c>
      <c r="AB2042" s="1">
        <v>0</v>
      </c>
      <c r="AC2042" s="1">
        <v>0</v>
      </c>
      <c r="AD2042">
        <v>0</v>
      </c>
      <c r="AE2042" s="1">
        <f>WORKSHEET[[#This Row],[Delay at toll gate in days]] +WORKSHEET[[#This Row],[Delay at workshop in days]] +WORKSHEET[[#This Row],[Delay at border in days]]</f>
        <v>0</v>
      </c>
    </row>
    <row r="2043" spans="1:31" x14ac:dyDescent="0.35">
      <c r="A2043" t="s">
        <v>2063</v>
      </c>
      <c r="B2043" t="s">
        <v>10</v>
      </c>
      <c r="C2043" t="s">
        <v>11</v>
      </c>
      <c r="D2043" t="s">
        <v>3615</v>
      </c>
      <c r="E2043" t="s">
        <v>3612</v>
      </c>
      <c r="F2043" t="str">
        <f>WORKSHEET[[#This Row],[Depart From]]&amp;"-"&amp;WORKSHEET[[#This Row],[Arrive To]]</f>
        <v>Mombasa-Victoria</v>
      </c>
      <c r="G2043" s="2">
        <v>44587</v>
      </c>
      <c r="H2043" s="2">
        <v>44602</v>
      </c>
      <c r="I2043" s="2" t="str">
        <f t="shared" si="31"/>
        <v>Delivered</v>
      </c>
      <c r="J2043" s="2" t="str">
        <f>TEXT(WORKSHEET[[#This Row],[Offloading Date]], "mmm")</f>
        <v>Feb</v>
      </c>
      <c r="K2043" s="2" t="str">
        <f>IF(OR(WORKSHEET[[#This Row],[Year]]="", ISBLANK(WORKSHEET[[#This Row],[Year]]), WORKSHEET[[#This Row],[Year]]="null"), "Exclude", "Include")</f>
        <v>Include</v>
      </c>
      <c r="L2043" t="s">
        <v>16</v>
      </c>
      <c r="M2043" t="s">
        <v>12</v>
      </c>
      <c r="N2043" t="s">
        <v>13</v>
      </c>
      <c r="O2043">
        <v>30.792999999999999</v>
      </c>
      <c r="P2043">
        <v>600</v>
      </c>
      <c r="Q2043" t="s">
        <v>14</v>
      </c>
      <c r="R2043">
        <f>P2043 * _xll.XLOOKUP(Q2043,CALCULATION!$A$15:$A$17, CALCULATION!$B$15:$B$17 )</f>
        <v>600</v>
      </c>
      <c r="S2043" s="5">
        <f>O2043*P2043*_xll.XLOOKUP(Q2043,CALCULATION!$A$15:$A$17, CALCULATION!$B$15:$B$17)</f>
        <v>18475.8</v>
      </c>
      <c r="T2043">
        <v>300</v>
      </c>
      <c r="U2043" t="s">
        <v>14</v>
      </c>
      <c r="V2043">
        <f>T2043 * _xll.XLOOKUP(U2043,CALCULATION!$A$15:$A$17, CALCULATION!$B$15:$B$17 )</f>
        <v>300</v>
      </c>
      <c r="W2043" s="5">
        <f>O2043*T2043*_xll.XLOOKUP(U2043,CALCULATION!$A$15:$A$17, CALCULATION!$B$15:$B$17)</f>
        <v>9237.9</v>
      </c>
      <c r="X2043" s="5">
        <f>WORKSHEET[[#This Row],[Clients Total Cost]] / WORKSHEET[[#This Row],[Clients Rate per T2 (USD)]]</f>
        <v>30.792999999999999</v>
      </c>
      <c r="Y2043" s="5">
        <f>WORKSHEET[[#This Row],[Clients Rate per T2 (USD)]] - WORKSHEET[[#This Row],[Supplier Rate Per t2 (USD)]]</f>
        <v>300</v>
      </c>
      <c r="Z2043" s="5">
        <f>WORKSHEET[[#This Row],[Profit Per T]] * WORKSHEET[[#This Row],[Weight]]</f>
        <v>9237.9</v>
      </c>
      <c r="AA2043">
        <v>1</v>
      </c>
      <c r="AB2043" s="1">
        <v>2.25</v>
      </c>
      <c r="AC2043" s="1">
        <v>1.5</v>
      </c>
      <c r="AD2043" s="1">
        <v>1.875</v>
      </c>
      <c r="AE2043" s="1">
        <f>WORKSHEET[[#This Row],[Delay at toll gate in days]] +WORKSHEET[[#This Row],[Delay at workshop in days]] +WORKSHEET[[#This Row],[Delay at border in days]]</f>
        <v>5.625</v>
      </c>
    </row>
    <row r="2044" spans="1:31" x14ac:dyDescent="0.35">
      <c r="A2044" t="s">
        <v>2064</v>
      </c>
      <c r="B2044" t="s">
        <v>10</v>
      </c>
      <c r="C2044" t="s">
        <v>11</v>
      </c>
      <c r="D2044" t="s">
        <v>3619</v>
      </c>
      <c r="E2044" t="s">
        <v>3617</v>
      </c>
      <c r="F2044" t="str">
        <f>WORKSHEET[[#This Row],[Depart From]]&amp;"-"&amp;WORKSHEET[[#This Row],[Arrive To]]</f>
        <v>Addis Ababa-Lagos</v>
      </c>
      <c r="G2044" s="2">
        <v>44587</v>
      </c>
      <c r="H2044" s="2">
        <v>44602</v>
      </c>
      <c r="I2044" s="2" t="str">
        <f t="shared" si="31"/>
        <v>Delivered</v>
      </c>
      <c r="J2044" s="2" t="str">
        <f>TEXT(WORKSHEET[[#This Row],[Offloading Date]], "mmm")</f>
        <v>Feb</v>
      </c>
      <c r="K2044" s="2" t="str">
        <f>IF(OR(WORKSHEET[[#This Row],[Year]]="", ISBLANK(WORKSHEET[[#This Row],[Year]]), WORKSHEET[[#This Row],[Year]]="null"), "Exclude", "Include")</f>
        <v>Include</v>
      </c>
      <c r="L2044" t="s">
        <v>16</v>
      </c>
      <c r="M2044" t="s">
        <v>12</v>
      </c>
      <c r="N2044" t="s">
        <v>13</v>
      </c>
      <c r="O2044">
        <v>31.295999999999999</v>
      </c>
      <c r="P2044">
        <v>600</v>
      </c>
      <c r="Q2044" t="s">
        <v>14</v>
      </c>
      <c r="R2044">
        <f>P2044 * _xll.XLOOKUP(Q2044,CALCULATION!$A$15:$A$17, CALCULATION!$B$15:$B$17 )</f>
        <v>600</v>
      </c>
      <c r="S2044" s="5">
        <f>O2044*P2044*_xll.XLOOKUP(Q2044,CALCULATION!$A$15:$A$17, CALCULATION!$B$15:$B$17)</f>
        <v>18777.599999999999</v>
      </c>
      <c r="T2044">
        <v>300</v>
      </c>
      <c r="U2044" t="s">
        <v>14</v>
      </c>
      <c r="V2044">
        <f>T2044 * _xll.XLOOKUP(U2044,CALCULATION!$A$15:$A$17, CALCULATION!$B$15:$B$17 )</f>
        <v>300</v>
      </c>
      <c r="W2044" s="5">
        <f>O2044*T2044*_xll.XLOOKUP(U2044,CALCULATION!$A$15:$A$17, CALCULATION!$B$15:$B$17)</f>
        <v>9388.7999999999993</v>
      </c>
      <c r="X2044" s="5">
        <f>WORKSHEET[[#This Row],[Clients Total Cost]] / WORKSHEET[[#This Row],[Clients Rate per T2 (USD)]]</f>
        <v>31.295999999999996</v>
      </c>
      <c r="Y2044" s="5">
        <f>WORKSHEET[[#This Row],[Clients Rate per T2 (USD)]] - WORKSHEET[[#This Row],[Supplier Rate Per t2 (USD)]]</f>
        <v>300</v>
      </c>
      <c r="Z2044" s="5">
        <f>WORKSHEET[[#This Row],[Profit Per T]] * WORKSHEET[[#This Row],[Weight]]</f>
        <v>9388.7999999999993</v>
      </c>
      <c r="AA2044">
        <v>1</v>
      </c>
      <c r="AB2044" s="1">
        <v>2.25</v>
      </c>
      <c r="AC2044" s="1">
        <v>1.5</v>
      </c>
      <c r="AD2044" s="1">
        <v>1.875</v>
      </c>
      <c r="AE2044" s="1">
        <f>WORKSHEET[[#This Row],[Delay at toll gate in days]] +WORKSHEET[[#This Row],[Delay at workshop in days]] +WORKSHEET[[#This Row],[Delay at border in days]]</f>
        <v>5.625</v>
      </c>
    </row>
    <row r="2045" spans="1:31" x14ac:dyDescent="0.35">
      <c r="A2045" t="s">
        <v>2065</v>
      </c>
      <c r="B2045" t="s">
        <v>10</v>
      </c>
      <c r="C2045" t="s">
        <v>11</v>
      </c>
      <c r="D2045" t="s">
        <v>3619</v>
      </c>
      <c r="E2045" t="s">
        <v>3613</v>
      </c>
      <c r="F2045" t="str">
        <f>WORKSHEET[[#This Row],[Depart From]]&amp;"-"&amp;WORKSHEET[[#This Row],[Arrive To]]</f>
        <v>Addis Ababa-Sanaa</v>
      </c>
      <c r="G2045" s="2">
        <v>44587</v>
      </c>
      <c r="H2045" s="2">
        <v>44602</v>
      </c>
      <c r="I2045" s="2" t="str">
        <f t="shared" si="31"/>
        <v>Delivered</v>
      </c>
      <c r="J2045" s="2" t="str">
        <f>TEXT(WORKSHEET[[#This Row],[Offloading Date]], "mmm")</f>
        <v>Feb</v>
      </c>
      <c r="K2045" s="2" t="str">
        <f>IF(OR(WORKSHEET[[#This Row],[Year]]="", ISBLANK(WORKSHEET[[#This Row],[Year]]), WORKSHEET[[#This Row],[Year]]="null"), "Exclude", "Include")</f>
        <v>Include</v>
      </c>
      <c r="L2045" t="s">
        <v>16</v>
      </c>
      <c r="M2045" t="s">
        <v>12</v>
      </c>
      <c r="N2045" t="s">
        <v>13</v>
      </c>
      <c r="O2045">
        <v>27.715</v>
      </c>
      <c r="P2045">
        <v>600</v>
      </c>
      <c r="Q2045" t="s">
        <v>14</v>
      </c>
      <c r="R2045">
        <f>P2045 * _xll.XLOOKUP(Q2045,CALCULATION!$A$15:$A$17, CALCULATION!$B$15:$B$17 )</f>
        <v>600</v>
      </c>
      <c r="S2045" s="5">
        <f>O2045*P2045*_xll.XLOOKUP(Q2045,CALCULATION!$A$15:$A$17, CALCULATION!$B$15:$B$17)</f>
        <v>16629</v>
      </c>
      <c r="T2045">
        <v>300</v>
      </c>
      <c r="U2045" t="s">
        <v>14</v>
      </c>
      <c r="V2045">
        <f>T2045 * _xll.XLOOKUP(U2045,CALCULATION!$A$15:$A$17, CALCULATION!$B$15:$B$17 )</f>
        <v>300</v>
      </c>
      <c r="W2045" s="5">
        <f>O2045*T2045*_xll.XLOOKUP(U2045,CALCULATION!$A$15:$A$17, CALCULATION!$B$15:$B$17)</f>
        <v>8314.5</v>
      </c>
      <c r="X2045" s="5">
        <f>WORKSHEET[[#This Row],[Clients Total Cost]] / WORKSHEET[[#This Row],[Clients Rate per T2 (USD)]]</f>
        <v>27.715</v>
      </c>
      <c r="Y2045" s="5">
        <f>WORKSHEET[[#This Row],[Clients Rate per T2 (USD)]] - WORKSHEET[[#This Row],[Supplier Rate Per t2 (USD)]]</f>
        <v>300</v>
      </c>
      <c r="Z2045" s="5">
        <f>WORKSHEET[[#This Row],[Profit Per T]] * WORKSHEET[[#This Row],[Weight]]</f>
        <v>8314.5</v>
      </c>
      <c r="AA2045">
        <v>1</v>
      </c>
      <c r="AB2045" s="1">
        <v>2.25</v>
      </c>
      <c r="AC2045" s="1">
        <v>1.5</v>
      </c>
      <c r="AD2045" s="1">
        <v>1.875</v>
      </c>
      <c r="AE2045" s="1">
        <f>WORKSHEET[[#This Row],[Delay at toll gate in days]] +WORKSHEET[[#This Row],[Delay at workshop in days]] +WORKSHEET[[#This Row],[Delay at border in days]]</f>
        <v>5.625</v>
      </c>
    </row>
    <row r="2046" spans="1:31" x14ac:dyDescent="0.35">
      <c r="A2046" t="s">
        <v>2066</v>
      </c>
      <c r="B2046" t="s">
        <v>10</v>
      </c>
      <c r="C2046" t="s">
        <v>11</v>
      </c>
      <c r="D2046" t="s">
        <v>3615</v>
      </c>
      <c r="E2046" t="s">
        <v>3614</v>
      </c>
      <c r="F2046" t="str">
        <f>WORKSHEET[[#This Row],[Depart From]]&amp;"-"&amp;WORKSHEET[[#This Row],[Arrive To]]</f>
        <v>Mombasa-Alger</v>
      </c>
      <c r="G2046" s="2">
        <v>44718</v>
      </c>
      <c r="H2046" s="2">
        <v>44729</v>
      </c>
      <c r="I2046" s="2" t="str">
        <f t="shared" si="31"/>
        <v>Delivered</v>
      </c>
      <c r="J2046" s="2" t="str">
        <f>TEXT(WORKSHEET[[#This Row],[Offloading Date]], "mmm")</f>
        <v>Jun</v>
      </c>
      <c r="K2046" s="2" t="str">
        <f>IF(OR(WORKSHEET[[#This Row],[Year]]="", ISBLANK(WORKSHEET[[#This Row],[Year]]), WORKSHEET[[#This Row],[Year]]="null"), "Exclude", "Include")</f>
        <v>Include</v>
      </c>
      <c r="L2046" t="s">
        <v>16</v>
      </c>
      <c r="M2046" t="s">
        <v>12</v>
      </c>
      <c r="N2046" t="s">
        <v>13</v>
      </c>
      <c r="O2046">
        <v>30.606000000000002</v>
      </c>
      <c r="P2046">
        <v>600</v>
      </c>
      <c r="Q2046" t="s">
        <v>14</v>
      </c>
      <c r="R2046">
        <f>P2046 * _xll.XLOOKUP(Q2046,CALCULATION!$A$15:$A$17, CALCULATION!$B$15:$B$17 )</f>
        <v>600</v>
      </c>
      <c r="S2046" s="5">
        <f>O2046*P2046*_xll.XLOOKUP(Q2046,CALCULATION!$A$15:$A$17, CALCULATION!$B$15:$B$17)</f>
        <v>18363.600000000002</v>
      </c>
      <c r="T2046">
        <v>300</v>
      </c>
      <c r="U2046" t="s">
        <v>14</v>
      </c>
      <c r="V2046">
        <f>T2046 * _xll.XLOOKUP(U2046,CALCULATION!$A$15:$A$17, CALCULATION!$B$15:$B$17 )</f>
        <v>300</v>
      </c>
      <c r="W2046" s="5">
        <f>O2046*T2046*_xll.XLOOKUP(U2046,CALCULATION!$A$15:$A$17, CALCULATION!$B$15:$B$17)</f>
        <v>9181.8000000000011</v>
      </c>
      <c r="X2046" s="5">
        <f>WORKSHEET[[#This Row],[Clients Total Cost]] / WORKSHEET[[#This Row],[Clients Rate per T2 (USD)]]</f>
        <v>30.606000000000005</v>
      </c>
      <c r="Y2046" s="5">
        <f>WORKSHEET[[#This Row],[Clients Rate per T2 (USD)]] - WORKSHEET[[#This Row],[Supplier Rate Per t2 (USD)]]</f>
        <v>300</v>
      </c>
      <c r="Z2046" s="5">
        <f>WORKSHEET[[#This Row],[Profit Per T]] * WORKSHEET[[#This Row],[Weight]]</f>
        <v>9181.8000000000011</v>
      </c>
      <c r="AA2046">
        <v>1</v>
      </c>
      <c r="AB2046" s="1">
        <v>1.65</v>
      </c>
      <c r="AC2046" s="1">
        <v>1.1000000000000001</v>
      </c>
      <c r="AD2046" s="1">
        <v>1.375</v>
      </c>
      <c r="AE2046" s="1">
        <f>WORKSHEET[[#This Row],[Delay at toll gate in days]] +WORKSHEET[[#This Row],[Delay at workshop in days]] +WORKSHEET[[#This Row],[Delay at border in days]]</f>
        <v>4.125</v>
      </c>
    </row>
    <row r="2047" spans="1:31" x14ac:dyDescent="0.35">
      <c r="A2047" t="s">
        <v>2067</v>
      </c>
      <c r="B2047" t="s">
        <v>10</v>
      </c>
      <c r="C2047" t="s">
        <v>11</v>
      </c>
      <c r="D2047" t="s">
        <v>3616</v>
      </c>
      <c r="E2047" t="s">
        <v>3614</v>
      </c>
      <c r="F2047" t="str">
        <f>WORKSHEET[[#This Row],[Depart From]]&amp;"-"&amp;WORKSHEET[[#This Row],[Arrive To]]</f>
        <v>Marrakech-Alger</v>
      </c>
      <c r="G2047" s="2">
        <v>44598</v>
      </c>
      <c r="H2047" s="2">
        <v>44656</v>
      </c>
      <c r="I2047" s="2" t="str">
        <f t="shared" si="31"/>
        <v>Delivered</v>
      </c>
      <c r="J2047" s="2" t="str">
        <f>TEXT(WORKSHEET[[#This Row],[Offloading Date]], "mmm")</f>
        <v>Apr</v>
      </c>
      <c r="K2047" s="2" t="str">
        <f>IF(OR(WORKSHEET[[#This Row],[Year]]="", ISBLANK(WORKSHEET[[#This Row],[Year]]), WORKSHEET[[#This Row],[Year]]="null"), "Exclude", "Include")</f>
        <v>Include</v>
      </c>
      <c r="L2047" t="s">
        <v>12</v>
      </c>
      <c r="M2047" t="s">
        <v>16</v>
      </c>
      <c r="N2047" t="s">
        <v>13</v>
      </c>
      <c r="O2047">
        <v>4.2</v>
      </c>
      <c r="P2047">
        <v>600</v>
      </c>
      <c r="Q2047" t="s">
        <v>14</v>
      </c>
      <c r="R2047">
        <f>P2047 * _xll.XLOOKUP(Q2047,CALCULATION!$A$15:$A$17, CALCULATION!$B$15:$B$17 )</f>
        <v>600</v>
      </c>
      <c r="S2047" s="5">
        <f>O2047*P2047*_xll.XLOOKUP(Q2047,CALCULATION!$A$15:$A$17, CALCULATION!$B$15:$B$17)</f>
        <v>2520</v>
      </c>
      <c r="T2047">
        <v>300</v>
      </c>
      <c r="U2047" t="s">
        <v>14</v>
      </c>
      <c r="V2047">
        <f>T2047 * _xll.XLOOKUP(U2047,CALCULATION!$A$15:$A$17, CALCULATION!$B$15:$B$17 )</f>
        <v>300</v>
      </c>
      <c r="W2047" s="5">
        <f>O2047*T2047*_xll.XLOOKUP(U2047,CALCULATION!$A$15:$A$17, CALCULATION!$B$15:$B$17)</f>
        <v>1260</v>
      </c>
      <c r="X2047" s="5">
        <f>WORKSHEET[[#This Row],[Clients Total Cost]] / WORKSHEET[[#This Row],[Clients Rate per T2 (USD)]]</f>
        <v>4.2</v>
      </c>
      <c r="Y2047" s="5">
        <f>WORKSHEET[[#This Row],[Clients Rate per T2 (USD)]] - WORKSHEET[[#This Row],[Supplier Rate Per t2 (USD)]]</f>
        <v>300</v>
      </c>
      <c r="Z2047" s="5">
        <f>WORKSHEET[[#This Row],[Profit Per T]] * WORKSHEET[[#This Row],[Weight]]</f>
        <v>1260</v>
      </c>
      <c r="AA2047">
        <v>1</v>
      </c>
      <c r="AB2047" s="1">
        <v>8.6999999999999993</v>
      </c>
      <c r="AC2047" s="1">
        <v>5.8000000000000007</v>
      </c>
      <c r="AD2047" s="1">
        <v>7.25</v>
      </c>
      <c r="AE2047" s="1">
        <f>WORKSHEET[[#This Row],[Delay at toll gate in days]] +WORKSHEET[[#This Row],[Delay at workshop in days]] +WORKSHEET[[#This Row],[Delay at border in days]]</f>
        <v>21.75</v>
      </c>
    </row>
    <row r="2048" spans="1:31" x14ac:dyDescent="0.35">
      <c r="A2048" t="s">
        <v>2068</v>
      </c>
      <c r="B2048" t="s">
        <v>10</v>
      </c>
      <c r="C2048" t="s">
        <v>11</v>
      </c>
      <c r="D2048" t="s">
        <v>3611</v>
      </c>
      <c r="E2048" t="s">
        <v>3614</v>
      </c>
      <c r="F2048" t="str">
        <f>WORKSHEET[[#This Row],[Depart From]]&amp;"-"&amp;WORKSHEET[[#This Row],[Arrive To]]</f>
        <v>Mogadishu-Alger</v>
      </c>
      <c r="G2048" s="2">
        <v>44596</v>
      </c>
      <c r="H2048" s="2">
        <v>44656</v>
      </c>
      <c r="I2048" s="2" t="str">
        <f t="shared" si="31"/>
        <v>Delivered</v>
      </c>
      <c r="J2048" s="2" t="str">
        <f>TEXT(WORKSHEET[[#This Row],[Offloading Date]], "mmm")</f>
        <v>Apr</v>
      </c>
      <c r="K2048" s="2" t="str">
        <f>IF(OR(WORKSHEET[[#This Row],[Year]]="", ISBLANK(WORKSHEET[[#This Row],[Year]]), WORKSHEET[[#This Row],[Year]]="null"), "Exclude", "Include")</f>
        <v>Include</v>
      </c>
      <c r="L2048" t="s">
        <v>12</v>
      </c>
      <c r="M2048" t="s">
        <v>16</v>
      </c>
      <c r="N2048" t="s">
        <v>13</v>
      </c>
      <c r="O2048">
        <v>14.05</v>
      </c>
      <c r="P2048">
        <v>600</v>
      </c>
      <c r="Q2048" t="s">
        <v>14</v>
      </c>
      <c r="R2048">
        <f>P2048 * _xll.XLOOKUP(Q2048,CALCULATION!$A$15:$A$17, CALCULATION!$B$15:$B$17 )</f>
        <v>600</v>
      </c>
      <c r="S2048" s="5">
        <f>O2048*P2048*_xll.XLOOKUP(Q2048,CALCULATION!$A$15:$A$17, CALCULATION!$B$15:$B$17)</f>
        <v>8430</v>
      </c>
      <c r="T2048">
        <v>300</v>
      </c>
      <c r="U2048" t="s">
        <v>14</v>
      </c>
      <c r="V2048">
        <f>T2048 * _xll.XLOOKUP(U2048,CALCULATION!$A$15:$A$17, CALCULATION!$B$15:$B$17 )</f>
        <v>300</v>
      </c>
      <c r="W2048" s="5">
        <f>O2048*T2048*_xll.XLOOKUP(U2048,CALCULATION!$A$15:$A$17, CALCULATION!$B$15:$B$17)</f>
        <v>4215</v>
      </c>
      <c r="X2048" s="5">
        <f>WORKSHEET[[#This Row],[Clients Total Cost]] / WORKSHEET[[#This Row],[Clients Rate per T2 (USD)]]</f>
        <v>14.05</v>
      </c>
      <c r="Y2048" s="5">
        <f>WORKSHEET[[#This Row],[Clients Rate per T2 (USD)]] - WORKSHEET[[#This Row],[Supplier Rate Per t2 (USD)]]</f>
        <v>300</v>
      </c>
      <c r="Z2048" s="5">
        <f>WORKSHEET[[#This Row],[Profit Per T]] * WORKSHEET[[#This Row],[Weight]]</f>
        <v>4215</v>
      </c>
      <c r="AA2048">
        <v>1</v>
      </c>
      <c r="AB2048" s="1">
        <v>9</v>
      </c>
      <c r="AC2048" s="1">
        <v>6</v>
      </c>
      <c r="AD2048" s="1">
        <v>7.5</v>
      </c>
      <c r="AE2048" s="1">
        <f>WORKSHEET[[#This Row],[Delay at toll gate in days]] +WORKSHEET[[#This Row],[Delay at workshop in days]] +WORKSHEET[[#This Row],[Delay at border in days]]</f>
        <v>22.5</v>
      </c>
    </row>
    <row r="2049" spans="1:31" x14ac:dyDescent="0.35">
      <c r="A2049" t="s">
        <v>2069</v>
      </c>
      <c r="B2049" t="s">
        <v>10</v>
      </c>
      <c r="C2049" t="s">
        <v>11</v>
      </c>
      <c r="D2049" t="s">
        <v>3616</v>
      </c>
      <c r="E2049" t="s">
        <v>3614</v>
      </c>
      <c r="F2049" t="str">
        <f>WORKSHEET[[#This Row],[Depart From]]&amp;"-"&amp;WORKSHEET[[#This Row],[Arrive To]]</f>
        <v>Marrakech-Alger</v>
      </c>
      <c r="G2049" s="2">
        <v>44679</v>
      </c>
      <c r="H2049" s="2">
        <v>44692</v>
      </c>
      <c r="I2049" s="2" t="str">
        <f t="shared" si="31"/>
        <v>Delivered</v>
      </c>
      <c r="J2049" s="2" t="str">
        <f>TEXT(WORKSHEET[[#This Row],[Offloading Date]], "mmm")</f>
        <v>May</v>
      </c>
      <c r="K2049" s="2" t="str">
        <f>IF(OR(WORKSHEET[[#This Row],[Year]]="", ISBLANK(WORKSHEET[[#This Row],[Year]]), WORKSHEET[[#This Row],[Year]]="null"), "Exclude", "Include")</f>
        <v>Include</v>
      </c>
      <c r="L2049" t="s">
        <v>16</v>
      </c>
      <c r="M2049" t="s">
        <v>12</v>
      </c>
      <c r="N2049" t="s">
        <v>13</v>
      </c>
      <c r="O2049">
        <v>31.08</v>
      </c>
      <c r="P2049">
        <v>600</v>
      </c>
      <c r="Q2049" t="s">
        <v>14</v>
      </c>
      <c r="R2049">
        <f>P2049 * _xll.XLOOKUP(Q2049,CALCULATION!$A$15:$A$17, CALCULATION!$B$15:$B$17 )</f>
        <v>600</v>
      </c>
      <c r="S2049" s="5">
        <f>O2049*P2049*_xll.XLOOKUP(Q2049,CALCULATION!$A$15:$A$17, CALCULATION!$B$15:$B$17)</f>
        <v>18648</v>
      </c>
      <c r="T2049">
        <v>300</v>
      </c>
      <c r="U2049" t="s">
        <v>14</v>
      </c>
      <c r="V2049">
        <f>T2049 * _xll.XLOOKUP(U2049,CALCULATION!$A$15:$A$17, CALCULATION!$B$15:$B$17 )</f>
        <v>300</v>
      </c>
      <c r="W2049" s="5">
        <f>O2049*T2049*_xll.XLOOKUP(U2049,CALCULATION!$A$15:$A$17, CALCULATION!$B$15:$B$17)</f>
        <v>9324</v>
      </c>
      <c r="X2049" s="5">
        <f>WORKSHEET[[#This Row],[Clients Total Cost]] / WORKSHEET[[#This Row],[Clients Rate per T2 (USD)]]</f>
        <v>31.08</v>
      </c>
      <c r="Y2049" s="5">
        <f>WORKSHEET[[#This Row],[Clients Rate per T2 (USD)]] - WORKSHEET[[#This Row],[Supplier Rate Per t2 (USD)]]</f>
        <v>300</v>
      </c>
      <c r="Z2049" s="5">
        <f>WORKSHEET[[#This Row],[Profit Per T]] * WORKSHEET[[#This Row],[Weight]]</f>
        <v>9324</v>
      </c>
      <c r="AA2049">
        <v>1</v>
      </c>
      <c r="AB2049" s="1">
        <v>1.95</v>
      </c>
      <c r="AC2049" s="1">
        <v>1.3</v>
      </c>
      <c r="AD2049" s="1">
        <v>1.625</v>
      </c>
      <c r="AE2049" s="1">
        <f>WORKSHEET[[#This Row],[Delay at toll gate in days]] +WORKSHEET[[#This Row],[Delay at workshop in days]] +WORKSHEET[[#This Row],[Delay at border in days]]</f>
        <v>4.875</v>
      </c>
    </row>
    <row r="2050" spans="1:31" x14ac:dyDescent="0.35">
      <c r="A2050" t="s">
        <v>2070</v>
      </c>
      <c r="B2050" t="s">
        <v>10</v>
      </c>
      <c r="C2050" t="s">
        <v>11</v>
      </c>
      <c r="D2050" t="s">
        <v>3620</v>
      </c>
      <c r="E2050" t="s">
        <v>3614</v>
      </c>
      <c r="F2050" t="str">
        <f>WORKSHEET[[#This Row],[Depart From]]&amp;"-"&amp;WORKSHEET[[#This Row],[Arrive To]]</f>
        <v>Zanzibar-Alger</v>
      </c>
      <c r="G2050" s="2">
        <v>44678</v>
      </c>
      <c r="H2050" s="2">
        <v>44692</v>
      </c>
      <c r="I2050" s="2" t="str">
        <f t="shared" ref="I2050:I2113" si="32">IF(OR(H2050="", H2050="NULL"), "Failed","Delivered")</f>
        <v>Delivered</v>
      </c>
      <c r="J2050" s="2" t="str">
        <f>TEXT(WORKSHEET[[#This Row],[Offloading Date]], "mmm")</f>
        <v>May</v>
      </c>
      <c r="K2050" s="2" t="str">
        <f>IF(OR(WORKSHEET[[#This Row],[Year]]="", ISBLANK(WORKSHEET[[#This Row],[Year]]), WORKSHEET[[#This Row],[Year]]="null"), "Exclude", "Include")</f>
        <v>Include</v>
      </c>
      <c r="L2050" t="s">
        <v>16</v>
      </c>
      <c r="M2050" t="s">
        <v>12</v>
      </c>
      <c r="N2050" t="s">
        <v>13</v>
      </c>
      <c r="O2050">
        <v>31.12</v>
      </c>
      <c r="P2050">
        <v>600</v>
      </c>
      <c r="Q2050" t="s">
        <v>14</v>
      </c>
      <c r="R2050">
        <f>P2050 * _xll.XLOOKUP(Q2050,CALCULATION!$A$15:$A$17, CALCULATION!$B$15:$B$17 )</f>
        <v>600</v>
      </c>
      <c r="S2050" s="5">
        <f>O2050*P2050*_xll.XLOOKUP(Q2050,CALCULATION!$A$15:$A$17, CALCULATION!$B$15:$B$17)</f>
        <v>18672</v>
      </c>
      <c r="T2050">
        <v>300</v>
      </c>
      <c r="U2050" t="s">
        <v>14</v>
      </c>
      <c r="V2050">
        <f>T2050 * _xll.XLOOKUP(U2050,CALCULATION!$A$15:$A$17, CALCULATION!$B$15:$B$17 )</f>
        <v>300</v>
      </c>
      <c r="W2050" s="5">
        <f>O2050*T2050*_xll.XLOOKUP(U2050,CALCULATION!$A$15:$A$17, CALCULATION!$B$15:$B$17)</f>
        <v>9336</v>
      </c>
      <c r="X2050" s="5">
        <f>WORKSHEET[[#This Row],[Clients Total Cost]] / WORKSHEET[[#This Row],[Clients Rate per T2 (USD)]]</f>
        <v>31.12</v>
      </c>
      <c r="Y2050" s="5">
        <f>WORKSHEET[[#This Row],[Clients Rate per T2 (USD)]] - WORKSHEET[[#This Row],[Supplier Rate Per t2 (USD)]]</f>
        <v>300</v>
      </c>
      <c r="Z2050" s="5">
        <f>WORKSHEET[[#This Row],[Profit Per T]] * WORKSHEET[[#This Row],[Weight]]</f>
        <v>9336</v>
      </c>
      <c r="AA2050">
        <v>1</v>
      </c>
      <c r="AB2050" s="1">
        <v>2.1</v>
      </c>
      <c r="AC2050" s="1">
        <v>1.4000000000000001</v>
      </c>
      <c r="AD2050" s="1">
        <v>1.75</v>
      </c>
      <c r="AE2050" s="1">
        <f>WORKSHEET[[#This Row],[Delay at toll gate in days]] +WORKSHEET[[#This Row],[Delay at workshop in days]] +WORKSHEET[[#This Row],[Delay at border in days]]</f>
        <v>5.25</v>
      </c>
    </row>
    <row r="2051" spans="1:31" x14ac:dyDescent="0.35">
      <c r="A2051" t="s">
        <v>2071</v>
      </c>
      <c r="B2051" t="s">
        <v>10</v>
      </c>
      <c r="C2051" t="s">
        <v>11</v>
      </c>
      <c r="D2051" t="s">
        <v>3611</v>
      </c>
      <c r="E2051" t="s">
        <v>3612</v>
      </c>
      <c r="F2051" t="str">
        <f>WORKSHEET[[#This Row],[Depart From]]&amp;"-"&amp;WORKSHEET[[#This Row],[Arrive To]]</f>
        <v>Mogadishu-Victoria</v>
      </c>
      <c r="G2051" s="2">
        <v>44679</v>
      </c>
      <c r="H2051" s="2">
        <v>44692</v>
      </c>
      <c r="I2051" s="2" t="str">
        <f t="shared" si="32"/>
        <v>Delivered</v>
      </c>
      <c r="J2051" s="2" t="str">
        <f>TEXT(WORKSHEET[[#This Row],[Offloading Date]], "mmm")</f>
        <v>May</v>
      </c>
      <c r="K2051" s="2" t="str">
        <f>IF(OR(WORKSHEET[[#This Row],[Year]]="", ISBLANK(WORKSHEET[[#This Row],[Year]]), WORKSHEET[[#This Row],[Year]]="null"), "Exclude", "Include")</f>
        <v>Include</v>
      </c>
      <c r="L2051" t="s">
        <v>16</v>
      </c>
      <c r="M2051" t="s">
        <v>12</v>
      </c>
      <c r="N2051" t="s">
        <v>13</v>
      </c>
      <c r="O2051">
        <v>31.06</v>
      </c>
      <c r="P2051">
        <v>600</v>
      </c>
      <c r="Q2051" t="s">
        <v>14</v>
      </c>
      <c r="R2051">
        <f>P2051 * _xll.XLOOKUP(Q2051,CALCULATION!$A$15:$A$17, CALCULATION!$B$15:$B$17 )</f>
        <v>600</v>
      </c>
      <c r="S2051" s="5">
        <f>O2051*P2051*_xll.XLOOKUP(Q2051,CALCULATION!$A$15:$A$17, CALCULATION!$B$15:$B$17)</f>
        <v>18636</v>
      </c>
      <c r="T2051">
        <v>300</v>
      </c>
      <c r="U2051" t="s">
        <v>14</v>
      </c>
      <c r="V2051">
        <f>T2051 * _xll.XLOOKUP(U2051,CALCULATION!$A$15:$A$17, CALCULATION!$B$15:$B$17 )</f>
        <v>300</v>
      </c>
      <c r="W2051" s="5">
        <f>O2051*T2051*_xll.XLOOKUP(U2051,CALCULATION!$A$15:$A$17, CALCULATION!$B$15:$B$17)</f>
        <v>9318</v>
      </c>
      <c r="X2051" s="5">
        <f>WORKSHEET[[#This Row],[Clients Total Cost]] / WORKSHEET[[#This Row],[Clients Rate per T2 (USD)]]</f>
        <v>31.06</v>
      </c>
      <c r="Y2051" s="5">
        <f>WORKSHEET[[#This Row],[Clients Rate per T2 (USD)]] - WORKSHEET[[#This Row],[Supplier Rate Per t2 (USD)]]</f>
        <v>300</v>
      </c>
      <c r="Z2051" s="5">
        <f>WORKSHEET[[#This Row],[Profit Per T]] * WORKSHEET[[#This Row],[Weight]]</f>
        <v>9318</v>
      </c>
      <c r="AA2051">
        <v>1</v>
      </c>
      <c r="AB2051" s="1">
        <v>1.95</v>
      </c>
      <c r="AC2051" s="1">
        <v>1.3</v>
      </c>
      <c r="AD2051" s="1">
        <v>1.625</v>
      </c>
      <c r="AE2051" s="1">
        <f>WORKSHEET[[#This Row],[Delay at toll gate in days]] +WORKSHEET[[#This Row],[Delay at workshop in days]] +WORKSHEET[[#This Row],[Delay at border in days]]</f>
        <v>4.875</v>
      </c>
    </row>
    <row r="2052" spans="1:31" x14ac:dyDescent="0.35">
      <c r="A2052" t="s">
        <v>2072</v>
      </c>
      <c r="B2052" t="s">
        <v>10</v>
      </c>
      <c r="C2052" t="s">
        <v>11</v>
      </c>
      <c r="D2052" t="s">
        <v>3619</v>
      </c>
      <c r="E2052" t="s">
        <v>3613</v>
      </c>
      <c r="F2052" t="str">
        <f>WORKSHEET[[#This Row],[Depart From]]&amp;"-"&amp;WORKSHEET[[#This Row],[Arrive To]]</f>
        <v>Addis Ababa-Sanaa</v>
      </c>
      <c r="G2052" s="2">
        <v>44678</v>
      </c>
      <c r="H2052" s="2">
        <v>44691</v>
      </c>
      <c r="I2052" s="2" t="str">
        <f t="shared" si="32"/>
        <v>Delivered</v>
      </c>
      <c r="J2052" s="2" t="str">
        <f>TEXT(WORKSHEET[[#This Row],[Offloading Date]], "mmm")</f>
        <v>May</v>
      </c>
      <c r="K2052" s="2" t="str">
        <f>IF(OR(WORKSHEET[[#This Row],[Year]]="", ISBLANK(WORKSHEET[[#This Row],[Year]]), WORKSHEET[[#This Row],[Year]]="null"), "Exclude", "Include")</f>
        <v>Include</v>
      </c>
      <c r="L2052" t="s">
        <v>16</v>
      </c>
      <c r="M2052" t="s">
        <v>12</v>
      </c>
      <c r="N2052" t="s">
        <v>13</v>
      </c>
      <c r="O2052">
        <v>31.06</v>
      </c>
      <c r="P2052">
        <v>600</v>
      </c>
      <c r="Q2052" t="s">
        <v>14</v>
      </c>
      <c r="R2052">
        <f>P2052 * _xll.XLOOKUP(Q2052,CALCULATION!$A$15:$A$17, CALCULATION!$B$15:$B$17 )</f>
        <v>600</v>
      </c>
      <c r="S2052" s="5">
        <f>O2052*P2052*_xll.XLOOKUP(Q2052,CALCULATION!$A$15:$A$17, CALCULATION!$B$15:$B$17)</f>
        <v>18636</v>
      </c>
      <c r="T2052">
        <v>300</v>
      </c>
      <c r="U2052" t="s">
        <v>14</v>
      </c>
      <c r="V2052">
        <f>T2052 * _xll.XLOOKUP(U2052,CALCULATION!$A$15:$A$17, CALCULATION!$B$15:$B$17 )</f>
        <v>300</v>
      </c>
      <c r="W2052" s="5">
        <f>O2052*T2052*_xll.XLOOKUP(U2052,CALCULATION!$A$15:$A$17, CALCULATION!$B$15:$B$17)</f>
        <v>9318</v>
      </c>
      <c r="X2052" s="5">
        <f>WORKSHEET[[#This Row],[Clients Total Cost]] / WORKSHEET[[#This Row],[Clients Rate per T2 (USD)]]</f>
        <v>31.06</v>
      </c>
      <c r="Y2052" s="5">
        <f>WORKSHEET[[#This Row],[Clients Rate per T2 (USD)]] - WORKSHEET[[#This Row],[Supplier Rate Per t2 (USD)]]</f>
        <v>300</v>
      </c>
      <c r="Z2052" s="5">
        <f>WORKSHEET[[#This Row],[Profit Per T]] * WORKSHEET[[#This Row],[Weight]]</f>
        <v>9318</v>
      </c>
      <c r="AA2052">
        <v>1</v>
      </c>
      <c r="AB2052" s="1">
        <v>1.95</v>
      </c>
      <c r="AC2052" s="1">
        <v>1.3</v>
      </c>
      <c r="AD2052" s="1">
        <v>1.625</v>
      </c>
      <c r="AE2052" s="1">
        <f>WORKSHEET[[#This Row],[Delay at toll gate in days]] +WORKSHEET[[#This Row],[Delay at workshop in days]] +WORKSHEET[[#This Row],[Delay at border in days]]</f>
        <v>4.875</v>
      </c>
    </row>
    <row r="2053" spans="1:31" x14ac:dyDescent="0.35">
      <c r="A2053" t="s">
        <v>2073</v>
      </c>
      <c r="B2053" t="s">
        <v>10</v>
      </c>
      <c r="C2053" t="s">
        <v>68</v>
      </c>
      <c r="D2053" t="s">
        <v>3619</v>
      </c>
      <c r="E2053" t="s">
        <v>3613</v>
      </c>
      <c r="F2053" t="str">
        <f>WORKSHEET[[#This Row],[Depart From]]&amp;"-"&amp;WORKSHEET[[#This Row],[Arrive To]]</f>
        <v>Addis Ababa-Sanaa</v>
      </c>
      <c r="G2053" s="2">
        <v>44569</v>
      </c>
      <c r="H2053" s="2">
        <v>44596</v>
      </c>
      <c r="I2053" s="2" t="str">
        <f t="shared" si="32"/>
        <v>Delivered</v>
      </c>
      <c r="J2053" s="2" t="str">
        <f>TEXT(WORKSHEET[[#This Row],[Offloading Date]], "mmm")</f>
        <v>Feb</v>
      </c>
      <c r="K2053" s="2" t="str">
        <f>IF(OR(WORKSHEET[[#This Row],[Year]]="", ISBLANK(WORKSHEET[[#This Row],[Year]]), WORKSHEET[[#This Row],[Year]]="null"), "Exclude", "Include")</f>
        <v>Include</v>
      </c>
      <c r="L2053" t="s">
        <v>16</v>
      </c>
      <c r="M2053" t="s">
        <v>16</v>
      </c>
      <c r="N2053" t="s">
        <v>13</v>
      </c>
      <c r="O2053">
        <v>29.542000000000002</v>
      </c>
      <c r="P2053">
        <v>600</v>
      </c>
      <c r="Q2053" t="s">
        <v>14</v>
      </c>
      <c r="R2053">
        <f>P2053 * _xll.XLOOKUP(Q2053,CALCULATION!$A$15:$A$17, CALCULATION!$B$15:$B$17 )</f>
        <v>600</v>
      </c>
      <c r="S2053" s="5">
        <f>O2053*P2053*_xll.XLOOKUP(Q2053,CALCULATION!$A$15:$A$17, CALCULATION!$B$15:$B$17)</f>
        <v>17725.2</v>
      </c>
      <c r="T2053">
        <v>300</v>
      </c>
      <c r="U2053" t="s">
        <v>14</v>
      </c>
      <c r="V2053">
        <f>T2053 * _xll.XLOOKUP(U2053,CALCULATION!$A$15:$A$17, CALCULATION!$B$15:$B$17 )</f>
        <v>300</v>
      </c>
      <c r="W2053" s="5">
        <f>O2053*T2053*_xll.XLOOKUP(U2053,CALCULATION!$A$15:$A$17, CALCULATION!$B$15:$B$17)</f>
        <v>8862.6</v>
      </c>
      <c r="X2053" s="5">
        <f>WORKSHEET[[#This Row],[Clients Total Cost]] / WORKSHEET[[#This Row],[Clients Rate per T2 (USD)]]</f>
        <v>29.542000000000002</v>
      </c>
      <c r="Y2053" s="5">
        <f>WORKSHEET[[#This Row],[Clients Rate per T2 (USD)]] - WORKSHEET[[#This Row],[Supplier Rate Per t2 (USD)]]</f>
        <v>300</v>
      </c>
      <c r="Z2053" s="5">
        <f>WORKSHEET[[#This Row],[Profit Per T]] * WORKSHEET[[#This Row],[Weight]]</f>
        <v>8862.6</v>
      </c>
      <c r="AA2053">
        <v>1</v>
      </c>
      <c r="AB2053" s="1">
        <v>4.05</v>
      </c>
      <c r="AC2053" s="1">
        <v>2.7</v>
      </c>
      <c r="AD2053" s="1">
        <v>3.375</v>
      </c>
      <c r="AE2053" s="1">
        <f>WORKSHEET[[#This Row],[Delay at toll gate in days]] +WORKSHEET[[#This Row],[Delay at workshop in days]] +WORKSHEET[[#This Row],[Delay at border in days]]</f>
        <v>10.125</v>
      </c>
    </row>
    <row r="2054" spans="1:31" x14ac:dyDescent="0.35">
      <c r="A2054" t="s">
        <v>2074</v>
      </c>
      <c r="B2054" t="s">
        <v>10</v>
      </c>
      <c r="C2054" t="s">
        <v>68</v>
      </c>
      <c r="D2054" t="s">
        <v>3619</v>
      </c>
      <c r="E2054" t="s">
        <v>3617</v>
      </c>
      <c r="F2054" t="str">
        <f>WORKSHEET[[#This Row],[Depart From]]&amp;"-"&amp;WORKSHEET[[#This Row],[Arrive To]]</f>
        <v>Addis Ababa-Lagos</v>
      </c>
      <c r="G2054" s="2">
        <v>44571</v>
      </c>
      <c r="H2054" s="2">
        <v>44599</v>
      </c>
      <c r="I2054" s="2" t="str">
        <f t="shared" si="32"/>
        <v>Delivered</v>
      </c>
      <c r="J2054" s="2" t="str">
        <f>TEXT(WORKSHEET[[#This Row],[Offloading Date]], "mmm")</f>
        <v>Feb</v>
      </c>
      <c r="K2054" s="2" t="str">
        <f>IF(OR(WORKSHEET[[#This Row],[Year]]="", ISBLANK(WORKSHEET[[#This Row],[Year]]), WORKSHEET[[#This Row],[Year]]="null"), "Exclude", "Include")</f>
        <v>Include</v>
      </c>
      <c r="L2054" t="s">
        <v>16</v>
      </c>
      <c r="M2054" t="s">
        <v>16</v>
      </c>
      <c r="N2054" t="s">
        <v>13</v>
      </c>
      <c r="O2054">
        <v>33.588000000000001</v>
      </c>
      <c r="P2054">
        <v>600</v>
      </c>
      <c r="Q2054" t="s">
        <v>14</v>
      </c>
      <c r="R2054">
        <f>P2054 * _xll.XLOOKUP(Q2054,CALCULATION!$A$15:$A$17, CALCULATION!$B$15:$B$17 )</f>
        <v>600</v>
      </c>
      <c r="S2054" s="5">
        <f>O2054*P2054*_xll.XLOOKUP(Q2054,CALCULATION!$A$15:$A$17, CALCULATION!$B$15:$B$17)</f>
        <v>20152.8</v>
      </c>
      <c r="T2054">
        <v>300</v>
      </c>
      <c r="U2054" t="s">
        <v>14</v>
      </c>
      <c r="V2054">
        <f>T2054 * _xll.XLOOKUP(U2054,CALCULATION!$A$15:$A$17, CALCULATION!$B$15:$B$17 )</f>
        <v>300</v>
      </c>
      <c r="W2054" s="5">
        <f>O2054*T2054*_xll.XLOOKUP(U2054,CALCULATION!$A$15:$A$17, CALCULATION!$B$15:$B$17)</f>
        <v>10076.4</v>
      </c>
      <c r="X2054" s="5">
        <f>WORKSHEET[[#This Row],[Clients Total Cost]] / WORKSHEET[[#This Row],[Clients Rate per T2 (USD)]]</f>
        <v>33.588000000000001</v>
      </c>
      <c r="Y2054" s="5">
        <f>WORKSHEET[[#This Row],[Clients Rate per T2 (USD)]] - WORKSHEET[[#This Row],[Supplier Rate Per t2 (USD)]]</f>
        <v>300</v>
      </c>
      <c r="Z2054" s="5">
        <f>WORKSHEET[[#This Row],[Profit Per T]] * WORKSHEET[[#This Row],[Weight]]</f>
        <v>10076.4</v>
      </c>
      <c r="AA2054">
        <v>1</v>
      </c>
      <c r="AB2054" s="1">
        <v>4.2</v>
      </c>
      <c r="AC2054" s="1">
        <v>2.8000000000000003</v>
      </c>
      <c r="AD2054" s="1">
        <v>3.5</v>
      </c>
      <c r="AE2054" s="1">
        <f>WORKSHEET[[#This Row],[Delay at toll gate in days]] +WORKSHEET[[#This Row],[Delay at workshop in days]] +WORKSHEET[[#This Row],[Delay at border in days]]</f>
        <v>10.5</v>
      </c>
    </row>
    <row r="2055" spans="1:31" x14ac:dyDescent="0.35">
      <c r="A2055" t="s">
        <v>2075</v>
      </c>
      <c r="B2055" t="s">
        <v>10</v>
      </c>
      <c r="C2055" t="s">
        <v>68</v>
      </c>
      <c r="D2055" t="s">
        <v>3616</v>
      </c>
      <c r="E2055" t="s">
        <v>3617</v>
      </c>
      <c r="F2055" t="str">
        <f>WORKSHEET[[#This Row],[Depart From]]&amp;"-"&amp;WORKSHEET[[#This Row],[Arrive To]]</f>
        <v>Marrakech-Lagos</v>
      </c>
      <c r="G2055" s="2">
        <v>44563</v>
      </c>
      <c r="H2055" s="2">
        <v>44599</v>
      </c>
      <c r="I2055" s="2" t="str">
        <f t="shared" si="32"/>
        <v>Delivered</v>
      </c>
      <c r="J2055" s="2" t="str">
        <f>TEXT(WORKSHEET[[#This Row],[Offloading Date]], "mmm")</f>
        <v>Feb</v>
      </c>
      <c r="K2055" s="2" t="str">
        <f>IF(OR(WORKSHEET[[#This Row],[Year]]="", ISBLANK(WORKSHEET[[#This Row],[Year]]), WORKSHEET[[#This Row],[Year]]="null"), "Exclude", "Include")</f>
        <v>Include</v>
      </c>
      <c r="L2055" t="s">
        <v>16</v>
      </c>
      <c r="M2055" t="s">
        <v>16</v>
      </c>
      <c r="N2055" t="s">
        <v>13</v>
      </c>
      <c r="O2055">
        <v>30.012</v>
      </c>
      <c r="P2055">
        <v>600</v>
      </c>
      <c r="Q2055" t="s">
        <v>14</v>
      </c>
      <c r="R2055">
        <f>P2055 * _xll.XLOOKUP(Q2055,CALCULATION!$A$15:$A$17, CALCULATION!$B$15:$B$17 )</f>
        <v>600</v>
      </c>
      <c r="S2055" s="5">
        <f>O2055*P2055*_xll.XLOOKUP(Q2055,CALCULATION!$A$15:$A$17, CALCULATION!$B$15:$B$17)</f>
        <v>18007.2</v>
      </c>
      <c r="T2055">
        <v>300</v>
      </c>
      <c r="U2055" t="s">
        <v>14</v>
      </c>
      <c r="V2055">
        <f>T2055 * _xll.XLOOKUP(U2055,CALCULATION!$A$15:$A$17, CALCULATION!$B$15:$B$17 )</f>
        <v>300</v>
      </c>
      <c r="W2055" s="5">
        <f>O2055*T2055*_xll.XLOOKUP(U2055,CALCULATION!$A$15:$A$17, CALCULATION!$B$15:$B$17)</f>
        <v>9003.6</v>
      </c>
      <c r="X2055" s="5">
        <f>WORKSHEET[[#This Row],[Clients Total Cost]] / WORKSHEET[[#This Row],[Clients Rate per T2 (USD)]]</f>
        <v>30.012</v>
      </c>
      <c r="Y2055" s="5">
        <f>WORKSHEET[[#This Row],[Clients Rate per T2 (USD)]] - WORKSHEET[[#This Row],[Supplier Rate Per t2 (USD)]]</f>
        <v>300</v>
      </c>
      <c r="Z2055" s="5">
        <f>WORKSHEET[[#This Row],[Profit Per T]] * WORKSHEET[[#This Row],[Weight]]</f>
        <v>9003.6</v>
      </c>
      <c r="AA2055">
        <v>1</v>
      </c>
      <c r="AB2055" s="1">
        <v>5.3999999999999995</v>
      </c>
      <c r="AC2055" s="1">
        <v>3.6</v>
      </c>
      <c r="AD2055" s="1">
        <v>4.5</v>
      </c>
      <c r="AE2055" s="1">
        <f>WORKSHEET[[#This Row],[Delay at toll gate in days]] +WORKSHEET[[#This Row],[Delay at workshop in days]] +WORKSHEET[[#This Row],[Delay at border in days]]</f>
        <v>13.5</v>
      </c>
    </row>
    <row r="2056" spans="1:31" x14ac:dyDescent="0.35">
      <c r="A2056" t="s">
        <v>2076</v>
      </c>
      <c r="B2056" t="s">
        <v>10</v>
      </c>
      <c r="C2056" t="s">
        <v>68</v>
      </c>
      <c r="D2056" t="s">
        <v>3616</v>
      </c>
      <c r="E2056" t="s">
        <v>3617</v>
      </c>
      <c r="F2056" t="str">
        <f>WORKSHEET[[#This Row],[Depart From]]&amp;"-"&amp;WORKSHEET[[#This Row],[Arrive To]]</f>
        <v>Marrakech-Lagos</v>
      </c>
      <c r="G2056" s="2">
        <v>44562</v>
      </c>
      <c r="H2056" s="2">
        <v>44599</v>
      </c>
      <c r="I2056" s="2" t="str">
        <f t="shared" si="32"/>
        <v>Delivered</v>
      </c>
      <c r="J2056" s="2" t="str">
        <f>TEXT(WORKSHEET[[#This Row],[Offloading Date]], "mmm")</f>
        <v>Feb</v>
      </c>
      <c r="K2056" s="2" t="str">
        <f>IF(OR(WORKSHEET[[#This Row],[Year]]="", ISBLANK(WORKSHEET[[#This Row],[Year]]), WORKSHEET[[#This Row],[Year]]="null"), "Exclude", "Include")</f>
        <v>Include</v>
      </c>
      <c r="L2056" t="s">
        <v>16</v>
      </c>
      <c r="M2056" t="s">
        <v>16</v>
      </c>
      <c r="N2056" t="s">
        <v>13</v>
      </c>
      <c r="O2056">
        <v>29.736000000000001</v>
      </c>
      <c r="P2056">
        <v>600</v>
      </c>
      <c r="Q2056" t="s">
        <v>14</v>
      </c>
      <c r="R2056">
        <f>P2056 * _xll.XLOOKUP(Q2056,CALCULATION!$A$15:$A$17, CALCULATION!$B$15:$B$17 )</f>
        <v>600</v>
      </c>
      <c r="S2056" s="5">
        <f>O2056*P2056*_xll.XLOOKUP(Q2056,CALCULATION!$A$15:$A$17, CALCULATION!$B$15:$B$17)</f>
        <v>17841.600000000002</v>
      </c>
      <c r="T2056">
        <v>300</v>
      </c>
      <c r="U2056" t="s">
        <v>14</v>
      </c>
      <c r="V2056">
        <f>T2056 * _xll.XLOOKUP(U2056,CALCULATION!$A$15:$A$17, CALCULATION!$B$15:$B$17 )</f>
        <v>300</v>
      </c>
      <c r="W2056" s="5">
        <f>O2056*T2056*_xll.XLOOKUP(U2056,CALCULATION!$A$15:$A$17, CALCULATION!$B$15:$B$17)</f>
        <v>8920.8000000000011</v>
      </c>
      <c r="X2056" s="5">
        <f>WORKSHEET[[#This Row],[Clients Total Cost]] / WORKSHEET[[#This Row],[Clients Rate per T2 (USD)]]</f>
        <v>29.736000000000004</v>
      </c>
      <c r="Y2056" s="5">
        <f>WORKSHEET[[#This Row],[Clients Rate per T2 (USD)]] - WORKSHEET[[#This Row],[Supplier Rate Per t2 (USD)]]</f>
        <v>300</v>
      </c>
      <c r="Z2056" s="5">
        <f>WORKSHEET[[#This Row],[Profit Per T]] * WORKSHEET[[#This Row],[Weight]]</f>
        <v>8920.8000000000011</v>
      </c>
      <c r="AA2056">
        <v>1</v>
      </c>
      <c r="AB2056" s="1">
        <v>5.55</v>
      </c>
      <c r="AC2056" s="1">
        <v>3.7</v>
      </c>
      <c r="AD2056" s="1">
        <v>4.625</v>
      </c>
      <c r="AE2056" s="1">
        <f>WORKSHEET[[#This Row],[Delay at toll gate in days]] +WORKSHEET[[#This Row],[Delay at workshop in days]] +WORKSHEET[[#This Row],[Delay at border in days]]</f>
        <v>13.875</v>
      </c>
    </row>
    <row r="2057" spans="1:31" x14ac:dyDescent="0.35">
      <c r="A2057" t="s">
        <v>2077</v>
      </c>
      <c r="B2057" t="s">
        <v>10</v>
      </c>
      <c r="C2057" t="s">
        <v>68</v>
      </c>
      <c r="D2057" t="s">
        <v>3615</v>
      </c>
      <c r="E2057" t="s">
        <v>3618</v>
      </c>
      <c r="F2057" t="str">
        <f>WORKSHEET[[#This Row],[Depart From]]&amp;"-"&amp;WORKSHEET[[#This Row],[Arrive To]]</f>
        <v>Mombasa-Tripoli</v>
      </c>
      <c r="G2057" s="2">
        <v>44659</v>
      </c>
      <c r="H2057" s="2">
        <v>44685</v>
      </c>
      <c r="I2057" s="2" t="str">
        <f t="shared" si="32"/>
        <v>Delivered</v>
      </c>
      <c r="J2057" s="2" t="str">
        <f>TEXT(WORKSHEET[[#This Row],[Offloading Date]], "mmm")</f>
        <v>May</v>
      </c>
      <c r="K2057" s="2" t="str">
        <f>IF(OR(WORKSHEET[[#This Row],[Year]]="", ISBLANK(WORKSHEET[[#This Row],[Year]]), WORKSHEET[[#This Row],[Year]]="null"), "Exclude", "Include")</f>
        <v>Include</v>
      </c>
      <c r="L2057" t="s">
        <v>16</v>
      </c>
      <c r="M2057" t="s">
        <v>12</v>
      </c>
      <c r="N2057" t="s">
        <v>13</v>
      </c>
      <c r="O2057">
        <v>25.212928000000002</v>
      </c>
      <c r="P2057">
        <v>600</v>
      </c>
      <c r="Q2057" t="s">
        <v>14</v>
      </c>
      <c r="R2057">
        <f>P2057 * _xll.XLOOKUP(Q2057,CALCULATION!$A$15:$A$17, CALCULATION!$B$15:$B$17 )</f>
        <v>600</v>
      </c>
      <c r="S2057" s="5">
        <f>O2057*P2057*_xll.XLOOKUP(Q2057,CALCULATION!$A$15:$A$17, CALCULATION!$B$15:$B$17)</f>
        <v>15127.756800000001</v>
      </c>
      <c r="T2057">
        <v>300</v>
      </c>
      <c r="U2057" t="s">
        <v>14</v>
      </c>
      <c r="V2057">
        <f>T2057 * _xll.XLOOKUP(U2057,CALCULATION!$A$15:$A$17, CALCULATION!$B$15:$B$17 )</f>
        <v>300</v>
      </c>
      <c r="W2057" s="5">
        <f>O2057*T2057*_xll.XLOOKUP(U2057,CALCULATION!$A$15:$A$17, CALCULATION!$B$15:$B$17)</f>
        <v>7563.8784000000005</v>
      </c>
      <c r="X2057" s="5">
        <f>WORKSHEET[[#This Row],[Clients Total Cost]] / WORKSHEET[[#This Row],[Clients Rate per T2 (USD)]]</f>
        <v>25.212928000000002</v>
      </c>
      <c r="Y2057" s="5">
        <f>WORKSHEET[[#This Row],[Clients Rate per T2 (USD)]] - WORKSHEET[[#This Row],[Supplier Rate Per t2 (USD)]]</f>
        <v>300</v>
      </c>
      <c r="Z2057" s="5">
        <f>WORKSHEET[[#This Row],[Profit Per T]] * WORKSHEET[[#This Row],[Weight]]</f>
        <v>7563.8784000000005</v>
      </c>
      <c r="AA2057">
        <v>1</v>
      </c>
      <c r="AB2057" s="1">
        <v>3.9</v>
      </c>
      <c r="AC2057" s="1">
        <v>2.6</v>
      </c>
      <c r="AD2057" s="1">
        <v>3.25</v>
      </c>
      <c r="AE2057" s="1">
        <f>WORKSHEET[[#This Row],[Delay at toll gate in days]] +WORKSHEET[[#This Row],[Delay at workshop in days]] +WORKSHEET[[#This Row],[Delay at border in days]]</f>
        <v>9.75</v>
      </c>
    </row>
    <row r="2058" spans="1:31" x14ac:dyDescent="0.35">
      <c r="A2058" t="s">
        <v>2078</v>
      </c>
      <c r="B2058" t="s">
        <v>10</v>
      </c>
      <c r="C2058" t="s">
        <v>68</v>
      </c>
      <c r="D2058" t="s">
        <v>3620</v>
      </c>
      <c r="E2058" t="s">
        <v>3617</v>
      </c>
      <c r="F2058" t="str">
        <f>WORKSHEET[[#This Row],[Depart From]]&amp;"-"&amp;WORKSHEET[[#This Row],[Arrive To]]</f>
        <v>Zanzibar-Lagos</v>
      </c>
      <c r="G2058" s="2">
        <v>44739</v>
      </c>
      <c r="H2058" s="2">
        <v>44765</v>
      </c>
      <c r="I2058" s="2" t="str">
        <f t="shared" si="32"/>
        <v>Delivered</v>
      </c>
      <c r="J2058" s="2" t="str">
        <f>TEXT(WORKSHEET[[#This Row],[Offloading Date]], "mmm")</f>
        <v>Jul</v>
      </c>
      <c r="K2058" s="2" t="str">
        <f>IF(OR(WORKSHEET[[#This Row],[Year]]="", ISBLANK(WORKSHEET[[#This Row],[Year]]), WORKSHEET[[#This Row],[Year]]="null"), "Exclude", "Include")</f>
        <v>Include</v>
      </c>
      <c r="L2058" t="s">
        <v>16</v>
      </c>
      <c r="M2058" t="s">
        <v>12</v>
      </c>
      <c r="N2058" t="s">
        <v>13</v>
      </c>
      <c r="O2058">
        <v>25.975999999999999</v>
      </c>
      <c r="P2058">
        <v>600</v>
      </c>
      <c r="Q2058" t="s">
        <v>14</v>
      </c>
      <c r="R2058">
        <f>P2058 * _xll.XLOOKUP(Q2058,CALCULATION!$A$15:$A$17, CALCULATION!$B$15:$B$17 )</f>
        <v>600</v>
      </c>
      <c r="S2058" s="5">
        <f>O2058*P2058*_xll.XLOOKUP(Q2058,CALCULATION!$A$15:$A$17, CALCULATION!$B$15:$B$17)</f>
        <v>15585.599999999999</v>
      </c>
      <c r="T2058">
        <v>300</v>
      </c>
      <c r="U2058" t="s">
        <v>14</v>
      </c>
      <c r="V2058">
        <f>T2058 * _xll.XLOOKUP(U2058,CALCULATION!$A$15:$A$17, CALCULATION!$B$15:$B$17 )</f>
        <v>300</v>
      </c>
      <c r="W2058" s="5">
        <f>O2058*T2058*_xll.XLOOKUP(U2058,CALCULATION!$A$15:$A$17, CALCULATION!$B$15:$B$17)</f>
        <v>7792.7999999999993</v>
      </c>
      <c r="X2058" s="5">
        <f>WORKSHEET[[#This Row],[Clients Total Cost]] / WORKSHEET[[#This Row],[Clients Rate per T2 (USD)]]</f>
        <v>25.975999999999999</v>
      </c>
      <c r="Y2058" s="5">
        <f>WORKSHEET[[#This Row],[Clients Rate per T2 (USD)]] - WORKSHEET[[#This Row],[Supplier Rate Per t2 (USD)]]</f>
        <v>300</v>
      </c>
      <c r="Z2058" s="5">
        <f>WORKSHEET[[#This Row],[Profit Per T]] * WORKSHEET[[#This Row],[Weight]]</f>
        <v>7792.7999999999993</v>
      </c>
      <c r="AA2058">
        <v>1</v>
      </c>
      <c r="AB2058" s="1">
        <v>3.9</v>
      </c>
      <c r="AC2058" s="1">
        <v>2.6</v>
      </c>
      <c r="AD2058" s="1">
        <v>3.25</v>
      </c>
      <c r="AE2058" s="1">
        <f>WORKSHEET[[#This Row],[Delay at toll gate in days]] +WORKSHEET[[#This Row],[Delay at workshop in days]] +WORKSHEET[[#This Row],[Delay at border in days]]</f>
        <v>9.75</v>
      </c>
    </row>
    <row r="2059" spans="1:31" x14ac:dyDescent="0.35">
      <c r="A2059" t="s">
        <v>2079</v>
      </c>
      <c r="B2059" t="s">
        <v>10</v>
      </c>
      <c r="C2059" t="s">
        <v>68</v>
      </c>
      <c r="D2059" t="s">
        <v>3619</v>
      </c>
      <c r="E2059" t="s">
        <v>3617</v>
      </c>
      <c r="F2059" t="str">
        <f>WORKSHEET[[#This Row],[Depart From]]&amp;"-"&amp;WORKSHEET[[#This Row],[Arrive To]]</f>
        <v>Addis Ababa-Lagos</v>
      </c>
      <c r="G2059" s="2">
        <v>44739</v>
      </c>
      <c r="H2059" s="2">
        <v>44768</v>
      </c>
      <c r="I2059" s="2" t="str">
        <f t="shared" si="32"/>
        <v>Delivered</v>
      </c>
      <c r="J2059" s="2" t="str">
        <f>TEXT(WORKSHEET[[#This Row],[Offloading Date]], "mmm")</f>
        <v>Jul</v>
      </c>
      <c r="K2059" s="2" t="str">
        <f>IF(OR(WORKSHEET[[#This Row],[Year]]="", ISBLANK(WORKSHEET[[#This Row],[Year]]), WORKSHEET[[#This Row],[Year]]="null"), "Exclude", "Include")</f>
        <v>Include</v>
      </c>
      <c r="L2059" t="s">
        <v>16</v>
      </c>
      <c r="M2059" t="s">
        <v>12</v>
      </c>
      <c r="N2059" t="s">
        <v>13</v>
      </c>
      <c r="O2059">
        <v>25.984000000000002</v>
      </c>
      <c r="P2059">
        <v>600</v>
      </c>
      <c r="Q2059" t="s">
        <v>14</v>
      </c>
      <c r="R2059">
        <f>P2059 * _xll.XLOOKUP(Q2059,CALCULATION!$A$15:$A$17, CALCULATION!$B$15:$B$17 )</f>
        <v>600</v>
      </c>
      <c r="S2059" s="5">
        <f>O2059*P2059*_xll.XLOOKUP(Q2059,CALCULATION!$A$15:$A$17, CALCULATION!$B$15:$B$17)</f>
        <v>15590.400000000001</v>
      </c>
      <c r="T2059">
        <v>300</v>
      </c>
      <c r="U2059" t="s">
        <v>14</v>
      </c>
      <c r="V2059">
        <f>T2059 * _xll.XLOOKUP(U2059,CALCULATION!$A$15:$A$17, CALCULATION!$B$15:$B$17 )</f>
        <v>300</v>
      </c>
      <c r="W2059" s="5">
        <f>O2059*T2059*_xll.XLOOKUP(U2059,CALCULATION!$A$15:$A$17, CALCULATION!$B$15:$B$17)</f>
        <v>7795.2000000000007</v>
      </c>
      <c r="X2059" s="5">
        <f>WORKSHEET[[#This Row],[Clients Total Cost]] / WORKSHEET[[#This Row],[Clients Rate per T2 (USD)]]</f>
        <v>25.984000000000002</v>
      </c>
      <c r="Y2059" s="5">
        <f>WORKSHEET[[#This Row],[Clients Rate per T2 (USD)]] - WORKSHEET[[#This Row],[Supplier Rate Per t2 (USD)]]</f>
        <v>300</v>
      </c>
      <c r="Z2059" s="5">
        <f>WORKSHEET[[#This Row],[Profit Per T]] * WORKSHEET[[#This Row],[Weight]]</f>
        <v>7795.2000000000007</v>
      </c>
      <c r="AA2059">
        <v>1</v>
      </c>
      <c r="AB2059" s="1">
        <v>4.3499999999999996</v>
      </c>
      <c r="AC2059" s="1">
        <v>2.9000000000000004</v>
      </c>
      <c r="AD2059" s="1">
        <v>3.625</v>
      </c>
      <c r="AE2059" s="1">
        <f>WORKSHEET[[#This Row],[Delay at toll gate in days]] +WORKSHEET[[#This Row],[Delay at workshop in days]] +WORKSHEET[[#This Row],[Delay at border in days]]</f>
        <v>10.875</v>
      </c>
    </row>
    <row r="2060" spans="1:31" x14ac:dyDescent="0.35">
      <c r="A2060" t="s">
        <v>2080</v>
      </c>
      <c r="B2060" t="s">
        <v>10</v>
      </c>
      <c r="C2060" t="s">
        <v>68</v>
      </c>
      <c r="D2060" t="s">
        <v>3616</v>
      </c>
      <c r="E2060" t="s">
        <v>3612</v>
      </c>
      <c r="F2060" t="str">
        <f>WORKSHEET[[#This Row],[Depart From]]&amp;"-"&amp;WORKSHEET[[#This Row],[Arrive To]]</f>
        <v>Marrakech-Victoria</v>
      </c>
      <c r="G2060" s="2">
        <v>44739</v>
      </c>
      <c r="H2060" s="2">
        <v>44769</v>
      </c>
      <c r="I2060" s="2" t="str">
        <f t="shared" si="32"/>
        <v>Delivered</v>
      </c>
      <c r="J2060" s="2" t="str">
        <f>TEXT(WORKSHEET[[#This Row],[Offloading Date]], "mmm")</f>
        <v>Jul</v>
      </c>
      <c r="K2060" s="2" t="str">
        <f>IF(OR(WORKSHEET[[#This Row],[Year]]="", ISBLANK(WORKSHEET[[#This Row],[Year]]), WORKSHEET[[#This Row],[Year]]="null"), "Exclude", "Include")</f>
        <v>Include</v>
      </c>
      <c r="L2060" t="s">
        <v>16</v>
      </c>
      <c r="M2060" t="s">
        <v>12</v>
      </c>
      <c r="N2060" t="s">
        <v>13</v>
      </c>
      <c r="O2060">
        <v>26.332000000000001</v>
      </c>
      <c r="P2060">
        <v>600</v>
      </c>
      <c r="Q2060" t="s">
        <v>14</v>
      </c>
      <c r="R2060">
        <f>P2060 * _xll.XLOOKUP(Q2060,CALCULATION!$A$15:$A$17, CALCULATION!$B$15:$B$17 )</f>
        <v>600</v>
      </c>
      <c r="S2060" s="5">
        <f>O2060*P2060*_xll.XLOOKUP(Q2060,CALCULATION!$A$15:$A$17, CALCULATION!$B$15:$B$17)</f>
        <v>15799.2</v>
      </c>
      <c r="T2060">
        <v>300</v>
      </c>
      <c r="U2060" t="s">
        <v>14</v>
      </c>
      <c r="V2060">
        <f>T2060 * _xll.XLOOKUP(U2060,CALCULATION!$A$15:$A$17, CALCULATION!$B$15:$B$17 )</f>
        <v>300</v>
      </c>
      <c r="W2060" s="5">
        <f>O2060*T2060*_xll.XLOOKUP(U2060,CALCULATION!$A$15:$A$17, CALCULATION!$B$15:$B$17)</f>
        <v>7899.6</v>
      </c>
      <c r="X2060" s="5">
        <f>WORKSHEET[[#This Row],[Clients Total Cost]] / WORKSHEET[[#This Row],[Clients Rate per T2 (USD)]]</f>
        <v>26.332000000000001</v>
      </c>
      <c r="Y2060" s="5">
        <f>WORKSHEET[[#This Row],[Clients Rate per T2 (USD)]] - WORKSHEET[[#This Row],[Supplier Rate Per t2 (USD)]]</f>
        <v>300</v>
      </c>
      <c r="Z2060" s="5">
        <f>WORKSHEET[[#This Row],[Profit Per T]] * WORKSHEET[[#This Row],[Weight]]</f>
        <v>7899.6</v>
      </c>
      <c r="AA2060">
        <v>1</v>
      </c>
      <c r="AB2060" s="1">
        <v>4.5</v>
      </c>
      <c r="AC2060" s="1">
        <v>3</v>
      </c>
      <c r="AD2060" s="1">
        <v>3.75</v>
      </c>
      <c r="AE2060" s="1">
        <f>WORKSHEET[[#This Row],[Delay at toll gate in days]] +WORKSHEET[[#This Row],[Delay at workshop in days]] +WORKSHEET[[#This Row],[Delay at border in days]]</f>
        <v>11.25</v>
      </c>
    </row>
    <row r="2061" spans="1:31" x14ac:dyDescent="0.35">
      <c r="A2061" t="s">
        <v>2081</v>
      </c>
      <c r="B2061" t="s">
        <v>10</v>
      </c>
      <c r="C2061" t="s">
        <v>11</v>
      </c>
      <c r="D2061" t="s">
        <v>3611</v>
      </c>
      <c r="E2061" t="s">
        <v>3612</v>
      </c>
      <c r="F2061" t="str">
        <f>WORKSHEET[[#This Row],[Depart From]]&amp;"-"&amp;WORKSHEET[[#This Row],[Arrive To]]</f>
        <v>Mogadishu-Victoria</v>
      </c>
      <c r="G2061" s="2">
        <v>44797</v>
      </c>
      <c r="H2061" s="2">
        <v>44818</v>
      </c>
      <c r="I2061" s="2" t="str">
        <f t="shared" si="32"/>
        <v>Delivered</v>
      </c>
      <c r="J2061" s="2" t="str">
        <f>TEXT(WORKSHEET[[#This Row],[Offloading Date]], "mmm")</f>
        <v>Sep</v>
      </c>
      <c r="K2061" s="2" t="str">
        <f>IF(OR(WORKSHEET[[#This Row],[Year]]="", ISBLANK(WORKSHEET[[#This Row],[Year]]), WORKSHEET[[#This Row],[Year]]="null"), "Exclude", "Include")</f>
        <v>Include</v>
      </c>
      <c r="L2061" t="s">
        <v>3624</v>
      </c>
      <c r="M2061" t="s">
        <v>3624</v>
      </c>
      <c r="N2061" t="s">
        <v>13</v>
      </c>
      <c r="O2061">
        <v>25.69</v>
      </c>
      <c r="P2061">
        <v>600</v>
      </c>
      <c r="Q2061" t="s">
        <v>14</v>
      </c>
      <c r="R2061">
        <f>P2061 * _xll.XLOOKUP(Q2061,CALCULATION!$A$15:$A$17, CALCULATION!$B$15:$B$17 )</f>
        <v>600</v>
      </c>
      <c r="S2061" s="5">
        <f>O2061*P2061*_xll.XLOOKUP(Q2061,CALCULATION!$A$15:$A$17, CALCULATION!$B$15:$B$17)</f>
        <v>15414</v>
      </c>
      <c r="T2061">
        <v>300</v>
      </c>
      <c r="U2061" t="s">
        <v>14</v>
      </c>
      <c r="V2061">
        <f>T2061 * _xll.XLOOKUP(U2061,CALCULATION!$A$15:$A$17, CALCULATION!$B$15:$B$17 )</f>
        <v>300</v>
      </c>
      <c r="W2061" s="5">
        <f>O2061*T2061*_xll.XLOOKUP(U2061,CALCULATION!$A$15:$A$17, CALCULATION!$B$15:$B$17)</f>
        <v>7707</v>
      </c>
      <c r="X2061" s="5">
        <f>WORKSHEET[[#This Row],[Clients Total Cost]] / WORKSHEET[[#This Row],[Clients Rate per T2 (USD)]]</f>
        <v>25.69</v>
      </c>
      <c r="Y2061" s="5">
        <f>WORKSHEET[[#This Row],[Clients Rate per T2 (USD)]] - WORKSHEET[[#This Row],[Supplier Rate Per t2 (USD)]]</f>
        <v>300</v>
      </c>
      <c r="Z2061" s="5">
        <f>WORKSHEET[[#This Row],[Profit Per T]] * WORKSHEET[[#This Row],[Weight]]</f>
        <v>7707</v>
      </c>
      <c r="AA2061">
        <v>0</v>
      </c>
      <c r="AB2061" s="1">
        <v>3.15</v>
      </c>
      <c r="AC2061" s="1">
        <v>2.1</v>
      </c>
      <c r="AD2061" s="1">
        <v>2.625</v>
      </c>
      <c r="AE2061" s="1">
        <f>WORKSHEET[[#This Row],[Delay at toll gate in days]] +WORKSHEET[[#This Row],[Delay at workshop in days]] +WORKSHEET[[#This Row],[Delay at border in days]]</f>
        <v>7.875</v>
      </c>
    </row>
    <row r="2062" spans="1:31" x14ac:dyDescent="0.35">
      <c r="A2062" t="s">
        <v>2082</v>
      </c>
      <c r="B2062" t="s">
        <v>10</v>
      </c>
      <c r="C2062" t="s">
        <v>68</v>
      </c>
      <c r="D2062" t="s">
        <v>3615</v>
      </c>
      <c r="E2062" t="s">
        <v>3613</v>
      </c>
      <c r="F2062" t="str">
        <f>WORKSHEET[[#This Row],[Depart From]]&amp;"-"&amp;WORKSHEET[[#This Row],[Arrive To]]</f>
        <v>Mombasa-Sanaa</v>
      </c>
      <c r="G2062" s="2">
        <v>44656</v>
      </c>
      <c r="H2062" s="2">
        <v>44674</v>
      </c>
      <c r="I2062" s="2" t="str">
        <f t="shared" si="32"/>
        <v>Delivered</v>
      </c>
      <c r="J2062" s="2" t="str">
        <f>TEXT(WORKSHEET[[#This Row],[Offloading Date]], "mmm")</f>
        <v>Apr</v>
      </c>
      <c r="K2062" s="2" t="str">
        <f>IF(OR(WORKSHEET[[#This Row],[Year]]="", ISBLANK(WORKSHEET[[#This Row],[Year]]), WORKSHEET[[#This Row],[Year]]="null"), "Exclude", "Include")</f>
        <v>Include</v>
      </c>
      <c r="L2062" t="s">
        <v>16</v>
      </c>
      <c r="M2062" t="s">
        <v>12</v>
      </c>
      <c r="N2062" t="s">
        <v>13</v>
      </c>
      <c r="O2062">
        <v>29</v>
      </c>
      <c r="P2062">
        <v>600</v>
      </c>
      <c r="Q2062" t="s">
        <v>14</v>
      </c>
      <c r="R2062">
        <f>P2062 * _xll.XLOOKUP(Q2062,CALCULATION!$A$15:$A$17, CALCULATION!$B$15:$B$17 )</f>
        <v>600</v>
      </c>
      <c r="S2062" s="5">
        <f>O2062*P2062*_xll.XLOOKUP(Q2062,CALCULATION!$A$15:$A$17, CALCULATION!$B$15:$B$17)</f>
        <v>17400</v>
      </c>
      <c r="T2062">
        <v>300</v>
      </c>
      <c r="U2062" t="s">
        <v>14</v>
      </c>
      <c r="V2062">
        <f>T2062 * _xll.XLOOKUP(U2062,CALCULATION!$A$15:$A$17, CALCULATION!$B$15:$B$17 )</f>
        <v>300</v>
      </c>
      <c r="W2062" s="5">
        <f>O2062*T2062*_xll.XLOOKUP(U2062,CALCULATION!$A$15:$A$17, CALCULATION!$B$15:$B$17)</f>
        <v>8700</v>
      </c>
      <c r="X2062" s="5">
        <f>WORKSHEET[[#This Row],[Clients Total Cost]] / WORKSHEET[[#This Row],[Clients Rate per T2 (USD)]]</f>
        <v>29</v>
      </c>
      <c r="Y2062" s="5">
        <f>WORKSHEET[[#This Row],[Clients Rate per T2 (USD)]] - WORKSHEET[[#This Row],[Supplier Rate Per t2 (USD)]]</f>
        <v>300</v>
      </c>
      <c r="Z2062" s="5">
        <f>WORKSHEET[[#This Row],[Profit Per T]] * WORKSHEET[[#This Row],[Weight]]</f>
        <v>8700</v>
      </c>
      <c r="AA2062">
        <v>1</v>
      </c>
      <c r="AB2062" s="1">
        <v>2.6999999999999997</v>
      </c>
      <c r="AC2062" s="1">
        <v>1.8</v>
      </c>
      <c r="AD2062" s="1">
        <v>2.25</v>
      </c>
      <c r="AE2062" s="1">
        <f>WORKSHEET[[#This Row],[Delay at toll gate in days]] +WORKSHEET[[#This Row],[Delay at workshop in days]] +WORKSHEET[[#This Row],[Delay at border in days]]</f>
        <v>6.75</v>
      </c>
    </row>
    <row r="2063" spans="1:31" x14ac:dyDescent="0.35">
      <c r="A2063" t="s">
        <v>2083</v>
      </c>
      <c r="B2063" t="s">
        <v>10</v>
      </c>
      <c r="C2063" t="s">
        <v>11</v>
      </c>
      <c r="D2063" t="s">
        <v>3619</v>
      </c>
      <c r="E2063" t="s">
        <v>3618</v>
      </c>
      <c r="F2063" t="str">
        <f>WORKSHEET[[#This Row],[Depart From]]&amp;"-"&amp;WORKSHEET[[#This Row],[Arrive To]]</f>
        <v>Addis Ababa-Tripoli</v>
      </c>
      <c r="G2063" s="2">
        <v>44590</v>
      </c>
      <c r="H2063" s="2">
        <v>44618</v>
      </c>
      <c r="I2063" s="2" t="str">
        <f t="shared" si="32"/>
        <v>Delivered</v>
      </c>
      <c r="J2063" s="2" t="str">
        <f>TEXT(WORKSHEET[[#This Row],[Offloading Date]], "mmm")</f>
        <v>Feb</v>
      </c>
      <c r="K2063" s="2" t="str">
        <f>IF(OR(WORKSHEET[[#This Row],[Year]]="", ISBLANK(WORKSHEET[[#This Row],[Year]]), WORKSHEET[[#This Row],[Year]]="null"), "Exclude", "Include")</f>
        <v>Include</v>
      </c>
      <c r="L2063" t="s">
        <v>16</v>
      </c>
      <c r="M2063" t="s">
        <v>12</v>
      </c>
      <c r="N2063" t="s">
        <v>13</v>
      </c>
      <c r="O2063">
        <v>31.071999999999999</v>
      </c>
      <c r="P2063">
        <v>600</v>
      </c>
      <c r="Q2063" t="s">
        <v>14</v>
      </c>
      <c r="R2063">
        <f>P2063 * _xll.XLOOKUP(Q2063,CALCULATION!$A$15:$A$17, CALCULATION!$B$15:$B$17 )</f>
        <v>600</v>
      </c>
      <c r="S2063" s="5">
        <f>O2063*P2063*_xll.XLOOKUP(Q2063,CALCULATION!$A$15:$A$17, CALCULATION!$B$15:$B$17)</f>
        <v>18643.2</v>
      </c>
      <c r="T2063">
        <v>300</v>
      </c>
      <c r="U2063" t="s">
        <v>14</v>
      </c>
      <c r="V2063">
        <f>T2063 * _xll.XLOOKUP(U2063,CALCULATION!$A$15:$A$17, CALCULATION!$B$15:$B$17 )</f>
        <v>300</v>
      </c>
      <c r="W2063" s="5">
        <f>O2063*T2063*_xll.XLOOKUP(U2063,CALCULATION!$A$15:$A$17, CALCULATION!$B$15:$B$17)</f>
        <v>9321.6</v>
      </c>
      <c r="X2063" s="5">
        <f>WORKSHEET[[#This Row],[Clients Total Cost]] / WORKSHEET[[#This Row],[Clients Rate per T2 (USD)]]</f>
        <v>31.072000000000003</v>
      </c>
      <c r="Y2063" s="5">
        <f>WORKSHEET[[#This Row],[Clients Rate per T2 (USD)]] - WORKSHEET[[#This Row],[Supplier Rate Per t2 (USD)]]</f>
        <v>300</v>
      </c>
      <c r="Z2063" s="5">
        <f>WORKSHEET[[#This Row],[Profit Per T]] * WORKSHEET[[#This Row],[Weight]]</f>
        <v>9321.6</v>
      </c>
      <c r="AA2063">
        <v>1</v>
      </c>
      <c r="AB2063" s="1">
        <v>4.2</v>
      </c>
      <c r="AC2063" s="1">
        <v>2.8000000000000003</v>
      </c>
      <c r="AD2063" s="1">
        <v>3.5</v>
      </c>
      <c r="AE2063" s="1">
        <f>WORKSHEET[[#This Row],[Delay at toll gate in days]] +WORKSHEET[[#This Row],[Delay at workshop in days]] +WORKSHEET[[#This Row],[Delay at border in days]]</f>
        <v>10.5</v>
      </c>
    </row>
    <row r="2064" spans="1:31" x14ac:dyDescent="0.35">
      <c r="A2064" t="s">
        <v>2084</v>
      </c>
      <c r="B2064" t="s">
        <v>10</v>
      </c>
      <c r="C2064" t="s">
        <v>11</v>
      </c>
      <c r="D2064" t="s">
        <v>3620</v>
      </c>
      <c r="E2064" t="s">
        <v>3614</v>
      </c>
      <c r="F2064" t="str">
        <f>WORKSHEET[[#This Row],[Depart From]]&amp;"-"&amp;WORKSHEET[[#This Row],[Arrive To]]</f>
        <v>Zanzibar-Alger</v>
      </c>
      <c r="G2064" s="2">
        <v>44590</v>
      </c>
      <c r="H2064" s="2">
        <v>44618</v>
      </c>
      <c r="I2064" s="2" t="str">
        <f t="shared" si="32"/>
        <v>Delivered</v>
      </c>
      <c r="J2064" s="2" t="str">
        <f>TEXT(WORKSHEET[[#This Row],[Offloading Date]], "mmm")</f>
        <v>Feb</v>
      </c>
      <c r="K2064" s="2" t="str">
        <f>IF(OR(WORKSHEET[[#This Row],[Year]]="", ISBLANK(WORKSHEET[[#This Row],[Year]]), WORKSHEET[[#This Row],[Year]]="null"), "Exclude", "Include")</f>
        <v>Include</v>
      </c>
      <c r="L2064" t="s">
        <v>16</v>
      </c>
      <c r="M2064" t="s">
        <v>12</v>
      </c>
      <c r="N2064" t="s">
        <v>13</v>
      </c>
      <c r="O2064">
        <v>31.111000000000001</v>
      </c>
      <c r="P2064">
        <v>600</v>
      </c>
      <c r="Q2064" t="s">
        <v>14</v>
      </c>
      <c r="R2064">
        <f>P2064 * _xll.XLOOKUP(Q2064,CALCULATION!$A$15:$A$17, CALCULATION!$B$15:$B$17 )</f>
        <v>600</v>
      </c>
      <c r="S2064" s="5">
        <f>O2064*P2064*_xll.XLOOKUP(Q2064,CALCULATION!$A$15:$A$17, CALCULATION!$B$15:$B$17)</f>
        <v>18666.600000000002</v>
      </c>
      <c r="T2064">
        <v>300</v>
      </c>
      <c r="U2064" t="s">
        <v>14</v>
      </c>
      <c r="V2064">
        <f>T2064 * _xll.XLOOKUP(U2064,CALCULATION!$A$15:$A$17, CALCULATION!$B$15:$B$17 )</f>
        <v>300</v>
      </c>
      <c r="W2064" s="5">
        <f>O2064*T2064*_xll.XLOOKUP(U2064,CALCULATION!$A$15:$A$17, CALCULATION!$B$15:$B$17)</f>
        <v>9333.3000000000011</v>
      </c>
      <c r="X2064" s="5">
        <f>WORKSHEET[[#This Row],[Clients Total Cost]] / WORKSHEET[[#This Row],[Clients Rate per T2 (USD)]]</f>
        <v>31.111000000000004</v>
      </c>
      <c r="Y2064" s="5">
        <f>WORKSHEET[[#This Row],[Clients Rate per T2 (USD)]] - WORKSHEET[[#This Row],[Supplier Rate Per t2 (USD)]]</f>
        <v>300</v>
      </c>
      <c r="Z2064" s="5">
        <f>WORKSHEET[[#This Row],[Profit Per T]] * WORKSHEET[[#This Row],[Weight]]</f>
        <v>9333.3000000000011</v>
      </c>
      <c r="AA2064">
        <v>1</v>
      </c>
      <c r="AB2064" s="1">
        <v>4.2</v>
      </c>
      <c r="AC2064" s="1">
        <v>2.8000000000000003</v>
      </c>
      <c r="AD2064" s="1">
        <v>3.5</v>
      </c>
      <c r="AE2064" s="1">
        <f>WORKSHEET[[#This Row],[Delay at toll gate in days]] +WORKSHEET[[#This Row],[Delay at workshop in days]] +WORKSHEET[[#This Row],[Delay at border in days]]</f>
        <v>10.5</v>
      </c>
    </row>
    <row r="2065" spans="1:31" x14ac:dyDescent="0.35">
      <c r="A2065" t="s">
        <v>2085</v>
      </c>
      <c r="B2065" t="s">
        <v>10</v>
      </c>
      <c r="C2065" t="s">
        <v>11</v>
      </c>
      <c r="D2065" t="s">
        <v>3615</v>
      </c>
      <c r="E2065" t="s">
        <v>3618</v>
      </c>
      <c r="F2065" t="str">
        <f>WORKSHEET[[#This Row],[Depart From]]&amp;"-"&amp;WORKSHEET[[#This Row],[Arrive To]]</f>
        <v>Mombasa-Tripoli</v>
      </c>
      <c r="G2065" s="2">
        <v>44590</v>
      </c>
      <c r="H2065" s="2">
        <v>44618</v>
      </c>
      <c r="I2065" s="2" t="str">
        <f t="shared" si="32"/>
        <v>Delivered</v>
      </c>
      <c r="J2065" s="2" t="str">
        <f>TEXT(WORKSHEET[[#This Row],[Offloading Date]], "mmm")</f>
        <v>Feb</v>
      </c>
      <c r="K2065" s="2" t="str">
        <f>IF(OR(WORKSHEET[[#This Row],[Year]]="", ISBLANK(WORKSHEET[[#This Row],[Year]]), WORKSHEET[[#This Row],[Year]]="null"), "Exclude", "Include")</f>
        <v>Include</v>
      </c>
      <c r="L2065" t="s">
        <v>16</v>
      </c>
      <c r="M2065" t="s">
        <v>12</v>
      </c>
      <c r="N2065" t="s">
        <v>13</v>
      </c>
      <c r="O2065">
        <v>31.106999999999999</v>
      </c>
      <c r="P2065">
        <v>600</v>
      </c>
      <c r="Q2065" t="s">
        <v>14</v>
      </c>
      <c r="R2065">
        <f>P2065 * _xll.XLOOKUP(Q2065,CALCULATION!$A$15:$A$17, CALCULATION!$B$15:$B$17 )</f>
        <v>600</v>
      </c>
      <c r="S2065" s="5">
        <f>O2065*P2065*_xll.XLOOKUP(Q2065,CALCULATION!$A$15:$A$17, CALCULATION!$B$15:$B$17)</f>
        <v>18664.2</v>
      </c>
      <c r="T2065">
        <v>300</v>
      </c>
      <c r="U2065" t="s">
        <v>14</v>
      </c>
      <c r="V2065">
        <f>T2065 * _xll.XLOOKUP(U2065,CALCULATION!$A$15:$A$17, CALCULATION!$B$15:$B$17 )</f>
        <v>300</v>
      </c>
      <c r="W2065" s="5">
        <f>O2065*T2065*_xll.XLOOKUP(U2065,CALCULATION!$A$15:$A$17, CALCULATION!$B$15:$B$17)</f>
        <v>9332.1</v>
      </c>
      <c r="X2065" s="5">
        <f>WORKSHEET[[#This Row],[Clients Total Cost]] / WORKSHEET[[#This Row],[Clients Rate per T2 (USD)]]</f>
        <v>31.107000000000003</v>
      </c>
      <c r="Y2065" s="5">
        <f>WORKSHEET[[#This Row],[Clients Rate per T2 (USD)]] - WORKSHEET[[#This Row],[Supplier Rate Per t2 (USD)]]</f>
        <v>300</v>
      </c>
      <c r="Z2065" s="5">
        <f>WORKSHEET[[#This Row],[Profit Per T]] * WORKSHEET[[#This Row],[Weight]]</f>
        <v>9332.1</v>
      </c>
      <c r="AA2065">
        <v>1</v>
      </c>
      <c r="AB2065" s="1">
        <v>4.2</v>
      </c>
      <c r="AC2065" s="1">
        <v>2.8000000000000003</v>
      </c>
      <c r="AD2065" s="1">
        <v>3.5</v>
      </c>
      <c r="AE2065" s="1">
        <f>WORKSHEET[[#This Row],[Delay at toll gate in days]] +WORKSHEET[[#This Row],[Delay at workshop in days]] +WORKSHEET[[#This Row],[Delay at border in days]]</f>
        <v>10.5</v>
      </c>
    </row>
    <row r="2066" spans="1:31" x14ac:dyDescent="0.35">
      <c r="A2066" t="s">
        <v>2086</v>
      </c>
      <c r="B2066" t="s">
        <v>10</v>
      </c>
      <c r="C2066" t="s">
        <v>11</v>
      </c>
      <c r="D2066" t="s">
        <v>3619</v>
      </c>
      <c r="E2066" t="s">
        <v>3612</v>
      </c>
      <c r="F2066" t="str">
        <f>WORKSHEET[[#This Row],[Depart From]]&amp;"-"&amp;WORKSHEET[[#This Row],[Arrive To]]</f>
        <v>Addis Ababa-Victoria</v>
      </c>
      <c r="G2066" s="2">
        <v>44755</v>
      </c>
      <c r="H2066" s="2">
        <v>44767</v>
      </c>
      <c r="I2066" s="2" t="str">
        <f t="shared" si="32"/>
        <v>Delivered</v>
      </c>
      <c r="J2066" s="2" t="str">
        <f>TEXT(WORKSHEET[[#This Row],[Offloading Date]], "mmm")</f>
        <v>Jul</v>
      </c>
      <c r="K2066" s="2" t="str">
        <f>IF(OR(WORKSHEET[[#This Row],[Year]]="", ISBLANK(WORKSHEET[[#This Row],[Year]]), WORKSHEET[[#This Row],[Year]]="null"), "Exclude", "Include")</f>
        <v>Include</v>
      </c>
      <c r="L2066" t="s">
        <v>16</v>
      </c>
      <c r="M2066" t="s">
        <v>12</v>
      </c>
      <c r="N2066" t="s">
        <v>13</v>
      </c>
      <c r="O2066">
        <v>31.032</v>
      </c>
      <c r="P2066">
        <v>600</v>
      </c>
      <c r="Q2066" t="s">
        <v>14</v>
      </c>
      <c r="R2066">
        <f>P2066 * _xll.XLOOKUP(Q2066,CALCULATION!$A$15:$A$17, CALCULATION!$B$15:$B$17 )</f>
        <v>600</v>
      </c>
      <c r="S2066" s="5">
        <f>O2066*P2066*_xll.XLOOKUP(Q2066,CALCULATION!$A$15:$A$17, CALCULATION!$B$15:$B$17)</f>
        <v>18619.2</v>
      </c>
      <c r="T2066">
        <v>300</v>
      </c>
      <c r="U2066" t="s">
        <v>14</v>
      </c>
      <c r="V2066">
        <f>T2066 * _xll.XLOOKUP(U2066,CALCULATION!$A$15:$A$17, CALCULATION!$B$15:$B$17 )</f>
        <v>300</v>
      </c>
      <c r="W2066" s="5">
        <f>O2066*T2066*_xll.XLOOKUP(U2066,CALCULATION!$A$15:$A$17, CALCULATION!$B$15:$B$17)</f>
        <v>9309.6</v>
      </c>
      <c r="X2066" s="5">
        <f>WORKSHEET[[#This Row],[Clients Total Cost]] / WORKSHEET[[#This Row],[Clients Rate per T2 (USD)]]</f>
        <v>31.032</v>
      </c>
      <c r="Y2066" s="5">
        <f>WORKSHEET[[#This Row],[Clients Rate per T2 (USD)]] - WORKSHEET[[#This Row],[Supplier Rate Per t2 (USD)]]</f>
        <v>300</v>
      </c>
      <c r="Z2066" s="5">
        <f>WORKSHEET[[#This Row],[Profit Per T]] * WORKSHEET[[#This Row],[Weight]]</f>
        <v>9309.6</v>
      </c>
      <c r="AA2066">
        <v>1</v>
      </c>
      <c r="AB2066" s="1">
        <v>1.7999999999999998</v>
      </c>
      <c r="AC2066" s="1">
        <v>1.2000000000000002</v>
      </c>
      <c r="AD2066" s="1">
        <v>1.5</v>
      </c>
      <c r="AE2066" s="1">
        <f>WORKSHEET[[#This Row],[Delay at toll gate in days]] +WORKSHEET[[#This Row],[Delay at workshop in days]] +WORKSHEET[[#This Row],[Delay at border in days]]</f>
        <v>4.5</v>
      </c>
    </row>
    <row r="2067" spans="1:31" x14ac:dyDescent="0.35">
      <c r="A2067" t="s">
        <v>2087</v>
      </c>
      <c r="B2067" t="s">
        <v>10</v>
      </c>
      <c r="C2067" t="s">
        <v>11</v>
      </c>
      <c r="D2067" t="s">
        <v>3615</v>
      </c>
      <c r="E2067" t="s">
        <v>3614</v>
      </c>
      <c r="F2067" t="str">
        <f>WORKSHEET[[#This Row],[Depart From]]&amp;"-"&amp;WORKSHEET[[#This Row],[Arrive To]]</f>
        <v>Mombasa-Alger</v>
      </c>
      <c r="G2067" s="2">
        <v>44572</v>
      </c>
      <c r="H2067" s="2">
        <v>44589</v>
      </c>
      <c r="I2067" s="2" t="str">
        <f t="shared" si="32"/>
        <v>Delivered</v>
      </c>
      <c r="J2067" s="2" t="str">
        <f>TEXT(WORKSHEET[[#This Row],[Offloading Date]], "mmm")</f>
        <v>Jan</v>
      </c>
      <c r="K2067" s="2" t="str">
        <f>IF(OR(WORKSHEET[[#This Row],[Year]]="", ISBLANK(WORKSHEET[[#This Row],[Year]]), WORKSHEET[[#This Row],[Year]]="null"), "Exclude", "Include")</f>
        <v>Include</v>
      </c>
      <c r="L2067" t="s">
        <v>16</v>
      </c>
      <c r="M2067" t="s">
        <v>12</v>
      </c>
      <c r="N2067" t="s">
        <v>13</v>
      </c>
      <c r="O2067">
        <v>31.675000000000001</v>
      </c>
      <c r="P2067">
        <v>600</v>
      </c>
      <c r="Q2067" t="s">
        <v>14</v>
      </c>
      <c r="R2067">
        <f>P2067 * _xll.XLOOKUP(Q2067,CALCULATION!$A$15:$A$17, CALCULATION!$B$15:$B$17 )</f>
        <v>600</v>
      </c>
      <c r="S2067" s="5">
        <f>O2067*P2067*_xll.XLOOKUP(Q2067,CALCULATION!$A$15:$A$17, CALCULATION!$B$15:$B$17)</f>
        <v>19005</v>
      </c>
      <c r="T2067">
        <v>300</v>
      </c>
      <c r="U2067" t="s">
        <v>14</v>
      </c>
      <c r="V2067">
        <f>T2067 * _xll.XLOOKUP(U2067,CALCULATION!$A$15:$A$17, CALCULATION!$B$15:$B$17 )</f>
        <v>300</v>
      </c>
      <c r="W2067" s="5">
        <f>O2067*T2067*_xll.XLOOKUP(U2067,CALCULATION!$A$15:$A$17, CALCULATION!$B$15:$B$17)</f>
        <v>9502.5</v>
      </c>
      <c r="X2067" s="5">
        <f>WORKSHEET[[#This Row],[Clients Total Cost]] / WORKSHEET[[#This Row],[Clients Rate per T2 (USD)]]</f>
        <v>31.675000000000001</v>
      </c>
      <c r="Y2067" s="5">
        <f>WORKSHEET[[#This Row],[Clients Rate per T2 (USD)]] - WORKSHEET[[#This Row],[Supplier Rate Per t2 (USD)]]</f>
        <v>300</v>
      </c>
      <c r="Z2067" s="5">
        <f>WORKSHEET[[#This Row],[Profit Per T]] * WORKSHEET[[#This Row],[Weight]]</f>
        <v>9502.5</v>
      </c>
      <c r="AA2067">
        <v>1</v>
      </c>
      <c r="AB2067" s="1">
        <v>2.5499999999999998</v>
      </c>
      <c r="AC2067" s="1">
        <v>1.7000000000000002</v>
      </c>
      <c r="AD2067" s="1">
        <v>2.125</v>
      </c>
      <c r="AE2067" s="1">
        <f>WORKSHEET[[#This Row],[Delay at toll gate in days]] +WORKSHEET[[#This Row],[Delay at workshop in days]] +WORKSHEET[[#This Row],[Delay at border in days]]</f>
        <v>6.375</v>
      </c>
    </row>
    <row r="2068" spans="1:31" x14ac:dyDescent="0.35">
      <c r="A2068" t="s">
        <v>2088</v>
      </c>
      <c r="B2068" t="s">
        <v>10</v>
      </c>
      <c r="C2068" t="s">
        <v>11</v>
      </c>
      <c r="D2068" t="s">
        <v>3620</v>
      </c>
      <c r="E2068" t="s">
        <v>3613</v>
      </c>
      <c r="F2068" t="str">
        <f>WORKSHEET[[#This Row],[Depart From]]&amp;"-"&amp;WORKSHEET[[#This Row],[Arrive To]]</f>
        <v>Zanzibar-Sanaa</v>
      </c>
      <c r="G2068" s="2">
        <v>44572</v>
      </c>
      <c r="H2068" s="2">
        <v>44589</v>
      </c>
      <c r="I2068" s="2" t="str">
        <f t="shared" si="32"/>
        <v>Delivered</v>
      </c>
      <c r="J2068" s="2" t="str">
        <f>TEXT(WORKSHEET[[#This Row],[Offloading Date]], "mmm")</f>
        <v>Jan</v>
      </c>
      <c r="K2068" s="2" t="str">
        <f>IF(OR(WORKSHEET[[#This Row],[Year]]="", ISBLANK(WORKSHEET[[#This Row],[Year]]), WORKSHEET[[#This Row],[Year]]="null"), "Exclude", "Include")</f>
        <v>Include</v>
      </c>
      <c r="L2068" t="s">
        <v>16</v>
      </c>
      <c r="M2068" t="s">
        <v>3624</v>
      </c>
      <c r="N2068" t="s">
        <v>69</v>
      </c>
      <c r="O2068">
        <v>31.675000000000001</v>
      </c>
      <c r="P2068">
        <v>20</v>
      </c>
      <c r="Q2068" t="s">
        <v>14</v>
      </c>
      <c r="R2068">
        <f>P2068 * _xll.XLOOKUP(Q2068,CALCULATION!$A$15:$A$17, CALCULATION!$B$15:$B$17 )</f>
        <v>20</v>
      </c>
      <c r="S2068" s="5">
        <f>O2068*P2068*_xll.XLOOKUP(Q2068,CALCULATION!$A$15:$A$17, CALCULATION!$B$15:$B$17)</f>
        <v>633.5</v>
      </c>
      <c r="T2068">
        <v>10</v>
      </c>
      <c r="U2068" t="s">
        <v>14</v>
      </c>
      <c r="V2068">
        <f>T2068 * _xll.XLOOKUP(U2068,CALCULATION!$A$15:$A$17, CALCULATION!$B$15:$B$17 )</f>
        <v>10</v>
      </c>
      <c r="W2068" s="5">
        <f>O2068*T2068*_xll.XLOOKUP(U2068,CALCULATION!$A$15:$A$17, CALCULATION!$B$15:$B$17)</f>
        <v>316.75</v>
      </c>
      <c r="X2068" s="5">
        <f>WORKSHEET[[#This Row],[Clients Total Cost]] / WORKSHEET[[#This Row],[Clients Rate per T2 (USD)]]</f>
        <v>31.675000000000001</v>
      </c>
      <c r="Y2068" s="5">
        <f>WORKSHEET[[#This Row],[Clients Rate per T2 (USD)]] - WORKSHEET[[#This Row],[Supplier Rate Per t2 (USD)]]</f>
        <v>10</v>
      </c>
      <c r="Z2068" s="5">
        <f>WORKSHEET[[#This Row],[Profit Per T]] * WORKSHEET[[#This Row],[Weight]]</f>
        <v>316.75</v>
      </c>
      <c r="AA2068">
        <v>1</v>
      </c>
      <c r="AB2068" s="1">
        <v>2.5499999999999998</v>
      </c>
      <c r="AC2068" s="1">
        <v>1.7000000000000002</v>
      </c>
      <c r="AD2068" s="1">
        <v>2.125</v>
      </c>
      <c r="AE2068" s="1">
        <f>WORKSHEET[[#This Row],[Delay at toll gate in days]] +WORKSHEET[[#This Row],[Delay at workshop in days]] +WORKSHEET[[#This Row],[Delay at border in days]]</f>
        <v>6.375</v>
      </c>
    </row>
    <row r="2069" spans="1:31" x14ac:dyDescent="0.35">
      <c r="A2069" t="s">
        <v>2089</v>
      </c>
      <c r="B2069" t="s">
        <v>10</v>
      </c>
      <c r="C2069" t="s">
        <v>56</v>
      </c>
      <c r="D2069" t="s">
        <v>3619</v>
      </c>
      <c r="E2069" t="s">
        <v>3612</v>
      </c>
      <c r="F2069" t="str">
        <f>WORKSHEET[[#This Row],[Depart From]]&amp;"-"&amp;WORKSHEET[[#This Row],[Arrive To]]</f>
        <v>Addis Ababa-Victoria</v>
      </c>
      <c r="G2069" s="2">
        <v>44665</v>
      </c>
      <c r="H2069" s="2">
        <v>44698</v>
      </c>
      <c r="I2069" s="2" t="str">
        <f t="shared" si="32"/>
        <v>Delivered</v>
      </c>
      <c r="J2069" s="2" t="str">
        <f>TEXT(WORKSHEET[[#This Row],[Offloading Date]], "mmm")</f>
        <v>May</v>
      </c>
      <c r="K2069" s="2" t="str">
        <f>IF(OR(WORKSHEET[[#This Row],[Year]]="", ISBLANK(WORKSHEET[[#This Row],[Year]]), WORKSHEET[[#This Row],[Year]]="null"), "Exclude", "Include")</f>
        <v>Include</v>
      </c>
      <c r="L2069" t="s">
        <v>16</v>
      </c>
      <c r="M2069" t="s">
        <v>16</v>
      </c>
      <c r="N2069" t="s">
        <v>13</v>
      </c>
      <c r="O2069">
        <v>35.53</v>
      </c>
      <c r="P2069">
        <v>600</v>
      </c>
      <c r="Q2069" t="s">
        <v>14</v>
      </c>
      <c r="R2069">
        <f>P2069 * _xll.XLOOKUP(Q2069,CALCULATION!$A$15:$A$17, CALCULATION!$B$15:$B$17 )</f>
        <v>600</v>
      </c>
      <c r="S2069" s="5">
        <f>O2069*P2069*_xll.XLOOKUP(Q2069,CALCULATION!$A$15:$A$17, CALCULATION!$B$15:$B$17)</f>
        <v>21318</v>
      </c>
      <c r="T2069">
        <v>300</v>
      </c>
      <c r="U2069" t="s">
        <v>14</v>
      </c>
      <c r="V2069">
        <f>T2069 * _xll.XLOOKUP(U2069,CALCULATION!$A$15:$A$17, CALCULATION!$B$15:$B$17 )</f>
        <v>300</v>
      </c>
      <c r="W2069" s="5">
        <f>O2069*T2069*_xll.XLOOKUP(U2069,CALCULATION!$A$15:$A$17, CALCULATION!$B$15:$B$17)</f>
        <v>10659</v>
      </c>
      <c r="X2069" s="5">
        <f>WORKSHEET[[#This Row],[Clients Total Cost]] / WORKSHEET[[#This Row],[Clients Rate per T2 (USD)]]</f>
        <v>35.53</v>
      </c>
      <c r="Y2069" s="5">
        <f>WORKSHEET[[#This Row],[Clients Rate per T2 (USD)]] - WORKSHEET[[#This Row],[Supplier Rate Per t2 (USD)]]</f>
        <v>300</v>
      </c>
      <c r="Z2069" s="5">
        <f>WORKSHEET[[#This Row],[Profit Per T]] * WORKSHEET[[#This Row],[Weight]]</f>
        <v>10659</v>
      </c>
      <c r="AA2069">
        <v>0</v>
      </c>
      <c r="AB2069" s="1">
        <v>4.95</v>
      </c>
      <c r="AC2069" s="1">
        <v>3.3000000000000003</v>
      </c>
      <c r="AD2069" s="1">
        <v>4.125</v>
      </c>
      <c r="AE2069" s="1">
        <f>WORKSHEET[[#This Row],[Delay at toll gate in days]] +WORKSHEET[[#This Row],[Delay at workshop in days]] +WORKSHEET[[#This Row],[Delay at border in days]]</f>
        <v>12.375</v>
      </c>
    </row>
    <row r="2070" spans="1:31" x14ac:dyDescent="0.35">
      <c r="A2070" t="s">
        <v>2090</v>
      </c>
      <c r="B2070" t="s">
        <v>10</v>
      </c>
      <c r="C2070" t="s">
        <v>56</v>
      </c>
      <c r="D2070" t="s">
        <v>3611</v>
      </c>
      <c r="E2070" t="s">
        <v>3613</v>
      </c>
      <c r="F2070" t="str">
        <f>WORKSHEET[[#This Row],[Depart From]]&amp;"-"&amp;WORKSHEET[[#This Row],[Arrive To]]</f>
        <v>Mogadishu-Sanaa</v>
      </c>
      <c r="G2070" s="2">
        <v>44665</v>
      </c>
      <c r="H2070" s="2">
        <v>44698</v>
      </c>
      <c r="I2070" s="2" t="str">
        <f t="shared" si="32"/>
        <v>Delivered</v>
      </c>
      <c r="J2070" s="2" t="str">
        <f>TEXT(WORKSHEET[[#This Row],[Offloading Date]], "mmm")</f>
        <v>May</v>
      </c>
      <c r="K2070" s="2" t="str">
        <f>IF(OR(WORKSHEET[[#This Row],[Year]]="", ISBLANK(WORKSHEET[[#This Row],[Year]]), WORKSHEET[[#This Row],[Year]]="null"), "Exclude", "Include")</f>
        <v>Include</v>
      </c>
      <c r="L2070" t="s">
        <v>16</v>
      </c>
      <c r="M2070" t="s">
        <v>16</v>
      </c>
      <c r="N2070" t="s">
        <v>13</v>
      </c>
      <c r="O2070">
        <v>35.53</v>
      </c>
      <c r="P2070">
        <v>600</v>
      </c>
      <c r="Q2070" t="s">
        <v>14</v>
      </c>
      <c r="R2070">
        <f>P2070 * _xll.XLOOKUP(Q2070,CALCULATION!$A$15:$A$17, CALCULATION!$B$15:$B$17 )</f>
        <v>600</v>
      </c>
      <c r="S2070" s="5">
        <f>O2070*P2070*_xll.XLOOKUP(Q2070,CALCULATION!$A$15:$A$17, CALCULATION!$B$15:$B$17)</f>
        <v>21318</v>
      </c>
      <c r="T2070">
        <v>300</v>
      </c>
      <c r="U2070" t="s">
        <v>14</v>
      </c>
      <c r="V2070">
        <f>T2070 * _xll.XLOOKUP(U2070,CALCULATION!$A$15:$A$17, CALCULATION!$B$15:$B$17 )</f>
        <v>300</v>
      </c>
      <c r="W2070" s="5">
        <f>O2070*T2070*_xll.XLOOKUP(U2070,CALCULATION!$A$15:$A$17, CALCULATION!$B$15:$B$17)</f>
        <v>10659</v>
      </c>
      <c r="X2070" s="5">
        <f>WORKSHEET[[#This Row],[Clients Total Cost]] / WORKSHEET[[#This Row],[Clients Rate per T2 (USD)]]</f>
        <v>35.53</v>
      </c>
      <c r="Y2070" s="5">
        <f>WORKSHEET[[#This Row],[Clients Rate per T2 (USD)]] - WORKSHEET[[#This Row],[Supplier Rate Per t2 (USD)]]</f>
        <v>300</v>
      </c>
      <c r="Z2070" s="5">
        <f>WORKSHEET[[#This Row],[Profit Per T]] * WORKSHEET[[#This Row],[Weight]]</f>
        <v>10659</v>
      </c>
      <c r="AA2070">
        <v>0</v>
      </c>
      <c r="AB2070" s="1">
        <v>4.95</v>
      </c>
      <c r="AC2070" s="1">
        <v>3.3000000000000003</v>
      </c>
      <c r="AD2070" s="1">
        <v>4.125</v>
      </c>
      <c r="AE2070" s="1">
        <f>WORKSHEET[[#This Row],[Delay at toll gate in days]] +WORKSHEET[[#This Row],[Delay at workshop in days]] +WORKSHEET[[#This Row],[Delay at border in days]]</f>
        <v>12.375</v>
      </c>
    </row>
    <row r="2071" spans="1:31" x14ac:dyDescent="0.35">
      <c r="A2071" t="s">
        <v>2091</v>
      </c>
      <c r="B2071" t="s">
        <v>10</v>
      </c>
      <c r="C2071" t="s">
        <v>56</v>
      </c>
      <c r="D2071" t="s">
        <v>3615</v>
      </c>
      <c r="E2071" t="s">
        <v>3612</v>
      </c>
      <c r="F2071" t="str">
        <f>WORKSHEET[[#This Row],[Depart From]]&amp;"-"&amp;WORKSHEET[[#This Row],[Arrive To]]</f>
        <v>Mombasa-Victoria</v>
      </c>
      <c r="G2071" s="2">
        <v>44665</v>
      </c>
      <c r="H2071" s="2">
        <v>44698</v>
      </c>
      <c r="I2071" s="2" t="str">
        <f t="shared" si="32"/>
        <v>Delivered</v>
      </c>
      <c r="J2071" s="2" t="str">
        <f>TEXT(WORKSHEET[[#This Row],[Offloading Date]], "mmm")</f>
        <v>May</v>
      </c>
      <c r="K2071" s="2" t="str">
        <f>IF(OR(WORKSHEET[[#This Row],[Year]]="", ISBLANK(WORKSHEET[[#This Row],[Year]]), WORKSHEET[[#This Row],[Year]]="null"), "Exclude", "Include")</f>
        <v>Include</v>
      </c>
      <c r="L2071" t="s">
        <v>16</v>
      </c>
      <c r="M2071" t="s">
        <v>16</v>
      </c>
      <c r="N2071" t="s">
        <v>13</v>
      </c>
      <c r="O2071">
        <v>35.53</v>
      </c>
      <c r="P2071">
        <v>600</v>
      </c>
      <c r="Q2071" t="s">
        <v>14</v>
      </c>
      <c r="R2071">
        <f>P2071 * _xll.XLOOKUP(Q2071,CALCULATION!$A$15:$A$17, CALCULATION!$B$15:$B$17 )</f>
        <v>600</v>
      </c>
      <c r="S2071" s="5">
        <f>O2071*P2071*_xll.XLOOKUP(Q2071,CALCULATION!$A$15:$A$17, CALCULATION!$B$15:$B$17)</f>
        <v>21318</v>
      </c>
      <c r="T2071">
        <v>300</v>
      </c>
      <c r="U2071" t="s">
        <v>14</v>
      </c>
      <c r="V2071">
        <f>T2071 * _xll.XLOOKUP(U2071,CALCULATION!$A$15:$A$17, CALCULATION!$B$15:$B$17 )</f>
        <v>300</v>
      </c>
      <c r="W2071" s="5">
        <f>O2071*T2071*_xll.XLOOKUP(U2071,CALCULATION!$A$15:$A$17, CALCULATION!$B$15:$B$17)</f>
        <v>10659</v>
      </c>
      <c r="X2071" s="5">
        <f>WORKSHEET[[#This Row],[Clients Total Cost]] / WORKSHEET[[#This Row],[Clients Rate per T2 (USD)]]</f>
        <v>35.53</v>
      </c>
      <c r="Y2071" s="5">
        <f>WORKSHEET[[#This Row],[Clients Rate per T2 (USD)]] - WORKSHEET[[#This Row],[Supplier Rate Per t2 (USD)]]</f>
        <v>300</v>
      </c>
      <c r="Z2071" s="5">
        <f>WORKSHEET[[#This Row],[Profit Per T]] * WORKSHEET[[#This Row],[Weight]]</f>
        <v>10659</v>
      </c>
      <c r="AA2071">
        <v>0</v>
      </c>
      <c r="AB2071" s="1">
        <v>4.95</v>
      </c>
      <c r="AC2071" s="1">
        <v>3.3000000000000003</v>
      </c>
      <c r="AD2071" s="1">
        <v>4.125</v>
      </c>
      <c r="AE2071" s="1">
        <f>WORKSHEET[[#This Row],[Delay at toll gate in days]] +WORKSHEET[[#This Row],[Delay at workshop in days]] +WORKSHEET[[#This Row],[Delay at border in days]]</f>
        <v>12.375</v>
      </c>
    </row>
    <row r="2072" spans="1:31" x14ac:dyDescent="0.35">
      <c r="A2072" t="s">
        <v>2092</v>
      </c>
      <c r="B2072" t="s">
        <v>10</v>
      </c>
      <c r="C2072" t="s">
        <v>56</v>
      </c>
      <c r="D2072" t="s">
        <v>3611</v>
      </c>
      <c r="E2072" t="s">
        <v>3617</v>
      </c>
      <c r="F2072" t="str">
        <f>WORKSHEET[[#This Row],[Depart From]]&amp;"-"&amp;WORKSHEET[[#This Row],[Arrive To]]</f>
        <v>Mogadishu-Lagos</v>
      </c>
      <c r="G2072" s="2">
        <v>44665</v>
      </c>
      <c r="H2072" s="2">
        <v>44698</v>
      </c>
      <c r="I2072" s="2" t="str">
        <f t="shared" si="32"/>
        <v>Delivered</v>
      </c>
      <c r="J2072" s="2" t="str">
        <f>TEXT(WORKSHEET[[#This Row],[Offloading Date]], "mmm")</f>
        <v>May</v>
      </c>
      <c r="K2072" s="2" t="str">
        <f>IF(OR(WORKSHEET[[#This Row],[Year]]="", ISBLANK(WORKSHEET[[#This Row],[Year]]), WORKSHEET[[#This Row],[Year]]="null"), "Exclude", "Include")</f>
        <v>Include</v>
      </c>
      <c r="L2072" t="s">
        <v>16</v>
      </c>
      <c r="M2072" t="s">
        <v>16</v>
      </c>
      <c r="N2072" t="s">
        <v>13</v>
      </c>
      <c r="O2072">
        <v>35.53</v>
      </c>
      <c r="P2072">
        <v>600</v>
      </c>
      <c r="Q2072" t="s">
        <v>14</v>
      </c>
      <c r="R2072">
        <f>P2072 * _xll.XLOOKUP(Q2072,CALCULATION!$A$15:$A$17, CALCULATION!$B$15:$B$17 )</f>
        <v>600</v>
      </c>
      <c r="S2072" s="5">
        <f>O2072*P2072*_xll.XLOOKUP(Q2072,CALCULATION!$A$15:$A$17, CALCULATION!$B$15:$B$17)</f>
        <v>21318</v>
      </c>
      <c r="T2072">
        <v>300</v>
      </c>
      <c r="U2072" t="s">
        <v>14</v>
      </c>
      <c r="V2072">
        <f>T2072 * _xll.XLOOKUP(U2072,CALCULATION!$A$15:$A$17, CALCULATION!$B$15:$B$17 )</f>
        <v>300</v>
      </c>
      <c r="W2072" s="5">
        <f>O2072*T2072*_xll.XLOOKUP(U2072,CALCULATION!$A$15:$A$17, CALCULATION!$B$15:$B$17)</f>
        <v>10659</v>
      </c>
      <c r="X2072" s="5">
        <f>WORKSHEET[[#This Row],[Clients Total Cost]] / WORKSHEET[[#This Row],[Clients Rate per T2 (USD)]]</f>
        <v>35.53</v>
      </c>
      <c r="Y2072" s="5">
        <f>WORKSHEET[[#This Row],[Clients Rate per T2 (USD)]] - WORKSHEET[[#This Row],[Supplier Rate Per t2 (USD)]]</f>
        <v>300</v>
      </c>
      <c r="Z2072" s="5">
        <f>WORKSHEET[[#This Row],[Profit Per T]] * WORKSHEET[[#This Row],[Weight]]</f>
        <v>10659</v>
      </c>
      <c r="AA2072">
        <v>0</v>
      </c>
      <c r="AB2072" s="1">
        <v>4.95</v>
      </c>
      <c r="AC2072" s="1">
        <v>3.3000000000000003</v>
      </c>
      <c r="AD2072" s="1">
        <v>4.125</v>
      </c>
      <c r="AE2072" s="1">
        <f>WORKSHEET[[#This Row],[Delay at toll gate in days]] +WORKSHEET[[#This Row],[Delay at workshop in days]] +WORKSHEET[[#This Row],[Delay at border in days]]</f>
        <v>12.375</v>
      </c>
    </row>
    <row r="2073" spans="1:31" x14ac:dyDescent="0.35">
      <c r="A2073" t="s">
        <v>2093</v>
      </c>
      <c r="B2073" t="s">
        <v>10</v>
      </c>
      <c r="C2073" t="s">
        <v>56</v>
      </c>
      <c r="D2073" t="s">
        <v>3615</v>
      </c>
      <c r="E2073" t="s">
        <v>3613</v>
      </c>
      <c r="F2073" t="str">
        <f>WORKSHEET[[#This Row],[Depart From]]&amp;"-"&amp;WORKSHEET[[#This Row],[Arrive To]]</f>
        <v>Mombasa-Sanaa</v>
      </c>
      <c r="G2073" s="2">
        <v>44671</v>
      </c>
      <c r="H2073" s="2">
        <v>44698</v>
      </c>
      <c r="I2073" s="2" t="str">
        <f t="shared" si="32"/>
        <v>Delivered</v>
      </c>
      <c r="J2073" s="2" t="str">
        <f>TEXT(WORKSHEET[[#This Row],[Offloading Date]], "mmm")</f>
        <v>May</v>
      </c>
      <c r="K2073" s="2" t="str">
        <f>IF(OR(WORKSHEET[[#This Row],[Year]]="", ISBLANK(WORKSHEET[[#This Row],[Year]]), WORKSHEET[[#This Row],[Year]]="null"), "Exclude", "Include")</f>
        <v>Include</v>
      </c>
      <c r="L2073" t="s">
        <v>16</v>
      </c>
      <c r="M2073" t="s">
        <v>16</v>
      </c>
      <c r="N2073" t="s">
        <v>13</v>
      </c>
      <c r="O2073">
        <v>35.53</v>
      </c>
      <c r="P2073">
        <v>600</v>
      </c>
      <c r="Q2073" t="s">
        <v>14</v>
      </c>
      <c r="R2073">
        <f>P2073 * _xll.XLOOKUP(Q2073,CALCULATION!$A$15:$A$17, CALCULATION!$B$15:$B$17 )</f>
        <v>600</v>
      </c>
      <c r="S2073" s="5">
        <f>O2073*P2073*_xll.XLOOKUP(Q2073,CALCULATION!$A$15:$A$17, CALCULATION!$B$15:$B$17)</f>
        <v>21318</v>
      </c>
      <c r="T2073">
        <v>300</v>
      </c>
      <c r="U2073" t="s">
        <v>14</v>
      </c>
      <c r="V2073">
        <f>T2073 * _xll.XLOOKUP(U2073,CALCULATION!$A$15:$A$17, CALCULATION!$B$15:$B$17 )</f>
        <v>300</v>
      </c>
      <c r="W2073" s="5">
        <f>O2073*T2073*_xll.XLOOKUP(U2073,CALCULATION!$A$15:$A$17, CALCULATION!$B$15:$B$17)</f>
        <v>10659</v>
      </c>
      <c r="X2073" s="5">
        <f>WORKSHEET[[#This Row],[Clients Total Cost]] / WORKSHEET[[#This Row],[Clients Rate per T2 (USD)]]</f>
        <v>35.53</v>
      </c>
      <c r="Y2073" s="5">
        <f>WORKSHEET[[#This Row],[Clients Rate per T2 (USD)]] - WORKSHEET[[#This Row],[Supplier Rate Per t2 (USD)]]</f>
        <v>300</v>
      </c>
      <c r="Z2073" s="5">
        <f>WORKSHEET[[#This Row],[Profit Per T]] * WORKSHEET[[#This Row],[Weight]]</f>
        <v>10659</v>
      </c>
      <c r="AA2073">
        <v>0</v>
      </c>
      <c r="AB2073" s="1">
        <v>4.05</v>
      </c>
      <c r="AC2073" s="1">
        <v>2.7</v>
      </c>
      <c r="AD2073" s="1">
        <v>3.375</v>
      </c>
      <c r="AE2073" s="1">
        <f>WORKSHEET[[#This Row],[Delay at toll gate in days]] +WORKSHEET[[#This Row],[Delay at workshop in days]] +WORKSHEET[[#This Row],[Delay at border in days]]</f>
        <v>10.125</v>
      </c>
    </row>
    <row r="2074" spans="1:31" x14ac:dyDescent="0.35">
      <c r="A2074" t="s">
        <v>2094</v>
      </c>
      <c r="B2074" t="s">
        <v>10</v>
      </c>
      <c r="C2074" t="s">
        <v>56</v>
      </c>
      <c r="D2074" t="s">
        <v>3620</v>
      </c>
      <c r="E2074" t="s">
        <v>3618</v>
      </c>
      <c r="F2074" t="str">
        <f>WORKSHEET[[#This Row],[Depart From]]&amp;"-"&amp;WORKSHEET[[#This Row],[Arrive To]]</f>
        <v>Zanzibar-Tripoli</v>
      </c>
      <c r="G2074" s="2">
        <v>44671</v>
      </c>
      <c r="H2074" s="2">
        <v>44698</v>
      </c>
      <c r="I2074" s="2" t="str">
        <f t="shared" si="32"/>
        <v>Delivered</v>
      </c>
      <c r="J2074" s="2" t="str">
        <f>TEXT(WORKSHEET[[#This Row],[Offloading Date]], "mmm")</f>
        <v>May</v>
      </c>
      <c r="K2074" s="2" t="str">
        <f>IF(OR(WORKSHEET[[#This Row],[Year]]="", ISBLANK(WORKSHEET[[#This Row],[Year]]), WORKSHEET[[#This Row],[Year]]="null"), "Exclude", "Include")</f>
        <v>Include</v>
      </c>
      <c r="L2074" t="s">
        <v>16</v>
      </c>
      <c r="M2074" t="s">
        <v>16</v>
      </c>
      <c r="N2074" t="s">
        <v>13</v>
      </c>
      <c r="O2074">
        <v>35.53</v>
      </c>
      <c r="P2074">
        <v>600</v>
      </c>
      <c r="Q2074" t="s">
        <v>14</v>
      </c>
      <c r="R2074">
        <f>P2074 * _xll.XLOOKUP(Q2074,CALCULATION!$A$15:$A$17, CALCULATION!$B$15:$B$17 )</f>
        <v>600</v>
      </c>
      <c r="S2074" s="5">
        <f>O2074*P2074*_xll.XLOOKUP(Q2074,CALCULATION!$A$15:$A$17, CALCULATION!$B$15:$B$17)</f>
        <v>21318</v>
      </c>
      <c r="T2074">
        <v>300</v>
      </c>
      <c r="U2074" t="s">
        <v>14</v>
      </c>
      <c r="V2074">
        <f>T2074 * _xll.XLOOKUP(U2074,CALCULATION!$A$15:$A$17, CALCULATION!$B$15:$B$17 )</f>
        <v>300</v>
      </c>
      <c r="W2074" s="5">
        <f>O2074*T2074*_xll.XLOOKUP(U2074,CALCULATION!$A$15:$A$17, CALCULATION!$B$15:$B$17)</f>
        <v>10659</v>
      </c>
      <c r="X2074" s="5">
        <f>WORKSHEET[[#This Row],[Clients Total Cost]] / WORKSHEET[[#This Row],[Clients Rate per T2 (USD)]]</f>
        <v>35.53</v>
      </c>
      <c r="Y2074" s="5">
        <f>WORKSHEET[[#This Row],[Clients Rate per T2 (USD)]] - WORKSHEET[[#This Row],[Supplier Rate Per t2 (USD)]]</f>
        <v>300</v>
      </c>
      <c r="Z2074" s="5">
        <f>WORKSHEET[[#This Row],[Profit Per T]] * WORKSHEET[[#This Row],[Weight]]</f>
        <v>10659</v>
      </c>
      <c r="AA2074">
        <v>0</v>
      </c>
      <c r="AB2074" s="1">
        <v>4.05</v>
      </c>
      <c r="AC2074" s="1">
        <v>2.7</v>
      </c>
      <c r="AD2074" s="1">
        <v>3.375</v>
      </c>
      <c r="AE2074" s="1">
        <f>WORKSHEET[[#This Row],[Delay at toll gate in days]] +WORKSHEET[[#This Row],[Delay at workshop in days]] +WORKSHEET[[#This Row],[Delay at border in days]]</f>
        <v>10.125</v>
      </c>
    </row>
    <row r="2075" spans="1:31" x14ac:dyDescent="0.35">
      <c r="A2075" t="s">
        <v>2095</v>
      </c>
      <c r="B2075" t="s">
        <v>10</v>
      </c>
      <c r="C2075" t="s">
        <v>56</v>
      </c>
      <c r="D2075" t="s">
        <v>3615</v>
      </c>
      <c r="E2075" t="s">
        <v>3618</v>
      </c>
      <c r="F2075" t="str">
        <f>WORKSHEET[[#This Row],[Depart From]]&amp;"-"&amp;WORKSHEET[[#This Row],[Arrive To]]</f>
        <v>Mombasa-Tripoli</v>
      </c>
      <c r="G2075" s="2">
        <v>44671</v>
      </c>
      <c r="H2075" s="2">
        <v>44698</v>
      </c>
      <c r="I2075" s="2" t="str">
        <f t="shared" si="32"/>
        <v>Delivered</v>
      </c>
      <c r="J2075" s="2" t="str">
        <f>TEXT(WORKSHEET[[#This Row],[Offloading Date]], "mmm")</f>
        <v>May</v>
      </c>
      <c r="K2075" s="2" t="str">
        <f>IF(OR(WORKSHEET[[#This Row],[Year]]="", ISBLANK(WORKSHEET[[#This Row],[Year]]), WORKSHEET[[#This Row],[Year]]="null"), "Exclude", "Include")</f>
        <v>Include</v>
      </c>
      <c r="L2075" t="s">
        <v>16</v>
      </c>
      <c r="M2075" t="s">
        <v>16</v>
      </c>
      <c r="N2075" t="s">
        <v>13</v>
      </c>
      <c r="O2075">
        <v>35.53</v>
      </c>
      <c r="P2075">
        <v>600</v>
      </c>
      <c r="Q2075" t="s">
        <v>14</v>
      </c>
      <c r="R2075">
        <f>P2075 * _xll.XLOOKUP(Q2075,CALCULATION!$A$15:$A$17, CALCULATION!$B$15:$B$17 )</f>
        <v>600</v>
      </c>
      <c r="S2075" s="5">
        <f>O2075*P2075*_xll.XLOOKUP(Q2075,CALCULATION!$A$15:$A$17, CALCULATION!$B$15:$B$17)</f>
        <v>21318</v>
      </c>
      <c r="T2075">
        <v>300</v>
      </c>
      <c r="U2075" t="s">
        <v>14</v>
      </c>
      <c r="V2075">
        <f>T2075 * _xll.XLOOKUP(U2075,CALCULATION!$A$15:$A$17, CALCULATION!$B$15:$B$17 )</f>
        <v>300</v>
      </c>
      <c r="W2075" s="5">
        <f>O2075*T2075*_xll.XLOOKUP(U2075,CALCULATION!$A$15:$A$17, CALCULATION!$B$15:$B$17)</f>
        <v>10659</v>
      </c>
      <c r="X2075" s="5">
        <f>WORKSHEET[[#This Row],[Clients Total Cost]] / WORKSHEET[[#This Row],[Clients Rate per T2 (USD)]]</f>
        <v>35.53</v>
      </c>
      <c r="Y2075" s="5">
        <f>WORKSHEET[[#This Row],[Clients Rate per T2 (USD)]] - WORKSHEET[[#This Row],[Supplier Rate Per t2 (USD)]]</f>
        <v>300</v>
      </c>
      <c r="Z2075" s="5">
        <f>WORKSHEET[[#This Row],[Profit Per T]] * WORKSHEET[[#This Row],[Weight]]</f>
        <v>10659</v>
      </c>
      <c r="AA2075">
        <v>0</v>
      </c>
      <c r="AB2075" s="1">
        <v>4.05</v>
      </c>
      <c r="AC2075" s="1">
        <v>2.7</v>
      </c>
      <c r="AD2075" s="1">
        <v>3.375</v>
      </c>
      <c r="AE2075" s="1">
        <f>WORKSHEET[[#This Row],[Delay at toll gate in days]] +WORKSHEET[[#This Row],[Delay at workshop in days]] +WORKSHEET[[#This Row],[Delay at border in days]]</f>
        <v>10.125</v>
      </c>
    </row>
    <row r="2076" spans="1:31" x14ac:dyDescent="0.35">
      <c r="A2076" t="s">
        <v>2096</v>
      </c>
      <c r="B2076" t="s">
        <v>10</v>
      </c>
      <c r="C2076" t="s">
        <v>56</v>
      </c>
      <c r="D2076" t="s">
        <v>3611</v>
      </c>
      <c r="E2076" t="s">
        <v>3614</v>
      </c>
      <c r="F2076" t="str">
        <f>WORKSHEET[[#This Row],[Depart From]]&amp;"-"&amp;WORKSHEET[[#This Row],[Arrive To]]</f>
        <v>Mogadishu-Alger</v>
      </c>
      <c r="G2076" s="2">
        <v>44671</v>
      </c>
      <c r="H2076" s="2">
        <v>44698</v>
      </c>
      <c r="I2076" s="2" t="str">
        <f t="shared" si="32"/>
        <v>Delivered</v>
      </c>
      <c r="J2076" s="2" t="str">
        <f>TEXT(WORKSHEET[[#This Row],[Offloading Date]], "mmm")</f>
        <v>May</v>
      </c>
      <c r="K2076" s="2" t="str">
        <f>IF(OR(WORKSHEET[[#This Row],[Year]]="", ISBLANK(WORKSHEET[[#This Row],[Year]]), WORKSHEET[[#This Row],[Year]]="null"), "Exclude", "Include")</f>
        <v>Include</v>
      </c>
      <c r="L2076" t="s">
        <v>16</v>
      </c>
      <c r="M2076" t="s">
        <v>16</v>
      </c>
      <c r="N2076" t="s">
        <v>13</v>
      </c>
      <c r="O2076">
        <v>35.53</v>
      </c>
      <c r="P2076">
        <v>600</v>
      </c>
      <c r="Q2076" t="s">
        <v>14</v>
      </c>
      <c r="R2076">
        <f>P2076 * _xll.XLOOKUP(Q2076,CALCULATION!$A$15:$A$17, CALCULATION!$B$15:$B$17 )</f>
        <v>600</v>
      </c>
      <c r="S2076" s="5">
        <f>O2076*P2076*_xll.XLOOKUP(Q2076,CALCULATION!$A$15:$A$17, CALCULATION!$B$15:$B$17)</f>
        <v>21318</v>
      </c>
      <c r="T2076">
        <v>300</v>
      </c>
      <c r="U2076" t="s">
        <v>14</v>
      </c>
      <c r="V2076">
        <f>T2076 * _xll.XLOOKUP(U2076,CALCULATION!$A$15:$A$17, CALCULATION!$B$15:$B$17 )</f>
        <v>300</v>
      </c>
      <c r="W2076" s="5">
        <f>O2076*T2076*_xll.XLOOKUP(U2076,CALCULATION!$A$15:$A$17, CALCULATION!$B$15:$B$17)</f>
        <v>10659</v>
      </c>
      <c r="X2076" s="5">
        <f>WORKSHEET[[#This Row],[Clients Total Cost]] / WORKSHEET[[#This Row],[Clients Rate per T2 (USD)]]</f>
        <v>35.53</v>
      </c>
      <c r="Y2076" s="5">
        <f>WORKSHEET[[#This Row],[Clients Rate per T2 (USD)]] - WORKSHEET[[#This Row],[Supplier Rate Per t2 (USD)]]</f>
        <v>300</v>
      </c>
      <c r="Z2076" s="5">
        <f>WORKSHEET[[#This Row],[Profit Per T]] * WORKSHEET[[#This Row],[Weight]]</f>
        <v>10659</v>
      </c>
      <c r="AA2076">
        <v>0</v>
      </c>
      <c r="AB2076" s="1">
        <v>4.05</v>
      </c>
      <c r="AC2076" s="1">
        <v>2.7</v>
      </c>
      <c r="AD2076" s="1">
        <v>3.375</v>
      </c>
      <c r="AE2076" s="1">
        <f>WORKSHEET[[#This Row],[Delay at toll gate in days]] +WORKSHEET[[#This Row],[Delay at workshop in days]] +WORKSHEET[[#This Row],[Delay at border in days]]</f>
        <v>10.125</v>
      </c>
    </row>
    <row r="2077" spans="1:31" x14ac:dyDescent="0.35">
      <c r="A2077" t="s">
        <v>2097</v>
      </c>
      <c r="B2077" t="s">
        <v>10</v>
      </c>
      <c r="C2077" t="s">
        <v>56</v>
      </c>
      <c r="D2077" t="s">
        <v>3619</v>
      </c>
      <c r="E2077" t="s">
        <v>3617</v>
      </c>
      <c r="F2077" t="str">
        <f>WORKSHEET[[#This Row],[Depart From]]&amp;"-"&amp;WORKSHEET[[#This Row],[Arrive To]]</f>
        <v>Addis Ababa-Lagos</v>
      </c>
      <c r="G2077" s="2">
        <v>44673</v>
      </c>
      <c r="H2077" s="2">
        <v>44694</v>
      </c>
      <c r="I2077" s="2" t="str">
        <f t="shared" si="32"/>
        <v>Delivered</v>
      </c>
      <c r="J2077" s="2" t="str">
        <f>TEXT(WORKSHEET[[#This Row],[Offloading Date]], "mmm")</f>
        <v>May</v>
      </c>
      <c r="K2077" s="2" t="str">
        <f>IF(OR(WORKSHEET[[#This Row],[Year]]="", ISBLANK(WORKSHEET[[#This Row],[Year]]), WORKSHEET[[#This Row],[Year]]="null"), "Exclude", "Include")</f>
        <v>Include</v>
      </c>
      <c r="L2077" t="s">
        <v>16</v>
      </c>
      <c r="M2077" t="s">
        <v>16</v>
      </c>
      <c r="N2077" t="s">
        <v>13</v>
      </c>
      <c r="O2077">
        <v>34.51</v>
      </c>
      <c r="P2077">
        <v>600</v>
      </c>
      <c r="Q2077" t="s">
        <v>14</v>
      </c>
      <c r="R2077">
        <f>P2077 * _xll.XLOOKUP(Q2077,CALCULATION!$A$15:$A$17, CALCULATION!$B$15:$B$17 )</f>
        <v>600</v>
      </c>
      <c r="S2077" s="5">
        <f>O2077*P2077*_xll.XLOOKUP(Q2077,CALCULATION!$A$15:$A$17, CALCULATION!$B$15:$B$17)</f>
        <v>20706</v>
      </c>
      <c r="T2077">
        <v>300</v>
      </c>
      <c r="U2077" t="s">
        <v>14</v>
      </c>
      <c r="V2077">
        <f>T2077 * _xll.XLOOKUP(U2077,CALCULATION!$A$15:$A$17, CALCULATION!$B$15:$B$17 )</f>
        <v>300</v>
      </c>
      <c r="W2077" s="5">
        <f>O2077*T2077*_xll.XLOOKUP(U2077,CALCULATION!$A$15:$A$17, CALCULATION!$B$15:$B$17)</f>
        <v>10353</v>
      </c>
      <c r="X2077" s="5">
        <f>WORKSHEET[[#This Row],[Clients Total Cost]] / WORKSHEET[[#This Row],[Clients Rate per T2 (USD)]]</f>
        <v>34.51</v>
      </c>
      <c r="Y2077" s="5">
        <f>WORKSHEET[[#This Row],[Clients Rate per T2 (USD)]] - WORKSHEET[[#This Row],[Supplier Rate Per t2 (USD)]]</f>
        <v>300</v>
      </c>
      <c r="Z2077" s="5">
        <f>WORKSHEET[[#This Row],[Profit Per T]] * WORKSHEET[[#This Row],[Weight]]</f>
        <v>10353</v>
      </c>
      <c r="AA2077">
        <v>0</v>
      </c>
      <c r="AB2077" s="1">
        <v>3.15</v>
      </c>
      <c r="AC2077" s="1">
        <v>2.1</v>
      </c>
      <c r="AD2077" s="1">
        <v>2.625</v>
      </c>
      <c r="AE2077" s="1">
        <f>WORKSHEET[[#This Row],[Delay at toll gate in days]] +WORKSHEET[[#This Row],[Delay at workshop in days]] +WORKSHEET[[#This Row],[Delay at border in days]]</f>
        <v>7.875</v>
      </c>
    </row>
    <row r="2078" spans="1:31" x14ac:dyDescent="0.35">
      <c r="A2078" t="s">
        <v>2098</v>
      </c>
      <c r="B2078" t="s">
        <v>10</v>
      </c>
      <c r="C2078" t="s">
        <v>56</v>
      </c>
      <c r="D2078" t="s">
        <v>3619</v>
      </c>
      <c r="E2078" t="s">
        <v>3613</v>
      </c>
      <c r="F2078" t="str">
        <f>WORKSHEET[[#This Row],[Depart From]]&amp;"-"&amp;WORKSHEET[[#This Row],[Arrive To]]</f>
        <v>Addis Ababa-Sanaa</v>
      </c>
      <c r="G2078" s="2">
        <v>44673</v>
      </c>
      <c r="H2078" s="2">
        <v>44694</v>
      </c>
      <c r="I2078" s="2" t="str">
        <f t="shared" si="32"/>
        <v>Delivered</v>
      </c>
      <c r="J2078" s="2" t="str">
        <f>TEXT(WORKSHEET[[#This Row],[Offloading Date]], "mmm")</f>
        <v>May</v>
      </c>
      <c r="K2078" s="2" t="str">
        <f>IF(OR(WORKSHEET[[#This Row],[Year]]="", ISBLANK(WORKSHEET[[#This Row],[Year]]), WORKSHEET[[#This Row],[Year]]="null"), "Exclude", "Include")</f>
        <v>Include</v>
      </c>
      <c r="L2078" t="s">
        <v>16</v>
      </c>
      <c r="M2078" t="s">
        <v>16</v>
      </c>
      <c r="N2078" t="s">
        <v>13</v>
      </c>
      <c r="O2078">
        <v>34.51</v>
      </c>
      <c r="P2078">
        <v>600</v>
      </c>
      <c r="Q2078" t="s">
        <v>14</v>
      </c>
      <c r="R2078">
        <f>P2078 * _xll.XLOOKUP(Q2078,CALCULATION!$A$15:$A$17, CALCULATION!$B$15:$B$17 )</f>
        <v>600</v>
      </c>
      <c r="S2078" s="5">
        <f>O2078*P2078*_xll.XLOOKUP(Q2078,CALCULATION!$A$15:$A$17, CALCULATION!$B$15:$B$17)</f>
        <v>20706</v>
      </c>
      <c r="T2078">
        <v>300</v>
      </c>
      <c r="U2078" t="s">
        <v>14</v>
      </c>
      <c r="V2078">
        <f>T2078 * _xll.XLOOKUP(U2078,CALCULATION!$A$15:$A$17, CALCULATION!$B$15:$B$17 )</f>
        <v>300</v>
      </c>
      <c r="W2078" s="5">
        <f>O2078*T2078*_xll.XLOOKUP(U2078,CALCULATION!$A$15:$A$17, CALCULATION!$B$15:$B$17)</f>
        <v>10353</v>
      </c>
      <c r="X2078" s="5">
        <f>WORKSHEET[[#This Row],[Clients Total Cost]] / WORKSHEET[[#This Row],[Clients Rate per T2 (USD)]]</f>
        <v>34.51</v>
      </c>
      <c r="Y2078" s="5">
        <f>WORKSHEET[[#This Row],[Clients Rate per T2 (USD)]] - WORKSHEET[[#This Row],[Supplier Rate Per t2 (USD)]]</f>
        <v>300</v>
      </c>
      <c r="Z2078" s="5">
        <f>WORKSHEET[[#This Row],[Profit Per T]] * WORKSHEET[[#This Row],[Weight]]</f>
        <v>10353</v>
      </c>
      <c r="AA2078">
        <v>0</v>
      </c>
      <c r="AB2078" s="1">
        <v>3.15</v>
      </c>
      <c r="AC2078" s="1">
        <v>2.1</v>
      </c>
      <c r="AD2078" s="1">
        <v>2.625</v>
      </c>
      <c r="AE2078" s="1">
        <f>WORKSHEET[[#This Row],[Delay at toll gate in days]] +WORKSHEET[[#This Row],[Delay at workshop in days]] +WORKSHEET[[#This Row],[Delay at border in days]]</f>
        <v>7.875</v>
      </c>
    </row>
    <row r="2079" spans="1:31" x14ac:dyDescent="0.35">
      <c r="A2079" t="s">
        <v>2099</v>
      </c>
      <c r="B2079" t="s">
        <v>10</v>
      </c>
      <c r="C2079" t="s">
        <v>56</v>
      </c>
      <c r="D2079" t="s">
        <v>3611</v>
      </c>
      <c r="E2079" t="s">
        <v>3617</v>
      </c>
      <c r="F2079" t="str">
        <f>WORKSHEET[[#This Row],[Depart From]]&amp;"-"&amp;WORKSHEET[[#This Row],[Arrive To]]</f>
        <v>Mogadishu-Lagos</v>
      </c>
      <c r="G2079" s="2">
        <v>44673</v>
      </c>
      <c r="H2079" s="2">
        <v>44694</v>
      </c>
      <c r="I2079" s="2" t="str">
        <f t="shared" si="32"/>
        <v>Delivered</v>
      </c>
      <c r="J2079" s="2" t="str">
        <f>TEXT(WORKSHEET[[#This Row],[Offloading Date]], "mmm")</f>
        <v>May</v>
      </c>
      <c r="K2079" s="2" t="str">
        <f>IF(OR(WORKSHEET[[#This Row],[Year]]="", ISBLANK(WORKSHEET[[#This Row],[Year]]), WORKSHEET[[#This Row],[Year]]="null"), "Exclude", "Include")</f>
        <v>Include</v>
      </c>
      <c r="L2079" t="s">
        <v>16</v>
      </c>
      <c r="M2079" t="s">
        <v>16</v>
      </c>
      <c r="N2079" t="s">
        <v>13</v>
      </c>
      <c r="O2079">
        <v>34.51</v>
      </c>
      <c r="P2079">
        <v>600</v>
      </c>
      <c r="Q2079" t="s">
        <v>14</v>
      </c>
      <c r="R2079">
        <f>P2079 * _xll.XLOOKUP(Q2079,CALCULATION!$A$15:$A$17, CALCULATION!$B$15:$B$17 )</f>
        <v>600</v>
      </c>
      <c r="S2079" s="5">
        <f>O2079*P2079*_xll.XLOOKUP(Q2079,CALCULATION!$A$15:$A$17, CALCULATION!$B$15:$B$17)</f>
        <v>20706</v>
      </c>
      <c r="T2079">
        <v>300</v>
      </c>
      <c r="U2079" t="s">
        <v>14</v>
      </c>
      <c r="V2079">
        <f>T2079 * _xll.XLOOKUP(U2079,CALCULATION!$A$15:$A$17, CALCULATION!$B$15:$B$17 )</f>
        <v>300</v>
      </c>
      <c r="W2079" s="5">
        <f>O2079*T2079*_xll.XLOOKUP(U2079,CALCULATION!$A$15:$A$17, CALCULATION!$B$15:$B$17)</f>
        <v>10353</v>
      </c>
      <c r="X2079" s="5">
        <f>WORKSHEET[[#This Row],[Clients Total Cost]] / WORKSHEET[[#This Row],[Clients Rate per T2 (USD)]]</f>
        <v>34.51</v>
      </c>
      <c r="Y2079" s="5">
        <f>WORKSHEET[[#This Row],[Clients Rate per T2 (USD)]] - WORKSHEET[[#This Row],[Supplier Rate Per t2 (USD)]]</f>
        <v>300</v>
      </c>
      <c r="Z2079" s="5">
        <f>WORKSHEET[[#This Row],[Profit Per T]] * WORKSHEET[[#This Row],[Weight]]</f>
        <v>10353</v>
      </c>
      <c r="AA2079">
        <v>0</v>
      </c>
      <c r="AB2079" s="1">
        <v>3.15</v>
      </c>
      <c r="AC2079" s="1">
        <v>2.1</v>
      </c>
      <c r="AD2079" s="1">
        <v>2.625</v>
      </c>
      <c r="AE2079" s="1">
        <f>WORKSHEET[[#This Row],[Delay at toll gate in days]] +WORKSHEET[[#This Row],[Delay at workshop in days]] +WORKSHEET[[#This Row],[Delay at border in days]]</f>
        <v>7.875</v>
      </c>
    </row>
    <row r="2080" spans="1:31" x14ac:dyDescent="0.35">
      <c r="A2080" t="s">
        <v>2100</v>
      </c>
      <c r="B2080" t="s">
        <v>10</v>
      </c>
      <c r="C2080" t="s">
        <v>56</v>
      </c>
      <c r="D2080" t="s">
        <v>3611</v>
      </c>
      <c r="E2080" t="s">
        <v>3612</v>
      </c>
      <c r="F2080" t="str">
        <f>WORKSHEET[[#This Row],[Depart From]]&amp;"-"&amp;WORKSHEET[[#This Row],[Arrive To]]</f>
        <v>Mogadishu-Victoria</v>
      </c>
      <c r="G2080" s="2">
        <v>44673</v>
      </c>
      <c r="H2080" s="2">
        <v>44694</v>
      </c>
      <c r="I2080" s="2" t="str">
        <f t="shared" si="32"/>
        <v>Delivered</v>
      </c>
      <c r="J2080" s="2" t="str">
        <f>TEXT(WORKSHEET[[#This Row],[Offloading Date]], "mmm")</f>
        <v>May</v>
      </c>
      <c r="K2080" s="2" t="str">
        <f>IF(OR(WORKSHEET[[#This Row],[Year]]="", ISBLANK(WORKSHEET[[#This Row],[Year]]), WORKSHEET[[#This Row],[Year]]="null"), "Exclude", "Include")</f>
        <v>Include</v>
      </c>
      <c r="L2080" t="s">
        <v>16</v>
      </c>
      <c r="M2080" t="s">
        <v>16</v>
      </c>
      <c r="N2080" t="s">
        <v>13</v>
      </c>
      <c r="O2080">
        <v>34.51</v>
      </c>
      <c r="P2080">
        <v>600</v>
      </c>
      <c r="Q2080" t="s">
        <v>14</v>
      </c>
      <c r="R2080">
        <f>P2080 * _xll.XLOOKUP(Q2080,CALCULATION!$A$15:$A$17, CALCULATION!$B$15:$B$17 )</f>
        <v>600</v>
      </c>
      <c r="S2080" s="5">
        <f>O2080*P2080*_xll.XLOOKUP(Q2080,CALCULATION!$A$15:$A$17, CALCULATION!$B$15:$B$17)</f>
        <v>20706</v>
      </c>
      <c r="T2080">
        <v>300</v>
      </c>
      <c r="U2080" t="s">
        <v>14</v>
      </c>
      <c r="V2080">
        <f>T2080 * _xll.XLOOKUP(U2080,CALCULATION!$A$15:$A$17, CALCULATION!$B$15:$B$17 )</f>
        <v>300</v>
      </c>
      <c r="W2080" s="5">
        <f>O2080*T2080*_xll.XLOOKUP(U2080,CALCULATION!$A$15:$A$17, CALCULATION!$B$15:$B$17)</f>
        <v>10353</v>
      </c>
      <c r="X2080" s="5">
        <f>WORKSHEET[[#This Row],[Clients Total Cost]] / WORKSHEET[[#This Row],[Clients Rate per T2 (USD)]]</f>
        <v>34.51</v>
      </c>
      <c r="Y2080" s="5">
        <f>WORKSHEET[[#This Row],[Clients Rate per T2 (USD)]] - WORKSHEET[[#This Row],[Supplier Rate Per t2 (USD)]]</f>
        <v>300</v>
      </c>
      <c r="Z2080" s="5">
        <f>WORKSHEET[[#This Row],[Profit Per T]] * WORKSHEET[[#This Row],[Weight]]</f>
        <v>10353</v>
      </c>
      <c r="AA2080">
        <v>0</v>
      </c>
      <c r="AB2080" s="1">
        <v>3.15</v>
      </c>
      <c r="AC2080" s="1">
        <v>2.1</v>
      </c>
      <c r="AD2080" s="1">
        <v>2.625</v>
      </c>
      <c r="AE2080" s="1">
        <f>WORKSHEET[[#This Row],[Delay at toll gate in days]] +WORKSHEET[[#This Row],[Delay at workshop in days]] +WORKSHEET[[#This Row],[Delay at border in days]]</f>
        <v>7.875</v>
      </c>
    </row>
    <row r="2081" spans="1:31" x14ac:dyDescent="0.35">
      <c r="A2081" t="s">
        <v>2101</v>
      </c>
      <c r="B2081" t="s">
        <v>10</v>
      </c>
      <c r="C2081" t="s">
        <v>68</v>
      </c>
      <c r="D2081" t="s">
        <v>3615</v>
      </c>
      <c r="E2081" t="s">
        <v>3613</v>
      </c>
      <c r="F2081" t="str">
        <f>WORKSHEET[[#This Row],[Depart From]]&amp;"-"&amp;WORKSHEET[[#This Row],[Arrive To]]</f>
        <v>Mombasa-Sanaa</v>
      </c>
      <c r="G2081" s="2">
        <v>44649</v>
      </c>
      <c r="H2081" s="2">
        <v>44679</v>
      </c>
      <c r="I2081" s="2" t="str">
        <f t="shared" si="32"/>
        <v>Delivered</v>
      </c>
      <c r="J2081" s="2" t="str">
        <f>TEXT(WORKSHEET[[#This Row],[Offloading Date]], "mmm")</f>
        <v>Apr</v>
      </c>
      <c r="K2081" s="2" t="str">
        <f>IF(OR(WORKSHEET[[#This Row],[Year]]="", ISBLANK(WORKSHEET[[#This Row],[Year]]), WORKSHEET[[#This Row],[Year]]="null"), "Exclude", "Include")</f>
        <v>Include</v>
      </c>
      <c r="L2081" t="s">
        <v>16</v>
      </c>
      <c r="M2081" t="s">
        <v>12</v>
      </c>
      <c r="N2081" t="s">
        <v>13</v>
      </c>
      <c r="O2081">
        <v>32.15</v>
      </c>
      <c r="P2081">
        <v>600</v>
      </c>
      <c r="Q2081" t="s">
        <v>14</v>
      </c>
      <c r="R2081">
        <f>P2081 * _xll.XLOOKUP(Q2081,CALCULATION!$A$15:$A$17, CALCULATION!$B$15:$B$17 )</f>
        <v>600</v>
      </c>
      <c r="S2081" s="5">
        <f>O2081*P2081*_xll.XLOOKUP(Q2081,CALCULATION!$A$15:$A$17, CALCULATION!$B$15:$B$17)</f>
        <v>19290</v>
      </c>
      <c r="T2081">
        <v>300</v>
      </c>
      <c r="U2081" t="s">
        <v>14</v>
      </c>
      <c r="V2081">
        <f>T2081 * _xll.XLOOKUP(U2081,CALCULATION!$A$15:$A$17, CALCULATION!$B$15:$B$17 )</f>
        <v>300</v>
      </c>
      <c r="W2081" s="5">
        <f>O2081*T2081*_xll.XLOOKUP(U2081,CALCULATION!$A$15:$A$17, CALCULATION!$B$15:$B$17)</f>
        <v>9645</v>
      </c>
      <c r="X2081" s="5">
        <f>WORKSHEET[[#This Row],[Clients Total Cost]] / WORKSHEET[[#This Row],[Clients Rate per T2 (USD)]]</f>
        <v>32.15</v>
      </c>
      <c r="Y2081" s="5">
        <f>WORKSHEET[[#This Row],[Clients Rate per T2 (USD)]] - WORKSHEET[[#This Row],[Supplier Rate Per t2 (USD)]]</f>
        <v>300</v>
      </c>
      <c r="Z2081" s="5">
        <f>WORKSHEET[[#This Row],[Profit Per T]] * WORKSHEET[[#This Row],[Weight]]</f>
        <v>9645</v>
      </c>
      <c r="AA2081">
        <v>1</v>
      </c>
      <c r="AB2081" s="1">
        <v>4.5</v>
      </c>
      <c r="AC2081" s="1">
        <v>3</v>
      </c>
      <c r="AD2081" s="1">
        <v>3.75</v>
      </c>
      <c r="AE2081" s="1">
        <f>WORKSHEET[[#This Row],[Delay at toll gate in days]] +WORKSHEET[[#This Row],[Delay at workshop in days]] +WORKSHEET[[#This Row],[Delay at border in days]]</f>
        <v>11.25</v>
      </c>
    </row>
    <row r="2082" spans="1:31" x14ac:dyDescent="0.35">
      <c r="A2082" t="s">
        <v>2102</v>
      </c>
      <c r="B2082" t="s">
        <v>10</v>
      </c>
      <c r="C2082" t="s">
        <v>68</v>
      </c>
      <c r="D2082" t="s">
        <v>3620</v>
      </c>
      <c r="E2082" t="s">
        <v>3617</v>
      </c>
      <c r="F2082" t="str">
        <f>WORKSHEET[[#This Row],[Depart From]]&amp;"-"&amp;WORKSHEET[[#This Row],[Arrive To]]</f>
        <v>Zanzibar-Lagos</v>
      </c>
      <c r="G2082" s="2">
        <v>44651</v>
      </c>
      <c r="H2082" s="2">
        <v>44688</v>
      </c>
      <c r="I2082" s="2" t="str">
        <f t="shared" si="32"/>
        <v>Delivered</v>
      </c>
      <c r="J2082" s="2" t="str">
        <f>TEXT(WORKSHEET[[#This Row],[Offloading Date]], "mmm")</f>
        <v>May</v>
      </c>
      <c r="K2082" s="2" t="str">
        <f>IF(OR(WORKSHEET[[#This Row],[Year]]="", ISBLANK(WORKSHEET[[#This Row],[Year]]), WORKSHEET[[#This Row],[Year]]="null"), "Exclude", "Include")</f>
        <v>Include</v>
      </c>
      <c r="L2082" t="s">
        <v>16</v>
      </c>
      <c r="M2082" t="s">
        <v>12</v>
      </c>
      <c r="N2082" t="s">
        <v>13</v>
      </c>
      <c r="O2082">
        <v>33.235999999999997</v>
      </c>
      <c r="P2082">
        <v>600</v>
      </c>
      <c r="Q2082" t="s">
        <v>14</v>
      </c>
      <c r="R2082">
        <f>P2082 * _xll.XLOOKUP(Q2082,CALCULATION!$A$15:$A$17, CALCULATION!$B$15:$B$17 )</f>
        <v>600</v>
      </c>
      <c r="S2082" s="5">
        <f>O2082*P2082*_xll.XLOOKUP(Q2082,CALCULATION!$A$15:$A$17, CALCULATION!$B$15:$B$17)</f>
        <v>19941.599999999999</v>
      </c>
      <c r="T2082">
        <v>300</v>
      </c>
      <c r="U2082" t="s">
        <v>14</v>
      </c>
      <c r="V2082">
        <f>T2082 * _xll.XLOOKUP(U2082,CALCULATION!$A$15:$A$17, CALCULATION!$B$15:$B$17 )</f>
        <v>300</v>
      </c>
      <c r="W2082" s="5">
        <f>O2082*T2082*_xll.XLOOKUP(U2082,CALCULATION!$A$15:$A$17, CALCULATION!$B$15:$B$17)</f>
        <v>9970.7999999999993</v>
      </c>
      <c r="X2082" s="5">
        <f>WORKSHEET[[#This Row],[Clients Total Cost]] / WORKSHEET[[#This Row],[Clients Rate per T2 (USD)]]</f>
        <v>33.235999999999997</v>
      </c>
      <c r="Y2082" s="5">
        <f>WORKSHEET[[#This Row],[Clients Rate per T2 (USD)]] - WORKSHEET[[#This Row],[Supplier Rate Per t2 (USD)]]</f>
        <v>300</v>
      </c>
      <c r="Z2082" s="5">
        <f>WORKSHEET[[#This Row],[Profit Per T]] * WORKSHEET[[#This Row],[Weight]]</f>
        <v>9970.7999999999993</v>
      </c>
      <c r="AA2082">
        <v>1</v>
      </c>
      <c r="AB2082" s="1">
        <v>5.55</v>
      </c>
      <c r="AC2082" s="1">
        <v>3.7</v>
      </c>
      <c r="AD2082" s="1">
        <v>4.625</v>
      </c>
      <c r="AE2082" s="1">
        <f>WORKSHEET[[#This Row],[Delay at toll gate in days]] +WORKSHEET[[#This Row],[Delay at workshop in days]] +WORKSHEET[[#This Row],[Delay at border in days]]</f>
        <v>13.875</v>
      </c>
    </row>
    <row r="2083" spans="1:31" x14ac:dyDescent="0.35">
      <c r="A2083" t="s">
        <v>2103</v>
      </c>
      <c r="B2083" t="s">
        <v>10</v>
      </c>
      <c r="C2083" t="s">
        <v>68</v>
      </c>
      <c r="D2083" t="s">
        <v>3616</v>
      </c>
      <c r="E2083" t="s">
        <v>3614</v>
      </c>
      <c r="F2083" t="str">
        <f>WORKSHEET[[#This Row],[Depart From]]&amp;"-"&amp;WORKSHEET[[#This Row],[Arrive To]]</f>
        <v>Marrakech-Alger</v>
      </c>
      <c r="G2083" s="2">
        <v>44649</v>
      </c>
      <c r="H2083" s="2">
        <v>44676</v>
      </c>
      <c r="I2083" s="2" t="str">
        <f t="shared" si="32"/>
        <v>Delivered</v>
      </c>
      <c r="J2083" s="2" t="str">
        <f>TEXT(WORKSHEET[[#This Row],[Offloading Date]], "mmm")</f>
        <v>Apr</v>
      </c>
      <c r="K2083" s="2" t="str">
        <f>IF(OR(WORKSHEET[[#This Row],[Year]]="", ISBLANK(WORKSHEET[[#This Row],[Year]]), WORKSHEET[[#This Row],[Year]]="null"), "Exclude", "Include")</f>
        <v>Include</v>
      </c>
      <c r="L2083" t="s">
        <v>16</v>
      </c>
      <c r="M2083" t="s">
        <v>12</v>
      </c>
      <c r="N2083" t="s">
        <v>13</v>
      </c>
      <c r="O2083">
        <v>32.305</v>
      </c>
      <c r="P2083">
        <v>600</v>
      </c>
      <c r="Q2083" t="s">
        <v>14</v>
      </c>
      <c r="R2083">
        <f>P2083 * _xll.XLOOKUP(Q2083,CALCULATION!$A$15:$A$17, CALCULATION!$B$15:$B$17 )</f>
        <v>600</v>
      </c>
      <c r="S2083" s="5">
        <f>O2083*P2083*_xll.XLOOKUP(Q2083,CALCULATION!$A$15:$A$17, CALCULATION!$B$15:$B$17)</f>
        <v>19383</v>
      </c>
      <c r="T2083">
        <v>300</v>
      </c>
      <c r="U2083" t="s">
        <v>14</v>
      </c>
      <c r="V2083">
        <f>T2083 * _xll.XLOOKUP(U2083,CALCULATION!$A$15:$A$17, CALCULATION!$B$15:$B$17 )</f>
        <v>300</v>
      </c>
      <c r="W2083" s="5">
        <f>O2083*T2083*_xll.XLOOKUP(U2083,CALCULATION!$A$15:$A$17, CALCULATION!$B$15:$B$17)</f>
        <v>9691.5</v>
      </c>
      <c r="X2083" s="5">
        <f>WORKSHEET[[#This Row],[Clients Total Cost]] / WORKSHEET[[#This Row],[Clients Rate per T2 (USD)]]</f>
        <v>32.305</v>
      </c>
      <c r="Y2083" s="5">
        <f>WORKSHEET[[#This Row],[Clients Rate per T2 (USD)]] - WORKSHEET[[#This Row],[Supplier Rate Per t2 (USD)]]</f>
        <v>300</v>
      </c>
      <c r="Z2083" s="5">
        <f>WORKSHEET[[#This Row],[Profit Per T]] * WORKSHEET[[#This Row],[Weight]]</f>
        <v>9691.5</v>
      </c>
      <c r="AA2083">
        <v>1</v>
      </c>
      <c r="AB2083" s="1">
        <v>4.05</v>
      </c>
      <c r="AC2083" s="1">
        <v>2.7</v>
      </c>
      <c r="AD2083" s="1">
        <v>3.375</v>
      </c>
      <c r="AE2083" s="1">
        <f>WORKSHEET[[#This Row],[Delay at toll gate in days]] +WORKSHEET[[#This Row],[Delay at workshop in days]] +WORKSHEET[[#This Row],[Delay at border in days]]</f>
        <v>10.125</v>
      </c>
    </row>
    <row r="2084" spans="1:31" x14ac:dyDescent="0.35">
      <c r="A2084" t="s">
        <v>2104</v>
      </c>
      <c r="B2084" t="s">
        <v>10</v>
      </c>
      <c r="C2084" t="s">
        <v>68</v>
      </c>
      <c r="D2084" t="s">
        <v>3611</v>
      </c>
      <c r="E2084" t="s">
        <v>3612</v>
      </c>
      <c r="F2084" t="str">
        <f>WORKSHEET[[#This Row],[Depart From]]&amp;"-"&amp;WORKSHEET[[#This Row],[Arrive To]]</f>
        <v>Mogadishu-Victoria</v>
      </c>
      <c r="G2084" s="2">
        <v>44648</v>
      </c>
      <c r="H2084" s="2">
        <v>44676</v>
      </c>
      <c r="I2084" s="2" t="str">
        <f t="shared" si="32"/>
        <v>Delivered</v>
      </c>
      <c r="J2084" s="2" t="str">
        <f>TEXT(WORKSHEET[[#This Row],[Offloading Date]], "mmm")</f>
        <v>Apr</v>
      </c>
      <c r="K2084" s="2" t="str">
        <f>IF(OR(WORKSHEET[[#This Row],[Year]]="", ISBLANK(WORKSHEET[[#This Row],[Year]]), WORKSHEET[[#This Row],[Year]]="null"), "Exclude", "Include")</f>
        <v>Include</v>
      </c>
      <c r="L2084" t="s">
        <v>16</v>
      </c>
      <c r="M2084" t="s">
        <v>12</v>
      </c>
      <c r="N2084" t="s">
        <v>13</v>
      </c>
      <c r="O2084">
        <v>32.360999999999997</v>
      </c>
      <c r="P2084">
        <v>600</v>
      </c>
      <c r="Q2084" t="s">
        <v>14</v>
      </c>
      <c r="R2084">
        <f>P2084 * _xll.XLOOKUP(Q2084,CALCULATION!$A$15:$A$17, CALCULATION!$B$15:$B$17 )</f>
        <v>600</v>
      </c>
      <c r="S2084" s="5">
        <f>O2084*P2084*_xll.XLOOKUP(Q2084,CALCULATION!$A$15:$A$17, CALCULATION!$B$15:$B$17)</f>
        <v>19416.599999999999</v>
      </c>
      <c r="T2084">
        <v>300</v>
      </c>
      <c r="U2084" t="s">
        <v>14</v>
      </c>
      <c r="V2084">
        <f>T2084 * _xll.XLOOKUP(U2084,CALCULATION!$A$15:$A$17, CALCULATION!$B$15:$B$17 )</f>
        <v>300</v>
      </c>
      <c r="W2084" s="5">
        <f>O2084*T2084*_xll.XLOOKUP(U2084,CALCULATION!$A$15:$A$17, CALCULATION!$B$15:$B$17)</f>
        <v>9708.2999999999993</v>
      </c>
      <c r="X2084" s="5">
        <f>WORKSHEET[[#This Row],[Clients Total Cost]] / WORKSHEET[[#This Row],[Clients Rate per T2 (USD)]]</f>
        <v>32.360999999999997</v>
      </c>
      <c r="Y2084" s="5">
        <f>WORKSHEET[[#This Row],[Clients Rate per T2 (USD)]] - WORKSHEET[[#This Row],[Supplier Rate Per t2 (USD)]]</f>
        <v>300</v>
      </c>
      <c r="Z2084" s="5">
        <f>WORKSHEET[[#This Row],[Profit Per T]] * WORKSHEET[[#This Row],[Weight]]</f>
        <v>9708.2999999999993</v>
      </c>
      <c r="AA2084">
        <v>1</v>
      </c>
      <c r="AB2084" s="1">
        <v>4.2</v>
      </c>
      <c r="AC2084" s="1">
        <v>2.8000000000000003</v>
      </c>
      <c r="AD2084" s="1">
        <v>3.5</v>
      </c>
      <c r="AE2084" s="1">
        <f>WORKSHEET[[#This Row],[Delay at toll gate in days]] +WORKSHEET[[#This Row],[Delay at workshop in days]] +WORKSHEET[[#This Row],[Delay at border in days]]</f>
        <v>10.5</v>
      </c>
    </row>
    <row r="2085" spans="1:31" x14ac:dyDescent="0.35">
      <c r="A2085" t="s">
        <v>2105</v>
      </c>
      <c r="B2085" t="s">
        <v>10</v>
      </c>
      <c r="C2085" t="s">
        <v>68</v>
      </c>
      <c r="D2085" t="s">
        <v>3620</v>
      </c>
      <c r="E2085" t="s">
        <v>3618</v>
      </c>
      <c r="F2085" t="str">
        <f>WORKSHEET[[#This Row],[Depart From]]&amp;"-"&amp;WORKSHEET[[#This Row],[Arrive To]]</f>
        <v>Zanzibar-Tripoli</v>
      </c>
      <c r="G2085" s="2">
        <v>44648</v>
      </c>
      <c r="H2085" s="2">
        <v>44676</v>
      </c>
      <c r="I2085" s="2" t="str">
        <f t="shared" si="32"/>
        <v>Delivered</v>
      </c>
      <c r="J2085" s="2" t="str">
        <f>TEXT(WORKSHEET[[#This Row],[Offloading Date]], "mmm")</f>
        <v>Apr</v>
      </c>
      <c r="K2085" s="2" t="str">
        <f>IF(OR(WORKSHEET[[#This Row],[Year]]="", ISBLANK(WORKSHEET[[#This Row],[Year]]), WORKSHEET[[#This Row],[Year]]="null"), "Exclude", "Include")</f>
        <v>Include</v>
      </c>
      <c r="L2085" t="s">
        <v>16</v>
      </c>
      <c r="M2085" t="s">
        <v>12</v>
      </c>
      <c r="N2085" t="s">
        <v>13</v>
      </c>
      <c r="O2085">
        <v>32.335000000000001</v>
      </c>
      <c r="P2085">
        <v>600</v>
      </c>
      <c r="Q2085" t="s">
        <v>14</v>
      </c>
      <c r="R2085">
        <f>P2085 * _xll.XLOOKUP(Q2085,CALCULATION!$A$15:$A$17, CALCULATION!$B$15:$B$17 )</f>
        <v>600</v>
      </c>
      <c r="S2085" s="5">
        <f>O2085*P2085*_xll.XLOOKUP(Q2085,CALCULATION!$A$15:$A$17, CALCULATION!$B$15:$B$17)</f>
        <v>19401</v>
      </c>
      <c r="T2085">
        <v>300</v>
      </c>
      <c r="U2085" t="s">
        <v>14</v>
      </c>
      <c r="V2085">
        <f>T2085 * _xll.XLOOKUP(U2085,CALCULATION!$A$15:$A$17, CALCULATION!$B$15:$B$17 )</f>
        <v>300</v>
      </c>
      <c r="W2085" s="5">
        <f>O2085*T2085*_xll.XLOOKUP(U2085,CALCULATION!$A$15:$A$17, CALCULATION!$B$15:$B$17)</f>
        <v>9700.5</v>
      </c>
      <c r="X2085" s="5">
        <f>WORKSHEET[[#This Row],[Clients Total Cost]] / WORKSHEET[[#This Row],[Clients Rate per T2 (USD)]]</f>
        <v>32.335000000000001</v>
      </c>
      <c r="Y2085" s="5">
        <f>WORKSHEET[[#This Row],[Clients Rate per T2 (USD)]] - WORKSHEET[[#This Row],[Supplier Rate Per t2 (USD)]]</f>
        <v>300</v>
      </c>
      <c r="Z2085" s="5">
        <f>WORKSHEET[[#This Row],[Profit Per T]] * WORKSHEET[[#This Row],[Weight]]</f>
        <v>9700.5</v>
      </c>
      <c r="AA2085">
        <v>1</v>
      </c>
      <c r="AB2085" s="1">
        <v>4.2</v>
      </c>
      <c r="AC2085" s="1">
        <v>2.8000000000000003</v>
      </c>
      <c r="AD2085" s="1">
        <v>3.5</v>
      </c>
      <c r="AE2085" s="1">
        <f>WORKSHEET[[#This Row],[Delay at toll gate in days]] +WORKSHEET[[#This Row],[Delay at workshop in days]] +WORKSHEET[[#This Row],[Delay at border in days]]</f>
        <v>10.5</v>
      </c>
    </row>
    <row r="2086" spans="1:31" x14ac:dyDescent="0.35">
      <c r="A2086" t="s">
        <v>2106</v>
      </c>
      <c r="B2086" t="s">
        <v>10</v>
      </c>
      <c r="C2086" t="s">
        <v>68</v>
      </c>
      <c r="D2086" t="s">
        <v>3611</v>
      </c>
      <c r="E2086" t="s">
        <v>3618</v>
      </c>
      <c r="F2086" t="str">
        <f>WORKSHEET[[#This Row],[Depart From]]&amp;"-"&amp;WORKSHEET[[#This Row],[Arrive To]]</f>
        <v>Mogadishu-Tripoli</v>
      </c>
      <c r="G2086" s="2">
        <v>44652</v>
      </c>
      <c r="H2086" s="2">
        <v>44685</v>
      </c>
      <c r="I2086" s="2" t="str">
        <f t="shared" si="32"/>
        <v>Delivered</v>
      </c>
      <c r="J2086" s="2" t="str">
        <f>TEXT(WORKSHEET[[#This Row],[Offloading Date]], "mmm")</f>
        <v>May</v>
      </c>
      <c r="K2086" s="2" t="str">
        <f>IF(OR(WORKSHEET[[#This Row],[Year]]="", ISBLANK(WORKSHEET[[#This Row],[Year]]), WORKSHEET[[#This Row],[Year]]="null"), "Exclude", "Include")</f>
        <v>Include</v>
      </c>
      <c r="L2086" t="s">
        <v>16</v>
      </c>
      <c r="M2086" t="s">
        <v>12</v>
      </c>
      <c r="N2086" t="s">
        <v>13</v>
      </c>
      <c r="O2086">
        <v>32.28</v>
      </c>
      <c r="P2086">
        <v>600</v>
      </c>
      <c r="Q2086" t="s">
        <v>14</v>
      </c>
      <c r="R2086">
        <f>P2086 * _xll.XLOOKUP(Q2086,CALCULATION!$A$15:$A$17, CALCULATION!$B$15:$B$17 )</f>
        <v>600</v>
      </c>
      <c r="S2086" s="5">
        <f>O2086*P2086*_xll.XLOOKUP(Q2086,CALCULATION!$A$15:$A$17, CALCULATION!$B$15:$B$17)</f>
        <v>19368</v>
      </c>
      <c r="T2086">
        <v>300</v>
      </c>
      <c r="U2086" t="s">
        <v>14</v>
      </c>
      <c r="V2086">
        <f>T2086 * _xll.XLOOKUP(U2086,CALCULATION!$A$15:$A$17, CALCULATION!$B$15:$B$17 )</f>
        <v>300</v>
      </c>
      <c r="W2086" s="5">
        <f>O2086*T2086*_xll.XLOOKUP(U2086,CALCULATION!$A$15:$A$17, CALCULATION!$B$15:$B$17)</f>
        <v>9684</v>
      </c>
      <c r="X2086" s="5">
        <f>WORKSHEET[[#This Row],[Clients Total Cost]] / WORKSHEET[[#This Row],[Clients Rate per T2 (USD)]]</f>
        <v>32.28</v>
      </c>
      <c r="Y2086" s="5">
        <f>WORKSHEET[[#This Row],[Clients Rate per T2 (USD)]] - WORKSHEET[[#This Row],[Supplier Rate Per t2 (USD)]]</f>
        <v>300</v>
      </c>
      <c r="Z2086" s="5">
        <f>WORKSHEET[[#This Row],[Profit Per T]] * WORKSHEET[[#This Row],[Weight]]</f>
        <v>9684</v>
      </c>
      <c r="AA2086">
        <v>1</v>
      </c>
      <c r="AB2086" s="1">
        <v>4.95</v>
      </c>
      <c r="AC2086" s="1">
        <v>3.3000000000000003</v>
      </c>
      <c r="AD2086" s="1">
        <v>4.125</v>
      </c>
      <c r="AE2086" s="1">
        <f>WORKSHEET[[#This Row],[Delay at toll gate in days]] +WORKSHEET[[#This Row],[Delay at workshop in days]] +WORKSHEET[[#This Row],[Delay at border in days]]</f>
        <v>12.375</v>
      </c>
    </row>
    <row r="2087" spans="1:31" x14ac:dyDescent="0.35">
      <c r="A2087" t="s">
        <v>2107</v>
      </c>
      <c r="B2087" t="s">
        <v>10</v>
      </c>
      <c r="C2087" t="s">
        <v>68</v>
      </c>
      <c r="D2087" t="s">
        <v>3620</v>
      </c>
      <c r="E2087" t="s">
        <v>3612</v>
      </c>
      <c r="F2087" t="str">
        <f>WORKSHEET[[#This Row],[Depart From]]&amp;"-"&amp;WORKSHEET[[#This Row],[Arrive To]]</f>
        <v>Zanzibar-Victoria</v>
      </c>
      <c r="G2087" s="2">
        <v>44651</v>
      </c>
      <c r="H2087" s="2">
        <v>44695</v>
      </c>
      <c r="I2087" s="2" t="str">
        <f t="shared" si="32"/>
        <v>Delivered</v>
      </c>
      <c r="J2087" s="2" t="str">
        <f>TEXT(WORKSHEET[[#This Row],[Offloading Date]], "mmm")</f>
        <v>May</v>
      </c>
      <c r="K2087" s="2" t="str">
        <f>IF(OR(WORKSHEET[[#This Row],[Year]]="", ISBLANK(WORKSHEET[[#This Row],[Year]]), WORKSHEET[[#This Row],[Year]]="null"), "Exclude", "Include")</f>
        <v>Include</v>
      </c>
      <c r="L2087" t="s">
        <v>16</v>
      </c>
      <c r="M2087" t="s">
        <v>16</v>
      </c>
      <c r="N2087" t="s">
        <v>13</v>
      </c>
      <c r="O2087">
        <v>32.198</v>
      </c>
      <c r="P2087">
        <v>600</v>
      </c>
      <c r="Q2087" t="s">
        <v>14</v>
      </c>
      <c r="R2087">
        <f>P2087 * _xll.XLOOKUP(Q2087,CALCULATION!$A$15:$A$17, CALCULATION!$B$15:$B$17 )</f>
        <v>600</v>
      </c>
      <c r="S2087" s="5">
        <f>O2087*P2087*_xll.XLOOKUP(Q2087,CALCULATION!$A$15:$A$17, CALCULATION!$B$15:$B$17)</f>
        <v>19318.8</v>
      </c>
      <c r="T2087">
        <v>300</v>
      </c>
      <c r="U2087" t="s">
        <v>14</v>
      </c>
      <c r="V2087">
        <f>T2087 * _xll.XLOOKUP(U2087,CALCULATION!$A$15:$A$17, CALCULATION!$B$15:$B$17 )</f>
        <v>300</v>
      </c>
      <c r="W2087" s="5">
        <f>O2087*T2087*_xll.XLOOKUP(U2087,CALCULATION!$A$15:$A$17, CALCULATION!$B$15:$B$17)</f>
        <v>9659.4</v>
      </c>
      <c r="X2087" s="5">
        <f>WORKSHEET[[#This Row],[Clients Total Cost]] / WORKSHEET[[#This Row],[Clients Rate per T2 (USD)]]</f>
        <v>32.198</v>
      </c>
      <c r="Y2087" s="5">
        <f>WORKSHEET[[#This Row],[Clients Rate per T2 (USD)]] - WORKSHEET[[#This Row],[Supplier Rate Per t2 (USD)]]</f>
        <v>300</v>
      </c>
      <c r="Z2087" s="5">
        <f>WORKSHEET[[#This Row],[Profit Per T]] * WORKSHEET[[#This Row],[Weight]]</f>
        <v>9659.4</v>
      </c>
      <c r="AA2087">
        <v>1</v>
      </c>
      <c r="AB2087" s="1">
        <v>6.6</v>
      </c>
      <c r="AC2087" s="1">
        <v>4.4000000000000004</v>
      </c>
      <c r="AD2087" s="1">
        <v>5.5</v>
      </c>
      <c r="AE2087" s="1">
        <f>WORKSHEET[[#This Row],[Delay at toll gate in days]] +WORKSHEET[[#This Row],[Delay at workshop in days]] +WORKSHEET[[#This Row],[Delay at border in days]]</f>
        <v>16.5</v>
      </c>
    </row>
    <row r="2088" spans="1:31" x14ac:dyDescent="0.35">
      <c r="A2088" t="s">
        <v>2108</v>
      </c>
      <c r="B2088" t="s">
        <v>10</v>
      </c>
      <c r="C2088" t="s">
        <v>68</v>
      </c>
      <c r="D2088" t="s">
        <v>3615</v>
      </c>
      <c r="E2088" t="s">
        <v>3617</v>
      </c>
      <c r="F2088" t="str">
        <f>WORKSHEET[[#This Row],[Depart From]]&amp;"-"&amp;WORKSHEET[[#This Row],[Arrive To]]</f>
        <v>Mombasa-Lagos</v>
      </c>
      <c r="G2088" s="2">
        <v>44658</v>
      </c>
      <c r="H2088" s="2">
        <v>44695</v>
      </c>
      <c r="I2088" s="2" t="str">
        <f t="shared" si="32"/>
        <v>Delivered</v>
      </c>
      <c r="J2088" s="2" t="str">
        <f>TEXT(WORKSHEET[[#This Row],[Offloading Date]], "mmm")</f>
        <v>May</v>
      </c>
      <c r="K2088" s="2" t="str">
        <f>IF(OR(WORKSHEET[[#This Row],[Year]]="", ISBLANK(WORKSHEET[[#This Row],[Year]]), WORKSHEET[[#This Row],[Year]]="null"), "Exclude", "Include")</f>
        <v>Include</v>
      </c>
      <c r="L2088" t="s">
        <v>16</v>
      </c>
      <c r="M2088" t="s">
        <v>16</v>
      </c>
      <c r="N2088" t="s">
        <v>13</v>
      </c>
      <c r="O2088">
        <v>32.192999999999998</v>
      </c>
      <c r="P2088">
        <v>600</v>
      </c>
      <c r="Q2088" t="s">
        <v>14</v>
      </c>
      <c r="R2088">
        <f>P2088 * _xll.XLOOKUP(Q2088,CALCULATION!$A$15:$A$17, CALCULATION!$B$15:$B$17 )</f>
        <v>600</v>
      </c>
      <c r="S2088" s="5">
        <f>O2088*P2088*_xll.XLOOKUP(Q2088,CALCULATION!$A$15:$A$17, CALCULATION!$B$15:$B$17)</f>
        <v>19315.8</v>
      </c>
      <c r="T2088">
        <v>300</v>
      </c>
      <c r="U2088" t="s">
        <v>14</v>
      </c>
      <c r="V2088">
        <f>T2088 * _xll.XLOOKUP(U2088,CALCULATION!$A$15:$A$17, CALCULATION!$B$15:$B$17 )</f>
        <v>300</v>
      </c>
      <c r="W2088" s="5">
        <f>O2088*T2088*_xll.XLOOKUP(U2088,CALCULATION!$A$15:$A$17, CALCULATION!$B$15:$B$17)</f>
        <v>9657.9</v>
      </c>
      <c r="X2088" s="5">
        <f>WORKSHEET[[#This Row],[Clients Total Cost]] / WORKSHEET[[#This Row],[Clients Rate per T2 (USD)]]</f>
        <v>32.192999999999998</v>
      </c>
      <c r="Y2088" s="5">
        <f>WORKSHEET[[#This Row],[Clients Rate per T2 (USD)]] - WORKSHEET[[#This Row],[Supplier Rate Per t2 (USD)]]</f>
        <v>300</v>
      </c>
      <c r="Z2088" s="5">
        <f>WORKSHEET[[#This Row],[Profit Per T]] * WORKSHEET[[#This Row],[Weight]]</f>
        <v>9657.9</v>
      </c>
      <c r="AA2088">
        <v>1</v>
      </c>
      <c r="AB2088" s="1">
        <v>5.55</v>
      </c>
      <c r="AC2088" s="1">
        <v>3.7</v>
      </c>
      <c r="AD2088" s="1">
        <v>4.625</v>
      </c>
      <c r="AE2088" s="1">
        <f>WORKSHEET[[#This Row],[Delay at toll gate in days]] +WORKSHEET[[#This Row],[Delay at workshop in days]] +WORKSHEET[[#This Row],[Delay at border in days]]</f>
        <v>13.875</v>
      </c>
    </row>
    <row r="2089" spans="1:31" x14ac:dyDescent="0.35">
      <c r="A2089" t="s">
        <v>2109</v>
      </c>
      <c r="B2089" t="s">
        <v>10</v>
      </c>
      <c r="C2089" t="s">
        <v>68</v>
      </c>
      <c r="D2089" t="s">
        <v>3611</v>
      </c>
      <c r="E2089" t="s">
        <v>3618</v>
      </c>
      <c r="F2089" t="str">
        <f>WORKSHEET[[#This Row],[Depart From]]&amp;"-"&amp;WORKSHEET[[#This Row],[Arrive To]]</f>
        <v>Mogadishu-Tripoli</v>
      </c>
      <c r="G2089" s="2">
        <v>44652</v>
      </c>
      <c r="H2089" s="2">
        <v>44685</v>
      </c>
      <c r="I2089" s="2" t="str">
        <f t="shared" si="32"/>
        <v>Delivered</v>
      </c>
      <c r="J2089" s="2" t="str">
        <f>TEXT(WORKSHEET[[#This Row],[Offloading Date]], "mmm")</f>
        <v>May</v>
      </c>
      <c r="K2089" s="2" t="str">
        <f>IF(OR(WORKSHEET[[#This Row],[Year]]="", ISBLANK(WORKSHEET[[#This Row],[Year]]), WORKSHEET[[#This Row],[Year]]="null"), "Exclude", "Include")</f>
        <v>Include</v>
      </c>
      <c r="L2089" t="s">
        <v>16</v>
      </c>
      <c r="M2089" t="s">
        <v>12</v>
      </c>
      <c r="N2089" t="s">
        <v>13</v>
      </c>
      <c r="O2089">
        <v>32.408000000000001</v>
      </c>
      <c r="P2089">
        <v>600</v>
      </c>
      <c r="Q2089" t="s">
        <v>14</v>
      </c>
      <c r="R2089">
        <f>P2089 * _xll.XLOOKUP(Q2089,CALCULATION!$A$15:$A$17, CALCULATION!$B$15:$B$17 )</f>
        <v>600</v>
      </c>
      <c r="S2089" s="5">
        <f>O2089*P2089*_xll.XLOOKUP(Q2089,CALCULATION!$A$15:$A$17, CALCULATION!$B$15:$B$17)</f>
        <v>19444.8</v>
      </c>
      <c r="T2089">
        <v>300</v>
      </c>
      <c r="U2089" t="s">
        <v>14</v>
      </c>
      <c r="V2089">
        <f>T2089 * _xll.XLOOKUP(U2089,CALCULATION!$A$15:$A$17, CALCULATION!$B$15:$B$17 )</f>
        <v>300</v>
      </c>
      <c r="W2089" s="5">
        <f>O2089*T2089*_xll.XLOOKUP(U2089,CALCULATION!$A$15:$A$17, CALCULATION!$B$15:$B$17)</f>
        <v>9722.4</v>
      </c>
      <c r="X2089" s="5">
        <f>WORKSHEET[[#This Row],[Clients Total Cost]] / WORKSHEET[[#This Row],[Clients Rate per T2 (USD)]]</f>
        <v>32.408000000000001</v>
      </c>
      <c r="Y2089" s="5">
        <f>WORKSHEET[[#This Row],[Clients Rate per T2 (USD)]] - WORKSHEET[[#This Row],[Supplier Rate Per t2 (USD)]]</f>
        <v>300</v>
      </c>
      <c r="Z2089" s="5">
        <f>WORKSHEET[[#This Row],[Profit Per T]] * WORKSHEET[[#This Row],[Weight]]</f>
        <v>9722.4</v>
      </c>
      <c r="AA2089">
        <v>1</v>
      </c>
      <c r="AB2089" s="1">
        <v>4.95</v>
      </c>
      <c r="AC2089" s="1">
        <v>3.3000000000000003</v>
      </c>
      <c r="AD2089" s="1">
        <v>4.125</v>
      </c>
      <c r="AE2089" s="1">
        <f>WORKSHEET[[#This Row],[Delay at toll gate in days]] +WORKSHEET[[#This Row],[Delay at workshop in days]] +WORKSHEET[[#This Row],[Delay at border in days]]</f>
        <v>12.375</v>
      </c>
    </row>
    <row r="2090" spans="1:31" x14ac:dyDescent="0.35">
      <c r="A2090" t="s">
        <v>2110</v>
      </c>
      <c r="B2090" t="s">
        <v>10</v>
      </c>
      <c r="C2090" t="s">
        <v>68</v>
      </c>
      <c r="D2090" t="s">
        <v>3620</v>
      </c>
      <c r="E2090" t="s">
        <v>3618</v>
      </c>
      <c r="F2090" t="str">
        <f>WORKSHEET[[#This Row],[Depart From]]&amp;"-"&amp;WORKSHEET[[#This Row],[Arrive To]]</f>
        <v>Zanzibar-Tripoli</v>
      </c>
      <c r="G2090" s="2">
        <v>44652</v>
      </c>
      <c r="H2090" s="2">
        <v>44690</v>
      </c>
      <c r="I2090" s="2" t="str">
        <f t="shared" si="32"/>
        <v>Delivered</v>
      </c>
      <c r="J2090" s="2" t="str">
        <f>TEXT(WORKSHEET[[#This Row],[Offloading Date]], "mmm")</f>
        <v>May</v>
      </c>
      <c r="K2090" s="2" t="str">
        <f>IF(OR(WORKSHEET[[#This Row],[Year]]="", ISBLANK(WORKSHEET[[#This Row],[Year]]), WORKSHEET[[#This Row],[Year]]="null"), "Exclude", "Include")</f>
        <v>Include</v>
      </c>
      <c r="L2090" t="s">
        <v>16</v>
      </c>
      <c r="M2090" t="s">
        <v>16</v>
      </c>
      <c r="N2090" t="s">
        <v>13</v>
      </c>
      <c r="O2090">
        <v>33.180999999999997</v>
      </c>
      <c r="P2090">
        <v>600</v>
      </c>
      <c r="Q2090" t="s">
        <v>14</v>
      </c>
      <c r="R2090">
        <f>P2090 * _xll.XLOOKUP(Q2090,CALCULATION!$A$15:$A$17, CALCULATION!$B$15:$B$17 )</f>
        <v>600</v>
      </c>
      <c r="S2090" s="5">
        <f>O2090*P2090*_xll.XLOOKUP(Q2090,CALCULATION!$A$15:$A$17, CALCULATION!$B$15:$B$17)</f>
        <v>19908.599999999999</v>
      </c>
      <c r="T2090">
        <v>300</v>
      </c>
      <c r="U2090" t="s">
        <v>14</v>
      </c>
      <c r="V2090">
        <f>T2090 * _xll.XLOOKUP(U2090,CALCULATION!$A$15:$A$17, CALCULATION!$B$15:$B$17 )</f>
        <v>300</v>
      </c>
      <c r="W2090" s="5">
        <f>O2090*T2090*_xll.XLOOKUP(U2090,CALCULATION!$A$15:$A$17, CALCULATION!$B$15:$B$17)</f>
        <v>9954.2999999999993</v>
      </c>
      <c r="X2090" s="5">
        <f>WORKSHEET[[#This Row],[Clients Total Cost]] / WORKSHEET[[#This Row],[Clients Rate per T2 (USD)]]</f>
        <v>33.180999999999997</v>
      </c>
      <c r="Y2090" s="5">
        <f>WORKSHEET[[#This Row],[Clients Rate per T2 (USD)]] - WORKSHEET[[#This Row],[Supplier Rate Per t2 (USD)]]</f>
        <v>300</v>
      </c>
      <c r="Z2090" s="5">
        <f>WORKSHEET[[#This Row],[Profit Per T]] * WORKSHEET[[#This Row],[Weight]]</f>
        <v>9954.2999999999993</v>
      </c>
      <c r="AA2090">
        <v>1</v>
      </c>
      <c r="AB2090" s="1">
        <v>5.7</v>
      </c>
      <c r="AC2090" s="1">
        <v>3.8000000000000003</v>
      </c>
      <c r="AD2090" s="1">
        <v>4.75</v>
      </c>
      <c r="AE2090" s="1">
        <f>WORKSHEET[[#This Row],[Delay at toll gate in days]] +WORKSHEET[[#This Row],[Delay at workshop in days]] +WORKSHEET[[#This Row],[Delay at border in days]]</f>
        <v>14.25</v>
      </c>
    </row>
    <row r="2091" spans="1:31" x14ac:dyDescent="0.35">
      <c r="A2091" t="s">
        <v>2111</v>
      </c>
      <c r="B2091" t="s">
        <v>10</v>
      </c>
      <c r="C2091" t="s">
        <v>68</v>
      </c>
      <c r="D2091" t="s">
        <v>3615</v>
      </c>
      <c r="E2091" t="s">
        <v>3613</v>
      </c>
      <c r="F2091" t="str">
        <f>WORKSHEET[[#This Row],[Depart From]]&amp;"-"&amp;WORKSHEET[[#This Row],[Arrive To]]</f>
        <v>Mombasa-Sanaa</v>
      </c>
      <c r="G2091" s="2">
        <v>44652</v>
      </c>
      <c r="H2091" s="2">
        <v>44685</v>
      </c>
      <c r="I2091" s="2" t="str">
        <f t="shared" si="32"/>
        <v>Delivered</v>
      </c>
      <c r="J2091" s="2" t="str">
        <f>TEXT(WORKSHEET[[#This Row],[Offloading Date]], "mmm")</f>
        <v>May</v>
      </c>
      <c r="K2091" s="2" t="str">
        <f>IF(OR(WORKSHEET[[#This Row],[Year]]="", ISBLANK(WORKSHEET[[#This Row],[Year]]), WORKSHEET[[#This Row],[Year]]="null"), "Exclude", "Include")</f>
        <v>Include</v>
      </c>
      <c r="L2091" t="s">
        <v>16</v>
      </c>
      <c r="M2091" t="s">
        <v>12</v>
      </c>
      <c r="N2091" t="s">
        <v>13</v>
      </c>
      <c r="O2091">
        <v>32.265000000000001</v>
      </c>
      <c r="P2091">
        <v>600</v>
      </c>
      <c r="Q2091" t="s">
        <v>14</v>
      </c>
      <c r="R2091">
        <f>P2091 * _xll.XLOOKUP(Q2091,CALCULATION!$A$15:$A$17, CALCULATION!$B$15:$B$17 )</f>
        <v>600</v>
      </c>
      <c r="S2091" s="5">
        <f>O2091*P2091*_xll.XLOOKUP(Q2091,CALCULATION!$A$15:$A$17, CALCULATION!$B$15:$B$17)</f>
        <v>19359</v>
      </c>
      <c r="T2091">
        <v>300</v>
      </c>
      <c r="U2091" t="s">
        <v>14</v>
      </c>
      <c r="V2091">
        <f>T2091 * _xll.XLOOKUP(U2091,CALCULATION!$A$15:$A$17, CALCULATION!$B$15:$B$17 )</f>
        <v>300</v>
      </c>
      <c r="W2091" s="5">
        <f>O2091*T2091*_xll.XLOOKUP(U2091,CALCULATION!$A$15:$A$17, CALCULATION!$B$15:$B$17)</f>
        <v>9679.5</v>
      </c>
      <c r="X2091" s="5">
        <f>WORKSHEET[[#This Row],[Clients Total Cost]] / WORKSHEET[[#This Row],[Clients Rate per T2 (USD)]]</f>
        <v>32.265000000000001</v>
      </c>
      <c r="Y2091" s="5">
        <f>WORKSHEET[[#This Row],[Clients Rate per T2 (USD)]] - WORKSHEET[[#This Row],[Supplier Rate Per t2 (USD)]]</f>
        <v>300</v>
      </c>
      <c r="Z2091" s="5">
        <f>WORKSHEET[[#This Row],[Profit Per T]] * WORKSHEET[[#This Row],[Weight]]</f>
        <v>9679.5</v>
      </c>
      <c r="AA2091">
        <v>1</v>
      </c>
      <c r="AB2091" s="1">
        <v>4.95</v>
      </c>
      <c r="AC2091" s="1">
        <v>3.3000000000000003</v>
      </c>
      <c r="AD2091" s="1">
        <v>4.125</v>
      </c>
      <c r="AE2091" s="1">
        <f>WORKSHEET[[#This Row],[Delay at toll gate in days]] +WORKSHEET[[#This Row],[Delay at workshop in days]] +WORKSHEET[[#This Row],[Delay at border in days]]</f>
        <v>12.375</v>
      </c>
    </row>
    <row r="2092" spans="1:31" x14ac:dyDescent="0.35">
      <c r="A2092" t="s">
        <v>2112</v>
      </c>
      <c r="B2092" t="s">
        <v>10</v>
      </c>
      <c r="C2092" t="s">
        <v>68</v>
      </c>
      <c r="D2092" t="s">
        <v>3620</v>
      </c>
      <c r="E2092" t="s">
        <v>3618</v>
      </c>
      <c r="F2092" t="str">
        <f>WORKSHEET[[#This Row],[Depart From]]&amp;"-"&amp;WORKSHEET[[#This Row],[Arrive To]]</f>
        <v>Zanzibar-Tripoli</v>
      </c>
      <c r="G2092" s="2">
        <v>44651</v>
      </c>
      <c r="H2092" s="2">
        <v>44687</v>
      </c>
      <c r="I2092" s="2" t="str">
        <f t="shared" si="32"/>
        <v>Delivered</v>
      </c>
      <c r="J2092" s="2" t="str">
        <f>TEXT(WORKSHEET[[#This Row],[Offloading Date]], "mmm")</f>
        <v>May</v>
      </c>
      <c r="K2092" s="2" t="str">
        <f>IF(OR(WORKSHEET[[#This Row],[Year]]="", ISBLANK(WORKSHEET[[#This Row],[Year]]), WORKSHEET[[#This Row],[Year]]="null"), "Exclude", "Include")</f>
        <v>Include</v>
      </c>
      <c r="L2092" t="s">
        <v>16</v>
      </c>
      <c r="M2092" t="s">
        <v>12</v>
      </c>
      <c r="N2092" t="s">
        <v>13</v>
      </c>
      <c r="O2092">
        <v>32.261000000000003</v>
      </c>
      <c r="P2092">
        <v>600</v>
      </c>
      <c r="Q2092" t="s">
        <v>14</v>
      </c>
      <c r="R2092">
        <f>P2092 * _xll.XLOOKUP(Q2092,CALCULATION!$A$15:$A$17, CALCULATION!$B$15:$B$17 )</f>
        <v>600</v>
      </c>
      <c r="S2092" s="5">
        <f>O2092*P2092*_xll.XLOOKUP(Q2092,CALCULATION!$A$15:$A$17, CALCULATION!$B$15:$B$17)</f>
        <v>19356.600000000002</v>
      </c>
      <c r="T2092">
        <v>300</v>
      </c>
      <c r="U2092" t="s">
        <v>14</v>
      </c>
      <c r="V2092">
        <f>T2092 * _xll.XLOOKUP(U2092,CALCULATION!$A$15:$A$17, CALCULATION!$B$15:$B$17 )</f>
        <v>300</v>
      </c>
      <c r="W2092" s="5">
        <f>O2092*T2092*_xll.XLOOKUP(U2092,CALCULATION!$A$15:$A$17, CALCULATION!$B$15:$B$17)</f>
        <v>9678.3000000000011</v>
      </c>
      <c r="X2092" s="5">
        <f>WORKSHEET[[#This Row],[Clients Total Cost]] / WORKSHEET[[#This Row],[Clients Rate per T2 (USD)]]</f>
        <v>32.261000000000003</v>
      </c>
      <c r="Y2092" s="5">
        <f>WORKSHEET[[#This Row],[Clients Rate per T2 (USD)]] - WORKSHEET[[#This Row],[Supplier Rate Per t2 (USD)]]</f>
        <v>300</v>
      </c>
      <c r="Z2092" s="5">
        <f>WORKSHEET[[#This Row],[Profit Per T]] * WORKSHEET[[#This Row],[Weight]]</f>
        <v>9678.3000000000011</v>
      </c>
      <c r="AA2092">
        <v>1</v>
      </c>
      <c r="AB2092" s="1">
        <v>5.3999999999999995</v>
      </c>
      <c r="AC2092" s="1">
        <v>3.6</v>
      </c>
      <c r="AD2092" s="1">
        <v>4.5</v>
      </c>
      <c r="AE2092" s="1">
        <f>WORKSHEET[[#This Row],[Delay at toll gate in days]] +WORKSHEET[[#This Row],[Delay at workshop in days]] +WORKSHEET[[#This Row],[Delay at border in days]]</f>
        <v>13.5</v>
      </c>
    </row>
    <row r="2093" spans="1:31" x14ac:dyDescent="0.35">
      <c r="A2093" t="s">
        <v>2113</v>
      </c>
      <c r="B2093" t="s">
        <v>10</v>
      </c>
      <c r="C2093" t="s">
        <v>68</v>
      </c>
      <c r="D2093" t="s">
        <v>3619</v>
      </c>
      <c r="E2093" t="s">
        <v>3613</v>
      </c>
      <c r="F2093" t="str">
        <f>WORKSHEET[[#This Row],[Depart From]]&amp;"-"&amp;WORKSHEET[[#This Row],[Arrive To]]</f>
        <v>Addis Ababa-Sanaa</v>
      </c>
      <c r="G2093" s="2">
        <v>44658</v>
      </c>
      <c r="H2093" s="2">
        <v>44695</v>
      </c>
      <c r="I2093" s="2" t="str">
        <f t="shared" si="32"/>
        <v>Delivered</v>
      </c>
      <c r="J2093" s="2" t="str">
        <f>TEXT(WORKSHEET[[#This Row],[Offloading Date]], "mmm")</f>
        <v>May</v>
      </c>
      <c r="K2093" s="2" t="str">
        <f>IF(OR(WORKSHEET[[#This Row],[Year]]="", ISBLANK(WORKSHEET[[#This Row],[Year]]), WORKSHEET[[#This Row],[Year]]="null"), "Exclude", "Include")</f>
        <v>Include</v>
      </c>
      <c r="L2093" t="s">
        <v>16</v>
      </c>
      <c r="M2093" t="s">
        <v>16</v>
      </c>
      <c r="N2093" t="s">
        <v>13</v>
      </c>
      <c r="O2093">
        <v>28.277000000000001</v>
      </c>
      <c r="P2093">
        <v>600</v>
      </c>
      <c r="Q2093" t="s">
        <v>14</v>
      </c>
      <c r="R2093">
        <f>P2093 * _xll.XLOOKUP(Q2093,CALCULATION!$A$15:$A$17, CALCULATION!$B$15:$B$17 )</f>
        <v>600</v>
      </c>
      <c r="S2093" s="5">
        <f>O2093*P2093*_xll.XLOOKUP(Q2093,CALCULATION!$A$15:$A$17, CALCULATION!$B$15:$B$17)</f>
        <v>16966.2</v>
      </c>
      <c r="T2093">
        <v>300</v>
      </c>
      <c r="U2093" t="s">
        <v>14</v>
      </c>
      <c r="V2093">
        <f>T2093 * _xll.XLOOKUP(U2093,CALCULATION!$A$15:$A$17, CALCULATION!$B$15:$B$17 )</f>
        <v>300</v>
      </c>
      <c r="W2093" s="5">
        <f>O2093*T2093*_xll.XLOOKUP(U2093,CALCULATION!$A$15:$A$17, CALCULATION!$B$15:$B$17)</f>
        <v>8483.1</v>
      </c>
      <c r="X2093" s="5">
        <f>WORKSHEET[[#This Row],[Clients Total Cost]] / WORKSHEET[[#This Row],[Clients Rate per T2 (USD)]]</f>
        <v>28.277000000000001</v>
      </c>
      <c r="Y2093" s="5">
        <f>WORKSHEET[[#This Row],[Clients Rate per T2 (USD)]] - WORKSHEET[[#This Row],[Supplier Rate Per t2 (USD)]]</f>
        <v>300</v>
      </c>
      <c r="Z2093" s="5">
        <f>WORKSHEET[[#This Row],[Profit Per T]] * WORKSHEET[[#This Row],[Weight]]</f>
        <v>8483.1</v>
      </c>
      <c r="AA2093">
        <v>1</v>
      </c>
      <c r="AB2093" s="1">
        <v>5.55</v>
      </c>
      <c r="AC2093" s="1">
        <v>3.7</v>
      </c>
      <c r="AD2093" s="1">
        <v>4.625</v>
      </c>
      <c r="AE2093" s="1">
        <f>WORKSHEET[[#This Row],[Delay at toll gate in days]] +WORKSHEET[[#This Row],[Delay at workshop in days]] +WORKSHEET[[#This Row],[Delay at border in days]]</f>
        <v>13.875</v>
      </c>
    </row>
    <row r="2094" spans="1:31" x14ac:dyDescent="0.35">
      <c r="A2094" t="s">
        <v>2114</v>
      </c>
      <c r="B2094" t="s">
        <v>10</v>
      </c>
      <c r="C2094" t="s">
        <v>68</v>
      </c>
      <c r="D2094" t="s">
        <v>3615</v>
      </c>
      <c r="E2094" t="s">
        <v>3618</v>
      </c>
      <c r="F2094" t="str">
        <f>WORKSHEET[[#This Row],[Depart From]]&amp;"-"&amp;WORKSHEET[[#This Row],[Arrive To]]</f>
        <v>Mombasa-Tripoli</v>
      </c>
      <c r="G2094" s="2">
        <v>44672</v>
      </c>
      <c r="H2094" s="2">
        <v>44698</v>
      </c>
      <c r="I2094" s="2" t="str">
        <f t="shared" si="32"/>
        <v>Delivered</v>
      </c>
      <c r="J2094" s="2" t="str">
        <f>TEXT(WORKSHEET[[#This Row],[Offloading Date]], "mmm")</f>
        <v>May</v>
      </c>
      <c r="K2094" s="2" t="str">
        <f>IF(OR(WORKSHEET[[#This Row],[Year]]="", ISBLANK(WORKSHEET[[#This Row],[Year]]), WORKSHEET[[#This Row],[Year]]="null"), "Exclude", "Include")</f>
        <v>Include</v>
      </c>
      <c r="L2094" t="s">
        <v>16</v>
      </c>
      <c r="M2094" t="s">
        <v>12</v>
      </c>
      <c r="N2094" t="s">
        <v>13</v>
      </c>
      <c r="O2094">
        <v>32.274000000000001</v>
      </c>
      <c r="P2094">
        <v>600</v>
      </c>
      <c r="Q2094" t="s">
        <v>14</v>
      </c>
      <c r="R2094">
        <f>P2094 * _xll.XLOOKUP(Q2094,CALCULATION!$A$15:$A$17, CALCULATION!$B$15:$B$17 )</f>
        <v>600</v>
      </c>
      <c r="S2094" s="5">
        <f>O2094*P2094*_xll.XLOOKUP(Q2094,CALCULATION!$A$15:$A$17, CALCULATION!$B$15:$B$17)</f>
        <v>19364.400000000001</v>
      </c>
      <c r="T2094">
        <v>300</v>
      </c>
      <c r="U2094" t="s">
        <v>14</v>
      </c>
      <c r="V2094">
        <f>T2094 * _xll.XLOOKUP(U2094,CALCULATION!$A$15:$A$17, CALCULATION!$B$15:$B$17 )</f>
        <v>300</v>
      </c>
      <c r="W2094" s="5">
        <f>O2094*T2094*_xll.XLOOKUP(U2094,CALCULATION!$A$15:$A$17, CALCULATION!$B$15:$B$17)</f>
        <v>9682.2000000000007</v>
      </c>
      <c r="X2094" s="5">
        <f>WORKSHEET[[#This Row],[Clients Total Cost]] / WORKSHEET[[#This Row],[Clients Rate per T2 (USD)]]</f>
        <v>32.274000000000001</v>
      </c>
      <c r="Y2094" s="5">
        <f>WORKSHEET[[#This Row],[Clients Rate per T2 (USD)]] - WORKSHEET[[#This Row],[Supplier Rate Per t2 (USD)]]</f>
        <v>300</v>
      </c>
      <c r="Z2094" s="5">
        <f>WORKSHEET[[#This Row],[Profit Per T]] * WORKSHEET[[#This Row],[Weight]]</f>
        <v>9682.2000000000007</v>
      </c>
      <c r="AA2094">
        <v>1</v>
      </c>
      <c r="AB2094" s="1">
        <v>3.9</v>
      </c>
      <c r="AC2094" s="1">
        <v>2.6</v>
      </c>
      <c r="AD2094" s="1">
        <v>3.25</v>
      </c>
      <c r="AE2094" s="1">
        <f>WORKSHEET[[#This Row],[Delay at toll gate in days]] +WORKSHEET[[#This Row],[Delay at workshop in days]] +WORKSHEET[[#This Row],[Delay at border in days]]</f>
        <v>9.75</v>
      </c>
    </row>
    <row r="2095" spans="1:31" x14ac:dyDescent="0.35">
      <c r="A2095" t="s">
        <v>2115</v>
      </c>
      <c r="B2095" t="s">
        <v>10</v>
      </c>
      <c r="C2095" t="s">
        <v>68</v>
      </c>
      <c r="D2095" t="s">
        <v>3611</v>
      </c>
      <c r="E2095" t="s">
        <v>3618</v>
      </c>
      <c r="F2095" t="str">
        <f>WORKSHEET[[#This Row],[Depart From]]&amp;"-"&amp;WORKSHEET[[#This Row],[Arrive To]]</f>
        <v>Mogadishu-Tripoli</v>
      </c>
      <c r="G2095" s="2">
        <v>44658</v>
      </c>
      <c r="H2095" s="2">
        <v>44694</v>
      </c>
      <c r="I2095" s="2" t="str">
        <f t="shared" si="32"/>
        <v>Delivered</v>
      </c>
      <c r="J2095" s="2" t="str">
        <f>TEXT(WORKSHEET[[#This Row],[Offloading Date]], "mmm")</f>
        <v>May</v>
      </c>
      <c r="K2095" s="2" t="str">
        <f>IF(OR(WORKSHEET[[#This Row],[Year]]="", ISBLANK(WORKSHEET[[#This Row],[Year]]), WORKSHEET[[#This Row],[Year]]="null"), "Exclude", "Include")</f>
        <v>Include</v>
      </c>
      <c r="L2095" t="s">
        <v>16</v>
      </c>
      <c r="M2095" t="s">
        <v>16</v>
      </c>
      <c r="N2095" t="s">
        <v>13</v>
      </c>
      <c r="O2095">
        <v>28.323</v>
      </c>
      <c r="P2095">
        <v>600</v>
      </c>
      <c r="Q2095" t="s">
        <v>14</v>
      </c>
      <c r="R2095">
        <f>P2095 * _xll.XLOOKUP(Q2095,CALCULATION!$A$15:$A$17, CALCULATION!$B$15:$B$17 )</f>
        <v>600</v>
      </c>
      <c r="S2095" s="5">
        <f>O2095*P2095*_xll.XLOOKUP(Q2095,CALCULATION!$A$15:$A$17, CALCULATION!$B$15:$B$17)</f>
        <v>16993.8</v>
      </c>
      <c r="T2095">
        <v>300</v>
      </c>
      <c r="U2095" t="s">
        <v>14</v>
      </c>
      <c r="V2095">
        <f>T2095 * _xll.XLOOKUP(U2095,CALCULATION!$A$15:$A$17, CALCULATION!$B$15:$B$17 )</f>
        <v>300</v>
      </c>
      <c r="W2095" s="5">
        <f>O2095*T2095*_xll.XLOOKUP(U2095,CALCULATION!$A$15:$A$17, CALCULATION!$B$15:$B$17)</f>
        <v>8496.9</v>
      </c>
      <c r="X2095" s="5">
        <f>WORKSHEET[[#This Row],[Clients Total Cost]] / WORKSHEET[[#This Row],[Clients Rate per T2 (USD)]]</f>
        <v>28.323</v>
      </c>
      <c r="Y2095" s="5">
        <f>WORKSHEET[[#This Row],[Clients Rate per T2 (USD)]] - WORKSHEET[[#This Row],[Supplier Rate Per t2 (USD)]]</f>
        <v>300</v>
      </c>
      <c r="Z2095" s="5">
        <f>WORKSHEET[[#This Row],[Profit Per T]] * WORKSHEET[[#This Row],[Weight]]</f>
        <v>8496.9</v>
      </c>
      <c r="AA2095">
        <v>1</v>
      </c>
      <c r="AB2095" s="1">
        <v>5.3999999999999995</v>
      </c>
      <c r="AC2095" s="1">
        <v>3.6</v>
      </c>
      <c r="AD2095" s="1">
        <v>4.5</v>
      </c>
      <c r="AE2095" s="1">
        <f>WORKSHEET[[#This Row],[Delay at toll gate in days]] +WORKSHEET[[#This Row],[Delay at workshop in days]] +WORKSHEET[[#This Row],[Delay at border in days]]</f>
        <v>13.5</v>
      </c>
    </row>
    <row r="2096" spans="1:31" x14ac:dyDescent="0.35">
      <c r="A2096" t="s">
        <v>2116</v>
      </c>
      <c r="B2096" t="s">
        <v>10</v>
      </c>
      <c r="C2096" t="s">
        <v>68</v>
      </c>
      <c r="D2096" t="s">
        <v>3619</v>
      </c>
      <c r="E2096" t="s">
        <v>3613</v>
      </c>
      <c r="F2096" t="str">
        <f>WORKSHEET[[#This Row],[Depart From]]&amp;"-"&amp;WORKSHEET[[#This Row],[Arrive To]]</f>
        <v>Addis Ababa-Sanaa</v>
      </c>
      <c r="G2096" s="2">
        <v>44651</v>
      </c>
      <c r="H2096" s="2">
        <v>44690</v>
      </c>
      <c r="I2096" s="2" t="str">
        <f t="shared" si="32"/>
        <v>Delivered</v>
      </c>
      <c r="J2096" s="2" t="str">
        <f>TEXT(WORKSHEET[[#This Row],[Offloading Date]], "mmm")</f>
        <v>May</v>
      </c>
      <c r="K2096" s="2" t="str">
        <f>IF(OR(WORKSHEET[[#This Row],[Year]]="", ISBLANK(WORKSHEET[[#This Row],[Year]]), WORKSHEET[[#This Row],[Year]]="null"), "Exclude", "Include")</f>
        <v>Include</v>
      </c>
      <c r="L2096" t="s">
        <v>16</v>
      </c>
      <c r="M2096" t="s">
        <v>16</v>
      </c>
      <c r="N2096" t="s">
        <v>13</v>
      </c>
      <c r="O2096">
        <v>33.393999999999998</v>
      </c>
      <c r="P2096">
        <v>600</v>
      </c>
      <c r="Q2096" t="s">
        <v>14</v>
      </c>
      <c r="R2096">
        <f>P2096 * _xll.XLOOKUP(Q2096,CALCULATION!$A$15:$A$17, CALCULATION!$B$15:$B$17 )</f>
        <v>600</v>
      </c>
      <c r="S2096" s="5">
        <f>O2096*P2096*_xll.XLOOKUP(Q2096,CALCULATION!$A$15:$A$17, CALCULATION!$B$15:$B$17)</f>
        <v>20036.399999999998</v>
      </c>
      <c r="T2096">
        <v>300</v>
      </c>
      <c r="U2096" t="s">
        <v>14</v>
      </c>
      <c r="V2096">
        <f>T2096 * _xll.XLOOKUP(U2096,CALCULATION!$A$15:$A$17, CALCULATION!$B$15:$B$17 )</f>
        <v>300</v>
      </c>
      <c r="W2096" s="5">
        <f>O2096*T2096*_xll.XLOOKUP(U2096,CALCULATION!$A$15:$A$17, CALCULATION!$B$15:$B$17)</f>
        <v>10018.199999999999</v>
      </c>
      <c r="X2096" s="5">
        <f>WORKSHEET[[#This Row],[Clients Total Cost]] / WORKSHEET[[#This Row],[Clients Rate per T2 (USD)]]</f>
        <v>33.393999999999998</v>
      </c>
      <c r="Y2096" s="5">
        <f>WORKSHEET[[#This Row],[Clients Rate per T2 (USD)]] - WORKSHEET[[#This Row],[Supplier Rate Per t2 (USD)]]</f>
        <v>300</v>
      </c>
      <c r="Z2096" s="5">
        <f>WORKSHEET[[#This Row],[Profit Per T]] * WORKSHEET[[#This Row],[Weight]]</f>
        <v>10018.199999999999</v>
      </c>
      <c r="AA2096">
        <v>1</v>
      </c>
      <c r="AB2096" s="1">
        <v>5.85</v>
      </c>
      <c r="AC2096" s="1">
        <v>3.9000000000000004</v>
      </c>
      <c r="AD2096" s="1">
        <v>4.875</v>
      </c>
      <c r="AE2096" s="1">
        <f>WORKSHEET[[#This Row],[Delay at toll gate in days]] +WORKSHEET[[#This Row],[Delay at workshop in days]] +WORKSHEET[[#This Row],[Delay at border in days]]</f>
        <v>14.625</v>
      </c>
    </row>
    <row r="2097" spans="1:31" x14ac:dyDescent="0.35">
      <c r="A2097" t="s">
        <v>2117</v>
      </c>
      <c r="B2097" t="s">
        <v>10</v>
      </c>
      <c r="C2097" t="s">
        <v>68</v>
      </c>
      <c r="D2097" t="s">
        <v>3619</v>
      </c>
      <c r="E2097" t="s">
        <v>3613</v>
      </c>
      <c r="F2097" t="str">
        <f>WORKSHEET[[#This Row],[Depart From]]&amp;"-"&amp;WORKSHEET[[#This Row],[Arrive To]]</f>
        <v>Addis Ababa-Sanaa</v>
      </c>
      <c r="G2097" s="2">
        <v>44649</v>
      </c>
      <c r="H2097" s="2">
        <v>44679</v>
      </c>
      <c r="I2097" s="2" t="str">
        <f t="shared" si="32"/>
        <v>Delivered</v>
      </c>
      <c r="J2097" s="2" t="str">
        <f>TEXT(WORKSHEET[[#This Row],[Offloading Date]], "mmm")</f>
        <v>Apr</v>
      </c>
      <c r="K2097" s="2" t="str">
        <f>IF(OR(WORKSHEET[[#This Row],[Year]]="", ISBLANK(WORKSHEET[[#This Row],[Year]]), WORKSHEET[[#This Row],[Year]]="null"), "Exclude", "Include")</f>
        <v>Include</v>
      </c>
      <c r="L2097" t="s">
        <v>16</v>
      </c>
      <c r="M2097" t="s">
        <v>3624</v>
      </c>
      <c r="N2097" t="s">
        <v>69</v>
      </c>
      <c r="O2097">
        <v>32.15</v>
      </c>
      <c r="P2097">
        <v>20</v>
      </c>
      <c r="Q2097" t="s">
        <v>14</v>
      </c>
      <c r="R2097">
        <f>P2097 * _xll.XLOOKUP(Q2097,CALCULATION!$A$15:$A$17, CALCULATION!$B$15:$B$17 )</f>
        <v>20</v>
      </c>
      <c r="S2097" s="5">
        <f>O2097*P2097*_xll.XLOOKUP(Q2097,CALCULATION!$A$15:$A$17, CALCULATION!$B$15:$B$17)</f>
        <v>643</v>
      </c>
      <c r="T2097">
        <v>10</v>
      </c>
      <c r="U2097" t="s">
        <v>14</v>
      </c>
      <c r="V2097">
        <f>T2097 * _xll.XLOOKUP(U2097,CALCULATION!$A$15:$A$17, CALCULATION!$B$15:$B$17 )</f>
        <v>10</v>
      </c>
      <c r="W2097" s="5">
        <f>O2097*T2097*_xll.XLOOKUP(U2097,CALCULATION!$A$15:$A$17, CALCULATION!$B$15:$B$17)</f>
        <v>321.5</v>
      </c>
      <c r="X2097" s="5">
        <f>WORKSHEET[[#This Row],[Clients Total Cost]] / WORKSHEET[[#This Row],[Clients Rate per T2 (USD)]]</f>
        <v>32.15</v>
      </c>
      <c r="Y2097" s="5">
        <f>WORKSHEET[[#This Row],[Clients Rate per T2 (USD)]] - WORKSHEET[[#This Row],[Supplier Rate Per t2 (USD)]]</f>
        <v>10</v>
      </c>
      <c r="Z2097" s="5">
        <f>WORKSHEET[[#This Row],[Profit Per T]] * WORKSHEET[[#This Row],[Weight]]</f>
        <v>321.5</v>
      </c>
      <c r="AA2097">
        <v>1</v>
      </c>
      <c r="AB2097" s="1">
        <v>4.5</v>
      </c>
      <c r="AC2097" s="1">
        <v>3</v>
      </c>
      <c r="AD2097" s="1">
        <v>3.75</v>
      </c>
      <c r="AE2097" s="1">
        <f>WORKSHEET[[#This Row],[Delay at toll gate in days]] +WORKSHEET[[#This Row],[Delay at workshop in days]] +WORKSHEET[[#This Row],[Delay at border in days]]</f>
        <v>11.25</v>
      </c>
    </row>
    <row r="2098" spans="1:31" x14ac:dyDescent="0.35">
      <c r="A2098" t="s">
        <v>2118</v>
      </c>
      <c r="B2098" t="s">
        <v>10</v>
      </c>
      <c r="C2098" t="s">
        <v>68</v>
      </c>
      <c r="D2098" t="s">
        <v>3616</v>
      </c>
      <c r="E2098" t="s">
        <v>3614</v>
      </c>
      <c r="F2098" t="str">
        <f>WORKSHEET[[#This Row],[Depart From]]&amp;"-"&amp;WORKSHEET[[#This Row],[Arrive To]]</f>
        <v>Marrakech-Alger</v>
      </c>
      <c r="G2098" s="2">
        <v>44651</v>
      </c>
      <c r="H2098" s="2">
        <v>44688</v>
      </c>
      <c r="I2098" s="2" t="str">
        <f t="shared" si="32"/>
        <v>Delivered</v>
      </c>
      <c r="J2098" s="2" t="str">
        <f>TEXT(WORKSHEET[[#This Row],[Offloading Date]], "mmm")</f>
        <v>May</v>
      </c>
      <c r="K2098" s="2" t="str">
        <f>IF(OR(WORKSHEET[[#This Row],[Year]]="", ISBLANK(WORKSHEET[[#This Row],[Year]]), WORKSHEET[[#This Row],[Year]]="null"), "Exclude", "Include")</f>
        <v>Include</v>
      </c>
      <c r="L2098" t="s">
        <v>16</v>
      </c>
      <c r="M2098" t="s">
        <v>3624</v>
      </c>
      <c r="N2098" t="s">
        <v>69</v>
      </c>
      <c r="O2098">
        <v>33.235999999999997</v>
      </c>
      <c r="P2098">
        <v>20</v>
      </c>
      <c r="Q2098" t="s">
        <v>14</v>
      </c>
      <c r="R2098">
        <f>P2098 * _xll.XLOOKUP(Q2098,CALCULATION!$A$15:$A$17, CALCULATION!$B$15:$B$17 )</f>
        <v>20</v>
      </c>
      <c r="S2098" s="5">
        <f>O2098*P2098*_xll.XLOOKUP(Q2098,CALCULATION!$A$15:$A$17, CALCULATION!$B$15:$B$17)</f>
        <v>664.71999999999991</v>
      </c>
      <c r="T2098">
        <v>10</v>
      </c>
      <c r="U2098" t="s">
        <v>14</v>
      </c>
      <c r="V2098">
        <f>T2098 * _xll.XLOOKUP(U2098,CALCULATION!$A$15:$A$17, CALCULATION!$B$15:$B$17 )</f>
        <v>10</v>
      </c>
      <c r="W2098" s="5">
        <f>O2098*T2098*_xll.XLOOKUP(U2098,CALCULATION!$A$15:$A$17, CALCULATION!$B$15:$B$17)</f>
        <v>332.35999999999996</v>
      </c>
      <c r="X2098" s="5">
        <f>WORKSHEET[[#This Row],[Clients Total Cost]] / WORKSHEET[[#This Row],[Clients Rate per T2 (USD)]]</f>
        <v>33.235999999999997</v>
      </c>
      <c r="Y2098" s="5">
        <f>WORKSHEET[[#This Row],[Clients Rate per T2 (USD)]] - WORKSHEET[[#This Row],[Supplier Rate Per t2 (USD)]]</f>
        <v>10</v>
      </c>
      <c r="Z2098" s="5">
        <f>WORKSHEET[[#This Row],[Profit Per T]] * WORKSHEET[[#This Row],[Weight]]</f>
        <v>332.35999999999996</v>
      </c>
      <c r="AA2098">
        <v>1</v>
      </c>
      <c r="AB2098" s="1">
        <v>5.55</v>
      </c>
      <c r="AC2098" s="1">
        <v>3.7</v>
      </c>
      <c r="AD2098" s="1">
        <v>4.625</v>
      </c>
      <c r="AE2098" s="1">
        <f>WORKSHEET[[#This Row],[Delay at toll gate in days]] +WORKSHEET[[#This Row],[Delay at workshop in days]] +WORKSHEET[[#This Row],[Delay at border in days]]</f>
        <v>13.875</v>
      </c>
    </row>
    <row r="2099" spans="1:31" x14ac:dyDescent="0.35">
      <c r="A2099" t="s">
        <v>2119</v>
      </c>
      <c r="B2099" t="s">
        <v>10</v>
      </c>
      <c r="C2099" t="s">
        <v>68</v>
      </c>
      <c r="D2099" t="s">
        <v>3615</v>
      </c>
      <c r="E2099" t="s">
        <v>3618</v>
      </c>
      <c r="F2099" t="str">
        <f>WORKSHEET[[#This Row],[Depart From]]&amp;"-"&amp;WORKSHEET[[#This Row],[Arrive To]]</f>
        <v>Mombasa-Tripoli</v>
      </c>
      <c r="G2099" s="2">
        <v>44649</v>
      </c>
      <c r="H2099" s="2">
        <v>44676</v>
      </c>
      <c r="I2099" s="2" t="str">
        <f t="shared" si="32"/>
        <v>Delivered</v>
      </c>
      <c r="J2099" s="2" t="str">
        <f>TEXT(WORKSHEET[[#This Row],[Offloading Date]], "mmm")</f>
        <v>Apr</v>
      </c>
      <c r="K2099" s="2" t="str">
        <f>IF(OR(WORKSHEET[[#This Row],[Year]]="", ISBLANK(WORKSHEET[[#This Row],[Year]]), WORKSHEET[[#This Row],[Year]]="null"), "Exclude", "Include")</f>
        <v>Include</v>
      </c>
      <c r="L2099" t="s">
        <v>16</v>
      </c>
      <c r="M2099" t="s">
        <v>3624</v>
      </c>
      <c r="N2099" t="s">
        <v>69</v>
      </c>
      <c r="O2099">
        <v>32.305</v>
      </c>
      <c r="P2099">
        <v>20</v>
      </c>
      <c r="Q2099" t="s">
        <v>14</v>
      </c>
      <c r="R2099">
        <f>P2099 * _xll.XLOOKUP(Q2099,CALCULATION!$A$15:$A$17, CALCULATION!$B$15:$B$17 )</f>
        <v>20</v>
      </c>
      <c r="S2099" s="5">
        <f>O2099*P2099*_xll.XLOOKUP(Q2099,CALCULATION!$A$15:$A$17, CALCULATION!$B$15:$B$17)</f>
        <v>646.1</v>
      </c>
      <c r="T2099">
        <v>10</v>
      </c>
      <c r="U2099" t="s">
        <v>14</v>
      </c>
      <c r="V2099">
        <f>T2099 * _xll.XLOOKUP(U2099,CALCULATION!$A$15:$A$17, CALCULATION!$B$15:$B$17 )</f>
        <v>10</v>
      </c>
      <c r="W2099" s="5">
        <f>O2099*T2099*_xll.XLOOKUP(U2099,CALCULATION!$A$15:$A$17, CALCULATION!$B$15:$B$17)</f>
        <v>323.05</v>
      </c>
      <c r="X2099" s="5">
        <f>WORKSHEET[[#This Row],[Clients Total Cost]] / WORKSHEET[[#This Row],[Clients Rate per T2 (USD)]]</f>
        <v>32.305</v>
      </c>
      <c r="Y2099" s="5">
        <f>WORKSHEET[[#This Row],[Clients Rate per T2 (USD)]] - WORKSHEET[[#This Row],[Supplier Rate Per t2 (USD)]]</f>
        <v>10</v>
      </c>
      <c r="Z2099" s="5">
        <f>WORKSHEET[[#This Row],[Profit Per T]] * WORKSHEET[[#This Row],[Weight]]</f>
        <v>323.05</v>
      </c>
      <c r="AA2099">
        <v>1</v>
      </c>
      <c r="AB2099" s="1">
        <v>4.05</v>
      </c>
      <c r="AC2099" s="1">
        <v>2.7</v>
      </c>
      <c r="AD2099" s="1">
        <v>3.375</v>
      </c>
      <c r="AE2099" s="1">
        <f>WORKSHEET[[#This Row],[Delay at toll gate in days]] +WORKSHEET[[#This Row],[Delay at workshop in days]] +WORKSHEET[[#This Row],[Delay at border in days]]</f>
        <v>10.125</v>
      </c>
    </row>
    <row r="2100" spans="1:31" x14ac:dyDescent="0.35">
      <c r="A2100" t="s">
        <v>2120</v>
      </c>
      <c r="B2100" t="s">
        <v>10</v>
      </c>
      <c r="C2100" t="s">
        <v>68</v>
      </c>
      <c r="D2100" t="s">
        <v>3615</v>
      </c>
      <c r="E2100" t="s">
        <v>3617</v>
      </c>
      <c r="F2100" t="str">
        <f>WORKSHEET[[#This Row],[Depart From]]&amp;"-"&amp;WORKSHEET[[#This Row],[Arrive To]]</f>
        <v>Mombasa-Lagos</v>
      </c>
      <c r="G2100" s="2">
        <v>44648</v>
      </c>
      <c r="H2100" s="2">
        <v>44676</v>
      </c>
      <c r="I2100" s="2" t="str">
        <f t="shared" si="32"/>
        <v>Delivered</v>
      </c>
      <c r="J2100" s="2" t="str">
        <f>TEXT(WORKSHEET[[#This Row],[Offloading Date]], "mmm")</f>
        <v>Apr</v>
      </c>
      <c r="K2100" s="2" t="str">
        <f>IF(OR(WORKSHEET[[#This Row],[Year]]="", ISBLANK(WORKSHEET[[#This Row],[Year]]), WORKSHEET[[#This Row],[Year]]="null"), "Exclude", "Include")</f>
        <v>Include</v>
      </c>
      <c r="L2100" t="s">
        <v>16</v>
      </c>
      <c r="M2100" t="s">
        <v>3624</v>
      </c>
      <c r="N2100" t="s">
        <v>69</v>
      </c>
      <c r="O2100">
        <v>32.360999999999997</v>
      </c>
      <c r="P2100">
        <v>20</v>
      </c>
      <c r="Q2100" t="s">
        <v>14</v>
      </c>
      <c r="R2100">
        <f>P2100 * _xll.XLOOKUP(Q2100,CALCULATION!$A$15:$A$17, CALCULATION!$B$15:$B$17 )</f>
        <v>20</v>
      </c>
      <c r="S2100" s="5">
        <f>O2100*P2100*_xll.XLOOKUP(Q2100,CALCULATION!$A$15:$A$17, CALCULATION!$B$15:$B$17)</f>
        <v>647.21999999999991</v>
      </c>
      <c r="T2100">
        <v>10</v>
      </c>
      <c r="U2100" t="s">
        <v>14</v>
      </c>
      <c r="V2100">
        <f>T2100 * _xll.XLOOKUP(U2100,CALCULATION!$A$15:$A$17, CALCULATION!$B$15:$B$17 )</f>
        <v>10</v>
      </c>
      <c r="W2100" s="5">
        <f>O2100*T2100*_xll.XLOOKUP(U2100,CALCULATION!$A$15:$A$17, CALCULATION!$B$15:$B$17)</f>
        <v>323.60999999999996</v>
      </c>
      <c r="X2100" s="5">
        <f>WORKSHEET[[#This Row],[Clients Total Cost]] / WORKSHEET[[#This Row],[Clients Rate per T2 (USD)]]</f>
        <v>32.360999999999997</v>
      </c>
      <c r="Y2100" s="5">
        <f>WORKSHEET[[#This Row],[Clients Rate per T2 (USD)]] - WORKSHEET[[#This Row],[Supplier Rate Per t2 (USD)]]</f>
        <v>10</v>
      </c>
      <c r="Z2100" s="5">
        <f>WORKSHEET[[#This Row],[Profit Per T]] * WORKSHEET[[#This Row],[Weight]]</f>
        <v>323.60999999999996</v>
      </c>
      <c r="AA2100">
        <v>1</v>
      </c>
      <c r="AB2100" s="1">
        <v>4.2</v>
      </c>
      <c r="AC2100" s="1">
        <v>2.8000000000000003</v>
      </c>
      <c r="AD2100" s="1">
        <v>3.5</v>
      </c>
      <c r="AE2100" s="1">
        <f>WORKSHEET[[#This Row],[Delay at toll gate in days]] +WORKSHEET[[#This Row],[Delay at workshop in days]] +WORKSHEET[[#This Row],[Delay at border in days]]</f>
        <v>10.5</v>
      </c>
    </row>
    <row r="2101" spans="1:31" x14ac:dyDescent="0.35">
      <c r="A2101" t="s">
        <v>2121</v>
      </c>
      <c r="B2101" t="s">
        <v>10</v>
      </c>
      <c r="C2101" t="s">
        <v>68</v>
      </c>
      <c r="D2101" t="s">
        <v>3619</v>
      </c>
      <c r="E2101" t="s">
        <v>3612</v>
      </c>
      <c r="F2101" t="str">
        <f>WORKSHEET[[#This Row],[Depart From]]&amp;"-"&amp;WORKSHEET[[#This Row],[Arrive To]]</f>
        <v>Addis Ababa-Victoria</v>
      </c>
      <c r="G2101" s="2">
        <v>44648</v>
      </c>
      <c r="H2101" s="2">
        <v>44676</v>
      </c>
      <c r="I2101" s="2" t="str">
        <f t="shared" si="32"/>
        <v>Delivered</v>
      </c>
      <c r="J2101" s="2" t="str">
        <f>TEXT(WORKSHEET[[#This Row],[Offloading Date]], "mmm")</f>
        <v>Apr</v>
      </c>
      <c r="K2101" s="2" t="str">
        <f>IF(OR(WORKSHEET[[#This Row],[Year]]="", ISBLANK(WORKSHEET[[#This Row],[Year]]), WORKSHEET[[#This Row],[Year]]="null"), "Exclude", "Include")</f>
        <v>Include</v>
      </c>
      <c r="L2101" t="s">
        <v>16</v>
      </c>
      <c r="M2101" t="s">
        <v>3624</v>
      </c>
      <c r="N2101" t="s">
        <v>69</v>
      </c>
      <c r="O2101">
        <v>32.335000000000001</v>
      </c>
      <c r="P2101">
        <v>20</v>
      </c>
      <c r="Q2101" t="s">
        <v>14</v>
      </c>
      <c r="R2101">
        <f>P2101 * _xll.XLOOKUP(Q2101,CALCULATION!$A$15:$A$17, CALCULATION!$B$15:$B$17 )</f>
        <v>20</v>
      </c>
      <c r="S2101" s="5">
        <f>O2101*P2101*_xll.XLOOKUP(Q2101,CALCULATION!$A$15:$A$17, CALCULATION!$B$15:$B$17)</f>
        <v>646.70000000000005</v>
      </c>
      <c r="T2101">
        <v>10</v>
      </c>
      <c r="U2101" t="s">
        <v>14</v>
      </c>
      <c r="V2101">
        <f>T2101 * _xll.XLOOKUP(U2101,CALCULATION!$A$15:$A$17, CALCULATION!$B$15:$B$17 )</f>
        <v>10</v>
      </c>
      <c r="W2101" s="5">
        <f>O2101*T2101*_xll.XLOOKUP(U2101,CALCULATION!$A$15:$A$17, CALCULATION!$B$15:$B$17)</f>
        <v>323.35000000000002</v>
      </c>
      <c r="X2101" s="5">
        <f>WORKSHEET[[#This Row],[Clients Total Cost]] / WORKSHEET[[#This Row],[Clients Rate per T2 (USD)]]</f>
        <v>32.335000000000001</v>
      </c>
      <c r="Y2101" s="5">
        <f>WORKSHEET[[#This Row],[Clients Rate per T2 (USD)]] - WORKSHEET[[#This Row],[Supplier Rate Per t2 (USD)]]</f>
        <v>10</v>
      </c>
      <c r="Z2101" s="5">
        <f>WORKSHEET[[#This Row],[Profit Per T]] * WORKSHEET[[#This Row],[Weight]]</f>
        <v>323.35000000000002</v>
      </c>
      <c r="AA2101">
        <v>1</v>
      </c>
      <c r="AB2101" s="1">
        <v>4.2</v>
      </c>
      <c r="AC2101" s="1">
        <v>2.8000000000000003</v>
      </c>
      <c r="AD2101" s="1">
        <v>3.5</v>
      </c>
      <c r="AE2101" s="1">
        <f>WORKSHEET[[#This Row],[Delay at toll gate in days]] +WORKSHEET[[#This Row],[Delay at workshop in days]] +WORKSHEET[[#This Row],[Delay at border in days]]</f>
        <v>10.5</v>
      </c>
    </row>
    <row r="2102" spans="1:31" x14ac:dyDescent="0.35">
      <c r="A2102" t="s">
        <v>2122</v>
      </c>
      <c r="B2102" t="s">
        <v>10</v>
      </c>
      <c r="C2102" t="s">
        <v>68</v>
      </c>
      <c r="D2102" t="s">
        <v>3611</v>
      </c>
      <c r="E2102" t="s">
        <v>3612</v>
      </c>
      <c r="F2102" t="str">
        <f>WORKSHEET[[#This Row],[Depart From]]&amp;"-"&amp;WORKSHEET[[#This Row],[Arrive To]]</f>
        <v>Mogadishu-Victoria</v>
      </c>
      <c r="G2102" s="2">
        <v>44652</v>
      </c>
      <c r="H2102" s="2">
        <v>44685</v>
      </c>
      <c r="I2102" s="2" t="str">
        <f t="shared" si="32"/>
        <v>Delivered</v>
      </c>
      <c r="J2102" s="2" t="str">
        <f>TEXT(WORKSHEET[[#This Row],[Offloading Date]], "mmm")</f>
        <v>May</v>
      </c>
      <c r="K2102" s="2" t="str">
        <f>IF(OR(WORKSHEET[[#This Row],[Year]]="", ISBLANK(WORKSHEET[[#This Row],[Year]]), WORKSHEET[[#This Row],[Year]]="null"), "Exclude", "Include")</f>
        <v>Include</v>
      </c>
      <c r="L2102" t="s">
        <v>16</v>
      </c>
      <c r="M2102" t="s">
        <v>3624</v>
      </c>
      <c r="N2102" t="s">
        <v>69</v>
      </c>
      <c r="O2102">
        <v>32.28</v>
      </c>
      <c r="P2102">
        <v>20</v>
      </c>
      <c r="Q2102" t="s">
        <v>14</v>
      </c>
      <c r="R2102">
        <f>P2102 * _xll.XLOOKUP(Q2102,CALCULATION!$A$15:$A$17, CALCULATION!$B$15:$B$17 )</f>
        <v>20</v>
      </c>
      <c r="S2102" s="5">
        <f>O2102*P2102*_xll.XLOOKUP(Q2102,CALCULATION!$A$15:$A$17, CALCULATION!$B$15:$B$17)</f>
        <v>645.6</v>
      </c>
      <c r="T2102">
        <v>10</v>
      </c>
      <c r="U2102" t="s">
        <v>14</v>
      </c>
      <c r="V2102">
        <f>T2102 * _xll.XLOOKUP(U2102,CALCULATION!$A$15:$A$17, CALCULATION!$B$15:$B$17 )</f>
        <v>10</v>
      </c>
      <c r="W2102" s="5">
        <f>O2102*T2102*_xll.XLOOKUP(U2102,CALCULATION!$A$15:$A$17, CALCULATION!$B$15:$B$17)</f>
        <v>322.8</v>
      </c>
      <c r="X2102" s="5">
        <f>WORKSHEET[[#This Row],[Clients Total Cost]] / WORKSHEET[[#This Row],[Clients Rate per T2 (USD)]]</f>
        <v>32.28</v>
      </c>
      <c r="Y2102" s="5">
        <f>WORKSHEET[[#This Row],[Clients Rate per T2 (USD)]] - WORKSHEET[[#This Row],[Supplier Rate Per t2 (USD)]]</f>
        <v>10</v>
      </c>
      <c r="Z2102" s="5">
        <f>WORKSHEET[[#This Row],[Profit Per T]] * WORKSHEET[[#This Row],[Weight]]</f>
        <v>322.8</v>
      </c>
      <c r="AA2102">
        <v>1</v>
      </c>
      <c r="AB2102" s="1">
        <v>4.95</v>
      </c>
      <c r="AC2102" s="1">
        <v>3.3000000000000003</v>
      </c>
      <c r="AD2102" s="1">
        <v>4.125</v>
      </c>
      <c r="AE2102" s="1">
        <f>WORKSHEET[[#This Row],[Delay at toll gate in days]] +WORKSHEET[[#This Row],[Delay at workshop in days]] +WORKSHEET[[#This Row],[Delay at border in days]]</f>
        <v>12.375</v>
      </c>
    </row>
    <row r="2103" spans="1:31" x14ac:dyDescent="0.35">
      <c r="A2103" t="s">
        <v>2123</v>
      </c>
      <c r="B2103" t="s">
        <v>10</v>
      </c>
      <c r="C2103" t="s">
        <v>68</v>
      </c>
      <c r="D2103" t="s">
        <v>3619</v>
      </c>
      <c r="E2103" t="s">
        <v>3617</v>
      </c>
      <c r="F2103" t="str">
        <f>WORKSHEET[[#This Row],[Depart From]]&amp;"-"&amp;WORKSHEET[[#This Row],[Arrive To]]</f>
        <v>Addis Ababa-Lagos</v>
      </c>
      <c r="G2103" s="2">
        <v>44651</v>
      </c>
      <c r="H2103" s="2">
        <v>44695</v>
      </c>
      <c r="I2103" s="2" t="str">
        <f t="shared" si="32"/>
        <v>Delivered</v>
      </c>
      <c r="J2103" s="2" t="str">
        <f>TEXT(WORKSHEET[[#This Row],[Offloading Date]], "mmm")</f>
        <v>May</v>
      </c>
      <c r="K2103" s="2" t="str">
        <f>IF(OR(WORKSHEET[[#This Row],[Year]]="", ISBLANK(WORKSHEET[[#This Row],[Year]]), WORKSHEET[[#This Row],[Year]]="null"), "Exclude", "Include")</f>
        <v>Include</v>
      </c>
      <c r="L2103" t="s">
        <v>16</v>
      </c>
      <c r="M2103" t="s">
        <v>3624</v>
      </c>
      <c r="N2103" t="s">
        <v>69</v>
      </c>
      <c r="O2103">
        <v>32.198</v>
      </c>
      <c r="P2103">
        <v>20</v>
      </c>
      <c r="Q2103" t="s">
        <v>14</v>
      </c>
      <c r="R2103">
        <f>P2103 * _xll.XLOOKUP(Q2103,CALCULATION!$A$15:$A$17, CALCULATION!$B$15:$B$17 )</f>
        <v>20</v>
      </c>
      <c r="S2103" s="5">
        <f>O2103*P2103*_xll.XLOOKUP(Q2103,CALCULATION!$A$15:$A$17, CALCULATION!$B$15:$B$17)</f>
        <v>643.96</v>
      </c>
      <c r="T2103">
        <v>10</v>
      </c>
      <c r="U2103" t="s">
        <v>14</v>
      </c>
      <c r="V2103">
        <f>T2103 * _xll.XLOOKUP(U2103,CALCULATION!$A$15:$A$17, CALCULATION!$B$15:$B$17 )</f>
        <v>10</v>
      </c>
      <c r="W2103" s="5">
        <f>O2103*T2103*_xll.XLOOKUP(U2103,CALCULATION!$A$15:$A$17, CALCULATION!$B$15:$B$17)</f>
        <v>321.98</v>
      </c>
      <c r="X2103" s="5">
        <f>WORKSHEET[[#This Row],[Clients Total Cost]] / WORKSHEET[[#This Row],[Clients Rate per T2 (USD)]]</f>
        <v>32.198</v>
      </c>
      <c r="Y2103" s="5">
        <f>WORKSHEET[[#This Row],[Clients Rate per T2 (USD)]] - WORKSHEET[[#This Row],[Supplier Rate Per t2 (USD)]]</f>
        <v>10</v>
      </c>
      <c r="Z2103" s="5">
        <f>WORKSHEET[[#This Row],[Profit Per T]] * WORKSHEET[[#This Row],[Weight]]</f>
        <v>321.98</v>
      </c>
      <c r="AA2103">
        <v>1</v>
      </c>
      <c r="AB2103" s="1">
        <v>6.6</v>
      </c>
      <c r="AC2103" s="1">
        <v>4.4000000000000004</v>
      </c>
      <c r="AD2103" s="1">
        <v>5.5</v>
      </c>
      <c r="AE2103" s="1">
        <f>WORKSHEET[[#This Row],[Delay at toll gate in days]] +WORKSHEET[[#This Row],[Delay at workshop in days]] +WORKSHEET[[#This Row],[Delay at border in days]]</f>
        <v>16.5</v>
      </c>
    </row>
    <row r="2104" spans="1:31" x14ac:dyDescent="0.35">
      <c r="A2104" t="s">
        <v>2124</v>
      </c>
      <c r="B2104" t="s">
        <v>10</v>
      </c>
      <c r="C2104" t="s">
        <v>68</v>
      </c>
      <c r="D2104" t="s">
        <v>3611</v>
      </c>
      <c r="E2104" t="s">
        <v>3612</v>
      </c>
      <c r="F2104" t="str">
        <f>WORKSHEET[[#This Row],[Depart From]]&amp;"-"&amp;WORKSHEET[[#This Row],[Arrive To]]</f>
        <v>Mogadishu-Victoria</v>
      </c>
      <c r="G2104" s="2">
        <v>44658</v>
      </c>
      <c r="H2104" s="2">
        <v>44695</v>
      </c>
      <c r="I2104" s="2" t="str">
        <f t="shared" si="32"/>
        <v>Delivered</v>
      </c>
      <c r="J2104" s="2" t="str">
        <f>TEXT(WORKSHEET[[#This Row],[Offloading Date]], "mmm")</f>
        <v>May</v>
      </c>
      <c r="K2104" s="2" t="str">
        <f>IF(OR(WORKSHEET[[#This Row],[Year]]="", ISBLANK(WORKSHEET[[#This Row],[Year]]), WORKSHEET[[#This Row],[Year]]="null"), "Exclude", "Include")</f>
        <v>Include</v>
      </c>
      <c r="L2104" t="s">
        <v>16</v>
      </c>
      <c r="M2104" t="s">
        <v>3624</v>
      </c>
      <c r="N2104" t="s">
        <v>69</v>
      </c>
      <c r="O2104">
        <v>32.192999999999998</v>
      </c>
      <c r="P2104">
        <v>20</v>
      </c>
      <c r="Q2104" t="s">
        <v>14</v>
      </c>
      <c r="R2104">
        <f>P2104 * _xll.XLOOKUP(Q2104,CALCULATION!$A$15:$A$17, CALCULATION!$B$15:$B$17 )</f>
        <v>20</v>
      </c>
      <c r="S2104" s="5">
        <f>O2104*P2104*_xll.XLOOKUP(Q2104,CALCULATION!$A$15:$A$17, CALCULATION!$B$15:$B$17)</f>
        <v>643.8599999999999</v>
      </c>
      <c r="T2104">
        <v>10</v>
      </c>
      <c r="U2104" t="s">
        <v>14</v>
      </c>
      <c r="V2104">
        <f>T2104 * _xll.XLOOKUP(U2104,CALCULATION!$A$15:$A$17, CALCULATION!$B$15:$B$17 )</f>
        <v>10</v>
      </c>
      <c r="W2104" s="5">
        <f>O2104*T2104*_xll.XLOOKUP(U2104,CALCULATION!$A$15:$A$17, CALCULATION!$B$15:$B$17)</f>
        <v>321.92999999999995</v>
      </c>
      <c r="X2104" s="5">
        <f>WORKSHEET[[#This Row],[Clients Total Cost]] / WORKSHEET[[#This Row],[Clients Rate per T2 (USD)]]</f>
        <v>32.192999999999998</v>
      </c>
      <c r="Y2104" s="5">
        <f>WORKSHEET[[#This Row],[Clients Rate per T2 (USD)]] - WORKSHEET[[#This Row],[Supplier Rate Per t2 (USD)]]</f>
        <v>10</v>
      </c>
      <c r="Z2104" s="5">
        <f>WORKSHEET[[#This Row],[Profit Per T]] * WORKSHEET[[#This Row],[Weight]]</f>
        <v>321.92999999999995</v>
      </c>
      <c r="AA2104">
        <v>1</v>
      </c>
      <c r="AB2104" s="1">
        <v>5.55</v>
      </c>
      <c r="AC2104" s="1">
        <v>3.7</v>
      </c>
      <c r="AD2104" s="1">
        <v>4.625</v>
      </c>
      <c r="AE2104" s="1">
        <f>WORKSHEET[[#This Row],[Delay at toll gate in days]] +WORKSHEET[[#This Row],[Delay at workshop in days]] +WORKSHEET[[#This Row],[Delay at border in days]]</f>
        <v>13.875</v>
      </c>
    </row>
    <row r="2105" spans="1:31" x14ac:dyDescent="0.35">
      <c r="A2105" t="s">
        <v>2125</v>
      </c>
      <c r="B2105" t="s">
        <v>10</v>
      </c>
      <c r="C2105" t="s">
        <v>68</v>
      </c>
      <c r="D2105" t="s">
        <v>3615</v>
      </c>
      <c r="E2105" t="s">
        <v>3618</v>
      </c>
      <c r="F2105" t="str">
        <f>WORKSHEET[[#This Row],[Depart From]]&amp;"-"&amp;WORKSHEET[[#This Row],[Arrive To]]</f>
        <v>Mombasa-Tripoli</v>
      </c>
      <c r="G2105" s="2">
        <v>44652</v>
      </c>
      <c r="H2105" s="2">
        <v>44685</v>
      </c>
      <c r="I2105" s="2" t="str">
        <f t="shared" si="32"/>
        <v>Delivered</v>
      </c>
      <c r="J2105" s="2" t="str">
        <f>TEXT(WORKSHEET[[#This Row],[Offloading Date]], "mmm")</f>
        <v>May</v>
      </c>
      <c r="K2105" s="2" t="str">
        <f>IF(OR(WORKSHEET[[#This Row],[Year]]="", ISBLANK(WORKSHEET[[#This Row],[Year]]), WORKSHEET[[#This Row],[Year]]="null"), "Exclude", "Include")</f>
        <v>Include</v>
      </c>
      <c r="L2105" t="s">
        <v>16</v>
      </c>
      <c r="M2105" t="s">
        <v>3624</v>
      </c>
      <c r="N2105" t="s">
        <v>69</v>
      </c>
      <c r="O2105">
        <v>32.408000000000001</v>
      </c>
      <c r="P2105">
        <v>20</v>
      </c>
      <c r="Q2105" t="s">
        <v>14</v>
      </c>
      <c r="R2105">
        <f>P2105 * _xll.XLOOKUP(Q2105,CALCULATION!$A$15:$A$17, CALCULATION!$B$15:$B$17 )</f>
        <v>20</v>
      </c>
      <c r="S2105" s="5">
        <f>O2105*P2105*_xll.XLOOKUP(Q2105,CALCULATION!$A$15:$A$17, CALCULATION!$B$15:$B$17)</f>
        <v>648.16000000000008</v>
      </c>
      <c r="T2105">
        <v>10</v>
      </c>
      <c r="U2105" t="s">
        <v>14</v>
      </c>
      <c r="V2105">
        <f>T2105 * _xll.XLOOKUP(U2105,CALCULATION!$A$15:$A$17, CALCULATION!$B$15:$B$17 )</f>
        <v>10</v>
      </c>
      <c r="W2105" s="5">
        <f>O2105*T2105*_xll.XLOOKUP(U2105,CALCULATION!$A$15:$A$17, CALCULATION!$B$15:$B$17)</f>
        <v>324.08000000000004</v>
      </c>
      <c r="X2105" s="5">
        <f>WORKSHEET[[#This Row],[Clients Total Cost]] / WORKSHEET[[#This Row],[Clients Rate per T2 (USD)]]</f>
        <v>32.408000000000001</v>
      </c>
      <c r="Y2105" s="5">
        <f>WORKSHEET[[#This Row],[Clients Rate per T2 (USD)]] - WORKSHEET[[#This Row],[Supplier Rate Per t2 (USD)]]</f>
        <v>10</v>
      </c>
      <c r="Z2105" s="5">
        <f>WORKSHEET[[#This Row],[Profit Per T]] * WORKSHEET[[#This Row],[Weight]]</f>
        <v>324.08000000000004</v>
      </c>
      <c r="AA2105">
        <v>1</v>
      </c>
      <c r="AB2105" s="1">
        <v>4.95</v>
      </c>
      <c r="AC2105" s="1">
        <v>3.3000000000000003</v>
      </c>
      <c r="AD2105" s="1">
        <v>4.125</v>
      </c>
      <c r="AE2105" s="1">
        <f>WORKSHEET[[#This Row],[Delay at toll gate in days]] +WORKSHEET[[#This Row],[Delay at workshop in days]] +WORKSHEET[[#This Row],[Delay at border in days]]</f>
        <v>12.375</v>
      </c>
    </row>
    <row r="2106" spans="1:31" x14ac:dyDescent="0.35">
      <c r="A2106" t="s">
        <v>2126</v>
      </c>
      <c r="B2106" t="s">
        <v>10</v>
      </c>
      <c r="C2106" t="s">
        <v>68</v>
      </c>
      <c r="D2106" t="s">
        <v>3611</v>
      </c>
      <c r="E2106" t="s">
        <v>3614</v>
      </c>
      <c r="F2106" t="str">
        <f>WORKSHEET[[#This Row],[Depart From]]&amp;"-"&amp;WORKSHEET[[#This Row],[Arrive To]]</f>
        <v>Mogadishu-Alger</v>
      </c>
      <c r="G2106" s="2">
        <v>44652</v>
      </c>
      <c r="H2106" s="2">
        <v>44690</v>
      </c>
      <c r="I2106" s="2" t="str">
        <f t="shared" si="32"/>
        <v>Delivered</v>
      </c>
      <c r="J2106" s="2" t="str">
        <f>TEXT(WORKSHEET[[#This Row],[Offloading Date]], "mmm")</f>
        <v>May</v>
      </c>
      <c r="K2106" s="2" t="str">
        <f>IF(OR(WORKSHEET[[#This Row],[Year]]="", ISBLANK(WORKSHEET[[#This Row],[Year]]), WORKSHEET[[#This Row],[Year]]="null"), "Exclude", "Include")</f>
        <v>Include</v>
      </c>
      <c r="L2106" t="s">
        <v>16</v>
      </c>
      <c r="M2106" t="s">
        <v>3624</v>
      </c>
      <c r="N2106" t="s">
        <v>69</v>
      </c>
      <c r="O2106">
        <v>33.180999999999997</v>
      </c>
      <c r="P2106">
        <v>20</v>
      </c>
      <c r="Q2106" t="s">
        <v>14</v>
      </c>
      <c r="R2106">
        <f>P2106 * _xll.XLOOKUP(Q2106,CALCULATION!$A$15:$A$17, CALCULATION!$B$15:$B$17 )</f>
        <v>20</v>
      </c>
      <c r="S2106" s="5">
        <f>O2106*P2106*_xll.XLOOKUP(Q2106,CALCULATION!$A$15:$A$17, CALCULATION!$B$15:$B$17)</f>
        <v>663.61999999999989</v>
      </c>
      <c r="T2106">
        <v>10</v>
      </c>
      <c r="U2106" t="s">
        <v>14</v>
      </c>
      <c r="V2106">
        <f>T2106 * _xll.XLOOKUP(U2106,CALCULATION!$A$15:$A$17, CALCULATION!$B$15:$B$17 )</f>
        <v>10</v>
      </c>
      <c r="W2106" s="5">
        <f>O2106*T2106*_xll.XLOOKUP(U2106,CALCULATION!$A$15:$A$17, CALCULATION!$B$15:$B$17)</f>
        <v>331.80999999999995</v>
      </c>
      <c r="X2106" s="5">
        <f>WORKSHEET[[#This Row],[Clients Total Cost]] / WORKSHEET[[#This Row],[Clients Rate per T2 (USD)]]</f>
        <v>33.180999999999997</v>
      </c>
      <c r="Y2106" s="5">
        <f>WORKSHEET[[#This Row],[Clients Rate per T2 (USD)]] - WORKSHEET[[#This Row],[Supplier Rate Per t2 (USD)]]</f>
        <v>10</v>
      </c>
      <c r="Z2106" s="5">
        <f>WORKSHEET[[#This Row],[Profit Per T]] * WORKSHEET[[#This Row],[Weight]]</f>
        <v>331.80999999999995</v>
      </c>
      <c r="AA2106">
        <v>1</v>
      </c>
      <c r="AB2106" s="1">
        <v>5.7</v>
      </c>
      <c r="AC2106" s="1">
        <v>3.8000000000000003</v>
      </c>
      <c r="AD2106" s="1">
        <v>4.75</v>
      </c>
      <c r="AE2106" s="1">
        <f>WORKSHEET[[#This Row],[Delay at toll gate in days]] +WORKSHEET[[#This Row],[Delay at workshop in days]] +WORKSHEET[[#This Row],[Delay at border in days]]</f>
        <v>14.25</v>
      </c>
    </row>
    <row r="2107" spans="1:31" x14ac:dyDescent="0.35">
      <c r="A2107" t="s">
        <v>2127</v>
      </c>
      <c r="B2107" t="s">
        <v>10</v>
      </c>
      <c r="C2107" t="s">
        <v>68</v>
      </c>
      <c r="D2107" t="s">
        <v>3616</v>
      </c>
      <c r="E2107" t="s">
        <v>3612</v>
      </c>
      <c r="F2107" t="str">
        <f>WORKSHEET[[#This Row],[Depart From]]&amp;"-"&amp;WORKSHEET[[#This Row],[Arrive To]]</f>
        <v>Marrakech-Victoria</v>
      </c>
      <c r="G2107" s="2">
        <v>44652</v>
      </c>
      <c r="H2107" s="2">
        <v>44685</v>
      </c>
      <c r="I2107" s="2" t="str">
        <f t="shared" si="32"/>
        <v>Delivered</v>
      </c>
      <c r="J2107" s="2" t="str">
        <f>TEXT(WORKSHEET[[#This Row],[Offloading Date]], "mmm")</f>
        <v>May</v>
      </c>
      <c r="K2107" s="2" t="str">
        <f>IF(OR(WORKSHEET[[#This Row],[Year]]="", ISBLANK(WORKSHEET[[#This Row],[Year]]), WORKSHEET[[#This Row],[Year]]="null"), "Exclude", "Include")</f>
        <v>Include</v>
      </c>
      <c r="L2107" t="s">
        <v>16</v>
      </c>
      <c r="M2107" t="s">
        <v>3624</v>
      </c>
      <c r="N2107" t="s">
        <v>69</v>
      </c>
      <c r="O2107">
        <v>32.265000000000001</v>
      </c>
      <c r="P2107">
        <v>20</v>
      </c>
      <c r="Q2107" t="s">
        <v>14</v>
      </c>
      <c r="R2107">
        <f>P2107 * _xll.XLOOKUP(Q2107,CALCULATION!$A$15:$A$17, CALCULATION!$B$15:$B$17 )</f>
        <v>20</v>
      </c>
      <c r="S2107" s="5">
        <f>O2107*P2107*_xll.XLOOKUP(Q2107,CALCULATION!$A$15:$A$17, CALCULATION!$B$15:$B$17)</f>
        <v>645.29999999999995</v>
      </c>
      <c r="T2107">
        <v>10</v>
      </c>
      <c r="U2107" t="s">
        <v>14</v>
      </c>
      <c r="V2107">
        <f>T2107 * _xll.XLOOKUP(U2107,CALCULATION!$A$15:$A$17, CALCULATION!$B$15:$B$17 )</f>
        <v>10</v>
      </c>
      <c r="W2107" s="5">
        <f>O2107*T2107*_xll.XLOOKUP(U2107,CALCULATION!$A$15:$A$17, CALCULATION!$B$15:$B$17)</f>
        <v>322.64999999999998</v>
      </c>
      <c r="X2107" s="5">
        <f>WORKSHEET[[#This Row],[Clients Total Cost]] / WORKSHEET[[#This Row],[Clients Rate per T2 (USD)]]</f>
        <v>32.265000000000001</v>
      </c>
      <c r="Y2107" s="5">
        <f>WORKSHEET[[#This Row],[Clients Rate per T2 (USD)]] - WORKSHEET[[#This Row],[Supplier Rate Per t2 (USD)]]</f>
        <v>10</v>
      </c>
      <c r="Z2107" s="5">
        <f>WORKSHEET[[#This Row],[Profit Per T]] * WORKSHEET[[#This Row],[Weight]]</f>
        <v>322.64999999999998</v>
      </c>
      <c r="AA2107">
        <v>1</v>
      </c>
      <c r="AB2107" s="1">
        <v>4.95</v>
      </c>
      <c r="AC2107" s="1">
        <v>3.3000000000000003</v>
      </c>
      <c r="AD2107" s="1">
        <v>4.125</v>
      </c>
      <c r="AE2107" s="1">
        <f>WORKSHEET[[#This Row],[Delay at toll gate in days]] +WORKSHEET[[#This Row],[Delay at workshop in days]] +WORKSHEET[[#This Row],[Delay at border in days]]</f>
        <v>12.375</v>
      </c>
    </row>
    <row r="2108" spans="1:31" x14ac:dyDescent="0.35">
      <c r="A2108" t="s">
        <v>2128</v>
      </c>
      <c r="B2108" t="s">
        <v>10</v>
      </c>
      <c r="C2108" t="s">
        <v>68</v>
      </c>
      <c r="D2108" t="s">
        <v>3611</v>
      </c>
      <c r="E2108" t="s">
        <v>3617</v>
      </c>
      <c r="F2108" t="str">
        <f>WORKSHEET[[#This Row],[Depart From]]&amp;"-"&amp;WORKSHEET[[#This Row],[Arrive To]]</f>
        <v>Mogadishu-Lagos</v>
      </c>
      <c r="G2108" s="2">
        <v>44651</v>
      </c>
      <c r="H2108" s="2">
        <v>44687</v>
      </c>
      <c r="I2108" s="2" t="str">
        <f t="shared" si="32"/>
        <v>Delivered</v>
      </c>
      <c r="J2108" s="2" t="str">
        <f>TEXT(WORKSHEET[[#This Row],[Offloading Date]], "mmm")</f>
        <v>May</v>
      </c>
      <c r="K2108" s="2" t="str">
        <f>IF(OR(WORKSHEET[[#This Row],[Year]]="", ISBLANK(WORKSHEET[[#This Row],[Year]]), WORKSHEET[[#This Row],[Year]]="null"), "Exclude", "Include")</f>
        <v>Include</v>
      </c>
      <c r="L2108" t="s">
        <v>16</v>
      </c>
      <c r="M2108" t="s">
        <v>3624</v>
      </c>
      <c r="N2108" t="s">
        <v>69</v>
      </c>
      <c r="O2108">
        <v>32.261000000000003</v>
      </c>
      <c r="P2108">
        <v>20</v>
      </c>
      <c r="Q2108" t="s">
        <v>14</v>
      </c>
      <c r="R2108">
        <f>P2108 * _xll.XLOOKUP(Q2108,CALCULATION!$A$15:$A$17, CALCULATION!$B$15:$B$17 )</f>
        <v>20</v>
      </c>
      <c r="S2108" s="5">
        <f>O2108*P2108*_xll.XLOOKUP(Q2108,CALCULATION!$A$15:$A$17, CALCULATION!$B$15:$B$17)</f>
        <v>645.22</v>
      </c>
      <c r="T2108">
        <v>10</v>
      </c>
      <c r="U2108" t="s">
        <v>14</v>
      </c>
      <c r="V2108">
        <f>T2108 * _xll.XLOOKUP(U2108,CALCULATION!$A$15:$A$17, CALCULATION!$B$15:$B$17 )</f>
        <v>10</v>
      </c>
      <c r="W2108" s="5">
        <f>O2108*T2108*_xll.XLOOKUP(U2108,CALCULATION!$A$15:$A$17, CALCULATION!$B$15:$B$17)</f>
        <v>322.61</v>
      </c>
      <c r="X2108" s="5">
        <f>WORKSHEET[[#This Row],[Clients Total Cost]] / WORKSHEET[[#This Row],[Clients Rate per T2 (USD)]]</f>
        <v>32.261000000000003</v>
      </c>
      <c r="Y2108" s="5">
        <f>WORKSHEET[[#This Row],[Clients Rate per T2 (USD)]] - WORKSHEET[[#This Row],[Supplier Rate Per t2 (USD)]]</f>
        <v>10</v>
      </c>
      <c r="Z2108" s="5">
        <f>WORKSHEET[[#This Row],[Profit Per T]] * WORKSHEET[[#This Row],[Weight]]</f>
        <v>322.61</v>
      </c>
      <c r="AA2108">
        <v>1</v>
      </c>
      <c r="AB2108" s="1">
        <v>5.3999999999999995</v>
      </c>
      <c r="AC2108" s="1">
        <v>3.6</v>
      </c>
      <c r="AD2108" s="1">
        <v>4.5</v>
      </c>
      <c r="AE2108" s="1">
        <f>WORKSHEET[[#This Row],[Delay at toll gate in days]] +WORKSHEET[[#This Row],[Delay at workshop in days]] +WORKSHEET[[#This Row],[Delay at border in days]]</f>
        <v>13.5</v>
      </c>
    </row>
    <row r="2109" spans="1:31" x14ac:dyDescent="0.35">
      <c r="A2109" t="s">
        <v>2129</v>
      </c>
      <c r="B2109" t="s">
        <v>10</v>
      </c>
      <c r="C2109" t="s">
        <v>68</v>
      </c>
      <c r="D2109" t="s">
        <v>3616</v>
      </c>
      <c r="E2109" t="s">
        <v>3618</v>
      </c>
      <c r="F2109" t="str">
        <f>WORKSHEET[[#This Row],[Depart From]]&amp;"-"&amp;WORKSHEET[[#This Row],[Arrive To]]</f>
        <v>Marrakech-Tripoli</v>
      </c>
      <c r="G2109" s="2">
        <v>44658</v>
      </c>
      <c r="H2109" s="2">
        <v>44695</v>
      </c>
      <c r="I2109" s="2" t="str">
        <f t="shared" si="32"/>
        <v>Delivered</v>
      </c>
      <c r="J2109" s="2" t="str">
        <f>TEXT(WORKSHEET[[#This Row],[Offloading Date]], "mmm")</f>
        <v>May</v>
      </c>
      <c r="K2109" s="2" t="str">
        <f>IF(OR(WORKSHEET[[#This Row],[Year]]="", ISBLANK(WORKSHEET[[#This Row],[Year]]), WORKSHEET[[#This Row],[Year]]="null"), "Exclude", "Include")</f>
        <v>Include</v>
      </c>
      <c r="L2109" t="s">
        <v>16</v>
      </c>
      <c r="M2109" t="s">
        <v>3624</v>
      </c>
      <c r="N2109" t="s">
        <v>69</v>
      </c>
      <c r="O2109">
        <v>28.277000000000001</v>
      </c>
      <c r="P2109">
        <v>20</v>
      </c>
      <c r="Q2109" t="s">
        <v>14</v>
      </c>
      <c r="R2109">
        <f>P2109 * _xll.XLOOKUP(Q2109,CALCULATION!$A$15:$A$17, CALCULATION!$B$15:$B$17 )</f>
        <v>20</v>
      </c>
      <c r="S2109" s="5">
        <f>O2109*P2109*_xll.XLOOKUP(Q2109,CALCULATION!$A$15:$A$17, CALCULATION!$B$15:$B$17)</f>
        <v>565.54</v>
      </c>
      <c r="T2109">
        <v>10</v>
      </c>
      <c r="U2109" t="s">
        <v>14</v>
      </c>
      <c r="V2109">
        <f>T2109 * _xll.XLOOKUP(U2109,CALCULATION!$A$15:$A$17, CALCULATION!$B$15:$B$17 )</f>
        <v>10</v>
      </c>
      <c r="W2109" s="5">
        <f>O2109*T2109*_xll.XLOOKUP(U2109,CALCULATION!$A$15:$A$17, CALCULATION!$B$15:$B$17)</f>
        <v>282.77</v>
      </c>
      <c r="X2109" s="5">
        <f>WORKSHEET[[#This Row],[Clients Total Cost]] / WORKSHEET[[#This Row],[Clients Rate per T2 (USD)]]</f>
        <v>28.276999999999997</v>
      </c>
      <c r="Y2109" s="5">
        <f>WORKSHEET[[#This Row],[Clients Rate per T2 (USD)]] - WORKSHEET[[#This Row],[Supplier Rate Per t2 (USD)]]</f>
        <v>10</v>
      </c>
      <c r="Z2109" s="5">
        <f>WORKSHEET[[#This Row],[Profit Per T]] * WORKSHEET[[#This Row],[Weight]]</f>
        <v>282.77</v>
      </c>
      <c r="AA2109">
        <v>1</v>
      </c>
      <c r="AB2109" s="1">
        <v>5.55</v>
      </c>
      <c r="AC2109" s="1">
        <v>3.7</v>
      </c>
      <c r="AD2109" s="1">
        <v>4.625</v>
      </c>
      <c r="AE2109" s="1">
        <f>WORKSHEET[[#This Row],[Delay at toll gate in days]] +WORKSHEET[[#This Row],[Delay at workshop in days]] +WORKSHEET[[#This Row],[Delay at border in days]]</f>
        <v>13.875</v>
      </c>
    </row>
    <row r="2110" spans="1:31" x14ac:dyDescent="0.35">
      <c r="A2110" t="s">
        <v>2130</v>
      </c>
      <c r="B2110" t="s">
        <v>10</v>
      </c>
      <c r="C2110" t="s">
        <v>68</v>
      </c>
      <c r="D2110" t="s">
        <v>3611</v>
      </c>
      <c r="E2110" t="s">
        <v>3617</v>
      </c>
      <c r="F2110" t="str">
        <f>WORKSHEET[[#This Row],[Depart From]]&amp;"-"&amp;WORKSHEET[[#This Row],[Arrive To]]</f>
        <v>Mogadishu-Lagos</v>
      </c>
      <c r="G2110" s="2">
        <v>44672</v>
      </c>
      <c r="H2110" s="2">
        <v>44698</v>
      </c>
      <c r="I2110" s="2" t="str">
        <f t="shared" si="32"/>
        <v>Delivered</v>
      </c>
      <c r="J2110" s="2" t="str">
        <f>TEXT(WORKSHEET[[#This Row],[Offloading Date]], "mmm")</f>
        <v>May</v>
      </c>
      <c r="K2110" s="2" t="str">
        <f>IF(OR(WORKSHEET[[#This Row],[Year]]="", ISBLANK(WORKSHEET[[#This Row],[Year]]), WORKSHEET[[#This Row],[Year]]="null"), "Exclude", "Include")</f>
        <v>Include</v>
      </c>
      <c r="L2110" t="s">
        <v>16</v>
      </c>
      <c r="M2110" t="s">
        <v>3624</v>
      </c>
      <c r="N2110" t="s">
        <v>69</v>
      </c>
      <c r="O2110">
        <v>32.274000000000001</v>
      </c>
      <c r="P2110">
        <v>20</v>
      </c>
      <c r="Q2110" t="s">
        <v>14</v>
      </c>
      <c r="R2110">
        <f>P2110 * _xll.XLOOKUP(Q2110,CALCULATION!$A$15:$A$17, CALCULATION!$B$15:$B$17 )</f>
        <v>20</v>
      </c>
      <c r="S2110" s="5">
        <f>O2110*P2110*_xll.XLOOKUP(Q2110,CALCULATION!$A$15:$A$17, CALCULATION!$B$15:$B$17)</f>
        <v>645.48</v>
      </c>
      <c r="T2110">
        <v>10</v>
      </c>
      <c r="U2110" t="s">
        <v>14</v>
      </c>
      <c r="V2110">
        <f>T2110 * _xll.XLOOKUP(U2110,CALCULATION!$A$15:$A$17, CALCULATION!$B$15:$B$17 )</f>
        <v>10</v>
      </c>
      <c r="W2110" s="5">
        <f>O2110*T2110*_xll.XLOOKUP(U2110,CALCULATION!$A$15:$A$17, CALCULATION!$B$15:$B$17)</f>
        <v>322.74</v>
      </c>
      <c r="X2110" s="5">
        <f>WORKSHEET[[#This Row],[Clients Total Cost]] / WORKSHEET[[#This Row],[Clients Rate per T2 (USD)]]</f>
        <v>32.274000000000001</v>
      </c>
      <c r="Y2110" s="5">
        <f>WORKSHEET[[#This Row],[Clients Rate per T2 (USD)]] - WORKSHEET[[#This Row],[Supplier Rate Per t2 (USD)]]</f>
        <v>10</v>
      </c>
      <c r="Z2110" s="5">
        <f>WORKSHEET[[#This Row],[Profit Per T]] * WORKSHEET[[#This Row],[Weight]]</f>
        <v>322.74</v>
      </c>
      <c r="AA2110">
        <v>1</v>
      </c>
      <c r="AB2110" s="1">
        <v>3.9</v>
      </c>
      <c r="AC2110" s="1">
        <v>2.6</v>
      </c>
      <c r="AD2110" s="1">
        <v>3.25</v>
      </c>
      <c r="AE2110" s="1">
        <f>WORKSHEET[[#This Row],[Delay at toll gate in days]] +WORKSHEET[[#This Row],[Delay at workshop in days]] +WORKSHEET[[#This Row],[Delay at border in days]]</f>
        <v>9.75</v>
      </c>
    </row>
    <row r="2111" spans="1:31" x14ac:dyDescent="0.35">
      <c r="A2111" t="s">
        <v>2131</v>
      </c>
      <c r="B2111" t="s">
        <v>10</v>
      </c>
      <c r="C2111" t="s">
        <v>68</v>
      </c>
      <c r="D2111" t="s">
        <v>3616</v>
      </c>
      <c r="E2111" t="s">
        <v>3614</v>
      </c>
      <c r="F2111" t="str">
        <f>WORKSHEET[[#This Row],[Depart From]]&amp;"-"&amp;WORKSHEET[[#This Row],[Arrive To]]</f>
        <v>Marrakech-Alger</v>
      </c>
      <c r="G2111" s="2">
        <v>44658</v>
      </c>
      <c r="H2111" s="2">
        <v>44694</v>
      </c>
      <c r="I2111" s="2" t="str">
        <f t="shared" si="32"/>
        <v>Delivered</v>
      </c>
      <c r="J2111" s="2" t="str">
        <f>TEXT(WORKSHEET[[#This Row],[Offloading Date]], "mmm")</f>
        <v>May</v>
      </c>
      <c r="K2111" s="2" t="str">
        <f>IF(OR(WORKSHEET[[#This Row],[Year]]="", ISBLANK(WORKSHEET[[#This Row],[Year]]), WORKSHEET[[#This Row],[Year]]="null"), "Exclude", "Include")</f>
        <v>Include</v>
      </c>
      <c r="L2111" t="s">
        <v>16</v>
      </c>
      <c r="M2111" t="s">
        <v>3624</v>
      </c>
      <c r="N2111" t="s">
        <v>69</v>
      </c>
      <c r="O2111">
        <v>28.323</v>
      </c>
      <c r="P2111">
        <v>20</v>
      </c>
      <c r="Q2111" t="s">
        <v>14</v>
      </c>
      <c r="R2111">
        <f>P2111 * _xll.XLOOKUP(Q2111,CALCULATION!$A$15:$A$17, CALCULATION!$B$15:$B$17 )</f>
        <v>20</v>
      </c>
      <c r="S2111" s="5">
        <f>O2111*P2111*_xll.XLOOKUP(Q2111,CALCULATION!$A$15:$A$17, CALCULATION!$B$15:$B$17)</f>
        <v>566.46</v>
      </c>
      <c r="T2111">
        <v>10</v>
      </c>
      <c r="U2111" t="s">
        <v>14</v>
      </c>
      <c r="V2111">
        <f>T2111 * _xll.XLOOKUP(U2111,CALCULATION!$A$15:$A$17, CALCULATION!$B$15:$B$17 )</f>
        <v>10</v>
      </c>
      <c r="W2111" s="5">
        <f>O2111*T2111*_xll.XLOOKUP(U2111,CALCULATION!$A$15:$A$17, CALCULATION!$B$15:$B$17)</f>
        <v>283.23</v>
      </c>
      <c r="X2111" s="5">
        <f>WORKSHEET[[#This Row],[Clients Total Cost]] / WORKSHEET[[#This Row],[Clients Rate per T2 (USD)]]</f>
        <v>28.323</v>
      </c>
      <c r="Y2111" s="5">
        <f>WORKSHEET[[#This Row],[Clients Rate per T2 (USD)]] - WORKSHEET[[#This Row],[Supplier Rate Per t2 (USD)]]</f>
        <v>10</v>
      </c>
      <c r="Z2111" s="5">
        <f>WORKSHEET[[#This Row],[Profit Per T]] * WORKSHEET[[#This Row],[Weight]]</f>
        <v>283.23</v>
      </c>
      <c r="AA2111">
        <v>1</v>
      </c>
      <c r="AB2111" s="1">
        <v>5.3999999999999995</v>
      </c>
      <c r="AC2111" s="1">
        <v>3.6</v>
      </c>
      <c r="AD2111" s="1">
        <v>4.5</v>
      </c>
      <c r="AE2111" s="1">
        <f>WORKSHEET[[#This Row],[Delay at toll gate in days]] +WORKSHEET[[#This Row],[Delay at workshop in days]] +WORKSHEET[[#This Row],[Delay at border in days]]</f>
        <v>13.5</v>
      </c>
    </row>
    <row r="2112" spans="1:31" x14ac:dyDescent="0.35">
      <c r="A2112" t="s">
        <v>2132</v>
      </c>
      <c r="B2112" t="s">
        <v>10</v>
      </c>
      <c r="C2112" t="s">
        <v>68</v>
      </c>
      <c r="D2112" t="s">
        <v>3611</v>
      </c>
      <c r="E2112" t="s">
        <v>3618</v>
      </c>
      <c r="F2112" t="str">
        <f>WORKSHEET[[#This Row],[Depart From]]&amp;"-"&amp;WORKSHEET[[#This Row],[Arrive To]]</f>
        <v>Mogadishu-Tripoli</v>
      </c>
      <c r="G2112" s="2">
        <v>44651</v>
      </c>
      <c r="H2112" s="2">
        <v>44690</v>
      </c>
      <c r="I2112" s="2" t="str">
        <f t="shared" si="32"/>
        <v>Delivered</v>
      </c>
      <c r="J2112" s="2" t="str">
        <f>TEXT(WORKSHEET[[#This Row],[Offloading Date]], "mmm")</f>
        <v>May</v>
      </c>
      <c r="K2112" s="2" t="str">
        <f>IF(OR(WORKSHEET[[#This Row],[Year]]="", ISBLANK(WORKSHEET[[#This Row],[Year]]), WORKSHEET[[#This Row],[Year]]="null"), "Exclude", "Include")</f>
        <v>Include</v>
      </c>
      <c r="L2112" t="s">
        <v>16</v>
      </c>
      <c r="M2112" t="s">
        <v>3624</v>
      </c>
      <c r="N2112" t="s">
        <v>69</v>
      </c>
      <c r="O2112">
        <v>33.393999999999998</v>
      </c>
      <c r="P2112">
        <v>20</v>
      </c>
      <c r="Q2112" t="s">
        <v>14</v>
      </c>
      <c r="R2112">
        <f>P2112 * _xll.XLOOKUP(Q2112,CALCULATION!$A$15:$A$17, CALCULATION!$B$15:$B$17 )</f>
        <v>20</v>
      </c>
      <c r="S2112" s="5">
        <f>O2112*P2112*_xll.XLOOKUP(Q2112,CALCULATION!$A$15:$A$17, CALCULATION!$B$15:$B$17)</f>
        <v>667.88</v>
      </c>
      <c r="T2112">
        <v>10</v>
      </c>
      <c r="U2112" t="s">
        <v>14</v>
      </c>
      <c r="V2112">
        <f>T2112 * _xll.XLOOKUP(U2112,CALCULATION!$A$15:$A$17, CALCULATION!$B$15:$B$17 )</f>
        <v>10</v>
      </c>
      <c r="W2112" s="5">
        <f>O2112*T2112*_xll.XLOOKUP(U2112,CALCULATION!$A$15:$A$17, CALCULATION!$B$15:$B$17)</f>
        <v>333.94</v>
      </c>
      <c r="X2112" s="5">
        <f>WORKSHEET[[#This Row],[Clients Total Cost]] / WORKSHEET[[#This Row],[Clients Rate per T2 (USD)]]</f>
        <v>33.393999999999998</v>
      </c>
      <c r="Y2112" s="5">
        <f>WORKSHEET[[#This Row],[Clients Rate per T2 (USD)]] - WORKSHEET[[#This Row],[Supplier Rate Per t2 (USD)]]</f>
        <v>10</v>
      </c>
      <c r="Z2112" s="5">
        <f>WORKSHEET[[#This Row],[Profit Per T]] * WORKSHEET[[#This Row],[Weight]]</f>
        <v>333.94</v>
      </c>
      <c r="AA2112">
        <v>1</v>
      </c>
      <c r="AB2112" s="1">
        <v>5.85</v>
      </c>
      <c r="AC2112" s="1">
        <v>3.9000000000000004</v>
      </c>
      <c r="AD2112" s="1">
        <v>4.875</v>
      </c>
      <c r="AE2112" s="1">
        <f>WORKSHEET[[#This Row],[Delay at toll gate in days]] +WORKSHEET[[#This Row],[Delay at workshop in days]] +WORKSHEET[[#This Row],[Delay at border in days]]</f>
        <v>14.625</v>
      </c>
    </row>
    <row r="2113" spans="1:31" x14ac:dyDescent="0.35">
      <c r="A2113" t="s">
        <v>2133</v>
      </c>
      <c r="B2113" t="s">
        <v>10</v>
      </c>
      <c r="C2113" t="s">
        <v>11</v>
      </c>
      <c r="D2113" t="s">
        <v>3619</v>
      </c>
      <c r="E2113" t="s">
        <v>3614</v>
      </c>
      <c r="F2113" t="str">
        <f>WORKSHEET[[#This Row],[Depart From]]&amp;"-"&amp;WORKSHEET[[#This Row],[Arrive To]]</f>
        <v>Addis Ababa-Alger</v>
      </c>
      <c r="G2113" s="2">
        <v>44589</v>
      </c>
      <c r="H2113" s="2">
        <v>44601</v>
      </c>
      <c r="I2113" s="2" t="str">
        <f t="shared" si="32"/>
        <v>Delivered</v>
      </c>
      <c r="J2113" s="2" t="str">
        <f>TEXT(WORKSHEET[[#This Row],[Offloading Date]], "mmm")</f>
        <v>Feb</v>
      </c>
      <c r="K2113" s="2" t="str">
        <f>IF(OR(WORKSHEET[[#This Row],[Year]]="", ISBLANK(WORKSHEET[[#This Row],[Year]]), WORKSHEET[[#This Row],[Year]]="null"), "Exclude", "Include")</f>
        <v>Include</v>
      </c>
      <c r="L2113" t="s">
        <v>16</v>
      </c>
      <c r="M2113" t="s">
        <v>12</v>
      </c>
      <c r="N2113" t="s">
        <v>13</v>
      </c>
      <c r="O2113">
        <v>27</v>
      </c>
      <c r="P2113">
        <v>600</v>
      </c>
      <c r="Q2113" t="s">
        <v>14</v>
      </c>
      <c r="R2113">
        <f>P2113 * _xll.XLOOKUP(Q2113,CALCULATION!$A$15:$A$17, CALCULATION!$B$15:$B$17 )</f>
        <v>600</v>
      </c>
      <c r="S2113" s="5">
        <f>O2113*P2113*_xll.XLOOKUP(Q2113,CALCULATION!$A$15:$A$17, CALCULATION!$B$15:$B$17)</f>
        <v>16200</v>
      </c>
      <c r="T2113">
        <v>300</v>
      </c>
      <c r="U2113" t="s">
        <v>14</v>
      </c>
      <c r="V2113">
        <f>T2113 * _xll.XLOOKUP(U2113,CALCULATION!$A$15:$A$17, CALCULATION!$B$15:$B$17 )</f>
        <v>300</v>
      </c>
      <c r="W2113" s="5">
        <f>O2113*T2113*_xll.XLOOKUP(U2113,CALCULATION!$A$15:$A$17, CALCULATION!$B$15:$B$17)</f>
        <v>8100</v>
      </c>
      <c r="X2113" s="5">
        <f>WORKSHEET[[#This Row],[Clients Total Cost]] / WORKSHEET[[#This Row],[Clients Rate per T2 (USD)]]</f>
        <v>27</v>
      </c>
      <c r="Y2113" s="5">
        <f>WORKSHEET[[#This Row],[Clients Rate per T2 (USD)]] - WORKSHEET[[#This Row],[Supplier Rate Per t2 (USD)]]</f>
        <v>300</v>
      </c>
      <c r="Z2113" s="5">
        <f>WORKSHEET[[#This Row],[Profit Per T]] * WORKSHEET[[#This Row],[Weight]]</f>
        <v>8100</v>
      </c>
      <c r="AA2113">
        <v>1</v>
      </c>
      <c r="AB2113" s="1">
        <v>1.7999999999999998</v>
      </c>
      <c r="AC2113" s="1">
        <v>1.2000000000000002</v>
      </c>
      <c r="AD2113" s="1">
        <v>1.5</v>
      </c>
      <c r="AE2113" s="1">
        <f>WORKSHEET[[#This Row],[Delay at toll gate in days]] +WORKSHEET[[#This Row],[Delay at workshop in days]] +WORKSHEET[[#This Row],[Delay at border in days]]</f>
        <v>4.5</v>
      </c>
    </row>
    <row r="2114" spans="1:31" x14ac:dyDescent="0.35">
      <c r="A2114" t="s">
        <v>2134</v>
      </c>
      <c r="B2114" t="s">
        <v>10</v>
      </c>
      <c r="C2114" t="s">
        <v>11</v>
      </c>
      <c r="D2114" t="s">
        <v>3619</v>
      </c>
      <c r="E2114" t="s">
        <v>3613</v>
      </c>
      <c r="F2114" t="str">
        <f>WORKSHEET[[#This Row],[Depart From]]&amp;"-"&amp;WORKSHEET[[#This Row],[Arrive To]]</f>
        <v>Addis Ababa-Sanaa</v>
      </c>
      <c r="G2114" s="2">
        <v>44589</v>
      </c>
      <c r="H2114" s="2">
        <v>44601</v>
      </c>
      <c r="I2114" s="2" t="str">
        <f t="shared" ref="I2114:I2177" si="33">IF(OR(H2114="", H2114="NULL"), "Failed","Delivered")</f>
        <v>Delivered</v>
      </c>
      <c r="J2114" s="2" t="str">
        <f>TEXT(WORKSHEET[[#This Row],[Offloading Date]], "mmm")</f>
        <v>Feb</v>
      </c>
      <c r="K2114" s="2" t="str">
        <f>IF(OR(WORKSHEET[[#This Row],[Year]]="", ISBLANK(WORKSHEET[[#This Row],[Year]]), WORKSHEET[[#This Row],[Year]]="null"), "Exclude", "Include")</f>
        <v>Include</v>
      </c>
      <c r="L2114" t="s">
        <v>16</v>
      </c>
      <c r="M2114" t="s">
        <v>3624</v>
      </c>
      <c r="N2114" t="s">
        <v>69</v>
      </c>
      <c r="O2114">
        <v>27</v>
      </c>
      <c r="P2114">
        <v>20</v>
      </c>
      <c r="Q2114" t="s">
        <v>14</v>
      </c>
      <c r="R2114">
        <f>P2114 * _xll.XLOOKUP(Q2114,CALCULATION!$A$15:$A$17, CALCULATION!$B$15:$B$17 )</f>
        <v>20</v>
      </c>
      <c r="S2114" s="5">
        <f>O2114*P2114*_xll.XLOOKUP(Q2114,CALCULATION!$A$15:$A$17, CALCULATION!$B$15:$B$17)</f>
        <v>540</v>
      </c>
      <c r="T2114">
        <v>10</v>
      </c>
      <c r="U2114" t="s">
        <v>14</v>
      </c>
      <c r="V2114">
        <f>T2114 * _xll.XLOOKUP(U2114,CALCULATION!$A$15:$A$17, CALCULATION!$B$15:$B$17 )</f>
        <v>10</v>
      </c>
      <c r="W2114" s="5">
        <f>O2114*T2114*_xll.XLOOKUP(U2114,CALCULATION!$A$15:$A$17, CALCULATION!$B$15:$B$17)</f>
        <v>270</v>
      </c>
      <c r="X2114" s="5">
        <f>WORKSHEET[[#This Row],[Clients Total Cost]] / WORKSHEET[[#This Row],[Clients Rate per T2 (USD)]]</f>
        <v>27</v>
      </c>
      <c r="Y2114" s="5">
        <f>WORKSHEET[[#This Row],[Clients Rate per T2 (USD)]] - WORKSHEET[[#This Row],[Supplier Rate Per t2 (USD)]]</f>
        <v>10</v>
      </c>
      <c r="Z2114" s="5">
        <f>WORKSHEET[[#This Row],[Profit Per T]] * WORKSHEET[[#This Row],[Weight]]</f>
        <v>270</v>
      </c>
      <c r="AA2114">
        <v>1</v>
      </c>
      <c r="AB2114" s="1">
        <v>1.7999999999999998</v>
      </c>
      <c r="AC2114" s="1">
        <v>1.2000000000000002</v>
      </c>
      <c r="AD2114" s="1">
        <v>1.5</v>
      </c>
      <c r="AE2114" s="1">
        <f>WORKSHEET[[#This Row],[Delay at toll gate in days]] +WORKSHEET[[#This Row],[Delay at workshop in days]] +WORKSHEET[[#This Row],[Delay at border in days]]</f>
        <v>4.5</v>
      </c>
    </row>
    <row r="2115" spans="1:31" x14ac:dyDescent="0.35">
      <c r="A2115" t="s">
        <v>2135</v>
      </c>
      <c r="B2115" t="s">
        <v>10</v>
      </c>
      <c r="C2115" t="s">
        <v>11</v>
      </c>
      <c r="D2115" t="s">
        <v>3615</v>
      </c>
      <c r="E2115" t="s">
        <v>3612</v>
      </c>
      <c r="F2115" t="str">
        <f>WORKSHEET[[#This Row],[Depart From]]&amp;"-"&amp;WORKSHEET[[#This Row],[Arrive To]]</f>
        <v>Mombasa-Victoria</v>
      </c>
      <c r="G2115" s="2">
        <v>44580</v>
      </c>
      <c r="H2115" s="2">
        <v>44594</v>
      </c>
      <c r="I2115" s="2" t="str">
        <f t="shared" si="33"/>
        <v>Delivered</v>
      </c>
      <c r="J2115" s="2" t="str">
        <f>TEXT(WORKSHEET[[#This Row],[Offloading Date]], "mmm")</f>
        <v>Feb</v>
      </c>
      <c r="K2115" s="2" t="str">
        <f>IF(OR(WORKSHEET[[#This Row],[Year]]="", ISBLANK(WORKSHEET[[#This Row],[Year]]), WORKSHEET[[#This Row],[Year]]="null"), "Exclude", "Include")</f>
        <v>Include</v>
      </c>
      <c r="L2115" t="s">
        <v>16</v>
      </c>
      <c r="M2115" t="s">
        <v>12</v>
      </c>
      <c r="N2115" t="s">
        <v>13</v>
      </c>
      <c r="O2115">
        <v>31.93</v>
      </c>
      <c r="P2115">
        <v>600</v>
      </c>
      <c r="Q2115" t="s">
        <v>14</v>
      </c>
      <c r="R2115">
        <f>P2115 * _xll.XLOOKUP(Q2115,CALCULATION!$A$15:$A$17, CALCULATION!$B$15:$B$17 )</f>
        <v>600</v>
      </c>
      <c r="S2115" s="5">
        <f>O2115*P2115*_xll.XLOOKUP(Q2115,CALCULATION!$A$15:$A$17, CALCULATION!$B$15:$B$17)</f>
        <v>19158</v>
      </c>
      <c r="T2115">
        <v>300</v>
      </c>
      <c r="U2115" t="s">
        <v>14</v>
      </c>
      <c r="V2115">
        <f>T2115 * _xll.XLOOKUP(U2115,CALCULATION!$A$15:$A$17, CALCULATION!$B$15:$B$17 )</f>
        <v>300</v>
      </c>
      <c r="W2115" s="5">
        <f>O2115*T2115*_xll.XLOOKUP(U2115,CALCULATION!$A$15:$A$17, CALCULATION!$B$15:$B$17)</f>
        <v>9579</v>
      </c>
      <c r="X2115" s="5">
        <f>WORKSHEET[[#This Row],[Clients Total Cost]] / WORKSHEET[[#This Row],[Clients Rate per T2 (USD)]]</f>
        <v>31.93</v>
      </c>
      <c r="Y2115" s="5">
        <f>WORKSHEET[[#This Row],[Clients Rate per T2 (USD)]] - WORKSHEET[[#This Row],[Supplier Rate Per t2 (USD)]]</f>
        <v>300</v>
      </c>
      <c r="Z2115" s="5">
        <f>WORKSHEET[[#This Row],[Profit Per T]] * WORKSHEET[[#This Row],[Weight]]</f>
        <v>9579</v>
      </c>
      <c r="AA2115">
        <v>1</v>
      </c>
      <c r="AB2115" s="1">
        <v>2.1</v>
      </c>
      <c r="AC2115" s="1">
        <v>1.4000000000000001</v>
      </c>
      <c r="AD2115" s="1">
        <v>1.75</v>
      </c>
      <c r="AE2115" s="1">
        <f>WORKSHEET[[#This Row],[Delay at toll gate in days]] +WORKSHEET[[#This Row],[Delay at workshop in days]] +WORKSHEET[[#This Row],[Delay at border in days]]</f>
        <v>5.25</v>
      </c>
    </row>
    <row r="2116" spans="1:31" x14ac:dyDescent="0.35">
      <c r="A2116" t="s">
        <v>2136</v>
      </c>
      <c r="B2116" t="s">
        <v>10</v>
      </c>
      <c r="C2116" t="s">
        <v>11</v>
      </c>
      <c r="D2116" t="s">
        <v>3616</v>
      </c>
      <c r="E2116" t="s">
        <v>3618</v>
      </c>
      <c r="F2116" t="str">
        <f>WORKSHEET[[#This Row],[Depart From]]&amp;"-"&amp;WORKSHEET[[#This Row],[Arrive To]]</f>
        <v>Marrakech-Tripoli</v>
      </c>
      <c r="G2116" s="2">
        <v>44580</v>
      </c>
      <c r="H2116" s="2">
        <v>44607</v>
      </c>
      <c r="I2116" s="2" t="str">
        <f t="shared" si="33"/>
        <v>Delivered</v>
      </c>
      <c r="J2116" s="2" t="str">
        <f>TEXT(WORKSHEET[[#This Row],[Offloading Date]], "mmm")</f>
        <v>Feb</v>
      </c>
      <c r="K2116" s="2" t="str">
        <f>IF(OR(WORKSHEET[[#This Row],[Year]]="", ISBLANK(WORKSHEET[[#This Row],[Year]]), WORKSHEET[[#This Row],[Year]]="null"), "Exclude", "Include")</f>
        <v>Include</v>
      </c>
      <c r="L2116" t="s">
        <v>16</v>
      </c>
      <c r="M2116" t="s">
        <v>12</v>
      </c>
      <c r="N2116" t="s">
        <v>13</v>
      </c>
      <c r="O2116">
        <v>29.076000000000001</v>
      </c>
      <c r="P2116">
        <v>600</v>
      </c>
      <c r="Q2116" t="s">
        <v>14</v>
      </c>
      <c r="R2116">
        <f>P2116 * _xll.XLOOKUP(Q2116,CALCULATION!$A$15:$A$17, CALCULATION!$B$15:$B$17 )</f>
        <v>600</v>
      </c>
      <c r="S2116" s="5">
        <f>O2116*P2116*_xll.XLOOKUP(Q2116,CALCULATION!$A$15:$A$17, CALCULATION!$B$15:$B$17)</f>
        <v>17445.599999999999</v>
      </c>
      <c r="T2116">
        <v>300</v>
      </c>
      <c r="U2116" t="s">
        <v>14</v>
      </c>
      <c r="V2116">
        <f>T2116 * _xll.XLOOKUP(U2116,CALCULATION!$A$15:$A$17, CALCULATION!$B$15:$B$17 )</f>
        <v>300</v>
      </c>
      <c r="W2116" s="5">
        <f>O2116*T2116*_xll.XLOOKUP(U2116,CALCULATION!$A$15:$A$17, CALCULATION!$B$15:$B$17)</f>
        <v>8722.7999999999993</v>
      </c>
      <c r="X2116" s="5">
        <f>WORKSHEET[[#This Row],[Clients Total Cost]] / WORKSHEET[[#This Row],[Clients Rate per T2 (USD)]]</f>
        <v>29.075999999999997</v>
      </c>
      <c r="Y2116" s="5">
        <f>WORKSHEET[[#This Row],[Clients Rate per T2 (USD)]] - WORKSHEET[[#This Row],[Supplier Rate Per t2 (USD)]]</f>
        <v>300</v>
      </c>
      <c r="Z2116" s="5">
        <f>WORKSHEET[[#This Row],[Profit Per T]] * WORKSHEET[[#This Row],[Weight]]</f>
        <v>8722.7999999999993</v>
      </c>
      <c r="AA2116">
        <v>1</v>
      </c>
      <c r="AB2116" s="1">
        <v>4.05</v>
      </c>
      <c r="AC2116" s="1">
        <v>2.7</v>
      </c>
      <c r="AD2116" s="1">
        <v>3.375</v>
      </c>
      <c r="AE2116" s="1">
        <f>WORKSHEET[[#This Row],[Delay at toll gate in days]] +WORKSHEET[[#This Row],[Delay at workshop in days]] +WORKSHEET[[#This Row],[Delay at border in days]]</f>
        <v>10.125</v>
      </c>
    </row>
    <row r="2117" spans="1:31" x14ac:dyDescent="0.35">
      <c r="A2117" t="s">
        <v>2137</v>
      </c>
      <c r="B2117" t="s">
        <v>10</v>
      </c>
      <c r="C2117" t="s">
        <v>11</v>
      </c>
      <c r="D2117" t="s">
        <v>3619</v>
      </c>
      <c r="E2117" t="s">
        <v>3618</v>
      </c>
      <c r="F2117" t="str">
        <f>WORKSHEET[[#This Row],[Depart From]]&amp;"-"&amp;WORKSHEET[[#This Row],[Arrive To]]</f>
        <v>Addis Ababa-Tripoli</v>
      </c>
      <c r="G2117" s="2">
        <v>44618</v>
      </c>
      <c r="H2117" s="2">
        <v>44631</v>
      </c>
      <c r="I2117" s="2" t="str">
        <f t="shared" si="33"/>
        <v>Delivered</v>
      </c>
      <c r="J2117" s="2" t="str">
        <f>TEXT(WORKSHEET[[#This Row],[Offloading Date]], "mmm")</f>
        <v>Mar</v>
      </c>
      <c r="K2117" s="2" t="str">
        <f>IF(OR(WORKSHEET[[#This Row],[Year]]="", ISBLANK(WORKSHEET[[#This Row],[Year]]), WORKSHEET[[#This Row],[Year]]="null"), "Exclude", "Include")</f>
        <v>Include</v>
      </c>
      <c r="L2117" t="s">
        <v>16</v>
      </c>
      <c r="M2117" t="s">
        <v>16</v>
      </c>
      <c r="N2117" t="s">
        <v>13</v>
      </c>
      <c r="O2117">
        <v>31.114999999999998</v>
      </c>
      <c r="P2117">
        <v>600</v>
      </c>
      <c r="Q2117" t="s">
        <v>14</v>
      </c>
      <c r="R2117">
        <f>P2117 * _xll.XLOOKUP(Q2117,CALCULATION!$A$15:$A$17, CALCULATION!$B$15:$B$17 )</f>
        <v>600</v>
      </c>
      <c r="S2117" s="5">
        <f>O2117*P2117*_xll.XLOOKUP(Q2117,CALCULATION!$A$15:$A$17, CALCULATION!$B$15:$B$17)</f>
        <v>18669</v>
      </c>
      <c r="T2117">
        <v>300</v>
      </c>
      <c r="U2117" t="s">
        <v>14</v>
      </c>
      <c r="V2117">
        <f>T2117 * _xll.XLOOKUP(U2117,CALCULATION!$A$15:$A$17, CALCULATION!$B$15:$B$17 )</f>
        <v>300</v>
      </c>
      <c r="W2117" s="5">
        <f>O2117*T2117*_xll.XLOOKUP(U2117,CALCULATION!$A$15:$A$17, CALCULATION!$B$15:$B$17)</f>
        <v>9334.5</v>
      </c>
      <c r="X2117" s="5">
        <f>WORKSHEET[[#This Row],[Clients Total Cost]] / WORKSHEET[[#This Row],[Clients Rate per T2 (USD)]]</f>
        <v>31.114999999999998</v>
      </c>
      <c r="Y2117" s="5">
        <f>WORKSHEET[[#This Row],[Clients Rate per T2 (USD)]] - WORKSHEET[[#This Row],[Supplier Rate Per t2 (USD)]]</f>
        <v>300</v>
      </c>
      <c r="Z2117" s="5">
        <f>WORKSHEET[[#This Row],[Profit Per T]] * WORKSHEET[[#This Row],[Weight]]</f>
        <v>9334.5</v>
      </c>
      <c r="AA2117">
        <v>1</v>
      </c>
      <c r="AB2117" s="1">
        <v>1.95</v>
      </c>
      <c r="AC2117" s="1">
        <v>1.3</v>
      </c>
      <c r="AD2117" s="1">
        <v>1.625</v>
      </c>
      <c r="AE2117" s="1">
        <f>WORKSHEET[[#This Row],[Delay at toll gate in days]] +WORKSHEET[[#This Row],[Delay at workshop in days]] +WORKSHEET[[#This Row],[Delay at border in days]]</f>
        <v>4.875</v>
      </c>
    </row>
    <row r="2118" spans="1:31" x14ac:dyDescent="0.35">
      <c r="A2118" t="s">
        <v>2138</v>
      </c>
      <c r="B2118" t="s">
        <v>10</v>
      </c>
      <c r="C2118" t="s">
        <v>11</v>
      </c>
      <c r="D2118" t="s">
        <v>3616</v>
      </c>
      <c r="E2118" t="s">
        <v>3618</v>
      </c>
      <c r="F2118" t="str">
        <f>WORKSHEET[[#This Row],[Depart From]]&amp;"-"&amp;WORKSHEET[[#This Row],[Arrive To]]</f>
        <v>Marrakech-Tripoli</v>
      </c>
      <c r="G2118" s="2">
        <v>44617</v>
      </c>
      <c r="H2118" s="2">
        <v>44632</v>
      </c>
      <c r="I2118" s="2" t="str">
        <f t="shared" si="33"/>
        <v>Delivered</v>
      </c>
      <c r="J2118" s="2" t="str">
        <f>TEXT(WORKSHEET[[#This Row],[Offloading Date]], "mmm")</f>
        <v>Mar</v>
      </c>
      <c r="K2118" s="2" t="str">
        <f>IF(OR(WORKSHEET[[#This Row],[Year]]="", ISBLANK(WORKSHEET[[#This Row],[Year]]), WORKSHEET[[#This Row],[Year]]="null"), "Exclude", "Include")</f>
        <v>Include</v>
      </c>
      <c r="L2118" t="s">
        <v>16</v>
      </c>
      <c r="M2118" t="s">
        <v>16</v>
      </c>
      <c r="N2118" t="s">
        <v>13</v>
      </c>
      <c r="O2118">
        <v>30.553999999999998</v>
      </c>
      <c r="P2118">
        <v>600</v>
      </c>
      <c r="Q2118" t="s">
        <v>14</v>
      </c>
      <c r="R2118">
        <f>P2118 * _xll.XLOOKUP(Q2118,CALCULATION!$A$15:$A$17, CALCULATION!$B$15:$B$17 )</f>
        <v>600</v>
      </c>
      <c r="S2118" s="5">
        <f>O2118*P2118*_xll.XLOOKUP(Q2118,CALCULATION!$A$15:$A$17, CALCULATION!$B$15:$B$17)</f>
        <v>18332.399999999998</v>
      </c>
      <c r="T2118">
        <v>300</v>
      </c>
      <c r="U2118" t="s">
        <v>14</v>
      </c>
      <c r="V2118">
        <f>T2118 * _xll.XLOOKUP(U2118,CALCULATION!$A$15:$A$17, CALCULATION!$B$15:$B$17 )</f>
        <v>300</v>
      </c>
      <c r="W2118" s="5">
        <f>O2118*T2118*_xll.XLOOKUP(U2118,CALCULATION!$A$15:$A$17, CALCULATION!$B$15:$B$17)</f>
        <v>9166.1999999999989</v>
      </c>
      <c r="X2118" s="5">
        <f>WORKSHEET[[#This Row],[Clients Total Cost]] / WORKSHEET[[#This Row],[Clients Rate per T2 (USD)]]</f>
        <v>30.553999999999995</v>
      </c>
      <c r="Y2118" s="5">
        <f>WORKSHEET[[#This Row],[Clients Rate per T2 (USD)]] - WORKSHEET[[#This Row],[Supplier Rate Per t2 (USD)]]</f>
        <v>300</v>
      </c>
      <c r="Z2118" s="5">
        <f>WORKSHEET[[#This Row],[Profit Per T]] * WORKSHEET[[#This Row],[Weight]]</f>
        <v>9166.1999999999989</v>
      </c>
      <c r="AA2118">
        <v>1</v>
      </c>
      <c r="AB2118" s="1">
        <v>2.25</v>
      </c>
      <c r="AC2118" s="1">
        <v>1.5</v>
      </c>
      <c r="AD2118" s="1">
        <v>1.875</v>
      </c>
      <c r="AE2118" s="1">
        <f>WORKSHEET[[#This Row],[Delay at toll gate in days]] +WORKSHEET[[#This Row],[Delay at workshop in days]] +WORKSHEET[[#This Row],[Delay at border in days]]</f>
        <v>5.625</v>
      </c>
    </row>
    <row r="2119" spans="1:31" x14ac:dyDescent="0.35">
      <c r="A2119" t="s">
        <v>2139</v>
      </c>
      <c r="B2119" t="s">
        <v>10</v>
      </c>
      <c r="C2119" t="s">
        <v>11</v>
      </c>
      <c r="D2119" t="s">
        <v>3620</v>
      </c>
      <c r="E2119" t="s">
        <v>3613</v>
      </c>
      <c r="F2119" t="str">
        <f>WORKSHEET[[#This Row],[Depart From]]&amp;"-"&amp;WORKSHEET[[#This Row],[Arrive To]]</f>
        <v>Zanzibar-Sanaa</v>
      </c>
      <c r="G2119" s="2">
        <v>44617</v>
      </c>
      <c r="H2119" s="2">
        <v>44632</v>
      </c>
      <c r="I2119" s="2" t="str">
        <f t="shared" si="33"/>
        <v>Delivered</v>
      </c>
      <c r="J2119" s="2" t="str">
        <f>TEXT(WORKSHEET[[#This Row],[Offloading Date]], "mmm")</f>
        <v>Mar</v>
      </c>
      <c r="K2119" s="2" t="str">
        <f>IF(OR(WORKSHEET[[#This Row],[Year]]="", ISBLANK(WORKSHEET[[#This Row],[Year]]), WORKSHEET[[#This Row],[Year]]="null"), "Exclude", "Include")</f>
        <v>Include</v>
      </c>
      <c r="L2119" t="s">
        <v>16</v>
      </c>
      <c r="M2119" t="s">
        <v>16</v>
      </c>
      <c r="N2119" t="s">
        <v>13</v>
      </c>
      <c r="O2119">
        <v>31.111999999999998</v>
      </c>
      <c r="P2119">
        <v>600</v>
      </c>
      <c r="Q2119" t="s">
        <v>14</v>
      </c>
      <c r="R2119">
        <f>P2119 * _xll.XLOOKUP(Q2119,CALCULATION!$A$15:$A$17, CALCULATION!$B$15:$B$17 )</f>
        <v>600</v>
      </c>
      <c r="S2119" s="5">
        <f>O2119*P2119*_xll.XLOOKUP(Q2119,CALCULATION!$A$15:$A$17, CALCULATION!$B$15:$B$17)</f>
        <v>18667.2</v>
      </c>
      <c r="T2119">
        <v>300</v>
      </c>
      <c r="U2119" t="s">
        <v>14</v>
      </c>
      <c r="V2119">
        <f>T2119 * _xll.XLOOKUP(U2119,CALCULATION!$A$15:$A$17, CALCULATION!$B$15:$B$17 )</f>
        <v>300</v>
      </c>
      <c r="W2119" s="5">
        <f>O2119*T2119*_xll.XLOOKUP(U2119,CALCULATION!$A$15:$A$17, CALCULATION!$B$15:$B$17)</f>
        <v>9333.6</v>
      </c>
      <c r="X2119" s="5">
        <f>WORKSHEET[[#This Row],[Clients Total Cost]] / WORKSHEET[[#This Row],[Clients Rate per T2 (USD)]]</f>
        <v>31.112000000000002</v>
      </c>
      <c r="Y2119" s="5">
        <f>WORKSHEET[[#This Row],[Clients Rate per T2 (USD)]] - WORKSHEET[[#This Row],[Supplier Rate Per t2 (USD)]]</f>
        <v>300</v>
      </c>
      <c r="Z2119" s="5">
        <f>WORKSHEET[[#This Row],[Profit Per T]] * WORKSHEET[[#This Row],[Weight]]</f>
        <v>9333.6</v>
      </c>
      <c r="AA2119">
        <v>1</v>
      </c>
      <c r="AB2119" s="1">
        <v>2.25</v>
      </c>
      <c r="AC2119" s="1">
        <v>1.5</v>
      </c>
      <c r="AD2119" s="1">
        <v>1.875</v>
      </c>
      <c r="AE2119" s="1">
        <f>WORKSHEET[[#This Row],[Delay at toll gate in days]] +WORKSHEET[[#This Row],[Delay at workshop in days]] +WORKSHEET[[#This Row],[Delay at border in days]]</f>
        <v>5.625</v>
      </c>
    </row>
    <row r="2120" spans="1:31" x14ac:dyDescent="0.35">
      <c r="A2120" t="s">
        <v>2140</v>
      </c>
      <c r="B2120" t="s">
        <v>10</v>
      </c>
      <c r="C2120" t="s">
        <v>11</v>
      </c>
      <c r="D2120" t="s">
        <v>3619</v>
      </c>
      <c r="E2120" t="s">
        <v>3614</v>
      </c>
      <c r="F2120" t="str">
        <f>WORKSHEET[[#This Row],[Depart From]]&amp;"-"&amp;WORKSHEET[[#This Row],[Arrive To]]</f>
        <v>Addis Ababa-Alger</v>
      </c>
      <c r="G2120" s="2">
        <v>44635</v>
      </c>
      <c r="H2120" s="2">
        <v>44648</v>
      </c>
      <c r="I2120" s="2" t="str">
        <f t="shared" si="33"/>
        <v>Delivered</v>
      </c>
      <c r="J2120" s="2" t="str">
        <f>TEXT(WORKSHEET[[#This Row],[Offloading Date]], "mmm")</f>
        <v>Mar</v>
      </c>
      <c r="K2120" s="2" t="str">
        <f>IF(OR(WORKSHEET[[#This Row],[Year]]="", ISBLANK(WORKSHEET[[#This Row],[Year]]), WORKSHEET[[#This Row],[Year]]="null"), "Exclude", "Include")</f>
        <v>Include</v>
      </c>
      <c r="L2120" t="s">
        <v>16</v>
      </c>
      <c r="M2120" t="s">
        <v>16</v>
      </c>
      <c r="N2120" t="s">
        <v>13</v>
      </c>
      <c r="O2120">
        <v>31.138999999999999</v>
      </c>
      <c r="P2120">
        <v>600</v>
      </c>
      <c r="Q2120" t="s">
        <v>14</v>
      </c>
      <c r="R2120">
        <f>P2120 * _xll.XLOOKUP(Q2120,CALCULATION!$A$15:$A$17, CALCULATION!$B$15:$B$17 )</f>
        <v>600</v>
      </c>
      <c r="S2120" s="5">
        <f>O2120*P2120*_xll.XLOOKUP(Q2120,CALCULATION!$A$15:$A$17, CALCULATION!$B$15:$B$17)</f>
        <v>18683.399999999998</v>
      </c>
      <c r="T2120">
        <v>300</v>
      </c>
      <c r="U2120" t="s">
        <v>14</v>
      </c>
      <c r="V2120">
        <f>T2120 * _xll.XLOOKUP(U2120,CALCULATION!$A$15:$A$17, CALCULATION!$B$15:$B$17 )</f>
        <v>300</v>
      </c>
      <c r="W2120" s="5">
        <f>O2120*T2120*_xll.XLOOKUP(U2120,CALCULATION!$A$15:$A$17, CALCULATION!$B$15:$B$17)</f>
        <v>9341.6999999999989</v>
      </c>
      <c r="X2120" s="5">
        <f>WORKSHEET[[#This Row],[Clients Total Cost]] / WORKSHEET[[#This Row],[Clients Rate per T2 (USD)]]</f>
        <v>31.138999999999996</v>
      </c>
      <c r="Y2120" s="5">
        <f>WORKSHEET[[#This Row],[Clients Rate per T2 (USD)]] - WORKSHEET[[#This Row],[Supplier Rate Per t2 (USD)]]</f>
        <v>300</v>
      </c>
      <c r="Z2120" s="5">
        <f>WORKSHEET[[#This Row],[Profit Per T]] * WORKSHEET[[#This Row],[Weight]]</f>
        <v>9341.6999999999989</v>
      </c>
      <c r="AA2120">
        <v>1</v>
      </c>
      <c r="AB2120" s="1">
        <v>1.95</v>
      </c>
      <c r="AC2120" s="1">
        <v>1.3</v>
      </c>
      <c r="AD2120" s="1">
        <v>1.625</v>
      </c>
      <c r="AE2120" s="1">
        <f>WORKSHEET[[#This Row],[Delay at toll gate in days]] +WORKSHEET[[#This Row],[Delay at workshop in days]] +WORKSHEET[[#This Row],[Delay at border in days]]</f>
        <v>4.875</v>
      </c>
    </row>
    <row r="2121" spans="1:31" x14ac:dyDescent="0.35">
      <c r="A2121" t="s">
        <v>2141</v>
      </c>
      <c r="B2121" t="s">
        <v>10</v>
      </c>
      <c r="C2121" t="s">
        <v>11</v>
      </c>
      <c r="D2121" t="s">
        <v>3615</v>
      </c>
      <c r="E2121" t="s">
        <v>3618</v>
      </c>
      <c r="F2121" t="str">
        <f>WORKSHEET[[#This Row],[Depart From]]&amp;"-"&amp;WORKSHEET[[#This Row],[Arrive To]]</f>
        <v>Mombasa-Tripoli</v>
      </c>
      <c r="G2121" s="2">
        <v>44635</v>
      </c>
      <c r="H2121" s="2">
        <v>44648</v>
      </c>
      <c r="I2121" s="2" t="str">
        <f t="shared" si="33"/>
        <v>Delivered</v>
      </c>
      <c r="J2121" s="2" t="str">
        <f>TEXT(WORKSHEET[[#This Row],[Offloading Date]], "mmm")</f>
        <v>Mar</v>
      </c>
      <c r="K2121" s="2" t="str">
        <f>IF(OR(WORKSHEET[[#This Row],[Year]]="", ISBLANK(WORKSHEET[[#This Row],[Year]]), WORKSHEET[[#This Row],[Year]]="null"), "Exclude", "Include")</f>
        <v>Include</v>
      </c>
      <c r="L2121" t="s">
        <v>16</v>
      </c>
      <c r="M2121" t="s">
        <v>16</v>
      </c>
      <c r="N2121" t="s">
        <v>13</v>
      </c>
      <c r="O2121">
        <v>30.864000000000001</v>
      </c>
      <c r="P2121">
        <v>600</v>
      </c>
      <c r="Q2121" t="s">
        <v>14</v>
      </c>
      <c r="R2121">
        <f>P2121 * _xll.XLOOKUP(Q2121,CALCULATION!$A$15:$A$17, CALCULATION!$B$15:$B$17 )</f>
        <v>600</v>
      </c>
      <c r="S2121" s="5">
        <f>O2121*P2121*_xll.XLOOKUP(Q2121,CALCULATION!$A$15:$A$17, CALCULATION!$B$15:$B$17)</f>
        <v>18518.400000000001</v>
      </c>
      <c r="T2121">
        <v>300</v>
      </c>
      <c r="U2121" t="s">
        <v>14</v>
      </c>
      <c r="V2121">
        <f>T2121 * _xll.XLOOKUP(U2121,CALCULATION!$A$15:$A$17, CALCULATION!$B$15:$B$17 )</f>
        <v>300</v>
      </c>
      <c r="W2121" s="5">
        <f>O2121*T2121*_xll.XLOOKUP(U2121,CALCULATION!$A$15:$A$17, CALCULATION!$B$15:$B$17)</f>
        <v>9259.2000000000007</v>
      </c>
      <c r="X2121" s="5">
        <f>WORKSHEET[[#This Row],[Clients Total Cost]] / WORKSHEET[[#This Row],[Clients Rate per T2 (USD)]]</f>
        <v>30.864000000000001</v>
      </c>
      <c r="Y2121" s="5">
        <f>WORKSHEET[[#This Row],[Clients Rate per T2 (USD)]] - WORKSHEET[[#This Row],[Supplier Rate Per t2 (USD)]]</f>
        <v>300</v>
      </c>
      <c r="Z2121" s="5">
        <f>WORKSHEET[[#This Row],[Profit Per T]] * WORKSHEET[[#This Row],[Weight]]</f>
        <v>9259.2000000000007</v>
      </c>
      <c r="AA2121">
        <v>1</v>
      </c>
      <c r="AB2121" s="1">
        <v>1.95</v>
      </c>
      <c r="AC2121" s="1">
        <v>1.3</v>
      </c>
      <c r="AD2121" s="1">
        <v>1.625</v>
      </c>
      <c r="AE2121" s="1">
        <f>WORKSHEET[[#This Row],[Delay at toll gate in days]] +WORKSHEET[[#This Row],[Delay at workshop in days]] +WORKSHEET[[#This Row],[Delay at border in days]]</f>
        <v>4.875</v>
      </c>
    </row>
    <row r="2122" spans="1:31" x14ac:dyDescent="0.35">
      <c r="A2122" t="s">
        <v>2142</v>
      </c>
      <c r="B2122" t="s">
        <v>10</v>
      </c>
      <c r="C2122" t="s">
        <v>11</v>
      </c>
      <c r="D2122" t="s">
        <v>3611</v>
      </c>
      <c r="E2122" t="s">
        <v>3613</v>
      </c>
      <c r="F2122" t="str">
        <f>WORKSHEET[[#This Row],[Depart From]]&amp;"-"&amp;WORKSHEET[[#This Row],[Arrive To]]</f>
        <v>Mogadishu-Sanaa</v>
      </c>
      <c r="G2122" s="2">
        <v>44635</v>
      </c>
      <c r="H2122" s="2">
        <v>44649</v>
      </c>
      <c r="I2122" s="2" t="str">
        <f t="shared" si="33"/>
        <v>Delivered</v>
      </c>
      <c r="J2122" s="2" t="str">
        <f>TEXT(WORKSHEET[[#This Row],[Offloading Date]], "mmm")</f>
        <v>Mar</v>
      </c>
      <c r="K2122" s="2" t="str">
        <f>IF(OR(WORKSHEET[[#This Row],[Year]]="", ISBLANK(WORKSHEET[[#This Row],[Year]]), WORKSHEET[[#This Row],[Year]]="null"), "Exclude", "Include")</f>
        <v>Include</v>
      </c>
      <c r="L2122" t="s">
        <v>16</v>
      </c>
      <c r="M2122" t="s">
        <v>16</v>
      </c>
      <c r="N2122" t="s">
        <v>13</v>
      </c>
      <c r="O2122">
        <v>31.277000000000001</v>
      </c>
      <c r="P2122">
        <v>600</v>
      </c>
      <c r="Q2122" t="s">
        <v>14</v>
      </c>
      <c r="R2122">
        <f>P2122 * _xll.XLOOKUP(Q2122,CALCULATION!$A$15:$A$17, CALCULATION!$B$15:$B$17 )</f>
        <v>600</v>
      </c>
      <c r="S2122" s="5">
        <f>O2122*P2122*_xll.XLOOKUP(Q2122,CALCULATION!$A$15:$A$17, CALCULATION!$B$15:$B$17)</f>
        <v>18766.2</v>
      </c>
      <c r="T2122">
        <v>300</v>
      </c>
      <c r="U2122" t="s">
        <v>14</v>
      </c>
      <c r="V2122">
        <f>T2122 * _xll.XLOOKUP(U2122,CALCULATION!$A$15:$A$17, CALCULATION!$B$15:$B$17 )</f>
        <v>300</v>
      </c>
      <c r="W2122" s="5">
        <f>O2122*T2122*_xll.XLOOKUP(U2122,CALCULATION!$A$15:$A$17, CALCULATION!$B$15:$B$17)</f>
        <v>9383.1</v>
      </c>
      <c r="X2122" s="5">
        <f>WORKSHEET[[#This Row],[Clients Total Cost]] / WORKSHEET[[#This Row],[Clients Rate per T2 (USD)]]</f>
        <v>31.277000000000001</v>
      </c>
      <c r="Y2122" s="5">
        <f>WORKSHEET[[#This Row],[Clients Rate per T2 (USD)]] - WORKSHEET[[#This Row],[Supplier Rate Per t2 (USD)]]</f>
        <v>300</v>
      </c>
      <c r="Z2122" s="5">
        <f>WORKSHEET[[#This Row],[Profit Per T]] * WORKSHEET[[#This Row],[Weight]]</f>
        <v>9383.1</v>
      </c>
      <c r="AA2122">
        <v>1</v>
      </c>
      <c r="AB2122" s="1">
        <v>2.1</v>
      </c>
      <c r="AC2122" s="1">
        <v>1.4000000000000001</v>
      </c>
      <c r="AD2122" s="1">
        <v>1.75</v>
      </c>
      <c r="AE2122" s="1">
        <f>WORKSHEET[[#This Row],[Delay at toll gate in days]] +WORKSHEET[[#This Row],[Delay at workshop in days]] +WORKSHEET[[#This Row],[Delay at border in days]]</f>
        <v>5.25</v>
      </c>
    </row>
    <row r="2123" spans="1:31" x14ac:dyDescent="0.35">
      <c r="A2123" t="s">
        <v>2143</v>
      </c>
      <c r="B2123" t="s">
        <v>10</v>
      </c>
      <c r="C2123" t="s">
        <v>11</v>
      </c>
      <c r="D2123" t="s">
        <v>3615</v>
      </c>
      <c r="E2123" t="s">
        <v>3614</v>
      </c>
      <c r="F2123" t="str">
        <f>WORKSHEET[[#This Row],[Depart From]]&amp;"-"&amp;WORKSHEET[[#This Row],[Arrive To]]</f>
        <v>Mombasa-Alger</v>
      </c>
      <c r="G2123" s="2">
        <v>44645</v>
      </c>
      <c r="H2123" s="2">
        <v>44659</v>
      </c>
      <c r="I2123" s="2" t="str">
        <f t="shared" si="33"/>
        <v>Delivered</v>
      </c>
      <c r="J2123" s="2" t="str">
        <f>TEXT(WORKSHEET[[#This Row],[Offloading Date]], "mmm")</f>
        <v>Apr</v>
      </c>
      <c r="K2123" s="2" t="str">
        <f>IF(OR(WORKSHEET[[#This Row],[Year]]="", ISBLANK(WORKSHEET[[#This Row],[Year]]), WORKSHEET[[#This Row],[Year]]="null"), "Exclude", "Include")</f>
        <v>Include</v>
      </c>
      <c r="L2123" t="s">
        <v>16</v>
      </c>
      <c r="M2123" t="s">
        <v>16</v>
      </c>
      <c r="N2123" t="s">
        <v>13</v>
      </c>
      <c r="O2123">
        <v>31.297000000000001</v>
      </c>
      <c r="P2123">
        <v>600</v>
      </c>
      <c r="Q2123" t="s">
        <v>14</v>
      </c>
      <c r="R2123">
        <f>P2123 * _xll.XLOOKUP(Q2123,CALCULATION!$A$15:$A$17, CALCULATION!$B$15:$B$17 )</f>
        <v>600</v>
      </c>
      <c r="S2123" s="5">
        <f>O2123*P2123*_xll.XLOOKUP(Q2123,CALCULATION!$A$15:$A$17, CALCULATION!$B$15:$B$17)</f>
        <v>18778.2</v>
      </c>
      <c r="T2123">
        <v>300</v>
      </c>
      <c r="U2123" t="s">
        <v>14</v>
      </c>
      <c r="V2123">
        <f>T2123 * _xll.XLOOKUP(U2123,CALCULATION!$A$15:$A$17, CALCULATION!$B$15:$B$17 )</f>
        <v>300</v>
      </c>
      <c r="W2123" s="5">
        <f>O2123*T2123*_xll.XLOOKUP(U2123,CALCULATION!$A$15:$A$17, CALCULATION!$B$15:$B$17)</f>
        <v>9389.1</v>
      </c>
      <c r="X2123" s="5">
        <f>WORKSHEET[[#This Row],[Clients Total Cost]] / WORKSHEET[[#This Row],[Clients Rate per T2 (USD)]]</f>
        <v>31.297000000000001</v>
      </c>
      <c r="Y2123" s="5">
        <f>WORKSHEET[[#This Row],[Clients Rate per T2 (USD)]] - WORKSHEET[[#This Row],[Supplier Rate Per t2 (USD)]]</f>
        <v>300</v>
      </c>
      <c r="Z2123" s="5">
        <f>WORKSHEET[[#This Row],[Profit Per T]] * WORKSHEET[[#This Row],[Weight]]</f>
        <v>9389.1</v>
      </c>
      <c r="AA2123">
        <v>1</v>
      </c>
      <c r="AB2123" s="1">
        <v>2.1</v>
      </c>
      <c r="AC2123" s="1">
        <v>1.4000000000000001</v>
      </c>
      <c r="AD2123" s="1">
        <v>1.75</v>
      </c>
      <c r="AE2123" s="1">
        <f>WORKSHEET[[#This Row],[Delay at toll gate in days]] +WORKSHEET[[#This Row],[Delay at workshop in days]] +WORKSHEET[[#This Row],[Delay at border in days]]</f>
        <v>5.25</v>
      </c>
    </row>
    <row r="2124" spans="1:31" x14ac:dyDescent="0.35">
      <c r="A2124" t="s">
        <v>2144</v>
      </c>
      <c r="B2124" t="s">
        <v>10</v>
      </c>
      <c r="C2124" t="s">
        <v>11</v>
      </c>
      <c r="D2124" t="s">
        <v>3616</v>
      </c>
      <c r="E2124" t="s">
        <v>3613</v>
      </c>
      <c r="F2124" t="str">
        <f>WORKSHEET[[#This Row],[Depart From]]&amp;"-"&amp;WORKSHEET[[#This Row],[Arrive To]]</f>
        <v>Marrakech-Sanaa</v>
      </c>
      <c r="G2124" s="2">
        <v>44645</v>
      </c>
      <c r="H2124" s="2">
        <v>44657</v>
      </c>
      <c r="I2124" s="2" t="str">
        <f t="shared" si="33"/>
        <v>Delivered</v>
      </c>
      <c r="J2124" s="2" t="str">
        <f>TEXT(WORKSHEET[[#This Row],[Offloading Date]], "mmm")</f>
        <v>Apr</v>
      </c>
      <c r="K2124" s="2" t="str">
        <f>IF(OR(WORKSHEET[[#This Row],[Year]]="", ISBLANK(WORKSHEET[[#This Row],[Year]]), WORKSHEET[[#This Row],[Year]]="null"), "Exclude", "Include")</f>
        <v>Include</v>
      </c>
      <c r="L2124" t="s">
        <v>16</v>
      </c>
      <c r="M2124" t="s">
        <v>16</v>
      </c>
      <c r="N2124" t="s">
        <v>13</v>
      </c>
      <c r="O2124">
        <v>31.265000000000001</v>
      </c>
      <c r="P2124">
        <v>600</v>
      </c>
      <c r="Q2124" t="s">
        <v>14</v>
      </c>
      <c r="R2124">
        <f>P2124 * _xll.XLOOKUP(Q2124,CALCULATION!$A$15:$A$17, CALCULATION!$B$15:$B$17 )</f>
        <v>600</v>
      </c>
      <c r="S2124" s="5">
        <f>O2124*P2124*_xll.XLOOKUP(Q2124,CALCULATION!$A$15:$A$17, CALCULATION!$B$15:$B$17)</f>
        <v>18759</v>
      </c>
      <c r="T2124">
        <v>300</v>
      </c>
      <c r="U2124" t="s">
        <v>14</v>
      </c>
      <c r="V2124">
        <f>T2124 * _xll.XLOOKUP(U2124,CALCULATION!$A$15:$A$17, CALCULATION!$B$15:$B$17 )</f>
        <v>300</v>
      </c>
      <c r="W2124" s="5">
        <f>O2124*T2124*_xll.XLOOKUP(U2124,CALCULATION!$A$15:$A$17, CALCULATION!$B$15:$B$17)</f>
        <v>9379.5</v>
      </c>
      <c r="X2124" s="5">
        <f>WORKSHEET[[#This Row],[Clients Total Cost]] / WORKSHEET[[#This Row],[Clients Rate per T2 (USD)]]</f>
        <v>31.265000000000001</v>
      </c>
      <c r="Y2124" s="5">
        <f>WORKSHEET[[#This Row],[Clients Rate per T2 (USD)]] - WORKSHEET[[#This Row],[Supplier Rate Per t2 (USD)]]</f>
        <v>300</v>
      </c>
      <c r="Z2124" s="5">
        <f>WORKSHEET[[#This Row],[Profit Per T]] * WORKSHEET[[#This Row],[Weight]]</f>
        <v>9379.5</v>
      </c>
      <c r="AA2124">
        <v>1</v>
      </c>
      <c r="AB2124" s="1">
        <v>1.7999999999999998</v>
      </c>
      <c r="AC2124" s="1">
        <v>1.2000000000000002</v>
      </c>
      <c r="AD2124" s="1">
        <v>1.5</v>
      </c>
      <c r="AE2124" s="1">
        <f>WORKSHEET[[#This Row],[Delay at toll gate in days]] +WORKSHEET[[#This Row],[Delay at workshop in days]] +WORKSHEET[[#This Row],[Delay at border in days]]</f>
        <v>4.5</v>
      </c>
    </row>
    <row r="2125" spans="1:31" x14ac:dyDescent="0.35">
      <c r="A2125" t="s">
        <v>2145</v>
      </c>
      <c r="B2125" t="s">
        <v>10</v>
      </c>
      <c r="C2125" t="s">
        <v>68</v>
      </c>
      <c r="D2125" t="s">
        <v>3619</v>
      </c>
      <c r="E2125" t="s">
        <v>3614</v>
      </c>
      <c r="F2125" t="str">
        <f>WORKSHEET[[#This Row],[Depart From]]&amp;"-"&amp;WORKSHEET[[#This Row],[Arrive To]]</f>
        <v>Addis Ababa-Alger</v>
      </c>
      <c r="G2125" s="2">
        <v>44656</v>
      </c>
      <c r="H2125" s="2">
        <v>44687</v>
      </c>
      <c r="I2125" s="2" t="str">
        <f t="shared" si="33"/>
        <v>Delivered</v>
      </c>
      <c r="J2125" s="2" t="str">
        <f>TEXT(WORKSHEET[[#This Row],[Offloading Date]], "mmm")</f>
        <v>May</v>
      </c>
      <c r="K2125" s="2" t="str">
        <f>IF(OR(WORKSHEET[[#This Row],[Year]]="", ISBLANK(WORKSHEET[[#This Row],[Year]]), WORKSHEET[[#This Row],[Year]]="null"), "Exclude", "Include")</f>
        <v>Include</v>
      </c>
      <c r="L2125" t="s">
        <v>16</v>
      </c>
      <c r="M2125" t="s">
        <v>12</v>
      </c>
      <c r="N2125" t="s">
        <v>13</v>
      </c>
      <c r="O2125">
        <v>29.84</v>
      </c>
      <c r="P2125">
        <v>600</v>
      </c>
      <c r="Q2125" t="s">
        <v>14</v>
      </c>
      <c r="R2125">
        <f>P2125 * _xll.XLOOKUP(Q2125,CALCULATION!$A$15:$A$17, CALCULATION!$B$15:$B$17 )</f>
        <v>600</v>
      </c>
      <c r="S2125" s="5">
        <f>O2125*P2125*_xll.XLOOKUP(Q2125,CALCULATION!$A$15:$A$17, CALCULATION!$B$15:$B$17)</f>
        <v>17904</v>
      </c>
      <c r="T2125">
        <v>300</v>
      </c>
      <c r="U2125" t="s">
        <v>14</v>
      </c>
      <c r="V2125">
        <f>T2125 * _xll.XLOOKUP(U2125,CALCULATION!$A$15:$A$17, CALCULATION!$B$15:$B$17 )</f>
        <v>300</v>
      </c>
      <c r="W2125" s="5">
        <f>O2125*T2125*_xll.XLOOKUP(U2125,CALCULATION!$A$15:$A$17, CALCULATION!$B$15:$B$17)</f>
        <v>8952</v>
      </c>
      <c r="X2125" s="5">
        <f>WORKSHEET[[#This Row],[Clients Total Cost]] / WORKSHEET[[#This Row],[Clients Rate per T2 (USD)]]</f>
        <v>29.84</v>
      </c>
      <c r="Y2125" s="5">
        <f>WORKSHEET[[#This Row],[Clients Rate per T2 (USD)]] - WORKSHEET[[#This Row],[Supplier Rate Per t2 (USD)]]</f>
        <v>300</v>
      </c>
      <c r="Z2125" s="5">
        <f>WORKSHEET[[#This Row],[Profit Per T]] * WORKSHEET[[#This Row],[Weight]]</f>
        <v>8952</v>
      </c>
      <c r="AA2125">
        <v>1</v>
      </c>
      <c r="AB2125" s="1">
        <v>4.6499999999999995</v>
      </c>
      <c r="AC2125" s="1">
        <v>3.1</v>
      </c>
      <c r="AD2125" s="1">
        <v>3.875</v>
      </c>
      <c r="AE2125" s="1">
        <f>WORKSHEET[[#This Row],[Delay at toll gate in days]] +WORKSHEET[[#This Row],[Delay at workshop in days]] +WORKSHEET[[#This Row],[Delay at border in days]]</f>
        <v>11.625</v>
      </c>
    </row>
    <row r="2126" spans="1:31" x14ac:dyDescent="0.35">
      <c r="A2126" t="s">
        <v>2146</v>
      </c>
      <c r="B2126" t="s">
        <v>10</v>
      </c>
      <c r="C2126" t="s">
        <v>68</v>
      </c>
      <c r="D2126" t="s">
        <v>3620</v>
      </c>
      <c r="E2126" t="s">
        <v>3612</v>
      </c>
      <c r="F2126" t="str">
        <f>WORKSHEET[[#This Row],[Depart From]]&amp;"-"&amp;WORKSHEET[[#This Row],[Arrive To]]</f>
        <v>Zanzibar-Victoria</v>
      </c>
      <c r="G2126" s="2">
        <v>44655</v>
      </c>
      <c r="H2126" s="2">
        <v>44686</v>
      </c>
      <c r="I2126" s="2" t="str">
        <f t="shared" si="33"/>
        <v>Delivered</v>
      </c>
      <c r="J2126" s="2" t="str">
        <f>TEXT(WORKSHEET[[#This Row],[Offloading Date]], "mmm")</f>
        <v>May</v>
      </c>
      <c r="K2126" s="2" t="str">
        <f>IF(OR(WORKSHEET[[#This Row],[Year]]="", ISBLANK(WORKSHEET[[#This Row],[Year]]), WORKSHEET[[#This Row],[Year]]="null"), "Exclude", "Include")</f>
        <v>Include</v>
      </c>
      <c r="L2126" t="s">
        <v>16</v>
      </c>
      <c r="M2126" t="s">
        <v>12</v>
      </c>
      <c r="N2126" t="s">
        <v>13</v>
      </c>
      <c r="O2126">
        <v>29.84</v>
      </c>
      <c r="P2126">
        <v>600</v>
      </c>
      <c r="Q2126" t="s">
        <v>14</v>
      </c>
      <c r="R2126">
        <f>P2126 * _xll.XLOOKUP(Q2126,CALCULATION!$A$15:$A$17, CALCULATION!$B$15:$B$17 )</f>
        <v>600</v>
      </c>
      <c r="S2126" s="5">
        <f>O2126*P2126*_xll.XLOOKUP(Q2126,CALCULATION!$A$15:$A$17, CALCULATION!$B$15:$B$17)</f>
        <v>17904</v>
      </c>
      <c r="T2126">
        <v>300</v>
      </c>
      <c r="U2126" t="s">
        <v>14</v>
      </c>
      <c r="V2126">
        <f>T2126 * _xll.XLOOKUP(U2126,CALCULATION!$A$15:$A$17, CALCULATION!$B$15:$B$17 )</f>
        <v>300</v>
      </c>
      <c r="W2126" s="5">
        <f>O2126*T2126*_xll.XLOOKUP(U2126,CALCULATION!$A$15:$A$17, CALCULATION!$B$15:$B$17)</f>
        <v>8952</v>
      </c>
      <c r="X2126" s="5">
        <f>WORKSHEET[[#This Row],[Clients Total Cost]] / WORKSHEET[[#This Row],[Clients Rate per T2 (USD)]]</f>
        <v>29.84</v>
      </c>
      <c r="Y2126" s="5">
        <f>WORKSHEET[[#This Row],[Clients Rate per T2 (USD)]] - WORKSHEET[[#This Row],[Supplier Rate Per t2 (USD)]]</f>
        <v>300</v>
      </c>
      <c r="Z2126" s="5">
        <f>WORKSHEET[[#This Row],[Profit Per T]] * WORKSHEET[[#This Row],[Weight]]</f>
        <v>8952</v>
      </c>
      <c r="AA2126">
        <v>1</v>
      </c>
      <c r="AB2126" s="1">
        <v>4.6499999999999995</v>
      </c>
      <c r="AC2126" s="1">
        <v>3.1</v>
      </c>
      <c r="AD2126" s="1">
        <v>3.875</v>
      </c>
      <c r="AE2126" s="1">
        <f>WORKSHEET[[#This Row],[Delay at toll gate in days]] +WORKSHEET[[#This Row],[Delay at workshop in days]] +WORKSHEET[[#This Row],[Delay at border in days]]</f>
        <v>11.625</v>
      </c>
    </row>
    <row r="2127" spans="1:31" x14ac:dyDescent="0.35">
      <c r="A2127" t="s">
        <v>2147</v>
      </c>
      <c r="B2127" t="s">
        <v>10</v>
      </c>
      <c r="C2127" t="s">
        <v>68</v>
      </c>
      <c r="D2127" t="s">
        <v>3619</v>
      </c>
      <c r="E2127" t="s">
        <v>3612</v>
      </c>
      <c r="F2127" t="str">
        <f>WORKSHEET[[#This Row],[Depart From]]&amp;"-"&amp;WORKSHEET[[#This Row],[Arrive To]]</f>
        <v>Addis Ababa-Victoria</v>
      </c>
      <c r="G2127" s="2">
        <v>44655</v>
      </c>
      <c r="H2127" s="2">
        <v>44685</v>
      </c>
      <c r="I2127" s="2" t="str">
        <f t="shared" si="33"/>
        <v>Delivered</v>
      </c>
      <c r="J2127" s="2" t="str">
        <f>TEXT(WORKSHEET[[#This Row],[Offloading Date]], "mmm")</f>
        <v>May</v>
      </c>
      <c r="K2127" s="2" t="str">
        <f>IF(OR(WORKSHEET[[#This Row],[Year]]="", ISBLANK(WORKSHEET[[#This Row],[Year]]), WORKSHEET[[#This Row],[Year]]="null"), "Exclude", "Include")</f>
        <v>Include</v>
      </c>
      <c r="L2127" t="s">
        <v>16</v>
      </c>
      <c r="M2127" t="s">
        <v>12</v>
      </c>
      <c r="N2127" t="s">
        <v>13</v>
      </c>
      <c r="O2127">
        <v>29.82</v>
      </c>
      <c r="P2127">
        <v>600</v>
      </c>
      <c r="Q2127" t="s">
        <v>14</v>
      </c>
      <c r="R2127">
        <f>P2127 * _xll.XLOOKUP(Q2127,CALCULATION!$A$15:$A$17, CALCULATION!$B$15:$B$17 )</f>
        <v>600</v>
      </c>
      <c r="S2127" s="5">
        <f>O2127*P2127*_xll.XLOOKUP(Q2127,CALCULATION!$A$15:$A$17, CALCULATION!$B$15:$B$17)</f>
        <v>17892</v>
      </c>
      <c r="T2127">
        <v>300</v>
      </c>
      <c r="U2127" t="s">
        <v>14</v>
      </c>
      <c r="V2127">
        <f>T2127 * _xll.XLOOKUP(U2127,CALCULATION!$A$15:$A$17, CALCULATION!$B$15:$B$17 )</f>
        <v>300</v>
      </c>
      <c r="W2127" s="5">
        <f>O2127*T2127*_xll.XLOOKUP(U2127,CALCULATION!$A$15:$A$17, CALCULATION!$B$15:$B$17)</f>
        <v>8946</v>
      </c>
      <c r="X2127" s="5">
        <f>WORKSHEET[[#This Row],[Clients Total Cost]] / WORKSHEET[[#This Row],[Clients Rate per T2 (USD)]]</f>
        <v>29.82</v>
      </c>
      <c r="Y2127" s="5">
        <f>WORKSHEET[[#This Row],[Clients Rate per T2 (USD)]] - WORKSHEET[[#This Row],[Supplier Rate Per t2 (USD)]]</f>
        <v>300</v>
      </c>
      <c r="Z2127" s="5">
        <f>WORKSHEET[[#This Row],[Profit Per T]] * WORKSHEET[[#This Row],[Weight]]</f>
        <v>8946</v>
      </c>
      <c r="AA2127">
        <v>1</v>
      </c>
      <c r="AB2127" s="1">
        <v>4.5</v>
      </c>
      <c r="AC2127" s="1">
        <v>3</v>
      </c>
      <c r="AD2127" s="1">
        <v>3.75</v>
      </c>
      <c r="AE2127" s="1">
        <f>WORKSHEET[[#This Row],[Delay at toll gate in days]] +WORKSHEET[[#This Row],[Delay at workshop in days]] +WORKSHEET[[#This Row],[Delay at border in days]]</f>
        <v>11.25</v>
      </c>
    </row>
    <row r="2128" spans="1:31" x14ac:dyDescent="0.35">
      <c r="A2128" t="s">
        <v>2148</v>
      </c>
      <c r="B2128" t="s">
        <v>10</v>
      </c>
      <c r="C2128" t="s">
        <v>68</v>
      </c>
      <c r="D2128" t="s">
        <v>3615</v>
      </c>
      <c r="E2128" t="s">
        <v>3614</v>
      </c>
      <c r="F2128" t="str">
        <f>WORKSHEET[[#This Row],[Depart From]]&amp;"-"&amp;WORKSHEET[[#This Row],[Arrive To]]</f>
        <v>Mombasa-Alger</v>
      </c>
      <c r="G2128" s="2">
        <v>44667</v>
      </c>
      <c r="H2128" s="2">
        <v>44697</v>
      </c>
      <c r="I2128" s="2" t="str">
        <f t="shared" si="33"/>
        <v>Delivered</v>
      </c>
      <c r="J2128" s="2" t="str">
        <f>TEXT(WORKSHEET[[#This Row],[Offloading Date]], "mmm")</f>
        <v>May</v>
      </c>
      <c r="K2128" s="2" t="str">
        <f>IF(OR(WORKSHEET[[#This Row],[Year]]="", ISBLANK(WORKSHEET[[#This Row],[Year]]), WORKSHEET[[#This Row],[Year]]="null"), "Exclude", "Include")</f>
        <v>Include</v>
      </c>
      <c r="L2128" t="s">
        <v>16</v>
      </c>
      <c r="M2128" t="s">
        <v>16</v>
      </c>
      <c r="N2128" t="s">
        <v>13</v>
      </c>
      <c r="O2128">
        <v>29.7</v>
      </c>
      <c r="P2128">
        <v>600</v>
      </c>
      <c r="Q2128" t="s">
        <v>14</v>
      </c>
      <c r="R2128">
        <f>P2128 * _xll.XLOOKUP(Q2128,CALCULATION!$A$15:$A$17, CALCULATION!$B$15:$B$17 )</f>
        <v>600</v>
      </c>
      <c r="S2128" s="5">
        <f>O2128*P2128*_xll.XLOOKUP(Q2128,CALCULATION!$A$15:$A$17, CALCULATION!$B$15:$B$17)</f>
        <v>17820</v>
      </c>
      <c r="T2128">
        <v>300</v>
      </c>
      <c r="U2128" t="s">
        <v>14</v>
      </c>
      <c r="V2128">
        <f>T2128 * _xll.XLOOKUP(U2128,CALCULATION!$A$15:$A$17, CALCULATION!$B$15:$B$17 )</f>
        <v>300</v>
      </c>
      <c r="W2128" s="5">
        <f>O2128*T2128*_xll.XLOOKUP(U2128,CALCULATION!$A$15:$A$17, CALCULATION!$B$15:$B$17)</f>
        <v>8910</v>
      </c>
      <c r="X2128" s="5">
        <f>WORKSHEET[[#This Row],[Clients Total Cost]] / WORKSHEET[[#This Row],[Clients Rate per T2 (USD)]]</f>
        <v>29.7</v>
      </c>
      <c r="Y2128" s="5">
        <f>WORKSHEET[[#This Row],[Clients Rate per T2 (USD)]] - WORKSHEET[[#This Row],[Supplier Rate Per t2 (USD)]]</f>
        <v>300</v>
      </c>
      <c r="Z2128" s="5">
        <f>WORKSHEET[[#This Row],[Profit Per T]] * WORKSHEET[[#This Row],[Weight]]</f>
        <v>8910</v>
      </c>
      <c r="AA2128">
        <v>1</v>
      </c>
      <c r="AB2128" s="1">
        <v>4.5</v>
      </c>
      <c r="AC2128" s="1">
        <v>3</v>
      </c>
      <c r="AD2128" s="1">
        <v>3.75</v>
      </c>
      <c r="AE2128" s="1">
        <f>WORKSHEET[[#This Row],[Delay at toll gate in days]] +WORKSHEET[[#This Row],[Delay at workshop in days]] +WORKSHEET[[#This Row],[Delay at border in days]]</f>
        <v>11.25</v>
      </c>
    </row>
    <row r="2129" spans="1:31" x14ac:dyDescent="0.35">
      <c r="A2129" t="s">
        <v>2149</v>
      </c>
      <c r="B2129" t="s">
        <v>10</v>
      </c>
      <c r="C2129" t="s">
        <v>68</v>
      </c>
      <c r="D2129" t="s">
        <v>3611</v>
      </c>
      <c r="E2129" t="s">
        <v>3614</v>
      </c>
      <c r="F2129" t="str">
        <f>WORKSHEET[[#This Row],[Depart From]]&amp;"-"&amp;WORKSHEET[[#This Row],[Arrive To]]</f>
        <v>Mogadishu-Alger</v>
      </c>
      <c r="G2129" s="2">
        <v>44665</v>
      </c>
      <c r="H2129" s="2">
        <v>44704</v>
      </c>
      <c r="I2129" s="2" t="str">
        <f t="shared" si="33"/>
        <v>Delivered</v>
      </c>
      <c r="J2129" s="2" t="str">
        <f>TEXT(WORKSHEET[[#This Row],[Offloading Date]], "mmm")</f>
        <v>May</v>
      </c>
      <c r="K2129" s="2" t="str">
        <f>IF(OR(WORKSHEET[[#This Row],[Year]]="", ISBLANK(WORKSHEET[[#This Row],[Year]]), WORKSHEET[[#This Row],[Year]]="null"), "Exclude", "Include")</f>
        <v>Include</v>
      </c>
      <c r="L2129" t="s">
        <v>16</v>
      </c>
      <c r="M2129" t="s">
        <v>16</v>
      </c>
      <c r="N2129" t="s">
        <v>13</v>
      </c>
      <c r="O2129">
        <v>29.76</v>
      </c>
      <c r="P2129">
        <v>600</v>
      </c>
      <c r="Q2129" t="s">
        <v>14</v>
      </c>
      <c r="R2129">
        <f>P2129 * _xll.XLOOKUP(Q2129,CALCULATION!$A$15:$A$17, CALCULATION!$B$15:$B$17 )</f>
        <v>600</v>
      </c>
      <c r="S2129" s="5">
        <f>O2129*P2129*_xll.XLOOKUP(Q2129,CALCULATION!$A$15:$A$17, CALCULATION!$B$15:$B$17)</f>
        <v>17856</v>
      </c>
      <c r="T2129">
        <v>300</v>
      </c>
      <c r="U2129" t="s">
        <v>14</v>
      </c>
      <c r="V2129">
        <f>T2129 * _xll.XLOOKUP(U2129,CALCULATION!$A$15:$A$17, CALCULATION!$B$15:$B$17 )</f>
        <v>300</v>
      </c>
      <c r="W2129" s="5">
        <f>O2129*T2129*_xll.XLOOKUP(U2129,CALCULATION!$A$15:$A$17, CALCULATION!$B$15:$B$17)</f>
        <v>8928</v>
      </c>
      <c r="X2129" s="5">
        <f>WORKSHEET[[#This Row],[Clients Total Cost]] / WORKSHEET[[#This Row],[Clients Rate per T2 (USD)]]</f>
        <v>29.76</v>
      </c>
      <c r="Y2129" s="5">
        <f>WORKSHEET[[#This Row],[Clients Rate per T2 (USD)]] - WORKSHEET[[#This Row],[Supplier Rate Per t2 (USD)]]</f>
        <v>300</v>
      </c>
      <c r="Z2129" s="5">
        <f>WORKSHEET[[#This Row],[Profit Per T]] * WORKSHEET[[#This Row],[Weight]]</f>
        <v>8928</v>
      </c>
      <c r="AA2129">
        <v>1</v>
      </c>
      <c r="AB2129" s="1">
        <v>5.85</v>
      </c>
      <c r="AC2129" s="1">
        <v>3.9000000000000004</v>
      </c>
      <c r="AD2129" s="1">
        <v>4.875</v>
      </c>
      <c r="AE2129" s="1">
        <f>WORKSHEET[[#This Row],[Delay at toll gate in days]] +WORKSHEET[[#This Row],[Delay at workshop in days]] +WORKSHEET[[#This Row],[Delay at border in days]]</f>
        <v>14.625</v>
      </c>
    </row>
    <row r="2130" spans="1:31" x14ac:dyDescent="0.35">
      <c r="A2130" t="s">
        <v>2150</v>
      </c>
      <c r="B2130" t="s">
        <v>10</v>
      </c>
      <c r="C2130" t="s">
        <v>68</v>
      </c>
      <c r="D2130" t="s">
        <v>3616</v>
      </c>
      <c r="E2130" t="s">
        <v>3618</v>
      </c>
      <c r="F2130" t="str">
        <f>WORKSHEET[[#This Row],[Depart From]]&amp;"-"&amp;WORKSHEET[[#This Row],[Arrive To]]</f>
        <v>Marrakech-Tripoli</v>
      </c>
      <c r="G2130" s="2">
        <v>44664</v>
      </c>
      <c r="H2130" s="2">
        <v>44693</v>
      </c>
      <c r="I2130" s="2" t="str">
        <f t="shared" si="33"/>
        <v>Delivered</v>
      </c>
      <c r="J2130" s="2" t="str">
        <f>TEXT(WORKSHEET[[#This Row],[Offloading Date]], "mmm")</f>
        <v>May</v>
      </c>
      <c r="K2130" s="2" t="str">
        <f>IF(OR(WORKSHEET[[#This Row],[Year]]="", ISBLANK(WORKSHEET[[#This Row],[Year]]), WORKSHEET[[#This Row],[Year]]="null"), "Exclude", "Include")</f>
        <v>Include</v>
      </c>
      <c r="L2130" t="s">
        <v>16</v>
      </c>
      <c r="M2130" t="s">
        <v>16</v>
      </c>
      <c r="N2130" t="s">
        <v>13</v>
      </c>
      <c r="O2130">
        <v>29.68</v>
      </c>
      <c r="P2130">
        <v>600</v>
      </c>
      <c r="Q2130" t="s">
        <v>14</v>
      </c>
      <c r="R2130">
        <f>P2130 * _xll.XLOOKUP(Q2130,CALCULATION!$A$15:$A$17, CALCULATION!$B$15:$B$17 )</f>
        <v>600</v>
      </c>
      <c r="S2130" s="5">
        <f>O2130*P2130*_xll.XLOOKUP(Q2130,CALCULATION!$A$15:$A$17, CALCULATION!$B$15:$B$17)</f>
        <v>17808</v>
      </c>
      <c r="T2130">
        <v>300</v>
      </c>
      <c r="U2130" t="s">
        <v>14</v>
      </c>
      <c r="V2130">
        <f>T2130 * _xll.XLOOKUP(U2130,CALCULATION!$A$15:$A$17, CALCULATION!$B$15:$B$17 )</f>
        <v>300</v>
      </c>
      <c r="W2130" s="5">
        <f>O2130*T2130*_xll.XLOOKUP(U2130,CALCULATION!$A$15:$A$17, CALCULATION!$B$15:$B$17)</f>
        <v>8904</v>
      </c>
      <c r="X2130" s="5">
        <f>WORKSHEET[[#This Row],[Clients Total Cost]] / WORKSHEET[[#This Row],[Clients Rate per T2 (USD)]]</f>
        <v>29.68</v>
      </c>
      <c r="Y2130" s="5">
        <f>WORKSHEET[[#This Row],[Clients Rate per T2 (USD)]] - WORKSHEET[[#This Row],[Supplier Rate Per t2 (USD)]]</f>
        <v>300</v>
      </c>
      <c r="Z2130" s="5">
        <f>WORKSHEET[[#This Row],[Profit Per T]] * WORKSHEET[[#This Row],[Weight]]</f>
        <v>8904</v>
      </c>
      <c r="AA2130">
        <v>1</v>
      </c>
      <c r="AB2130" s="1">
        <v>4.3499999999999996</v>
      </c>
      <c r="AC2130" s="1">
        <v>2.9000000000000004</v>
      </c>
      <c r="AD2130" s="1">
        <v>3.625</v>
      </c>
      <c r="AE2130" s="1">
        <f>WORKSHEET[[#This Row],[Delay at toll gate in days]] +WORKSHEET[[#This Row],[Delay at workshop in days]] +WORKSHEET[[#This Row],[Delay at border in days]]</f>
        <v>10.875</v>
      </c>
    </row>
    <row r="2131" spans="1:31" x14ac:dyDescent="0.35">
      <c r="A2131" t="s">
        <v>2151</v>
      </c>
      <c r="B2131" t="s">
        <v>10</v>
      </c>
      <c r="C2131" t="s">
        <v>68</v>
      </c>
      <c r="D2131" t="s">
        <v>3620</v>
      </c>
      <c r="E2131" t="s">
        <v>3614</v>
      </c>
      <c r="F2131" t="str">
        <f>WORKSHEET[[#This Row],[Depart From]]&amp;"-"&amp;WORKSHEET[[#This Row],[Arrive To]]</f>
        <v>Zanzibar-Alger</v>
      </c>
      <c r="G2131" s="2">
        <v>44657</v>
      </c>
      <c r="H2131" s="2">
        <v>44687</v>
      </c>
      <c r="I2131" s="2" t="str">
        <f t="shared" si="33"/>
        <v>Delivered</v>
      </c>
      <c r="J2131" s="2" t="str">
        <f>TEXT(WORKSHEET[[#This Row],[Offloading Date]], "mmm")</f>
        <v>May</v>
      </c>
      <c r="K2131" s="2" t="str">
        <f>IF(OR(WORKSHEET[[#This Row],[Year]]="", ISBLANK(WORKSHEET[[#This Row],[Year]]), WORKSHEET[[#This Row],[Year]]="null"), "Exclude", "Include")</f>
        <v>Include</v>
      </c>
      <c r="L2131" t="s">
        <v>16</v>
      </c>
      <c r="M2131" t="s">
        <v>16</v>
      </c>
      <c r="N2131" t="s">
        <v>13</v>
      </c>
      <c r="O2131">
        <v>33.86</v>
      </c>
      <c r="P2131">
        <v>600</v>
      </c>
      <c r="Q2131" t="s">
        <v>14</v>
      </c>
      <c r="R2131">
        <f>P2131 * _xll.XLOOKUP(Q2131,CALCULATION!$A$15:$A$17, CALCULATION!$B$15:$B$17 )</f>
        <v>600</v>
      </c>
      <c r="S2131" s="5">
        <f>O2131*P2131*_xll.XLOOKUP(Q2131,CALCULATION!$A$15:$A$17, CALCULATION!$B$15:$B$17)</f>
        <v>20316</v>
      </c>
      <c r="T2131">
        <v>300</v>
      </c>
      <c r="U2131" t="s">
        <v>14</v>
      </c>
      <c r="V2131">
        <f>T2131 * _xll.XLOOKUP(U2131,CALCULATION!$A$15:$A$17, CALCULATION!$B$15:$B$17 )</f>
        <v>300</v>
      </c>
      <c r="W2131" s="5">
        <f>O2131*T2131*_xll.XLOOKUP(U2131,CALCULATION!$A$15:$A$17, CALCULATION!$B$15:$B$17)</f>
        <v>10158</v>
      </c>
      <c r="X2131" s="5">
        <f>WORKSHEET[[#This Row],[Clients Total Cost]] / WORKSHEET[[#This Row],[Clients Rate per T2 (USD)]]</f>
        <v>33.86</v>
      </c>
      <c r="Y2131" s="5">
        <f>WORKSHEET[[#This Row],[Clients Rate per T2 (USD)]] - WORKSHEET[[#This Row],[Supplier Rate Per t2 (USD)]]</f>
        <v>300</v>
      </c>
      <c r="Z2131" s="5">
        <f>WORKSHEET[[#This Row],[Profit Per T]] * WORKSHEET[[#This Row],[Weight]]</f>
        <v>10158</v>
      </c>
      <c r="AA2131">
        <v>1</v>
      </c>
      <c r="AB2131" s="1">
        <v>4.5</v>
      </c>
      <c r="AC2131" s="1">
        <v>3</v>
      </c>
      <c r="AD2131" s="1">
        <v>3.75</v>
      </c>
      <c r="AE2131" s="1">
        <f>WORKSHEET[[#This Row],[Delay at toll gate in days]] +WORKSHEET[[#This Row],[Delay at workshop in days]] +WORKSHEET[[#This Row],[Delay at border in days]]</f>
        <v>11.25</v>
      </c>
    </row>
    <row r="2132" spans="1:31" x14ac:dyDescent="0.35">
      <c r="A2132" t="s">
        <v>2152</v>
      </c>
      <c r="B2132" t="s">
        <v>10</v>
      </c>
      <c r="C2132" t="s">
        <v>68</v>
      </c>
      <c r="D2132" t="s">
        <v>3616</v>
      </c>
      <c r="E2132" t="s">
        <v>3617</v>
      </c>
      <c r="F2132" t="str">
        <f>WORKSHEET[[#This Row],[Depart From]]&amp;"-"&amp;WORKSHEET[[#This Row],[Arrive To]]</f>
        <v>Marrakech-Lagos</v>
      </c>
      <c r="G2132" s="2">
        <v>44663</v>
      </c>
      <c r="H2132" s="2">
        <v>44690</v>
      </c>
      <c r="I2132" s="2" t="str">
        <f t="shared" si="33"/>
        <v>Delivered</v>
      </c>
      <c r="J2132" s="2" t="str">
        <f>TEXT(WORKSHEET[[#This Row],[Offloading Date]], "mmm")</f>
        <v>May</v>
      </c>
      <c r="K2132" s="2" t="str">
        <f>IF(OR(WORKSHEET[[#This Row],[Year]]="", ISBLANK(WORKSHEET[[#This Row],[Year]]), WORKSHEET[[#This Row],[Year]]="null"), "Exclude", "Include")</f>
        <v>Include</v>
      </c>
      <c r="L2132" t="s">
        <v>16</v>
      </c>
      <c r="M2132" t="s">
        <v>16</v>
      </c>
      <c r="N2132" t="s">
        <v>13</v>
      </c>
      <c r="O2132">
        <v>29.82</v>
      </c>
      <c r="P2132">
        <v>600</v>
      </c>
      <c r="Q2132" t="s">
        <v>14</v>
      </c>
      <c r="R2132">
        <f>P2132 * _xll.XLOOKUP(Q2132,CALCULATION!$A$15:$A$17, CALCULATION!$B$15:$B$17 )</f>
        <v>600</v>
      </c>
      <c r="S2132" s="5">
        <f>O2132*P2132*_xll.XLOOKUP(Q2132,CALCULATION!$A$15:$A$17, CALCULATION!$B$15:$B$17)</f>
        <v>17892</v>
      </c>
      <c r="T2132">
        <v>300</v>
      </c>
      <c r="U2132" t="s">
        <v>14</v>
      </c>
      <c r="V2132">
        <f>T2132 * _xll.XLOOKUP(U2132,CALCULATION!$A$15:$A$17, CALCULATION!$B$15:$B$17 )</f>
        <v>300</v>
      </c>
      <c r="W2132" s="5">
        <f>O2132*T2132*_xll.XLOOKUP(U2132,CALCULATION!$A$15:$A$17, CALCULATION!$B$15:$B$17)</f>
        <v>8946</v>
      </c>
      <c r="X2132" s="5">
        <f>WORKSHEET[[#This Row],[Clients Total Cost]] / WORKSHEET[[#This Row],[Clients Rate per T2 (USD)]]</f>
        <v>29.82</v>
      </c>
      <c r="Y2132" s="5">
        <f>WORKSHEET[[#This Row],[Clients Rate per T2 (USD)]] - WORKSHEET[[#This Row],[Supplier Rate Per t2 (USD)]]</f>
        <v>300</v>
      </c>
      <c r="Z2132" s="5">
        <f>WORKSHEET[[#This Row],[Profit Per T]] * WORKSHEET[[#This Row],[Weight]]</f>
        <v>8946</v>
      </c>
      <c r="AA2132">
        <v>1</v>
      </c>
      <c r="AB2132" s="1">
        <v>4.05</v>
      </c>
      <c r="AC2132" s="1">
        <v>2.7</v>
      </c>
      <c r="AD2132" s="1">
        <v>3.375</v>
      </c>
      <c r="AE2132" s="1">
        <f>WORKSHEET[[#This Row],[Delay at toll gate in days]] +WORKSHEET[[#This Row],[Delay at workshop in days]] +WORKSHEET[[#This Row],[Delay at border in days]]</f>
        <v>10.125</v>
      </c>
    </row>
    <row r="2133" spans="1:31" x14ac:dyDescent="0.35">
      <c r="A2133" t="s">
        <v>2153</v>
      </c>
      <c r="B2133" t="s">
        <v>10</v>
      </c>
      <c r="C2133" t="s">
        <v>68</v>
      </c>
      <c r="D2133" t="s">
        <v>3620</v>
      </c>
      <c r="E2133" t="s">
        <v>3612</v>
      </c>
      <c r="F2133" t="str">
        <f>WORKSHEET[[#This Row],[Depart From]]&amp;"-"&amp;WORKSHEET[[#This Row],[Arrive To]]</f>
        <v>Zanzibar-Victoria</v>
      </c>
      <c r="G2133" s="2">
        <v>44665</v>
      </c>
      <c r="H2133" s="2">
        <v>44697</v>
      </c>
      <c r="I2133" s="2" t="str">
        <f t="shared" si="33"/>
        <v>Delivered</v>
      </c>
      <c r="J2133" s="2" t="str">
        <f>TEXT(WORKSHEET[[#This Row],[Offloading Date]], "mmm")</f>
        <v>May</v>
      </c>
      <c r="K2133" s="2" t="str">
        <f>IF(OR(WORKSHEET[[#This Row],[Year]]="", ISBLANK(WORKSHEET[[#This Row],[Year]]), WORKSHEET[[#This Row],[Year]]="null"), "Exclude", "Include")</f>
        <v>Include</v>
      </c>
      <c r="L2133" t="s">
        <v>16</v>
      </c>
      <c r="M2133" t="s">
        <v>16</v>
      </c>
      <c r="N2133" t="s">
        <v>13</v>
      </c>
      <c r="O2133">
        <v>32.92</v>
      </c>
      <c r="P2133">
        <v>600</v>
      </c>
      <c r="Q2133" t="s">
        <v>14</v>
      </c>
      <c r="R2133">
        <f>P2133 * _xll.XLOOKUP(Q2133,CALCULATION!$A$15:$A$17, CALCULATION!$B$15:$B$17 )</f>
        <v>600</v>
      </c>
      <c r="S2133" s="5">
        <f>O2133*P2133*_xll.XLOOKUP(Q2133,CALCULATION!$A$15:$A$17, CALCULATION!$B$15:$B$17)</f>
        <v>19752</v>
      </c>
      <c r="T2133">
        <v>300</v>
      </c>
      <c r="U2133" t="s">
        <v>14</v>
      </c>
      <c r="V2133">
        <f>T2133 * _xll.XLOOKUP(U2133,CALCULATION!$A$15:$A$17, CALCULATION!$B$15:$B$17 )</f>
        <v>300</v>
      </c>
      <c r="W2133" s="5">
        <f>O2133*T2133*_xll.XLOOKUP(U2133,CALCULATION!$A$15:$A$17, CALCULATION!$B$15:$B$17)</f>
        <v>9876</v>
      </c>
      <c r="X2133" s="5">
        <f>WORKSHEET[[#This Row],[Clients Total Cost]] / WORKSHEET[[#This Row],[Clients Rate per T2 (USD)]]</f>
        <v>32.92</v>
      </c>
      <c r="Y2133" s="5">
        <f>WORKSHEET[[#This Row],[Clients Rate per T2 (USD)]] - WORKSHEET[[#This Row],[Supplier Rate Per t2 (USD)]]</f>
        <v>300</v>
      </c>
      <c r="Z2133" s="5">
        <f>WORKSHEET[[#This Row],[Profit Per T]] * WORKSHEET[[#This Row],[Weight]]</f>
        <v>9876</v>
      </c>
      <c r="AA2133">
        <v>1</v>
      </c>
      <c r="AB2133" s="1">
        <v>4.8</v>
      </c>
      <c r="AC2133" s="1">
        <v>3.2</v>
      </c>
      <c r="AD2133" s="1">
        <v>4</v>
      </c>
      <c r="AE2133" s="1">
        <f>WORKSHEET[[#This Row],[Delay at toll gate in days]] +WORKSHEET[[#This Row],[Delay at workshop in days]] +WORKSHEET[[#This Row],[Delay at border in days]]</f>
        <v>12</v>
      </c>
    </row>
    <row r="2134" spans="1:31" x14ac:dyDescent="0.35">
      <c r="A2134" t="s">
        <v>2154</v>
      </c>
      <c r="B2134" t="s">
        <v>10</v>
      </c>
      <c r="C2134" t="s">
        <v>68</v>
      </c>
      <c r="D2134" t="s">
        <v>3619</v>
      </c>
      <c r="E2134" t="s">
        <v>3614</v>
      </c>
      <c r="F2134" t="str">
        <f>WORKSHEET[[#This Row],[Depart From]]&amp;"-"&amp;WORKSHEET[[#This Row],[Arrive To]]</f>
        <v>Addis Ababa-Alger</v>
      </c>
      <c r="G2134" s="2">
        <v>44658</v>
      </c>
      <c r="H2134" s="2">
        <v>44685</v>
      </c>
      <c r="I2134" s="2" t="str">
        <f t="shared" si="33"/>
        <v>Delivered</v>
      </c>
      <c r="J2134" s="2" t="str">
        <f>TEXT(WORKSHEET[[#This Row],[Offloading Date]], "mmm")</f>
        <v>May</v>
      </c>
      <c r="K2134" s="2" t="str">
        <f>IF(OR(WORKSHEET[[#This Row],[Year]]="", ISBLANK(WORKSHEET[[#This Row],[Year]]), WORKSHEET[[#This Row],[Year]]="null"), "Exclude", "Include")</f>
        <v>Include</v>
      </c>
      <c r="L2134" t="s">
        <v>16</v>
      </c>
      <c r="M2134" t="s">
        <v>12</v>
      </c>
      <c r="N2134" t="s">
        <v>13</v>
      </c>
      <c r="O2134">
        <v>29.96</v>
      </c>
      <c r="P2134">
        <v>600</v>
      </c>
      <c r="Q2134" t="s">
        <v>14</v>
      </c>
      <c r="R2134">
        <f>P2134 * _xll.XLOOKUP(Q2134,CALCULATION!$A$15:$A$17, CALCULATION!$B$15:$B$17 )</f>
        <v>600</v>
      </c>
      <c r="S2134" s="5">
        <f>O2134*P2134*_xll.XLOOKUP(Q2134,CALCULATION!$A$15:$A$17, CALCULATION!$B$15:$B$17)</f>
        <v>17976</v>
      </c>
      <c r="T2134">
        <v>300</v>
      </c>
      <c r="U2134" t="s">
        <v>14</v>
      </c>
      <c r="V2134">
        <f>T2134 * _xll.XLOOKUP(U2134,CALCULATION!$A$15:$A$17, CALCULATION!$B$15:$B$17 )</f>
        <v>300</v>
      </c>
      <c r="W2134" s="5">
        <f>O2134*T2134*_xll.XLOOKUP(U2134,CALCULATION!$A$15:$A$17, CALCULATION!$B$15:$B$17)</f>
        <v>8988</v>
      </c>
      <c r="X2134" s="5">
        <f>WORKSHEET[[#This Row],[Clients Total Cost]] / WORKSHEET[[#This Row],[Clients Rate per T2 (USD)]]</f>
        <v>29.96</v>
      </c>
      <c r="Y2134" s="5">
        <f>WORKSHEET[[#This Row],[Clients Rate per T2 (USD)]] - WORKSHEET[[#This Row],[Supplier Rate Per t2 (USD)]]</f>
        <v>300</v>
      </c>
      <c r="Z2134" s="5">
        <f>WORKSHEET[[#This Row],[Profit Per T]] * WORKSHEET[[#This Row],[Weight]]</f>
        <v>8988</v>
      </c>
      <c r="AA2134">
        <v>1</v>
      </c>
      <c r="AB2134" s="1">
        <v>4.05</v>
      </c>
      <c r="AC2134" s="1">
        <v>2.7</v>
      </c>
      <c r="AD2134" s="1">
        <v>3.375</v>
      </c>
      <c r="AE2134" s="1">
        <f>WORKSHEET[[#This Row],[Delay at toll gate in days]] +WORKSHEET[[#This Row],[Delay at workshop in days]] +WORKSHEET[[#This Row],[Delay at border in days]]</f>
        <v>10.125</v>
      </c>
    </row>
    <row r="2135" spans="1:31" x14ac:dyDescent="0.35">
      <c r="A2135" t="s">
        <v>2155</v>
      </c>
      <c r="B2135" t="s">
        <v>10</v>
      </c>
      <c r="C2135" t="s">
        <v>68</v>
      </c>
      <c r="D2135" t="s">
        <v>3616</v>
      </c>
      <c r="E2135" t="s">
        <v>3614</v>
      </c>
      <c r="F2135" t="str">
        <f>WORKSHEET[[#This Row],[Depart From]]&amp;"-"&amp;WORKSHEET[[#This Row],[Arrive To]]</f>
        <v>Marrakech-Alger</v>
      </c>
      <c r="G2135" s="2">
        <v>44659</v>
      </c>
      <c r="H2135" s="2">
        <v>44690</v>
      </c>
      <c r="I2135" s="2" t="str">
        <f t="shared" si="33"/>
        <v>Delivered</v>
      </c>
      <c r="J2135" s="2" t="str">
        <f>TEXT(WORKSHEET[[#This Row],[Offloading Date]], "mmm")</f>
        <v>May</v>
      </c>
      <c r="K2135" s="2" t="str">
        <f>IF(OR(WORKSHEET[[#This Row],[Year]]="", ISBLANK(WORKSHEET[[#This Row],[Year]]), WORKSHEET[[#This Row],[Year]]="null"), "Exclude", "Include")</f>
        <v>Include</v>
      </c>
      <c r="L2135" t="s">
        <v>16</v>
      </c>
      <c r="M2135" t="s">
        <v>16</v>
      </c>
      <c r="N2135" t="s">
        <v>13</v>
      </c>
      <c r="O2135">
        <v>28.8</v>
      </c>
      <c r="P2135">
        <v>600</v>
      </c>
      <c r="Q2135" t="s">
        <v>14</v>
      </c>
      <c r="R2135">
        <f>P2135 * _xll.XLOOKUP(Q2135,CALCULATION!$A$15:$A$17, CALCULATION!$B$15:$B$17 )</f>
        <v>600</v>
      </c>
      <c r="S2135" s="5">
        <f>O2135*P2135*_xll.XLOOKUP(Q2135,CALCULATION!$A$15:$A$17, CALCULATION!$B$15:$B$17)</f>
        <v>17280</v>
      </c>
      <c r="T2135">
        <v>300</v>
      </c>
      <c r="U2135" t="s">
        <v>14</v>
      </c>
      <c r="V2135">
        <f>T2135 * _xll.XLOOKUP(U2135,CALCULATION!$A$15:$A$17, CALCULATION!$B$15:$B$17 )</f>
        <v>300</v>
      </c>
      <c r="W2135" s="5">
        <f>O2135*T2135*_xll.XLOOKUP(U2135,CALCULATION!$A$15:$A$17, CALCULATION!$B$15:$B$17)</f>
        <v>8640</v>
      </c>
      <c r="X2135" s="5">
        <f>WORKSHEET[[#This Row],[Clients Total Cost]] / WORKSHEET[[#This Row],[Clients Rate per T2 (USD)]]</f>
        <v>28.8</v>
      </c>
      <c r="Y2135" s="5">
        <f>WORKSHEET[[#This Row],[Clients Rate per T2 (USD)]] - WORKSHEET[[#This Row],[Supplier Rate Per t2 (USD)]]</f>
        <v>300</v>
      </c>
      <c r="Z2135" s="5">
        <f>WORKSHEET[[#This Row],[Profit Per T]] * WORKSHEET[[#This Row],[Weight]]</f>
        <v>8640</v>
      </c>
      <c r="AA2135">
        <v>1</v>
      </c>
      <c r="AB2135" s="1">
        <v>4.6499999999999995</v>
      </c>
      <c r="AC2135" s="1">
        <v>3.1</v>
      </c>
      <c r="AD2135" s="1">
        <v>3.875</v>
      </c>
      <c r="AE2135" s="1">
        <f>WORKSHEET[[#This Row],[Delay at toll gate in days]] +WORKSHEET[[#This Row],[Delay at workshop in days]] +WORKSHEET[[#This Row],[Delay at border in days]]</f>
        <v>11.625</v>
      </c>
    </row>
    <row r="2136" spans="1:31" x14ac:dyDescent="0.35">
      <c r="A2136" t="s">
        <v>2156</v>
      </c>
      <c r="B2136" t="s">
        <v>10</v>
      </c>
      <c r="C2136" t="s">
        <v>68</v>
      </c>
      <c r="D2136" t="s">
        <v>3619</v>
      </c>
      <c r="E2136" t="s">
        <v>3614</v>
      </c>
      <c r="F2136" t="str">
        <f>WORKSHEET[[#This Row],[Depart From]]&amp;"-"&amp;WORKSHEET[[#This Row],[Arrive To]]</f>
        <v>Addis Ababa-Alger</v>
      </c>
      <c r="G2136" s="2">
        <v>44663</v>
      </c>
      <c r="H2136" s="2">
        <v>44687</v>
      </c>
      <c r="I2136" s="2" t="str">
        <f t="shared" si="33"/>
        <v>Delivered</v>
      </c>
      <c r="J2136" s="2" t="str">
        <f>TEXT(WORKSHEET[[#This Row],[Offloading Date]], "mmm")</f>
        <v>May</v>
      </c>
      <c r="K2136" s="2" t="str">
        <f>IF(OR(WORKSHEET[[#This Row],[Year]]="", ISBLANK(WORKSHEET[[#This Row],[Year]]), WORKSHEET[[#This Row],[Year]]="null"), "Exclude", "Include")</f>
        <v>Include</v>
      </c>
      <c r="L2136" t="s">
        <v>16</v>
      </c>
      <c r="M2136" t="s">
        <v>12</v>
      </c>
      <c r="N2136" t="s">
        <v>13</v>
      </c>
      <c r="O2136">
        <v>29.84</v>
      </c>
      <c r="P2136">
        <v>600</v>
      </c>
      <c r="Q2136" t="s">
        <v>14</v>
      </c>
      <c r="R2136">
        <f>P2136 * _xll.XLOOKUP(Q2136,CALCULATION!$A$15:$A$17, CALCULATION!$B$15:$B$17 )</f>
        <v>600</v>
      </c>
      <c r="S2136" s="5">
        <f>O2136*P2136*_xll.XLOOKUP(Q2136,CALCULATION!$A$15:$A$17, CALCULATION!$B$15:$B$17)</f>
        <v>17904</v>
      </c>
      <c r="T2136">
        <v>300</v>
      </c>
      <c r="U2136" t="s">
        <v>14</v>
      </c>
      <c r="V2136">
        <f>T2136 * _xll.XLOOKUP(U2136,CALCULATION!$A$15:$A$17, CALCULATION!$B$15:$B$17 )</f>
        <v>300</v>
      </c>
      <c r="W2136" s="5">
        <f>O2136*T2136*_xll.XLOOKUP(U2136,CALCULATION!$A$15:$A$17, CALCULATION!$B$15:$B$17)</f>
        <v>8952</v>
      </c>
      <c r="X2136" s="5">
        <f>WORKSHEET[[#This Row],[Clients Total Cost]] / WORKSHEET[[#This Row],[Clients Rate per T2 (USD)]]</f>
        <v>29.84</v>
      </c>
      <c r="Y2136" s="5">
        <f>WORKSHEET[[#This Row],[Clients Rate per T2 (USD)]] - WORKSHEET[[#This Row],[Supplier Rate Per t2 (USD)]]</f>
        <v>300</v>
      </c>
      <c r="Z2136" s="5">
        <f>WORKSHEET[[#This Row],[Profit Per T]] * WORKSHEET[[#This Row],[Weight]]</f>
        <v>8952</v>
      </c>
      <c r="AA2136">
        <v>1</v>
      </c>
      <c r="AB2136" s="1">
        <v>3.5999999999999996</v>
      </c>
      <c r="AC2136" s="1">
        <v>2.4000000000000004</v>
      </c>
      <c r="AD2136" s="1">
        <v>3</v>
      </c>
      <c r="AE2136" s="1">
        <f>WORKSHEET[[#This Row],[Delay at toll gate in days]] +WORKSHEET[[#This Row],[Delay at workshop in days]] +WORKSHEET[[#This Row],[Delay at border in days]]</f>
        <v>9</v>
      </c>
    </row>
    <row r="2137" spans="1:31" x14ac:dyDescent="0.35">
      <c r="A2137" t="s">
        <v>2157</v>
      </c>
      <c r="B2137" t="s">
        <v>10</v>
      </c>
      <c r="C2137" t="s">
        <v>68</v>
      </c>
      <c r="D2137" t="s">
        <v>3611</v>
      </c>
      <c r="E2137" t="s">
        <v>3614</v>
      </c>
      <c r="F2137" t="str">
        <f>WORKSHEET[[#This Row],[Depart From]]&amp;"-"&amp;WORKSHEET[[#This Row],[Arrive To]]</f>
        <v>Mogadishu-Alger</v>
      </c>
      <c r="G2137" s="2">
        <v>44663</v>
      </c>
      <c r="H2137" s="2">
        <v>44687</v>
      </c>
      <c r="I2137" s="2" t="str">
        <f t="shared" si="33"/>
        <v>Delivered</v>
      </c>
      <c r="J2137" s="2" t="str">
        <f>TEXT(WORKSHEET[[#This Row],[Offloading Date]], "mmm")</f>
        <v>May</v>
      </c>
      <c r="K2137" s="2" t="str">
        <f>IF(OR(WORKSHEET[[#This Row],[Year]]="", ISBLANK(WORKSHEET[[#This Row],[Year]]), WORKSHEET[[#This Row],[Year]]="null"), "Exclude", "Include")</f>
        <v>Include</v>
      </c>
      <c r="L2137" t="s">
        <v>16</v>
      </c>
      <c r="M2137" t="s">
        <v>12</v>
      </c>
      <c r="N2137" t="s">
        <v>13</v>
      </c>
      <c r="O2137">
        <v>29.72</v>
      </c>
      <c r="P2137">
        <v>600</v>
      </c>
      <c r="Q2137" t="s">
        <v>14</v>
      </c>
      <c r="R2137">
        <f>P2137 * _xll.XLOOKUP(Q2137,CALCULATION!$A$15:$A$17, CALCULATION!$B$15:$B$17 )</f>
        <v>600</v>
      </c>
      <c r="S2137" s="5">
        <f>O2137*P2137*_xll.XLOOKUP(Q2137,CALCULATION!$A$15:$A$17, CALCULATION!$B$15:$B$17)</f>
        <v>17832</v>
      </c>
      <c r="T2137">
        <v>300</v>
      </c>
      <c r="U2137" t="s">
        <v>14</v>
      </c>
      <c r="V2137">
        <f>T2137 * _xll.XLOOKUP(U2137,CALCULATION!$A$15:$A$17, CALCULATION!$B$15:$B$17 )</f>
        <v>300</v>
      </c>
      <c r="W2137" s="5">
        <f>O2137*T2137*_xll.XLOOKUP(U2137,CALCULATION!$A$15:$A$17, CALCULATION!$B$15:$B$17)</f>
        <v>8916</v>
      </c>
      <c r="X2137" s="5">
        <f>WORKSHEET[[#This Row],[Clients Total Cost]] / WORKSHEET[[#This Row],[Clients Rate per T2 (USD)]]</f>
        <v>29.72</v>
      </c>
      <c r="Y2137" s="5">
        <f>WORKSHEET[[#This Row],[Clients Rate per T2 (USD)]] - WORKSHEET[[#This Row],[Supplier Rate Per t2 (USD)]]</f>
        <v>300</v>
      </c>
      <c r="Z2137" s="5">
        <f>WORKSHEET[[#This Row],[Profit Per T]] * WORKSHEET[[#This Row],[Weight]]</f>
        <v>8916</v>
      </c>
      <c r="AA2137">
        <v>1</v>
      </c>
      <c r="AB2137" s="1">
        <v>3.5999999999999996</v>
      </c>
      <c r="AC2137" s="1">
        <v>2.4000000000000004</v>
      </c>
      <c r="AD2137" s="1">
        <v>3</v>
      </c>
      <c r="AE2137" s="1">
        <f>WORKSHEET[[#This Row],[Delay at toll gate in days]] +WORKSHEET[[#This Row],[Delay at workshop in days]] +WORKSHEET[[#This Row],[Delay at border in days]]</f>
        <v>9</v>
      </c>
    </row>
    <row r="2138" spans="1:31" x14ac:dyDescent="0.35">
      <c r="A2138" t="s">
        <v>2158</v>
      </c>
      <c r="B2138" t="s">
        <v>10</v>
      </c>
      <c r="C2138" t="s">
        <v>68</v>
      </c>
      <c r="D2138" t="s">
        <v>3616</v>
      </c>
      <c r="E2138" t="s">
        <v>3618</v>
      </c>
      <c r="F2138" t="str">
        <f>WORKSHEET[[#This Row],[Depart From]]&amp;"-"&amp;WORKSHEET[[#This Row],[Arrive To]]</f>
        <v>Marrakech-Tripoli</v>
      </c>
      <c r="G2138" s="2">
        <v>44659</v>
      </c>
      <c r="H2138" s="2">
        <v>44691</v>
      </c>
      <c r="I2138" s="2" t="str">
        <f t="shared" si="33"/>
        <v>Delivered</v>
      </c>
      <c r="J2138" s="2" t="str">
        <f>TEXT(WORKSHEET[[#This Row],[Offloading Date]], "mmm")</f>
        <v>May</v>
      </c>
      <c r="K2138" s="2" t="str">
        <f>IF(OR(WORKSHEET[[#This Row],[Year]]="", ISBLANK(WORKSHEET[[#This Row],[Year]]), WORKSHEET[[#This Row],[Year]]="null"), "Exclude", "Include")</f>
        <v>Include</v>
      </c>
      <c r="L2138" t="s">
        <v>16</v>
      </c>
      <c r="M2138" t="s">
        <v>16</v>
      </c>
      <c r="N2138" t="s">
        <v>13</v>
      </c>
      <c r="O2138">
        <v>28.94</v>
      </c>
      <c r="P2138">
        <v>600</v>
      </c>
      <c r="Q2138" t="s">
        <v>14</v>
      </c>
      <c r="R2138">
        <f>P2138 * _xll.XLOOKUP(Q2138,CALCULATION!$A$15:$A$17, CALCULATION!$B$15:$B$17 )</f>
        <v>600</v>
      </c>
      <c r="S2138" s="5">
        <f>O2138*P2138*_xll.XLOOKUP(Q2138,CALCULATION!$A$15:$A$17, CALCULATION!$B$15:$B$17)</f>
        <v>17364</v>
      </c>
      <c r="T2138">
        <v>300</v>
      </c>
      <c r="U2138" t="s">
        <v>14</v>
      </c>
      <c r="V2138">
        <f>T2138 * _xll.XLOOKUP(U2138,CALCULATION!$A$15:$A$17, CALCULATION!$B$15:$B$17 )</f>
        <v>300</v>
      </c>
      <c r="W2138" s="5">
        <f>O2138*T2138*_xll.XLOOKUP(U2138,CALCULATION!$A$15:$A$17, CALCULATION!$B$15:$B$17)</f>
        <v>8682</v>
      </c>
      <c r="X2138" s="5">
        <f>WORKSHEET[[#This Row],[Clients Total Cost]] / WORKSHEET[[#This Row],[Clients Rate per T2 (USD)]]</f>
        <v>28.94</v>
      </c>
      <c r="Y2138" s="5">
        <f>WORKSHEET[[#This Row],[Clients Rate per T2 (USD)]] - WORKSHEET[[#This Row],[Supplier Rate Per t2 (USD)]]</f>
        <v>300</v>
      </c>
      <c r="Z2138" s="5">
        <f>WORKSHEET[[#This Row],[Profit Per T]] * WORKSHEET[[#This Row],[Weight]]</f>
        <v>8682</v>
      </c>
      <c r="AA2138">
        <v>1</v>
      </c>
      <c r="AB2138" s="1">
        <v>4.8</v>
      </c>
      <c r="AC2138" s="1">
        <v>3.2</v>
      </c>
      <c r="AD2138" s="1">
        <v>4</v>
      </c>
      <c r="AE2138" s="1">
        <f>WORKSHEET[[#This Row],[Delay at toll gate in days]] +WORKSHEET[[#This Row],[Delay at workshop in days]] +WORKSHEET[[#This Row],[Delay at border in days]]</f>
        <v>12</v>
      </c>
    </row>
    <row r="2139" spans="1:31" x14ac:dyDescent="0.35">
      <c r="A2139" t="s">
        <v>2159</v>
      </c>
      <c r="B2139" t="s">
        <v>10</v>
      </c>
      <c r="C2139" t="s">
        <v>68</v>
      </c>
      <c r="D2139" t="s">
        <v>3615</v>
      </c>
      <c r="E2139" t="s">
        <v>3612</v>
      </c>
      <c r="F2139" t="str">
        <f>WORKSHEET[[#This Row],[Depart From]]&amp;"-"&amp;WORKSHEET[[#This Row],[Arrive To]]</f>
        <v>Mombasa-Victoria</v>
      </c>
      <c r="G2139" s="2">
        <v>44664</v>
      </c>
      <c r="H2139" s="2">
        <v>44697</v>
      </c>
      <c r="I2139" s="2" t="str">
        <f t="shared" si="33"/>
        <v>Delivered</v>
      </c>
      <c r="J2139" s="2" t="str">
        <f>TEXT(WORKSHEET[[#This Row],[Offloading Date]], "mmm")</f>
        <v>May</v>
      </c>
      <c r="K2139" s="2" t="str">
        <f>IF(OR(WORKSHEET[[#This Row],[Year]]="", ISBLANK(WORKSHEET[[#This Row],[Year]]), WORKSHEET[[#This Row],[Year]]="null"), "Exclude", "Include")</f>
        <v>Include</v>
      </c>
      <c r="L2139" t="s">
        <v>16</v>
      </c>
      <c r="M2139" t="s">
        <v>16</v>
      </c>
      <c r="N2139" t="s">
        <v>13</v>
      </c>
      <c r="O2139">
        <v>30.08</v>
      </c>
      <c r="P2139">
        <v>600</v>
      </c>
      <c r="Q2139" t="s">
        <v>14</v>
      </c>
      <c r="R2139">
        <f>P2139 * _xll.XLOOKUP(Q2139,CALCULATION!$A$15:$A$17, CALCULATION!$B$15:$B$17 )</f>
        <v>600</v>
      </c>
      <c r="S2139" s="5">
        <f>O2139*P2139*_xll.XLOOKUP(Q2139,CALCULATION!$A$15:$A$17, CALCULATION!$B$15:$B$17)</f>
        <v>18048</v>
      </c>
      <c r="T2139">
        <v>300</v>
      </c>
      <c r="U2139" t="s">
        <v>14</v>
      </c>
      <c r="V2139">
        <f>T2139 * _xll.XLOOKUP(U2139,CALCULATION!$A$15:$A$17, CALCULATION!$B$15:$B$17 )</f>
        <v>300</v>
      </c>
      <c r="W2139" s="5">
        <f>O2139*T2139*_xll.XLOOKUP(U2139,CALCULATION!$A$15:$A$17, CALCULATION!$B$15:$B$17)</f>
        <v>9024</v>
      </c>
      <c r="X2139" s="5">
        <f>WORKSHEET[[#This Row],[Clients Total Cost]] / WORKSHEET[[#This Row],[Clients Rate per T2 (USD)]]</f>
        <v>30.08</v>
      </c>
      <c r="Y2139" s="5">
        <f>WORKSHEET[[#This Row],[Clients Rate per T2 (USD)]] - WORKSHEET[[#This Row],[Supplier Rate Per t2 (USD)]]</f>
        <v>300</v>
      </c>
      <c r="Z2139" s="5">
        <f>WORKSHEET[[#This Row],[Profit Per T]] * WORKSHEET[[#This Row],[Weight]]</f>
        <v>9024</v>
      </c>
      <c r="AA2139">
        <v>1</v>
      </c>
      <c r="AB2139" s="1">
        <v>4.95</v>
      </c>
      <c r="AC2139" s="1">
        <v>3.3000000000000003</v>
      </c>
      <c r="AD2139" s="1">
        <v>4.125</v>
      </c>
      <c r="AE2139" s="1">
        <f>WORKSHEET[[#This Row],[Delay at toll gate in days]] +WORKSHEET[[#This Row],[Delay at workshop in days]] +WORKSHEET[[#This Row],[Delay at border in days]]</f>
        <v>12.375</v>
      </c>
    </row>
    <row r="2140" spans="1:31" x14ac:dyDescent="0.35">
      <c r="A2140" t="s">
        <v>2160</v>
      </c>
      <c r="B2140" t="s">
        <v>10</v>
      </c>
      <c r="C2140" t="s">
        <v>68</v>
      </c>
      <c r="D2140" t="s">
        <v>3615</v>
      </c>
      <c r="E2140" t="s">
        <v>3614</v>
      </c>
      <c r="F2140" t="str">
        <f>WORKSHEET[[#This Row],[Depart From]]&amp;"-"&amp;WORKSHEET[[#This Row],[Arrive To]]</f>
        <v>Mombasa-Alger</v>
      </c>
      <c r="G2140" s="2">
        <v>44657</v>
      </c>
      <c r="H2140" s="2">
        <v>44694</v>
      </c>
      <c r="I2140" s="2" t="str">
        <f t="shared" si="33"/>
        <v>Delivered</v>
      </c>
      <c r="J2140" s="2" t="str">
        <f>TEXT(WORKSHEET[[#This Row],[Offloading Date]], "mmm")</f>
        <v>May</v>
      </c>
      <c r="K2140" s="2" t="str">
        <f>IF(OR(WORKSHEET[[#This Row],[Year]]="", ISBLANK(WORKSHEET[[#This Row],[Year]]), WORKSHEET[[#This Row],[Year]]="null"), "Exclude", "Include")</f>
        <v>Include</v>
      </c>
      <c r="L2140" t="s">
        <v>16</v>
      </c>
      <c r="M2140" t="s">
        <v>16</v>
      </c>
      <c r="N2140" t="s">
        <v>13</v>
      </c>
      <c r="O2140">
        <v>29.82</v>
      </c>
      <c r="P2140">
        <v>600</v>
      </c>
      <c r="Q2140" t="s">
        <v>14</v>
      </c>
      <c r="R2140">
        <f>P2140 * _xll.XLOOKUP(Q2140,CALCULATION!$A$15:$A$17, CALCULATION!$B$15:$B$17 )</f>
        <v>600</v>
      </c>
      <c r="S2140" s="5">
        <f>O2140*P2140*_xll.XLOOKUP(Q2140,CALCULATION!$A$15:$A$17, CALCULATION!$B$15:$B$17)</f>
        <v>17892</v>
      </c>
      <c r="T2140">
        <v>300</v>
      </c>
      <c r="U2140" t="s">
        <v>14</v>
      </c>
      <c r="V2140">
        <f>T2140 * _xll.XLOOKUP(U2140,CALCULATION!$A$15:$A$17, CALCULATION!$B$15:$B$17 )</f>
        <v>300</v>
      </c>
      <c r="W2140" s="5">
        <f>O2140*T2140*_xll.XLOOKUP(U2140,CALCULATION!$A$15:$A$17, CALCULATION!$B$15:$B$17)</f>
        <v>8946</v>
      </c>
      <c r="X2140" s="5">
        <f>WORKSHEET[[#This Row],[Clients Total Cost]] / WORKSHEET[[#This Row],[Clients Rate per T2 (USD)]]</f>
        <v>29.82</v>
      </c>
      <c r="Y2140" s="5">
        <f>WORKSHEET[[#This Row],[Clients Rate per T2 (USD)]] - WORKSHEET[[#This Row],[Supplier Rate Per t2 (USD)]]</f>
        <v>300</v>
      </c>
      <c r="Z2140" s="5">
        <f>WORKSHEET[[#This Row],[Profit Per T]] * WORKSHEET[[#This Row],[Weight]]</f>
        <v>8946</v>
      </c>
      <c r="AA2140">
        <v>1</v>
      </c>
      <c r="AB2140" s="1">
        <v>5.55</v>
      </c>
      <c r="AC2140" s="1">
        <v>3.7</v>
      </c>
      <c r="AD2140" s="1">
        <v>4.625</v>
      </c>
      <c r="AE2140" s="1">
        <f>WORKSHEET[[#This Row],[Delay at toll gate in days]] +WORKSHEET[[#This Row],[Delay at workshop in days]] +WORKSHEET[[#This Row],[Delay at border in days]]</f>
        <v>13.875</v>
      </c>
    </row>
    <row r="2141" spans="1:31" x14ac:dyDescent="0.35">
      <c r="A2141" t="s">
        <v>2161</v>
      </c>
      <c r="B2141" t="s">
        <v>10</v>
      </c>
      <c r="C2141" t="s">
        <v>68</v>
      </c>
      <c r="D2141" t="s">
        <v>3611</v>
      </c>
      <c r="E2141" t="s">
        <v>3612</v>
      </c>
      <c r="F2141" t="str">
        <f>WORKSHEET[[#This Row],[Depart From]]&amp;"-"&amp;WORKSHEET[[#This Row],[Arrive To]]</f>
        <v>Mogadishu-Victoria</v>
      </c>
      <c r="G2141" s="2">
        <v>44658</v>
      </c>
      <c r="H2141" s="2">
        <v>44685</v>
      </c>
      <c r="I2141" s="2" t="str">
        <f t="shared" si="33"/>
        <v>Delivered</v>
      </c>
      <c r="J2141" s="2" t="str">
        <f>TEXT(WORKSHEET[[#This Row],[Offloading Date]], "mmm")</f>
        <v>May</v>
      </c>
      <c r="K2141" s="2" t="str">
        <f>IF(OR(WORKSHEET[[#This Row],[Year]]="", ISBLANK(WORKSHEET[[#This Row],[Year]]), WORKSHEET[[#This Row],[Year]]="null"), "Exclude", "Include")</f>
        <v>Include</v>
      </c>
      <c r="L2141" t="s">
        <v>16</v>
      </c>
      <c r="M2141" t="s">
        <v>12</v>
      </c>
      <c r="N2141" t="s">
        <v>13</v>
      </c>
      <c r="O2141">
        <v>29.88</v>
      </c>
      <c r="P2141">
        <v>600</v>
      </c>
      <c r="Q2141" t="s">
        <v>14</v>
      </c>
      <c r="R2141">
        <f>P2141 * _xll.XLOOKUP(Q2141,CALCULATION!$A$15:$A$17, CALCULATION!$B$15:$B$17 )</f>
        <v>600</v>
      </c>
      <c r="S2141" s="5">
        <f>O2141*P2141*_xll.XLOOKUP(Q2141,CALCULATION!$A$15:$A$17, CALCULATION!$B$15:$B$17)</f>
        <v>17928</v>
      </c>
      <c r="T2141">
        <v>300</v>
      </c>
      <c r="U2141" t="s">
        <v>14</v>
      </c>
      <c r="V2141">
        <f>T2141 * _xll.XLOOKUP(U2141,CALCULATION!$A$15:$A$17, CALCULATION!$B$15:$B$17 )</f>
        <v>300</v>
      </c>
      <c r="W2141" s="5">
        <f>O2141*T2141*_xll.XLOOKUP(U2141,CALCULATION!$A$15:$A$17, CALCULATION!$B$15:$B$17)</f>
        <v>8964</v>
      </c>
      <c r="X2141" s="5">
        <f>WORKSHEET[[#This Row],[Clients Total Cost]] / WORKSHEET[[#This Row],[Clients Rate per T2 (USD)]]</f>
        <v>29.88</v>
      </c>
      <c r="Y2141" s="5">
        <f>WORKSHEET[[#This Row],[Clients Rate per T2 (USD)]] - WORKSHEET[[#This Row],[Supplier Rate Per t2 (USD)]]</f>
        <v>300</v>
      </c>
      <c r="Z2141" s="5">
        <f>WORKSHEET[[#This Row],[Profit Per T]] * WORKSHEET[[#This Row],[Weight]]</f>
        <v>8964</v>
      </c>
      <c r="AA2141">
        <v>1</v>
      </c>
      <c r="AB2141" s="1">
        <v>4.05</v>
      </c>
      <c r="AC2141" s="1">
        <v>2.7</v>
      </c>
      <c r="AD2141" s="1">
        <v>3.375</v>
      </c>
      <c r="AE2141" s="1">
        <f>WORKSHEET[[#This Row],[Delay at toll gate in days]] +WORKSHEET[[#This Row],[Delay at workshop in days]] +WORKSHEET[[#This Row],[Delay at border in days]]</f>
        <v>10.125</v>
      </c>
    </row>
    <row r="2142" spans="1:31" x14ac:dyDescent="0.35">
      <c r="A2142" t="s">
        <v>2162</v>
      </c>
      <c r="B2142" t="s">
        <v>10</v>
      </c>
      <c r="C2142" t="s">
        <v>68</v>
      </c>
      <c r="D2142" t="s">
        <v>3615</v>
      </c>
      <c r="E2142" t="s">
        <v>3613</v>
      </c>
      <c r="F2142" t="str">
        <f>WORKSHEET[[#This Row],[Depart From]]&amp;"-"&amp;WORKSHEET[[#This Row],[Arrive To]]</f>
        <v>Mombasa-Sanaa</v>
      </c>
      <c r="G2142" s="2">
        <v>44657</v>
      </c>
      <c r="H2142" s="2">
        <v>44686</v>
      </c>
      <c r="I2142" s="2" t="str">
        <f t="shared" si="33"/>
        <v>Delivered</v>
      </c>
      <c r="J2142" s="2" t="str">
        <f>TEXT(WORKSHEET[[#This Row],[Offloading Date]], "mmm")</f>
        <v>May</v>
      </c>
      <c r="K2142" s="2" t="str">
        <f>IF(OR(WORKSHEET[[#This Row],[Year]]="", ISBLANK(WORKSHEET[[#This Row],[Year]]), WORKSHEET[[#This Row],[Year]]="null"), "Exclude", "Include")</f>
        <v>Include</v>
      </c>
      <c r="L2142" t="s">
        <v>16</v>
      </c>
      <c r="M2142" t="s">
        <v>16</v>
      </c>
      <c r="N2142" t="s">
        <v>13</v>
      </c>
      <c r="O2142">
        <v>29.78</v>
      </c>
      <c r="P2142">
        <v>600</v>
      </c>
      <c r="Q2142" t="s">
        <v>14</v>
      </c>
      <c r="R2142">
        <f>P2142 * _xll.XLOOKUP(Q2142,CALCULATION!$A$15:$A$17, CALCULATION!$B$15:$B$17 )</f>
        <v>600</v>
      </c>
      <c r="S2142" s="5">
        <f>O2142*P2142*_xll.XLOOKUP(Q2142,CALCULATION!$A$15:$A$17, CALCULATION!$B$15:$B$17)</f>
        <v>17868</v>
      </c>
      <c r="T2142">
        <v>300</v>
      </c>
      <c r="U2142" t="s">
        <v>14</v>
      </c>
      <c r="V2142">
        <f>T2142 * _xll.XLOOKUP(U2142,CALCULATION!$A$15:$A$17, CALCULATION!$B$15:$B$17 )</f>
        <v>300</v>
      </c>
      <c r="W2142" s="5">
        <f>O2142*T2142*_xll.XLOOKUP(U2142,CALCULATION!$A$15:$A$17, CALCULATION!$B$15:$B$17)</f>
        <v>8934</v>
      </c>
      <c r="X2142" s="5">
        <f>WORKSHEET[[#This Row],[Clients Total Cost]] / WORKSHEET[[#This Row],[Clients Rate per T2 (USD)]]</f>
        <v>29.78</v>
      </c>
      <c r="Y2142" s="5">
        <f>WORKSHEET[[#This Row],[Clients Rate per T2 (USD)]] - WORKSHEET[[#This Row],[Supplier Rate Per t2 (USD)]]</f>
        <v>300</v>
      </c>
      <c r="Z2142" s="5">
        <f>WORKSHEET[[#This Row],[Profit Per T]] * WORKSHEET[[#This Row],[Weight]]</f>
        <v>8934</v>
      </c>
      <c r="AA2142">
        <v>1</v>
      </c>
      <c r="AB2142" s="1">
        <v>4.3499999999999996</v>
      </c>
      <c r="AC2142" s="1">
        <v>2.9000000000000004</v>
      </c>
      <c r="AD2142" s="1">
        <v>3.625</v>
      </c>
      <c r="AE2142" s="1">
        <f>WORKSHEET[[#This Row],[Delay at toll gate in days]] +WORKSHEET[[#This Row],[Delay at workshop in days]] +WORKSHEET[[#This Row],[Delay at border in days]]</f>
        <v>10.875</v>
      </c>
    </row>
    <row r="2143" spans="1:31" x14ac:dyDescent="0.35">
      <c r="A2143" t="s">
        <v>2163</v>
      </c>
      <c r="B2143" t="s">
        <v>10</v>
      </c>
      <c r="C2143" t="s">
        <v>68</v>
      </c>
      <c r="D2143" t="s">
        <v>3616</v>
      </c>
      <c r="E2143" t="s">
        <v>3618</v>
      </c>
      <c r="F2143" t="str">
        <f>WORKSHEET[[#This Row],[Depart From]]&amp;"-"&amp;WORKSHEET[[#This Row],[Arrive To]]</f>
        <v>Marrakech-Tripoli</v>
      </c>
      <c r="G2143" s="2">
        <v>44657</v>
      </c>
      <c r="H2143" s="2">
        <v>44686</v>
      </c>
      <c r="I2143" s="2" t="str">
        <f t="shared" si="33"/>
        <v>Delivered</v>
      </c>
      <c r="J2143" s="2" t="str">
        <f>TEXT(WORKSHEET[[#This Row],[Offloading Date]], "mmm")</f>
        <v>May</v>
      </c>
      <c r="K2143" s="2" t="str">
        <f>IF(OR(WORKSHEET[[#This Row],[Year]]="", ISBLANK(WORKSHEET[[#This Row],[Year]]), WORKSHEET[[#This Row],[Year]]="null"), "Exclude", "Include")</f>
        <v>Include</v>
      </c>
      <c r="L2143" t="s">
        <v>16</v>
      </c>
      <c r="M2143" t="s">
        <v>12</v>
      </c>
      <c r="N2143" t="s">
        <v>13</v>
      </c>
      <c r="O2143">
        <v>29.88</v>
      </c>
      <c r="P2143">
        <v>600</v>
      </c>
      <c r="Q2143" t="s">
        <v>14</v>
      </c>
      <c r="R2143">
        <f>P2143 * _xll.XLOOKUP(Q2143,CALCULATION!$A$15:$A$17, CALCULATION!$B$15:$B$17 )</f>
        <v>600</v>
      </c>
      <c r="S2143" s="5">
        <f>O2143*P2143*_xll.XLOOKUP(Q2143,CALCULATION!$A$15:$A$17, CALCULATION!$B$15:$B$17)</f>
        <v>17928</v>
      </c>
      <c r="T2143">
        <v>300</v>
      </c>
      <c r="U2143" t="s">
        <v>14</v>
      </c>
      <c r="V2143">
        <f>T2143 * _xll.XLOOKUP(U2143,CALCULATION!$A$15:$A$17, CALCULATION!$B$15:$B$17 )</f>
        <v>300</v>
      </c>
      <c r="W2143" s="5">
        <f>O2143*T2143*_xll.XLOOKUP(U2143,CALCULATION!$A$15:$A$17, CALCULATION!$B$15:$B$17)</f>
        <v>8964</v>
      </c>
      <c r="X2143" s="5">
        <f>WORKSHEET[[#This Row],[Clients Total Cost]] / WORKSHEET[[#This Row],[Clients Rate per T2 (USD)]]</f>
        <v>29.88</v>
      </c>
      <c r="Y2143" s="5">
        <f>WORKSHEET[[#This Row],[Clients Rate per T2 (USD)]] - WORKSHEET[[#This Row],[Supplier Rate Per t2 (USD)]]</f>
        <v>300</v>
      </c>
      <c r="Z2143" s="5">
        <f>WORKSHEET[[#This Row],[Profit Per T]] * WORKSHEET[[#This Row],[Weight]]</f>
        <v>8964</v>
      </c>
      <c r="AA2143">
        <v>1</v>
      </c>
      <c r="AB2143" s="1">
        <v>4.3499999999999996</v>
      </c>
      <c r="AC2143" s="1">
        <v>2.9000000000000004</v>
      </c>
      <c r="AD2143" s="1">
        <v>3.625</v>
      </c>
      <c r="AE2143" s="1">
        <f>WORKSHEET[[#This Row],[Delay at toll gate in days]] +WORKSHEET[[#This Row],[Delay at workshop in days]] +WORKSHEET[[#This Row],[Delay at border in days]]</f>
        <v>10.875</v>
      </c>
    </row>
    <row r="2144" spans="1:31" x14ac:dyDescent="0.35">
      <c r="A2144" t="s">
        <v>2164</v>
      </c>
      <c r="B2144" t="s">
        <v>10</v>
      </c>
      <c r="C2144" t="s">
        <v>68</v>
      </c>
      <c r="D2144" t="s">
        <v>3619</v>
      </c>
      <c r="E2144" t="s">
        <v>3612</v>
      </c>
      <c r="F2144" t="str">
        <f>WORKSHEET[[#This Row],[Depart From]]&amp;"-"&amp;WORKSHEET[[#This Row],[Arrive To]]</f>
        <v>Addis Ababa-Victoria</v>
      </c>
      <c r="G2144" s="2">
        <v>44657</v>
      </c>
      <c r="H2144" s="2">
        <v>44686</v>
      </c>
      <c r="I2144" s="2" t="str">
        <f t="shared" si="33"/>
        <v>Delivered</v>
      </c>
      <c r="J2144" s="2" t="str">
        <f>TEXT(WORKSHEET[[#This Row],[Offloading Date]], "mmm")</f>
        <v>May</v>
      </c>
      <c r="K2144" s="2" t="str">
        <f>IF(OR(WORKSHEET[[#This Row],[Year]]="", ISBLANK(WORKSHEET[[#This Row],[Year]]), WORKSHEET[[#This Row],[Year]]="null"), "Exclude", "Include")</f>
        <v>Include</v>
      </c>
      <c r="L2144" t="s">
        <v>16</v>
      </c>
      <c r="M2144" t="s">
        <v>12</v>
      </c>
      <c r="N2144" t="s">
        <v>13</v>
      </c>
      <c r="O2144">
        <v>29.44</v>
      </c>
      <c r="P2144">
        <v>600</v>
      </c>
      <c r="Q2144" t="s">
        <v>14</v>
      </c>
      <c r="R2144">
        <f>P2144 * _xll.XLOOKUP(Q2144,CALCULATION!$A$15:$A$17, CALCULATION!$B$15:$B$17 )</f>
        <v>600</v>
      </c>
      <c r="S2144" s="5">
        <f>O2144*P2144*_xll.XLOOKUP(Q2144,CALCULATION!$A$15:$A$17, CALCULATION!$B$15:$B$17)</f>
        <v>17664</v>
      </c>
      <c r="T2144">
        <v>300</v>
      </c>
      <c r="U2144" t="s">
        <v>14</v>
      </c>
      <c r="V2144">
        <f>T2144 * _xll.XLOOKUP(U2144,CALCULATION!$A$15:$A$17, CALCULATION!$B$15:$B$17 )</f>
        <v>300</v>
      </c>
      <c r="W2144" s="5">
        <f>O2144*T2144*_xll.XLOOKUP(U2144,CALCULATION!$A$15:$A$17, CALCULATION!$B$15:$B$17)</f>
        <v>8832</v>
      </c>
      <c r="X2144" s="5">
        <f>WORKSHEET[[#This Row],[Clients Total Cost]] / WORKSHEET[[#This Row],[Clients Rate per T2 (USD)]]</f>
        <v>29.44</v>
      </c>
      <c r="Y2144" s="5">
        <f>WORKSHEET[[#This Row],[Clients Rate per T2 (USD)]] - WORKSHEET[[#This Row],[Supplier Rate Per t2 (USD)]]</f>
        <v>300</v>
      </c>
      <c r="Z2144" s="5">
        <f>WORKSHEET[[#This Row],[Profit Per T]] * WORKSHEET[[#This Row],[Weight]]</f>
        <v>8832</v>
      </c>
      <c r="AA2144">
        <v>1</v>
      </c>
      <c r="AB2144" s="1">
        <v>4.3499999999999996</v>
      </c>
      <c r="AC2144" s="1">
        <v>2.9000000000000004</v>
      </c>
      <c r="AD2144" s="1">
        <v>3.625</v>
      </c>
      <c r="AE2144" s="1">
        <f>WORKSHEET[[#This Row],[Delay at toll gate in days]] +WORKSHEET[[#This Row],[Delay at workshop in days]] +WORKSHEET[[#This Row],[Delay at border in days]]</f>
        <v>10.875</v>
      </c>
    </row>
    <row r="2145" spans="1:31" x14ac:dyDescent="0.35">
      <c r="A2145" t="s">
        <v>2165</v>
      </c>
      <c r="B2145" t="s">
        <v>10</v>
      </c>
      <c r="C2145" t="s">
        <v>68</v>
      </c>
      <c r="D2145" t="s">
        <v>3619</v>
      </c>
      <c r="E2145" t="s">
        <v>3618</v>
      </c>
      <c r="F2145" t="str">
        <f>WORKSHEET[[#This Row],[Depart From]]&amp;"-"&amp;WORKSHEET[[#This Row],[Arrive To]]</f>
        <v>Addis Ababa-Tripoli</v>
      </c>
      <c r="G2145" s="2">
        <v>44658</v>
      </c>
      <c r="H2145" s="2">
        <v>44686</v>
      </c>
      <c r="I2145" s="2" t="str">
        <f t="shared" si="33"/>
        <v>Delivered</v>
      </c>
      <c r="J2145" s="2" t="str">
        <f>TEXT(WORKSHEET[[#This Row],[Offloading Date]], "mmm")</f>
        <v>May</v>
      </c>
      <c r="K2145" s="2" t="str">
        <f>IF(OR(WORKSHEET[[#This Row],[Year]]="", ISBLANK(WORKSHEET[[#This Row],[Year]]), WORKSHEET[[#This Row],[Year]]="null"), "Exclude", "Include")</f>
        <v>Include</v>
      </c>
      <c r="L2145" t="s">
        <v>16</v>
      </c>
      <c r="M2145" t="s">
        <v>12</v>
      </c>
      <c r="N2145" t="s">
        <v>13</v>
      </c>
      <c r="O2145">
        <v>29.84</v>
      </c>
      <c r="P2145">
        <v>600</v>
      </c>
      <c r="Q2145" t="s">
        <v>14</v>
      </c>
      <c r="R2145">
        <f>P2145 * _xll.XLOOKUP(Q2145,CALCULATION!$A$15:$A$17, CALCULATION!$B$15:$B$17 )</f>
        <v>600</v>
      </c>
      <c r="S2145" s="5">
        <f>O2145*P2145*_xll.XLOOKUP(Q2145,CALCULATION!$A$15:$A$17, CALCULATION!$B$15:$B$17)</f>
        <v>17904</v>
      </c>
      <c r="T2145">
        <v>300</v>
      </c>
      <c r="U2145" t="s">
        <v>14</v>
      </c>
      <c r="V2145">
        <f>T2145 * _xll.XLOOKUP(U2145,CALCULATION!$A$15:$A$17, CALCULATION!$B$15:$B$17 )</f>
        <v>300</v>
      </c>
      <c r="W2145" s="5">
        <f>O2145*T2145*_xll.XLOOKUP(U2145,CALCULATION!$A$15:$A$17, CALCULATION!$B$15:$B$17)</f>
        <v>8952</v>
      </c>
      <c r="X2145" s="5">
        <f>WORKSHEET[[#This Row],[Clients Total Cost]] / WORKSHEET[[#This Row],[Clients Rate per T2 (USD)]]</f>
        <v>29.84</v>
      </c>
      <c r="Y2145" s="5">
        <f>WORKSHEET[[#This Row],[Clients Rate per T2 (USD)]] - WORKSHEET[[#This Row],[Supplier Rate Per t2 (USD)]]</f>
        <v>300</v>
      </c>
      <c r="Z2145" s="5">
        <f>WORKSHEET[[#This Row],[Profit Per T]] * WORKSHEET[[#This Row],[Weight]]</f>
        <v>8952</v>
      </c>
      <c r="AA2145">
        <v>1</v>
      </c>
      <c r="AB2145" s="1">
        <v>4.2</v>
      </c>
      <c r="AC2145" s="1">
        <v>2.8000000000000003</v>
      </c>
      <c r="AD2145" s="1">
        <v>3.5</v>
      </c>
      <c r="AE2145" s="1">
        <f>WORKSHEET[[#This Row],[Delay at toll gate in days]] +WORKSHEET[[#This Row],[Delay at workshop in days]] +WORKSHEET[[#This Row],[Delay at border in days]]</f>
        <v>10.5</v>
      </c>
    </row>
    <row r="2146" spans="1:31" x14ac:dyDescent="0.35">
      <c r="A2146" t="s">
        <v>2166</v>
      </c>
      <c r="B2146" t="s">
        <v>10</v>
      </c>
      <c r="C2146" t="s">
        <v>68</v>
      </c>
      <c r="D2146" t="s">
        <v>3616</v>
      </c>
      <c r="E2146" t="s">
        <v>3617</v>
      </c>
      <c r="F2146" t="str">
        <f>WORKSHEET[[#This Row],[Depart From]]&amp;"-"&amp;WORKSHEET[[#This Row],[Arrive To]]</f>
        <v>Marrakech-Lagos</v>
      </c>
      <c r="G2146" s="2">
        <v>44657</v>
      </c>
      <c r="H2146" s="2">
        <v>44693</v>
      </c>
      <c r="I2146" s="2" t="str">
        <f t="shared" si="33"/>
        <v>Delivered</v>
      </c>
      <c r="J2146" s="2" t="str">
        <f>TEXT(WORKSHEET[[#This Row],[Offloading Date]], "mmm")</f>
        <v>May</v>
      </c>
      <c r="K2146" s="2" t="str">
        <f>IF(OR(WORKSHEET[[#This Row],[Year]]="", ISBLANK(WORKSHEET[[#This Row],[Year]]), WORKSHEET[[#This Row],[Year]]="null"), "Exclude", "Include")</f>
        <v>Include</v>
      </c>
      <c r="L2146" t="s">
        <v>16</v>
      </c>
      <c r="M2146" t="s">
        <v>16</v>
      </c>
      <c r="N2146" t="s">
        <v>13</v>
      </c>
      <c r="O2146">
        <v>28.88</v>
      </c>
      <c r="P2146">
        <v>600</v>
      </c>
      <c r="Q2146" t="s">
        <v>14</v>
      </c>
      <c r="R2146">
        <f>P2146 * _xll.XLOOKUP(Q2146,CALCULATION!$A$15:$A$17, CALCULATION!$B$15:$B$17 )</f>
        <v>600</v>
      </c>
      <c r="S2146" s="5">
        <f>O2146*P2146*_xll.XLOOKUP(Q2146,CALCULATION!$A$15:$A$17, CALCULATION!$B$15:$B$17)</f>
        <v>17328</v>
      </c>
      <c r="T2146">
        <v>300</v>
      </c>
      <c r="U2146" t="s">
        <v>14</v>
      </c>
      <c r="V2146">
        <f>T2146 * _xll.XLOOKUP(U2146,CALCULATION!$A$15:$A$17, CALCULATION!$B$15:$B$17 )</f>
        <v>300</v>
      </c>
      <c r="W2146" s="5">
        <f>O2146*T2146*_xll.XLOOKUP(U2146,CALCULATION!$A$15:$A$17, CALCULATION!$B$15:$B$17)</f>
        <v>8664</v>
      </c>
      <c r="X2146" s="5">
        <f>WORKSHEET[[#This Row],[Clients Total Cost]] / WORKSHEET[[#This Row],[Clients Rate per T2 (USD)]]</f>
        <v>28.88</v>
      </c>
      <c r="Y2146" s="5">
        <f>WORKSHEET[[#This Row],[Clients Rate per T2 (USD)]] - WORKSHEET[[#This Row],[Supplier Rate Per t2 (USD)]]</f>
        <v>300</v>
      </c>
      <c r="Z2146" s="5">
        <f>WORKSHEET[[#This Row],[Profit Per T]] * WORKSHEET[[#This Row],[Weight]]</f>
        <v>8664</v>
      </c>
      <c r="AA2146">
        <v>1</v>
      </c>
      <c r="AB2146" s="1">
        <v>5.3999999999999995</v>
      </c>
      <c r="AC2146" s="1">
        <v>3.6</v>
      </c>
      <c r="AD2146" s="1">
        <v>4.5</v>
      </c>
      <c r="AE2146" s="1">
        <f>WORKSHEET[[#This Row],[Delay at toll gate in days]] +WORKSHEET[[#This Row],[Delay at workshop in days]] +WORKSHEET[[#This Row],[Delay at border in days]]</f>
        <v>13.5</v>
      </c>
    </row>
    <row r="2147" spans="1:31" x14ac:dyDescent="0.35">
      <c r="A2147" t="s">
        <v>2167</v>
      </c>
      <c r="B2147" t="s">
        <v>10</v>
      </c>
      <c r="C2147" t="s">
        <v>68</v>
      </c>
      <c r="D2147" t="s">
        <v>3616</v>
      </c>
      <c r="E2147" t="s">
        <v>3614</v>
      </c>
      <c r="F2147" t="str">
        <f>WORKSHEET[[#This Row],[Depart From]]&amp;"-"&amp;WORKSHEET[[#This Row],[Arrive To]]</f>
        <v>Marrakech-Alger</v>
      </c>
      <c r="G2147" s="2">
        <v>44657</v>
      </c>
      <c r="H2147" s="2">
        <v>44686</v>
      </c>
      <c r="I2147" s="2" t="str">
        <f t="shared" si="33"/>
        <v>Delivered</v>
      </c>
      <c r="J2147" s="2" t="str">
        <f>TEXT(WORKSHEET[[#This Row],[Offloading Date]], "mmm")</f>
        <v>May</v>
      </c>
      <c r="K2147" s="2" t="str">
        <f>IF(OR(WORKSHEET[[#This Row],[Year]]="", ISBLANK(WORKSHEET[[#This Row],[Year]]), WORKSHEET[[#This Row],[Year]]="null"), "Exclude", "Include")</f>
        <v>Include</v>
      </c>
      <c r="L2147" t="s">
        <v>16</v>
      </c>
      <c r="M2147" t="s">
        <v>16</v>
      </c>
      <c r="N2147" t="s">
        <v>13</v>
      </c>
      <c r="O2147">
        <v>29.6</v>
      </c>
      <c r="P2147">
        <v>600</v>
      </c>
      <c r="Q2147" t="s">
        <v>14</v>
      </c>
      <c r="R2147">
        <f>P2147 * _xll.XLOOKUP(Q2147,CALCULATION!$A$15:$A$17, CALCULATION!$B$15:$B$17 )</f>
        <v>600</v>
      </c>
      <c r="S2147" s="5">
        <f>O2147*P2147*_xll.XLOOKUP(Q2147,CALCULATION!$A$15:$A$17, CALCULATION!$B$15:$B$17)</f>
        <v>17760</v>
      </c>
      <c r="T2147">
        <v>300</v>
      </c>
      <c r="U2147" t="s">
        <v>14</v>
      </c>
      <c r="V2147">
        <f>T2147 * _xll.XLOOKUP(U2147,CALCULATION!$A$15:$A$17, CALCULATION!$B$15:$B$17 )</f>
        <v>300</v>
      </c>
      <c r="W2147" s="5">
        <f>O2147*T2147*_xll.XLOOKUP(U2147,CALCULATION!$A$15:$A$17, CALCULATION!$B$15:$B$17)</f>
        <v>8880</v>
      </c>
      <c r="X2147" s="5">
        <f>WORKSHEET[[#This Row],[Clients Total Cost]] / WORKSHEET[[#This Row],[Clients Rate per T2 (USD)]]</f>
        <v>29.6</v>
      </c>
      <c r="Y2147" s="5">
        <f>WORKSHEET[[#This Row],[Clients Rate per T2 (USD)]] - WORKSHEET[[#This Row],[Supplier Rate Per t2 (USD)]]</f>
        <v>300</v>
      </c>
      <c r="Z2147" s="5">
        <f>WORKSHEET[[#This Row],[Profit Per T]] * WORKSHEET[[#This Row],[Weight]]</f>
        <v>8880</v>
      </c>
      <c r="AA2147">
        <v>1</v>
      </c>
      <c r="AB2147" s="1">
        <v>4.3499999999999996</v>
      </c>
      <c r="AC2147" s="1">
        <v>2.9000000000000004</v>
      </c>
      <c r="AD2147" s="1">
        <v>3.625</v>
      </c>
      <c r="AE2147" s="1">
        <f>WORKSHEET[[#This Row],[Delay at toll gate in days]] +WORKSHEET[[#This Row],[Delay at workshop in days]] +WORKSHEET[[#This Row],[Delay at border in days]]</f>
        <v>10.875</v>
      </c>
    </row>
    <row r="2148" spans="1:31" x14ac:dyDescent="0.35">
      <c r="A2148" t="s">
        <v>2168</v>
      </c>
      <c r="B2148" t="s">
        <v>10</v>
      </c>
      <c r="C2148" t="s">
        <v>68</v>
      </c>
      <c r="D2148" t="s">
        <v>3616</v>
      </c>
      <c r="E2148" t="s">
        <v>3613</v>
      </c>
      <c r="F2148" t="str">
        <f>WORKSHEET[[#This Row],[Depart From]]&amp;"-"&amp;WORKSHEET[[#This Row],[Arrive To]]</f>
        <v>Marrakech-Sanaa</v>
      </c>
      <c r="G2148" s="2">
        <v>44659</v>
      </c>
      <c r="H2148" s="2">
        <v>44690</v>
      </c>
      <c r="I2148" s="2" t="str">
        <f t="shared" si="33"/>
        <v>Delivered</v>
      </c>
      <c r="J2148" s="2" t="str">
        <f>TEXT(WORKSHEET[[#This Row],[Offloading Date]], "mmm")</f>
        <v>May</v>
      </c>
      <c r="K2148" s="2" t="str">
        <f>IF(OR(WORKSHEET[[#This Row],[Year]]="", ISBLANK(WORKSHEET[[#This Row],[Year]]), WORKSHEET[[#This Row],[Year]]="null"), "Exclude", "Include")</f>
        <v>Include</v>
      </c>
      <c r="L2148" t="s">
        <v>16</v>
      </c>
      <c r="M2148" t="s">
        <v>16</v>
      </c>
      <c r="N2148" t="s">
        <v>13</v>
      </c>
      <c r="O2148">
        <v>30.06</v>
      </c>
      <c r="P2148">
        <v>600</v>
      </c>
      <c r="Q2148" t="s">
        <v>14</v>
      </c>
      <c r="R2148">
        <f>P2148 * _xll.XLOOKUP(Q2148,CALCULATION!$A$15:$A$17, CALCULATION!$B$15:$B$17 )</f>
        <v>600</v>
      </c>
      <c r="S2148" s="5">
        <f>O2148*P2148*_xll.XLOOKUP(Q2148,CALCULATION!$A$15:$A$17, CALCULATION!$B$15:$B$17)</f>
        <v>18036</v>
      </c>
      <c r="T2148">
        <v>300</v>
      </c>
      <c r="U2148" t="s">
        <v>14</v>
      </c>
      <c r="V2148">
        <f>T2148 * _xll.XLOOKUP(U2148,CALCULATION!$A$15:$A$17, CALCULATION!$B$15:$B$17 )</f>
        <v>300</v>
      </c>
      <c r="W2148" s="5">
        <f>O2148*T2148*_xll.XLOOKUP(U2148,CALCULATION!$A$15:$A$17, CALCULATION!$B$15:$B$17)</f>
        <v>9018</v>
      </c>
      <c r="X2148" s="5">
        <f>WORKSHEET[[#This Row],[Clients Total Cost]] / WORKSHEET[[#This Row],[Clients Rate per T2 (USD)]]</f>
        <v>30.06</v>
      </c>
      <c r="Y2148" s="5">
        <f>WORKSHEET[[#This Row],[Clients Rate per T2 (USD)]] - WORKSHEET[[#This Row],[Supplier Rate Per t2 (USD)]]</f>
        <v>300</v>
      </c>
      <c r="Z2148" s="5">
        <f>WORKSHEET[[#This Row],[Profit Per T]] * WORKSHEET[[#This Row],[Weight]]</f>
        <v>9018</v>
      </c>
      <c r="AA2148">
        <v>1</v>
      </c>
      <c r="AB2148" s="1">
        <v>4.6499999999999995</v>
      </c>
      <c r="AC2148" s="1">
        <v>3.1</v>
      </c>
      <c r="AD2148" s="1">
        <v>3.875</v>
      </c>
      <c r="AE2148" s="1">
        <f>WORKSHEET[[#This Row],[Delay at toll gate in days]] +WORKSHEET[[#This Row],[Delay at workshop in days]] +WORKSHEET[[#This Row],[Delay at border in days]]</f>
        <v>11.625</v>
      </c>
    </row>
    <row r="2149" spans="1:31" x14ac:dyDescent="0.35">
      <c r="A2149" t="s">
        <v>2169</v>
      </c>
      <c r="B2149" t="s">
        <v>10</v>
      </c>
      <c r="C2149" t="s">
        <v>68</v>
      </c>
      <c r="D2149" t="s">
        <v>3615</v>
      </c>
      <c r="E2149" t="s">
        <v>3613</v>
      </c>
      <c r="F2149" t="str">
        <f>WORKSHEET[[#This Row],[Depart From]]&amp;"-"&amp;WORKSHEET[[#This Row],[Arrive To]]</f>
        <v>Mombasa-Sanaa</v>
      </c>
      <c r="G2149" s="2">
        <v>44667</v>
      </c>
      <c r="H2149" s="2">
        <v>44704</v>
      </c>
      <c r="I2149" s="2" t="str">
        <f t="shared" si="33"/>
        <v>Delivered</v>
      </c>
      <c r="J2149" s="2" t="str">
        <f>TEXT(WORKSHEET[[#This Row],[Offloading Date]], "mmm")</f>
        <v>May</v>
      </c>
      <c r="K2149" s="2" t="str">
        <f>IF(OR(WORKSHEET[[#This Row],[Year]]="", ISBLANK(WORKSHEET[[#This Row],[Year]]), WORKSHEET[[#This Row],[Year]]="null"), "Exclude", "Include")</f>
        <v>Include</v>
      </c>
      <c r="L2149" t="s">
        <v>16</v>
      </c>
      <c r="M2149" t="s">
        <v>16</v>
      </c>
      <c r="N2149" t="s">
        <v>13</v>
      </c>
      <c r="O2149">
        <v>32.92</v>
      </c>
      <c r="P2149">
        <v>600</v>
      </c>
      <c r="Q2149" t="s">
        <v>14</v>
      </c>
      <c r="R2149">
        <f>P2149 * _xll.XLOOKUP(Q2149,CALCULATION!$A$15:$A$17, CALCULATION!$B$15:$B$17 )</f>
        <v>600</v>
      </c>
      <c r="S2149" s="5">
        <f>O2149*P2149*_xll.XLOOKUP(Q2149,CALCULATION!$A$15:$A$17, CALCULATION!$B$15:$B$17)</f>
        <v>19752</v>
      </c>
      <c r="T2149">
        <v>300</v>
      </c>
      <c r="U2149" t="s">
        <v>14</v>
      </c>
      <c r="V2149">
        <f>T2149 * _xll.XLOOKUP(U2149,CALCULATION!$A$15:$A$17, CALCULATION!$B$15:$B$17 )</f>
        <v>300</v>
      </c>
      <c r="W2149" s="5">
        <f>O2149*T2149*_xll.XLOOKUP(U2149,CALCULATION!$A$15:$A$17, CALCULATION!$B$15:$B$17)</f>
        <v>9876</v>
      </c>
      <c r="X2149" s="5">
        <f>WORKSHEET[[#This Row],[Clients Total Cost]] / WORKSHEET[[#This Row],[Clients Rate per T2 (USD)]]</f>
        <v>32.92</v>
      </c>
      <c r="Y2149" s="5">
        <f>WORKSHEET[[#This Row],[Clients Rate per T2 (USD)]] - WORKSHEET[[#This Row],[Supplier Rate Per t2 (USD)]]</f>
        <v>300</v>
      </c>
      <c r="Z2149" s="5">
        <f>WORKSHEET[[#This Row],[Profit Per T]] * WORKSHEET[[#This Row],[Weight]]</f>
        <v>9876</v>
      </c>
      <c r="AA2149">
        <v>1</v>
      </c>
      <c r="AB2149" s="1">
        <v>5.55</v>
      </c>
      <c r="AC2149" s="1">
        <v>3.7</v>
      </c>
      <c r="AD2149" s="1">
        <v>4.625</v>
      </c>
      <c r="AE2149" s="1">
        <f>WORKSHEET[[#This Row],[Delay at toll gate in days]] +WORKSHEET[[#This Row],[Delay at workshop in days]] +WORKSHEET[[#This Row],[Delay at border in days]]</f>
        <v>13.875</v>
      </c>
    </row>
    <row r="2150" spans="1:31" x14ac:dyDescent="0.35">
      <c r="A2150" t="s">
        <v>2170</v>
      </c>
      <c r="B2150" t="s">
        <v>10</v>
      </c>
      <c r="C2150" t="s">
        <v>68</v>
      </c>
      <c r="D2150" t="s">
        <v>3619</v>
      </c>
      <c r="E2150" t="s">
        <v>3612</v>
      </c>
      <c r="F2150" t="str">
        <f>WORKSHEET[[#This Row],[Depart From]]&amp;"-"&amp;WORKSHEET[[#This Row],[Arrive To]]</f>
        <v>Addis Ababa-Victoria</v>
      </c>
      <c r="G2150" s="2">
        <v>44656</v>
      </c>
      <c r="H2150" s="2">
        <v>44686</v>
      </c>
      <c r="I2150" s="2" t="str">
        <f t="shared" si="33"/>
        <v>Delivered</v>
      </c>
      <c r="J2150" s="2" t="str">
        <f>TEXT(WORKSHEET[[#This Row],[Offloading Date]], "mmm")</f>
        <v>May</v>
      </c>
      <c r="K2150" s="2" t="str">
        <f>IF(OR(WORKSHEET[[#This Row],[Year]]="", ISBLANK(WORKSHEET[[#This Row],[Year]]), WORKSHEET[[#This Row],[Year]]="null"), "Exclude", "Include")</f>
        <v>Include</v>
      </c>
      <c r="L2150" t="s">
        <v>16</v>
      </c>
      <c r="M2150" t="s">
        <v>16</v>
      </c>
      <c r="N2150" t="s">
        <v>13</v>
      </c>
      <c r="O2150">
        <v>28.76</v>
      </c>
      <c r="P2150">
        <v>600</v>
      </c>
      <c r="Q2150" t="s">
        <v>14</v>
      </c>
      <c r="R2150">
        <f>P2150 * _xll.XLOOKUP(Q2150,CALCULATION!$A$15:$A$17, CALCULATION!$B$15:$B$17 )</f>
        <v>600</v>
      </c>
      <c r="S2150" s="5">
        <f>O2150*P2150*_xll.XLOOKUP(Q2150,CALCULATION!$A$15:$A$17, CALCULATION!$B$15:$B$17)</f>
        <v>17256</v>
      </c>
      <c r="T2150">
        <v>300</v>
      </c>
      <c r="U2150" t="s">
        <v>14</v>
      </c>
      <c r="V2150">
        <f>T2150 * _xll.XLOOKUP(U2150,CALCULATION!$A$15:$A$17, CALCULATION!$B$15:$B$17 )</f>
        <v>300</v>
      </c>
      <c r="W2150" s="5">
        <f>O2150*T2150*_xll.XLOOKUP(U2150,CALCULATION!$A$15:$A$17, CALCULATION!$B$15:$B$17)</f>
        <v>8628</v>
      </c>
      <c r="X2150" s="5">
        <f>WORKSHEET[[#This Row],[Clients Total Cost]] / WORKSHEET[[#This Row],[Clients Rate per T2 (USD)]]</f>
        <v>28.76</v>
      </c>
      <c r="Y2150" s="5">
        <f>WORKSHEET[[#This Row],[Clients Rate per T2 (USD)]] - WORKSHEET[[#This Row],[Supplier Rate Per t2 (USD)]]</f>
        <v>300</v>
      </c>
      <c r="Z2150" s="5">
        <f>WORKSHEET[[#This Row],[Profit Per T]] * WORKSHEET[[#This Row],[Weight]]</f>
        <v>8628</v>
      </c>
      <c r="AA2150">
        <v>1</v>
      </c>
      <c r="AB2150" s="1">
        <v>4.5</v>
      </c>
      <c r="AC2150" s="1">
        <v>3</v>
      </c>
      <c r="AD2150" s="1">
        <v>3.75</v>
      </c>
      <c r="AE2150" s="1">
        <f>WORKSHEET[[#This Row],[Delay at toll gate in days]] +WORKSHEET[[#This Row],[Delay at workshop in days]] +WORKSHEET[[#This Row],[Delay at border in days]]</f>
        <v>11.25</v>
      </c>
    </row>
    <row r="2151" spans="1:31" x14ac:dyDescent="0.35">
      <c r="A2151" t="s">
        <v>2171</v>
      </c>
      <c r="B2151" t="s">
        <v>10</v>
      </c>
      <c r="C2151" t="s">
        <v>68</v>
      </c>
      <c r="D2151" t="s">
        <v>3611</v>
      </c>
      <c r="E2151" t="s">
        <v>3614</v>
      </c>
      <c r="F2151" t="str">
        <f>WORKSHEET[[#This Row],[Depart From]]&amp;"-"&amp;WORKSHEET[[#This Row],[Arrive To]]</f>
        <v>Mogadishu-Alger</v>
      </c>
      <c r="G2151" s="2">
        <v>44658</v>
      </c>
      <c r="H2151" s="2">
        <v>44686</v>
      </c>
      <c r="I2151" s="2" t="str">
        <f t="shared" si="33"/>
        <v>Delivered</v>
      </c>
      <c r="J2151" s="2" t="str">
        <f>TEXT(WORKSHEET[[#This Row],[Offloading Date]], "mmm")</f>
        <v>May</v>
      </c>
      <c r="K2151" s="2" t="str">
        <f>IF(OR(WORKSHEET[[#This Row],[Year]]="", ISBLANK(WORKSHEET[[#This Row],[Year]]), WORKSHEET[[#This Row],[Year]]="null"), "Exclude", "Include")</f>
        <v>Include</v>
      </c>
      <c r="L2151" t="s">
        <v>16</v>
      </c>
      <c r="M2151" t="s">
        <v>12</v>
      </c>
      <c r="N2151" t="s">
        <v>13</v>
      </c>
      <c r="O2151">
        <v>29.82</v>
      </c>
      <c r="P2151">
        <v>600</v>
      </c>
      <c r="Q2151" t="s">
        <v>14</v>
      </c>
      <c r="R2151">
        <f>P2151 * _xll.XLOOKUP(Q2151,CALCULATION!$A$15:$A$17, CALCULATION!$B$15:$B$17 )</f>
        <v>600</v>
      </c>
      <c r="S2151" s="5">
        <f>O2151*P2151*_xll.XLOOKUP(Q2151,CALCULATION!$A$15:$A$17, CALCULATION!$B$15:$B$17)</f>
        <v>17892</v>
      </c>
      <c r="T2151">
        <v>300</v>
      </c>
      <c r="U2151" t="s">
        <v>14</v>
      </c>
      <c r="V2151">
        <f>T2151 * _xll.XLOOKUP(U2151,CALCULATION!$A$15:$A$17, CALCULATION!$B$15:$B$17 )</f>
        <v>300</v>
      </c>
      <c r="W2151" s="5">
        <f>O2151*T2151*_xll.XLOOKUP(U2151,CALCULATION!$A$15:$A$17, CALCULATION!$B$15:$B$17)</f>
        <v>8946</v>
      </c>
      <c r="X2151" s="5">
        <f>WORKSHEET[[#This Row],[Clients Total Cost]] / WORKSHEET[[#This Row],[Clients Rate per T2 (USD)]]</f>
        <v>29.82</v>
      </c>
      <c r="Y2151" s="5">
        <f>WORKSHEET[[#This Row],[Clients Rate per T2 (USD)]] - WORKSHEET[[#This Row],[Supplier Rate Per t2 (USD)]]</f>
        <v>300</v>
      </c>
      <c r="Z2151" s="5">
        <f>WORKSHEET[[#This Row],[Profit Per T]] * WORKSHEET[[#This Row],[Weight]]</f>
        <v>8946</v>
      </c>
      <c r="AA2151">
        <v>1</v>
      </c>
      <c r="AB2151" s="1">
        <v>4.2</v>
      </c>
      <c r="AC2151" s="1">
        <v>2.8000000000000003</v>
      </c>
      <c r="AD2151" s="1">
        <v>3.5</v>
      </c>
      <c r="AE2151" s="1">
        <f>WORKSHEET[[#This Row],[Delay at toll gate in days]] +WORKSHEET[[#This Row],[Delay at workshop in days]] +WORKSHEET[[#This Row],[Delay at border in days]]</f>
        <v>10.5</v>
      </c>
    </row>
    <row r="2152" spans="1:31" x14ac:dyDescent="0.35">
      <c r="A2152" t="s">
        <v>2172</v>
      </c>
      <c r="B2152" t="s">
        <v>10</v>
      </c>
      <c r="C2152" t="s">
        <v>68</v>
      </c>
      <c r="D2152" t="s">
        <v>3619</v>
      </c>
      <c r="E2152" t="s">
        <v>3613</v>
      </c>
      <c r="F2152" t="str">
        <f>WORKSHEET[[#This Row],[Depart From]]&amp;"-"&amp;WORKSHEET[[#This Row],[Arrive To]]</f>
        <v>Addis Ababa-Sanaa</v>
      </c>
      <c r="G2152" s="2">
        <v>44662</v>
      </c>
      <c r="H2152" s="2">
        <v>44686</v>
      </c>
      <c r="I2152" s="2" t="str">
        <f t="shared" si="33"/>
        <v>Delivered</v>
      </c>
      <c r="J2152" s="2" t="str">
        <f>TEXT(WORKSHEET[[#This Row],[Offloading Date]], "mmm")</f>
        <v>May</v>
      </c>
      <c r="K2152" s="2" t="str">
        <f>IF(OR(WORKSHEET[[#This Row],[Year]]="", ISBLANK(WORKSHEET[[#This Row],[Year]]), WORKSHEET[[#This Row],[Year]]="null"), "Exclude", "Include")</f>
        <v>Include</v>
      </c>
      <c r="L2152" t="s">
        <v>16</v>
      </c>
      <c r="M2152" t="s">
        <v>12</v>
      </c>
      <c r="N2152" t="s">
        <v>13</v>
      </c>
      <c r="O2152">
        <v>29.94</v>
      </c>
      <c r="P2152">
        <v>600</v>
      </c>
      <c r="Q2152" t="s">
        <v>14</v>
      </c>
      <c r="R2152">
        <f>P2152 * _xll.XLOOKUP(Q2152,CALCULATION!$A$15:$A$17, CALCULATION!$B$15:$B$17 )</f>
        <v>600</v>
      </c>
      <c r="S2152" s="5">
        <f>O2152*P2152*_xll.XLOOKUP(Q2152,CALCULATION!$A$15:$A$17, CALCULATION!$B$15:$B$17)</f>
        <v>17964</v>
      </c>
      <c r="T2152">
        <v>300</v>
      </c>
      <c r="U2152" t="s">
        <v>14</v>
      </c>
      <c r="V2152">
        <f>T2152 * _xll.XLOOKUP(U2152,CALCULATION!$A$15:$A$17, CALCULATION!$B$15:$B$17 )</f>
        <v>300</v>
      </c>
      <c r="W2152" s="5">
        <f>O2152*T2152*_xll.XLOOKUP(U2152,CALCULATION!$A$15:$A$17, CALCULATION!$B$15:$B$17)</f>
        <v>8982</v>
      </c>
      <c r="X2152" s="5">
        <f>WORKSHEET[[#This Row],[Clients Total Cost]] / WORKSHEET[[#This Row],[Clients Rate per T2 (USD)]]</f>
        <v>29.94</v>
      </c>
      <c r="Y2152" s="5">
        <f>WORKSHEET[[#This Row],[Clients Rate per T2 (USD)]] - WORKSHEET[[#This Row],[Supplier Rate Per t2 (USD)]]</f>
        <v>300</v>
      </c>
      <c r="Z2152" s="5">
        <f>WORKSHEET[[#This Row],[Profit Per T]] * WORKSHEET[[#This Row],[Weight]]</f>
        <v>8982</v>
      </c>
      <c r="AA2152">
        <v>1</v>
      </c>
      <c r="AB2152" s="1">
        <v>3.5999999999999996</v>
      </c>
      <c r="AC2152" s="1">
        <v>2.4000000000000004</v>
      </c>
      <c r="AD2152" s="1">
        <v>3</v>
      </c>
      <c r="AE2152" s="1">
        <f>WORKSHEET[[#This Row],[Delay at toll gate in days]] +WORKSHEET[[#This Row],[Delay at workshop in days]] +WORKSHEET[[#This Row],[Delay at border in days]]</f>
        <v>9</v>
      </c>
    </row>
    <row r="2153" spans="1:31" x14ac:dyDescent="0.35">
      <c r="A2153" t="s">
        <v>2173</v>
      </c>
      <c r="B2153" t="s">
        <v>10</v>
      </c>
      <c r="C2153" t="s">
        <v>68</v>
      </c>
      <c r="D2153" t="s">
        <v>3615</v>
      </c>
      <c r="E2153" t="s">
        <v>3612</v>
      </c>
      <c r="F2153" t="str">
        <f>WORKSHEET[[#This Row],[Depart From]]&amp;"-"&amp;WORKSHEET[[#This Row],[Arrive To]]</f>
        <v>Mombasa-Victoria</v>
      </c>
      <c r="G2153" s="2">
        <v>44670</v>
      </c>
      <c r="H2153" s="2">
        <v>44699</v>
      </c>
      <c r="I2153" s="2" t="str">
        <f t="shared" si="33"/>
        <v>Delivered</v>
      </c>
      <c r="J2153" s="2" t="str">
        <f>TEXT(WORKSHEET[[#This Row],[Offloading Date]], "mmm")</f>
        <v>May</v>
      </c>
      <c r="K2153" s="2" t="str">
        <f>IF(OR(WORKSHEET[[#This Row],[Year]]="", ISBLANK(WORKSHEET[[#This Row],[Year]]), WORKSHEET[[#This Row],[Year]]="null"), "Exclude", "Include")</f>
        <v>Include</v>
      </c>
      <c r="L2153" t="s">
        <v>16</v>
      </c>
      <c r="M2153" t="s">
        <v>16</v>
      </c>
      <c r="N2153" t="s">
        <v>13</v>
      </c>
      <c r="O2153">
        <v>32.979999999999997</v>
      </c>
      <c r="P2153">
        <v>600</v>
      </c>
      <c r="Q2153" t="s">
        <v>14</v>
      </c>
      <c r="R2153">
        <f>P2153 * _xll.XLOOKUP(Q2153,CALCULATION!$A$15:$A$17, CALCULATION!$B$15:$B$17 )</f>
        <v>600</v>
      </c>
      <c r="S2153" s="5">
        <f>O2153*P2153*_xll.XLOOKUP(Q2153,CALCULATION!$A$15:$A$17, CALCULATION!$B$15:$B$17)</f>
        <v>19787.999999999996</v>
      </c>
      <c r="T2153">
        <v>300</v>
      </c>
      <c r="U2153" t="s">
        <v>14</v>
      </c>
      <c r="V2153">
        <f>T2153 * _xll.XLOOKUP(U2153,CALCULATION!$A$15:$A$17, CALCULATION!$B$15:$B$17 )</f>
        <v>300</v>
      </c>
      <c r="W2153" s="5">
        <f>O2153*T2153*_xll.XLOOKUP(U2153,CALCULATION!$A$15:$A$17, CALCULATION!$B$15:$B$17)</f>
        <v>9893.9999999999982</v>
      </c>
      <c r="X2153" s="5">
        <f>WORKSHEET[[#This Row],[Clients Total Cost]] / WORKSHEET[[#This Row],[Clients Rate per T2 (USD)]]</f>
        <v>32.979999999999997</v>
      </c>
      <c r="Y2153" s="5">
        <f>WORKSHEET[[#This Row],[Clients Rate per T2 (USD)]] - WORKSHEET[[#This Row],[Supplier Rate Per t2 (USD)]]</f>
        <v>300</v>
      </c>
      <c r="Z2153" s="5">
        <f>WORKSHEET[[#This Row],[Profit Per T]] * WORKSHEET[[#This Row],[Weight]]</f>
        <v>9893.9999999999982</v>
      </c>
      <c r="AA2153">
        <v>1</v>
      </c>
      <c r="AB2153" s="1">
        <v>4.3499999999999996</v>
      </c>
      <c r="AC2153" s="1">
        <v>2.9000000000000004</v>
      </c>
      <c r="AD2153" s="1">
        <v>3.625</v>
      </c>
      <c r="AE2153" s="1">
        <f>WORKSHEET[[#This Row],[Delay at toll gate in days]] +WORKSHEET[[#This Row],[Delay at workshop in days]] +WORKSHEET[[#This Row],[Delay at border in days]]</f>
        <v>10.875</v>
      </c>
    </row>
    <row r="2154" spans="1:31" x14ac:dyDescent="0.35">
      <c r="A2154" t="s">
        <v>2174</v>
      </c>
      <c r="B2154" t="s">
        <v>10</v>
      </c>
      <c r="C2154" t="s">
        <v>68</v>
      </c>
      <c r="D2154" t="s">
        <v>3611</v>
      </c>
      <c r="E2154" t="s">
        <v>3617</v>
      </c>
      <c r="F2154" t="str">
        <f>WORKSHEET[[#This Row],[Depart From]]&amp;"-"&amp;WORKSHEET[[#This Row],[Arrive To]]</f>
        <v>Mogadishu-Lagos</v>
      </c>
      <c r="G2154" s="2">
        <v>44665</v>
      </c>
      <c r="H2154" s="2">
        <v>44701</v>
      </c>
      <c r="I2154" s="2" t="str">
        <f t="shared" si="33"/>
        <v>Delivered</v>
      </c>
      <c r="J2154" s="2" t="str">
        <f>TEXT(WORKSHEET[[#This Row],[Offloading Date]], "mmm")</f>
        <v>May</v>
      </c>
      <c r="K2154" s="2" t="str">
        <f>IF(OR(WORKSHEET[[#This Row],[Year]]="", ISBLANK(WORKSHEET[[#This Row],[Year]]), WORKSHEET[[#This Row],[Year]]="null"), "Exclude", "Include")</f>
        <v>Include</v>
      </c>
      <c r="L2154" t="s">
        <v>16</v>
      </c>
      <c r="M2154" t="s">
        <v>16</v>
      </c>
      <c r="N2154" t="s">
        <v>13</v>
      </c>
      <c r="O2154">
        <v>29.82</v>
      </c>
      <c r="P2154">
        <v>600</v>
      </c>
      <c r="Q2154" t="s">
        <v>14</v>
      </c>
      <c r="R2154">
        <f>P2154 * _xll.XLOOKUP(Q2154,CALCULATION!$A$15:$A$17, CALCULATION!$B$15:$B$17 )</f>
        <v>600</v>
      </c>
      <c r="S2154" s="5">
        <f>O2154*P2154*_xll.XLOOKUP(Q2154,CALCULATION!$A$15:$A$17, CALCULATION!$B$15:$B$17)</f>
        <v>17892</v>
      </c>
      <c r="T2154">
        <v>300</v>
      </c>
      <c r="U2154" t="s">
        <v>14</v>
      </c>
      <c r="V2154">
        <f>T2154 * _xll.XLOOKUP(U2154,CALCULATION!$A$15:$A$17, CALCULATION!$B$15:$B$17 )</f>
        <v>300</v>
      </c>
      <c r="W2154" s="5">
        <f>O2154*T2154*_xll.XLOOKUP(U2154,CALCULATION!$A$15:$A$17, CALCULATION!$B$15:$B$17)</f>
        <v>8946</v>
      </c>
      <c r="X2154" s="5">
        <f>WORKSHEET[[#This Row],[Clients Total Cost]] / WORKSHEET[[#This Row],[Clients Rate per T2 (USD)]]</f>
        <v>29.82</v>
      </c>
      <c r="Y2154" s="5">
        <f>WORKSHEET[[#This Row],[Clients Rate per T2 (USD)]] - WORKSHEET[[#This Row],[Supplier Rate Per t2 (USD)]]</f>
        <v>300</v>
      </c>
      <c r="Z2154" s="5">
        <f>WORKSHEET[[#This Row],[Profit Per T]] * WORKSHEET[[#This Row],[Weight]]</f>
        <v>8946</v>
      </c>
      <c r="AA2154">
        <v>1</v>
      </c>
      <c r="AB2154" s="1">
        <v>5.3999999999999995</v>
      </c>
      <c r="AC2154" s="1">
        <v>3.6</v>
      </c>
      <c r="AD2154" s="1">
        <v>4.5</v>
      </c>
      <c r="AE2154" s="1">
        <f>WORKSHEET[[#This Row],[Delay at toll gate in days]] +WORKSHEET[[#This Row],[Delay at workshop in days]] +WORKSHEET[[#This Row],[Delay at border in days]]</f>
        <v>13.5</v>
      </c>
    </row>
    <row r="2155" spans="1:31" x14ac:dyDescent="0.35">
      <c r="A2155" t="s">
        <v>2175</v>
      </c>
      <c r="B2155" t="s">
        <v>10</v>
      </c>
      <c r="C2155" t="s">
        <v>68</v>
      </c>
      <c r="D2155" t="s">
        <v>3615</v>
      </c>
      <c r="E2155" t="s">
        <v>3614</v>
      </c>
      <c r="F2155" t="str">
        <f>WORKSHEET[[#This Row],[Depart From]]&amp;"-"&amp;WORKSHEET[[#This Row],[Arrive To]]</f>
        <v>Mombasa-Alger</v>
      </c>
      <c r="G2155" s="2">
        <v>44655</v>
      </c>
      <c r="H2155" s="2">
        <v>44686</v>
      </c>
      <c r="I2155" s="2" t="str">
        <f t="shared" si="33"/>
        <v>Delivered</v>
      </c>
      <c r="J2155" s="2" t="str">
        <f>TEXT(WORKSHEET[[#This Row],[Offloading Date]], "mmm")</f>
        <v>May</v>
      </c>
      <c r="K2155" s="2" t="str">
        <f>IF(OR(WORKSHEET[[#This Row],[Year]]="", ISBLANK(WORKSHEET[[#This Row],[Year]]), WORKSHEET[[#This Row],[Year]]="null"), "Exclude", "Include")</f>
        <v>Include</v>
      </c>
      <c r="L2155" t="s">
        <v>16</v>
      </c>
      <c r="M2155" t="s">
        <v>12</v>
      </c>
      <c r="N2155" t="s">
        <v>13</v>
      </c>
      <c r="O2155">
        <v>29.88</v>
      </c>
      <c r="P2155">
        <v>600</v>
      </c>
      <c r="Q2155" t="s">
        <v>14</v>
      </c>
      <c r="R2155">
        <f>P2155 * _xll.XLOOKUP(Q2155,CALCULATION!$A$15:$A$17, CALCULATION!$B$15:$B$17 )</f>
        <v>600</v>
      </c>
      <c r="S2155" s="5">
        <f>O2155*P2155*_xll.XLOOKUP(Q2155,CALCULATION!$A$15:$A$17, CALCULATION!$B$15:$B$17)</f>
        <v>17928</v>
      </c>
      <c r="T2155">
        <v>300</v>
      </c>
      <c r="U2155" t="s">
        <v>14</v>
      </c>
      <c r="V2155">
        <f>T2155 * _xll.XLOOKUP(U2155,CALCULATION!$A$15:$A$17, CALCULATION!$B$15:$B$17 )</f>
        <v>300</v>
      </c>
      <c r="W2155" s="5">
        <f>O2155*T2155*_xll.XLOOKUP(U2155,CALCULATION!$A$15:$A$17, CALCULATION!$B$15:$B$17)</f>
        <v>8964</v>
      </c>
      <c r="X2155" s="5">
        <f>WORKSHEET[[#This Row],[Clients Total Cost]] / WORKSHEET[[#This Row],[Clients Rate per T2 (USD)]]</f>
        <v>29.88</v>
      </c>
      <c r="Y2155" s="5">
        <f>WORKSHEET[[#This Row],[Clients Rate per T2 (USD)]] - WORKSHEET[[#This Row],[Supplier Rate Per t2 (USD)]]</f>
        <v>300</v>
      </c>
      <c r="Z2155" s="5">
        <f>WORKSHEET[[#This Row],[Profit Per T]] * WORKSHEET[[#This Row],[Weight]]</f>
        <v>8964</v>
      </c>
      <c r="AA2155">
        <v>1</v>
      </c>
      <c r="AB2155" s="1">
        <v>4.6499999999999995</v>
      </c>
      <c r="AC2155" s="1">
        <v>3.1</v>
      </c>
      <c r="AD2155" s="1">
        <v>3.875</v>
      </c>
      <c r="AE2155" s="1">
        <f>WORKSHEET[[#This Row],[Delay at toll gate in days]] +WORKSHEET[[#This Row],[Delay at workshop in days]] +WORKSHEET[[#This Row],[Delay at border in days]]</f>
        <v>11.625</v>
      </c>
    </row>
    <row r="2156" spans="1:31" x14ac:dyDescent="0.35">
      <c r="A2156" t="s">
        <v>2176</v>
      </c>
      <c r="B2156" t="s">
        <v>10</v>
      </c>
      <c r="C2156" t="s">
        <v>68</v>
      </c>
      <c r="D2156" t="s">
        <v>3619</v>
      </c>
      <c r="E2156" t="s">
        <v>3618</v>
      </c>
      <c r="F2156" t="str">
        <f>WORKSHEET[[#This Row],[Depart From]]&amp;"-"&amp;WORKSHEET[[#This Row],[Arrive To]]</f>
        <v>Addis Ababa-Tripoli</v>
      </c>
      <c r="G2156" s="2">
        <v>44652</v>
      </c>
      <c r="H2156" s="2">
        <v>44693</v>
      </c>
      <c r="I2156" s="2" t="str">
        <f t="shared" si="33"/>
        <v>Delivered</v>
      </c>
      <c r="J2156" s="2" t="str">
        <f>TEXT(WORKSHEET[[#This Row],[Offloading Date]], "mmm")</f>
        <v>May</v>
      </c>
      <c r="K2156" s="2" t="str">
        <f>IF(OR(WORKSHEET[[#This Row],[Year]]="", ISBLANK(WORKSHEET[[#This Row],[Year]]), WORKSHEET[[#This Row],[Year]]="null"), "Exclude", "Include")</f>
        <v>Include</v>
      </c>
      <c r="L2156" t="s">
        <v>16</v>
      </c>
      <c r="M2156" t="s">
        <v>16</v>
      </c>
      <c r="N2156" t="s">
        <v>13</v>
      </c>
      <c r="O2156">
        <v>33.020000000000003</v>
      </c>
      <c r="P2156">
        <v>600</v>
      </c>
      <c r="Q2156" t="s">
        <v>14</v>
      </c>
      <c r="R2156">
        <f>P2156 * _xll.XLOOKUP(Q2156,CALCULATION!$A$15:$A$17, CALCULATION!$B$15:$B$17 )</f>
        <v>600</v>
      </c>
      <c r="S2156" s="5">
        <f>O2156*P2156*_xll.XLOOKUP(Q2156,CALCULATION!$A$15:$A$17, CALCULATION!$B$15:$B$17)</f>
        <v>19812.000000000004</v>
      </c>
      <c r="T2156">
        <v>300</v>
      </c>
      <c r="U2156" t="s">
        <v>14</v>
      </c>
      <c r="V2156">
        <f>T2156 * _xll.XLOOKUP(U2156,CALCULATION!$A$15:$A$17, CALCULATION!$B$15:$B$17 )</f>
        <v>300</v>
      </c>
      <c r="W2156" s="5">
        <f>O2156*T2156*_xll.XLOOKUP(U2156,CALCULATION!$A$15:$A$17, CALCULATION!$B$15:$B$17)</f>
        <v>9906.0000000000018</v>
      </c>
      <c r="X2156" s="5">
        <f>WORKSHEET[[#This Row],[Clients Total Cost]] / WORKSHEET[[#This Row],[Clients Rate per T2 (USD)]]</f>
        <v>33.020000000000003</v>
      </c>
      <c r="Y2156" s="5">
        <f>WORKSHEET[[#This Row],[Clients Rate per T2 (USD)]] - WORKSHEET[[#This Row],[Supplier Rate Per t2 (USD)]]</f>
        <v>300</v>
      </c>
      <c r="Z2156" s="5">
        <f>WORKSHEET[[#This Row],[Profit Per T]] * WORKSHEET[[#This Row],[Weight]]</f>
        <v>9906.0000000000018</v>
      </c>
      <c r="AA2156">
        <v>1</v>
      </c>
      <c r="AB2156" s="1">
        <v>6.1499999999999995</v>
      </c>
      <c r="AC2156" s="1">
        <v>4.1000000000000005</v>
      </c>
      <c r="AD2156" s="1">
        <v>5.125</v>
      </c>
      <c r="AE2156" s="1">
        <f>WORKSHEET[[#This Row],[Delay at toll gate in days]] +WORKSHEET[[#This Row],[Delay at workshop in days]] +WORKSHEET[[#This Row],[Delay at border in days]]</f>
        <v>15.375</v>
      </c>
    </row>
    <row r="2157" spans="1:31" x14ac:dyDescent="0.35">
      <c r="A2157" t="s">
        <v>2177</v>
      </c>
      <c r="B2157" t="s">
        <v>10</v>
      </c>
      <c r="C2157" t="s">
        <v>68</v>
      </c>
      <c r="D2157" t="s">
        <v>3611</v>
      </c>
      <c r="E2157" t="s">
        <v>3613</v>
      </c>
      <c r="F2157" t="str">
        <f>WORKSHEET[[#This Row],[Depart From]]&amp;"-"&amp;WORKSHEET[[#This Row],[Arrive To]]</f>
        <v>Mogadishu-Sanaa</v>
      </c>
      <c r="G2157" s="2">
        <v>44657</v>
      </c>
      <c r="H2157" s="2">
        <v>44686</v>
      </c>
      <c r="I2157" s="2" t="str">
        <f t="shared" si="33"/>
        <v>Delivered</v>
      </c>
      <c r="J2157" s="2" t="str">
        <f>TEXT(WORKSHEET[[#This Row],[Offloading Date]], "mmm")</f>
        <v>May</v>
      </c>
      <c r="K2157" s="2" t="str">
        <f>IF(OR(WORKSHEET[[#This Row],[Year]]="", ISBLANK(WORKSHEET[[#This Row],[Year]]), WORKSHEET[[#This Row],[Year]]="null"), "Exclude", "Include")</f>
        <v>Include</v>
      </c>
      <c r="L2157" t="s">
        <v>16</v>
      </c>
      <c r="M2157" t="s">
        <v>12</v>
      </c>
      <c r="N2157" t="s">
        <v>13</v>
      </c>
      <c r="O2157">
        <v>29.96</v>
      </c>
      <c r="P2157">
        <v>600</v>
      </c>
      <c r="Q2157" t="s">
        <v>14</v>
      </c>
      <c r="R2157">
        <f>P2157 * _xll.XLOOKUP(Q2157,CALCULATION!$A$15:$A$17, CALCULATION!$B$15:$B$17 )</f>
        <v>600</v>
      </c>
      <c r="S2157" s="5">
        <f>O2157*P2157*_xll.XLOOKUP(Q2157,CALCULATION!$A$15:$A$17, CALCULATION!$B$15:$B$17)</f>
        <v>17976</v>
      </c>
      <c r="T2157">
        <v>300</v>
      </c>
      <c r="U2157" t="s">
        <v>14</v>
      </c>
      <c r="V2157">
        <f>T2157 * _xll.XLOOKUP(U2157,CALCULATION!$A$15:$A$17, CALCULATION!$B$15:$B$17 )</f>
        <v>300</v>
      </c>
      <c r="W2157" s="5">
        <f>O2157*T2157*_xll.XLOOKUP(U2157,CALCULATION!$A$15:$A$17, CALCULATION!$B$15:$B$17)</f>
        <v>8988</v>
      </c>
      <c r="X2157" s="5">
        <f>WORKSHEET[[#This Row],[Clients Total Cost]] / WORKSHEET[[#This Row],[Clients Rate per T2 (USD)]]</f>
        <v>29.96</v>
      </c>
      <c r="Y2157" s="5">
        <f>WORKSHEET[[#This Row],[Clients Rate per T2 (USD)]] - WORKSHEET[[#This Row],[Supplier Rate Per t2 (USD)]]</f>
        <v>300</v>
      </c>
      <c r="Z2157" s="5">
        <f>WORKSHEET[[#This Row],[Profit Per T]] * WORKSHEET[[#This Row],[Weight]]</f>
        <v>8988</v>
      </c>
      <c r="AA2157">
        <v>1</v>
      </c>
      <c r="AB2157" s="1">
        <v>4.3499999999999996</v>
      </c>
      <c r="AC2157" s="1">
        <v>2.9000000000000004</v>
      </c>
      <c r="AD2157" s="1">
        <v>3.625</v>
      </c>
      <c r="AE2157" s="1">
        <f>WORKSHEET[[#This Row],[Delay at toll gate in days]] +WORKSHEET[[#This Row],[Delay at workshop in days]] +WORKSHEET[[#This Row],[Delay at border in days]]</f>
        <v>10.875</v>
      </c>
    </row>
    <row r="2158" spans="1:31" x14ac:dyDescent="0.35">
      <c r="A2158" t="s">
        <v>2178</v>
      </c>
      <c r="B2158" t="s">
        <v>10</v>
      </c>
      <c r="C2158" t="s">
        <v>68</v>
      </c>
      <c r="D2158" t="s">
        <v>3616</v>
      </c>
      <c r="E2158" t="s">
        <v>3614</v>
      </c>
      <c r="F2158" t="str">
        <f>WORKSHEET[[#This Row],[Depart From]]&amp;"-"&amp;WORKSHEET[[#This Row],[Arrive To]]</f>
        <v>Marrakech-Alger</v>
      </c>
      <c r="G2158" s="2">
        <v>44658</v>
      </c>
      <c r="H2158" s="2">
        <v>44685</v>
      </c>
      <c r="I2158" s="2" t="str">
        <f t="shared" si="33"/>
        <v>Delivered</v>
      </c>
      <c r="J2158" s="2" t="str">
        <f>TEXT(WORKSHEET[[#This Row],[Offloading Date]], "mmm")</f>
        <v>May</v>
      </c>
      <c r="K2158" s="2" t="str">
        <f>IF(OR(WORKSHEET[[#This Row],[Year]]="", ISBLANK(WORKSHEET[[#This Row],[Year]]), WORKSHEET[[#This Row],[Year]]="null"), "Exclude", "Include")</f>
        <v>Include</v>
      </c>
      <c r="L2158" t="s">
        <v>16</v>
      </c>
      <c r="M2158" t="s">
        <v>12</v>
      </c>
      <c r="N2158" t="s">
        <v>13</v>
      </c>
      <c r="O2158">
        <v>33.96</v>
      </c>
      <c r="P2158">
        <v>600</v>
      </c>
      <c r="Q2158" t="s">
        <v>14</v>
      </c>
      <c r="R2158">
        <f>P2158 * _xll.XLOOKUP(Q2158,CALCULATION!$A$15:$A$17, CALCULATION!$B$15:$B$17 )</f>
        <v>600</v>
      </c>
      <c r="S2158" s="5">
        <f>O2158*P2158*_xll.XLOOKUP(Q2158,CALCULATION!$A$15:$A$17, CALCULATION!$B$15:$B$17)</f>
        <v>20376</v>
      </c>
      <c r="T2158">
        <v>300</v>
      </c>
      <c r="U2158" t="s">
        <v>14</v>
      </c>
      <c r="V2158">
        <f>T2158 * _xll.XLOOKUP(U2158,CALCULATION!$A$15:$A$17, CALCULATION!$B$15:$B$17 )</f>
        <v>300</v>
      </c>
      <c r="W2158" s="5">
        <f>O2158*T2158*_xll.XLOOKUP(U2158,CALCULATION!$A$15:$A$17, CALCULATION!$B$15:$B$17)</f>
        <v>10188</v>
      </c>
      <c r="X2158" s="5">
        <f>WORKSHEET[[#This Row],[Clients Total Cost]] / WORKSHEET[[#This Row],[Clients Rate per T2 (USD)]]</f>
        <v>33.96</v>
      </c>
      <c r="Y2158" s="5">
        <f>WORKSHEET[[#This Row],[Clients Rate per T2 (USD)]] - WORKSHEET[[#This Row],[Supplier Rate Per t2 (USD)]]</f>
        <v>300</v>
      </c>
      <c r="Z2158" s="5">
        <f>WORKSHEET[[#This Row],[Profit Per T]] * WORKSHEET[[#This Row],[Weight]]</f>
        <v>10188</v>
      </c>
      <c r="AA2158">
        <v>1</v>
      </c>
      <c r="AB2158" s="1">
        <v>4.05</v>
      </c>
      <c r="AC2158" s="1">
        <v>2.7</v>
      </c>
      <c r="AD2158" s="1">
        <v>3.375</v>
      </c>
      <c r="AE2158" s="1">
        <f>WORKSHEET[[#This Row],[Delay at toll gate in days]] +WORKSHEET[[#This Row],[Delay at workshop in days]] +WORKSHEET[[#This Row],[Delay at border in days]]</f>
        <v>10.125</v>
      </c>
    </row>
    <row r="2159" spans="1:31" x14ac:dyDescent="0.35">
      <c r="A2159" t="s">
        <v>2179</v>
      </c>
      <c r="B2159" t="s">
        <v>10</v>
      </c>
      <c r="C2159" t="s">
        <v>68</v>
      </c>
      <c r="D2159" t="s">
        <v>3616</v>
      </c>
      <c r="E2159" t="s">
        <v>3618</v>
      </c>
      <c r="F2159" t="str">
        <f>WORKSHEET[[#This Row],[Depart From]]&amp;"-"&amp;WORKSHEET[[#This Row],[Arrive To]]</f>
        <v>Marrakech-Tripoli</v>
      </c>
      <c r="G2159" s="2">
        <v>44658</v>
      </c>
      <c r="H2159" s="2">
        <v>44685</v>
      </c>
      <c r="I2159" s="2" t="str">
        <f t="shared" si="33"/>
        <v>Delivered</v>
      </c>
      <c r="J2159" s="2" t="str">
        <f>TEXT(WORKSHEET[[#This Row],[Offloading Date]], "mmm")</f>
        <v>May</v>
      </c>
      <c r="K2159" s="2" t="str">
        <f>IF(OR(WORKSHEET[[#This Row],[Year]]="", ISBLANK(WORKSHEET[[#This Row],[Year]]), WORKSHEET[[#This Row],[Year]]="null"), "Exclude", "Include")</f>
        <v>Include</v>
      </c>
      <c r="L2159" t="s">
        <v>16</v>
      </c>
      <c r="M2159" t="s">
        <v>12</v>
      </c>
      <c r="N2159" t="s">
        <v>13</v>
      </c>
      <c r="O2159">
        <v>33.72</v>
      </c>
      <c r="P2159">
        <v>600</v>
      </c>
      <c r="Q2159" t="s">
        <v>14</v>
      </c>
      <c r="R2159">
        <f>P2159 * _xll.XLOOKUP(Q2159,CALCULATION!$A$15:$A$17, CALCULATION!$B$15:$B$17 )</f>
        <v>600</v>
      </c>
      <c r="S2159" s="5">
        <f>O2159*P2159*_xll.XLOOKUP(Q2159,CALCULATION!$A$15:$A$17, CALCULATION!$B$15:$B$17)</f>
        <v>20232</v>
      </c>
      <c r="T2159">
        <v>300</v>
      </c>
      <c r="U2159" t="s">
        <v>14</v>
      </c>
      <c r="V2159">
        <f>T2159 * _xll.XLOOKUP(U2159,CALCULATION!$A$15:$A$17, CALCULATION!$B$15:$B$17 )</f>
        <v>300</v>
      </c>
      <c r="W2159" s="5">
        <f>O2159*T2159*_xll.XLOOKUP(U2159,CALCULATION!$A$15:$A$17, CALCULATION!$B$15:$B$17)</f>
        <v>10116</v>
      </c>
      <c r="X2159" s="5">
        <f>WORKSHEET[[#This Row],[Clients Total Cost]] / WORKSHEET[[#This Row],[Clients Rate per T2 (USD)]]</f>
        <v>33.72</v>
      </c>
      <c r="Y2159" s="5">
        <f>WORKSHEET[[#This Row],[Clients Rate per T2 (USD)]] - WORKSHEET[[#This Row],[Supplier Rate Per t2 (USD)]]</f>
        <v>300</v>
      </c>
      <c r="Z2159" s="5">
        <f>WORKSHEET[[#This Row],[Profit Per T]] * WORKSHEET[[#This Row],[Weight]]</f>
        <v>10116</v>
      </c>
      <c r="AA2159">
        <v>1</v>
      </c>
      <c r="AB2159" s="1">
        <v>4.05</v>
      </c>
      <c r="AC2159" s="1">
        <v>2.7</v>
      </c>
      <c r="AD2159" s="1">
        <v>3.375</v>
      </c>
      <c r="AE2159" s="1">
        <f>WORKSHEET[[#This Row],[Delay at toll gate in days]] +WORKSHEET[[#This Row],[Delay at workshop in days]] +WORKSHEET[[#This Row],[Delay at border in days]]</f>
        <v>10.125</v>
      </c>
    </row>
    <row r="2160" spans="1:31" x14ac:dyDescent="0.35">
      <c r="A2160" t="s">
        <v>2180</v>
      </c>
      <c r="B2160" t="s">
        <v>10</v>
      </c>
      <c r="C2160" t="s">
        <v>68</v>
      </c>
      <c r="D2160" t="s">
        <v>3615</v>
      </c>
      <c r="E2160" t="s">
        <v>3617</v>
      </c>
      <c r="F2160" t="str">
        <f>WORKSHEET[[#This Row],[Depart From]]&amp;"-"&amp;WORKSHEET[[#This Row],[Arrive To]]</f>
        <v>Mombasa-Lagos</v>
      </c>
      <c r="G2160" s="2">
        <v>44664</v>
      </c>
      <c r="H2160" s="2">
        <v>44691</v>
      </c>
      <c r="I2160" s="2" t="str">
        <f t="shared" si="33"/>
        <v>Delivered</v>
      </c>
      <c r="J2160" s="2" t="str">
        <f>TEXT(WORKSHEET[[#This Row],[Offloading Date]], "mmm")</f>
        <v>May</v>
      </c>
      <c r="K2160" s="2" t="str">
        <f>IF(OR(WORKSHEET[[#This Row],[Year]]="", ISBLANK(WORKSHEET[[#This Row],[Year]]), WORKSHEET[[#This Row],[Year]]="null"), "Exclude", "Include")</f>
        <v>Include</v>
      </c>
      <c r="L2160" t="s">
        <v>16</v>
      </c>
      <c r="M2160" t="s">
        <v>16</v>
      </c>
      <c r="N2160" t="s">
        <v>13</v>
      </c>
      <c r="O2160">
        <v>29.44</v>
      </c>
      <c r="P2160">
        <v>600</v>
      </c>
      <c r="Q2160" t="s">
        <v>14</v>
      </c>
      <c r="R2160">
        <f>P2160 * _xll.XLOOKUP(Q2160,CALCULATION!$A$15:$A$17, CALCULATION!$B$15:$B$17 )</f>
        <v>600</v>
      </c>
      <c r="S2160" s="5">
        <f>O2160*P2160*_xll.XLOOKUP(Q2160,CALCULATION!$A$15:$A$17, CALCULATION!$B$15:$B$17)</f>
        <v>17664</v>
      </c>
      <c r="T2160">
        <v>300</v>
      </c>
      <c r="U2160" t="s">
        <v>14</v>
      </c>
      <c r="V2160">
        <f>T2160 * _xll.XLOOKUP(U2160,CALCULATION!$A$15:$A$17, CALCULATION!$B$15:$B$17 )</f>
        <v>300</v>
      </c>
      <c r="W2160" s="5">
        <f>O2160*T2160*_xll.XLOOKUP(U2160,CALCULATION!$A$15:$A$17, CALCULATION!$B$15:$B$17)</f>
        <v>8832</v>
      </c>
      <c r="X2160" s="5">
        <f>WORKSHEET[[#This Row],[Clients Total Cost]] / WORKSHEET[[#This Row],[Clients Rate per T2 (USD)]]</f>
        <v>29.44</v>
      </c>
      <c r="Y2160" s="5">
        <f>WORKSHEET[[#This Row],[Clients Rate per T2 (USD)]] - WORKSHEET[[#This Row],[Supplier Rate Per t2 (USD)]]</f>
        <v>300</v>
      </c>
      <c r="Z2160" s="5">
        <f>WORKSHEET[[#This Row],[Profit Per T]] * WORKSHEET[[#This Row],[Weight]]</f>
        <v>8832</v>
      </c>
      <c r="AA2160">
        <v>1</v>
      </c>
      <c r="AB2160" s="1">
        <v>4.05</v>
      </c>
      <c r="AC2160" s="1">
        <v>2.7</v>
      </c>
      <c r="AD2160" s="1">
        <v>3.375</v>
      </c>
      <c r="AE2160" s="1">
        <f>WORKSHEET[[#This Row],[Delay at toll gate in days]] +WORKSHEET[[#This Row],[Delay at workshop in days]] +WORKSHEET[[#This Row],[Delay at border in days]]</f>
        <v>10.125</v>
      </c>
    </row>
    <row r="2161" spans="1:31" x14ac:dyDescent="0.35">
      <c r="A2161" t="s">
        <v>2181</v>
      </c>
      <c r="B2161" t="s">
        <v>10</v>
      </c>
      <c r="C2161" t="s">
        <v>68</v>
      </c>
      <c r="D2161" t="s">
        <v>3620</v>
      </c>
      <c r="E2161" t="s">
        <v>3618</v>
      </c>
      <c r="F2161" t="str">
        <f>WORKSHEET[[#This Row],[Depart From]]&amp;"-"&amp;WORKSHEET[[#This Row],[Arrive To]]</f>
        <v>Zanzibar-Tripoli</v>
      </c>
      <c r="G2161" s="2">
        <v>44697</v>
      </c>
      <c r="H2161" s="2">
        <v>44728</v>
      </c>
      <c r="I2161" s="2" t="str">
        <f t="shared" si="33"/>
        <v>Delivered</v>
      </c>
      <c r="J2161" s="2" t="str">
        <f>TEXT(WORKSHEET[[#This Row],[Offloading Date]], "mmm")</f>
        <v>Jun</v>
      </c>
      <c r="K2161" s="2" t="str">
        <f>IF(OR(WORKSHEET[[#This Row],[Year]]="", ISBLANK(WORKSHEET[[#This Row],[Year]]), WORKSHEET[[#This Row],[Year]]="null"), "Exclude", "Include")</f>
        <v>Include</v>
      </c>
      <c r="L2161" t="s">
        <v>16</v>
      </c>
      <c r="M2161" t="s">
        <v>12</v>
      </c>
      <c r="N2161" t="s">
        <v>13</v>
      </c>
      <c r="O2161">
        <v>34.047400000000003</v>
      </c>
      <c r="P2161">
        <v>600</v>
      </c>
      <c r="Q2161" t="s">
        <v>14</v>
      </c>
      <c r="R2161">
        <f>P2161 * _xll.XLOOKUP(Q2161,CALCULATION!$A$15:$A$17, CALCULATION!$B$15:$B$17 )</f>
        <v>600</v>
      </c>
      <c r="S2161" s="5">
        <f>O2161*P2161*_xll.XLOOKUP(Q2161,CALCULATION!$A$15:$A$17, CALCULATION!$B$15:$B$17)</f>
        <v>20428.440000000002</v>
      </c>
      <c r="T2161">
        <v>300</v>
      </c>
      <c r="U2161" t="s">
        <v>14</v>
      </c>
      <c r="V2161">
        <f>T2161 * _xll.XLOOKUP(U2161,CALCULATION!$A$15:$A$17, CALCULATION!$B$15:$B$17 )</f>
        <v>300</v>
      </c>
      <c r="W2161" s="5">
        <f>O2161*T2161*_xll.XLOOKUP(U2161,CALCULATION!$A$15:$A$17, CALCULATION!$B$15:$B$17)</f>
        <v>10214.220000000001</v>
      </c>
      <c r="X2161" s="5">
        <f>WORKSHEET[[#This Row],[Clients Total Cost]] / WORKSHEET[[#This Row],[Clients Rate per T2 (USD)]]</f>
        <v>34.047400000000003</v>
      </c>
      <c r="Y2161" s="5">
        <f>WORKSHEET[[#This Row],[Clients Rate per T2 (USD)]] - WORKSHEET[[#This Row],[Supplier Rate Per t2 (USD)]]</f>
        <v>300</v>
      </c>
      <c r="Z2161" s="5">
        <f>WORKSHEET[[#This Row],[Profit Per T]] * WORKSHEET[[#This Row],[Weight]]</f>
        <v>10214.220000000001</v>
      </c>
      <c r="AA2161">
        <v>1</v>
      </c>
      <c r="AB2161" s="1">
        <v>4.6499999999999995</v>
      </c>
      <c r="AC2161" s="1">
        <v>3.1</v>
      </c>
      <c r="AD2161" s="1">
        <v>3.875</v>
      </c>
      <c r="AE2161" s="1">
        <f>WORKSHEET[[#This Row],[Delay at toll gate in days]] +WORKSHEET[[#This Row],[Delay at workshop in days]] +WORKSHEET[[#This Row],[Delay at border in days]]</f>
        <v>11.625</v>
      </c>
    </row>
    <row r="2162" spans="1:31" x14ac:dyDescent="0.35">
      <c r="A2162" t="s">
        <v>2182</v>
      </c>
      <c r="B2162" t="s">
        <v>10</v>
      </c>
      <c r="C2162" t="s">
        <v>68</v>
      </c>
      <c r="D2162" t="s">
        <v>3616</v>
      </c>
      <c r="E2162" t="s">
        <v>3612</v>
      </c>
      <c r="F2162" t="str">
        <f>WORKSHEET[[#This Row],[Depart From]]&amp;"-"&amp;WORKSHEET[[#This Row],[Arrive To]]</f>
        <v>Marrakech-Victoria</v>
      </c>
      <c r="G2162" s="2">
        <v>44697</v>
      </c>
      <c r="H2162" s="2">
        <v>44730</v>
      </c>
      <c r="I2162" s="2" t="str">
        <f t="shared" si="33"/>
        <v>Delivered</v>
      </c>
      <c r="J2162" s="2" t="str">
        <f>TEXT(WORKSHEET[[#This Row],[Offloading Date]], "mmm")</f>
        <v>Jun</v>
      </c>
      <c r="K2162" s="2" t="str">
        <f>IF(OR(WORKSHEET[[#This Row],[Year]]="", ISBLANK(WORKSHEET[[#This Row],[Year]]), WORKSHEET[[#This Row],[Year]]="null"), "Exclude", "Include")</f>
        <v>Include</v>
      </c>
      <c r="L2162" t="s">
        <v>16</v>
      </c>
      <c r="M2162" t="s">
        <v>12</v>
      </c>
      <c r="N2162" t="s">
        <v>13</v>
      </c>
      <c r="O2162">
        <v>32.0608</v>
      </c>
      <c r="P2162">
        <v>600</v>
      </c>
      <c r="Q2162" t="s">
        <v>14</v>
      </c>
      <c r="R2162">
        <f>P2162 * _xll.XLOOKUP(Q2162,CALCULATION!$A$15:$A$17, CALCULATION!$B$15:$B$17 )</f>
        <v>600</v>
      </c>
      <c r="S2162" s="5">
        <f>O2162*P2162*_xll.XLOOKUP(Q2162,CALCULATION!$A$15:$A$17, CALCULATION!$B$15:$B$17)</f>
        <v>19236.48</v>
      </c>
      <c r="T2162">
        <v>300</v>
      </c>
      <c r="U2162" t="s">
        <v>14</v>
      </c>
      <c r="V2162">
        <f>T2162 * _xll.XLOOKUP(U2162,CALCULATION!$A$15:$A$17, CALCULATION!$B$15:$B$17 )</f>
        <v>300</v>
      </c>
      <c r="W2162" s="5">
        <f>O2162*T2162*_xll.XLOOKUP(U2162,CALCULATION!$A$15:$A$17, CALCULATION!$B$15:$B$17)</f>
        <v>9618.24</v>
      </c>
      <c r="X2162" s="5">
        <f>WORKSHEET[[#This Row],[Clients Total Cost]] / WORKSHEET[[#This Row],[Clients Rate per T2 (USD)]]</f>
        <v>32.0608</v>
      </c>
      <c r="Y2162" s="5">
        <f>WORKSHEET[[#This Row],[Clients Rate per T2 (USD)]] - WORKSHEET[[#This Row],[Supplier Rate Per t2 (USD)]]</f>
        <v>300</v>
      </c>
      <c r="Z2162" s="5">
        <f>WORKSHEET[[#This Row],[Profit Per T]] * WORKSHEET[[#This Row],[Weight]]</f>
        <v>9618.24</v>
      </c>
      <c r="AA2162">
        <v>1</v>
      </c>
      <c r="AB2162" s="1">
        <v>4.95</v>
      </c>
      <c r="AC2162" s="1">
        <v>3.3000000000000003</v>
      </c>
      <c r="AD2162" s="1">
        <v>4.125</v>
      </c>
      <c r="AE2162" s="1">
        <f>WORKSHEET[[#This Row],[Delay at toll gate in days]] +WORKSHEET[[#This Row],[Delay at workshop in days]] +WORKSHEET[[#This Row],[Delay at border in days]]</f>
        <v>12.375</v>
      </c>
    </row>
    <row r="2163" spans="1:31" x14ac:dyDescent="0.35">
      <c r="A2163" t="s">
        <v>2183</v>
      </c>
      <c r="B2163" t="s">
        <v>10</v>
      </c>
      <c r="C2163" t="s">
        <v>68</v>
      </c>
      <c r="D2163" t="s">
        <v>3620</v>
      </c>
      <c r="E2163" t="s">
        <v>3617</v>
      </c>
      <c r="F2163" t="str">
        <f>WORKSHEET[[#This Row],[Depart From]]&amp;"-"&amp;WORKSHEET[[#This Row],[Arrive To]]</f>
        <v>Zanzibar-Lagos</v>
      </c>
      <c r="G2163" s="2">
        <v>44697</v>
      </c>
      <c r="H2163" s="2">
        <v>44730</v>
      </c>
      <c r="I2163" s="2" t="str">
        <f t="shared" si="33"/>
        <v>Delivered</v>
      </c>
      <c r="J2163" s="2" t="str">
        <f>TEXT(WORKSHEET[[#This Row],[Offloading Date]], "mmm")</f>
        <v>Jun</v>
      </c>
      <c r="K2163" s="2" t="str">
        <f>IF(OR(WORKSHEET[[#This Row],[Year]]="", ISBLANK(WORKSHEET[[#This Row],[Year]]), WORKSHEET[[#This Row],[Year]]="null"), "Exclude", "Include")</f>
        <v>Include</v>
      </c>
      <c r="L2163" t="s">
        <v>16</v>
      </c>
      <c r="M2163" t="s">
        <v>12</v>
      </c>
      <c r="N2163" t="s">
        <v>13</v>
      </c>
      <c r="O2163">
        <v>32.0274</v>
      </c>
      <c r="P2163">
        <v>600</v>
      </c>
      <c r="Q2163" t="s">
        <v>14</v>
      </c>
      <c r="R2163">
        <f>P2163 * _xll.XLOOKUP(Q2163,CALCULATION!$A$15:$A$17, CALCULATION!$B$15:$B$17 )</f>
        <v>600</v>
      </c>
      <c r="S2163" s="5">
        <f>O2163*P2163*_xll.XLOOKUP(Q2163,CALCULATION!$A$15:$A$17, CALCULATION!$B$15:$B$17)</f>
        <v>19216.439999999999</v>
      </c>
      <c r="T2163">
        <v>300</v>
      </c>
      <c r="U2163" t="s">
        <v>14</v>
      </c>
      <c r="V2163">
        <f>T2163 * _xll.XLOOKUP(U2163,CALCULATION!$A$15:$A$17, CALCULATION!$B$15:$B$17 )</f>
        <v>300</v>
      </c>
      <c r="W2163" s="5">
        <f>O2163*T2163*_xll.XLOOKUP(U2163,CALCULATION!$A$15:$A$17, CALCULATION!$B$15:$B$17)</f>
        <v>9608.2199999999993</v>
      </c>
      <c r="X2163" s="5">
        <f>WORKSHEET[[#This Row],[Clients Total Cost]] / WORKSHEET[[#This Row],[Clients Rate per T2 (USD)]]</f>
        <v>32.0274</v>
      </c>
      <c r="Y2163" s="5">
        <f>WORKSHEET[[#This Row],[Clients Rate per T2 (USD)]] - WORKSHEET[[#This Row],[Supplier Rate Per t2 (USD)]]</f>
        <v>300</v>
      </c>
      <c r="Z2163" s="5">
        <f>WORKSHEET[[#This Row],[Profit Per T]] * WORKSHEET[[#This Row],[Weight]]</f>
        <v>9608.2199999999993</v>
      </c>
      <c r="AA2163">
        <v>1</v>
      </c>
      <c r="AB2163" s="1">
        <v>4.95</v>
      </c>
      <c r="AC2163" s="1">
        <v>3.3000000000000003</v>
      </c>
      <c r="AD2163" s="1">
        <v>4.125</v>
      </c>
      <c r="AE2163" s="1">
        <f>WORKSHEET[[#This Row],[Delay at toll gate in days]] +WORKSHEET[[#This Row],[Delay at workshop in days]] +WORKSHEET[[#This Row],[Delay at border in days]]</f>
        <v>12.375</v>
      </c>
    </row>
    <row r="2164" spans="1:31" x14ac:dyDescent="0.35">
      <c r="A2164" t="s">
        <v>2184</v>
      </c>
      <c r="B2164" t="s">
        <v>10</v>
      </c>
      <c r="C2164" t="s">
        <v>68</v>
      </c>
      <c r="D2164" t="s">
        <v>3615</v>
      </c>
      <c r="E2164" t="s">
        <v>3617</v>
      </c>
      <c r="F2164" t="str">
        <f>WORKSHEET[[#This Row],[Depart From]]&amp;"-"&amp;WORKSHEET[[#This Row],[Arrive To]]</f>
        <v>Mombasa-Lagos</v>
      </c>
      <c r="G2164" s="2">
        <v>44736</v>
      </c>
      <c r="H2164" s="2">
        <v>44760</v>
      </c>
      <c r="I2164" s="2" t="str">
        <f t="shared" si="33"/>
        <v>Delivered</v>
      </c>
      <c r="J2164" s="2" t="str">
        <f>TEXT(WORKSHEET[[#This Row],[Offloading Date]], "mmm")</f>
        <v>Jul</v>
      </c>
      <c r="K2164" s="2" t="str">
        <f>IF(OR(WORKSHEET[[#This Row],[Year]]="", ISBLANK(WORKSHEET[[#This Row],[Year]]), WORKSHEET[[#This Row],[Year]]="null"), "Exclude", "Include")</f>
        <v>Include</v>
      </c>
      <c r="L2164" t="s">
        <v>16</v>
      </c>
      <c r="M2164" t="s">
        <v>12</v>
      </c>
      <c r="N2164" t="s">
        <v>13</v>
      </c>
      <c r="O2164">
        <v>33.9788</v>
      </c>
      <c r="P2164">
        <v>600</v>
      </c>
      <c r="Q2164" t="s">
        <v>14</v>
      </c>
      <c r="R2164">
        <f>P2164 * _xll.XLOOKUP(Q2164,CALCULATION!$A$15:$A$17, CALCULATION!$B$15:$B$17 )</f>
        <v>600</v>
      </c>
      <c r="S2164" s="5">
        <f>O2164*P2164*_xll.XLOOKUP(Q2164,CALCULATION!$A$15:$A$17, CALCULATION!$B$15:$B$17)</f>
        <v>20387.28</v>
      </c>
      <c r="T2164">
        <v>300</v>
      </c>
      <c r="U2164" t="s">
        <v>14</v>
      </c>
      <c r="V2164">
        <f>T2164 * _xll.XLOOKUP(U2164,CALCULATION!$A$15:$A$17, CALCULATION!$B$15:$B$17 )</f>
        <v>300</v>
      </c>
      <c r="W2164" s="5">
        <f>O2164*T2164*_xll.XLOOKUP(U2164,CALCULATION!$A$15:$A$17, CALCULATION!$B$15:$B$17)</f>
        <v>10193.64</v>
      </c>
      <c r="X2164" s="5">
        <f>WORKSHEET[[#This Row],[Clients Total Cost]] / WORKSHEET[[#This Row],[Clients Rate per T2 (USD)]]</f>
        <v>33.9788</v>
      </c>
      <c r="Y2164" s="5">
        <f>WORKSHEET[[#This Row],[Clients Rate per T2 (USD)]] - WORKSHEET[[#This Row],[Supplier Rate Per t2 (USD)]]</f>
        <v>300</v>
      </c>
      <c r="Z2164" s="5">
        <f>WORKSHEET[[#This Row],[Profit Per T]] * WORKSHEET[[#This Row],[Weight]]</f>
        <v>10193.64</v>
      </c>
      <c r="AA2164">
        <v>1</v>
      </c>
      <c r="AB2164" s="1">
        <v>3.5999999999999996</v>
      </c>
      <c r="AC2164" s="1">
        <v>2.4000000000000004</v>
      </c>
      <c r="AD2164" s="1">
        <v>3</v>
      </c>
      <c r="AE2164" s="1">
        <f>WORKSHEET[[#This Row],[Delay at toll gate in days]] +WORKSHEET[[#This Row],[Delay at workshop in days]] +WORKSHEET[[#This Row],[Delay at border in days]]</f>
        <v>9</v>
      </c>
    </row>
    <row r="2165" spans="1:31" x14ac:dyDescent="0.35">
      <c r="A2165" t="s">
        <v>2185</v>
      </c>
      <c r="B2165" t="s">
        <v>10</v>
      </c>
      <c r="C2165" t="s">
        <v>68</v>
      </c>
      <c r="D2165" t="s">
        <v>3616</v>
      </c>
      <c r="E2165" t="s">
        <v>3618</v>
      </c>
      <c r="F2165" t="str">
        <f>WORKSHEET[[#This Row],[Depart From]]&amp;"-"&amp;WORKSHEET[[#This Row],[Arrive To]]</f>
        <v>Marrakech-Tripoli</v>
      </c>
      <c r="G2165" s="2">
        <v>44698</v>
      </c>
      <c r="H2165" s="2">
        <v>44728</v>
      </c>
      <c r="I2165" s="2" t="str">
        <f t="shared" si="33"/>
        <v>Delivered</v>
      </c>
      <c r="J2165" s="2" t="str">
        <f>TEXT(WORKSHEET[[#This Row],[Offloading Date]], "mmm")</f>
        <v>Jun</v>
      </c>
      <c r="K2165" s="2" t="str">
        <f>IF(OR(WORKSHEET[[#This Row],[Year]]="", ISBLANK(WORKSHEET[[#This Row],[Year]]), WORKSHEET[[#This Row],[Year]]="null"), "Exclude", "Include")</f>
        <v>Include</v>
      </c>
      <c r="L2165" t="s">
        <v>16</v>
      </c>
      <c r="M2165" t="s">
        <v>12</v>
      </c>
      <c r="N2165" t="s">
        <v>13</v>
      </c>
      <c r="O2165">
        <v>32.017600000000002</v>
      </c>
      <c r="P2165">
        <v>600</v>
      </c>
      <c r="Q2165" t="s">
        <v>14</v>
      </c>
      <c r="R2165">
        <f>P2165 * _xll.XLOOKUP(Q2165,CALCULATION!$A$15:$A$17, CALCULATION!$B$15:$B$17 )</f>
        <v>600</v>
      </c>
      <c r="S2165" s="5">
        <f>O2165*P2165*_xll.XLOOKUP(Q2165,CALCULATION!$A$15:$A$17, CALCULATION!$B$15:$B$17)</f>
        <v>19210.560000000001</v>
      </c>
      <c r="T2165">
        <v>300</v>
      </c>
      <c r="U2165" t="s">
        <v>14</v>
      </c>
      <c r="V2165">
        <f>T2165 * _xll.XLOOKUP(U2165,CALCULATION!$A$15:$A$17, CALCULATION!$B$15:$B$17 )</f>
        <v>300</v>
      </c>
      <c r="W2165" s="5">
        <f>O2165*T2165*_xll.XLOOKUP(U2165,CALCULATION!$A$15:$A$17, CALCULATION!$B$15:$B$17)</f>
        <v>9605.2800000000007</v>
      </c>
      <c r="X2165" s="5">
        <f>WORKSHEET[[#This Row],[Clients Total Cost]] / WORKSHEET[[#This Row],[Clients Rate per T2 (USD)]]</f>
        <v>32.017600000000002</v>
      </c>
      <c r="Y2165" s="5">
        <f>WORKSHEET[[#This Row],[Clients Rate per T2 (USD)]] - WORKSHEET[[#This Row],[Supplier Rate Per t2 (USD)]]</f>
        <v>300</v>
      </c>
      <c r="Z2165" s="5">
        <f>WORKSHEET[[#This Row],[Profit Per T]] * WORKSHEET[[#This Row],[Weight]]</f>
        <v>9605.2800000000007</v>
      </c>
      <c r="AA2165">
        <v>1</v>
      </c>
      <c r="AB2165" s="1">
        <v>4.5</v>
      </c>
      <c r="AC2165" s="1">
        <v>3</v>
      </c>
      <c r="AD2165" s="1">
        <v>3.75</v>
      </c>
      <c r="AE2165" s="1">
        <f>WORKSHEET[[#This Row],[Delay at toll gate in days]] +WORKSHEET[[#This Row],[Delay at workshop in days]] +WORKSHEET[[#This Row],[Delay at border in days]]</f>
        <v>11.25</v>
      </c>
    </row>
    <row r="2166" spans="1:31" x14ac:dyDescent="0.35">
      <c r="A2166" t="s">
        <v>2186</v>
      </c>
      <c r="B2166" t="s">
        <v>10</v>
      </c>
      <c r="C2166" t="s">
        <v>68</v>
      </c>
      <c r="D2166" t="s">
        <v>3616</v>
      </c>
      <c r="E2166" t="s">
        <v>3612</v>
      </c>
      <c r="F2166" t="str">
        <f>WORKSHEET[[#This Row],[Depart From]]&amp;"-"&amp;WORKSHEET[[#This Row],[Arrive To]]</f>
        <v>Marrakech-Victoria</v>
      </c>
      <c r="G2166" s="2">
        <v>44729</v>
      </c>
      <c r="H2166" s="2">
        <v>44759</v>
      </c>
      <c r="I2166" s="2" t="str">
        <f t="shared" si="33"/>
        <v>Delivered</v>
      </c>
      <c r="J2166" s="2" t="str">
        <f>TEXT(WORKSHEET[[#This Row],[Offloading Date]], "mmm")</f>
        <v>Jul</v>
      </c>
      <c r="K2166" s="2" t="str">
        <f>IF(OR(WORKSHEET[[#This Row],[Year]]="", ISBLANK(WORKSHEET[[#This Row],[Year]]), WORKSHEET[[#This Row],[Year]]="null"), "Exclude", "Include")</f>
        <v>Include</v>
      </c>
      <c r="L2166" t="s">
        <v>16</v>
      </c>
      <c r="M2166" t="s">
        <v>12</v>
      </c>
      <c r="N2166" t="s">
        <v>13</v>
      </c>
      <c r="O2166">
        <v>32.063000000000002</v>
      </c>
      <c r="P2166">
        <v>600</v>
      </c>
      <c r="Q2166" t="s">
        <v>14</v>
      </c>
      <c r="R2166">
        <f>P2166 * _xll.XLOOKUP(Q2166,CALCULATION!$A$15:$A$17, CALCULATION!$B$15:$B$17 )</f>
        <v>600</v>
      </c>
      <c r="S2166" s="5">
        <f>O2166*P2166*_xll.XLOOKUP(Q2166,CALCULATION!$A$15:$A$17, CALCULATION!$B$15:$B$17)</f>
        <v>19237.800000000003</v>
      </c>
      <c r="T2166">
        <v>300</v>
      </c>
      <c r="U2166" t="s">
        <v>14</v>
      </c>
      <c r="V2166">
        <f>T2166 * _xll.XLOOKUP(U2166,CALCULATION!$A$15:$A$17, CALCULATION!$B$15:$B$17 )</f>
        <v>300</v>
      </c>
      <c r="W2166" s="5">
        <f>O2166*T2166*_xll.XLOOKUP(U2166,CALCULATION!$A$15:$A$17, CALCULATION!$B$15:$B$17)</f>
        <v>9618.9000000000015</v>
      </c>
      <c r="X2166" s="5">
        <f>WORKSHEET[[#This Row],[Clients Total Cost]] / WORKSHEET[[#This Row],[Clients Rate per T2 (USD)]]</f>
        <v>32.063000000000002</v>
      </c>
      <c r="Y2166" s="5">
        <f>WORKSHEET[[#This Row],[Clients Rate per T2 (USD)]] - WORKSHEET[[#This Row],[Supplier Rate Per t2 (USD)]]</f>
        <v>300</v>
      </c>
      <c r="Z2166" s="5">
        <f>WORKSHEET[[#This Row],[Profit Per T]] * WORKSHEET[[#This Row],[Weight]]</f>
        <v>9618.9000000000015</v>
      </c>
      <c r="AA2166">
        <v>1</v>
      </c>
      <c r="AB2166" s="1">
        <v>4.5</v>
      </c>
      <c r="AC2166" s="1">
        <v>3</v>
      </c>
      <c r="AD2166" s="1">
        <v>3.75</v>
      </c>
      <c r="AE2166" s="1">
        <f>WORKSHEET[[#This Row],[Delay at toll gate in days]] +WORKSHEET[[#This Row],[Delay at workshop in days]] +WORKSHEET[[#This Row],[Delay at border in days]]</f>
        <v>11.25</v>
      </c>
    </row>
    <row r="2167" spans="1:31" x14ac:dyDescent="0.35">
      <c r="A2167" t="s">
        <v>2187</v>
      </c>
      <c r="B2167" t="s">
        <v>10</v>
      </c>
      <c r="C2167" t="s">
        <v>68</v>
      </c>
      <c r="D2167" t="s">
        <v>3616</v>
      </c>
      <c r="E2167" t="s">
        <v>3614</v>
      </c>
      <c r="F2167" t="str">
        <f>WORKSHEET[[#This Row],[Depart From]]&amp;"-"&amp;WORKSHEET[[#This Row],[Arrive To]]</f>
        <v>Marrakech-Alger</v>
      </c>
      <c r="G2167" s="2">
        <v>44725</v>
      </c>
      <c r="H2167" s="2">
        <v>44746</v>
      </c>
      <c r="I2167" s="2" t="str">
        <f t="shared" si="33"/>
        <v>Delivered</v>
      </c>
      <c r="J2167" s="2" t="str">
        <f>TEXT(WORKSHEET[[#This Row],[Offloading Date]], "mmm")</f>
        <v>Jul</v>
      </c>
      <c r="K2167" s="2" t="str">
        <f>IF(OR(WORKSHEET[[#This Row],[Year]]="", ISBLANK(WORKSHEET[[#This Row],[Year]]), WORKSHEET[[#This Row],[Year]]="null"), "Exclude", "Include")</f>
        <v>Include</v>
      </c>
      <c r="L2167" t="s">
        <v>16</v>
      </c>
      <c r="M2167" t="s">
        <v>12</v>
      </c>
      <c r="N2167" t="s">
        <v>13</v>
      </c>
      <c r="O2167">
        <v>29.5688</v>
      </c>
      <c r="P2167">
        <v>600</v>
      </c>
      <c r="Q2167" t="s">
        <v>14</v>
      </c>
      <c r="R2167">
        <f>P2167 * _xll.XLOOKUP(Q2167,CALCULATION!$A$15:$A$17, CALCULATION!$B$15:$B$17 )</f>
        <v>600</v>
      </c>
      <c r="S2167" s="5">
        <f>O2167*P2167*_xll.XLOOKUP(Q2167,CALCULATION!$A$15:$A$17, CALCULATION!$B$15:$B$17)</f>
        <v>17741.28</v>
      </c>
      <c r="T2167">
        <v>300</v>
      </c>
      <c r="U2167" t="s">
        <v>14</v>
      </c>
      <c r="V2167">
        <f>T2167 * _xll.XLOOKUP(U2167,CALCULATION!$A$15:$A$17, CALCULATION!$B$15:$B$17 )</f>
        <v>300</v>
      </c>
      <c r="W2167" s="5">
        <f>O2167*T2167*_xll.XLOOKUP(U2167,CALCULATION!$A$15:$A$17, CALCULATION!$B$15:$B$17)</f>
        <v>8870.64</v>
      </c>
      <c r="X2167" s="5">
        <f>WORKSHEET[[#This Row],[Clients Total Cost]] / WORKSHEET[[#This Row],[Clients Rate per T2 (USD)]]</f>
        <v>29.5688</v>
      </c>
      <c r="Y2167" s="5">
        <f>WORKSHEET[[#This Row],[Clients Rate per T2 (USD)]] - WORKSHEET[[#This Row],[Supplier Rate Per t2 (USD)]]</f>
        <v>300</v>
      </c>
      <c r="Z2167" s="5">
        <f>WORKSHEET[[#This Row],[Profit Per T]] * WORKSHEET[[#This Row],[Weight]]</f>
        <v>8870.64</v>
      </c>
      <c r="AA2167">
        <v>1</v>
      </c>
      <c r="AB2167" s="1">
        <v>3.15</v>
      </c>
      <c r="AC2167" s="1">
        <v>2.1</v>
      </c>
      <c r="AD2167" s="1">
        <v>2.625</v>
      </c>
      <c r="AE2167" s="1">
        <f>WORKSHEET[[#This Row],[Delay at toll gate in days]] +WORKSHEET[[#This Row],[Delay at workshop in days]] +WORKSHEET[[#This Row],[Delay at border in days]]</f>
        <v>7.875</v>
      </c>
    </row>
    <row r="2168" spans="1:31" x14ac:dyDescent="0.35">
      <c r="A2168" t="s">
        <v>2188</v>
      </c>
      <c r="B2168" t="s">
        <v>10</v>
      </c>
      <c r="C2168" t="s">
        <v>68</v>
      </c>
      <c r="D2168" t="s">
        <v>3620</v>
      </c>
      <c r="E2168" t="s">
        <v>3613</v>
      </c>
      <c r="F2168" t="str">
        <f>WORKSHEET[[#This Row],[Depart From]]&amp;"-"&amp;WORKSHEET[[#This Row],[Arrive To]]</f>
        <v>Zanzibar-Sanaa</v>
      </c>
      <c r="G2168" s="2">
        <v>44753</v>
      </c>
      <c r="H2168" s="2">
        <v>44775</v>
      </c>
      <c r="I2168" s="2" t="str">
        <f t="shared" si="33"/>
        <v>Delivered</v>
      </c>
      <c r="J2168" s="2" t="str">
        <f>TEXT(WORKSHEET[[#This Row],[Offloading Date]], "mmm")</f>
        <v>Aug</v>
      </c>
      <c r="K2168" s="2" t="str">
        <f>IF(OR(WORKSHEET[[#This Row],[Year]]="", ISBLANK(WORKSHEET[[#This Row],[Year]]), WORKSHEET[[#This Row],[Year]]="null"), "Exclude", "Include")</f>
        <v>Include</v>
      </c>
      <c r="L2168" t="s">
        <v>16</v>
      </c>
      <c r="M2168" t="s">
        <v>12</v>
      </c>
      <c r="N2168" t="s">
        <v>13</v>
      </c>
      <c r="O2168">
        <v>34.1126</v>
      </c>
      <c r="P2168">
        <v>600</v>
      </c>
      <c r="Q2168" t="s">
        <v>14</v>
      </c>
      <c r="R2168">
        <f>P2168 * _xll.XLOOKUP(Q2168,CALCULATION!$A$15:$A$17, CALCULATION!$B$15:$B$17 )</f>
        <v>600</v>
      </c>
      <c r="S2168" s="5">
        <f>O2168*P2168*_xll.XLOOKUP(Q2168,CALCULATION!$A$15:$A$17, CALCULATION!$B$15:$B$17)</f>
        <v>20467.560000000001</v>
      </c>
      <c r="T2168">
        <v>300</v>
      </c>
      <c r="U2168" t="s">
        <v>14</v>
      </c>
      <c r="V2168">
        <f>T2168 * _xll.XLOOKUP(U2168,CALCULATION!$A$15:$A$17, CALCULATION!$B$15:$B$17 )</f>
        <v>300</v>
      </c>
      <c r="W2168" s="5">
        <f>O2168*T2168*_xll.XLOOKUP(U2168,CALCULATION!$A$15:$A$17, CALCULATION!$B$15:$B$17)</f>
        <v>10233.780000000001</v>
      </c>
      <c r="X2168" s="5">
        <f>WORKSHEET[[#This Row],[Clients Total Cost]] / WORKSHEET[[#This Row],[Clients Rate per T2 (USD)]]</f>
        <v>34.1126</v>
      </c>
      <c r="Y2168" s="5">
        <f>WORKSHEET[[#This Row],[Clients Rate per T2 (USD)]] - WORKSHEET[[#This Row],[Supplier Rate Per t2 (USD)]]</f>
        <v>300</v>
      </c>
      <c r="Z2168" s="5">
        <f>WORKSHEET[[#This Row],[Profit Per T]] * WORKSHEET[[#This Row],[Weight]]</f>
        <v>10233.780000000001</v>
      </c>
      <c r="AA2168">
        <v>1</v>
      </c>
      <c r="AB2168" s="1">
        <v>3.3</v>
      </c>
      <c r="AC2168" s="1">
        <v>2.2000000000000002</v>
      </c>
      <c r="AD2168" s="1">
        <v>2.75</v>
      </c>
      <c r="AE2168" s="1">
        <f>WORKSHEET[[#This Row],[Delay at toll gate in days]] +WORKSHEET[[#This Row],[Delay at workshop in days]] +WORKSHEET[[#This Row],[Delay at border in days]]</f>
        <v>8.25</v>
      </c>
    </row>
    <row r="2169" spans="1:31" x14ac:dyDescent="0.35">
      <c r="A2169" t="s">
        <v>2189</v>
      </c>
      <c r="B2169" t="s">
        <v>10</v>
      </c>
      <c r="C2169" t="s">
        <v>68</v>
      </c>
      <c r="D2169" t="s">
        <v>3616</v>
      </c>
      <c r="E2169" t="s">
        <v>3613</v>
      </c>
      <c r="F2169" t="str">
        <f>WORKSHEET[[#This Row],[Depart From]]&amp;"-"&amp;WORKSHEET[[#This Row],[Arrive To]]</f>
        <v>Marrakech-Sanaa</v>
      </c>
      <c r="G2169" s="2">
        <v>44729</v>
      </c>
      <c r="H2169" s="2">
        <v>44753</v>
      </c>
      <c r="I2169" s="2" t="str">
        <f t="shared" si="33"/>
        <v>Delivered</v>
      </c>
      <c r="J2169" s="2" t="str">
        <f>TEXT(WORKSHEET[[#This Row],[Offloading Date]], "mmm")</f>
        <v>Jul</v>
      </c>
      <c r="K2169" s="2" t="str">
        <f>IF(OR(WORKSHEET[[#This Row],[Year]]="", ISBLANK(WORKSHEET[[#This Row],[Year]]), WORKSHEET[[#This Row],[Year]]="null"), "Exclude", "Include")</f>
        <v>Include</v>
      </c>
      <c r="L2169" t="s">
        <v>16</v>
      </c>
      <c r="M2169" t="s">
        <v>12</v>
      </c>
      <c r="N2169" t="s">
        <v>13</v>
      </c>
      <c r="O2169">
        <v>32.0548</v>
      </c>
      <c r="P2169">
        <v>600</v>
      </c>
      <c r="Q2169" t="s">
        <v>14</v>
      </c>
      <c r="R2169">
        <f>P2169 * _xll.XLOOKUP(Q2169,CALCULATION!$A$15:$A$17, CALCULATION!$B$15:$B$17 )</f>
        <v>600</v>
      </c>
      <c r="S2169" s="5">
        <f>O2169*P2169*_xll.XLOOKUP(Q2169,CALCULATION!$A$15:$A$17, CALCULATION!$B$15:$B$17)</f>
        <v>19232.88</v>
      </c>
      <c r="T2169">
        <v>300</v>
      </c>
      <c r="U2169" t="s">
        <v>14</v>
      </c>
      <c r="V2169">
        <f>T2169 * _xll.XLOOKUP(U2169,CALCULATION!$A$15:$A$17, CALCULATION!$B$15:$B$17 )</f>
        <v>300</v>
      </c>
      <c r="W2169" s="5">
        <f>O2169*T2169*_xll.XLOOKUP(U2169,CALCULATION!$A$15:$A$17, CALCULATION!$B$15:$B$17)</f>
        <v>9616.44</v>
      </c>
      <c r="X2169" s="5">
        <f>WORKSHEET[[#This Row],[Clients Total Cost]] / WORKSHEET[[#This Row],[Clients Rate per T2 (USD)]]</f>
        <v>32.0548</v>
      </c>
      <c r="Y2169" s="5">
        <f>WORKSHEET[[#This Row],[Clients Rate per T2 (USD)]] - WORKSHEET[[#This Row],[Supplier Rate Per t2 (USD)]]</f>
        <v>300</v>
      </c>
      <c r="Z2169" s="5">
        <f>WORKSHEET[[#This Row],[Profit Per T]] * WORKSHEET[[#This Row],[Weight]]</f>
        <v>9616.44</v>
      </c>
      <c r="AA2169">
        <v>1</v>
      </c>
      <c r="AB2169" s="1">
        <v>3.5999999999999996</v>
      </c>
      <c r="AC2169" s="1">
        <v>2.4000000000000004</v>
      </c>
      <c r="AD2169" s="1">
        <v>3</v>
      </c>
      <c r="AE2169" s="1">
        <f>WORKSHEET[[#This Row],[Delay at toll gate in days]] +WORKSHEET[[#This Row],[Delay at workshop in days]] +WORKSHEET[[#This Row],[Delay at border in days]]</f>
        <v>9</v>
      </c>
    </row>
    <row r="2170" spans="1:31" x14ac:dyDescent="0.35">
      <c r="A2170" t="s">
        <v>2190</v>
      </c>
      <c r="B2170" t="s">
        <v>10</v>
      </c>
      <c r="C2170" t="s">
        <v>68</v>
      </c>
      <c r="D2170" t="s">
        <v>3615</v>
      </c>
      <c r="E2170" t="s">
        <v>3617</v>
      </c>
      <c r="F2170" t="str">
        <f>WORKSHEET[[#This Row],[Depart From]]&amp;"-"&amp;WORKSHEET[[#This Row],[Arrive To]]</f>
        <v>Mombasa-Lagos</v>
      </c>
      <c r="G2170" s="2">
        <v>44736</v>
      </c>
      <c r="H2170" s="2">
        <v>44757</v>
      </c>
      <c r="I2170" s="2" t="str">
        <f t="shared" si="33"/>
        <v>Delivered</v>
      </c>
      <c r="J2170" s="2" t="str">
        <f>TEXT(WORKSHEET[[#This Row],[Offloading Date]], "mmm")</f>
        <v>Jul</v>
      </c>
      <c r="K2170" s="2" t="str">
        <f>IF(OR(WORKSHEET[[#This Row],[Year]]="", ISBLANK(WORKSHEET[[#This Row],[Year]]), WORKSHEET[[#This Row],[Year]]="null"), "Exclude", "Include")</f>
        <v>Include</v>
      </c>
      <c r="L2170" t="s">
        <v>16</v>
      </c>
      <c r="M2170" t="s">
        <v>12</v>
      </c>
      <c r="N2170" t="s">
        <v>13</v>
      </c>
      <c r="O2170">
        <v>32.072600000000001</v>
      </c>
      <c r="P2170">
        <v>600</v>
      </c>
      <c r="Q2170" t="s">
        <v>14</v>
      </c>
      <c r="R2170">
        <f>P2170 * _xll.XLOOKUP(Q2170,CALCULATION!$A$15:$A$17, CALCULATION!$B$15:$B$17 )</f>
        <v>600</v>
      </c>
      <c r="S2170" s="5">
        <f>O2170*P2170*_xll.XLOOKUP(Q2170,CALCULATION!$A$15:$A$17, CALCULATION!$B$15:$B$17)</f>
        <v>19243.560000000001</v>
      </c>
      <c r="T2170">
        <v>300</v>
      </c>
      <c r="U2170" t="s">
        <v>14</v>
      </c>
      <c r="V2170">
        <f>T2170 * _xll.XLOOKUP(U2170,CALCULATION!$A$15:$A$17, CALCULATION!$B$15:$B$17 )</f>
        <v>300</v>
      </c>
      <c r="W2170" s="5">
        <f>O2170*T2170*_xll.XLOOKUP(U2170,CALCULATION!$A$15:$A$17, CALCULATION!$B$15:$B$17)</f>
        <v>9621.7800000000007</v>
      </c>
      <c r="X2170" s="5">
        <f>WORKSHEET[[#This Row],[Clients Total Cost]] / WORKSHEET[[#This Row],[Clients Rate per T2 (USD)]]</f>
        <v>32.072600000000001</v>
      </c>
      <c r="Y2170" s="5">
        <f>WORKSHEET[[#This Row],[Clients Rate per T2 (USD)]] - WORKSHEET[[#This Row],[Supplier Rate Per t2 (USD)]]</f>
        <v>300</v>
      </c>
      <c r="Z2170" s="5">
        <f>WORKSHEET[[#This Row],[Profit Per T]] * WORKSHEET[[#This Row],[Weight]]</f>
        <v>9621.7800000000007</v>
      </c>
      <c r="AA2170">
        <v>1</v>
      </c>
      <c r="AB2170" s="1">
        <v>3.15</v>
      </c>
      <c r="AC2170" s="1">
        <v>2.1</v>
      </c>
      <c r="AD2170" s="1">
        <v>2.625</v>
      </c>
      <c r="AE2170" s="1">
        <f>WORKSHEET[[#This Row],[Delay at toll gate in days]] +WORKSHEET[[#This Row],[Delay at workshop in days]] +WORKSHEET[[#This Row],[Delay at border in days]]</f>
        <v>7.875</v>
      </c>
    </row>
    <row r="2171" spans="1:31" x14ac:dyDescent="0.35">
      <c r="A2171" t="s">
        <v>2191</v>
      </c>
      <c r="B2171" t="s">
        <v>10</v>
      </c>
      <c r="C2171" t="s">
        <v>56</v>
      </c>
      <c r="D2171" t="s">
        <v>3620</v>
      </c>
      <c r="E2171" t="s">
        <v>3617</v>
      </c>
      <c r="F2171" t="str">
        <f>WORKSHEET[[#This Row],[Depart From]]&amp;"-"&amp;WORKSHEET[[#This Row],[Arrive To]]</f>
        <v>Zanzibar-Lagos</v>
      </c>
      <c r="G2171" s="2">
        <v>44695</v>
      </c>
      <c r="H2171" s="2">
        <v>44700</v>
      </c>
      <c r="I2171" s="2" t="str">
        <f t="shared" si="33"/>
        <v>Delivered</v>
      </c>
      <c r="J2171" s="2" t="str">
        <f>TEXT(WORKSHEET[[#This Row],[Offloading Date]], "mmm")</f>
        <v>May</v>
      </c>
      <c r="K2171" s="2" t="str">
        <f>IF(OR(WORKSHEET[[#This Row],[Year]]="", ISBLANK(WORKSHEET[[#This Row],[Year]]), WORKSHEET[[#This Row],[Year]]="null"), "Exclude", "Include")</f>
        <v>Include</v>
      </c>
      <c r="L2171" t="s">
        <v>16</v>
      </c>
      <c r="M2171" t="s">
        <v>12</v>
      </c>
      <c r="N2171" t="s">
        <v>57</v>
      </c>
      <c r="O2171">
        <v>20.053000000000001</v>
      </c>
      <c r="P2171">
        <v>100</v>
      </c>
      <c r="Q2171" t="s">
        <v>14</v>
      </c>
      <c r="R2171">
        <f>P2171 * _xll.XLOOKUP(Q2171,CALCULATION!$A$15:$A$17, CALCULATION!$B$15:$B$17 )</f>
        <v>100</v>
      </c>
      <c r="S2171" s="5">
        <f>O2171*P2171*_xll.XLOOKUP(Q2171,CALCULATION!$A$15:$A$17, CALCULATION!$B$15:$B$17)</f>
        <v>2005.3000000000002</v>
      </c>
      <c r="T2171">
        <v>80</v>
      </c>
      <c r="U2171" t="s">
        <v>14</v>
      </c>
      <c r="V2171">
        <f>T2171 * _xll.XLOOKUP(U2171,CALCULATION!$A$15:$A$17, CALCULATION!$B$15:$B$17 )</f>
        <v>80</v>
      </c>
      <c r="W2171" s="5">
        <f>O2171*T2171*_xll.XLOOKUP(U2171,CALCULATION!$A$15:$A$17, CALCULATION!$B$15:$B$17)</f>
        <v>1604.24</v>
      </c>
      <c r="X2171" s="5">
        <f>WORKSHEET[[#This Row],[Clients Total Cost]] / WORKSHEET[[#This Row],[Clients Rate per T2 (USD)]]</f>
        <v>20.053000000000001</v>
      </c>
      <c r="Y2171" s="5">
        <f>WORKSHEET[[#This Row],[Clients Rate per T2 (USD)]] - WORKSHEET[[#This Row],[Supplier Rate Per t2 (USD)]]</f>
        <v>20</v>
      </c>
      <c r="Z2171" s="5">
        <f>WORKSHEET[[#This Row],[Profit Per T]] * WORKSHEET[[#This Row],[Weight]]</f>
        <v>401.06</v>
      </c>
      <c r="AA2171">
        <v>1</v>
      </c>
      <c r="AB2171" s="1">
        <v>0.75</v>
      </c>
      <c r="AC2171" s="1">
        <v>0.5</v>
      </c>
      <c r="AD2171" s="1">
        <v>0.625</v>
      </c>
      <c r="AE2171" s="1">
        <f>WORKSHEET[[#This Row],[Delay at toll gate in days]] +WORKSHEET[[#This Row],[Delay at workshop in days]] +WORKSHEET[[#This Row],[Delay at border in days]]</f>
        <v>1.875</v>
      </c>
    </row>
    <row r="2172" spans="1:31" x14ac:dyDescent="0.35">
      <c r="A2172" t="s">
        <v>2192</v>
      </c>
      <c r="B2172" t="s">
        <v>10</v>
      </c>
      <c r="C2172" t="s">
        <v>68</v>
      </c>
      <c r="D2172" t="s">
        <v>3616</v>
      </c>
      <c r="E2172" t="s">
        <v>3612</v>
      </c>
      <c r="F2172" t="str">
        <f>WORKSHEET[[#This Row],[Depart From]]&amp;"-"&amp;WORKSHEET[[#This Row],[Arrive To]]</f>
        <v>Marrakech-Victoria</v>
      </c>
      <c r="G2172" s="2">
        <v>44756</v>
      </c>
      <c r="H2172" s="2">
        <v>44790</v>
      </c>
      <c r="I2172" s="2" t="str">
        <f t="shared" si="33"/>
        <v>Delivered</v>
      </c>
      <c r="J2172" s="2" t="str">
        <f>TEXT(WORKSHEET[[#This Row],[Offloading Date]], "mmm")</f>
        <v>Aug</v>
      </c>
      <c r="K2172" s="2" t="str">
        <f>IF(OR(WORKSHEET[[#This Row],[Year]]="", ISBLANK(WORKSHEET[[#This Row],[Year]]), WORKSHEET[[#This Row],[Year]]="null"), "Exclude", "Include")</f>
        <v>Include</v>
      </c>
      <c r="L2172" t="s">
        <v>16</v>
      </c>
      <c r="M2172" t="s">
        <v>12</v>
      </c>
      <c r="N2172" t="s">
        <v>13</v>
      </c>
      <c r="O2172">
        <v>29.034199999999998</v>
      </c>
      <c r="P2172">
        <v>600</v>
      </c>
      <c r="Q2172" t="s">
        <v>14</v>
      </c>
      <c r="R2172">
        <f>P2172 * _xll.XLOOKUP(Q2172,CALCULATION!$A$15:$A$17, CALCULATION!$B$15:$B$17 )</f>
        <v>600</v>
      </c>
      <c r="S2172" s="5">
        <f>O2172*P2172*_xll.XLOOKUP(Q2172,CALCULATION!$A$15:$A$17, CALCULATION!$B$15:$B$17)</f>
        <v>17420.52</v>
      </c>
      <c r="T2172">
        <v>300</v>
      </c>
      <c r="U2172" t="s">
        <v>14</v>
      </c>
      <c r="V2172">
        <f>T2172 * _xll.XLOOKUP(U2172,CALCULATION!$A$15:$A$17, CALCULATION!$B$15:$B$17 )</f>
        <v>300</v>
      </c>
      <c r="W2172" s="5">
        <f>O2172*T2172*_xll.XLOOKUP(U2172,CALCULATION!$A$15:$A$17, CALCULATION!$B$15:$B$17)</f>
        <v>8710.26</v>
      </c>
      <c r="X2172" s="5">
        <f>WORKSHEET[[#This Row],[Clients Total Cost]] / WORKSHEET[[#This Row],[Clients Rate per T2 (USD)]]</f>
        <v>29.034200000000002</v>
      </c>
      <c r="Y2172" s="5">
        <f>WORKSHEET[[#This Row],[Clients Rate per T2 (USD)]] - WORKSHEET[[#This Row],[Supplier Rate Per t2 (USD)]]</f>
        <v>300</v>
      </c>
      <c r="Z2172" s="5">
        <f>WORKSHEET[[#This Row],[Profit Per T]] * WORKSHEET[[#This Row],[Weight]]</f>
        <v>8710.26</v>
      </c>
      <c r="AA2172">
        <v>1</v>
      </c>
      <c r="AB2172" s="1">
        <v>5.0999999999999996</v>
      </c>
      <c r="AC2172" s="1">
        <v>3.4000000000000004</v>
      </c>
      <c r="AD2172" s="1">
        <v>4.25</v>
      </c>
      <c r="AE2172" s="1">
        <f>WORKSHEET[[#This Row],[Delay at toll gate in days]] +WORKSHEET[[#This Row],[Delay at workshop in days]] +WORKSHEET[[#This Row],[Delay at border in days]]</f>
        <v>12.75</v>
      </c>
    </row>
    <row r="2173" spans="1:31" x14ac:dyDescent="0.35">
      <c r="A2173" t="s">
        <v>2193</v>
      </c>
      <c r="B2173" t="s">
        <v>10</v>
      </c>
      <c r="C2173" t="s">
        <v>68</v>
      </c>
      <c r="D2173" t="s">
        <v>3616</v>
      </c>
      <c r="E2173" t="s">
        <v>3618</v>
      </c>
      <c r="F2173" t="str">
        <f>WORKSHEET[[#This Row],[Depart From]]&amp;"-"&amp;WORKSHEET[[#This Row],[Arrive To]]</f>
        <v>Marrakech-Tripoli</v>
      </c>
      <c r="G2173" s="2">
        <v>44756</v>
      </c>
      <c r="H2173" s="2">
        <v>44774</v>
      </c>
      <c r="I2173" s="2" t="str">
        <f t="shared" si="33"/>
        <v>Delivered</v>
      </c>
      <c r="J2173" s="2" t="str">
        <f>TEXT(WORKSHEET[[#This Row],[Offloading Date]], "mmm")</f>
        <v>Aug</v>
      </c>
      <c r="K2173" s="2" t="str">
        <f>IF(OR(WORKSHEET[[#This Row],[Year]]="", ISBLANK(WORKSHEET[[#This Row],[Year]]), WORKSHEET[[#This Row],[Year]]="null"), "Exclude", "Include")</f>
        <v>Include</v>
      </c>
      <c r="L2173" t="s">
        <v>16</v>
      </c>
      <c r="M2173" t="s">
        <v>12</v>
      </c>
      <c r="N2173" t="s">
        <v>13</v>
      </c>
      <c r="O2173">
        <v>30.068200000000001</v>
      </c>
      <c r="P2173">
        <v>600</v>
      </c>
      <c r="Q2173" t="s">
        <v>14</v>
      </c>
      <c r="R2173">
        <f>P2173 * _xll.XLOOKUP(Q2173,CALCULATION!$A$15:$A$17, CALCULATION!$B$15:$B$17 )</f>
        <v>600</v>
      </c>
      <c r="S2173" s="5">
        <f>O2173*P2173*_xll.XLOOKUP(Q2173,CALCULATION!$A$15:$A$17, CALCULATION!$B$15:$B$17)</f>
        <v>18040.920000000002</v>
      </c>
      <c r="T2173">
        <v>300</v>
      </c>
      <c r="U2173" t="s">
        <v>14</v>
      </c>
      <c r="V2173">
        <f>T2173 * _xll.XLOOKUP(U2173,CALCULATION!$A$15:$A$17, CALCULATION!$B$15:$B$17 )</f>
        <v>300</v>
      </c>
      <c r="W2173" s="5">
        <f>O2173*T2173*_xll.XLOOKUP(U2173,CALCULATION!$A$15:$A$17, CALCULATION!$B$15:$B$17)</f>
        <v>9020.4600000000009</v>
      </c>
      <c r="X2173" s="5">
        <f>WORKSHEET[[#This Row],[Clients Total Cost]] / WORKSHEET[[#This Row],[Clients Rate per T2 (USD)]]</f>
        <v>30.068200000000004</v>
      </c>
      <c r="Y2173" s="5">
        <f>WORKSHEET[[#This Row],[Clients Rate per T2 (USD)]] - WORKSHEET[[#This Row],[Supplier Rate Per t2 (USD)]]</f>
        <v>300</v>
      </c>
      <c r="Z2173" s="5">
        <f>WORKSHEET[[#This Row],[Profit Per T]] * WORKSHEET[[#This Row],[Weight]]</f>
        <v>9020.4600000000009</v>
      </c>
      <c r="AA2173">
        <v>1</v>
      </c>
      <c r="AB2173" s="1">
        <v>2.6999999999999997</v>
      </c>
      <c r="AC2173" s="1">
        <v>1.8</v>
      </c>
      <c r="AD2173" s="1">
        <v>2.25</v>
      </c>
      <c r="AE2173" s="1">
        <f>WORKSHEET[[#This Row],[Delay at toll gate in days]] +WORKSHEET[[#This Row],[Delay at workshop in days]] +WORKSHEET[[#This Row],[Delay at border in days]]</f>
        <v>6.75</v>
      </c>
    </row>
    <row r="2174" spans="1:31" x14ac:dyDescent="0.35">
      <c r="A2174" t="s">
        <v>2194</v>
      </c>
      <c r="B2174" t="s">
        <v>10</v>
      </c>
      <c r="C2174" t="s">
        <v>68</v>
      </c>
      <c r="D2174" t="s">
        <v>3619</v>
      </c>
      <c r="E2174" t="s">
        <v>3618</v>
      </c>
      <c r="F2174" t="str">
        <f>WORKSHEET[[#This Row],[Depart From]]&amp;"-"&amp;WORKSHEET[[#This Row],[Arrive To]]</f>
        <v>Addis Ababa-Tripoli</v>
      </c>
      <c r="G2174" s="2">
        <v>44769</v>
      </c>
      <c r="H2174" s="2">
        <v>44792</v>
      </c>
      <c r="I2174" s="2" t="str">
        <f t="shared" si="33"/>
        <v>Delivered</v>
      </c>
      <c r="J2174" s="2" t="str">
        <f>TEXT(WORKSHEET[[#This Row],[Offloading Date]], "mmm")</f>
        <v>Aug</v>
      </c>
      <c r="K2174" s="2" t="str">
        <f>IF(OR(WORKSHEET[[#This Row],[Year]]="", ISBLANK(WORKSHEET[[#This Row],[Year]]), WORKSHEET[[#This Row],[Year]]="null"), "Exclude", "Include")</f>
        <v>Include</v>
      </c>
      <c r="L2174" t="s">
        <v>16</v>
      </c>
      <c r="M2174" t="s">
        <v>12</v>
      </c>
      <c r="N2174" t="s">
        <v>13</v>
      </c>
      <c r="O2174">
        <v>34.104399999999998</v>
      </c>
      <c r="P2174">
        <v>600</v>
      </c>
      <c r="Q2174" t="s">
        <v>14</v>
      </c>
      <c r="R2174">
        <f>P2174 * _xll.XLOOKUP(Q2174,CALCULATION!$A$15:$A$17, CALCULATION!$B$15:$B$17 )</f>
        <v>600</v>
      </c>
      <c r="S2174" s="5">
        <f>O2174*P2174*_xll.XLOOKUP(Q2174,CALCULATION!$A$15:$A$17, CALCULATION!$B$15:$B$17)</f>
        <v>20462.64</v>
      </c>
      <c r="T2174">
        <v>300</v>
      </c>
      <c r="U2174" t="s">
        <v>14</v>
      </c>
      <c r="V2174">
        <f>T2174 * _xll.XLOOKUP(U2174,CALCULATION!$A$15:$A$17, CALCULATION!$B$15:$B$17 )</f>
        <v>300</v>
      </c>
      <c r="W2174" s="5">
        <f>O2174*T2174*_xll.XLOOKUP(U2174,CALCULATION!$A$15:$A$17, CALCULATION!$B$15:$B$17)</f>
        <v>10231.32</v>
      </c>
      <c r="X2174" s="5">
        <f>WORKSHEET[[#This Row],[Clients Total Cost]] / WORKSHEET[[#This Row],[Clients Rate per T2 (USD)]]</f>
        <v>34.104399999999998</v>
      </c>
      <c r="Y2174" s="5">
        <f>WORKSHEET[[#This Row],[Clients Rate per T2 (USD)]] - WORKSHEET[[#This Row],[Supplier Rate Per t2 (USD)]]</f>
        <v>300</v>
      </c>
      <c r="Z2174" s="5">
        <f>WORKSHEET[[#This Row],[Profit Per T]] * WORKSHEET[[#This Row],[Weight]]</f>
        <v>10231.32</v>
      </c>
      <c r="AA2174">
        <v>1</v>
      </c>
      <c r="AB2174" s="1">
        <v>3.4499999999999997</v>
      </c>
      <c r="AC2174" s="1">
        <v>2.3000000000000003</v>
      </c>
      <c r="AD2174" s="1">
        <v>2.875</v>
      </c>
      <c r="AE2174" s="1">
        <f>WORKSHEET[[#This Row],[Delay at toll gate in days]] +WORKSHEET[[#This Row],[Delay at workshop in days]] +WORKSHEET[[#This Row],[Delay at border in days]]</f>
        <v>8.625</v>
      </c>
    </row>
    <row r="2175" spans="1:31" x14ac:dyDescent="0.35">
      <c r="A2175" t="s">
        <v>2195</v>
      </c>
      <c r="B2175" t="s">
        <v>10</v>
      </c>
      <c r="C2175" t="s">
        <v>68</v>
      </c>
      <c r="D2175" t="s">
        <v>3616</v>
      </c>
      <c r="E2175" t="s">
        <v>3617</v>
      </c>
      <c r="F2175" t="str">
        <f>WORKSHEET[[#This Row],[Depart From]]&amp;"-"&amp;WORKSHEET[[#This Row],[Arrive To]]</f>
        <v>Marrakech-Lagos</v>
      </c>
      <c r="G2175" s="2">
        <v>44756</v>
      </c>
      <c r="H2175" s="2">
        <v>44776</v>
      </c>
      <c r="I2175" s="2" t="str">
        <f t="shared" si="33"/>
        <v>Delivered</v>
      </c>
      <c r="J2175" s="2" t="str">
        <f>TEXT(WORKSHEET[[#This Row],[Offloading Date]], "mmm")</f>
        <v>Aug</v>
      </c>
      <c r="K2175" s="2" t="str">
        <f>IF(OR(WORKSHEET[[#This Row],[Year]]="", ISBLANK(WORKSHEET[[#This Row],[Year]]), WORKSHEET[[#This Row],[Year]]="null"), "Exclude", "Include")</f>
        <v>Include</v>
      </c>
      <c r="L2175" t="s">
        <v>16</v>
      </c>
      <c r="M2175" t="s">
        <v>12</v>
      </c>
      <c r="N2175" t="s">
        <v>13</v>
      </c>
      <c r="O2175">
        <v>32.989800000000002</v>
      </c>
      <c r="P2175">
        <v>600</v>
      </c>
      <c r="Q2175" t="s">
        <v>14</v>
      </c>
      <c r="R2175">
        <f>P2175 * _xll.XLOOKUP(Q2175,CALCULATION!$A$15:$A$17, CALCULATION!$B$15:$B$17 )</f>
        <v>600</v>
      </c>
      <c r="S2175" s="5">
        <f>O2175*P2175*_xll.XLOOKUP(Q2175,CALCULATION!$A$15:$A$17, CALCULATION!$B$15:$B$17)</f>
        <v>19793.88</v>
      </c>
      <c r="T2175">
        <v>300</v>
      </c>
      <c r="U2175" t="s">
        <v>14</v>
      </c>
      <c r="V2175">
        <f>T2175 * _xll.XLOOKUP(U2175,CALCULATION!$A$15:$A$17, CALCULATION!$B$15:$B$17 )</f>
        <v>300</v>
      </c>
      <c r="W2175" s="5">
        <f>O2175*T2175*_xll.XLOOKUP(U2175,CALCULATION!$A$15:$A$17, CALCULATION!$B$15:$B$17)</f>
        <v>9896.94</v>
      </c>
      <c r="X2175" s="5">
        <f>WORKSHEET[[#This Row],[Clients Total Cost]] / WORKSHEET[[#This Row],[Clients Rate per T2 (USD)]]</f>
        <v>32.989800000000002</v>
      </c>
      <c r="Y2175" s="5">
        <f>WORKSHEET[[#This Row],[Clients Rate per T2 (USD)]] - WORKSHEET[[#This Row],[Supplier Rate Per t2 (USD)]]</f>
        <v>300</v>
      </c>
      <c r="Z2175" s="5">
        <f>WORKSHEET[[#This Row],[Profit Per T]] * WORKSHEET[[#This Row],[Weight]]</f>
        <v>9896.94</v>
      </c>
      <c r="AA2175">
        <v>1</v>
      </c>
      <c r="AB2175" s="1">
        <v>3</v>
      </c>
      <c r="AC2175" s="1">
        <v>2</v>
      </c>
      <c r="AD2175" s="1">
        <v>2.5</v>
      </c>
      <c r="AE2175" s="1">
        <f>WORKSHEET[[#This Row],[Delay at toll gate in days]] +WORKSHEET[[#This Row],[Delay at workshop in days]] +WORKSHEET[[#This Row],[Delay at border in days]]</f>
        <v>7.5</v>
      </c>
    </row>
    <row r="2176" spans="1:31" x14ac:dyDescent="0.35">
      <c r="A2176" t="s">
        <v>2196</v>
      </c>
      <c r="B2176" t="s">
        <v>10</v>
      </c>
      <c r="C2176" t="s">
        <v>68</v>
      </c>
      <c r="D2176" t="s">
        <v>3616</v>
      </c>
      <c r="E2176" t="s">
        <v>3618</v>
      </c>
      <c r="F2176" t="str">
        <f>WORKSHEET[[#This Row],[Depart From]]&amp;"-"&amp;WORKSHEET[[#This Row],[Arrive To]]</f>
        <v>Marrakech-Tripoli</v>
      </c>
      <c r="G2176" s="2">
        <v>44760</v>
      </c>
      <c r="H2176" s="2">
        <v>44783</v>
      </c>
      <c r="I2176" s="2" t="str">
        <f t="shared" si="33"/>
        <v>Delivered</v>
      </c>
      <c r="J2176" s="2" t="str">
        <f>TEXT(WORKSHEET[[#This Row],[Offloading Date]], "mmm")</f>
        <v>Aug</v>
      </c>
      <c r="K2176" s="2" t="str">
        <f>IF(OR(WORKSHEET[[#This Row],[Year]]="", ISBLANK(WORKSHEET[[#This Row],[Year]]), WORKSHEET[[#This Row],[Year]]="null"), "Exclude", "Include")</f>
        <v>Include</v>
      </c>
      <c r="L2176" t="s">
        <v>16</v>
      </c>
      <c r="M2176" t="s">
        <v>12</v>
      </c>
      <c r="N2176" t="s">
        <v>13</v>
      </c>
      <c r="O2176">
        <v>33.089799999999997</v>
      </c>
      <c r="P2176">
        <v>600</v>
      </c>
      <c r="Q2176" t="s">
        <v>14</v>
      </c>
      <c r="R2176">
        <f>P2176 * _xll.XLOOKUP(Q2176,CALCULATION!$A$15:$A$17, CALCULATION!$B$15:$B$17 )</f>
        <v>600</v>
      </c>
      <c r="S2176" s="5">
        <f>O2176*P2176*_xll.XLOOKUP(Q2176,CALCULATION!$A$15:$A$17, CALCULATION!$B$15:$B$17)</f>
        <v>19853.879999999997</v>
      </c>
      <c r="T2176">
        <v>300</v>
      </c>
      <c r="U2176" t="s">
        <v>14</v>
      </c>
      <c r="V2176">
        <f>T2176 * _xll.XLOOKUP(U2176,CALCULATION!$A$15:$A$17, CALCULATION!$B$15:$B$17 )</f>
        <v>300</v>
      </c>
      <c r="W2176" s="5">
        <f>O2176*T2176*_xll.XLOOKUP(U2176,CALCULATION!$A$15:$A$17, CALCULATION!$B$15:$B$17)</f>
        <v>9926.9399999999987</v>
      </c>
      <c r="X2176" s="5">
        <f>WORKSHEET[[#This Row],[Clients Total Cost]] / WORKSHEET[[#This Row],[Clients Rate per T2 (USD)]]</f>
        <v>33.089799999999997</v>
      </c>
      <c r="Y2176" s="5">
        <f>WORKSHEET[[#This Row],[Clients Rate per T2 (USD)]] - WORKSHEET[[#This Row],[Supplier Rate Per t2 (USD)]]</f>
        <v>300</v>
      </c>
      <c r="Z2176" s="5">
        <f>WORKSHEET[[#This Row],[Profit Per T]] * WORKSHEET[[#This Row],[Weight]]</f>
        <v>9926.9399999999987</v>
      </c>
      <c r="AA2176">
        <v>1</v>
      </c>
      <c r="AB2176" s="1">
        <v>3.4499999999999997</v>
      </c>
      <c r="AC2176" s="1">
        <v>2.3000000000000003</v>
      </c>
      <c r="AD2176" s="1">
        <v>2.875</v>
      </c>
      <c r="AE2176" s="1">
        <f>WORKSHEET[[#This Row],[Delay at toll gate in days]] +WORKSHEET[[#This Row],[Delay at workshop in days]] +WORKSHEET[[#This Row],[Delay at border in days]]</f>
        <v>8.625</v>
      </c>
    </row>
    <row r="2177" spans="1:31" x14ac:dyDescent="0.35">
      <c r="A2177" t="s">
        <v>2197</v>
      </c>
      <c r="B2177" t="s">
        <v>10</v>
      </c>
      <c r="C2177" t="s">
        <v>68</v>
      </c>
      <c r="D2177" t="s">
        <v>3620</v>
      </c>
      <c r="E2177" t="s">
        <v>3617</v>
      </c>
      <c r="F2177" t="str">
        <f>WORKSHEET[[#This Row],[Depart From]]&amp;"-"&amp;WORKSHEET[[#This Row],[Arrive To]]</f>
        <v>Zanzibar-Lagos</v>
      </c>
      <c r="G2177" s="2">
        <v>44765</v>
      </c>
      <c r="H2177" s="2">
        <v>44784</v>
      </c>
      <c r="I2177" s="2" t="str">
        <f t="shared" si="33"/>
        <v>Delivered</v>
      </c>
      <c r="J2177" s="2" t="str">
        <f>TEXT(WORKSHEET[[#This Row],[Offloading Date]], "mmm")</f>
        <v>Aug</v>
      </c>
      <c r="K2177" s="2" t="str">
        <f>IF(OR(WORKSHEET[[#This Row],[Year]]="", ISBLANK(WORKSHEET[[#This Row],[Year]]), WORKSHEET[[#This Row],[Year]]="null"), "Exclude", "Include")</f>
        <v>Include</v>
      </c>
      <c r="L2177" t="s">
        <v>16</v>
      </c>
      <c r="M2177" t="s">
        <v>12</v>
      </c>
      <c r="N2177" t="s">
        <v>13</v>
      </c>
      <c r="O2177">
        <v>34.196199999999997</v>
      </c>
      <c r="P2177">
        <v>600</v>
      </c>
      <c r="Q2177" t="s">
        <v>14</v>
      </c>
      <c r="R2177">
        <f>P2177 * _xll.XLOOKUP(Q2177,CALCULATION!$A$15:$A$17, CALCULATION!$B$15:$B$17 )</f>
        <v>600</v>
      </c>
      <c r="S2177" s="5">
        <f>O2177*P2177*_xll.XLOOKUP(Q2177,CALCULATION!$A$15:$A$17, CALCULATION!$B$15:$B$17)</f>
        <v>20517.719999999998</v>
      </c>
      <c r="T2177">
        <v>300</v>
      </c>
      <c r="U2177" t="s">
        <v>14</v>
      </c>
      <c r="V2177">
        <f>T2177 * _xll.XLOOKUP(U2177,CALCULATION!$A$15:$A$17, CALCULATION!$B$15:$B$17 )</f>
        <v>300</v>
      </c>
      <c r="W2177" s="5">
        <f>O2177*T2177*_xll.XLOOKUP(U2177,CALCULATION!$A$15:$A$17, CALCULATION!$B$15:$B$17)</f>
        <v>10258.859999999999</v>
      </c>
      <c r="X2177" s="5">
        <f>WORKSHEET[[#This Row],[Clients Total Cost]] / WORKSHEET[[#This Row],[Clients Rate per T2 (USD)]]</f>
        <v>34.196199999999997</v>
      </c>
      <c r="Y2177" s="5">
        <f>WORKSHEET[[#This Row],[Clients Rate per T2 (USD)]] - WORKSHEET[[#This Row],[Supplier Rate Per t2 (USD)]]</f>
        <v>300</v>
      </c>
      <c r="Z2177" s="5">
        <f>WORKSHEET[[#This Row],[Profit Per T]] * WORKSHEET[[#This Row],[Weight]]</f>
        <v>10258.859999999999</v>
      </c>
      <c r="AA2177">
        <v>1</v>
      </c>
      <c r="AB2177" s="1">
        <v>2.85</v>
      </c>
      <c r="AC2177" s="1">
        <v>1.9000000000000001</v>
      </c>
      <c r="AD2177" s="1">
        <v>2.375</v>
      </c>
      <c r="AE2177" s="1">
        <f>WORKSHEET[[#This Row],[Delay at toll gate in days]] +WORKSHEET[[#This Row],[Delay at workshop in days]] +WORKSHEET[[#This Row],[Delay at border in days]]</f>
        <v>7.125</v>
      </c>
    </row>
    <row r="2178" spans="1:31" x14ac:dyDescent="0.35">
      <c r="A2178" t="s">
        <v>2198</v>
      </c>
      <c r="B2178" t="s">
        <v>10</v>
      </c>
      <c r="C2178" t="s">
        <v>68</v>
      </c>
      <c r="D2178" t="s">
        <v>3611</v>
      </c>
      <c r="E2178" t="s">
        <v>3614</v>
      </c>
      <c r="F2178" t="str">
        <f>WORKSHEET[[#This Row],[Depart From]]&amp;"-"&amp;WORKSHEET[[#This Row],[Arrive To]]</f>
        <v>Mogadishu-Alger</v>
      </c>
      <c r="G2178" s="2">
        <v>44760</v>
      </c>
      <c r="H2178" s="2">
        <v>44786</v>
      </c>
      <c r="I2178" s="2" t="str">
        <f t="shared" ref="I2178:I2241" si="34">IF(OR(H2178="", H2178="NULL"), "Failed","Delivered")</f>
        <v>Delivered</v>
      </c>
      <c r="J2178" s="2" t="str">
        <f>TEXT(WORKSHEET[[#This Row],[Offloading Date]], "mmm")</f>
        <v>Aug</v>
      </c>
      <c r="K2178" s="2" t="str">
        <f>IF(OR(WORKSHEET[[#This Row],[Year]]="", ISBLANK(WORKSHEET[[#This Row],[Year]]), WORKSHEET[[#This Row],[Year]]="null"), "Exclude", "Include")</f>
        <v>Include</v>
      </c>
      <c r="L2178" t="s">
        <v>16</v>
      </c>
      <c r="M2178" t="s">
        <v>12</v>
      </c>
      <c r="N2178" t="s">
        <v>13</v>
      </c>
      <c r="O2178">
        <v>34.0764</v>
      </c>
      <c r="P2178">
        <v>600</v>
      </c>
      <c r="Q2178" t="s">
        <v>14</v>
      </c>
      <c r="R2178">
        <f>P2178 * _xll.XLOOKUP(Q2178,CALCULATION!$A$15:$A$17, CALCULATION!$B$15:$B$17 )</f>
        <v>600</v>
      </c>
      <c r="S2178" s="5">
        <f>O2178*P2178*_xll.XLOOKUP(Q2178,CALCULATION!$A$15:$A$17, CALCULATION!$B$15:$B$17)</f>
        <v>20445.84</v>
      </c>
      <c r="T2178">
        <v>300</v>
      </c>
      <c r="U2178" t="s">
        <v>14</v>
      </c>
      <c r="V2178">
        <f>T2178 * _xll.XLOOKUP(U2178,CALCULATION!$A$15:$A$17, CALCULATION!$B$15:$B$17 )</f>
        <v>300</v>
      </c>
      <c r="W2178" s="5">
        <f>O2178*T2178*_xll.XLOOKUP(U2178,CALCULATION!$A$15:$A$17, CALCULATION!$B$15:$B$17)</f>
        <v>10222.92</v>
      </c>
      <c r="X2178" s="5">
        <f>WORKSHEET[[#This Row],[Clients Total Cost]] / WORKSHEET[[#This Row],[Clients Rate per T2 (USD)]]</f>
        <v>34.0764</v>
      </c>
      <c r="Y2178" s="5">
        <f>WORKSHEET[[#This Row],[Clients Rate per T2 (USD)]] - WORKSHEET[[#This Row],[Supplier Rate Per t2 (USD)]]</f>
        <v>300</v>
      </c>
      <c r="Z2178" s="5">
        <f>WORKSHEET[[#This Row],[Profit Per T]] * WORKSHEET[[#This Row],[Weight]]</f>
        <v>10222.92</v>
      </c>
      <c r="AA2178">
        <v>1</v>
      </c>
      <c r="AB2178" s="1">
        <v>3.9</v>
      </c>
      <c r="AC2178" s="1">
        <v>2.6</v>
      </c>
      <c r="AD2178" s="1">
        <v>3.25</v>
      </c>
      <c r="AE2178" s="1">
        <f>WORKSHEET[[#This Row],[Delay at toll gate in days]] +WORKSHEET[[#This Row],[Delay at workshop in days]] +WORKSHEET[[#This Row],[Delay at border in days]]</f>
        <v>9.75</v>
      </c>
    </row>
    <row r="2179" spans="1:31" x14ac:dyDescent="0.35">
      <c r="A2179" t="s">
        <v>2199</v>
      </c>
      <c r="B2179" t="s">
        <v>10</v>
      </c>
      <c r="C2179" t="s">
        <v>68</v>
      </c>
      <c r="D2179" t="s">
        <v>3611</v>
      </c>
      <c r="E2179" t="s">
        <v>3618</v>
      </c>
      <c r="F2179" t="str">
        <f>WORKSHEET[[#This Row],[Depart From]]&amp;"-"&amp;WORKSHEET[[#This Row],[Arrive To]]</f>
        <v>Mogadishu-Tripoli</v>
      </c>
      <c r="G2179" s="2">
        <v>44759</v>
      </c>
      <c r="H2179" s="2">
        <v>44777</v>
      </c>
      <c r="I2179" s="2" t="str">
        <f t="shared" si="34"/>
        <v>Delivered</v>
      </c>
      <c r="J2179" s="2" t="str">
        <f>TEXT(WORKSHEET[[#This Row],[Offloading Date]], "mmm")</f>
        <v>Aug</v>
      </c>
      <c r="K2179" s="2" t="str">
        <f>IF(OR(WORKSHEET[[#This Row],[Year]]="", ISBLANK(WORKSHEET[[#This Row],[Year]]), WORKSHEET[[#This Row],[Year]]="null"), "Exclude", "Include")</f>
        <v>Include</v>
      </c>
      <c r="L2179" t="s">
        <v>16</v>
      </c>
      <c r="M2179" t="s">
        <v>12</v>
      </c>
      <c r="N2179" t="s">
        <v>13</v>
      </c>
      <c r="O2179">
        <v>34.009399999999999</v>
      </c>
      <c r="P2179">
        <v>600</v>
      </c>
      <c r="Q2179" t="s">
        <v>14</v>
      </c>
      <c r="R2179">
        <f>P2179 * _xll.XLOOKUP(Q2179,CALCULATION!$A$15:$A$17, CALCULATION!$B$15:$B$17 )</f>
        <v>600</v>
      </c>
      <c r="S2179" s="5">
        <f>O2179*P2179*_xll.XLOOKUP(Q2179,CALCULATION!$A$15:$A$17, CALCULATION!$B$15:$B$17)</f>
        <v>20405.64</v>
      </c>
      <c r="T2179">
        <v>300</v>
      </c>
      <c r="U2179" t="s">
        <v>14</v>
      </c>
      <c r="V2179">
        <f>T2179 * _xll.XLOOKUP(U2179,CALCULATION!$A$15:$A$17, CALCULATION!$B$15:$B$17 )</f>
        <v>300</v>
      </c>
      <c r="W2179" s="5">
        <f>O2179*T2179*_xll.XLOOKUP(U2179,CALCULATION!$A$15:$A$17, CALCULATION!$B$15:$B$17)</f>
        <v>10202.82</v>
      </c>
      <c r="X2179" s="5">
        <f>WORKSHEET[[#This Row],[Clients Total Cost]] / WORKSHEET[[#This Row],[Clients Rate per T2 (USD)]]</f>
        <v>34.009399999999999</v>
      </c>
      <c r="Y2179" s="5">
        <f>WORKSHEET[[#This Row],[Clients Rate per T2 (USD)]] - WORKSHEET[[#This Row],[Supplier Rate Per t2 (USD)]]</f>
        <v>300</v>
      </c>
      <c r="Z2179" s="5">
        <f>WORKSHEET[[#This Row],[Profit Per T]] * WORKSHEET[[#This Row],[Weight]]</f>
        <v>10202.82</v>
      </c>
      <c r="AA2179">
        <v>1</v>
      </c>
      <c r="AB2179" s="1">
        <v>2.6999999999999997</v>
      </c>
      <c r="AC2179" s="1">
        <v>1.8</v>
      </c>
      <c r="AD2179" s="1">
        <v>2.25</v>
      </c>
      <c r="AE2179" s="1">
        <f>WORKSHEET[[#This Row],[Delay at toll gate in days]] +WORKSHEET[[#This Row],[Delay at workshop in days]] +WORKSHEET[[#This Row],[Delay at border in days]]</f>
        <v>6.75</v>
      </c>
    </row>
    <row r="2180" spans="1:31" x14ac:dyDescent="0.35">
      <c r="A2180" t="s">
        <v>2200</v>
      </c>
      <c r="B2180" t="s">
        <v>10</v>
      </c>
      <c r="C2180" t="s">
        <v>56</v>
      </c>
      <c r="D2180" t="s">
        <v>3615</v>
      </c>
      <c r="E2180" t="s">
        <v>3612</v>
      </c>
      <c r="F2180" t="str">
        <f>WORKSHEET[[#This Row],[Depart From]]&amp;"-"&amp;WORKSHEET[[#This Row],[Arrive To]]</f>
        <v>Mombasa-Victoria</v>
      </c>
      <c r="G2180" s="2">
        <v>44571</v>
      </c>
      <c r="H2180" s="2">
        <v>44571</v>
      </c>
      <c r="I2180" s="2" t="str">
        <f t="shared" si="34"/>
        <v>Delivered</v>
      </c>
      <c r="J2180" s="2" t="str">
        <f>TEXT(WORKSHEET[[#This Row],[Offloading Date]], "mmm")</f>
        <v>Jan</v>
      </c>
      <c r="K2180" s="2" t="str">
        <f>IF(OR(WORKSHEET[[#This Row],[Year]]="", ISBLANK(WORKSHEET[[#This Row],[Year]]), WORKSHEET[[#This Row],[Year]]="null"), "Exclude", "Include")</f>
        <v>Include</v>
      </c>
      <c r="L2180" t="s">
        <v>16</v>
      </c>
      <c r="M2180" t="s">
        <v>12</v>
      </c>
      <c r="N2180" t="s">
        <v>13</v>
      </c>
      <c r="O2180">
        <v>35</v>
      </c>
      <c r="P2180">
        <v>4000</v>
      </c>
      <c r="Q2180" t="s">
        <v>2201</v>
      </c>
      <c r="R2180">
        <f>P2180 * _xll.XLOOKUP(Q2180,CALCULATION!$A$15:$A$17, CALCULATION!$B$15:$B$17 )</f>
        <v>227.6</v>
      </c>
      <c r="S2180" s="5">
        <f>O2180*P2180*_xll.XLOOKUP(Q2180,CALCULATION!$A$15:$A$17, CALCULATION!$B$15:$B$17)</f>
        <v>7966</v>
      </c>
      <c r="T2180">
        <v>2500</v>
      </c>
      <c r="U2180" t="s">
        <v>58</v>
      </c>
      <c r="V2180">
        <f>T2180 * _xll.XLOOKUP(U2180,CALCULATION!$A$15:$A$17, CALCULATION!$B$15:$B$17 )</f>
        <v>142.5</v>
      </c>
      <c r="W2180" s="5">
        <f>O2180*T2180*_xll.XLOOKUP(U2180,CALCULATION!$A$15:$A$17, CALCULATION!$B$15:$B$17)</f>
        <v>4987.5</v>
      </c>
      <c r="X2180" s="5">
        <f>WORKSHEET[[#This Row],[Clients Total Cost]] / WORKSHEET[[#This Row],[Clients Rate per T2 (USD)]]</f>
        <v>35</v>
      </c>
      <c r="Y2180" s="5">
        <f>WORKSHEET[[#This Row],[Clients Rate per T2 (USD)]] - WORKSHEET[[#This Row],[Supplier Rate Per t2 (USD)]]</f>
        <v>85.1</v>
      </c>
      <c r="Z2180" s="5">
        <f>WORKSHEET[[#This Row],[Profit Per T]] * WORKSHEET[[#This Row],[Weight]]</f>
        <v>2978.5</v>
      </c>
      <c r="AA2180">
        <v>0</v>
      </c>
      <c r="AB2180" s="1">
        <v>0</v>
      </c>
      <c r="AC2180" s="1">
        <v>0</v>
      </c>
      <c r="AD2180" s="1">
        <v>0</v>
      </c>
      <c r="AE2180" s="1">
        <f>WORKSHEET[[#This Row],[Delay at toll gate in days]] +WORKSHEET[[#This Row],[Delay at workshop in days]] +WORKSHEET[[#This Row],[Delay at border in days]]</f>
        <v>0</v>
      </c>
    </row>
    <row r="2181" spans="1:31" x14ac:dyDescent="0.35">
      <c r="A2181" t="s">
        <v>2202</v>
      </c>
      <c r="B2181" t="s">
        <v>10</v>
      </c>
      <c r="C2181" t="s">
        <v>56</v>
      </c>
      <c r="D2181" t="s">
        <v>3620</v>
      </c>
      <c r="E2181" t="s">
        <v>3617</v>
      </c>
      <c r="F2181" t="str">
        <f>WORKSHEET[[#This Row],[Depart From]]&amp;"-"&amp;WORKSHEET[[#This Row],[Arrive To]]</f>
        <v>Zanzibar-Lagos</v>
      </c>
      <c r="G2181" s="2">
        <v>44571</v>
      </c>
      <c r="H2181" s="2">
        <v>44571</v>
      </c>
      <c r="I2181" s="2" t="str">
        <f t="shared" si="34"/>
        <v>Delivered</v>
      </c>
      <c r="J2181" s="2" t="str">
        <f>TEXT(WORKSHEET[[#This Row],[Offloading Date]], "mmm")</f>
        <v>Jan</v>
      </c>
      <c r="K2181" s="2" t="str">
        <f>IF(OR(WORKSHEET[[#This Row],[Year]]="", ISBLANK(WORKSHEET[[#This Row],[Year]]), WORKSHEET[[#This Row],[Year]]="null"), "Exclude", "Include")</f>
        <v>Include</v>
      </c>
      <c r="L2181" t="s">
        <v>16</v>
      </c>
      <c r="M2181" t="s">
        <v>12</v>
      </c>
      <c r="N2181" t="s">
        <v>13</v>
      </c>
      <c r="O2181">
        <v>35</v>
      </c>
      <c r="P2181">
        <v>4000</v>
      </c>
      <c r="Q2181" t="s">
        <v>2201</v>
      </c>
      <c r="R2181">
        <f>P2181 * _xll.XLOOKUP(Q2181,CALCULATION!$A$15:$A$17, CALCULATION!$B$15:$B$17 )</f>
        <v>227.6</v>
      </c>
      <c r="S2181" s="5">
        <f>O2181*P2181*_xll.XLOOKUP(Q2181,CALCULATION!$A$15:$A$17, CALCULATION!$B$15:$B$17)</f>
        <v>7966</v>
      </c>
      <c r="T2181">
        <v>2500</v>
      </c>
      <c r="U2181" t="s">
        <v>58</v>
      </c>
      <c r="V2181">
        <f>T2181 * _xll.XLOOKUP(U2181,CALCULATION!$A$15:$A$17, CALCULATION!$B$15:$B$17 )</f>
        <v>142.5</v>
      </c>
      <c r="W2181" s="5">
        <f>O2181*T2181*_xll.XLOOKUP(U2181,CALCULATION!$A$15:$A$17, CALCULATION!$B$15:$B$17)</f>
        <v>4987.5</v>
      </c>
      <c r="X2181" s="5">
        <f>WORKSHEET[[#This Row],[Clients Total Cost]] / WORKSHEET[[#This Row],[Clients Rate per T2 (USD)]]</f>
        <v>35</v>
      </c>
      <c r="Y2181" s="5">
        <f>WORKSHEET[[#This Row],[Clients Rate per T2 (USD)]] - WORKSHEET[[#This Row],[Supplier Rate Per t2 (USD)]]</f>
        <v>85.1</v>
      </c>
      <c r="Z2181" s="5">
        <f>WORKSHEET[[#This Row],[Profit Per T]] * WORKSHEET[[#This Row],[Weight]]</f>
        <v>2978.5</v>
      </c>
      <c r="AA2181">
        <v>0</v>
      </c>
      <c r="AB2181" s="1">
        <v>0</v>
      </c>
      <c r="AC2181" s="1">
        <v>0</v>
      </c>
      <c r="AD2181" s="1">
        <v>0</v>
      </c>
      <c r="AE2181" s="1">
        <f>WORKSHEET[[#This Row],[Delay at toll gate in days]] +WORKSHEET[[#This Row],[Delay at workshop in days]] +WORKSHEET[[#This Row],[Delay at border in days]]</f>
        <v>0</v>
      </c>
    </row>
    <row r="2182" spans="1:31" x14ac:dyDescent="0.35">
      <c r="A2182" t="s">
        <v>2203</v>
      </c>
      <c r="B2182" t="s">
        <v>10</v>
      </c>
      <c r="C2182" t="s">
        <v>56</v>
      </c>
      <c r="D2182" t="s">
        <v>3619</v>
      </c>
      <c r="E2182" t="s">
        <v>3613</v>
      </c>
      <c r="F2182" t="str">
        <f>WORKSHEET[[#This Row],[Depart From]]&amp;"-"&amp;WORKSHEET[[#This Row],[Arrive To]]</f>
        <v>Addis Ababa-Sanaa</v>
      </c>
      <c r="G2182" s="2">
        <v>44571</v>
      </c>
      <c r="H2182" s="2">
        <v>44571</v>
      </c>
      <c r="I2182" s="2" t="str">
        <f t="shared" si="34"/>
        <v>Delivered</v>
      </c>
      <c r="J2182" s="2" t="str">
        <f>TEXT(WORKSHEET[[#This Row],[Offloading Date]], "mmm")</f>
        <v>Jan</v>
      </c>
      <c r="K2182" s="2" t="str">
        <f>IF(OR(WORKSHEET[[#This Row],[Year]]="", ISBLANK(WORKSHEET[[#This Row],[Year]]), WORKSHEET[[#This Row],[Year]]="null"), "Exclude", "Include")</f>
        <v>Include</v>
      </c>
      <c r="L2182" t="s">
        <v>16</v>
      </c>
      <c r="M2182" t="s">
        <v>12</v>
      </c>
      <c r="N2182" t="s">
        <v>13</v>
      </c>
      <c r="O2182">
        <v>35</v>
      </c>
      <c r="P2182">
        <v>4000</v>
      </c>
      <c r="Q2182" t="s">
        <v>2201</v>
      </c>
      <c r="R2182">
        <f>P2182 * _xll.XLOOKUP(Q2182,CALCULATION!$A$15:$A$17, CALCULATION!$B$15:$B$17 )</f>
        <v>227.6</v>
      </c>
      <c r="S2182" s="5">
        <f>O2182*P2182*_xll.XLOOKUP(Q2182,CALCULATION!$A$15:$A$17, CALCULATION!$B$15:$B$17)</f>
        <v>7966</v>
      </c>
      <c r="T2182">
        <v>2500</v>
      </c>
      <c r="U2182" t="s">
        <v>58</v>
      </c>
      <c r="V2182">
        <f>T2182 * _xll.XLOOKUP(U2182,CALCULATION!$A$15:$A$17, CALCULATION!$B$15:$B$17 )</f>
        <v>142.5</v>
      </c>
      <c r="W2182" s="5">
        <f>O2182*T2182*_xll.XLOOKUP(U2182,CALCULATION!$A$15:$A$17, CALCULATION!$B$15:$B$17)</f>
        <v>4987.5</v>
      </c>
      <c r="X2182" s="5">
        <f>WORKSHEET[[#This Row],[Clients Total Cost]] / WORKSHEET[[#This Row],[Clients Rate per T2 (USD)]]</f>
        <v>35</v>
      </c>
      <c r="Y2182" s="5">
        <f>WORKSHEET[[#This Row],[Clients Rate per T2 (USD)]] - WORKSHEET[[#This Row],[Supplier Rate Per t2 (USD)]]</f>
        <v>85.1</v>
      </c>
      <c r="Z2182" s="5">
        <f>WORKSHEET[[#This Row],[Profit Per T]] * WORKSHEET[[#This Row],[Weight]]</f>
        <v>2978.5</v>
      </c>
      <c r="AA2182">
        <v>0</v>
      </c>
      <c r="AB2182" s="1">
        <v>0</v>
      </c>
      <c r="AC2182" s="1">
        <v>0</v>
      </c>
      <c r="AD2182" s="1">
        <v>0</v>
      </c>
      <c r="AE2182" s="1">
        <f>WORKSHEET[[#This Row],[Delay at toll gate in days]] +WORKSHEET[[#This Row],[Delay at workshop in days]] +WORKSHEET[[#This Row],[Delay at border in days]]</f>
        <v>0</v>
      </c>
    </row>
    <row r="2183" spans="1:31" x14ac:dyDescent="0.35">
      <c r="A2183" t="s">
        <v>2204</v>
      </c>
      <c r="B2183" t="s">
        <v>10</v>
      </c>
      <c r="C2183" t="s">
        <v>56</v>
      </c>
      <c r="D2183" t="s">
        <v>3619</v>
      </c>
      <c r="E2183" t="s">
        <v>3613</v>
      </c>
      <c r="F2183" t="str">
        <f>WORKSHEET[[#This Row],[Depart From]]&amp;"-"&amp;WORKSHEET[[#This Row],[Arrive To]]</f>
        <v>Addis Ababa-Sanaa</v>
      </c>
      <c r="G2183" s="2">
        <v>44571</v>
      </c>
      <c r="H2183" s="2">
        <v>44571</v>
      </c>
      <c r="I2183" s="2" t="str">
        <f t="shared" si="34"/>
        <v>Delivered</v>
      </c>
      <c r="J2183" s="2" t="str">
        <f>TEXT(WORKSHEET[[#This Row],[Offloading Date]], "mmm")</f>
        <v>Jan</v>
      </c>
      <c r="K2183" s="2" t="str">
        <f>IF(OR(WORKSHEET[[#This Row],[Year]]="", ISBLANK(WORKSHEET[[#This Row],[Year]]), WORKSHEET[[#This Row],[Year]]="null"), "Exclude", "Include")</f>
        <v>Include</v>
      </c>
      <c r="L2183" t="s">
        <v>16</v>
      </c>
      <c r="M2183" t="s">
        <v>12</v>
      </c>
      <c r="N2183" t="s">
        <v>13</v>
      </c>
      <c r="O2183">
        <v>35</v>
      </c>
      <c r="P2183">
        <v>4000</v>
      </c>
      <c r="Q2183" t="s">
        <v>2201</v>
      </c>
      <c r="R2183">
        <f>P2183 * _xll.XLOOKUP(Q2183,CALCULATION!$A$15:$A$17, CALCULATION!$B$15:$B$17 )</f>
        <v>227.6</v>
      </c>
      <c r="S2183" s="5">
        <f>O2183*P2183*_xll.XLOOKUP(Q2183,CALCULATION!$A$15:$A$17, CALCULATION!$B$15:$B$17)</f>
        <v>7966</v>
      </c>
      <c r="T2183">
        <v>2500</v>
      </c>
      <c r="U2183" t="s">
        <v>58</v>
      </c>
      <c r="V2183">
        <f>T2183 * _xll.XLOOKUP(U2183,CALCULATION!$A$15:$A$17, CALCULATION!$B$15:$B$17 )</f>
        <v>142.5</v>
      </c>
      <c r="W2183" s="5">
        <f>O2183*T2183*_xll.XLOOKUP(U2183,CALCULATION!$A$15:$A$17, CALCULATION!$B$15:$B$17)</f>
        <v>4987.5</v>
      </c>
      <c r="X2183" s="5">
        <f>WORKSHEET[[#This Row],[Clients Total Cost]] / WORKSHEET[[#This Row],[Clients Rate per T2 (USD)]]</f>
        <v>35</v>
      </c>
      <c r="Y2183" s="5">
        <f>WORKSHEET[[#This Row],[Clients Rate per T2 (USD)]] - WORKSHEET[[#This Row],[Supplier Rate Per t2 (USD)]]</f>
        <v>85.1</v>
      </c>
      <c r="Z2183" s="5">
        <f>WORKSHEET[[#This Row],[Profit Per T]] * WORKSHEET[[#This Row],[Weight]]</f>
        <v>2978.5</v>
      </c>
      <c r="AA2183">
        <v>0</v>
      </c>
      <c r="AB2183" s="1">
        <v>0</v>
      </c>
      <c r="AC2183" s="1">
        <v>0</v>
      </c>
      <c r="AD2183" s="1">
        <v>0</v>
      </c>
      <c r="AE2183" s="1">
        <f>WORKSHEET[[#This Row],[Delay at toll gate in days]] +WORKSHEET[[#This Row],[Delay at workshop in days]] +WORKSHEET[[#This Row],[Delay at border in days]]</f>
        <v>0</v>
      </c>
    </row>
    <row r="2184" spans="1:31" x14ac:dyDescent="0.35">
      <c r="A2184" t="s">
        <v>2205</v>
      </c>
      <c r="B2184" t="s">
        <v>10</v>
      </c>
      <c r="C2184" t="s">
        <v>56</v>
      </c>
      <c r="D2184" t="s">
        <v>3619</v>
      </c>
      <c r="E2184" t="s">
        <v>3612</v>
      </c>
      <c r="F2184" t="str">
        <f>WORKSHEET[[#This Row],[Depart From]]&amp;"-"&amp;WORKSHEET[[#This Row],[Arrive To]]</f>
        <v>Addis Ababa-Victoria</v>
      </c>
      <c r="G2184" s="2">
        <v>44571</v>
      </c>
      <c r="H2184" s="2">
        <v>44571</v>
      </c>
      <c r="I2184" s="2" t="str">
        <f t="shared" si="34"/>
        <v>Delivered</v>
      </c>
      <c r="J2184" s="2" t="str">
        <f>TEXT(WORKSHEET[[#This Row],[Offloading Date]], "mmm")</f>
        <v>Jan</v>
      </c>
      <c r="K2184" s="2" t="str">
        <f>IF(OR(WORKSHEET[[#This Row],[Year]]="", ISBLANK(WORKSHEET[[#This Row],[Year]]), WORKSHEET[[#This Row],[Year]]="null"), "Exclude", "Include")</f>
        <v>Include</v>
      </c>
      <c r="L2184" t="s">
        <v>16</v>
      </c>
      <c r="M2184" t="s">
        <v>12</v>
      </c>
      <c r="N2184" t="s">
        <v>13</v>
      </c>
      <c r="O2184">
        <v>35</v>
      </c>
      <c r="P2184">
        <v>4000</v>
      </c>
      <c r="Q2184" t="s">
        <v>2201</v>
      </c>
      <c r="R2184">
        <f>P2184 * _xll.XLOOKUP(Q2184,CALCULATION!$A$15:$A$17, CALCULATION!$B$15:$B$17 )</f>
        <v>227.6</v>
      </c>
      <c r="S2184" s="5">
        <f>O2184*P2184*_xll.XLOOKUP(Q2184,CALCULATION!$A$15:$A$17, CALCULATION!$B$15:$B$17)</f>
        <v>7966</v>
      </c>
      <c r="T2184">
        <v>2500</v>
      </c>
      <c r="U2184" t="s">
        <v>58</v>
      </c>
      <c r="V2184">
        <f>T2184 * _xll.XLOOKUP(U2184,CALCULATION!$A$15:$A$17, CALCULATION!$B$15:$B$17 )</f>
        <v>142.5</v>
      </c>
      <c r="W2184" s="5">
        <f>O2184*T2184*_xll.XLOOKUP(U2184,CALCULATION!$A$15:$A$17, CALCULATION!$B$15:$B$17)</f>
        <v>4987.5</v>
      </c>
      <c r="X2184" s="5">
        <f>WORKSHEET[[#This Row],[Clients Total Cost]] / WORKSHEET[[#This Row],[Clients Rate per T2 (USD)]]</f>
        <v>35</v>
      </c>
      <c r="Y2184" s="5">
        <f>WORKSHEET[[#This Row],[Clients Rate per T2 (USD)]] - WORKSHEET[[#This Row],[Supplier Rate Per t2 (USD)]]</f>
        <v>85.1</v>
      </c>
      <c r="Z2184" s="5">
        <f>WORKSHEET[[#This Row],[Profit Per T]] * WORKSHEET[[#This Row],[Weight]]</f>
        <v>2978.5</v>
      </c>
      <c r="AA2184">
        <v>0</v>
      </c>
      <c r="AB2184" s="1">
        <v>0</v>
      </c>
      <c r="AC2184" s="1">
        <v>0</v>
      </c>
      <c r="AD2184" s="1">
        <v>0</v>
      </c>
      <c r="AE2184" s="1">
        <f>WORKSHEET[[#This Row],[Delay at toll gate in days]] +WORKSHEET[[#This Row],[Delay at workshop in days]] +WORKSHEET[[#This Row],[Delay at border in days]]</f>
        <v>0</v>
      </c>
    </row>
    <row r="2185" spans="1:31" x14ac:dyDescent="0.35">
      <c r="A2185" t="s">
        <v>2206</v>
      </c>
      <c r="B2185" t="s">
        <v>10</v>
      </c>
      <c r="C2185" t="s">
        <v>56</v>
      </c>
      <c r="D2185" t="s">
        <v>3620</v>
      </c>
      <c r="E2185" t="s">
        <v>3614</v>
      </c>
      <c r="F2185" t="str">
        <f>WORKSHEET[[#This Row],[Depart From]]&amp;"-"&amp;WORKSHEET[[#This Row],[Arrive To]]</f>
        <v>Zanzibar-Alger</v>
      </c>
      <c r="G2185" s="2">
        <v>44571</v>
      </c>
      <c r="H2185" s="2">
        <v>44571</v>
      </c>
      <c r="I2185" s="2" t="str">
        <f t="shared" si="34"/>
        <v>Delivered</v>
      </c>
      <c r="J2185" s="2" t="str">
        <f>TEXT(WORKSHEET[[#This Row],[Offloading Date]], "mmm")</f>
        <v>Jan</v>
      </c>
      <c r="K2185" s="2" t="str">
        <f>IF(OR(WORKSHEET[[#This Row],[Year]]="", ISBLANK(WORKSHEET[[#This Row],[Year]]), WORKSHEET[[#This Row],[Year]]="null"), "Exclude", "Include")</f>
        <v>Include</v>
      </c>
      <c r="L2185" t="s">
        <v>16</v>
      </c>
      <c r="M2185" t="s">
        <v>12</v>
      </c>
      <c r="N2185" t="s">
        <v>13</v>
      </c>
      <c r="O2185">
        <v>35</v>
      </c>
      <c r="P2185">
        <v>4000</v>
      </c>
      <c r="Q2185" t="s">
        <v>2201</v>
      </c>
      <c r="R2185">
        <f>P2185 * _xll.XLOOKUP(Q2185,CALCULATION!$A$15:$A$17, CALCULATION!$B$15:$B$17 )</f>
        <v>227.6</v>
      </c>
      <c r="S2185" s="5">
        <f>O2185*P2185*_xll.XLOOKUP(Q2185,CALCULATION!$A$15:$A$17, CALCULATION!$B$15:$B$17)</f>
        <v>7966</v>
      </c>
      <c r="T2185">
        <v>2500</v>
      </c>
      <c r="U2185" t="s">
        <v>58</v>
      </c>
      <c r="V2185">
        <f>T2185 * _xll.XLOOKUP(U2185,CALCULATION!$A$15:$A$17, CALCULATION!$B$15:$B$17 )</f>
        <v>142.5</v>
      </c>
      <c r="W2185" s="5">
        <f>O2185*T2185*_xll.XLOOKUP(U2185,CALCULATION!$A$15:$A$17, CALCULATION!$B$15:$B$17)</f>
        <v>4987.5</v>
      </c>
      <c r="X2185" s="5">
        <f>WORKSHEET[[#This Row],[Clients Total Cost]] / WORKSHEET[[#This Row],[Clients Rate per T2 (USD)]]</f>
        <v>35</v>
      </c>
      <c r="Y2185" s="5">
        <f>WORKSHEET[[#This Row],[Clients Rate per T2 (USD)]] - WORKSHEET[[#This Row],[Supplier Rate Per t2 (USD)]]</f>
        <v>85.1</v>
      </c>
      <c r="Z2185" s="5">
        <f>WORKSHEET[[#This Row],[Profit Per T]] * WORKSHEET[[#This Row],[Weight]]</f>
        <v>2978.5</v>
      </c>
      <c r="AA2185">
        <v>0</v>
      </c>
      <c r="AB2185" s="1">
        <v>0</v>
      </c>
      <c r="AC2185" s="1">
        <v>0</v>
      </c>
      <c r="AD2185" s="1">
        <v>0</v>
      </c>
      <c r="AE2185" s="1">
        <f>WORKSHEET[[#This Row],[Delay at toll gate in days]] +WORKSHEET[[#This Row],[Delay at workshop in days]] +WORKSHEET[[#This Row],[Delay at border in days]]</f>
        <v>0</v>
      </c>
    </row>
    <row r="2186" spans="1:31" x14ac:dyDescent="0.35">
      <c r="A2186" t="s">
        <v>2207</v>
      </c>
      <c r="B2186" t="s">
        <v>10</v>
      </c>
      <c r="C2186" t="s">
        <v>56</v>
      </c>
      <c r="D2186" t="s">
        <v>3611</v>
      </c>
      <c r="E2186" t="s">
        <v>3614</v>
      </c>
      <c r="F2186" t="str">
        <f>WORKSHEET[[#This Row],[Depart From]]&amp;"-"&amp;WORKSHEET[[#This Row],[Arrive To]]</f>
        <v>Mogadishu-Alger</v>
      </c>
      <c r="G2186" s="2">
        <v>44571</v>
      </c>
      <c r="H2186" s="2">
        <v>44571</v>
      </c>
      <c r="I2186" s="2" t="str">
        <f t="shared" si="34"/>
        <v>Delivered</v>
      </c>
      <c r="J2186" s="2" t="str">
        <f>TEXT(WORKSHEET[[#This Row],[Offloading Date]], "mmm")</f>
        <v>Jan</v>
      </c>
      <c r="K2186" s="2" t="str">
        <f>IF(OR(WORKSHEET[[#This Row],[Year]]="", ISBLANK(WORKSHEET[[#This Row],[Year]]), WORKSHEET[[#This Row],[Year]]="null"), "Exclude", "Include")</f>
        <v>Include</v>
      </c>
      <c r="L2186" t="s">
        <v>16</v>
      </c>
      <c r="M2186" t="s">
        <v>12</v>
      </c>
      <c r="N2186" t="s">
        <v>13</v>
      </c>
      <c r="O2186">
        <v>35</v>
      </c>
      <c r="P2186">
        <v>4000</v>
      </c>
      <c r="Q2186" t="s">
        <v>2201</v>
      </c>
      <c r="R2186">
        <f>P2186 * _xll.XLOOKUP(Q2186,CALCULATION!$A$15:$A$17, CALCULATION!$B$15:$B$17 )</f>
        <v>227.6</v>
      </c>
      <c r="S2186" s="5">
        <f>O2186*P2186*_xll.XLOOKUP(Q2186,CALCULATION!$A$15:$A$17, CALCULATION!$B$15:$B$17)</f>
        <v>7966</v>
      </c>
      <c r="T2186">
        <v>2500</v>
      </c>
      <c r="U2186" t="s">
        <v>58</v>
      </c>
      <c r="V2186">
        <f>T2186 * _xll.XLOOKUP(U2186,CALCULATION!$A$15:$A$17, CALCULATION!$B$15:$B$17 )</f>
        <v>142.5</v>
      </c>
      <c r="W2186" s="5">
        <f>O2186*T2186*_xll.XLOOKUP(U2186,CALCULATION!$A$15:$A$17, CALCULATION!$B$15:$B$17)</f>
        <v>4987.5</v>
      </c>
      <c r="X2186" s="5">
        <f>WORKSHEET[[#This Row],[Clients Total Cost]] / WORKSHEET[[#This Row],[Clients Rate per T2 (USD)]]</f>
        <v>35</v>
      </c>
      <c r="Y2186" s="5">
        <f>WORKSHEET[[#This Row],[Clients Rate per T2 (USD)]] - WORKSHEET[[#This Row],[Supplier Rate Per t2 (USD)]]</f>
        <v>85.1</v>
      </c>
      <c r="Z2186" s="5">
        <f>WORKSHEET[[#This Row],[Profit Per T]] * WORKSHEET[[#This Row],[Weight]]</f>
        <v>2978.5</v>
      </c>
      <c r="AA2186">
        <v>0</v>
      </c>
      <c r="AB2186" s="1">
        <v>0</v>
      </c>
      <c r="AC2186" s="1">
        <v>0</v>
      </c>
      <c r="AD2186" s="1">
        <v>0</v>
      </c>
      <c r="AE2186" s="1">
        <f>WORKSHEET[[#This Row],[Delay at toll gate in days]] +WORKSHEET[[#This Row],[Delay at workshop in days]] +WORKSHEET[[#This Row],[Delay at border in days]]</f>
        <v>0</v>
      </c>
    </row>
    <row r="2187" spans="1:31" x14ac:dyDescent="0.35">
      <c r="A2187" t="s">
        <v>2208</v>
      </c>
      <c r="B2187" t="s">
        <v>10</v>
      </c>
      <c r="C2187" t="s">
        <v>56</v>
      </c>
      <c r="D2187" t="s">
        <v>3620</v>
      </c>
      <c r="E2187" t="s">
        <v>3613</v>
      </c>
      <c r="F2187" t="str">
        <f>WORKSHEET[[#This Row],[Depart From]]&amp;"-"&amp;WORKSHEET[[#This Row],[Arrive To]]</f>
        <v>Zanzibar-Sanaa</v>
      </c>
      <c r="G2187" s="2">
        <v>44571</v>
      </c>
      <c r="H2187" s="2">
        <v>44571</v>
      </c>
      <c r="I2187" s="2" t="str">
        <f t="shared" si="34"/>
        <v>Delivered</v>
      </c>
      <c r="J2187" s="2" t="str">
        <f>TEXT(WORKSHEET[[#This Row],[Offloading Date]], "mmm")</f>
        <v>Jan</v>
      </c>
      <c r="K2187" s="2" t="str">
        <f>IF(OR(WORKSHEET[[#This Row],[Year]]="", ISBLANK(WORKSHEET[[#This Row],[Year]]), WORKSHEET[[#This Row],[Year]]="null"), "Exclude", "Include")</f>
        <v>Include</v>
      </c>
      <c r="L2187" t="s">
        <v>16</v>
      </c>
      <c r="M2187" t="s">
        <v>12</v>
      </c>
      <c r="N2187" t="s">
        <v>13</v>
      </c>
      <c r="O2187">
        <v>33.75</v>
      </c>
      <c r="P2187">
        <v>4000</v>
      </c>
      <c r="Q2187" t="s">
        <v>2201</v>
      </c>
      <c r="R2187">
        <f>P2187 * _xll.XLOOKUP(Q2187,CALCULATION!$A$15:$A$17, CALCULATION!$B$15:$B$17 )</f>
        <v>227.6</v>
      </c>
      <c r="S2187" s="5">
        <f>O2187*P2187*_xll.XLOOKUP(Q2187,CALCULATION!$A$15:$A$17, CALCULATION!$B$15:$B$17)</f>
        <v>7681.5</v>
      </c>
      <c r="T2187">
        <v>2500</v>
      </c>
      <c r="U2187" t="s">
        <v>58</v>
      </c>
      <c r="V2187">
        <f>T2187 * _xll.XLOOKUP(U2187,CALCULATION!$A$15:$A$17, CALCULATION!$B$15:$B$17 )</f>
        <v>142.5</v>
      </c>
      <c r="W2187" s="5">
        <f>O2187*T2187*_xll.XLOOKUP(U2187,CALCULATION!$A$15:$A$17, CALCULATION!$B$15:$B$17)</f>
        <v>4809.375</v>
      </c>
      <c r="X2187" s="5">
        <f>WORKSHEET[[#This Row],[Clients Total Cost]] / WORKSHEET[[#This Row],[Clients Rate per T2 (USD)]]</f>
        <v>33.75</v>
      </c>
      <c r="Y2187" s="5">
        <f>WORKSHEET[[#This Row],[Clients Rate per T2 (USD)]] - WORKSHEET[[#This Row],[Supplier Rate Per t2 (USD)]]</f>
        <v>85.1</v>
      </c>
      <c r="Z2187" s="5">
        <f>WORKSHEET[[#This Row],[Profit Per T]] * WORKSHEET[[#This Row],[Weight]]</f>
        <v>2872.125</v>
      </c>
      <c r="AA2187">
        <v>0</v>
      </c>
      <c r="AB2187" s="1">
        <v>0</v>
      </c>
      <c r="AC2187" s="1">
        <v>0</v>
      </c>
      <c r="AD2187" s="1">
        <v>0</v>
      </c>
      <c r="AE2187" s="1">
        <f>WORKSHEET[[#This Row],[Delay at toll gate in days]] +WORKSHEET[[#This Row],[Delay at workshop in days]] +WORKSHEET[[#This Row],[Delay at border in days]]</f>
        <v>0</v>
      </c>
    </row>
    <row r="2188" spans="1:31" x14ac:dyDescent="0.35">
      <c r="A2188" t="s">
        <v>2209</v>
      </c>
      <c r="B2188" t="s">
        <v>10</v>
      </c>
      <c r="C2188" t="s">
        <v>56</v>
      </c>
      <c r="D2188" t="s">
        <v>3611</v>
      </c>
      <c r="E2188" t="s">
        <v>3614</v>
      </c>
      <c r="F2188" t="str">
        <f>WORKSHEET[[#This Row],[Depart From]]&amp;"-"&amp;WORKSHEET[[#This Row],[Arrive To]]</f>
        <v>Mogadishu-Alger</v>
      </c>
      <c r="G2188" s="2">
        <v>44571</v>
      </c>
      <c r="H2188" s="2">
        <v>44571</v>
      </c>
      <c r="I2188" s="2" t="str">
        <f t="shared" si="34"/>
        <v>Delivered</v>
      </c>
      <c r="J2188" s="2" t="str">
        <f>TEXT(WORKSHEET[[#This Row],[Offloading Date]], "mmm")</f>
        <v>Jan</v>
      </c>
      <c r="K2188" s="2" t="str">
        <f>IF(OR(WORKSHEET[[#This Row],[Year]]="", ISBLANK(WORKSHEET[[#This Row],[Year]]), WORKSHEET[[#This Row],[Year]]="null"), "Exclude", "Include")</f>
        <v>Include</v>
      </c>
      <c r="L2188" t="s">
        <v>16</v>
      </c>
      <c r="M2188" t="s">
        <v>12</v>
      </c>
      <c r="N2188" t="s">
        <v>13</v>
      </c>
      <c r="O2188">
        <v>33.75</v>
      </c>
      <c r="P2188">
        <v>4000</v>
      </c>
      <c r="Q2188" t="s">
        <v>2201</v>
      </c>
      <c r="R2188">
        <f>P2188 * _xll.XLOOKUP(Q2188,CALCULATION!$A$15:$A$17, CALCULATION!$B$15:$B$17 )</f>
        <v>227.6</v>
      </c>
      <c r="S2188" s="5">
        <f>O2188*P2188*_xll.XLOOKUP(Q2188,CALCULATION!$A$15:$A$17, CALCULATION!$B$15:$B$17)</f>
        <v>7681.5</v>
      </c>
      <c r="T2188">
        <v>2500</v>
      </c>
      <c r="U2188" t="s">
        <v>58</v>
      </c>
      <c r="V2188">
        <f>T2188 * _xll.XLOOKUP(U2188,CALCULATION!$A$15:$A$17, CALCULATION!$B$15:$B$17 )</f>
        <v>142.5</v>
      </c>
      <c r="W2188" s="5">
        <f>O2188*T2188*_xll.XLOOKUP(U2188,CALCULATION!$A$15:$A$17, CALCULATION!$B$15:$B$17)</f>
        <v>4809.375</v>
      </c>
      <c r="X2188" s="5">
        <f>WORKSHEET[[#This Row],[Clients Total Cost]] / WORKSHEET[[#This Row],[Clients Rate per T2 (USD)]]</f>
        <v>33.75</v>
      </c>
      <c r="Y2188" s="5">
        <f>WORKSHEET[[#This Row],[Clients Rate per T2 (USD)]] - WORKSHEET[[#This Row],[Supplier Rate Per t2 (USD)]]</f>
        <v>85.1</v>
      </c>
      <c r="Z2188" s="5">
        <f>WORKSHEET[[#This Row],[Profit Per T]] * WORKSHEET[[#This Row],[Weight]]</f>
        <v>2872.125</v>
      </c>
      <c r="AA2188">
        <v>0</v>
      </c>
      <c r="AB2188" s="1">
        <v>0</v>
      </c>
      <c r="AC2188" s="1">
        <v>0</v>
      </c>
      <c r="AD2188" s="1">
        <v>0</v>
      </c>
      <c r="AE2188" s="1">
        <f>WORKSHEET[[#This Row],[Delay at toll gate in days]] +WORKSHEET[[#This Row],[Delay at workshop in days]] +WORKSHEET[[#This Row],[Delay at border in days]]</f>
        <v>0</v>
      </c>
    </row>
    <row r="2189" spans="1:31" x14ac:dyDescent="0.35">
      <c r="A2189" t="s">
        <v>2210</v>
      </c>
      <c r="B2189" t="s">
        <v>10</v>
      </c>
      <c r="C2189" t="s">
        <v>56</v>
      </c>
      <c r="D2189" t="s">
        <v>3619</v>
      </c>
      <c r="E2189" t="s">
        <v>3618</v>
      </c>
      <c r="F2189" t="str">
        <f>WORKSHEET[[#This Row],[Depart From]]&amp;"-"&amp;WORKSHEET[[#This Row],[Arrive To]]</f>
        <v>Addis Ababa-Tripoli</v>
      </c>
      <c r="G2189" s="2">
        <v>44571</v>
      </c>
      <c r="H2189" s="2">
        <v>44571</v>
      </c>
      <c r="I2189" s="2" t="str">
        <f t="shared" si="34"/>
        <v>Delivered</v>
      </c>
      <c r="J2189" s="2" t="str">
        <f>TEXT(WORKSHEET[[#This Row],[Offloading Date]], "mmm")</f>
        <v>Jan</v>
      </c>
      <c r="K2189" s="2" t="str">
        <f>IF(OR(WORKSHEET[[#This Row],[Year]]="", ISBLANK(WORKSHEET[[#This Row],[Year]]), WORKSHEET[[#This Row],[Year]]="null"), "Exclude", "Include")</f>
        <v>Include</v>
      </c>
      <c r="L2189" t="s">
        <v>16</v>
      </c>
      <c r="M2189" t="s">
        <v>12</v>
      </c>
      <c r="N2189" t="s">
        <v>13</v>
      </c>
      <c r="O2189">
        <v>35</v>
      </c>
      <c r="P2189">
        <v>4000</v>
      </c>
      <c r="Q2189" t="s">
        <v>2201</v>
      </c>
      <c r="R2189">
        <f>P2189 * _xll.XLOOKUP(Q2189,CALCULATION!$A$15:$A$17, CALCULATION!$B$15:$B$17 )</f>
        <v>227.6</v>
      </c>
      <c r="S2189" s="5">
        <f>O2189*P2189*_xll.XLOOKUP(Q2189,CALCULATION!$A$15:$A$17, CALCULATION!$B$15:$B$17)</f>
        <v>7966</v>
      </c>
      <c r="T2189">
        <v>2500</v>
      </c>
      <c r="U2189" t="s">
        <v>58</v>
      </c>
      <c r="V2189">
        <f>T2189 * _xll.XLOOKUP(U2189,CALCULATION!$A$15:$A$17, CALCULATION!$B$15:$B$17 )</f>
        <v>142.5</v>
      </c>
      <c r="W2189" s="5">
        <f>O2189*T2189*_xll.XLOOKUP(U2189,CALCULATION!$A$15:$A$17, CALCULATION!$B$15:$B$17)</f>
        <v>4987.5</v>
      </c>
      <c r="X2189" s="5">
        <f>WORKSHEET[[#This Row],[Clients Total Cost]] / WORKSHEET[[#This Row],[Clients Rate per T2 (USD)]]</f>
        <v>35</v>
      </c>
      <c r="Y2189" s="5">
        <f>WORKSHEET[[#This Row],[Clients Rate per T2 (USD)]] - WORKSHEET[[#This Row],[Supplier Rate Per t2 (USD)]]</f>
        <v>85.1</v>
      </c>
      <c r="Z2189" s="5">
        <f>WORKSHEET[[#This Row],[Profit Per T]] * WORKSHEET[[#This Row],[Weight]]</f>
        <v>2978.5</v>
      </c>
      <c r="AA2189">
        <v>0</v>
      </c>
      <c r="AB2189" s="1">
        <v>0</v>
      </c>
      <c r="AC2189" s="1">
        <v>0</v>
      </c>
      <c r="AD2189" s="1">
        <v>0</v>
      </c>
      <c r="AE2189" s="1">
        <f>WORKSHEET[[#This Row],[Delay at toll gate in days]] +WORKSHEET[[#This Row],[Delay at workshop in days]] +WORKSHEET[[#This Row],[Delay at border in days]]</f>
        <v>0</v>
      </c>
    </row>
    <row r="2190" spans="1:31" x14ac:dyDescent="0.35">
      <c r="A2190" t="s">
        <v>2211</v>
      </c>
      <c r="B2190" t="s">
        <v>10</v>
      </c>
      <c r="C2190" t="s">
        <v>56</v>
      </c>
      <c r="D2190" t="s">
        <v>3615</v>
      </c>
      <c r="E2190" t="s">
        <v>3618</v>
      </c>
      <c r="F2190" t="str">
        <f>WORKSHEET[[#This Row],[Depart From]]&amp;"-"&amp;WORKSHEET[[#This Row],[Arrive To]]</f>
        <v>Mombasa-Tripoli</v>
      </c>
      <c r="G2190" s="2">
        <v>44571</v>
      </c>
      <c r="H2190" s="2">
        <v>44571</v>
      </c>
      <c r="I2190" s="2" t="str">
        <f t="shared" si="34"/>
        <v>Delivered</v>
      </c>
      <c r="J2190" s="2" t="str">
        <f>TEXT(WORKSHEET[[#This Row],[Offloading Date]], "mmm")</f>
        <v>Jan</v>
      </c>
      <c r="K2190" s="2" t="str">
        <f>IF(OR(WORKSHEET[[#This Row],[Year]]="", ISBLANK(WORKSHEET[[#This Row],[Year]]), WORKSHEET[[#This Row],[Year]]="null"), "Exclude", "Include")</f>
        <v>Include</v>
      </c>
      <c r="L2190" t="s">
        <v>16</v>
      </c>
      <c r="M2190" t="s">
        <v>12</v>
      </c>
      <c r="N2190" t="s">
        <v>13</v>
      </c>
      <c r="O2190">
        <v>33.75</v>
      </c>
      <c r="P2190">
        <v>4000</v>
      </c>
      <c r="Q2190" t="s">
        <v>2201</v>
      </c>
      <c r="R2190">
        <f>P2190 * _xll.XLOOKUP(Q2190,CALCULATION!$A$15:$A$17, CALCULATION!$B$15:$B$17 )</f>
        <v>227.6</v>
      </c>
      <c r="S2190" s="5">
        <f>O2190*P2190*_xll.XLOOKUP(Q2190,CALCULATION!$A$15:$A$17, CALCULATION!$B$15:$B$17)</f>
        <v>7681.5</v>
      </c>
      <c r="T2190">
        <v>2500</v>
      </c>
      <c r="U2190" t="s">
        <v>58</v>
      </c>
      <c r="V2190">
        <f>T2190 * _xll.XLOOKUP(U2190,CALCULATION!$A$15:$A$17, CALCULATION!$B$15:$B$17 )</f>
        <v>142.5</v>
      </c>
      <c r="W2190" s="5">
        <f>O2190*T2190*_xll.XLOOKUP(U2190,CALCULATION!$A$15:$A$17, CALCULATION!$B$15:$B$17)</f>
        <v>4809.375</v>
      </c>
      <c r="X2190" s="5">
        <f>WORKSHEET[[#This Row],[Clients Total Cost]] / WORKSHEET[[#This Row],[Clients Rate per T2 (USD)]]</f>
        <v>33.75</v>
      </c>
      <c r="Y2190" s="5">
        <f>WORKSHEET[[#This Row],[Clients Rate per T2 (USD)]] - WORKSHEET[[#This Row],[Supplier Rate Per t2 (USD)]]</f>
        <v>85.1</v>
      </c>
      <c r="Z2190" s="5">
        <f>WORKSHEET[[#This Row],[Profit Per T]] * WORKSHEET[[#This Row],[Weight]]</f>
        <v>2872.125</v>
      </c>
      <c r="AA2190">
        <v>0</v>
      </c>
      <c r="AB2190" s="1">
        <v>0</v>
      </c>
      <c r="AC2190" s="1">
        <v>0</v>
      </c>
      <c r="AD2190" s="1">
        <v>0</v>
      </c>
      <c r="AE2190" s="1">
        <f>WORKSHEET[[#This Row],[Delay at toll gate in days]] +WORKSHEET[[#This Row],[Delay at workshop in days]] +WORKSHEET[[#This Row],[Delay at border in days]]</f>
        <v>0</v>
      </c>
    </row>
    <row r="2191" spans="1:31" x14ac:dyDescent="0.35">
      <c r="A2191" t="s">
        <v>2212</v>
      </c>
      <c r="B2191" t="s">
        <v>10</v>
      </c>
      <c r="C2191" t="s">
        <v>56</v>
      </c>
      <c r="D2191" t="s">
        <v>3616</v>
      </c>
      <c r="E2191" t="s">
        <v>3613</v>
      </c>
      <c r="F2191" t="str">
        <f>WORKSHEET[[#This Row],[Depart From]]&amp;"-"&amp;WORKSHEET[[#This Row],[Arrive To]]</f>
        <v>Marrakech-Sanaa</v>
      </c>
      <c r="G2191" s="2">
        <v>44572</v>
      </c>
      <c r="H2191" s="2">
        <v>44572</v>
      </c>
      <c r="I2191" s="2" t="str">
        <f t="shared" si="34"/>
        <v>Delivered</v>
      </c>
      <c r="J2191" s="2" t="str">
        <f>TEXT(WORKSHEET[[#This Row],[Offloading Date]], "mmm")</f>
        <v>Jan</v>
      </c>
      <c r="K2191" s="2" t="str">
        <f>IF(OR(WORKSHEET[[#This Row],[Year]]="", ISBLANK(WORKSHEET[[#This Row],[Year]]), WORKSHEET[[#This Row],[Year]]="null"), "Exclude", "Include")</f>
        <v>Include</v>
      </c>
      <c r="L2191" t="s">
        <v>16</v>
      </c>
      <c r="M2191" t="s">
        <v>12</v>
      </c>
      <c r="N2191" t="s">
        <v>13</v>
      </c>
      <c r="O2191">
        <v>35</v>
      </c>
      <c r="P2191">
        <v>4000</v>
      </c>
      <c r="Q2191" t="s">
        <v>2201</v>
      </c>
      <c r="R2191">
        <f>P2191 * _xll.XLOOKUP(Q2191,CALCULATION!$A$15:$A$17, CALCULATION!$B$15:$B$17 )</f>
        <v>227.6</v>
      </c>
      <c r="S2191" s="5">
        <f>O2191*P2191*_xll.XLOOKUP(Q2191,CALCULATION!$A$15:$A$17, CALCULATION!$B$15:$B$17)</f>
        <v>7966</v>
      </c>
      <c r="T2191">
        <v>2500</v>
      </c>
      <c r="U2191" t="s">
        <v>58</v>
      </c>
      <c r="V2191">
        <f>T2191 * _xll.XLOOKUP(U2191,CALCULATION!$A$15:$A$17, CALCULATION!$B$15:$B$17 )</f>
        <v>142.5</v>
      </c>
      <c r="W2191" s="5">
        <f>O2191*T2191*_xll.XLOOKUP(U2191,CALCULATION!$A$15:$A$17, CALCULATION!$B$15:$B$17)</f>
        <v>4987.5</v>
      </c>
      <c r="X2191" s="5">
        <f>WORKSHEET[[#This Row],[Clients Total Cost]] / WORKSHEET[[#This Row],[Clients Rate per T2 (USD)]]</f>
        <v>35</v>
      </c>
      <c r="Y2191" s="5">
        <f>WORKSHEET[[#This Row],[Clients Rate per T2 (USD)]] - WORKSHEET[[#This Row],[Supplier Rate Per t2 (USD)]]</f>
        <v>85.1</v>
      </c>
      <c r="Z2191" s="5">
        <f>WORKSHEET[[#This Row],[Profit Per T]] * WORKSHEET[[#This Row],[Weight]]</f>
        <v>2978.5</v>
      </c>
      <c r="AA2191">
        <v>0</v>
      </c>
      <c r="AB2191" s="1">
        <v>0</v>
      </c>
      <c r="AC2191" s="1">
        <v>0</v>
      </c>
      <c r="AD2191" s="1">
        <v>0</v>
      </c>
      <c r="AE2191" s="1">
        <f>WORKSHEET[[#This Row],[Delay at toll gate in days]] +WORKSHEET[[#This Row],[Delay at workshop in days]] +WORKSHEET[[#This Row],[Delay at border in days]]</f>
        <v>0</v>
      </c>
    </row>
    <row r="2192" spans="1:31" x14ac:dyDescent="0.35">
      <c r="A2192" t="s">
        <v>2213</v>
      </c>
      <c r="B2192" t="s">
        <v>10</v>
      </c>
      <c r="C2192" t="s">
        <v>56</v>
      </c>
      <c r="D2192" t="s">
        <v>3620</v>
      </c>
      <c r="E2192" t="s">
        <v>3612</v>
      </c>
      <c r="F2192" t="str">
        <f>WORKSHEET[[#This Row],[Depart From]]&amp;"-"&amp;WORKSHEET[[#This Row],[Arrive To]]</f>
        <v>Zanzibar-Victoria</v>
      </c>
      <c r="G2192" s="2">
        <v>44572</v>
      </c>
      <c r="H2192" s="2">
        <v>44572</v>
      </c>
      <c r="I2192" s="2" t="str">
        <f t="shared" si="34"/>
        <v>Delivered</v>
      </c>
      <c r="J2192" s="2" t="str">
        <f>TEXT(WORKSHEET[[#This Row],[Offloading Date]], "mmm")</f>
        <v>Jan</v>
      </c>
      <c r="K2192" s="2" t="str">
        <f>IF(OR(WORKSHEET[[#This Row],[Year]]="", ISBLANK(WORKSHEET[[#This Row],[Year]]), WORKSHEET[[#This Row],[Year]]="null"), "Exclude", "Include")</f>
        <v>Include</v>
      </c>
      <c r="L2192" t="s">
        <v>16</v>
      </c>
      <c r="M2192" t="s">
        <v>12</v>
      </c>
      <c r="N2192" t="s">
        <v>13</v>
      </c>
      <c r="O2192">
        <v>35</v>
      </c>
      <c r="P2192">
        <v>4000</v>
      </c>
      <c r="Q2192" t="s">
        <v>2201</v>
      </c>
      <c r="R2192">
        <f>P2192 * _xll.XLOOKUP(Q2192,CALCULATION!$A$15:$A$17, CALCULATION!$B$15:$B$17 )</f>
        <v>227.6</v>
      </c>
      <c r="S2192" s="5">
        <f>O2192*P2192*_xll.XLOOKUP(Q2192,CALCULATION!$A$15:$A$17, CALCULATION!$B$15:$B$17)</f>
        <v>7966</v>
      </c>
      <c r="T2192">
        <v>2500</v>
      </c>
      <c r="U2192" t="s">
        <v>58</v>
      </c>
      <c r="V2192">
        <f>T2192 * _xll.XLOOKUP(U2192,CALCULATION!$A$15:$A$17, CALCULATION!$B$15:$B$17 )</f>
        <v>142.5</v>
      </c>
      <c r="W2192" s="5">
        <f>O2192*T2192*_xll.XLOOKUP(U2192,CALCULATION!$A$15:$A$17, CALCULATION!$B$15:$B$17)</f>
        <v>4987.5</v>
      </c>
      <c r="X2192" s="5">
        <f>WORKSHEET[[#This Row],[Clients Total Cost]] / WORKSHEET[[#This Row],[Clients Rate per T2 (USD)]]</f>
        <v>35</v>
      </c>
      <c r="Y2192" s="5">
        <f>WORKSHEET[[#This Row],[Clients Rate per T2 (USD)]] - WORKSHEET[[#This Row],[Supplier Rate Per t2 (USD)]]</f>
        <v>85.1</v>
      </c>
      <c r="Z2192" s="5">
        <f>WORKSHEET[[#This Row],[Profit Per T]] * WORKSHEET[[#This Row],[Weight]]</f>
        <v>2978.5</v>
      </c>
      <c r="AA2192">
        <v>0</v>
      </c>
      <c r="AB2192" s="1">
        <v>0</v>
      </c>
      <c r="AC2192" s="1">
        <v>0</v>
      </c>
      <c r="AD2192" s="1">
        <v>0</v>
      </c>
      <c r="AE2192" s="1">
        <f>WORKSHEET[[#This Row],[Delay at toll gate in days]] +WORKSHEET[[#This Row],[Delay at workshop in days]] +WORKSHEET[[#This Row],[Delay at border in days]]</f>
        <v>0</v>
      </c>
    </row>
    <row r="2193" spans="1:31" x14ac:dyDescent="0.35">
      <c r="A2193" t="s">
        <v>2214</v>
      </c>
      <c r="B2193" t="s">
        <v>10</v>
      </c>
      <c r="C2193" t="s">
        <v>56</v>
      </c>
      <c r="D2193" t="s">
        <v>3619</v>
      </c>
      <c r="E2193" t="s">
        <v>3618</v>
      </c>
      <c r="F2193" t="str">
        <f>WORKSHEET[[#This Row],[Depart From]]&amp;"-"&amp;WORKSHEET[[#This Row],[Arrive To]]</f>
        <v>Addis Ababa-Tripoli</v>
      </c>
      <c r="G2193" s="2">
        <v>44572</v>
      </c>
      <c r="H2193" s="2">
        <v>44572</v>
      </c>
      <c r="I2193" s="2" t="str">
        <f t="shared" si="34"/>
        <v>Delivered</v>
      </c>
      <c r="J2193" s="2" t="str">
        <f>TEXT(WORKSHEET[[#This Row],[Offloading Date]], "mmm")</f>
        <v>Jan</v>
      </c>
      <c r="K2193" s="2" t="str">
        <f>IF(OR(WORKSHEET[[#This Row],[Year]]="", ISBLANK(WORKSHEET[[#This Row],[Year]]), WORKSHEET[[#This Row],[Year]]="null"), "Exclude", "Include")</f>
        <v>Include</v>
      </c>
      <c r="L2193" t="s">
        <v>16</v>
      </c>
      <c r="M2193" t="s">
        <v>12</v>
      </c>
      <c r="N2193" t="s">
        <v>13</v>
      </c>
      <c r="O2193">
        <v>35</v>
      </c>
      <c r="P2193">
        <v>4000</v>
      </c>
      <c r="Q2193" t="s">
        <v>2201</v>
      </c>
      <c r="R2193">
        <f>P2193 * _xll.XLOOKUP(Q2193,CALCULATION!$A$15:$A$17, CALCULATION!$B$15:$B$17 )</f>
        <v>227.6</v>
      </c>
      <c r="S2193" s="5">
        <f>O2193*P2193*_xll.XLOOKUP(Q2193,CALCULATION!$A$15:$A$17, CALCULATION!$B$15:$B$17)</f>
        <v>7966</v>
      </c>
      <c r="T2193">
        <v>2500</v>
      </c>
      <c r="U2193" t="s">
        <v>58</v>
      </c>
      <c r="V2193">
        <f>T2193 * _xll.XLOOKUP(U2193,CALCULATION!$A$15:$A$17, CALCULATION!$B$15:$B$17 )</f>
        <v>142.5</v>
      </c>
      <c r="W2193" s="5">
        <f>O2193*T2193*_xll.XLOOKUP(U2193,CALCULATION!$A$15:$A$17, CALCULATION!$B$15:$B$17)</f>
        <v>4987.5</v>
      </c>
      <c r="X2193" s="5">
        <f>WORKSHEET[[#This Row],[Clients Total Cost]] / WORKSHEET[[#This Row],[Clients Rate per T2 (USD)]]</f>
        <v>35</v>
      </c>
      <c r="Y2193" s="5">
        <f>WORKSHEET[[#This Row],[Clients Rate per T2 (USD)]] - WORKSHEET[[#This Row],[Supplier Rate Per t2 (USD)]]</f>
        <v>85.1</v>
      </c>
      <c r="Z2193" s="5">
        <f>WORKSHEET[[#This Row],[Profit Per T]] * WORKSHEET[[#This Row],[Weight]]</f>
        <v>2978.5</v>
      </c>
      <c r="AA2193">
        <v>0</v>
      </c>
      <c r="AB2193" s="1">
        <v>0</v>
      </c>
      <c r="AC2193" s="1">
        <v>0</v>
      </c>
      <c r="AD2193" s="1">
        <v>0</v>
      </c>
      <c r="AE2193" s="1">
        <f>WORKSHEET[[#This Row],[Delay at toll gate in days]] +WORKSHEET[[#This Row],[Delay at workshop in days]] +WORKSHEET[[#This Row],[Delay at border in days]]</f>
        <v>0</v>
      </c>
    </row>
    <row r="2194" spans="1:31" x14ac:dyDescent="0.35">
      <c r="A2194" t="s">
        <v>2215</v>
      </c>
      <c r="B2194" t="s">
        <v>10</v>
      </c>
      <c r="C2194" t="s">
        <v>56</v>
      </c>
      <c r="D2194" t="s">
        <v>3615</v>
      </c>
      <c r="E2194" t="s">
        <v>3614</v>
      </c>
      <c r="F2194" t="str">
        <f>WORKSHEET[[#This Row],[Depart From]]&amp;"-"&amp;WORKSHEET[[#This Row],[Arrive To]]</f>
        <v>Mombasa-Alger</v>
      </c>
      <c r="G2194" s="2">
        <v>44572</v>
      </c>
      <c r="H2194" s="2">
        <v>44572</v>
      </c>
      <c r="I2194" s="2" t="str">
        <f t="shared" si="34"/>
        <v>Delivered</v>
      </c>
      <c r="J2194" s="2" t="str">
        <f>TEXT(WORKSHEET[[#This Row],[Offloading Date]], "mmm")</f>
        <v>Jan</v>
      </c>
      <c r="K2194" s="2" t="str">
        <f>IF(OR(WORKSHEET[[#This Row],[Year]]="", ISBLANK(WORKSHEET[[#This Row],[Year]]), WORKSHEET[[#This Row],[Year]]="null"), "Exclude", "Include")</f>
        <v>Include</v>
      </c>
      <c r="L2194" t="s">
        <v>16</v>
      </c>
      <c r="M2194" t="s">
        <v>12</v>
      </c>
      <c r="N2194" t="s">
        <v>13</v>
      </c>
      <c r="O2194">
        <v>35</v>
      </c>
      <c r="P2194">
        <v>4000</v>
      </c>
      <c r="Q2194" t="s">
        <v>2201</v>
      </c>
      <c r="R2194">
        <f>P2194 * _xll.XLOOKUP(Q2194,CALCULATION!$A$15:$A$17, CALCULATION!$B$15:$B$17 )</f>
        <v>227.6</v>
      </c>
      <c r="S2194" s="5">
        <f>O2194*P2194*_xll.XLOOKUP(Q2194,CALCULATION!$A$15:$A$17, CALCULATION!$B$15:$B$17)</f>
        <v>7966</v>
      </c>
      <c r="T2194">
        <v>2500</v>
      </c>
      <c r="U2194" t="s">
        <v>58</v>
      </c>
      <c r="V2194">
        <f>T2194 * _xll.XLOOKUP(U2194,CALCULATION!$A$15:$A$17, CALCULATION!$B$15:$B$17 )</f>
        <v>142.5</v>
      </c>
      <c r="W2194" s="5">
        <f>O2194*T2194*_xll.XLOOKUP(U2194,CALCULATION!$A$15:$A$17, CALCULATION!$B$15:$B$17)</f>
        <v>4987.5</v>
      </c>
      <c r="X2194" s="5">
        <f>WORKSHEET[[#This Row],[Clients Total Cost]] / WORKSHEET[[#This Row],[Clients Rate per T2 (USD)]]</f>
        <v>35</v>
      </c>
      <c r="Y2194" s="5">
        <f>WORKSHEET[[#This Row],[Clients Rate per T2 (USD)]] - WORKSHEET[[#This Row],[Supplier Rate Per t2 (USD)]]</f>
        <v>85.1</v>
      </c>
      <c r="Z2194" s="5">
        <f>WORKSHEET[[#This Row],[Profit Per T]] * WORKSHEET[[#This Row],[Weight]]</f>
        <v>2978.5</v>
      </c>
      <c r="AA2194">
        <v>0</v>
      </c>
      <c r="AB2194" s="1">
        <v>0</v>
      </c>
      <c r="AC2194" s="1">
        <v>0</v>
      </c>
      <c r="AD2194" s="1">
        <v>0</v>
      </c>
      <c r="AE2194" s="1">
        <f>WORKSHEET[[#This Row],[Delay at toll gate in days]] +WORKSHEET[[#This Row],[Delay at workshop in days]] +WORKSHEET[[#This Row],[Delay at border in days]]</f>
        <v>0</v>
      </c>
    </row>
    <row r="2195" spans="1:31" x14ac:dyDescent="0.35">
      <c r="A2195" t="s">
        <v>2216</v>
      </c>
      <c r="B2195" t="s">
        <v>10</v>
      </c>
      <c r="C2195" t="s">
        <v>56</v>
      </c>
      <c r="D2195" t="s">
        <v>3620</v>
      </c>
      <c r="E2195" t="s">
        <v>3612</v>
      </c>
      <c r="F2195" t="str">
        <f>WORKSHEET[[#This Row],[Depart From]]&amp;"-"&amp;WORKSHEET[[#This Row],[Arrive To]]</f>
        <v>Zanzibar-Victoria</v>
      </c>
      <c r="G2195" s="2">
        <v>44572</v>
      </c>
      <c r="H2195" s="2">
        <v>44572</v>
      </c>
      <c r="I2195" s="2" t="str">
        <f t="shared" si="34"/>
        <v>Delivered</v>
      </c>
      <c r="J2195" s="2" t="str">
        <f>TEXT(WORKSHEET[[#This Row],[Offloading Date]], "mmm")</f>
        <v>Jan</v>
      </c>
      <c r="K2195" s="2" t="str">
        <f>IF(OR(WORKSHEET[[#This Row],[Year]]="", ISBLANK(WORKSHEET[[#This Row],[Year]]), WORKSHEET[[#This Row],[Year]]="null"), "Exclude", "Include")</f>
        <v>Include</v>
      </c>
      <c r="L2195" t="s">
        <v>16</v>
      </c>
      <c r="M2195" t="s">
        <v>12</v>
      </c>
      <c r="N2195" t="s">
        <v>13</v>
      </c>
      <c r="O2195">
        <v>35</v>
      </c>
      <c r="P2195">
        <v>4000</v>
      </c>
      <c r="Q2195" t="s">
        <v>2201</v>
      </c>
      <c r="R2195">
        <f>P2195 * _xll.XLOOKUP(Q2195,CALCULATION!$A$15:$A$17, CALCULATION!$B$15:$B$17 )</f>
        <v>227.6</v>
      </c>
      <c r="S2195" s="5">
        <f>O2195*P2195*_xll.XLOOKUP(Q2195,CALCULATION!$A$15:$A$17, CALCULATION!$B$15:$B$17)</f>
        <v>7966</v>
      </c>
      <c r="T2195">
        <v>2500</v>
      </c>
      <c r="U2195" t="s">
        <v>58</v>
      </c>
      <c r="V2195">
        <f>T2195 * _xll.XLOOKUP(U2195,CALCULATION!$A$15:$A$17, CALCULATION!$B$15:$B$17 )</f>
        <v>142.5</v>
      </c>
      <c r="W2195" s="5">
        <f>O2195*T2195*_xll.XLOOKUP(U2195,CALCULATION!$A$15:$A$17, CALCULATION!$B$15:$B$17)</f>
        <v>4987.5</v>
      </c>
      <c r="X2195" s="5">
        <f>WORKSHEET[[#This Row],[Clients Total Cost]] / WORKSHEET[[#This Row],[Clients Rate per T2 (USD)]]</f>
        <v>35</v>
      </c>
      <c r="Y2195" s="5">
        <f>WORKSHEET[[#This Row],[Clients Rate per T2 (USD)]] - WORKSHEET[[#This Row],[Supplier Rate Per t2 (USD)]]</f>
        <v>85.1</v>
      </c>
      <c r="Z2195" s="5">
        <f>WORKSHEET[[#This Row],[Profit Per T]] * WORKSHEET[[#This Row],[Weight]]</f>
        <v>2978.5</v>
      </c>
      <c r="AA2195">
        <v>0</v>
      </c>
      <c r="AB2195" s="1">
        <v>0</v>
      </c>
      <c r="AC2195" s="1">
        <v>0</v>
      </c>
      <c r="AD2195" s="1">
        <v>0</v>
      </c>
      <c r="AE2195" s="1">
        <f>WORKSHEET[[#This Row],[Delay at toll gate in days]] +WORKSHEET[[#This Row],[Delay at workshop in days]] +WORKSHEET[[#This Row],[Delay at border in days]]</f>
        <v>0</v>
      </c>
    </row>
    <row r="2196" spans="1:31" x14ac:dyDescent="0.35">
      <c r="A2196" t="s">
        <v>2217</v>
      </c>
      <c r="B2196" t="s">
        <v>10</v>
      </c>
      <c r="C2196" t="s">
        <v>56</v>
      </c>
      <c r="D2196" t="s">
        <v>3611</v>
      </c>
      <c r="E2196" t="s">
        <v>3612</v>
      </c>
      <c r="F2196" t="str">
        <f>WORKSHEET[[#This Row],[Depart From]]&amp;"-"&amp;WORKSHEET[[#This Row],[Arrive To]]</f>
        <v>Mogadishu-Victoria</v>
      </c>
      <c r="G2196" s="2">
        <v>44572</v>
      </c>
      <c r="H2196" s="2">
        <v>44572</v>
      </c>
      <c r="I2196" s="2" t="str">
        <f t="shared" si="34"/>
        <v>Delivered</v>
      </c>
      <c r="J2196" s="2" t="str">
        <f>TEXT(WORKSHEET[[#This Row],[Offloading Date]], "mmm")</f>
        <v>Jan</v>
      </c>
      <c r="K2196" s="2" t="str">
        <f>IF(OR(WORKSHEET[[#This Row],[Year]]="", ISBLANK(WORKSHEET[[#This Row],[Year]]), WORKSHEET[[#This Row],[Year]]="null"), "Exclude", "Include")</f>
        <v>Include</v>
      </c>
      <c r="L2196" t="s">
        <v>16</v>
      </c>
      <c r="M2196" t="s">
        <v>12</v>
      </c>
      <c r="N2196" t="s">
        <v>13</v>
      </c>
      <c r="O2196">
        <v>35</v>
      </c>
      <c r="P2196">
        <v>4000</v>
      </c>
      <c r="Q2196" t="s">
        <v>2201</v>
      </c>
      <c r="R2196">
        <f>P2196 * _xll.XLOOKUP(Q2196,CALCULATION!$A$15:$A$17, CALCULATION!$B$15:$B$17 )</f>
        <v>227.6</v>
      </c>
      <c r="S2196" s="5">
        <f>O2196*P2196*_xll.XLOOKUP(Q2196,CALCULATION!$A$15:$A$17, CALCULATION!$B$15:$B$17)</f>
        <v>7966</v>
      </c>
      <c r="T2196">
        <v>2500</v>
      </c>
      <c r="U2196" t="s">
        <v>58</v>
      </c>
      <c r="V2196">
        <f>T2196 * _xll.XLOOKUP(U2196,CALCULATION!$A$15:$A$17, CALCULATION!$B$15:$B$17 )</f>
        <v>142.5</v>
      </c>
      <c r="W2196" s="5">
        <f>O2196*T2196*_xll.XLOOKUP(U2196,CALCULATION!$A$15:$A$17, CALCULATION!$B$15:$B$17)</f>
        <v>4987.5</v>
      </c>
      <c r="X2196" s="5">
        <f>WORKSHEET[[#This Row],[Clients Total Cost]] / WORKSHEET[[#This Row],[Clients Rate per T2 (USD)]]</f>
        <v>35</v>
      </c>
      <c r="Y2196" s="5">
        <f>WORKSHEET[[#This Row],[Clients Rate per T2 (USD)]] - WORKSHEET[[#This Row],[Supplier Rate Per t2 (USD)]]</f>
        <v>85.1</v>
      </c>
      <c r="Z2196" s="5">
        <f>WORKSHEET[[#This Row],[Profit Per T]] * WORKSHEET[[#This Row],[Weight]]</f>
        <v>2978.5</v>
      </c>
      <c r="AA2196">
        <v>0</v>
      </c>
      <c r="AB2196" s="1">
        <v>0</v>
      </c>
      <c r="AC2196" s="1">
        <v>0</v>
      </c>
      <c r="AD2196" s="1">
        <v>0</v>
      </c>
      <c r="AE2196" s="1">
        <f>WORKSHEET[[#This Row],[Delay at toll gate in days]] +WORKSHEET[[#This Row],[Delay at workshop in days]] +WORKSHEET[[#This Row],[Delay at border in days]]</f>
        <v>0</v>
      </c>
    </row>
    <row r="2197" spans="1:31" x14ac:dyDescent="0.35">
      <c r="A2197" t="s">
        <v>2218</v>
      </c>
      <c r="B2197" t="s">
        <v>10</v>
      </c>
      <c r="C2197" t="s">
        <v>56</v>
      </c>
      <c r="D2197" t="s">
        <v>3619</v>
      </c>
      <c r="E2197" t="s">
        <v>3614</v>
      </c>
      <c r="F2197" t="str">
        <f>WORKSHEET[[#This Row],[Depart From]]&amp;"-"&amp;WORKSHEET[[#This Row],[Arrive To]]</f>
        <v>Addis Ababa-Alger</v>
      </c>
      <c r="G2197" s="2">
        <v>44572</v>
      </c>
      <c r="H2197" s="2">
        <v>44572</v>
      </c>
      <c r="I2197" s="2" t="str">
        <f t="shared" si="34"/>
        <v>Delivered</v>
      </c>
      <c r="J2197" s="2" t="str">
        <f>TEXT(WORKSHEET[[#This Row],[Offloading Date]], "mmm")</f>
        <v>Jan</v>
      </c>
      <c r="K2197" s="2" t="str">
        <f>IF(OR(WORKSHEET[[#This Row],[Year]]="", ISBLANK(WORKSHEET[[#This Row],[Year]]), WORKSHEET[[#This Row],[Year]]="null"), "Exclude", "Include")</f>
        <v>Include</v>
      </c>
      <c r="L2197" t="s">
        <v>16</v>
      </c>
      <c r="M2197" t="s">
        <v>12</v>
      </c>
      <c r="N2197" t="s">
        <v>13</v>
      </c>
      <c r="O2197">
        <v>35</v>
      </c>
      <c r="P2197">
        <v>4000</v>
      </c>
      <c r="Q2197" t="s">
        <v>2201</v>
      </c>
      <c r="R2197">
        <f>P2197 * _xll.XLOOKUP(Q2197,CALCULATION!$A$15:$A$17, CALCULATION!$B$15:$B$17 )</f>
        <v>227.6</v>
      </c>
      <c r="S2197" s="5">
        <f>O2197*P2197*_xll.XLOOKUP(Q2197,CALCULATION!$A$15:$A$17, CALCULATION!$B$15:$B$17)</f>
        <v>7966</v>
      </c>
      <c r="T2197">
        <v>2500</v>
      </c>
      <c r="U2197" t="s">
        <v>58</v>
      </c>
      <c r="V2197">
        <f>T2197 * _xll.XLOOKUP(U2197,CALCULATION!$A$15:$A$17, CALCULATION!$B$15:$B$17 )</f>
        <v>142.5</v>
      </c>
      <c r="W2197" s="5">
        <f>O2197*T2197*_xll.XLOOKUP(U2197,CALCULATION!$A$15:$A$17, CALCULATION!$B$15:$B$17)</f>
        <v>4987.5</v>
      </c>
      <c r="X2197" s="5">
        <f>WORKSHEET[[#This Row],[Clients Total Cost]] / WORKSHEET[[#This Row],[Clients Rate per T2 (USD)]]</f>
        <v>35</v>
      </c>
      <c r="Y2197" s="5">
        <f>WORKSHEET[[#This Row],[Clients Rate per T2 (USD)]] - WORKSHEET[[#This Row],[Supplier Rate Per t2 (USD)]]</f>
        <v>85.1</v>
      </c>
      <c r="Z2197" s="5">
        <f>WORKSHEET[[#This Row],[Profit Per T]] * WORKSHEET[[#This Row],[Weight]]</f>
        <v>2978.5</v>
      </c>
      <c r="AA2197">
        <v>0</v>
      </c>
      <c r="AB2197" s="1">
        <v>0</v>
      </c>
      <c r="AC2197" s="1">
        <v>0</v>
      </c>
      <c r="AD2197" s="1">
        <v>0</v>
      </c>
      <c r="AE2197" s="1">
        <f>WORKSHEET[[#This Row],[Delay at toll gate in days]] +WORKSHEET[[#This Row],[Delay at workshop in days]] +WORKSHEET[[#This Row],[Delay at border in days]]</f>
        <v>0</v>
      </c>
    </row>
    <row r="2198" spans="1:31" x14ac:dyDescent="0.35">
      <c r="A2198" t="s">
        <v>2219</v>
      </c>
      <c r="B2198" t="s">
        <v>10</v>
      </c>
      <c r="C2198" t="s">
        <v>56</v>
      </c>
      <c r="D2198" t="s">
        <v>3611</v>
      </c>
      <c r="E2198" t="s">
        <v>3614</v>
      </c>
      <c r="F2198" t="str">
        <f>WORKSHEET[[#This Row],[Depart From]]&amp;"-"&amp;WORKSHEET[[#This Row],[Arrive To]]</f>
        <v>Mogadishu-Alger</v>
      </c>
      <c r="G2198" s="2">
        <v>44572</v>
      </c>
      <c r="H2198" s="2">
        <v>44572</v>
      </c>
      <c r="I2198" s="2" t="str">
        <f t="shared" si="34"/>
        <v>Delivered</v>
      </c>
      <c r="J2198" s="2" t="str">
        <f>TEXT(WORKSHEET[[#This Row],[Offloading Date]], "mmm")</f>
        <v>Jan</v>
      </c>
      <c r="K2198" s="2" t="str">
        <f>IF(OR(WORKSHEET[[#This Row],[Year]]="", ISBLANK(WORKSHEET[[#This Row],[Year]]), WORKSHEET[[#This Row],[Year]]="null"), "Exclude", "Include")</f>
        <v>Include</v>
      </c>
      <c r="L2198" t="s">
        <v>16</v>
      </c>
      <c r="M2198" t="s">
        <v>12</v>
      </c>
      <c r="N2198" t="s">
        <v>13</v>
      </c>
      <c r="O2198">
        <v>35</v>
      </c>
      <c r="P2198">
        <v>4000</v>
      </c>
      <c r="Q2198" t="s">
        <v>2201</v>
      </c>
      <c r="R2198">
        <f>P2198 * _xll.XLOOKUP(Q2198,CALCULATION!$A$15:$A$17, CALCULATION!$B$15:$B$17 )</f>
        <v>227.6</v>
      </c>
      <c r="S2198" s="5">
        <f>O2198*P2198*_xll.XLOOKUP(Q2198,CALCULATION!$A$15:$A$17, CALCULATION!$B$15:$B$17)</f>
        <v>7966</v>
      </c>
      <c r="T2198">
        <v>2500</v>
      </c>
      <c r="U2198" t="s">
        <v>58</v>
      </c>
      <c r="V2198">
        <f>T2198 * _xll.XLOOKUP(U2198,CALCULATION!$A$15:$A$17, CALCULATION!$B$15:$B$17 )</f>
        <v>142.5</v>
      </c>
      <c r="W2198" s="5">
        <f>O2198*T2198*_xll.XLOOKUP(U2198,CALCULATION!$A$15:$A$17, CALCULATION!$B$15:$B$17)</f>
        <v>4987.5</v>
      </c>
      <c r="X2198" s="5">
        <f>WORKSHEET[[#This Row],[Clients Total Cost]] / WORKSHEET[[#This Row],[Clients Rate per T2 (USD)]]</f>
        <v>35</v>
      </c>
      <c r="Y2198" s="5">
        <f>WORKSHEET[[#This Row],[Clients Rate per T2 (USD)]] - WORKSHEET[[#This Row],[Supplier Rate Per t2 (USD)]]</f>
        <v>85.1</v>
      </c>
      <c r="Z2198" s="5">
        <f>WORKSHEET[[#This Row],[Profit Per T]] * WORKSHEET[[#This Row],[Weight]]</f>
        <v>2978.5</v>
      </c>
      <c r="AA2198">
        <v>0</v>
      </c>
      <c r="AB2198" s="1">
        <v>0</v>
      </c>
      <c r="AC2198" s="1">
        <v>0</v>
      </c>
      <c r="AD2198" s="1">
        <v>0</v>
      </c>
      <c r="AE2198" s="1">
        <f>WORKSHEET[[#This Row],[Delay at toll gate in days]] +WORKSHEET[[#This Row],[Delay at workshop in days]] +WORKSHEET[[#This Row],[Delay at border in days]]</f>
        <v>0</v>
      </c>
    </row>
    <row r="2199" spans="1:31" x14ac:dyDescent="0.35">
      <c r="A2199" t="s">
        <v>2220</v>
      </c>
      <c r="B2199" t="s">
        <v>10</v>
      </c>
      <c r="C2199" t="s">
        <v>56</v>
      </c>
      <c r="D2199" t="s">
        <v>3619</v>
      </c>
      <c r="E2199" t="s">
        <v>3613</v>
      </c>
      <c r="F2199" t="str">
        <f>WORKSHEET[[#This Row],[Depart From]]&amp;"-"&amp;WORKSHEET[[#This Row],[Arrive To]]</f>
        <v>Addis Ababa-Sanaa</v>
      </c>
      <c r="G2199" s="2">
        <v>44572</v>
      </c>
      <c r="H2199" s="2">
        <v>44572</v>
      </c>
      <c r="I2199" s="2" t="str">
        <f t="shared" si="34"/>
        <v>Delivered</v>
      </c>
      <c r="J2199" s="2" t="str">
        <f>TEXT(WORKSHEET[[#This Row],[Offloading Date]], "mmm")</f>
        <v>Jan</v>
      </c>
      <c r="K2199" s="2" t="str">
        <f>IF(OR(WORKSHEET[[#This Row],[Year]]="", ISBLANK(WORKSHEET[[#This Row],[Year]]), WORKSHEET[[#This Row],[Year]]="null"), "Exclude", "Include")</f>
        <v>Include</v>
      </c>
      <c r="L2199" t="s">
        <v>16</v>
      </c>
      <c r="M2199" t="s">
        <v>12</v>
      </c>
      <c r="N2199" t="s">
        <v>13</v>
      </c>
      <c r="O2199">
        <v>15</v>
      </c>
      <c r="P2199">
        <v>4000</v>
      </c>
      <c r="Q2199" t="s">
        <v>2201</v>
      </c>
      <c r="R2199">
        <f>P2199 * _xll.XLOOKUP(Q2199,CALCULATION!$A$15:$A$17, CALCULATION!$B$15:$B$17 )</f>
        <v>227.6</v>
      </c>
      <c r="S2199" s="5">
        <f>O2199*P2199*_xll.XLOOKUP(Q2199,CALCULATION!$A$15:$A$17, CALCULATION!$B$15:$B$17)</f>
        <v>3414</v>
      </c>
      <c r="T2199">
        <v>2500</v>
      </c>
      <c r="U2199" t="s">
        <v>58</v>
      </c>
      <c r="V2199">
        <f>T2199 * _xll.XLOOKUP(U2199,CALCULATION!$A$15:$A$17, CALCULATION!$B$15:$B$17 )</f>
        <v>142.5</v>
      </c>
      <c r="W2199" s="5">
        <f>O2199*T2199*_xll.XLOOKUP(U2199,CALCULATION!$A$15:$A$17, CALCULATION!$B$15:$B$17)</f>
        <v>2137.5</v>
      </c>
      <c r="X2199" s="5">
        <f>WORKSHEET[[#This Row],[Clients Total Cost]] / WORKSHEET[[#This Row],[Clients Rate per T2 (USD)]]</f>
        <v>15</v>
      </c>
      <c r="Y2199" s="5">
        <f>WORKSHEET[[#This Row],[Clients Rate per T2 (USD)]] - WORKSHEET[[#This Row],[Supplier Rate Per t2 (USD)]]</f>
        <v>85.1</v>
      </c>
      <c r="Z2199" s="5">
        <f>WORKSHEET[[#This Row],[Profit Per T]] * WORKSHEET[[#This Row],[Weight]]</f>
        <v>1276.5</v>
      </c>
      <c r="AA2199">
        <v>0</v>
      </c>
      <c r="AB2199" s="1">
        <v>0</v>
      </c>
      <c r="AC2199" s="1">
        <v>0</v>
      </c>
      <c r="AD2199" s="1">
        <v>0</v>
      </c>
      <c r="AE2199" s="1">
        <f>WORKSHEET[[#This Row],[Delay at toll gate in days]] +WORKSHEET[[#This Row],[Delay at workshop in days]] +WORKSHEET[[#This Row],[Delay at border in days]]</f>
        <v>0</v>
      </c>
    </row>
    <row r="2200" spans="1:31" x14ac:dyDescent="0.35">
      <c r="A2200" t="s">
        <v>2221</v>
      </c>
      <c r="B2200" t="s">
        <v>10</v>
      </c>
      <c r="C2200" t="s">
        <v>56</v>
      </c>
      <c r="D2200" t="s">
        <v>3615</v>
      </c>
      <c r="E2200" t="s">
        <v>3612</v>
      </c>
      <c r="F2200" t="str">
        <f>WORKSHEET[[#This Row],[Depart From]]&amp;"-"&amp;WORKSHEET[[#This Row],[Arrive To]]</f>
        <v>Mombasa-Victoria</v>
      </c>
      <c r="G2200" s="2">
        <v>44574</v>
      </c>
      <c r="H2200" s="2">
        <v>44574</v>
      </c>
      <c r="I2200" s="2" t="str">
        <f t="shared" si="34"/>
        <v>Delivered</v>
      </c>
      <c r="J2200" s="2" t="str">
        <f>TEXT(WORKSHEET[[#This Row],[Offloading Date]], "mmm")</f>
        <v>Jan</v>
      </c>
      <c r="K2200" s="2" t="str">
        <f>IF(OR(WORKSHEET[[#This Row],[Year]]="", ISBLANK(WORKSHEET[[#This Row],[Year]]), WORKSHEET[[#This Row],[Year]]="null"), "Exclude", "Include")</f>
        <v>Include</v>
      </c>
      <c r="L2200" t="s">
        <v>16</v>
      </c>
      <c r="M2200" t="s">
        <v>12</v>
      </c>
      <c r="N2200" t="s">
        <v>13</v>
      </c>
      <c r="O2200">
        <v>32.5</v>
      </c>
      <c r="P2200">
        <v>4000</v>
      </c>
      <c r="Q2200" t="s">
        <v>2201</v>
      </c>
      <c r="R2200">
        <f>P2200 * _xll.XLOOKUP(Q2200,CALCULATION!$A$15:$A$17, CALCULATION!$B$15:$B$17 )</f>
        <v>227.6</v>
      </c>
      <c r="S2200" s="5">
        <f>O2200*P2200*_xll.XLOOKUP(Q2200,CALCULATION!$A$15:$A$17, CALCULATION!$B$15:$B$17)</f>
        <v>7397</v>
      </c>
      <c r="T2200">
        <v>2500</v>
      </c>
      <c r="U2200" t="s">
        <v>58</v>
      </c>
      <c r="V2200">
        <f>T2200 * _xll.XLOOKUP(U2200,CALCULATION!$A$15:$A$17, CALCULATION!$B$15:$B$17 )</f>
        <v>142.5</v>
      </c>
      <c r="W2200" s="5">
        <f>O2200*T2200*_xll.XLOOKUP(U2200,CALCULATION!$A$15:$A$17, CALCULATION!$B$15:$B$17)</f>
        <v>4631.25</v>
      </c>
      <c r="X2200" s="5">
        <f>WORKSHEET[[#This Row],[Clients Total Cost]] / WORKSHEET[[#This Row],[Clients Rate per T2 (USD)]]</f>
        <v>32.5</v>
      </c>
      <c r="Y2200" s="5">
        <f>WORKSHEET[[#This Row],[Clients Rate per T2 (USD)]] - WORKSHEET[[#This Row],[Supplier Rate Per t2 (USD)]]</f>
        <v>85.1</v>
      </c>
      <c r="Z2200" s="5">
        <f>WORKSHEET[[#This Row],[Profit Per T]] * WORKSHEET[[#This Row],[Weight]]</f>
        <v>2765.75</v>
      </c>
      <c r="AA2200">
        <v>0</v>
      </c>
      <c r="AB2200" s="1">
        <v>0</v>
      </c>
      <c r="AC2200" s="1">
        <v>0</v>
      </c>
      <c r="AD2200" s="1">
        <v>0</v>
      </c>
      <c r="AE2200" s="1">
        <f>WORKSHEET[[#This Row],[Delay at toll gate in days]] +WORKSHEET[[#This Row],[Delay at workshop in days]] +WORKSHEET[[#This Row],[Delay at border in days]]</f>
        <v>0</v>
      </c>
    </row>
    <row r="2201" spans="1:31" x14ac:dyDescent="0.35">
      <c r="A2201" t="s">
        <v>2222</v>
      </c>
      <c r="B2201" t="s">
        <v>10</v>
      </c>
      <c r="C2201" t="s">
        <v>56</v>
      </c>
      <c r="D2201" t="s">
        <v>3619</v>
      </c>
      <c r="E2201" t="s">
        <v>3618</v>
      </c>
      <c r="F2201" t="str">
        <f>WORKSHEET[[#This Row],[Depart From]]&amp;"-"&amp;WORKSHEET[[#This Row],[Arrive To]]</f>
        <v>Addis Ababa-Tripoli</v>
      </c>
      <c r="G2201" s="2">
        <v>44574</v>
      </c>
      <c r="H2201" s="2">
        <v>44574</v>
      </c>
      <c r="I2201" s="2" t="str">
        <f t="shared" si="34"/>
        <v>Delivered</v>
      </c>
      <c r="J2201" s="2" t="str">
        <f>TEXT(WORKSHEET[[#This Row],[Offloading Date]], "mmm")</f>
        <v>Jan</v>
      </c>
      <c r="K2201" s="2" t="str">
        <f>IF(OR(WORKSHEET[[#This Row],[Year]]="", ISBLANK(WORKSHEET[[#This Row],[Year]]), WORKSHEET[[#This Row],[Year]]="null"), "Exclude", "Include")</f>
        <v>Include</v>
      </c>
      <c r="L2201" t="s">
        <v>16</v>
      </c>
      <c r="M2201" t="s">
        <v>12</v>
      </c>
      <c r="N2201" t="s">
        <v>13</v>
      </c>
      <c r="O2201">
        <v>32.5</v>
      </c>
      <c r="P2201">
        <v>4000</v>
      </c>
      <c r="Q2201" t="s">
        <v>2201</v>
      </c>
      <c r="R2201">
        <f>P2201 * _xll.XLOOKUP(Q2201,CALCULATION!$A$15:$A$17, CALCULATION!$B$15:$B$17 )</f>
        <v>227.6</v>
      </c>
      <c r="S2201" s="5">
        <f>O2201*P2201*_xll.XLOOKUP(Q2201,CALCULATION!$A$15:$A$17, CALCULATION!$B$15:$B$17)</f>
        <v>7397</v>
      </c>
      <c r="T2201">
        <v>2500</v>
      </c>
      <c r="U2201" t="s">
        <v>58</v>
      </c>
      <c r="V2201">
        <f>T2201 * _xll.XLOOKUP(U2201,CALCULATION!$A$15:$A$17, CALCULATION!$B$15:$B$17 )</f>
        <v>142.5</v>
      </c>
      <c r="W2201" s="5">
        <f>O2201*T2201*_xll.XLOOKUP(U2201,CALCULATION!$A$15:$A$17, CALCULATION!$B$15:$B$17)</f>
        <v>4631.25</v>
      </c>
      <c r="X2201" s="5">
        <f>WORKSHEET[[#This Row],[Clients Total Cost]] / WORKSHEET[[#This Row],[Clients Rate per T2 (USD)]]</f>
        <v>32.5</v>
      </c>
      <c r="Y2201" s="5">
        <f>WORKSHEET[[#This Row],[Clients Rate per T2 (USD)]] - WORKSHEET[[#This Row],[Supplier Rate Per t2 (USD)]]</f>
        <v>85.1</v>
      </c>
      <c r="Z2201" s="5">
        <f>WORKSHEET[[#This Row],[Profit Per T]] * WORKSHEET[[#This Row],[Weight]]</f>
        <v>2765.75</v>
      </c>
      <c r="AA2201">
        <v>0</v>
      </c>
      <c r="AB2201" s="1">
        <v>0</v>
      </c>
      <c r="AC2201" s="1">
        <v>0</v>
      </c>
      <c r="AD2201" s="1">
        <v>0</v>
      </c>
      <c r="AE2201" s="1">
        <f>WORKSHEET[[#This Row],[Delay at toll gate in days]] +WORKSHEET[[#This Row],[Delay at workshop in days]] +WORKSHEET[[#This Row],[Delay at border in days]]</f>
        <v>0</v>
      </c>
    </row>
    <row r="2202" spans="1:31" x14ac:dyDescent="0.35">
      <c r="A2202" t="s">
        <v>2223</v>
      </c>
      <c r="B2202" t="s">
        <v>10</v>
      </c>
      <c r="C2202" t="s">
        <v>56</v>
      </c>
      <c r="D2202" t="s">
        <v>3611</v>
      </c>
      <c r="E2202" t="s">
        <v>3613</v>
      </c>
      <c r="F2202" t="str">
        <f>WORKSHEET[[#This Row],[Depart From]]&amp;"-"&amp;WORKSHEET[[#This Row],[Arrive To]]</f>
        <v>Mogadishu-Sanaa</v>
      </c>
      <c r="G2202" s="2">
        <v>44574</v>
      </c>
      <c r="H2202" s="2">
        <v>44574</v>
      </c>
      <c r="I2202" s="2" t="str">
        <f t="shared" si="34"/>
        <v>Delivered</v>
      </c>
      <c r="J2202" s="2" t="str">
        <f>TEXT(WORKSHEET[[#This Row],[Offloading Date]], "mmm")</f>
        <v>Jan</v>
      </c>
      <c r="K2202" s="2" t="str">
        <f>IF(OR(WORKSHEET[[#This Row],[Year]]="", ISBLANK(WORKSHEET[[#This Row],[Year]]), WORKSHEET[[#This Row],[Year]]="null"), "Exclude", "Include")</f>
        <v>Include</v>
      </c>
      <c r="L2202" t="s">
        <v>16</v>
      </c>
      <c r="M2202" t="s">
        <v>12</v>
      </c>
      <c r="N2202" t="s">
        <v>13</v>
      </c>
      <c r="O2202">
        <v>31.25</v>
      </c>
      <c r="P2202">
        <v>4000</v>
      </c>
      <c r="Q2202" t="s">
        <v>2201</v>
      </c>
      <c r="R2202">
        <f>P2202 * _xll.XLOOKUP(Q2202,CALCULATION!$A$15:$A$17, CALCULATION!$B$15:$B$17 )</f>
        <v>227.6</v>
      </c>
      <c r="S2202" s="5">
        <f>O2202*P2202*_xll.XLOOKUP(Q2202,CALCULATION!$A$15:$A$17, CALCULATION!$B$15:$B$17)</f>
        <v>7112.5</v>
      </c>
      <c r="T2202">
        <v>2500</v>
      </c>
      <c r="U2202" t="s">
        <v>58</v>
      </c>
      <c r="V2202">
        <f>T2202 * _xll.XLOOKUP(U2202,CALCULATION!$A$15:$A$17, CALCULATION!$B$15:$B$17 )</f>
        <v>142.5</v>
      </c>
      <c r="W2202" s="5">
        <f>O2202*T2202*_xll.XLOOKUP(U2202,CALCULATION!$A$15:$A$17, CALCULATION!$B$15:$B$17)</f>
        <v>4453.125</v>
      </c>
      <c r="X2202" s="5">
        <f>WORKSHEET[[#This Row],[Clients Total Cost]] / WORKSHEET[[#This Row],[Clients Rate per T2 (USD)]]</f>
        <v>31.25</v>
      </c>
      <c r="Y2202" s="5">
        <f>WORKSHEET[[#This Row],[Clients Rate per T2 (USD)]] - WORKSHEET[[#This Row],[Supplier Rate Per t2 (USD)]]</f>
        <v>85.1</v>
      </c>
      <c r="Z2202" s="5">
        <f>WORKSHEET[[#This Row],[Profit Per T]] * WORKSHEET[[#This Row],[Weight]]</f>
        <v>2659.375</v>
      </c>
      <c r="AA2202">
        <v>0</v>
      </c>
      <c r="AB2202" s="1">
        <v>0</v>
      </c>
      <c r="AC2202" s="1">
        <v>0</v>
      </c>
      <c r="AD2202" s="1">
        <v>0</v>
      </c>
      <c r="AE2202" s="1">
        <f>WORKSHEET[[#This Row],[Delay at toll gate in days]] +WORKSHEET[[#This Row],[Delay at workshop in days]] +WORKSHEET[[#This Row],[Delay at border in days]]</f>
        <v>0</v>
      </c>
    </row>
    <row r="2203" spans="1:31" x14ac:dyDescent="0.35">
      <c r="A2203" t="s">
        <v>2224</v>
      </c>
      <c r="B2203" t="s">
        <v>10</v>
      </c>
      <c r="C2203" t="s">
        <v>56</v>
      </c>
      <c r="D2203" t="s">
        <v>3616</v>
      </c>
      <c r="E2203" t="s">
        <v>3613</v>
      </c>
      <c r="F2203" t="str">
        <f>WORKSHEET[[#This Row],[Depart From]]&amp;"-"&amp;WORKSHEET[[#This Row],[Arrive To]]</f>
        <v>Marrakech-Sanaa</v>
      </c>
      <c r="G2203" s="2">
        <v>44574</v>
      </c>
      <c r="H2203" s="2">
        <v>44574</v>
      </c>
      <c r="I2203" s="2" t="str">
        <f t="shared" si="34"/>
        <v>Delivered</v>
      </c>
      <c r="J2203" s="2" t="str">
        <f>TEXT(WORKSHEET[[#This Row],[Offloading Date]], "mmm")</f>
        <v>Jan</v>
      </c>
      <c r="K2203" s="2" t="str">
        <f>IF(OR(WORKSHEET[[#This Row],[Year]]="", ISBLANK(WORKSHEET[[#This Row],[Year]]), WORKSHEET[[#This Row],[Year]]="null"), "Exclude", "Include")</f>
        <v>Include</v>
      </c>
      <c r="L2203" t="s">
        <v>16</v>
      </c>
      <c r="M2203" t="s">
        <v>12</v>
      </c>
      <c r="N2203" t="s">
        <v>13</v>
      </c>
      <c r="O2203">
        <v>32.5</v>
      </c>
      <c r="P2203">
        <v>4000</v>
      </c>
      <c r="Q2203" t="s">
        <v>2201</v>
      </c>
      <c r="R2203">
        <f>P2203 * _xll.XLOOKUP(Q2203,CALCULATION!$A$15:$A$17, CALCULATION!$B$15:$B$17 )</f>
        <v>227.6</v>
      </c>
      <c r="S2203" s="5">
        <f>O2203*P2203*_xll.XLOOKUP(Q2203,CALCULATION!$A$15:$A$17, CALCULATION!$B$15:$B$17)</f>
        <v>7397</v>
      </c>
      <c r="T2203">
        <v>2500</v>
      </c>
      <c r="U2203" t="s">
        <v>58</v>
      </c>
      <c r="V2203">
        <f>T2203 * _xll.XLOOKUP(U2203,CALCULATION!$A$15:$A$17, CALCULATION!$B$15:$B$17 )</f>
        <v>142.5</v>
      </c>
      <c r="W2203" s="5">
        <f>O2203*T2203*_xll.XLOOKUP(U2203,CALCULATION!$A$15:$A$17, CALCULATION!$B$15:$B$17)</f>
        <v>4631.25</v>
      </c>
      <c r="X2203" s="5">
        <f>WORKSHEET[[#This Row],[Clients Total Cost]] / WORKSHEET[[#This Row],[Clients Rate per T2 (USD)]]</f>
        <v>32.5</v>
      </c>
      <c r="Y2203" s="5">
        <f>WORKSHEET[[#This Row],[Clients Rate per T2 (USD)]] - WORKSHEET[[#This Row],[Supplier Rate Per t2 (USD)]]</f>
        <v>85.1</v>
      </c>
      <c r="Z2203" s="5">
        <f>WORKSHEET[[#This Row],[Profit Per T]] * WORKSHEET[[#This Row],[Weight]]</f>
        <v>2765.75</v>
      </c>
      <c r="AA2203">
        <v>0</v>
      </c>
      <c r="AB2203" s="1">
        <v>0</v>
      </c>
      <c r="AC2203" s="1">
        <v>0</v>
      </c>
      <c r="AD2203" s="1">
        <v>0</v>
      </c>
      <c r="AE2203" s="1">
        <f>WORKSHEET[[#This Row],[Delay at toll gate in days]] +WORKSHEET[[#This Row],[Delay at workshop in days]] +WORKSHEET[[#This Row],[Delay at border in days]]</f>
        <v>0</v>
      </c>
    </row>
    <row r="2204" spans="1:31" x14ac:dyDescent="0.35">
      <c r="A2204" t="s">
        <v>2225</v>
      </c>
      <c r="B2204" t="s">
        <v>10</v>
      </c>
      <c r="C2204" t="s">
        <v>56</v>
      </c>
      <c r="D2204" t="s">
        <v>3616</v>
      </c>
      <c r="E2204" t="s">
        <v>3617</v>
      </c>
      <c r="F2204" t="str">
        <f>WORKSHEET[[#This Row],[Depart From]]&amp;"-"&amp;WORKSHEET[[#This Row],[Arrive To]]</f>
        <v>Marrakech-Lagos</v>
      </c>
      <c r="G2204" s="2">
        <v>44574</v>
      </c>
      <c r="H2204" s="2">
        <v>44574</v>
      </c>
      <c r="I2204" s="2" t="str">
        <f t="shared" si="34"/>
        <v>Delivered</v>
      </c>
      <c r="J2204" s="2" t="str">
        <f>TEXT(WORKSHEET[[#This Row],[Offloading Date]], "mmm")</f>
        <v>Jan</v>
      </c>
      <c r="K2204" s="2" t="str">
        <f>IF(OR(WORKSHEET[[#This Row],[Year]]="", ISBLANK(WORKSHEET[[#This Row],[Year]]), WORKSHEET[[#This Row],[Year]]="null"), "Exclude", "Include")</f>
        <v>Include</v>
      </c>
      <c r="L2204" t="s">
        <v>16</v>
      </c>
      <c r="M2204" t="s">
        <v>12</v>
      </c>
      <c r="N2204" t="s">
        <v>13</v>
      </c>
      <c r="O2204">
        <v>32.5</v>
      </c>
      <c r="P2204">
        <v>4000</v>
      </c>
      <c r="Q2204" t="s">
        <v>2201</v>
      </c>
      <c r="R2204">
        <f>P2204 * _xll.XLOOKUP(Q2204,CALCULATION!$A$15:$A$17, CALCULATION!$B$15:$B$17 )</f>
        <v>227.6</v>
      </c>
      <c r="S2204" s="5">
        <f>O2204*P2204*_xll.XLOOKUP(Q2204,CALCULATION!$A$15:$A$17, CALCULATION!$B$15:$B$17)</f>
        <v>7397</v>
      </c>
      <c r="T2204">
        <v>2500</v>
      </c>
      <c r="U2204" t="s">
        <v>58</v>
      </c>
      <c r="V2204">
        <f>T2204 * _xll.XLOOKUP(U2204,CALCULATION!$A$15:$A$17, CALCULATION!$B$15:$B$17 )</f>
        <v>142.5</v>
      </c>
      <c r="W2204" s="5">
        <f>O2204*T2204*_xll.XLOOKUP(U2204,CALCULATION!$A$15:$A$17, CALCULATION!$B$15:$B$17)</f>
        <v>4631.25</v>
      </c>
      <c r="X2204" s="5">
        <f>WORKSHEET[[#This Row],[Clients Total Cost]] / WORKSHEET[[#This Row],[Clients Rate per T2 (USD)]]</f>
        <v>32.5</v>
      </c>
      <c r="Y2204" s="5">
        <f>WORKSHEET[[#This Row],[Clients Rate per T2 (USD)]] - WORKSHEET[[#This Row],[Supplier Rate Per t2 (USD)]]</f>
        <v>85.1</v>
      </c>
      <c r="Z2204" s="5">
        <f>WORKSHEET[[#This Row],[Profit Per T]] * WORKSHEET[[#This Row],[Weight]]</f>
        <v>2765.75</v>
      </c>
      <c r="AA2204">
        <v>0</v>
      </c>
      <c r="AB2204" s="1">
        <v>0</v>
      </c>
      <c r="AC2204" s="1">
        <v>0</v>
      </c>
      <c r="AD2204" s="1">
        <v>0</v>
      </c>
      <c r="AE2204" s="1">
        <f>WORKSHEET[[#This Row],[Delay at toll gate in days]] +WORKSHEET[[#This Row],[Delay at workshop in days]] +WORKSHEET[[#This Row],[Delay at border in days]]</f>
        <v>0</v>
      </c>
    </row>
    <row r="2205" spans="1:31" x14ac:dyDescent="0.35">
      <c r="A2205" t="s">
        <v>2226</v>
      </c>
      <c r="B2205" t="s">
        <v>10</v>
      </c>
      <c r="C2205" t="s">
        <v>56</v>
      </c>
      <c r="D2205" t="s">
        <v>3615</v>
      </c>
      <c r="E2205" t="s">
        <v>3613</v>
      </c>
      <c r="F2205" t="str">
        <f>WORKSHEET[[#This Row],[Depart From]]&amp;"-"&amp;WORKSHEET[[#This Row],[Arrive To]]</f>
        <v>Mombasa-Sanaa</v>
      </c>
      <c r="G2205" s="2">
        <v>44574</v>
      </c>
      <c r="H2205" s="2">
        <v>44574</v>
      </c>
      <c r="I2205" s="2" t="str">
        <f t="shared" si="34"/>
        <v>Delivered</v>
      </c>
      <c r="J2205" s="2" t="str">
        <f>TEXT(WORKSHEET[[#This Row],[Offloading Date]], "mmm")</f>
        <v>Jan</v>
      </c>
      <c r="K2205" s="2" t="str">
        <f>IF(OR(WORKSHEET[[#This Row],[Year]]="", ISBLANK(WORKSHEET[[#This Row],[Year]]), WORKSHEET[[#This Row],[Year]]="null"), "Exclude", "Include")</f>
        <v>Include</v>
      </c>
      <c r="L2205" t="s">
        <v>16</v>
      </c>
      <c r="M2205" t="s">
        <v>12</v>
      </c>
      <c r="N2205" t="s">
        <v>13</v>
      </c>
      <c r="O2205">
        <v>32.5</v>
      </c>
      <c r="P2205">
        <v>4000</v>
      </c>
      <c r="Q2205" t="s">
        <v>2201</v>
      </c>
      <c r="R2205">
        <f>P2205 * _xll.XLOOKUP(Q2205,CALCULATION!$A$15:$A$17, CALCULATION!$B$15:$B$17 )</f>
        <v>227.6</v>
      </c>
      <c r="S2205" s="5">
        <f>O2205*P2205*_xll.XLOOKUP(Q2205,CALCULATION!$A$15:$A$17, CALCULATION!$B$15:$B$17)</f>
        <v>7397</v>
      </c>
      <c r="T2205">
        <v>2500</v>
      </c>
      <c r="U2205" t="s">
        <v>58</v>
      </c>
      <c r="V2205">
        <f>T2205 * _xll.XLOOKUP(U2205,CALCULATION!$A$15:$A$17, CALCULATION!$B$15:$B$17 )</f>
        <v>142.5</v>
      </c>
      <c r="W2205" s="5">
        <f>O2205*T2205*_xll.XLOOKUP(U2205,CALCULATION!$A$15:$A$17, CALCULATION!$B$15:$B$17)</f>
        <v>4631.25</v>
      </c>
      <c r="X2205" s="5">
        <f>WORKSHEET[[#This Row],[Clients Total Cost]] / WORKSHEET[[#This Row],[Clients Rate per T2 (USD)]]</f>
        <v>32.5</v>
      </c>
      <c r="Y2205" s="5">
        <f>WORKSHEET[[#This Row],[Clients Rate per T2 (USD)]] - WORKSHEET[[#This Row],[Supplier Rate Per t2 (USD)]]</f>
        <v>85.1</v>
      </c>
      <c r="Z2205" s="5">
        <f>WORKSHEET[[#This Row],[Profit Per T]] * WORKSHEET[[#This Row],[Weight]]</f>
        <v>2765.75</v>
      </c>
      <c r="AA2205">
        <v>0</v>
      </c>
      <c r="AB2205" s="1">
        <v>0</v>
      </c>
      <c r="AC2205" s="1">
        <v>0</v>
      </c>
      <c r="AD2205" s="1">
        <v>0</v>
      </c>
      <c r="AE2205" s="1">
        <f>WORKSHEET[[#This Row],[Delay at toll gate in days]] +WORKSHEET[[#This Row],[Delay at workshop in days]] +WORKSHEET[[#This Row],[Delay at border in days]]</f>
        <v>0</v>
      </c>
    </row>
    <row r="2206" spans="1:31" x14ac:dyDescent="0.35">
      <c r="A2206" t="s">
        <v>2227</v>
      </c>
      <c r="B2206" t="s">
        <v>10</v>
      </c>
      <c r="C2206" t="s">
        <v>56</v>
      </c>
      <c r="D2206" t="s">
        <v>3619</v>
      </c>
      <c r="E2206" t="s">
        <v>3617</v>
      </c>
      <c r="F2206" t="str">
        <f>WORKSHEET[[#This Row],[Depart From]]&amp;"-"&amp;WORKSHEET[[#This Row],[Arrive To]]</f>
        <v>Addis Ababa-Lagos</v>
      </c>
      <c r="G2206" s="2">
        <v>44574</v>
      </c>
      <c r="H2206" s="2">
        <v>44574</v>
      </c>
      <c r="I2206" s="2" t="str">
        <f t="shared" si="34"/>
        <v>Delivered</v>
      </c>
      <c r="J2206" s="2" t="str">
        <f>TEXT(WORKSHEET[[#This Row],[Offloading Date]], "mmm")</f>
        <v>Jan</v>
      </c>
      <c r="K2206" s="2" t="str">
        <f>IF(OR(WORKSHEET[[#This Row],[Year]]="", ISBLANK(WORKSHEET[[#This Row],[Year]]), WORKSHEET[[#This Row],[Year]]="null"), "Exclude", "Include")</f>
        <v>Include</v>
      </c>
      <c r="L2206" t="s">
        <v>16</v>
      </c>
      <c r="M2206" t="s">
        <v>12</v>
      </c>
      <c r="N2206" t="s">
        <v>13</v>
      </c>
      <c r="O2206">
        <v>32.5</v>
      </c>
      <c r="P2206">
        <v>4000</v>
      </c>
      <c r="Q2206" t="s">
        <v>2201</v>
      </c>
      <c r="R2206">
        <f>P2206 * _xll.XLOOKUP(Q2206,CALCULATION!$A$15:$A$17, CALCULATION!$B$15:$B$17 )</f>
        <v>227.6</v>
      </c>
      <c r="S2206" s="5">
        <f>O2206*P2206*_xll.XLOOKUP(Q2206,CALCULATION!$A$15:$A$17, CALCULATION!$B$15:$B$17)</f>
        <v>7397</v>
      </c>
      <c r="T2206">
        <v>2500</v>
      </c>
      <c r="U2206" t="s">
        <v>58</v>
      </c>
      <c r="V2206">
        <f>T2206 * _xll.XLOOKUP(U2206,CALCULATION!$A$15:$A$17, CALCULATION!$B$15:$B$17 )</f>
        <v>142.5</v>
      </c>
      <c r="W2206" s="5">
        <f>O2206*T2206*_xll.XLOOKUP(U2206,CALCULATION!$A$15:$A$17, CALCULATION!$B$15:$B$17)</f>
        <v>4631.25</v>
      </c>
      <c r="X2206" s="5">
        <f>WORKSHEET[[#This Row],[Clients Total Cost]] / WORKSHEET[[#This Row],[Clients Rate per T2 (USD)]]</f>
        <v>32.5</v>
      </c>
      <c r="Y2206" s="5">
        <f>WORKSHEET[[#This Row],[Clients Rate per T2 (USD)]] - WORKSHEET[[#This Row],[Supplier Rate Per t2 (USD)]]</f>
        <v>85.1</v>
      </c>
      <c r="Z2206" s="5">
        <f>WORKSHEET[[#This Row],[Profit Per T]] * WORKSHEET[[#This Row],[Weight]]</f>
        <v>2765.75</v>
      </c>
      <c r="AA2206">
        <v>0</v>
      </c>
      <c r="AB2206" s="1">
        <v>0</v>
      </c>
      <c r="AC2206" s="1">
        <v>0</v>
      </c>
      <c r="AD2206" s="1">
        <v>0</v>
      </c>
      <c r="AE2206" s="1">
        <f>WORKSHEET[[#This Row],[Delay at toll gate in days]] +WORKSHEET[[#This Row],[Delay at workshop in days]] +WORKSHEET[[#This Row],[Delay at border in days]]</f>
        <v>0</v>
      </c>
    </row>
    <row r="2207" spans="1:31" x14ac:dyDescent="0.35">
      <c r="A2207" t="s">
        <v>2228</v>
      </c>
      <c r="B2207" t="s">
        <v>10</v>
      </c>
      <c r="C2207" t="s">
        <v>56</v>
      </c>
      <c r="D2207" t="s">
        <v>3620</v>
      </c>
      <c r="E2207" t="s">
        <v>3617</v>
      </c>
      <c r="F2207" t="str">
        <f>WORKSHEET[[#This Row],[Depart From]]&amp;"-"&amp;WORKSHEET[[#This Row],[Arrive To]]</f>
        <v>Zanzibar-Lagos</v>
      </c>
      <c r="G2207" s="2">
        <v>44574</v>
      </c>
      <c r="H2207" s="2">
        <v>44574</v>
      </c>
      <c r="I2207" s="2" t="str">
        <f t="shared" si="34"/>
        <v>Delivered</v>
      </c>
      <c r="J2207" s="2" t="str">
        <f>TEXT(WORKSHEET[[#This Row],[Offloading Date]], "mmm")</f>
        <v>Jan</v>
      </c>
      <c r="K2207" s="2" t="str">
        <f>IF(OR(WORKSHEET[[#This Row],[Year]]="", ISBLANK(WORKSHEET[[#This Row],[Year]]), WORKSHEET[[#This Row],[Year]]="null"), "Exclude", "Include")</f>
        <v>Include</v>
      </c>
      <c r="L2207" t="s">
        <v>16</v>
      </c>
      <c r="M2207" t="s">
        <v>12</v>
      </c>
      <c r="N2207" t="s">
        <v>13</v>
      </c>
      <c r="O2207">
        <v>32.5</v>
      </c>
      <c r="P2207">
        <v>4000</v>
      </c>
      <c r="Q2207" t="s">
        <v>2201</v>
      </c>
      <c r="R2207">
        <f>P2207 * _xll.XLOOKUP(Q2207,CALCULATION!$A$15:$A$17, CALCULATION!$B$15:$B$17 )</f>
        <v>227.6</v>
      </c>
      <c r="S2207" s="5">
        <f>O2207*P2207*_xll.XLOOKUP(Q2207,CALCULATION!$A$15:$A$17, CALCULATION!$B$15:$B$17)</f>
        <v>7397</v>
      </c>
      <c r="T2207">
        <v>2500</v>
      </c>
      <c r="U2207" t="s">
        <v>58</v>
      </c>
      <c r="V2207">
        <f>T2207 * _xll.XLOOKUP(U2207,CALCULATION!$A$15:$A$17, CALCULATION!$B$15:$B$17 )</f>
        <v>142.5</v>
      </c>
      <c r="W2207" s="5">
        <f>O2207*T2207*_xll.XLOOKUP(U2207,CALCULATION!$A$15:$A$17, CALCULATION!$B$15:$B$17)</f>
        <v>4631.25</v>
      </c>
      <c r="X2207" s="5">
        <f>WORKSHEET[[#This Row],[Clients Total Cost]] / WORKSHEET[[#This Row],[Clients Rate per T2 (USD)]]</f>
        <v>32.5</v>
      </c>
      <c r="Y2207" s="5">
        <f>WORKSHEET[[#This Row],[Clients Rate per T2 (USD)]] - WORKSHEET[[#This Row],[Supplier Rate Per t2 (USD)]]</f>
        <v>85.1</v>
      </c>
      <c r="Z2207" s="5">
        <f>WORKSHEET[[#This Row],[Profit Per T]] * WORKSHEET[[#This Row],[Weight]]</f>
        <v>2765.75</v>
      </c>
      <c r="AA2207">
        <v>0</v>
      </c>
      <c r="AB2207" s="1">
        <v>0</v>
      </c>
      <c r="AC2207" s="1">
        <v>0</v>
      </c>
      <c r="AD2207" s="1">
        <v>0</v>
      </c>
      <c r="AE2207" s="1">
        <f>WORKSHEET[[#This Row],[Delay at toll gate in days]] +WORKSHEET[[#This Row],[Delay at workshop in days]] +WORKSHEET[[#This Row],[Delay at border in days]]</f>
        <v>0</v>
      </c>
    </row>
    <row r="2208" spans="1:31" x14ac:dyDescent="0.35">
      <c r="A2208" t="s">
        <v>2229</v>
      </c>
      <c r="B2208" t="s">
        <v>10</v>
      </c>
      <c r="C2208" t="s">
        <v>56</v>
      </c>
      <c r="D2208" t="s">
        <v>3619</v>
      </c>
      <c r="E2208" t="s">
        <v>3618</v>
      </c>
      <c r="F2208" t="str">
        <f>WORKSHEET[[#This Row],[Depart From]]&amp;"-"&amp;WORKSHEET[[#This Row],[Arrive To]]</f>
        <v>Addis Ababa-Tripoli</v>
      </c>
      <c r="G2208" s="2">
        <v>44574</v>
      </c>
      <c r="H2208" s="2">
        <v>44574</v>
      </c>
      <c r="I2208" s="2" t="str">
        <f t="shared" si="34"/>
        <v>Delivered</v>
      </c>
      <c r="J2208" s="2" t="str">
        <f>TEXT(WORKSHEET[[#This Row],[Offloading Date]], "mmm")</f>
        <v>Jan</v>
      </c>
      <c r="K2208" s="2" t="str">
        <f>IF(OR(WORKSHEET[[#This Row],[Year]]="", ISBLANK(WORKSHEET[[#This Row],[Year]]), WORKSHEET[[#This Row],[Year]]="null"), "Exclude", "Include")</f>
        <v>Include</v>
      </c>
      <c r="L2208" t="s">
        <v>16</v>
      </c>
      <c r="M2208" t="s">
        <v>12</v>
      </c>
      <c r="N2208" t="s">
        <v>13</v>
      </c>
      <c r="O2208">
        <v>32.5</v>
      </c>
      <c r="P2208">
        <v>4000</v>
      </c>
      <c r="Q2208" t="s">
        <v>2201</v>
      </c>
      <c r="R2208">
        <f>P2208 * _xll.XLOOKUP(Q2208,CALCULATION!$A$15:$A$17, CALCULATION!$B$15:$B$17 )</f>
        <v>227.6</v>
      </c>
      <c r="S2208" s="5">
        <f>O2208*P2208*_xll.XLOOKUP(Q2208,CALCULATION!$A$15:$A$17, CALCULATION!$B$15:$B$17)</f>
        <v>7397</v>
      </c>
      <c r="T2208">
        <v>2500</v>
      </c>
      <c r="U2208" t="s">
        <v>58</v>
      </c>
      <c r="V2208">
        <f>T2208 * _xll.XLOOKUP(U2208,CALCULATION!$A$15:$A$17, CALCULATION!$B$15:$B$17 )</f>
        <v>142.5</v>
      </c>
      <c r="W2208" s="5">
        <f>O2208*T2208*_xll.XLOOKUP(U2208,CALCULATION!$A$15:$A$17, CALCULATION!$B$15:$B$17)</f>
        <v>4631.25</v>
      </c>
      <c r="X2208" s="5">
        <f>WORKSHEET[[#This Row],[Clients Total Cost]] / WORKSHEET[[#This Row],[Clients Rate per T2 (USD)]]</f>
        <v>32.5</v>
      </c>
      <c r="Y2208" s="5">
        <f>WORKSHEET[[#This Row],[Clients Rate per T2 (USD)]] - WORKSHEET[[#This Row],[Supplier Rate Per t2 (USD)]]</f>
        <v>85.1</v>
      </c>
      <c r="Z2208" s="5">
        <f>WORKSHEET[[#This Row],[Profit Per T]] * WORKSHEET[[#This Row],[Weight]]</f>
        <v>2765.75</v>
      </c>
      <c r="AA2208">
        <v>0</v>
      </c>
      <c r="AB2208" s="1">
        <v>0</v>
      </c>
      <c r="AC2208" s="1">
        <v>0</v>
      </c>
      <c r="AD2208" s="1">
        <v>0</v>
      </c>
      <c r="AE2208" s="1">
        <f>WORKSHEET[[#This Row],[Delay at toll gate in days]] +WORKSHEET[[#This Row],[Delay at workshop in days]] +WORKSHEET[[#This Row],[Delay at border in days]]</f>
        <v>0</v>
      </c>
    </row>
    <row r="2209" spans="1:31" x14ac:dyDescent="0.35">
      <c r="A2209" t="s">
        <v>2230</v>
      </c>
      <c r="B2209" t="s">
        <v>10</v>
      </c>
      <c r="C2209" t="s">
        <v>56</v>
      </c>
      <c r="D2209" t="s">
        <v>3615</v>
      </c>
      <c r="E2209" t="s">
        <v>3613</v>
      </c>
      <c r="F2209" t="str">
        <f>WORKSHEET[[#This Row],[Depart From]]&amp;"-"&amp;WORKSHEET[[#This Row],[Arrive To]]</f>
        <v>Mombasa-Sanaa</v>
      </c>
      <c r="G2209" s="2">
        <v>44574</v>
      </c>
      <c r="H2209" s="2">
        <v>44574</v>
      </c>
      <c r="I2209" s="2" t="str">
        <f t="shared" si="34"/>
        <v>Delivered</v>
      </c>
      <c r="J2209" s="2" t="str">
        <f>TEXT(WORKSHEET[[#This Row],[Offloading Date]], "mmm")</f>
        <v>Jan</v>
      </c>
      <c r="K2209" s="2" t="str">
        <f>IF(OR(WORKSHEET[[#This Row],[Year]]="", ISBLANK(WORKSHEET[[#This Row],[Year]]), WORKSHEET[[#This Row],[Year]]="null"), "Exclude", "Include")</f>
        <v>Include</v>
      </c>
      <c r="L2209" t="s">
        <v>16</v>
      </c>
      <c r="M2209" t="s">
        <v>12</v>
      </c>
      <c r="N2209" t="s">
        <v>13</v>
      </c>
      <c r="O2209">
        <v>32.5</v>
      </c>
      <c r="P2209">
        <v>4000</v>
      </c>
      <c r="Q2209" t="s">
        <v>2201</v>
      </c>
      <c r="R2209">
        <f>P2209 * _xll.XLOOKUP(Q2209,CALCULATION!$A$15:$A$17, CALCULATION!$B$15:$B$17 )</f>
        <v>227.6</v>
      </c>
      <c r="S2209" s="5">
        <f>O2209*P2209*_xll.XLOOKUP(Q2209,CALCULATION!$A$15:$A$17, CALCULATION!$B$15:$B$17)</f>
        <v>7397</v>
      </c>
      <c r="T2209">
        <v>2500</v>
      </c>
      <c r="U2209" t="s">
        <v>58</v>
      </c>
      <c r="V2209">
        <f>T2209 * _xll.XLOOKUP(U2209,CALCULATION!$A$15:$A$17, CALCULATION!$B$15:$B$17 )</f>
        <v>142.5</v>
      </c>
      <c r="W2209" s="5">
        <f>O2209*T2209*_xll.XLOOKUP(U2209,CALCULATION!$A$15:$A$17, CALCULATION!$B$15:$B$17)</f>
        <v>4631.25</v>
      </c>
      <c r="X2209" s="5">
        <f>WORKSHEET[[#This Row],[Clients Total Cost]] / WORKSHEET[[#This Row],[Clients Rate per T2 (USD)]]</f>
        <v>32.5</v>
      </c>
      <c r="Y2209" s="5">
        <f>WORKSHEET[[#This Row],[Clients Rate per T2 (USD)]] - WORKSHEET[[#This Row],[Supplier Rate Per t2 (USD)]]</f>
        <v>85.1</v>
      </c>
      <c r="Z2209" s="5">
        <f>WORKSHEET[[#This Row],[Profit Per T]] * WORKSHEET[[#This Row],[Weight]]</f>
        <v>2765.75</v>
      </c>
      <c r="AA2209">
        <v>0</v>
      </c>
      <c r="AB2209" s="1">
        <v>0</v>
      </c>
      <c r="AC2209" s="1">
        <v>0</v>
      </c>
      <c r="AD2209" s="1">
        <v>0</v>
      </c>
      <c r="AE2209" s="1">
        <f>WORKSHEET[[#This Row],[Delay at toll gate in days]] +WORKSHEET[[#This Row],[Delay at workshop in days]] +WORKSHEET[[#This Row],[Delay at border in days]]</f>
        <v>0</v>
      </c>
    </row>
    <row r="2210" spans="1:31" x14ac:dyDescent="0.35">
      <c r="A2210" t="s">
        <v>2231</v>
      </c>
      <c r="B2210" t="s">
        <v>10</v>
      </c>
      <c r="C2210" t="s">
        <v>56</v>
      </c>
      <c r="D2210" t="s">
        <v>3616</v>
      </c>
      <c r="E2210" t="s">
        <v>3614</v>
      </c>
      <c r="F2210" t="str">
        <f>WORKSHEET[[#This Row],[Depart From]]&amp;"-"&amp;WORKSHEET[[#This Row],[Arrive To]]</f>
        <v>Marrakech-Alger</v>
      </c>
      <c r="G2210" s="2">
        <v>44574</v>
      </c>
      <c r="H2210" s="2">
        <v>44574</v>
      </c>
      <c r="I2210" s="2" t="str">
        <f t="shared" si="34"/>
        <v>Delivered</v>
      </c>
      <c r="J2210" s="2" t="str">
        <f>TEXT(WORKSHEET[[#This Row],[Offloading Date]], "mmm")</f>
        <v>Jan</v>
      </c>
      <c r="K2210" s="2" t="str">
        <f>IF(OR(WORKSHEET[[#This Row],[Year]]="", ISBLANK(WORKSHEET[[#This Row],[Year]]), WORKSHEET[[#This Row],[Year]]="null"), "Exclude", "Include")</f>
        <v>Include</v>
      </c>
      <c r="L2210" t="s">
        <v>16</v>
      </c>
      <c r="M2210" t="s">
        <v>12</v>
      </c>
      <c r="N2210" t="s">
        <v>13</v>
      </c>
      <c r="O2210">
        <v>32.5</v>
      </c>
      <c r="P2210">
        <v>4000</v>
      </c>
      <c r="Q2210" t="s">
        <v>2201</v>
      </c>
      <c r="R2210">
        <f>P2210 * _xll.XLOOKUP(Q2210,CALCULATION!$A$15:$A$17, CALCULATION!$B$15:$B$17 )</f>
        <v>227.6</v>
      </c>
      <c r="S2210" s="5">
        <f>O2210*P2210*_xll.XLOOKUP(Q2210,CALCULATION!$A$15:$A$17, CALCULATION!$B$15:$B$17)</f>
        <v>7397</v>
      </c>
      <c r="T2210">
        <v>2500</v>
      </c>
      <c r="U2210" t="s">
        <v>58</v>
      </c>
      <c r="V2210">
        <f>T2210 * _xll.XLOOKUP(U2210,CALCULATION!$A$15:$A$17, CALCULATION!$B$15:$B$17 )</f>
        <v>142.5</v>
      </c>
      <c r="W2210" s="5">
        <f>O2210*T2210*_xll.XLOOKUP(U2210,CALCULATION!$A$15:$A$17, CALCULATION!$B$15:$B$17)</f>
        <v>4631.25</v>
      </c>
      <c r="X2210" s="5">
        <f>WORKSHEET[[#This Row],[Clients Total Cost]] / WORKSHEET[[#This Row],[Clients Rate per T2 (USD)]]</f>
        <v>32.5</v>
      </c>
      <c r="Y2210" s="5">
        <f>WORKSHEET[[#This Row],[Clients Rate per T2 (USD)]] - WORKSHEET[[#This Row],[Supplier Rate Per t2 (USD)]]</f>
        <v>85.1</v>
      </c>
      <c r="Z2210" s="5">
        <f>WORKSHEET[[#This Row],[Profit Per T]] * WORKSHEET[[#This Row],[Weight]]</f>
        <v>2765.75</v>
      </c>
      <c r="AA2210">
        <v>0</v>
      </c>
      <c r="AB2210" s="1">
        <v>0</v>
      </c>
      <c r="AC2210" s="1">
        <v>0</v>
      </c>
      <c r="AD2210" s="1">
        <v>0</v>
      </c>
      <c r="AE2210" s="1">
        <f>WORKSHEET[[#This Row],[Delay at toll gate in days]] +WORKSHEET[[#This Row],[Delay at workshop in days]] +WORKSHEET[[#This Row],[Delay at border in days]]</f>
        <v>0</v>
      </c>
    </row>
    <row r="2211" spans="1:31" x14ac:dyDescent="0.35">
      <c r="A2211" t="s">
        <v>2232</v>
      </c>
      <c r="B2211" t="s">
        <v>10</v>
      </c>
      <c r="C2211" t="s">
        <v>56</v>
      </c>
      <c r="D2211" t="s">
        <v>3616</v>
      </c>
      <c r="E2211" t="s">
        <v>3618</v>
      </c>
      <c r="F2211" t="str">
        <f>WORKSHEET[[#This Row],[Depart From]]&amp;"-"&amp;WORKSHEET[[#This Row],[Arrive To]]</f>
        <v>Marrakech-Tripoli</v>
      </c>
      <c r="G2211" s="2">
        <v>44574</v>
      </c>
      <c r="H2211" s="2">
        <v>44574</v>
      </c>
      <c r="I2211" s="2" t="str">
        <f t="shared" si="34"/>
        <v>Delivered</v>
      </c>
      <c r="J2211" s="2" t="str">
        <f>TEXT(WORKSHEET[[#This Row],[Offloading Date]], "mmm")</f>
        <v>Jan</v>
      </c>
      <c r="K2211" s="2" t="str">
        <f>IF(OR(WORKSHEET[[#This Row],[Year]]="", ISBLANK(WORKSHEET[[#This Row],[Year]]), WORKSHEET[[#This Row],[Year]]="null"), "Exclude", "Include")</f>
        <v>Include</v>
      </c>
      <c r="L2211" t="s">
        <v>16</v>
      </c>
      <c r="M2211" t="s">
        <v>12</v>
      </c>
      <c r="N2211" t="s">
        <v>13</v>
      </c>
      <c r="O2211">
        <v>32.5</v>
      </c>
      <c r="P2211">
        <v>4000</v>
      </c>
      <c r="Q2211" t="s">
        <v>2201</v>
      </c>
      <c r="R2211">
        <f>P2211 * _xll.XLOOKUP(Q2211,CALCULATION!$A$15:$A$17, CALCULATION!$B$15:$B$17 )</f>
        <v>227.6</v>
      </c>
      <c r="S2211" s="5">
        <f>O2211*P2211*_xll.XLOOKUP(Q2211,CALCULATION!$A$15:$A$17, CALCULATION!$B$15:$B$17)</f>
        <v>7397</v>
      </c>
      <c r="T2211">
        <v>2500</v>
      </c>
      <c r="U2211" t="s">
        <v>58</v>
      </c>
      <c r="V2211">
        <f>T2211 * _xll.XLOOKUP(U2211,CALCULATION!$A$15:$A$17, CALCULATION!$B$15:$B$17 )</f>
        <v>142.5</v>
      </c>
      <c r="W2211" s="5">
        <f>O2211*T2211*_xll.XLOOKUP(U2211,CALCULATION!$A$15:$A$17, CALCULATION!$B$15:$B$17)</f>
        <v>4631.25</v>
      </c>
      <c r="X2211" s="5">
        <f>WORKSHEET[[#This Row],[Clients Total Cost]] / WORKSHEET[[#This Row],[Clients Rate per T2 (USD)]]</f>
        <v>32.5</v>
      </c>
      <c r="Y2211" s="5">
        <f>WORKSHEET[[#This Row],[Clients Rate per T2 (USD)]] - WORKSHEET[[#This Row],[Supplier Rate Per t2 (USD)]]</f>
        <v>85.1</v>
      </c>
      <c r="Z2211" s="5">
        <f>WORKSHEET[[#This Row],[Profit Per T]] * WORKSHEET[[#This Row],[Weight]]</f>
        <v>2765.75</v>
      </c>
      <c r="AA2211">
        <v>0</v>
      </c>
      <c r="AB2211" s="1">
        <v>0</v>
      </c>
      <c r="AC2211" s="1">
        <v>0</v>
      </c>
      <c r="AD2211" s="1">
        <v>0</v>
      </c>
      <c r="AE2211" s="1">
        <f>WORKSHEET[[#This Row],[Delay at toll gate in days]] +WORKSHEET[[#This Row],[Delay at workshop in days]] +WORKSHEET[[#This Row],[Delay at border in days]]</f>
        <v>0</v>
      </c>
    </row>
    <row r="2212" spans="1:31" x14ac:dyDescent="0.35">
      <c r="A2212" t="s">
        <v>2233</v>
      </c>
      <c r="B2212" t="s">
        <v>10</v>
      </c>
      <c r="C2212" t="s">
        <v>56</v>
      </c>
      <c r="D2212" t="s">
        <v>3615</v>
      </c>
      <c r="E2212" t="s">
        <v>3617</v>
      </c>
      <c r="F2212" t="str">
        <f>WORKSHEET[[#This Row],[Depart From]]&amp;"-"&amp;WORKSHEET[[#This Row],[Arrive To]]</f>
        <v>Mombasa-Lagos</v>
      </c>
      <c r="G2212" s="2">
        <v>44575</v>
      </c>
      <c r="H2212" s="2">
        <v>44575</v>
      </c>
      <c r="I2212" s="2" t="str">
        <f t="shared" si="34"/>
        <v>Delivered</v>
      </c>
      <c r="J2212" s="2" t="str">
        <f>TEXT(WORKSHEET[[#This Row],[Offloading Date]], "mmm")</f>
        <v>Jan</v>
      </c>
      <c r="K2212" s="2" t="str">
        <f>IF(OR(WORKSHEET[[#This Row],[Year]]="", ISBLANK(WORKSHEET[[#This Row],[Year]]), WORKSHEET[[#This Row],[Year]]="null"), "Exclude", "Include")</f>
        <v>Include</v>
      </c>
      <c r="L2212" t="s">
        <v>16</v>
      </c>
      <c r="M2212" t="s">
        <v>12</v>
      </c>
      <c r="N2212" t="s">
        <v>13</v>
      </c>
      <c r="O2212">
        <v>32.5</v>
      </c>
      <c r="P2212">
        <v>4000</v>
      </c>
      <c r="Q2212" t="s">
        <v>2201</v>
      </c>
      <c r="R2212">
        <f>P2212 * _xll.XLOOKUP(Q2212,CALCULATION!$A$15:$A$17, CALCULATION!$B$15:$B$17 )</f>
        <v>227.6</v>
      </c>
      <c r="S2212" s="5">
        <f>O2212*P2212*_xll.XLOOKUP(Q2212,CALCULATION!$A$15:$A$17, CALCULATION!$B$15:$B$17)</f>
        <v>7397</v>
      </c>
      <c r="T2212">
        <v>2500</v>
      </c>
      <c r="U2212" t="s">
        <v>58</v>
      </c>
      <c r="V2212">
        <f>T2212 * _xll.XLOOKUP(U2212,CALCULATION!$A$15:$A$17, CALCULATION!$B$15:$B$17 )</f>
        <v>142.5</v>
      </c>
      <c r="W2212" s="5">
        <f>O2212*T2212*_xll.XLOOKUP(U2212,CALCULATION!$A$15:$A$17, CALCULATION!$B$15:$B$17)</f>
        <v>4631.25</v>
      </c>
      <c r="X2212" s="5">
        <f>WORKSHEET[[#This Row],[Clients Total Cost]] / WORKSHEET[[#This Row],[Clients Rate per T2 (USD)]]</f>
        <v>32.5</v>
      </c>
      <c r="Y2212" s="5">
        <f>WORKSHEET[[#This Row],[Clients Rate per T2 (USD)]] - WORKSHEET[[#This Row],[Supplier Rate Per t2 (USD)]]</f>
        <v>85.1</v>
      </c>
      <c r="Z2212" s="5">
        <f>WORKSHEET[[#This Row],[Profit Per T]] * WORKSHEET[[#This Row],[Weight]]</f>
        <v>2765.75</v>
      </c>
      <c r="AA2212">
        <v>0</v>
      </c>
      <c r="AB2212" s="1">
        <v>0</v>
      </c>
      <c r="AC2212" s="1">
        <v>0</v>
      </c>
      <c r="AD2212" s="1">
        <v>0</v>
      </c>
      <c r="AE2212" s="1">
        <f>WORKSHEET[[#This Row],[Delay at toll gate in days]] +WORKSHEET[[#This Row],[Delay at workshop in days]] +WORKSHEET[[#This Row],[Delay at border in days]]</f>
        <v>0</v>
      </c>
    </row>
    <row r="2213" spans="1:31" x14ac:dyDescent="0.35">
      <c r="A2213" t="s">
        <v>2234</v>
      </c>
      <c r="B2213" t="s">
        <v>10</v>
      </c>
      <c r="C2213" t="s">
        <v>56</v>
      </c>
      <c r="D2213" t="s">
        <v>3619</v>
      </c>
      <c r="E2213" t="s">
        <v>3618</v>
      </c>
      <c r="F2213" t="str">
        <f>WORKSHEET[[#This Row],[Depart From]]&amp;"-"&amp;WORKSHEET[[#This Row],[Arrive To]]</f>
        <v>Addis Ababa-Tripoli</v>
      </c>
      <c r="G2213" s="2">
        <v>44575</v>
      </c>
      <c r="H2213" s="2">
        <v>44575</v>
      </c>
      <c r="I2213" s="2" t="str">
        <f t="shared" si="34"/>
        <v>Delivered</v>
      </c>
      <c r="J2213" s="2" t="str">
        <f>TEXT(WORKSHEET[[#This Row],[Offloading Date]], "mmm")</f>
        <v>Jan</v>
      </c>
      <c r="K2213" s="2" t="str">
        <f>IF(OR(WORKSHEET[[#This Row],[Year]]="", ISBLANK(WORKSHEET[[#This Row],[Year]]), WORKSHEET[[#This Row],[Year]]="null"), "Exclude", "Include")</f>
        <v>Include</v>
      </c>
      <c r="L2213" t="s">
        <v>16</v>
      </c>
      <c r="M2213" t="s">
        <v>12</v>
      </c>
      <c r="N2213" t="s">
        <v>13</v>
      </c>
      <c r="O2213">
        <v>32.5</v>
      </c>
      <c r="P2213">
        <v>4000</v>
      </c>
      <c r="Q2213" t="s">
        <v>2201</v>
      </c>
      <c r="R2213">
        <f>P2213 * _xll.XLOOKUP(Q2213,CALCULATION!$A$15:$A$17, CALCULATION!$B$15:$B$17 )</f>
        <v>227.6</v>
      </c>
      <c r="S2213" s="5">
        <f>O2213*P2213*_xll.XLOOKUP(Q2213,CALCULATION!$A$15:$A$17, CALCULATION!$B$15:$B$17)</f>
        <v>7397</v>
      </c>
      <c r="T2213">
        <v>2500</v>
      </c>
      <c r="U2213" t="s">
        <v>58</v>
      </c>
      <c r="V2213">
        <f>T2213 * _xll.XLOOKUP(U2213,CALCULATION!$A$15:$A$17, CALCULATION!$B$15:$B$17 )</f>
        <v>142.5</v>
      </c>
      <c r="W2213" s="5">
        <f>O2213*T2213*_xll.XLOOKUP(U2213,CALCULATION!$A$15:$A$17, CALCULATION!$B$15:$B$17)</f>
        <v>4631.25</v>
      </c>
      <c r="X2213" s="5">
        <f>WORKSHEET[[#This Row],[Clients Total Cost]] / WORKSHEET[[#This Row],[Clients Rate per T2 (USD)]]</f>
        <v>32.5</v>
      </c>
      <c r="Y2213" s="5">
        <f>WORKSHEET[[#This Row],[Clients Rate per T2 (USD)]] - WORKSHEET[[#This Row],[Supplier Rate Per t2 (USD)]]</f>
        <v>85.1</v>
      </c>
      <c r="Z2213" s="5">
        <f>WORKSHEET[[#This Row],[Profit Per T]] * WORKSHEET[[#This Row],[Weight]]</f>
        <v>2765.75</v>
      </c>
      <c r="AA2213">
        <v>0</v>
      </c>
      <c r="AB2213" s="1">
        <v>0</v>
      </c>
      <c r="AC2213" s="1">
        <v>0</v>
      </c>
      <c r="AD2213" s="1">
        <v>0</v>
      </c>
      <c r="AE2213" s="1">
        <f>WORKSHEET[[#This Row],[Delay at toll gate in days]] +WORKSHEET[[#This Row],[Delay at workshop in days]] +WORKSHEET[[#This Row],[Delay at border in days]]</f>
        <v>0</v>
      </c>
    </row>
    <row r="2214" spans="1:31" x14ac:dyDescent="0.35">
      <c r="A2214" t="s">
        <v>2235</v>
      </c>
      <c r="B2214" t="s">
        <v>10</v>
      </c>
      <c r="C2214" t="s">
        <v>56</v>
      </c>
      <c r="D2214" t="s">
        <v>3611</v>
      </c>
      <c r="E2214" t="s">
        <v>3612</v>
      </c>
      <c r="F2214" t="str">
        <f>WORKSHEET[[#This Row],[Depart From]]&amp;"-"&amp;WORKSHEET[[#This Row],[Arrive To]]</f>
        <v>Mogadishu-Victoria</v>
      </c>
      <c r="G2214" s="2">
        <v>44575</v>
      </c>
      <c r="H2214" s="2">
        <v>44575</v>
      </c>
      <c r="I2214" s="2" t="str">
        <f t="shared" si="34"/>
        <v>Delivered</v>
      </c>
      <c r="J2214" s="2" t="str">
        <f>TEXT(WORKSHEET[[#This Row],[Offloading Date]], "mmm")</f>
        <v>Jan</v>
      </c>
      <c r="K2214" s="2" t="str">
        <f>IF(OR(WORKSHEET[[#This Row],[Year]]="", ISBLANK(WORKSHEET[[#This Row],[Year]]), WORKSHEET[[#This Row],[Year]]="null"), "Exclude", "Include")</f>
        <v>Include</v>
      </c>
      <c r="L2214" t="s">
        <v>16</v>
      </c>
      <c r="M2214" t="s">
        <v>12</v>
      </c>
      <c r="N2214" t="s">
        <v>13</v>
      </c>
      <c r="O2214">
        <v>32.5</v>
      </c>
      <c r="P2214">
        <v>4000</v>
      </c>
      <c r="Q2214" t="s">
        <v>2201</v>
      </c>
      <c r="R2214">
        <f>P2214 * _xll.XLOOKUP(Q2214,CALCULATION!$A$15:$A$17, CALCULATION!$B$15:$B$17 )</f>
        <v>227.6</v>
      </c>
      <c r="S2214" s="5">
        <f>O2214*P2214*_xll.XLOOKUP(Q2214,CALCULATION!$A$15:$A$17, CALCULATION!$B$15:$B$17)</f>
        <v>7397</v>
      </c>
      <c r="T2214">
        <v>2500</v>
      </c>
      <c r="U2214" t="s">
        <v>58</v>
      </c>
      <c r="V2214">
        <f>T2214 * _xll.XLOOKUP(U2214,CALCULATION!$A$15:$A$17, CALCULATION!$B$15:$B$17 )</f>
        <v>142.5</v>
      </c>
      <c r="W2214" s="5">
        <f>O2214*T2214*_xll.XLOOKUP(U2214,CALCULATION!$A$15:$A$17, CALCULATION!$B$15:$B$17)</f>
        <v>4631.25</v>
      </c>
      <c r="X2214" s="5">
        <f>WORKSHEET[[#This Row],[Clients Total Cost]] / WORKSHEET[[#This Row],[Clients Rate per T2 (USD)]]</f>
        <v>32.5</v>
      </c>
      <c r="Y2214" s="5">
        <f>WORKSHEET[[#This Row],[Clients Rate per T2 (USD)]] - WORKSHEET[[#This Row],[Supplier Rate Per t2 (USD)]]</f>
        <v>85.1</v>
      </c>
      <c r="Z2214" s="5">
        <f>WORKSHEET[[#This Row],[Profit Per T]] * WORKSHEET[[#This Row],[Weight]]</f>
        <v>2765.75</v>
      </c>
      <c r="AA2214">
        <v>0</v>
      </c>
      <c r="AB2214" s="1">
        <v>0</v>
      </c>
      <c r="AC2214" s="1">
        <v>0</v>
      </c>
      <c r="AD2214" s="1">
        <v>0</v>
      </c>
      <c r="AE2214" s="1">
        <f>WORKSHEET[[#This Row],[Delay at toll gate in days]] +WORKSHEET[[#This Row],[Delay at workshop in days]] +WORKSHEET[[#This Row],[Delay at border in days]]</f>
        <v>0</v>
      </c>
    </row>
    <row r="2215" spans="1:31" x14ac:dyDescent="0.35">
      <c r="A2215" t="s">
        <v>2236</v>
      </c>
      <c r="B2215" t="s">
        <v>10</v>
      </c>
      <c r="C2215" t="s">
        <v>56</v>
      </c>
      <c r="D2215" t="s">
        <v>3616</v>
      </c>
      <c r="E2215" t="s">
        <v>3617</v>
      </c>
      <c r="F2215" t="str">
        <f>WORKSHEET[[#This Row],[Depart From]]&amp;"-"&amp;WORKSHEET[[#This Row],[Arrive To]]</f>
        <v>Marrakech-Lagos</v>
      </c>
      <c r="G2215" s="2">
        <v>44575</v>
      </c>
      <c r="H2215" s="2">
        <v>44575</v>
      </c>
      <c r="I2215" s="2" t="str">
        <f t="shared" si="34"/>
        <v>Delivered</v>
      </c>
      <c r="J2215" s="2" t="str">
        <f>TEXT(WORKSHEET[[#This Row],[Offloading Date]], "mmm")</f>
        <v>Jan</v>
      </c>
      <c r="K2215" s="2" t="str">
        <f>IF(OR(WORKSHEET[[#This Row],[Year]]="", ISBLANK(WORKSHEET[[#This Row],[Year]]), WORKSHEET[[#This Row],[Year]]="null"), "Exclude", "Include")</f>
        <v>Include</v>
      </c>
      <c r="L2215" t="s">
        <v>16</v>
      </c>
      <c r="M2215" t="s">
        <v>12</v>
      </c>
      <c r="N2215" t="s">
        <v>13</v>
      </c>
      <c r="O2215">
        <v>32.5</v>
      </c>
      <c r="P2215">
        <v>4000</v>
      </c>
      <c r="Q2215" t="s">
        <v>2201</v>
      </c>
      <c r="R2215">
        <f>P2215 * _xll.XLOOKUP(Q2215,CALCULATION!$A$15:$A$17, CALCULATION!$B$15:$B$17 )</f>
        <v>227.6</v>
      </c>
      <c r="S2215" s="5">
        <f>O2215*P2215*_xll.XLOOKUP(Q2215,CALCULATION!$A$15:$A$17, CALCULATION!$B$15:$B$17)</f>
        <v>7397</v>
      </c>
      <c r="T2215">
        <v>2500</v>
      </c>
      <c r="U2215" t="s">
        <v>58</v>
      </c>
      <c r="V2215">
        <f>T2215 * _xll.XLOOKUP(U2215,CALCULATION!$A$15:$A$17, CALCULATION!$B$15:$B$17 )</f>
        <v>142.5</v>
      </c>
      <c r="W2215" s="5">
        <f>O2215*T2215*_xll.XLOOKUP(U2215,CALCULATION!$A$15:$A$17, CALCULATION!$B$15:$B$17)</f>
        <v>4631.25</v>
      </c>
      <c r="X2215" s="5">
        <f>WORKSHEET[[#This Row],[Clients Total Cost]] / WORKSHEET[[#This Row],[Clients Rate per T2 (USD)]]</f>
        <v>32.5</v>
      </c>
      <c r="Y2215" s="5">
        <f>WORKSHEET[[#This Row],[Clients Rate per T2 (USD)]] - WORKSHEET[[#This Row],[Supplier Rate Per t2 (USD)]]</f>
        <v>85.1</v>
      </c>
      <c r="Z2215" s="5">
        <f>WORKSHEET[[#This Row],[Profit Per T]] * WORKSHEET[[#This Row],[Weight]]</f>
        <v>2765.75</v>
      </c>
      <c r="AA2215">
        <v>0</v>
      </c>
      <c r="AB2215" s="1">
        <v>0</v>
      </c>
      <c r="AC2215" s="1">
        <v>0</v>
      </c>
      <c r="AD2215" s="1">
        <v>0</v>
      </c>
      <c r="AE2215" s="1">
        <f>WORKSHEET[[#This Row],[Delay at toll gate in days]] +WORKSHEET[[#This Row],[Delay at workshop in days]] +WORKSHEET[[#This Row],[Delay at border in days]]</f>
        <v>0</v>
      </c>
    </row>
    <row r="2216" spans="1:31" x14ac:dyDescent="0.35">
      <c r="A2216" t="s">
        <v>2237</v>
      </c>
      <c r="B2216" t="s">
        <v>10</v>
      </c>
      <c r="C2216" t="s">
        <v>56</v>
      </c>
      <c r="D2216" t="s">
        <v>3619</v>
      </c>
      <c r="E2216" t="s">
        <v>3617</v>
      </c>
      <c r="F2216" t="str">
        <f>WORKSHEET[[#This Row],[Depart From]]&amp;"-"&amp;WORKSHEET[[#This Row],[Arrive To]]</f>
        <v>Addis Ababa-Lagos</v>
      </c>
      <c r="G2216" s="2">
        <v>44575</v>
      </c>
      <c r="H2216" s="2">
        <v>44575</v>
      </c>
      <c r="I2216" s="2" t="str">
        <f t="shared" si="34"/>
        <v>Delivered</v>
      </c>
      <c r="J2216" s="2" t="str">
        <f>TEXT(WORKSHEET[[#This Row],[Offloading Date]], "mmm")</f>
        <v>Jan</v>
      </c>
      <c r="K2216" s="2" t="str">
        <f>IF(OR(WORKSHEET[[#This Row],[Year]]="", ISBLANK(WORKSHEET[[#This Row],[Year]]), WORKSHEET[[#This Row],[Year]]="null"), "Exclude", "Include")</f>
        <v>Include</v>
      </c>
      <c r="L2216" t="s">
        <v>16</v>
      </c>
      <c r="M2216" t="s">
        <v>12</v>
      </c>
      <c r="N2216" t="s">
        <v>13</v>
      </c>
      <c r="O2216">
        <v>32.5</v>
      </c>
      <c r="P2216">
        <v>4000</v>
      </c>
      <c r="Q2216" t="s">
        <v>2201</v>
      </c>
      <c r="R2216">
        <f>P2216 * _xll.XLOOKUP(Q2216,CALCULATION!$A$15:$A$17, CALCULATION!$B$15:$B$17 )</f>
        <v>227.6</v>
      </c>
      <c r="S2216" s="5">
        <f>O2216*P2216*_xll.XLOOKUP(Q2216,CALCULATION!$A$15:$A$17, CALCULATION!$B$15:$B$17)</f>
        <v>7397</v>
      </c>
      <c r="T2216">
        <v>2500</v>
      </c>
      <c r="U2216" t="s">
        <v>58</v>
      </c>
      <c r="V2216">
        <f>T2216 * _xll.XLOOKUP(U2216,CALCULATION!$A$15:$A$17, CALCULATION!$B$15:$B$17 )</f>
        <v>142.5</v>
      </c>
      <c r="W2216" s="5">
        <f>O2216*T2216*_xll.XLOOKUP(U2216,CALCULATION!$A$15:$A$17, CALCULATION!$B$15:$B$17)</f>
        <v>4631.25</v>
      </c>
      <c r="X2216" s="5">
        <f>WORKSHEET[[#This Row],[Clients Total Cost]] / WORKSHEET[[#This Row],[Clients Rate per T2 (USD)]]</f>
        <v>32.5</v>
      </c>
      <c r="Y2216" s="5">
        <f>WORKSHEET[[#This Row],[Clients Rate per T2 (USD)]] - WORKSHEET[[#This Row],[Supplier Rate Per t2 (USD)]]</f>
        <v>85.1</v>
      </c>
      <c r="Z2216" s="5">
        <f>WORKSHEET[[#This Row],[Profit Per T]] * WORKSHEET[[#This Row],[Weight]]</f>
        <v>2765.75</v>
      </c>
      <c r="AA2216">
        <v>0</v>
      </c>
      <c r="AB2216" s="1">
        <v>0</v>
      </c>
      <c r="AC2216" s="1">
        <v>0</v>
      </c>
      <c r="AD2216" s="1">
        <v>0</v>
      </c>
      <c r="AE2216" s="1">
        <f>WORKSHEET[[#This Row],[Delay at toll gate in days]] +WORKSHEET[[#This Row],[Delay at workshop in days]] +WORKSHEET[[#This Row],[Delay at border in days]]</f>
        <v>0</v>
      </c>
    </row>
    <row r="2217" spans="1:31" x14ac:dyDescent="0.35">
      <c r="A2217" t="s">
        <v>2238</v>
      </c>
      <c r="B2217" t="s">
        <v>10</v>
      </c>
      <c r="C2217" t="s">
        <v>56</v>
      </c>
      <c r="D2217" t="s">
        <v>3620</v>
      </c>
      <c r="E2217" t="s">
        <v>3617</v>
      </c>
      <c r="F2217" t="str">
        <f>WORKSHEET[[#This Row],[Depart From]]&amp;"-"&amp;WORKSHEET[[#This Row],[Arrive To]]</f>
        <v>Zanzibar-Lagos</v>
      </c>
      <c r="G2217" s="2">
        <v>44575</v>
      </c>
      <c r="H2217" s="2">
        <v>44575</v>
      </c>
      <c r="I2217" s="2" t="str">
        <f t="shared" si="34"/>
        <v>Delivered</v>
      </c>
      <c r="J2217" s="2" t="str">
        <f>TEXT(WORKSHEET[[#This Row],[Offloading Date]], "mmm")</f>
        <v>Jan</v>
      </c>
      <c r="K2217" s="2" t="str">
        <f>IF(OR(WORKSHEET[[#This Row],[Year]]="", ISBLANK(WORKSHEET[[#This Row],[Year]]), WORKSHEET[[#This Row],[Year]]="null"), "Exclude", "Include")</f>
        <v>Include</v>
      </c>
      <c r="L2217" t="s">
        <v>16</v>
      </c>
      <c r="M2217" t="s">
        <v>12</v>
      </c>
      <c r="N2217" t="s">
        <v>13</v>
      </c>
      <c r="O2217">
        <v>32.5</v>
      </c>
      <c r="P2217">
        <v>4000</v>
      </c>
      <c r="Q2217" t="s">
        <v>2201</v>
      </c>
      <c r="R2217">
        <f>P2217 * _xll.XLOOKUP(Q2217,CALCULATION!$A$15:$A$17, CALCULATION!$B$15:$B$17 )</f>
        <v>227.6</v>
      </c>
      <c r="S2217" s="5">
        <f>O2217*P2217*_xll.XLOOKUP(Q2217,CALCULATION!$A$15:$A$17, CALCULATION!$B$15:$B$17)</f>
        <v>7397</v>
      </c>
      <c r="T2217">
        <v>2500</v>
      </c>
      <c r="U2217" t="s">
        <v>58</v>
      </c>
      <c r="V2217">
        <f>T2217 * _xll.XLOOKUP(U2217,CALCULATION!$A$15:$A$17, CALCULATION!$B$15:$B$17 )</f>
        <v>142.5</v>
      </c>
      <c r="W2217" s="5">
        <f>O2217*T2217*_xll.XLOOKUP(U2217,CALCULATION!$A$15:$A$17, CALCULATION!$B$15:$B$17)</f>
        <v>4631.25</v>
      </c>
      <c r="X2217" s="5">
        <f>WORKSHEET[[#This Row],[Clients Total Cost]] / WORKSHEET[[#This Row],[Clients Rate per T2 (USD)]]</f>
        <v>32.5</v>
      </c>
      <c r="Y2217" s="5">
        <f>WORKSHEET[[#This Row],[Clients Rate per T2 (USD)]] - WORKSHEET[[#This Row],[Supplier Rate Per t2 (USD)]]</f>
        <v>85.1</v>
      </c>
      <c r="Z2217" s="5">
        <f>WORKSHEET[[#This Row],[Profit Per T]] * WORKSHEET[[#This Row],[Weight]]</f>
        <v>2765.75</v>
      </c>
      <c r="AA2217">
        <v>0</v>
      </c>
      <c r="AB2217" s="1">
        <v>0</v>
      </c>
      <c r="AC2217" s="1">
        <v>0</v>
      </c>
      <c r="AD2217" s="1">
        <v>0</v>
      </c>
      <c r="AE2217" s="1">
        <f>WORKSHEET[[#This Row],[Delay at toll gate in days]] +WORKSHEET[[#This Row],[Delay at workshop in days]] +WORKSHEET[[#This Row],[Delay at border in days]]</f>
        <v>0</v>
      </c>
    </row>
    <row r="2218" spans="1:31" x14ac:dyDescent="0.35">
      <c r="A2218" t="s">
        <v>2239</v>
      </c>
      <c r="B2218" t="s">
        <v>10</v>
      </c>
      <c r="C2218" t="s">
        <v>56</v>
      </c>
      <c r="D2218" t="s">
        <v>3611</v>
      </c>
      <c r="E2218" t="s">
        <v>3612</v>
      </c>
      <c r="F2218" t="str">
        <f>WORKSHEET[[#This Row],[Depart From]]&amp;"-"&amp;WORKSHEET[[#This Row],[Arrive To]]</f>
        <v>Mogadishu-Victoria</v>
      </c>
      <c r="G2218" s="2">
        <v>44575</v>
      </c>
      <c r="H2218" s="2">
        <v>44575</v>
      </c>
      <c r="I2218" s="2" t="str">
        <f t="shared" si="34"/>
        <v>Delivered</v>
      </c>
      <c r="J2218" s="2" t="str">
        <f>TEXT(WORKSHEET[[#This Row],[Offloading Date]], "mmm")</f>
        <v>Jan</v>
      </c>
      <c r="K2218" s="2" t="str">
        <f>IF(OR(WORKSHEET[[#This Row],[Year]]="", ISBLANK(WORKSHEET[[#This Row],[Year]]), WORKSHEET[[#This Row],[Year]]="null"), "Exclude", "Include")</f>
        <v>Include</v>
      </c>
      <c r="L2218" t="s">
        <v>16</v>
      </c>
      <c r="M2218" t="s">
        <v>12</v>
      </c>
      <c r="N2218" t="s">
        <v>13</v>
      </c>
      <c r="O2218">
        <v>32.5</v>
      </c>
      <c r="P2218">
        <v>4000</v>
      </c>
      <c r="Q2218" t="s">
        <v>2201</v>
      </c>
      <c r="R2218">
        <f>P2218 * _xll.XLOOKUP(Q2218,CALCULATION!$A$15:$A$17, CALCULATION!$B$15:$B$17 )</f>
        <v>227.6</v>
      </c>
      <c r="S2218" s="5">
        <f>O2218*P2218*_xll.XLOOKUP(Q2218,CALCULATION!$A$15:$A$17, CALCULATION!$B$15:$B$17)</f>
        <v>7397</v>
      </c>
      <c r="T2218">
        <v>2500</v>
      </c>
      <c r="U2218" t="s">
        <v>58</v>
      </c>
      <c r="V2218">
        <f>T2218 * _xll.XLOOKUP(U2218,CALCULATION!$A$15:$A$17, CALCULATION!$B$15:$B$17 )</f>
        <v>142.5</v>
      </c>
      <c r="W2218" s="5">
        <f>O2218*T2218*_xll.XLOOKUP(U2218,CALCULATION!$A$15:$A$17, CALCULATION!$B$15:$B$17)</f>
        <v>4631.25</v>
      </c>
      <c r="X2218" s="5">
        <f>WORKSHEET[[#This Row],[Clients Total Cost]] / WORKSHEET[[#This Row],[Clients Rate per T2 (USD)]]</f>
        <v>32.5</v>
      </c>
      <c r="Y2218" s="5">
        <f>WORKSHEET[[#This Row],[Clients Rate per T2 (USD)]] - WORKSHEET[[#This Row],[Supplier Rate Per t2 (USD)]]</f>
        <v>85.1</v>
      </c>
      <c r="Z2218" s="5">
        <f>WORKSHEET[[#This Row],[Profit Per T]] * WORKSHEET[[#This Row],[Weight]]</f>
        <v>2765.75</v>
      </c>
      <c r="AA2218">
        <v>0</v>
      </c>
      <c r="AB2218" s="1">
        <v>0</v>
      </c>
      <c r="AC2218" s="1">
        <v>0</v>
      </c>
      <c r="AD2218" s="1">
        <v>0</v>
      </c>
      <c r="AE2218" s="1">
        <f>WORKSHEET[[#This Row],[Delay at toll gate in days]] +WORKSHEET[[#This Row],[Delay at workshop in days]] +WORKSHEET[[#This Row],[Delay at border in days]]</f>
        <v>0</v>
      </c>
    </row>
    <row r="2219" spans="1:31" x14ac:dyDescent="0.35">
      <c r="A2219" t="s">
        <v>2240</v>
      </c>
      <c r="B2219" t="s">
        <v>10</v>
      </c>
      <c r="C2219" t="s">
        <v>56</v>
      </c>
      <c r="D2219" t="s">
        <v>3616</v>
      </c>
      <c r="E2219" t="s">
        <v>3612</v>
      </c>
      <c r="F2219" t="str">
        <f>WORKSHEET[[#This Row],[Depart From]]&amp;"-"&amp;WORKSHEET[[#This Row],[Arrive To]]</f>
        <v>Marrakech-Victoria</v>
      </c>
      <c r="G2219" s="2">
        <v>44575</v>
      </c>
      <c r="H2219" s="2">
        <v>44575</v>
      </c>
      <c r="I2219" s="2" t="str">
        <f t="shared" si="34"/>
        <v>Delivered</v>
      </c>
      <c r="J2219" s="2" t="str">
        <f>TEXT(WORKSHEET[[#This Row],[Offloading Date]], "mmm")</f>
        <v>Jan</v>
      </c>
      <c r="K2219" s="2" t="str">
        <f>IF(OR(WORKSHEET[[#This Row],[Year]]="", ISBLANK(WORKSHEET[[#This Row],[Year]]), WORKSHEET[[#This Row],[Year]]="null"), "Exclude", "Include")</f>
        <v>Include</v>
      </c>
      <c r="L2219" t="s">
        <v>16</v>
      </c>
      <c r="M2219" t="s">
        <v>12</v>
      </c>
      <c r="N2219" t="s">
        <v>13</v>
      </c>
      <c r="O2219">
        <v>32.5</v>
      </c>
      <c r="P2219">
        <v>4000</v>
      </c>
      <c r="Q2219" t="s">
        <v>2201</v>
      </c>
      <c r="R2219">
        <f>P2219 * _xll.XLOOKUP(Q2219,CALCULATION!$A$15:$A$17, CALCULATION!$B$15:$B$17 )</f>
        <v>227.6</v>
      </c>
      <c r="S2219" s="5">
        <f>O2219*P2219*_xll.XLOOKUP(Q2219,CALCULATION!$A$15:$A$17, CALCULATION!$B$15:$B$17)</f>
        <v>7397</v>
      </c>
      <c r="T2219">
        <v>2500</v>
      </c>
      <c r="U2219" t="s">
        <v>58</v>
      </c>
      <c r="V2219">
        <f>T2219 * _xll.XLOOKUP(U2219,CALCULATION!$A$15:$A$17, CALCULATION!$B$15:$B$17 )</f>
        <v>142.5</v>
      </c>
      <c r="W2219" s="5">
        <f>O2219*T2219*_xll.XLOOKUP(U2219,CALCULATION!$A$15:$A$17, CALCULATION!$B$15:$B$17)</f>
        <v>4631.25</v>
      </c>
      <c r="X2219" s="5">
        <f>WORKSHEET[[#This Row],[Clients Total Cost]] / WORKSHEET[[#This Row],[Clients Rate per T2 (USD)]]</f>
        <v>32.5</v>
      </c>
      <c r="Y2219" s="5">
        <f>WORKSHEET[[#This Row],[Clients Rate per T2 (USD)]] - WORKSHEET[[#This Row],[Supplier Rate Per t2 (USD)]]</f>
        <v>85.1</v>
      </c>
      <c r="Z2219" s="5">
        <f>WORKSHEET[[#This Row],[Profit Per T]] * WORKSHEET[[#This Row],[Weight]]</f>
        <v>2765.75</v>
      </c>
      <c r="AA2219">
        <v>0</v>
      </c>
      <c r="AB2219" s="1">
        <v>0</v>
      </c>
      <c r="AC2219" s="1">
        <v>0</v>
      </c>
      <c r="AD2219" s="1">
        <v>0</v>
      </c>
      <c r="AE2219" s="1">
        <f>WORKSHEET[[#This Row],[Delay at toll gate in days]] +WORKSHEET[[#This Row],[Delay at workshop in days]] +WORKSHEET[[#This Row],[Delay at border in days]]</f>
        <v>0</v>
      </c>
    </row>
    <row r="2220" spans="1:31" x14ac:dyDescent="0.35">
      <c r="A2220" t="s">
        <v>2241</v>
      </c>
      <c r="B2220" t="s">
        <v>10</v>
      </c>
      <c r="C2220" t="s">
        <v>56</v>
      </c>
      <c r="D2220" t="s">
        <v>3620</v>
      </c>
      <c r="E2220" t="s">
        <v>3613</v>
      </c>
      <c r="F2220" t="str">
        <f>WORKSHEET[[#This Row],[Depart From]]&amp;"-"&amp;WORKSHEET[[#This Row],[Arrive To]]</f>
        <v>Zanzibar-Sanaa</v>
      </c>
      <c r="G2220" s="2">
        <v>44575</v>
      </c>
      <c r="H2220" s="2">
        <v>44575</v>
      </c>
      <c r="I2220" s="2" t="str">
        <f t="shared" si="34"/>
        <v>Delivered</v>
      </c>
      <c r="J2220" s="2" t="str">
        <f>TEXT(WORKSHEET[[#This Row],[Offloading Date]], "mmm")</f>
        <v>Jan</v>
      </c>
      <c r="K2220" s="2" t="str">
        <f>IF(OR(WORKSHEET[[#This Row],[Year]]="", ISBLANK(WORKSHEET[[#This Row],[Year]]), WORKSHEET[[#This Row],[Year]]="null"), "Exclude", "Include")</f>
        <v>Include</v>
      </c>
      <c r="L2220" t="s">
        <v>16</v>
      </c>
      <c r="M2220" t="s">
        <v>12</v>
      </c>
      <c r="N2220" t="s">
        <v>13</v>
      </c>
      <c r="O2220">
        <v>32.5</v>
      </c>
      <c r="P2220">
        <v>4000</v>
      </c>
      <c r="Q2220" t="s">
        <v>2201</v>
      </c>
      <c r="R2220">
        <f>P2220 * _xll.XLOOKUP(Q2220,CALCULATION!$A$15:$A$17, CALCULATION!$B$15:$B$17 )</f>
        <v>227.6</v>
      </c>
      <c r="S2220" s="5">
        <f>O2220*P2220*_xll.XLOOKUP(Q2220,CALCULATION!$A$15:$A$17, CALCULATION!$B$15:$B$17)</f>
        <v>7397</v>
      </c>
      <c r="T2220">
        <v>2500</v>
      </c>
      <c r="U2220" t="s">
        <v>58</v>
      </c>
      <c r="V2220">
        <f>T2220 * _xll.XLOOKUP(U2220,CALCULATION!$A$15:$A$17, CALCULATION!$B$15:$B$17 )</f>
        <v>142.5</v>
      </c>
      <c r="W2220" s="5">
        <f>O2220*T2220*_xll.XLOOKUP(U2220,CALCULATION!$A$15:$A$17, CALCULATION!$B$15:$B$17)</f>
        <v>4631.25</v>
      </c>
      <c r="X2220" s="5">
        <f>WORKSHEET[[#This Row],[Clients Total Cost]] / WORKSHEET[[#This Row],[Clients Rate per T2 (USD)]]</f>
        <v>32.5</v>
      </c>
      <c r="Y2220" s="5">
        <f>WORKSHEET[[#This Row],[Clients Rate per T2 (USD)]] - WORKSHEET[[#This Row],[Supplier Rate Per t2 (USD)]]</f>
        <v>85.1</v>
      </c>
      <c r="Z2220" s="5">
        <f>WORKSHEET[[#This Row],[Profit Per T]] * WORKSHEET[[#This Row],[Weight]]</f>
        <v>2765.75</v>
      </c>
      <c r="AA2220">
        <v>0</v>
      </c>
      <c r="AB2220" s="1">
        <v>0</v>
      </c>
      <c r="AC2220" s="1">
        <v>0</v>
      </c>
      <c r="AD2220" s="1">
        <v>0</v>
      </c>
      <c r="AE2220" s="1">
        <f>WORKSHEET[[#This Row],[Delay at toll gate in days]] +WORKSHEET[[#This Row],[Delay at workshop in days]] +WORKSHEET[[#This Row],[Delay at border in days]]</f>
        <v>0</v>
      </c>
    </row>
    <row r="2221" spans="1:31" x14ac:dyDescent="0.35">
      <c r="A2221" t="s">
        <v>2242</v>
      </c>
      <c r="B2221" t="s">
        <v>10</v>
      </c>
      <c r="C2221" t="s">
        <v>56</v>
      </c>
      <c r="D2221" t="s">
        <v>3616</v>
      </c>
      <c r="E2221" t="s">
        <v>3617</v>
      </c>
      <c r="F2221" t="str">
        <f>WORKSHEET[[#This Row],[Depart From]]&amp;"-"&amp;WORKSHEET[[#This Row],[Arrive To]]</f>
        <v>Marrakech-Lagos</v>
      </c>
      <c r="G2221" s="2">
        <v>44575</v>
      </c>
      <c r="H2221" s="2">
        <v>44575</v>
      </c>
      <c r="I2221" s="2" t="str">
        <f t="shared" si="34"/>
        <v>Delivered</v>
      </c>
      <c r="J2221" s="2" t="str">
        <f>TEXT(WORKSHEET[[#This Row],[Offloading Date]], "mmm")</f>
        <v>Jan</v>
      </c>
      <c r="K2221" s="2" t="str">
        <f>IF(OR(WORKSHEET[[#This Row],[Year]]="", ISBLANK(WORKSHEET[[#This Row],[Year]]), WORKSHEET[[#This Row],[Year]]="null"), "Exclude", "Include")</f>
        <v>Include</v>
      </c>
      <c r="L2221" t="s">
        <v>16</v>
      </c>
      <c r="M2221" t="s">
        <v>12</v>
      </c>
      <c r="N2221" t="s">
        <v>13</v>
      </c>
      <c r="O2221">
        <v>32.5</v>
      </c>
      <c r="P2221">
        <v>4000</v>
      </c>
      <c r="Q2221" t="s">
        <v>2201</v>
      </c>
      <c r="R2221">
        <f>P2221 * _xll.XLOOKUP(Q2221,CALCULATION!$A$15:$A$17, CALCULATION!$B$15:$B$17 )</f>
        <v>227.6</v>
      </c>
      <c r="S2221" s="5">
        <f>O2221*P2221*_xll.XLOOKUP(Q2221,CALCULATION!$A$15:$A$17, CALCULATION!$B$15:$B$17)</f>
        <v>7397</v>
      </c>
      <c r="T2221">
        <v>2500</v>
      </c>
      <c r="U2221" t="s">
        <v>58</v>
      </c>
      <c r="V2221">
        <f>T2221 * _xll.XLOOKUP(U2221,CALCULATION!$A$15:$A$17, CALCULATION!$B$15:$B$17 )</f>
        <v>142.5</v>
      </c>
      <c r="W2221" s="5">
        <f>O2221*T2221*_xll.XLOOKUP(U2221,CALCULATION!$A$15:$A$17, CALCULATION!$B$15:$B$17)</f>
        <v>4631.25</v>
      </c>
      <c r="X2221" s="5">
        <f>WORKSHEET[[#This Row],[Clients Total Cost]] / WORKSHEET[[#This Row],[Clients Rate per T2 (USD)]]</f>
        <v>32.5</v>
      </c>
      <c r="Y2221" s="5">
        <f>WORKSHEET[[#This Row],[Clients Rate per T2 (USD)]] - WORKSHEET[[#This Row],[Supplier Rate Per t2 (USD)]]</f>
        <v>85.1</v>
      </c>
      <c r="Z2221" s="5">
        <f>WORKSHEET[[#This Row],[Profit Per T]] * WORKSHEET[[#This Row],[Weight]]</f>
        <v>2765.75</v>
      </c>
      <c r="AA2221">
        <v>0</v>
      </c>
      <c r="AB2221" s="1">
        <v>0</v>
      </c>
      <c r="AC2221" s="1">
        <v>0</v>
      </c>
      <c r="AD2221" s="1">
        <v>0</v>
      </c>
      <c r="AE2221" s="1">
        <f>WORKSHEET[[#This Row],[Delay at toll gate in days]] +WORKSHEET[[#This Row],[Delay at workshop in days]] +WORKSHEET[[#This Row],[Delay at border in days]]</f>
        <v>0</v>
      </c>
    </row>
    <row r="2222" spans="1:31" x14ac:dyDescent="0.35">
      <c r="A2222" t="s">
        <v>2243</v>
      </c>
      <c r="B2222" t="s">
        <v>10</v>
      </c>
      <c r="C2222" t="s">
        <v>56</v>
      </c>
      <c r="D2222" t="s">
        <v>3615</v>
      </c>
      <c r="E2222" t="s">
        <v>3618</v>
      </c>
      <c r="F2222" t="str">
        <f>WORKSHEET[[#This Row],[Depart From]]&amp;"-"&amp;WORKSHEET[[#This Row],[Arrive To]]</f>
        <v>Mombasa-Tripoli</v>
      </c>
      <c r="G2222" s="2">
        <v>44575</v>
      </c>
      <c r="H2222" s="2">
        <v>44575</v>
      </c>
      <c r="I2222" s="2" t="str">
        <f t="shared" si="34"/>
        <v>Delivered</v>
      </c>
      <c r="J2222" s="2" t="str">
        <f>TEXT(WORKSHEET[[#This Row],[Offloading Date]], "mmm")</f>
        <v>Jan</v>
      </c>
      <c r="K2222" s="2" t="str">
        <f>IF(OR(WORKSHEET[[#This Row],[Year]]="", ISBLANK(WORKSHEET[[#This Row],[Year]]), WORKSHEET[[#This Row],[Year]]="null"), "Exclude", "Include")</f>
        <v>Include</v>
      </c>
      <c r="L2222" t="s">
        <v>16</v>
      </c>
      <c r="M2222" t="s">
        <v>12</v>
      </c>
      <c r="N2222" t="s">
        <v>13</v>
      </c>
      <c r="O2222">
        <v>32.5</v>
      </c>
      <c r="P2222">
        <v>4000</v>
      </c>
      <c r="Q2222" t="s">
        <v>2201</v>
      </c>
      <c r="R2222">
        <f>P2222 * _xll.XLOOKUP(Q2222,CALCULATION!$A$15:$A$17, CALCULATION!$B$15:$B$17 )</f>
        <v>227.6</v>
      </c>
      <c r="S2222" s="5">
        <f>O2222*P2222*_xll.XLOOKUP(Q2222,CALCULATION!$A$15:$A$17, CALCULATION!$B$15:$B$17)</f>
        <v>7397</v>
      </c>
      <c r="T2222">
        <v>2500</v>
      </c>
      <c r="U2222" t="s">
        <v>58</v>
      </c>
      <c r="V2222">
        <f>T2222 * _xll.XLOOKUP(U2222,CALCULATION!$A$15:$A$17, CALCULATION!$B$15:$B$17 )</f>
        <v>142.5</v>
      </c>
      <c r="W2222" s="5">
        <f>O2222*T2222*_xll.XLOOKUP(U2222,CALCULATION!$A$15:$A$17, CALCULATION!$B$15:$B$17)</f>
        <v>4631.25</v>
      </c>
      <c r="X2222" s="5">
        <f>WORKSHEET[[#This Row],[Clients Total Cost]] / WORKSHEET[[#This Row],[Clients Rate per T2 (USD)]]</f>
        <v>32.5</v>
      </c>
      <c r="Y2222" s="5">
        <f>WORKSHEET[[#This Row],[Clients Rate per T2 (USD)]] - WORKSHEET[[#This Row],[Supplier Rate Per t2 (USD)]]</f>
        <v>85.1</v>
      </c>
      <c r="Z2222" s="5">
        <f>WORKSHEET[[#This Row],[Profit Per T]] * WORKSHEET[[#This Row],[Weight]]</f>
        <v>2765.75</v>
      </c>
      <c r="AA2222">
        <v>0</v>
      </c>
      <c r="AB2222" s="1">
        <v>0</v>
      </c>
      <c r="AC2222" s="1">
        <v>0</v>
      </c>
      <c r="AD2222" s="1">
        <v>0</v>
      </c>
      <c r="AE2222" s="1">
        <f>WORKSHEET[[#This Row],[Delay at toll gate in days]] +WORKSHEET[[#This Row],[Delay at workshop in days]] +WORKSHEET[[#This Row],[Delay at border in days]]</f>
        <v>0</v>
      </c>
    </row>
    <row r="2223" spans="1:31" x14ac:dyDescent="0.35">
      <c r="A2223" t="s">
        <v>2244</v>
      </c>
      <c r="B2223" t="s">
        <v>10</v>
      </c>
      <c r="C2223" t="s">
        <v>56</v>
      </c>
      <c r="D2223" t="s">
        <v>3616</v>
      </c>
      <c r="E2223" t="s">
        <v>3614</v>
      </c>
      <c r="F2223" t="str">
        <f>WORKSHEET[[#This Row],[Depart From]]&amp;"-"&amp;WORKSHEET[[#This Row],[Arrive To]]</f>
        <v>Marrakech-Alger</v>
      </c>
      <c r="G2223" s="2">
        <v>44575</v>
      </c>
      <c r="H2223" s="2">
        <v>44575</v>
      </c>
      <c r="I2223" s="2" t="str">
        <f t="shared" si="34"/>
        <v>Delivered</v>
      </c>
      <c r="J2223" s="2" t="str">
        <f>TEXT(WORKSHEET[[#This Row],[Offloading Date]], "mmm")</f>
        <v>Jan</v>
      </c>
      <c r="K2223" s="2" t="str">
        <f>IF(OR(WORKSHEET[[#This Row],[Year]]="", ISBLANK(WORKSHEET[[#This Row],[Year]]), WORKSHEET[[#This Row],[Year]]="null"), "Exclude", "Include")</f>
        <v>Include</v>
      </c>
      <c r="L2223" t="s">
        <v>16</v>
      </c>
      <c r="M2223" t="s">
        <v>12</v>
      </c>
      <c r="N2223" t="s">
        <v>13</v>
      </c>
      <c r="O2223">
        <v>32.5</v>
      </c>
      <c r="P2223">
        <v>4000</v>
      </c>
      <c r="Q2223" t="s">
        <v>2201</v>
      </c>
      <c r="R2223">
        <f>P2223 * _xll.XLOOKUP(Q2223,CALCULATION!$A$15:$A$17, CALCULATION!$B$15:$B$17 )</f>
        <v>227.6</v>
      </c>
      <c r="S2223" s="5">
        <f>O2223*P2223*_xll.XLOOKUP(Q2223,CALCULATION!$A$15:$A$17, CALCULATION!$B$15:$B$17)</f>
        <v>7397</v>
      </c>
      <c r="T2223">
        <v>2500</v>
      </c>
      <c r="U2223" t="s">
        <v>58</v>
      </c>
      <c r="V2223">
        <f>T2223 * _xll.XLOOKUP(U2223,CALCULATION!$A$15:$A$17, CALCULATION!$B$15:$B$17 )</f>
        <v>142.5</v>
      </c>
      <c r="W2223" s="5">
        <f>O2223*T2223*_xll.XLOOKUP(U2223,CALCULATION!$A$15:$A$17, CALCULATION!$B$15:$B$17)</f>
        <v>4631.25</v>
      </c>
      <c r="X2223" s="5">
        <f>WORKSHEET[[#This Row],[Clients Total Cost]] / WORKSHEET[[#This Row],[Clients Rate per T2 (USD)]]</f>
        <v>32.5</v>
      </c>
      <c r="Y2223" s="5">
        <f>WORKSHEET[[#This Row],[Clients Rate per T2 (USD)]] - WORKSHEET[[#This Row],[Supplier Rate Per t2 (USD)]]</f>
        <v>85.1</v>
      </c>
      <c r="Z2223" s="5">
        <f>WORKSHEET[[#This Row],[Profit Per T]] * WORKSHEET[[#This Row],[Weight]]</f>
        <v>2765.75</v>
      </c>
      <c r="AA2223">
        <v>0</v>
      </c>
      <c r="AB2223" s="1">
        <v>0</v>
      </c>
      <c r="AC2223" s="1">
        <v>0</v>
      </c>
      <c r="AD2223" s="1">
        <v>0</v>
      </c>
      <c r="AE2223" s="1">
        <f>WORKSHEET[[#This Row],[Delay at toll gate in days]] +WORKSHEET[[#This Row],[Delay at workshop in days]] +WORKSHEET[[#This Row],[Delay at border in days]]</f>
        <v>0</v>
      </c>
    </row>
    <row r="2224" spans="1:31" x14ac:dyDescent="0.35">
      <c r="A2224" t="s">
        <v>2245</v>
      </c>
      <c r="B2224" t="s">
        <v>10</v>
      </c>
      <c r="C2224" t="s">
        <v>56</v>
      </c>
      <c r="D2224" t="s">
        <v>3619</v>
      </c>
      <c r="E2224" t="s">
        <v>3618</v>
      </c>
      <c r="F2224" t="str">
        <f>WORKSHEET[[#This Row],[Depart From]]&amp;"-"&amp;WORKSHEET[[#This Row],[Arrive To]]</f>
        <v>Addis Ababa-Tripoli</v>
      </c>
      <c r="G2224" s="2">
        <v>44575</v>
      </c>
      <c r="H2224" s="2">
        <v>44575</v>
      </c>
      <c r="I2224" s="2" t="str">
        <f t="shared" si="34"/>
        <v>Delivered</v>
      </c>
      <c r="J2224" s="2" t="str">
        <f>TEXT(WORKSHEET[[#This Row],[Offloading Date]], "mmm")</f>
        <v>Jan</v>
      </c>
      <c r="K2224" s="2" t="str">
        <f>IF(OR(WORKSHEET[[#This Row],[Year]]="", ISBLANK(WORKSHEET[[#This Row],[Year]]), WORKSHEET[[#This Row],[Year]]="null"), "Exclude", "Include")</f>
        <v>Include</v>
      </c>
      <c r="L2224" t="s">
        <v>16</v>
      </c>
      <c r="M2224" t="s">
        <v>12</v>
      </c>
      <c r="N2224" t="s">
        <v>13</v>
      </c>
      <c r="O2224">
        <v>32.5</v>
      </c>
      <c r="P2224">
        <v>4000</v>
      </c>
      <c r="Q2224" t="s">
        <v>2201</v>
      </c>
      <c r="R2224">
        <f>P2224 * _xll.XLOOKUP(Q2224,CALCULATION!$A$15:$A$17, CALCULATION!$B$15:$B$17 )</f>
        <v>227.6</v>
      </c>
      <c r="S2224" s="5">
        <f>O2224*P2224*_xll.XLOOKUP(Q2224,CALCULATION!$A$15:$A$17, CALCULATION!$B$15:$B$17)</f>
        <v>7397</v>
      </c>
      <c r="T2224">
        <v>2500</v>
      </c>
      <c r="U2224" t="s">
        <v>58</v>
      </c>
      <c r="V2224">
        <f>T2224 * _xll.XLOOKUP(U2224,CALCULATION!$A$15:$A$17, CALCULATION!$B$15:$B$17 )</f>
        <v>142.5</v>
      </c>
      <c r="W2224" s="5">
        <f>O2224*T2224*_xll.XLOOKUP(U2224,CALCULATION!$A$15:$A$17, CALCULATION!$B$15:$B$17)</f>
        <v>4631.25</v>
      </c>
      <c r="X2224" s="5">
        <f>WORKSHEET[[#This Row],[Clients Total Cost]] / WORKSHEET[[#This Row],[Clients Rate per T2 (USD)]]</f>
        <v>32.5</v>
      </c>
      <c r="Y2224" s="5">
        <f>WORKSHEET[[#This Row],[Clients Rate per T2 (USD)]] - WORKSHEET[[#This Row],[Supplier Rate Per t2 (USD)]]</f>
        <v>85.1</v>
      </c>
      <c r="Z2224" s="5">
        <f>WORKSHEET[[#This Row],[Profit Per T]] * WORKSHEET[[#This Row],[Weight]]</f>
        <v>2765.75</v>
      </c>
      <c r="AA2224">
        <v>0</v>
      </c>
      <c r="AB2224" s="1">
        <v>0</v>
      </c>
      <c r="AC2224" s="1">
        <v>0</v>
      </c>
      <c r="AD2224" s="1">
        <v>0</v>
      </c>
      <c r="AE2224" s="1">
        <f>WORKSHEET[[#This Row],[Delay at toll gate in days]] +WORKSHEET[[#This Row],[Delay at workshop in days]] +WORKSHEET[[#This Row],[Delay at border in days]]</f>
        <v>0</v>
      </c>
    </row>
    <row r="2225" spans="1:31" x14ac:dyDescent="0.35">
      <c r="A2225" t="s">
        <v>2246</v>
      </c>
      <c r="B2225" t="s">
        <v>10</v>
      </c>
      <c r="C2225" t="s">
        <v>56</v>
      </c>
      <c r="D2225" t="s">
        <v>3616</v>
      </c>
      <c r="E2225" t="s">
        <v>3614</v>
      </c>
      <c r="F2225" t="str">
        <f>WORKSHEET[[#This Row],[Depart From]]&amp;"-"&amp;WORKSHEET[[#This Row],[Arrive To]]</f>
        <v>Marrakech-Alger</v>
      </c>
      <c r="G2225" s="2">
        <v>44575</v>
      </c>
      <c r="H2225" s="2">
        <v>44575</v>
      </c>
      <c r="I2225" s="2" t="str">
        <f t="shared" si="34"/>
        <v>Delivered</v>
      </c>
      <c r="J2225" s="2" t="str">
        <f>TEXT(WORKSHEET[[#This Row],[Offloading Date]], "mmm")</f>
        <v>Jan</v>
      </c>
      <c r="K2225" s="2" t="str">
        <f>IF(OR(WORKSHEET[[#This Row],[Year]]="", ISBLANK(WORKSHEET[[#This Row],[Year]]), WORKSHEET[[#This Row],[Year]]="null"), "Exclude", "Include")</f>
        <v>Include</v>
      </c>
      <c r="L2225" t="s">
        <v>16</v>
      </c>
      <c r="M2225" t="s">
        <v>12</v>
      </c>
      <c r="N2225" t="s">
        <v>13</v>
      </c>
      <c r="O2225">
        <v>32.5</v>
      </c>
      <c r="P2225">
        <v>4000</v>
      </c>
      <c r="Q2225" t="s">
        <v>2201</v>
      </c>
      <c r="R2225">
        <f>P2225 * _xll.XLOOKUP(Q2225,CALCULATION!$A$15:$A$17, CALCULATION!$B$15:$B$17 )</f>
        <v>227.6</v>
      </c>
      <c r="S2225" s="5">
        <f>O2225*P2225*_xll.XLOOKUP(Q2225,CALCULATION!$A$15:$A$17, CALCULATION!$B$15:$B$17)</f>
        <v>7397</v>
      </c>
      <c r="T2225">
        <v>2500</v>
      </c>
      <c r="U2225" t="s">
        <v>58</v>
      </c>
      <c r="V2225">
        <f>T2225 * _xll.XLOOKUP(U2225,CALCULATION!$A$15:$A$17, CALCULATION!$B$15:$B$17 )</f>
        <v>142.5</v>
      </c>
      <c r="W2225" s="5">
        <f>O2225*T2225*_xll.XLOOKUP(U2225,CALCULATION!$A$15:$A$17, CALCULATION!$B$15:$B$17)</f>
        <v>4631.25</v>
      </c>
      <c r="X2225" s="5">
        <f>WORKSHEET[[#This Row],[Clients Total Cost]] / WORKSHEET[[#This Row],[Clients Rate per T2 (USD)]]</f>
        <v>32.5</v>
      </c>
      <c r="Y2225" s="5">
        <f>WORKSHEET[[#This Row],[Clients Rate per T2 (USD)]] - WORKSHEET[[#This Row],[Supplier Rate Per t2 (USD)]]</f>
        <v>85.1</v>
      </c>
      <c r="Z2225" s="5">
        <f>WORKSHEET[[#This Row],[Profit Per T]] * WORKSHEET[[#This Row],[Weight]]</f>
        <v>2765.75</v>
      </c>
      <c r="AA2225">
        <v>0</v>
      </c>
      <c r="AB2225" s="1">
        <v>0</v>
      </c>
      <c r="AC2225" s="1">
        <v>0</v>
      </c>
      <c r="AD2225" s="1">
        <v>0</v>
      </c>
      <c r="AE2225" s="1">
        <f>WORKSHEET[[#This Row],[Delay at toll gate in days]] +WORKSHEET[[#This Row],[Delay at workshop in days]] +WORKSHEET[[#This Row],[Delay at border in days]]</f>
        <v>0</v>
      </c>
    </row>
    <row r="2226" spans="1:31" x14ac:dyDescent="0.35">
      <c r="A2226" t="s">
        <v>2247</v>
      </c>
      <c r="B2226" t="s">
        <v>10</v>
      </c>
      <c r="C2226" t="s">
        <v>56</v>
      </c>
      <c r="D2226" t="s">
        <v>3615</v>
      </c>
      <c r="E2226" t="s">
        <v>3612</v>
      </c>
      <c r="F2226" t="str">
        <f>WORKSHEET[[#This Row],[Depart From]]&amp;"-"&amp;WORKSHEET[[#This Row],[Arrive To]]</f>
        <v>Mombasa-Victoria</v>
      </c>
      <c r="G2226" s="2">
        <v>44575</v>
      </c>
      <c r="H2226" s="2">
        <v>44575</v>
      </c>
      <c r="I2226" s="2" t="str">
        <f t="shared" si="34"/>
        <v>Delivered</v>
      </c>
      <c r="J2226" s="2" t="str">
        <f>TEXT(WORKSHEET[[#This Row],[Offloading Date]], "mmm")</f>
        <v>Jan</v>
      </c>
      <c r="K2226" s="2" t="str">
        <f>IF(OR(WORKSHEET[[#This Row],[Year]]="", ISBLANK(WORKSHEET[[#This Row],[Year]]), WORKSHEET[[#This Row],[Year]]="null"), "Exclude", "Include")</f>
        <v>Include</v>
      </c>
      <c r="L2226" t="s">
        <v>16</v>
      </c>
      <c r="M2226" t="s">
        <v>12</v>
      </c>
      <c r="N2226" t="s">
        <v>13</v>
      </c>
      <c r="O2226">
        <v>32.5</v>
      </c>
      <c r="P2226">
        <v>4000</v>
      </c>
      <c r="Q2226" t="s">
        <v>2201</v>
      </c>
      <c r="R2226">
        <f>P2226 * _xll.XLOOKUP(Q2226,CALCULATION!$A$15:$A$17, CALCULATION!$B$15:$B$17 )</f>
        <v>227.6</v>
      </c>
      <c r="S2226" s="5">
        <f>O2226*P2226*_xll.XLOOKUP(Q2226,CALCULATION!$A$15:$A$17, CALCULATION!$B$15:$B$17)</f>
        <v>7397</v>
      </c>
      <c r="T2226">
        <v>2500</v>
      </c>
      <c r="U2226" t="s">
        <v>58</v>
      </c>
      <c r="V2226">
        <f>T2226 * _xll.XLOOKUP(U2226,CALCULATION!$A$15:$A$17, CALCULATION!$B$15:$B$17 )</f>
        <v>142.5</v>
      </c>
      <c r="W2226" s="5">
        <f>O2226*T2226*_xll.XLOOKUP(U2226,CALCULATION!$A$15:$A$17, CALCULATION!$B$15:$B$17)</f>
        <v>4631.25</v>
      </c>
      <c r="X2226" s="5">
        <f>WORKSHEET[[#This Row],[Clients Total Cost]] / WORKSHEET[[#This Row],[Clients Rate per T2 (USD)]]</f>
        <v>32.5</v>
      </c>
      <c r="Y2226" s="5">
        <f>WORKSHEET[[#This Row],[Clients Rate per T2 (USD)]] - WORKSHEET[[#This Row],[Supplier Rate Per t2 (USD)]]</f>
        <v>85.1</v>
      </c>
      <c r="Z2226" s="5">
        <f>WORKSHEET[[#This Row],[Profit Per T]] * WORKSHEET[[#This Row],[Weight]]</f>
        <v>2765.75</v>
      </c>
      <c r="AA2226">
        <v>0</v>
      </c>
      <c r="AB2226" s="1">
        <v>0</v>
      </c>
      <c r="AC2226" s="1">
        <v>0</v>
      </c>
      <c r="AD2226" s="1">
        <v>0</v>
      </c>
      <c r="AE2226" s="1">
        <f>WORKSHEET[[#This Row],[Delay at toll gate in days]] +WORKSHEET[[#This Row],[Delay at workshop in days]] +WORKSHEET[[#This Row],[Delay at border in days]]</f>
        <v>0</v>
      </c>
    </row>
    <row r="2227" spans="1:31" x14ac:dyDescent="0.35">
      <c r="A2227" t="s">
        <v>2248</v>
      </c>
      <c r="B2227" t="s">
        <v>10</v>
      </c>
      <c r="C2227" t="s">
        <v>56</v>
      </c>
      <c r="D2227" t="s">
        <v>3616</v>
      </c>
      <c r="E2227" t="s">
        <v>3612</v>
      </c>
      <c r="F2227" t="str">
        <f>WORKSHEET[[#This Row],[Depart From]]&amp;"-"&amp;WORKSHEET[[#This Row],[Arrive To]]</f>
        <v>Marrakech-Victoria</v>
      </c>
      <c r="G2227" s="2">
        <v>44576</v>
      </c>
      <c r="H2227" s="2">
        <v>44576</v>
      </c>
      <c r="I2227" s="2" t="str">
        <f t="shared" si="34"/>
        <v>Delivered</v>
      </c>
      <c r="J2227" s="2" t="str">
        <f>TEXT(WORKSHEET[[#This Row],[Offloading Date]], "mmm")</f>
        <v>Jan</v>
      </c>
      <c r="K2227" s="2" t="str">
        <f>IF(OR(WORKSHEET[[#This Row],[Year]]="", ISBLANK(WORKSHEET[[#This Row],[Year]]), WORKSHEET[[#This Row],[Year]]="null"), "Exclude", "Include")</f>
        <v>Include</v>
      </c>
      <c r="L2227" t="s">
        <v>16</v>
      </c>
      <c r="M2227" t="s">
        <v>12</v>
      </c>
      <c r="N2227" t="s">
        <v>13</v>
      </c>
      <c r="O2227">
        <v>32.5</v>
      </c>
      <c r="P2227">
        <v>4000</v>
      </c>
      <c r="Q2227" t="s">
        <v>2201</v>
      </c>
      <c r="R2227">
        <f>P2227 * _xll.XLOOKUP(Q2227,CALCULATION!$A$15:$A$17, CALCULATION!$B$15:$B$17 )</f>
        <v>227.6</v>
      </c>
      <c r="S2227" s="5">
        <f>O2227*P2227*_xll.XLOOKUP(Q2227,CALCULATION!$A$15:$A$17, CALCULATION!$B$15:$B$17)</f>
        <v>7397</v>
      </c>
      <c r="T2227">
        <v>2500</v>
      </c>
      <c r="U2227" t="s">
        <v>58</v>
      </c>
      <c r="V2227">
        <f>T2227 * _xll.XLOOKUP(U2227,CALCULATION!$A$15:$A$17, CALCULATION!$B$15:$B$17 )</f>
        <v>142.5</v>
      </c>
      <c r="W2227" s="5">
        <f>O2227*T2227*_xll.XLOOKUP(U2227,CALCULATION!$A$15:$A$17, CALCULATION!$B$15:$B$17)</f>
        <v>4631.25</v>
      </c>
      <c r="X2227" s="5">
        <f>WORKSHEET[[#This Row],[Clients Total Cost]] / WORKSHEET[[#This Row],[Clients Rate per T2 (USD)]]</f>
        <v>32.5</v>
      </c>
      <c r="Y2227" s="5">
        <f>WORKSHEET[[#This Row],[Clients Rate per T2 (USD)]] - WORKSHEET[[#This Row],[Supplier Rate Per t2 (USD)]]</f>
        <v>85.1</v>
      </c>
      <c r="Z2227" s="5">
        <f>WORKSHEET[[#This Row],[Profit Per T]] * WORKSHEET[[#This Row],[Weight]]</f>
        <v>2765.75</v>
      </c>
      <c r="AA2227">
        <v>0</v>
      </c>
      <c r="AB2227" s="1">
        <v>0</v>
      </c>
      <c r="AC2227" s="1">
        <v>0</v>
      </c>
      <c r="AD2227" s="1">
        <v>0</v>
      </c>
      <c r="AE2227" s="1">
        <f>WORKSHEET[[#This Row],[Delay at toll gate in days]] +WORKSHEET[[#This Row],[Delay at workshop in days]] +WORKSHEET[[#This Row],[Delay at border in days]]</f>
        <v>0</v>
      </c>
    </row>
    <row r="2228" spans="1:31" x14ac:dyDescent="0.35">
      <c r="A2228" t="s">
        <v>2249</v>
      </c>
      <c r="B2228" t="s">
        <v>10</v>
      </c>
      <c r="C2228" t="s">
        <v>56</v>
      </c>
      <c r="D2228" t="s">
        <v>3615</v>
      </c>
      <c r="E2228" t="s">
        <v>3614</v>
      </c>
      <c r="F2228" t="str">
        <f>WORKSHEET[[#This Row],[Depart From]]&amp;"-"&amp;WORKSHEET[[#This Row],[Arrive To]]</f>
        <v>Mombasa-Alger</v>
      </c>
      <c r="G2228" s="2">
        <v>44576</v>
      </c>
      <c r="H2228" s="2">
        <v>44576</v>
      </c>
      <c r="I2228" s="2" t="str">
        <f t="shared" si="34"/>
        <v>Delivered</v>
      </c>
      <c r="J2228" s="2" t="str">
        <f>TEXT(WORKSHEET[[#This Row],[Offloading Date]], "mmm")</f>
        <v>Jan</v>
      </c>
      <c r="K2228" s="2" t="str">
        <f>IF(OR(WORKSHEET[[#This Row],[Year]]="", ISBLANK(WORKSHEET[[#This Row],[Year]]), WORKSHEET[[#This Row],[Year]]="null"), "Exclude", "Include")</f>
        <v>Include</v>
      </c>
      <c r="L2228" t="s">
        <v>16</v>
      </c>
      <c r="M2228" t="s">
        <v>12</v>
      </c>
      <c r="N2228" t="s">
        <v>13</v>
      </c>
      <c r="O2228">
        <v>30</v>
      </c>
      <c r="P2228">
        <v>4000</v>
      </c>
      <c r="Q2228" t="s">
        <v>2201</v>
      </c>
      <c r="R2228">
        <f>P2228 * _xll.XLOOKUP(Q2228,CALCULATION!$A$15:$A$17, CALCULATION!$B$15:$B$17 )</f>
        <v>227.6</v>
      </c>
      <c r="S2228" s="5">
        <f>O2228*P2228*_xll.XLOOKUP(Q2228,CALCULATION!$A$15:$A$17, CALCULATION!$B$15:$B$17)</f>
        <v>6828</v>
      </c>
      <c r="T2228">
        <v>2500</v>
      </c>
      <c r="U2228" t="s">
        <v>58</v>
      </c>
      <c r="V2228">
        <f>T2228 * _xll.XLOOKUP(U2228,CALCULATION!$A$15:$A$17, CALCULATION!$B$15:$B$17 )</f>
        <v>142.5</v>
      </c>
      <c r="W2228" s="5">
        <f>O2228*T2228*_xll.XLOOKUP(U2228,CALCULATION!$A$15:$A$17, CALCULATION!$B$15:$B$17)</f>
        <v>4275</v>
      </c>
      <c r="X2228" s="5">
        <f>WORKSHEET[[#This Row],[Clients Total Cost]] / WORKSHEET[[#This Row],[Clients Rate per T2 (USD)]]</f>
        <v>30</v>
      </c>
      <c r="Y2228" s="5">
        <f>WORKSHEET[[#This Row],[Clients Rate per T2 (USD)]] - WORKSHEET[[#This Row],[Supplier Rate Per t2 (USD)]]</f>
        <v>85.1</v>
      </c>
      <c r="Z2228" s="5">
        <f>WORKSHEET[[#This Row],[Profit Per T]] * WORKSHEET[[#This Row],[Weight]]</f>
        <v>2553</v>
      </c>
      <c r="AA2228">
        <v>0</v>
      </c>
      <c r="AB2228" s="1">
        <v>0</v>
      </c>
      <c r="AC2228" s="1">
        <v>0</v>
      </c>
      <c r="AD2228" s="1">
        <v>0</v>
      </c>
      <c r="AE2228" s="1">
        <f>WORKSHEET[[#This Row],[Delay at toll gate in days]] +WORKSHEET[[#This Row],[Delay at workshop in days]] +WORKSHEET[[#This Row],[Delay at border in days]]</f>
        <v>0</v>
      </c>
    </row>
    <row r="2229" spans="1:31" x14ac:dyDescent="0.35">
      <c r="A2229" t="s">
        <v>2250</v>
      </c>
      <c r="B2229" t="s">
        <v>10</v>
      </c>
      <c r="C2229" t="s">
        <v>56</v>
      </c>
      <c r="D2229" t="s">
        <v>3620</v>
      </c>
      <c r="E2229" t="s">
        <v>3618</v>
      </c>
      <c r="F2229" t="str">
        <f>WORKSHEET[[#This Row],[Depart From]]&amp;"-"&amp;WORKSHEET[[#This Row],[Arrive To]]</f>
        <v>Zanzibar-Tripoli</v>
      </c>
      <c r="G2229" s="2">
        <v>44571</v>
      </c>
      <c r="H2229" s="2">
        <v>44571</v>
      </c>
      <c r="I2229" s="2" t="str">
        <f t="shared" si="34"/>
        <v>Delivered</v>
      </c>
      <c r="J2229" s="2" t="str">
        <f>TEXT(WORKSHEET[[#This Row],[Offloading Date]], "mmm")</f>
        <v>Jan</v>
      </c>
      <c r="K2229" s="2" t="str">
        <f>IF(OR(WORKSHEET[[#This Row],[Year]]="", ISBLANK(WORKSHEET[[#This Row],[Year]]), WORKSHEET[[#This Row],[Year]]="null"), "Exclude", "Include")</f>
        <v>Include</v>
      </c>
      <c r="L2229" t="s">
        <v>16</v>
      </c>
      <c r="M2229" t="s">
        <v>12</v>
      </c>
      <c r="N2229" t="s">
        <v>13</v>
      </c>
      <c r="O2229">
        <v>33.75</v>
      </c>
      <c r="P2229">
        <v>4000</v>
      </c>
      <c r="Q2229" t="s">
        <v>2201</v>
      </c>
      <c r="R2229">
        <f>P2229 * _xll.XLOOKUP(Q2229,CALCULATION!$A$15:$A$17, CALCULATION!$B$15:$B$17 )</f>
        <v>227.6</v>
      </c>
      <c r="S2229" s="5">
        <f>O2229*P2229*_xll.XLOOKUP(Q2229,CALCULATION!$A$15:$A$17, CALCULATION!$B$15:$B$17)</f>
        <v>7681.5</v>
      </c>
      <c r="T2229">
        <v>2500</v>
      </c>
      <c r="U2229" t="s">
        <v>58</v>
      </c>
      <c r="V2229">
        <f>T2229 * _xll.XLOOKUP(U2229,CALCULATION!$A$15:$A$17, CALCULATION!$B$15:$B$17 )</f>
        <v>142.5</v>
      </c>
      <c r="W2229" s="5">
        <f>O2229*T2229*_xll.XLOOKUP(U2229,CALCULATION!$A$15:$A$17, CALCULATION!$B$15:$B$17)</f>
        <v>4809.375</v>
      </c>
      <c r="X2229" s="5">
        <f>WORKSHEET[[#This Row],[Clients Total Cost]] / WORKSHEET[[#This Row],[Clients Rate per T2 (USD)]]</f>
        <v>33.75</v>
      </c>
      <c r="Y2229" s="5">
        <f>WORKSHEET[[#This Row],[Clients Rate per T2 (USD)]] - WORKSHEET[[#This Row],[Supplier Rate Per t2 (USD)]]</f>
        <v>85.1</v>
      </c>
      <c r="Z2229" s="5">
        <f>WORKSHEET[[#This Row],[Profit Per T]] * WORKSHEET[[#This Row],[Weight]]</f>
        <v>2872.125</v>
      </c>
      <c r="AA2229">
        <v>0</v>
      </c>
      <c r="AB2229" s="1">
        <v>0</v>
      </c>
      <c r="AC2229" s="1">
        <v>0</v>
      </c>
      <c r="AD2229" s="1">
        <v>0</v>
      </c>
      <c r="AE2229" s="1">
        <f>WORKSHEET[[#This Row],[Delay at toll gate in days]] +WORKSHEET[[#This Row],[Delay at workshop in days]] +WORKSHEET[[#This Row],[Delay at border in days]]</f>
        <v>0</v>
      </c>
    </row>
    <row r="2230" spans="1:31" x14ac:dyDescent="0.35">
      <c r="A2230" t="s">
        <v>2251</v>
      </c>
      <c r="B2230" t="s">
        <v>10</v>
      </c>
      <c r="C2230" t="s">
        <v>56</v>
      </c>
      <c r="D2230" t="s">
        <v>3611</v>
      </c>
      <c r="E2230" t="s">
        <v>3614</v>
      </c>
      <c r="F2230" t="str">
        <f>WORKSHEET[[#This Row],[Depart From]]&amp;"-"&amp;WORKSHEET[[#This Row],[Arrive To]]</f>
        <v>Mogadishu-Alger</v>
      </c>
      <c r="G2230" s="2">
        <v>44571</v>
      </c>
      <c r="H2230" s="2">
        <v>44571</v>
      </c>
      <c r="I2230" s="2" t="str">
        <f t="shared" si="34"/>
        <v>Delivered</v>
      </c>
      <c r="J2230" s="2" t="str">
        <f>TEXT(WORKSHEET[[#This Row],[Offloading Date]], "mmm")</f>
        <v>Jan</v>
      </c>
      <c r="K2230" s="2" t="str">
        <f>IF(OR(WORKSHEET[[#This Row],[Year]]="", ISBLANK(WORKSHEET[[#This Row],[Year]]), WORKSHEET[[#This Row],[Year]]="null"), "Exclude", "Include")</f>
        <v>Include</v>
      </c>
      <c r="L2230" t="s">
        <v>16</v>
      </c>
      <c r="M2230" t="s">
        <v>12</v>
      </c>
      <c r="N2230" t="s">
        <v>13</v>
      </c>
      <c r="O2230">
        <v>33.75</v>
      </c>
      <c r="P2230">
        <v>4000</v>
      </c>
      <c r="Q2230" t="s">
        <v>2201</v>
      </c>
      <c r="R2230">
        <f>P2230 * _xll.XLOOKUP(Q2230,CALCULATION!$A$15:$A$17, CALCULATION!$B$15:$B$17 )</f>
        <v>227.6</v>
      </c>
      <c r="S2230" s="5">
        <f>O2230*P2230*_xll.XLOOKUP(Q2230,CALCULATION!$A$15:$A$17, CALCULATION!$B$15:$B$17)</f>
        <v>7681.5</v>
      </c>
      <c r="T2230">
        <v>2500</v>
      </c>
      <c r="U2230" t="s">
        <v>58</v>
      </c>
      <c r="V2230">
        <f>T2230 * _xll.XLOOKUP(U2230,CALCULATION!$A$15:$A$17, CALCULATION!$B$15:$B$17 )</f>
        <v>142.5</v>
      </c>
      <c r="W2230" s="5">
        <f>O2230*T2230*_xll.XLOOKUP(U2230,CALCULATION!$A$15:$A$17, CALCULATION!$B$15:$B$17)</f>
        <v>4809.375</v>
      </c>
      <c r="X2230" s="5">
        <f>WORKSHEET[[#This Row],[Clients Total Cost]] / WORKSHEET[[#This Row],[Clients Rate per T2 (USD)]]</f>
        <v>33.75</v>
      </c>
      <c r="Y2230" s="5">
        <f>WORKSHEET[[#This Row],[Clients Rate per T2 (USD)]] - WORKSHEET[[#This Row],[Supplier Rate Per t2 (USD)]]</f>
        <v>85.1</v>
      </c>
      <c r="Z2230" s="5">
        <f>WORKSHEET[[#This Row],[Profit Per T]] * WORKSHEET[[#This Row],[Weight]]</f>
        <v>2872.125</v>
      </c>
      <c r="AA2230">
        <v>0</v>
      </c>
      <c r="AB2230" s="1">
        <v>0</v>
      </c>
      <c r="AC2230" s="1">
        <v>0</v>
      </c>
      <c r="AD2230" s="1">
        <v>0</v>
      </c>
      <c r="AE2230" s="1">
        <f>WORKSHEET[[#This Row],[Delay at toll gate in days]] +WORKSHEET[[#This Row],[Delay at workshop in days]] +WORKSHEET[[#This Row],[Delay at border in days]]</f>
        <v>0</v>
      </c>
    </row>
    <row r="2231" spans="1:31" x14ac:dyDescent="0.35">
      <c r="A2231" t="s">
        <v>2252</v>
      </c>
      <c r="B2231" t="s">
        <v>10</v>
      </c>
      <c r="C2231" t="s">
        <v>56</v>
      </c>
      <c r="D2231" t="s">
        <v>3615</v>
      </c>
      <c r="E2231" t="s">
        <v>3614</v>
      </c>
      <c r="F2231" t="str">
        <f>WORKSHEET[[#This Row],[Depart From]]&amp;"-"&amp;WORKSHEET[[#This Row],[Arrive To]]</f>
        <v>Mombasa-Alger</v>
      </c>
      <c r="G2231" s="2">
        <v>44571</v>
      </c>
      <c r="H2231" s="2">
        <v>44571</v>
      </c>
      <c r="I2231" s="2" t="str">
        <f t="shared" si="34"/>
        <v>Delivered</v>
      </c>
      <c r="J2231" s="2" t="str">
        <f>TEXT(WORKSHEET[[#This Row],[Offloading Date]], "mmm")</f>
        <v>Jan</v>
      </c>
      <c r="K2231" s="2" t="str">
        <f>IF(OR(WORKSHEET[[#This Row],[Year]]="", ISBLANK(WORKSHEET[[#This Row],[Year]]), WORKSHEET[[#This Row],[Year]]="null"), "Exclude", "Include")</f>
        <v>Include</v>
      </c>
      <c r="L2231" t="s">
        <v>16</v>
      </c>
      <c r="M2231" t="s">
        <v>12</v>
      </c>
      <c r="N2231" t="s">
        <v>13</v>
      </c>
      <c r="O2231">
        <v>33.75</v>
      </c>
      <c r="P2231">
        <v>4000</v>
      </c>
      <c r="Q2231" t="s">
        <v>2201</v>
      </c>
      <c r="R2231">
        <f>P2231 * _xll.XLOOKUP(Q2231,CALCULATION!$A$15:$A$17, CALCULATION!$B$15:$B$17 )</f>
        <v>227.6</v>
      </c>
      <c r="S2231" s="5">
        <f>O2231*P2231*_xll.XLOOKUP(Q2231,CALCULATION!$A$15:$A$17, CALCULATION!$B$15:$B$17)</f>
        <v>7681.5</v>
      </c>
      <c r="T2231">
        <v>2500</v>
      </c>
      <c r="U2231" t="s">
        <v>58</v>
      </c>
      <c r="V2231">
        <f>T2231 * _xll.XLOOKUP(U2231,CALCULATION!$A$15:$A$17, CALCULATION!$B$15:$B$17 )</f>
        <v>142.5</v>
      </c>
      <c r="W2231" s="5">
        <f>O2231*T2231*_xll.XLOOKUP(U2231,CALCULATION!$A$15:$A$17, CALCULATION!$B$15:$B$17)</f>
        <v>4809.375</v>
      </c>
      <c r="X2231" s="5">
        <f>WORKSHEET[[#This Row],[Clients Total Cost]] / WORKSHEET[[#This Row],[Clients Rate per T2 (USD)]]</f>
        <v>33.75</v>
      </c>
      <c r="Y2231" s="5">
        <f>WORKSHEET[[#This Row],[Clients Rate per T2 (USD)]] - WORKSHEET[[#This Row],[Supplier Rate Per t2 (USD)]]</f>
        <v>85.1</v>
      </c>
      <c r="Z2231" s="5">
        <f>WORKSHEET[[#This Row],[Profit Per T]] * WORKSHEET[[#This Row],[Weight]]</f>
        <v>2872.125</v>
      </c>
      <c r="AA2231">
        <v>0</v>
      </c>
      <c r="AB2231" s="1">
        <v>0</v>
      </c>
      <c r="AC2231" s="1">
        <v>0</v>
      </c>
      <c r="AD2231" s="1">
        <v>0</v>
      </c>
      <c r="AE2231" s="1">
        <f>WORKSHEET[[#This Row],[Delay at toll gate in days]] +WORKSHEET[[#This Row],[Delay at workshop in days]] +WORKSHEET[[#This Row],[Delay at border in days]]</f>
        <v>0</v>
      </c>
    </row>
    <row r="2232" spans="1:31" x14ac:dyDescent="0.35">
      <c r="A2232" t="s">
        <v>2253</v>
      </c>
      <c r="B2232" t="s">
        <v>10</v>
      </c>
      <c r="C2232" t="s">
        <v>56</v>
      </c>
      <c r="D2232" t="s">
        <v>3619</v>
      </c>
      <c r="E2232" t="s">
        <v>3617</v>
      </c>
      <c r="F2232" t="str">
        <f>WORKSHEET[[#This Row],[Depart From]]&amp;"-"&amp;WORKSHEET[[#This Row],[Arrive To]]</f>
        <v>Addis Ababa-Lagos</v>
      </c>
      <c r="G2232" s="2">
        <v>44599</v>
      </c>
      <c r="H2232" s="2">
        <v>44599</v>
      </c>
      <c r="I2232" s="2" t="str">
        <f t="shared" si="34"/>
        <v>Delivered</v>
      </c>
      <c r="J2232" s="2" t="str">
        <f>TEXT(WORKSHEET[[#This Row],[Offloading Date]], "mmm")</f>
        <v>Feb</v>
      </c>
      <c r="K2232" s="2" t="str">
        <f>IF(OR(WORKSHEET[[#This Row],[Year]]="", ISBLANK(WORKSHEET[[#This Row],[Year]]), WORKSHEET[[#This Row],[Year]]="null"), "Exclude", "Include")</f>
        <v>Include</v>
      </c>
      <c r="L2232" t="s">
        <v>16</v>
      </c>
      <c r="M2232" t="s">
        <v>12</v>
      </c>
      <c r="N2232" t="s">
        <v>13</v>
      </c>
      <c r="O2232">
        <v>33.75</v>
      </c>
      <c r="P2232">
        <v>4000</v>
      </c>
      <c r="Q2232" t="s">
        <v>2201</v>
      </c>
      <c r="R2232">
        <f>P2232 * _xll.XLOOKUP(Q2232,CALCULATION!$A$15:$A$17, CALCULATION!$B$15:$B$17 )</f>
        <v>227.6</v>
      </c>
      <c r="S2232" s="5">
        <f>O2232*P2232*_xll.XLOOKUP(Q2232,CALCULATION!$A$15:$A$17, CALCULATION!$B$15:$B$17)</f>
        <v>7681.5</v>
      </c>
      <c r="T2232">
        <v>2500</v>
      </c>
      <c r="U2232" t="s">
        <v>58</v>
      </c>
      <c r="V2232">
        <f>T2232 * _xll.XLOOKUP(U2232,CALCULATION!$A$15:$A$17, CALCULATION!$B$15:$B$17 )</f>
        <v>142.5</v>
      </c>
      <c r="W2232" s="5">
        <f>O2232*T2232*_xll.XLOOKUP(U2232,CALCULATION!$A$15:$A$17, CALCULATION!$B$15:$B$17)</f>
        <v>4809.375</v>
      </c>
      <c r="X2232" s="5">
        <f>WORKSHEET[[#This Row],[Clients Total Cost]] / WORKSHEET[[#This Row],[Clients Rate per T2 (USD)]]</f>
        <v>33.75</v>
      </c>
      <c r="Y2232" s="5">
        <f>WORKSHEET[[#This Row],[Clients Rate per T2 (USD)]] - WORKSHEET[[#This Row],[Supplier Rate Per t2 (USD)]]</f>
        <v>85.1</v>
      </c>
      <c r="Z2232" s="5">
        <f>WORKSHEET[[#This Row],[Profit Per T]] * WORKSHEET[[#This Row],[Weight]]</f>
        <v>2872.125</v>
      </c>
      <c r="AA2232">
        <v>0</v>
      </c>
      <c r="AB2232" s="1">
        <v>0</v>
      </c>
      <c r="AC2232" s="1">
        <v>0</v>
      </c>
      <c r="AD2232" s="1">
        <v>0</v>
      </c>
      <c r="AE2232" s="1">
        <f>WORKSHEET[[#This Row],[Delay at toll gate in days]] +WORKSHEET[[#This Row],[Delay at workshop in days]] +WORKSHEET[[#This Row],[Delay at border in days]]</f>
        <v>0</v>
      </c>
    </row>
    <row r="2233" spans="1:31" x14ac:dyDescent="0.35">
      <c r="A2233" t="s">
        <v>2254</v>
      </c>
      <c r="B2233" t="s">
        <v>10</v>
      </c>
      <c r="C2233" t="s">
        <v>56</v>
      </c>
      <c r="D2233" t="s">
        <v>3616</v>
      </c>
      <c r="E2233" t="s">
        <v>3618</v>
      </c>
      <c r="F2233" t="str">
        <f>WORKSHEET[[#This Row],[Depart From]]&amp;"-"&amp;WORKSHEET[[#This Row],[Arrive To]]</f>
        <v>Marrakech-Tripoli</v>
      </c>
      <c r="G2233" s="2">
        <v>44602</v>
      </c>
      <c r="H2233" s="2">
        <v>44602</v>
      </c>
      <c r="I2233" s="2" t="str">
        <f t="shared" si="34"/>
        <v>Delivered</v>
      </c>
      <c r="J2233" s="2" t="str">
        <f>TEXT(WORKSHEET[[#This Row],[Offloading Date]], "mmm")</f>
        <v>Feb</v>
      </c>
      <c r="K2233" s="2" t="str">
        <f>IF(OR(WORKSHEET[[#This Row],[Year]]="", ISBLANK(WORKSHEET[[#This Row],[Year]]), WORKSHEET[[#This Row],[Year]]="null"), "Exclude", "Include")</f>
        <v>Include</v>
      </c>
      <c r="L2233" t="s">
        <v>16</v>
      </c>
      <c r="M2233" t="s">
        <v>12</v>
      </c>
      <c r="N2233" t="s">
        <v>13</v>
      </c>
      <c r="O2233">
        <v>32.5</v>
      </c>
      <c r="P2233">
        <v>4000</v>
      </c>
      <c r="Q2233" t="s">
        <v>2201</v>
      </c>
      <c r="R2233">
        <f>P2233 * _xll.XLOOKUP(Q2233,CALCULATION!$A$15:$A$17, CALCULATION!$B$15:$B$17 )</f>
        <v>227.6</v>
      </c>
      <c r="S2233" s="5">
        <f>O2233*P2233*_xll.XLOOKUP(Q2233,CALCULATION!$A$15:$A$17, CALCULATION!$B$15:$B$17)</f>
        <v>7397</v>
      </c>
      <c r="T2233">
        <v>2500</v>
      </c>
      <c r="U2233" t="s">
        <v>58</v>
      </c>
      <c r="V2233">
        <f>T2233 * _xll.XLOOKUP(U2233,CALCULATION!$A$15:$A$17, CALCULATION!$B$15:$B$17 )</f>
        <v>142.5</v>
      </c>
      <c r="W2233" s="5">
        <f>O2233*T2233*_xll.XLOOKUP(U2233,CALCULATION!$A$15:$A$17, CALCULATION!$B$15:$B$17)</f>
        <v>4631.25</v>
      </c>
      <c r="X2233" s="5">
        <f>WORKSHEET[[#This Row],[Clients Total Cost]] / WORKSHEET[[#This Row],[Clients Rate per T2 (USD)]]</f>
        <v>32.5</v>
      </c>
      <c r="Y2233" s="5">
        <f>WORKSHEET[[#This Row],[Clients Rate per T2 (USD)]] - WORKSHEET[[#This Row],[Supplier Rate Per t2 (USD)]]</f>
        <v>85.1</v>
      </c>
      <c r="Z2233" s="5">
        <f>WORKSHEET[[#This Row],[Profit Per T]] * WORKSHEET[[#This Row],[Weight]]</f>
        <v>2765.75</v>
      </c>
      <c r="AA2233">
        <v>0</v>
      </c>
      <c r="AB2233" s="1">
        <v>0</v>
      </c>
      <c r="AC2233" s="1">
        <v>0</v>
      </c>
      <c r="AD2233" s="1">
        <v>0</v>
      </c>
      <c r="AE2233" s="1">
        <f>WORKSHEET[[#This Row],[Delay at toll gate in days]] +WORKSHEET[[#This Row],[Delay at workshop in days]] +WORKSHEET[[#This Row],[Delay at border in days]]</f>
        <v>0</v>
      </c>
    </row>
    <row r="2234" spans="1:31" x14ac:dyDescent="0.35">
      <c r="A2234" t="s">
        <v>2255</v>
      </c>
      <c r="B2234" t="s">
        <v>10</v>
      </c>
      <c r="C2234" t="s">
        <v>56</v>
      </c>
      <c r="D2234" t="s">
        <v>3615</v>
      </c>
      <c r="E2234" t="s">
        <v>3613</v>
      </c>
      <c r="F2234" t="str">
        <f>WORKSHEET[[#This Row],[Depart From]]&amp;"-"&amp;WORKSHEET[[#This Row],[Arrive To]]</f>
        <v>Mombasa-Sanaa</v>
      </c>
      <c r="G2234" s="2">
        <v>44602</v>
      </c>
      <c r="H2234" s="2">
        <v>44602</v>
      </c>
      <c r="I2234" s="2" t="str">
        <f t="shared" si="34"/>
        <v>Delivered</v>
      </c>
      <c r="J2234" s="2" t="str">
        <f>TEXT(WORKSHEET[[#This Row],[Offloading Date]], "mmm")</f>
        <v>Feb</v>
      </c>
      <c r="K2234" s="2" t="str">
        <f>IF(OR(WORKSHEET[[#This Row],[Year]]="", ISBLANK(WORKSHEET[[#This Row],[Year]]), WORKSHEET[[#This Row],[Year]]="null"), "Exclude", "Include")</f>
        <v>Include</v>
      </c>
      <c r="L2234" t="s">
        <v>16</v>
      </c>
      <c r="M2234" t="s">
        <v>12</v>
      </c>
      <c r="N2234" t="s">
        <v>13</v>
      </c>
      <c r="O2234">
        <v>32.5</v>
      </c>
      <c r="P2234">
        <v>4000</v>
      </c>
      <c r="Q2234" t="s">
        <v>2201</v>
      </c>
      <c r="R2234">
        <f>P2234 * _xll.XLOOKUP(Q2234,CALCULATION!$A$15:$A$17, CALCULATION!$B$15:$B$17 )</f>
        <v>227.6</v>
      </c>
      <c r="S2234" s="5">
        <f>O2234*P2234*_xll.XLOOKUP(Q2234,CALCULATION!$A$15:$A$17, CALCULATION!$B$15:$B$17)</f>
        <v>7397</v>
      </c>
      <c r="T2234">
        <v>2500</v>
      </c>
      <c r="U2234" t="s">
        <v>58</v>
      </c>
      <c r="V2234">
        <f>T2234 * _xll.XLOOKUP(U2234,CALCULATION!$A$15:$A$17, CALCULATION!$B$15:$B$17 )</f>
        <v>142.5</v>
      </c>
      <c r="W2234" s="5">
        <f>O2234*T2234*_xll.XLOOKUP(U2234,CALCULATION!$A$15:$A$17, CALCULATION!$B$15:$B$17)</f>
        <v>4631.25</v>
      </c>
      <c r="X2234" s="5">
        <f>WORKSHEET[[#This Row],[Clients Total Cost]] / WORKSHEET[[#This Row],[Clients Rate per T2 (USD)]]</f>
        <v>32.5</v>
      </c>
      <c r="Y2234" s="5">
        <f>WORKSHEET[[#This Row],[Clients Rate per T2 (USD)]] - WORKSHEET[[#This Row],[Supplier Rate Per t2 (USD)]]</f>
        <v>85.1</v>
      </c>
      <c r="Z2234" s="5">
        <f>WORKSHEET[[#This Row],[Profit Per T]] * WORKSHEET[[#This Row],[Weight]]</f>
        <v>2765.75</v>
      </c>
      <c r="AA2234">
        <v>0</v>
      </c>
      <c r="AB2234" s="1">
        <v>0</v>
      </c>
      <c r="AC2234" s="1">
        <v>0</v>
      </c>
      <c r="AD2234" s="1">
        <v>0</v>
      </c>
      <c r="AE2234" s="1">
        <f>WORKSHEET[[#This Row],[Delay at toll gate in days]] +WORKSHEET[[#This Row],[Delay at workshop in days]] +WORKSHEET[[#This Row],[Delay at border in days]]</f>
        <v>0</v>
      </c>
    </row>
    <row r="2235" spans="1:31" x14ac:dyDescent="0.35">
      <c r="A2235" t="s">
        <v>2256</v>
      </c>
      <c r="B2235" t="s">
        <v>10</v>
      </c>
      <c r="C2235" t="s">
        <v>56</v>
      </c>
      <c r="D2235" t="s">
        <v>3611</v>
      </c>
      <c r="E2235" t="s">
        <v>3618</v>
      </c>
      <c r="F2235" t="str">
        <f>WORKSHEET[[#This Row],[Depart From]]&amp;"-"&amp;WORKSHEET[[#This Row],[Arrive To]]</f>
        <v>Mogadishu-Tripoli</v>
      </c>
      <c r="G2235" s="2">
        <v>44599</v>
      </c>
      <c r="H2235" s="2">
        <v>44599</v>
      </c>
      <c r="I2235" s="2" t="str">
        <f t="shared" si="34"/>
        <v>Delivered</v>
      </c>
      <c r="J2235" s="2" t="str">
        <f>TEXT(WORKSHEET[[#This Row],[Offloading Date]], "mmm")</f>
        <v>Feb</v>
      </c>
      <c r="K2235" s="2" t="str">
        <f>IF(OR(WORKSHEET[[#This Row],[Year]]="", ISBLANK(WORKSHEET[[#This Row],[Year]]), WORKSHEET[[#This Row],[Year]]="null"), "Exclude", "Include")</f>
        <v>Include</v>
      </c>
      <c r="L2235" t="s">
        <v>16</v>
      </c>
      <c r="M2235" t="s">
        <v>12</v>
      </c>
      <c r="N2235" t="s">
        <v>13</v>
      </c>
      <c r="O2235">
        <v>35</v>
      </c>
      <c r="P2235">
        <v>4000</v>
      </c>
      <c r="Q2235" t="s">
        <v>2201</v>
      </c>
      <c r="R2235">
        <f>P2235 * _xll.XLOOKUP(Q2235,CALCULATION!$A$15:$A$17, CALCULATION!$B$15:$B$17 )</f>
        <v>227.6</v>
      </c>
      <c r="S2235" s="5">
        <f>O2235*P2235*_xll.XLOOKUP(Q2235,CALCULATION!$A$15:$A$17, CALCULATION!$B$15:$B$17)</f>
        <v>7966</v>
      </c>
      <c r="T2235">
        <v>2500</v>
      </c>
      <c r="U2235" t="s">
        <v>58</v>
      </c>
      <c r="V2235">
        <f>T2235 * _xll.XLOOKUP(U2235,CALCULATION!$A$15:$A$17, CALCULATION!$B$15:$B$17 )</f>
        <v>142.5</v>
      </c>
      <c r="W2235" s="5">
        <f>O2235*T2235*_xll.XLOOKUP(U2235,CALCULATION!$A$15:$A$17, CALCULATION!$B$15:$B$17)</f>
        <v>4987.5</v>
      </c>
      <c r="X2235" s="5">
        <f>WORKSHEET[[#This Row],[Clients Total Cost]] / WORKSHEET[[#This Row],[Clients Rate per T2 (USD)]]</f>
        <v>35</v>
      </c>
      <c r="Y2235" s="5">
        <f>WORKSHEET[[#This Row],[Clients Rate per T2 (USD)]] - WORKSHEET[[#This Row],[Supplier Rate Per t2 (USD)]]</f>
        <v>85.1</v>
      </c>
      <c r="Z2235" s="5">
        <f>WORKSHEET[[#This Row],[Profit Per T]] * WORKSHEET[[#This Row],[Weight]]</f>
        <v>2978.5</v>
      </c>
      <c r="AA2235">
        <v>0</v>
      </c>
      <c r="AB2235" s="1">
        <v>0</v>
      </c>
      <c r="AC2235" s="1">
        <v>0</v>
      </c>
      <c r="AD2235" s="1">
        <v>0</v>
      </c>
      <c r="AE2235" s="1">
        <f>WORKSHEET[[#This Row],[Delay at toll gate in days]] +WORKSHEET[[#This Row],[Delay at workshop in days]] +WORKSHEET[[#This Row],[Delay at border in days]]</f>
        <v>0</v>
      </c>
    </row>
    <row r="2236" spans="1:31" x14ac:dyDescent="0.35">
      <c r="A2236" t="s">
        <v>2257</v>
      </c>
      <c r="B2236" t="s">
        <v>10</v>
      </c>
      <c r="C2236" t="s">
        <v>56</v>
      </c>
      <c r="D2236" t="s">
        <v>3616</v>
      </c>
      <c r="E2236" t="s">
        <v>3618</v>
      </c>
      <c r="F2236" t="str">
        <f>WORKSHEET[[#This Row],[Depart From]]&amp;"-"&amp;WORKSHEET[[#This Row],[Arrive To]]</f>
        <v>Marrakech-Tripoli</v>
      </c>
      <c r="G2236" s="2">
        <v>44599</v>
      </c>
      <c r="H2236" s="2">
        <v>44599</v>
      </c>
      <c r="I2236" s="2" t="str">
        <f t="shared" si="34"/>
        <v>Delivered</v>
      </c>
      <c r="J2236" s="2" t="str">
        <f>TEXT(WORKSHEET[[#This Row],[Offloading Date]], "mmm")</f>
        <v>Feb</v>
      </c>
      <c r="K2236" s="2" t="str">
        <f>IF(OR(WORKSHEET[[#This Row],[Year]]="", ISBLANK(WORKSHEET[[#This Row],[Year]]), WORKSHEET[[#This Row],[Year]]="null"), "Exclude", "Include")</f>
        <v>Include</v>
      </c>
      <c r="L2236" t="s">
        <v>16</v>
      </c>
      <c r="M2236" t="s">
        <v>12</v>
      </c>
      <c r="N2236" t="s">
        <v>13</v>
      </c>
      <c r="O2236">
        <v>35</v>
      </c>
      <c r="P2236">
        <v>4000</v>
      </c>
      <c r="Q2236" t="s">
        <v>2201</v>
      </c>
      <c r="R2236">
        <f>P2236 * _xll.XLOOKUP(Q2236,CALCULATION!$A$15:$A$17, CALCULATION!$B$15:$B$17 )</f>
        <v>227.6</v>
      </c>
      <c r="S2236" s="5">
        <f>O2236*P2236*_xll.XLOOKUP(Q2236,CALCULATION!$A$15:$A$17, CALCULATION!$B$15:$B$17)</f>
        <v>7966</v>
      </c>
      <c r="T2236">
        <v>2500</v>
      </c>
      <c r="U2236" t="s">
        <v>58</v>
      </c>
      <c r="V2236">
        <f>T2236 * _xll.XLOOKUP(U2236,CALCULATION!$A$15:$A$17, CALCULATION!$B$15:$B$17 )</f>
        <v>142.5</v>
      </c>
      <c r="W2236" s="5">
        <f>O2236*T2236*_xll.XLOOKUP(U2236,CALCULATION!$A$15:$A$17, CALCULATION!$B$15:$B$17)</f>
        <v>4987.5</v>
      </c>
      <c r="X2236" s="5">
        <f>WORKSHEET[[#This Row],[Clients Total Cost]] / WORKSHEET[[#This Row],[Clients Rate per T2 (USD)]]</f>
        <v>35</v>
      </c>
      <c r="Y2236" s="5">
        <f>WORKSHEET[[#This Row],[Clients Rate per T2 (USD)]] - WORKSHEET[[#This Row],[Supplier Rate Per t2 (USD)]]</f>
        <v>85.1</v>
      </c>
      <c r="Z2236" s="5">
        <f>WORKSHEET[[#This Row],[Profit Per T]] * WORKSHEET[[#This Row],[Weight]]</f>
        <v>2978.5</v>
      </c>
      <c r="AA2236">
        <v>0</v>
      </c>
      <c r="AB2236" s="1">
        <v>0</v>
      </c>
      <c r="AC2236" s="1">
        <v>0</v>
      </c>
      <c r="AD2236" s="1">
        <v>0</v>
      </c>
      <c r="AE2236" s="1">
        <f>WORKSHEET[[#This Row],[Delay at toll gate in days]] +WORKSHEET[[#This Row],[Delay at workshop in days]] +WORKSHEET[[#This Row],[Delay at border in days]]</f>
        <v>0</v>
      </c>
    </row>
    <row r="2237" spans="1:31" x14ac:dyDescent="0.35">
      <c r="A2237" t="s">
        <v>2258</v>
      </c>
      <c r="B2237" t="s">
        <v>10</v>
      </c>
      <c r="C2237" t="s">
        <v>56</v>
      </c>
      <c r="D2237" t="s">
        <v>3611</v>
      </c>
      <c r="E2237" t="s">
        <v>3613</v>
      </c>
      <c r="F2237" t="str">
        <f>WORKSHEET[[#This Row],[Depart From]]&amp;"-"&amp;WORKSHEET[[#This Row],[Arrive To]]</f>
        <v>Mogadishu-Sanaa</v>
      </c>
      <c r="G2237" s="2">
        <v>44599</v>
      </c>
      <c r="H2237" s="2">
        <v>44599</v>
      </c>
      <c r="I2237" s="2" t="str">
        <f t="shared" si="34"/>
        <v>Delivered</v>
      </c>
      <c r="J2237" s="2" t="str">
        <f>TEXT(WORKSHEET[[#This Row],[Offloading Date]], "mmm")</f>
        <v>Feb</v>
      </c>
      <c r="K2237" s="2" t="str">
        <f>IF(OR(WORKSHEET[[#This Row],[Year]]="", ISBLANK(WORKSHEET[[#This Row],[Year]]), WORKSHEET[[#This Row],[Year]]="null"), "Exclude", "Include")</f>
        <v>Include</v>
      </c>
      <c r="L2237" t="s">
        <v>16</v>
      </c>
      <c r="M2237" t="s">
        <v>12</v>
      </c>
      <c r="N2237" t="s">
        <v>13</v>
      </c>
      <c r="O2237">
        <v>35</v>
      </c>
      <c r="P2237">
        <v>4000</v>
      </c>
      <c r="Q2237" t="s">
        <v>2201</v>
      </c>
      <c r="R2237">
        <f>P2237 * _xll.XLOOKUP(Q2237,CALCULATION!$A$15:$A$17, CALCULATION!$B$15:$B$17 )</f>
        <v>227.6</v>
      </c>
      <c r="S2237" s="5">
        <f>O2237*P2237*_xll.XLOOKUP(Q2237,CALCULATION!$A$15:$A$17, CALCULATION!$B$15:$B$17)</f>
        <v>7966</v>
      </c>
      <c r="T2237">
        <v>2500</v>
      </c>
      <c r="U2237" t="s">
        <v>58</v>
      </c>
      <c r="V2237">
        <f>T2237 * _xll.XLOOKUP(U2237,CALCULATION!$A$15:$A$17, CALCULATION!$B$15:$B$17 )</f>
        <v>142.5</v>
      </c>
      <c r="W2237" s="5">
        <f>O2237*T2237*_xll.XLOOKUP(U2237,CALCULATION!$A$15:$A$17, CALCULATION!$B$15:$B$17)</f>
        <v>4987.5</v>
      </c>
      <c r="X2237" s="5">
        <f>WORKSHEET[[#This Row],[Clients Total Cost]] / WORKSHEET[[#This Row],[Clients Rate per T2 (USD)]]</f>
        <v>35</v>
      </c>
      <c r="Y2237" s="5">
        <f>WORKSHEET[[#This Row],[Clients Rate per T2 (USD)]] - WORKSHEET[[#This Row],[Supplier Rate Per t2 (USD)]]</f>
        <v>85.1</v>
      </c>
      <c r="Z2237" s="5">
        <f>WORKSHEET[[#This Row],[Profit Per T]] * WORKSHEET[[#This Row],[Weight]]</f>
        <v>2978.5</v>
      </c>
      <c r="AA2237">
        <v>0</v>
      </c>
      <c r="AB2237" s="1">
        <v>0</v>
      </c>
      <c r="AC2237" s="1">
        <v>0</v>
      </c>
      <c r="AD2237" s="1">
        <v>0</v>
      </c>
      <c r="AE2237" s="1">
        <f>WORKSHEET[[#This Row],[Delay at toll gate in days]] +WORKSHEET[[#This Row],[Delay at workshop in days]] +WORKSHEET[[#This Row],[Delay at border in days]]</f>
        <v>0</v>
      </c>
    </row>
    <row r="2238" spans="1:31" x14ac:dyDescent="0.35">
      <c r="A2238" t="s">
        <v>2259</v>
      </c>
      <c r="B2238" t="s">
        <v>10</v>
      </c>
      <c r="C2238" t="s">
        <v>56</v>
      </c>
      <c r="D2238" t="s">
        <v>3620</v>
      </c>
      <c r="E2238" t="s">
        <v>3617</v>
      </c>
      <c r="F2238" t="str">
        <f>WORKSHEET[[#This Row],[Depart From]]&amp;"-"&amp;WORKSHEET[[#This Row],[Arrive To]]</f>
        <v>Zanzibar-Lagos</v>
      </c>
      <c r="G2238" s="2">
        <v>44599</v>
      </c>
      <c r="H2238" s="2">
        <v>44599</v>
      </c>
      <c r="I2238" s="2" t="str">
        <f t="shared" si="34"/>
        <v>Delivered</v>
      </c>
      <c r="J2238" s="2" t="str">
        <f>TEXT(WORKSHEET[[#This Row],[Offloading Date]], "mmm")</f>
        <v>Feb</v>
      </c>
      <c r="K2238" s="2" t="str">
        <f>IF(OR(WORKSHEET[[#This Row],[Year]]="", ISBLANK(WORKSHEET[[#This Row],[Year]]), WORKSHEET[[#This Row],[Year]]="null"), "Exclude", "Include")</f>
        <v>Include</v>
      </c>
      <c r="L2238" t="s">
        <v>16</v>
      </c>
      <c r="M2238" t="s">
        <v>12</v>
      </c>
      <c r="N2238" t="s">
        <v>13</v>
      </c>
      <c r="O2238">
        <v>35</v>
      </c>
      <c r="P2238">
        <v>4000</v>
      </c>
      <c r="Q2238" t="s">
        <v>2201</v>
      </c>
      <c r="R2238">
        <f>P2238 * _xll.XLOOKUP(Q2238,CALCULATION!$A$15:$A$17, CALCULATION!$B$15:$B$17 )</f>
        <v>227.6</v>
      </c>
      <c r="S2238" s="5">
        <f>O2238*P2238*_xll.XLOOKUP(Q2238,CALCULATION!$A$15:$A$17, CALCULATION!$B$15:$B$17)</f>
        <v>7966</v>
      </c>
      <c r="T2238">
        <v>2500</v>
      </c>
      <c r="U2238" t="s">
        <v>58</v>
      </c>
      <c r="V2238">
        <f>T2238 * _xll.XLOOKUP(U2238,CALCULATION!$A$15:$A$17, CALCULATION!$B$15:$B$17 )</f>
        <v>142.5</v>
      </c>
      <c r="W2238" s="5">
        <f>O2238*T2238*_xll.XLOOKUP(U2238,CALCULATION!$A$15:$A$17, CALCULATION!$B$15:$B$17)</f>
        <v>4987.5</v>
      </c>
      <c r="X2238" s="5">
        <f>WORKSHEET[[#This Row],[Clients Total Cost]] / WORKSHEET[[#This Row],[Clients Rate per T2 (USD)]]</f>
        <v>35</v>
      </c>
      <c r="Y2238" s="5">
        <f>WORKSHEET[[#This Row],[Clients Rate per T2 (USD)]] - WORKSHEET[[#This Row],[Supplier Rate Per t2 (USD)]]</f>
        <v>85.1</v>
      </c>
      <c r="Z2238" s="5">
        <f>WORKSHEET[[#This Row],[Profit Per T]] * WORKSHEET[[#This Row],[Weight]]</f>
        <v>2978.5</v>
      </c>
      <c r="AA2238">
        <v>0</v>
      </c>
      <c r="AB2238" s="1">
        <v>0</v>
      </c>
      <c r="AC2238" s="1">
        <v>0</v>
      </c>
      <c r="AD2238" s="1">
        <v>0</v>
      </c>
      <c r="AE2238" s="1">
        <f>WORKSHEET[[#This Row],[Delay at toll gate in days]] +WORKSHEET[[#This Row],[Delay at workshop in days]] +WORKSHEET[[#This Row],[Delay at border in days]]</f>
        <v>0</v>
      </c>
    </row>
    <row r="2239" spans="1:31" x14ac:dyDescent="0.35">
      <c r="A2239" t="s">
        <v>2260</v>
      </c>
      <c r="B2239" t="s">
        <v>10</v>
      </c>
      <c r="C2239" t="s">
        <v>56</v>
      </c>
      <c r="D2239" t="s">
        <v>3611</v>
      </c>
      <c r="E2239" t="s">
        <v>3613</v>
      </c>
      <c r="F2239" t="str">
        <f>WORKSHEET[[#This Row],[Depart From]]&amp;"-"&amp;WORKSHEET[[#This Row],[Arrive To]]</f>
        <v>Mogadishu-Sanaa</v>
      </c>
      <c r="G2239" s="2">
        <v>44599</v>
      </c>
      <c r="H2239" s="2">
        <v>44599</v>
      </c>
      <c r="I2239" s="2" t="str">
        <f t="shared" si="34"/>
        <v>Delivered</v>
      </c>
      <c r="J2239" s="2" t="str">
        <f>TEXT(WORKSHEET[[#This Row],[Offloading Date]], "mmm")</f>
        <v>Feb</v>
      </c>
      <c r="K2239" s="2" t="str">
        <f>IF(OR(WORKSHEET[[#This Row],[Year]]="", ISBLANK(WORKSHEET[[#This Row],[Year]]), WORKSHEET[[#This Row],[Year]]="null"), "Exclude", "Include")</f>
        <v>Include</v>
      </c>
      <c r="L2239" t="s">
        <v>16</v>
      </c>
      <c r="M2239" t="s">
        <v>12</v>
      </c>
      <c r="N2239" t="s">
        <v>13</v>
      </c>
      <c r="O2239">
        <v>35</v>
      </c>
      <c r="P2239">
        <v>4000</v>
      </c>
      <c r="Q2239" t="s">
        <v>2201</v>
      </c>
      <c r="R2239">
        <f>P2239 * _xll.XLOOKUP(Q2239,CALCULATION!$A$15:$A$17, CALCULATION!$B$15:$B$17 )</f>
        <v>227.6</v>
      </c>
      <c r="S2239" s="5">
        <f>O2239*P2239*_xll.XLOOKUP(Q2239,CALCULATION!$A$15:$A$17, CALCULATION!$B$15:$B$17)</f>
        <v>7966</v>
      </c>
      <c r="T2239">
        <v>2500</v>
      </c>
      <c r="U2239" t="s">
        <v>58</v>
      </c>
      <c r="V2239">
        <f>T2239 * _xll.XLOOKUP(U2239,CALCULATION!$A$15:$A$17, CALCULATION!$B$15:$B$17 )</f>
        <v>142.5</v>
      </c>
      <c r="W2239" s="5">
        <f>O2239*T2239*_xll.XLOOKUP(U2239,CALCULATION!$A$15:$A$17, CALCULATION!$B$15:$B$17)</f>
        <v>4987.5</v>
      </c>
      <c r="X2239" s="5">
        <f>WORKSHEET[[#This Row],[Clients Total Cost]] / WORKSHEET[[#This Row],[Clients Rate per T2 (USD)]]</f>
        <v>35</v>
      </c>
      <c r="Y2239" s="5">
        <f>WORKSHEET[[#This Row],[Clients Rate per T2 (USD)]] - WORKSHEET[[#This Row],[Supplier Rate Per t2 (USD)]]</f>
        <v>85.1</v>
      </c>
      <c r="Z2239" s="5">
        <f>WORKSHEET[[#This Row],[Profit Per T]] * WORKSHEET[[#This Row],[Weight]]</f>
        <v>2978.5</v>
      </c>
      <c r="AA2239">
        <v>0</v>
      </c>
      <c r="AB2239" s="1">
        <v>0</v>
      </c>
      <c r="AC2239" s="1">
        <v>0</v>
      </c>
      <c r="AD2239" s="1">
        <v>0</v>
      </c>
      <c r="AE2239" s="1">
        <f>WORKSHEET[[#This Row],[Delay at toll gate in days]] +WORKSHEET[[#This Row],[Delay at workshop in days]] +WORKSHEET[[#This Row],[Delay at border in days]]</f>
        <v>0</v>
      </c>
    </row>
    <row r="2240" spans="1:31" x14ac:dyDescent="0.35">
      <c r="A2240" t="s">
        <v>2261</v>
      </c>
      <c r="B2240" t="s">
        <v>10</v>
      </c>
      <c r="C2240" t="s">
        <v>56</v>
      </c>
      <c r="D2240" t="s">
        <v>3611</v>
      </c>
      <c r="E2240" t="s">
        <v>3612</v>
      </c>
      <c r="F2240" t="str">
        <f>WORKSHEET[[#This Row],[Depart From]]&amp;"-"&amp;WORKSHEET[[#This Row],[Arrive To]]</f>
        <v>Mogadishu-Victoria</v>
      </c>
      <c r="G2240" s="2">
        <v>44599</v>
      </c>
      <c r="H2240" s="2">
        <v>44599</v>
      </c>
      <c r="I2240" s="2" t="str">
        <f t="shared" si="34"/>
        <v>Delivered</v>
      </c>
      <c r="J2240" s="2" t="str">
        <f>TEXT(WORKSHEET[[#This Row],[Offloading Date]], "mmm")</f>
        <v>Feb</v>
      </c>
      <c r="K2240" s="2" t="str">
        <f>IF(OR(WORKSHEET[[#This Row],[Year]]="", ISBLANK(WORKSHEET[[#This Row],[Year]]), WORKSHEET[[#This Row],[Year]]="null"), "Exclude", "Include")</f>
        <v>Include</v>
      </c>
      <c r="L2240" t="s">
        <v>16</v>
      </c>
      <c r="M2240" t="s">
        <v>12</v>
      </c>
      <c r="N2240" t="s">
        <v>13</v>
      </c>
      <c r="O2240">
        <v>35</v>
      </c>
      <c r="P2240">
        <v>4000</v>
      </c>
      <c r="Q2240" t="s">
        <v>2201</v>
      </c>
      <c r="R2240">
        <f>P2240 * _xll.XLOOKUP(Q2240,CALCULATION!$A$15:$A$17, CALCULATION!$B$15:$B$17 )</f>
        <v>227.6</v>
      </c>
      <c r="S2240" s="5">
        <f>O2240*P2240*_xll.XLOOKUP(Q2240,CALCULATION!$A$15:$A$17, CALCULATION!$B$15:$B$17)</f>
        <v>7966</v>
      </c>
      <c r="T2240">
        <v>2500</v>
      </c>
      <c r="U2240" t="s">
        <v>58</v>
      </c>
      <c r="V2240">
        <f>T2240 * _xll.XLOOKUP(U2240,CALCULATION!$A$15:$A$17, CALCULATION!$B$15:$B$17 )</f>
        <v>142.5</v>
      </c>
      <c r="W2240" s="5">
        <f>O2240*T2240*_xll.XLOOKUP(U2240,CALCULATION!$A$15:$A$17, CALCULATION!$B$15:$B$17)</f>
        <v>4987.5</v>
      </c>
      <c r="X2240" s="5">
        <f>WORKSHEET[[#This Row],[Clients Total Cost]] / WORKSHEET[[#This Row],[Clients Rate per T2 (USD)]]</f>
        <v>35</v>
      </c>
      <c r="Y2240" s="5">
        <f>WORKSHEET[[#This Row],[Clients Rate per T2 (USD)]] - WORKSHEET[[#This Row],[Supplier Rate Per t2 (USD)]]</f>
        <v>85.1</v>
      </c>
      <c r="Z2240" s="5">
        <f>WORKSHEET[[#This Row],[Profit Per T]] * WORKSHEET[[#This Row],[Weight]]</f>
        <v>2978.5</v>
      </c>
      <c r="AA2240">
        <v>0</v>
      </c>
      <c r="AB2240" s="1">
        <v>0</v>
      </c>
      <c r="AC2240" s="1">
        <v>0</v>
      </c>
      <c r="AD2240" s="1">
        <v>0</v>
      </c>
      <c r="AE2240" s="1">
        <f>WORKSHEET[[#This Row],[Delay at toll gate in days]] +WORKSHEET[[#This Row],[Delay at workshop in days]] +WORKSHEET[[#This Row],[Delay at border in days]]</f>
        <v>0</v>
      </c>
    </row>
    <row r="2241" spans="1:31" x14ac:dyDescent="0.35">
      <c r="A2241" t="s">
        <v>2262</v>
      </c>
      <c r="B2241" t="s">
        <v>10</v>
      </c>
      <c r="C2241" t="s">
        <v>56</v>
      </c>
      <c r="D2241" t="s">
        <v>3620</v>
      </c>
      <c r="E2241" t="s">
        <v>3613</v>
      </c>
      <c r="F2241" t="str">
        <f>WORKSHEET[[#This Row],[Depart From]]&amp;"-"&amp;WORKSHEET[[#This Row],[Arrive To]]</f>
        <v>Zanzibar-Sanaa</v>
      </c>
      <c r="G2241" s="2">
        <v>44599</v>
      </c>
      <c r="H2241" s="2">
        <v>44599</v>
      </c>
      <c r="I2241" s="2" t="str">
        <f t="shared" si="34"/>
        <v>Delivered</v>
      </c>
      <c r="J2241" s="2" t="str">
        <f>TEXT(WORKSHEET[[#This Row],[Offloading Date]], "mmm")</f>
        <v>Feb</v>
      </c>
      <c r="K2241" s="2" t="str">
        <f>IF(OR(WORKSHEET[[#This Row],[Year]]="", ISBLANK(WORKSHEET[[#This Row],[Year]]), WORKSHEET[[#This Row],[Year]]="null"), "Exclude", "Include")</f>
        <v>Include</v>
      </c>
      <c r="L2241" t="s">
        <v>16</v>
      </c>
      <c r="M2241" t="s">
        <v>12</v>
      </c>
      <c r="N2241" t="s">
        <v>13</v>
      </c>
      <c r="O2241">
        <v>35</v>
      </c>
      <c r="P2241">
        <v>4000</v>
      </c>
      <c r="Q2241" t="s">
        <v>2201</v>
      </c>
      <c r="R2241">
        <f>P2241 * _xll.XLOOKUP(Q2241,CALCULATION!$A$15:$A$17, CALCULATION!$B$15:$B$17 )</f>
        <v>227.6</v>
      </c>
      <c r="S2241" s="5">
        <f>O2241*P2241*_xll.XLOOKUP(Q2241,CALCULATION!$A$15:$A$17, CALCULATION!$B$15:$B$17)</f>
        <v>7966</v>
      </c>
      <c r="T2241">
        <v>2500</v>
      </c>
      <c r="U2241" t="s">
        <v>58</v>
      </c>
      <c r="V2241">
        <f>T2241 * _xll.XLOOKUP(U2241,CALCULATION!$A$15:$A$17, CALCULATION!$B$15:$B$17 )</f>
        <v>142.5</v>
      </c>
      <c r="W2241" s="5">
        <f>O2241*T2241*_xll.XLOOKUP(U2241,CALCULATION!$A$15:$A$17, CALCULATION!$B$15:$B$17)</f>
        <v>4987.5</v>
      </c>
      <c r="X2241" s="5">
        <f>WORKSHEET[[#This Row],[Clients Total Cost]] / WORKSHEET[[#This Row],[Clients Rate per T2 (USD)]]</f>
        <v>35</v>
      </c>
      <c r="Y2241" s="5">
        <f>WORKSHEET[[#This Row],[Clients Rate per T2 (USD)]] - WORKSHEET[[#This Row],[Supplier Rate Per t2 (USD)]]</f>
        <v>85.1</v>
      </c>
      <c r="Z2241" s="5">
        <f>WORKSHEET[[#This Row],[Profit Per T]] * WORKSHEET[[#This Row],[Weight]]</f>
        <v>2978.5</v>
      </c>
      <c r="AA2241">
        <v>0</v>
      </c>
      <c r="AB2241" s="1">
        <v>0</v>
      </c>
      <c r="AC2241" s="1">
        <v>0</v>
      </c>
      <c r="AD2241" s="1">
        <v>0</v>
      </c>
      <c r="AE2241" s="1">
        <f>WORKSHEET[[#This Row],[Delay at toll gate in days]] +WORKSHEET[[#This Row],[Delay at workshop in days]] +WORKSHEET[[#This Row],[Delay at border in days]]</f>
        <v>0</v>
      </c>
    </row>
    <row r="2242" spans="1:31" x14ac:dyDescent="0.35">
      <c r="A2242" t="s">
        <v>2263</v>
      </c>
      <c r="B2242" t="s">
        <v>10</v>
      </c>
      <c r="C2242" t="s">
        <v>56</v>
      </c>
      <c r="D2242" t="s">
        <v>3619</v>
      </c>
      <c r="E2242" t="s">
        <v>3612</v>
      </c>
      <c r="F2242" t="str">
        <f>WORKSHEET[[#This Row],[Depart From]]&amp;"-"&amp;WORKSHEET[[#This Row],[Arrive To]]</f>
        <v>Addis Ababa-Victoria</v>
      </c>
      <c r="G2242" s="2">
        <v>44599</v>
      </c>
      <c r="H2242" s="2">
        <v>44599</v>
      </c>
      <c r="I2242" s="2" t="str">
        <f t="shared" ref="I2242:I2305" si="35">IF(OR(H2242="", H2242="NULL"), "Failed","Delivered")</f>
        <v>Delivered</v>
      </c>
      <c r="J2242" s="2" t="str">
        <f>TEXT(WORKSHEET[[#This Row],[Offloading Date]], "mmm")</f>
        <v>Feb</v>
      </c>
      <c r="K2242" s="2" t="str">
        <f>IF(OR(WORKSHEET[[#This Row],[Year]]="", ISBLANK(WORKSHEET[[#This Row],[Year]]), WORKSHEET[[#This Row],[Year]]="null"), "Exclude", "Include")</f>
        <v>Include</v>
      </c>
      <c r="L2242" t="s">
        <v>16</v>
      </c>
      <c r="M2242" t="s">
        <v>12</v>
      </c>
      <c r="N2242" t="s">
        <v>13</v>
      </c>
      <c r="O2242">
        <v>35</v>
      </c>
      <c r="P2242">
        <v>4000</v>
      </c>
      <c r="Q2242" t="s">
        <v>2201</v>
      </c>
      <c r="R2242">
        <f>P2242 * _xll.XLOOKUP(Q2242,CALCULATION!$A$15:$A$17, CALCULATION!$B$15:$B$17 )</f>
        <v>227.6</v>
      </c>
      <c r="S2242" s="5">
        <f>O2242*P2242*_xll.XLOOKUP(Q2242,CALCULATION!$A$15:$A$17, CALCULATION!$B$15:$B$17)</f>
        <v>7966</v>
      </c>
      <c r="T2242">
        <v>2500</v>
      </c>
      <c r="U2242" t="s">
        <v>58</v>
      </c>
      <c r="V2242">
        <f>T2242 * _xll.XLOOKUP(U2242,CALCULATION!$A$15:$A$17, CALCULATION!$B$15:$B$17 )</f>
        <v>142.5</v>
      </c>
      <c r="W2242" s="5">
        <f>O2242*T2242*_xll.XLOOKUP(U2242,CALCULATION!$A$15:$A$17, CALCULATION!$B$15:$B$17)</f>
        <v>4987.5</v>
      </c>
      <c r="X2242" s="5">
        <f>WORKSHEET[[#This Row],[Clients Total Cost]] / WORKSHEET[[#This Row],[Clients Rate per T2 (USD)]]</f>
        <v>35</v>
      </c>
      <c r="Y2242" s="5">
        <f>WORKSHEET[[#This Row],[Clients Rate per T2 (USD)]] - WORKSHEET[[#This Row],[Supplier Rate Per t2 (USD)]]</f>
        <v>85.1</v>
      </c>
      <c r="Z2242" s="5">
        <f>WORKSHEET[[#This Row],[Profit Per T]] * WORKSHEET[[#This Row],[Weight]]</f>
        <v>2978.5</v>
      </c>
      <c r="AA2242">
        <v>0</v>
      </c>
      <c r="AB2242" s="1">
        <v>0</v>
      </c>
      <c r="AC2242" s="1">
        <v>0</v>
      </c>
      <c r="AD2242" s="1">
        <v>0</v>
      </c>
      <c r="AE2242" s="1">
        <f>WORKSHEET[[#This Row],[Delay at toll gate in days]] +WORKSHEET[[#This Row],[Delay at workshop in days]] +WORKSHEET[[#This Row],[Delay at border in days]]</f>
        <v>0</v>
      </c>
    </row>
    <row r="2243" spans="1:31" x14ac:dyDescent="0.35">
      <c r="A2243" t="s">
        <v>2264</v>
      </c>
      <c r="B2243" t="s">
        <v>10</v>
      </c>
      <c r="C2243" t="s">
        <v>56</v>
      </c>
      <c r="D2243" t="s">
        <v>3615</v>
      </c>
      <c r="E2243" t="s">
        <v>3614</v>
      </c>
      <c r="F2243" t="str">
        <f>WORKSHEET[[#This Row],[Depart From]]&amp;"-"&amp;WORKSHEET[[#This Row],[Arrive To]]</f>
        <v>Mombasa-Alger</v>
      </c>
      <c r="G2243" s="2">
        <v>44599</v>
      </c>
      <c r="H2243" s="2">
        <v>44599</v>
      </c>
      <c r="I2243" s="2" t="str">
        <f t="shared" si="35"/>
        <v>Delivered</v>
      </c>
      <c r="J2243" s="2" t="str">
        <f>TEXT(WORKSHEET[[#This Row],[Offloading Date]], "mmm")</f>
        <v>Feb</v>
      </c>
      <c r="K2243" s="2" t="str">
        <f>IF(OR(WORKSHEET[[#This Row],[Year]]="", ISBLANK(WORKSHEET[[#This Row],[Year]]), WORKSHEET[[#This Row],[Year]]="null"), "Exclude", "Include")</f>
        <v>Include</v>
      </c>
      <c r="L2243" t="s">
        <v>16</v>
      </c>
      <c r="M2243" t="s">
        <v>12</v>
      </c>
      <c r="N2243" t="s">
        <v>13</v>
      </c>
      <c r="O2243">
        <v>35</v>
      </c>
      <c r="P2243">
        <v>4000</v>
      </c>
      <c r="Q2243" t="s">
        <v>2201</v>
      </c>
      <c r="R2243">
        <f>P2243 * _xll.XLOOKUP(Q2243,CALCULATION!$A$15:$A$17, CALCULATION!$B$15:$B$17 )</f>
        <v>227.6</v>
      </c>
      <c r="S2243" s="5">
        <f>O2243*P2243*_xll.XLOOKUP(Q2243,CALCULATION!$A$15:$A$17, CALCULATION!$B$15:$B$17)</f>
        <v>7966</v>
      </c>
      <c r="T2243">
        <v>2500</v>
      </c>
      <c r="U2243" t="s">
        <v>58</v>
      </c>
      <c r="V2243">
        <f>T2243 * _xll.XLOOKUP(U2243,CALCULATION!$A$15:$A$17, CALCULATION!$B$15:$B$17 )</f>
        <v>142.5</v>
      </c>
      <c r="W2243" s="5">
        <f>O2243*T2243*_xll.XLOOKUP(U2243,CALCULATION!$A$15:$A$17, CALCULATION!$B$15:$B$17)</f>
        <v>4987.5</v>
      </c>
      <c r="X2243" s="5">
        <f>WORKSHEET[[#This Row],[Clients Total Cost]] / WORKSHEET[[#This Row],[Clients Rate per T2 (USD)]]</f>
        <v>35</v>
      </c>
      <c r="Y2243" s="5">
        <f>WORKSHEET[[#This Row],[Clients Rate per T2 (USD)]] - WORKSHEET[[#This Row],[Supplier Rate Per t2 (USD)]]</f>
        <v>85.1</v>
      </c>
      <c r="Z2243" s="5">
        <f>WORKSHEET[[#This Row],[Profit Per T]] * WORKSHEET[[#This Row],[Weight]]</f>
        <v>2978.5</v>
      </c>
      <c r="AA2243">
        <v>0</v>
      </c>
      <c r="AB2243" s="1">
        <v>0</v>
      </c>
      <c r="AC2243" s="1">
        <v>0</v>
      </c>
      <c r="AD2243" s="1">
        <v>0</v>
      </c>
      <c r="AE2243" s="1">
        <f>WORKSHEET[[#This Row],[Delay at toll gate in days]] +WORKSHEET[[#This Row],[Delay at workshop in days]] +WORKSHEET[[#This Row],[Delay at border in days]]</f>
        <v>0</v>
      </c>
    </row>
    <row r="2244" spans="1:31" x14ac:dyDescent="0.35">
      <c r="A2244" t="s">
        <v>2265</v>
      </c>
      <c r="B2244" t="s">
        <v>10</v>
      </c>
      <c r="C2244" t="s">
        <v>56</v>
      </c>
      <c r="D2244" t="s">
        <v>3619</v>
      </c>
      <c r="E2244" t="s">
        <v>3614</v>
      </c>
      <c r="F2244" t="str">
        <f>WORKSHEET[[#This Row],[Depart From]]&amp;"-"&amp;WORKSHEET[[#This Row],[Arrive To]]</f>
        <v>Addis Ababa-Alger</v>
      </c>
      <c r="G2244" s="2">
        <v>44599</v>
      </c>
      <c r="H2244" s="2">
        <v>44599</v>
      </c>
      <c r="I2244" s="2" t="str">
        <f t="shared" si="35"/>
        <v>Delivered</v>
      </c>
      <c r="J2244" s="2" t="str">
        <f>TEXT(WORKSHEET[[#This Row],[Offloading Date]], "mmm")</f>
        <v>Feb</v>
      </c>
      <c r="K2244" s="2" t="str">
        <f>IF(OR(WORKSHEET[[#This Row],[Year]]="", ISBLANK(WORKSHEET[[#This Row],[Year]]), WORKSHEET[[#This Row],[Year]]="null"), "Exclude", "Include")</f>
        <v>Include</v>
      </c>
      <c r="L2244" t="s">
        <v>16</v>
      </c>
      <c r="M2244" t="s">
        <v>12</v>
      </c>
      <c r="N2244" t="s">
        <v>13</v>
      </c>
      <c r="O2244">
        <v>35</v>
      </c>
      <c r="P2244">
        <v>4000</v>
      </c>
      <c r="Q2244" t="s">
        <v>2201</v>
      </c>
      <c r="R2244">
        <f>P2244 * _xll.XLOOKUP(Q2244,CALCULATION!$A$15:$A$17, CALCULATION!$B$15:$B$17 )</f>
        <v>227.6</v>
      </c>
      <c r="S2244" s="5">
        <f>O2244*P2244*_xll.XLOOKUP(Q2244,CALCULATION!$A$15:$A$17, CALCULATION!$B$15:$B$17)</f>
        <v>7966</v>
      </c>
      <c r="T2244">
        <v>2500</v>
      </c>
      <c r="U2244" t="s">
        <v>58</v>
      </c>
      <c r="V2244">
        <f>T2244 * _xll.XLOOKUP(U2244,CALCULATION!$A$15:$A$17, CALCULATION!$B$15:$B$17 )</f>
        <v>142.5</v>
      </c>
      <c r="W2244" s="5">
        <f>O2244*T2244*_xll.XLOOKUP(U2244,CALCULATION!$A$15:$A$17, CALCULATION!$B$15:$B$17)</f>
        <v>4987.5</v>
      </c>
      <c r="X2244" s="5">
        <f>WORKSHEET[[#This Row],[Clients Total Cost]] / WORKSHEET[[#This Row],[Clients Rate per T2 (USD)]]</f>
        <v>35</v>
      </c>
      <c r="Y2244" s="5">
        <f>WORKSHEET[[#This Row],[Clients Rate per T2 (USD)]] - WORKSHEET[[#This Row],[Supplier Rate Per t2 (USD)]]</f>
        <v>85.1</v>
      </c>
      <c r="Z2244" s="5">
        <f>WORKSHEET[[#This Row],[Profit Per T]] * WORKSHEET[[#This Row],[Weight]]</f>
        <v>2978.5</v>
      </c>
      <c r="AA2244">
        <v>0</v>
      </c>
      <c r="AB2244" s="1">
        <v>0</v>
      </c>
      <c r="AC2244" s="1">
        <v>0</v>
      </c>
      <c r="AD2244" s="1">
        <v>0</v>
      </c>
      <c r="AE2244" s="1">
        <f>WORKSHEET[[#This Row],[Delay at toll gate in days]] +WORKSHEET[[#This Row],[Delay at workshop in days]] +WORKSHEET[[#This Row],[Delay at border in days]]</f>
        <v>0</v>
      </c>
    </row>
    <row r="2245" spans="1:31" x14ac:dyDescent="0.35">
      <c r="A2245" t="s">
        <v>2266</v>
      </c>
      <c r="B2245" t="s">
        <v>10</v>
      </c>
      <c r="C2245" t="s">
        <v>56</v>
      </c>
      <c r="D2245" t="s">
        <v>3611</v>
      </c>
      <c r="E2245" t="s">
        <v>3612</v>
      </c>
      <c r="F2245" t="str">
        <f>WORKSHEET[[#This Row],[Depart From]]&amp;"-"&amp;WORKSHEET[[#This Row],[Arrive To]]</f>
        <v>Mogadishu-Victoria</v>
      </c>
      <c r="G2245" s="2">
        <v>44599</v>
      </c>
      <c r="H2245" s="2">
        <v>44599</v>
      </c>
      <c r="I2245" s="2" t="str">
        <f t="shared" si="35"/>
        <v>Delivered</v>
      </c>
      <c r="J2245" s="2" t="str">
        <f>TEXT(WORKSHEET[[#This Row],[Offloading Date]], "mmm")</f>
        <v>Feb</v>
      </c>
      <c r="K2245" s="2" t="str">
        <f>IF(OR(WORKSHEET[[#This Row],[Year]]="", ISBLANK(WORKSHEET[[#This Row],[Year]]), WORKSHEET[[#This Row],[Year]]="null"), "Exclude", "Include")</f>
        <v>Include</v>
      </c>
      <c r="L2245" t="s">
        <v>16</v>
      </c>
      <c r="M2245" t="s">
        <v>12</v>
      </c>
      <c r="N2245" t="s">
        <v>13</v>
      </c>
      <c r="O2245">
        <v>35</v>
      </c>
      <c r="P2245">
        <v>4000</v>
      </c>
      <c r="Q2245" t="s">
        <v>2201</v>
      </c>
      <c r="R2245">
        <f>P2245 * _xll.XLOOKUP(Q2245,CALCULATION!$A$15:$A$17, CALCULATION!$B$15:$B$17 )</f>
        <v>227.6</v>
      </c>
      <c r="S2245" s="5">
        <f>O2245*P2245*_xll.XLOOKUP(Q2245,CALCULATION!$A$15:$A$17, CALCULATION!$B$15:$B$17)</f>
        <v>7966</v>
      </c>
      <c r="T2245">
        <v>2500</v>
      </c>
      <c r="U2245" t="s">
        <v>58</v>
      </c>
      <c r="V2245">
        <f>T2245 * _xll.XLOOKUP(U2245,CALCULATION!$A$15:$A$17, CALCULATION!$B$15:$B$17 )</f>
        <v>142.5</v>
      </c>
      <c r="W2245" s="5">
        <f>O2245*T2245*_xll.XLOOKUP(U2245,CALCULATION!$A$15:$A$17, CALCULATION!$B$15:$B$17)</f>
        <v>4987.5</v>
      </c>
      <c r="X2245" s="5">
        <f>WORKSHEET[[#This Row],[Clients Total Cost]] / WORKSHEET[[#This Row],[Clients Rate per T2 (USD)]]</f>
        <v>35</v>
      </c>
      <c r="Y2245" s="5">
        <f>WORKSHEET[[#This Row],[Clients Rate per T2 (USD)]] - WORKSHEET[[#This Row],[Supplier Rate Per t2 (USD)]]</f>
        <v>85.1</v>
      </c>
      <c r="Z2245" s="5">
        <f>WORKSHEET[[#This Row],[Profit Per T]] * WORKSHEET[[#This Row],[Weight]]</f>
        <v>2978.5</v>
      </c>
      <c r="AA2245">
        <v>0</v>
      </c>
      <c r="AB2245" s="1">
        <v>0</v>
      </c>
      <c r="AC2245" s="1">
        <v>0</v>
      </c>
      <c r="AD2245" s="1">
        <v>0</v>
      </c>
      <c r="AE2245" s="1">
        <f>WORKSHEET[[#This Row],[Delay at toll gate in days]] +WORKSHEET[[#This Row],[Delay at workshop in days]] +WORKSHEET[[#This Row],[Delay at border in days]]</f>
        <v>0</v>
      </c>
    </row>
    <row r="2246" spans="1:31" x14ac:dyDescent="0.35">
      <c r="A2246" t="s">
        <v>2267</v>
      </c>
      <c r="B2246" t="s">
        <v>10</v>
      </c>
      <c r="C2246" t="s">
        <v>56</v>
      </c>
      <c r="D2246" t="s">
        <v>3620</v>
      </c>
      <c r="E2246" t="s">
        <v>3614</v>
      </c>
      <c r="F2246" t="str">
        <f>WORKSHEET[[#This Row],[Depart From]]&amp;"-"&amp;WORKSHEET[[#This Row],[Arrive To]]</f>
        <v>Zanzibar-Alger</v>
      </c>
      <c r="G2246" s="2">
        <v>44599</v>
      </c>
      <c r="H2246" s="2">
        <v>44599</v>
      </c>
      <c r="I2246" s="2" t="str">
        <f t="shared" si="35"/>
        <v>Delivered</v>
      </c>
      <c r="J2246" s="2" t="str">
        <f>TEXT(WORKSHEET[[#This Row],[Offloading Date]], "mmm")</f>
        <v>Feb</v>
      </c>
      <c r="K2246" s="2" t="str">
        <f>IF(OR(WORKSHEET[[#This Row],[Year]]="", ISBLANK(WORKSHEET[[#This Row],[Year]]), WORKSHEET[[#This Row],[Year]]="null"), "Exclude", "Include")</f>
        <v>Include</v>
      </c>
      <c r="L2246" t="s">
        <v>16</v>
      </c>
      <c r="M2246" t="s">
        <v>12</v>
      </c>
      <c r="N2246" t="s">
        <v>13</v>
      </c>
      <c r="O2246">
        <v>35</v>
      </c>
      <c r="P2246">
        <v>4000</v>
      </c>
      <c r="Q2246" t="s">
        <v>2201</v>
      </c>
      <c r="R2246">
        <f>P2246 * _xll.XLOOKUP(Q2246,CALCULATION!$A$15:$A$17, CALCULATION!$B$15:$B$17 )</f>
        <v>227.6</v>
      </c>
      <c r="S2246" s="5">
        <f>O2246*P2246*_xll.XLOOKUP(Q2246,CALCULATION!$A$15:$A$17, CALCULATION!$B$15:$B$17)</f>
        <v>7966</v>
      </c>
      <c r="T2246">
        <v>2500</v>
      </c>
      <c r="U2246" t="s">
        <v>58</v>
      </c>
      <c r="V2246">
        <f>T2246 * _xll.XLOOKUP(U2246,CALCULATION!$A$15:$A$17, CALCULATION!$B$15:$B$17 )</f>
        <v>142.5</v>
      </c>
      <c r="W2246" s="5">
        <f>O2246*T2246*_xll.XLOOKUP(U2246,CALCULATION!$A$15:$A$17, CALCULATION!$B$15:$B$17)</f>
        <v>4987.5</v>
      </c>
      <c r="X2246" s="5">
        <f>WORKSHEET[[#This Row],[Clients Total Cost]] / WORKSHEET[[#This Row],[Clients Rate per T2 (USD)]]</f>
        <v>35</v>
      </c>
      <c r="Y2246" s="5">
        <f>WORKSHEET[[#This Row],[Clients Rate per T2 (USD)]] - WORKSHEET[[#This Row],[Supplier Rate Per t2 (USD)]]</f>
        <v>85.1</v>
      </c>
      <c r="Z2246" s="5">
        <f>WORKSHEET[[#This Row],[Profit Per T]] * WORKSHEET[[#This Row],[Weight]]</f>
        <v>2978.5</v>
      </c>
      <c r="AA2246">
        <v>0</v>
      </c>
      <c r="AB2246" s="1">
        <v>0</v>
      </c>
      <c r="AC2246" s="1">
        <v>0</v>
      </c>
      <c r="AD2246" s="1">
        <v>0</v>
      </c>
      <c r="AE2246" s="1">
        <f>WORKSHEET[[#This Row],[Delay at toll gate in days]] +WORKSHEET[[#This Row],[Delay at workshop in days]] +WORKSHEET[[#This Row],[Delay at border in days]]</f>
        <v>0</v>
      </c>
    </row>
    <row r="2247" spans="1:31" x14ac:dyDescent="0.35">
      <c r="A2247" t="s">
        <v>2268</v>
      </c>
      <c r="B2247" t="s">
        <v>10</v>
      </c>
      <c r="C2247" t="s">
        <v>56</v>
      </c>
      <c r="D2247" t="s">
        <v>3615</v>
      </c>
      <c r="E2247" t="s">
        <v>3617</v>
      </c>
      <c r="F2247" t="str">
        <f>WORKSHEET[[#This Row],[Depart From]]&amp;"-"&amp;WORKSHEET[[#This Row],[Arrive To]]</f>
        <v>Mombasa-Lagos</v>
      </c>
      <c r="G2247" s="2">
        <v>44599</v>
      </c>
      <c r="H2247" s="2">
        <v>44599</v>
      </c>
      <c r="I2247" s="2" t="str">
        <f t="shared" si="35"/>
        <v>Delivered</v>
      </c>
      <c r="J2247" s="2" t="str">
        <f>TEXT(WORKSHEET[[#This Row],[Offloading Date]], "mmm")</f>
        <v>Feb</v>
      </c>
      <c r="K2247" s="2" t="str">
        <f>IF(OR(WORKSHEET[[#This Row],[Year]]="", ISBLANK(WORKSHEET[[#This Row],[Year]]), WORKSHEET[[#This Row],[Year]]="null"), "Exclude", "Include")</f>
        <v>Include</v>
      </c>
      <c r="L2247" t="s">
        <v>16</v>
      </c>
      <c r="M2247" t="s">
        <v>12</v>
      </c>
      <c r="N2247" t="s">
        <v>13</v>
      </c>
      <c r="O2247">
        <v>35</v>
      </c>
      <c r="P2247">
        <v>4000</v>
      </c>
      <c r="Q2247" t="s">
        <v>2201</v>
      </c>
      <c r="R2247">
        <f>P2247 * _xll.XLOOKUP(Q2247,CALCULATION!$A$15:$A$17, CALCULATION!$B$15:$B$17 )</f>
        <v>227.6</v>
      </c>
      <c r="S2247" s="5">
        <f>O2247*P2247*_xll.XLOOKUP(Q2247,CALCULATION!$A$15:$A$17, CALCULATION!$B$15:$B$17)</f>
        <v>7966</v>
      </c>
      <c r="T2247">
        <v>2500</v>
      </c>
      <c r="U2247" t="s">
        <v>58</v>
      </c>
      <c r="V2247">
        <f>T2247 * _xll.XLOOKUP(U2247,CALCULATION!$A$15:$A$17, CALCULATION!$B$15:$B$17 )</f>
        <v>142.5</v>
      </c>
      <c r="W2247" s="5">
        <f>O2247*T2247*_xll.XLOOKUP(U2247,CALCULATION!$A$15:$A$17, CALCULATION!$B$15:$B$17)</f>
        <v>4987.5</v>
      </c>
      <c r="X2247" s="5">
        <f>WORKSHEET[[#This Row],[Clients Total Cost]] / WORKSHEET[[#This Row],[Clients Rate per T2 (USD)]]</f>
        <v>35</v>
      </c>
      <c r="Y2247" s="5">
        <f>WORKSHEET[[#This Row],[Clients Rate per T2 (USD)]] - WORKSHEET[[#This Row],[Supplier Rate Per t2 (USD)]]</f>
        <v>85.1</v>
      </c>
      <c r="Z2247" s="5">
        <f>WORKSHEET[[#This Row],[Profit Per T]] * WORKSHEET[[#This Row],[Weight]]</f>
        <v>2978.5</v>
      </c>
      <c r="AA2247">
        <v>0</v>
      </c>
      <c r="AB2247" s="1">
        <v>0</v>
      </c>
      <c r="AC2247" s="1">
        <v>0</v>
      </c>
      <c r="AD2247" s="1">
        <v>0</v>
      </c>
      <c r="AE2247" s="1">
        <f>WORKSHEET[[#This Row],[Delay at toll gate in days]] +WORKSHEET[[#This Row],[Delay at workshop in days]] +WORKSHEET[[#This Row],[Delay at border in days]]</f>
        <v>0</v>
      </c>
    </row>
    <row r="2248" spans="1:31" x14ac:dyDescent="0.35">
      <c r="A2248" t="s">
        <v>2269</v>
      </c>
      <c r="B2248" t="s">
        <v>10</v>
      </c>
      <c r="C2248" t="s">
        <v>56</v>
      </c>
      <c r="D2248" t="s">
        <v>3620</v>
      </c>
      <c r="E2248" t="s">
        <v>3612</v>
      </c>
      <c r="F2248" t="str">
        <f>WORKSHEET[[#This Row],[Depart From]]&amp;"-"&amp;WORKSHEET[[#This Row],[Arrive To]]</f>
        <v>Zanzibar-Victoria</v>
      </c>
      <c r="G2248" s="2">
        <v>44599</v>
      </c>
      <c r="H2248" s="2">
        <v>44599</v>
      </c>
      <c r="I2248" s="2" t="str">
        <f t="shared" si="35"/>
        <v>Delivered</v>
      </c>
      <c r="J2248" s="2" t="str">
        <f>TEXT(WORKSHEET[[#This Row],[Offloading Date]], "mmm")</f>
        <v>Feb</v>
      </c>
      <c r="K2248" s="2" t="str">
        <f>IF(OR(WORKSHEET[[#This Row],[Year]]="", ISBLANK(WORKSHEET[[#This Row],[Year]]), WORKSHEET[[#This Row],[Year]]="null"), "Exclude", "Include")</f>
        <v>Include</v>
      </c>
      <c r="L2248" t="s">
        <v>16</v>
      </c>
      <c r="M2248" t="s">
        <v>12</v>
      </c>
      <c r="N2248" t="s">
        <v>13</v>
      </c>
      <c r="O2248">
        <v>35</v>
      </c>
      <c r="P2248">
        <v>4000</v>
      </c>
      <c r="Q2248" t="s">
        <v>2201</v>
      </c>
      <c r="R2248">
        <f>P2248 * _xll.XLOOKUP(Q2248,CALCULATION!$A$15:$A$17, CALCULATION!$B$15:$B$17 )</f>
        <v>227.6</v>
      </c>
      <c r="S2248" s="5">
        <f>O2248*P2248*_xll.XLOOKUP(Q2248,CALCULATION!$A$15:$A$17, CALCULATION!$B$15:$B$17)</f>
        <v>7966</v>
      </c>
      <c r="T2248">
        <v>2500</v>
      </c>
      <c r="U2248" t="s">
        <v>58</v>
      </c>
      <c r="V2248">
        <f>T2248 * _xll.XLOOKUP(U2248,CALCULATION!$A$15:$A$17, CALCULATION!$B$15:$B$17 )</f>
        <v>142.5</v>
      </c>
      <c r="W2248" s="5">
        <f>O2248*T2248*_xll.XLOOKUP(U2248,CALCULATION!$A$15:$A$17, CALCULATION!$B$15:$B$17)</f>
        <v>4987.5</v>
      </c>
      <c r="X2248" s="5">
        <f>WORKSHEET[[#This Row],[Clients Total Cost]] / WORKSHEET[[#This Row],[Clients Rate per T2 (USD)]]</f>
        <v>35</v>
      </c>
      <c r="Y2248" s="5">
        <f>WORKSHEET[[#This Row],[Clients Rate per T2 (USD)]] - WORKSHEET[[#This Row],[Supplier Rate Per t2 (USD)]]</f>
        <v>85.1</v>
      </c>
      <c r="Z2248" s="5">
        <f>WORKSHEET[[#This Row],[Profit Per T]] * WORKSHEET[[#This Row],[Weight]]</f>
        <v>2978.5</v>
      </c>
      <c r="AA2248">
        <v>0</v>
      </c>
      <c r="AB2248" s="1">
        <v>0</v>
      </c>
      <c r="AC2248" s="1">
        <v>0</v>
      </c>
      <c r="AD2248" s="1">
        <v>0</v>
      </c>
      <c r="AE2248" s="1">
        <f>WORKSHEET[[#This Row],[Delay at toll gate in days]] +WORKSHEET[[#This Row],[Delay at workshop in days]] +WORKSHEET[[#This Row],[Delay at border in days]]</f>
        <v>0</v>
      </c>
    </row>
    <row r="2249" spans="1:31" x14ac:dyDescent="0.35">
      <c r="A2249" t="s">
        <v>2270</v>
      </c>
      <c r="B2249" t="s">
        <v>10</v>
      </c>
      <c r="C2249" t="s">
        <v>56</v>
      </c>
      <c r="D2249" t="s">
        <v>3615</v>
      </c>
      <c r="E2249" t="s">
        <v>3618</v>
      </c>
      <c r="F2249" t="str">
        <f>WORKSHEET[[#This Row],[Depart From]]&amp;"-"&amp;WORKSHEET[[#This Row],[Arrive To]]</f>
        <v>Mombasa-Tripoli</v>
      </c>
      <c r="G2249" s="2">
        <v>44599</v>
      </c>
      <c r="H2249" s="2">
        <v>44599</v>
      </c>
      <c r="I2249" s="2" t="str">
        <f t="shared" si="35"/>
        <v>Delivered</v>
      </c>
      <c r="J2249" s="2" t="str">
        <f>TEXT(WORKSHEET[[#This Row],[Offloading Date]], "mmm")</f>
        <v>Feb</v>
      </c>
      <c r="K2249" s="2" t="str">
        <f>IF(OR(WORKSHEET[[#This Row],[Year]]="", ISBLANK(WORKSHEET[[#This Row],[Year]]), WORKSHEET[[#This Row],[Year]]="null"), "Exclude", "Include")</f>
        <v>Include</v>
      </c>
      <c r="L2249" t="s">
        <v>16</v>
      </c>
      <c r="M2249" t="s">
        <v>12</v>
      </c>
      <c r="N2249" t="s">
        <v>13</v>
      </c>
      <c r="O2249">
        <v>35</v>
      </c>
      <c r="P2249">
        <v>4000</v>
      </c>
      <c r="Q2249" t="s">
        <v>2201</v>
      </c>
      <c r="R2249">
        <f>P2249 * _xll.XLOOKUP(Q2249,CALCULATION!$A$15:$A$17, CALCULATION!$B$15:$B$17 )</f>
        <v>227.6</v>
      </c>
      <c r="S2249" s="5">
        <f>O2249*P2249*_xll.XLOOKUP(Q2249,CALCULATION!$A$15:$A$17, CALCULATION!$B$15:$B$17)</f>
        <v>7966</v>
      </c>
      <c r="T2249">
        <v>2500</v>
      </c>
      <c r="U2249" t="s">
        <v>58</v>
      </c>
      <c r="V2249">
        <f>T2249 * _xll.XLOOKUP(U2249,CALCULATION!$A$15:$A$17, CALCULATION!$B$15:$B$17 )</f>
        <v>142.5</v>
      </c>
      <c r="W2249" s="5">
        <f>O2249*T2249*_xll.XLOOKUP(U2249,CALCULATION!$A$15:$A$17, CALCULATION!$B$15:$B$17)</f>
        <v>4987.5</v>
      </c>
      <c r="X2249" s="5">
        <f>WORKSHEET[[#This Row],[Clients Total Cost]] / WORKSHEET[[#This Row],[Clients Rate per T2 (USD)]]</f>
        <v>35</v>
      </c>
      <c r="Y2249" s="5">
        <f>WORKSHEET[[#This Row],[Clients Rate per T2 (USD)]] - WORKSHEET[[#This Row],[Supplier Rate Per t2 (USD)]]</f>
        <v>85.1</v>
      </c>
      <c r="Z2249" s="5">
        <f>WORKSHEET[[#This Row],[Profit Per T]] * WORKSHEET[[#This Row],[Weight]]</f>
        <v>2978.5</v>
      </c>
      <c r="AA2249">
        <v>0</v>
      </c>
      <c r="AB2249" s="1">
        <v>0</v>
      </c>
      <c r="AC2249" s="1">
        <v>0</v>
      </c>
      <c r="AD2249" s="1">
        <v>0</v>
      </c>
      <c r="AE2249" s="1">
        <f>WORKSHEET[[#This Row],[Delay at toll gate in days]] +WORKSHEET[[#This Row],[Delay at workshop in days]] +WORKSHEET[[#This Row],[Delay at border in days]]</f>
        <v>0</v>
      </c>
    </row>
    <row r="2250" spans="1:31" x14ac:dyDescent="0.35">
      <c r="A2250" t="s">
        <v>2271</v>
      </c>
      <c r="B2250" t="s">
        <v>10</v>
      </c>
      <c r="C2250" t="s">
        <v>56</v>
      </c>
      <c r="D2250" t="s">
        <v>3619</v>
      </c>
      <c r="E2250" t="s">
        <v>3613</v>
      </c>
      <c r="F2250" t="str">
        <f>WORKSHEET[[#This Row],[Depart From]]&amp;"-"&amp;WORKSHEET[[#This Row],[Arrive To]]</f>
        <v>Addis Ababa-Sanaa</v>
      </c>
      <c r="G2250" s="2">
        <v>44599</v>
      </c>
      <c r="H2250" s="2">
        <v>44599</v>
      </c>
      <c r="I2250" s="2" t="str">
        <f t="shared" si="35"/>
        <v>Delivered</v>
      </c>
      <c r="J2250" s="2" t="str">
        <f>TEXT(WORKSHEET[[#This Row],[Offloading Date]], "mmm")</f>
        <v>Feb</v>
      </c>
      <c r="K2250" s="2" t="str">
        <f>IF(OR(WORKSHEET[[#This Row],[Year]]="", ISBLANK(WORKSHEET[[#This Row],[Year]]), WORKSHEET[[#This Row],[Year]]="null"), "Exclude", "Include")</f>
        <v>Include</v>
      </c>
      <c r="L2250" t="s">
        <v>16</v>
      </c>
      <c r="M2250" t="s">
        <v>12</v>
      </c>
      <c r="N2250" t="s">
        <v>13</v>
      </c>
      <c r="O2250">
        <v>35</v>
      </c>
      <c r="P2250">
        <v>4000</v>
      </c>
      <c r="Q2250" t="s">
        <v>2201</v>
      </c>
      <c r="R2250">
        <f>P2250 * _xll.XLOOKUP(Q2250,CALCULATION!$A$15:$A$17, CALCULATION!$B$15:$B$17 )</f>
        <v>227.6</v>
      </c>
      <c r="S2250" s="5">
        <f>O2250*P2250*_xll.XLOOKUP(Q2250,CALCULATION!$A$15:$A$17, CALCULATION!$B$15:$B$17)</f>
        <v>7966</v>
      </c>
      <c r="T2250">
        <v>2500</v>
      </c>
      <c r="U2250" t="s">
        <v>58</v>
      </c>
      <c r="V2250">
        <f>T2250 * _xll.XLOOKUP(U2250,CALCULATION!$A$15:$A$17, CALCULATION!$B$15:$B$17 )</f>
        <v>142.5</v>
      </c>
      <c r="W2250" s="5">
        <f>O2250*T2250*_xll.XLOOKUP(U2250,CALCULATION!$A$15:$A$17, CALCULATION!$B$15:$B$17)</f>
        <v>4987.5</v>
      </c>
      <c r="X2250" s="5">
        <f>WORKSHEET[[#This Row],[Clients Total Cost]] / WORKSHEET[[#This Row],[Clients Rate per T2 (USD)]]</f>
        <v>35</v>
      </c>
      <c r="Y2250" s="5">
        <f>WORKSHEET[[#This Row],[Clients Rate per T2 (USD)]] - WORKSHEET[[#This Row],[Supplier Rate Per t2 (USD)]]</f>
        <v>85.1</v>
      </c>
      <c r="Z2250" s="5">
        <f>WORKSHEET[[#This Row],[Profit Per T]] * WORKSHEET[[#This Row],[Weight]]</f>
        <v>2978.5</v>
      </c>
      <c r="AA2250">
        <v>0</v>
      </c>
      <c r="AB2250" s="1">
        <v>0</v>
      </c>
      <c r="AC2250" s="1">
        <v>0</v>
      </c>
      <c r="AD2250" s="1">
        <v>0</v>
      </c>
      <c r="AE2250" s="1">
        <f>WORKSHEET[[#This Row],[Delay at toll gate in days]] +WORKSHEET[[#This Row],[Delay at workshop in days]] +WORKSHEET[[#This Row],[Delay at border in days]]</f>
        <v>0</v>
      </c>
    </row>
    <row r="2251" spans="1:31" x14ac:dyDescent="0.35">
      <c r="A2251" t="s">
        <v>2272</v>
      </c>
      <c r="B2251" t="s">
        <v>10</v>
      </c>
      <c r="C2251" t="s">
        <v>56</v>
      </c>
      <c r="D2251" t="s">
        <v>3615</v>
      </c>
      <c r="E2251" t="s">
        <v>3617</v>
      </c>
      <c r="F2251" t="str">
        <f>WORKSHEET[[#This Row],[Depart From]]&amp;"-"&amp;WORKSHEET[[#This Row],[Arrive To]]</f>
        <v>Mombasa-Lagos</v>
      </c>
      <c r="G2251" s="2">
        <v>44599</v>
      </c>
      <c r="H2251" s="2">
        <v>44599</v>
      </c>
      <c r="I2251" s="2" t="str">
        <f t="shared" si="35"/>
        <v>Delivered</v>
      </c>
      <c r="J2251" s="2" t="str">
        <f>TEXT(WORKSHEET[[#This Row],[Offloading Date]], "mmm")</f>
        <v>Feb</v>
      </c>
      <c r="K2251" s="2" t="str">
        <f>IF(OR(WORKSHEET[[#This Row],[Year]]="", ISBLANK(WORKSHEET[[#This Row],[Year]]), WORKSHEET[[#This Row],[Year]]="null"), "Exclude", "Include")</f>
        <v>Include</v>
      </c>
      <c r="L2251" t="s">
        <v>16</v>
      </c>
      <c r="M2251" t="s">
        <v>12</v>
      </c>
      <c r="N2251" t="s">
        <v>13</v>
      </c>
      <c r="O2251">
        <v>35</v>
      </c>
      <c r="P2251">
        <v>4000</v>
      </c>
      <c r="Q2251" t="s">
        <v>2201</v>
      </c>
      <c r="R2251">
        <f>P2251 * _xll.XLOOKUP(Q2251,CALCULATION!$A$15:$A$17, CALCULATION!$B$15:$B$17 )</f>
        <v>227.6</v>
      </c>
      <c r="S2251" s="5">
        <f>O2251*P2251*_xll.XLOOKUP(Q2251,CALCULATION!$A$15:$A$17, CALCULATION!$B$15:$B$17)</f>
        <v>7966</v>
      </c>
      <c r="T2251">
        <v>2500</v>
      </c>
      <c r="U2251" t="s">
        <v>58</v>
      </c>
      <c r="V2251">
        <f>T2251 * _xll.XLOOKUP(U2251,CALCULATION!$A$15:$A$17, CALCULATION!$B$15:$B$17 )</f>
        <v>142.5</v>
      </c>
      <c r="W2251" s="5">
        <f>O2251*T2251*_xll.XLOOKUP(U2251,CALCULATION!$A$15:$A$17, CALCULATION!$B$15:$B$17)</f>
        <v>4987.5</v>
      </c>
      <c r="X2251" s="5">
        <f>WORKSHEET[[#This Row],[Clients Total Cost]] / WORKSHEET[[#This Row],[Clients Rate per T2 (USD)]]</f>
        <v>35</v>
      </c>
      <c r="Y2251" s="5">
        <f>WORKSHEET[[#This Row],[Clients Rate per T2 (USD)]] - WORKSHEET[[#This Row],[Supplier Rate Per t2 (USD)]]</f>
        <v>85.1</v>
      </c>
      <c r="Z2251" s="5">
        <f>WORKSHEET[[#This Row],[Profit Per T]] * WORKSHEET[[#This Row],[Weight]]</f>
        <v>2978.5</v>
      </c>
      <c r="AA2251">
        <v>0</v>
      </c>
      <c r="AB2251" s="1">
        <v>0</v>
      </c>
      <c r="AC2251" s="1">
        <v>0</v>
      </c>
      <c r="AD2251" s="1">
        <v>0</v>
      </c>
      <c r="AE2251" s="1">
        <f>WORKSHEET[[#This Row],[Delay at toll gate in days]] +WORKSHEET[[#This Row],[Delay at workshop in days]] +WORKSHEET[[#This Row],[Delay at border in days]]</f>
        <v>0</v>
      </c>
    </row>
    <row r="2252" spans="1:31" x14ac:dyDescent="0.35">
      <c r="A2252" t="s">
        <v>2273</v>
      </c>
      <c r="B2252" t="s">
        <v>10</v>
      </c>
      <c r="C2252" t="s">
        <v>56</v>
      </c>
      <c r="D2252" t="s">
        <v>3615</v>
      </c>
      <c r="E2252" t="s">
        <v>3613</v>
      </c>
      <c r="F2252" t="str">
        <f>WORKSHEET[[#This Row],[Depart From]]&amp;"-"&amp;WORKSHEET[[#This Row],[Arrive To]]</f>
        <v>Mombasa-Sanaa</v>
      </c>
      <c r="G2252" s="2">
        <v>44599</v>
      </c>
      <c r="H2252" s="2">
        <v>44599</v>
      </c>
      <c r="I2252" s="2" t="str">
        <f t="shared" si="35"/>
        <v>Delivered</v>
      </c>
      <c r="J2252" s="2" t="str">
        <f>TEXT(WORKSHEET[[#This Row],[Offloading Date]], "mmm")</f>
        <v>Feb</v>
      </c>
      <c r="K2252" s="2" t="str">
        <f>IF(OR(WORKSHEET[[#This Row],[Year]]="", ISBLANK(WORKSHEET[[#This Row],[Year]]), WORKSHEET[[#This Row],[Year]]="null"), "Exclude", "Include")</f>
        <v>Include</v>
      </c>
      <c r="L2252" t="s">
        <v>16</v>
      </c>
      <c r="M2252" t="s">
        <v>12</v>
      </c>
      <c r="N2252" t="s">
        <v>13</v>
      </c>
      <c r="O2252">
        <v>35</v>
      </c>
      <c r="P2252">
        <v>4000</v>
      </c>
      <c r="Q2252" t="s">
        <v>2201</v>
      </c>
      <c r="R2252">
        <f>P2252 * _xll.XLOOKUP(Q2252,CALCULATION!$A$15:$A$17, CALCULATION!$B$15:$B$17 )</f>
        <v>227.6</v>
      </c>
      <c r="S2252" s="5">
        <f>O2252*P2252*_xll.XLOOKUP(Q2252,CALCULATION!$A$15:$A$17, CALCULATION!$B$15:$B$17)</f>
        <v>7966</v>
      </c>
      <c r="T2252">
        <v>2500</v>
      </c>
      <c r="U2252" t="s">
        <v>58</v>
      </c>
      <c r="V2252">
        <f>T2252 * _xll.XLOOKUP(U2252,CALCULATION!$A$15:$A$17, CALCULATION!$B$15:$B$17 )</f>
        <v>142.5</v>
      </c>
      <c r="W2252" s="5">
        <f>O2252*T2252*_xll.XLOOKUP(U2252,CALCULATION!$A$15:$A$17, CALCULATION!$B$15:$B$17)</f>
        <v>4987.5</v>
      </c>
      <c r="X2252" s="5">
        <f>WORKSHEET[[#This Row],[Clients Total Cost]] / WORKSHEET[[#This Row],[Clients Rate per T2 (USD)]]</f>
        <v>35</v>
      </c>
      <c r="Y2252" s="5">
        <f>WORKSHEET[[#This Row],[Clients Rate per T2 (USD)]] - WORKSHEET[[#This Row],[Supplier Rate Per t2 (USD)]]</f>
        <v>85.1</v>
      </c>
      <c r="Z2252" s="5">
        <f>WORKSHEET[[#This Row],[Profit Per T]] * WORKSHEET[[#This Row],[Weight]]</f>
        <v>2978.5</v>
      </c>
      <c r="AA2252">
        <v>0</v>
      </c>
      <c r="AB2252" s="1">
        <v>0</v>
      </c>
      <c r="AC2252" s="1">
        <v>0</v>
      </c>
      <c r="AD2252" s="1">
        <v>0</v>
      </c>
      <c r="AE2252" s="1">
        <f>WORKSHEET[[#This Row],[Delay at toll gate in days]] +WORKSHEET[[#This Row],[Delay at workshop in days]] +WORKSHEET[[#This Row],[Delay at border in days]]</f>
        <v>0</v>
      </c>
    </row>
    <row r="2253" spans="1:31" x14ac:dyDescent="0.35">
      <c r="A2253" t="s">
        <v>2274</v>
      </c>
      <c r="B2253" t="s">
        <v>10</v>
      </c>
      <c r="C2253" t="s">
        <v>56</v>
      </c>
      <c r="D2253" t="s">
        <v>3615</v>
      </c>
      <c r="E2253" t="s">
        <v>3614</v>
      </c>
      <c r="F2253" t="str">
        <f>WORKSHEET[[#This Row],[Depart From]]&amp;"-"&amp;WORKSHEET[[#This Row],[Arrive To]]</f>
        <v>Mombasa-Alger</v>
      </c>
      <c r="G2253" s="2">
        <v>44600</v>
      </c>
      <c r="H2253" s="2">
        <v>44600</v>
      </c>
      <c r="I2253" s="2" t="str">
        <f t="shared" si="35"/>
        <v>Delivered</v>
      </c>
      <c r="J2253" s="2" t="str">
        <f>TEXT(WORKSHEET[[#This Row],[Offloading Date]], "mmm")</f>
        <v>Feb</v>
      </c>
      <c r="K2253" s="2" t="str">
        <f>IF(OR(WORKSHEET[[#This Row],[Year]]="", ISBLANK(WORKSHEET[[#This Row],[Year]]), WORKSHEET[[#This Row],[Year]]="null"), "Exclude", "Include")</f>
        <v>Include</v>
      </c>
      <c r="L2253" t="s">
        <v>16</v>
      </c>
      <c r="M2253" t="s">
        <v>12</v>
      </c>
      <c r="N2253" t="s">
        <v>13</v>
      </c>
      <c r="O2253">
        <v>35</v>
      </c>
      <c r="P2253">
        <v>4000</v>
      </c>
      <c r="Q2253" t="s">
        <v>2201</v>
      </c>
      <c r="R2253">
        <f>P2253 * _xll.XLOOKUP(Q2253,CALCULATION!$A$15:$A$17, CALCULATION!$B$15:$B$17 )</f>
        <v>227.6</v>
      </c>
      <c r="S2253" s="5">
        <f>O2253*P2253*_xll.XLOOKUP(Q2253,CALCULATION!$A$15:$A$17, CALCULATION!$B$15:$B$17)</f>
        <v>7966</v>
      </c>
      <c r="T2253">
        <v>2500</v>
      </c>
      <c r="U2253" t="s">
        <v>58</v>
      </c>
      <c r="V2253">
        <f>T2253 * _xll.XLOOKUP(U2253,CALCULATION!$A$15:$A$17, CALCULATION!$B$15:$B$17 )</f>
        <v>142.5</v>
      </c>
      <c r="W2253" s="5">
        <f>O2253*T2253*_xll.XLOOKUP(U2253,CALCULATION!$A$15:$A$17, CALCULATION!$B$15:$B$17)</f>
        <v>4987.5</v>
      </c>
      <c r="X2253" s="5">
        <f>WORKSHEET[[#This Row],[Clients Total Cost]] / WORKSHEET[[#This Row],[Clients Rate per T2 (USD)]]</f>
        <v>35</v>
      </c>
      <c r="Y2253" s="5">
        <f>WORKSHEET[[#This Row],[Clients Rate per T2 (USD)]] - WORKSHEET[[#This Row],[Supplier Rate Per t2 (USD)]]</f>
        <v>85.1</v>
      </c>
      <c r="Z2253" s="5">
        <f>WORKSHEET[[#This Row],[Profit Per T]] * WORKSHEET[[#This Row],[Weight]]</f>
        <v>2978.5</v>
      </c>
      <c r="AA2253">
        <v>0</v>
      </c>
      <c r="AB2253" s="1">
        <v>0</v>
      </c>
      <c r="AC2253" s="1">
        <v>0</v>
      </c>
      <c r="AD2253" s="1">
        <v>0</v>
      </c>
      <c r="AE2253" s="1">
        <f>WORKSHEET[[#This Row],[Delay at toll gate in days]] +WORKSHEET[[#This Row],[Delay at workshop in days]] +WORKSHEET[[#This Row],[Delay at border in days]]</f>
        <v>0</v>
      </c>
    </row>
    <row r="2254" spans="1:31" x14ac:dyDescent="0.35">
      <c r="A2254" t="s">
        <v>2275</v>
      </c>
      <c r="B2254" t="s">
        <v>10</v>
      </c>
      <c r="C2254" t="s">
        <v>56</v>
      </c>
      <c r="D2254" t="s">
        <v>3611</v>
      </c>
      <c r="E2254" t="s">
        <v>3618</v>
      </c>
      <c r="F2254" t="str">
        <f>WORKSHEET[[#This Row],[Depart From]]&amp;"-"&amp;WORKSHEET[[#This Row],[Arrive To]]</f>
        <v>Mogadishu-Tripoli</v>
      </c>
      <c r="G2254" s="2">
        <v>44600</v>
      </c>
      <c r="H2254" s="2">
        <v>44600</v>
      </c>
      <c r="I2254" s="2" t="str">
        <f t="shared" si="35"/>
        <v>Delivered</v>
      </c>
      <c r="J2254" s="2" t="str">
        <f>TEXT(WORKSHEET[[#This Row],[Offloading Date]], "mmm")</f>
        <v>Feb</v>
      </c>
      <c r="K2254" s="2" t="str">
        <f>IF(OR(WORKSHEET[[#This Row],[Year]]="", ISBLANK(WORKSHEET[[#This Row],[Year]]), WORKSHEET[[#This Row],[Year]]="null"), "Exclude", "Include")</f>
        <v>Include</v>
      </c>
      <c r="L2254" t="s">
        <v>16</v>
      </c>
      <c r="M2254" t="s">
        <v>12</v>
      </c>
      <c r="N2254" t="s">
        <v>13</v>
      </c>
      <c r="O2254">
        <v>35</v>
      </c>
      <c r="P2254">
        <v>4000</v>
      </c>
      <c r="Q2254" t="s">
        <v>2201</v>
      </c>
      <c r="R2254">
        <f>P2254 * _xll.XLOOKUP(Q2254,CALCULATION!$A$15:$A$17, CALCULATION!$B$15:$B$17 )</f>
        <v>227.6</v>
      </c>
      <c r="S2254" s="5">
        <f>O2254*P2254*_xll.XLOOKUP(Q2254,CALCULATION!$A$15:$A$17, CALCULATION!$B$15:$B$17)</f>
        <v>7966</v>
      </c>
      <c r="T2254">
        <v>2500</v>
      </c>
      <c r="U2254" t="s">
        <v>58</v>
      </c>
      <c r="V2254">
        <f>T2254 * _xll.XLOOKUP(U2254,CALCULATION!$A$15:$A$17, CALCULATION!$B$15:$B$17 )</f>
        <v>142.5</v>
      </c>
      <c r="W2254" s="5">
        <f>O2254*T2254*_xll.XLOOKUP(U2254,CALCULATION!$A$15:$A$17, CALCULATION!$B$15:$B$17)</f>
        <v>4987.5</v>
      </c>
      <c r="X2254" s="5">
        <f>WORKSHEET[[#This Row],[Clients Total Cost]] / WORKSHEET[[#This Row],[Clients Rate per T2 (USD)]]</f>
        <v>35</v>
      </c>
      <c r="Y2254" s="5">
        <f>WORKSHEET[[#This Row],[Clients Rate per T2 (USD)]] - WORKSHEET[[#This Row],[Supplier Rate Per t2 (USD)]]</f>
        <v>85.1</v>
      </c>
      <c r="Z2254" s="5">
        <f>WORKSHEET[[#This Row],[Profit Per T]] * WORKSHEET[[#This Row],[Weight]]</f>
        <v>2978.5</v>
      </c>
      <c r="AA2254">
        <v>0</v>
      </c>
      <c r="AB2254" s="1">
        <v>0</v>
      </c>
      <c r="AC2254" s="1">
        <v>0</v>
      </c>
      <c r="AD2254" s="1">
        <v>0</v>
      </c>
      <c r="AE2254" s="1">
        <f>WORKSHEET[[#This Row],[Delay at toll gate in days]] +WORKSHEET[[#This Row],[Delay at workshop in days]] +WORKSHEET[[#This Row],[Delay at border in days]]</f>
        <v>0</v>
      </c>
    </row>
    <row r="2255" spans="1:31" x14ac:dyDescent="0.35">
      <c r="A2255" t="s">
        <v>2276</v>
      </c>
      <c r="B2255" t="s">
        <v>10</v>
      </c>
      <c r="C2255" t="s">
        <v>56</v>
      </c>
      <c r="D2255" t="s">
        <v>3615</v>
      </c>
      <c r="E2255" t="s">
        <v>3618</v>
      </c>
      <c r="F2255" t="str">
        <f>WORKSHEET[[#This Row],[Depart From]]&amp;"-"&amp;WORKSHEET[[#This Row],[Arrive To]]</f>
        <v>Mombasa-Tripoli</v>
      </c>
      <c r="G2255" s="2">
        <v>44600</v>
      </c>
      <c r="H2255" s="2">
        <v>44600</v>
      </c>
      <c r="I2255" s="2" t="str">
        <f t="shared" si="35"/>
        <v>Delivered</v>
      </c>
      <c r="J2255" s="2" t="str">
        <f>TEXT(WORKSHEET[[#This Row],[Offloading Date]], "mmm")</f>
        <v>Feb</v>
      </c>
      <c r="K2255" s="2" t="str">
        <f>IF(OR(WORKSHEET[[#This Row],[Year]]="", ISBLANK(WORKSHEET[[#This Row],[Year]]), WORKSHEET[[#This Row],[Year]]="null"), "Exclude", "Include")</f>
        <v>Include</v>
      </c>
      <c r="L2255" t="s">
        <v>16</v>
      </c>
      <c r="M2255" t="s">
        <v>12</v>
      </c>
      <c r="N2255" t="s">
        <v>13</v>
      </c>
      <c r="O2255">
        <v>35</v>
      </c>
      <c r="P2255">
        <v>4000</v>
      </c>
      <c r="Q2255" t="s">
        <v>2201</v>
      </c>
      <c r="R2255">
        <f>P2255 * _xll.XLOOKUP(Q2255,CALCULATION!$A$15:$A$17, CALCULATION!$B$15:$B$17 )</f>
        <v>227.6</v>
      </c>
      <c r="S2255" s="5">
        <f>O2255*P2255*_xll.XLOOKUP(Q2255,CALCULATION!$A$15:$A$17, CALCULATION!$B$15:$B$17)</f>
        <v>7966</v>
      </c>
      <c r="T2255">
        <v>2500</v>
      </c>
      <c r="U2255" t="s">
        <v>58</v>
      </c>
      <c r="V2255">
        <f>T2255 * _xll.XLOOKUP(U2255,CALCULATION!$A$15:$A$17, CALCULATION!$B$15:$B$17 )</f>
        <v>142.5</v>
      </c>
      <c r="W2255" s="5">
        <f>O2255*T2255*_xll.XLOOKUP(U2255,CALCULATION!$A$15:$A$17, CALCULATION!$B$15:$B$17)</f>
        <v>4987.5</v>
      </c>
      <c r="X2255" s="5">
        <f>WORKSHEET[[#This Row],[Clients Total Cost]] / WORKSHEET[[#This Row],[Clients Rate per T2 (USD)]]</f>
        <v>35</v>
      </c>
      <c r="Y2255" s="5">
        <f>WORKSHEET[[#This Row],[Clients Rate per T2 (USD)]] - WORKSHEET[[#This Row],[Supplier Rate Per t2 (USD)]]</f>
        <v>85.1</v>
      </c>
      <c r="Z2255" s="5">
        <f>WORKSHEET[[#This Row],[Profit Per T]] * WORKSHEET[[#This Row],[Weight]]</f>
        <v>2978.5</v>
      </c>
      <c r="AA2255">
        <v>0</v>
      </c>
      <c r="AB2255" s="1">
        <v>0</v>
      </c>
      <c r="AC2255" s="1">
        <v>0</v>
      </c>
      <c r="AD2255" s="1">
        <v>0</v>
      </c>
      <c r="AE2255" s="1">
        <f>WORKSHEET[[#This Row],[Delay at toll gate in days]] +WORKSHEET[[#This Row],[Delay at workshop in days]] +WORKSHEET[[#This Row],[Delay at border in days]]</f>
        <v>0</v>
      </c>
    </row>
    <row r="2256" spans="1:31" x14ac:dyDescent="0.35">
      <c r="A2256" t="s">
        <v>2277</v>
      </c>
      <c r="B2256" t="s">
        <v>10</v>
      </c>
      <c r="C2256" t="s">
        <v>56</v>
      </c>
      <c r="D2256" t="s">
        <v>3620</v>
      </c>
      <c r="E2256" t="s">
        <v>3614</v>
      </c>
      <c r="F2256" t="str">
        <f>WORKSHEET[[#This Row],[Depart From]]&amp;"-"&amp;WORKSHEET[[#This Row],[Arrive To]]</f>
        <v>Zanzibar-Alger</v>
      </c>
      <c r="G2256" s="2">
        <v>44600</v>
      </c>
      <c r="H2256" s="2">
        <v>44600</v>
      </c>
      <c r="I2256" s="2" t="str">
        <f t="shared" si="35"/>
        <v>Delivered</v>
      </c>
      <c r="J2256" s="2" t="str">
        <f>TEXT(WORKSHEET[[#This Row],[Offloading Date]], "mmm")</f>
        <v>Feb</v>
      </c>
      <c r="K2256" s="2" t="str">
        <f>IF(OR(WORKSHEET[[#This Row],[Year]]="", ISBLANK(WORKSHEET[[#This Row],[Year]]), WORKSHEET[[#This Row],[Year]]="null"), "Exclude", "Include")</f>
        <v>Include</v>
      </c>
      <c r="L2256" t="s">
        <v>16</v>
      </c>
      <c r="M2256" t="s">
        <v>12</v>
      </c>
      <c r="N2256" t="s">
        <v>13</v>
      </c>
      <c r="O2256">
        <v>35</v>
      </c>
      <c r="P2256">
        <v>4000</v>
      </c>
      <c r="Q2256" t="s">
        <v>2201</v>
      </c>
      <c r="R2256">
        <f>P2256 * _xll.XLOOKUP(Q2256,CALCULATION!$A$15:$A$17, CALCULATION!$B$15:$B$17 )</f>
        <v>227.6</v>
      </c>
      <c r="S2256" s="5">
        <f>O2256*P2256*_xll.XLOOKUP(Q2256,CALCULATION!$A$15:$A$17, CALCULATION!$B$15:$B$17)</f>
        <v>7966</v>
      </c>
      <c r="T2256">
        <v>2500</v>
      </c>
      <c r="U2256" t="s">
        <v>58</v>
      </c>
      <c r="V2256">
        <f>T2256 * _xll.XLOOKUP(U2256,CALCULATION!$A$15:$A$17, CALCULATION!$B$15:$B$17 )</f>
        <v>142.5</v>
      </c>
      <c r="W2256" s="5">
        <f>O2256*T2256*_xll.XLOOKUP(U2256,CALCULATION!$A$15:$A$17, CALCULATION!$B$15:$B$17)</f>
        <v>4987.5</v>
      </c>
      <c r="X2256" s="5">
        <f>WORKSHEET[[#This Row],[Clients Total Cost]] / WORKSHEET[[#This Row],[Clients Rate per T2 (USD)]]</f>
        <v>35</v>
      </c>
      <c r="Y2256" s="5">
        <f>WORKSHEET[[#This Row],[Clients Rate per T2 (USD)]] - WORKSHEET[[#This Row],[Supplier Rate Per t2 (USD)]]</f>
        <v>85.1</v>
      </c>
      <c r="Z2256" s="5">
        <f>WORKSHEET[[#This Row],[Profit Per T]] * WORKSHEET[[#This Row],[Weight]]</f>
        <v>2978.5</v>
      </c>
      <c r="AA2256">
        <v>0</v>
      </c>
      <c r="AB2256" s="1">
        <v>0</v>
      </c>
      <c r="AC2256" s="1">
        <v>0</v>
      </c>
      <c r="AD2256" s="1">
        <v>0</v>
      </c>
      <c r="AE2256" s="1">
        <f>WORKSHEET[[#This Row],[Delay at toll gate in days]] +WORKSHEET[[#This Row],[Delay at workshop in days]] +WORKSHEET[[#This Row],[Delay at border in days]]</f>
        <v>0</v>
      </c>
    </row>
    <row r="2257" spans="1:31" x14ac:dyDescent="0.35">
      <c r="A2257" t="s">
        <v>2278</v>
      </c>
      <c r="B2257" t="s">
        <v>10</v>
      </c>
      <c r="C2257" t="s">
        <v>56</v>
      </c>
      <c r="D2257" t="s">
        <v>3619</v>
      </c>
      <c r="E2257" t="s">
        <v>3614</v>
      </c>
      <c r="F2257" t="str">
        <f>WORKSHEET[[#This Row],[Depart From]]&amp;"-"&amp;WORKSHEET[[#This Row],[Arrive To]]</f>
        <v>Addis Ababa-Alger</v>
      </c>
      <c r="G2257" s="2">
        <v>44600</v>
      </c>
      <c r="H2257" s="2">
        <v>44600</v>
      </c>
      <c r="I2257" s="2" t="str">
        <f t="shared" si="35"/>
        <v>Delivered</v>
      </c>
      <c r="J2257" s="2" t="str">
        <f>TEXT(WORKSHEET[[#This Row],[Offloading Date]], "mmm")</f>
        <v>Feb</v>
      </c>
      <c r="K2257" s="2" t="str">
        <f>IF(OR(WORKSHEET[[#This Row],[Year]]="", ISBLANK(WORKSHEET[[#This Row],[Year]]), WORKSHEET[[#This Row],[Year]]="null"), "Exclude", "Include")</f>
        <v>Include</v>
      </c>
      <c r="L2257" t="s">
        <v>16</v>
      </c>
      <c r="M2257" t="s">
        <v>12</v>
      </c>
      <c r="N2257" t="s">
        <v>13</v>
      </c>
      <c r="O2257">
        <v>35</v>
      </c>
      <c r="P2257">
        <v>4000</v>
      </c>
      <c r="Q2257" t="s">
        <v>2201</v>
      </c>
      <c r="R2257">
        <f>P2257 * _xll.XLOOKUP(Q2257,CALCULATION!$A$15:$A$17, CALCULATION!$B$15:$B$17 )</f>
        <v>227.6</v>
      </c>
      <c r="S2257" s="5">
        <f>O2257*P2257*_xll.XLOOKUP(Q2257,CALCULATION!$A$15:$A$17, CALCULATION!$B$15:$B$17)</f>
        <v>7966</v>
      </c>
      <c r="T2257">
        <v>2500</v>
      </c>
      <c r="U2257" t="s">
        <v>58</v>
      </c>
      <c r="V2257">
        <f>T2257 * _xll.XLOOKUP(U2257,CALCULATION!$A$15:$A$17, CALCULATION!$B$15:$B$17 )</f>
        <v>142.5</v>
      </c>
      <c r="W2257" s="5">
        <f>O2257*T2257*_xll.XLOOKUP(U2257,CALCULATION!$A$15:$A$17, CALCULATION!$B$15:$B$17)</f>
        <v>4987.5</v>
      </c>
      <c r="X2257" s="5">
        <f>WORKSHEET[[#This Row],[Clients Total Cost]] / WORKSHEET[[#This Row],[Clients Rate per T2 (USD)]]</f>
        <v>35</v>
      </c>
      <c r="Y2257" s="5">
        <f>WORKSHEET[[#This Row],[Clients Rate per T2 (USD)]] - WORKSHEET[[#This Row],[Supplier Rate Per t2 (USD)]]</f>
        <v>85.1</v>
      </c>
      <c r="Z2257" s="5">
        <f>WORKSHEET[[#This Row],[Profit Per T]] * WORKSHEET[[#This Row],[Weight]]</f>
        <v>2978.5</v>
      </c>
      <c r="AA2257">
        <v>0</v>
      </c>
      <c r="AB2257" s="1">
        <v>0</v>
      </c>
      <c r="AC2257" s="1">
        <v>0</v>
      </c>
      <c r="AD2257" s="1">
        <v>0</v>
      </c>
      <c r="AE2257" s="1">
        <f>WORKSHEET[[#This Row],[Delay at toll gate in days]] +WORKSHEET[[#This Row],[Delay at workshop in days]] +WORKSHEET[[#This Row],[Delay at border in days]]</f>
        <v>0</v>
      </c>
    </row>
    <row r="2258" spans="1:31" x14ac:dyDescent="0.35">
      <c r="A2258" t="s">
        <v>2279</v>
      </c>
      <c r="B2258" t="s">
        <v>10</v>
      </c>
      <c r="C2258" t="s">
        <v>56</v>
      </c>
      <c r="D2258" t="s">
        <v>3611</v>
      </c>
      <c r="E2258" t="s">
        <v>3618</v>
      </c>
      <c r="F2258" t="str">
        <f>WORKSHEET[[#This Row],[Depart From]]&amp;"-"&amp;WORKSHEET[[#This Row],[Arrive To]]</f>
        <v>Mogadishu-Tripoli</v>
      </c>
      <c r="G2258" s="2">
        <v>44600</v>
      </c>
      <c r="H2258" s="2">
        <v>44600</v>
      </c>
      <c r="I2258" s="2" t="str">
        <f t="shared" si="35"/>
        <v>Delivered</v>
      </c>
      <c r="J2258" s="2" t="str">
        <f>TEXT(WORKSHEET[[#This Row],[Offloading Date]], "mmm")</f>
        <v>Feb</v>
      </c>
      <c r="K2258" s="2" t="str">
        <f>IF(OR(WORKSHEET[[#This Row],[Year]]="", ISBLANK(WORKSHEET[[#This Row],[Year]]), WORKSHEET[[#This Row],[Year]]="null"), "Exclude", "Include")</f>
        <v>Include</v>
      </c>
      <c r="L2258" t="s">
        <v>16</v>
      </c>
      <c r="M2258" t="s">
        <v>12</v>
      </c>
      <c r="N2258" t="s">
        <v>13</v>
      </c>
      <c r="O2258">
        <v>35</v>
      </c>
      <c r="P2258">
        <v>4000</v>
      </c>
      <c r="Q2258" t="s">
        <v>2201</v>
      </c>
      <c r="R2258">
        <f>P2258 * _xll.XLOOKUP(Q2258,CALCULATION!$A$15:$A$17, CALCULATION!$B$15:$B$17 )</f>
        <v>227.6</v>
      </c>
      <c r="S2258" s="5">
        <f>O2258*P2258*_xll.XLOOKUP(Q2258,CALCULATION!$A$15:$A$17, CALCULATION!$B$15:$B$17)</f>
        <v>7966</v>
      </c>
      <c r="T2258">
        <v>2500</v>
      </c>
      <c r="U2258" t="s">
        <v>58</v>
      </c>
      <c r="V2258">
        <f>T2258 * _xll.XLOOKUP(U2258,CALCULATION!$A$15:$A$17, CALCULATION!$B$15:$B$17 )</f>
        <v>142.5</v>
      </c>
      <c r="W2258" s="5">
        <f>O2258*T2258*_xll.XLOOKUP(U2258,CALCULATION!$A$15:$A$17, CALCULATION!$B$15:$B$17)</f>
        <v>4987.5</v>
      </c>
      <c r="X2258" s="5">
        <f>WORKSHEET[[#This Row],[Clients Total Cost]] / WORKSHEET[[#This Row],[Clients Rate per T2 (USD)]]</f>
        <v>35</v>
      </c>
      <c r="Y2258" s="5">
        <f>WORKSHEET[[#This Row],[Clients Rate per T2 (USD)]] - WORKSHEET[[#This Row],[Supplier Rate Per t2 (USD)]]</f>
        <v>85.1</v>
      </c>
      <c r="Z2258" s="5">
        <f>WORKSHEET[[#This Row],[Profit Per T]] * WORKSHEET[[#This Row],[Weight]]</f>
        <v>2978.5</v>
      </c>
      <c r="AA2258">
        <v>0</v>
      </c>
      <c r="AB2258" s="1">
        <v>0</v>
      </c>
      <c r="AC2258" s="1">
        <v>0</v>
      </c>
      <c r="AD2258" s="1">
        <v>0</v>
      </c>
      <c r="AE2258" s="1">
        <f>WORKSHEET[[#This Row],[Delay at toll gate in days]] +WORKSHEET[[#This Row],[Delay at workshop in days]] +WORKSHEET[[#This Row],[Delay at border in days]]</f>
        <v>0</v>
      </c>
    </row>
    <row r="2259" spans="1:31" x14ac:dyDescent="0.35">
      <c r="A2259" t="s">
        <v>2280</v>
      </c>
      <c r="B2259" t="s">
        <v>10</v>
      </c>
      <c r="C2259" t="s">
        <v>56</v>
      </c>
      <c r="D2259" t="s">
        <v>3616</v>
      </c>
      <c r="E2259" t="s">
        <v>3617</v>
      </c>
      <c r="F2259" t="str">
        <f>WORKSHEET[[#This Row],[Depart From]]&amp;"-"&amp;WORKSHEET[[#This Row],[Arrive To]]</f>
        <v>Marrakech-Lagos</v>
      </c>
      <c r="G2259" s="2">
        <v>44600</v>
      </c>
      <c r="H2259" s="2">
        <v>44600</v>
      </c>
      <c r="I2259" s="2" t="str">
        <f t="shared" si="35"/>
        <v>Delivered</v>
      </c>
      <c r="J2259" s="2" t="str">
        <f>TEXT(WORKSHEET[[#This Row],[Offloading Date]], "mmm")</f>
        <v>Feb</v>
      </c>
      <c r="K2259" s="2" t="str">
        <f>IF(OR(WORKSHEET[[#This Row],[Year]]="", ISBLANK(WORKSHEET[[#This Row],[Year]]), WORKSHEET[[#This Row],[Year]]="null"), "Exclude", "Include")</f>
        <v>Include</v>
      </c>
      <c r="L2259" t="s">
        <v>16</v>
      </c>
      <c r="M2259" t="s">
        <v>12</v>
      </c>
      <c r="N2259" t="s">
        <v>13</v>
      </c>
      <c r="O2259">
        <v>35</v>
      </c>
      <c r="P2259">
        <v>4000</v>
      </c>
      <c r="Q2259" t="s">
        <v>2201</v>
      </c>
      <c r="R2259">
        <f>P2259 * _xll.XLOOKUP(Q2259,CALCULATION!$A$15:$A$17, CALCULATION!$B$15:$B$17 )</f>
        <v>227.6</v>
      </c>
      <c r="S2259" s="5">
        <f>O2259*P2259*_xll.XLOOKUP(Q2259,CALCULATION!$A$15:$A$17, CALCULATION!$B$15:$B$17)</f>
        <v>7966</v>
      </c>
      <c r="T2259">
        <v>2500</v>
      </c>
      <c r="U2259" t="s">
        <v>58</v>
      </c>
      <c r="V2259">
        <f>T2259 * _xll.XLOOKUP(U2259,CALCULATION!$A$15:$A$17, CALCULATION!$B$15:$B$17 )</f>
        <v>142.5</v>
      </c>
      <c r="W2259" s="5">
        <f>O2259*T2259*_xll.XLOOKUP(U2259,CALCULATION!$A$15:$A$17, CALCULATION!$B$15:$B$17)</f>
        <v>4987.5</v>
      </c>
      <c r="X2259" s="5">
        <f>WORKSHEET[[#This Row],[Clients Total Cost]] / WORKSHEET[[#This Row],[Clients Rate per T2 (USD)]]</f>
        <v>35</v>
      </c>
      <c r="Y2259" s="5">
        <f>WORKSHEET[[#This Row],[Clients Rate per T2 (USD)]] - WORKSHEET[[#This Row],[Supplier Rate Per t2 (USD)]]</f>
        <v>85.1</v>
      </c>
      <c r="Z2259" s="5">
        <f>WORKSHEET[[#This Row],[Profit Per T]] * WORKSHEET[[#This Row],[Weight]]</f>
        <v>2978.5</v>
      </c>
      <c r="AA2259">
        <v>0</v>
      </c>
      <c r="AB2259" s="1">
        <v>0</v>
      </c>
      <c r="AC2259" s="1">
        <v>0</v>
      </c>
      <c r="AD2259" s="1">
        <v>0</v>
      </c>
      <c r="AE2259" s="1">
        <f>WORKSHEET[[#This Row],[Delay at toll gate in days]] +WORKSHEET[[#This Row],[Delay at workshop in days]] +WORKSHEET[[#This Row],[Delay at border in days]]</f>
        <v>0</v>
      </c>
    </row>
    <row r="2260" spans="1:31" x14ac:dyDescent="0.35">
      <c r="A2260" t="s">
        <v>2281</v>
      </c>
      <c r="B2260" t="s">
        <v>10</v>
      </c>
      <c r="C2260" t="s">
        <v>56</v>
      </c>
      <c r="D2260" t="s">
        <v>3611</v>
      </c>
      <c r="E2260" t="s">
        <v>3614</v>
      </c>
      <c r="F2260" t="str">
        <f>WORKSHEET[[#This Row],[Depart From]]&amp;"-"&amp;WORKSHEET[[#This Row],[Arrive To]]</f>
        <v>Mogadishu-Alger</v>
      </c>
      <c r="G2260" s="2">
        <v>44600</v>
      </c>
      <c r="H2260" s="2">
        <v>44600</v>
      </c>
      <c r="I2260" s="2" t="str">
        <f t="shared" si="35"/>
        <v>Delivered</v>
      </c>
      <c r="J2260" s="2" t="str">
        <f>TEXT(WORKSHEET[[#This Row],[Offloading Date]], "mmm")</f>
        <v>Feb</v>
      </c>
      <c r="K2260" s="2" t="str">
        <f>IF(OR(WORKSHEET[[#This Row],[Year]]="", ISBLANK(WORKSHEET[[#This Row],[Year]]), WORKSHEET[[#This Row],[Year]]="null"), "Exclude", "Include")</f>
        <v>Include</v>
      </c>
      <c r="L2260" t="s">
        <v>16</v>
      </c>
      <c r="M2260" t="s">
        <v>12</v>
      </c>
      <c r="N2260" t="s">
        <v>13</v>
      </c>
      <c r="O2260">
        <v>35</v>
      </c>
      <c r="P2260">
        <v>4000</v>
      </c>
      <c r="Q2260" t="s">
        <v>2201</v>
      </c>
      <c r="R2260">
        <f>P2260 * _xll.XLOOKUP(Q2260,CALCULATION!$A$15:$A$17, CALCULATION!$B$15:$B$17 )</f>
        <v>227.6</v>
      </c>
      <c r="S2260" s="5">
        <f>O2260*P2260*_xll.XLOOKUP(Q2260,CALCULATION!$A$15:$A$17, CALCULATION!$B$15:$B$17)</f>
        <v>7966</v>
      </c>
      <c r="T2260">
        <v>2500</v>
      </c>
      <c r="U2260" t="s">
        <v>58</v>
      </c>
      <c r="V2260">
        <f>T2260 * _xll.XLOOKUP(U2260,CALCULATION!$A$15:$A$17, CALCULATION!$B$15:$B$17 )</f>
        <v>142.5</v>
      </c>
      <c r="W2260" s="5">
        <f>O2260*T2260*_xll.XLOOKUP(U2260,CALCULATION!$A$15:$A$17, CALCULATION!$B$15:$B$17)</f>
        <v>4987.5</v>
      </c>
      <c r="X2260" s="5">
        <f>WORKSHEET[[#This Row],[Clients Total Cost]] / WORKSHEET[[#This Row],[Clients Rate per T2 (USD)]]</f>
        <v>35</v>
      </c>
      <c r="Y2260" s="5">
        <f>WORKSHEET[[#This Row],[Clients Rate per T2 (USD)]] - WORKSHEET[[#This Row],[Supplier Rate Per t2 (USD)]]</f>
        <v>85.1</v>
      </c>
      <c r="Z2260" s="5">
        <f>WORKSHEET[[#This Row],[Profit Per T]] * WORKSHEET[[#This Row],[Weight]]</f>
        <v>2978.5</v>
      </c>
      <c r="AA2260">
        <v>0</v>
      </c>
      <c r="AB2260" s="1">
        <v>0</v>
      </c>
      <c r="AC2260" s="1">
        <v>0</v>
      </c>
      <c r="AD2260" s="1">
        <v>0</v>
      </c>
      <c r="AE2260" s="1">
        <f>WORKSHEET[[#This Row],[Delay at toll gate in days]] +WORKSHEET[[#This Row],[Delay at workshop in days]] +WORKSHEET[[#This Row],[Delay at border in days]]</f>
        <v>0</v>
      </c>
    </row>
    <row r="2261" spans="1:31" x14ac:dyDescent="0.35">
      <c r="A2261" t="s">
        <v>2282</v>
      </c>
      <c r="B2261" t="s">
        <v>10</v>
      </c>
      <c r="C2261" t="s">
        <v>56</v>
      </c>
      <c r="D2261" t="s">
        <v>3616</v>
      </c>
      <c r="E2261" t="s">
        <v>3617</v>
      </c>
      <c r="F2261" t="str">
        <f>WORKSHEET[[#This Row],[Depart From]]&amp;"-"&amp;WORKSHEET[[#This Row],[Arrive To]]</f>
        <v>Marrakech-Lagos</v>
      </c>
      <c r="G2261" s="2">
        <v>44600</v>
      </c>
      <c r="H2261" s="2">
        <v>44600</v>
      </c>
      <c r="I2261" s="2" t="str">
        <f t="shared" si="35"/>
        <v>Delivered</v>
      </c>
      <c r="J2261" s="2" t="str">
        <f>TEXT(WORKSHEET[[#This Row],[Offloading Date]], "mmm")</f>
        <v>Feb</v>
      </c>
      <c r="K2261" s="2" t="str">
        <f>IF(OR(WORKSHEET[[#This Row],[Year]]="", ISBLANK(WORKSHEET[[#This Row],[Year]]), WORKSHEET[[#This Row],[Year]]="null"), "Exclude", "Include")</f>
        <v>Include</v>
      </c>
      <c r="L2261" t="s">
        <v>16</v>
      </c>
      <c r="M2261" t="s">
        <v>12</v>
      </c>
      <c r="N2261" t="s">
        <v>13</v>
      </c>
      <c r="O2261">
        <v>35</v>
      </c>
      <c r="P2261">
        <v>4000</v>
      </c>
      <c r="Q2261" t="s">
        <v>2201</v>
      </c>
      <c r="R2261">
        <f>P2261 * _xll.XLOOKUP(Q2261,CALCULATION!$A$15:$A$17, CALCULATION!$B$15:$B$17 )</f>
        <v>227.6</v>
      </c>
      <c r="S2261" s="5">
        <f>O2261*P2261*_xll.XLOOKUP(Q2261,CALCULATION!$A$15:$A$17, CALCULATION!$B$15:$B$17)</f>
        <v>7966</v>
      </c>
      <c r="T2261">
        <v>2500</v>
      </c>
      <c r="U2261" t="s">
        <v>58</v>
      </c>
      <c r="V2261">
        <f>T2261 * _xll.XLOOKUP(U2261,CALCULATION!$A$15:$A$17, CALCULATION!$B$15:$B$17 )</f>
        <v>142.5</v>
      </c>
      <c r="W2261" s="5">
        <f>O2261*T2261*_xll.XLOOKUP(U2261,CALCULATION!$A$15:$A$17, CALCULATION!$B$15:$B$17)</f>
        <v>4987.5</v>
      </c>
      <c r="X2261" s="5">
        <f>WORKSHEET[[#This Row],[Clients Total Cost]] / WORKSHEET[[#This Row],[Clients Rate per T2 (USD)]]</f>
        <v>35</v>
      </c>
      <c r="Y2261" s="5">
        <f>WORKSHEET[[#This Row],[Clients Rate per T2 (USD)]] - WORKSHEET[[#This Row],[Supplier Rate Per t2 (USD)]]</f>
        <v>85.1</v>
      </c>
      <c r="Z2261" s="5">
        <f>WORKSHEET[[#This Row],[Profit Per T]] * WORKSHEET[[#This Row],[Weight]]</f>
        <v>2978.5</v>
      </c>
      <c r="AA2261">
        <v>0</v>
      </c>
      <c r="AB2261" s="1">
        <v>0</v>
      </c>
      <c r="AC2261" s="1">
        <v>0</v>
      </c>
      <c r="AD2261" s="1">
        <v>0</v>
      </c>
      <c r="AE2261" s="1">
        <f>WORKSHEET[[#This Row],[Delay at toll gate in days]] +WORKSHEET[[#This Row],[Delay at workshop in days]] +WORKSHEET[[#This Row],[Delay at border in days]]</f>
        <v>0</v>
      </c>
    </row>
    <row r="2262" spans="1:31" x14ac:dyDescent="0.35">
      <c r="A2262" t="s">
        <v>2283</v>
      </c>
      <c r="B2262" t="s">
        <v>10</v>
      </c>
      <c r="C2262" t="s">
        <v>56</v>
      </c>
      <c r="D2262" t="s">
        <v>3611</v>
      </c>
      <c r="E2262" t="s">
        <v>3618</v>
      </c>
      <c r="F2262" t="str">
        <f>WORKSHEET[[#This Row],[Depart From]]&amp;"-"&amp;WORKSHEET[[#This Row],[Arrive To]]</f>
        <v>Mogadishu-Tripoli</v>
      </c>
      <c r="G2262" s="2">
        <v>44600</v>
      </c>
      <c r="H2262" s="2">
        <v>44600</v>
      </c>
      <c r="I2262" s="2" t="str">
        <f t="shared" si="35"/>
        <v>Delivered</v>
      </c>
      <c r="J2262" s="2" t="str">
        <f>TEXT(WORKSHEET[[#This Row],[Offloading Date]], "mmm")</f>
        <v>Feb</v>
      </c>
      <c r="K2262" s="2" t="str">
        <f>IF(OR(WORKSHEET[[#This Row],[Year]]="", ISBLANK(WORKSHEET[[#This Row],[Year]]), WORKSHEET[[#This Row],[Year]]="null"), "Exclude", "Include")</f>
        <v>Include</v>
      </c>
      <c r="L2262" t="s">
        <v>16</v>
      </c>
      <c r="M2262" t="s">
        <v>12</v>
      </c>
      <c r="N2262" t="s">
        <v>13</v>
      </c>
      <c r="O2262">
        <v>35</v>
      </c>
      <c r="P2262">
        <v>4000</v>
      </c>
      <c r="Q2262" t="s">
        <v>2201</v>
      </c>
      <c r="R2262">
        <f>P2262 * _xll.XLOOKUP(Q2262,CALCULATION!$A$15:$A$17, CALCULATION!$B$15:$B$17 )</f>
        <v>227.6</v>
      </c>
      <c r="S2262" s="5">
        <f>O2262*P2262*_xll.XLOOKUP(Q2262,CALCULATION!$A$15:$A$17, CALCULATION!$B$15:$B$17)</f>
        <v>7966</v>
      </c>
      <c r="T2262">
        <v>2500</v>
      </c>
      <c r="U2262" t="s">
        <v>58</v>
      </c>
      <c r="V2262">
        <f>T2262 * _xll.XLOOKUP(U2262,CALCULATION!$A$15:$A$17, CALCULATION!$B$15:$B$17 )</f>
        <v>142.5</v>
      </c>
      <c r="W2262" s="5">
        <f>O2262*T2262*_xll.XLOOKUP(U2262,CALCULATION!$A$15:$A$17, CALCULATION!$B$15:$B$17)</f>
        <v>4987.5</v>
      </c>
      <c r="X2262" s="5">
        <f>WORKSHEET[[#This Row],[Clients Total Cost]] / WORKSHEET[[#This Row],[Clients Rate per T2 (USD)]]</f>
        <v>35</v>
      </c>
      <c r="Y2262" s="5">
        <f>WORKSHEET[[#This Row],[Clients Rate per T2 (USD)]] - WORKSHEET[[#This Row],[Supplier Rate Per t2 (USD)]]</f>
        <v>85.1</v>
      </c>
      <c r="Z2262" s="5">
        <f>WORKSHEET[[#This Row],[Profit Per T]] * WORKSHEET[[#This Row],[Weight]]</f>
        <v>2978.5</v>
      </c>
      <c r="AA2262">
        <v>0</v>
      </c>
      <c r="AB2262" s="1">
        <v>0</v>
      </c>
      <c r="AC2262" s="1">
        <v>0</v>
      </c>
      <c r="AD2262" s="1">
        <v>0</v>
      </c>
      <c r="AE2262" s="1">
        <f>WORKSHEET[[#This Row],[Delay at toll gate in days]] +WORKSHEET[[#This Row],[Delay at workshop in days]] +WORKSHEET[[#This Row],[Delay at border in days]]</f>
        <v>0</v>
      </c>
    </row>
    <row r="2263" spans="1:31" x14ac:dyDescent="0.35">
      <c r="A2263" t="s">
        <v>2284</v>
      </c>
      <c r="B2263" t="s">
        <v>10</v>
      </c>
      <c r="C2263" t="s">
        <v>56</v>
      </c>
      <c r="D2263" t="s">
        <v>3611</v>
      </c>
      <c r="E2263" t="s">
        <v>3612</v>
      </c>
      <c r="F2263" t="str">
        <f>WORKSHEET[[#This Row],[Depart From]]&amp;"-"&amp;WORKSHEET[[#This Row],[Arrive To]]</f>
        <v>Mogadishu-Victoria</v>
      </c>
      <c r="G2263" s="2">
        <v>44600</v>
      </c>
      <c r="H2263" s="2">
        <v>44600</v>
      </c>
      <c r="I2263" s="2" t="str">
        <f t="shared" si="35"/>
        <v>Delivered</v>
      </c>
      <c r="J2263" s="2" t="str">
        <f>TEXT(WORKSHEET[[#This Row],[Offloading Date]], "mmm")</f>
        <v>Feb</v>
      </c>
      <c r="K2263" s="2" t="str">
        <f>IF(OR(WORKSHEET[[#This Row],[Year]]="", ISBLANK(WORKSHEET[[#This Row],[Year]]), WORKSHEET[[#This Row],[Year]]="null"), "Exclude", "Include")</f>
        <v>Include</v>
      </c>
      <c r="L2263" t="s">
        <v>16</v>
      </c>
      <c r="M2263" t="s">
        <v>12</v>
      </c>
      <c r="N2263" t="s">
        <v>13</v>
      </c>
      <c r="O2263">
        <v>35</v>
      </c>
      <c r="P2263">
        <v>4000</v>
      </c>
      <c r="Q2263" t="s">
        <v>2201</v>
      </c>
      <c r="R2263">
        <f>P2263 * _xll.XLOOKUP(Q2263,CALCULATION!$A$15:$A$17, CALCULATION!$B$15:$B$17 )</f>
        <v>227.6</v>
      </c>
      <c r="S2263" s="5">
        <f>O2263*P2263*_xll.XLOOKUP(Q2263,CALCULATION!$A$15:$A$17, CALCULATION!$B$15:$B$17)</f>
        <v>7966</v>
      </c>
      <c r="T2263">
        <v>2500</v>
      </c>
      <c r="U2263" t="s">
        <v>58</v>
      </c>
      <c r="V2263">
        <f>T2263 * _xll.XLOOKUP(U2263,CALCULATION!$A$15:$A$17, CALCULATION!$B$15:$B$17 )</f>
        <v>142.5</v>
      </c>
      <c r="W2263" s="5">
        <f>O2263*T2263*_xll.XLOOKUP(U2263,CALCULATION!$A$15:$A$17, CALCULATION!$B$15:$B$17)</f>
        <v>4987.5</v>
      </c>
      <c r="X2263" s="5">
        <f>WORKSHEET[[#This Row],[Clients Total Cost]] / WORKSHEET[[#This Row],[Clients Rate per T2 (USD)]]</f>
        <v>35</v>
      </c>
      <c r="Y2263" s="5">
        <f>WORKSHEET[[#This Row],[Clients Rate per T2 (USD)]] - WORKSHEET[[#This Row],[Supplier Rate Per t2 (USD)]]</f>
        <v>85.1</v>
      </c>
      <c r="Z2263" s="5">
        <f>WORKSHEET[[#This Row],[Profit Per T]] * WORKSHEET[[#This Row],[Weight]]</f>
        <v>2978.5</v>
      </c>
      <c r="AA2263">
        <v>0</v>
      </c>
      <c r="AB2263" s="1">
        <v>0</v>
      </c>
      <c r="AC2263" s="1">
        <v>0</v>
      </c>
      <c r="AD2263" s="1">
        <v>0</v>
      </c>
      <c r="AE2263" s="1">
        <f>WORKSHEET[[#This Row],[Delay at toll gate in days]] +WORKSHEET[[#This Row],[Delay at workshop in days]] +WORKSHEET[[#This Row],[Delay at border in days]]</f>
        <v>0</v>
      </c>
    </row>
    <row r="2264" spans="1:31" x14ac:dyDescent="0.35">
      <c r="A2264" t="s">
        <v>2285</v>
      </c>
      <c r="B2264" t="s">
        <v>10</v>
      </c>
      <c r="C2264" t="s">
        <v>56</v>
      </c>
      <c r="D2264" t="s">
        <v>3615</v>
      </c>
      <c r="E2264" t="s">
        <v>3614</v>
      </c>
      <c r="F2264" t="str">
        <f>WORKSHEET[[#This Row],[Depart From]]&amp;"-"&amp;WORKSHEET[[#This Row],[Arrive To]]</f>
        <v>Mombasa-Alger</v>
      </c>
      <c r="G2264" s="2">
        <v>44600</v>
      </c>
      <c r="H2264" s="2">
        <v>44600</v>
      </c>
      <c r="I2264" s="2" t="str">
        <f t="shared" si="35"/>
        <v>Delivered</v>
      </c>
      <c r="J2264" s="2" t="str">
        <f>TEXT(WORKSHEET[[#This Row],[Offloading Date]], "mmm")</f>
        <v>Feb</v>
      </c>
      <c r="K2264" s="2" t="str">
        <f>IF(OR(WORKSHEET[[#This Row],[Year]]="", ISBLANK(WORKSHEET[[#This Row],[Year]]), WORKSHEET[[#This Row],[Year]]="null"), "Exclude", "Include")</f>
        <v>Include</v>
      </c>
      <c r="L2264" t="s">
        <v>16</v>
      </c>
      <c r="M2264" t="s">
        <v>12</v>
      </c>
      <c r="N2264" t="s">
        <v>13</v>
      </c>
      <c r="O2264">
        <v>35</v>
      </c>
      <c r="P2264">
        <v>4000</v>
      </c>
      <c r="Q2264" t="s">
        <v>2201</v>
      </c>
      <c r="R2264">
        <f>P2264 * _xll.XLOOKUP(Q2264,CALCULATION!$A$15:$A$17, CALCULATION!$B$15:$B$17 )</f>
        <v>227.6</v>
      </c>
      <c r="S2264" s="5">
        <f>O2264*P2264*_xll.XLOOKUP(Q2264,CALCULATION!$A$15:$A$17, CALCULATION!$B$15:$B$17)</f>
        <v>7966</v>
      </c>
      <c r="T2264">
        <v>2500</v>
      </c>
      <c r="U2264" t="s">
        <v>58</v>
      </c>
      <c r="V2264">
        <f>T2264 * _xll.XLOOKUP(U2264,CALCULATION!$A$15:$A$17, CALCULATION!$B$15:$B$17 )</f>
        <v>142.5</v>
      </c>
      <c r="W2264" s="5">
        <f>O2264*T2264*_xll.XLOOKUP(U2264,CALCULATION!$A$15:$A$17, CALCULATION!$B$15:$B$17)</f>
        <v>4987.5</v>
      </c>
      <c r="X2264" s="5">
        <f>WORKSHEET[[#This Row],[Clients Total Cost]] / WORKSHEET[[#This Row],[Clients Rate per T2 (USD)]]</f>
        <v>35</v>
      </c>
      <c r="Y2264" s="5">
        <f>WORKSHEET[[#This Row],[Clients Rate per T2 (USD)]] - WORKSHEET[[#This Row],[Supplier Rate Per t2 (USD)]]</f>
        <v>85.1</v>
      </c>
      <c r="Z2264" s="5">
        <f>WORKSHEET[[#This Row],[Profit Per T]] * WORKSHEET[[#This Row],[Weight]]</f>
        <v>2978.5</v>
      </c>
      <c r="AA2264">
        <v>0</v>
      </c>
      <c r="AB2264" s="1">
        <v>0</v>
      </c>
      <c r="AC2264" s="1">
        <v>0</v>
      </c>
      <c r="AD2264" s="1">
        <v>0</v>
      </c>
      <c r="AE2264" s="1">
        <f>WORKSHEET[[#This Row],[Delay at toll gate in days]] +WORKSHEET[[#This Row],[Delay at workshop in days]] +WORKSHEET[[#This Row],[Delay at border in days]]</f>
        <v>0</v>
      </c>
    </row>
    <row r="2265" spans="1:31" x14ac:dyDescent="0.35">
      <c r="A2265" t="s">
        <v>2286</v>
      </c>
      <c r="B2265" t="s">
        <v>10</v>
      </c>
      <c r="C2265" t="s">
        <v>56</v>
      </c>
      <c r="D2265" t="s">
        <v>3615</v>
      </c>
      <c r="E2265" t="s">
        <v>3613</v>
      </c>
      <c r="F2265" t="str">
        <f>WORKSHEET[[#This Row],[Depart From]]&amp;"-"&amp;WORKSHEET[[#This Row],[Arrive To]]</f>
        <v>Mombasa-Sanaa</v>
      </c>
      <c r="G2265" s="2">
        <v>44600</v>
      </c>
      <c r="H2265" s="2">
        <v>44600</v>
      </c>
      <c r="I2265" s="2" t="str">
        <f t="shared" si="35"/>
        <v>Delivered</v>
      </c>
      <c r="J2265" s="2" t="str">
        <f>TEXT(WORKSHEET[[#This Row],[Offloading Date]], "mmm")</f>
        <v>Feb</v>
      </c>
      <c r="K2265" s="2" t="str">
        <f>IF(OR(WORKSHEET[[#This Row],[Year]]="", ISBLANK(WORKSHEET[[#This Row],[Year]]), WORKSHEET[[#This Row],[Year]]="null"), "Exclude", "Include")</f>
        <v>Include</v>
      </c>
      <c r="L2265" t="s">
        <v>16</v>
      </c>
      <c r="M2265" t="s">
        <v>12</v>
      </c>
      <c r="N2265" t="s">
        <v>13</v>
      </c>
      <c r="O2265">
        <v>35</v>
      </c>
      <c r="P2265">
        <v>4000</v>
      </c>
      <c r="Q2265" t="s">
        <v>2201</v>
      </c>
      <c r="R2265">
        <f>P2265 * _xll.XLOOKUP(Q2265,CALCULATION!$A$15:$A$17, CALCULATION!$B$15:$B$17 )</f>
        <v>227.6</v>
      </c>
      <c r="S2265" s="5">
        <f>O2265*P2265*_xll.XLOOKUP(Q2265,CALCULATION!$A$15:$A$17, CALCULATION!$B$15:$B$17)</f>
        <v>7966</v>
      </c>
      <c r="T2265">
        <v>2500</v>
      </c>
      <c r="U2265" t="s">
        <v>58</v>
      </c>
      <c r="V2265">
        <f>T2265 * _xll.XLOOKUP(U2265,CALCULATION!$A$15:$A$17, CALCULATION!$B$15:$B$17 )</f>
        <v>142.5</v>
      </c>
      <c r="W2265" s="5">
        <f>O2265*T2265*_xll.XLOOKUP(U2265,CALCULATION!$A$15:$A$17, CALCULATION!$B$15:$B$17)</f>
        <v>4987.5</v>
      </c>
      <c r="X2265" s="5">
        <f>WORKSHEET[[#This Row],[Clients Total Cost]] / WORKSHEET[[#This Row],[Clients Rate per T2 (USD)]]</f>
        <v>35</v>
      </c>
      <c r="Y2265" s="5">
        <f>WORKSHEET[[#This Row],[Clients Rate per T2 (USD)]] - WORKSHEET[[#This Row],[Supplier Rate Per t2 (USD)]]</f>
        <v>85.1</v>
      </c>
      <c r="Z2265" s="5">
        <f>WORKSHEET[[#This Row],[Profit Per T]] * WORKSHEET[[#This Row],[Weight]]</f>
        <v>2978.5</v>
      </c>
      <c r="AA2265">
        <v>0</v>
      </c>
      <c r="AB2265" s="1">
        <v>0</v>
      </c>
      <c r="AC2265" s="1">
        <v>0</v>
      </c>
      <c r="AD2265" s="1">
        <v>0</v>
      </c>
      <c r="AE2265" s="1">
        <f>WORKSHEET[[#This Row],[Delay at toll gate in days]] +WORKSHEET[[#This Row],[Delay at workshop in days]] +WORKSHEET[[#This Row],[Delay at border in days]]</f>
        <v>0</v>
      </c>
    </row>
    <row r="2266" spans="1:31" x14ac:dyDescent="0.35">
      <c r="A2266" t="s">
        <v>2287</v>
      </c>
      <c r="B2266" t="s">
        <v>10</v>
      </c>
      <c r="C2266" t="s">
        <v>56</v>
      </c>
      <c r="D2266" t="s">
        <v>3620</v>
      </c>
      <c r="E2266" t="s">
        <v>3613</v>
      </c>
      <c r="F2266" t="str">
        <f>WORKSHEET[[#This Row],[Depart From]]&amp;"-"&amp;WORKSHEET[[#This Row],[Arrive To]]</f>
        <v>Zanzibar-Sanaa</v>
      </c>
      <c r="G2266" s="2">
        <v>44600</v>
      </c>
      <c r="H2266" s="2">
        <v>44600</v>
      </c>
      <c r="I2266" s="2" t="str">
        <f t="shared" si="35"/>
        <v>Delivered</v>
      </c>
      <c r="J2266" s="2" t="str">
        <f>TEXT(WORKSHEET[[#This Row],[Offloading Date]], "mmm")</f>
        <v>Feb</v>
      </c>
      <c r="K2266" s="2" t="str">
        <f>IF(OR(WORKSHEET[[#This Row],[Year]]="", ISBLANK(WORKSHEET[[#This Row],[Year]]), WORKSHEET[[#This Row],[Year]]="null"), "Exclude", "Include")</f>
        <v>Include</v>
      </c>
      <c r="L2266" t="s">
        <v>16</v>
      </c>
      <c r="M2266" t="s">
        <v>12</v>
      </c>
      <c r="N2266" t="s">
        <v>13</v>
      </c>
      <c r="O2266">
        <v>35</v>
      </c>
      <c r="P2266">
        <v>4000</v>
      </c>
      <c r="Q2266" t="s">
        <v>2201</v>
      </c>
      <c r="R2266">
        <f>P2266 * _xll.XLOOKUP(Q2266,CALCULATION!$A$15:$A$17, CALCULATION!$B$15:$B$17 )</f>
        <v>227.6</v>
      </c>
      <c r="S2266" s="5">
        <f>O2266*P2266*_xll.XLOOKUP(Q2266,CALCULATION!$A$15:$A$17, CALCULATION!$B$15:$B$17)</f>
        <v>7966</v>
      </c>
      <c r="T2266">
        <v>2500</v>
      </c>
      <c r="U2266" t="s">
        <v>58</v>
      </c>
      <c r="V2266">
        <f>T2266 * _xll.XLOOKUP(U2266,CALCULATION!$A$15:$A$17, CALCULATION!$B$15:$B$17 )</f>
        <v>142.5</v>
      </c>
      <c r="W2266" s="5">
        <f>O2266*T2266*_xll.XLOOKUP(U2266,CALCULATION!$A$15:$A$17, CALCULATION!$B$15:$B$17)</f>
        <v>4987.5</v>
      </c>
      <c r="X2266" s="5">
        <f>WORKSHEET[[#This Row],[Clients Total Cost]] / WORKSHEET[[#This Row],[Clients Rate per T2 (USD)]]</f>
        <v>35</v>
      </c>
      <c r="Y2266" s="5">
        <f>WORKSHEET[[#This Row],[Clients Rate per T2 (USD)]] - WORKSHEET[[#This Row],[Supplier Rate Per t2 (USD)]]</f>
        <v>85.1</v>
      </c>
      <c r="Z2266" s="5">
        <f>WORKSHEET[[#This Row],[Profit Per T]] * WORKSHEET[[#This Row],[Weight]]</f>
        <v>2978.5</v>
      </c>
      <c r="AA2266">
        <v>0</v>
      </c>
      <c r="AB2266" s="1">
        <v>0</v>
      </c>
      <c r="AC2266" s="1">
        <v>0</v>
      </c>
      <c r="AD2266" s="1">
        <v>0</v>
      </c>
      <c r="AE2266" s="1">
        <f>WORKSHEET[[#This Row],[Delay at toll gate in days]] +WORKSHEET[[#This Row],[Delay at workshop in days]] +WORKSHEET[[#This Row],[Delay at border in days]]</f>
        <v>0</v>
      </c>
    </row>
    <row r="2267" spans="1:31" x14ac:dyDescent="0.35">
      <c r="A2267" t="s">
        <v>2288</v>
      </c>
      <c r="B2267" t="s">
        <v>10</v>
      </c>
      <c r="C2267" t="s">
        <v>56</v>
      </c>
      <c r="D2267" t="s">
        <v>3620</v>
      </c>
      <c r="E2267" t="s">
        <v>3613</v>
      </c>
      <c r="F2267" t="str">
        <f>WORKSHEET[[#This Row],[Depart From]]&amp;"-"&amp;WORKSHEET[[#This Row],[Arrive To]]</f>
        <v>Zanzibar-Sanaa</v>
      </c>
      <c r="G2267" s="2">
        <v>44600</v>
      </c>
      <c r="H2267" s="2">
        <v>44600</v>
      </c>
      <c r="I2267" s="2" t="str">
        <f t="shared" si="35"/>
        <v>Delivered</v>
      </c>
      <c r="J2267" s="2" t="str">
        <f>TEXT(WORKSHEET[[#This Row],[Offloading Date]], "mmm")</f>
        <v>Feb</v>
      </c>
      <c r="K2267" s="2" t="str">
        <f>IF(OR(WORKSHEET[[#This Row],[Year]]="", ISBLANK(WORKSHEET[[#This Row],[Year]]), WORKSHEET[[#This Row],[Year]]="null"), "Exclude", "Include")</f>
        <v>Include</v>
      </c>
      <c r="L2267" t="s">
        <v>16</v>
      </c>
      <c r="M2267" t="s">
        <v>12</v>
      </c>
      <c r="N2267" t="s">
        <v>13</v>
      </c>
      <c r="O2267">
        <v>35</v>
      </c>
      <c r="P2267">
        <v>4000</v>
      </c>
      <c r="Q2267" t="s">
        <v>2201</v>
      </c>
      <c r="R2267">
        <f>P2267 * _xll.XLOOKUP(Q2267,CALCULATION!$A$15:$A$17, CALCULATION!$B$15:$B$17 )</f>
        <v>227.6</v>
      </c>
      <c r="S2267" s="5">
        <f>O2267*P2267*_xll.XLOOKUP(Q2267,CALCULATION!$A$15:$A$17, CALCULATION!$B$15:$B$17)</f>
        <v>7966</v>
      </c>
      <c r="T2267">
        <v>2500</v>
      </c>
      <c r="U2267" t="s">
        <v>58</v>
      </c>
      <c r="V2267">
        <f>T2267 * _xll.XLOOKUP(U2267,CALCULATION!$A$15:$A$17, CALCULATION!$B$15:$B$17 )</f>
        <v>142.5</v>
      </c>
      <c r="W2267" s="5">
        <f>O2267*T2267*_xll.XLOOKUP(U2267,CALCULATION!$A$15:$A$17, CALCULATION!$B$15:$B$17)</f>
        <v>4987.5</v>
      </c>
      <c r="X2267" s="5">
        <f>WORKSHEET[[#This Row],[Clients Total Cost]] / WORKSHEET[[#This Row],[Clients Rate per T2 (USD)]]</f>
        <v>35</v>
      </c>
      <c r="Y2267" s="5">
        <f>WORKSHEET[[#This Row],[Clients Rate per T2 (USD)]] - WORKSHEET[[#This Row],[Supplier Rate Per t2 (USD)]]</f>
        <v>85.1</v>
      </c>
      <c r="Z2267" s="5">
        <f>WORKSHEET[[#This Row],[Profit Per T]] * WORKSHEET[[#This Row],[Weight]]</f>
        <v>2978.5</v>
      </c>
      <c r="AA2267">
        <v>0</v>
      </c>
      <c r="AB2267" s="1">
        <v>0</v>
      </c>
      <c r="AC2267" s="1">
        <v>0</v>
      </c>
      <c r="AD2267" s="1">
        <v>0</v>
      </c>
      <c r="AE2267" s="1">
        <f>WORKSHEET[[#This Row],[Delay at toll gate in days]] +WORKSHEET[[#This Row],[Delay at workshop in days]] +WORKSHEET[[#This Row],[Delay at border in days]]</f>
        <v>0</v>
      </c>
    </row>
    <row r="2268" spans="1:31" x14ac:dyDescent="0.35">
      <c r="A2268" t="s">
        <v>2289</v>
      </c>
      <c r="B2268" t="s">
        <v>10</v>
      </c>
      <c r="C2268" t="s">
        <v>56</v>
      </c>
      <c r="D2268" t="s">
        <v>3615</v>
      </c>
      <c r="E2268" t="s">
        <v>3614</v>
      </c>
      <c r="F2268" t="str">
        <f>WORKSHEET[[#This Row],[Depart From]]&amp;"-"&amp;WORKSHEET[[#This Row],[Arrive To]]</f>
        <v>Mombasa-Alger</v>
      </c>
      <c r="G2268" s="2">
        <v>44600</v>
      </c>
      <c r="H2268" s="2">
        <v>44600</v>
      </c>
      <c r="I2268" s="2" t="str">
        <f t="shared" si="35"/>
        <v>Delivered</v>
      </c>
      <c r="J2268" s="2" t="str">
        <f>TEXT(WORKSHEET[[#This Row],[Offloading Date]], "mmm")</f>
        <v>Feb</v>
      </c>
      <c r="K2268" s="2" t="str">
        <f>IF(OR(WORKSHEET[[#This Row],[Year]]="", ISBLANK(WORKSHEET[[#This Row],[Year]]), WORKSHEET[[#This Row],[Year]]="null"), "Exclude", "Include")</f>
        <v>Include</v>
      </c>
      <c r="L2268" t="s">
        <v>16</v>
      </c>
      <c r="M2268" t="s">
        <v>12</v>
      </c>
      <c r="N2268" t="s">
        <v>13</v>
      </c>
      <c r="O2268">
        <v>35</v>
      </c>
      <c r="P2268">
        <v>4000</v>
      </c>
      <c r="Q2268" t="s">
        <v>2201</v>
      </c>
      <c r="R2268">
        <f>P2268 * _xll.XLOOKUP(Q2268,CALCULATION!$A$15:$A$17, CALCULATION!$B$15:$B$17 )</f>
        <v>227.6</v>
      </c>
      <c r="S2268" s="5">
        <f>O2268*P2268*_xll.XLOOKUP(Q2268,CALCULATION!$A$15:$A$17, CALCULATION!$B$15:$B$17)</f>
        <v>7966</v>
      </c>
      <c r="T2268">
        <v>2500</v>
      </c>
      <c r="U2268" t="s">
        <v>58</v>
      </c>
      <c r="V2268">
        <f>T2268 * _xll.XLOOKUP(U2268,CALCULATION!$A$15:$A$17, CALCULATION!$B$15:$B$17 )</f>
        <v>142.5</v>
      </c>
      <c r="W2268" s="5">
        <f>O2268*T2268*_xll.XLOOKUP(U2268,CALCULATION!$A$15:$A$17, CALCULATION!$B$15:$B$17)</f>
        <v>4987.5</v>
      </c>
      <c r="X2268" s="5">
        <f>WORKSHEET[[#This Row],[Clients Total Cost]] / WORKSHEET[[#This Row],[Clients Rate per T2 (USD)]]</f>
        <v>35</v>
      </c>
      <c r="Y2268" s="5">
        <f>WORKSHEET[[#This Row],[Clients Rate per T2 (USD)]] - WORKSHEET[[#This Row],[Supplier Rate Per t2 (USD)]]</f>
        <v>85.1</v>
      </c>
      <c r="Z2268" s="5">
        <f>WORKSHEET[[#This Row],[Profit Per T]] * WORKSHEET[[#This Row],[Weight]]</f>
        <v>2978.5</v>
      </c>
      <c r="AA2268">
        <v>0</v>
      </c>
      <c r="AB2268" s="1">
        <v>0</v>
      </c>
      <c r="AC2268" s="1">
        <v>0</v>
      </c>
      <c r="AD2268" s="1">
        <v>0</v>
      </c>
      <c r="AE2268" s="1">
        <f>WORKSHEET[[#This Row],[Delay at toll gate in days]] +WORKSHEET[[#This Row],[Delay at workshop in days]] +WORKSHEET[[#This Row],[Delay at border in days]]</f>
        <v>0</v>
      </c>
    </row>
    <row r="2269" spans="1:31" x14ac:dyDescent="0.35">
      <c r="A2269" t="s">
        <v>2290</v>
      </c>
      <c r="B2269" t="s">
        <v>10</v>
      </c>
      <c r="C2269" t="s">
        <v>56</v>
      </c>
      <c r="D2269" t="s">
        <v>3616</v>
      </c>
      <c r="E2269" t="s">
        <v>3618</v>
      </c>
      <c r="F2269" t="str">
        <f>WORKSHEET[[#This Row],[Depart From]]&amp;"-"&amp;WORKSHEET[[#This Row],[Arrive To]]</f>
        <v>Marrakech-Tripoli</v>
      </c>
      <c r="G2269" s="2">
        <v>44600</v>
      </c>
      <c r="H2269" s="2">
        <v>44600</v>
      </c>
      <c r="I2269" s="2" t="str">
        <f t="shared" si="35"/>
        <v>Delivered</v>
      </c>
      <c r="J2269" s="2" t="str">
        <f>TEXT(WORKSHEET[[#This Row],[Offloading Date]], "mmm")</f>
        <v>Feb</v>
      </c>
      <c r="K2269" s="2" t="str">
        <f>IF(OR(WORKSHEET[[#This Row],[Year]]="", ISBLANK(WORKSHEET[[#This Row],[Year]]), WORKSHEET[[#This Row],[Year]]="null"), "Exclude", "Include")</f>
        <v>Include</v>
      </c>
      <c r="L2269" t="s">
        <v>16</v>
      </c>
      <c r="M2269" t="s">
        <v>12</v>
      </c>
      <c r="N2269" t="s">
        <v>13</v>
      </c>
      <c r="O2269">
        <v>35</v>
      </c>
      <c r="P2269">
        <v>4000</v>
      </c>
      <c r="Q2269" t="s">
        <v>2201</v>
      </c>
      <c r="R2269">
        <f>P2269 * _xll.XLOOKUP(Q2269,CALCULATION!$A$15:$A$17, CALCULATION!$B$15:$B$17 )</f>
        <v>227.6</v>
      </c>
      <c r="S2269" s="5">
        <f>O2269*P2269*_xll.XLOOKUP(Q2269,CALCULATION!$A$15:$A$17, CALCULATION!$B$15:$B$17)</f>
        <v>7966</v>
      </c>
      <c r="T2269">
        <v>2500</v>
      </c>
      <c r="U2269" t="s">
        <v>58</v>
      </c>
      <c r="V2269">
        <f>T2269 * _xll.XLOOKUP(U2269,CALCULATION!$A$15:$A$17, CALCULATION!$B$15:$B$17 )</f>
        <v>142.5</v>
      </c>
      <c r="W2269" s="5">
        <f>O2269*T2269*_xll.XLOOKUP(U2269,CALCULATION!$A$15:$A$17, CALCULATION!$B$15:$B$17)</f>
        <v>4987.5</v>
      </c>
      <c r="X2269" s="5">
        <f>WORKSHEET[[#This Row],[Clients Total Cost]] / WORKSHEET[[#This Row],[Clients Rate per T2 (USD)]]</f>
        <v>35</v>
      </c>
      <c r="Y2269" s="5">
        <f>WORKSHEET[[#This Row],[Clients Rate per T2 (USD)]] - WORKSHEET[[#This Row],[Supplier Rate Per t2 (USD)]]</f>
        <v>85.1</v>
      </c>
      <c r="Z2269" s="5">
        <f>WORKSHEET[[#This Row],[Profit Per T]] * WORKSHEET[[#This Row],[Weight]]</f>
        <v>2978.5</v>
      </c>
      <c r="AA2269">
        <v>0</v>
      </c>
      <c r="AB2269" s="1">
        <v>0</v>
      </c>
      <c r="AC2269" s="1">
        <v>0</v>
      </c>
      <c r="AD2269" s="1">
        <v>0</v>
      </c>
      <c r="AE2269" s="1">
        <f>WORKSHEET[[#This Row],[Delay at toll gate in days]] +WORKSHEET[[#This Row],[Delay at workshop in days]] +WORKSHEET[[#This Row],[Delay at border in days]]</f>
        <v>0</v>
      </c>
    </row>
    <row r="2270" spans="1:31" x14ac:dyDescent="0.35">
      <c r="A2270" t="s">
        <v>2291</v>
      </c>
      <c r="B2270" t="s">
        <v>10</v>
      </c>
      <c r="C2270" t="s">
        <v>56</v>
      </c>
      <c r="D2270" t="s">
        <v>3620</v>
      </c>
      <c r="E2270" t="s">
        <v>3617</v>
      </c>
      <c r="F2270" t="str">
        <f>WORKSHEET[[#This Row],[Depart From]]&amp;"-"&amp;WORKSHEET[[#This Row],[Arrive To]]</f>
        <v>Zanzibar-Lagos</v>
      </c>
      <c r="G2270" s="2">
        <v>44602</v>
      </c>
      <c r="H2270" s="2">
        <v>44602</v>
      </c>
      <c r="I2270" s="2" t="str">
        <f t="shared" si="35"/>
        <v>Delivered</v>
      </c>
      <c r="J2270" s="2" t="str">
        <f>TEXT(WORKSHEET[[#This Row],[Offloading Date]], "mmm")</f>
        <v>Feb</v>
      </c>
      <c r="K2270" s="2" t="str">
        <f>IF(OR(WORKSHEET[[#This Row],[Year]]="", ISBLANK(WORKSHEET[[#This Row],[Year]]), WORKSHEET[[#This Row],[Year]]="null"), "Exclude", "Include")</f>
        <v>Include</v>
      </c>
      <c r="L2270" t="s">
        <v>16</v>
      </c>
      <c r="M2270" t="s">
        <v>12</v>
      </c>
      <c r="N2270" t="s">
        <v>13</v>
      </c>
      <c r="O2270">
        <v>35</v>
      </c>
      <c r="P2270">
        <v>4000</v>
      </c>
      <c r="Q2270" t="s">
        <v>2201</v>
      </c>
      <c r="R2270">
        <f>P2270 * _xll.XLOOKUP(Q2270,CALCULATION!$A$15:$A$17, CALCULATION!$B$15:$B$17 )</f>
        <v>227.6</v>
      </c>
      <c r="S2270" s="5">
        <f>O2270*P2270*_xll.XLOOKUP(Q2270,CALCULATION!$A$15:$A$17, CALCULATION!$B$15:$B$17)</f>
        <v>7966</v>
      </c>
      <c r="T2270">
        <v>2500</v>
      </c>
      <c r="U2270" t="s">
        <v>58</v>
      </c>
      <c r="V2270">
        <f>T2270 * _xll.XLOOKUP(U2270,CALCULATION!$A$15:$A$17, CALCULATION!$B$15:$B$17 )</f>
        <v>142.5</v>
      </c>
      <c r="W2270" s="5">
        <f>O2270*T2270*_xll.XLOOKUP(U2270,CALCULATION!$A$15:$A$17, CALCULATION!$B$15:$B$17)</f>
        <v>4987.5</v>
      </c>
      <c r="X2270" s="5">
        <f>WORKSHEET[[#This Row],[Clients Total Cost]] / WORKSHEET[[#This Row],[Clients Rate per T2 (USD)]]</f>
        <v>35</v>
      </c>
      <c r="Y2270" s="5">
        <f>WORKSHEET[[#This Row],[Clients Rate per T2 (USD)]] - WORKSHEET[[#This Row],[Supplier Rate Per t2 (USD)]]</f>
        <v>85.1</v>
      </c>
      <c r="Z2270" s="5">
        <f>WORKSHEET[[#This Row],[Profit Per T]] * WORKSHEET[[#This Row],[Weight]]</f>
        <v>2978.5</v>
      </c>
      <c r="AA2270">
        <v>0</v>
      </c>
      <c r="AB2270" s="1">
        <v>0</v>
      </c>
      <c r="AC2270" s="1">
        <v>0</v>
      </c>
      <c r="AD2270" s="1">
        <v>0</v>
      </c>
      <c r="AE2270" s="1">
        <f>WORKSHEET[[#This Row],[Delay at toll gate in days]] +WORKSHEET[[#This Row],[Delay at workshop in days]] +WORKSHEET[[#This Row],[Delay at border in days]]</f>
        <v>0</v>
      </c>
    </row>
    <row r="2271" spans="1:31" x14ac:dyDescent="0.35">
      <c r="A2271" t="s">
        <v>2292</v>
      </c>
      <c r="B2271" t="s">
        <v>10</v>
      </c>
      <c r="C2271" t="s">
        <v>56</v>
      </c>
      <c r="D2271" t="s">
        <v>3620</v>
      </c>
      <c r="E2271" t="s">
        <v>3612</v>
      </c>
      <c r="F2271" t="str">
        <f>WORKSHEET[[#This Row],[Depart From]]&amp;"-"&amp;WORKSHEET[[#This Row],[Arrive To]]</f>
        <v>Zanzibar-Victoria</v>
      </c>
      <c r="G2271" s="2">
        <v>44602</v>
      </c>
      <c r="H2271" s="2">
        <v>44602</v>
      </c>
      <c r="I2271" s="2" t="str">
        <f t="shared" si="35"/>
        <v>Delivered</v>
      </c>
      <c r="J2271" s="2" t="str">
        <f>TEXT(WORKSHEET[[#This Row],[Offloading Date]], "mmm")</f>
        <v>Feb</v>
      </c>
      <c r="K2271" s="2" t="str">
        <f>IF(OR(WORKSHEET[[#This Row],[Year]]="", ISBLANK(WORKSHEET[[#This Row],[Year]]), WORKSHEET[[#This Row],[Year]]="null"), "Exclude", "Include")</f>
        <v>Include</v>
      </c>
      <c r="L2271" t="s">
        <v>16</v>
      </c>
      <c r="M2271" t="s">
        <v>12</v>
      </c>
      <c r="N2271" t="s">
        <v>13</v>
      </c>
      <c r="O2271">
        <v>35</v>
      </c>
      <c r="P2271">
        <v>4000</v>
      </c>
      <c r="Q2271" t="s">
        <v>2201</v>
      </c>
      <c r="R2271">
        <f>P2271 * _xll.XLOOKUP(Q2271,CALCULATION!$A$15:$A$17, CALCULATION!$B$15:$B$17 )</f>
        <v>227.6</v>
      </c>
      <c r="S2271" s="5">
        <f>O2271*P2271*_xll.XLOOKUP(Q2271,CALCULATION!$A$15:$A$17, CALCULATION!$B$15:$B$17)</f>
        <v>7966</v>
      </c>
      <c r="T2271">
        <v>2500</v>
      </c>
      <c r="U2271" t="s">
        <v>58</v>
      </c>
      <c r="V2271">
        <f>T2271 * _xll.XLOOKUP(U2271,CALCULATION!$A$15:$A$17, CALCULATION!$B$15:$B$17 )</f>
        <v>142.5</v>
      </c>
      <c r="W2271" s="5">
        <f>O2271*T2271*_xll.XLOOKUP(U2271,CALCULATION!$A$15:$A$17, CALCULATION!$B$15:$B$17)</f>
        <v>4987.5</v>
      </c>
      <c r="X2271" s="5">
        <f>WORKSHEET[[#This Row],[Clients Total Cost]] / WORKSHEET[[#This Row],[Clients Rate per T2 (USD)]]</f>
        <v>35</v>
      </c>
      <c r="Y2271" s="5">
        <f>WORKSHEET[[#This Row],[Clients Rate per T2 (USD)]] - WORKSHEET[[#This Row],[Supplier Rate Per t2 (USD)]]</f>
        <v>85.1</v>
      </c>
      <c r="Z2271" s="5">
        <f>WORKSHEET[[#This Row],[Profit Per T]] * WORKSHEET[[#This Row],[Weight]]</f>
        <v>2978.5</v>
      </c>
      <c r="AA2271">
        <v>0</v>
      </c>
      <c r="AB2271" s="1">
        <v>0</v>
      </c>
      <c r="AC2271" s="1">
        <v>0</v>
      </c>
      <c r="AD2271" s="1">
        <v>0</v>
      </c>
      <c r="AE2271" s="1">
        <f>WORKSHEET[[#This Row],[Delay at toll gate in days]] +WORKSHEET[[#This Row],[Delay at workshop in days]] +WORKSHEET[[#This Row],[Delay at border in days]]</f>
        <v>0</v>
      </c>
    </row>
    <row r="2272" spans="1:31" x14ac:dyDescent="0.35">
      <c r="A2272" t="s">
        <v>2293</v>
      </c>
      <c r="B2272" t="s">
        <v>10</v>
      </c>
      <c r="C2272" t="s">
        <v>56</v>
      </c>
      <c r="D2272" t="s">
        <v>3616</v>
      </c>
      <c r="E2272" t="s">
        <v>3614</v>
      </c>
      <c r="F2272" t="str">
        <f>WORKSHEET[[#This Row],[Depart From]]&amp;"-"&amp;WORKSHEET[[#This Row],[Arrive To]]</f>
        <v>Marrakech-Alger</v>
      </c>
      <c r="G2272" s="2">
        <v>44602</v>
      </c>
      <c r="H2272" s="2">
        <v>44602</v>
      </c>
      <c r="I2272" s="2" t="str">
        <f t="shared" si="35"/>
        <v>Delivered</v>
      </c>
      <c r="J2272" s="2" t="str">
        <f>TEXT(WORKSHEET[[#This Row],[Offloading Date]], "mmm")</f>
        <v>Feb</v>
      </c>
      <c r="K2272" s="2" t="str">
        <f>IF(OR(WORKSHEET[[#This Row],[Year]]="", ISBLANK(WORKSHEET[[#This Row],[Year]]), WORKSHEET[[#This Row],[Year]]="null"), "Exclude", "Include")</f>
        <v>Include</v>
      </c>
      <c r="L2272" t="s">
        <v>16</v>
      </c>
      <c r="M2272" t="s">
        <v>12</v>
      </c>
      <c r="N2272" t="s">
        <v>13</v>
      </c>
      <c r="O2272">
        <v>35</v>
      </c>
      <c r="P2272">
        <v>4000</v>
      </c>
      <c r="Q2272" t="s">
        <v>2201</v>
      </c>
      <c r="R2272">
        <f>P2272 * _xll.XLOOKUP(Q2272,CALCULATION!$A$15:$A$17, CALCULATION!$B$15:$B$17 )</f>
        <v>227.6</v>
      </c>
      <c r="S2272" s="5">
        <f>O2272*P2272*_xll.XLOOKUP(Q2272,CALCULATION!$A$15:$A$17, CALCULATION!$B$15:$B$17)</f>
        <v>7966</v>
      </c>
      <c r="T2272">
        <v>2500</v>
      </c>
      <c r="U2272" t="s">
        <v>58</v>
      </c>
      <c r="V2272">
        <f>T2272 * _xll.XLOOKUP(U2272,CALCULATION!$A$15:$A$17, CALCULATION!$B$15:$B$17 )</f>
        <v>142.5</v>
      </c>
      <c r="W2272" s="5">
        <f>O2272*T2272*_xll.XLOOKUP(U2272,CALCULATION!$A$15:$A$17, CALCULATION!$B$15:$B$17)</f>
        <v>4987.5</v>
      </c>
      <c r="X2272" s="5">
        <f>WORKSHEET[[#This Row],[Clients Total Cost]] / WORKSHEET[[#This Row],[Clients Rate per T2 (USD)]]</f>
        <v>35</v>
      </c>
      <c r="Y2272" s="5">
        <f>WORKSHEET[[#This Row],[Clients Rate per T2 (USD)]] - WORKSHEET[[#This Row],[Supplier Rate Per t2 (USD)]]</f>
        <v>85.1</v>
      </c>
      <c r="Z2272" s="5">
        <f>WORKSHEET[[#This Row],[Profit Per T]] * WORKSHEET[[#This Row],[Weight]]</f>
        <v>2978.5</v>
      </c>
      <c r="AA2272">
        <v>0</v>
      </c>
      <c r="AB2272" s="1">
        <v>0</v>
      </c>
      <c r="AC2272" s="1">
        <v>0</v>
      </c>
      <c r="AD2272" s="1">
        <v>0</v>
      </c>
      <c r="AE2272" s="1">
        <f>WORKSHEET[[#This Row],[Delay at toll gate in days]] +WORKSHEET[[#This Row],[Delay at workshop in days]] +WORKSHEET[[#This Row],[Delay at border in days]]</f>
        <v>0</v>
      </c>
    </row>
    <row r="2273" spans="1:31" x14ac:dyDescent="0.35">
      <c r="A2273" t="s">
        <v>2294</v>
      </c>
      <c r="B2273" t="s">
        <v>10</v>
      </c>
      <c r="C2273" t="s">
        <v>56</v>
      </c>
      <c r="D2273" t="s">
        <v>3616</v>
      </c>
      <c r="E2273" t="s">
        <v>3617</v>
      </c>
      <c r="F2273" t="str">
        <f>WORKSHEET[[#This Row],[Depart From]]&amp;"-"&amp;WORKSHEET[[#This Row],[Arrive To]]</f>
        <v>Marrakech-Lagos</v>
      </c>
      <c r="G2273" s="2">
        <v>44602</v>
      </c>
      <c r="H2273" s="2">
        <v>44602</v>
      </c>
      <c r="I2273" s="2" t="str">
        <f t="shared" si="35"/>
        <v>Delivered</v>
      </c>
      <c r="J2273" s="2" t="str">
        <f>TEXT(WORKSHEET[[#This Row],[Offloading Date]], "mmm")</f>
        <v>Feb</v>
      </c>
      <c r="K2273" s="2" t="str">
        <f>IF(OR(WORKSHEET[[#This Row],[Year]]="", ISBLANK(WORKSHEET[[#This Row],[Year]]), WORKSHEET[[#This Row],[Year]]="null"), "Exclude", "Include")</f>
        <v>Include</v>
      </c>
      <c r="L2273" t="s">
        <v>16</v>
      </c>
      <c r="M2273" t="s">
        <v>12</v>
      </c>
      <c r="N2273" t="s">
        <v>13</v>
      </c>
      <c r="O2273">
        <v>35</v>
      </c>
      <c r="P2273">
        <v>4000</v>
      </c>
      <c r="Q2273" t="s">
        <v>2201</v>
      </c>
      <c r="R2273">
        <f>P2273 * _xll.XLOOKUP(Q2273,CALCULATION!$A$15:$A$17, CALCULATION!$B$15:$B$17 )</f>
        <v>227.6</v>
      </c>
      <c r="S2273" s="5">
        <f>O2273*P2273*_xll.XLOOKUP(Q2273,CALCULATION!$A$15:$A$17, CALCULATION!$B$15:$B$17)</f>
        <v>7966</v>
      </c>
      <c r="T2273">
        <v>2500</v>
      </c>
      <c r="U2273" t="s">
        <v>58</v>
      </c>
      <c r="V2273">
        <f>T2273 * _xll.XLOOKUP(U2273,CALCULATION!$A$15:$A$17, CALCULATION!$B$15:$B$17 )</f>
        <v>142.5</v>
      </c>
      <c r="W2273" s="5">
        <f>O2273*T2273*_xll.XLOOKUP(U2273,CALCULATION!$A$15:$A$17, CALCULATION!$B$15:$B$17)</f>
        <v>4987.5</v>
      </c>
      <c r="X2273" s="5">
        <f>WORKSHEET[[#This Row],[Clients Total Cost]] / WORKSHEET[[#This Row],[Clients Rate per T2 (USD)]]</f>
        <v>35</v>
      </c>
      <c r="Y2273" s="5">
        <f>WORKSHEET[[#This Row],[Clients Rate per T2 (USD)]] - WORKSHEET[[#This Row],[Supplier Rate Per t2 (USD)]]</f>
        <v>85.1</v>
      </c>
      <c r="Z2273" s="5">
        <f>WORKSHEET[[#This Row],[Profit Per T]] * WORKSHEET[[#This Row],[Weight]]</f>
        <v>2978.5</v>
      </c>
      <c r="AA2273">
        <v>0</v>
      </c>
      <c r="AB2273" s="1">
        <v>0</v>
      </c>
      <c r="AC2273" s="1">
        <v>0</v>
      </c>
      <c r="AD2273" s="1">
        <v>0</v>
      </c>
      <c r="AE2273" s="1">
        <f>WORKSHEET[[#This Row],[Delay at toll gate in days]] +WORKSHEET[[#This Row],[Delay at workshop in days]] +WORKSHEET[[#This Row],[Delay at border in days]]</f>
        <v>0</v>
      </c>
    </row>
    <row r="2274" spans="1:31" x14ac:dyDescent="0.35">
      <c r="A2274" t="s">
        <v>2295</v>
      </c>
      <c r="B2274" t="s">
        <v>10</v>
      </c>
      <c r="C2274" t="s">
        <v>56</v>
      </c>
      <c r="D2274" t="s">
        <v>3619</v>
      </c>
      <c r="E2274" t="s">
        <v>3612</v>
      </c>
      <c r="F2274" t="str">
        <f>WORKSHEET[[#This Row],[Depart From]]&amp;"-"&amp;WORKSHEET[[#This Row],[Arrive To]]</f>
        <v>Addis Ababa-Victoria</v>
      </c>
      <c r="G2274" s="2">
        <v>44571</v>
      </c>
      <c r="H2274" s="2">
        <v>44589</v>
      </c>
      <c r="I2274" s="2" t="str">
        <f t="shared" si="35"/>
        <v>Delivered</v>
      </c>
      <c r="J2274" s="2" t="str">
        <f>TEXT(WORKSHEET[[#This Row],[Offloading Date]], "mmm")</f>
        <v>Jan</v>
      </c>
      <c r="K2274" s="2" t="str">
        <f>IF(OR(WORKSHEET[[#This Row],[Year]]="", ISBLANK(WORKSHEET[[#This Row],[Year]]), WORKSHEET[[#This Row],[Year]]="null"), "Exclude", "Include")</f>
        <v>Include</v>
      </c>
      <c r="L2274" t="s">
        <v>16</v>
      </c>
      <c r="M2274" t="s">
        <v>16</v>
      </c>
      <c r="N2274" t="s">
        <v>13</v>
      </c>
      <c r="O2274">
        <v>35</v>
      </c>
      <c r="P2274">
        <v>600</v>
      </c>
      <c r="Q2274" t="s">
        <v>14</v>
      </c>
      <c r="R2274">
        <f>P2274 * _xll.XLOOKUP(Q2274,CALCULATION!$A$15:$A$17, CALCULATION!$B$15:$B$17 )</f>
        <v>600</v>
      </c>
      <c r="S2274" s="5">
        <f>O2274*P2274*_xll.XLOOKUP(Q2274,CALCULATION!$A$15:$A$17, CALCULATION!$B$15:$B$17)</f>
        <v>21000</v>
      </c>
      <c r="T2274">
        <v>300</v>
      </c>
      <c r="U2274" t="s">
        <v>14</v>
      </c>
      <c r="V2274">
        <f>T2274 * _xll.XLOOKUP(U2274,CALCULATION!$A$15:$A$17, CALCULATION!$B$15:$B$17 )</f>
        <v>300</v>
      </c>
      <c r="W2274" s="5">
        <f>O2274*T2274*_xll.XLOOKUP(U2274,CALCULATION!$A$15:$A$17, CALCULATION!$B$15:$B$17)</f>
        <v>10500</v>
      </c>
      <c r="X2274" s="5">
        <f>WORKSHEET[[#This Row],[Clients Total Cost]] / WORKSHEET[[#This Row],[Clients Rate per T2 (USD)]]</f>
        <v>35</v>
      </c>
      <c r="Y2274" s="5">
        <f>WORKSHEET[[#This Row],[Clients Rate per T2 (USD)]] - WORKSHEET[[#This Row],[Supplier Rate Per t2 (USD)]]</f>
        <v>300</v>
      </c>
      <c r="Z2274" s="5">
        <f>WORKSHEET[[#This Row],[Profit Per T]] * WORKSHEET[[#This Row],[Weight]]</f>
        <v>10500</v>
      </c>
      <c r="AA2274">
        <v>0</v>
      </c>
      <c r="AB2274" s="1">
        <v>2.6999999999999997</v>
      </c>
      <c r="AC2274" s="1">
        <v>1.8</v>
      </c>
      <c r="AD2274" s="1">
        <v>2.25</v>
      </c>
      <c r="AE2274" s="1">
        <f>WORKSHEET[[#This Row],[Delay at toll gate in days]] +WORKSHEET[[#This Row],[Delay at workshop in days]] +WORKSHEET[[#This Row],[Delay at border in days]]</f>
        <v>6.75</v>
      </c>
    </row>
    <row r="2275" spans="1:31" x14ac:dyDescent="0.35">
      <c r="A2275" t="s">
        <v>2296</v>
      </c>
      <c r="B2275" t="s">
        <v>10</v>
      </c>
      <c r="C2275" t="s">
        <v>56</v>
      </c>
      <c r="D2275" t="s">
        <v>3611</v>
      </c>
      <c r="E2275" t="s">
        <v>3612</v>
      </c>
      <c r="F2275" t="str">
        <f>WORKSHEET[[#This Row],[Depart From]]&amp;"-"&amp;WORKSHEET[[#This Row],[Arrive To]]</f>
        <v>Mogadishu-Victoria</v>
      </c>
      <c r="G2275" s="2">
        <v>44571</v>
      </c>
      <c r="H2275" s="2">
        <v>44581</v>
      </c>
      <c r="I2275" s="2" t="str">
        <f t="shared" si="35"/>
        <v>Delivered</v>
      </c>
      <c r="J2275" s="2" t="str">
        <f>TEXT(WORKSHEET[[#This Row],[Offloading Date]], "mmm")</f>
        <v>Jan</v>
      </c>
      <c r="K2275" s="2" t="str">
        <f>IF(OR(WORKSHEET[[#This Row],[Year]]="", ISBLANK(WORKSHEET[[#This Row],[Year]]), WORKSHEET[[#This Row],[Year]]="null"), "Exclude", "Include")</f>
        <v>Include</v>
      </c>
      <c r="L2275" t="s">
        <v>16</v>
      </c>
      <c r="M2275" t="s">
        <v>16</v>
      </c>
      <c r="N2275" t="s">
        <v>13</v>
      </c>
      <c r="O2275">
        <v>35</v>
      </c>
      <c r="P2275">
        <v>600</v>
      </c>
      <c r="Q2275" t="s">
        <v>14</v>
      </c>
      <c r="R2275">
        <f>P2275 * _xll.XLOOKUP(Q2275,CALCULATION!$A$15:$A$17, CALCULATION!$B$15:$B$17 )</f>
        <v>600</v>
      </c>
      <c r="S2275" s="5">
        <f>O2275*P2275*_xll.XLOOKUP(Q2275,CALCULATION!$A$15:$A$17, CALCULATION!$B$15:$B$17)</f>
        <v>21000</v>
      </c>
      <c r="T2275">
        <v>300</v>
      </c>
      <c r="U2275" t="s">
        <v>14</v>
      </c>
      <c r="V2275">
        <f>T2275 * _xll.XLOOKUP(U2275,CALCULATION!$A$15:$A$17, CALCULATION!$B$15:$B$17 )</f>
        <v>300</v>
      </c>
      <c r="W2275" s="5">
        <f>O2275*T2275*_xll.XLOOKUP(U2275,CALCULATION!$A$15:$A$17, CALCULATION!$B$15:$B$17)</f>
        <v>10500</v>
      </c>
      <c r="X2275" s="5">
        <f>WORKSHEET[[#This Row],[Clients Total Cost]] / WORKSHEET[[#This Row],[Clients Rate per T2 (USD)]]</f>
        <v>35</v>
      </c>
      <c r="Y2275" s="5">
        <f>WORKSHEET[[#This Row],[Clients Rate per T2 (USD)]] - WORKSHEET[[#This Row],[Supplier Rate Per t2 (USD)]]</f>
        <v>300</v>
      </c>
      <c r="Z2275" s="5">
        <f>WORKSHEET[[#This Row],[Profit Per T]] * WORKSHEET[[#This Row],[Weight]]</f>
        <v>10500</v>
      </c>
      <c r="AA2275">
        <v>0</v>
      </c>
      <c r="AB2275" s="1">
        <v>1.5</v>
      </c>
      <c r="AC2275" s="1">
        <v>1</v>
      </c>
      <c r="AD2275" s="1">
        <v>1.25</v>
      </c>
      <c r="AE2275" s="1">
        <f>WORKSHEET[[#This Row],[Delay at toll gate in days]] +WORKSHEET[[#This Row],[Delay at workshop in days]] +WORKSHEET[[#This Row],[Delay at border in days]]</f>
        <v>3.75</v>
      </c>
    </row>
    <row r="2276" spans="1:31" x14ac:dyDescent="0.35">
      <c r="A2276" t="s">
        <v>2297</v>
      </c>
      <c r="B2276" t="s">
        <v>10</v>
      </c>
      <c r="C2276" t="s">
        <v>56</v>
      </c>
      <c r="D2276" t="s">
        <v>3616</v>
      </c>
      <c r="E2276" t="s">
        <v>3613</v>
      </c>
      <c r="F2276" t="str">
        <f>WORKSHEET[[#This Row],[Depart From]]&amp;"-"&amp;WORKSHEET[[#This Row],[Arrive To]]</f>
        <v>Marrakech-Sanaa</v>
      </c>
      <c r="G2276" s="2">
        <v>44571</v>
      </c>
      <c r="H2276" s="2">
        <v>44581</v>
      </c>
      <c r="I2276" s="2" t="str">
        <f t="shared" si="35"/>
        <v>Delivered</v>
      </c>
      <c r="J2276" s="2" t="str">
        <f>TEXT(WORKSHEET[[#This Row],[Offloading Date]], "mmm")</f>
        <v>Jan</v>
      </c>
      <c r="K2276" s="2" t="str">
        <f>IF(OR(WORKSHEET[[#This Row],[Year]]="", ISBLANK(WORKSHEET[[#This Row],[Year]]), WORKSHEET[[#This Row],[Year]]="null"), "Exclude", "Include")</f>
        <v>Include</v>
      </c>
      <c r="L2276" t="s">
        <v>16</v>
      </c>
      <c r="M2276" t="s">
        <v>16</v>
      </c>
      <c r="N2276" t="s">
        <v>13</v>
      </c>
      <c r="O2276">
        <v>35</v>
      </c>
      <c r="P2276">
        <v>600</v>
      </c>
      <c r="Q2276" t="s">
        <v>14</v>
      </c>
      <c r="R2276">
        <f>P2276 * _xll.XLOOKUP(Q2276,CALCULATION!$A$15:$A$17, CALCULATION!$B$15:$B$17 )</f>
        <v>600</v>
      </c>
      <c r="S2276" s="5">
        <f>O2276*P2276*_xll.XLOOKUP(Q2276,CALCULATION!$A$15:$A$17, CALCULATION!$B$15:$B$17)</f>
        <v>21000</v>
      </c>
      <c r="T2276">
        <v>300</v>
      </c>
      <c r="U2276" t="s">
        <v>14</v>
      </c>
      <c r="V2276">
        <f>T2276 * _xll.XLOOKUP(U2276,CALCULATION!$A$15:$A$17, CALCULATION!$B$15:$B$17 )</f>
        <v>300</v>
      </c>
      <c r="W2276" s="5">
        <f>O2276*T2276*_xll.XLOOKUP(U2276,CALCULATION!$A$15:$A$17, CALCULATION!$B$15:$B$17)</f>
        <v>10500</v>
      </c>
      <c r="X2276" s="5">
        <f>WORKSHEET[[#This Row],[Clients Total Cost]] / WORKSHEET[[#This Row],[Clients Rate per T2 (USD)]]</f>
        <v>35</v>
      </c>
      <c r="Y2276" s="5">
        <f>WORKSHEET[[#This Row],[Clients Rate per T2 (USD)]] - WORKSHEET[[#This Row],[Supplier Rate Per t2 (USD)]]</f>
        <v>300</v>
      </c>
      <c r="Z2276" s="5">
        <f>WORKSHEET[[#This Row],[Profit Per T]] * WORKSHEET[[#This Row],[Weight]]</f>
        <v>10500</v>
      </c>
      <c r="AA2276">
        <v>0</v>
      </c>
      <c r="AB2276" s="1">
        <v>1.5</v>
      </c>
      <c r="AC2276" s="1">
        <v>1</v>
      </c>
      <c r="AD2276" s="1">
        <v>1.25</v>
      </c>
      <c r="AE2276" s="1">
        <f>WORKSHEET[[#This Row],[Delay at toll gate in days]] +WORKSHEET[[#This Row],[Delay at workshop in days]] +WORKSHEET[[#This Row],[Delay at border in days]]</f>
        <v>3.75</v>
      </c>
    </row>
    <row r="2277" spans="1:31" x14ac:dyDescent="0.35">
      <c r="A2277" t="s">
        <v>2298</v>
      </c>
      <c r="B2277" t="s">
        <v>10</v>
      </c>
      <c r="C2277" t="s">
        <v>56</v>
      </c>
      <c r="D2277" t="s">
        <v>3616</v>
      </c>
      <c r="E2277" t="s">
        <v>3613</v>
      </c>
      <c r="F2277" t="str">
        <f>WORKSHEET[[#This Row],[Depart From]]&amp;"-"&amp;WORKSHEET[[#This Row],[Arrive To]]</f>
        <v>Marrakech-Sanaa</v>
      </c>
      <c r="G2277" s="2">
        <v>44572</v>
      </c>
      <c r="H2277" s="2">
        <v>44579</v>
      </c>
      <c r="I2277" s="2" t="str">
        <f t="shared" si="35"/>
        <v>Delivered</v>
      </c>
      <c r="J2277" s="2" t="str">
        <f>TEXT(WORKSHEET[[#This Row],[Offloading Date]], "mmm")</f>
        <v>Jan</v>
      </c>
      <c r="K2277" s="2" t="str">
        <f>IF(OR(WORKSHEET[[#This Row],[Year]]="", ISBLANK(WORKSHEET[[#This Row],[Year]]), WORKSHEET[[#This Row],[Year]]="null"), "Exclude", "Include")</f>
        <v>Include</v>
      </c>
      <c r="L2277" t="s">
        <v>16</v>
      </c>
      <c r="M2277" t="s">
        <v>16</v>
      </c>
      <c r="N2277" t="s">
        <v>13</v>
      </c>
      <c r="O2277">
        <v>35</v>
      </c>
      <c r="P2277">
        <v>600</v>
      </c>
      <c r="Q2277" t="s">
        <v>14</v>
      </c>
      <c r="R2277">
        <f>P2277 * _xll.XLOOKUP(Q2277,CALCULATION!$A$15:$A$17, CALCULATION!$B$15:$B$17 )</f>
        <v>600</v>
      </c>
      <c r="S2277" s="5">
        <f>O2277*P2277*_xll.XLOOKUP(Q2277,CALCULATION!$A$15:$A$17, CALCULATION!$B$15:$B$17)</f>
        <v>21000</v>
      </c>
      <c r="T2277">
        <v>300</v>
      </c>
      <c r="U2277" t="s">
        <v>14</v>
      </c>
      <c r="V2277">
        <f>T2277 * _xll.XLOOKUP(U2277,CALCULATION!$A$15:$A$17, CALCULATION!$B$15:$B$17 )</f>
        <v>300</v>
      </c>
      <c r="W2277" s="5">
        <f>O2277*T2277*_xll.XLOOKUP(U2277,CALCULATION!$A$15:$A$17, CALCULATION!$B$15:$B$17)</f>
        <v>10500</v>
      </c>
      <c r="X2277" s="5">
        <f>WORKSHEET[[#This Row],[Clients Total Cost]] / WORKSHEET[[#This Row],[Clients Rate per T2 (USD)]]</f>
        <v>35</v>
      </c>
      <c r="Y2277" s="5">
        <f>WORKSHEET[[#This Row],[Clients Rate per T2 (USD)]] - WORKSHEET[[#This Row],[Supplier Rate Per t2 (USD)]]</f>
        <v>300</v>
      </c>
      <c r="Z2277" s="5">
        <f>WORKSHEET[[#This Row],[Profit Per T]] * WORKSHEET[[#This Row],[Weight]]</f>
        <v>10500</v>
      </c>
      <c r="AA2277">
        <v>0</v>
      </c>
      <c r="AB2277" s="1">
        <v>1.05</v>
      </c>
      <c r="AC2277" s="1">
        <v>0.70000000000000007</v>
      </c>
      <c r="AD2277" s="1">
        <v>0.875</v>
      </c>
      <c r="AE2277" s="1">
        <f>WORKSHEET[[#This Row],[Delay at toll gate in days]] +WORKSHEET[[#This Row],[Delay at workshop in days]] +WORKSHEET[[#This Row],[Delay at border in days]]</f>
        <v>2.625</v>
      </c>
    </row>
    <row r="2278" spans="1:31" x14ac:dyDescent="0.35">
      <c r="A2278" t="s">
        <v>2299</v>
      </c>
      <c r="B2278" t="s">
        <v>10</v>
      </c>
      <c r="C2278" t="s">
        <v>56</v>
      </c>
      <c r="D2278" t="s">
        <v>3619</v>
      </c>
      <c r="E2278" t="s">
        <v>3612</v>
      </c>
      <c r="F2278" t="str">
        <f>WORKSHEET[[#This Row],[Depart From]]&amp;"-"&amp;WORKSHEET[[#This Row],[Arrive To]]</f>
        <v>Addis Ababa-Victoria</v>
      </c>
      <c r="G2278" s="2">
        <v>44572</v>
      </c>
      <c r="H2278" s="2">
        <v>44581</v>
      </c>
      <c r="I2278" s="2" t="str">
        <f t="shared" si="35"/>
        <v>Delivered</v>
      </c>
      <c r="J2278" s="2" t="str">
        <f>TEXT(WORKSHEET[[#This Row],[Offloading Date]], "mmm")</f>
        <v>Jan</v>
      </c>
      <c r="K2278" s="2" t="str">
        <f>IF(OR(WORKSHEET[[#This Row],[Year]]="", ISBLANK(WORKSHEET[[#This Row],[Year]]), WORKSHEET[[#This Row],[Year]]="null"), "Exclude", "Include")</f>
        <v>Include</v>
      </c>
      <c r="L2278" t="s">
        <v>16</v>
      </c>
      <c r="M2278" t="s">
        <v>16</v>
      </c>
      <c r="N2278" t="s">
        <v>13</v>
      </c>
      <c r="O2278">
        <v>35</v>
      </c>
      <c r="P2278">
        <v>600</v>
      </c>
      <c r="Q2278" t="s">
        <v>14</v>
      </c>
      <c r="R2278">
        <f>P2278 * _xll.XLOOKUP(Q2278,CALCULATION!$A$15:$A$17, CALCULATION!$B$15:$B$17 )</f>
        <v>600</v>
      </c>
      <c r="S2278" s="5">
        <f>O2278*P2278*_xll.XLOOKUP(Q2278,CALCULATION!$A$15:$A$17, CALCULATION!$B$15:$B$17)</f>
        <v>21000</v>
      </c>
      <c r="T2278">
        <v>300</v>
      </c>
      <c r="U2278" t="s">
        <v>14</v>
      </c>
      <c r="V2278">
        <f>T2278 * _xll.XLOOKUP(U2278,CALCULATION!$A$15:$A$17, CALCULATION!$B$15:$B$17 )</f>
        <v>300</v>
      </c>
      <c r="W2278" s="5">
        <f>O2278*T2278*_xll.XLOOKUP(U2278,CALCULATION!$A$15:$A$17, CALCULATION!$B$15:$B$17)</f>
        <v>10500</v>
      </c>
      <c r="X2278" s="5">
        <f>WORKSHEET[[#This Row],[Clients Total Cost]] / WORKSHEET[[#This Row],[Clients Rate per T2 (USD)]]</f>
        <v>35</v>
      </c>
      <c r="Y2278" s="5">
        <f>WORKSHEET[[#This Row],[Clients Rate per T2 (USD)]] - WORKSHEET[[#This Row],[Supplier Rate Per t2 (USD)]]</f>
        <v>300</v>
      </c>
      <c r="Z2278" s="5">
        <f>WORKSHEET[[#This Row],[Profit Per T]] * WORKSHEET[[#This Row],[Weight]]</f>
        <v>10500</v>
      </c>
      <c r="AA2278">
        <v>0</v>
      </c>
      <c r="AB2278" s="1">
        <v>1.3499999999999999</v>
      </c>
      <c r="AC2278" s="1">
        <v>0.9</v>
      </c>
      <c r="AD2278" s="1">
        <v>1.125</v>
      </c>
      <c r="AE2278" s="1">
        <f>WORKSHEET[[#This Row],[Delay at toll gate in days]] +WORKSHEET[[#This Row],[Delay at workshop in days]] +WORKSHEET[[#This Row],[Delay at border in days]]</f>
        <v>3.375</v>
      </c>
    </row>
    <row r="2279" spans="1:31" x14ac:dyDescent="0.35">
      <c r="A2279" t="s">
        <v>2300</v>
      </c>
      <c r="B2279" t="s">
        <v>10</v>
      </c>
      <c r="C2279" t="s">
        <v>56</v>
      </c>
      <c r="D2279" t="s">
        <v>3619</v>
      </c>
      <c r="E2279" t="s">
        <v>3618</v>
      </c>
      <c r="F2279" t="str">
        <f>WORKSHEET[[#This Row],[Depart From]]&amp;"-"&amp;WORKSHEET[[#This Row],[Arrive To]]</f>
        <v>Addis Ababa-Tripoli</v>
      </c>
      <c r="G2279" s="2">
        <v>44572</v>
      </c>
      <c r="H2279" s="2">
        <v>44580</v>
      </c>
      <c r="I2279" s="2" t="str">
        <f t="shared" si="35"/>
        <v>Delivered</v>
      </c>
      <c r="J2279" s="2" t="str">
        <f>TEXT(WORKSHEET[[#This Row],[Offloading Date]], "mmm")</f>
        <v>Jan</v>
      </c>
      <c r="K2279" s="2" t="str">
        <f>IF(OR(WORKSHEET[[#This Row],[Year]]="", ISBLANK(WORKSHEET[[#This Row],[Year]]), WORKSHEET[[#This Row],[Year]]="null"), "Exclude", "Include")</f>
        <v>Include</v>
      </c>
      <c r="L2279" t="s">
        <v>16</v>
      </c>
      <c r="M2279" t="s">
        <v>16</v>
      </c>
      <c r="N2279" t="s">
        <v>13</v>
      </c>
      <c r="O2279">
        <v>35</v>
      </c>
      <c r="P2279">
        <v>600</v>
      </c>
      <c r="Q2279" t="s">
        <v>14</v>
      </c>
      <c r="R2279">
        <f>P2279 * _xll.XLOOKUP(Q2279,CALCULATION!$A$15:$A$17, CALCULATION!$B$15:$B$17 )</f>
        <v>600</v>
      </c>
      <c r="S2279" s="5">
        <f>O2279*P2279*_xll.XLOOKUP(Q2279,CALCULATION!$A$15:$A$17, CALCULATION!$B$15:$B$17)</f>
        <v>21000</v>
      </c>
      <c r="T2279">
        <v>300</v>
      </c>
      <c r="U2279" t="s">
        <v>14</v>
      </c>
      <c r="V2279">
        <f>T2279 * _xll.XLOOKUP(U2279,CALCULATION!$A$15:$A$17, CALCULATION!$B$15:$B$17 )</f>
        <v>300</v>
      </c>
      <c r="W2279" s="5">
        <f>O2279*T2279*_xll.XLOOKUP(U2279,CALCULATION!$A$15:$A$17, CALCULATION!$B$15:$B$17)</f>
        <v>10500</v>
      </c>
      <c r="X2279" s="5">
        <f>WORKSHEET[[#This Row],[Clients Total Cost]] / WORKSHEET[[#This Row],[Clients Rate per T2 (USD)]]</f>
        <v>35</v>
      </c>
      <c r="Y2279" s="5">
        <f>WORKSHEET[[#This Row],[Clients Rate per T2 (USD)]] - WORKSHEET[[#This Row],[Supplier Rate Per t2 (USD)]]</f>
        <v>300</v>
      </c>
      <c r="Z2279" s="5">
        <f>WORKSHEET[[#This Row],[Profit Per T]] * WORKSHEET[[#This Row],[Weight]]</f>
        <v>10500</v>
      </c>
      <c r="AA2279">
        <v>0</v>
      </c>
      <c r="AB2279" s="1">
        <v>1.2</v>
      </c>
      <c r="AC2279" s="1">
        <v>0.8</v>
      </c>
      <c r="AD2279" s="1">
        <v>1</v>
      </c>
      <c r="AE2279" s="1">
        <f>WORKSHEET[[#This Row],[Delay at toll gate in days]] +WORKSHEET[[#This Row],[Delay at workshop in days]] +WORKSHEET[[#This Row],[Delay at border in days]]</f>
        <v>3</v>
      </c>
    </row>
    <row r="2280" spans="1:31" x14ac:dyDescent="0.35">
      <c r="A2280" t="s">
        <v>2301</v>
      </c>
      <c r="B2280" t="s">
        <v>10</v>
      </c>
      <c r="C2280" t="s">
        <v>56</v>
      </c>
      <c r="D2280" t="s">
        <v>3611</v>
      </c>
      <c r="E2280" t="s">
        <v>3617</v>
      </c>
      <c r="F2280" t="str">
        <f>WORKSHEET[[#This Row],[Depart From]]&amp;"-"&amp;WORKSHEET[[#This Row],[Arrive To]]</f>
        <v>Mogadishu-Lagos</v>
      </c>
      <c r="G2280" s="2">
        <v>44572</v>
      </c>
      <c r="H2280" s="2">
        <v>44579</v>
      </c>
      <c r="I2280" s="2" t="str">
        <f t="shared" si="35"/>
        <v>Delivered</v>
      </c>
      <c r="J2280" s="2" t="str">
        <f>TEXT(WORKSHEET[[#This Row],[Offloading Date]], "mmm")</f>
        <v>Jan</v>
      </c>
      <c r="K2280" s="2" t="str">
        <f>IF(OR(WORKSHEET[[#This Row],[Year]]="", ISBLANK(WORKSHEET[[#This Row],[Year]]), WORKSHEET[[#This Row],[Year]]="null"), "Exclude", "Include")</f>
        <v>Include</v>
      </c>
      <c r="L2280" t="s">
        <v>16</v>
      </c>
      <c r="M2280" t="s">
        <v>16</v>
      </c>
      <c r="N2280" t="s">
        <v>13</v>
      </c>
      <c r="O2280">
        <v>35</v>
      </c>
      <c r="P2280">
        <v>600</v>
      </c>
      <c r="Q2280" t="s">
        <v>14</v>
      </c>
      <c r="R2280">
        <f>P2280 * _xll.XLOOKUP(Q2280,CALCULATION!$A$15:$A$17, CALCULATION!$B$15:$B$17 )</f>
        <v>600</v>
      </c>
      <c r="S2280" s="5">
        <f>O2280*P2280*_xll.XLOOKUP(Q2280,CALCULATION!$A$15:$A$17, CALCULATION!$B$15:$B$17)</f>
        <v>21000</v>
      </c>
      <c r="T2280">
        <v>300</v>
      </c>
      <c r="U2280" t="s">
        <v>14</v>
      </c>
      <c r="V2280">
        <f>T2280 * _xll.XLOOKUP(U2280,CALCULATION!$A$15:$A$17, CALCULATION!$B$15:$B$17 )</f>
        <v>300</v>
      </c>
      <c r="W2280" s="5">
        <f>O2280*T2280*_xll.XLOOKUP(U2280,CALCULATION!$A$15:$A$17, CALCULATION!$B$15:$B$17)</f>
        <v>10500</v>
      </c>
      <c r="X2280" s="5">
        <f>WORKSHEET[[#This Row],[Clients Total Cost]] / WORKSHEET[[#This Row],[Clients Rate per T2 (USD)]]</f>
        <v>35</v>
      </c>
      <c r="Y2280" s="5">
        <f>WORKSHEET[[#This Row],[Clients Rate per T2 (USD)]] - WORKSHEET[[#This Row],[Supplier Rate Per t2 (USD)]]</f>
        <v>300</v>
      </c>
      <c r="Z2280" s="5">
        <f>WORKSHEET[[#This Row],[Profit Per T]] * WORKSHEET[[#This Row],[Weight]]</f>
        <v>10500</v>
      </c>
      <c r="AA2280">
        <v>0</v>
      </c>
      <c r="AB2280" s="1">
        <v>1.05</v>
      </c>
      <c r="AC2280" s="1">
        <v>0.70000000000000007</v>
      </c>
      <c r="AD2280" s="1">
        <v>0.875</v>
      </c>
      <c r="AE2280" s="1">
        <f>WORKSHEET[[#This Row],[Delay at toll gate in days]] +WORKSHEET[[#This Row],[Delay at workshop in days]] +WORKSHEET[[#This Row],[Delay at border in days]]</f>
        <v>2.625</v>
      </c>
    </row>
    <row r="2281" spans="1:31" x14ac:dyDescent="0.35">
      <c r="A2281" t="s">
        <v>2302</v>
      </c>
      <c r="B2281" t="s">
        <v>10</v>
      </c>
      <c r="C2281" t="s">
        <v>56</v>
      </c>
      <c r="D2281" t="s">
        <v>3615</v>
      </c>
      <c r="E2281" t="s">
        <v>3612</v>
      </c>
      <c r="F2281" t="str">
        <f>WORKSHEET[[#This Row],[Depart From]]&amp;"-"&amp;WORKSHEET[[#This Row],[Arrive To]]</f>
        <v>Mombasa-Victoria</v>
      </c>
      <c r="G2281" s="2">
        <v>44572</v>
      </c>
      <c r="H2281" s="2">
        <v>44580</v>
      </c>
      <c r="I2281" s="2" t="str">
        <f t="shared" si="35"/>
        <v>Delivered</v>
      </c>
      <c r="J2281" s="2" t="str">
        <f>TEXT(WORKSHEET[[#This Row],[Offloading Date]], "mmm")</f>
        <v>Jan</v>
      </c>
      <c r="K2281" s="2" t="str">
        <f>IF(OR(WORKSHEET[[#This Row],[Year]]="", ISBLANK(WORKSHEET[[#This Row],[Year]]), WORKSHEET[[#This Row],[Year]]="null"), "Exclude", "Include")</f>
        <v>Include</v>
      </c>
      <c r="L2281" t="s">
        <v>16</v>
      </c>
      <c r="M2281" t="s">
        <v>16</v>
      </c>
      <c r="N2281" t="s">
        <v>13</v>
      </c>
      <c r="O2281">
        <v>35</v>
      </c>
      <c r="P2281">
        <v>600</v>
      </c>
      <c r="Q2281" t="s">
        <v>14</v>
      </c>
      <c r="R2281">
        <f>P2281 * _xll.XLOOKUP(Q2281,CALCULATION!$A$15:$A$17, CALCULATION!$B$15:$B$17 )</f>
        <v>600</v>
      </c>
      <c r="S2281" s="5">
        <f>O2281*P2281*_xll.XLOOKUP(Q2281,CALCULATION!$A$15:$A$17, CALCULATION!$B$15:$B$17)</f>
        <v>21000</v>
      </c>
      <c r="T2281">
        <v>300</v>
      </c>
      <c r="U2281" t="s">
        <v>14</v>
      </c>
      <c r="V2281">
        <f>T2281 * _xll.XLOOKUP(U2281,CALCULATION!$A$15:$A$17, CALCULATION!$B$15:$B$17 )</f>
        <v>300</v>
      </c>
      <c r="W2281" s="5">
        <f>O2281*T2281*_xll.XLOOKUP(U2281,CALCULATION!$A$15:$A$17, CALCULATION!$B$15:$B$17)</f>
        <v>10500</v>
      </c>
      <c r="X2281" s="5">
        <f>WORKSHEET[[#This Row],[Clients Total Cost]] / WORKSHEET[[#This Row],[Clients Rate per T2 (USD)]]</f>
        <v>35</v>
      </c>
      <c r="Y2281" s="5">
        <f>WORKSHEET[[#This Row],[Clients Rate per T2 (USD)]] - WORKSHEET[[#This Row],[Supplier Rate Per t2 (USD)]]</f>
        <v>300</v>
      </c>
      <c r="Z2281" s="5">
        <f>WORKSHEET[[#This Row],[Profit Per T]] * WORKSHEET[[#This Row],[Weight]]</f>
        <v>10500</v>
      </c>
      <c r="AA2281">
        <v>0</v>
      </c>
      <c r="AB2281" s="1">
        <v>1.2</v>
      </c>
      <c r="AC2281" s="1">
        <v>0.8</v>
      </c>
      <c r="AD2281" s="1">
        <v>1</v>
      </c>
      <c r="AE2281" s="1">
        <f>WORKSHEET[[#This Row],[Delay at toll gate in days]] +WORKSHEET[[#This Row],[Delay at workshop in days]] +WORKSHEET[[#This Row],[Delay at border in days]]</f>
        <v>3</v>
      </c>
    </row>
    <row r="2282" spans="1:31" x14ac:dyDescent="0.35">
      <c r="A2282" t="s">
        <v>2303</v>
      </c>
      <c r="B2282" t="s">
        <v>10</v>
      </c>
      <c r="C2282" t="s">
        <v>56</v>
      </c>
      <c r="D2282" t="s">
        <v>3619</v>
      </c>
      <c r="E2282" t="s">
        <v>3613</v>
      </c>
      <c r="F2282" t="str">
        <f>WORKSHEET[[#This Row],[Depart From]]&amp;"-"&amp;WORKSHEET[[#This Row],[Arrive To]]</f>
        <v>Addis Ababa-Sanaa</v>
      </c>
      <c r="G2282" s="2">
        <v>44572</v>
      </c>
      <c r="H2282" s="2">
        <v>44579</v>
      </c>
      <c r="I2282" s="2" t="str">
        <f t="shared" si="35"/>
        <v>Delivered</v>
      </c>
      <c r="J2282" s="2" t="str">
        <f>TEXT(WORKSHEET[[#This Row],[Offloading Date]], "mmm")</f>
        <v>Jan</v>
      </c>
      <c r="K2282" s="2" t="str">
        <f>IF(OR(WORKSHEET[[#This Row],[Year]]="", ISBLANK(WORKSHEET[[#This Row],[Year]]), WORKSHEET[[#This Row],[Year]]="null"), "Exclude", "Include")</f>
        <v>Include</v>
      </c>
      <c r="L2282" t="s">
        <v>16</v>
      </c>
      <c r="M2282" t="s">
        <v>16</v>
      </c>
      <c r="N2282" t="s">
        <v>13</v>
      </c>
      <c r="O2282">
        <v>35</v>
      </c>
      <c r="P2282">
        <v>600</v>
      </c>
      <c r="Q2282" t="s">
        <v>14</v>
      </c>
      <c r="R2282">
        <f>P2282 * _xll.XLOOKUP(Q2282,CALCULATION!$A$15:$A$17, CALCULATION!$B$15:$B$17 )</f>
        <v>600</v>
      </c>
      <c r="S2282" s="5">
        <f>O2282*P2282*_xll.XLOOKUP(Q2282,CALCULATION!$A$15:$A$17, CALCULATION!$B$15:$B$17)</f>
        <v>21000</v>
      </c>
      <c r="T2282">
        <v>300</v>
      </c>
      <c r="U2282" t="s">
        <v>14</v>
      </c>
      <c r="V2282">
        <f>T2282 * _xll.XLOOKUP(U2282,CALCULATION!$A$15:$A$17, CALCULATION!$B$15:$B$17 )</f>
        <v>300</v>
      </c>
      <c r="W2282" s="5">
        <f>O2282*T2282*_xll.XLOOKUP(U2282,CALCULATION!$A$15:$A$17, CALCULATION!$B$15:$B$17)</f>
        <v>10500</v>
      </c>
      <c r="X2282" s="5">
        <f>WORKSHEET[[#This Row],[Clients Total Cost]] / WORKSHEET[[#This Row],[Clients Rate per T2 (USD)]]</f>
        <v>35</v>
      </c>
      <c r="Y2282" s="5">
        <f>WORKSHEET[[#This Row],[Clients Rate per T2 (USD)]] - WORKSHEET[[#This Row],[Supplier Rate Per t2 (USD)]]</f>
        <v>300</v>
      </c>
      <c r="Z2282" s="5">
        <f>WORKSHEET[[#This Row],[Profit Per T]] * WORKSHEET[[#This Row],[Weight]]</f>
        <v>10500</v>
      </c>
      <c r="AA2282">
        <v>0</v>
      </c>
      <c r="AB2282" s="1">
        <v>1.05</v>
      </c>
      <c r="AC2282" s="1">
        <v>0.70000000000000007</v>
      </c>
      <c r="AD2282" s="1">
        <v>0.875</v>
      </c>
      <c r="AE2282" s="1">
        <f>WORKSHEET[[#This Row],[Delay at toll gate in days]] +WORKSHEET[[#This Row],[Delay at workshop in days]] +WORKSHEET[[#This Row],[Delay at border in days]]</f>
        <v>2.625</v>
      </c>
    </row>
    <row r="2283" spans="1:31" x14ac:dyDescent="0.35">
      <c r="A2283" t="s">
        <v>2304</v>
      </c>
      <c r="B2283" t="s">
        <v>10</v>
      </c>
      <c r="C2283" t="s">
        <v>56</v>
      </c>
      <c r="D2283" t="s">
        <v>3615</v>
      </c>
      <c r="E2283" t="s">
        <v>3618</v>
      </c>
      <c r="F2283" t="str">
        <f>WORKSHEET[[#This Row],[Depart From]]&amp;"-"&amp;WORKSHEET[[#This Row],[Arrive To]]</f>
        <v>Mombasa-Tripoli</v>
      </c>
      <c r="G2283" s="2">
        <v>44572</v>
      </c>
      <c r="H2283" s="2">
        <v>44580</v>
      </c>
      <c r="I2283" s="2" t="str">
        <f t="shared" si="35"/>
        <v>Delivered</v>
      </c>
      <c r="J2283" s="2" t="str">
        <f>TEXT(WORKSHEET[[#This Row],[Offloading Date]], "mmm")</f>
        <v>Jan</v>
      </c>
      <c r="K2283" s="2" t="str">
        <f>IF(OR(WORKSHEET[[#This Row],[Year]]="", ISBLANK(WORKSHEET[[#This Row],[Year]]), WORKSHEET[[#This Row],[Year]]="null"), "Exclude", "Include")</f>
        <v>Include</v>
      </c>
      <c r="L2283" t="s">
        <v>16</v>
      </c>
      <c r="M2283" t="s">
        <v>16</v>
      </c>
      <c r="N2283" t="s">
        <v>13</v>
      </c>
      <c r="O2283">
        <v>35</v>
      </c>
      <c r="P2283">
        <v>600</v>
      </c>
      <c r="Q2283" t="s">
        <v>14</v>
      </c>
      <c r="R2283">
        <f>P2283 * _xll.XLOOKUP(Q2283,CALCULATION!$A$15:$A$17, CALCULATION!$B$15:$B$17 )</f>
        <v>600</v>
      </c>
      <c r="S2283" s="5">
        <f>O2283*P2283*_xll.XLOOKUP(Q2283,CALCULATION!$A$15:$A$17, CALCULATION!$B$15:$B$17)</f>
        <v>21000</v>
      </c>
      <c r="T2283">
        <v>300</v>
      </c>
      <c r="U2283" t="s">
        <v>14</v>
      </c>
      <c r="V2283">
        <f>T2283 * _xll.XLOOKUP(U2283,CALCULATION!$A$15:$A$17, CALCULATION!$B$15:$B$17 )</f>
        <v>300</v>
      </c>
      <c r="W2283" s="5">
        <f>O2283*T2283*_xll.XLOOKUP(U2283,CALCULATION!$A$15:$A$17, CALCULATION!$B$15:$B$17)</f>
        <v>10500</v>
      </c>
      <c r="X2283" s="5">
        <f>WORKSHEET[[#This Row],[Clients Total Cost]] / WORKSHEET[[#This Row],[Clients Rate per T2 (USD)]]</f>
        <v>35</v>
      </c>
      <c r="Y2283" s="5">
        <f>WORKSHEET[[#This Row],[Clients Rate per T2 (USD)]] - WORKSHEET[[#This Row],[Supplier Rate Per t2 (USD)]]</f>
        <v>300</v>
      </c>
      <c r="Z2283" s="5">
        <f>WORKSHEET[[#This Row],[Profit Per T]] * WORKSHEET[[#This Row],[Weight]]</f>
        <v>10500</v>
      </c>
      <c r="AA2283">
        <v>0</v>
      </c>
      <c r="AB2283" s="1">
        <v>1.2</v>
      </c>
      <c r="AC2283" s="1">
        <v>0.8</v>
      </c>
      <c r="AD2283" s="1">
        <v>1</v>
      </c>
      <c r="AE2283" s="1">
        <f>WORKSHEET[[#This Row],[Delay at toll gate in days]] +WORKSHEET[[#This Row],[Delay at workshop in days]] +WORKSHEET[[#This Row],[Delay at border in days]]</f>
        <v>3</v>
      </c>
    </row>
    <row r="2284" spans="1:31" x14ac:dyDescent="0.35">
      <c r="A2284" t="s">
        <v>2305</v>
      </c>
      <c r="B2284" t="s">
        <v>10</v>
      </c>
      <c r="C2284" t="s">
        <v>56</v>
      </c>
      <c r="D2284" t="s">
        <v>3616</v>
      </c>
      <c r="E2284" t="s">
        <v>3617</v>
      </c>
      <c r="F2284" t="str">
        <f>WORKSHEET[[#This Row],[Depart From]]&amp;"-"&amp;WORKSHEET[[#This Row],[Arrive To]]</f>
        <v>Marrakech-Lagos</v>
      </c>
      <c r="G2284" s="2">
        <v>44572</v>
      </c>
      <c r="H2284" s="2">
        <v>44584</v>
      </c>
      <c r="I2284" s="2" t="str">
        <f t="shared" si="35"/>
        <v>Delivered</v>
      </c>
      <c r="J2284" s="2" t="str">
        <f>TEXT(WORKSHEET[[#This Row],[Offloading Date]], "mmm")</f>
        <v>Jan</v>
      </c>
      <c r="K2284" s="2" t="str">
        <f>IF(OR(WORKSHEET[[#This Row],[Year]]="", ISBLANK(WORKSHEET[[#This Row],[Year]]), WORKSHEET[[#This Row],[Year]]="null"), "Exclude", "Include")</f>
        <v>Include</v>
      </c>
      <c r="L2284" t="s">
        <v>16</v>
      </c>
      <c r="M2284" t="s">
        <v>16</v>
      </c>
      <c r="N2284" t="s">
        <v>13</v>
      </c>
      <c r="O2284">
        <v>35</v>
      </c>
      <c r="P2284">
        <v>600</v>
      </c>
      <c r="Q2284" t="s">
        <v>14</v>
      </c>
      <c r="R2284">
        <f>P2284 * _xll.XLOOKUP(Q2284,CALCULATION!$A$15:$A$17, CALCULATION!$B$15:$B$17 )</f>
        <v>600</v>
      </c>
      <c r="S2284" s="5">
        <f>O2284*P2284*_xll.XLOOKUP(Q2284,CALCULATION!$A$15:$A$17, CALCULATION!$B$15:$B$17)</f>
        <v>21000</v>
      </c>
      <c r="T2284">
        <v>300</v>
      </c>
      <c r="U2284" t="s">
        <v>14</v>
      </c>
      <c r="V2284">
        <f>T2284 * _xll.XLOOKUP(U2284,CALCULATION!$A$15:$A$17, CALCULATION!$B$15:$B$17 )</f>
        <v>300</v>
      </c>
      <c r="W2284" s="5">
        <f>O2284*T2284*_xll.XLOOKUP(U2284,CALCULATION!$A$15:$A$17, CALCULATION!$B$15:$B$17)</f>
        <v>10500</v>
      </c>
      <c r="X2284" s="5">
        <f>WORKSHEET[[#This Row],[Clients Total Cost]] / WORKSHEET[[#This Row],[Clients Rate per T2 (USD)]]</f>
        <v>35</v>
      </c>
      <c r="Y2284" s="5">
        <f>WORKSHEET[[#This Row],[Clients Rate per T2 (USD)]] - WORKSHEET[[#This Row],[Supplier Rate Per t2 (USD)]]</f>
        <v>300</v>
      </c>
      <c r="Z2284" s="5">
        <f>WORKSHEET[[#This Row],[Profit Per T]] * WORKSHEET[[#This Row],[Weight]]</f>
        <v>10500</v>
      </c>
      <c r="AA2284">
        <v>0</v>
      </c>
      <c r="AB2284" s="1">
        <v>1.7999999999999998</v>
      </c>
      <c r="AC2284" s="1">
        <v>1.2000000000000002</v>
      </c>
      <c r="AD2284" s="1">
        <v>1.5</v>
      </c>
      <c r="AE2284" s="1">
        <f>WORKSHEET[[#This Row],[Delay at toll gate in days]] +WORKSHEET[[#This Row],[Delay at workshop in days]] +WORKSHEET[[#This Row],[Delay at border in days]]</f>
        <v>4.5</v>
      </c>
    </row>
    <row r="2285" spans="1:31" x14ac:dyDescent="0.35">
      <c r="A2285" t="s">
        <v>2306</v>
      </c>
      <c r="B2285" t="s">
        <v>10</v>
      </c>
      <c r="C2285" t="s">
        <v>56</v>
      </c>
      <c r="D2285" t="s">
        <v>3619</v>
      </c>
      <c r="E2285" t="s">
        <v>3618</v>
      </c>
      <c r="F2285" t="str">
        <f>WORKSHEET[[#This Row],[Depart From]]&amp;"-"&amp;WORKSHEET[[#This Row],[Arrive To]]</f>
        <v>Addis Ababa-Tripoli</v>
      </c>
      <c r="G2285" s="2">
        <v>44572</v>
      </c>
      <c r="H2285" s="2">
        <v>44579</v>
      </c>
      <c r="I2285" s="2" t="str">
        <f t="shared" si="35"/>
        <v>Delivered</v>
      </c>
      <c r="J2285" s="2" t="str">
        <f>TEXT(WORKSHEET[[#This Row],[Offloading Date]], "mmm")</f>
        <v>Jan</v>
      </c>
      <c r="K2285" s="2" t="str">
        <f>IF(OR(WORKSHEET[[#This Row],[Year]]="", ISBLANK(WORKSHEET[[#This Row],[Year]]), WORKSHEET[[#This Row],[Year]]="null"), "Exclude", "Include")</f>
        <v>Include</v>
      </c>
      <c r="L2285" t="s">
        <v>16</v>
      </c>
      <c r="M2285" t="s">
        <v>16</v>
      </c>
      <c r="N2285" t="s">
        <v>13</v>
      </c>
      <c r="O2285">
        <v>35</v>
      </c>
      <c r="P2285">
        <v>600</v>
      </c>
      <c r="Q2285" t="s">
        <v>14</v>
      </c>
      <c r="R2285">
        <f>P2285 * _xll.XLOOKUP(Q2285,CALCULATION!$A$15:$A$17, CALCULATION!$B$15:$B$17 )</f>
        <v>600</v>
      </c>
      <c r="S2285" s="5">
        <f>O2285*P2285*_xll.XLOOKUP(Q2285,CALCULATION!$A$15:$A$17, CALCULATION!$B$15:$B$17)</f>
        <v>21000</v>
      </c>
      <c r="T2285">
        <v>300</v>
      </c>
      <c r="U2285" t="s">
        <v>14</v>
      </c>
      <c r="V2285">
        <f>T2285 * _xll.XLOOKUP(U2285,CALCULATION!$A$15:$A$17, CALCULATION!$B$15:$B$17 )</f>
        <v>300</v>
      </c>
      <c r="W2285" s="5">
        <f>O2285*T2285*_xll.XLOOKUP(U2285,CALCULATION!$A$15:$A$17, CALCULATION!$B$15:$B$17)</f>
        <v>10500</v>
      </c>
      <c r="X2285" s="5">
        <f>WORKSHEET[[#This Row],[Clients Total Cost]] / WORKSHEET[[#This Row],[Clients Rate per T2 (USD)]]</f>
        <v>35</v>
      </c>
      <c r="Y2285" s="5">
        <f>WORKSHEET[[#This Row],[Clients Rate per T2 (USD)]] - WORKSHEET[[#This Row],[Supplier Rate Per t2 (USD)]]</f>
        <v>300</v>
      </c>
      <c r="Z2285" s="5">
        <f>WORKSHEET[[#This Row],[Profit Per T]] * WORKSHEET[[#This Row],[Weight]]</f>
        <v>10500</v>
      </c>
      <c r="AA2285">
        <v>0</v>
      </c>
      <c r="AB2285" s="1">
        <v>1.05</v>
      </c>
      <c r="AC2285" s="1">
        <v>0.70000000000000007</v>
      </c>
      <c r="AD2285" s="1">
        <v>0.875</v>
      </c>
      <c r="AE2285" s="1">
        <f>WORKSHEET[[#This Row],[Delay at toll gate in days]] +WORKSHEET[[#This Row],[Delay at workshop in days]] +WORKSHEET[[#This Row],[Delay at border in days]]</f>
        <v>2.625</v>
      </c>
    </row>
    <row r="2286" spans="1:31" x14ac:dyDescent="0.35">
      <c r="A2286" t="s">
        <v>2307</v>
      </c>
      <c r="B2286" t="s">
        <v>10</v>
      </c>
      <c r="C2286" t="s">
        <v>56</v>
      </c>
      <c r="D2286" t="s">
        <v>3619</v>
      </c>
      <c r="E2286" t="s">
        <v>3617</v>
      </c>
      <c r="F2286" t="str">
        <f>WORKSHEET[[#This Row],[Depart From]]&amp;"-"&amp;WORKSHEET[[#This Row],[Arrive To]]</f>
        <v>Addis Ababa-Lagos</v>
      </c>
      <c r="G2286" s="2">
        <v>44572</v>
      </c>
      <c r="H2286" s="2">
        <v>44590</v>
      </c>
      <c r="I2286" s="2" t="str">
        <f t="shared" si="35"/>
        <v>Delivered</v>
      </c>
      <c r="J2286" s="2" t="str">
        <f>TEXT(WORKSHEET[[#This Row],[Offloading Date]], "mmm")</f>
        <v>Jan</v>
      </c>
      <c r="K2286" s="2" t="str">
        <f>IF(OR(WORKSHEET[[#This Row],[Year]]="", ISBLANK(WORKSHEET[[#This Row],[Year]]), WORKSHEET[[#This Row],[Year]]="null"), "Exclude", "Include")</f>
        <v>Include</v>
      </c>
      <c r="L2286" t="s">
        <v>16</v>
      </c>
      <c r="M2286" t="s">
        <v>16</v>
      </c>
      <c r="N2286" t="s">
        <v>13</v>
      </c>
      <c r="O2286">
        <v>35</v>
      </c>
      <c r="P2286">
        <v>600</v>
      </c>
      <c r="Q2286" t="s">
        <v>14</v>
      </c>
      <c r="R2286">
        <f>P2286 * _xll.XLOOKUP(Q2286,CALCULATION!$A$15:$A$17, CALCULATION!$B$15:$B$17 )</f>
        <v>600</v>
      </c>
      <c r="S2286" s="5">
        <f>O2286*P2286*_xll.XLOOKUP(Q2286,CALCULATION!$A$15:$A$17, CALCULATION!$B$15:$B$17)</f>
        <v>21000</v>
      </c>
      <c r="T2286">
        <v>300</v>
      </c>
      <c r="U2286" t="s">
        <v>14</v>
      </c>
      <c r="V2286">
        <f>T2286 * _xll.XLOOKUP(U2286,CALCULATION!$A$15:$A$17, CALCULATION!$B$15:$B$17 )</f>
        <v>300</v>
      </c>
      <c r="W2286" s="5">
        <f>O2286*T2286*_xll.XLOOKUP(U2286,CALCULATION!$A$15:$A$17, CALCULATION!$B$15:$B$17)</f>
        <v>10500</v>
      </c>
      <c r="X2286" s="5">
        <f>WORKSHEET[[#This Row],[Clients Total Cost]] / WORKSHEET[[#This Row],[Clients Rate per T2 (USD)]]</f>
        <v>35</v>
      </c>
      <c r="Y2286" s="5">
        <f>WORKSHEET[[#This Row],[Clients Rate per T2 (USD)]] - WORKSHEET[[#This Row],[Supplier Rate Per t2 (USD)]]</f>
        <v>300</v>
      </c>
      <c r="Z2286" s="5">
        <f>WORKSHEET[[#This Row],[Profit Per T]] * WORKSHEET[[#This Row],[Weight]]</f>
        <v>10500</v>
      </c>
      <c r="AA2286">
        <v>0</v>
      </c>
      <c r="AB2286" s="1">
        <v>2.6999999999999997</v>
      </c>
      <c r="AC2286" s="1">
        <v>1.8</v>
      </c>
      <c r="AD2286" s="1">
        <v>2.25</v>
      </c>
      <c r="AE2286" s="1">
        <f>WORKSHEET[[#This Row],[Delay at toll gate in days]] +WORKSHEET[[#This Row],[Delay at workshop in days]] +WORKSHEET[[#This Row],[Delay at border in days]]</f>
        <v>6.75</v>
      </c>
    </row>
    <row r="2287" spans="1:31" x14ac:dyDescent="0.35">
      <c r="A2287" t="s">
        <v>2308</v>
      </c>
      <c r="B2287" t="s">
        <v>10</v>
      </c>
      <c r="C2287" t="s">
        <v>56</v>
      </c>
      <c r="D2287" t="s">
        <v>3619</v>
      </c>
      <c r="E2287" t="s">
        <v>3613</v>
      </c>
      <c r="F2287" t="str">
        <f>WORKSHEET[[#This Row],[Depart From]]&amp;"-"&amp;WORKSHEET[[#This Row],[Arrive To]]</f>
        <v>Addis Ababa-Sanaa</v>
      </c>
      <c r="G2287" s="2">
        <v>44572</v>
      </c>
      <c r="H2287" s="2">
        <v>44583</v>
      </c>
      <c r="I2287" s="2" t="str">
        <f t="shared" si="35"/>
        <v>Delivered</v>
      </c>
      <c r="J2287" s="2" t="str">
        <f>TEXT(WORKSHEET[[#This Row],[Offloading Date]], "mmm")</f>
        <v>Jan</v>
      </c>
      <c r="K2287" s="2" t="str">
        <f>IF(OR(WORKSHEET[[#This Row],[Year]]="", ISBLANK(WORKSHEET[[#This Row],[Year]]), WORKSHEET[[#This Row],[Year]]="null"), "Exclude", "Include")</f>
        <v>Include</v>
      </c>
      <c r="L2287" t="s">
        <v>16</v>
      </c>
      <c r="M2287" t="s">
        <v>16</v>
      </c>
      <c r="N2287" t="s">
        <v>13</v>
      </c>
      <c r="O2287">
        <v>35</v>
      </c>
      <c r="P2287">
        <v>600</v>
      </c>
      <c r="Q2287" t="s">
        <v>14</v>
      </c>
      <c r="R2287">
        <f>P2287 * _xll.XLOOKUP(Q2287,CALCULATION!$A$15:$A$17, CALCULATION!$B$15:$B$17 )</f>
        <v>600</v>
      </c>
      <c r="S2287" s="5">
        <f>O2287*P2287*_xll.XLOOKUP(Q2287,CALCULATION!$A$15:$A$17, CALCULATION!$B$15:$B$17)</f>
        <v>21000</v>
      </c>
      <c r="T2287">
        <v>300</v>
      </c>
      <c r="U2287" t="s">
        <v>14</v>
      </c>
      <c r="V2287">
        <f>T2287 * _xll.XLOOKUP(U2287,CALCULATION!$A$15:$A$17, CALCULATION!$B$15:$B$17 )</f>
        <v>300</v>
      </c>
      <c r="W2287" s="5">
        <f>O2287*T2287*_xll.XLOOKUP(U2287,CALCULATION!$A$15:$A$17, CALCULATION!$B$15:$B$17)</f>
        <v>10500</v>
      </c>
      <c r="X2287" s="5">
        <f>WORKSHEET[[#This Row],[Clients Total Cost]] / WORKSHEET[[#This Row],[Clients Rate per T2 (USD)]]</f>
        <v>35</v>
      </c>
      <c r="Y2287" s="5">
        <f>WORKSHEET[[#This Row],[Clients Rate per T2 (USD)]] - WORKSHEET[[#This Row],[Supplier Rate Per t2 (USD)]]</f>
        <v>300</v>
      </c>
      <c r="Z2287" s="5">
        <f>WORKSHEET[[#This Row],[Profit Per T]] * WORKSHEET[[#This Row],[Weight]]</f>
        <v>10500</v>
      </c>
      <c r="AA2287">
        <v>0</v>
      </c>
      <c r="AB2287" s="1">
        <v>1.65</v>
      </c>
      <c r="AC2287" s="1">
        <v>1.1000000000000001</v>
      </c>
      <c r="AD2287" s="1">
        <v>1.375</v>
      </c>
      <c r="AE2287" s="1">
        <f>WORKSHEET[[#This Row],[Delay at toll gate in days]] +WORKSHEET[[#This Row],[Delay at workshop in days]] +WORKSHEET[[#This Row],[Delay at border in days]]</f>
        <v>4.125</v>
      </c>
    </row>
    <row r="2288" spans="1:31" x14ac:dyDescent="0.35">
      <c r="A2288" t="s">
        <v>2309</v>
      </c>
      <c r="B2288" t="s">
        <v>10</v>
      </c>
      <c r="C2288" t="s">
        <v>56</v>
      </c>
      <c r="D2288" t="s">
        <v>3611</v>
      </c>
      <c r="E2288" t="s">
        <v>3614</v>
      </c>
      <c r="F2288" t="str">
        <f>WORKSHEET[[#This Row],[Depart From]]&amp;"-"&amp;WORKSHEET[[#This Row],[Arrive To]]</f>
        <v>Mogadishu-Alger</v>
      </c>
      <c r="G2288" s="2">
        <v>44573</v>
      </c>
      <c r="H2288" s="2">
        <v>44579</v>
      </c>
      <c r="I2288" s="2" t="str">
        <f t="shared" si="35"/>
        <v>Delivered</v>
      </c>
      <c r="J2288" s="2" t="str">
        <f>TEXT(WORKSHEET[[#This Row],[Offloading Date]], "mmm")</f>
        <v>Jan</v>
      </c>
      <c r="K2288" s="2" t="str">
        <f>IF(OR(WORKSHEET[[#This Row],[Year]]="", ISBLANK(WORKSHEET[[#This Row],[Year]]), WORKSHEET[[#This Row],[Year]]="null"), "Exclude", "Include")</f>
        <v>Include</v>
      </c>
      <c r="L2288" t="s">
        <v>16</v>
      </c>
      <c r="M2288" t="s">
        <v>16</v>
      </c>
      <c r="N2288" t="s">
        <v>13</v>
      </c>
      <c r="O2288">
        <v>35</v>
      </c>
      <c r="P2288">
        <v>600</v>
      </c>
      <c r="Q2288" t="s">
        <v>14</v>
      </c>
      <c r="R2288">
        <f>P2288 * _xll.XLOOKUP(Q2288,CALCULATION!$A$15:$A$17, CALCULATION!$B$15:$B$17 )</f>
        <v>600</v>
      </c>
      <c r="S2288" s="5">
        <f>O2288*P2288*_xll.XLOOKUP(Q2288,CALCULATION!$A$15:$A$17, CALCULATION!$B$15:$B$17)</f>
        <v>21000</v>
      </c>
      <c r="T2288">
        <v>300</v>
      </c>
      <c r="U2288" t="s">
        <v>14</v>
      </c>
      <c r="V2288">
        <f>T2288 * _xll.XLOOKUP(U2288,CALCULATION!$A$15:$A$17, CALCULATION!$B$15:$B$17 )</f>
        <v>300</v>
      </c>
      <c r="W2288" s="5">
        <f>O2288*T2288*_xll.XLOOKUP(U2288,CALCULATION!$A$15:$A$17, CALCULATION!$B$15:$B$17)</f>
        <v>10500</v>
      </c>
      <c r="X2288" s="5">
        <f>WORKSHEET[[#This Row],[Clients Total Cost]] / WORKSHEET[[#This Row],[Clients Rate per T2 (USD)]]</f>
        <v>35</v>
      </c>
      <c r="Y2288" s="5">
        <f>WORKSHEET[[#This Row],[Clients Rate per T2 (USD)]] - WORKSHEET[[#This Row],[Supplier Rate Per t2 (USD)]]</f>
        <v>300</v>
      </c>
      <c r="Z2288" s="5">
        <f>WORKSHEET[[#This Row],[Profit Per T]] * WORKSHEET[[#This Row],[Weight]]</f>
        <v>10500</v>
      </c>
      <c r="AA2288">
        <v>0</v>
      </c>
      <c r="AB2288" s="1">
        <v>0.89999999999999991</v>
      </c>
      <c r="AC2288" s="1">
        <v>0.60000000000000009</v>
      </c>
      <c r="AD2288" s="1">
        <v>0.75</v>
      </c>
      <c r="AE2288" s="1">
        <f>WORKSHEET[[#This Row],[Delay at toll gate in days]] +WORKSHEET[[#This Row],[Delay at workshop in days]] +WORKSHEET[[#This Row],[Delay at border in days]]</f>
        <v>2.25</v>
      </c>
    </row>
    <row r="2289" spans="1:31" x14ac:dyDescent="0.35">
      <c r="A2289" t="s">
        <v>2310</v>
      </c>
      <c r="B2289" t="s">
        <v>10</v>
      </c>
      <c r="C2289" t="s">
        <v>56</v>
      </c>
      <c r="D2289" t="s">
        <v>3619</v>
      </c>
      <c r="E2289" t="s">
        <v>3617</v>
      </c>
      <c r="F2289" t="str">
        <f>WORKSHEET[[#This Row],[Depart From]]&amp;"-"&amp;WORKSHEET[[#This Row],[Arrive To]]</f>
        <v>Addis Ababa-Lagos</v>
      </c>
      <c r="G2289" s="2">
        <v>44573</v>
      </c>
      <c r="H2289" s="2">
        <v>44581</v>
      </c>
      <c r="I2289" s="2" t="str">
        <f t="shared" si="35"/>
        <v>Delivered</v>
      </c>
      <c r="J2289" s="2" t="str">
        <f>TEXT(WORKSHEET[[#This Row],[Offloading Date]], "mmm")</f>
        <v>Jan</v>
      </c>
      <c r="K2289" s="2" t="str">
        <f>IF(OR(WORKSHEET[[#This Row],[Year]]="", ISBLANK(WORKSHEET[[#This Row],[Year]]), WORKSHEET[[#This Row],[Year]]="null"), "Exclude", "Include")</f>
        <v>Include</v>
      </c>
      <c r="L2289" t="s">
        <v>16</v>
      </c>
      <c r="M2289" t="s">
        <v>16</v>
      </c>
      <c r="N2289" t="s">
        <v>13</v>
      </c>
      <c r="O2289">
        <v>35</v>
      </c>
      <c r="P2289">
        <v>600</v>
      </c>
      <c r="Q2289" t="s">
        <v>14</v>
      </c>
      <c r="R2289">
        <f>P2289 * _xll.XLOOKUP(Q2289,CALCULATION!$A$15:$A$17, CALCULATION!$B$15:$B$17 )</f>
        <v>600</v>
      </c>
      <c r="S2289" s="5">
        <f>O2289*P2289*_xll.XLOOKUP(Q2289,CALCULATION!$A$15:$A$17, CALCULATION!$B$15:$B$17)</f>
        <v>21000</v>
      </c>
      <c r="T2289">
        <v>300</v>
      </c>
      <c r="U2289" t="s">
        <v>14</v>
      </c>
      <c r="V2289">
        <f>T2289 * _xll.XLOOKUP(U2289,CALCULATION!$A$15:$A$17, CALCULATION!$B$15:$B$17 )</f>
        <v>300</v>
      </c>
      <c r="W2289" s="5">
        <f>O2289*T2289*_xll.XLOOKUP(U2289,CALCULATION!$A$15:$A$17, CALCULATION!$B$15:$B$17)</f>
        <v>10500</v>
      </c>
      <c r="X2289" s="5">
        <f>WORKSHEET[[#This Row],[Clients Total Cost]] / WORKSHEET[[#This Row],[Clients Rate per T2 (USD)]]</f>
        <v>35</v>
      </c>
      <c r="Y2289" s="5">
        <f>WORKSHEET[[#This Row],[Clients Rate per T2 (USD)]] - WORKSHEET[[#This Row],[Supplier Rate Per t2 (USD)]]</f>
        <v>300</v>
      </c>
      <c r="Z2289" s="5">
        <f>WORKSHEET[[#This Row],[Profit Per T]] * WORKSHEET[[#This Row],[Weight]]</f>
        <v>10500</v>
      </c>
      <c r="AA2289">
        <v>0</v>
      </c>
      <c r="AB2289" s="1">
        <v>1.2</v>
      </c>
      <c r="AC2289" s="1">
        <v>0.8</v>
      </c>
      <c r="AD2289" s="1">
        <v>1</v>
      </c>
      <c r="AE2289" s="1">
        <f>WORKSHEET[[#This Row],[Delay at toll gate in days]] +WORKSHEET[[#This Row],[Delay at workshop in days]] +WORKSHEET[[#This Row],[Delay at border in days]]</f>
        <v>3</v>
      </c>
    </row>
    <row r="2290" spans="1:31" x14ac:dyDescent="0.35">
      <c r="A2290" t="s">
        <v>2311</v>
      </c>
      <c r="B2290" t="s">
        <v>10</v>
      </c>
      <c r="C2290" t="s">
        <v>56</v>
      </c>
      <c r="D2290" t="s">
        <v>3616</v>
      </c>
      <c r="E2290" t="s">
        <v>3614</v>
      </c>
      <c r="F2290" t="str">
        <f>WORKSHEET[[#This Row],[Depart From]]&amp;"-"&amp;WORKSHEET[[#This Row],[Arrive To]]</f>
        <v>Marrakech-Alger</v>
      </c>
      <c r="G2290" s="2">
        <v>44573</v>
      </c>
      <c r="H2290" s="2">
        <v>44589</v>
      </c>
      <c r="I2290" s="2" t="str">
        <f t="shared" si="35"/>
        <v>Delivered</v>
      </c>
      <c r="J2290" s="2" t="str">
        <f>TEXT(WORKSHEET[[#This Row],[Offloading Date]], "mmm")</f>
        <v>Jan</v>
      </c>
      <c r="K2290" s="2" t="str">
        <f>IF(OR(WORKSHEET[[#This Row],[Year]]="", ISBLANK(WORKSHEET[[#This Row],[Year]]), WORKSHEET[[#This Row],[Year]]="null"), "Exclude", "Include")</f>
        <v>Include</v>
      </c>
      <c r="L2290" t="s">
        <v>16</v>
      </c>
      <c r="M2290" t="s">
        <v>16</v>
      </c>
      <c r="N2290" t="s">
        <v>13</v>
      </c>
      <c r="O2290">
        <v>35</v>
      </c>
      <c r="P2290">
        <v>600</v>
      </c>
      <c r="Q2290" t="s">
        <v>14</v>
      </c>
      <c r="R2290">
        <f>P2290 * _xll.XLOOKUP(Q2290,CALCULATION!$A$15:$A$17, CALCULATION!$B$15:$B$17 )</f>
        <v>600</v>
      </c>
      <c r="S2290" s="5">
        <f>O2290*P2290*_xll.XLOOKUP(Q2290,CALCULATION!$A$15:$A$17, CALCULATION!$B$15:$B$17)</f>
        <v>21000</v>
      </c>
      <c r="T2290">
        <v>300</v>
      </c>
      <c r="U2290" t="s">
        <v>14</v>
      </c>
      <c r="V2290">
        <f>T2290 * _xll.XLOOKUP(U2290,CALCULATION!$A$15:$A$17, CALCULATION!$B$15:$B$17 )</f>
        <v>300</v>
      </c>
      <c r="W2290" s="5">
        <f>O2290*T2290*_xll.XLOOKUP(U2290,CALCULATION!$A$15:$A$17, CALCULATION!$B$15:$B$17)</f>
        <v>10500</v>
      </c>
      <c r="X2290" s="5">
        <f>WORKSHEET[[#This Row],[Clients Total Cost]] / WORKSHEET[[#This Row],[Clients Rate per T2 (USD)]]</f>
        <v>35</v>
      </c>
      <c r="Y2290" s="5">
        <f>WORKSHEET[[#This Row],[Clients Rate per T2 (USD)]] - WORKSHEET[[#This Row],[Supplier Rate Per t2 (USD)]]</f>
        <v>300</v>
      </c>
      <c r="Z2290" s="5">
        <f>WORKSHEET[[#This Row],[Profit Per T]] * WORKSHEET[[#This Row],[Weight]]</f>
        <v>10500</v>
      </c>
      <c r="AA2290">
        <v>0</v>
      </c>
      <c r="AB2290" s="1">
        <v>2.4</v>
      </c>
      <c r="AC2290" s="1">
        <v>1.6</v>
      </c>
      <c r="AD2290" s="1">
        <v>2</v>
      </c>
      <c r="AE2290" s="1">
        <f>WORKSHEET[[#This Row],[Delay at toll gate in days]] +WORKSHEET[[#This Row],[Delay at workshop in days]] +WORKSHEET[[#This Row],[Delay at border in days]]</f>
        <v>6</v>
      </c>
    </row>
    <row r="2291" spans="1:31" x14ac:dyDescent="0.35">
      <c r="A2291" t="s">
        <v>2312</v>
      </c>
      <c r="B2291" t="s">
        <v>10</v>
      </c>
      <c r="C2291" t="s">
        <v>56</v>
      </c>
      <c r="D2291" t="s">
        <v>3615</v>
      </c>
      <c r="E2291" t="s">
        <v>3614</v>
      </c>
      <c r="F2291" t="str">
        <f>WORKSHEET[[#This Row],[Depart From]]&amp;"-"&amp;WORKSHEET[[#This Row],[Arrive To]]</f>
        <v>Mombasa-Alger</v>
      </c>
      <c r="G2291" s="2">
        <v>44573</v>
      </c>
      <c r="H2291" s="2">
        <v>44579</v>
      </c>
      <c r="I2291" s="2" t="str">
        <f t="shared" si="35"/>
        <v>Delivered</v>
      </c>
      <c r="J2291" s="2" t="str">
        <f>TEXT(WORKSHEET[[#This Row],[Offloading Date]], "mmm")</f>
        <v>Jan</v>
      </c>
      <c r="K2291" s="2" t="str">
        <f>IF(OR(WORKSHEET[[#This Row],[Year]]="", ISBLANK(WORKSHEET[[#This Row],[Year]]), WORKSHEET[[#This Row],[Year]]="null"), "Exclude", "Include")</f>
        <v>Include</v>
      </c>
      <c r="L2291" t="s">
        <v>16</v>
      </c>
      <c r="M2291" t="s">
        <v>16</v>
      </c>
      <c r="N2291" t="s">
        <v>13</v>
      </c>
      <c r="O2291">
        <v>35</v>
      </c>
      <c r="P2291">
        <v>600</v>
      </c>
      <c r="Q2291" t="s">
        <v>14</v>
      </c>
      <c r="R2291">
        <f>P2291 * _xll.XLOOKUP(Q2291,CALCULATION!$A$15:$A$17, CALCULATION!$B$15:$B$17 )</f>
        <v>600</v>
      </c>
      <c r="S2291" s="5">
        <f>O2291*P2291*_xll.XLOOKUP(Q2291,CALCULATION!$A$15:$A$17, CALCULATION!$B$15:$B$17)</f>
        <v>21000</v>
      </c>
      <c r="T2291">
        <v>300</v>
      </c>
      <c r="U2291" t="s">
        <v>14</v>
      </c>
      <c r="V2291">
        <f>T2291 * _xll.XLOOKUP(U2291,CALCULATION!$A$15:$A$17, CALCULATION!$B$15:$B$17 )</f>
        <v>300</v>
      </c>
      <c r="W2291" s="5">
        <f>O2291*T2291*_xll.XLOOKUP(U2291,CALCULATION!$A$15:$A$17, CALCULATION!$B$15:$B$17)</f>
        <v>10500</v>
      </c>
      <c r="X2291" s="5">
        <f>WORKSHEET[[#This Row],[Clients Total Cost]] / WORKSHEET[[#This Row],[Clients Rate per T2 (USD)]]</f>
        <v>35</v>
      </c>
      <c r="Y2291" s="5">
        <f>WORKSHEET[[#This Row],[Clients Rate per T2 (USD)]] - WORKSHEET[[#This Row],[Supplier Rate Per t2 (USD)]]</f>
        <v>300</v>
      </c>
      <c r="Z2291" s="5">
        <f>WORKSHEET[[#This Row],[Profit Per T]] * WORKSHEET[[#This Row],[Weight]]</f>
        <v>10500</v>
      </c>
      <c r="AA2291">
        <v>0</v>
      </c>
      <c r="AB2291" s="1">
        <v>0.89999999999999991</v>
      </c>
      <c r="AC2291" s="1">
        <v>0.60000000000000009</v>
      </c>
      <c r="AD2291" s="1">
        <v>0.75</v>
      </c>
      <c r="AE2291" s="1">
        <f>WORKSHEET[[#This Row],[Delay at toll gate in days]] +WORKSHEET[[#This Row],[Delay at workshop in days]] +WORKSHEET[[#This Row],[Delay at border in days]]</f>
        <v>2.25</v>
      </c>
    </row>
    <row r="2292" spans="1:31" x14ac:dyDescent="0.35">
      <c r="A2292" t="s">
        <v>2313</v>
      </c>
      <c r="B2292" t="s">
        <v>10</v>
      </c>
      <c r="C2292" t="s">
        <v>56</v>
      </c>
      <c r="D2292" t="s">
        <v>3619</v>
      </c>
      <c r="E2292" t="s">
        <v>3613</v>
      </c>
      <c r="F2292" t="str">
        <f>WORKSHEET[[#This Row],[Depart From]]&amp;"-"&amp;WORKSHEET[[#This Row],[Arrive To]]</f>
        <v>Addis Ababa-Sanaa</v>
      </c>
      <c r="G2292" s="2">
        <v>44573</v>
      </c>
      <c r="H2292" s="2">
        <v>44590</v>
      </c>
      <c r="I2292" s="2" t="str">
        <f t="shared" si="35"/>
        <v>Delivered</v>
      </c>
      <c r="J2292" s="2" t="str">
        <f>TEXT(WORKSHEET[[#This Row],[Offloading Date]], "mmm")</f>
        <v>Jan</v>
      </c>
      <c r="K2292" s="2" t="str">
        <f>IF(OR(WORKSHEET[[#This Row],[Year]]="", ISBLANK(WORKSHEET[[#This Row],[Year]]), WORKSHEET[[#This Row],[Year]]="null"), "Exclude", "Include")</f>
        <v>Include</v>
      </c>
      <c r="L2292" t="s">
        <v>16</v>
      </c>
      <c r="M2292" t="s">
        <v>16</v>
      </c>
      <c r="N2292" t="s">
        <v>13</v>
      </c>
      <c r="O2292">
        <v>35</v>
      </c>
      <c r="P2292">
        <v>600</v>
      </c>
      <c r="Q2292" t="s">
        <v>14</v>
      </c>
      <c r="R2292">
        <f>P2292 * _xll.XLOOKUP(Q2292,CALCULATION!$A$15:$A$17, CALCULATION!$B$15:$B$17 )</f>
        <v>600</v>
      </c>
      <c r="S2292" s="5">
        <f>O2292*P2292*_xll.XLOOKUP(Q2292,CALCULATION!$A$15:$A$17, CALCULATION!$B$15:$B$17)</f>
        <v>21000</v>
      </c>
      <c r="T2292">
        <v>300</v>
      </c>
      <c r="U2292" t="s">
        <v>14</v>
      </c>
      <c r="V2292">
        <f>T2292 * _xll.XLOOKUP(U2292,CALCULATION!$A$15:$A$17, CALCULATION!$B$15:$B$17 )</f>
        <v>300</v>
      </c>
      <c r="W2292" s="5">
        <f>O2292*T2292*_xll.XLOOKUP(U2292,CALCULATION!$A$15:$A$17, CALCULATION!$B$15:$B$17)</f>
        <v>10500</v>
      </c>
      <c r="X2292" s="5">
        <f>WORKSHEET[[#This Row],[Clients Total Cost]] / WORKSHEET[[#This Row],[Clients Rate per T2 (USD)]]</f>
        <v>35</v>
      </c>
      <c r="Y2292" s="5">
        <f>WORKSHEET[[#This Row],[Clients Rate per T2 (USD)]] - WORKSHEET[[#This Row],[Supplier Rate Per t2 (USD)]]</f>
        <v>300</v>
      </c>
      <c r="Z2292" s="5">
        <f>WORKSHEET[[#This Row],[Profit Per T]] * WORKSHEET[[#This Row],[Weight]]</f>
        <v>10500</v>
      </c>
      <c r="AA2292">
        <v>0</v>
      </c>
      <c r="AB2292" s="1">
        <v>2.5499999999999998</v>
      </c>
      <c r="AC2292" s="1">
        <v>1.7000000000000002</v>
      </c>
      <c r="AD2292" s="1">
        <v>2.125</v>
      </c>
      <c r="AE2292" s="1">
        <f>WORKSHEET[[#This Row],[Delay at toll gate in days]] +WORKSHEET[[#This Row],[Delay at workshop in days]] +WORKSHEET[[#This Row],[Delay at border in days]]</f>
        <v>6.375</v>
      </c>
    </row>
    <row r="2293" spans="1:31" x14ac:dyDescent="0.35">
      <c r="A2293" t="s">
        <v>2314</v>
      </c>
      <c r="B2293" t="s">
        <v>10</v>
      </c>
      <c r="C2293" t="s">
        <v>56</v>
      </c>
      <c r="D2293" t="s">
        <v>3616</v>
      </c>
      <c r="E2293" t="s">
        <v>3617</v>
      </c>
      <c r="F2293" t="str">
        <f>WORKSHEET[[#This Row],[Depart From]]&amp;"-"&amp;WORKSHEET[[#This Row],[Arrive To]]</f>
        <v>Marrakech-Lagos</v>
      </c>
      <c r="G2293" s="2">
        <v>44573</v>
      </c>
      <c r="H2293" s="2">
        <v>44584</v>
      </c>
      <c r="I2293" s="2" t="str">
        <f t="shared" si="35"/>
        <v>Delivered</v>
      </c>
      <c r="J2293" s="2" t="str">
        <f>TEXT(WORKSHEET[[#This Row],[Offloading Date]], "mmm")</f>
        <v>Jan</v>
      </c>
      <c r="K2293" s="2" t="str">
        <f>IF(OR(WORKSHEET[[#This Row],[Year]]="", ISBLANK(WORKSHEET[[#This Row],[Year]]), WORKSHEET[[#This Row],[Year]]="null"), "Exclude", "Include")</f>
        <v>Include</v>
      </c>
      <c r="L2293" t="s">
        <v>16</v>
      </c>
      <c r="M2293" t="s">
        <v>16</v>
      </c>
      <c r="N2293" t="s">
        <v>13</v>
      </c>
      <c r="O2293">
        <v>35</v>
      </c>
      <c r="P2293">
        <v>600</v>
      </c>
      <c r="Q2293" t="s">
        <v>14</v>
      </c>
      <c r="R2293">
        <f>P2293 * _xll.XLOOKUP(Q2293,CALCULATION!$A$15:$A$17, CALCULATION!$B$15:$B$17 )</f>
        <v>600</v>
      </c>
      <c r="S2293" s="5">
        <f>O2293*P2293*_xll.XLOOKUP(Q2293,CALCULATION!$A$15:$A$17, CALCULATION!$B$15:$B$17)</f>
        <v>21000</v>
      </c>
      <c r="T2293">
        <v>300</v>
      </c>
      <c r="U2293" t="s">
        <v>14</v>
      </c>
      <c r="V2293">
        <f>T2293 * _xll.XLOOKUP(U2293,CALCULATION!$A$15:$A$17, CALCULATION!$B$15:$B$17 )</f>
        <v>300</v>
      </c>
      <c r="W2293" s="5">
        <f>O2293*T2293*_xll.XLOOKUP(U2293,CALCULATION!$A$15:$A$17, CALCULATION!$B$15:$B$17)</f>
        <v>10500</v>
      </c>
      <c r="X2293" s="5">
        <f>WORKSHEET[[#This Row],[Clients Total Cost]] / WORKSHEET[[#This Row],[Clients Rate per T2 (USD)]]</f>
        <v>35</v>
      </c>
      <c r="Y2293" s="5">
        <f>WORKSHEET[[#This Row],[Clients Rate per T2 (USD)]] - WORKSHEET[[#This Row],[Supplier Rate Per t2 (USD)]]</f>
        <v>300</v>
      </c>
      <c r="Z2293" s="5">
        <f>WORKSHEET[[#This Row],[Profit Per T]] * WORKSHEET[[#This Row],[Weight]]</f>
        <v>10500</v>
      </c>
      <c r="AA2293">
        <v>0</v>
      </c>
      <c r="AB2293" s="1">
        <v>1.65</v>
      </c>
      <c r="AC2293" s="1">
        <v>1.1000000000000001</v>
      </c>
      <c r="AD2293" s="1">
        <v>1.375</v>
      </c>
      <c r="AE2293" s="1">
        <f>WORKSHEET[[#This Row],[Delay at toll gate in days]] +WORKSHEET[[#This Row],[Delay at workshop in days]] +WORKSHEET[[#This Row],[Delay at border in days]]</f>
        <v>4.125</v>
      </c>
    </row>
    <row r="2294" spans="1:31" x14ac:dyDescent="0.35">
      <c r="A2294" t="s">
        <v>2315</v>
      </c>
      <c r="B2294" t="s">
        <v>10</v>
      </c>
      <c r="C2294" t="s">
        <v>56</v>
      </c>
      <c r="D2294" t="s">
        <v>3615</v>
      </c>
      <c r="E2294" t="s">
        <v>3617</v>
      </c>
      <c r="F2294" t="str">
        <f>WORKSHEET[[#This Row],[Depart From]]&amp;"-"&amp;WORKSHEET[[#This Row],[Arrive To]]</f>
        <v>Mombasa-Lagos</v>
      </c>
      <c r="G2294" s="2">
        <v>44573</v>
      </c>
      <c r="H2294" s="2">
        <v>44586</v>
      </c>
      <c r="I2294" s="2" t="str">
        <f t="shared" si="35"/>
        <v>Delivered</v>
      </c>
      <c r="J2294" s="2" t="str">
        <f>TEXT(WORKSHEET[[#This Row],[Offloading Date]], "mmm")</f>
        <v>Jan</v>
      </c>
      <c r="K2294" s="2" t="str">
        <f>IF(OR(WORKSHEET[[#This Row],[Year]]="", ISBLANK(WORKSHEET[[#This Row],[Year]]), WORKSHEET[[#This Row],[Year]]="null"), "Exclude", "Include")</f>
        <v>Include</v>
      </c>
      <c r="L2294" t="s">
        <v>16</v>
      </c>
      <c r="M2294" t="s">
        <v>16</v>
      </c>
      <c r="N2294" t="s">
        <v>13</v>
      </c>
      <c r="O2294">
        <v>35</v>
      </c>
      <c r="P2294">
        <v>600</v>
      </c>
      <c r="Q2294" t="s">
        <v>14</v>
      </c>
      <c r="R2294">
        <f>P2294 * _xll.XLOOKUP(Q2294,CALCULATION!$A$15:$A$17, CALCULATION!$B$15:$B$17 )</f>
        <v>600</v>
      </c>
      <c r="S2294" s="5">
        <f>O2294*P2294*_xll.XLOOKUP(Q2294,CALCULATION!$A$15:$A$17, CALCULATION!$B$15:$B$17)</f>
        <v>21000</v>
      </c>
      <c r="T2294">
        <v>300</v>
      </c>
      <c r="U2294" t="s">
        <v>14</v>
      </c>
      <c r="V2294">
        <f>T2294 * _xll.XLOOKUP(U2294,CALCULATION!$A$15:$A$17, CALCULATION!$B$15:$B$17 )</f>
        <v>300</v>
      </c>
      <c r="W2294" s="5">
        <f>O2294*T2294*_xll.XLOOKUP(U2294,CALCULATION!$A$15:$A$17, CALCULATION!$B$15:$B$17)</f>
        <v>10500</v>
      </c>
      <c r="X2294" s="5">
        <f>WORKSHEET[[#This Row],[Clients Total Cost]] / WORKSHEET[[#This Row],[Clients Rate per T2 (USD)]]</f>
        <v>35</v>
      </c>
      <c r="Y2294" s="5">
        <f>WORKSHEET[[#This Row],[Clients Rate per T2 (USD)]] - WORKSHEET[[#This Row],[Supplier Rate Per t2 (USD)]]</f>
        <v>300</v>
      </c>
      <c r="Z2294" s="5">
        <f>WORKSHEET[[#This Row],[Profit Per T]] * WORKSHEET[[#This Row],[Weight]]</f>
        <v>10500</v>
      </c>
      <c r="AA2294">
        <v>0</v>
      </c>
      <c r="AB2294" s="1">
        <v>1.95</v>
      </c>
      <c r="AC2294" s="1">
        <v>1.3</v>
      </c>
      <c r="AD2294" s="1">
        <v>1.625</v>
      </c>
      <c r="AE2294" s="1">
        <f>WORKSHEET[[#This Row],[Delay at toll gate in days]] +WORKSHEET[[#This Row],[Delay at workshop in days]] +WORKSHEET[[#This Row],[Delay at border in days]]</f>
        <v>4.875</v>
      </c>
    </row>
    <row r="2295" spans="1:31" x14ac:dyDescent="0.35">
      <c r="A2295" t="s">
        <v>2316</v>
      </c>
      <c r="B2295" t="s">
        <v>10</v>
      </c>
      <c r="C2295" t="s">
        <v>56</v>
      </c>
      <c r="D2295" t="s">
        <v>3616</v>
      </c>
      <c r="E2295" t="s">
        <v>3618</v>
      </c>
      <c r="F2295" t="str">
        <f>WORKSHEET[[#This Row],[Depart From]]&amp;"-"&amp;WORKSHEET[[#This Row],[Arrive To]]</f>
        <v>Marrakech-Tripoli</v>
      </c>
      <c r="G2295" s="2">
        <v>44573</v>
      </c>
      <c r="H2295" s="2">
        <v>44585</v>
      </c>
      <c r="I2295" s="2" t="str">
        <f t="shared" si="35"/>
        <v>Delivered</v>
      </c>
      <c r="J2295" s="2" t="str">
        <f>TEXT(WORKSHEET[[#This Row],[Offloading Date]], "mmm")</f>
        <v>Jan</v>
      </c>
      <c r="K2295" s="2" t="str">
        <f>IF(OR(WORKSHEET[[#This Row],[Year]]="", ISBLANK(WORKSHEET[[#This Row],[Year]]), WORKSHEET[[#This Row],[Year]]="null"), "Exclude", "Include")</f>
        <v>Include</v>
      </c>
      <c r="L2295" t="s">
        <v>16</v>
      </c>
      <c r="M2295" t="s">
        <v>16</v>
      </c>
      <c r="N2295" t="s">
        <v>13</v>
      </c>
      <c r="O2295">
        <v>35</v>
      </c>
      <c r="P2295">
        <v>600</v>
      </c>
      <c r="Q2295" t="s">
        <v>14</v>
      </c>
      <c r="R2295">
        <f>P2295 * _xll.XLOOKUP(Q2295,CALCULATION!$A$15:$A$17, CALCULATION!$B$15:$B$17 )</f>
        <v>600</v>
      </c>
      <c r="S2295" s="5">
        <f>O2295*P2295*_xll.XLOOKUP(Q2295,CALCULATION!$A$15:$A$17, CALCULATION!$B$15:$B$17)</f>
        <v>21000</v>
      </c>
      <c r="T2295">
        <v>300</v>
      </c>
      <c r="U2295" t="s">
        <v>14</v>
      </c>
      <c r="V2295">
        <f>T2295 * _xll.XLOOKUP(U2295,CALCULATION!$A$15:$A$17, CALCULATION!$B$15:$B$17 )</f>
        <v>300</v>
      </c>
      <c r="W2295" s="5">
        <f>O2295*T2295*_xll.XLOOKUP(U2295,CALCULATION!$A$15:$A$17, CALCULATION!$B$15:$B$17)</f>
        <v>10500</v>
      </c>
      <c r="X2295" s="5">
        <f>WORKSHEET[[#This Row],[Clients Total Cost]] / WORKSHEET[[#This Row],[Clients Rate per T2 (USD)]]</f>
        <v>35</v>
      </c>
      <c r="Y2295" s="5">
        <f>WORKSHEET[[#This Row],[Clients Rate per T2 (USD)]] - WORKSHEET[[#This Row],[Supplier Rate Per t2 (USD)]]</f>
        <v>300</v>
      </c>
      <c r="Z2295" s="5">
        <f>WORKSHEET[[#This Row],[Profit Per T]] * WORKSHEET[[#This Row],[Weight]]</f>
        <v>10500</v>
      </c>
      <c r="AA2295">
        <v>0</v>
      </c>
      <c r="AB2295" s="1">
        <v>1.7999999999999998</v>
      </c>
      <c r="AC2295" s="1">
        <v>1.2000000000000002</v>
      </c>
      <c r="AD2295" s="1">
        <v>1.5</v>
      </c>
      <c r="AE2295" s="1">
        <f>WORKSHEET[[#This Row],[Delay at toll gate in days]] +WORKSHEET[[#This Row],[Delay at workshop in days]] +WORKSHEET[[#This Row],[Delay at border in days]]</f>
        <v>4.5</v>
      </c>
    </row>
    <row r="2296" spans="1:31" x14ac:dyDescent="0.35">
      <c r="A2296" t="s">
        <v>2317</v>
      </c>
      <c r="B2296" t="s">
        <v>10</v>
      </c>
      <c r="C2296" t="s">
        <v>56</v>
      </c>
      <c r="D2296" t="s">
        <v>3620</v>
      </c>
      <c r="E2296" t="s">
        <v>3618</v>
      </c>
      <c r="F2296" t="str">
        <f>WORKSHEET[[#This Row],[Depart From]]&amp;"-"&amp;WORKSHEET[[#This Row],[Arrive To]]</f>
        <v>Zanzibar-Tripoli</v>
      </c>
      <c r="G2296" s="2">
        <v>44573</v>
      </c>
      <c r="H2296" s="2">
        <v>44583</v>
      </c>
      <c r="I2296" s="2" t="str">
        <f t="shared" si="35"/>
        <v>Delivered</v>
      </c>
      <c r="J2296" s="2" t="str">
        <f>TEXT(WORKSHEET[[#This Row],[Offloading Date]], "mmm")</f>
        <v>Jan</v>
      </c>
      <c r="K2296" s="2" t="str">
        <f>IF(OR(WORKSHEET[[#This Row],[Year]]="", ISBLANK(WORKSHEET[[#This Row],[Year]]), WORKSHEET[[#This Row],[Year]]="null"), "Exclude", "Include")</f>
        <v>Include</v>
      </c>
      <c r="L2296" t="s">
        <v>16</v>
      </c>
      <c r="M2296" t="s">
        <v>16</v>
      </c>
      <c r="N2296" t="s">
        <v>13</v>
      </c>
      <c r="O2296">
        <v>35</v>
      </c>
      <c r="P2296">
        <v>600</v>
      </c>
      <c r="Q2296" t="s">
        <v>14</v>
      </c>
      <c r="R2296">
        <f>P2296 * _xll.XLOOKUP(Q2296,CALCULATION!$A$15:$A$17, CALCULATION!$B$15:$B$17 )</f>
        <v>600</v>
      </c>
      <c r="S2296" s="5">
        <f>O2296*P2296*_xll.XLOOKUP(Q2296,CALCULATION!$A$15:$A$17, CALCULATION!$B$15:$B$17)</f>
        <v>21000</v>
      </c>
      <c r="T2296">
        <v>300</v>
      </c>
      <c r="U2296" t="s">
        <v>14</v>
      </c>
      <c r="V2296">
        <f>T2296 * _xll.XLOOKUP(U2296,CALCULATION!$A$15:$A$17, CALCULATION!$B$15:$B$17 )</f>
        <v>300</v>
      </c>
      <c r="W2296" s="5">
        <f>O2296*T2296*_xll.XLOOKUP(U2296,CALCULATION!$A$15:$A$17, CALCULATION!$B$15:$B$17)</f>
        <v>10500</v>
      </c>
      <c r="X2296" s="5">
        <f>WORKSHEET[[#This Row],[Clients Total Cost]] / WORKSHEET[[#This Row],[Clients Rate per T2 (USD)]]</f>
        <v>35</v>
      </c>
      <c r="Y2296" s="5">
        <f>WORKSHEET[[#This Row],[Clients Rate per T2 (USD)]] - WORKSHEET[[#This Row],[Supplier Rate Per t2 (USD)]]</f>
        <v>300</v>
      </c>
      <c r="Z2296" s="5">
        <f>WORKSHEET[[#This Row],[Profit Per T]] * WORKSHEET[[#This Row],[Weight]]</f>
        <v>10500</v>
      </c>
      <c r="AA2296">
        <v>0</v>
      </c>
      <c r="AB2296" s="1">
        <v>1.5</v>
      </c>
      <c r="AC2296" s="1">
        <v>1</v>
      </c>
      <c r="AD2296" s="1">
        <v>1.25</v>
      </c>
      <c r="AE2296" s="1">
        <f>WORKSHEET[[#This Row],[Delay at toll gate in days]] +WORKSHEET[[#This Row],[Delay at workshop in days]] +WORKSHEET[[#This Row],[Delay at border in days]]</f>
        <v>3.75</v>
      </c>
    </row>
    <row r="2297" spans="1:31" x14ac:dyDescent="0.35">
      <c r="A2297" t="s">
        <v>2318</v>
      </c>
      <c r="B2297" t="s">
        <v>10</v>
      </c>
      <c r="C2297" t="s">
        <v>56</v>
      </c>
      <c r="D2297" t="s">
        <v>3615</v>
      </c>
      <c r="E2297" t="s">
        <v>3613</v>
      </c>
      <c r="F2297" t="str">
        <f>WORKSHEET[[#This Row],[Depart From]]&amp;"-"&amp;WORKSHEET[[#This Row],[Arrive To]]</f>
        <v>Mombasa-Sanaa</v>
      </c>
      <c r="G2297" s="2">
        <v>44573</v>
      </c>
      <c r="H2297" s="2">
        <v>44584</v>
      </c>
      <c r="I2297" s="2" t="str">
        <f t="shared" si="35"/>
        <v>Delivered</v>
      </c>
      <c r="J2297" s="2" t="str">
        <f>TEXT(WORKSHEET[[#This Row],[Offloading Date]], "mmm")</f>
        <v>Jan</v>
      </c>
      <c r="K2297" s="2" t="str">
        <f>IF(OR(WORKSHEET[[#This Row],[Year]]="", ISBLANK(WORKSHEET[[#This Row],[Year]]), WORKSHEET[[#This Row],[Year]]="null"), "Exclude", "Include")</f>
        <v>Include</v>
      </c>
      <c r="L2297" t="s">
        <v>16</v>
      </c>
      <c r="M2297" t="s">
        <v>16</v>
      </c>
      <c r="N2297" t="s">
        <v>13</v>
      </c>
      <c r="O2297">
        <v>35</v>
      </c>
      <c r="P2297">
        <v>600</v>
      </c>
      <c r="Q2297" t="s">
        <v>14</v>
      </c>
      <c r="R2297">
        <f>P2297 * _xll.XLOOKUP(Q2297,CALCULATION!$A$15:$A$17, CALCULATION!$B$15:$B$17 )</f>
        <v>600</v>
      </c>
      <c r="S2297" s="5">
        <f>O2297*P2297*_xll.XLOOKUP(Q2297,CALCULATION!$A$15:$A$17, CALCULATION!$B$15:$B$17)</f>
        <v>21000</v>
      </c>
      <c r="T2297">
        <v>300</v>
      </c>
      <c r="U2297" t="s">
        <v>14</v>
      </c>
      <c r="V2297">
        <f>T2297 * _xll.XLOOKUP(U2297,CALCULATION!$A$15:$A$17, CALCULATION!$B$15:$B$17 )</f>
        <v>300</v>
      </c>
      <c r="W2297" s="5">
        <f>O2297*T2297*_xll.XLOOKUP(U2297,CALCULATION!$A$15:$A$17, CALCULATION!$B$15:$B$17)</f>
        <v>10500</v>
      </c>
      <c r="X2297" s="5">
        <f>WORKSHEET[[#This Row],[Clients Total Cost]] / WORKSHEET[[#This Row],[Clients Rate per T2 (USD)]]</f>
        <v>35</v>
      </c>
      <c r="Y2297" s="5">
        <f>WORKSHEET[[#This Row],[Clients Rate per T2 (USD)]] - WORKSHEET[[#This Row],[Supplier Rate Per t2 (USD)]]</f>
        <v>300</v>
      </c>
      <c r="Z2297" s="5">
        <f>WORKSHEET[[#This Row],[Profit Per T]] * WORKSHEET[[#This Row],[Weight]]</f>
        <v>10500</v>
      </c>
      <c r="AA2297">
        <v>0</v>
      </c>
      <c r="AB2297" s="1">
        <v>1.65</v>
      </c>
      <c r="AC2297" s="1">
        <v>1.1000000000000001</v>
      </c>
      <c r="AD2297" s="1">
        <v>1.375</v>
      </c>
      <c r="AE2297" s="1">
        <f>WORKSHEET[[#This Row],[Delay at toll gate in days]] +WORKSHEET[[#This Row],[Delay at workshop in days]] +WORKSHEET[[#This Row],[Delay at border in days]]</f>
        <v>4.125</v>
      </c>
    </row>
    <row r="2298" spans="1:31" x14ac:dyDescent="0.35">
      <c r="A2298" t="s">
        <v>2319</v>
      </c>
      <c r="B2298" t="s">
        <v>10</v>
      </c>
      <c r="C2298" t="s">
        <v>56</v>
      </c>
      <c r="D2298" t="s">
        <v>3615</v>
      </c>
      <c r="E2298" t="s">
        <v>3612</v>
      </c>
      <c r="F2298" t="str">
        <f>WORKSHEET[[#This Row],[Depart From]]&amp;"-"&amp;WORKSHEET[[#This Row],[Arrive To]]</f>
        <v>Mombasa-Victoria</v>
      </c>
      <c r="G2298" s="2">
        <v>44573</v>
      </c>
      <c r="H2298" s="2">
        <v>44580</v>
      </c>
      <c r="I2298" s="2" t="str">
        <f t="shared" si="35"/>
        <v>Delivered</v>
      </c>
      <c r="J2298" s="2" t="str">
        <f>TEXT(WORKSHEET[[#This Row],[Offloading Date]], "mmm")</f>
        <v>Jan</v>
      </c>
      <c r="K2298" s="2" t="str">
        <f>IF(OR(WORKSHEET[[#This Row],[Year]]="", ISBLANK(WORKSHEET[[#This Row],[Year]]), WORKSHEET[[#This Row],[Year]]="null"), "Exclude", "Include")</f>
        <v>Include</v>
      </c>
      <c r="L2298" t="s">
        <v>16</v>
      </c>
      <c r="M2298" t="s">
        <v>16</v>
      </c>
      <c r="N2298" t="s">
        <v>13</v>
      </c>
      <c r="O2298">
        <v>35</v>
      </c>
      <c r="P2298">
        <v>600</v>
      </c>
      <c r="Q2298" t="s">
        <v>14</v>
      </c>
      <c r="R2298">
        <f>P2298 * _xll.XLOOKUP(Q2298,CALCULATION!$A$15:$A$17, CALCULATION!$B$15:$B$17 )</f>
        <v>600</v>
      </c>
      <c r="S2298" s="5">
        <f>O2298*P2298*_xll.XLOOKUP(Q2298,CALCULATION!$A$15:$A$17, CALCULATION!$B$15:$B$17)</f>
        <v>21000</v>
      </c>
      <c r="T2298">
        <v>300</v>
      </c>
      <c r="U2298" t="s">
        <v>14</v>
      </c>
      <c r="V2298">
        <f>T2298 * _xll.XLOOKUP(U2298,CALCULATION!$A$15:$A$17, CALCULATION!$B$15:$B$17 )</f>
        <v>300</v>
      </c>
      <c r="W2298" s="5">
        <f>O2298*T2298*_xll.XLOOKUP(U2298,CALCULATION!$A$15:$A$17, CALCULATION!$B$15:$B$17)</f>
        <v>10500</v>
      </c>
      <c r="X2298" s="5">
        <f>WORKSHEET[[#This Row],[Clients Total Cost]] / WORKSHEET[[#This Row],[Clients Rate per T2 (USD)]]</f>
        <v>35</v>
      </c>
      <c r="Y2298" s="5">
        <f>WORKSHEET[[#This Row],[Clients Rate per T2 (USD)]] - WORKSHEET[[#This Row],[Supplier Rate Per t2 (USD)]]</f>
        <v>300</v>
      </c>
      <c r="Z2298" s="5">
        <f>WORKSHEET[[#This Row],[Profit Per T]] * WORKSHEET[[#This Row],[Weight]]</f>
        <v>10500</v>
      </c>
      <c r="AA2298">
        <v>0</v>
      </c>
      <c r="AB2298" s="1">
        <v>1.05</v>
      </c>
      <c r="AC2298" s="1">
        <v>0.70000000000000007</v>
      </c>
      <c r="AD2298" s="1">
        <v>0.875</v>
      </c>
      <c r="AE2298" s="1">
        <f>WORKSHEET[[#This Row],[Delay at toll gate in days]] +WORKSHEET[[#This Row],[Delay at workshop in days]] +WORKSHEET[[#This Row],[Delay at border in days]]</f>
        <v>2.625</v>
      </c>
    </row>
    <row r="2299" spans="1:31" x14ac:dyDescent="0.35">
      <c r="A2299" t="s">
        <v>2320</v>
      </c>
      <c r="B2299" t="s">
        <v>10</v>
      </c>
      <c r="C2299" t="s">
        <v>56</v>
      </c>
      <c r="D2299" t="s">
        <v>3615</v>
      </c>
      <c r="E2299" t="s">
        <v>3613</v>
      </c>
      <c r="F2299" t="str">
        <f>WORKSHEET[[#This Row],[Depart From]]&amp;"-"&amp;WORKSHEET[[#This Row],[Arrive To]]</f>
        <v>Mombasa-Sanaa</v>
      </c>
      <c r="G2299" s="2">
        <v>44573</v>
      </c>
      <c r="H2299" s="2">
        <v>44583</v>
      </c>
      <c r="I2299" s="2" t="str">
        <f t="shared" si="35"/>
        <v>Delivered</v>
      </c>
      <c r="J2299" s="2" t="str">
        <f>TEXT(WORKSHEET[[#This Row],[Offloading Date]], "mmm")</f>
        <v>Jan</v>
      </c>
      <c r="K2299" s="2" t="str">
        <f>IF(OR(WORKSHEET[[#This Row],[Year]]="", ISBLANK(WORKSHEET[[#This Row],[Year]]), WORKSHEET[[#This Row],[Year]]="null"), "Exclude", "Include")</f>
        <v>Include</v>
      </c>
      <c r="L2299" t="s">
        <v>16</v>
      </c>
      <c r="M2299" t="s">
        <v>16</v>
      </c>
      <c r="N2299" t="s">
        <v>13</v>
      </c>
      <c r="O2299">
        <v>35</v>
      </c>
      <c r="P2299">
        <v>600</v>
      </c>
      <c r="Q2299" t="s">
        <v>14</v>
      </c>
      <c r="R2299">
        <f>P2299 * _xll.XLOOKUP(Q2299,CALCULATION!$A$15:$A$17, CALCULATION!$B$15:$B$17 )</f>
        <v>600</v>
      </c>
      <c r="S2299" s="5">
        <f>O2299*P2299*_xll.XLOOKUP(Q2299,CALCULATION!$A$15:$A$17, CALCULATION!$B$15:$B$17)</f>
        <v>21000</v>
      </c>
      <c r="T2299">
        <v>300</v>
      </c>
      <c r="U2299" t="s">
        <v>14</v>
      </c>
      <c r="V2299">
        <f>T2299 * _xll.XLOOKUP(U2299,CALCULATION!$A$15:$A$17, CALCULATION!$B$15:$B$17 )</f>
        <v>300</v>
      </c>
      <c r="W2299" s="5">
        <f>O2299*T2299*_xll.XLOOKUP(U2299,CALCULATION!$A$15:$A$17, CALCULATION!$B$15:$B$17)</f>
        <v>10500</v>
      </c>
      <c r="X2299" s="5">
        <f>WORKSHEET[[#This Row],[Clients Total Cost]] / WORKSHEET[[#This Row],[Clients Rate per T2 (USD)]]</f>
        <v>35</v>
      </c>
      <c r="Y2299" s="5">
        <f>WORKSHEET[[#This Row],[Clients Rate per T2 (USD)]] - WORKSHEET[[#This Row],[Supplier Rate Per t2 (USD)]]</f>
        <v>300</v>
      </c>
      <c r="Z2299" s="5">
        <f>WORKSHEET[[#This Row],[Profit Per T]] * WORKSHEET[[#This Row],[Weight]]</f>
        <v>10500</v>
      </c>
      <c r="AA2299">
        <v>0</v>
      </c>
      <c r="AB2299" s="1">
        <v>1.5</v>
      </c>
      <c r="AC2299" s="1">
        <v>1</v>
      </c>
      <c r="AD2299" s="1">
        <v>1.25</v>
      </c>
      <c r="AE2299" s="1">
        <f>WORKSHEET[[#This Row],[Delay at toll gate in days]] +WORKSHEET[[#This Row],[Delay at workshop in days]] +WORKSHEET[[#This Row],[Delay at border in days]]</f>
        <v>3.75</v>
      </c>
    </row>
    <row r="2300" spans="1:31" x14ac:dyDescent="0.35">
      <c r="A2300" t="s">
        <v>2321</v>
      </c>
      <c r="B2300" t="s">
        <v>10</v>
      </c>
      <c r="C2300" t="s">
        <v>56</v>
      </c>
      <c r="D2300" t="s">
        <v>3615</v>
      </c>
      <c r="E2300" t="s">
        <v>3618</v>
      </c>
      <c r="F2300" t="str">
        <f>WORKSHEET[[#This Row],[Depart From]]&amp;"-"&amp;WORKSHEET[[#This Row],[Arrive To]]</f>
        <v>Mombasa-Tripoli</v>
      </c>
      <c r="G2300" s="2">
        <v>44573</v>
      </c>
      <c r="H2300" s="2">
        <v>44581</v>
      </c>
      <c r="I2300" s="2" t="str">
        <f t="shared" si="35"/>
        <v>Delivered</v>
      </c>
      <c r="J2300" s="2" t="str">
        <f>TEXT(WORKSHEET[[#This Row],[Offloading Date]], "mmm")</f>
        <v>Jan</v>
      </c>
      <c r="K2300" s="2" t="str">
        <f>IF(OR(WORKSHEET[[#This Row],[Year]]="", ISBLANK(WORKSHEET[[#This Row],[Year]]), WORKSHEET[[#This Row],[Year]]="null"), "Exclude", "Include")</f>
        <v>Include</v>
      </c>
      <c r="L2300" t="s">
        <v>16</v>
      </c>
      <c r="M2300" t="s">
        <v>16</v>
      </c>
      <c r="N2300" t="s">
        <v>13</v>
      </c>
      <c r="O2300">
        <v>35</v>
      </c>
      <c r="P2300">
        <v>600</v>
      </c>
      <c r="Q2300" t="s">
        <v>14</v>
      </c>
      <c r="R2300">
        <f>P2300 * _xll.XLOOKUP(Q2300,CALCULATION!$A$15:$A$17, CALCULATION!$B$15:$B$17 )</f>
        <v>600</v>
      </c>
      <c r="S2300" s="5">
        <f>O2300*P2300*_xll.XLOOKUP(Q2300,CALCULATION!$A$15:$A$17, CALCULATION!$B$15:$B$17)</f>
        <v>21000</v>
      </c>
      <c r="T2300">
        <v>300</v>
      </c>
      <c r="U2300" t="s">
        <v>14</v>
      </c>
      <c r="V2300">
        <f>T2300 * _xll.XLOOKUP(U2300,CALCULATION!$A$15:$A$17, CALCULATION!$B$15:$B$17 )</f>
        <v>300</v>
      </c>
      <c r="W2300" s="5">
        <f>O2300*T2300*_xll.XLOOKUP(U2300,CALCULATION!$A$15:$A$17, CALCULATION!$B$15:$B$17)</f>
        <v>10500</v>
      </c>
      <c r="X2300" s="5">
        <f>WORKSHEET[[#This Row],[Clients Total Cost]] / WORKSHEET[[#This Row],[Clients Rate per T2 (USD)]]</f>
        <v>35</v>
      </c>
      <c r="Y2300" s="5">
        <f>WORKSHEET[[#This Row],[Clients Rate per T2 (USD)]] - WORKSHEET[[#This Row],[Supplier Rate Per t2 (USD)]]</f>
        <v>300</v>
      </c>
      <c r="Z2300" s="5">
        <f>WORKSHEET[[#This Row],[Profit Per T]] * WORKSHEET[[#This Row],[Weight]]</f>
        <v>10500</v>
      </c>
      <c r="AA2300">
        <v>0</v>
      </c>
      <c r="AB2300" s="1">
        <v>1.2</v>
      </c>
      <c r="AC2300" s="1">
        <v>0.8</v>
      </c>
      <c r="AD2300" s="1">
        <v>1</v>
      </c>
      <c r="AE2300" s="1">
        <f>WORKSHEET[[#This Row],[Delay at toll gate in days]] +WORKSHEET[[#This Row],[Delay at workshop in days]] +WORKSHEET[[#This Row],[Delay at border in days]]</f>
        <v>3</v>
      </c>
    </row>
    <row r="2301" spans="1:31" x14ac:dyDescent="0.35">
      <c r="A2301" t="s">
        <v>2322</v>
      </c>
      <c r="B2301" t="s">
        <v>10</v>
      </c>
      <c r="C2301" t="s">
        <v>56</v>
      </c>
      <c r="D2301" t="s">
        <v>3615</v>
      </c>
      <c r="E2301" t="s">
        <v>3614</v>
      </c>
      <c r="F2301" t="str">
        <f>WORKSHEET[[#This Row],[Depart From]]&amp;"-"&amp;WORKSHEET[[#This Row],[Arrive To]]</f>
        <v>Mombasa-Alger</v>
      </c>
      <c r="G2301" s="2">
        <v>44573</v>
      </c>
      <c r="H2301" s="2">
        <v>44586</v>
      </c>
      <c r="I2301" s="2" t="str">
        <f t="shared" si="35"/>
        <v>Delivered</v>
      </c>
      <c r="J2301" s="2" t="str">
        <f>TEXT(WORKSHEET[[#This Row],[Offloading Date]], "mmm")</f>
        <v>Jan</v>
      </c>
      <c r="K2301" s="2" t="str">
        <f>IF(OR(WORKSHEET[[#This Row],[Year]]="", ISBLANK(WORKSHEET[[#This Row],[Year]]), WORKSHEET[[#This Row],[Year]]="null"), "Exclude", "Include")</f>
        <v>Include</v>
      </c>
      <c r="L2301" t="s">
        <v>16</v>
      </c>
      <c r="M2301" t="s">
        <v>16</v>
      </c>
      <c r="N2301" t="s">
        <v>13</v>
      </c>
      <c r="O2301">
        <v>35</v>
      </c>
      <c r="P2301">
        <v>600</v>
      </c>
      <c r="Q2301" t="s">
        <v>14</v>
      </c>
      <c r="R2301">
        <f>P2301 * _xll.XLOOKUP(Q2301,CALCULATION!$A$15:$A$17, CALCULATION!$B$15:$B$17 )</f>
        <v>600</v>
      </c>
      <c r="S2301" s="5">
        <f>O2301*P2301*_xll.XLOOKUP(Q2301,CALCULATION!$A$15:$A$17, CALCULATION!$B$15:$B$17)</f>
        <v>21000</v>
      </c>
      <c r="T2301">
        <v>300</v>
      </c>
      <c r="U2301" t="s">
        <v>14</v>
      </c>
      <c r="V2301">
        <f>T2301 * _xll.XLOOKUP(U2301,CALCULATION!$A$15:$A$17, CALCULATION!$B$15:$B$17 )</f>
        <v>300</v>
      </c>
      <c r="W2301" s="5">
        <f>O2301*T2301*_xll.XLOOKUP(U2301,CALCULATION!$A$15:$A$17, CALCULATION!$B$15:$B$17)</f>
        <v>10500</v>
      </c>
      <c r="X2301" s="5">
        <f>WORKSHEET[[#This Row],[Clients Total Cost]] / WORKSHEET[[#This Row],[Clients Rate per T2 (USD)]]</f>
        <v>35</v>
      </c>
      <c r="Y2301" s="5">
        <f>WORKSHEET[[#This Row],[Clients Rate per T2 (USD)]] - WORKSHEET[[#This Row],[Supplier Rate Per t2 (USD)]]</f>
        <v>300</v>
      </c>
      <c r="Z2301" s="5">
        <f>WORKSHEET[[#This Row],[Profit Per T]] * WORKSHEET[[#This Row],[Weight]]</f>
        <v>10500</v>
      </c>
      <c r="AA2301">
        <v>0</v>
      </c>
      <c r="AB2301" s="1">
        <v>1.95</v>
      </c>
      <c r="AC2301" s="1">
        <v>1.3</v>
      </c>
      <c r="AD2301" s="1">
        <v>1.625</v>
      </c>
      <c r="AE2301" s="1">
        <f>WORKSHEET[[#This Row],[Delay at toll gate in days]] +WORKSHEET[[#This Row],[Delay at workshop in days]] +WORKSHEET[[#This Row],[Delay at border in days]]</f>
        <v>4.875</v>
      </c>
    </row>
    <row r="2302" spans="1:31" x14ac:dyDescent="0.35">
      <c r="A2302" t="s">
        <v>2323</v>
      </c>
      <c r="B2302" t="s">
        <v>10</v>
      </c>
      <c r="C2302" t="s">
        <v>56</v>
      </c>
      <c r="D2302" t="s">
        <v>3611</v>
      </c>
      <c r="E2302" t="s">
        <v>3613</v>
      </c>
      <c r="F2302" t="str">
        <f>WORKSHEET[[#This Row],[Depart From]]&amp;"-"&amp;WORKSHEET[[#This Row],[Arrive To]]</f>
        <v>Mogadishu-Sanaa</v>
      </c>
      <c r="G2302" s="2">
        <v>44573</v>
      </c>
      <c r="H2302" s="2">
        <v>44580</v>
      </c>
      <c r="I2302" s="2" t="str">
        <f t="shared" si="35"/>
        <v>Delivered</v>
      </c>
      <c r="J2302" s="2" t="str">
        <f>TEXT(WORKSHEET[[#This Row],[Offloading Date]], "mmm")</f>
        <v>Jan</v>
      </c>
      <c r="K2302" s="2" t="str">
        <f>IF(OR(WORKSHEET[[#This Row],[Year]]="", ISBLANK(WORKSHEET[[#This Row],[Year]]), WORKSHEET[[#This Row],[Year]]="null"), "Exclude", "Include")</f>
        <v>Include</v>
      </c>
      <c r="L2302" t="s">
        <v>16</v>
      </c>
      <c r="M2302" t="s">
        <v>16</v>
      </c>
      <c r="N2302" t="s">
        <v>13</v>
      </c>
      <c r="O2302">
        <v>35</v>
      </c>
      <c r="P2302">
        <v>600</v>
      </c>
      <c r="Q2302" t="s">
        <v>14</v>
      </c>
      <c r="R2302">
        <f>P2302 * _xll.XLOOKUP(Q2302,CALCULATION!$A$15:$A$17, CALCULATION!$B$15:$B$17 )</f>
        <v>600</v>
      </c>
      <c r="S2302" s="5">
        <f>O2302*P2302*_xll.XLOOKUP(Q2302,CALCULATION!$A$15:$A$17, CALCULATION!$B$15:$B$17)</f>
        <v>21000</v>
      </c>
      <c r="T2302">
        <v>300</v>
      </c>
      <c r="U2302" t="s">
        <v>14</v>
      </c>
      <c r="V2302">
        <f>T2302 * _xll.XLOOKUP(U2302,CALCULATION!$A$15:$A$17, CALCULATION!$B$15:$B$17 )</f>
        <v>300</v>
      </c>
      <c r="W2302" s="5">
        <f>O2302*T2302*_xll.XLOOKUP(U2302,CALCULATION!$A$15:$A$17, CALCULATION!$B$15:$B$17)</f>
        <v>10500</v>
      </c>
      <c r="X2302" s="5">
        <f>WORKSHEET[[#This Row],[Clients Total Cost]] / WORKSHEET[[#This Row],[Clients Rate per T2 (USD)]]</f>
        <v>35</v>
      </c>
      <c r="Y2302" s="5">
        <f>WORKSHEET[[#This Row],[Clients Rate per T2 (USD)]] - WORKSHEET[[#This Row],[Supplier Rate Per t2 (USD)]]</f>
        <v>300</v>
      </c>
      <c r="Z2302" s="5">
        <f>WORKSHEET[[#This Row],[Profit Per T]] * WORKSHEET[[#This Row],[Weight]]</f>
        <v>10500</v>
      </c>
      <c r="AA2302">
        <v>0</v>
      </c>
      <c r="AB2302" s="1">
        <v>1.05</v>
      </c>
      <c r="AC2302" s="1">
        <v>0.70000000000000007</v>
      </c>
      <c r="AD2302" s="1">
        <v>0.875</v>
      </c>
      <c r="AE2302" s="1">
        <f>WORKSHEET[[#This Row],[Delay at toll gate in days]] +WORKSHEET[[#This Row],[Delay at workshop in days]] +WORKSHEET[[#This Row],[Delay at border in days]]</f>
        <v>2.625</v>
      </c>
    </row>
    <row r="2303" spans="1:31" x14ac:dyDescent="0.35">
      <c r="A2303" t="s">
        <v>2324</v>
      </c>
      <c r="B2303" t="s">
        <v>10</v>
      </c>
      <c r="C2303" t="s">
        <v>56</v>
      </c>
      <c r="D2303" t="s">
        <v>3615</v>
      </c>
      <c r="E2303" t="s">
        <v>3618</v>
      </c>
      <c r="F2303" t="str">
        <f>WORKSHEET[[#This Row],[Depart From]]&amp;"-"&amp;WORKSHEET[[#This Row],[Arrive To]]</f>
        <v>Mombasa-Tripoli</v>
      </c>
      <c r="G2303" s="2">
        <v>44573</v>
      </c>
      <c r="H2303" s="2">
        <v>44586</v>
      </c>
      <c r="I2303" s="2" t="str">
        <f t="shared" si="35"/>
        <v>Delivered</v>
      </c>
      <c r="J2303" s="2" t="str">
        <f>TEXT(WORKSHEET[[#This Row],[Offloading Date]], "mmm")</f>
        <v>Jan</v>
      </c>
      <c r="K2303" s="2" t="str">
        <f>IF(OR(WORKSHEET[[#This Row],[Year]]="", ISBLANK(WORKSHEET[[#This Row],[Year]]), WORKSHEET[[#This Row],[Year]]="null"), "Exclude", "Include")</f>
        <v>Include</v>
      </c>
      <c r="L2303" t="s">
        <v>16</v>
      </c>
      <c r="M2303" t="s">
        <v>16</v>
      </c>
      <c r="N2303" t="s">
        <v>13</v>
      </c>
      <c r="O2303">
        <v>35</v>
      </c>
      <c r="P2303">
        <v>600</v>
      </c>
      <c r="Q2303" t="s">
        <v>14</v>
      </c>
      <c r="R2303">
        <f>P2303 * _xll.XLOOKUP(Q2303,CALCULATION!$A$15:$A$17, CALCULATION!$B$15:$B$17 )</f>
        <v>600</v>
      </c>
      <c r="S2303" s="5">
        <f>O2303*P2303*_xll.XLOOKUP(Q2303,CALCULATION!$A$15:$A$17, CALCULATION!$B$15:$B$17)</f>
        <v>21000</v>
      </c>
      <c r="T2303">
        <v>300</v>
      </c>
      <c r="U2303" t="s">
        <v>14</v>
      </c>
      <c r="V2303">
        <f>T2303 * _xll.XLOOKUP(U2303,CALCULATION!$A$15:$A$17, CALCULATION!$B$15:$B$17 )</f>
        <v>300</v>
      </c>
      <c r="W2303" s="5">
        <f>O2303*T2303*_xll.XLOOKUP(U2303,CALCULATION!$A$15:$A$17, CALCULATION!$B$15:$B$17)</f>
        <v>10500</v>
      </c>
      <c r="X2303" s="5">
        <f>WORKSHEET[[#This Row],[Clients Total Cost]] / WORKSHEET[[#This Row],[Clients Rate per T2 (USD)]]</f>
        <v>35</v>
      </c>
      <c r="Y2303" s="5">
        <f>WORKSHEET[[#This Row],[Clients Rate per T2 (USD)]] - WORKSHEET[[#This Row],[Supplier Rate Per t2 (USD)]]</f>
        <v>300</v>
      </c>
      <c r="Z2303" s="5">
        <f>WORKSHEET[[#This Row],[Profit Per T]] * WORKSHEET[[#This Row],[Weight]]</f>
        <v>10500</v>
      </c>
      <c r="AA2303">
        <v>0</v>
      </c>
      <c r="AB2303" s="1">
        <v>1.95</v>
      </c>
      <c r="AC2303" s="1">
        <v>1.3</v>
      </c>
      <c r="AD2303" s="1">
        <v>1.625</v>
      </c>
      <c r="AE2303" s="1">
        <f>WORKSHEET[[#This Row],[Delay at toll gate in days]] +WORKSHEET[[#This Row],[Delay at workshop in days]] +WORKSHEET[[#This Row],[Delay at border in days]]</f>
        <v>4.875</v>
      </c>
    </row>
    <row r="2304" spans="1:31" x14ac:dyDescent="0.35">
      <c r="A2304" t="s">
        <v>2325</v>
      </c>
      <c r="B2304" t="s">
        <v>10</v>
      </c>
      <c r="C2304" t="s">
        <v>56</v>
      </c>
      <c r="D2304" t="s">
        <v>3611</v>
      </c>
      <c r="E2304" t="s">
        <v>3612</v>
      </c>
      <c r="F2304" t="str">
        <f>WORKSHEET[[#This Row],[Depart From]]&amp;"-"&amp;WORKSHEET[[#This Row],[Arrive To]]</f>
        <v>Mogadishu-Victoria</v>
      </c>
      <c r="G2304" s="2">
        <v>44573</v>
      </c>
      <c r="H2304" s="2">
        <v>44581</v>
      </c>
      <c r="I2304" s="2" t="str">
        <f t="shared" si="35"/>
        <v>Delivered</v>
      </c>
      <c r="J2304" s="2" t="str">
        <f>TEXT(WORKSHEET[[#This Row],[Offloading Date]], "mmm")</f>
        <v>Jan</v>
      </c>
      <c r="K2304" s="2" t="str">
        <f>IF(OR(WORKSHEET[[#This Row],[Year]]="", ISBLANK(WORKSHEET[[#This Row],[Year]]), WORKSHEET[[#This Row],[Year]]="null"), "Exclude", "Include")</f>
        <v>Include</v>
      </c>
      <c r="L2304" t="s">
        <v>16</v>
      </c>
      <c r="M2304" t="s">
        <v>16</v>
      </c>
      <c r="N2304" t="s">
        <v>13</v>
      </c>
      <c r="O2304">
        <v>35</v>
      </c>
      <c r="P2304">
        <v>600</v>
      </c>
      <c r="Q2304" t="s">
        <v>14</v>
      </c>
      <c r="R2304">
        <f>P2304 * _xll.XLOOKUP(Q2304,CALCULATION!$A$15:$A$17, CALCULATION!$B$15:$B$17 )</f>
        <v>600</v>
      </c>
      <c r="S2304" s="5">
        <f>O2304*P2304*_xll.XLOOKUP(Q2304,CALCULATION!$A$15:$A$17, CALCULATION!$B$15:$B$17)</f>
        <v>21000</v>
      </c>
      <c r="T2304">
        <v>300</v>
      </c>
      <c r="U2304" t="s">
        <v>14</v>
      </c>
      <c r="V2304">
        <f>T2304 * _xll.XLOOKUP(U2304,CALCULATION!$A$15:$A$17, CALCULATION!$B$15:$B$17 )</f>
        <v>300</v>
      </c>
      <c r="W2304" s="5">
        <f>O2304*T2304*_xll.XLOOKUP(U2304,CALCULATION!$A$15:$A$17, CALCULATION!$B$15:$B$17)</f>
        <v>10500</v>
      </c>
      <c r="X2304" s="5">
        <f>WORKSHEET[[#This Row],[Clients Total Cost]] / WORKSHEET[[#This Row],[Clients Rate per T2 (USD)]]</f>
        <v>35</v>
      </c>
      <c r="Y2304" s="5">
        <f>WORKSHEET[[#This Row],[Clients Rate per T2 (USD)]] - WORKSHEET[[#This Row],[Supplier Rate Per t2 (USD)]]</f>
        <v>300</v>
      </c>
      <c r="Z2304" s="5">
        <f>WORKSHEET[[#This Row],[Profit Per T]] * WORKSHEET[[#This Row],[Weight]]</f>
        <v>10500</v>
      </c>
      <c r="AA2304">
        <v>0</v>
      </c>
      <c r="AB2304" s="1">
        <v>1.2</v>
      </c>
      <c r="AC2304" s="1">
        <v>0.8</v>
      </c>
      <c r="AD2304" s="1">
        <v>1</v>
      </c>
      <c r="AE2304" s="1">
        <f>WORKSHEET[[#This Row],[Delay at toll gate in days]] +WORKSHEET[[#This Row],[Delay at workshop in days]] +WORKSHEET[[#This Row],[Delay at border in days]]</f>
        <v>3</v>
      </c>
    </row>
    <row r="2305" spans="1:31" x14ac:dyDescent="0.35">
      <c r="A2305" t="s">
        <v>2326</v>
      </c>
      <c r="B2305" t="s">
        <v>10</v>
      </c>
      <c r="C2305" t="s">
        <v>56</v>
      </c>
      <c r="D2305" t="s">
        <v>3611</v>
      </c>
      <c r="E2305" t="s">
        <v>3612</v>
      </c>
      <c r="F2305" t="str">
        <f>WORKSHEET[[#This Row],[Depart From]]&amp;"-"&amp;WORKSHEET[[#This Row],[Arrive To]]</f>
        <v>Mogadishu-Victoria</v>
      </c>
      <c r="G2305" s="2">
        <v>44573</v>
      </c>
      <c r="H2305" s="2">
        <v>44584</v>
      </c>
      <c r="I2305" s="2" t="str">
        <f t="shared" si="35"/>
        <v>Delivered</v>
      </c>
      <c r="J2305" s="2" t="str">
        <f>TEXT(WORKSHEET[[#This Row],[Offloading Date]], "mmm")</f>
        <v>Jan</v>
      </c>
      <c r="K2305" s="2" t="str">
        <f>IF(OR(WORKSHEET[[#This Row],[Year]]="", ISBLANK(WORKSHEET[[#This Row],[Year]]), WORKSHEET[[#This Row],[Year]]="null"), "Exclude", "Include")</f>
        <v>Include</v>
      </c>
      <c r="L2305" t="s">
        <v>16</v>
      </c>
      <c r="M2305" t="s">
        <v>16</v>
      </c>
      <c r="N2305" t="s">
        <v>13</v>
      </c>
      <c r="O2305">
        <v>35</v>
      </c>
      <c r="P2305">
        <v>600</v>
      </c>
      <c r="Q2305" t="s">
        <v>14</v>
      </c>
      <c r="R2305">
        <f>P2305 * _xll.XLOOKUP(Q2305,CALCULATION!$A$15:$A$17, CALCULATION!$B$15:$B$17 )</f>
        <v>600</v>
      </c>
      <c r="S2305" s="5">
        <f>O2305*P2305*_xll.XLOOKUP(Q2305,CALCULATION!$A$15:$A$17, CALCULATION!$B$15:$B$17)</f>
        <v>21000</v>
      </c>
      <c r="T2305">
        <v>300</v>
      </c>
      <c r="U2305" t="s">
        <v>14</v>
      </c>
      <c r="V2305">
        <f>T2305 * _xll.XLOOKUP(U2305,CALCULATION!$A$15:$A$17, CALCULATION!$B$15:$B$17 )</f>
        <v>300</v>
      </c>
      <c r="W2305" s="5">
        <f>O2305*T2305*_xll.XLOOKUP(U2305,CALCULATION!$A$15:$A$17, CALCULATION!$B$15:$B$17)</f>
        <v>10500</v>
      </c>
      <c r="X2305" s="5">
        <f>WORKSHEET[[#This Row],[Clients Total Cost]] / WORKSHEET[[#This Row],[Clients Rate per T2 (USD)]]</f>
        <v>35</v>
      </c>
      <c r="Y2305" s="5">
        <f>WORKSHEET[[#This Row],[Clients Rate per T2 (USD)]] - WORKSHEET[[#This Row],[Supplier Rate Per t2 (USD)]]</f>
        <v>300</v>
      </c>
      <c r="Z2305" s="5">
        <f>WORKSHEET[[#This Row],[Profit Per T]] * WORKSHEET[[#This Row],[Weight]]</f>
        <v>10500</v>
      </c>
      <c r="AA2305">
        <v>0</v>
      </c>
      <c r="AB2305" s="1">
        <v>1.65</v>
      </c>
      <c r="AC2305" s="1">
        <v>1.1000000000000001</v>
      </c>
      <c r="AD2305" s="1">
        <v>1.375</v>
      </c>
      <c r="AE2305" s="1">
        <f>WORKSHEET[[#This Row],[Delay at toll gate in days]] +WORKSHEET[[#This Row],[Delay at workshop in days]] +WORKSHEET[[#This Row],[Delay at border in days]]</f>
        <v>4.125</v>
      </c>
    </row>
    <row r="2306" spans="1:31" x14ac:dyDescent="0.35">
      <c r="A2306" t="s">
        <v>2327</v>
      </c>
      <c r="B2306" t="s">
        <v>10</v>
      </c>
      <c r="C2306" t="s">
        <v>56</v>
      </c>
      <c r="D2306" t="s">
        <v>3616</v>
      </c>
      <c r="E2306" t="s">
        <v>3617</v>
      </c>
      <c r="F2306" t="str">
        <f>WORKSHEET[[#This Row],[Depart From]]&amp;"-"&amp;WORKSHEET[[#This Row],[Arrive To]]</f>
        <v>Marrakech-Lagos</v>
      </c>
      <c r="G2306" s="2">
        <v>44574</v>
      </c>
      <c r="H2306" s="2">
        <v>44581</v>
      </c>
      <c r="I2306" s="2" t="str">
        <f t="shared" ref="I2306:I2369" si="36">IF(OR(H2306="", H2306="NULL"), "Failed","Delivered")</f>
        <v>Delivered</v>
      </c>
      <c r="J2306" s="2" t="str">
        <f>TEXT(WORKSHEET[[#This Row],[Offloading Date]], "mmm")</f>
        <v>Jan</v>
      </c>
      <c r="K2306" s="2" t="str">
        <f>IF(OR(WORKSHEET[[#This Row],[Year]]="", ISBLANK(WORKSHEET[[#This Row],[Year]]), WORKSHEET[[#This Row],[Year]]="null"), "Exclude", "Include")</f>
        <v>Include</v>
      </c>
      <c r="L2306" t="s">
        <v>16</v>
      </c>
      <c r="M2306" t="s">
        <v>16</v>
      </c>
      <c r="N2306" t="s">
        <v>13</v>
      </c>
      <c r="O2306">
        <v>35</v>
      </c>
      <c r="P2306">
        <v>600</v>
      </c>
      <c r="Q2306" t="s">
        <v>14</v>
      </c>
      <c r="R2306">
        <f>P2306 * _xll.XLOOKUP(Q2306,CALCULATION!$A$15:$A$17, CALCULATION!$B$15:$B$17 )</f>
        <v>600</v>
      </c>
      <c r="S2306" s="5">
        <f>O2306*P2306*_xll.XLOOKUP(Q2306,CALCULATION!$A$15:$A$17, CALCULATION!$B$15:$B$17)</f>
        <v>21000</v>
      </c>
      <c r="T2306">
        <v>300</v>
      </c>
      <c r="U2306" t="s">
        <v>14</v>
      </c>
      <c r="V2306">
        <f>T2306 * _xll.XLOOKUP(U2306,CALCULATION!$A$15:$A$17, CALCULATION!$B$15:$B$17 )</f>
        <v>300</v>
      </c>
      <c r="W2306" s="5">
        <f>O2306*T2306*_xll.XLOOKUP(U2306,CALCULATION!$A$15:$A$17, CALCULATION!$B$15:$B$17)</f>
        <v>10500</v>
      </c>
      <c r="X2306" s="5">
        <f>WORKSHEET[[#This Row],[Clients Total Cost]] / WORKSHEET[[#This Row],[Clients Rate per T2 (USD)]]</f>
        <v>35</v>
      </c>
      <c r="Y2306" s="5">
        <f>WORKSHEET[[#This Row],[Clients Rate per T2 (USD)]] - WORKSHEET[[#This Row],[Supplier Rate Per t2 (USD)]]</f>
        <v>300</v>
      </c>
      <c r="Z2306" s="5">
        <f>WORKSHEET[[#This Row],[Profit Per T]] * WORKSHEET[[#This Row],[Weight]]</f>
        <v>10500</v>
      </c>
      <c r="AA2306">
        <v>0</v>
      </c>
      <c r="AB2306" s="1">
        <v>1.05</v>
      </c>
      <c r="AC2306" s="1">
        <v>0.70000000000000007</v>
      </c>
      <c r="AD2306" s="1">
        <v>0.875</v>
      </c>
      <c r="AE2306" s="1">
        <f>WORKSHEET[[#This Row],[Delay at toll gate in days]] +WORKSHEET[[#This Row],[Delay at workshop in days]] +WORKSHEET[[#This Row],[Delay at border in days]]</f>
        <v>2.625</v>
      </c>
    </row>
    <row r="2307" spans="1:31" x14ac:dyDescent="0.35">
      <c r="A2307" t="s">
        <v>2328</v>
      </c>
      <c r="B2307" t="s">
        <v>10</v>
      </c>
      <c r="C2307" t="s">
        <v>56</v>
      </c>
      <c r="D2307" t="s">
        <v>3620</v>
      </c>
      <c r="E2307" t="s">
        <v>3617</v>
      </c>
      <c r="F2307" t="str">
        <f>WORKSHEET[[#This Row],[Depart From]]&amp;"-"&amp;WORKSHEET[[#This Row],[Arrive To]]</f>
        <v>Zanzibar-Lagos</v>
      </c>
      <c r="G2307" s="2">
        <v>44574</v>
      </c>
      <c r="H2307" s="2">
        <v>44581</v>
      </c>
      <c r="I2307" s="2" t="str">
        <f t="shared" si="36"/>
        <v>Delivered</v>
      </c>
      <c r="J2307" s="2" t="str">
        <f>TEXT(WORKSHEET[[#This Row],[Offloading Date]], "mmm")</f>
        <v>Jan</v>
      </c>
      <c r="K2307" s="2" t="str">
        <f>IF(OR(WORKSHEET[[#This Row],[Year]]="", ISBLANK(WORKSHEET[[#This Row],[Year]]), WORKSHEET[[#This Row],[Year]]="null"), "Exclude", "Include")</f>
        <v>Include</v>
      </c>
      <c r="L2307" t="s">
        <v>16</v>
      </c>
      <c r="M2307" t="s">
        <v>16</v>
      </c>
      <c r="N2307" t="s">
        <v>13</v>
      </c>
      <c r="O2307">
        <v>35</v>
      </c>
      <c r="P2307">
        <v>600</v>
      </c>
      <c r="Q2307" t="s">
        <v>14</v>
      </c>
      <c r="R2307">
        <f>P2307 * _xll.XLOOKUP(Q2307,CALCULATION!$A$15:$A$17, CALCULATION!$B$15:$B$17 )</f>
        <v>600</v>
      </c>
      <c r="S2307" s="5">
        <f>O2307*P2307*_xll.XLOOKUP(Q2307,CALCULATION!$A$15:$A$17, CALCULATION!$B$15:$B$17)</f>
        <v>21000</v>
      </c>
      <c r="T2307">
        <v>300</v>
      </c>
      <c r="U2307" t="s">
        <v>14</v>
      </c>
      <c r="V2307">
        <f>T2307 * _xll.XLOOKUP(U2307,CALCULATION!$A$15:$A$17, CALCULATION!$B$15:$B$17 )</f>
        <v>300</v>
      </c>
      <c r="W2307" s="5">
        <f>O2307*T2307*_xll.XLOOKUP(U2307,CALCULATION!$A$15:$A$17, CALCULATION!$B$15:$B$17)</f>
        <v>10500</v>
      </c>
      <c r="X2307" s="5">
        <f>WORKSHEET[[#This Row],[Clients Total Cost]] / WORKSHEET[[#This Row],[Clients Rate per T2 (USD)]]</f>
        <v>35</v>
      </c>
      <c r="Y2307" s="5">
        <f>WORKSHEET[[#This Row],[Clients Rate per T2 (USD)]] - WORKSHEET[[#This Row],[Supplier Rate Per t2 (USD)]]</f>
        <v>300</v>
      </c>
      <c r="Z2307" s="5">
        <f>WORKSHEET[[#This Row],[Profit Per T]] * WORKSHEET[[#This Row],[Weight]]</f>
        <v>10500</v>
      </c>
      <c r="AA2307">
        <v>0</v>
      </c>
      <c r="AB2307" s="1">
        <v>1.05</v>
      </c>
      <c r="AC2307" s="1">
        <v>0.70000000000000007</v>
      </c>
      <c r="AD2307" s="1">
        <v>0.875</v>
      </c>
      <c r="AE2307" s="1">
        <f>WORKSHEET[[#This Row],[Delay at toll gate in days]] +WORKSHEET[[#This Row],[Delay at workshop in days]] +WORKSHEET[[#This Row],[Delay at border in days]]</f>
        <v>2.625</v>
      </c>
    </row>
    <row r="2308" spans="1:31" x14ac:dyDescent="0.35">
      <c r="A2308" t="s">
        <v>2329</v>
      </c>
      <c r="B2308" t="s">
        <v>10</v>
      </c>
      <c r="C2308" t="s">
        <v>56</v>
      </c>
      <c r="D2308" t="s">
        <v>3616</v>
      </c>
      <c r="E2308" t="s">
        <v>3612</v>
      </c>
      <c r="F2308" t="str">
        <f>WORKSHEET[[#This Row],[Depart From]]&amp;"-"&amp;WORKSHEET[[#This Row],[Arrive To]]</f>
        <v>Marrakech-Victoria</v>
      </c>
      <c r="G2308" s="2">
        <v>44574</v>
      </c>
      <c r="H2308" s="2">
        <v>44588</v>
      </c>
      <c r="I2308" s="2" t="str">
        <f t="shared" si="36"/>
        <v>Delivered</v>
      </c>
      <c r="J2308" s="2" t="str">
        <f>TEXT(WORKSHEET[[#This Row],[Offloading Date]], "mmm")</f>
        <v>Jan</v>
      </c>
      <c r="K2308" s="2" t="str">
        <f>IF(OR(WORKSHEET[[#This Row],[Year]]="", ISBLANK(WORKSHEET[[#This Row],[Year]]), WORKSHEET[[#This Row],[Year]]="null"), "Exclude", "Include")</f>
        <v>Include</v>
      </c>
      <c r="L2308" t="s">
        <v>16</v>
      </c>
      <c r="M2308" t="s">
        <v>16</v>
      </c>
      <c r="N2308" t="s">
        <v>13</v>
      </c>
      <c r="O2308">
        <v>11.25</v>
      </c>
      <c r="P2308">
        <v>600</v>
      </c>
      <c r="Q2308" t="s">
        <v>14</v>
      </c>
      <c r="R2308">
        <f>P2308 * _xll.XLOOKUP(Q2308,CALCULATION!$A$15:$A$17, CALCULATION!$B$15:$B$17 )</f>
        <v>600</v>
      </c>
      <c r="S2308" s="5">
        <f>O2308*P2308*_xll.XLOOKUP(Q2308,CALCULATION!$A$15:$A$17, CALCULATION!$B$15:$B$17)</f>
        <v>6750</v>
      </c>
      <c r="T2308">
        <v>300</v>
      </c>
      <c r="U2308" t="s">
        <v>14</v>
      </c>
      <c r="V2308">
        <f>T2308 * _xll.XLOOKUP(U2308,CALCULATION!$A$15:$A$17, CALCULATION!$B$15:$B$17 )</f>
        <v>300</v>
      </c>
      <c r="W2308" s="5">
        <f>O2308*T2308*_xll.XLOOKUP(U2308,CALCULATION!$A$15:$A$17, CALCULATION!$B$15:$B$17)</f>
        <v>3375</v>
      </c>
      <c r="X2308" s="5">
        <f>WORKSHEET[[#This Row],[Clients Total Cost]] / WORKSHEET[[#This Row],[Clients Rate per T2 (USD)]]</f>
        <v>11.25</v>
      </c>
      <c r="Y2308" s="5">
        <f>WORKSHEET[[#This Row],[Clients Rate per T2 (USD)]] - WORKSHEET[[#This Row],[Supplier Rate Per t2 (USD)]]</f>
        <v>300</v>
      </c>
      <c r="Z2308" s="5">
        <f>WORKSHEET[[#This Row],[Profit Per T]] * WORKSHEET[[#This Row],[Weight]]</f>
        <v>3375</v>
      </c>
      <c r="AA2308">
        <v>0</v>
      </c>
      <c r="AB2308" s="1">
        <v>2.1</v>
      </c>
      <c r="AC2308" s="1">
        <v>1.4000000000000001</v>
      </c>
      <c r="AD2308" s="1">
        <v>1.75</v>
      </c>
      <c r="AE2308" s="1">
        <f>WORKSHEET[[#This Row],[Delay at toll gate in days]] +WORKSHEET[[#This Row],[Delay at workshop in days]] +WORKSHEET[[#This Row],[Delay at border in days]]</f>
        <v>5.25</v>
      </c>
    </row>
    <row r="2309" spans="1:31" x14ac:dyDescent="0.35">
      <c r="A2309" t="s">
        <v>2330</v>
      </c>
      <c r="B2309" t="s">
        <v>10</v>
      </c>
      <c r="C2309" t="s">
        <v>56</v>
      </c>
      <c r="D2309" t="s">
        <v>3620</v>
      </c>
      <c r="E2309" t="s">
        <v>3618</v>
      </c>
      <c r="F2309" t="str">
        <f>WORKSHEET[[#This Row],[Depart From]]&amp;"-"&amp;WORKSHEET[[#This Row],[Arrive To]]</f>
        <v>Zanzibar-Tripoli</v>
      </c>
      <c r="G2309" s="2">
        <v>44587</v>
      </c>
      <c r="H2309" s="2">
        <v>44594</v>
      </c>
      <c r="I2309" s="2" t="str">
        <f t="shared" si="36"/>
        <v>Delivered</v>
      </c>
      <c r="J2309" s="2" t="str">
        <f>TEXT(WORKSHEET[[#This Row],[Offloading Date]], "mmm")</f>
        <v>Feb</v>
      </c>
      <c r="K2309" s="2" t="str">
        <f>IF(OR(WORKSHEET[[#This Row],[Year]]="", ISBLANK(WORKSHEET[[#This Row],[Year]]), WORKSHEET[[#This Row],[Year]]="null"), "Exclude", "Include")</f>
        <v>Include</v>
      </c>
      <c r="L2309" t="s">
        <v>16</v>
      </c>
      <c r="M2309" t="s">
        <v>12</v>
      </c>
      <c r="N2309" t="s">
        <v>13</v>
      </c>
      <c r="O2309">
        <v>35</v>
      </c>
      <c r="P2309">
        <v>600</v>
      </c>
      <c r="Q2309" t="s">
        <v>14</v>
      </c>
      <c r="R2309">
        <f>P2309 * _xll.XLOOKUP(Q2309,CALCULATION!$A$15:$A$17, CALCULATION!$B$15:$B$17 )</f>
        <v>600</v>
      </c>
      <c r="S2309" s="5">
        <f>O2309*P2309*_xll.XLOOKUP(Q2309,CALCULATION!$A$15:$A$17, CALCULATION!$B$15:$B$17)</f>
        <v>21000</v>
      </c>
      <c r="T2309">
        <v>300</v>
      </c>
      <c r="U2309" t="s">
        <v>14</v>
      </c>
      <c r="V2309">
        <f>T2309 * _xll.XLOOKUP(U2309,CALCULATION!$A$15:$A$17, CALCULATION!$B$15:$B$17 )</f>
        <v>300</v>
      </c>
      <c r="W2309" s="5">
        <f>O2309*T2309*_xll.XLOOKUP(U2309,CALCULATION!$A$15:$A$17, CALCULATION!$B$15:$B$17)</f>
        <v>10500</v>
      </c>
      <c r="X2309" s="5">
        <f>WORKSHEET[[#This Row],[Clients Total Cost]] / WORKSHEET[[#This Row],[Clients Rate per T2 (USD)]]</f>
        <v>35</v>
      </c>
      <c r="Y2309" s="5">
        <f>WORKSHEET[[#This Row],[Clients Rate per T2 (USD)]] - WORKSHEET[[#This Row],[Supplier Rate Per t2 (USD)]]</f>
        <v>300</v>
      </c>
      <c r="Z2309" s="5">
        <f>WORKSHEET[[#This Row],[Profit Per T]] * WORKSHEET[[#This Row],[Weight]]</f>
        <v>10500</v>
      </c>
      <c r="AA2309">
        <v>1</v>
      </c>
      <c r="AB2309" s="1">
        <v>1.05</v>
      </c>
      <c r="AC2309" s="1">
        <v>0.70000000000000007</v>
      </c>
      <c r="AD2309" s="1">
        <v>0.875</v>
      </c>
      <c r="AE2309" s="1">
        <f>WORKSHEET[[#This Row],[Delay at toll gate in days]] +WORKSHEET[[#This Row],[Delay at workshop in days]] +WORKSHEET[[#This Row],[Delay at border in days]]</f>
        <v>2.625</v>
      </c>
    </row>
    <row r="2310" spans="1:31" x14ac:dyDescent="0.35">
      <c r="A2310" t="s">
        <v>2331</v>
      </c>
      <c r="B2310" t="s">
        <v>10</v>
      </c>
      <c r="C2310" t="s">
        <v>56</v>
      </c>
      <c r="D2310" t="s">
        <v>3615</v>
      </c>
      <c r="E2310" t="s">
        <v>3613</v>
      </c>
      <c r="F2310" t="str">
        <f>WORKSHEET[[#This Row],[Depart From]]&amp;"-"&amp;WORKSHEET[[#This Row],[Arrive To]]</f>
        <v>Mombasa-Sanaa</v>
      </c>
      <c r="G2310" s="2">
        <v>44617</v>
      </c>
      <c r="H2310" s="2">
        <v>44624</v>
      </c>
      <c r="I2310" s="2" t="str">
        <f t="shared" si="36"/>
        <v>Delivered</v>
      </c>
      <c r="J2310" s="2" t="str">
        <f>TEXT(WORKSHEET[[#This Row],[Offloading Date]], "mmm")</f>
        <v>Mar</v>
      </c>
      <c r="K2310" s="2" t="str">
        <f>IF(OR(WORKSHEET[[#This Row],[Year]]="", ISBLANK(WORKSHEET[[#This Row],[Year]]), WORKSHEET[[#This Row],[Year]]="null"), "Exclude", "Include")</f>
        <v>Include</v>
      </c>
      <c r="L2310" t="s">
        <v>16</v>
      </c>
      <c r="M2310" t="s">
        <v>12</v>
      </c>
      <c r="N2310" t="s">
        <v>13</v>
      </c>
      <c r="O2310">
        <v>35</v>
      </c>
      <c r="P2310">
        <v>600</v>
      </c>
      <c r="Q2310" t="s">
        <v>14</v>
      </c>
      <c r="R2310">
        <f>P2310 * _xll.XLOOKUP(Q2310,CALCULATION!$A$15:$A$17, CALCULATION!$B$15:$B$17 )</f>
        <v>600</v>
      </c>
      <c r="S2310" s="5">
        <f>O2310*P2310*_xll.XLOOKUP(Q2310,CALCULATION!$A$15:$A$17, CALCULATION!$B$15:$B$17)</f>
        <v>21000</v>
      </c>
      <c r="T2310">
        <v>300</v>
      </c>
      <c r="U2310" t="s">
        <v>14</v>
      </c>
      <c r="V2310">
        <f>T2310 * _xll.XLOOKUP(U2310,CALCULATION!$A$15:$A$17, CALCULATION!$B$15:$B$17 )</f>
        <v>300</v>
      </c>
      <c r="W2310" s="5">
        <f>O2310*T2310*_xll.XLOOKUP(U2310,CALCULATION!$A$15:$A$17, CALCULATION!$B$15:$B$17)</f>
        <v>10500</v>
      </c>
      <c r="X2310" s="5">
        <f>WORKSHEET[[#This Row],[Clients Total Cost]] / WORKSHEET[[#This Row],[Clients Rate per T2 (USD)]]</f>
        <v>35</v>
      </c>
      <c r="Y2310" s="5">
        <f>WORKSHEET[[#This Row],[Clients Rate per T2 (USD)]] - WORKSHEET[[#This Row],[Supplier Rate Per t2 (USD)]]</f>
        <v>300</v>
      </c>
      <c r="Z2310" s="5">
        <f>WORKSHEET[[#This Row],[Profit Per T]] * WORKSHEET[[#This Row],[Weight]]</f>
        <v>10500</v>
      </c>
      <c r="AA2310">
        <v>0</v>
      </c>
      <c r="AB2310" s="1">
        <v>1.05</v>
      </c>
      <c r="AC2310" s="1">
        <v>0.70000000000000007</v>
      </c>
      <c r="AD2310" s="1">
        <v>0.875</v>
      </c>
      <c r="AE2310" s="1">
        <f>WORKSHEET[[#This Row],[Delay at toll gate in days]] +WORKSHEET[[#This Row],[Delay at workshop in days]] +WORKSHEET[[#This Row],[Delay at border in days]]</f>
        <v>2.625</v>
      </c>
    </row>
    <row r="2311" spans="1:31" x14ac:dyDescent="0.35">
      <c r="A2311" t="s">
        <v>2332</v>
      </c>
      <c r="B2311" t="s">
        <v>10</v>
      </c>
      <c r="C2311" t="s">
        <v>56</v>
      </c>
      <c r="D2311" t="s">
        <v>3615</v>
      </c>
      <c r="E2311" t="s">
        <v>3613</v>
      </c>
      <c r="F2311" t="str">
        <f>WORKSHEET[[#This Row],[Depart From]]&amp;"-"&amp;WORKSHEET[[#This Row],[Arrive To]]</f>
        <v>Mombasa-Sanaa</v>
      </c>
      <c r="G2311" s="2">
        <v>44609</v>
      </c>
      <c r="H2311" s="2">
        <v>44618</v>
      </c>
      <c r="I2311" s="2" t="str">
        <f t="shared" si="36"/>
        <v>Delivered</v>
      </c>
      <c r="J2311" s="2" t="str">
        <f>TEXT(WORKSHEET[[#This Row],[Offloading Date]], "mmm")</f>
        <v>Feb</v>
      </c>
      <c r="K2311" s="2" t="str">
        <f>IF(OR(WORKSHEET[[#This Row],[Year]]="", ISBLANK(WORKSHEET[[#This Row],[Year]]), WORKSHEET[[#This Row],[Year]]="null"), "Exclude", "Include")</f>
        <v>Include</v>
      </c>
      <c r="L2311" t="s">
        <v>16</v>
      </c>
      <c r="M2311" t="s">
        <v>12</v>
      </c>
      <c r="N2311" t="s">
        <v>13</v>
      </c>
      <c r="O2311">
        <v>35</v>
      </c>
      <c r="P2311">
        <v>600</v>
      </c>
      <c r="Q2311" t="s">
        <v>14</v>
      </c>
      <c r="R2311">
        <f>P2311 * _xll.XLOOKUP(Q2311,CALCULATION!$A$15:$A$17, CALCULATION!$B$15:$B$17 )</f>
        <v>600</v>
      </c>
      <c r="S2311" s="5">
        <f>O2311*P2311*_xll.XLOOKUP(Q2311,CALCULATION!$A$15:$A$17, CALCULATION!$B$15:$B$17)</f>
        <v>21000</v>
      </c>
      <c r="T2311">
        <v>300</v>
      </c>
      <c r="U2311" t="s">
        <v>14</v>
      </c>
      <c r="V2311">
        <f>T2311 * _xll.XLOOKUP(U2311,CALCULATION!$A$15:$A$17, CALCULATION!$B$15:$B$17 )</f>
        <v>300</v>
      </c>
      <c r="W2311" s="5">
        <f>O2311*T2311*_xll.XLOOKUP(U2311,CALCULATION!$A$15:$A$17, CALCULATION!$B$15:$B$17)</f>
        <v>10500</v>
      </c>
      <c r="X2311" s="5">
        <f>WORKSHEET[[#This Row],[Clients Total Cost]] / WORKSHEET[[#This Row],[Clients Rate per T2 (USD)]]</f>
        <v>35</v>
      </c>
      <c r="Y2311" s="5">
        <f>WORKSHEET[[#This Row],[Clients Rate per T2 (USD)]] - WORKSHEET[[#This Row],[Supplier Rate Per t2 (USD)]]</f>
        <v>300</v>
      </c>
      <c r="Z2311" s="5">
        <f>WORKSHEET[[#This Row],[Profit Per T]] * WORKSHEET[[#This Row],[Weight]]</f>
        <v>10500</v>
      </c>
      <c r="AA2311">
        <v>0</v>
      </c>
      <c r="AB2311" s="1">
        <v>1.3499999999999999</v>
      </c>
      <c r="AC2311" s="1">
        <v>0.9</v>
      </c>
      <c r="AD2311" s="1">
        <v>1.125</v>
      </c>
      <c r="AE2311" s="1">
        <f>WORKSHEET[[#This Row],[Delay at toll gate in days]] +WORKSHEET[[#This Row],[Delay at workshop in days]] +WORKSHEET[[#This Row],[Delay at border in days]]</f>
        <v>3.375</v>
      </c>
    </row>
    <row r="2312" spans="1:31" x14ac:dyDescent="0.35">
      <c r="A2312" t="s">
        <v>2333</v>
      </c>
      <c r="B2312" t="s">
        <v>10</v>
      </c>
      <c r="C2312" t="s">
        <v>56</v>
      </c>
      <c r="D2312" t="s">
        <v>3611</v>
      </c>
      <c r="E2312" t="s">
        <v>3613</v>
      </c>
      <c r="F2312" t="str">
        <f>WORKSHEET[[#This Row],[Depart From]]&amp;"-"&amp;WORKSHEET[[#This Row],[Arrive To]]</f>
        <v>Mogadishu-Sanaa</v>
      </c>
      <c r="G2312" s="2">
        <v>44609</v>
      </c>
      <c r="H2312" s="2">
        <v>44615</v>
      </c>
      <c r="I2312" s="2" t="str">
        <f t="shared" si="36"/>
        <v>Delivered</v>
      </c>
      <c r="J2312" s="2" t="str">
        <f>TEXT(WORKSHEET[[#This Row],[Offloading Date]], "mmm")</f>
        <v>Feb</v>
      </c>
      <c r="K2312" s="2" t="str">
        <f>IF(OR(WORKSHEET[[#This Row],[Year]]="", ISBLANK(WORKSHEET[[#This Row],[Year]]), WORKSHEET[[#This Row],[Year]]="null"), "Exclude", "Include")</f>
        <v>Include</v>
      </c>
      <c r="L2312" t="s">
        <v>16</v>
      </c>
      <c r="M2312" t="s">
        <v>12</v>
      </c>
      <c r="N2312" t="s">
        <v>13</v>
      </c>
      <c r="O2312">
        <v>35</v>
      </c>
      <c r="P2312">
        <v>600</v>
      </c>
      <c r="Q2312" t="s">
        <v>14</v>
      </c>
      <c r="R2312">
        <f>P2312 * _xll.XLOOKUP(Q2312,CALCULATION!$A$15:$A$17, CALCULATION!$B$15:$B$17 )</f>
        <v>600</v>
      </c>
      <c r="S2312" s="5">
        <f>O2312*P2312*_xll.XLOOKUP(Q2312,CALCULATION!$A$15:$A$17, CALCULATION!$B$15:$B$17)</f>
        <v>21000</v>
      </c>
      <c r="T2312">
        <v>300</v>
      </c>
      <c r="U2312" t="s">
        <v>14</v>
      </c>
      <c r="V2312">
        <f>T2312 * _xll.XLOOKUP(U2312,CALCULATION!$A$15:$A$17, CALCULATION!$B$15:$B$17 )</f>
        <v>300</v>
      </c>
      <c r="W2312" s="5">
        <f>O2312*T2312*_xll.XLOOKUP(U2312,CALCULATION!$A$15:$A$17, CALCULATION!$B$15:$B$17)</f>
        <v>10500</v>
      </c>
      <c r="X2312" s="5">
        <f>WORKSHEET[[#This Row],[Clients Total Cost]] / WORKSHEET[[#This Row],[Clients Rate per T2 (USD)]]</f>
        <v>35</v>
      </c>
      <c r="Y2312" s="5">
        <f>WORKSHEET[[#This Row],[Clients Rate per T2 (USD)]] - WORKSHEET[[#This Row],[Supplier Rate Per t2 (USD)]]</f>
        <v>300</v>
      </c>
      <c r="Z2312" s="5">
        <f>WORKSHEET[[#This Row],[Profit Per T]] * WORKSHEET[[#This Row],[Weight]]</f>
        <v>10500</v>
      </c>
      <c r="AA2312">
        <v>0</v>
      </c>
      <c r="AB2312" s="1">
        <v>0.89999999999999991</v>
      </c>
      <c r="AC2312" s="1">
        <v>0.60000000000000009</v>
      </c>
      <c r="AD2312" s="1">
        <v>0.75</v>
      </c>
      <c r="AE2312" s="1">
        <f>WORKSHEET[[#This Row],[Delay at toll gate in days]] +WORKSHEET[[#This Row],[Delay at workshop in days]] +WORKSHEET[[#This Row],[Delay at border in days]]</f>
        <v>2.25</v>
      </c>
    </row>
    <row r="2313" spans="1:31" x14ac:dyDescent="0.35">
      <c r="A2313" t="s">
        <v>2334</v>
      </c>
      <c r="B2313" t="s">
        <v>10</v>
      </c>
      <c r="C2313" t="s">
        <v>56</v>
      </c>
      <c r="D2313" t="s">
        <v>3615</v>
      </c>
      <c r="E2313" t="s">
        <v>3613</v>
      </c>
      <c r="F2313" t="str">
        <f>WORKSHEET[[#This Row],[Depart From]]&amp;"-"&amp;WORKSHEET[[#This Row],[Arrive To]]</f>
        <v>Mombasa-Sanaa</v>
      </c>
      <c r="G2313" s="2">
        <v>44609</v>
      </c>
      <c r="H2313" s="2">
        <v>44618</v>
      </c>
      <c r="I2313" s="2" t="str">
        <f t="shared" si="36"/>
        <v>Delivered</v>
      </c>
      <c r="J2313" s="2" t="str">
        <f>TEXT(WORKSHEET[[#This Row],[Offloading Date]], "mmm")</f>
        <v>Feb</v>
      </c>
      <c r="K2313" s="2" t="str">
        <f>IF(OR(WORKSHEET[[#This Row],[Year]]="", ISBLANK(WORKSHEET[[#This Row],[Year]]), WORKSHEET[[#This Row],[Year]]="null"), "Exclude", "Include")</f>
        <v>Include</v>
      </c>
      <c r="L2313" t="s">
        <v>16</v>
      </c>
      <c r="M2313" t="s">
        <v>12</v>
      </c>
      <c r="N2313" t="s">
        <v>13</v>
      </c>
      <c r="O2313">
        <v>35</v>
      </c>
      <c r="P2313">
        <v>600</v>
      </c>
      <c r="Q2313" t="s">
        <v>14</v>
      </c>
      <c r="R2313">
        <f>P2313 * _xll.XLOOKUP(Q2313,CALCULATION!$A$15:$A$17, CALCULATION!$B$15:$B$17 )</f>
        <v>600</v>
      </c>
      <c r="S2313" s="5">
        <f>O2313*P2313*_xll.XLOOKUP(Q2313,CALCULATION!$A$15:$A$17, CALCULATION!$B$15:$B$17)</f>
        <v>21000</v>
      </c>
      <c r="T2313">
        <v>300</v>
      </c>
      <c r="U2313" t="s">
        <v>14</v>
      </c>
      <c r="V2313">
        <f>T2313 * _xll.XLOOKUP(U2313,CALCULATION!$A$15:$A$17, CALCULATION!$B$15:$B$17 )</f>
        <v>300</v>
      </c>
      <c r="W2313" s="5">
        <f>O2313*T2313*_xll.XLOOKUP(U2313,CALCULATION!$A$15:$A$17, CALCULATION!$B$15:$B$17)</f>
        <v>10500</v>
      </c>
      <c r="X2313" s="5">
        <f>WORKSHEET[[#This Row],[Clients Total Cost]] / WORKSHEET[[#This Row],[Clients Rate per T2 (USD)]]</f>
        <v>35</v>
      </c>
      <c r="Y2313" s="5">
        <f>WORKSHEET[[#This Row],[Clients Rate per T2 (USD)]] - WORKSHEET[[#This Row],[Supplier Rate Per t2 (USD)]]</f>
        <v>300</v>
      </c>
      <c r="Z2313" s="5">
        <f>WORKSHEET[[#This Row],[Profit Per T]] * WORKSHEET[[#This Row],[Weight]]</f>
        <v>10500</v>
      </c>
      <c r="AA2313">
        <v>0</v>
      </c>
      <c r="AB2313" s="1">
        <v>1.3499999999999999</v>
      </c>
      <c r="AC2313" s="1">
        <v>0.9</v>
      </c>
      <c r="AD2313" s="1">
        <v>1.125</v>
      </c>
      <c r="AE2313" s="1">
        <f>WORKSHEET[[#This Row],[Delay at toll gate in days]] +WORKSHEET[[#This Row],[Delay at workshop in days]] +WORKSHEET[[#This Row],[Delay at border in days]]</f>
        <v>3.375</v>
      </c>
    </row>
    <row r="2314" spans="1:31" x14ac:dyDescent="0.35">
      <c r="A2314" t="s">
        <v>2335</v>
      </c>
      <c r="B2314" t="s">
        <v>10</v>
      </c>
      <c r="C2314" t="s">
        <v>56</v>
      </c>
      <c r="D2314" t="s">
        <v>3615</v>
      </c>
      <c r="E2314" t="s">
        <v>3617</v>
      </c>
      <c r="F2314" t="str">
        <f>WORKSHEET[[#This Row],[Depart From]]&amp;"-"&amp;WORKSHEET[[#This Row],[Arrive To]]</f>
        <v>Mombasa-Lagos</v>
      </c>
      <c r="G2314" s="2">
        <v>44610</v>
      </c>
      <c r="H2314" s="2">
        <v>44619</v>
      </c>
      <c r="I2314" s="2" t="str">
        <f t="shared" si="36"/>
        <v>Delivered</v>
      </c>
      <c r="J2314" s="2" t="str">
        <f>TEXT(WORKSHEET[[#This Row],[Offloading Date]], "mmm")</f>
        <v>Feb</v>
      </c>
      <c r="K2314" s="2" t="str">
        <f>IF(OR(WORKSHEET[[#This Row],[Year]]="", ISBLANK(WORKSHEET[[#This Row],[Year]]), WORKSHEET[[#This Row],[Year]]="null"), "Exclude", "Include")</f>
        <v>Include</v>
      </c>
      <c r="L2314" t="s">
        <v>16</v>
      </c>
      <c r="M2314" t="s">
        <v>12</v>
      </c>
      <c r="N2314" t="s">
        <v>13</v>
      </c>
      <c r="O2314">
        <v>35</v>
      </c>
      <c r="P2314">
        <v>600</v>
      </c>
      <c r="Q2314" t="s">
        <v>14</v>
      </c>
      <c r="R2314">
        <f>P2314 * _xll.XLOOKUP(Q2314,CALCULATION!$A$15:$A$17, CALCULATION!$B$15:$B$17 )</f>
        <v>600</v>
      </c>
      <c r="S2314" s="5">
        <f>O2314*P2314*_xll.XLOOKUP(Q2314,CALCULATION!$A$15:$A$17, CALCULATION!$B$15:$B$17)</f>
        <v>21000</v>
      </c>
      <c r="T2314">
        <v>300</v>
      </c>
      <c r="U2314" t="s">
        <v>14</v>
      </c>
      <c r="V2314">
        <f>T2314 * _xll.XLOOKUP(U2314,CALCULATION!$A$15:$A$17, CALCULATION!$B$15:$B$17 )</f>
        <v>300</v>
      </c>
      <c r="W2314" s="5">
        <f>O2314*T2314*_xll.XLOOKUP(U2314,CALCULATION!$A$15:$A$17, CALCULATION!$B$15:$B$17)</f>
        <v>10500</v>
      </c>
      <c r="X2314" s="5">
        <f>WORKSHEET[[#This Row],[Clients Total Cost]] / WORKSHEET[[#This Row],[Clients Rate per T2 (USD)]]</f>
        <v>35</v>
      </c>
      <c r="Y2314" s="5">
        <f>WORKSHEET[[#This Row],[Clients Rate per T2 (USD)]] - WORKSHEET[[#This Row],[Supplier Rate Per t2 (USD)]]</f>
        <v>300</v>
      </c>
      <c r="Z2314" s="5">
        <f>WORKSHEET[[#This Row],[Profit Per T]] * WORKSHEET[[#This Row],[Weight]]</f>
        <v>10500</v>
      </c>
      <c r="AA2314">
        <v>0</v>
      </c>
      <c r="AB2314" s="1">
        <v>1.3499999999999999</v>
      </c>
      <c r="AC2314" s="1">
        <v>0.9</v>
      </c>
      <c r="AD2314" s="1">
        <v>1.125</v>
      </c>
      <c r="AE2314" s="1">
        <f>WORKSHEET[[#This Row],[Delay at toll gate in days]] +WORKSHEET[[#This Row],[Delay at workshop in days]] +WORKSHEET[[#This Row],[Delay at border in days]]</f>
        <v>3.375</v>
      </c>
    </row>
    <row r="2315" spans="1:31" x14ac:dyDescent="0.35">
      <c r="A2315" t="s">
        <v>2336</v>
      </c>
      <c r="B2315" t="s">
        <v>10</v>
      </c>
      <c r="C2315" t="s">
        <v>56</v>
      </c>
      <c r="D2315" t="s">
        <v>3616</v>
      </c>
      <c r="E2315" t="s">
        <v>3618</v>
      </c>
      <c r="F2315" t="str">
        <f>WORKSHEET[[#This Row],[Depart From]]&amp;"-"&amp;WORKSHEET[[#This Row],[Arrive To]]</f>
        <v>Marrakech-Tripoli</v>
      </c>
      <c r="G2315" s="2">
        <v>44610</v>
      </c>
      <c r="H2315" s="2">
        <v>44618</v>
      </c>
      <c r="I2315" s="2" t="str">
        <f t="shared" si="36"/>
        <v>Delivered</v>
      </c>
      <c r="J2315" s="2" t="str">
        <f>TEXT(WORKSHEET[[#This Row],[Offloading Date]], "mmm")</f>
        <v>Feb</v>
      </c>
      <c r="K2315" s="2" t="str">
        <f>IF(OR(WORKSHEET[[#This Row],[Year]]="", ISBLANK(WORKSHEET[[#This Row],[Year]]), WORKSHEET[[#This Row],[Year]]="null"), "Exclude", "Include")</f>
        <v>Include</v>
      </c>
      <c r="L2315" t="s">
        <v>16</v>
      </c>
      <c r="M2315" t="s">
        <v>12</v>
      </c>
      <c r="N2315" t="s">
        <v>13</v>
      </c>
      <c r="O2315">
        <v>35</v>
      </c>
      <c r="P2315">
        <v>600</v>
      </c>
      <c r="Q2315" t="s">
        <v>14</v>
      </c>
      <c r="R2315">
        <f>P2315 * _xll.XLOOKUP(Q2315,CALCULATION!$A$15:$A$17, CALCULATION!$B$15:$B$17 )</f>
        <v>600</v>
      </c>
      <c r="S2315" s="5">
        <f>O2315*P2315*_xll.XLOOKUP(Q2315,CALCULATION!$A$15:$A$17, CALCULATION!$B$15:$B$17)</f>
        <v>21000</v>
      </c>
      <c r="T2315">
        <v>300</v>
      </c>
      <c r="U2315" t="s">
        <v>14</v>
      </c>
      <c r="V2315">
        <f>T2315 * _xll.XLOOKUP(U2315,CALCULATION!$A$15:$A$17, CALCULATION!$B$15:$B$17 )</f>
        <v>300</v>
      </c>
      <c r="W2315" s="5">
        <f>O2315*T2315*_xll.XLOOKUP(U2315,CALCULATION!$A$15:$A$17, CALCULATION!$B$15:$B$17)</f>
        <v>10500</v>
      </c>
      <c r="X2315" s="5">
        <f>WORKSHEET[[#This Row],[Clients Total Cost]] / WORKSHEET[[#This Row],[Clients Rate per T2 (USD)]]</f>
        <v>35</v>
      </c>
      <c r="Y2315" s="5">
        <f>WORKSHEET[[#This Row],[Clients Rate per T2 (USD)]] - WORKSHEET[[#This Row],[Supplier Rate Per t2 (USD)]]</f>
        <v>300</v>
      </c>
      <c r="Z2315" s="5">
        <f>WORKSHEET[[#This Row],[Profit Per T]] * WORKSHEET[[#This Row],[Weight]]</f>
        <v>10500</v>
      </c>
      <c r="AA2315">
        <v>0</v>
      </c>
      <c r="AB2315" s="1">
        <v>1.2</v>
      </c>
      <c r="AC2315" s="1">
        <v>0.8</v>
      </c>
      <c r="AD2315" s="1">
        <v>1</v>
      </c>
      <c r="AE2315" s="1">
        <f>WORKSHEET[[#This Row],[Delay at toll gate in days]] +WORKSHEET[[#This Row],[Delay at workshop in days]] +WORKSHEET[[#This Row],[Delay at border in days]]</f>
        <v>3</v>
      </c>
    </row>
    <row r="2316" spans="1:31" x14ac:dyDescent="0.35">
      <c r="A2316" t="s">
        <v>2337</v>
      </c>
      <c r="B2316" t="s">
        <v>10</v>
      </c>
      <c r="C2316" t="s">
        <v>56</v>
      </c>
      <c r="D2316" t="s">
        <v>3611</v>
      </c>
      <c r="E2316" t="s">
        <v>3613</v>
      </c>
      <c r="F2316" t="str">
        <f>WORKSHEET[[#This Row],[Depart From]]&amp;"-"&amp;WORKSHEET[[#This Row],[Arrive To]]</f>
        <v>Mogadishu-Sanaa</v>
      </c>
      <c r="G2316" s="2">
        <v>44610</v>
      </c>
      <c r="H2316" s="2">
        <v>44617</v>
      </c>
      <c r="I2316" s="2" t="str">
        <f t="shared" si="36"/>
        <v>Delivered</v>
      </c>
      <c r="J2316" s="2" t="str">
        <f>TEXT(WORKSHEET[[#This Row],[Offloading Date]], "mmm")</f>
        <v>Feb</v>
      </c>
      <c r="K2316" s="2" t="str">
        <f>IF(OR(WORKSHEET[[#This Row],[Year]]="", ISBLANK(WORKSHEET[[#This Row],[Year]]), WORKSHEET[[#This Row],[Year]]="null"), "Exclude", "Include")</f>
        <v>Include</v>
      </c>
      <c r="L2316" t="s">
        <v>16</v>
      </c>
      <c r="M2316" t="s">
        <v>12</v>
      </c>
      <c r="N2316" t="s">
        <v>13</v>
      </c>
      <c r="O2316">
        <v>35</v>
      </c>
      <c r="P2316">
        <v>600</v>
      </c>
      <c r="Q2316" t="s">
        <v>14</v>
      </c>
      <c r="R2316">
        <f>P2316 * _xll.XLOOKUP(Q2316,CALCULATION!$A$15:$A$17, CALCULATION!$B$15:$B$17 )</f>
        <v>600</v>
      </c>
      <c r="S2316" s="5">
        <f>O2316*P2316*_xll.XLOOKUP(Q2316,CALCULATION!$A$15:$A$17, CALCULATION!$B$15:$B$17)</f>
        <v>21000</v>
      </c>
      <c r="T2316">
        <v>300</v>
      </c>
      <c r="U2316" t="s">
        <v>14</v>
      </c>
      <c r="V2316">
        <f>T2316 * _xll.XLOOKUP(U2316,CALCULATION!$A$15:$A$17, CALCULATION!$B$15:$B$17 )</f>
        <v>300</v>
      </c>
      <c r="W2316" s="5">
        <f>O2316*T2316*_xll.XLOOKUP(U2316,CALCULATION!$A$15:$A$17, CALCULATION!$B$15:$B$17)</f>
        <v>10500</v>
      </c>
      <c r="X2316" s="5">
        <f>WORKSHEET[[#This Row],[Clients Total Cost]] / WORKSHEET[[#This Row],[Clients Rate per T2 (USD)]]</f>
        <v>35</v>
      </c>
      <c r="Y2316" s="5">
        <f>WORKSHEET[[#This Row],[Clients Rate per T2 (USD)]] - WORKSHEET[[#This Row],[Supplier Rate Per t2 (USD)]]</f>
        <v>300</v>
      </c>
      <c r="Z2316" s="5">
        <f>WORKSHEET[[#This Row],[Profit Per T]] * WORKSHEET[[#This Row],[Weight]]</f>
        <v>10500</v>
      </c>
      <c r="AA2316">
        <v>0</v>
      </c>
      <c r="AB2316" s="1">
        <v>1.05</v>
      </c>
      <c r="AC2316" s="1">
        <v>0.70000000000000007</v>
      </c>
      <c r="AD2316" s="1">
        <v>0.875</v>
      </c>
      <c r="AE2316" s="1">
        <f>WORKSHEET[[#This Row],[Delay at toll gate in days]] +WORKSHEET[[#This Row],[Delay at workshop in days]] +WORKSHEET[[#This Row],[Delay at border in days]]</f>
        <v>2.625</v>
      </c>
    </row>
    <row r="2317" spans="1:31" x14ac:dyDescent="0.35">
      <c r="A2317" t="s">
        <v>2338</v>
      </c>
      <c r="B2317" t="s">
        <v>10</v>
      </c>
      <c r="C2317" t="s">
        <v>56</v>
      </c>
      <c r="D2317" t="s">
        <v>3619</v>
      </c>
      <c r="E2317" t="s">
        <v>3614</v>
      </c>
      <c r="F2317" t="str">
        <f>WORKSHEET[[#This Row],[Depart From]]&amp;"-"&amp;WORKSHEET[[#This Row],[Arrive To]]</f>
        <v>Addis Ababa-Alger</v>
      </c>
      <c r="G2317" s="2">
        <v>44616</v>
      </c>
      <c r="H2317" s="2">
        <v>44625</v>
      </c>
      <c r="I2317" s="2" t="str">
        <f t="shared" si="36"/>
        <v>Delivered</v>
      </c>
      <c r="J2317" s="2" t="str">
        <f>TEXT(WORKSHEET[[#This Row],[Offloading Date]], "mmm")</f>
        <v>Mar</v>
      </c>
      <c r="K2317" s="2" t="str">
        <f>IF(OR(WORKSHEET[[#This Row],[Year]]="", ISBLANK(WORKSHEET[[#This Row],[Year]]), WORKSHEET[[#This Row],[Year]]="null"), "Exclude", "Include")</f>
        <v>Include</v>
      </c>
      <c r="L2317" t="s">
        <v>16</v>
      </c>
      <c r="M2317" t="s">
        <v>12</v>
      </c>
      <c r="N2317" t="s">
        <v>13</v>
      </c>
      <c r="O2317">
        <v>35</v>
      </c>
      <c r="P2317">
        <v>600</v>
      </c>
      <c r="Q2317" t="s">
        <v>14</v>
      </c>
      <c r="R2317">
        <f>P2317 * _xll.XLOOKUP(Q2317,CALCULATION!$A$15:$A$17, CALCULATION!$B$15:$B$17 )</f>
        <v>600</v>
      </c>
      <c r="S2317" s="5">
        <f>O2317*P2317*_xll.XLOOKUP(Q2317,CALCULATION!$A$15:$A$17, CALCULATION!$B$15:$B$17)</f>
        <v>21000</v>
      </c>
      <c r="T2317">
        <v>300</v>
      </c>
      <c r="U2317" t="s">
        <v>14</v>
      </c>
      <c r="V2317">
        <f>T2317 * _xll.XLOOKUP(U2317,CALCULATION!$A$15:$A$17, CALCULATION!$B$15:$B$17 )</f>
        <v>300</v>
      </c>
      <c r="W2317" s="5">
        <f>O2317*T2317*_xll.XLOOKUP(U2317,CALCULATION!$A$15:$A$17, CALCULATION!$B$15:$B$17)</f>
        <v>10500</v>
      </c>
      <c r="X2317" s="5">
        <f>WORKSHEET[[#This Row],[Clients Total Cost]] / WORKSHEET[[#This Row],[Clients Rate per T2 (USD)]]</f>
        <v>35</v>
      </c>
      <c r="Y2317" s="5">
        <f>WORKSHEET[[#This Row],[Clients Rate per T2 (USD)]] - WORKSHEET[[#This Row],[Supplier Rate Per t2 (USD)]]</f>
        <v>300</v>
      </c>
      <c r="Z2317" s="5">
        <f>WORKSHEET[[#This Row],[Profit Per T]] * WORKSHEET[[#This Row],[Weight]]</f>
        <v>10500</v>
      </c>
      <c r="AA2317">
        <v>0</v>
      </c>
      <c r="AB2317" s="1">
        <v>1.3499999999999999</v>
      </c>
      <c r="AC2317" s="1">
        <v>0.9</v>
      </c>
      <c r="AD2317" s="1">
        <v>1.125</v>
      </c>
      <c r="AE2317" s="1">
        <f>WORKSHEET[[#This Row],[Delay at toll gate in days]] +WORKSHEET[[#This Row],[Delay at workshop in days]] +WORKSHEET[[#This Row],[Delay at border in days]]</f>
        <v>3.375</v>
      </c>
    </row>
    <row r="2318" spans="1:31" x14ac:dyDescent="0.35">
      <c r="A2318" t="s">
        <v>2339</v>
      </c>
      <c r="B2318" t="s">
        <v>10</v>
      </c>
      <c r="C2318" t="s">
        <v>56</v>
      </c>
      <c r="D2318" t="s">
        <v>3616</v>
      </c>
      <c r="E2318" t="s">
        <v>3613</v>
      </c>
      <c r="F2318" t="str">
        <f>WORKSHEET[[#This Row],[Depart From]]&amp;"-"&amp;WORKSHEET[[#This Row],[Arrive To]]</f>
        <v>Marrakech-Sanaa</v>
      </c>
      <c r="G2318" s="2">
        <v>44620</v>
      </c>
      <c r="H2318" s="2">
        <v>44630</v>
      </c>
      <c r="I2318" s="2" t="str">
        <f t="shared" si="36"/>
        <v>Delivered</v>
      </c>
      <c r="J2318" s="2" t="str">
        <f>TEXT(WORKSHEET[[#This Row],[Offloading Date]], "mmm")</f>
        <v>Mar</v>
      </c>
      <c r="K2318" s="2" t="str">
        <f>IF(OR(WORKSHEET[[#This Row],[Year]]="", ISBLANK(WORKSHEET[[#This Row],[Year]]), WORKSHEET[[#This Row],[Year]]="null"), "Exclude", "Include")</f>
        <v>Include</v>
      </c>
      <c r="L2318" t="s">
        <v>16</v>
      </c>
      <c r="M2318" t="s">
        <v>12</v>
      </c>
      <c r="N2318" t="s">
        <v>13</v>
      </c>
      <c r="O2318">
        <v>35</v>
      </c>
      <c r="P2318">
        <v>600</v>
      </c>
      <c r="Q2318" t="s">
        <v>14</v>
      </c>
      <c r="R2318">
        <f>P2318 * _xll.XLOOKUP(Q2318,CALCULATION!$A$15:$A$17, CALCULATION!$B$15:$B$17 )</f>
        <v>600</v>
      </c>
      <c r="S2318" s="5">
        <f>O2318*P2318*_xll.XLOOKUP(Q2318,CALCULATION!$A$15:$A$17, CALCULATION!$B$15:$B$17)</f>
        <v>21000</v>
      </c>
      <c r="T2318">
        <v>300</v>
      </c>
      <c r="U2318" t="s">
        <v>14</v>
      </c>
      <c r="V2318">
        <f>T2318 * _xll.XLOOKUP(U2318,CALCULATION!$A$15:$A$17, CALCULATION!$B$15:$B$17 )</f>
        <v>300</v>
      </c>
      <c r="W2318" s="5">
        <f>O2318*T2318*_xll.XLOOKUP(U2318,CALCULATION!$A$15:$A$17, CALCULATION!$B$15:$B$17)</f>
        <v>10500</v>
      </c>
      <c r="X2318" s="5">
        <f>WORKSHEET[[#This Row],[Clients Total Cost]] / WORKSHEET[[#This Row],[Clients Rate per T2 (USD)]]</f>
        <v>35</v>
      </c>
      <c r="Y2318" s="5">
        <f>WORKSHEET[[#This Row],[Clients Rate per T2 (USD)]] - WORKSHEET[[#This Row],[Supplier Rate Per t2 (USD)]]</f>
        <v>300</v>
      </c>
      <c r="Z2318" s="5">
        <f>WORKSHEET[[#This Row],[Profit Per T]] * WORKSHEET[[#This Row],[Weight]]</f>
        <v>10500</v>
      </c>
      <c r="AA2318">
        <v>0</v>
      </c>
      <c r="AB2318" s="1">
        <v>1.5</v>
      </c>
      <c r="AC2318" s="1">
        <v>1</v>
      </c>
      <c r="AD2318" s="1">
        <v>1.25</v>
      </c>
      <c r="AE2318" s="1">
        <f>WORKSHEET[[#This Row],[Delay at toll gate in days]] +WORKSHEET[[#This Row],[Delay at workshop in days]] +WORKSHEET[[#This Row],[Delay at border in days]]</f>
        <v>3.75</v>
      </c>
    </row>
    <row r="2319" spans="1:31" x14ac:dyDescent="0.35">
      <c r="A2319" t="s">
        <v>2340</v>
      </c>
      <c r="B2319" t="s">
        <v>10</v>
      </c>
      <c r="C2319" t="s">
        <v>56</v>
      </c>
      <c r="D2319" t="s">
        <v>3620</v>
      </c>
      <c r="E2319" t="s">
        <v>3617</v>
      </c>
      <c r="F2319" t="str">
        <f>WORKSHEET[[#This Row],[Depart From]]&amp;"-"&amp;WORKSHEET[[#This Row],[Arrive To]]</f>
        <v>Zanzibar-Lagos</v>
      </c>
      <c r="G2319" s="2">
        <v>44616</v>
      </c>
      <c r="H2319" s="2">
        <v>44625</v>
      </c>
      <c r="I2319" s="2" t="str">
        <f t="shared" si="36"/>
        <v>Delivered</v>
      </c>
      <c r="J2319" s="2" t="str">
        <f>TEXT(WORKSHEET[[#This Row],[Offloading Date]], "mmm")</f>
        <v>Mar</v>
      </c>
      <c r="K2319" s="2" t="str">
        <f>IF(OR(WORKSHEET[[#This Row],[Year]]="", ISBLANK(WORKSHEET[[#This Row],[Year]]), WORKSHEET[[#This Row],[Year]]="null"), "Exclude", "Include")</f>
        <v>Include</v>
      </c>
      <c r="L2319" t="s">
        <v>16</v>
      </c>
      <c r="M2319" t="s">
        <v>12</v>
      </c>
      <c r="N2319" t="s">
        <v>13</v>
      </c>
      <c r="O2319">
        <v>35</v>
      </c>
      <c r="P2319">
        <v>600</v>
      </c>
      <c r="Q2319" t="s">
        <v>14</v>
      </c>
      <c r="R2319">
        <f>P2319 * _xll.XLOOKUP(Q2319,CALCULATION!$A$15:$A$17, CALCULATION!$B$15:$B$17 )</f>
        <v>600</v>
      </c>
      <c r="S2319" s="5">
        <f>O2319*P2319*_xll.XLOOKUP(Q2319,CALCULATION!$A$15:$A$17, CALCULATION!$B$15:$B$17)</f>
        <v>21000</v>
      </c>
      <c r="T2319">
        <v>300</v>
      </c>
      <c r="U2319" t="s">
        <v>14</v>
      </c>
      <c r="V2319">
        <f>T2319 * _xll.XLOOKUP(U2319,CALCULATION!$A$15:$A$17, CALCULATION!$B$15:$B$17 )</f>
        <v>300</v>
      </c>
      <c r="W2319" s="5">
        <f>O2319*T2319*_xll.XLOOKUP(U2319,CALCULATION!$A$15:$A$17, CALCULATION!$B$15:$B$17)</f>
        <v>10500</v>
      </c>
      <c r="X2319" s="5">
        <f>WORKSHEET[[#This Row],[Clients Total Cost]] / WORKSHEET[[#This Row],[Clients Rate per T2 (USD)]]</f>
        <v>35</v>
      </c>
      <c r="Y2319" s="5">
        <f>WORKSHEET[[#This Row],[Clients Rate per T2 (USD)]] - WORKSHEET[[#This Row],[Supplier Rate Per t2 (USD)]]</f>
        <v>300</v>
      </c>
      <c r="Z2319" s="5">
        <f>WORKSHEET[[#This Row],[Profit Per T]] * WORKSHEET[[#This Row],[Weight]]</f>
        <v>10500</v>
      </c>
      <c r="AA2319">
        <v>0</v>
      </c>
      <c r="AB2319" s="1">
        <v>1.3499999999999999</v>
      </c>
      <c r="AC2319" s="1">
        <v>0.9</v>
      </c>
      <c r="AD2319" s="1">
        <v>1.125</v>
      </c>
      <c r="AE2319" s="1">
        <f>WORKSHEET[[#This Row],[Delay at toll gate in days]] +WORKSHEET[[#This Row],[Delay at workshop in days]] +WORKSHEET[[#This Row],[Delay at border in days]]</f>
        <v>3.375</v>
      </c>
    </row>
    <row r="2320" spans="1:31" x14ac:dyDescent="0.35">
      <c r="A2320" t="s">
        <v>2341</v>
      </c>
      <c r="B2320" t="s">
        <v>10</v>
      </c>
      <c r="C2320" t="s">
        <v>56</v>
      </c>
      <c r="D2320" t="s">
        <v>3616</v>
      </c>
      <c r="E2320" t="s">
        <v>3618</v>
      </c>
      <c r="F2320" t="str">
        <f>WORKSHEET[[#This Row],[Depart From]]&amp;"-"&amp;WORKSHEET[[#This Row],[Arrive To]]</f>
        <v>Marrakech-Tripoli</v>
      </c>
      <c r="G2320" s="2">
        <v>44616</v>
      </c>
      <c r="H2320" s="2">
        <v>44622</v>
      </c>
      <c r="I2320" s="2" t="str">
        <f t="shared" si="36"/>
        <v>Delivered</v>
      </c>
      <c r="J2320" s="2" t="str">
        <f>TEXT(WORKSHEET[[#This Row],[Offloading Date]], "mmm")</f>
        <v>Mar</v>
      </c>
      <c r="K2320" s="2" t="str">
        <f>IF(OR(WORKSHEET[[#This Row],[Year]]="", ISBLANK(WORKSHEET[[#This Row],[Year]]), WORKSHEET[[#This Row],[Year]]="null"), "Exclude", "Include")</f>
        <v>Include</v>
      </c>
      <c r="L2320" t="s">
        <v>16</v>
      </c>
      <c r="M2320" t="s">
        <v>12</v>
      </c>
      <c r="N2320" t="s">
        <v>13</v>
      </c>
      <c r="O2320">
        <v>35</v>
      </c>
      <c r="P2320">
        <v>600</v>
      </c>
      <c r="Q2320" t="s">
        <v>14</v>
      </c>
      <c r="R2320">
        <f>P2320 * _xll.XLOOKUP(Q2320,CALCULATION!$A$15:$A$17, CALCULATION!$B$15:$B$17 )</f>
        <v>600</v>
      </c>
      <c r="S2320" s="5">
        <f>O2320*P2320*_xll.XLOOKUP(Q2320,CALCULATION!$A$15:$A$17, CALCULATION!$B$15:$B$17)</f>
        <v>21000</v>
      </c>
      <c r="T2320">
        <v>300</v>
      </c>
      <c r="U2320" t="s">
        <v>14</v>
      </c>
      <c r="V2320">
        <f>T2320 * _xll.XLOOKUP(U2320,CALCULATION!$A$15:$A$17, CALCULATION!$B$15:$B$17 )</f>
        <v>300</v>
      </c>
      <c r="W2320" s="5">
        <f>O2320*T2320*_xll.XLOOKUP(U2320,CALCULATION!$A$15:$A$17, CALCULATION!$B$15:$B$17)</f>
        <v>10500</v>
      </c>
      <c r="X2320" s="5">
        <f>WORKSHEET[[#This Row],[Clients Total Cost]] / WORKSHEET[[#This Row],[Clients Rate per T2 (USD)]]</f>
        <v>35</v>
      </c>
      <c r="Y2320" s="5">
        <f>WORKSHEET[[#This Row],[Clients Rate per T2 (USD)]] - WORKSHEET[[#This Row],[Supplier Rate Per t2 (USD)]]</f>
        <v>300</v>
      </c>
      <c r="Z2320" s="5">
        <f>WORKSHEET[[#This Row],[Profit Per T]] * WORKSHEET[[#This Row],[Weight]]</f>
        <v>10500</v>
      </c>
      <c r="AA2320">
        <v>0</v>
      </c>
      <c r="AB2320" s="1">
        <v>0.89999999999999991</v>
      </c>
      <c r="AC2320" s="1">
        <v>0.60000000000000009</v>
      </c>
      <c r="AD2320" s="1">
        <v>0.75</v>
      </c>
      <c r="AE2320" s="1">
        <f>WORKSHEET[[#This Row],[Delay at toll gate in days]] +WORKSHEET[[#This Row],[Delay at workshop in days]] +WORKSHEET[[#This Row],[Delay at border in days]]</f>
        <v>2.25</v>
      </c>
    </row>
    <row r="2321" spans="1:31" x14ac:dyDescent="0.35">
      <c r="A2321" t="s">
        <v>2342</v>
      </c>
      <c r="B2321" t="s">
        <v>10</v>
      </c>
      <c r="C2321" t="s">
        <v>56</v>
      </c>
      <c r="D2321" t="s">
        <v>3611</v>
      </c>
      <c r="E2321" t="s">
        <v>3614</v>
      </c>
      <c r="F2321" t="str">
        <f>WORKSHEET[[#This Row],[Depart From]]&amp;"-"&amp;WORKSHEET[[#This Row],[Arrive To]]</f>
        <v>Mogadishu-Alger</v>
      </c>
      <c r="G2321" s="2">
        <v>44622</v>
      </c>
      <c r="H2321" s="2">
        <v>44630</v>
      </c>
      <c r="I2321" s="2" t="str">
        <f t="shared" si="36"/>
        <v>Delivered</v>
      </c>
      <c r="J2321" s="2" t="str">
        <f>TEXT(WORKSHEET[[#This Row],[Offloading Date]], "mmm")</f>
        <v>Mar</v>
      </c>
      <c r="K2321" s="2" t="str">
        <f>IF(OR(WORKSHEET[[#This Row],[Year]]="", ISBLANK(WORKSHEET[[#This Row],[Year]]), WORKSHEET[[#This Row],[Year]]="null"), "Exclude", "Include")</f>
        <v>Include</v>
      </c>
      <c r="L2321" t="s">
        <v>16</v>
      </c>
      <c r="M2321" t="s">
        <v>12</v>
      </c>
      <c r="N2321" t="s">
        <v>13</v>
      </c>
      <c r="O2321">
        <v>35</v>
      </c>
      <c r="P2321">
        <v>600</v>
      </c>
      <c r="Q2321" t="s">
        <v>14</v>
      </c>
      <c r="R2321">
        <f>P2321 * _xll.XLOOKUP(Q2321,CALCULATION!$A$15:$A$17, CALCULATION!$B$15:$B$17 )</f>
        <v>600</v>
      </c>
      <c r="S2321" s="5">
        <f>O2321*P2321*_xll.XLOOKUP(Q2321,CALCULATION!$A$15:$A$17, CALCULATION!$B$15:$B$17)</f>
        <v>21000</v>
      </c>
      <c r="T2321">
        <v>300</v>
      </c>
      <c r="U2321" t="s">
        <v>14</v>
      </c>
      <c r="V2321">
        <f>T2321 * _xll.XLOOKUP(U2321,CALCULATION!$A$15:$A$17, CALCULATION!$B$15:$B$17 )</f>
        <v>300</v>
      </c>
      <c r="W2321" s="5">
        <f>O2321*T2321*_xll.XLOOKUP(U2321,CALCULATION!$A$15:$A$17, CALCULATION!$B$15:$B$17)</f>
        <v>10500</v>
      </c>
      <c r="X2321" s="5">
        <f>WORKSHEET[[#This Row],[Clients Total Cost]] / WORKSHEET[[#This Row],[Clients Rate per T2 (USD)]]</f>
        <v>35</v>
      </c>
      <c r="Y2321" s="5">
        <f>WORKSHEET[[#This Row],[Clients Rate per T2 (USD)]] - WORKSHEET[[#This Row],[Supplier Rate Per t2 (USD)]]</f>
        <v>300</v>
      </c>
      <c r="Z2321" s="5">
        <f>WORKSHEET[[#This Row],[Profit Per T]] * WORKSHEET[[#This Row],[Weight]]</f>
        <v>10500</v>
      </c>
      <c r="AA2321">
        <v>0</v>
      </c>
      <c r="AB2321" s="1">
        <v>1.2</v>
      </c>
      <c r="AC2321" s="1">
        <v>0.8</v>
      </c>
      <c r="AD2321" s="1">
        <v>1</v>
      </c>
      <c r="AE2321" s="1">
        <f>WORKSHEET[[#This Row],[Delay at toll gate in days]] +WORKSHEET[[#This Row],[Delay at workshop in days]] +WORKSHEET[[#This Row],[Delay at border in days]]</f>
        <v>3</v>
      </c>
    </row>
    <row r="2322" spans="1:31" x14ac:dyDescent="0.35">
      <c r="A2322" t="s">
        <v>2343</v>
      </c>
      <c r="B2322" t="s">
        <v>10</v>
      </c>
      <c r="C2322" t="s">
        <v>56</v>
      </c>
      <c r="D2322" t="s">
        <v>3611</v>
      </c>
      <c r="E2322" t="s">
        <v>3613</v>
      </c>
      <c r="F2322" t="str">
        <f>WORKSHEET[[#This Row],[Depart From]]&amp;"-"&amp;WORKSHEET[[#This Row],[Arrive To]]</f>
        <v>Mogadishu-Sanaa</v>
      </c>
      <c r="G2322" s="2">
        <v>44621</v>
      </c>
      <c r="H2322" s="2">
        <v>44630</v>
      </c>
      <c r="I2322" s="2" t="str">
        <f t="shared" si="36"/>
        <v>Delivered</v>
      </c>
      <c r="J2322" s="2" t="str">
        <f>TEXT(WORKSHEET[[#This Row],[Offloading Date]], "mmm")</f>
        <v>Mar</v>
      </c>
      <c r="K2322" s="2" t="str">
        <f>IF(OR(WORKSHEET[[#This Row],[Year]]="", ISBLANK(WORKSHEET[[#This Row],[Year]]), WORKSHEET[[#This Row],[Year]]="null"), "Exclude", "Include")</f>
        <v>Include</v>
      </c>
      <c r="L2322" t="s">
        <v>16</v>
      </c>
      <c r="M2322" t="s">
        <v>12</v>
      </c>
      <c r="N2322" t="s">
        <v>13</v>
      </c>
      <c r="O2322">
        <v>35</v>
      </c>
      <c r="P2322">
        <v>600</v>
      </c>
      <c r="Q2322" t="s">
        <v>14</v>
      </c>
      <c r="R2322">
        <f>P2322 * _xll.XLOOKUP(Q2322,CALCULATION!$A$15:$A$17, CALCULATION!$B$15:$B$17 )</f>
        <v>600</v>
      </c>
      <c r="S2322" s="5">
        <f>O2322*P2322*_xll.XLOOKUP(Q2322,CALCULATION!$A$15:$A$17, CALCULATION!$B$15:$B$17)</f>
        <v>21000</v>
      </c>
      <c r="T2322">
        <v>300</v>
      </c>
      <c r="U2322" t="s">
        <v>14</v>
      </c>
      <c r="V2322">
        <f>T2322 * _xll.XLOOKUP(U2322,CALCULATION!$A$15:$A$17, CALCULATION!$B$15:$B$17 )</f>
        <v>300</v>
      </c>
      <c r="W2322" s="5">
        <f>O2322*T2322*_xll.XLOOKUP(U2322,CALCULATION!$A$15:$A$17, CALCULATION!$B$15:$B$17)</f>
        <v>10500</v>
      </c>
      <c r="X2322" s="5">
        <f>WORKSHEET[[#This Row],[Clients Total Cost]] / WORKSHEET[[#This Row],[Clients Rate per T2 (USD)]]</f>
        <v>35</v>
      </c>
      <c r="Y2322" s="5">
        <f>WORKSHEET[[#This Row],[Clients Rate per T2 (USD)]] - WORKSHEET[[#This Row],[Supplier Rate Per t2 (USD)]]</f>
        <v>300</v>
      </c>
      <c r="Z2322" s="5">
        <f>WORKSHEET[[#This Row],[Profit Per T]] * WORKSHEET[[#This Row],[Weight]]</f>
        <v>10500</v>
      </c>
      <c r="AA2322">
        <v>1</v>
      </c>
      <c r="AB2322" s="1">
        <v>1.3499999999999999</v>
      </c>
      <c r="AC2322" s="1">
        <v>0.9</v>
      </c>
      <c r="AD2322" s="1">
        <v>1.125</v>
      </c>
      <c r="AE2322" s="1">
        <f>WORKSHEET[[#This Row],[Delay at toll gate in days]] +WORKSHEET[[#This Row],[Delay at workshop in days]] +WORKSHEET[[#This Row],[Delay at border in days]]</f>
        <v>3.375</v>
      </c>
    </row>
    <row r="2323" spans="1:31" x14ac:dyDescent="0.35">
      <c r="A2323" t="s">
        <v>2344</v>
      </c>
      <c r="B2323" t="s">
        <v>10</v>
      </c>
      <c r="C2323" t="s">
        <v>56</v>
      </c>
      <c r="D2323" t="s">
        <v>3615</v>
      </c>
      <c r="E2323" t="s">
        <v>3617</v>
      </c>
      <c r="F2323" t="str">
        <f>WORKSHEET[[#This Row],[Depart From]]&amp;"-"&amp;WORKSHEET[[#This Row],[Arrive To]]</f>
        <v>Mombasa-Lagos</v>
      </c>
      <c r="G2323" s="2">
        <v>44617</v>
      </c>
      <c r="H2323" s="2">
        <v>44624</v>
      </c>
      <c r="I2323" s="2" t="str">
        <f t="shared" si="36"/>
        <v>Delivered</v>
      </c>
      <c r="J2323" s="2" t="str">
        <f>TEXT(WORKSHEET[[#This Row],[Offloading Date]], "mmm")</f>
        <v>Mar</v>
      </c>
      <c r="K2323" s="2" t="str">
        <f>IF(OR(WORKSHEET[[#This Row],[Year]]="", ISBLANK(WORKSHEET[[#This Row],[Year]]), WORKSHEET[[#This Row],[Year]]="null"), "Exclude", "Include")</f>
        <v>Include</v>
      </c>
      <c r="L2323" t="s">
        <v>16</v>
      </c>
      <c r="M2323" t="s">
        <v>12</v>
      </c>
      <c r="N2323" t="s">
        <v>13</v>
      </c>
      <c r="O2323">
        <v>35</v>
      </c>
      <c r="P2323">
        <v>600</v>
      </c>
      <c r="Q2323" t="s">
        <v>14</v>
      </c>
      <c r="R2323">
        <f>P2323 * _xll.XLOOKUP(Q2323,CALCULATION!$A$15:$A$17, CALCULATION!$B$15:$B$17 )</f>
        <v>600</v>
      </c>
      <c r="S2323" s="5">
        <f>O2323*P2323*_xll.XLOOKUP(Q2323,CALCULATION!$A$15:$A$17, CALCULATION!$B$15:$B$17)</f>
        <v>21000</v>
      </c>
      <c r="T2323">
        <v>300</v>
      </c>
      <c r="U2323" t="s">
        <v>14</v>
      </c>
      <c r="V2323">
        <f>T2323 * _xll.XLOOKUP(U2323,CALCULATION!$A$15:$A$17, CALCULATION!$B$15:$B$17 )</f>
        <v>300</v>
      </c>
      <c r="W2323" s="5">
        <f>O2323*T2323*_xll.XLOOKUP(U2323,CALCULATION!$A$15:$A$17, CALCULATION!$B$15:$B$17)</f>
        <v>10500</v>
      </c>
      <c r="X2323" s="5">
        <f>WORKSHEET[[#This Row],[Clients Total Cost]] / WORKSHEET[[#This Row],[Clients Rate per T2 (USD)]]</f>
        <v>35</v>
      </c>
      <c r="Y2323" s="5">
        <f>WORKSHEET[[#This Row],[Clients Rate per T2 (USD)]] - WORKSHEET[[#This Row],[Supplier Rate Per t2 (USD)]]</f>
        <v>300</v>
      </c>
      <c r="Z2323" s="5">
        <f>WORKSHEET[[#This Row],[Profit Per T]] * WORKSHEET[[#This Row],[Weight]]</f>
        <v>10500</v>
      </c>
      <c r="AA2323">
        <v>0</v>
      </c>
      <c r="AB2323" s="1">
        <v>1.05</v>
      </c>
      <c r="AC2323" s="1">
        <v>0.70000000000000007</v>
      </c>
      <c r="AD2323" s="1">
        <v>0.875</v>
      </c>
      <c r="AE2323" s="1">
        <f>WORKSHEET[[#This Row],[Delay at toll gate in days]] +WORKSHEET[[#This Row],[Delay at workshop in days]] +WORKSHEET[[#This Row],[Delay at border in days]]</f>
        <v>2.625</v>
      </c>
    </row>
    <row r="2324" spans="1:31" x14ac:dyDescent="0.35">
      <c r="A2324" t="s">
        <v>2345</v>
      </c>
      <c r="B2324" t="s">
        <v>10</v>
      </c>
      <c r="C2324" t="s">
        <v>56</v>
      </c>
      <c r="D2324" t="s">
        <v>3620</v>
      </c>
      <c r="E2324" t="s">
        <v>3614</v>
      </c>
      <c r="F2324" t="str">
        <f>WORKSHEET[[#This Row],[Depart From]]&amp;"-"&amp;WORKSHEET[[#This Row],[Arrive To]]</f>
        <v>Zanzibar-Alger</v>
      </c>
      <c r="G2324" s="2">
        <v>44617</v>
      </c>
      <c r="H2324" s="2">
        <v>44623</v>
      </c>
      <c r="I2324" s="2" t="str">
        <f t="shared" si="36"/>
        <v>Delivered</v>
      </c>
      <c r="J2324" s="2" t="str">
        <f>TEXT(WORKSHEET[[#This Row],[Offloading Date]], "mmm")</f>
        <v>Mar</v>
      </c>
      <c r="K2324" s="2" t="str">
        <f>IF(OR(WORKSHEET[[#This Row],[Year]]="", ISBLANK(WORKSHEET[[#This Row],[Year]]), WORKSHEET[[#This Row],[Year]]="null"), "Exclude", "Include")</f>
        <v>Include</v>
      </c>
      <c r="L2324" t="s">
        <v>16</v>
      </c>
      <c r="M2324" t="s">
        <v>12</v>
      </c>
      <c r="N2324" t="s">
        <v>13</v>
      </c>
      <c r="O2324">
        <v>35</v>
      </c>
      <c r="P2324">
        <v>600</v>
      </c>
      <c r="Q2324" t="s">
        <v>14</v>
      </c>
      <c r="R2324">
        <f>P2324 * _xll.XLOOKUP(Q2324,CALCULATION!$A$15:$A$17, CALCULATION!$B$15:$B$17 )</f>
        <v>600</v>
      </c>
      <c r="S2324" s="5">
        <f>O2324*P2324*_xll.XLOOKUP(Q2324,CALCULATION!$A$15:$A$17, CALCULATION!$B$15:$B$17)</f>
        <v>21000</v>
      </c>
      <c r="T2324">
        <v>300</v>
      </c>
      <c r="U2324" t="s">
        <v>14</v>
      </c>
      <c r="V2324">
        <f>T2324 * _xll.XLOOKUP(U2324,CALCULATION!$A$15:$A$17, CALCULATION!$B$15:$B$17 )</f>
        <v>300</v>
      </c>
      <c r="W2324" s="5">
        <f>O2324*T2324*_xll.XLOOKUP(U2324,CALCULATION!$A$15:$A$17, CALCULATION!$B$15:$B$17)</f>
        <v>10500</v>
      </c>
      <c r="X2324" s="5">
        <f>WORKSHEET[[#This Row],[Clients Total Cost]] / WORKSHEET[[#This Row],[Clients Rate per T2 (USD)]]</f>
        <v>35</v>
      </c>
      <c r="Y2324" s="5">
        <f>WORKSHEET[[#This Row],[Clients Rate per T2 (USD)]] - WORKSHEET[[#This Row],[Supplier Rate Per t2 (USD)]]</f>
        <v>300</v>
      </c>
      <c r="Z2324" s="5">
        <f>WORKSHEET[[#This Row],[Profit Per T]] * WORKSHEET[[#This Row],[Weight]]</f>
        <v>10500</v>
      </c>
      <c r="AA2324">
        <v>0</v>
      </c>
      <c r="AB2324" s="1">
        <v>0.89999999999999991</v>
      </c>
      <c r="AC2324" s="1">
        <v>0.60000000000000009</v>
      </c>
      <c r="AD2324" s="1">
        <v>0.75</v>
      </c>
      <c r="AE2324" s="1">
        <f>WORKSHEET[[#This Row],[Delay at toll gate in days]] +WORKSHEET[[#This Row],[Delay at workshop in days]] +WORKSHEET[[#This Row],[Delay at border in days]]</f>
        <v>2.25</v>
      </c>
    </row>
    <row r="2325" spans="1:31" x14ac:dyDescent="0.35">
      <c r="A2325" t="s">
        <v>2346</v>
      </c>
      <c r="B2325" t="s">
        <v>10</v>
      </c>
      <c r="C2325" t="s">
        <v>56</v>
      </c>
      <c r="D2325" t="s">
        <v>3616</v>
      </c>
      <c r="E2325" t="s">
        <v>3613</v>
      </c>
      <c r="F2325" t="str">
        <f>WORKSHEET[[#This Row],[Depart From]]&amp;"-"&amp;WORKSHEET[[#This Row],[Arrive To]]</f>
        <v>Marrakech-Sanaa</v>
      </c>
      <c r="G2325" s="2">
        <v>44623</v>
      </c>
      <c r="H2325" s="2">
        <v>44629</v>
      </c>
      <c r="I2325" s="2" t="str">
        <f t="shared" si="36"/>
        <v>Delivered</v>
      </c>
      <c r="J2325" s="2" t="str">
        <f>TEXT(WORKSHEET[[#This Row],[Offloading Date]], "mmm")</f>
        <v>Mar</v>
      </c>
      <c r="K2325" s="2" t="str">
        <f>IF(OR(WORKSHEET[[#This Row],[Year]]="", ISBLANK(WORKSHEET[[#This Row],[Year]]), WORKSHEET[[#This Row],[Year]]="null"), "Exclude", "Include")</f>
        <v>Include</v>
      </c>
      <c r="L2325" t="s">
        <v>16</v>
      </c>
      <c r="M2325" t="s">
        <v>12</v>
      </c>
      <c r="N2325" t="s">
        <v>13</v>
      </c>
      <c r="O2325">
        <v>35</v>
      </c>
      <c r="P2325">
        <v>600</v>
      </c>
      <c r="Q2325" t="s">
        <v>14</v>
      </c>
      <c r="R2325">
        <f>P2325 * _xll.XLOOKUP(Q2325,CALCULATION!$A$15:$A$17, CALCULATION!$B$15:$B$17 )</f>
        <v>600</v>
      </c>
      <c r="S2325" s="5">
        <f>O2325*P2325*_xll.XLOOKUP(Q2325,CALCULATION!$A$15:$A$17, CALCULATION!$B$15:$B$17)</f>
        <v>21000</v>
      </c>
      <c r="T2325">
        <v>300</v>
      </c>
      <c r="U2325" t="s">
        <v>14</v>
      </c>
      <c r="V2325">
        <f>T2325 * _xll.XLOOKUP(U2325,CALCULATION!$A$15:$A$17, CALCULATION!$B$15:$B$17 )</f>
        <v>300</v>
      </c>
      <c r="W2325" s="5">
        <f>O2325*T2325*_xll.XLOOKUP(U2325,CALCULATION!$A$15:$A$17, CALCULATION!$B$15:$B$17)</f>
        <v>10500</v>
      </c>
      <c r="X2325" s="5">
        <f>WORKSHEET[[#This Row],[Clients Total Cost]] / WORKSHEET[[#This Row],[Clients Rate per T2 (USD)]]</f>
        <v>35</v>
      </c>
      <c r="Y2325" s="5">
        <f>WORKSHEET[[#This Row],[Clients Rate per T2 (USD)]] - WORKSHEET[[#This Row],[Supplier Rate Per t2 (USD)]]</f>
        <v>300</v>
      </c>
      <c r="Z2325" s="5">
        <f>WORKSHEET[[#This Row],[Profit Per T]] * WORKSHEET[[#This Row],[Weight]]</f>
        <v>10500</v>
      </c>
      <c r="AA2325">
        <v>1</v>
      </c>
      <c r="AB2325" s="1">
        <v>0.89999999999999991</v>
      </c>
      <c r="AC2325" s="1">
        <v>0.60000000000000009</v>
      </c>
      <c r="AD2325" s="1">
        <v>0.75</v>
      </c>
      <c r="AE2325" s="1">
        <f>WORKSHEET[[#This Row],[Delay at toll gate in days]] +WORKSHEET[[#This Row],[Delay at workshop in days]] +WORKSHEET[[#This Row],[Delay at border in days]]</f>
        <v>2.25</v>
      </c>
    </row>
    <row r="2326" spans="1:31" x14ac:dyDescent="0.35">
      <c r="A2326" t="s">
        <v>2347</v>
      </c>
      <c r="B2326" t="s">
        <v>10</v>
      </c>
      <c r="C2326" t="s">
        <v>56</v>
      </c>
      <c r="D2326" t="s">
        <v>3615</v>
      </c>
      <c r="E2326" t="s">
        <v>3617</v>
      </c>
      <c r="F2326" t="str">
        <f>WORKSHEET[[#This Row],[Depart From]]&amp;"-"&amp;WORKSHEET[[#This Row],[Arrive To]]</f>
        <v>Mombasa-Lagos</v>
      </c>
      <c r="G2326" s="2">
        <v>44621</v>
      </c>
      <c r="H2326" s="2">
        <v>44628</v>
      </c>
      <c r="I2326" s="2" t="str">
        <f t="shared" si="36"/>
        <v>Delivered</v>
      </c>
      <c r="J2326" s="2" t="str">
        <f>TEXT(WORKSHEET[[#This Row],[Offloading Date]], "mmm")</f>
        <v>Mar</v>
      </c>
      <c r="K2326" s="2" t="str">
        <f>IF(OR(WORKSHEET[[#This Row],[Year]]="", ISBLANK(WORKSHEET[[#This Row],[Year]]), WORKSHEET[[#This Row],[Year]]="null"), "Exclude", "Include")</f>
        <v>Include</v>
      </c>
      <c r="L2326" t="s">
        <v>16</v>
      </c>
      <c r="M2326" t="s">
        <v>12</v>
      </c>
      <c r="N2326" t="s">
        <v>13</v>
      </c>
      <c r="O2326">
        <v>35</v>
      </c>
      <c r="P2326">
        <v>600</v>
      </c>
      <c r="Q2326" t="s">
        <v>14</v>
      </c>
      <c r="R2326">
        <f>P2326 * _xll.XLOOKUP(Q2326,CALCULATION!$A$15:$A$17, CALCULATION!$B$15:$B$17 )</f>
        <v>600</v>
      </c>
      <c r="S2326" s="5">
        <f>O2326*P2326*_xll.XLOOKUP(Q2326,CALCULATION!$A$15:$A$17, CALCULATION!$B$15:$B$17)</f>
        <v>21000</v>
      </c>
      <c r="T2326">
        <v>300</v>
      </c>
      <c r="U2326" t="s">
        <v>14</v>
      </c>
      <c r="V2326">
        <f>T2326 * _xll.XLOOKUP(U2326,CALCULATION!$A$15:$A$17, CALCULATION!$B$15:$B$17 )</f>
        <v>300</v>
      </c>
      <c r="W2326" s="5">
        <f>O2326*T2326*_xll.XLOOKUP(U2326,CALCULATION!$A$15:$A$17, CALCULATION!$B$15:$B$17)</f>
        <v>10500</v>
      </c>
      <c r="X2326" s="5">
        <f>WORKSHEET[[#This Row],[Clients Total Cost]] / WORKSHEET[[#This Row],[Clients Rate per T2 (USD)]]</f>
        <v>35</v>
      </c>
      <c r="Y2326" s="5">
        <f>WORKSHEET[[#This Row],[Clients Rate per T2 (USD)]] - WORKSHEET[[#This Row],[Supplier Rate Per t2 (USD)]]</f>
        <v>300</v>
      </c>
      <c r="Z2326" s="5">
        <f>WORKSHEET[[#This Row],[Profit Per T]] * WORKSHEET[[#This Row],[Weight]]</f>
        <v>10500</v>
      </c>
      <c r="AA2326">
        <v>1</v>
      </c>
      <c r="AB2326" s="1">
        <v>1.05</v>
      </c>
      <c r="AC2326" s="1">
        <v>0.70000000000000007</v>
      </c>
      <c r="AD2326" s="1">
        <v>0.875</v>
      </c>
      <c r="AE2326" s="1">
        <f>WORKSHEET[[#This Row],[Delay at toll gate in days]] +WORKSHEET[[#This Row],[Delay at workshop in days]] +WORKSHEET[[#This Row],[Delay at border in days]]</f>
        <v>2.625</v>
      </c>
    </row>
    <row r="2327" spans="1:31" x14ac:dyDescent="0.35">
      <c r="A2327" t="s">
        <v>2348</v>
      </c>
      <c r="B2327" t="s">
        <v>10</v>
      </c>
      <c r="C2327" t="s">
        <v>56</v>
      </c>
      <c r="D2327" t="s">
        <v>3616</v>
      </c>
      <c r="E2327" t="s">
        <v>3618</v>
      </c>
      <c r="F2327" t="str">
        <f>WORKSHEET[[#This Row],[Depart From]]&amp;"-"&amp;WORKSHEET[[#This Row],[Arrive To]]</f>
        <v>Marrakech-Tripoli</v>
      </c>
      <c r="G2327" s="2">
        <v>44621</v>
      </c>
      <c r="H2327" s="2">
        <v>44630</v>
      </c>
      <c r="I2327" s="2" t="str">
        <f t="shared" si="36"/>
        <v>Delivered</v>
      </c>
      <c r="J2327" s="2" t="str">
        <f>TEXT(WORKSHEET[[#This Row],[Offloading Date]], "mmm")</f>
        <v>Mar</v>
      </c>
      <c r="K2327" s="2" t="str">
        <f>IF(OR(WORKSHEET[[#This Row],[Year]]="", ISBLANK(WORKSHEET[[#This Row],[Year]]), WORKSHEET[[#This Row],[Year]]="null"), "Exclude", "Include")</f>
        <v>Include</v>
      </c>
      <c r="L2327" t="s">
        <v>16</v>
      </c>
      <c r="M2327" t="s">
        <v>12</v>
      </c>
      <c r="N2327" t="s">
        <v>13</v>
      </c>
      <c r="O2327">
        <v>35</v>
      </c>
      <c r="P2327">
        <v>600</v>
      </c>
      <c r="Q2327" t="s">
        <v>14</v>
      </c>
      <c r="R2327">
        <f>P2327 * _xll.XLOOKUP(Q2327,CALCULATION!$A$15:$A$17, CALCULATION!$B$15:$B$17 )</f>
        <v>600</v>
      </c>
      <c r="S2327" s="5">
        <f>O2327*P2327*_xll.XLOOKUP(Q2327,CALCULATION!$A$15:$A$17, CALCULATION!$B$15:$B$17)</f>
        <v>21000</v>
      </c>
      <c r="T2327">
        <v>300</v>
      </c>
      <c r="U2327" t="s">
        <v>14</v>
      </c>
      <c r="V2327">
        <f>T2327 * _xll.XLOOKUP(U2327,CALCULATION!$A$15:$A$17, CALCULATION!$B$15:$B$17 )</f>
        <v>300</v>
      </c>
      <c r="W2327" s="5">
        <f>O2327*T2327*_xll.XLOOKUP(U2327,CALCULATION!$A$15:$A$17, CALCULATION!$B$15:$B$17)</f>
        <v>10500</v>
      </c>
      <c r="X2327" s="5">
        <f>WORKSHEET[[#This Row],[Clients Total Cost]] / WORKSHEET[[#This Row],[Clients Rate per T2 (USD)]]</f>
        <v>35</v>
      </c>
      <c r="Y2327" s="5">
        <f>WORKSHEET[[#This Row],[Clients Rate per T2 (USD)]] - WORKSHEET[[#This Row],[Supplier Rate Per t2 (USD)]]</f>
        <v>300</v>
      </c>
      <c r="Z2327" s="5">
        <f>WORKSHEET[[#This Row],[Profit Per T]] * WORKSHEET[[#This Row],[Weight]]</f>
        <v>10500</v>
      </c>
      <c r="AA2327">
        <v>1</v>
      </c>
      <c r="AB2327" s="1">
        <v>1.3499999999999999</v>
      </c>
      <c r="AC2327" s="1">
        <v>0.9</v>
      </c>
      <c r="AD2327" s="1">
        <v>1.125</v>
      </c>
      <c r="AE2327" s="1">
        <f>WORKSHEET[[#This Row],[Delay at toll gate in days]] +WORKSHEET[[#This Row],[Delay at workshop in days]] +WORKSHEET[[#This Row],[Delay at border in days]]</f>
        <v>3.375</v>
      </c>
    </row>
    <row r="2328" spans="1:31" x14ac:dyDescent="0.35">
      <c r="A2328" t="s">
        <v>2349</v>
      </c>
      <c r="B2328" t="s">
        <v>10</v>
      </c>
      <c r="C2328" t="s">
        <v>56</v>
      </c>
      <c r="D2328" t="s">
        <v>3616</v>
      </c>
      <c r="E2328" t="s">
        <v>3618</v>
      </c>
      <c r="F2328" t="str">
        <f>WORKSHEET[[#This Row],[Depart From]]&amp;"-"&amp;WORKSHEET[[#This Row],[Arrive To]]</f>
        <v>Marrakech-Tripoli</v>
      </c>
      <c r="G2328" s="2">
        <v>44621</v>
      </c>
      <c r="H2328" s="2">
        <v>44628</v>
      </c>
      <c r="I2328" s="2" t="str">
        <f t="shared" si="36"/>
        <v>Delivered</v>
      </c>
      <c r="J2328" s="2" t="str">
        <f>TEXT(WORKSHEET[[#This Row],[Offloading Date]], "mmm")</f>
        <v>Mar</v>
      </c>
      <c r="K2328" s="2" t="str">
        <f>IF(OR(WORKSHEET[[#This Row],[Year]]="", ISBLANK(WORKSHEET[[#This Row],[Year]]), WORKSHEET[[#This Row],[Year]]="null"), "Exclude", "Include")</f>
        <v>Include</v>
      </c>
      <c r="L2328" t="s">
        <v>16</v>
      </c>
      <c r="M2328" t="s">
        <v>12</v>
      </c>
      <c r="N2328" t="s">
        <v>13</v>
      </c>
      <c r="O2328">
        <v>35</v>
      </c>
      <c r="P2328">
        <v>600</v>
      </c>
      <c r="Q2328" t="s">
        <v>14</v>
      </c>
      <c r="R2328">
        <f>P2328 * _xll.XLOOKUP(Q2328,CALCULATION!$A$15:$A$17, CALCULATION!$B$15:$B$17 )</f>
        <v>600</v>
      </c>
      <c r="S2328" s="5">
        <f>O2328*P2328*_xll.XLOOKUP(Q2328,CALCULATION!$A$15:$A$17, CALCULATION!$B$15:$B$17)</f>
        <v>21000</v>
      </c>
      <c r="T2328">
        <v>300</v>
      </c>
      <c r="U2328" t="s">
        <v>14</v>
      </c>
      <c r="V2328">
        <f>T2328 * _xll.XLOOKUP(U2328,CALCULATION!$A$15:$A$17, CALCULATION!$B$15:$B$17 )</f>
        <v>300</v>
      </c>
      <c r="W2328" s="5">
        <f>O2328*T2328*_xll.XLOOKUP(U2328,CALCULATION!$A$15:$A$17, CALCULATION!$B$15:$B$17)</f>
        <v>10500</v>
      </c>
      <c r="X2328" s="5">
        <f>WORKSHEET[[#This Row],[Clients Total Cost]] / WORKSHEET[[#This Row],[Clients Rate per T2 (USD)]]</f>
        <v>35</v>
      </c>
      <c r="Y2328" s="5">
        <f>WORKSHEET[[#This Row],[Clients Rate per T2 (USD)]] - WORKSHEET[[#This Row],[Supplier Rate Per t2 (USD)]]</f>
        <v>300</v>
      </c>
      <c r="Z2328" s="5">
        <f>WORKSHEET[[#This Row],[Profit Per T]] * WORKSHEET[[#This Row],[Weight]]</f>
        <v>10500</v>
      </c>
      <c r="AA2328">
        <v>1</v>
      </c>
      <c r="AB2328" s="1">
        <v>1.05</v>
      </c>
      <c r="AC2328" s="1">
        <v>0.70000000000000007</v>
      </c>
      <c r="AD2328" s="1">
        <v>0.875</v>
      </c>
      <c r="AE2328" s="1">
        <f>WORKSHEET[[#This Row],[Delay at toll gate in days]] +WORKSHEET[[#This Row],[Delay at workshop in days]] +WORKSHEET[[#This Row],[Delay at border in days]]</f>
        <v>2.625</v>
      </c>
    </row>
    <row r="2329" spans="1:31" x14ac:dyDescent="0.35">
      <c r="A2329" t="s">
        <v>2350</v>
      </c>
      <c r="B2329" t="s">
        <v>10</v>
      </c>
      <c r="C2329" t="s">
        <v>56</v>
      </c>
      <c r="D2329" t="s">
        <v>3615</v>
      </c>
      <c r="E2329" t="s">
        <v>3614</v>
      </c>
      <c r="F2329" t="str">
        <f>WORKSHEET[[#This Row],[Depart From]]&amp;"-"&amp;WORKSHEET[[#This Row],[Arrive To]]</f>
        <v>Mombasa-Alger</v>
      </c>
      <c r="G2329" s="2">
        <v>44621</v>
      </c>
      <c r="H2329" s="2">
        <v>44630</v>
      </c>
      <c r="I2329" s="2" t="str">
        <f t="shared" si="36"/>
        <v>Delivered</v>
      </c>
      <c r="J2329" s="2" t="str">
        <f>TEXT(WORKSHEET[[#This Row],[Offloading Date]], "mmm")</f>
        <v>Mar</v>
      </c>
      <c r="K2329" s="2" t="str">
        <f>IF(OR(WORKSHEET[[#This Row],[Year]]="", ISBLANK(WORKSHEET[[#This Row],[Year]]), WORKSHEET[[#This Row],[Year]]="null"), "Exclude", "Include")</f>
        <v>Include</v>
      </c>
      <c r="L2329" t="s">
        <v>16</v>
      </c>
      <c r="M2329" t="s">
        <v>12</v>
      </c>
      <c r="N2329" t="s">
        <v>13</v>
      </c>
      <c r="O2329">
        <v>35</v>
      </c>
      <c r="P2329">
        <v>600</v>
      </c>
      <c r="Q2329" t="s">
        <v>14</v>
      </c>
      <c r="R2329">
        <f>P2329 * _xll.XLOOKUP(Q2329,CALCULATION!$A$15:$A$17, CALCULATION!$B$15:$B$17 )</f>
        <v>600</v>
      </c>
      <c r="S2329" s="5">
        <f>O2329*P2329*_xll.XLOOKUP(Q2329,CALCULATION!$A$15:$A$17, CALCULATION!$B$15:$B$17)</f>
        <v>21000</v>
      </c>
      <c r="T2329">
        <v>300</v>
      </c>
      <c r="U2329" t="s">
        <v>14</v>
      </c>
      <c r="V2329">
        <f>T2329 * _xll.XLOOKUP(U2329,CALCULATION!$A$15:$A$17, CALCULATION!$B$15:$B$17 )</f>
        <v>300</v>
      </c>
      <c r="W2329" s="5">
        <f>O2329*T2329*_xll.XLOOKUP(U2329,CALCULATION!$A$15:$A$17, CALCULATION!$B$15:$B$17)</f>
        <v>10500</v>
      </c>
      <c r="X2329" s="5">
        <f>WORKSHEET[[#This Row],[Clients Total Cost]] / WORKSHEET[[#This Row],[Clients Rate per T2 (USD)]]</f>
        <v>35</v>
      </c>
      <c r="Y2329" s="5">
        <f>WORKSHEET[[#This Row],[Clients Rate per T2 (USD)]] - WORKSHEET[[#This Row],[Supplier Rate Per t2 (USD)]]</f>
        <v>300</v>
      </c>
      <c r="Z2329" s="5">
        <f>WORKSHEET[[#This Row],[Profit Per T]] * WORKSHEET[[#This Row],[Weight]]</f>
        <v>10500</v>
      </c>
      <c r="AA2329">
        <v>1</v>
      </c>
      <c r="AB2329" s="1">
        <v>1.3499999999999999</v>
      </c>
      <c r="AC2329" s="1">
        <v>0.9</v>
      </c>
      <c r="AD2329" s="1">
        <v>1.125</v>
      </c>
      <c r="AE2329" s="1">
        <f>WORKSHEET[[#This Row],[Delay at toll gate in days]] +WORKSHEET[[#This Row],[Delay at workshop in days]] +WORKSHEET[[#This Row],[Delay at border in days]]</f>
        <v>3.375</v>
      </c>
    </row>
    <row r="2330" spans="1:31" x14ac:dyDescent="0.35">
      <c r="A2330" t="s">
        <v>2351</v>
      </c>
      <c r="B2330" t="s">
        <v>10</v>
      </c>
      <c r="C2330" t="s">
        <v>56</v>
      </c>
      <c r="D2330" t="s">
        <v>3611</v>
      </c>
      <c r="E2330" t="s">
        <v>3617</v>
      </c>
      <c r="F2330" t="str">
        <f>WORKSHEET[[#This Row],[Depart From]]&amp;"-"&amp;WORKSHEET[[#This Row],[Arrive To]]</f>
        <v>Mogadishu-Lagos</v>
      </c>
      <c r="G2330" s="2">
        <v>44621</v>
      </c>
      <c r="H2330" s="2">
        <v>44628</v>
      </c>
      <c r="I2330" s="2" t="str">
        <f t="shared" si="36"/>
        <v>Delivered</v>
      </c>
      <c r="J2330" s="2" t="str">
        <f>TEXT(WORKSHEET[[#This Row],[Offloading Date]], "mmm")</f>
        <v>Mar</v>
      </c>
      <c r="K2330" s="2" t="str">
        <f>IF(OR(WORKSHEET[[#This Row],[Year]]="", ISBLANK(WORKSHEET[[#This Row],[Year]]), WORKSHEET[[#This Row],[Year]]="null"), "Exclude", "Include")</f>
        <v>Include</v>
      </c>
      <c r="L2330" t="s">
        <v>16</v>
      </c>
      <c r="M2330" t="s">
        <v>12</v>
      </c>
      <c r="N2330" t="s">
        <v>13</v>
      </c>
      <c r="O2330">
        <v>35</v>
      </c>
      <c r="P2330">
        <v>600</v>
      </c>
      <c r="Q2330" t="s">
        <v>14</v>
      </c>
      <c r="R2330">
        <f>P2330 * _xll.XLOOKUP(Q2330,CALCULATION!$A$15:$A$17, CALCULATION!$B$15:$B$17 )</f>
        <v>600</v>
      </c>
      <c r="S2330" s="5">
        <f>O2330*P2330*_xll.XLOOKUP(Q2330,CALCULATION!$A$15:$A$17, CALCULATION!$B$15:$B$17)</f>
        <v>21000</v>
      </c>
      <c r="T2330">
        <v>300</v>
      </c>
      <c r="U2330" t="s">
        <v>14</v>
      </c>
      <c r="V2330">
        <f>T2330 * _xll.XLOOKUP(U2330,CALCULATION!$A$15:$A$17, CALCULATION!$B$15:$B$17 )</f>
        <v>300</v>
      </c>
      <c r="W2330" s="5">
        <f>O2330*T2330*_xll.XLOOKUP(U2330,CALCULATION!$A$15:$A$17, CALCULATION!$B$15:$B$17)</f>
        <v>10500</v>
      </c>
      <c r="X2330" s="5">
        <f>WORKSHEET[[#This Row],[Clients Total Cost]] / WORKSHEET[[#This Row],[Clients Rate per T2 (USD)]]</f>
        <v>35</v>
      </c>
      <c r="Y2330" s="5">
        <f>WORKSHEET[[#This Row],[Clients Rate per T2 (USD)]] - WORKSHEET[[#This Row],[Supplier Rate Per t2 (USD)]]</f>
        <v>300</v>
      </c>
      <c r="Z2330" s="5">
        <f>WORKSHEET[[#This Row],[Profit Per T]] * WORKSHEET[[#This Row],[Weight]]</f>
        <v>10500</v>
      </c>
      <c r="AA2330">
        <v>0</v>
      </c>
      <c r="AB2330" s="1">
        <v>1.05</v>
      </c>
      <c r="AC2330" s="1">
        <v>0.70000000000000007</v>
      </c>
      <c r="AD2330" s="1">
        <v>0.875</v>
      </c>
      <c r="AE2330" s="1">
        <f>WORKSHEET[[#This Row],[Delay at toll gate in days]] +WORKSHEET[[#This Row],[Delay at workshop in days]] +WORKSHEET[[#This Row],[Delay at border in days]]</f>
        <v>2.625</v>
      </c>
    </row>
    <row r="2331" spans="1:31" x14ac:dyDescent="0.35">
      <c r="A2331" t="s">
        <v>2352</v>
      </c>
      <c r="B2331" t="s">
        <v>10</v>
      </c>
      <c r="C2331" t="s">
        <v>56</v>
      </c>
      <c r="D2331" t="s">
        <v>3616</v>
      </c>
      <c r="E2331" t="s">
        <v>3613</v>
      </c>
      <c r="F2331" t="str">
        <f>WORKSHEET[[#This Row],[Depart From]]&amp;"-"&amp;WORKSHEET[[#This Row],[Arrive To]]</f>
        <v>Marrakech-Sanaa</v>
      </c>
      <c r="G2331" s="2">
        <v>44621</v>
      </c>
      <c r="H2331" s="2">
        <v>44628</v>
      </c>
      <c r="I2331" s="2" t="str">
        <f t="shared" si="36"/>
        <v>Delivered</v>
      </c>
      <c r="J2331" s="2" t="str">
        <f>TEXT(WORKSHEET[[#This Row],[Offloading Date]], "mmm")</f>
        <v>Mar</v>
      </c>
      <c r="K2331" s="2" t="str">
        <f>IF(OR(WORKSHEET[[#This Row],[Year]]="", ISBLANK(WORKSHEET[[#This Row],[Year]]), WORKSHEET[[#This Row],[Year]]="null"), "Exclude", "Include")</f>
        <v>Include</v>
      </c>
      <c r="L2331" t="s">
        <v>16</v>
      </c>
      <c r="M2331" t="s">
        <v>12</v>
      </c>
      <c r="N2331" t="s">
        <v>13</v>
      </c>
      <c r="O2331">
        <v>35</v>
      </c>
      <c r="P2331">
        <v>600</v>
      </c>
      <c r="Q2331" t="s">
        <v>14</v>
      </c>
      <c r="R2331">
        <f>P2331 * _xll.XLOOKUP(Q2331,CALCULATION!$A$15:$A$17, CALCULATION!$B$15:$B$17 )</f>
        <v>600</v>
      </c>
      <c r="S2331" s="5">
        <f>O2331*P2331*_xll.XLOOKUP(Q2331,CALCULATION!$A$15:$A$17, CALCULATION!$B$15:$B$17)</f>
        <v>21000</v>
      </c>
      <c r="T2331">
        <v>300</v>
      </c>
      <c r="U2331" t="s">
        <v>14</v>
      </c>
      <c r="V2331">
        <f>T2331 * _xll.XLOOKUP(U2331,CALCULATION!$A$15:$A$17, CALCULATION!$B$15:$B$17 )</f>
        <v>300</v>
      </c>
      <c r="W2331" s="5">
        <f>O2331*T2331*_xll.XLOOKUP(U2331,CALCULATION!$A$15:$A$17, CALCULATION!$B$15:$B$17)</f>
        <v>10500</v>
      </c>
      <c r="X2331" s="5">
        <f>WORKSHEET[[#This Row],[Clients Total Cost]] / WORKSHEET[[#This Row],[Clients Rate per T2 (USD)]]</f>
        <v>35</v>
      </c>
      <c r="Y2331" s="5">
        <f>WORKSHEET[[#This Row],[Clients Rate per T2 (USD)]] - WORKSHEET[[#This Row],[Supplier Rate Per t2 (USD)]]</f>
        <v>300</v>
      </c>
      <c r="Z2331" s="5">
        <f>WORKSHEET[[#This Row],[Profit Per T]] * WORKSHEET[[#This Row],[Weight]]</f>
        <v>10500</v>
      </c>
      <c r="AA2331">
        <v>0</v>
      </c>
      <c r="AB2331" s="1">
        <v>1.05</v>
      </c>
      <c r="AC2331" s="1">
        <v>0.70000000000000007</v>
      </c>
      <c r="AD2331" s="1">
        <v>0.875</v>
      </c>
      <c r="AE2331" s="1">
        <f>WORKSHEET[[#This Row],[Delay at toll gate in days]] +WORKSHEET[[#This Row],[Delay at workshop in days]] +WORKSHEET[[#This Row],[Delay at border in days]]</f>
        <v>2.625</v>
      </c>
    </row>
    <row r="2332" spans="1:31" x14ac:dyDescent="0.35">
      <c r="A2332" t="s">
        <v>2353</v>
      </c>
      <c r="B2332" t="s">
        <v>10</v>
      </c>
      <c r="C2332" t="s">
        <v>56</v>
      </c>
      <c r="D2332" t="s">
        <v>3615</v>
      </c>
      <c r="E2332" t="s">
        <v>3613</v>
      </c>
      <c r="F2332" t="str">
        <f>WORKSHEET[[#This Row],[Depart From]]&amp;"-"&amp;WORKSHEET[[#This Row],[Arrive To]]</f>
        <v>Mombasa-Sanaa</v>
      </c>
      <c r="G2332" s="2">
        <v>44622</v>
      </c>
      <c r="H2332" s="2">
        <v>44627</v>
      </c>
      <c r="I2332" s="2" t="str">
        <f t="shared" si="36"/>
        <v>Delivered</v>
      </c>
      <c r="J2332" s="2" t="str">
        <f>TEXT(WORKSHEET[[#This Row],[Offloading Date]], "mmm")</f>
        <v>Mar</v>
      </c>
      <c r="K2332" s="2" t="str">
        <f>IF(OR(WORKSHEET[[#This Row],[Year]]="", ISBLANK(WORKSHEET[[#This Row],[Year]]), WORKSHEET[[#This Row],[Year]]="null"), "Exclude", "Include")</f>
        <v>Include</v>
      </c>
      <c r="L2332" t="s">
        <v>16</v>
      </c>
      <c r="M2332" t="s">
        <v>12</v>
      </c>
      <c r="N2332" t="s">
        <v>13</v>
      </c>
      <c r="O2332">
        <v>35</v>
      </c>
      <c r="P2332">
        <v>600</v>
      </c>
      <c r="Q2332" t="s">
        <v>14</v>
      </c>
      <c r="R2332">
        <f>P2332 * _xll.XLOOKUP(Q2332,CALCULATION!$A$15:$A$17, CALCULATION!$B$15:$B$17 )</f>
        <v>600</v>
      </c>
      <c r="S2332" s="5">
        <f>O2332*P2332*_xll.XLOOKUP(Q2332,CALCULATION!$A$15:$A$17, CALCULATION!$B$15:$B$17)</f>
        <v>21000</v>
      </c>
      <c r="T2332">
        <v>300</v>
      </c>
      <c r="U2332" t="s">
        <v>14</v>
      </c>
      <c r="V2332">
        <f>T2332 * _xll.XLOOKUP(U2332,CALCULATION!$A$15:$A$17, CALCULATION!$B$15:$B$17 )</f>
        <v>300</v>
      </c>
      <c r="W2332" s="5">
        <f>O2332*T2332*_xll.XLOOKUP(U2332,CALCULATION!$A$15:$A$17, CALCULATION!$B$15:$B$17)</f>
        <v>10500</v>
      </c>
      <c r="X2332" s="5">
        <f>WORKSHEET[[#This Row],[Clients Total Cost]] / WORKSHEET[[#This Row],[Clients Rate per T2 (USD)]]</f>
        <v>35</v>
      </c>
      <c r="Y2332" s="5">
        <f>WORKSHEET[[#This Row],[Clients Rate per T2 (USD)]] - WORKSHEET[[#This Row],[Supplier Rate Per t2 (USD)]]</f>
        <v>300</v>
      </c>
      <c r="Z2332" s="5">
        <f>WORKSHEET[[#This Row],[Profit Per T]] * WORKSHEET[[#This Row],[Weight]]</f>
        <v>10500</v>
      </c>
      <c r="AA2332">
        <v>1</v>
      </c>
      <c r="AB2332" s="1">
        <v>0.75</v>
      </c>
      <c r="AC2332" s="1">
        <v>0.5</v>
      </c>
      <c r="AD2332" s="1">
        <v>0.625</v>
      </c>
      <c r="AE2332" s="1">
        <f>WORKSHEET[[#This Row],[Delay at toll gate in days]] +WORKSHEET[[#This Row],[Delay at workshop in days]] +WORKSHEET[[#This Row],[Delay at border in days]]</f>
        <v>1.875</v>
      </c>
    </row>
    <row r="2333" spans="1:31" x14ac:dyDescent="0.35">
      <c r="A2333" t="s">
        <v>2354</v>
      </c>
      <c r="B2333" t="s">
        <v>10</v>
      </c>
      <c r="C2333" t="s">
        <v>56</v>
      </c>
      <c r="D2333" t="s">
        <v>3616</v>
      </c>
      <c r="E2333" t="s">
        <v>3613</v>
      </c>
      <c r="F2333" t="str">
        <f>WORKSHEET[[#This Row],[Depart From]]&amp;"-"&amp;WORKSHEET[[#This Row],[Arrive To]]</f>
        <v>Marrakech-Sanaa</v>
      </c>
      <c r="G2333" s="2">
        <v>44622</v>
      </c>
      <c r="H2333" s="2">
        <v>44636</v>
      </c>
      <c r="I2333" s="2" t="str">
        <f t="shared" si="36"/>
        <v>Delivered</v>
      </c>
      <c r="J2333" s="2" t="str">
        <f>TEXT(WORKSHEET[[#This Row],[Offloading Date]], "mmm")</f>
        <v>Mar</v>
      </c>
      <c r="K2333" s="2" t="str">
        <f>IF(OR(WORKSHEET[[#This Row],[Year]]="", ISBLANK(WORKSHEET[[#This Row],[Year]]), WORKSHEET[[#This Row],[Year]]="null"), "Exclude", "Include")</f>
        <v>Include</v>
      </c>
      <c r="L2333" t="s">
        <v>16</v>
      </c>
      <c r="M2333" t="s">
        <v>12</v>
      </c>
      <c r="N2333" t="s">
        <v>13</v>
      </c>
      <c r="O2333">
        <v>35</v>
      </c>
      <c r="P2333">
        <v>600</v>
      </c>
      <c r="Q2333" t="s">
        <v>14</v>
      </c>
      <c r="R2333">
        <f>P2333 * _xll.XLOOKUP(Q2333,CALCULATION!$A$15:$A$17, CALCULATION!$B$15:$B$17 )</f>
        <v>600</v>
      </c>
      <c r="S2333" s="5">
        <f>O2333*P2333*_xll.XLOOKUP(Q2333,CALCULATION!$A$15:$A$17, CALCULATION!$B$15:$B$17)</f>
        <v>21000</v>
      </c>
      <c r="T2333">
        <v>300</v>
      </c>
      <c r="U2333" t="s">
        <v>14</v>
      </c>
      <c r="V2333">
        <f>T2333 * _xll.XLOOKUP(U2333,CALCULATION!$A$15:$A$17, CALCULATION!$B$15:$B$17 )</f>
        <v>300</v>
      </c>
      <c r="W2333" s="5">
        <f>O2333*T2333*_xll.XLOOKUP(U2333,CALCULATION!$A$15:$A$17, CALCULATION!$B$15:$B$17)</f>
        <v>10500</v>
      </c>
      <c r="X2333" s="5">
        <f>WORKSHEET[[#This Row],[Clients Total Cost]] / WORKSHEET[[#This Row],[Clients Rate per T2 (USD)]]</f>
        <v>35</v>
      </c>
      <c r="Y2333" s="5">
        <f>WORKSHEET[[#This Row],[Clients Rate per T2 (USD)]] - WORKSHEET[[#This Row],[Supplier Rate Per t2 (USD)]]</f>
        <v>300</v>
      </c>
      <c r="Z2333" s="5">
        <f>WORKSHEET[[#This Row],[Profit Per T]] * WORKSHEET[[#This Row],[Weight]]</f>
        <v>10500</v>
      </c>
      <c r="AA2333">
        <v>0</v>
      </c>
      <c r="AB2333" s="1">
        <v>2.1</v>
      </c>
      <c r="AC2333" s="1">
        <v>1.4000000000000001</v>
      </c>
      <c r="AD2333" s="1">
        <v>1.75</v>
      </c>
      <c r="AE2333" s="1">
        <f>WORKSHEET[[#This Row],[Delay at toll gate in days]] +WORKSHEET[[#This Row],[Delay at workshop in days]] +WORKSHEET[[#This Row],[Delay at border in days]]</f>
        <v>5.25</v>
      </c>
    </row>
    <row r="2334" spans="1:31" x14ac:dyDescent="0.35">
      <c r="A2334" t="s">
        <v>2355</v>
      </c>
      <c r="B2334" t="s">
        <v>10</v>
      </c>
      <c r="C2334" t="s">
        <v>56</v>
      </c>
      <c r="D2334" t="s">
        <v>3615</v>
      </c>
      <c r="E2334" t="s">
        <v>3618</v>
      </c>
      <c r="F2334" t="str">
        <f>WORKSHEET[[#This Row],[Depart From]]&amp;"-"&amp;WORKSHEET[[#This Row],[Arrive To]]</f>
        <v>Mombasa-Tripoli</v>
      </c>
      <c r="G2334" s="2">
        <v>44621</v>
      </c>
      <c r="H2334" s="2">
        <v>44630</v>
      </c>
      <c r="I2334" s="2" t="str">
        <f t="shared" si="36"/>
        <v>Delivered</v>
      </c>
      <c r="J2334" s="2" t="str">
        <f>TEXT(WORKSHEET[[#This Row],[Offloading Date]], "mmm")</f>
        <v>Mar</v>
      </c>
      <c r="K2334" s="2" t="str">
        <f>IF(OR(WORKSHEET[[#This Row],[Year]]="", ISBLANK(WORKSHEET[[#This Row],[Year]]), WORKSHEET[[#This Row],[Year]]="null"), "Exclude", "Include")</f>
        <v>Include</v>
      </c>
      <c r="L2334" t="s">
        <v>16</v>
      </c>
      <c r="M2334" t="s">
        <v>12</v>
      </c>
      <c r="N2334" t="s">
        <v>13</v>
      </c>
      <c r="O2334">
        <v>35</v>
      </c>
      <c r="P2334">
        <v>600</v>
      </c>
      <c r="Q2334" t="s">
        <v>14</v>
      </c>
      <c r="R2334">
        <f>P2334 * _xll.XLOOKUP(Q2334,CALCULATION!$A$15:$A$17, CALCULATION!$B$15:$B$17 )</f>
        <v>600</v>
      </c>
      <c r="S2334" s="5">
        <f>O2334*P2334*_xll.XLOOKUP(Q2334,CALCULATION!$A$15:$A$17, CALCULATION!$B$15:$B$17)</f>
        <v>21000</v>
      </c>
      <c r="T2334">
        <v>300</v>
      </c>
      <c r="U2334" t="s">
        <v>14</v>
      </c>
      <c r="V2334">
        <f>T2334 * _xll.XLOOKUP(U2334,CALCULATION!$A$15:$A$17, CALCULATION!$B$15:$B$17 )</f>
        <v>300</v>
      </c>
      <c r="W2334" s="5">
        <f>O2334*T2334*_xll.XLOOKUP(U2334,CALCULATION!$A$15:$A$17, CALCULATION!$B$15:$B$17)</f>
        <v>10500</v>
      </c>
      <c r="X2334" s="5">
        <f>WORKSHEET[[#This Row],[Clients Total Cost]] / WORKSHEET[[#This Row],[Clients Rate per T2 (USD)]]</f>
        <v>35</v>
      </c>
      <c r="Y2334" s="5">
        <f>WORKSHEET[[#This Row],[Clients Rate per T2 (USD)]] - WORKSHEET[[#This Row],[Supplier Rate Per t2 (USD)]]</f>
        <v>300</v>
      </c>
      <c r="Z2334" s="5">
        <f>WORKSHEET[[#This Row],[Profit Per T]] * WORKSHEET[[#This Row],[Weight]]</f>
        <v>10500</v>
      </c>
      <c r="AA2334">
        <v>1</v>
      </c>
      <c r="AB2334" s="1">
        <v>1.3499999999999999</v>
      </c>
      <c r="AC2334" s="1">
        <v>0.9</v>
      </c>
      <c r="AD2334" s="1">
        <v>1.125</v>
      </c>
      <c r="AE2334" s="1">
        <f>WORKSHEET[[#This Row],[Delay at toll gate in days]] +WORKSHEET[[#This Row],[Delay at workshop in days]] +WORKSHEET[[#This Row],[Delay at border in days]]</f>
        <v>3.375</v>
      </c>
    </row>
    <row r="2335" spans="1:31" x14ac:dyDescent="0.35">
      <c r="A2335" t="s">
        <v>2356</v>
      </c>
      <c r="B2335" t="s">
        <v>10</v>
      </c>
      <c r="C2335" t="s">
        <v>56</v>
      </c>
      <c r="D2335" t="s">
        <v>3611</v>
      </c>
      <c r="E2335" t="s">
        <v>3613</v>
      </c>
      <c r="F2335" t="str">
        <f>WORKSHEET[[#This Row],[Depart From]]&amp;"-"&amp;WORKSHEET[[#This Row],[Arrive To]]</f>
        <v>Mogadishu-Sanaa</v>
      </c>
      <c r="G2335" s="2">
        <v>44624</v>
      </c>
      <c r="H2335" s="2">
        <v>44633</v>
      </c>
      <c r="I2335" s="2" t="str">
        <f t="shared" si="36"/>
        <v>Delivered</v>
      </c>
      <c r="J2335" s="2" t="str">
        <f>TEXT(WORKSHEET[[#This Row],[Offloading Date]], "mmm")</f>
        <v>Mar</v>
      </c>
      <c r="K2335" s="2" t="str">
        <f>IF(OR(WORKSHEET[[#This Row],[Year]]="", ISBLANK(WORKSHEET[[#This Row],[Year]]), WORKSHEET[[#This Row],[Year]]="null"), "Exclude", "Include")</f>
        <v>Include</v>
      </c>
      <c r="L2335" t="s">
        <v>16</v>
      </c>
      <c r="M2335" t="s">
        <v>12</v>
      </c>
      <c r="N2335" t="s">
        <v>13</v>
      </c>
      <c r="O2335">
        <v>35</v>
      </c>
      <c r="P2335">
        <v>600</v>
      </c>
      <c r="Q2335" t="s">
        <v>14</v>
      </c>
      <c r="R2335">
        <f>P2335 * _xll.XLOOKUP(Q2335,CALCULATION!$A$15:$A$17, CALCULATION!$B$15:$B$17 )</f>
        <v>600</v>
      </c>
      <c r="S2335" s="5">
        <f>O2335*P2335*_xll.XLOOKUP(Q2335,CALCULATION!$A$15:$A$17, CALCULATION!$B$15:$B$17)</f>
        <v>21000</v>
      </c>
      <c r="T2335">
        <v>300</v>
      </c>
      <c r="U2335" t="s">
        <v>14</v>
      </c>
      <c r="V2335">
        <f>T2335 * _xll.XLOOKUP(U2335,CALCULATION!$A$15:$A$17, CALCULATION!$B$15:$B$17 )</f>
        <v>300</v>
      </c>
      <c r="W2335" s="5">
        <f>O2335*T2335*_xll.XLOOKUP(U2335,CALCULATION!$A$15:$A$17, CALCULATION!$B$15:$B$17)</f>
        <v>10500</v>
      </c>
      <c r="X2335" s="5">
        <f>WORKSHEET[[#This Row],[Clients Total Cost]] / WORKSHEET[[#This Row],[Clients Rate per T2 (USD)]]</f>
        <v>35</v>
      </c>
      <c r="Y2335" s="5">
        <f>WORKSHEET[[#This Row],[Clients Rate per T2 (USD)]] - WORKSHEET[[#This Row],[Supplier Rate Per t2 (USD)]]</f>
        <v>300</v>
      </c>
      <c r="Z2335" s="5">
        <f>WORKSHEET[[#This Row],[Profit Per T]] * WORKSHEET[[#This Row],[Weight]]</f>
        <v>10500</v>
      </c>
      <c r="AA2335">
        <v>0</v>
      </c>
      <c r="AB2335" s="1">
        <v>1.3499999999999999</v>
      </c>
      <c r="AC2335" s="1">
        <v>0.9</v>
      </c>
      <c r="AD2335" s="1">
        <v>1.125</v>
      </c>
      <c r="AE2335" s="1">
        <f>WORKSHEET[[#This Row],[Delay at toll gate in days]] +WORKSHEET[[#This Row],[Delay at workshop in days]] +WORKSHEET[[#This Row],[Delay at border in days]]</f>
        <v>3.375</v>
      </c>
    </row>
    <row r="2336" spans="1:31" x14ac:dyDescent="0.35">
      <c r="A2336" t="s">
        <v>2357</v>
      </c>
      <c r="B2336" t="s">
        <v>10</v>
      </c>
      <c r="C2336" t="s">
        <v>56</v>
      </c>
      <c r="D2336" t="s">
        <v>3619</v>
      </c>
      <c r="E2336" t="s">
        <v>3613</v>
      </c>
      <c r="F2336" t="str">
        <f>WORKSHEET[[#This Row],[Depart From]]&amp;"-"&amp;WORKSHEET[[#This Row],[Arrive To]]</f>
        <v>Addis Ababa-Sanaa</v>
      </c>
      <c r="G2336" s="2">
        <v>44637</v>
      </c>
      <c r="H2336" s="2">
        <v>44645</v>
      </c>
      <c r="I2336" s="2" t="str">
        <f t="shared" si="36"/>
        <v>Delivered</v>
      </c>
      <c r="J2336" s="2" t="str">
        <f>TEXT(WORKSHEET[[#This Row],[Offloading Date]], "mmm")</f>
        <v>Mar</v>
      </c>
      <c r="K2336" s="2" t="str">
        <f>IF(OR(WORKSHEET[[#This Row],[Year]]="", ISBLANK(WORKSHEET[[#This Row],[Year]]), WORKSHEET[[#This Row],[Year]]="null"), "Exclude", "Include")</f>
        <v>Include</v>
      </c>
      <c r="L2336" t="s">
        <v>16</v>
      </c>
      <c r="M2336" t="s">
        <v>12</v>
      </c>
      <c r="N2336" t="s">
        <v>13</v>
      </c>
      <c r="O2336">
        <v>35</v>
      </c>
      <c r="P2336">
        <v>600</v>
      </c>
      <c r="Q2336" t="s">
        <v>14</v>
      </c>
      <c r="R2336">
        <f>P2336 * _xll.XLOOKUP(Q2336,CALCULATION!$A$15:$A$17, CALCULATION!$B$15:$B$17 )</f>
        <v>600</v>
      </c>
      <c r="S2336" s="5">
        <f>O2336*P2336*_xll.XLOOKUP(Q2336,CALCULATION!$A$15:$A$17, CALCULATION!$B$15:$B$17)</f>
        <v>21000</v>
      </c>
      <c r="T2336">
        <v>300</v>
      </c>
      <c r="U2336" t="s">
        <v>14</v>
      </c>
      <c r="V2336">
        <f>T2336 * _xll.XLOOKUP(U2336,CALCULATION!$A$15:$A$17, CALCULATION!$B$15:$B$17 )</f>
        <v>300</v>
      </c>
      <c r="W2336" s="5">
        <f>O2336*T2336*_xll.XLOOKUP(U2336,CALCULATION!$A$15:$A$17, CALCULATION!$B$15:$B$17)</f>
        <v>10500</v>
      </c>
      <c r="X2336" s="5">
        <f>WORKSHEET[[#This Row],[Clients Total Cost]] / WORKSHEET[[#This Row],[Clients Rate per T2 (USD)]]</f>
        <v>35</v>
      </c>
      <c r="Y2336" s="5">
        <f>WORKSHEET[[#This Row],[Clients Rate per T2 (USD)]] - WORKSHEET[[#This Row],[Supplier Rate Per t2 (USD)]]</f>
        <v>300</v>
      </c>
      <c r="Z2336" s="5">
        <f>WORKSHEET[[#This Row],[Profit Per T]] * WORKSHEET[[#This Row],[Weight]]</f>
        <v>10500</v>
      </c>
      <c r="AA2336">
        <v>0</v>
      </c>
      <c r="AB2336" s="1">
        <v>1.2</v>
      </c>
      <c r="AC2336" s="1">
        <v>0.8</v>
      </c>
      <c r="AD2336" s="1">
        <v>1</v>
      </c>
      <c r="AE2336" s="1">
        <f>WORKSHEET[[#This Row],[Delay at toll gate in days]] +WORKSHEET[[#This Row],[Delay at workshop in days]] +WORKSHEET[[#This Row],[Delay at border in days]]</f>
        <v>3</v>
      </c>
    </row>
    <row r="2337" spans="1:31" x14ac:dyDescent="0.35">
      <c r="A2337" t="s">
        <v>2358</v>
      </c>
      <c r="B2337" t="s">
        <v>10</v>
      </c>
      <c r="C2337" t="s">
        <v>56</v>
      </c>
      <c r="D2337" t="s">
        <v>3616</v>
      </c>
      <c r="E2337" t="s">
        <v>3612</v>
      </c>
      <c r="F2337" t="str">
        <f>WORKSHEET[[#This Row],[Depart From]]&amp;"-"&amp;WORKSHEET[[#This Row],[Arrive To]]</f>
        <v>Marrakech-Victoria</v>
      </c>
      <c r="G2337" s="2">
        <v>44624</v>
      </c>
      <c r="H2337" s="2">
        <v>44630</v>
      </c>
      <c r="I2337" s="2" t="str">
        <f t="shared" si="36"/>
        <v>Delivered</v>
      </c>
      <c r="J2337" s="2" t="str">
        <f>TEXT(WORKSHEET[[#This Row],[Offloading Date]], "mmm")</f>
        <v>Mar</v>
      </c>
      <c r="K2337" s="2" t="str">
        <f>IF(OR(WORKSHEET[[#This Row],[Year]]="", ISBLANK(WORKSHEET[[#This Row],[Year]]), WORKSHEET[[#This Row],[Year]]="null"), "Exclude", "Include")</f>
        <v>Include</v>
      </c>
      <c r="L2337" t="s">
        <v>16</v>
      </c>
      <c r="M2337" t="s">
        <v>12</v>
      </c>
      <c r="N2337" t="s">
        <v>13</v>
      </c>
      <c r="O2337">
        <v>35</v>
      </c>
      <c r="P2337">
        <v>600</v>
      </c>
      <c r="Q2337" t="s">
        <v>14</v>
      </c>
      <c r="R2337">
        <f>P2337 * _xll.XLOOKUP(Q2337,CALCULATION!$A$15:$A$17, CALCULATION!$B$15:$B$17 )</f>
        <v>600</v>
      </c>
      <c r="S2337" s="5">
        <f>O2337*P2337*_xll.XLOOKUP(Q2337,CALCULATION!$A$15:$A$17, CALCULATION!$B$15:$B$17)</f>
        <v>21000</v>
      </c>
      <c r="T2337">
        <v>300</v>
      </c>
      <c r="U2337" t="s">
        <v>14</v>
      </c>
      <c r="V2337">
        <f>T2337 * _xll.XLOOKUP(U2337,CALCULATION!$A$15:$A$17, CALCULATION!$B$15:$B$17 )</f>
        <v>300</v>
      </c>
      <c r="W2337" s="5">
        <f>O2337*T2337*_xll.XLOOKUP(U2337,CALCULATION!$A$15:$A$17, CALCULATION!$B$15:$B$17)</f>
        <v>10500</v>
      </c>
      <c r="X2337" s="5">
        <f>WORKSHEET[[#This Row],[Clients Total Cost]] / WORKSHEET[[#This Row],[Clients Rate per T2 (USD)]]</f>
        <v>35</v>
      </c>
      <c r="Y2337" s="5">
        <f>WORKSHEET[[#This Row],[Clients Rate per T2 (USD)]] - WORKSHEET[[#This Row],[Supplier Rate Per t2 (USD)]]</f>
        <v>300</v>
      </c>
      <c r="Z2337" s="5">
        <f>WORKSHEET[[#This Row],[Profit Per T]] * WORKSHEET[[#This Row],[Weight]]</f>
        <v>10500</v>
      </c>
      <c r="AA2337">
        <v>0</v>
      </c>
      <c r="AB2337" s="1">
        <v>0.89999999999999991</v>
      </c>
      <c r="AC2337" s="1">
        <v>0.60000000000000009</v>
      </c>
      <c r="AD2337" s="1">
        <v>0.75</v>
      </c>
      <c r="AE2337" s="1">
        <f>WORKSHEET[[#This Row],[Delay at toll gate in days]] +WORKSHEET[[#This Row],[Delay at workshop in days]] +WORKSHEET[[#This Row],[Delay at border in days]]</f>
        <v>2.25</v>
      </c>
    </row>
    <row r="2338" spans="1:31" x14ac:dyDescent="0.35">
      <c r="A2338" t="s">
        <v>2359</v>
      </c>
      <c r="B2338" t="s">
        <v>10</v>
      </c>
      <c r="C2338" t="s">
        <v>56</v>
      </c>
      <c r="D2338" t="s">
        <v>3620</v>
      </c>
      <c r="E2338" t="s">
        <v>3614</v>
      </c>
      <c r="F2338" t="str">
        <f>WORKSHEET[[#This Row],[Depart From]]&amp;"-"&amp;WORKSHEET[[#This Row],[Arrive To]]</f>
        <v>Zanzibar-Alger</v>
      </c>
      <c r="G2338" s="2">
        <v>44623</v>
      </c>
      <c r="H2338" s="2">
        <v>44636</v>
      </c>
      <c r="I2338" s="2" t="str">
        <f t="shared" si="36"/>
        <v>Delivered</v>
      </c>
      <c r="J2338" s="2" t="str">
        <f>TEXT(WORKSHEET[[#This Row],[Offloading Date]], "mmm")</f>
        <v>Mar</v>
      </c>
      <c r="K2338" s="2" t="str">
        <f>IF(OR(WORKSHEET[[#This Row],[Year]]="", ISBLANK(WORKSHEET[[#This Row],[Year]]), WORKSHEET[[#This Row],[Year]]="null"), "Exclude", "Include")</f>
        <v>Include</v>
      </c>
      <c r="L2338" t="s">
        <v>16</v>
      </c>
      <c r="M2338" t="s">
        <v>16</v>
      </c>
      <c r="N2338" t="s">
        <v>13</v>
      </c>
      <c r="O2338">
        <v>35</v>
      </c>
      <c r="P2338">
        <v>600</v>
      </c>
      <c r="Q2338" t="s">
        <v>14</v>
      </c>
      <c r="R2338">
        <f>P2338 * _xll.XLOOKUP(Q2338,CALCULATION!$A$15:$A$17, CALCULATION!$B$15:$B$17 )</f>
        <v>600</v>
      </c>
      <c r="S2338" s="5">
        <f>O2338*P2338*_xll.XLOOKUP(Q2338,CALCULATION!$A$15:$A$17, CALCULATION!$B$15:$B$17)</f>
        <v>21000</v>
      </c>
      <c r="T2338">
        <v>300</v>
      </c>
      <c r="U2338" t="s">
        <v>14</v>
      </c>
      <c r="V2338">
        <f>T2338 * _xll.XLOOKUP(U2338,CALCULATION!$A$15:$A$17, CALCULATION!$B$15:$B$17 )</f>
        <v>300</v>
      </c>
      <c r="W2338" s="5">
        <f>O2338*T2338*_xll.XLOOKUP(U2338,CALCULATION!$A$15:$A$17, CALCULATION!$B$15:$B$17)</f>
        <v>10500</v>
      </c>
      <c r="X2338" s="5">
        <f>WORKSHEET[[#This Row],[Clients Total Cost]] / WORKSHEET[[#This Row],[Clients Rate per T2 (USD)]]</f>
        <v>35</v>
      </c>
      <c r="Y2338" s="5">
        <f>WORKSHEET[[#This Row],[Clients Rate per T2 (USD)]] - WORKSHEET[[#This Row],[Supplier Rate Per t2 (USD)]]</f>
        <v>300</v>
      </c>
      <c r="Z2338" s="5">
        <f>WORKSHEET[[#This Row],[Profit Per T]] * WORKSHEET[[#This Row],[Weight]]</f>
        <v>10500</v>
      </c>
      <c r="AA2338">
        <v>0</v>
      </c>
      <c r="AB2338" s="1">
        <v>1.95</v>
      </c>
      <c r="AC2338" s="1">
        <v>1.3</v>
      </c>
      <c r="AD2338" s="1">
        <v>1.625</v>
      </c>
      <c r="AE2338" s="1">
        <f>WORKSHEET[[#This Row],[Delay at toll gate in days]] +WORKSHEET[[#This Row],[Delay at workshop in days]] +WORKSHEET[[#This Row],[Delay at border in days]]</f>
        <v>4.875</v>
      </c>
    </row>
    <row r="2339" spans="1:31" x14ac:dyDescent="0.35">
      <c r="A2339" t="s">
        <v>2360</v>
      </c>
      <c r="B2339" t="s">
        <v>10</v>
      </c>
      <c r="C2339" t="s">
        <v>56</v>
      </c>
      <c r="D2339" t="s">
        <v>3615</v>
      </c>
      <c r="E2339" t="s">
        <v>3613</v>
      </c>
      <c r="F2339" t="str">
        <f>WORKSHEET[[#This Row],[Depart From]]&amp;"-"&amp;WORKSHEET[[#This Row],[Arrive To]]</f>
        <v>Mombasa-Sanaa</v>
      </c>
      <c r="G2339" s="2">
        <v>44624</v>
      </c>
      <c r="H2339" s="2">
        <v>44632</v>
      </c>
      <c r="I2339" s="2" t="str">
        <f t="shared" si="36"/>
        <v>Delivered</v>
      </c>
      <c r="J2339" s="2" t="str">
        <f>TEXT(WORKSHEET[[#This Row],[Offloading Date]], "mmm")</f>
        <v>Mar</v>
      </c>
      <c r="K2339" s="2" t="str">
        <f>IF(OR(WORKSHEET[[#This Row],[Year]]="", ISBLANK(WORKSHEET[[#This Row],[Year]]), WORKSHEET[[#This Row],[Year]]="null"), "Exclude", "Include")</f>
        <v>Include</v>
      </c>
      <c r="L2339" t="s">
        <v>16</v>
      </c>
      <c r="M2339" t="s">
        <v>12</v>
      </c>
      <c r="N2339" t="s">
        <v>13</v>
      </c>
      <c r="O2339">
        <v>35</v>
      </c>
      <c r="P2339">
        <v>600</v>
      </c>
      <c r="Q2339" t="s">
        <v>14</v>
      </c>
      <c r="R2339">
        <f>P2339 * _xll.XLOOKUP(Q2339,CALCULATION!$A$15:$A$17, CALCULATION!$B$15:$B$17 )</f>
        <v>600</v>
      </c>
      <c r="S2339" s="5">
        <f>O2339*P2339*_xll.XLOOKUP(Q2339,CALCULATION!$A$15:$A$17, CALCULATION!$B$15:$B$17)</f>
        <v>21000</v>
      </c>
      <c r="T2339">
        <v>300</v>
      </c>
      <c r="U2339" t="s">
        <v>14</v>
      </c>
      <c r="V2339">
        <f>T2339 * _xll.XLOOKUP(U2339,CALCULATION!$A$15:$A$17, CALCULATION!$B$15:$B$17 )</f>
        <v>300</v>
      </c>
      <c r="W2339" s="5">
        <f>O2339*T2339*_xll.XLOOKUP(U2339,CALCULATION!$A$15:$A$17, CALCULATION!$B$15:$B$17)</f>
        <v>10500</v>
      </c>
      <c r="X2339" s="5">
        <f>WORKSHEET[[#This Row],[Clients Total Cost]] / WORKSHEET[[#This Row],[Clients Rate per T2 (USD)]]</f>
        <v>35</v>
      </c>
      <c r="Y2339" s="5">
        <f>WORKSHEET[[#This Row],[Clients Rate per T2 (USD)]] - WORKSHEET[[#This Row],[Supplier Rate Per t2 (USD)]]</f>
        <v>300</v>
      </c>
      <c r="Z2339" s="5">
        <f>WORKSHEET[[#This Row],[Profit Per T]] * WORKSHEET[[#This Row],[Weight]]</f>
        <v>10500</v>
      </c>
      <c r="AA2339">
        <v>0</v>
      </c>
      <c r="AB2339" s="1">
        <v>1.2</v>
      </c>
      <c r="AC2339" s="1">
        <v>0.8</v>
      </c>
      <c r="AD2339" s="1">
        <v>1</v>
      </c>
      <c r="AE2339" s="1">
        <f>WORKSHEET[[#This Row],[Delay at toll gate in days]] +WORKSHEET[[#This Row],[Delay at workshop in days]] +WORKSHEET[[#This Row],[Delay at border in days]]</f>
        <v>3</v>
      </c>
    </row>
    <row r="2340" spans="1:31" x14ac:dyDescent="0.35">
      <c r="A2340" t="s">
        <v>2361</v>
      </c>
      <c r="B2340" t="s">
        <v>10</v>
      </c>
      <c r="C2340" t="s">
        <v>56</v>
      </c>
      <c r="D2340" t="s">
        <v>3619</v>
      </c>
      <c r="E2340" t="s">
        <v>3612</v>
      </c>
      <c r="F2340" t="str">
        <f>WORKSHEET[[#This Row],[Depart From]]&amp;"-"&amp;WORKSHEET[[#This Row],[Arrive To]]</f>
        <v>Addis Ababa-Victoria</v>
      </c>
      <c r="G2340" s="2">
        <v>44637</v>
      </c>
      <c r="H2340" s="2">
        <v>44645</v>
      </c>
      <c r="I2340" s="2" t="str">
        <f t="shared" si="36"/>
        <v>Delivered</v>
      </c>
      <c r="J2340" s="2" t="str">
        <f>TEXT(WORKSHEET[[#This Row],[Offloading Date]], "mmm")</f>
        <v>Mar</v>
      </c>
      <c r="K2340" s="2" t="str">
        <f>IF(OR(WORKSHEET[[#This Row],[Year]]="", ISBLANK(WORKSHEET[[#This Row],[Year]]), WORKSHEET[[#This Row],[Year]]="null"), "Exclude", "Include")</f>
        <v>Include</v>
      </c>
      <c r="L2340" t="s">
        <v>16</v>
      </c>
      <c r="M2340" t="s">
        <v>12</v>
      </c>
      <c r="N2340" t="s">
        <v>13</v>
      </c>
      <c r="O2340">
        <v>35</v>
      </c>
      <c r="P2340">
        <v>600</v>
      </c>
      <c r="Q2340" t="s">
        <v>14</v>
      </c>
      <c r="R2340">
        <f>P2340 * _xll.XLOOKUP(Q2340,CALCULATION!$A$15:$A$17, CALCULATION!$B$15:$B$17 )</f>
        <v>600</v>
      </c>
      <c r="S2340" s="5">
        <f>O2340*P2340*_xll.XLOOKUP(Q2340,CALCULATION!$A$15:$A$17, CALCULATION!$B$15:$B$17)</f>
        <v>21000</v>
      </c>
      <c r="T2340">
        <v>300</v>
      </c>
      <c r="U2340" t="s">
        <v>14</v>
      </c>
      <c r="V2340">
        <f>T2340 * _xll.XLOOKUP(U2340,CALCULATION!$A$15:$A$17, CALCULATION!$B$15:$B$17 )</f>
        <v>300</v>
      </c>
      <c r="W2340" s="5">
        <f>O2340*T2340*_xll.XLOOKUP(U2340,CALCULATION!$A$15:$A$17, CALCULATION!$B$15:$B$17)</f>
        <v>10500</v>
      </c>
      <c r="X2340" s="5">
        <f>WORKSHEET[[#This Row],[Clients Total Cost]] / WORKSHEET[[#This Row],[Clients Rate per T2 (USD)]]</f>
        <v>35</v>
      </c>
      <c r="Y2340" s="5">
        <f>WORKSHEET[[#This Row],[Clients Rate per T2 (USD)]] - WORKSHEET[[#This Row],[Supplier Rate Per t2 (USD)]]</f>
        <v>300</v>
      </c>
      <c r="Z2340" s="5">
        <f>WORKSHEET[[#This Row],[Profit Per T]] * WORKSHEET[[#This Row],[Weight]]</f>
        <v>10500</v>
      </c>
      <c r="AA2340">
        <v>0</v>
      </c>
      <c r="AB2340" s="1">
        <v>1.2</v>
      </c>
      <c r="AC2340" s="1">
        <v>0.8</v>
      </c>
      <c r="AD2340" s="1">
        <v>1</v>
      </c>
      <c r="AE2340" s="1">
        <f>WORKSHEET[[#This Row],[Delay at toll gate in days]] +WORKSHEET[[#This Row],[Delay at workshop in days]] +WORKSHEET[[#This Row],[Delay at border in days]]</f>
        <v>3</v>
      </c>
    </row>
    <row r="2341" spans="1:31" x14ac:dyDescent="0.35">
      <c r="A2341" t="s">
        <v>2362</v>
      </c>
      <c r="B2341" t="s">
        <v>10</v>
      </c>
      <c r="C2341" t="s">
        <v>56</v>
      </c>
      <c r="D2341" t="s">
        <v>3619</v>
      </c>
      <c r="E2341" t="s">
        <v>3617</v>
      </c>
      <c r="F2341" t="str">
        <f>WORKSHEET[[#This Row],[Depart From]]&amp;"-"&amp;WORKSHEET[[#This Row],[Arrive To]]</f>
        <v>Addis Ababa-Lagos</v>
      </c>
      <c r="G2341" s="2">
        <v>44634</v>
      </c>
      <c r="H2341" s="2">
        <v>44650</v>
      </c>
      <c r="I2341" s="2" t="str">
        <f t="shared" si="36"/>
        <v>Delivered</v>
      </c>
      <c r="J2341" s="2" t="str">
        <f>TEXT(WORKSHEET[[#This Row],[Offloading Date]], "mmm")</f>
        <v>Mar</v>
      </c>
      <c r="K2341" s="2" t="str">
        <f>IF(OR(WORKSHEET[[#This Row],[Year]]="", ISBLANK(WORKSHEET[[#This Row],[Year]]), WORKSHEET[[#This Row],[Year]]="null"), "Exclude", "Include")</f>
        <v>Include</v>
      </c>
      <c r="L2341" t="s">
        <v>16</v>
      </c>
      <c r="M2341" t="s">
        <v>12</v>
      </c>
      <c r="N2341" t="s">
        <v>13</v>
      </c>
      <c r="O2341">
        <v>35</v>
      </c>
      <c r="P2341">
        <v>600</v>
      </c>
      <c r="Q2341" t="s">
        <v>14</v>
      </c>
      <c r="R2341">
        <f>P2341 * _xll.XLOOKUP(Q2341,CALCULATION!$A$15:$A$17, CALCULATION!$B$15:$B$17 )</f>
        <v>600</v>
      </c>
      <c r="S2341" s="5">
        <f>O2341*P2341*_xll.XLOOKUP(Q2341,CALCULATION!$A$15:$A$17, CALCULATION!$B$15:$B$17)</f>
        <v>21000</v>
      </c>
      <c r="T2341">
        <v>300</v>
      </c>
      <c r="U2341" t="s">
        <v>14</v>
      </c>
      <c r="V2341">
        <f>T2341 * _xll.XLOOKUP(U2341,CALCULATION!$A$15:$A$17, CALCULATION!$B$15:$B$17 )</f>
        <v>300</v>
      </c>
      <c r="W2341" s="5">
        <f>O2341*T2341*_xll.XLOOKUP(U2341,CALCULATION!$A$15:$A$17, CALCULATION!$B$15:$B$17)</f>
        <v>10500</v>
      </c>
      <c r="X2341" s="5">
        <f>WORKSHEET[[#This Row],[Clients Total Cost]] / WORKSHEET[[#This Row],[Clients Rate per T2 (USD)]]</f>
        <v>35</v>
      </c>
      <c r="Y2341" s="5">
        <f>WORKSHEET[[#This Row],[Clients Rate per T2 (USD)]] - WORKSHEET[[#This Row],[Supplier Rate Per t2 (USD)]]</f>
        <v>300</v>
      </c>
      <c r="Z2341" s="5">
        <f>WORKSHEET[[#This Row],[Profit Per T]] * WORKSHEET[[#This Row],[Weight]]</f>
        <v>10500</v>
      </c>
      <c r="AA2341">
        <v>0</v>
      </c>
      <c r="AB2341" s="1">
        <v>2.4</v>
      </c>
      <c r="AC2341" s="1">
        <v>1.6</v>
      </c>
      <c r="AD2341" s="1">
        <v>2</v>
      </c>
      <c r="AE2341" s="1">
        <f>WORKSHEET[[#This Row],[Delay at toll gate in days]] +WORKSHEET[[#This Row],[Delay at workshop in days]] +WORKSHEET[[#This Row],[Delay at border in days]]</f>
        <v>6</v>
      </c>
    </row>
    <row r="2342" spans="1:31" x14ac:dyDescent="0.35">
      <c r="A2342" t="s">
        <v>2363</v>
      </c>
      <c r="B2342" t="s">
        <v>10</v>
      </c>
      <c r="C2342" t="s">
        <v>56</v>
      </c>
      <c r="D2342" t="s">
        <v>3611</v>
      </c>
      <c r="E2342" t="s">
        <v>3617</v>
      </c>
      <c r="F2342" t="str">
        <f>WORKSHEET[[#This Row],[Depart From]]&amp;"-"&amp;WORKSHEET[[#This Row],[Arrive To]]</f>
        <v>Mogadishu-Lagos</v>
      </c>
      <c r="G2342" s="2">
        <v>44624</v>
      </c>
      <c r="H2342" s="2">
        <v>44632</v>
      </c>
      <c r="I2342" s="2" t="str">
        <f t="shared" si="36"/>
        <v>Delivered</v>
      </c>
      <c r="J2342" s="2" t="str">
        <f>TEXT(WORKSHEET[[#This Row],[Offloading Date]], "mmm")</f>
        <v>Mar</v>
      </c>
      <c r="K2342" s="2" t="str">
        <f>IF(OR(WORKSHEET[[#This Row],[Year]]="", ISBLANK(WORKSHEET[[#This Row],[Year]]), WORKSHEET[[#This Row],[Year]]="null"), "Exclude", "Include")</f>
        <v>Include</v>
      </c>
      <c r="L2342" t="s">
        <v>16</v>
      </c>
      <c r="M2342" t="s">
        <v>12</v>
      </c>
      <c r="N2342" t="s">
        <v>13</v>
      </c>
      <c r="O2342">
        <v>35</v>
      </c>
      <c r="P2342">
        <v>600</v>
      </c>
      <c r="Q2342" t="s">
        <v>14</v>
      </c>
      <c r="R2342">
        <f>P2342 * _xll.XLOOKUP(Q2342,CALCULATION!$A$15:$A$17, CALCULATION!$B$15:$B$17 )</f>
        <v>600</v>
      </c>
      <c r="S2342" s="5">
        <f>O2342*P2342*_xll.XLOOKUP(Q2342,CALCULATION!$A$15:$A$17, CALCULATION!$B$15:$B$17)</f>
        <v>21000</v>
      </c>
      <c r="T2342">
        <v>300</v>
      </c>
      <c r="U2342" t="s">
        <v>14</v>
      </c>
      <c r="V2342">
        <f>T2342 * _xll.XLOOKUP(U2342,CALCULATION!$A$15:$A$17, CALCULATION!$B$15:$B$17 )</f>
        <v>300</v>
      </c>
      <c r="W2342" s="5">
        <f>O2342*T2342*_xll.XLOOKUP(U2342,CALCULATION!$A$15:$A$17, CALCULATION!$B$15:$B$17)</f>
        <v>10500</v>
      </c>
      <c r="X2342" s="5">
        <f>WORKSHEET[[#This Row],[Clients Total Cost]] / WORKSHEET[[#This Row],[Clients Rate per T2 (USD)]]</f>
        <v>35</v>
      </c>
      <c r="Y2342" s="5">
        <f>WORKSHEET[[#This Row],[Clients Rate per T2 (USD)]] - WORKSHEET[[#This Row],[Supplier Rate Per t2 (USD)]]</f>
        <v>300</v>
      </c>
      <c r="Z2342" s="5">
        <f>WORKSHEET[[#This Row],[Profit Per T]] * WORKSHEET[[#This Row],[Weight]]</f>
        <v>10500</v>
      </c>
      <c r="AA2342">
        <v>1</v>
      </c>
      <c r="AB2342" s="1">
        <v>1.2</v>
      </c>
      <c r="AC2342" s="1">
        <v>0.8</v>
      </c>
      <c r="AD2342" s="1">
        <v>1</v>
      </c>
      <c r="AE2342" s="1">
        <f>WORKSHEET[[#This Row],[Delay at toll gate in days]] +WORKSHEET[[#This Row],[Delay at workshop in days]] +WORKSHEET[[#This Row],[Delay at border in days]]</f>
        <v>3</v>
      </c>
    </row>
    <row r="2343" spans="1:31" x14ac:dyDescent="0.35">
      <c r="A2343" t="s">
        <v>2364</v>
      </c>
      <c r="B2343" t="s">
        <v>10</v>
      </c>
      <c r="C2343" t="s">
        <v>56</v>
      </c>
      <c r="D2343" t="s">
        <v>3619</v>
      </c>
      <c r="E2343" t="s">
        <v>3613</v>
      </c>
      <c r="F2343" t="str">
        <f>WORKSHEET[[#This Row],[Depart From]]&amp;"-"&amp;WORKSHEET[[#This Row],[Arrive To]]</f>
        <v>Addis Ababa-Sanaa</v>
      </c>
      <c r="G2343" s="2">
        <v>44624</v>
      </c>
      <c r="H2343" s="2">
        <v>44632</v>
      </c>
      <c r="I2343" s="2" t="str">
        <f t="shared" si="36"/>
        <v>Delivered</v>
      </c>
      <c r="J2343" s="2" t="str">
        <f>TEXT(WORKSHEET[[#This Row],[Offloading Date]], "mmm")</f>
        <v>Mar</v>
      </c>
      <c r="K2343" s="2" t="str">
        <f>IF(OR(WORKSHEET[[#This Row],[Year]]="", ISBLANK(WORKSHEET[[#This Row],[Year]]), WORKSHEET[[#This Row],[Year]]="null"), "Exclude", "Include")</f>
        <v>Include</v>
      </c>
      <c r="L2343" t="s">
        <v>16</v>
      </c>
      <c r="M2343" t="s">
        <v>12</v>
      </c>
      <c r="N2343" t="s">
        <v>13</v>
      </c>
      <c r="O2343">
        <v>35</v>
      </c>
      <c r="P2343">
        <v>600</v>
      </c>
      <c r="Q2343" t="s">
        <v>14</v>
      </c>
      <c r="R2343">
        <f>P2343 * _xll.XLOOKUP(Q2343,CALCULATION!$A$15:$A$17, CALCULATION!$B$15:$B$17 )</f>
        <v>600</v>
      </c>
      <c r="S2343" s="5">
        <f>O2343*P2343*_xll.XLOOKUP(Q2343,CALCULATION!$A$15:$A$17, CALCULATION!$B$15:$B$17)</f>
        <v>21000</v>
      </c>
      <c r="T2343">
        <v>300</v>
      </c>
      <c r="U2343" t="s">
        <v>14</v>
      </c>
      <c r="V2343">
        <f>T2343 * _xll.XLOOKUP(U2343,CALCULATION!$A$15:$A$17, CALCULATION!$B$15:$B$17 )</f>
        <v>300</v>
      </c>
      <c r="W2343" s="5">
        <f>O2343*T2343*_xll.XLOOKUP(U2343,CALCULATION!$A$15:$A$17, CALCULATION!$B$15:$B$17)</f>
        <v>10500</v>
      </c>
      <c r="X2343" s="5">
        <f>WORKSHEET[[#This Row],[Clients Total Cost]] / WORKSHEET[[#This Row],[Clients Rate per T2 (USD)]]</f>
        <v>35</v>
      </c>
      <c r="Y2343" s="5">
        <f>WORKSHEET[[#This Row],[Clients Rate per T2 (USD)]] - WORKSHEET[[#This Row],[Supplier Rate Per t2 (USD)]]</f>
        <v>300</v>
      </c>
      <c r="Z2343" s="5">
        <f>WORKSHEET[[#This Row],[Profit Per T]] * WORKSHEET[[#This Row],[Weight]]</f>
        <v>10500</v>
      </c>
      <c r="AA2343">
        <v>1</v>
      </c>
      <c r="AB2343" s="1">
        <v>1.2</v>
      </c>
      <c r="AC2343" s="1">
        <v>0.8</v>
      </c>
      <c r="AD2343" s="1">
        <v>1</v>
      </c>
      <c r="AE2343" s="1">
        <f>WORKSHEET[[#This Row],[Delay at toll gate in days]] +WORKSHEET[[#This Row],[Delay at workshop in days]] +WORKSHEET[[#This Row],[Delay at border in days]]</f>
        <v>3</v>
      </c>
    </row>
    <row r="2344" spans="1:31" x14ac:dyDescent="0.35">
      <c r="A2344" t="s">
        <v>2365</v>
      </c>
      <c r="B2344" t="s">
        <v>10</v>
      </c>
      <c r="C2344" t="s">
        <v>56</v>
      </c>
      <c r="D2344" t="s">
        <v>3615</v>
      </c>
      <c r="E2344" t="s">
        <v>3617</v>
      </c>
      <c r="F2344" t="str">
        <f>WORKSHEET[[#This Row],[Depart From]]&amp;"-"&amp;WORKSHEET[[#This Row],[Arrive To]]</f>
        <v>Mombasa-Lagos</v>
      </c>
      <c r="G2344" s="2">
        <v>44624</v>
      </c>
      <c r="H2344" s="2">
        <v>44634</v>
      </c>
      <c r="I2344" s="2" t="str">
        <f t="shared" si="36"/>
        <v>Delivered</v>
      </c>
      <c r="J2344" s="2" t="str">
        <f>TEXT(WORKSHEET[[#This Row],[Offloading Date]], "mmm")</f>
        <v>Mar</v>
      </c>
      <c r="K2344" s="2" t="str">
        <f>IF(OR(WORKSHEET[[#This Row],[Year]]="", ISBLANK(WORKSHEET[[#This Row],[Year]]), WORKSHEET[[#This Row],[Year]]="null"), "Exclude", "Include")</f>
        <v>Include</v>
      </c>
      <c r="L2344" t="s">
        <v>16</v>
      </c>
      <c r="M2344" t="s">
        <v>12</v>
      </c>
      <c r="N2344" t="s">
        <v>13</v>
      </c>
      <c r="O2344">
        <v>35</v>
      </c>
      <c r="P2344">
        <v>600</v>
      </c>
      <c r="Q2344" t="s">
        <v>14</v>
      </c>
      <c r="R2344">
        <f>P2344 * _xll.XLOOKUP(Q2344,CALCULATION!$A$15:$A$17, CALCULATION!$B$15:$B$17 )</f>
        <v>600</v>
      </c>
      <c r="S2344" s="5">
        <f>O2344*P2344*_xll.XLOOKUP(Q2344,CALCULATION!$A$15:$A$17, CALCULATION!$B$15:$B$17)</f>
        <v>21000</v>
      </c>
      <c r="T2344">
        <v>300</v>
      </c>
      <c r="U2344" t="s">
        <v>14</v>
      </c>
      <c r="V2344">
        <f>T2344 * _xll.XLOOKUP(U2344,CALCULATION!$A$15:$A$17, CALCULATION!$B$15:$B$17 )</f>
        <v>300</v>
      </c>
      <c r="W2344" s="5">
        <f>O2344*T2344*_xll.XLOOKUP(U2344,CALCULATION!$A$15:$A$17, CALCULATION!$B$15:$B$17)</f>
        <v>10500</v>
      </c>
      <c r="X2344" s="5">
        <f>WORKSHEET[[#This Row],[Clients Total Cost]] / WORKSHEET[[#This Row],[Clients Rate per T2 (USD)]]</f>
        <v>35</v>
      </c>
      <c r="Y2344" s="5">
        <f>WORKSHEET[[#This Row],[Clients Rate per T2 (USD)]] - WORKSHEET[[#This Row],[Supplier Rate Per t2 (USD)]]</f>
        <v>300</v>
      </c>
      <c r="Z2344" s="5">
        <f>WORKSHEET[[#This Row],[Profit Per T]] * WORKSHEET[[#This Row],[Weight]]</f>
        <v>10500</v>
      </c>
      <c r="AA2344">
        <v>1</v>
      </c>
      <c r="AB2344" s="1">
        <v>1.5</v>
      </c>
      <c r="AC2344" s="1">
        <v>1</v>
      </c>
      <c r="AD2344" s="1">
        <v>1.25</v>
      </c>
      <c r="AE2344" s="1">
        <f>WORKSHEET[[#This Row],[Delay at toll gate in days]] +WORKSHEET[[#This Row],[Delay at workshop in days]] +WORKSHEET[[#This Row],[Delay at border in days]]</f>
        <v>3.75</v>
      </c>
    </row>
    <row r="2345" spans="1:31" x14ac:dyDescent="0.35">
      <c r="A2345" t="s">
        <v>2366</v>
      </c>
      <c r="B2345" t="s">
        <v>10</v>
      </c>
      <c r="C2345" t="s">
        <v>56</v>
      </c>
      <c r="D2345" t="s">
        <v>3616</v>
      </c>
      <c r="E2345" t="s">
        <v>3617</v>
      </c>
      <c r="F2345" t="str">
        <f>WORKSHEET[[#This Row],[Depart From]]&amp;"-"&amp;WORKSHEET[[#This Row],[Arrive To]]</f>
        <v>Marrakech-Lagos</v>
      </c>
      <c r="G2345" s="2">
        <v>44637</v>
      </c>
      <c r="H2345" s="2">
        <v>44644</v>
      </c>
      <c r="I2345" s="2" t="str">
        <f t="shared" si="36"/>
        <v>Delivered</v>
      </c>
      <c r="J2345" s="2" t="str">
        <f>TEXT(WORKSHEET[[#This Row],[Offloading Date]], "mmm")</f>
        <v>Mar</v>
      </c>
      <c r="K2345" s="2" t="str">
        <f>IF(OR(WORKSHEET[[#This Row],[Year]]="", ISBLANK(WORKSHEET[[#This Row],[Year]]), WORKSHEET[[#This Row],[Year]]="null"), "Exclude", "Include")</f>
        <v>Include</v>
      </c>
      <c r="L2345" t="s">
        <v>16</v>
      </c>
      <c r="M2345" t="s">
        <v>12</v>
      </c>
      <c r="N2345" t="s">
        <v>13</v>
      </c>
      <c r="O2345">
        <v>35</v>
      </c>
      <c r="P2345">
        <v>600</v>
      </c>
      <c r="Q2345" t="s">
        <v>14</v>
      </c>
      <c r="R2345">
        <f>P2345 * _xll.XLOOKUP(Q2345,CALCULATION!$A$15:$A$17, CALCULATION!$B$15:$B$17 )</f>
        <v>600</v>
      </c>
      <c r="S2345" s="5">
        <f>O2345*P2345*_xll.XLOOKUP(Q2345,CALCULATION!$A$15:$A$17, CALCULATION!$B$15:$B$17)</f>
        <v>21000</v>
      </c>
      <c r="T2345">
        <v>300</v>
      </c>
      <c r="U2345" t="s">
        <v>14</v>
      </c>
      <c r="V2345">
        <f>T2345 * _xll.XLOOKUP(U2345,CALCULATION!$A$15:$A$17, CALCULATION!$B$15:$B$17 )</f>
        <v>300</v>
      </c>
      <c r="W2345" s="5">
        <f>O2345*T2345*_xll.XLOOKUP(U2345,CALCULATION!$A$15:$A$17, CALCULATION!$B$15:$B$17)</f>
        <v>10500</v>
      </c>
      <c r="X2345" s="5">
        <f>WORKSHEET[[#This Row],[Clients Total Cost]] / WORKSHEET[[#This Row],[Clients Rate per T2 (USD)]]</f>
        <v>35</v>
      </c>
      <c r="Y2345" s="5">
        <f>WORKSHEET[[#This Row],[Clients Rate per T2 (USD)]] - WORKSHEET[[#This Row],[Supplier Rate Per t2 (USD)]]</f>
        <v>300</v>
      </c>
      <c r="Z2345" s="5">
        <f>WORKSHEET[[#This Row],[Profit Per T]] * WORKSHEET[[#This Row],[Weight]]</f>
        <v>10500</v>
      </c>
      <c r="AA2345">
        <v>1</v>
      </c>
      <c r="AB2345" s="1">
        <v>1.05</v>
      </c>
      <c r="AC2345" s="1">
        <v>0.70000000000000007</v>
      </c>
      <c r="AD2345" s="1">
        <v>0.875</v>
      </c>
      <c r="AE2345" s="1">
        <f>WORKSHEET[[#This Row],[Delay at toll gate in days]] +WORKSHEET[[#This Row],[Delay at workshop in days]] +WORKSHEET[[#This Row],[Delay at border in days]]</f>
        <v>2.625</v>
      </c>
    </row>
    <row r="2346" spans="1:31" x14ac:dyDescent="0.35">
      <c r="A2346" t="s">
        <v>2367</v>
      </c>
      <c r="B2346" t="s">
        <v>10</v>
      </c>
      <c r="C2346" t="s">
        <v>56</v>
      </c>
      <c r="D2346" t="s">
        <v>3611</v>
      </c>
      <c r="E2346" t="s">
        <v>3612</v>
      </c>
      <c r="F2346" t="str">
        <f>WORKSHEET[[#This Row],[Depart From]]&amp;"-"&amp;WORKSHEET[[#This Row],[Arrive To]]</f>
        <v>Mogadishu-Victoria</v>
      </c>
      <c r="G2346" s="2">
        <v>44638</v>
      </c>
      <c r="H2346" s="2">
        <v>44646</v>
      </c>
      <c r="I2346" s="2" t="str">
        <f t="shared" si="36"/>
        <v>Delivered</v>
      </c>
      <c r="J2346" s="2" t="str">
        <f>TEXT(WORKSHEET[[#This Row],[Offloading Date]], "mmm")</f>
        <v>Mar</v>
      </c>
      <c r="K2346" s="2" t="str">
        <f>IF(OR(WORKSHEET[[#This Row],[Year]]="", ISBLANK(WORKSHEET[[#This Row],[Year]]), WORKSHEET[[#This Row],[Year]]="null"), "Exclude", "Include")</f>
        <v>Include</v>
      </c>
      <c r="L2346" t="s">
        <v>16</v>
      </c>
      <c r="M2346" t="s">
        <v>12</v>
      </c>
      <c r="N2346" t="s">
        <v>13</v>
      </c>
      <c r="O2346">
        <v>35</v>
      </c>
      <c r="P2346">
        <v>600</v>
      </c>
      <c r="Q2346" t="s">
        <v>14</v>
      </c>
      <c r="R2346">
        <f>P2346 * _xll.XLOOKUP(Q2346,CALCULATION!$A$15:$A$17, CALCULATION!$B$15:$B$17 )</f>
        <v>600</v>
      </c>
      <c r="S2346" s="5">
        <f>O2346*P2346*_xll.XLOOKUP(Q2346,CALCULATION!$A$15:$A$17, CALCULATION!$B$15:$B$17)</f>
        <v>21000</v>
      </c>
      <c r="T2346">
        <v>300</v>
      </c>
      <c r="U2346" t="s">
        <v>14</v>
      </c>
      <c r="V2346">
        <f>T2346 * _xll.XLOOKUP(U2346,CALCULATION!$A$15:$A$17, CALCULATION!$B$15:$B$17 )</f>
        <v>300</v>
      </c>
      <c r="W2346" s="5">
        <f>O2346*T2346*_xll.XLOOKUP(U2346,CALCULATION!$A$15:$A$17, CALCULATION!$B$15:$B$17)</f>
        <v>10500</v>
      </c>
      <c r="X2346" s="5">
        <f>WORKSHEET[[#This Row],[Clients Total Cost]] / WORKSHEET[[#This Row],[Clients Rate per T2 (USD)]]</f>
        <v>35</v>
      </c>
      <c r="Y2346" s="5">
        <f>WORKSHEET[[#This Row],[Clients Rate per T2 (USD)]] - WORKSHEET[[#This Row],[Supplier Rate Per t2 (USD)]]</f>
        <v>300</v>
      </c>
      <c r="Z2346" s="5">
        <f>WORKSHEET[[#This Row],[Profit Per T]] * WORKSHEET[[#This Row],[Weight]]</f>
        <v>10500</v>
      </c>
      <c r="AA2346">
        <v>0</v>
      </c>
      <c r="AB2346" s="1">
        <v>1.2</v>
      </c>
      <c r="AC2346" s="1">
        <v>0.8</v>
      </c>
      <c r="AD2346" s="1">
        <v>1</v>
      </c>
      <c r="AE2346" s="1">
        <f>WORKSHEET[[#This Row],[Delay at toll gate in days]] +WORKSHEET[[#This Row],[Delay at workshop in days]] +WORKSHEET[[#This Row],[Delay at border in days]]</f>
        <v>3</v>
      </c>
    </row>
    <row r="2347" spans="1:31" x14ac:dyDescent="0.35">
      <c r="A2347" t="s">
        <v>2368</v>
      </c>
      <c r="B2347" t="s">
        <v>10</v>
      </c>
      <c r="C2347" t="s">
        <v>56</v>
      </c>
      <c r="D2347" t="s">
        <v>3616</v>
      </c>
      <c r="E2347" t="s">
        <v>3618</v>
      </c>
      <c r="F2347" t="str">
        <f>WORKSHEET[[#This Row],[Depart From]]&amp;"-"&amp;WORKSHEET[[#This Row],[Arrive To]]</f>
        <v>Marrakech-Tripoli</v>
      </c>
      <c r="G2347" s="2">
        <v>44638</v>
      </c>
      <c r="H2347" s="2">
        <v>44649</v>
      </c>
      <c r="I2347" s="2" t="str">
        <f t="shared" si="36"/>
        <v>Delivered</v>
      </c>
      <c r="J2347" s="2" t="str">
        <f>TEXT(WORKSHEET[[#This Row],[Offloading Date]], "mmm")</f>
        <v>Mar</v>
      </c>
      <c r="K2347" s="2" t="str">
        <f>IF(OR(WORKSHEET[[#This Row],[Year]]="", ISBLANK(WORKSHEET[[#This Row],[Year]]), WORKSHEET[[#This Row],[Year]]="null"), "Exclude", "Include")</f>
        <v>Include</v>
      </c>
      <c r="L2347" t="s">
        <v>16</v>
      </c>
      <c r="M2347" t="s">
        <v>12</v>
      </c>
      <c r="N2347" t="s">
        <v>13</v>
      </c>
      <c r="O2347">
        <v>35</v>
      </c>
      <c r="P2347">
        <v>600</v>
      </c>
      <c r="Q2347" t="s">
        <v>14</v>
      </c>
      <c r="R2347">
        <f>P2347 * _xll.XLOOKUP(Q2347,CALCULATION!$A$15:$A$17, CALCULATION!$B$15:$B$17 )</f>
        <v>600</v>
      </c>
      <c r="S2347" s="5">
        <f>O2347*P2347*_xll.XLOOKUP(Q2347,CALCULATION!$A$15:$A$17, CALCULATION!$B$15:$B$17)</f>
        <v>21000</v>
      </c>
      <c r="T2347">
        <v>300</v>
      </c>
      <c r="U2347" t="s">
        <v>14</v>
      </c>
      <c r="V2347">
        <f>T2347 * _xll.XLOOKUP(U2347,CALCULATION!$A$15:$A$17, CALCULATION!$B$15:$B$17 )</f>
        <v>300</v>
      </c>
      <c r="W2347" s="5">
        <f>O2347*T2347*_xll.XLOOKUP(U2347,CALCULATION!$A$15:$A$17, CALCULATION!$B$15:$B$17)</f>
        <v>10500</v>
      </c>
      <c r="X2347" s="5">
        <f>WORKSHEET[[#This Row],[Clients Total Cost]] / WORKSHEET[[#This Row],[Clients Rate per T2 (USD)]]</f>
        <v>35</v>
      </c>
      <c r="Y2347" s="5">
        <f>WORKSHEET[[#This Row],[Clients Rate per T2 (USD)]] - WORKSHEET[[#This Row],[Supplier Rate Per t2 (USD)]]</f>
        <v>300</v>
      </c>
      <c r="Z2347" s="5">
        <f>WORKSHEET[[#This Row],[Profit Per T]] * WORKSHEET[[#This Row],[Weight]]</f>
        <v>10500</v>
      </c>
      <c r="AA2347">
        <v>0</v>
      </c>
      <c r="AB2347" s="1">
        <v>1.65</v>
      </c>
      <c r="AC2347" s="1">
        <v>1.1000000000000001</v>
      </c>
      <c r="AD2347" s="1">
        <v>1.375</v>
      </c>
      <c r="AE2347" s="1">
        <f>WORKSHEET[[#This Row],[Delay at toll gate in days]] +WORKSHEET[[#This Row],[Delay at workshop in days]] +WORKSHEET[[#This Row],[Delay at border in days]]</f>
        <v>4.125</v>
      </c>
    </row>
    <row r="2348" spans="1:31" x14ac:dyDescent="0.35">
      <c r="A2348" t="s">
        <v>2369</v>
      </c>
      <c r="B2348" t="s">
        <v>10</v>
      </c>
      <c r="C2348" t="s">
        <v>56</v>
      </c>
      <c r="D2348" t="s">
        <v>3619</v>
      </c>
      <c r="E2348" t="s">
        <v>3618</v>
      </c>
      <c r="F2348" t="str">
        <f>WORKSHEET[[#This Row],[Depart From]]&amp;"-"&amp;WORKSHEET[[#This Row],[Arrive To]]</f>
        <v>Addis Ababa-Tripoli</v>
      </c>
      <c r="G2348" s="2">
        <v>44600</v>
      </c>
      <c r="H2348" s="2">
        <v>44608</v>
      </c>
      <c r="I2348" s="2" t="str">
        <f t="shared" si="36"/>
        <v>Delivered</v>
      </c>
      <c r="J2348" s="2" t="str">
        <f>TEXT(WORKSHEET[[#This Row],[Offloading Date]], "mmm")</f>
        <v>Feb</v>
      </c>
      <c r="K2348" s="2" t="str">
        <f>IF(OR(WORKSHEET[[#This Row],[Year]]="", ISBLANK(WORKSHEET[[#This Row],[Year]]), WORKSHEET[[#This Row],[Year]]="null"), "Exclude", "Include")</f>
        <v>Include</v>
      </c>
      <c r="L2348" t="s">
        <v>16</v>
      </c>
      <c r="M2348" t="s">
        <v>16</v>
      </c>
      <c r="N2348" t="s">
        <v>13</v>
      </c>
      <c r="O2348">
        <v>35</v>
      </c>
      <c r="P2348">
        <v>600</v>
      </c>
      <c r="Q2348" t="s">
        <v>14</v>
      </c>
      <c r="R2348">
        <f>P2348 * _xll.XLOOKUP(Q2348,CALCULATION!$A$15:$A$17, CALCULATION!$B$15:$B$17 )</f>
        <v>600</v>
      </c>
      <c r="S2348" s="5">
        <f>O2348*P2348*_xll.XLOOKUP(Q2348,CALCULATION!$A$15:$A$17, CALCULATION!$B$15:$B$17)</f>
        <v>21000</v>
      </c>
      <c r="T2348">
        <v>300</v>
      </c>
      <c r="U2348" t="s">
        <v>14</v>
      </c>
      <c r="V2348">
        <f>T2348 * _xll.XLOOKUP(U2348,CALCULATION!$A$15:$A$17, CALCULATION!$B$15:$B$17 )</f>
        <v>300</v>
      </c>
      <c r="W2348" s="5">
        <f>O2348*T2348*_xll.XLOOKUP(U2348,CALCULATION!$A$15:$A$17, CALCULATION!$B$15:$B$17)</f>
        <v>10500</v>
      </c>
      <c r="X2348" s="5">
        <f>WORKSHEET[[#This Row],[Clients Total Cost]] / WORKSHEET[[#This Row],[Clients Rate per T2 (USD)]]</f>
        <v>35</v>
      </c>
      <c r="Y2348" s="5">
        <f>WORKSHEET[[#This Row],[Clients Rate per T2 (USD)]] - WORKSHEET[[#This Row],[Supplier Rate Per t2 (USD)]]</f>
        <v>300</v>
      </c>
      <c r="Z2348" s="5">
        <f>WORKSHEET[[#This Row],[Profit Per T]] * WORKSHEET[[#This Row],[Weight]]</f>
        <v>10500</v>
      </c>
      <c r="AA2348">
        <v>0</v>
      </c>
      <c r="AB2348" s="1">
        <v>1.2</v>
      </c>
      <c r="AC2348" s="1">
        <v>0.8</v>
      </c>
      <c r="AD2348" s="1">
        <v>1</v>
      </c>
      <c r="AE2348" s="1">
        <f>WORKSHEET[[#This Row],[Delay at toll gate in days]] +WORKSHEET[[#This Row],[Delay at workshop in days]] +WORKSHEET[[#This Row],[Delay at border in days]]</f>
        <v>3</v>
      </c>
    </row>
    <row r="2349" spans="1:31" x14ac:dyDescent="0.35">
      <c r="A2349" t="s">
        <v>2370</v>
      </c>
      <c r="B2349" t="s">
        <v>10</v>
      </c>
      <c r="C2349" t="s">
        <v>56</v>
      </c>
      <c r="D2349" t="s">
        <v>3620</v>
      </c>
      <c r="E2349" t="s">
        <v>3614</v>
      </c>
      <c r="F2349" t="str">
        <f>WORKSHEET[[#This Row],[Depart From]]&amp;"-"&amp;WORKSHEET[[#This Row],[Arrive To]]</f>
        <v>Zanzibar-Alger</v>
      </c>
      <c r="G2349" s="2">
        <v>44600</v>
      </c>
      <c r="H2349" s="2">
        <v>44611</v>
      </c>
      <c r="I2349" s="2" t="str">
        <f t="shared" si="36"/>
        <v>Delivered</v>
      </c>
      <c r="J2349" s="2" t="str">
        <f>TEXT(WORKSHEET[[#This Row],[Offloading Date]], "mmm")</f>
        <v>Feb</v>
      </c>
      <c r="K2349" s="2" t="str">
        <f>IF(OR(WORKSHEET[[#This Row],[Year]]="", ISBLANK(WORKSHEET[[#This Row],[Year]]), WORKSHEET[[#This Row],[Year]]="null"), "Exclude", "Include")</f>
        <v>Include</v>
      </c>
      <c r="L2349" t="s">
        <v>16</v>
      </c>
      <c r="M2349" t="s">
        <v>16</v>
      </c>
      <c r="N2349" t="s">
        <v>13</v>
      </c>
      <c r="O2349">
        <v>35</v>
      </c>
      <c r="P2349">
        <v>600</v>
      </c>
      <c r="Q2349" t="s">
        <v>14</v>
      </c>
      <c r="R2349">
        <f>P2349 * _xll.XLOOKUP(Q2349,CALCULATION!$A$15:$A$17, CALCULATION!$B$15:$B$17 )</f>
        <v>600</v>
      </c>
      <c r="S2349" s="5">
        <f>O2349*P2349*_xll.XLOOKUP(Q2349,CALCULATION!$A$15:$A$17, CALCULATION!$B$15:$B$17)</f>
        <v>21000</v>
      </c>
      <c r="T2349">
        <v>300</v>
      </c>
      <c r="U2349" t="s">
        <v>14</v>
      </c>
      <c r="V2349">
        <f>T2349 * _xll.XLOOKUP(U2349,CALCULATION!$A$15:$A$17, CALCULATION!$B$15:$B$17 )</f>
        <v>300</v>
      </c>
      <c r="W2349" s="5">
        <f>O2349*T2349*_xll.XLOOKUP(U2349,CALCULATION!$A$15:$A$17, CALCULATION!$B$15:$B$17)</f>
        <v>10500</v>
      </c>
      <c r="X2349" s="5">
        <f>WORKSHEET[[#This Row],[Clients Total Cost]] / WORKSHEET[[#This Row],[Clients Rate per T2 (USD)]]</f>
        <v>35</v>
      </c>
      <c r="Y2349" s="5">
        <f>WORKSHEET[[#This Row],[Clients Rate per T2 (USD)]] - WORKSHEET[[#This Row],[Supplier Rate Per t2 (USD)]]</f>
        <v>300</v>
      </c>
      <c r="Z2349" s="5">
        <f>WORKSHEET[[#This Row],[Profit Per T]] * WORKSHEET[[#This Row],[Weight]]</f>
        <v>10500</v>
      </c>
      <c r="AA2349">
        <v>0</v>
      </c>
      <c r="AB2349" s="1">
        <v>1.65</v>
      </c>
      <c r="AC2349" s="1">
        <v>1.1000000000000001</v>
      </c>
      <c r="AD2349" s="1">
        <v>1.375</v>
      </c>
      <c r="AE2349" s="1">
        <f>WORKSHEET[[#This Row],[Delay at toll gate in days]] +WORKSHEET[[#This Row],[Delay at workshop in days]] +WORKSHEET[[#This Row],[Delay at border in days]]</f>
        <v>4.125</v>
      </c>
    </row>
    <row r="2350" spans="1:31" x14ac:dyDescent="0.35">
      <c r="A2350" t="s">
        <v>2371</v>
      </c>
      <c r="B2350" t="s">
        <v>10</v>
      </c>
      <c r="C2350" t="s">
        <v>56</v>
      </c>
      <c r="D2350" t="s">
        <v>3616</v>
      </c>
      <c r="E2350" t="s">
        <v>3614</v>
      </c>
      <c r="F2350" t="str">
        <f>WORKSHEET[[#This Row],[Depart From]]&amp;"-"&amp;WORKSHEET[[#This Row],[Arrive To]]</f>
        <v>Marrakech-Alger</v>
      </c>
      <c r="G2350" s="2">
        <v>44600</v>
      </c>
      <c r="H2350" s="2">
        <v>44607</v>
      </c>
      <c r="I2350" s="2" t="str">
        <f t="shared" si="36"/>
        <v>Delivered</v>
      </c>
      <c r="J2350" s="2" t="str">
        <f>TEXT(WORKSHEET[[#This Row],[Offloading Date]], "mmm")</f>
        <v>Feb</v>
      </c>
      <c r="K2350" s="2" t="str">
        <f>IF(OR(WORKSHEET[[#This Row],[Year]]="", ISBLANK(WORKSHEET[[#This Row],[Year]]), WORKSHEET[[#This Row],[Year]]="null"), "Exclude", "Include")</f>
        <v>Include</v>
      </c>
      <c r="L2350" t="s">
        <v>16</v>
      </c>
      <c r="M2350" t="s">
        <v>16</v>
      </c>
      <c r="N2350" t="s">
        <v>13</v>
      </c>
      <c r="O2350">
        <v>35</v>
      </c>
      <c r="P2350">
        <v>600</v>
      </c>
      <c r="Q2350" t="s">
        <v>14</v>
      </c>
      <c r="R2350">
        <f>P2350 * _xll.XLOOKUP(Q2350,CALCULATION!$A$15:$A$17, CALCULATION!$B$15:$B$17 )</f>
        <v>600</v>
      </c>
      <c r="S2350" s="5">
        <f>O2350*P2350*_xll.XLOOKUP(Q2350,CALCULATION!$A$15:$A$17, CALCULATION!$B$15:$B$17)</f>
        <v>21000</v>
      </c>
      <c r="T2350">
        <v>300</v>
      </c>
      <c r="U2350" t="s">
        <v>14</v>
      </c>
      <c r="V2350">
        <f>T2350 * _xll.XLOOKUP(U2350,CALCULATION!$A$15:$A$17, CALCULATION!$B$15:$B$17 )</f>
        <v>300</v>
      </c>
      <c r="W2350" s="5">
        <f>O2350*T2350*_xll.XLOOKUP(U2350,CALCULATION!$A$15:$A$17, CALCULATION!$B$15:$B$17)</f>
        <v>10500</v>
      </c>
      <c r="X2350" s="5">
        <f>WORKSHEET[[#This Row],[Clients Total Cost]] / WORKSHEET[[#This Row],[Clients Rate per T2 (USD)]]</f>
        <v>35</v>
      </c>
      <c r="Y2350" s="5">
        <f>WORKSHEET[[#This Row],[Clients Rate per T2 (USD)]] - WORKSHEET[[#This Row],[Supplier Rate Per t2 (USD)]]</f>
        <v>300</v>
      </c>
      <c r="Z2350" s="5">
        <f>WORKSHEET[[#This Row],[Profit Per T]] * WORKSHEET[[#This Row],[Weight]]</f>
        <v>10500</v>
      </c>
      <c r="AA2350">
        <v>0</v>
      </c>
      <c r="AB2350" s="1">
        <v>1.05</v>
      </c>
      <c r="AC2350" s="1">
        <v>0.70000000000000007</v>
      </c>
      <c r="AD2350" s="1">
        <v>0.875</v>
      </c>
      <c r="AE2350" s="1">
        <f>WORKSHEET[[#This Row],[Delay at toll gate in days]] +WORKSHEET[[#This Row],[Delay at workshop in days]] +WORKSHEET[[#This Row],[Delay at border in days]]</f>
        <v>2.625</v>
      </c>
    </row>
    <row r="2351" spans="1:31" x14ac:dyDescent="0.35">
      <c r="A2351" t="s">
        <v>2372</v>
      </c>
      <c r="B2351" t="s">
        <v>10</v>
      </c>
      <c r="C2351" t="s">
        <v>56</v>
      </c>
      <c r="D2351" t="s">
        <v>3616</v>
      </c>
      <c r="E2351" t="s">
        <v>3618</v>
      </c>
      <c r="F2351" t="str">
        <f>WORKSHEET[[#This Row],[Depart From]]&amp;"-"&amp;WORKSHEET[[#This Row],[Arrive To]]</f>
        <v>Marrakech-Tripoli</v>
      </c>
      <c r="G2351" s="2">
        <v>44600</v>
      </c>
      <c r="H2351" s="2">
        <v>44608</v>
      </c>
      <c r="I2351" s="2" t="str">
        <f t="shared" si="36"/>
        <v>Delivered</v>
      </c>
      <c r="J2351" s="2" t="str">
        <f>TEXT(WORKSHEET[[#This Row],[Offloading Date]], "mmm")</f>
        <v>Feb</v>
      </c>
      <c r="K2351" s="2" t="str">
        <f>IF(OR(WORKSHEET[[#This Row],[Year]]="", ISBLANK(WORKSHEET[[#This Row],[Year]]), WORKSHEET[[#This Row],[Year]]="null"), "Exclude", "Include")</f>
        <v>Include</v>
      </c>
      <c r="L2351" t="s">
        <v>16</v>
      </c>
      <c r="M2351" t="s">
        <v>16</v>
      </c>
      <c r="N2351" t="s">
        <v>13</v>
      </c>
      <c r="O2351">
        <v>35</v>
      </c>
      <c r="P2351">
        <v>600</v>
      </c>
      <c r="Q2351" t="s">
        <v>14</v>
      </c>
      <c r="R2351">
        <f>P2351 * _xll.XLOOKUP(Q2351,CALCULATION!$A$15:$A$17, CALCULATION!$B$15:$B$17 )</f>
        <v>600</v>
      </c>
      <c r="S2351" s="5">
        <f>O2351*P2351*_xll.XLOOKUP(Q2351,CALCULATION!$A$15:$A$17, CALCULATION!$B$15:$B$17)</f>
        <v>21000</v>
      </c>
      <c r="T2351">
        <v>300</v>
      </c>
      <c r="U2351" t="s">
        <v>14</v>
      </c>
      <c r="V2351">
        <f>T2351 * _xll.XLOOKUP(U2351,CALCULATION!$A$15:$A$17, CALCULATION!$B$15:$B$17 )</f>
        <v>300</v>
      </c>
      <c r="W2351" s="5">
        <f>O2351*T2351*_xll.XLOOKUP(U2351,CALCULATION!$A$15:$A$17, CALCULATION!$B$15:$B$17)</f>
        <v>10500</v>
      </c>
      <c r="X2351" s="5">
        <f>WORKSHEET[[#This Row],[Clients Total Cost]] / WORKSHEET[[#This Row],[Clients Rate per T2 (USD)]]</f>
        <v>35</v>
      </c>
      <c r="Y2351" s="5">
        <f>WORKSHEET[[#This Row],[Clients Rate per T2 (USD)]] - WORKSHEET[[#This Row],[Supplier Rate Per t2 (USD)]]</f>
        <v>300</v>
      </c>
      <c r="Z2351" s="5">
        <f>WORKSHEET[[#This Row],[Profit Per T]] * WORKSHEET[[#This Row],[Weight]]</f>
        <v>10500</v>
      </c>
      <c r="AA2351">
        <v>0</v>
      </c>
      <c r="AB2351" s="1">
        <v>1.2</v>
      </c>
      <c r="AC2351" s="1">
        <v>0.8</v>
      </c>
      <c r="AD2351" s="1">
        <v>1</v>
      </c>
      <c r="AE2351" s="1">
        <f>WORKSHEET[[#This Row],[Delay at toll gate in days]] +WORKSHEET[[#This Row],[Delay at workshop in days]] +WORKSHEET[[#This Row],[Delay at border in days]]</f>
        <v>3</v>
      </c>
    </row>
    <row r="2352" spans="1:31" x14ac:dyDescent="0.35">
      <c r="A2352" t="s">
        <v>2373</v>
      </c>
      <c r="B2352" t="s">
        <v>10</v>
      </c>
      <c r="C2352" t="s">
        <v>56</v>
      </c>
      <c r="D2352" t="s">
        <v>3619</v>
      </c>
      <c r="E2352" t="s">
        <v>3618</v>
      </c>
      <c r="F2352" t="str">
        <f>WORKSHEET[[#This Row],[Depart From]]&amp;"-"&amp;WORKSHEET[[#This Row],[Arrive To]]</f>
        <v>Addis Ababa-Tripoli</v>
      </c>
      <c r="G2352" s="2">
        <v>44600</v>
      </c>
      <c r="H2352" s="2">
        <v>44607</v>
      </c>
      <c r="I2352" s="2" t="str">
        <f t="shared" si="36"/>
        <v>Delivered</v>
      </c>
      <c r="J2352" s="2" t="str">
        <f>TEXT(WORKSHEET[[#This Row],[Offloading Date]], "mmm")</f>
        <v>Feb</v>
      </c>
      <c r="K2352" s="2" t="str">
        <f>IF(OR(WORKSHEET[[#This Row],[Year]]="", ISBLANK(WORKSHEET[[#This Row],[Year]]), WORKSHEET[[#This Row],[Year]]="null"), "Exclude", "Include")</f>
        <v>Include</v>
      </c>
      <c r="L2352" t="s">
        <v>16</v>
      </c>
      <c r="M2352" t="s">
        <v>16</v>
      </c>
      <c r="N2352" t="s">
        <v>13</v>
      </c>
      <c r="O2352">
        <v>35</v>
      </c>
      <c r="P2352">
        <v>600</v>
      </c>
      <c r="Q2352" t="s">
        <v>14</v>
      </c>
      <c r="R2352">
        <f>P2352 * _xll.XLOOKUP(Q2352,CALCULATION!$A$15:$A$17, CALCULATION!$B$15:$B$17 )</f>
        <v>600</v>
      </c>
      <c r="S2352" s="5">
        <f>O2352*P2352*_xll.XLOOKUP(Q2352,CALCULATION!$A$15:$A$17, CALCULATION!$B$15:$B$17)</f>
        <v>21000</v>
      </c>
      <c r="T2352">
        <v>300</v>
      </c>
      <c r="U2352" t="s">
        <v>14</v>
      </c>
      <c r="V2352">
        <f>T2352 * _xll.XLOOKUP(U2352,CALCULATION!$A$15:$A$17, CALCULATION!$B$15:$B$17 )</f>
        <v>300</v>
      </c>
      <c r="W2352" s="5">
        <f>O2352*T2352*_xll.XLOOKUP(U2352,CALCULATION!$A$15:$A$17, CALCULATION!$B$15:$B$17)</f>
        <v>10500</v>
      </c>
      <c r="X2352" s="5">
        <f>WORKSHEET[[#This Row],[Clients Total Cost]] / WORKSHEET[[#This Row],[Clients Rate per T2 (USD)]]</f>
        <v>35</v>
      </c>
      <c r="Y2352" s="5">
        <f>WORKSHEET[[#This Row],[Clients Rate per T2 (USD)]] - WORKSHEET[[#This Row],[Supplier Rate Per t2 (USD)]]</f>
        <v>300</v>
      </c>
      <c r="Z2352" s="5">
        <f>WORKSHEET[[#This Row],[Profit Per T]] * WORKSHEET[[#This Row],[Weight]]</f>
        <v>10500</v>
      </c>
      <c r="AA2352">
        <v>0</v>
      </c>
      <c r="AB2352" s="1">
        <v>1.05</v>
      </c>
      <c r="AC2352" s="1">
        <v>0.70000000000000007</v>
      </c>
      <c r="AD2352" s="1">
        <v>0.875</v>
      </c>
      <c r="AE2352" s="1">
        <f>WORKSHEET[[#This Row],[Delay at toll gate in days]] +WORKSHEET[[#This Row],[Delay at workshop in days]] +WORKSHEET[[#This Row],[Delay at border in days]]</f>
        <v>2.625</v>
      </c>
    </row>
    <row r="2353" spans="1:31" x14ac:dyDescent="0.35">
      <c r="A2353" t="s">
        <v>2374</v>
      </c>
      <c r="B2353" t="s">
        <v>10</v>
      </c>
      <c r="C2353" t="s">
        <v>56</v>
      </c>
      <c r="D2353" t="s">
        <v>3615</v>
      </c>
      <c r="E2353" t="s">
        <v>3614</v>
      </c>
      <c r="F2353" t="str">
        <f>WORKSHEET[[#This Row],[Depart From]]&amp;"-"&amp;WORKSHEET[[#This Row],[Arrive To]]</f>
        <v>Mombasa-Alger</v>
      </c>
      <c r="G2353" s="2">
        <v>44600</v>
      </c>
      <c r="H2353" s="2">
        <v>44608</v>
      </c>
      <c r="I2353" s="2" t="str">
        <f t="shared" si="36"/>
        <v>Delivered</v>
      </c>
      <c r="J2353" s="2" t="str">
        <f>TEXT(WORKSHEET[[#This Row],[Offloading Date]], "mmm")</f>
        <v>Feb</v>
      </c>
      <c r="K2353" s="2" t="str">
        <f>IF(OR(WORKSHEET[[#This Row],[Year]]="", ISBLANK(WORKSHEET[[#This Row],[Year]]), WORKSHEET[[#This Row],[Year]]="null"), "Exclude", "Include")</f>
        <v>Include</v>
      </c>
      <c r="L2353" t="s">
        <v>16</v>
      </c>
      <c r="M2353" t="s">
        <v>16</v>
      </c>
      <c r="N2353" t="s">
        <v>13</v>
      </c>
      <c r="O2353">
        <v>35</v>
      </c>
      <c r="P2353">
        <v>600</v>
      </c>
      <c r="Q2353" t="s">
        <v>14</v>
      </c>
      <c r="R2353">
        <f>P2353 * _xll.XLOOKUP(Q2353,CALCULATION!$A$15:$A$17, CALCULATION!$B$15:$B$17 )</f>
        <v>600</v>
      </c>
      <c r="S2353" s="5">
        <f>O2353*P2353*_xll.XLOOKUP(Q2353,CALCULATION!$A$15:$A$17, CALCULATION!$B$15:$B$17)</f>
        <v>21000</v>
      </c>
      <c r="T2353">
        <v>300</v>
      </c>
      <c r="U2353" t="s">
        <v>14</v>
      </c>
      <c r="V2353">
        <f>T2353 * _xll.XLOOKUP(U2353,CALCULATION!$A$15:$A$17, CALCULATION!$B$15:$B$17 )</f>
        <v>300</v>
      </c>
      <c r="W2353" s="5">
        <f>O2353*T2353*_xll.XLOOKUP(U2353,CALCULATION!$A$15:$A$17, CALCULATION!$B$15:$B$17)</f>
        <v>10500</v>
      </c>
      <c r="X2353" s="5">
        <f>WORKSHEET[[#This Row],[Clients Total Cost]] / WORKSHEET[[#This Row],[Clients Rate per T2 (USD)]]</f>
        <v>35</v>
      </c>
      <c r="Y2353" s="5">
        <f>WORKSHEET[[#This Row],[Clients Rate per T2 (USD)]] - WORKSHEET[[#This Row],[Supplier Rate Per t2 (USD)]]</f>
        <v>300</v>
      </c>
      <c r="Z2353" s="5">
        <f>WORKSHEET[[#This Row],[Profit Per T]] * WORKSHEET[[#This Row],[Weight]]</f>
        <v>10500</v>
      </c>
      <c r="AA2353">
        <v>0</v>
      </c>
      <c r="AB2353" s="1">
        <v>1.2</v>
      </c>
      <c r="AC2353" s="1">
        <v>0.8</v>
      </c>
      <c r="AD2353" s="1">
        <v>1</v>
      </c>
      <c r="AE2353" s="1">
        <f>WORKSHEET[[#This Row],[Delay at toll gate in days]] +WORKSHEET[[#This Row],[Delay at workshop in days]] +WORKSHEET[[#This Row],[Delay at border in days]]</f>
        <v>3</v>
      </c>
    </row>
    <row r="2354" spans="1:31" x14ac:dyDescent="0.35">
      <c r="A2354" t="s">
        <v>2375</v>
      </c>
      <c r="B2354" t="s">
        <v>10</v>
      </c>
      <c r="C2354" t="s">
        <v>56</v>
      </c>
      <c r="D2354" t="s">
        <v>3615</v>
      </c>
      <c r="E2354" t="s">
        <v>3613</v>
      </c>
      <c r="F2354" t="str">
        <f>WORKSHEET[[#This Row],[Depart From]]&amp;"-"&amp;WORKSHEET[[#This Row],[Arrive To]]</f>
        <v>Mombasa-Sanaa</v>
      </c>
      <c r="G2354" s="2">
        <v>44600</v>
      </c>
      <c r="H2354" s="2">
        <v>44608</v>
      </c>
      <c r="I2354" s="2" t="str">
        <f t="shared" si="36"/>
        <v>Delivered</v>
      </c>
      <c r="J2354" s="2" t="str">
        <f>TEXT(WORKSHEET[[#This Row],[Offloading Date]], "mmm")</f>
        <v>Feb</v>
      </c>
      <c r="K2354" s="2" t="str">
        <f>IF(OR(WORKSHEET[[#This Row],[Year]]="", ISBLANK(WORKSHEET[[#This Row],[Year]]), WORKSHEET[[#This Row],[Year]]="null"), "Exclude", "Include")</f>
        <v>Include</v>
      </c>
      <c r="L2354" t="s">
        <v>16</v>
      </c>
      <c r="M2354" t="s">
        <v>16</v>
      </c>
      <c r="N2354" t="s">
        <v>13</v>
      </c>
      <c r="O2354">
        <v>35</v>
      </c>
      <c r="P2354">
        <v>600</v>
      </c>
      <c r="Q2354" t="s">
        <v>14</v>
      </c>
      <c r="R2354">
        <f>P2354 * _xll.XLOOKUP(Q2354,CALCULATION!$A$15:$A$17, CALCULATION!$B$15:$B$17 )</f>
        <v>600</v>
      </c>
      <c r="S2354" s="5">
        <f>O2354*P2354*_xll.XLOOKUP(Q2354,CALCULATION!$A$15:$A$17, CALCULATION!$B$15:$B$17)</f>
        <v>21000</v>
      </c>
      <c r="T2354">
        <v>300</v>
      </c>
      <c r="U2354" t="s">
        <v>14</v>
      </c>
      <c r="V2354">
        <f>T2354 * _xll.XLOOKUP(U2354,CALCULATION!$A$15:$A$17, CALCULATION!$B$15:$B$17 )</f>
        <v>300</v>
      </c>
      <c r="W2354" s="5">
        <f>O2354*T2354*_xll.XLOOKUP(U2354,CALCULATION!$A$15:$A$17, CALCULATION!$B$15:$B$17)</f>
        <v>10500</v>
      </c>
      <c r="X2354" s="5">
        <f>WORKSHEET[[#This Row],[Clients Total Cost]] / WORKSHEET[[#This Row],[Clients Rate per T2 (USD)]]</f>
        <v>35</v>
      </c>
      <c r="Y2354" s="5">
        <f>WORKSHEET[[#This Row],[Clients Rate per T2 (USD)]] - WORKSHEET[[#This Row],[Supplier Rate Per t2 (USD)]]</f>
        <v>300</v>
      </c>
      <c r="Z2354" s="5">
        <f>WORKSHEET[[#This Row],[Profit Per T]] * WORKSHEET[[#This Row],[Weight]]</f>
        <v>10500</v>
      </c>
      <c r="AA2354">
        <v>0</v>
      </c>
      <c r="AB2354" s="1">
        <v>1.2</v>
      </c>
      <c r="AC2354" s="1">
        <v>0.8</v>
      </c>
      <c r="AD2354" s="1">
        <v>1</v>
      </c>
      <c r="AE2354" s="1">
        <f>WORKSHEET[[#This Row],[Delay at toll gate in days]] +WORKSHEET[[#This Row],[Delay at workshop in days]] +WORKSHEET[[#This Row],[Delay at border in days]]</f>
        <v>3</v>
      </c>
    </row>
    <row r="2355" spans="1:31" x14ac:dyDescent="0.35">
      <c r="A2355" t="s">
        <v>2376</v>
      </c>
      <c r="B2355" t="s">
        <v>10</v>
      </c>
      <c r="C2355" t="s">
        <v>56</v>
      </c>
      <c r="D2355" t="s">
        <v>3611</v>
      </c>
      <c r="E2355" t="s">
        <v>3618</v>
      </c>
      <c r="F2355" t="str">
        <f>WORKSHEET[[#This Row],[Depart From]]&amp;"-"&amp;WORKSHEET[[#This Row],[Arrive To]]</f>
        <v>Mogadishu-Tripoli</v>
      </c>
      <c r="G2355" s="2">
        <v>44601</v>
      </c>
      <c r="H2355" s="2">
        <v>44607</v>
      </c>
      <c r="I2355" s="2" t="str">
        <f t="shared" si="36"/>
        <v>Delivered</v>
      </c>
      <c r="J2355" s="2" t="str">
        <f>TEXT(WORKSHEET[[#This Row],[Offloading Date]], "mmm")</f>
        <v>Feb</v>
      </c>
      <c r="K2355" s="2" t="str">
        <f>IF(OR(WORKSHEET[[#This Row],[Year]]="", ISBLANK(WORKSHEET[[#This Row],[Year]]), WORKSHEET[[#This Row],[Year]]="null"), "Exclude", "Include")</f>
        <v>Include</v>
      </c>
      <c r="L2355" t="s">
        <v>16</v>
      </c>
      <c r="M2355" t="s">
        <v>16</v>
      </c>
      <c r="N2355" t="s">
        <v>13</v>
      </c>
      <c r="O2355">
        <v>35</v>
      </c>
      <c r="P2355">
        <v>600</v>
      </c>
      <c r="Q2355" t="s">
        <v>14</v>
      </c>
      <c r="R2355">
        <f>P2355 * _xll.XLOOKUP(Q2355,CALCULATION!$A$15:$A$17, CALCULATION!$B$15:$B$17 )</f>
        <v>600</v>
      </c>
      <c r="S2355" s="5">
        <f>O2355*P2355*_xll.XLOOKUP(Q2355,CALCULATION!$A$15:$A$17, CALCULATION!$B$15:$B$17)</f>
        <v>21000</v>
      </c>
      <c r="T2355">
        <v>300</v>
      </c>
      <c r="U2355" t="s">
        <v>14</v>
      </c>
      <c r="V2355">
        <f>T2355 * _xll.XLOOKUP(U2355,CALCULATION!$A$15:$A$17, CALCULATION!$B$15:$B$17 )</f>
        <v>300</v>
      </c>
      <c r="W2355" s="5">
        <f>O2355*T2355*_xll.XLOOKUP(U2355,CALCULATION!$A$15:$A$17, CALCULATION!$B$15:$B$17)</f>
        <v>10500</v>
      </c>
      <c r="X2355" s="5">
        <f>WORKSHEET[[#This Row],[Clients Total Cost]] / WORKSHEET[[#This Row],[Clients Rate per T2 (USD)]]</f>
        <v>35</v>
      </c>
      <c r="Y2355" s="5">
        <f>WORKSHEET[[#This Row],[Clients Rate per T2 (USD)]] - WORKSHEET[[#This Row],[Supplier Rate Per t2 (USD)]]</f>
        <v>300</v>
      </c>
      <c r="Z2355" s="5">
        <f>WORKSHEET[[#This Row],[Profit Per T]] * WORKSHEET[[#This Row],[Weight]]</f>
        <v>10500</v>
      </c>
      <c r="AA2355">
        <v>0</v>
      </c>
      <c r="AB2355" s="1">
        <v>0.89999999999999991</v>
      </c>
      <c r="AC2355" s="1">
        <v>0.60000000000000009</v>
      </c>
      <c r="AD2355" s="1">
        <v>0.75</v>
      </c>
      <c r="AE2355" s="1">
        <f>WORKSHEET[[#This Row],[Delay at toll gate in days]] +WORKSHEET[[#This Row],[Delay at workshop in days]] +WORKSHEET[[#This Row],[Delay at border in days]]</f>
        <v>2.25</v>
      </c>
    </row>
    <row r="2356" spans="1:31" x14ac:dyDescent="0.35">
      <c r="A2356" t="s">
        <v>2377</v>
      </c>
      <c r="B2356" t="s">
        <v>10</v>
      </c>
      <c r="C2356" t="s">
        <v>56</v>
      </c>
      <c r="D2356" t="s">
        <v>3615</v>
      </c>
      <c r="E2356" t="s">
        <v>3613</v>
      </c>
      <c r="F2356" t="str">
        <f>WORKSHEET[[#This Row],[Depart From]]&amp;"-"&amp;WORKSHEET[[#This Row],[Arrive To]]</f>
        <v>Mombasa-Sanaa</v>
      </c>
      <c r="G2356" s="2">
        <v>44601</v>
      </c>
      <c r="H2356" s="2">
        <v>44611</v>
      </c>
      <c r="I2356" s="2" t="str">
        <f t="shared" si="36"/>
        <v>Delivered</v>
      </c>
      <c r="J2356" s="2" t="str">
        <f>TEXT(WORKSHEET[[#This Row],[Offloading Date]], "mmm")</f>
        <v>Feb</v>
      </c>
      <c r="K2356" s="2" t="str">
        <f>IF(OR(WORKSHEET[[#This Row],[Year]]="", ISBLANK(WORKSHEET[[#This Row],[Year]]), WORKSHEET[[#This Row],[Year]]="null"), "Exclude", "Include")</f>
        <v>Include</v>
      </c>
      <c r="L2356" t="s">
        <v>16</v>
      </c>
      <c r="M2356" t="s">
        <v>16</v>
      </c>
      <c r="N2356" t="s">
        <v>13</v>
      </c>
      <c r="O2356">
        <v>35</v>
      </c>
      <c r="P2356">
        <v>600</v>
      </c>
      <c r="Q2356" t="s">
        <v>14</v>
      </c>
      <c r="R2356">
        <f>P2356 * _xll.XLOOKUP(Q2356,CALCULATION!$A$15:$A$17, CALCULATION!$B$15:$B$17 )</f>
        <v>600</v>
      </c>
      <c r="S2356" s="5">
        <f>O2356*P2356*_xll.XLOOKUP(Q2356,CALCULATION!$A$15:$A$17, CALCULATION!$B$15:$B$17)</f>
        <v>21000</v>
      </c>
      <c r="T2356">
        <v>300</v>
      </c>
      <c r="U2356" t="s">
        <v>14</v>
      </c>
      <c r="V2356">
        <f>T2356 * _xll.XLOOKUP(U2356,CALCULATION!$A$15:$A$17, CALCULATION!$B$15:$B$17 )</f>
        <v>300</v>
      </c>
      <c r="W2356" s="5">
        <f>O2356*T2356*_xll.XLOOKUP(U2356,CALCULATION!$A$15:$A$17, CALCULATION!$B$15:$B$17)</f>
        <v>10500</v>
      </c>
      <c r="X2356" s="5">
        <f>WORKSHEET[[#This Row],[Clients Total Cost]] / WORKSHEET[[#This Row],[Clients Rate per T2 (USD)]]</f>
        <v>35</v>
      </c>
      <c r="Y2356" s="5">
        <f>WORKSHEET[[#This Row],[Clients Rate per T2 (USD)]] - WORKSHEET[[#This Row],[Supplier Rate Per t2 (USD)]]</f>
        <v>300</v>
      </c>
      <c r="Z2356" s="5">
        <f>WORKSHEET[[#This Row],[Profit Per T]] * WORKSHEET[[#This Row],[Weight]]</f>
        <v>10500</v>
      </c>
      <c r="AA2356">
        <v>0</v>
      </c>
      <c r="AB2356" s="1">
        <v>1.5</v>
      </c>
      <c r="AC2356" s="1">
        <v>1</v>
      </c>
      <c r="AD2356" s="1">
        <v>1.25</v>
      </c>
      <c r="AE2356" s="1">
        <f>WORKSHEET[[#This Row],[Delay at toll gate in days]] +WORKSHEET[[#This Row],[Delay at workshop in days]] +WORKSHEET[[#This Row],[Delay at border in days]]</f>
        <v>3.75</v>
      </c>
    </row>
    <row r="2357" spans="1:31" x14ac:dyDescent="0.35">
      <c r="A2357" t="s">
        <v>2378</v>
      </c>
      <c r="B2357" t="s">
        <v>10</v>
      </c>
      <c r="C2357" t="s">
        <v>56</v>
      </c>
      <c r="D2357" t="s">
        <v>3615</v>
      </c>
      <c r="E2357" t="s">
        <v>3617</v>
      </c>
      <c r="F2357" t="str">
        <f>WORKSHEET[[#This Row],[Depart From]]&amp;"-"&amp;WORKSHEET[[#This Row],[Arrive To]]</f>
        <v>Mombasa-Lagos</v>
      </c>
      <c r="G2357" s="2">
        <v>44601</v>
      </c>
      <c r="H2357" s="2">
        <v>44607</v>
      </c>
      <c r="I2357" s="2" t="str">
        <f t="shared" si="36"/>
        <v>Delivered</v>
      </c>
      <c r="J2357" s="2" t="str">
        <f>TEXT(WORKSHEET[[#This Row],[Offloading Date]], "mmm")</f>
        <v>Feb</v>
      </c>
      <c r="K2357" s="2" t="str">
        <f>IF(OR(WORKSHEET[[#This Row],[Year]]="", ISBLANK(WORKSHEET[[#This Row],[Year]]), WORKSHEET[[#This Row],[Year]]="null"), "Exclude", "Include")</f>
        <v>Include</v>
      </c>
      <c r="L2357" t="s">
        <v>16</v>
      </c>
      <c r="M2357" t="s">
        <v>16</v>
      </c>
      <c r="N2357" t="s">
        <v>13</v>
      </c>
      <c r="O2357">
        <v>35</v>
      </c>
      <c r="P2357">
        <v>600</v>
      </c>
      <c r="Q2357" t="s">
        <v>14</v>
      </c>
      <c r="R2357">
        <f>P2357 * _xll.XLOOKUP(Q2357,CALCULATION!$A$15:$A$17, CALCULATION!$B$15:$B$17 )</f>
        <v>600</v>
      </c>
      <c r="S2357" s="5">
        <f>O2357*P2357*_xll.XLOOKUP(Q2357,CALCULATION!$A$15:$A$17, CALCULATION!$B$15:$B$17)</f>
        <v>21000</v>
      </c>
      <c r="T2357">
        <v>300</v>
      </c>
      <c r="U2357" t="s">
        <v>14</v>
      </c>
      <c r="V2357">
        <f>T2357 * _xll.XLOOKUP(U2357,CALCULATION!$A$15:$A$17, CALCULATION!$B$15:$B$17 )</f>
        <v>300</v>
      </c>
      <c r="W2357" s="5">
        <f>O2357*T2357*_xll.XLOOKUP(U2357,CALCULATION!$A$15:$A$17, CALCULATION!$B$15:$B$17)</f>
        <v>10500</v>
      </c>
      <c r="X2357" s="5">
        <f>WORKSHEET[[#This Row],[Clients Total Cost]] / WORKSHEET[[#This Row],[Clients Rate per T2 (USD)]]</f>
        <v>35</v>
      </c>
      <c r="Y2357" s="5">
        <f>WORKSHEET[[#This Row],[Clients Rate per T2 (USD)]] - WORKSHEET[[#This Row],[Supplier Rate Per t2 (USD)]]</f>
        <v>300</v>
      </c>
      <c r="Z2357" s="5">
        <f>WORKSHEET[[#This Row],[Profit Per T]] * WORKSHEET[[#This Row],[Weight]]</f>
        <v>10500</v>
      </c>
      <c r="AA2357">
        <v>0</v>
      </c>
      <c r="AB2357" s="1">
        <v>0.89999999999999991</v>
      </c>
      <c r="AC2357" s="1">
        <v>0.60000000000000009</v>
      </c>
      <c r="AD2357" s="1">
        <v>0.75</v>
      </c>
      <c r="AE2357" s="1">
        <f>WORKSHEET[[#This Row],[Delay at toll gate in days]] +WORKSHEET[[#This Row],[Delay at workshop in days]] +WORKSHEET[[#This Row],[Delay at border in days]]</f>
        <v>2.25</v>
      </c>
    </row>
    <row r="2358" spans="1:31" x14ac:dyDescent="0.35">
      <c r="A2358" t="s">
        <v>2379</v>
      </c>
      <c r="B2358" t="s">
        <v>10</v>
      </c>
      <c r="C2358" t="s">
        <v>56</v>
      </c>
      <c r="D2358" t="s">
        <v>3620</v>
      </c>
      <c r="E2358" t="s">
        <v>3617</v>
      </c>
      <c r="F2358" t="str">
        <f>WORKSHEET[[#This Row],[Depart From]]&amp;"-"&amp;WORKSHEET[[#This Row],[Arrive To]]</f>
        <v>Zanzibar-Lagos</v>
      </c>
      <c r="G2358" s="2">
        <v>44601</v>
      </c>
      <c r="H2358" s="2">
        <v>44610</v>
      </c>
      <c r="I2358" s="2" t="str">
        <f t="shared" si="36"/>
        <v>Delivered</v>
      </c>
      <c r="J2358" s="2" t="str">
        <f>TEXT(WORKSHEET[[#This Row],[Offloading Date]], "mmm")</f>
        <v>Feb</v>
      </c>
      <c r="K2358" s="2" t="str">
        <f>IF(OR(WORKSHEET[[#This Row],[Year]]="", ISBLANK(WORKSHEET[[#This Row],[Year]]), WORKSHEET[[#This Row],[Year]]="null"), "Exclude", "Include")</f>
        <v>Include</v>
      </c>
      <c r="L2358" t="s">
        <v>16</v>
      </c>
      <c r="M2358" t="s">
        <v>16</v>
      </c>
      <c r="N2358" t="s">
        <v>13</v>
      </c>
      <c r="O2358">
        <v>35</v>
      </c>
      <c r="P2358">
        <v>600</v>
      </c>
      <c r="Q2358" t="s">
        <v>14</v>
      </c>
      <c r="R2358">
        <f>P2358 * _xll.XLOOKUP(Q2358,CALCULATION!$A$15:$A$17, CALCULATION!$B$15:$B$17 )</f>
        <v>600</v>
      </c>
      <c r="S2358" s="5">
        <f>O2358*P2358*_xll.XLOOKUP(Q2358,CALCULATION!$A$15:$A$17, CALCULATION!$B$15:$B$17)</f>
        <v>21000</v>
      </c>
      <c r="T2358">
        <v>300</v>
      </c>
      <c r="U2358" t="s">
        <v>14</v>
      </c>
      <c r="V2358">
        <f>T2358 * _xll.XLOOKUP(U2358,CALCULATION!$A$15:$A$17, CALCULATION!$B$15:$B$17 )</f>
        <v>300</v>
      </c>
      <c r="W2358" s="5">
        <f>O2358*T2358*_xll.XLOOKUP(U2358,CALCULATION!$A$15:$A$17, CALCULATION!$B$15:$B$17)</f>
        <v>10500</v>
      </c>
      <c r="X2358" s="5">
        <f>WORKSHEET[[#This Row],[Clients Total Cost]] / WORKSHEET[[#This Row],[Clients Rate per T2 (USD)]]</f>
        <v>35</v>
      </c>
      <c r="Y2358" s="5">
        <f>WORKSHEET[[#This Row],[Clients Rate per T2 (USD)]] - WORKSHEET[[#This Row],[Supplier Rate Per t2 (USD)]]</f>
        <v>300</v>
      </c>
      <c r="Z2358" s="5">
        <f>WORKSHEET[[#This Row],[Profit Per T]] * WORKSHEET[[#This Row],[Weight]]</f>
        <v>10500</v>
      </c>
      <c r="AA2358">
        <v>0</v>
      </c>
      <c r="AB2358" s="1">
        <v>1.3499999999999999</v>
      </c>
      <c r="AC2358" s="1">
        <v>0.9</v>
      </c>
      <c r="AD2358" s="1">
        <v>1.125</v>
      </c>
      <c r="AE2358" s="1">
        <f>WORKSHEET[[#This Row],[Delay at toll gate in days]] +WORKSHEET[[#This Row],[Delay at workshop in days]] +WORKSHEET[[#This Row],[Delay at border in days]]</f>
        <v>3.375</v>
      </c>
    </row>
    <row r="2359" spans="1:31" x14ac:dyDescent="0.35">
      <c r="A2359" t="s">
        <v>2380</v>
      </c>
      <c r="B2359" t="s">
        <v>10</v>
      </c>
      <c r="C2359" t="s">
        <v>56</v>
      </c>
      <c r="D2359" t="s">
        <v>3619</v>
      </c>
      <c r="E2359" t="s">
        <v>3618</v>
      </c>
      <c r="F2359" t="str">
        <f>WORKSHEET[[#This Row],[Depart From]]&amp;"-"&amp;WORKSHEET[[#This Row],[Arrive To]]</f>
        <v>Addis Ababa-Tripoli</v>
      </c>
      <c r="G2359" s="2">
        <v>44601</v>
      </c>
      <c r="H2359" s="2">
        <v>44608</v>
      </c>
      <c r="I2359" s="2" t="str">
        <f t="shared" si="36"/>
        <v>Delivered</v>
      </c>
      <c r="J2359" s="2" t="str">
        <f>TEXT(WORKSHEET[[#This Row],[Offloading Date]], "mmm")</f>
        <v>Feb</v>
      </c>
      <c r="K2359" s="2" t="str">
        <f>IF(OR(WORKSHEET[[#This Row],[Year]]="", ISBLANK(WORKSHEET[[#This Row],[Year]]), WORKSHEET[[#This Row],[Year]]="null"), "Exclude", "Include")</f>
        <v>Include</v>
      </c>
      <c r="L2359" t="s">
        <v>16</v>
      </c>
      <c r="M2359" t="s">
        <v>16</v>
      </c>
      <c r="N2359" t="s">
        <v>13</v>
      </c>
      <c r="O2359">
        <v>35</v>
      </c>
      <c r="P2359">
        <v>600</v>
      </c>
      <c r="Q2359" t="s">
        <v>14</v>
      </c>
      <c r="R2359">
        <f>P2359 * _xll.XLOOKUP(Q2359,CALCULATION!$A$15:$A$17, CALCULATION!$B$15:$B$17 )</f>
        <v>600</v>
      </c>
      <c r="S2359" s="5">
        <f>O2359*P2359*_xll.XLOOKUP(Q2359,CALCULATION!$A$15:$A$17, CALCULATION!$B$15:$B$17)</f>
        <v>21000</v>
      </c>
      <c r="T2359">
        <v>300</v>
      </c>
      <c r="U2359" t="s">
        <v>14</v>
      </c>
      <c r="V2359">
        <f>T2359 * _xll.XLOOKUP(U2359,CALCULATION!$A$15:$A$17, CALCULATION!$B$15:$B$17 )</f>
        <v>300</v>
      </c>
      <c r="W2359" s="5">
        <f>O2359*T2359*_xll.XLOOKUP(U2359,CALCULATION!$A$15:$A$17, CALCULATION!$B$15:$B$17)</f>
        <v>10500</v>
      </c>
      <c r="X2359" s="5">
        <f>WORKSHEET[[#This Row],[Clients Total Cost]] / WORKSHEET[[#This Row],[Clients Rate per T2 (USD)]]</f>
        <v>35</v>
      </c>
      <c r="Y2359" s="5">
        <f>WORKSHEET[[#This Row],[Clients Rate per T2 (USD)]] - WORKSHEET[[#This Row],[Supplier Rate Per t2 (USD)]]</f>
        <v>300</v>
      </c>
      <c r="Z2359" s="5">
        <f>WORKSHEET[[#This Row],[Profit Per T]] * WORKSHEET[[#This Row],[Weight]]</f>
        <v>10500</v>
      </c>
      <c r="AA2359">
        <v>0</v>
      </c>
      <c r="AB2359" s="1">
        <v>1.05</v>
      </c>
      <c r="AC2359" s="1">
        <v>0.70000000000000007</v>
      </c>
      <c r="AD2359" s="1">
        <v>0.875</v>
      </c>
      <c r="AE2359" s="1">
        <f>WORKSHEET[[#This Row],[Delay at toll gate in days]] +WORKSHEET[[#This Row],[Delay at workshop in days]] +WORKSHEET[[#This Row],[Delay at border in days]]</f>
        <v>2.625</v>
      </c>
    </row>
    <row r="2360" spans="1:31" x14ac:dyDescent="0.35">
      <c r="A2360" t="s">
        <v>2381</v>
      </c>
      <c r="B2360" t="s">
        <v>10</v>
      </c>
      <c r="C2360" t="s">
        <v>56</v>
      </c>
      <c r="D2360" t="s">
        <v>3615</v>
      </c>
      <c r="E2360" t="s">
        <v>3618</v>
      </c>
      <c r="F2360" t="str">
        <f>WORKSHEET[[#This Row],[Depart From]]&amp;"-"&amp;WORKSHEET[[#This Row],[Arrive To]]</f>
        <v>Mombasa-Tripoli</v>
      </c>
      <c r="G2360" s="2">
        <v>44601</v>
      </c>
      <c r="H2360" s="2">
        <v>44608</v>
      </c>
      <c r="I2360" s="2" t="str">
        <f t="shared" si="36"/>
        <v>Delivered</v>
      </c>
      <c r="J2360" s="2" t="str">
        <f>TEXT(WORKSHEET[[#This Row],[Offloading Date]], "mmm")</f>
        <v>Feb</v>
      </c>
      <c r="K2360" s="2" t="str">
        <f>IF(OR(WORKSHEET[[#This Row],[Year]]="", ISBLANK(WORKSHEET[[#This Row],[Year]]), WORKSHEET[[#This Row],[Year]]="null"), "Exclude", "Include")</f>
        <v>Include</v>
      </c>
      <c r="L2360" t="s">
        <v>16</v>
      </c>
      <c r="M2360" t="s">
        <v>16</v>
      </c>
      <c r="N2360" t="s">
        <v>13</v>
      </c>
      <c r="O2360">
        <v>35</v>
      </c>
      <c r="P2360">
        <v>600</v>
      </c>
      <c r="Q2360" t="s">
        <v>14</v>
      </c>
      <c r="R2360">
        <f>P2360 * _xll.XLOOKUP(Q2360,CALCULATION!$A$15:$A$17, CALCULATION!$B$15:$B$17 )</f>
        <v>600</v>
      </c>
      <c r="S2360" s="5">
        <f>O2360*P2360*_xll.XLOOKUP(Q2360,CALCULATION!$A$15:$A$17, CALCULATION!$B$15:$B$17)</f>
        <v>21000</v>
      </c>
      <c r="T2360">
        <v>300</v>
      </c>
      <c r="U2360" t="s">
        <v>14</v>
      </c>
      <c r="V2360">
        <f>T2360 * _xll.XLOOKUP(U2360,CALCULATION!$A$15:$A$17, CALCULATION!$B$15:$B$17 )</f>
        <v>300</v>
      </c>
      <c r="W2360" s="5">
        <f>O2360*T2360*_xll.XLOOKUP(U2360,CALCULATION!$A$15:$A$17, CALCULATION!$B$15:$B$17)</f>
        <v>10500</v>
      </c>
      <c r="X2360" s="5">
        <f>WORKSHEET[[#This Row],[Clients Total Cost]] / WORKSHEET[[#This Row],[Clients Rate per T2 (USD)]]</f>
        <v>35</v>
      </c>
      <c r="Y2360" s="5">
        <f>WORKSHEET[[#This Row],[Clients Rate per T2 (USD)]] - WORKSHEET[[#This Row],[Supplier Rate Per t2 (USD)]]</f>
        <v>300</v>
      </c>
      <c r="Z2360" s="5">
        <f>WORKSHEET[[#This Row],[Profit Per T]] * WORKSHEET[[#This Row],[Weight]]</f>
        <v>10500</v>
      </c>
      <c r="AA2360">
        <v>0</v>
      </c>
      <c r="AB2360" s="1">
        <v>1.05</v>
      </c>
      <c r="AC2360" s="1">
        <v>0.70000000000000007</v>
      </c>
      <c r="AD2360" s="1">
        <v>0.875</v>
      </c>
      <c r="AE2360" s="1">
        <f>WORKSHEET[[#This Row],[Delay at toll gate in days]] +WORKSHEET[[#This Row],[Delay at workshop in days]] +WORKSHEET[[#This Row],[Delay at border in days]]</f>
        <v>2.625</v>
      </c>
    </row>
    <row r="2361" spans="1:31" x14ac:dyDescent="0.35">
      <c r="A2361" t="s">
        <v>2382</v>
      </c>
      <c r="B2361" t="s">
        <v>10</v>
      </c>
      <c r="C2361" t="s">
        <v>56</v>
      </c>
      <c r="D2361" t="s">
        <v>3611</v>
      </c>
      <c r="E2361" t="s">
        <v>3613</v>
      </c>
      <c r="F2361" t="str">
        <f>WORKSHEET[[#This Row],[Depart From]]&amp;"-"&amp;WORKSHEET[[#This Row],[Arrive To]]</f>
        <v>Mogadishu-Sanaa</v>
      </c>
      <c r="G2361" s="2">
        <v>44601</v>
      </c>
      <c r="H2361" s="2">
        <v>44610</v>
      </c>
      <c r="I2361" s="2" t="str">
        <f t="shared" si="36"/>
        <v>Delivered</v>
      </c>
      <c r="J2361" s="2" t="str">
        <f>TEXT(WORKSHEET[[#This Row],[Offloading Date]], "mmm")</f>
        <v>Feb</v>
      </c>
      <c r="K2361" s="2" t="str">
        <f>IF(OR(WORKSHEET[[#This Row],[Year]]="", ISBLANK(WORKSHEET[[#This Row],[Year]]), WORKSHEET[[#This Row],[Year]]="null"), "Exclude", "Include")</f>
        <v>Include</v>
      </c>
      <c r="L2361" t="s">
        <v>16</v>
      </c>
      <c r="M2361" t="s">
        <v>16</v>
      </c>
      <c r="N2361" t="s">
        <v>13</v>
      </c>
      <c r="O2361">
        <v>35</v>
      </c>
      <c r="P2361">
        <v>600</v>
      </c>
      <c r="Q2361" t="s">
        <v>14</v>
      </c>
      <c r="R2361">
        <f>P2361 * _xll.XLOOKUP(Q2361,CALCULATION!$A$15:$A$17, CALCULATION!$B$15:$B$17 )</f>
        <v>600</v>
      </c>
      <c r="S2361" s="5">
        <f>O2361*P2361*_xll.XLOOKUP(Q2361,CALCULATION!$A$15:$A$17, CALCULATION!$B$15:$B$17)</f>
        <v>21000</v>
      </c>
      <c r="T2361">
        <v>300</v>
      </c>
      <c r="U2361" t="s">
        <v>14</v>
      </c>
      <c r="V2361">
        <f>T2361 * _xll.XLOOKUP(U2361,CALCULATION!$A$15:$A$17, CALCULATION!$B$15:$B$17 )</f>
        <v>300</v>
      </c>
      <c r="W2361" s="5">
        <f>O2361*T2361*_xll.XLOOKUP(U2361,CALCULATION!$A$15:$A$17, CALCULATION!$B$15:$B$17)</f>
        <v>10500</v>
      </c>
      <c r="X2361" s="5">
        <f>WORKSHEET[[#This Row],[Clients Total Cost]] / WORKSHEET[[#This Row],[Clients Rate per T2 (USD)]]</f>
        <v>35</v>
      </c>
      <c r="Y2361" s="5">
        <f>WORKSHEET[[#This Row],[Clients Rate per T2 (USD)]] - WORKSHEET[[#This Row],[Supplier Rate Per t2 (USD)]]</f>
        <v>300</v>
      </c>
      <c r="Z2361" s="5">
        <f>WORKSHEET[[#This Row],[Profit Per T]] * WORKSHEET[[#This Row],[Weight]]</f>
        <v>10500</v>
      </c>
      <c r="AA2361">
        <v>0</v>
      </c>
      <c r="AB2361" s="1">
        <v>1.3499999999999999</v>
      </c>
      <c r="AC2361" s="1">
        <v>0.9</v>
      </c>
      <c r="AD2361" s="1">
        <v>1.125</v>
      </c>
      <c r="AE2361" s="1">
        <f>WORKSHEET[[#This Row],[Delay at toll gate in days]] +WORKSHEET[[#This Row],[Delay at workshop in days]] +WORKSHEET[[#This Row],[Delay at border in days]]</f>
        <v>3.375</v>
      </c>
    </row>
    <row r="2362" spans="1:31" x14ac:dyDescent="0.35">
      <c r="A2362" t="s">
        <v>2383</v>
      </c>
      <c r="B2362" t="s">
        <v>10</v>
      </c>
      <c r="C2362" t="s">
        <v>56</v>
      </c>
      <c r="D2362" t="s">
        <v>3616</v>
      </c>
      <c r="E2362" t="s">
        <v>3618</v>
      </c>
      <c r="F2362" t="str">
        <f>WORKSHEET[[#This Row],[Depart From]]&amp;"-"&amp;WORKSHEET[[#This Row],[Arrive To]]</f>
        <v>Marrakech-Tripoli</v>
      </c>
      <c r="G2362" s="2">
        <v>44601</v>
      </c>
      <c r="H2362" s="2">
        <v>44610</v>
      </c>
      <c r="I2362" s="2" t="str">
        <f t="shared" si="36"/>
        <v>Delivered</v>
      </c>
      <c r="J2362" s="2" t="str">
        <f>TEXT(WORKSHEET[[#This Row],[Offloading Date]], "mmm")</f>
        <v>Feb</v>
      </c>
      <c r="K2362" s="2" t="str">
        <f>IF(OR(WORKSHEET[[#This Row],[Year]]="", ISBLANK(WORKSHEET[[#This Row],[Year]]), WORKSHEET[[#This Row],[Year]]="null"), "Exclude", "Include")</f>
        <v>Include</v>
      </c>
      <c r="L2362" t="s">
        <v>16</v>
      </c>
      <c r="M2362" t="s">
        <v>16</v>
      </c>
      <c r="N2362" t="s">
        <v>13</v>
      </c>
      <c r="O2362">
        <v>35</v>
      </c>
      <c r="P2362">
        <v>600</v>
      </c>
      <c r="Q2362" t="s">
        <v>14</v>
      </c>
      <c r="R2362">
        <f>P2362 * _xll.XLOOKUP(Q2362,CALCULATION!$A$15:$A$17, CALCULATION!$B$15:$B$17 )</f>
        <v>600</v>
      </c>
      <c r="S2362" s="5">
        <f>O2362*P2362*_xll.XLOOKUP(Q2362,CALCULATION!$A$15:$A$17, CALCULATION!$B$15:$B$17)</f>
        <v>21000</v>
      </c>
      <c r="T2362">
        <v>300</v>
      </c>
      <c r="U2362" t="s">
        <v>14</v>
      </c>
      <c r="V2362">
        <f>T2362 * _xll.XLOOKUP(U2362,CALCULATION!$A$15:$A$17, CALCULATION!$B$15:$B$17 )</f>
        <v>300</v>
      </c>
      <c r="W2362" s="5">
        <f>O2362*T2362*_xll.XLOOKUP(U2362,CALCULATION!$A$15:$A$17, CALCULATION!$B$15:$B$17)</f>
        <v>10500</v>
      </c>
      <c r="X2362" s="5">
        <f>WORKSHEET[[#This Row],[Clients Total Cost]] / WORKSHEET[[#This Row],[Clients Rate per T2 (USD)]]</f>
        <v>35</v>
      </c>
      <c r="Y2362" s="5">
        <f>WORKSHEET[[#This Row],[Clients Rate per T2 (USD)]] - WORKSHEET[[#This Row],[Supplier Rate Per t2 (USD)]]</f>
        <v>300</v>
      </c>
      <c r="Z2362" s="5">
        <f>WORKSHEET[[#This Row],[Profit Per T]] * WORKSHEET[[#This Row],[Weight]]</f>
        <v>10500</v>
      </c>
      <c r="AA2362">
        <v>0</v>
      </c>
      <c r="AB2362" s="1">
        <v>1.3499999999999999</v>
      </c>
      <c r="AC2362" s="1">
        <v>0.9</v>
      </c>
      <c r="AD2362" s="1">
        <v>1.125</v>
      </c>
      <c r="AE2362" s="1">
        <f>WORKSHEET[[#This Row],[Delay at toll gate in days]] +WORKSHEET[[#This Row],[Delay at workshop in days]] +WORKSHEET[[#This Row],[Delay at border in days]]</f>
        <v>3.375</v>
      </c>
    </row>
    <row r="2363" spans="1:31" x14ac:dyDescent="0.35">
      <c r="A2363" t="s">
        <v>2384</v>
      </c>
      <c r="B2363" t="s">
        <v>10</v>
      </c>
      <c r="C2363" t="s">
        <v>56</v>
      </c>
      <c r="D2363" t="s">
        <v>3620</v>
      </c>
      <c r="E2363" t="s">
        <v>3613</v>
      </c>
      <c r="F2363" t="str">
        <f>WORKSHEET[[#This Row],[Depart From]]&amp;"-"&amp;WORKSHEET[[#This Row],[Arrive To]]</f>
        <v>Zanzibar-Sanaa</v>
      </c>
      <c r="G2363" s="2">
        <v>44601</v>
      </c>
      <c r="H2363" s="2">
        <v>44611</v>
      </c>
      <c r="I2363" s="2" t="str">
        <f t="shared" si="36"/>
        <v>Delivered</v>
      </c>
      <c r="J2363" s="2" t="str">
        <f>TEXT(WORKSHEET[[#This Row],[Offloading Date]], "mmm")</f>
        <v>Feb</v>
      </c>
      <c r="K2363" s="2" t="str">
        <f>IF(OR(WORKSHEET[[#This Row],[Year]]="", ISBLANK(WORKSHEET[[#This Row],[Year]]), WORKSHEET[[#This Row],[Year]]="null"), "Exclude", "Include")</f>
        <v>Include</v>
      </c>
      <c r="L2363" t="s">
        <v>16</v>
      </c>
      <c r="M2363" t="s">
        <v>16</v>
      </c>
      <c r="N2363" t="s">
        <v>13</v>
      </c>
      <c r="O2363">
        <v>35</v>
      </c>
      <c r="P2363">
        <v>600</v>
      </c>
      <c r="Q2363" t="s">
        <v>14</v>
      </c>
      <c r="R2363">
        <f>P2363 * _xll.XLOOKUP(Q2363,CALCULATION!$A$15:$A$17, CALCULATION!$B$15:$B$17 )</f>
        <v>600</v>
      </c>
      <c r="S2363" s="5">
        <f>O2363*P2363*_xll.XLOOKUP(Q2363,CALCULATION!$A$15:$A$17, CALCULATION!$B$15:$B$17)</f>
        <v>21000</v>
      </c>
      <c r="T2363">
        <v>300</v>
      </c>
      <c r="U2363" t="s">
        <v>14</v>
      </c>
      <c r="V2363">
        <f>T2363 * _xll.XLOOKUP(U2363,CALCULATION!$A$15:$A$17, CALCULATION!$B$15:$B$17 )</f>
        <v>300</v>
      </c>
      <c r="W2363" s="5">
        <f>O2363*T2363*_xll.XLOOKUP(U2363,CALCULATION!$A$15:$A$17, CALCULATION!$B$15:$B$17)</f>
        <v>10500</v>
      </c>
      <c r="X2363" s="5">
        <f>WORKSHEET[[#This Row],[Clients Total Cost]] / WORKSHEET[[#This Row],[Clients Rate per T2 (USD)]]</f>
        <v>35</v>
      </c>
      <c r="Y2363" s="5">
        <f>WORKSHEET[[#This Row],[Clients Rate per T2 (USD)]] - WORKSHEET[[#This Row],[Supplier Rate Per t2 (USD)]]</f>
        <v>300</v>
      </c>
      <c r="Z2363" s="5">
        <f>WORKSHEET[[#This Row],[Profit Per T]] * WORKSHEET[[#This Row],[Weight]]</f>
        <v>10500</v>
      </c>
      <c r="AA2363">
        <v>0</v>
      </c>
      <c r="AB2363" s="1">
        <v>1.5</v>
      </c>
      <c r="AC2363" s="1">
        <v>1</v>
      </c>
      <c r="AD2363" s="1">
        <v>1.25</v>
      </c>
      <c r="AE2363" s="1">
        <f>WORKSHEET[[#This Row],[Delay at toll gate in days]] +WORKSHEET[[#This Row],[Delay at workshop in days]] +WORKSHEET[[#This Row],[Delay at border in days]]</f>
        <v>3.75</v>
      </c>
    </row>
    <row r="2364" spans="1:31" x14ac:dyDescent="0.35">
      <c r="A2364" t="s">
        <v>2385</v>
      </c>
      <c r="B2364" t="s">
        <v>10</v>
      </c>
      <c r="C2364" t="s">
        <v>56</v>
      </c>
      <c r="D2364" t="s">
        <v>3616</v>
      </c>
      <c r="E2364" t="s">
        <v>3618</v>
      </c>
      <c r="F2364" t="str">
        <f>WORKSHEET[[#This Row],[Depart From]]&amp;"-"&amp;WORKSHEET[[#This Row],[Arrive To]]</f>
        <v>Marrakech-Tripoli</v>
      </c>
      <c r="G2364" s="2">
        <v>44601</v>
      </c>
      <c r="H2364" s="2">
        <v>44610</v>
      </c>
      <c r="I2364" s="2" t="str">
        <f t="shared" si="36"/>
        <v>Delivered</v>
      </c>
      <c r="J2364" s="2" t="str">
        <f>TEXT(WORKSHEET[[#This Row],[Offloading Date]], "mmm")</f>
        <v>Feb</v>
      </c>
      <c r="K2364" s="2" t="str">
        <f>IF(OR(WORKSHEET[[#This Row],[Year]]="", ISBLANK(WORKSHEET[[#This Row],[Year]]), WORKSHEET[[#This Row],[Year]]="null"), "Exclude", "Include")</f>
        <v>Include</v>
      </c>
      <c r="L2364" t="s">
        <v>16</v>
      </c>
      <c r="M2364" t="s">
        <v>16</v>
      </c>
      <c r="N2364" t="s">
        <v>13</v>
      </c>
      <c r="O2364">
        <v>35</v>
      </c>
      <c r="P2364">
        <v>600</v>
      </c>
      <c r="Q2364" t="s">
        <v>14</v>
      </c>
      <c r="R2364">
        <f>P2364 * _xll.XLOOKUP(Q2364,CALCULATION!$A$15:$A$17, CALCULATION!$B$15:$B$17 )</f>
        <v>600</v>
      </c>
      <c r="S2364" s="5">
        <f>O2364*P2364*_xll.XLOOKUP(Q2364,CALCULATION!$A$15:$A$17, CALCULATION!$B$15:$B$17)</f>
        <v>21000</v>
      </c>
      <c r="T2364">
        <v>300</v>
      </c>
      <c r="U2364" t="s">
        <v>14</v>
      </c>
      <c r="V2364">
        <f>T2364 * _xll.XLOOKUP(U2364,CALCULATION!$A$15:$A$17, CALCULATION!$B$15:$B$17 )</f>
        <v>300</v>
      </c>
      <c r="W2364" s="5">
        <f>O2364*T2364*_xll.XLOOKUP(U2364,CALCULATION!$A$15:$A$17, CALCULATION!$B$15:$B$17)</f>
        <v>10500</v>
      </c>
      <c r="X2364" s="5">
        <f>WORKSHEET[[#This Row],[Clients Total Cost]] / WORKSHEET[[#This Row],[Clients Rate per T2 (USD)]]</f>
        <v>35</v>
      </c>
      <c r="Y2364" s="5">
        <f>WORKSHEET[[#This Row],[Clients Rate per T2 (USD)]] - WORKSHEET[[#This Row],[Supplier Rate Per t2 (USD)]]</f>
        <v>300</v>
      </c>
      <c r="Z2364" s="5">
        <f>WORKSHEET[[#This Row],[Profit Per T]] * WORKSHEET[[#This Row],[Weight]]</f>
        <v>10500</v>
      </c>
      <c r="AA2364">
        <v>0</v>
      </c>
      <c r="AB2364" s="1">
        <v>1.3499999999999999</v>
      </c>
      <c r="AC2364" s="1">
        <v>0.9</v>
      </c>
      <c r="AD2364" s="1">
        <v>1.125</v>
      </c>
      <c r="AE2364" s="1">
        <f>WORKSHEET[[#This Row],[Delay at toll gate in days]] +WORKSHEET[[#This Row],[Delay at workshop in days]] +WORKSHEET[[#This Row],[Delay at border in days]]</f>
        <v>3.375</v>
      </c>
    </row>
    <row r="2365" spans="1:31" x14ac:dyDescent="0.35">
      <c r="A2365" t="s">
        <v>2386</v>
      </c>
      <c r="B2365" t="s">
        <v>10</v>
      </c>
      <c r="C2365" t="s">
        <v>56</v>
      </c>
      <c r="D2365" t="s">
        <v>3620</v>
      </c>
      <c r="E2365" t="s">
        <v>3614</v>
      </c>
      <c r="F2365" t="str">
        <f>WORKSHEET[[#This Row],[Depart From]]&amp;"-"&amp;WORKSHEET[[#This Row],[Arrive To]]</f>
        <v>Zanzibar-Alger</v>
      </c>
      <c r="G2365" s="2">
        <v>44601</v>
      </c>
      <c r="H2365" s="2">
        <v>44609</v>
      </c>
      <c r="I2365" s="2" t="str">
        <f t="shared" si="36"/>
        <v>Delivered</v>
      </c>
      <c r="J2365" s="2" t="str">
        <f>TEXT(WORKSHEET[[#This Row],[Offloading Date]], "mmm")</f>
        <v>Feb</v>
      </c>
      <c r="K2365" s="2" t="str">
        <f>IF(OR(WORKSHEET[[#This Row],[Year]]="", ISBLANK(WORKSHEET[[#This Row],[Year]]), WORKSHEET[[#This Row],[Year]]="null"), "Exclude", "Include")</f>
        <v>Include</v>
      </c>
      <c r="L2365" t="s">
        <v>16</v>
      </c>
      <c r="M2365" t="s">
        <v>16</v>
      </c>
      <c r="N2365" t="s">
        <v>13</v>
      </c>
      <c r="O2365">
        <v>35</v>
      </c>
      <c r="P2365">
        <v>600</v>
      </c>
      <c r="Q2365" t="s">
        <v>14</v>
      </c>
      <c r="R2365">
        <f>P2365 * _xll.XLOOKUP(Q2365,CALCULATION!$A$15:$A$17, CALCULATION!$B$15:$B$17 )</f>
        <v>600</v>
      </c>
      <c r="S2365" s="5">
        <f>O2365*P2365*_xll.XLOOKUP(Q2365,CALCULATION!$A$15:$A$17, CALCULATION!$B$15:$B$17)</f>
        <v>21000</v>
      </c>
      <c r="T2365">
        <v>300</v>
      </c>
      <c r="U2365" t="s">
        <v>14</v>
      </c>
      <c r="V2365">
        <f>T2365 * _xll.XLOOKUP(U2365,CALCULATION!$A$15:$A$17, CALCULATION!$B$15:$B$17 )</f>
        <v>300</v>
      </c>
      <c r="W2365" s="5">
        <f>O2365*T2365*_xll.XLOOKUP(U2365,CALCULATION!$A$15:$A$17, CALCULATION!$B$15:$B$17)</f>
        <v>10500</v>
      </c>
      <c r="X2365" s="5">
        <f>WORKSHEET[[#This Row],[Clients Total Cost]] / WORKSHEET[[#This Row],[Clients Rate per T2 (USD)]]</f>
        <v>35</v>
      </c>
      <c r="Y2365" s="5">
        <f>WORKSHEET[[#This Row],[Clients Rate per T2 (USD)]] - WORKSHEET[[#This Row],[Supplier Rate Per t2 (USD)]]</f>
        <v>300</v>
      </c>
      <c r="Z2365" s="5">
        <f>WORKSHEET[[#This Row],[Profit Per T]] * WORKSHEET[[#This Row],[Weight]]</f>
        <v>10500</v>
      </c>
      <c r="AA2365">
        <v>0</v>
      </c>
      <c r="AB2365" s="1">
        <v>1.2</v>
      </c>
      <c r="AC2365" s="1">
        <v>0.8</v>
      </c>
      <c r="AD2365" s="1">
        <v>1</v>
      </c>
      <c r="AE2365" s="1">
        <f>WORKSHEET[[#This Row],[Delay at toll gate in days]] +WORKSHEET[[#This Row],[Delay at workshop in days]] +WORKSHEET[[#This Row],[Delay at border in days]]</f>
        <v>3</v>
      </c>
    </row>
    <row r="2366" spans="1:31" x14ac:dyDescent="0.35">
      <c r="A2366" t="s">
        <v>2387</v>
      </c>
      <c r="B2366" t="s">
        <v>10</v>
      </c>
      <c r="C2366" t="s">
        <v>56</v>
      </c>
      <c r="D2366" t="s">
        <v>3616</v>
      </c>
      <c r="E2366" t="s">
        <v>3614</v>
      </c>
      <c r="F2366" t="str">
        <f>WORKSHEET[[#This Row],[Depart From]]&amp;"-"&amp;WORKSHEET[[#This Row],[Arrive To]]</f>
        <v>Marrakech-Alger</v>
      </c>
      <c r="G2366" s="2">
        <v>44601</v>
      </c>
      <c r="H2366" s="2">
        <v>44610</v>
      </c>
      <c r="I2366" s="2" t="str">
        <f t="shared" si="36"/>
        <v>Delivered</v>
      </c>
      <c r="J2366" s="2" t="str">
        <f>TEXT(WORKSHEET[[#This Row],[Offloading Date]], "mmm")</f>
        <v>Feb</v>
      </c>
      <c r="K2366" s="2" t="str">
        <f>IF(OR(WORKSHEET[[#This Row],[Year]]="", ISBLANK(WORKSHEET[[#This Row],[Year]]), WORKSHEET[[#This Row],[Year]]="null"), "Exclude", "Include")</f>
        <v>Include</v>
      </c>
      <c r="L2366" t="s">
        <v>16</v>
      </c>
      <c r="M2366" t="s">
        <v>16</v>
      </c>
      <c r="N2366" t="s">
        <v>13</v>
      </c>
      <c r="O2366">
        <v>35</v>
      </c>
      <c r="P2366">
        <v>600</v>
      </c>
      <c r="Q2366" t="s">
        <v>14</v>
      </c>
      <c r="R2366">
        <f>P2366 * _xll.XLOOKUP(Q2366,CALCULATION!$A$15:$A$17, CALCULATION!$B$15:$B$17 )</f>
        <v>600</v>
      </c>
      <c r="S2366" s="5">
        <f>O2366*P2366*_xll.XLOOKUP(Q2366,CALCULATION!$A$15:$A$17, CALCULATION!$B$15:$B$17)</f>
        <v>21000</v>
      </c>
      <c r="T2366">
        <v>300</v>
      </c>
      <c r="U2366" t="s">
        <v>14</v>
      </c>
      <c r="V2366">
        <f>T2366 * _xll.XLOOKUP(U2366,CALCULATION!$A$15:$A$17, CALCULATION!$B$15:$B$17 )</f>
        <v>300</v>
      </c>
      <c r="W2366" s="5">
        <f>O2366*T2366*_xll.XLOOKUP(U2366,CALCULATION!$A$15:$A$17, CALCULATION!$B$15:$B$17)</f>
        <v>10500</v>
      </c>
      <c r="X2366" s="5">
        <f>WORKSHEET[[#This Row],[Clients Total Cost]] / WORKSHEET[[#This Row],[Clients Rate per T2 (USD)]]</f>
        <v>35</v>
      </c>
      <c r="Y2366" s="5">
        <f>WORKSHEET[[#This Row],[Clients Rate per T2 (USD)]] - WORKSHEET[[#This Row],[Supplier Rate Per t2 (USD)]]</f>
        <v>300</v>
      </c>
      <c r="Z2366" s="5">
        <f>WORKSHEET[[#This Row],[Profit Per T]] * WORKSHEET[[#This Row],[Weight]]</f>
        <v>10500</v>
      </c>
      <c r="AA2366">
        <v>0</v>
      </c>
      <c r="AB2366" s="1">
        <v>1.3499999999999999</v>
      </c>
      <c r="AC2366" s="1">
        <v>0.9</v>
      </c>
      <c r="AD2366" s="1">
        <v>1.125</v>
      </c>
      <c r="AE2366" s="1">
        <f>WORKSHEET[[#This Row],[Delay at toll gate in days]] +WORKSHEET[[#This Row],[Delay at workshop in days]] +WORKSHEET[[#This Row],[Delay at border in days]]</f>
        <v>3.375</v>
      </c>
    </row>
    <row r="2367" spans="1:31" x14ac:dyDescent="0.35">
      <c r="A2367" t="s">
        <v>2388</v>
      </c>
      <c r="B2367" t="s">
        <v>10</v>
      </c>
      <c r="C2367" t="s">
        <v>56</v>
      </c>
      <c r="D2367" t="s">
        <v>3615</v>
      </c>
      <c r="E2367" t="s">
        <v>3614</v>
      </c>
      <c r="F2367" t="str">
        <f>WORKSHEET[[#This Row],[Depart From]]&amp;"-"&amp;WORKSHEET[[#This Row],[Arrive To]]</f>
        <v>Mombasa-Alger</v>
      </c>
      <c r="G2367" s="2">
        <v>44601</v>
      </c>
      <c r="H2367" s="2">
        <v>44610</v>
      </c>
      <c r="I2367" s="2" t="str">
        <f t="shared" si="36"/>
        <v>Delivered</v>
      </c>
      <c r="J2367" s="2" t="str">
        <f>TEXT(WORKSHEET[[#This Row],[Offloading Date]], "mmm")</f>
        <v>Feb</v>
      </c>
      <c r="K2367" s="2" t="str">
        <f>IF(OR(WORKSHEET[[#This Row],[Year]]="", ISBLANK(WORKSHEET[[#This Row],[Year]]), WORKSHEET[[#This Row],[Year]]="null"), "Exclude", "Include")</f>
        <v>Include</v>
      </c>
      <c r="L2367" t="s">
        <v>16</v>
      </c>
      <c r="M2367" t="s">
        <v>16</v>
      </c>
      <c r="N2367" t="s">
        <v>13</v>
      </c>
      <c r="O2367">
        <v>35</v>
      </c>
      <c r="P2367">
        <v>600</v>
      </c>
      <c r="Q2367" t="s">
        <v>14</v>
      </c>
      <c r="R2367">
        <f>P2367 * _xll.XLOOKUP(Q2367,CALCULATION!$A$15:$A$17, CALCULATION!$B$15:$B$17 )</f>
        <v>600</v>
      </c>
      <c r="S2367" s="5">
        <f>O2367*P2367*_xll.XLOOKUP(Q2367,CALCULATION!$A$15:$A$17, CALCULATION!$B$15:$B$17)</f>
        <v>21000</v>
      </c>
      <c r="T2367">
        <v>300</v>
      </c>
      <c r="U2367" t="s">
        <v>14</v>
      </c>
      <c r="V2367">
        <f>T2367 * _xll.XLOOKUP(U2367,CALCULATION!$A$15:$A$17, CALCULATION!$B$15:$B$17 )</f>
        <v>300</v>
      </c>
      <c r="W2367" s="5">
        <f>O2367*T2367*_xll.XLOOKUP(U2367,CALCULATION!$A$15:$A$17, CALCULATION!$B$15:$B$17)</f>
        <v>10500</v>
      </c>
      <c r="X2367" s="5">
        <f>WORKSHEET[[#This Row],[Clients Total Cost]] / WORKSHEET[[#This Row],[Clients Rate per T2 (USD)]]</f>
        <v>35</v>
      </c>
      <c r="Y2367" s="5">
        <f>WORKSHEET[[#This Row],[Clients Rate per T2 (USD)]] - WORKSHEET[[#This Row],[Supplier Rate Per t2 (USD)]]</f>
        <v>300</v>
      </c>
      <c r="Z2367" s="5">
        <f>WORKSHEET[[#This Row],[Profit Per T]] * WORKSHEET[[#This Row],[Weight]]</f>
        <v>10500</v>
      </c>
      <c r="AA2367">
        <v>0</v>
      </c>
      <c r="AB2367" s="1">
        <v>1.3499999999999999</v>
      </c>
      <c r="AC2367" s="1">
        <v>0.9</v>
      </c>
      <c r="AD2367" s="1">
        <v>1.125</v>
      </c>
      <c r="AE2367" s="1">
        <f>WORKSHEET[[#This Row],[Delay at toll gate in days]] +WORKSHEET[[#This Row],[Delay at workshop in days]] +WORKSHEET[[#This Row],[Delay at border in days]]</f>
        <v>3.375</v>
      </c>
    </row>
    <row r="2368" spans="1:31" x14ac:dyDescent="0.35">
      <c r="A2368" t="s">
        <v>2389</v>
      </c>
      <c r="B2368" t="s">
        <v>10</v>
      </c>
      <c r="C2368" t="s">
        <v>56</v>
      </c>
      <c r="D2368" t="s">
        <v>3616</v>
      </c>
      <c r="E2368" t="s">
        <v>3612</v>
      </c>
      <c r="F2368" t="str">
        <f>WORKSHEET[[#This Row],[Depart From]]&amp;"-"&amp;WORKSHEET[[#This Row],[Arrive To]]</f>
        <v>Marrakech-Victoria</v>
      </c>
      <c r="G2368" s="2">
        <v>44601</v>
      </c>
      <c r="H2368" s="2">
        <v>44612</v>
      </c>
      <c r="I2368" s="2" t="str">
        <f t="shared" si="36"/>
        <v>Delivered</v>
      </c>
      <c r="J2368" s="2" t="str">
        <f>TEXT(WORKSHEET[[#This Row],[Offloading Date]], "mmm")</f>
        <v>Feb</v>
      </c>
      <c r="K2368" s="2" t="str">
        <f>IF(OR(WORKSHEET[[#This Row],[Year]]="", ISBLANK(WORKSHEET[[#This Row],[Year]]), WORKSHEET[[#This Row],[Year]]="null"), "Exclude", "Include")</f>
        <v>Include</v>
      </c>
      <c r="L2368" t="s">
        <v>16</v>
      </c>
      <c r="M2368" t="s">
        <v>16</v>
      </c>
      <c r="N2368" t="s">
        <v>13</v>
      </c>
      <c r="O2368">
        <v>35</v>
      </c>
      <c r="P2368">
        <v>600</v>
      </c>
      <c r="Q2368" t="s">
        <v>14</v>
      </c>
      <c r="R2368">
        <f>P2368 * _xll.XLOOKUP(Q2368,CALCULATION!$A$15:$A$17, CALCULATION!$B$15:$B$17 )</f>
        <v>600</v>
      </c>
      <c r="S2368" s="5">
        <f>O2368*P2368*_xll.XLOOKUP(Q2368,CALCULATION!$A$15:$A$17, CALCULATION!$B$15:$B$17)</f>
        <v>21000</v>
      </c>
      <c r="T2368">
        <v>300</v>
      </c>
      <c r="U2368" t="s">
        <v>14</v>
      </c>
      <c r="V2368">
        <f>T2368 * _xll.XLOOKUP(U2368,CALCULATION!$A$15:$A$17, CALCULATION!$B$15:$B$17 )</f>
        <v>300</v>
      </c>
      <c r="W2368" s="5">
        <f>O2368*T2368*_xll.XLOOKUP(U2368,CALCULATION!$A$15:$A$17, CALCULATION!$B$15:$B$17)</f>
        <v>10500</v>
      </c>
      <c r="X2368" s="5">
        <f>WORKSHEET[[#This Row],[Clients Total Cost]] / WORKSHEET[[#This Row],[Clients Rate per T2 (USD)]]</f>
        <v>35</v>
      </c>
      <c r="Y2368" s="5">
        <f>WORKSHEET[[#This Row],[Clients Rate per T2 (USD)]] - WORKSHEET[[#This Row],[Supplier Rate Per t2 (USD)]]</f>
        <v>300</v>
      </c>
      <c r="Z2368" s="5">
        <f>WORKSHEET[[#This Row],[Profit Per T]] * WORKSHEET[[#This Row],[Weight]]</f>
        <v>10500</v>
      </c>
      <c r="AA2368">
        <v>0</v>
      </c>
      <c r="AB2368" s="1">
        <v>1.65</v>
      </c>
      <c r="AC2368" s="1">
        <v>1.1000000000000001</v>
      </c>
      <c r="AD2368" s="1">
        <v>1.375</v>
      </c>
      <c r="AE2368" s="1">
        <f>WORKSHEET[[#This Row],[Delay at toll gate in days]] +WORKSHEET[[#This Row],[Delay at workshop in days]] +WORKSHEET[[#This Row],[Delay at border in days]]</f>
        <v>4.125</v>
      </c>
    </row>
    <row r="2369" spans="1:31" x14ac:dyDescent="0.35">
      <c r="A2369" t="s">
        <v>2390</v>
      </c>
      <c r="B2369" t="s">
        <v>10</v>
      </c>
      <c r="C2369" t="s">
        <v>56</v>
      </c>
      <c r="D2369" t="s">
        <v>3619</v>
      </c>
      <c r="E2369" t="s">
        <v>3614</v>
      </c>
      <c r="F2369" t="str">
        <f>WORKSHEET[[#This Row],[Depart From]]&amp;"-"&amp;WORKSHEET[[#This Row],[Arrive To]]</f>
        <v>Addis Ababa-Alger</v>
      </c>
      <c r="G2369" s="2">
        <v>44603</v>
      </c>
      <c r="H2369" s="2">
        <v>44612</v>
      </c>
      <c r="I2369" s="2" t="str">
        <f t="shared" si="36"/>
        <v>Delivered</v>
      </c>
      <c r="J2369" s="2" t="str">
        <f>TEXT(WORKSHEET[[#This Row],[Offloading Date]], "mmm")</f>
        <v>Feb</v>
      </c>
      <c r="K2369" s="2" t="str">
        <f>IF(OR(WORKSHEET[[#This Row],[Year]]="", ISBLANK(WORKSHEET[[#This Row],[Year]]), WORKSHEET[[#This Row],[Year]]="null"), "Exclude", "Include")</f>
        <v>Include</v>
      </c>
      <c r="L2369" t="s">
        <v>16</v>
      </c>
      <c r="M2369" t="s">
        <v>16</v>
      </c>
      <c r="N2369" t="s">
        <v>13</v>
      </c>
      <c r="O2369">
        <v>35</v>
      </c>
      <c r="P2369">
        <v>600</v>
      </c>
      <c r="Q2369" t="s">
        <v>14</v>
      </c>
      <c r="R2369">
        <f>P2369 * _xll.XLOOKUP(Q2369,CALCULATION!$A$15:$A$17, CALCULATION!$B$15:$B$17 )</f>
        <v>600</v>
      </c>
      <c r="S2369" s="5">
        <f>O2369*P2369*_xll.XLOOKUP(Q2369,CALCULATION!$A$15:$A$17, CALCULATION!$B$15:$B$17)</f>
        <v>21000</v>
      </c>
      <c r="T2369">
        <v>300</v>
      </c>
      <c r="U2369" t="s">
        <v>14</v>
      </c>
      <c r="V2369">
        <f>T2369 * _xll.XLOOKUP(U2369,CALCULATION!$A$15:$A$17, CALCULATION!$B$15:$B$17 )</f>
        <v>300</v>
      </c>
      <c r="W2369" s="5">
        <f>O2369*T2369*_xll.XLOOKUP(U2369,CALCULATION!$A$15:$A$17, CALCULATION!$B$15:$B$17)</f>
        <v>10500</v>
      </c>
      <c r="X2369" s="5">
        <f>WORKSHEET[[#This Row],[Clients Total Cost]] / WORKSHEET[[#This Row],[Clients Rate per T2 (USD)]]</f>
        <v>35</v>
      </c>
      <c r="Y2369" s="5">
        <f>WORKSHEET[[#This Row],[Clients Rate per T2 (USD)]] - WORKSHEET[[#This Row],[Supplier Rate Per t2 (USD)]]</f>
        <v>300</v>
      </c>
      <c r="Z2369" s="5">
        <f>WORKSHEET[[#This Row],[Profit Per T]] * WORKSHEET[[#This Row],[Weight]]</f>
        <v>10500</v>
      </c>
      <c r="AA2369">
        <v>0</v>
      </c>
      <c r="AB2369" s="1">
        <v>1.3499999999999999</v>
      </c>
      <c r="AC2369" s="1">
        <v>0.9</v>
      </c>
      <c r="AD2369" s="1">
        <v>1.125</v>
      </c>
      <c r="AE2369" s="1">
        <f>WORKSHEET[[#This Row],[Delay at toll gate in days]] +WORKSHEET[[#This Row],[Delay at workshop in days]] +WORKSHEET[[#This Row],[Delay at border in days]]</f>
        <v>3.375</v>
      </c>
    </row>
    <row r="2370" spans="1:31" x14ac:dyDescent="0.35">
      <c r="A2370" t="s">
        <v>2391</v>
      </c>
      <c r="B2370" t="s">
        <v>10</v>
      </c>
      <c r="C2370" t="s">
        <v>56</v>
      </c>
      <c r="D2370" t="s">
        <v>3611</v>
      </c>
      <c r="E2370" t="s">
        <v>3617</v>
      </c>
      <c r="F2370" t="str">
        <f>WORKSHEET[[#This Row],[Depart From]]&amp;"-"&amp;WORKSHEET[[#This Row],[Arrive To]]</f>
        <v>Mogadishu-Lagos</v>
      </c>
      <c r="G2370" s="2">
        <v>44603</v>
      </c>
      <c r="H2370" s="2">
        <v>44612</v>
      </c>
      <c r="I2370" s="2" t="str">
        <f t="shared" ref="I2370:I2433" si="37">IF(OR(H2370="", H2370="NULL"), "Failed","Delivered")</f>
        <v>Delivered</v>
      </c>
      <c r="J2370" s="2" t="str">
        <f>TEXT(WORKSHEET[[#This Row],[Offloading Date]], "mmm")</f>
        <v>Feb</v>
      </c>
      <c r="K2370" s="2" t="str">
        <f>IF(OR(WORKSHEET[[#This Row],[Year]]="", ISBLANK(WORKSHEET[[#This Row],[Year]]), WORKSHEET[[#This Row],[Year]]="null"), "Exclude", "Include")</f>
        <v>Include</v>
      </c>
      <c r="L2370" t="s">
        <v>16</v>
      </c>
      <c r="M2370" t="s">
        <v>16</v>
      </c>
      <c r="N2370" t="s">
        <v>13</v>
      </c>
      <c r="O2370">
        <v>35</v>
      </c>
      <c r="P2370">
        <v>600</v>
      </c>
      <c r="Q2370" t="s">
        <v>14</v>
      </c>
      <c r="R2370">
        <f>P2370 * _xll.XLOOKUP(Q2370,CALCULATION!$A$15:$A$17, CALCULATION!$B$15:$B$17 )</f>
        <v>600</v>
      </c>
      <c r="S2370" s="5">
        <f>O2370*P2370*_xll.XLOOKUP(Q2370,CALCULATION!$A$15:$A$17, CALCULATION!$B$15:$B$17)</f>
        <v>21000</v>
      </c>
      <c r="T2370">
        <v>300</v>
      </c>
      <c r="U2370" t="s">
        <v>14</v>
      </c>
      <c r="V2370">
        <f>T2370 * _xll.XLOOKUP(U2370,CALCULATION!$A$15:$A$17, CALCULATION!$B$15:$B$17 )</f>
        <v>300</v>
      </c>
      <c r="W2370" s="5">
        <f>O2370*T2370*_xll.XLOOKUP(U2370,CALCULATION!$A$15:$A$17, CALCULATION!$B$15:$B$17)</f>
        <v>10500</v>
      </c>
      <c r="X2370" s="5">
        <f>WORKSHEET[[#This Row],[Clients Total Cost]] / WORKSHEET[[#This Row],[Clients Rate per T2 (USD)]]</f>
        <v>35</v>
      </c>
      <c r="Y2370" s="5">
        <f>WORKSHEET[[#This Row],[Clients Rate per T2 (USD)]] - WORKSHEET[[#This Row],[Supplier Rate Per t2 (USD)]]</f>
        <v>300</v>
      </c>
      <c r="Z2370" s="5">
        <f>WORKSHEET[[#This Row],[Profit Per T]] * WORKSHEET[[#This Row],[Weight]]</f>
        <v>10500</v>
      </c>
      <c r="AA2370">
        <v>0</v>
      </c>
      <c r="AB2370" s="1">
        <v>1.3499999999999999</v>
      </c>
      <c r="AC2370" s="1">
        <v>0.9</v>
      </c>
      <c r="AD2370" s="1">
        <v>1.125</v>
      </c>
      <c r="AE2370" s="1">
        <f>WORKSHEET[[#This Row],[Delay at toll gate in days]] +WORKSHEET[[#This Row],[Delay at workshop in days]] +WORKSHEET[[#This Row],[Delay at border in days]]</f>
        <v>3.375</v>
      </c>
    </row>
    <row r="2371" spans="1:31" x14ac:dyDescent="0.35">
      <c r="A2371" t="s">
        <v>2392</v>
      </c>
      <c r="B2371" t="s">
        <v>10</v>
      </c>
      <c r="C2371" t="s">
        <v>56</v>
      </c>
      <c r="D2371" t="s">
        <v>3620</v>
      </c>
      <c r="E2371" t="s">
        <v>3618</v>
      </c>
      <c r="F2371" t="str">
        <f>WORKSHEET[[#This Row],[Depart From]]&amp;"-"&amp;WORKSHEET[[#This Row],[Arrive To]]</f>
        <v>Zanzibar-Tripoli</v>
      </c>
      <c r="G2371" s="2">
        <v>44603</v>
      </c>
      <c r="H2371" s="2">
        <v>44612</v>
      </c>
      <c r="I2371" s="2" t="str">
        <f t="shared" si="37"/>
        <v>Delivered</v>
      </c>
      <c r="J2371" s="2" t="str">
        <f>TEXT(WORKSHEET[[#This Row],[Offloading Date]], "mmm")</f>
        <v>Feb</v>
      </c>
      <c r="K2371" s="2" t="str">
        <f>IF(OR(WORKSHEET[[#This Row],[Year]]="", ISBLANK(WORKSHEET[[#This Row],[Year]]), WORKSHEET[[#This Row],[Year]]="null"), "Exclude", "Include")</f>
        <v>Include</v>
      </c>
      <c r="L2371" t="s">
        <v>16</v>
      </c>
      <c r="M2371" t="s">
        <v>16</v>
      </c>
      <c r="N2371" t="s">
        <v>13</v>
      </c>
      <c r="O2371">
        <v>35</v>
      </c>
      <c r="P2371">
        <v>600</v>
      </c>
      <c r="Q2371" t="s">
        <v>14</v>
      </c>
      <c r="R2371">
        <f>P2371 * _xll.XLOOKUP(Q2371,CALCULATION!$A$15:$A$17, CALCULATION!$B$15:$B$17 )</f>
        <v>600</v>
      </c>
      <c r="S2371" s="5">
        <f>O2371*P2371*_xll.XLOOKUP(Q2371,CALCULATION!$A$15:$A$17, CALCULATION!$B$15:$B$17)</f>
        <v>21000</v>
      </c>
      <c r="T2371">
        <v>300</v>
      </c>
      <c r="U2371" t="s">
        <v>14</v>
      </c>
      <c r="V2371">
        <f>T2371 * _xll.XLOOKUP(U2371,CALCULATION!$A$15:$A$17, CALCULATION!$B$15:$B$17 )</f>
        <v>300</v>
      </c>
      <c r="W2371" s="5">
        <f>O2371*T2371*_xll.XLOOKUP(U2371,CALCULATION!$A$15:$A$17, CALCULATION!$B$15:$B$17)</f>
        <v>10500</v>
      </c>
      <c r="X2371" s="5">
        <f>WORKSHEET[[#This Row],[Clients Total Cost]] / WORKSHEET[[#This Row],[Clients Rate per T2 (USD)]]</f>
        <v>35</v>
      </c>
      <c r="Y2371" s="5">
        <f>WORKSHEET[[#This Row],[Clients Rate per T2 (USD)]] - WORKSHEET[[#This Row],[Supplier Rate Per t2 (USD)]]</f>
        <v>300</v>
      </c>
      <c r="Z2371" s="5">
        <f>WORKSHEET[[#This Row],[Profit Per T]] * WORKSHEET[[#This Row],[Weight]]</f>
        <v>10500</v>
      </c>
      <c r="AA2371">
        <v>0</v>
      </c>
      <c r="AB2371" s="1">
        <v>1.3499999999999999</v>
      </c>
      <c r="AC2371" s="1">
        <v>0.9</v>
      </c>
      <c r="AD2371" s="1">
        <v>1.125</v>
      </c>
      <c r="AE2371" s="1">
        <f>WORKSHEET[[#This Row],[Delay at toll gate in days]] +WORKSHEET[[#This Row],[Delay at workshop in days]] +WORKSHEET[[#This Row],[Delay at border in days]]</f>
        <v>3.375</v>
      </c>
    </row>
    <row r="2372" spans="1:31" x14ac:dyDescent="0.35">
      <c r="A2372" t="s">
        <v>2393</v>
      </c>
      <c r="B2372" t="s">
        <v>10</v>
      </c>
      <c r="C2372" t="s">
        <v>56</v>
      </c>
      <c r="D2372" t="s">
        <v>3611</v>
      </c>
      <c r="E2372" t="s">
        <v>3613</v>
      </c>
      <c r="F2372" t="str">
        <f>WORKSHEET[[#This Row],[Depart From]]&amp;"-"&amp;WORKSHEET[[#This Row],[Arrive To]]</f>
        <v>Mogadishu-Sanaa</v>
      </c>
      <c r="G2372" s="2">
        <v>44603</v>
      </c>
      <c r="H2372" s="2">
        <v>44612</v>
      </c>
      <c r="I2372" s="2" t="str">
        <f t="shared" si="37"/>
        <v>Delivered</v>
      </c>
      <c r="J2372" s="2" t="str">
        <f>TEXT(WORKSHEET[[#This Row],[Offloading Date]], "mmm")</f>
        <v>Feb</v>
      </c>
      <c r="K2372" s="2" t="str">
        <f>IF(OR(WORKSHEET[[#This Row],[Year]]="", ISBLANK(WORKSHEET[[#This Row],[Year]]), WORKSHEET[[#This Row],[Year]]="null"), "Exclude", "Include")</f>
        <v>Include</v>
      </c>
      <c r="L2372" t="s">
        <v>16</v>
      </c>
      <c r="M2372" t="s">
        <v>16</v>
      </c>
      <c r="N2372" t="s">
        <v>13</v>
      </c>
      <c r="O2372">
        <v>35</v>
      </c>
      <c r="P2372">
        <v>600</v>
      </c>
      <c r="Q2372" t="s">
        <v>14</v>
      </c>
      <c r="R2372">
        <f>P2372 * _xll.XLOOKUP(Q2372,CALCULATION!$A$15:$A$17, CALCULATION!$B$15:$B$17 )</f>
        <v>600</v>
      </c>
      <c r="S2372" s="5">
        <f>O2372*P2372*_xll.XLOOKUP(Q2372,CALCULATION!$A$15:$A$17, CALCULATION!$B$15:$B$17)</f>
        <v>21000</v>
      </c>
      <c r="T2372">
        <v>300</v>
      </c>
      <c r="U2372" t="s">
        <v>14</v>
      </c>
      <c r="V2372">
        <f>T2372 * _xll.XLOOKUP(U2372,CALCULATION!$A$15:$A$17, CALCULATION!$B$15:$B$17 )</f>
        <v>300</v>
      </c>
      <c r="W2372" s="5">
        <f>O2372*T2372*_xll.XLOOKUP(U2372,CALCULATION!$A$15:$A$17, CALCULATION!$B$15:$B$17)</f>
        <v>10500</v>
      </c>
      <c r="X2372" s="5">
        <f>WORKSHEET[[#This Row],[Clients Total Cost]] / WORKSHEET[[#This Row],[Clients Rate per T2 (USD)]]</f>
        <v>35</v>
      </c>
      <c r="Y2372" s="5">
        <f>WORKSHEET[[#This Row],[Clients Rate per T2 (USD)]] - WORKSHEET[[#This Row],[Supplier Rate Per t2 (USD)]]</f>
        <v>300</v>
      </c>
      <c r="Z2372" s="5">
        <f>WORKSHEET[[#This Row],[Profit Per T]] * WORKSHEET[[#This Row],[Weight]]</f>
        <v>10500</v>
      </c>
      <c r="AA2372">
        <v>0</v>
      </c>
      <c r="AB2372" s="1">
        <v>1.3499999999999999</v>
      </c>
      <c r="AC2372" s="1">
        <v>0.9</v>
      </c>
      <c r="AD2372" s="1">
        <v>1.125</v>
      </c>
      <c r="AE2372" s="1">
        <f>WORKSHEET[[#This Row],[Delay at toll gate in days]] +WORKSHEET[[#This Row],[Delay at workshop in days]] +WORKSHEET[[#This Row],[Delay at border in days]]</f>
        <v>3.375</v>
      </c>
    </row>
    <row r="2373" spans="1:31" x14ac:dyDescent="0.35">
      <c r="A2373" t="s">
        <v>2394</v>
      </c>
      <c r="B2373" t="s">
        <v>10</v>
      </c>
      <c r="C2373" t="s">
        <v>56</v>
      </c>
      <c r="D2373" t="s">
        <v>3620</v>
      </c>
      <c r="E2373" t="s">
        <v>3618</v>
      </c>
      <c r="F2373" t="str">
        <f>WORKSHEET[[#This Row],[Depart From]]&amp;"-"&amp;WORKSHEET[[#This Row],[Arrive To]]</f>
        <v>Zanzibar-Tripoli</v>
      </c>
      <c r="G2373" s="2">
        <v>44603</v>
      </c>
      <c r="H2373" s="2">
        <v>44611</v>
      </c>
      <c r="I2373" s="2" t="str">
        <f t="shared" si="37"/>
        <v>Delivered</v>
      </c>
      <c r="J2373" s="2" t="str">
        <f>TEXT(WORKSHEET[[#This Row],[Offloading Date]], "mmm")</f>
        <v>Feb</v>
      </c>
      <c r="K2373" s="2" t="str">
        <f>IF(OR(WORKSHEET[[#This Row],[Year]]="", ISBLANK(WORKSHEET[[#This Row],[Year]]), WORKSHEET[[#This Row],[Year]]="null"), "Exclude", "Include")</f>
        <v>Include</v>
      </c>
      <c r="L2373" t="s">
        <v>16</v>
      </c>
      <c r="M2373" t="s">
        <v>16</v>
      </c>
      <c r="N2373" t="s">
        <v>13</v>
      </c>
      <c r="O2373">
        <v>35</v>
      </c>
      <c r="P2373">
        <v>600</v>
      </c>
      <c r="Q2373" t="s">
        <v>14</v>
      </c>
      <c r="R2373">
        <f>P2373 * _xll.XLOOKUP(Q2373,CALCULATION!$A$15:$A$17, CALCULATION!$B$15:$B$17 )</f>
        <v>600</v>
      </c>
      <c r="S2373" s="5">
        <f>O2373*P2373*_xll.XLOOKUP(Q2373,CALCULATION!$A$15:$A$17, CALCULATION!$B$15:$B$17)</f>
        <v>21000</v>
      </c>
      <c r="T2373">
        <v>300</v>
      </c>
      <c r="U2373" t="s">
        <v>14</v>
      </c>
      <c r="V2373">
        <f>T2373 * _xll.XLOOKUP(U2373,CALCULATION!$A$15:$A$17, CALCULATION!$B$15:$B$17 )</f>
        <v>300</v>
      </c>
      <c r="W2373" s="5">
        <f>O2373*T2373*_xll.XLOOKUP(U2373,CALCULATION!$A$15:$A$17, CALCULATION!$B$15:$B$17)</f>
        <v>10500</v>
      </c>
      <c r="X2373" s="5">
        <f>WORKSHEET[[#This Row],[Clients Total Cost]] / WORKSHEET[[#This Row],[Clients Rate per T2 (USD)]]</f>
        <v>35</v>
      </c>
      <c r="Y2373" s="5">
        <f>WORKSHEET[[#This Row],[Clients Rate per T2 (USD)]] - WORKSHEET[[#This Row],[Supplier Rate Per t2 (USD)]]</f>
        <v>300</v>
      </c>
      <c r="Z2373" s="5">
        <f>WORKSHEET[[#This Row],[Profit Per T]] * WORKSHEET[[#This Row],[Weight]]</f>
        <v>10500</v>
      </c>
      <c r="AA2373">
        <v>0</v>
      </c>
      <c r="AB2373" s="1">
        <v>1.2</v>
      </c>
      <c r="AC2373" s="1">
        <v>0.8</v>
      </c>
      <c r="AD2373" s="1">
        <v>1</v>
      </c>
      <c r="AE2373" s="1">
        <f>WORKSHEET[[#This Row],[Delay at toll gate in days]] +WORKSHEET[[#This Row],[Delay at workshop in days]] +WORKSHEET[[#This Row],[Delay at border in days]]</f>
        <v>3</v>
      </c>
    </row>
    <row r="2374" spans="1:31" x14ac:dyDescent="0.35">
      <c r="A2374" t="s">
        <v>2395</v>
      </c>
      <c r="B2374" t="s">
        <v>10</v>
      </c>
      <c r="C2374" t="s">
        <v>56</v>
      </c>
      <c r="D2374" t="s">
        <v>3619</v>
      </c>
      <c r="E2374" t="s">
        <v>3617</v>
      </c>
      <c r="F2374" t="str">
        <f>WORKSHEET[[#This Row],[Depart From]]&amp;"-"&amp;WORKSHEET[[#This Row],[Arrive To]]</f>
        <v>Addis Ababa-Lagos</v>
      </c>
      <c r="G2374" s="2">
        <v>44604</v>
      </c>
      <c r="H2374" s="2">
        <v>44613</v>
      </c>
      <c r="I2374" s="2" t="str">
        <f t="shared" si="37"/>
        <v>Delivered</v>
      </c>
      <c r="J2374" s="2" t="str">
        <f>TEXT(WORKSHEET[[#This Row],[Offloading Date]], "mmm")</f>
        <v>Feb</v>
      </c>
      <c r="K2374" s="2" t="str">
        <f>IF(OR(WORKSHEET[[#This Row],[Year]]="", ISBLANK(WORKSHEET[[#This Row],[Year]]), WORKSHEET[[#This Row],[Year]]="null"), "Exclude", "Include")</f>
        <v>Include</v>
      </c>
      <c r="L2374" t="s">
        <v>16</v>
      </c>
      <c r="M2374" t="s">
        <v>16</v>
      </c>
      <c r="N2374" t="s">
        <v>13</v>
      </c>
      <c r="O2374">
        <v>35</v>
      </c>
      <c r="P2374">
        <v>600</v>
      </c>
      <c r="Q2374" t="s">
        <v>14</v>
      </c>
      <c r="R2374">
        <f>P2374 * _xll.XLOOKUP(Q2374,CALCULATION!$A$15:$A$17, CALCULATION!$B$15:$B$17 )</f>
        <v>600</v>
      </c>
      <c r="S2374" s="5">
        <f>O2374*P2374*_xll.XLOOKUP(Q2374,CALCULATION!$A$15:$A$17, CALCULATION!$B$15:$B$17)</f>
        <v>21000</v>
      </c>
      <c r="T2374">
        <v>300</v>
      </c>
      <c r="U2374" t="s">
        <v>14</v>
      </c>
      <c r="V2374">
        <f>T2374 * _xll.XLOOKUP(U2374,CALCULATION!$A$15:$A$17, CALCULATION!$B$15:$B$17 )</f>
        <v>300</v>
      </c>
      <c r="W2374" s="5">
        <f>O2374*T2374*_xll.XLOOKUP(U2374,CALCULATION!$A$15:$A$17, CALCULATION!$B$15:$B$17)</f>
        <v>10500</v>
      </c>
      <c r="X2374" s="5">
        <f>WORKSHEET[[#This Row],[Clients Total Cost]] / WORKSHEET[[#This Row],[Clients Rate per T2 (USD)]]</f>
        <v>35</v>
      </c>
      <c r="Y2374" s="5">
        <f>WORKSHEET[[#This Row],[Clients Rate per T2 (USD)]] - WORKSHEET[[#This Row],[Supplier Rate Per t2 (USD)]]</f>
        <v>300</v>
      </c>
      <c r="Z2374" s="5">
        <f>WORKSHEET[[#This Row],[Profit Per T]] * WORKSHEET[[#This Row],[Weight]]</f>
        <v>10500</v>
      </c>
      <c r="AA2374">
        <v>0</v>
      </c>
      <c r="AB2374" s="1">
        <v>1.3499999999999999</v>
      </c>
      <c r="AC2374" s="1">
        <v>0.9</v>
      </c>
      <c r="AD2374" s="1">
        <v>1.125</v>
      </c>
      <c r="AE2374" s="1">
        <f>WORKSHEET[[#This Row],[Delay at toll gate in days]] +WORKSHEET[[#This Row],[Delay at workshop in days]] +WORKSHEET[[#This Row],[Delay at border in days]]</f>
        <v>3.375</v>
      </c>
    </row>
    <row r="2375" spans="1:31" x14ac:dyDescent="0.35">
      <c r="A2375" t="s">
        <v>2396</v>
      </c>
      <c r="B2375" t="s">
        <v>10</v>
      </c>
      <c r="C2375" t="s">
        <v>56</v>
      </c>
      <c r="D2375" t="s">
        <v>3620</v>
      </c>
      <c r="E2375" t="s">
        <v>3613</v>
      </c>
      <c r="F2375" t="str">
        <f>WORKSHEET[[#This Row],[Depart From]]&amp;"-"&amp;WORKSHEET[[#This Row],[Arrive To]]</f>
        <v>Zanzibar-Sanaa</v>
      </c>
      <c r="G2375" s="2">
        <v>44604</v>
      </c>
      <c r="H2375" s="2">
        <v>44612</v>
      </c>
      <c r="I2375" s="2" t="str">
        <f t="shared" si="37"/>
        <v>Delivered</v>
      </c>
      <c r="J2375" s="2" t="str">
        <f>TEXT(WORKSHEET[[#This Row],[Offloading Date]], "mmm")</f>
        <v>Feb</v>
      </c>
      <c r="K2375" s="2" t="str">
        <f>IF(OR(WORKSHEET[[#This Row],[Year]]="", ISBLANK(WORKSHEET[[#This Row],[Year]]), WORKSHEET[[#This Row],[Year]]="null"), "Exclude", "Include")</f>
        <v>Include</v>
      </c>
      <c r="L2375" t="s">
        <v>16</v>
      </c>
      <c r="M2375" t="s">
        <v>16</v>
      </c>
      <c r="N2375" t="s">
        <v>13</v>
      </c>
      <c r="O2375">
        <v>35</v>
      </c>
      <c r="P2375">
        <v>600</v>
      </c>
      <c r="Q2375" t="s">
        <v>14</v>
      </c>
      <c r="R2375">
        <f>P2375 * _xll.XLOOKUP(Q2375,CALCULATION!$A$15:$A$17, CALCULATION!$B$15:$B$17 )</f>
        <v>600</v>
      </c>
      <c r="S2375" s="5">
        <f>O2375*P2375*_xll.XLOOKUP(Q2375,CALCULATION!$A$15:$A$17, CALCULATION!$B$15:$B$17)</f>
        <v>21000</v>
      </c>
      <c r="T2375">
        <v>300</v>
      </c>
      <c r="U2375" t="s">
        <v>14</v>
      </c>
      <c r="V2375">
        <f>T2375 * _xll.XLOOKUP(U2375,CALCULATION!$A$15:$A$17, CALCULATION!$B$15:$B$17 )</f>
        <v>300</v>
      </c>
      <c r="W2375" s="5">
        <f>O2375*T2375*_xll.XLOOKUP(U2375,CALCULATION!$A$15:$A$17, CALCULATION!$B$15:$B$17)</f>
        <v>10500</v>
      </c>
      <c r="X2375" s="5">
        <f>WORKSHEET[[#This Row],[Clients Total Cost]] / WORKSHEET[[#This Row],[Clients Rate per T2 (USD)]]</f>
        <v>35</v>
      </c>
      <c r="Y2375" s="5">
        <f>WORKSHEET[[#This Row],[Clients Rate per T2 (USD)]] - WORKSHEET[[#This Row],[Supplier Rate Per t2 (USD)]]</f>
        <v>300</v>
      </c>
      <c r="Z2375" s="5">
        <f>WORKSHEET[[#This Row],[Profit Per T]] * WORKSHEET[[#This Row],[Weight]]</f>
        <v>10500</v>
      </c>
      <c r="AA2375">
        <v>0</v>
      </c>
      <c r="AB2375" s="1">
        <v>1.2</v>
      </c>
      <c r="AC2375" s="1">
        <v>0.8</v>
      </c>
      <c r="AD2375" s="1">
        <v>1</v>
      </c>
      <c r="AE2375" s="1">
        <f>WORKSHEET[[#This Row],[Delay at toll gate in days]] +WORKSHEET[[#This Row],[Delay at workshop in days]] +WORKSHEET[[#This Row],[Delay at border in days]]</f>
        <v>3</v>
      </c>
    </row>
    <row r="2376" spans="1:31" x14ac:dyDescent="0.35">
      <c r="A2376" t="s">
        <v>2397</v>
      </c>
      <c r="B2376" t="s">
        <v>10</v>
      </c>
      <c r="C2376" t="s">
        <v>56</v>
      </c>
      <c r="D2376" t="s">
        <v>3620</v>
      </c>
      <c r="E2376" t="s">
        <v>3613</v>
      </c>
      <c r="F2376" t="str">
        <f>WORKSHEET[[#This Row],[Depart From]]&amp;"-"&amp;WORKSHEET[[#This Row],[Arrive To]]</f>
        <v>Zanzibar-Sanaa</v>
      </c>
      <c r="G2376" s="2">
        <v>44604</v>
      </c>
      <c r="H2376" s="2">
        <v>44613</v>
      </c>
      <c r="I2376" s="2" t="str">
        <f t="shared" si="37"/>
        <v>Delivered</v>
      </c>
      <c r="J2376" s="2" t="str">
        <f>TEXT(WORKSHEET[[#This Row],[Offloading Date]], "mmm")</f>
        <v>Feb</v>
      </c>
      <c r="K2376" s="2" t="str">
        <f>IF(OR(WORKSHEET[[#This Row],[Year]]="", ISBLANK(WORKSHEET[[#This Row],[Year]]), WORKSHEET[[#This Row],[Year]]="null"), "Exclude", "Include")</f>
        <v>Include</v>
      </c>
      <c r="L2376" t="s">
        <v>16</v>
      </c>
      <c r="M2376" t="s">
        <v>16</v>
      </c>
      <c r="N2376" t="s">
        <v>13</v>
      </c>
      <c r="O2376">
        <v>35</v>
      </c>
      <c r="P2376">
        <v>600</v>
      </c>
      <c r="Q2376" t="s">
        <v>14</v>
      </c>
      <c r="R2376">
        <f>P2376 * _xll.XLOOKUP(Q2376,CALCULATION!$A$15:$A$17, CALCULATION!$B$15:$B$17 )</f>
        <v>600</v>
      </c>
      <c r="S2376" s="5">
        <f>O2376*P2376*_xll.XLOOKUP(Q2376,CALCULATION!$A$15:$A$17, CALCULATION!$B$15:$B$17)</f>
        <v>21000</v>
      </c>
      <c r="T2376">
        <v>300</v>
      </c>
      <c r="U2376" t="s">
        <v>14</v>
      </c>
      <c r="V2376">
        <f>T2376 * _xll.XLOOKUP(U2376,CALCULATION!$A$15:$A$17, CALCULATION!$B$15:$B$17 )</f>
        <v>300</v>
      </c>
      <c r="W2376" s="5">
        <f>O2376*T2376*_xll.XLOOKUP(U2376,CALCULATION!$A$15:$A$17, CALCULATION!$B$15:$B$17)</f>
        <v>10500</v>
      </c>
      <c r="X2376" s="5">
        <f>WORKSHEET[[#This Row],[Clients Total Cost]] / WORKSHEET[[#This Row],[Clients Rate per T2 (USD)]]</f>
        <v>35</v>
      </c>
      <c r="Y2376" s="5">
        <f>WORKSHEET[[#This Row],[Clients Rate per T2 (USD)]] - WORKSHEET[[#This Row],[Supplier Rate Per t2 (USD)]]</f>
        <v>300</v>
      </c>
      <c r="Z2376" s="5">
        <f>WORKSHEET[[#This Row],[Profit Per T]] * WORKSHEET[[#This Row],[Weight]]</f>
        <v>10500</v>
      </c>
      <c r="AA2376">
        <v>0</v>
      </c>
      <c r="AB2376" s="1">
        <v>1.3499999999999999</v>
      </c>
      <c r="AC2376" s="1">
        <v>0.9</v>
      </c>
      <c r="AD2376" s="1">
        <v>1.125</v>
      </c>
      <c r="AE2376" s="1">
        <f>WORKSHEET[[#This Row],[Delay at toll gate in days]] +WORKSHEET[[#This Row],[Delay at workshop in days]] +WORKSHEET[[#This Row],[Delay at border in days]]</f>
        <v>3.375</v>
      </c>
    </row>
    <row r="2377" spans="1:31" x14ac:dyDescent="0.35">
      <c r="A2377" t="s">
        <v>2398</v>
      </c>
      <c r="B2377" t="s">
        <v>10</v>
      </c>
      <c r="C2377" t="s">
        <v>56</v>
      </c>
      <c r="D2377" t="s">
        <v>3615</v>
      </c>
      <c r="E2377" t="s">
        <v>3617</v>
      </c>
      <c r="F2377" t="str">
        <f>WORKSHEET[[#This Row],[Depart From]]&amp;"-"&amp;WORKSHEET[[#This Row],[Arrive To]]</f>
        <v>Mombasa-Lagos</v>
      </c>
      <c r="G2377" s="2">
        <v>44604</v>
      </c>
      <c r="H2377" s="2">
        <v>44613</v>
      </c>
      <c r="I2377" s="2" t="str">
        <f t="shared" si="37"/>
        <v>Delivered</v>
      </c>
      <c r="J2377" s="2" t="str">
        <f>TEXT(WORKSHEET[[#This Row],[Offloading Date]], "mmm")</f>
        <v>Feb</v>
      </c>
      <c r="K2377" s="2" t="str">
        <f>IF(OR(WORKSHEET[[#This Row],[Year]]="", ISBLANK(WORKSHEET[[#This Row],[Year]]), WORKSHEET[[#This Row],[Year]]="null"), "Exclude", "Include")</f>
        <v>Include</v>
      </c>
      <c r="L2377" t="s">
        <v>16</v>
      </c>
      <c r="M2377" t="s">
        <v>16</v>
      </c>
      <c r="N2377" t="s">
        <v>13</v>
      </c>
      <c r="O2377">
        <v>35</v>
      </c>
      <c r="P2377">
        <v>600</v>
      </c>
      <c r="Q2377" t="s">
        <v>14</v>
      </c>
      <c r="R2377">
        <f>P2377 * _xll.XLOOKUP(Q2377,CALCULATION!$A$15:$A$17, CALCULATION!$B$15:$B$17 )</f>
        <v>600</v>
      </c>
      <c r="S2377" s="5">
        <f>O2377*P2377*_xll.XLOOKUP(Q2377,CALCULATION!$A$15:$A$17, CALCULATION!$B$15:$B$17)</f>
        <v>21000</v>
      </c>
      <c r="T2377">
        <v>300</v>
      </c>
      <c r="U2377" t="s">
        <v>14</v>
      </c>
      <c r="V2377">
        <f>T2377 * _xll.XLOOKUP(U2377,CALCULATION!$A$15:$A$17, CALCULATION!$B$15:$B$17 )</f>
        <v>300</v>
      </c>
      <c r="W2377" s="5">
        <f>O2377*T2377*_xll.XLOOKUP(U2377,CALCULATION!$A$15:$A$17, CALCULATION!$B$15:$B$17)</f>
        <v>10500</v>
      </c>
      <c r="X2377" s="5">
        <f>WORKSHEET[[#This Row],[Clients Total Cost]] / WORKSHEET[[#This Row],[Clients Rate per T2 (USD)]]</f>
        <v>35</v>
      </c>
      <c r="Y2377" s="5">
        <f>WORKSHEET[[#This Row],[Clients Rate per T2 (USD)]] - WORKSHEET[[#This Row],[Supplier Rate Per t2 (USD)]]</f>
        <v>300</v>
      </c>
      <c r="Z2377" s="5">
        <f>WORKSHEET[[#This Row],[Profit Per T]] * WORKSHEET[[#This Row],[Weight]]</f>
        <v>10500</v>
      </c>
      <c r="AA2377">
        <v>0</v>
      </c>
      <c r="AB2377" s="1">
        <v>1.3499999999999999</v>
      </c>
      <c r="AC2377" s="1">
        <v>0.9</v>
      </c>
      <c r="AD2377" s="1">
        <v>1.125</v>
      </c>
      <c r="AE2377" s="1">
        <f>WORKSHEET[[#This Row],[Delay at toll gate in days]] +WORKSHEET[[#This Row],[Delay at workshop in days]] +WORKSHEET[[#This Row],[Delay at border in days]]</f>
        <v>3.375</v>
      </c>
    </row>
    <row r="2378" spans="1:31" x14ac:dyDescent="0.35">
      <c r="A2378" t="s">
        <v>2399</v>
      </c>
      <c r="B2378" t="s">
        <v>10</v>
      </c>
      <c r="C2378" t="s">
        <v>56</v>
      </c>
      <c r="D2378" t="s">
        <v>3620</v>
      </c>
      <c r="E2378" t="s">
        <v>3617</v>
      </c>
      <c r="F2378" t="str">
        <f>WORKSHEET[[#This Row],[Depart From]]&amp;"-"&amp;WORKSHEET[[#This Row],[Arrive To]]</f>
        <v>Zanzibar-Lagos</v>
      </c>
      <c r="G2378" s="2">
        <v>44604</v>
      </c>
      <c r="H2378" s="2">
        <v>44611</v>
      </c>
      <c r="I2378" s="2" t="str">
        <f t="shared" si="37"/>
        <v>Delivered</v>
      </c>
      <c r="J2378" s="2" t="str">
        <f>TEXT(WORKSHEET[[#This Row],[Offloading Date]], "mmm")</f>
        <v>Feb</v>
      </c>
      <c r="K2378" s="2" t="str">
        <f>IF(OR(WORKSHEET[[#This Row],[Year]]="", ISBLANK(WORKSHEET[[#This Row],[Year]]), WORKSHEET[[#This Row],[Year]]="null"), "Exclude", "Include")</f>
        <v>Include</v>
      </c>
      <c r="L2378" t="s">
        <v>16</v>
      </c>
      <c r="M2378" t="s">
        <v>16</v>
      </c>
      <c r="N2378" t="s">
        <v>13</v>
      </c>
      <c r="O2378">
        <v>35</v>
      </c>
      <c r="P2378">
        <v>600</v>
      </c>
      <c r="Q2378" t="s">
        <v>14</v>
      </c>
      <c r="R2378">
        <f>P2378 * _xll.XLOOKUP(Q2378,CALCULATION!$A$15:$A$17, CALCULATION!$B$15:$B$17 )</f>
        <v>600</v>
      </c>
      <c r="S2378" s="5">
        <f>O2378*P2378*_xll.XLOOKUP(Q2378,CALCULATION!$A$15:$A$17, CALCULATION!$B$15:$B$17)</f>
        <v>21000</v>
      </c>
      <c r="T2378">
        <v>300</v>
      </c>
      <c r="U2378" t="s">
        <v>14</v>
      </c>
      <c r="V2378">
        <f>T2378 * _xll.XLOOKUP(U2378,CALCULATION!$A$15:$A$17, CALCULATION!$B$15:$B$17 )</f>
        <v>300</v>
      </c>
      <c r="W2378" s="5">
        <f>O2378*T2378*_xll.XLOOKUP(U2378,CALCULATION!$A$15:$A$17, CALCULATION!$B$15:$B$17)</f>
        <v>10500</v>
      </c>
      <c r="X2378" s="5">
        <f>WORKSHEET[[#This Row],[Clients Total Cost]] / WORKSHEET[[#This Row],[Clients Rate per T2 (USD)]]</f>
        <v>35</v>
      </c>
      <c r="Y2378" s="5">
        <f>WORKSHEET[[#This Row],[Clients Rate per T2 (USD)]] - WORKSHEET[[#This Row],[Supplier Rate Per t2 (USD)]]</f>
        <v>300</v>
      </c>
      <c r="Z2378" s="5">
        <f>WORKSHEET[[#This Row],[Profit Per T]] * WORKSHEET[[#This Row],[Weight]]</f>
        <v>10500</v>
      </c>
      <c r="AA2378">
        <v>0</v>
      </c>
      <c r="AB2378" s="1">
        <v>1.05</v>
      </c>
      <c r="AC2378" s="1">
        <v>0.70000000000000007</v>
      </c>
      <c r="AD2378" s="1">
        <v>0.875</v>
      </c>
      <c r="AE2378" s="1">
        <f>WORKSHEET[[#This Row],[Delay at toll gate in days]] +WORKSHEET[[#This Row],[Delay at workshop in days]] +WORKSHEET[[#This Row],[Delay at border in days]]</f>
        <v>2.625</v>
      </c>
    </row>
    <row r="2379" spans="1:31" x14ac:dyDescent="0.35">
      <c r="A2379" t="s">
        <v>2400</v>
      </c>
      <c r="B2379" t="s">
        <v>10</v>
      </c>
      <c r="C2379" t="s">
        <v>56</v>
      </c>
      <c r="D2379" t="s">
        <v>3611</v>
      </c>
      <c r="E2379" t="s">
        <v>3614</v>
      </c>
      <c r="F2379" t="str">
        <f>WORKSHEET[[#This Row],[Depart From]]&amp;"-"&amp;WORKSHEET[[#This Row],[Arrive To]]</f>
        <v>Mogadishu-Alger</v>
      </c>
      <c r="G2379" s="2">
        <v>44604</v>
      </c>
      <c r="H2379" s="2">
        <v>44611</v>
      </c>
      <c r="I2379" s="2" t="str">
        <f t="shared" si="37"/>
        <v>Delivered</v>
      </c>
      <c r="J2379" s="2" t="str">
        <f>TEXT(WORKSHEET[[#This Row],[Offloading Date]], "mmm")</f>
        <v>Feb</v>
      </c>
      <c r="K2379" s="2" t="str">
        <f>IF(OR(WORKSHEET[[#This Row],[Year]]="", ISBLANK(WORKSHEET[[#This Row],[Year]]), WORKSHEET[[#This Row],[Year]]="null"), "Exclude", "Include")</f>
        <v>Include</v>
      </c>
      <c r="L2379" t="s">
        <v>16</v>
      </c>
      <c r="M2379" t="s">
        <v>16</v>
      </c>
      <c r="N2379" t="s">
        <v>13</v>
      </c>
      <c r="O2379">
        <v>35</v>
      </c>
      <c r="P2379">
        <v>600</v>
      </c>
      <c r="Q2379" t="s">
        <v>14</v>
      </c>
      <c r="R2379">
        <f>P2379 * _xll.XLOOKUP(Q2379,CALCULATION!$A$15:$A$17, CALCULATION!$B$15:$B$17 )</f>
        <v>600</v>
      </c>
      <c r="S2379" s="5">
        <f>O2379*P2379*_xll.XLOOKUP(Q2379,CALCULATION!$A$15:$A$17, CALCULATION!$B$15:$B$17)</f>
        <v>21000</v>
      </c>
      <c r="T2379">
        <v>300</v>
      </c>
      <c r="U2379" t="s">
        <v>14</v>
      </c>
      <c r="V2379">
        <f>T2379 * _xll.XLOOKUP(U2379,CALCULATION!$A$15:$A$17, CALCULATION!$B$15:$B$17 )</f>
        <v>300</v>
      </c>
      <c r="W2379" s="5">
        <f>O2379*T2379*_xll.XLOOKUP(U2379,CALCULATION!$A$15:$A$17, CALCULATION!$B$15:$B$17)</f>
        <v>10500</v>
      </c>
      <c r="X2379" s="5">
        <f>WORKSHEET[[#This Row],[Clients Total Cost]] / WORKSHEET[[#This Row],[Clients Rate per T2 (USD)]]</f>
        <v>35</v>
      </c>
      <c r="Y2379" s="5">
        <f>WORKSHEET[[#This Row],[Clients Rate per T2 (USD)]] - WORKSHEET[[#This Row],[Supplier Rate Per t2 (USD)]]</f>
        <v>300</v>
      </c>
      <c r="Z2379" s="5">
        <f>WORKSHEET[[#This Row],[Profit Per T]] * WORKSHEET[[#This Row],[Weight]]</f>
        <v>10500</v>
      </c>
      <c r="AA2379">
        <v>0</v>
      </c>
      <c r="AB2379" s="1">
        <v>1.05</v>
      </c>
      <c r="AC2379" s="1">
        <v>0.70000000000000007</v>
      </c>
      <c r="AD2379" s="1">
        <v>0.875</v>
      </c>
      <c r="AE2379" s="1">
        <f>WORKSHEET[[#This Row],[Delay at toll gate in days]] +WORKSHEET[[#This Row],[Delay at workshop in days]] +WORKSHEET[[#This Row],[Delay at border in days]]</f>
        <v>2.625</v>
      </c>
    </row>
    <row r="2380" spans="1:31" x14ac:dyDescent="0.35">
      <c r="A2380" t="s">
        <v>2401</v>
      </c>
      <c r="B2380" t="s">
        <v>10</v>
      </c>
      <c r="C2380" t="s">
        <v>56</v>
      </c>
      <c r="D2380" t="s">
        <v>3616</v>
      </c>
      <c r="E2380" t="s">
        <v>3613</v>
      </c>
      <c r="F2380" t="str">
        <f>WORKSHEET[[#This Row],[Depart From]]&amp;"-"&amp;WORKSHEET[[#This Row],[Arrive To]]</f>
        <v>Marrakech-Sanaa</v>
      </c>
      <c r="G2380" s="2">
        <v>44604</v>
      </c>
      <c r="H2380" s="2">
        <v>44613</v>
      </c>
      <c r="I2380" s="2" t="str">
        <f t="shared" si="37"/>
        <v>Delivered</v>
      </c>
      <c r="J2380" s="2" t="str">
        <f>TEXT(WORKSHEET[[#This Row],[Offloading Date]], "mmm")</f>
        <v>Feb</v>
      </c>
      <c r="K2380" s="2" t="str">
        <f>IF(OR(WORKSHEET[[#This Row],[Year]]="", ISBLANK(WORKSHEET[[#This Row],[Year]]), WORKSHEET[[#This Row],[Year]]="null"), "Exclude", "Include")</f>
        <v>Include</v>
      </c>
      <c r="L2380" t="s">
        <v>16</v>
      </c>
      <c r="M2380" t="s">
        <v>16</v>
      </c>
      <c r="N2380" t="s">
        <v>13</v>
      </c>
      <c r="O2380">
        <v>35</v>
      </c>
      <c r="P2380">
        <v>600</v>
      </c>
      <c r="Q2380" t="s">
        <v>14</v>
      </c>
      <c r="R2380">
        <f>P2380 * _xll.XLOOKUP(Q2380,CALCULATION!$A$15:$A$17, CALCULATION!$B$15:$B$17 )</f>
        <v>600</v>
      </c>
      <c r="S2380" s="5">
        <f>O2380*P2380*_xll.XLOOKUP(Q2380,CALCULATION!$A$15:$A$17, CALCULATION!$B$15:$B$17)</f>
        <v>21000</v>
      </c>
      <c r="T2380">
        <v>300</v>
      </c>
      <c r="U2380" t="s">
        <v>14</v>
      </c>
      <c r="V2380">
        <f>T2380 * _xll.XLOOKUP(U2380,CALCULATION!$A$15:$A$17, CALCULATION!$B$15:$B$17 )</f>
        <v>300</v>
      </c>
      <c r="W2380" s="5">
        <f>O2380*T2380*_xll.XLOOKUP(U2380,CALCULATION!$A$15:$A$17, CALCULATION!$B$15:$B$17)</f>
        <v>10500</v>
      </c>
      <c r="X2380" s="5">
        <f>WORKSHEET[[#This Row],[Clients Total Cost]] / WORKSHEET[[#This Row],[Clients Rate per T2 (USD)]]</f>
        <v>35</v>
      </c>
      <c r="Y2380" s="5">
        <f>WORKSHEET[[#This Row],[Clients Rate per T2 (USD)]] - WORKSHEET[[#This Row],[Supplier Rate Per t2 (USD)]]</f>
        <v>300</v>
      </c>
      <c r="Z2380" s="5">
        <f>WORKSHEET[[#This Row],[Profit Per T]] * WORKSHEET[[#This Row],[Weight]]</f>
        <v>10500</v>
      </c>
      <c r="AA2380">
        <v>0</v>
      </c>
      <c r="AB2380" s="1">
        <v>1.3499999999999999</v>
      </c>
      <c r="AC2380" s="1">
        <v>0.9</v>
      </c>
      <c r="AD2380" s="1">
        <v>1.125</v>
      </c>
      <c r="AE2380" s="1">
        <f>WORKSHEET[[#This Row],[Delay at toll gate in days]] +WORKSHEET[[#This Row],[Delay at workshop in days]] +WORKSHEET[[#This Row],[Delay at border in days]]</f>
        <v>3.375</v>
      </c>
    </row>
    <row r="2381" spans="1:31" x14ac:dyDescent="0.35">
      <c r="A2381" t="s">
        <v>2402</v>
      </c>
      <c r="B2381" t="s">
        <v>10</v>
      </c>
      <c r="C2381" t="s">
        <v>56</v>
      </c>
      <c r="D2381" t="s">
        <v>3620</v>
      </c>
      <c r="E2381" t="s">
        <v>3612</v>
      </c>
      <c r="F2381" t="str">
        <f>WORKSHEET[[#This Row],[Depart From]]&amp;"-"&amp;WORKSHEET[[#This Row],[Arrive To]]</f>
        <v>Zanzibar-Victoria</v>
      </c>
      <c r="G2381" s="2">
        <v>44604</v>
      </c>
      <c r="H2381" s="2">
        <v>44613</v>
      </c>
      <c r="I2381" s="2" t="str">
        <f t="shared" si="37"/>
        <v>Delivered</v>
      </c>
      <c r="J2381" s="2" t="str">
        <f>TEXT(WORKSHEET[[#This Row],[Offloading Date]], "mmm")</f>
        <v>Feb</v>
      </c>
      <c r="K2381" s="2" t="str">
        <f>IF(OR(WORKSHEET[[#This Row],[Year]]="", ISBLANK(WORKSHEET[[#This Row],[Year]]), WORKSHEET[[#This Row],[Year]]="null"), "Exclude", "Include")</f>
        <v>Include</v>
      </c>
      <c r="L2381" t="s">
        <v>16</v>
      </c>
      <c r="M2381" t="s">
        <v>16</v>
      </c>
      <c r="N2381" t="s">
        <v>13</v>
      </c>
      <c r="O2381">
        <v>35</v>
      </c>
      <c r="P2381">
        <v>600</v>
      </c>
      <c r="Q2381" t="s">
        <v>14</v>
      </c>
      <c r="R2381">
        <f>P2381 * _xll.XLOOKUP(Q2381,CALCULATION!$A$15:$A$17, CALCULATION!$B$15:$B$17 )</f>
        <v>600</v>
      </c>
      <c r="S2381" s="5">
        <f>O2381*P2381*_xll.XLOOKUP(Q2381,CALCULATION!$A$15:$A$17, CALCULATION!$B$15:$B$17)</f>
        <v>21000</v>
      </c>
      <c r="T2381">
        <v>300</v>
      </c>
      <c r="U2381" t="s">
        <v>14</v>
      </c>
      <c r="V2381">
        <f>T2381 * _xll.XLOOKUP(U2381,CALCULATION!$A$15:$A$17, CALCULATION!$B$15:$B$17 )</f>
        <v>300</v>
      </c>
      <c r="W2381" s="5">
        <f>O2381*T2381*_xll.XLOOKUP(U2381,CALCULATION!$A$15:$A$17, CALCULATION!$B$15:$B$17)</f>
        <v>10500</v>
      </c>
      <c r="X2381" s="5">
        <f>WORKSHEET[[#This Row],[Clients Total Cost]] / WORKSHEET[[#This Row],[Clients Rate per T2 (USD)]]</f>
        <v>35</v>
      </c>
      <c r="Y2381" s="5">
        <f>WORKSHEET[[#This Row],[Clients Rate per T2 (USD)]] - WORKSHEET[[#This Row],[Supplier Rate Per t2 (USD)]]</f>
        <v>300</v>
      </c>
      <c r="Z2381" s="5">
        <f>WORKSHEET[[#This Row],[Profit Per T]] * WORKSHEET[[#This Row],[Weight]]</f>
        <v>10500</v>
      </c>
      <c r="AA2381">
        <v>0</v>
      </c>
      <c r="AB2381" s="1">
        <v>1.3499999999999999</v>
      </c>
      <c r="AC2381" s="1">
        <v>0.9</v>
      </c>
      <c r="AD2381" s="1">
        <v>1.125</v>
      </c>
      <c r="AE2381" s="1">
        <f>WORKSHEET[[#This Row],[Delay at toll gate in days]] +WORKSHEET[[#This Row],[Delay at workshop in days]] +WORKSHEET[[#This Row],[Delay at border in days]]</f>
        <v>3.375</v>
      </c>
    </row>
    <row r="2382" spans="1:31" x14ac:dyDescent="0.35">
      <c r="A2382" t="s">
        <v>2403</v>
      </c>
      <c r="B2382" t="s">
        <v>10</v>
      </c>
      <c r="C2382" t="s">
        <v>56</v>
      </c>
      <c r="D2382" t="s">
        <v>3615</v>
      </c>
      <c r="E2382" t="s">
        <v>3613</v>
      </c>
      <c r="F2382" t="str">
        <f>WORKSHEET[[#This Row],[Depart From]]&amp;"-"&amp;WORKSHEET[[#This Row],[Arrive To]]</f>
        <v>Mombasa-Sanaa</v>
      </c>
      <c r="G2382" s="2">
        <v>44643</v>
      </c>
      <c r="H2382" s="2">
        <v>44651</v>
      </c>
      <c r="I2382" s="2" t="str">
        <f t="shared" si="37"/>
        <v>Delivered</v>
      </c>
      <c r="J2382" s="2" t="str">
        <f>TEXT(WORKSHEET[[#This Row],[Offloading Date]], "mmm")</f>
        <v>Mar</v>
      </c>
      <c r="K2382" s="2" t="str">
        <f>IF(OR(WORKSHEET[[#This Row],[Year]]="", ISBLANK(WORKSHEET[[#This Row],[Year]]), WORKSHEET[[#This Row],[Year]]="null"), "Exclude", "Include")</f>
        <v>Include</v>
      </c>
      <c r="L2382" t="s">
        <v>16</v>
      </c>
      <c r="M2382" t="s">
        <v>12</v>
      </c>
      <c r="N2382" t="s">
        <v>13</v>
      </c>
      <c r="O2382">
        <v>35</v>
      </c>
      <c r="P2382">
        <v>600</v>
      </c>
      <c r="Q2382" t="s">
        <v>14</v>
      </c>
      <c r="R2382">
        <f>P2382 * _xll.XLOOKUP(Q2382,CALCULATION!$A$15:$A$17, CALCULATION!$B$15:$B$17 )</f>
        <v>600</v>
      </c>
      <c r="S2382" s="5">
        <f>O2382*P2382*_xll.XLOOKUP(Q2382,CALCULATION!$A$15:$A$17, CALCULATION!$B$15:$B$17)</f>
        <v>21000</v>
      </c>
      <c r="T2382">
        <v>300</v>
      </c>
      <c r="U2382" t="s">
        <v>14</v>
      </c>
      <c r="V2382">
        <f>T2382 * _xll.XLOOKUP(U2382,CALCULATION!$A$15:$A$17, CALCULATION!$B$15:$B$17 )</f>
        <v>300</v>
      </c>
      <c r="W2382" s="5">
        <f>O2382*T2382*_xll.XLOOKUP(U2382,CALCULATION!$A$15:$A$17, CALCULATION!$B$15:$B$17)</f>
        <v>10500</v>
      </c>
      <c r="X2382" s="5">
        <f>WORKSHEET[[#This Row],[Clients Total Cost]] / WORKSHEET[[#This Row],[Clients Rate per T2 (USD)]]</f>
        <v>35</v>
      </c>
      <c r="Y2382" s="5">
        <f>WORKSHEET[[#This Row],[Clients Rate per T2 (USD)]] - WORKSHEET[[#This Row],[Supplier Rate Per t2 (USD)]]</f>
        <v>300</v>
      </c>
      <c r="Z2382" s="5">
        <f>WORKSHEET[[#This Row],[Profit Per T]] * WORKSHEET[[#This Row],[Weight]]</f>
        <v>10500</v>
      </c>
      <c r="AA2382">
        <v>0</v>
      </c>
      <c r="AB2382" s="1">
        <v>1.2</v>
      </c>
      <c r="AC2382" s="1">
        <v>0.8</v>
      </c>
      <c r="AD2382" s="1">
        <v>1</v>
      </c>
      <c r="AE2382" s="1">
        <f>WORKSHEET[[#This Row],[Delay at toll gate in days]] +WORKSHEET[[#This Row],[Delay at workshop in days]] +WORKSHEET[[#This Row],[Delay at border in days]]</f>
        <v>3</v>
      </c>
    </row>
    <row r="2383" spans="1:31" x14ac:dyDescent="0.35">
      <c r="A2383" t="s">
        <v>2404</v>
      </c>
      <c r="B2383" t="s">
        <v>10</v>
      </c>
      <c r="C2383" t="s">
        <v>56</v>
      </c>
      <c r="D2383" t="s">
        <v>3616</v>
      </c>
      <c r="E2383" t="s">
        <v>3613</v>
      </c>
      <c r="F2383" t="str">
        <f>WORKSHEET[[#This Row],[Depart From]]&amp;"-"&amp;WORKSHEET[[#This Row],[Arrive To]]</f>
        <v>Marrakech-Sanaa</v>
      </c>
      <c r="G2383" s="2">
        <v>44638</v>
      </c>
      <c r="H2383" s="2">
        <v>44649</v>
      </c>
      <c r="I2383" s="2" t="str">
        <f t="shared" si="37"/>
        <v>Delivered</v>
      </c>
      <c r="J2383" s="2" t="str">
        <f>TEXT(WORKSHEET[[#This Row],[Offloading Date]], "mmm")</f>
        <v>Mar</v>
      </c>
      <c r="K2383" s="2" t="str">
        <f>IF(OR(WORKSHEET[[#This Row],[Year]]="", ISBLANK(WORKSHEET[[#This Row],[Year]]), WORKSHEET[[#This Row],[Year]]="null"), "Exclude", "Include")</f>
        <v>Include</v>
      </c>
      <c r="L2383" t="s">
        <v>16</v>
      </c>
      <c r="M2383" t="s">
        <v>12</v>
      </c>
      <c r="N2383" t="s">
        <v>13</v>
      </c>
      <c r="O2383">
        <v>35</v>
      </c>
      <c r="P2383">
        <v>600</v>
      </c>
      <c r="Q2383" t="s">
        <v>14</v>
      </c>
      <c r="R2383">
        <f>P2383 * _xll.XLOOKUP(Q2383,CALCULATION!$A$15:$A$17, CALCULATION!$B$15:$B$17 )</f>
        <v>600</v>
      </c>
      <c r="S2383" s="5">
        <f>O2383*P2383*_xll.XLOOKUP(Q2383,CALCULATION!$A$15:$A$17, CALCULATION!$B$15:$B$17)</f>
        <v>21000</v>
      </c>
      <c r="T2383">
        <v>300</v>
      </c>
      <c r="U2383" t="s">
        <v>14</v>
      </c>
      <c r="V2383">
        <f>T2383 * _xll.XLOOKUP(U2383,CALCULATION!$A$15:$A$17, CALCULATION!$B$15:$B$17 )</f>
        <v>300</v>
      </c>
      <c r="W2383" s="5">
        <f>O2383*T2383*_xll.XLOOKUP(U2383,CALCULATION!$A$15:$A$17, CALCULATION!$B$15:$B$17)</f>
        <v>10500</v>
      </c>
      <c r="X2383" s="5">
        <f>WORKSHEET[[#This Row],[Clients Total Cost]] / WORKSHEET[[#This Row],[Clients Rate per T2 (USD)]]</f>
        <v>35</v>
      </c>
      <c r="Y2383" s="5">
        <f>WORKSHEET[[#This Row],[Clients Rate per T2 (USD)]] - WORKSHEET[[#This Row],[Supplier Rate Per t2 (USD)]]</f>
        <v>300</v>
      </c>
      <c r="Z2383" s="5">
        <f>WORKSHEET[[#This Row],[Profit Per T]] * WORKSHEET[[#This Row],[Weight]]</f>
        <v>10500</v>
      </c>
      <c r="AA2383">
        <v>0</v>
      </c>
      <c r="AB2383" s="1">
        <v>1.65</v>
      </c>
      <c r="AC2383" s="1">
        <v>1.1000000000000001</v>
      </c>
      <c r="AD2383" s="1">
        <v>1.375</v>
      </c>
      <c r="AE2383" s="1">
        <f>WORKSHEET[[#This Row],[Delay at toll gate in days]] +WORKSHEET[[#This Row],[Delay at workshop in days]] +WORKSHEET[[#This Row],[Delay at border in days]]</f>
        <v>4.125</v>
      </c>
    </row>
    <row r="2384" spans="1:31" x14ac:dyDescent="0.35">
      <c r="A2384" t="s">
        <v>2405</v>
      </c>
      <c r="B2384" t="s">
        <v>10</v>
      </c>
      <c r="C2384" t="s">
        <v>56</v>
      </c>
      <c r="D2384" t="s">
        <v>3615</v>
      </c>
      <c r="E2384" t="s">
        <v>3618</v>
      </c>
      <c r="F2384" t="str">
        <f>WORKSHEET[[#This Row],[Depart From]]&amp;"-"&amp;WORKSHEET[[#This Row],[Arrive To]]</f>
        <v>Mombasa-Tripoli</v>
      </c>
      <c r="G2384" s="2">
        <v>44638</v>
      </c>
      <c r="H2384" s="2">
        <v>44649</v>
      </c>
      <c r="I2384" s="2" t="str">
        <f t="shared" si="37"/>
        <v>Delivered</v>
      </c>
      <c r="J2384" s="2" t="str">
        <f>TEXT(WORKSHEET[[#This Row],[Offloading Date]], "mmm")</f>
        <v>Mar</v>
      </c>
      <c r="K2384" s="2" t="str">
        <f>IF(OR(WORKSHEET[[#This Row],[Year]]="", ISBLANK(WORKSHEET[[#This Row],[Year]]), WORKSHEET[[#This Row],[Year]]="null"), "Exclude", "Include")</f>
        <v>Include</v>
      </c>
      <c r="L2384" t="s">
        <v>16</v>
      </c>
      <c r="M2384" t="s">
        <v>12</v>
      </c>
      <c r="N2384" t="s">
        <v>13</v>
      </c>
      <c r="O2384">
        <v>35</v>
      </c>
      <c r="P2384">
        <v>600</v>
      </c>
      <c r="Q2384" t="s">
        <v>14</v>
      </c>
      <c r="R2384">
        <f>P2384 * _xll.XLOOKUP(Q2384,CALCULATION!$A$15:$A$17, CALCULATION!$B$15:$B$17 )</f>
        <v>600</v>
      </c>
      <c r="S2384" s="5">
        <f>O2384*P2384*_xll.XLOOKUP(Q2384,CALCULATION!$A$15:$A$17, CALCULATION!$B$15:$B$17)</f>
        <v>21000</v>
      </c>
      <c r="T2384">
        <v>300</v>
      </c>
      <c r="U2384" t="s">
        <v>14</v>
      </c>
      <c r="V2384">
        <f>T2384 * _xll.XLOOKUP(U2384,CALCULATION!$A$15:$A$17, CALCULATION!$B$15:$B$17 )</f>
        <v>300</v>
      </c>
      <c r="W2384" s="5">
        <f>O2384*T2384*_xll.XLOOKUP(U2384,CALCULATION!$A$15:$A$17, CALCULATION!$B$15:$B$17)</f>
        <v>10500</v>
      </c>
      <c r="X2384" s="5">
        <f>WORKSHEET[[#This Row],[Clients Total Cost]] / WORKSHEET[[#This Row],[Clients Rate per T2 (USD)]]</f>
        <v>35</v>
      </c>
      <c r="Y2384" s="5">
        <f>WORKSHEET[[#This Row],[Clients Rate per T2 (USD)]] - WORKSHEET[[#This Row],[Supplier Rate Per t2 (USD)]]</f>
        <v>300</v>
      </c>
      <c r="Z2384" s="5">
        <f>WORKSHEET[[#This Row],[Profit Per T]] * WORKSHEET[[#This Row],[Weight]]</f>
        <v>10500</v>
      </c>
      <c r="AA2384">
        <v>0</v>
      </c>
      <c r="AB2384" s="1">
        <v>1.65</v>
      </c>
      <c r="AC2384" s="1">
        <v>1.1000000000000001</v>
      </c>
      <c r="AD2384" s="1">
        <v>1.375</v>
      </c>
      <c r="AE2384" s="1">
        <f>WORKSHEET[[#This Row],[Delay at toll gate in days]] +WORKSHEET[[#This Row],[Delay at workshop in days]] +WORKSHEET[[#This Row],[Delay at border in days]]</f>
        <v>4.125</v>
      </c>
    </row>
    <row r="2385" spans="1:31" x14ac:dyDescent="0.35">
      <c r="A2385" t="s">
        <v>2406</v>
      </c>
      <c r="B2385" t="s">
        <v>10</v>
      </c>
      <c r="C2385" t="s">
        <v>56</v>
      </c>
      <c r="D2385" t="s">
        <v>3615</v>
      </c>
      <c r="E2385" t="s">
        <v>3618</v>
      </c>
      <c r="F2385" t="str">
        <f>WORKSHEET[[#This Row],[Depart From]]&amp;"-"&amp;WORKSHEET[[#This Row],[Arrive To]]</f>
        <v>Mombasa-Tripoli</v>
      </c>
      <c r="G2385" s="2">
        <v>44638</v>
      </c>
      <c r="H2385" s="2">
        <v>44649</v>
      </c>
      <c r="I2385" s="2" t="str">
        <f t="shared" si="37"/>
        <v>Delivered</v>
      </c>
      <c r="J2385" s="2" t="str">
        <f>TEXT(WORKSHEET[[#This Row],[Offloading Date]], "mmm")</f>
        <v>Mar</v>
      </c>
      <c r="K2385" s="2" t="str">
        <f>IF(OR(WORKSHEET[[#This Row],[Year]]="", ISBLANK(WORKSHEET[[#This Row],[Year]]), WORKSHEET[[#This Row],[Year]]="null"), "Exclude", "Include")</f>
        <v>Include</v>
      </c>
      <c r="L2385" t="s">
        <v>16</v>
      </c>
      <c r="M2385" t="s">
        <v>12</v>
      </c>
      <c r="N2385" t="s">
        <v>13</v>
      </c>
      <c r="O2385">
        <v>35</v>
      </c>
      <c r="P2385">
        <v>600</v>
      </c>
      <c r="Q2385" t="s">
        <v>14</v>
      </c>
      <c r="R2385">
        <f>P2385 * _xll.XLOOKUP(Q2385,CALCULATION!$A$15:$A$17, CALCULATION!$B$15:$B$17 )</f>
        <v>600</v>
      </c>
      <c r="S2385" s="5">
        <f>O2385*P2385*_xll.XLOOKUP(Q2385,CALCULATION!$A$15:$A$17, CALCULATION!$B$15:$B$17)</f>
        <v>21000</v>
      </c>
      <c r="T2385">
        <v>300</v>
      </c>
      <c r="U2385" t="s">
        <v>14</v>
      </c>
      <c r="V2385">
        <f>T2385 * _xll.XLOOKUP(U2385,CALCULATION!$A$15:$A$17, CALCULATION!$B$15:$B$17 )</f>
        <v>300</v>
      </c>
      <c r="W2385" s="5">
        <f>O2385*T2385*_xll.XLOOKUP(U2385,CALCULATION!$A$15:$A$17, CALCULATION!$B$15:$B$17)</f>
        <v>10500</v>
      </c>
      <c r="X2385" s="5">
        <f>WORKSHEET[[#This Row],[Clients Total Cost]] / WORKSHEET[[#This Row],[Clients Rate per T2 (USD)]]</f>
        <v>35</v>
      </c>
      <c r="Y2385" s="5">
        <f>WORKSHEET[[#This Row],[Clients Rate per T2 (USD)]] - WORKSHEET[[#This Row],[Supplier Rate Per t2 (USD)]]</f>
        <v>300</v>
      </c>
      <c r="Z2385" s="5">
        <f>WORKSHEET[[#This Row],[Profit Per T]] * WORKSHEET[[#This Row],[Weight]]</f>
        <v>10500</v>
      </c>
      <c r="AA2385">
        <v>0</v>
      </c>
      <c r="AB2385" s="1">
        <v>1.65</v>
      </c>
      <c r="AC2385" s="1">
        <v>1.1000000000000001</v>
      </c>
      <c r="AD2385" s="1">
        <v>1.375</v>
      </c>
      <c r="AE2385" s="1">
        <f>WORKSHEET[[#This Row],[Delay at toll gate in days]] +WORKSHEET[[#This Row],[Delay at workshop in days]] +WORKSHEET[[#This Row],[Delay at border in days]]</f>
        <v>4.125</v>
      </c>
    </row>
    <row r="2386" spans="1:31" x14ac:dyDescent="0.35">
      <c r="A2386" t="s">
        <v>2407</v>
      </c>
      <c r="B2386" t="s">
        <v>10</v>
      </c>
      <c r="C2386" t="s">
        <v>56</v>
      </c>
      <c r="D2386" t="s">
        <v>3619</v>
      </c>
      <c r="E2386" t="s">
        <v>3613</v>
      </c>
      <c r="F2386" t="str">
        <f>WORKSHEET[[#This Row],[Depart From]]&amp;"-"&amp;WORKSHEET[[#This Row],[Arrive To]]</f>
        <v>Addis Ababa-Sanaa</v>
      </c>
      <c r="G2386" s="2">
        <v>44643</v>
      </c>
      <c r="H2386" s="2">
        <v>44651</v>
      </c>
      <c r="I2386" s="2" t="str">
        <f t="shared" si="37"/>
        <v>Delivered</v>
      </c>
      <c r="J2386" s="2" t="str">
        <f>TEXT(WORKSHEET[[#This Row],[Offloading Date]], "mmm")</f>
        <v>Mar</v>
      </c>
      <c r="K2386" s="2" t="str">
        <f>IF(OR(WORKSHEET[[#This Row],[Year]]="", ISBLANK(WORKSHEET[[#This Row],[Year]]), WORKSHEET[[#This Row],[Year]]="null"), "Exclude", "Include")</f>
        <v>Include</v>
      </c>
      <c r="L2386" t="s">
        <v>16</v>
      </c>
      <c r="M2386" t="s">
        <v>12</v>
      </c>
      <c r="N2386" t="s">
        <v>13</v>
      </c>
      <c r="O2386">
        <v>35</v>
      </c>
      <c r="P2386">
        <v>600</v>
      </c>
      <c r="Q2386" t="s">
        <v>14</v>
      </c>
      <c r="R2386">
        <f>P2386 * _xll.XLOOKUP(Q2386,CALCULATION!$A$15:$A$17, CALCULATION!$B$15:$B$17 )</f>
        <v>600</v>
      </c>
      <c r="S2386" s="5">
        <f>O2386*P2386*_xll.XLOOKUP(Q2386,CALCULATION!$A$15:$A$17, CALCULATION!$B$15:$B$17)</f>
        <v>21000</v>
      </c>
      <c r="T2386">
        <v>300</v>
      </c>
      <c r="U2386" t="s">
        <v>14</v>
      </c>
      <c r="V2386">
        <f>T2386 * _xll.XLOOKUP(U2386,CALCULATION!$A$15:$A$17, CALCULATION!$B$15:$B$17 )</f>
        <v>300</v>
      </c>
      <c r="W2386" s="5">
        <f>O2386*T2386*_xll.XLOOKUP(U2386,CALCULATION!$A$15:$A$17, CALCULATION!$B$15:$B$17)</f>
        <v>10500</v>
      </c>
      <c r="X2386" s="5">
        <f>WORKSHEET[[#This Row],[Clients Total Cost]] / WORKSHEET[[#This Row],[Clients Rate per T2 (USD)]]</f>
        <v>35</v>
      </c>
      <c r="Y2386" s="5">
        <f>WORKSHEET[[#This Row],[Clients Rate per T2 (USD)]] - WORKSHEET[[#This Row],[Supplier Rate Per t2 (USD)]]</f>
        <v>300</v>
      </c>
      <c r="Z2386" s="5">
        <f>WORKSHEET[[#This Row],[Profit Per T]] * WORKSHEET[[#This Row],[Weight]]</f>
        <v>10500</v>
      </c>
      <c r="AA2386">
        <v>0</v>
      </c>
      <c r="AB2386" s="1">
        <v>1.2</v>
      </c>
      <c r="AC2386" s="1">
        <v>0.8</v>
      </c>
      <c r="AD2386" s="1">
        <v>1</v>
      </c>
      <c r="AE2386" s="1">
        <f>WORKSHEET[[#This Row],[Delay at toll gate in days]] +WORKSHEET[[#This Row],[Delay at workshop in days]] +WORKSHEET[[#This Row],[Delay at border in days]]</f>
        <v>3</v>
      </c>
    </row>
    <row r="2387" spans="1:31" x14ac:dyDescent="0.35">
      <c r="A2387" t="s">
        <v>2408</v>
      </c>
      <c r="B2387" t="s">
        <v>10</v>
      </c>
      <c r="C2387" t="s">
        <v>56</v>
      </c>
      <c r="D2387" t="s">
        <v>3615</v>
      </c>
      <c r="E2387" t="s">
        <v>3617</v>
      </c>
      <c r="F2387" t="str">
        <f>WORKSHEET[[#This Row],[Depart From]]&amp;"-"&amp;WORKSHEET[[#This Row],[Arrive To]]</f>
        <v>Mombasa-Lagos</v>
      </c>
      <c r="G2387" s="2">
        <v>44644</v>
      </c>
      <c r="H2387" s="2">
        <v>44650</v>
      </c>
      <c r="I2387" s="2" t="str">
        <f t="shared" si="37"/>
        <v>Delivered</v>
      </c>
      <c r="J2387" s="2" t="str">
        <f>TEXT(WORKSHEET[[#This Row],[Offloading Date]], "mmm")</f>
        <v>Mar</v>
      </c>
      <c r="K2387" s="2" t="str">
        <f>IF(OR(WORKSHEET[[#This Row],[Year]]="", ISBLANK(WORKSHEET[[#This Row],[Year]]), WORKSHEET[[#This Row],[Year]]="null"), "Exclude", "Include")</f>
        <v>Include</v>
      </c>
      <c r="L2387" t="s">
        <v>16</v>
      </c>
      <c r="M2387" t="s">
        <v>12</v>
      </c>
      <c r="N2387" t="s">
        <v>13</v>
      </c>
      <c r="O2387">
        <v>35</v>
      </c>
      <c r="P2387">
        <v>600</v>
      </c>
      <c r="Q2387" t="s">
        <v>14</v>
      </c>
      <c r="R2387">
        <f>P2387 * _xll.XLOOKUP(Q2387,CALCULATION!$A$15:$A$17, CALCULATION!$B$15:$B$17 )</f>
        <v>600</v>
      </c>
      <c r="S2387" s="5">
        <f>O2387*P2387*_xll.XLOOKUP(Q2387,CALCULATION!$A$15:$A$17, CALCULATION!$B$15:$B$17)</f>
        <v>21000</v>
      </c>
      <c r="T2387">
        <v>300</v>
      </c>
      <c r="U2387" t="s">
        <v>14</v>
      </c>
      <c r="V2387">
        <f>T2387 * _xll.XLOOKUP(U2387,CALCULATION!$A$15:$A$17, CALCULATION!$B$15:$B$17 )</f>
        <v>300</v>
      </c>
      <c r="W2387" s="5">
        <f>O2387*T2387*_xll.XLOOKUP(U2387,CALCULATION!$A$15:$A$17, CALCULATION!$B$15:$B$17)</f>
        <v>10500</v>
      </c>
      <c r="X2387" s="5">
        <f>WORKSHEET[[#This Row],[Clients Total Cost]] / WORKSHEET[[#This Row],[Clients Rate per T2 (USD)]]</f>
        <v>35</v>
      </c>
      <c r="Y2387" s="5">
        <f>WORKSHEET[[#This Row],[Clients Rate per T2 (USD)]] - WORKSHEET[[#This Row],[Supplier Rate Per t2 (USD)]]</f>
        <v>300</v>
      </c>
      <c r="Z2387" s="5">
        <f>WORKSHEET[[#This Row],[Profit Per T]] * WORKSHEET[[#This Row],[Weight]]</f>
        <v>10500</v>
      </c>
      <c r="AA2387">
        <v>0</v>
      </c>
      <c r="AB2387" s="1">
        <v>0.89999999999999991</v>
      </c>
      <c r="AC2387" s="1">
        <v>0.60000000000000009</v>
      </c>
      <c r="AD2387" s="1">
        <v>0.75</v>
      </c>
      <c r="AE2387" s="1">
        <f>WORKSHEET[[#This Row],[Delay at toll gate in days]] +WORKSHEET[[#This Row],[Delay at workshop in days]] +WORKSHEET[[#This Row],[Delay at border in days]]</f>
        <v>2.25</v>
      </c>
    </row>
    <row r="2388" spans="1:31" x14ac:dyDescent="0.35">
      <c r="A2388" t="s">
        <v>2409</v>
      </c>
      <c r="B2388" t="s">
        <v>10</v>
      </c>
      <c r="C2388" t="s">
        <v>56</v>
      </c>
      <c r="D2388" t="s">
        <v>3611</v>
      </c>
      <c r="E2388" t="s">
        <v>3617</v>
      </c>
      <c r="F2388" t="str">
        <f>WORKSHEET[[#This Row],[Depart From]]&amp;"-"&amp;WORKSHEET[[#This Row],[Arrive To]]</f>
        <v>Mogadishu-Lagos</v>
      </c>
      <c r="G2388" s="2">
        <v>44644</v>
      </c>
      <c r="H2388" s="2">
        <v>44650</v>
      </c>
      <c r="I2388" s="2" t="str">
        <f t="shared" si="37"/>
        <v>Delivered</v>
      </c>
      <c r="J2388" s="2" t="str">
        <f>TEXT(WORKSHEET[[#This Row],[Offloading Date]], "mmm")</f>
        <v>Mar</v>
      </c>
      <c r="K2388" s="2" t="str">
        <f>IF(OR(WORKSHEET[[#This Row],[Year]]="", ISBLANK(WORKSHEET[[#This Row],[Year]]), WORKSHEET[[#This Row],[Year]]="null"), "Exclude", "Include")</f>
        <v>Include</v>
      </c>
      <c r="L2388" t="s">
        <v>16</v>
      </c>
      <c r="M2388" t="s">
        <v>12</v>
      </c>
      <c r="N2388" t="s">
        <v>13</v>
      </c>
      <c r="O2388">
        <v>35</v>
      </c>
      <c r="P2388">
        <v>600</v>
      </c>
      <c r="Q2388" t="s">
        <v>14</v>
      </c>
      <c r="R2388">
        <f>P2388 * _xll.XLOOKUP(Q2388,CALCULATION!$A$15:$A$17, CALCULATION!$B$15:$B$17 )</f>
        <v>600</v>
      </c>
      <c r="S2388" s="5">
        <f>O2388*P2388*_xll.XLOOKUP(Q2388,CALCULATION!$A$15:$A$17, CALCULATION!$B$15:$B$17)</f>
        <v>21000</v>
      </c>
      <c r="T2388">
        <v>300</v>
      </c>
      <c r="U2388" t="s">
        <v>14</v>
      </c>
      <c r="V2388">
        <f>T2388 * _xll.XLOOKUP(U2388,CALCULATION!$A$15:$A$17, CALCULATION!$B$15:$B$17 )</f>
        <v>300</v>
      </c>
      <c r="W2388" s="5">
        <f>O2388*T2388*_xll.XLOOKUP(U2388,CALCULATION!$A$15:$A$17, CALCULATION!$B$15:$B$17)</f>
        <v>10500</v>
      </c>
      <c r="X2388" s="5">
        <f>WORKSHEET[[#This Row],[Clients Total Cost]] / WORKSHEET[[#This Row],[Clients Rate per T2 (USD)]]</f>
        <v>35</v>
      </c>
      <c r="Y2388" s="5">
        <f>WORKSHEET[[#This Row],[Clients Rate per T2 (USD)]] - WORKSHEET[[#This Row],[Supplier Rate Per t2 (USD)]]</f>
        <v>300</v>
      </c>
      <c r="Z2388" s="5">
        <f>WORKSHEET[[#This Row],[Profit Per T]] * WORKSHEET[[#This Row],[Weight]]</f>
        <v>10500</v>
      </c>
      <c r="AA2388">
        <v>0</v>
      </c>
      <c r="AB2388" s="1">
        <v>0.89999999999999991</v>
      </c>
      <c r="AC2388" s="1">
        <v>0.60000000000000009</v>
      </c>
      <c r="AD2388" s="1">
        <v>0.75</v>
      </c>
      <c r="AE2388" s="1">
        <f>WORKSHEET[[#This Row],[Delay at toll gate in days]] +WORKSHEET[[#This Row],[Delay at workshop in days]] +WORKSHEET[[#This Row],[Delay at border in days]]</f>
        <v>2.25</v>
      </c>
    </row>
    <row r="2389" spans="1:31" x14ac:dyDescent="0.35">
      <c r="A2389" t="s">
        <v>2410</v>
      </c>
      <c r="B2389" t="s">
        <v>10</v>
      </c>
      <c r="C2389" t="s">
        <v>56</v>
      </c>
      <c r="D2389" t="s">
        <v>3620</v>
      </c>
      <c r="E2389" t="s">
        <v>3617</v>
      </c>
      <c r="F2389" t="str">
        <f>WORKSHEET[[#This Row],[Depart From]]&amp;"-"&amp;WORKSHEET[[#This Row],[Arrive To]]</f>
        <v>Zanzibar-Lagos</v>
      </c>
      <c r="G2389" s="2">
        <v>44644</v>
      </c>
      <c r="H2389" s="2">
        <v>44650</v>
      </c>
      <c r="I2389" s="2" t="str">
        <f t="shared" si="37"/>
        <v>Delivered</v>
      </c>
      <c r="J2389" s="2" t="str">
        <f>TEXT(WORKSHEET[[#This Row],[Offloading Date]], "mmm")</f>
        <v>Mar</v>
      </c>
      <c r="K2389" s="2" t="str">
        <f>IF(OR(WORKSHEET[[#This Row],[Year]]="", ISBLANK(WORKSHEET[[#This Row],[Year]]), WORKSHEET[[#This Row],[Year]]="null"), "Exclude", "Include")</f>
        <v>Include</v>
      </c>
      <c r="L2389" t="s">
        <v>16</v>
      </c>
      <c r="M2389" t="s">
        <v>12</v>
      </c>
      <c r="N2389" t="s">
        <v>13</v>
      </c>
      <c r="O2389">
        <v>35</v>
      </c>
      <c r="P2389">
        <v>600</v>
      </c>
      <c r="Q2389" t="s">
        <v>14</v>
      </c>
      <c r="R2389">
        <f>P2389 * _xll.XLOOKUP(Q2389,CALCULATION!$A$15:$A$17, CALCULATION!$B$15:$B$17 )</f>
        <v>600</v>
      </c>
      <c r="S2389" s="5">
        <f>O2389*P2389*_xll.XLOOKUP(Q2389,CALCULATION!$A$15:$A$17, CALCULATION!$B$15:$B$17)</f>
        <v>21000</v>
      </c>
      <c r="T2389">
        <v>300</v>
      </c>
      <c r="U2389" t="s">
        <v>14</v>
      </c>
      <c r="V2389">
        <f>T2389 * _xll.XLOOKUP(U2389,CALCULATION!$A$15:$A$17, CALCULATION!$B$15:$B$17 )</f>
        <v>300</v>
      </c>
      <c r="W2389" s="5">
        <f>O2389*T2389*_xll.XLOOKUP(U2389,CALCULATION!$A$15:$A$17, CALCULATION!$B$15:$B$17)</f>
        <v>10500</v>
      </c>
      <c r="X2389" s="5">
        <f>WORKSHEET[[#This Row],[Clients Total Cost]] / WORKSHEET[[#This Row],[Clients Rate per T2 (USD)]]</f>
        <v>35</v>
      </c>
      <c r="Y2389" s="5">
        <f>WORKSHEET[[#This Row],[Clients Rate per T2 (USD)]] - WORKSHEET[[#This Row],[Supplier Rate Per t2 (USD)]]</f>
        <v>300</v>
      </c>
      <c r="Z2389" s="5">
        <f>WORKSHEET[[#This Row],[Profit Per T]] * WORKSHEET[[#This Row],[Weight]]</f>
        <v>10500</v>
      </c>
      <c r="AA2389">
        <v>0</v>
      </c>
      <c r="AB2389" s="1">
        <v>0.89999999999999991</v>
      </c>
      <c r="AC2389" s="1">
        <v>0.60000000000000009</v>
      </c>
      <c r="AD2389" s="1">
        <v>0.75</v>
      </c>
      <c r="AE2389" s="1">
        <f>WORKSHEET[[#This Row],[Delay at toll gate in days]] +WORKSHEET[[#This Row],[Delay at workshop in days]] +WORKSHEET[[#This Row],[Delay at border in days]]</f>
        <v>2.25</v>
      </c>
    </row>
    <row r="2390" spans="1:31" x14ac:dyDescent="0.35">
      <c r="A2390" t="s">
        <v>2411</v>
      </c>
      <c r="B2390" t="s">
        <v>10</v>
      </c>
      <c r="C2390" t="s">
        <v>56</v>
      </c>
      <c r="D2390" t="s">
        <v>3616</v>
      </c>
      <c r="E2390" t="s">
        <v>3612</v>
      </c>
      <c r="F2390" t="str">
        <f>WORKSHEET[[#This Row],[Depart From]]&amp;"-"&amp;WORKSHEET[[#This Row],[Arrive To]]</f>
        <v>Marrakech-Victoria</v>
      </c>
      <c r="G2390" s="2">
        <v>44644</v>
      </c>
      <c r="H2390" s="2">
        <v>44651</v>
      </c>
      <c r="I2390" s="2" t="str">
        <f t="shared" si="37"/>
        <v>Delivered</v>
      </c>
      <c r="J2390" s="2" t="str">
        <f>TEXT(WORKSHEET[[#This Row],[Offloading Date]], "mmm")</f>
        <v>Mar</v>
      </c>
      <c r="K2390" s="2" t="str">
        <f>IF(OR(WORKSHEET[[#This Row],[Year]]="", ISBLANK(WORKSHEET[[#This Row],[Year]]), WORKSHEET[[#This Row],[Year]]="null"), "Exclude", "Include")</f>
        <v>Include</v>
      </c>
      <c r="L2390" t="s">
        <v>16</v>
      </c>
      <c r="M2390" t="s">
        <v>12</v>
      </c>
      <c r="N2390" t="s">
        <v>13</v>
      </c>
      <c r="O2390">
        <v>35</v>
      </c>
      <c r="P2390">
        <v>600</v>
      </c>
      <c r="Q2390" t="s">
        <v>14</v>
      </c>
      <c r="R2390">
        <f>P2390 * _xll.XLOOKUP(Q2390,CALCULATION!$A$15:$A$17, CALCULATION!$B$15:$B$17 )</f>
        <v>600</v>
      </c>
      <c r="S2390" s="5">
        <f>O2390*P2390*_xll.XLOOKUP(Q2390,CALCULATION!$A$15:$A$17, CALCULATION!$B$15:$B$17)</f>
        <v>21000</v>
      </c>
      <c r="T2390">
        <v>300</v>
      </c>
      <c r="U2390" t="s">
        <v>14</v>
      </c>
      <c r="V2390">
        <f>T2390 * _xll.XLOOKUP(U2390,CALCULATION!$A$15:$A$17, CALCULATION!$B$15:$B$17 )</f>
        <v>300</v>
      </c>
      <c r="W2390" s="5">
        <f>O2390*T2390*_xll.XLOOKUP(U2390,CALCULATION!$A$15:$A$17, CALCULATION!$B$15:$B$17)</f>
        <v>10500</v>
      </c>
      <c r="X2390" s="5">
        <f>WORKSHEET[[#This Row],[Clients Total Cost]] / WORKSHEET[[#This Row],[Clients Rate per T2 (USD)]]</f>
        <v>35</v>
      </c>
      <c r="Y2390" s="5">
        <f>WORKSHEET[[#This Row],[Clients Rate per T2 (USD)]] - WORKSHEET[[#This Row],[Supplier Rate Per t2 (USD)]]</f>
        <v>300</v>
      </c>
      <c r="Z2390" s="5">
        <f>WORKSHEET[[#This Row],[Profit Per T]] * WORKSHEET[[#This Row],[Weight]]</f>
        <v>10500</v>
      </c>
      <c r="AA2390">
        <v>0</v>
      </c>
      <c r="AB2390" s="1">
        <v>1.05</v>
      </c>
      <c r="AC2390" s="1">
        <v>0.70000000000000007</v>
      </c>
      <c r="AD2390" s="1">
        <v>0.875</v>
      </c>
      <c r="AE2390" s="1">
        <f>WORKSHEET[[#This Row],[Delay at toll gate in days]] +WORKSHEET[[#This Row],[Delay at workshop in days]] +WORKSHEET[[#This Row],[Delay at border in days]]</f>
        <v>2.625</v>
      </c>
    </row>
    <row r="2391" spans="1:31" x14ac:dyDescent="0.35">
      <c r="A2391" t="s">
        <v>2412</v>
      </c>
      <c r="B2391" t="s">
        <v>10</v>
      </c>
      <c r="C2391" t="s">
        <v>56</v>
      </c>
      <c r="D2391" t="s">
        <v>3616</v>
      </c>
      <c r="E2391" t="s">
        <v>3612</v>
      </c>
      <c r="F2391" t="str">
        <f>WORKSHEET[[#This Row],[Depart From]]&amp;"-"&amp;WORKSHEET[[#This Row],[Arrive To]]</f>
        <v>Marrakech-Victoria</v>
      </c>
      <c r="G2391" s="2">
        <v>44644</v>
      </c>
      <c r="H2391" s="2">
        <v>44650</v>
      </c>
      <c r="I2391" s="2" t="str">
        <f t="shared" si="37"/>
        <v>Delivered</v>
      </c>
      <c r="J2391" s="2" t="str">
        <f>TEXT(WORKSHEET[[#This Row],[Offloading Date]], "mmm")</f>
        <v>Mar</v>
      </c>
      <c r="K2391" s="2" t="str">
        <f>IF(OR(WORKSHEET[[#This Row],[Year]]="", ISBLANK(WORKSHEET[[#This Row],[Year]]), WORKSHEET[[#This Row],[Year]]="null"), "Exclude", "Include")</f>
        <v>Include</v>
      </c>
      <c r="L2391" t="s">
        <v>16</v>
      </c>
      <c r="M2391" t="s">
        <v>12</v>
      </c>
      <c r="N2391" t="s">
        <v>13</v>
      </c>
      <c r="O2391">
        <v>35</v>
      </c>
      <c r="P2391">
        <v>600</v>
      </c>
      <c r="Q2391" t="s">
        <v>14</v>
      </c>
      <c r="R2391">
        <f>P2391 * _xll.XLOOKUP(Q2391,CALCULATION!$A$15:$A$17, CALCULATION!$B$15:$B$17 )</f>
        <v>600</v>
      </c>
      <c r="S2391" s="5">
        <f>O2391*P2391*_xll.XLOOKUP(Q2391,CALCULATION!$A$15:$A$17, CALCULATION!$B$15:$B$17)</f>
        <v>21000</v>
      </c>
      <c r="T2391">
        <v>300</v>
      </c>
      <c r="U2391" t="s">
        <v>14</v>
      </c>
      <c r="V2391">
        <f>T2391 * _xll.XLOOKUP(U2391,CALCULATION!$A$15:$A$17, CALCULATION!$B$15:$B$17 )</f>
        <v>300</v>
      </c>
      <c r="W2391" s="5">
        <f>O2391*T2391*_xll.XLOOKUP(U2391,CALCULATION!$A$15:$A$17, CALCULATION!$B$15:$B$17)</f>
        <v>10500</v>
      </c>
      <c r="X2391" s="5">
        <f>WORKSHEET[[#This Row],[Clients Total Cost]] / WORKSHEET[[#This Row],[Clients Rate per T2 (USD)]]</f>
        <v>35</v>
      </c>
      <c r="Y2391" s="5">
        <f>WORKSHEET[[#This Row],[Clients Rate per T2 (USD)]] - WORKSHEET[[#This Row],[Supplier Rate Per t2 (USD)]]</f>
        <v>300</v>
      </c>
      <c r="Z2391" s="5">
        <f>WORKSHEET[[#This Row],[Profit Per T]] * WORKSHEET[[#This Row],[Weight]]</f>
        <v>10500</v>
      </c>
      <c r="AA2391">
        <v>0</v>
      </c>
      <c r="AB2391" s="1">
        <v>0.89999999999999991</v>
      </c>
      <c r="AC2391" s="1">
        <v>0.60000000000000009</v>
      </c>
      <c r="AD2391" s="1">
        <v>0.75</v>
      </c>
      <c r="AE2391" s="1">
        <f>WORKSHEET[[#This Row],[Delay at toll gate in days]] +WORKSHEET[[#This Row],[Delay at workshop in days]] +WORKSHEET[[#This Row],[Delay at border in days]]</f>
        <v>2.25</v>
      </c>
    </row>
    <row r="2392" spans="1:31" x14ac:dyDescent="0.35">
      <c r="A2392" t="s">
        <v>2413</v>
      </c>
      <c r="B2392" t="s">
        <v>10</v>
      </c>
      <c r="C2392" t="s">
        <v>56</v>
      </c>
      <c r="D2392" t="s">
        <v>3615</v>
      </c>
      <c r="E2392" t="s">
        <v>3612</v>
      </c>
      <c r="F2392" t="str">
        <f>WORKSHEET[[#This Row],[Depart From]]&amp;"-"&amp;WORKSHEET[[#This Row],[Arrive To]]</f>
        <v>Mombasa-Victoria</v>
      </c>
      <c r="G2392" s="2">
        <v>44644</v>
      </c>
      <c r="H2392" s="2">
        <v>44649</v>
      </c>
      <c r="I2392" s="2" t="str">
        <f t="shared" si="37"/>
        <v>Delivered</v>
      </c>
      <c r="J2392" s="2" t="str">
        <f>TEXT(WORKSHEET[[#This Row],[Offloading Date]], "mmm")</f>
        <v>Mar</v>
      </c>
      <c r="K2392" s="2" t="str">
        <f>IF(OR(WORKSHEET[[#This Row],[Year]]="", ISBLANK(WORKSHEET[[#This Row],[Year]]), WORKSHEET[[#This Row],[Year]]="null"), "Exclude", "Include")</f>
        <v>Include</v>
      </c>
      <c r="L2392" t="s">
        <v>16</v>
      </c>
      <c r="M2392" t="s">
        <v>12</v>
      </c>
      <c r="N2392" t="s">
        <v>13</v>
      </c>
      <c r="O2392">
        <v>35</v>
      </c>
      <c r="P2392">
        <v>600</v>
      </c>
      <c r="Q2392" t="s">
        <v>14</v>
      </c>
      <c r="R2392">
        <f>P2392 * _xll.XLOOKUP(Q2392,CALCULATION!$A$15:$A$17, CALCULATION!$B$15:$B$17 )</f>
        <v>600</v>
      </c>
      <c r="S2392" s="5">
        <f>O2392*P2392*_xll.XLOOKUP(Q2392,CALCULATION!$A$15:$A$17, CALCULATION!$B$15:$B$17)</f>
        <v>21000</v>
      </c>
      <c r="T2392">
        <v>300</v>
      </c>
      <c r="U2392" t="s">
        <v>14</v>
      </c>
      <c r="V2392">
        <f>T2392 * _xll.XLOOKUP(U2392,CALCULATION!$A$15:$A$17, CALCULATION!$B$15:$B$17 )</f>
        <v>300</v>
      </c>
      <c r="W2392" s="5">
        <f>O2392*T2392*_xll.XLOOKUP(U2392,CALCULATION!$A$15:$A$17, CALCULATION!$B$15:$B$17)</f>
        <v>10500</v>
      </c>
      <c r="X2392" s="5">
        <f>WORKSHEET[[#This Row],[Clients Total Cost]] / WORKSHEET[[#This Row],[Clients Rate per T2 (USD)]]</f>
        <v>35</v>
      </c>
      <c r="Y2392" s="5">
        <f>WORKSHEET[[#This Row],[Clients Rate per T2 (USD)]] - WORKSHEET[[#This Row],[Supplier Rate Per t2 (USD)]]</f>
        <v>300</v>
      </c>
      <c r="Z2392" s="5">
        <f>WORKSHEET[[#This Row],[Profit Per T]] * WORKSHEET[[#This Row],[Weight]]</f>
        <v>10500</v>
      </c>
      <c r="AA2392">
        <v>0</v>
      </c>
      <c r="AB2392" s="1">
        <v>0.75</v>
      </c>
      <c r="AC2392" s="1">
        <v>0.5</v>
      </c>
      <c r="AD2392" s="1">
        <v>0.625</v>
      </c>
      <c r="AE2392" s="1">
        <f>WORKSHEET[[#This Row],[Delay at toll gate in days]] +WORKSHEET[[#This Row],[Delay at workshop in days]] +WORKSHEET[[#This Row],[Delay at border in days]]</f>
        <v>1.875</v>
      </c>
    </row>
    <row r="2393" spans="1:31" x14ac:dyDescent="0.35">
      <c r="A2393" t="s">
        <v>2414</v>
      </c>
      <c r="B2393" t="s">
        <v>10</v>
      </c>
      <c r="C2393" t="s">
        <v>56</v>
      </c>
      <c r="D2393" t="s">
        <v>3619</v>
      </c>
      <c r="E2393" t="s">
        <v>3612</v>
      </c>
      <c r="F2393" t="str">
        <f>WORKSHEET[[#This Row],[Depart From]]&amp;"-"&amp;WORKSHEET[[#This Row],[Arrive To]]</f>
        <v>Addis Ababa-Victoria</v>
      </c>
      <c r="G2393" s="2">
        <v>44644</v>
      </c>
      <c r="H2393" s="2">
        <v>44650</v>
      </c>
      <c r="I2393" s="2" t="str">
        <f t="shared" si="37"/>
        <v>Delivered</v>
      </c>
      <c r="J2393" s="2" t="str">
        <f>TEXT(WORKSHEET[[#This Row],[Offloading Date]], "mmm")</f>
        <v>Mar</v>
      </c>
      <c r="K2393" s="2" t="str">
        <f>IF(OR(WORKSHEET[[#This Row],[Year]]="", ISBLANK(WORKSHEET[[#This Row],[Year]]), WORKSHEET[[#This Row],[Year]]="null"), "Exclude", "Include")</f>
        <v>Include</v>
      </c>
      <c r="L2393" t="s">
        <v>16</v>
      </c>
      <c r="M2393" t="s">
        <v>12</v>
      </c>
      <c r="N2393" t="s">
        <v>13</v>
      </c>
      <c r="O2393">
        <v>35</v>
      </c>
      <c r="P2393">
        <v>600</v>
      </c>
      <c r="Q2393" t="s">
        <v>14</v>
      </c>
      <c r="R2393">
        <f>P2393 * _xll.XLOOKUP(Q2393,CALCULATION!$A$15:$A$17, CALCULATION!$B$15:$B$17 )</f>
        <v>600</v>
      </c>
      <c r="S2393" s="5">
        <f>O2393*P2393*_xll.XLOOKUP(Q2393,CALCULATION!$A$15:$A$17, CALCULATION!$B$15:$B$17)</f>
        <v>21000</v>
      </c>
      <c r="T2393">
        <v>300</v>
      </c>
      <c r="U2393" t="s">
        <v>14</v>
      </c>
      <c r="V2393">
        <f>T2393 * _xll.XLOOKUP(U2393,CALCULATION!$A$15:$A$17, CALCULATION!$B$15:$B$17 )</f>
        <v>300</v>
      </c>
      <c r="W2393" s="5">
        <f>O2393*T2393*_xll.XLOOKUP(U2393,CALCULATION!$A$15:$A$17, CALCULATION!$B$15:$B$17)</f>
        <v>10500</v>
      </c>
      <c r="X2393" s="5">
        <f>WORKSHEET[[#This Row],[Clients Total Cost]] / WORKSHEET[[#This Row],[Clients Rate per T2 (USD)]]</f>
        <v>35</v>
      </c>
      <c r="Y2393" s="5">
        <f>WORKSHEET[[#This Row],[Clients Rate per T2 (USD)]] - WORKSHEET[[#This Row],[Supplier Rate Per t2 (USD)]]</f>
        <v>300</v>
      </c>
      <c r="Z2393" s="5">
        <f>WORKSHEET[[#This Row],[Profit Per T]] * WORKSHEET[[#This Row],[Weight]]</f>
        <v>10500</v>
      </c>
      <c r="AA2393">
        <v>0</v>
      </c>
      <c r="AB2393" s="1">
        <v>0.89999999999999991</v>
      </c>
      <c r="AC2393" s="1">
        <v>0.60000000000000009</v>
      </c>
      <c r="AD2393" s="1">
        <v>0.75</v>
      </c>
      <c r="AE2393" s="1">
        <f>WORKSHEET[[#This Row],[Delay at toll gate in days]] +WORKSHEET[[#This Row],[Delay at workshop in days]] +WORKSHEET[[#This Row],[Delay at border in days]]</f>
        <v>2.25</v>
      </c>
    </row>
    <row r="2394" spans="1:31" x14ac:dyDescent="0.35">
      <c r="A2394" t="s">
        <v>2415</v>
      </c>
      <c r="B2394" t="s">
        <v>10</v>
      </c>
      <c r="C2394" t="s">
        <v>56</v>
      </c>
      <c r="D2394" t="s">
        <v>3616</v>
      </c>
      <c r="E2394" t="s">
        <v>3618</v>
      </c>
      <c r="F2394" t="str">
        <f>WORKSHEET[[#This Row],[Depart From]]&amp;"-"&amp;WORKSHEET[[#This Row],[Arrive To]]</f>
        <v>Marrakech-Tripoli</v>
      </c>
      <c r="G2394" s="2">
        <v>44649</v>
      </c>
      <c r="H2394" s="2">
        <v>44660</v>
      </c>
      <c r="I2394" s="2" t="str">
        <f t="shared" si="37"/>
        <v>Delivered</v>
      </c>
      <c r="J2394" s="2" t="str">
        <f>TEXT(WORKSHEET[[#This Row],[Offloading Date]], "mmm")</f>
        <v>Apr</v>
      </c>
      <c r="K2394" s="2" t="str">
        <f>IF(OR(WORKSHEET[[#This Row],[Year]]="", ISBLANK(WORKSHEET[[#This Row],[Year]]), WORKSHEET[[#This Row],[Year]]="null"), "Exclude", "Include")</f>
        <v>Include</v>
      </c>
      <c r="L2394" t="s">
        <v>16</v>
      </c>
      <c r="M2394" t="s">
        <v>12</v>
      </c>
      <c r="N2394" t="s">
        <v>13</v>
      </c>
      <c r="O2394">
        <v>35</v>
      </c>
      <c r="P2394">
        <v>600</v>
      </c>
      <c r="Q2394" t="s">
        <v>14</v>
      </c>
      <c r="R2394">
        <f>P2394 * _xll.XLOOKUP(Q2394,CALCULATION!$A$15:$A$17, CALCULATION!$B$15:$B$17 )</f>
        <v>600</v>
      </c>
      <c r="S2394" s="5">
        <f>O2394*P2394*_xll.XLOOKUP(Q2394,CALCULATION!$A$15:$A$17, CALCULATION!$B$15:$B$17)</f>
        <v>21000</v>
      </c>
      <c r="T2394">
        <v>300</v>
      </c>
      <c r="U2394" t="s">
        <v>14</v>
      </c>
      <c r="V2394">
        <f>T2394 * _xll.XLOOKUP(U2394,CALCULATION!$A$15:$A$17, CALCULATION!$B$15:$B$17 )</f>
        <v>300</v>
      </c>
      <c r="W2394" s="5">
        <f>O2394*T2394*_xll.XLOOKUP(U2394,CALCULATION!$A$15:$A$17, CALCULATION!$B$15:$B$17)</f>
        <v>10500</v>
      </c>
      <c r="X2394" s="5">
        <f>WORKSHEET[[#This Row],[Clients Total Cost]] / WORKSHEET[[#This Row],[Clients Rate per T2 (USD)]]</f>
        <v>35</v>
      </c>
      <c r="Y2394" s="5">
        <f>WORKSHEET[[#This Row],[Clients Rate per T2 (USD)]] - WORKSHEET[[#This Row],[Supplier Rate Per t2 (USD)]]</f>
        <v>300</v>
      </c>
      <c r="Z2394" s="5">
        <f>WORKSHEET[[#This Row],[Profit Per T]] * WORKSHEET[[#This Row],[Weight]]</f>
        <v>10500</v>
      </c>
      <c r="AA2394">
        <v>0</v>
      </c>
      <c r="AB2394" s="1">
        <v>1.65</v>
      </c>
      <c r="AC2394" s="1">
        <v>1.1000000000000001</v>
      </c>
      <c r="AD2394" s="1">
        <v>1.375</v>
      </c>
      <c r="AE2394" s="1">
        <f>WORKSHEET[[#This Row],[Delay at toll gate in days]] +WORKSHEET[[#This Row],[Delay at workshop in days]] +WORKSHEET[[#This Row],[Delay at border in days]]</f>
        <v>4.125</v>
      </c>
    </row>
    <row r="2395" spans="1:31" x14ac:dyDescent="0.35">
      <c r="A2395" t="s">
        <v>2416</v>
      </c>
      <c r="B2395" t="s">
        <v>10</v>
      </c>
      <c r="C2395" t="s">
        <v>56</v>
      </c>
      <c r="D2395" t="s">
        <v>3611</v>
      </c>
      <c r="E2395" t="s">
        <v>3617</v>
      </c>
      <c r="F2395" t="str">
        <f>WORKSHEET[[#This Row],[Depart From]]&amp;"-"&amp;WORKSHEET[[#This Row],[Arrive To]]</f>
        <v>Mogadishu-Lagos</v>
      </c>
      <c r="G2395" s="2">
        <v>44649</v>
      </c>
      <c r="H2395" s="2">
        <v>44658</v>
      </c>
      <c r="I2395" s="2" t="str">
        <f t="shared" si="37"/>
        <v>Delivered</v>
      </c>
      <c r="J2395" s="2" t="str">
        <f>TEXT(WORKSHEET[[#This Row],[Offloading Date]], "mmm")</f>
        <v>Apr</v>
      </c>
      <c r="K2395" s="2" t="str">
        <f>IF(OR(WORKSHEET[[#This Row],[Year]]="", ISBLANK(WORKSHEET[[#This Row],[Year]]), WORKSHEET[[#This Row],[Year]]="null"), "Exclude", "Include")</f>
        <v>Include</v>
      </c>
      <c r="L2395" t="s">
        <v>16</v>
      </c>
      <c r="M2395" t="s">
        <v>12</v>
      </c>
      <c r="N2395" t="s">
        <v>13</v>
      </c>
      <c r="O2395">
        <v>35</v>
      </c>
      <c r="P2395">
        <v>600</v>
      </c>
      <c r="Q2395" t="s">
        <v>14</v>
      </c>
      <c r="R2395">
        <f>P2395 * _xll.XLOOKUP(Q2395,CALCULATION!$A$15:$A$17, CALCULATION!$B$15:$B$17 )</f>
        <v>600</v>
      </c>
      <c r="S2395" s="5">
        <f>O2395*P2395*_xll.XLOOKUP(Q2395,CALCULATION!$A$15:$A$17, CALCULATION!$B$15:$B$17)</f>
        <v>21000</v>
      </c>
      <c r="T2395">
        <v>300</v>
      </c>
      <c r="U2395" t="s">
        <v>14</v>
      </c>
      <c r="V2395">
        <f>T2395 * _xll.XLOOKUP(U2395,CALCULATION!$A$15:$A$17, CALCULATION!$B$15:$B$17 )</f>
        <v>300</v>
      </c>
      <c r="W2395" s="5">
        <f>O2395*T2395*_xll.XLOOKUP(U2395,CALCULATION!$A$15:$A$17, CALCULATION!$B$15:$B$17)</f>
        <v>10500</v>
      </c>
      <c r="X2395" s="5">
        <f>WORKSHEET[[#This Row],[Clients Total Cost]] / WORKSHEET[[#This Row],[Clients Rate per T2 (USD)]]</f>
        <v>35</v>
      </c>
      <c r="Y2395" s="5">
        <f>WORKSHEET[[#This Row],[Clients Rate per T2 (USD)]] - WORKSHEET[[#This Row],[Supplier Rate Per t2 (USD)]]</f>
        <v>300</v>
      </c>
      <c r="Z2395" s="5">
        <f>WORKSHEET[[#This Row],[Profit Per T]] * WORKSHEET[[#This Row],[Weight]]</f>
        <v>10500</v>
      </c>
      <c r="AA2395">
        <v>0</v>
      </c>
      <c r="AB2395" s="1">
        <v>1.3499999999999999</v>
      </c>
      <c r="AC2395" s="1">
        <v>0.9</v>
      </c>
      <c r="AD2395" s="1">
        <v>1.125</v>
      </c>
      <c r="AE2395" s="1">
        <f>WORKSHEET[[#This Row],[Delay at toll gate in days]] +WORKSHEET[[#This Row],[Delay at workshop in days]] +WORKSHEET[[#This Row],[Delay at border in days]]</f>
        <v>3.375</v>
      </c>
    </row>
    <row r="2396" spans="1:31" x14ac:dyDescent="0.35">
      <c r="A2396" t="s">
        <v>2417</v>
      </c>
      <c r="B2396" t="s">
        <v>10</v>
      </c>
      <c r="C2396" t="s">
        <v>56</v>
      </c>
      <c r="D2396" t="s">
        <v>3616</v>
      </c>
      <c r="E2396" t="s">
        <v>3618</v>
      </c>
      <c r="F2396" t="str">
        <f>WORKSHEET[[#This Row],[Depart From]]&amp;"-"&amp;WORKSHEET[[#This Row],[Arrive To]]</f>
        <v>Marrakech-Tripoli</v>
      </c>
      <c r="G2396" s="2">
        <v>44648</v>
      </c>
      <c r="H2396" s="2">
        <v>44658</v>
      </c>
      <c r="I2396" s="2" t="str">
        <f t="shared" si="37"/>
        <v>Delivered</v>
      </c>
      <c r="J2396" s="2" t="str">
        <f>TEXT(WORKSHEET[[#This Row],[Offloading Date]], "mmm")</f>
        <v>Apr</v>
      </c>
      <c r="K2396" s="2" t="str">
        <f>IF(OR(WORKSHEET[[#This Row],[Year]]="", ISBLANK(WORKSHEET[[#This Row],[Year]]), WORKSHEET[[#This Row],[Year]]="null"), "Exclude", "Include")</f>
        <v>Include</v>
      </c>
      <c r="L2396" t="s">
        <v>16</v>
      </c>
      <c r="M2396" t="s">
        <v>12</v>
      </c>
      <c r="N2396" t="s">
        <v>13</v>
      </c>
      <c r="O2396">
        <v>35</v>
      </c>
      <c r="P2396">
        <v>600</v>
      </c>
      <c r="Q2396" t="s">
        <v>14</v>
      </c>
      <c r="R2396">
        <f>P2396 * _xll.XLOOKUP(Q2396,CALCULATION!$A$15:$A$17, CALCULATION!$B$15:$B$17 )</f>
        <v>600</v>
      </c>
      <c r="S2396" s="5">
        <f>O2396*P2396*_xll.XLOOKUP(Q2396,CALCULATION!$A$15:$A$17, CALCULATION!$B$15:$B$17)</f>
        <v>21000</v>
      </c>
      <c r="T2396">
        <v>300</v>
      </c>
      <c r="U2396" t="s">
        <v>14</v>
      </c>
      <c r="V2396">
        <f>T2396 * _xll.XLOOKUP(U2396,CALCULATION!$A$15:$A$17, CALCULATION!$B$15:$B$17 )</f>
        <v>300</v>
      </c>
      <c r="W2396" s="5">
        <f>O2396*T2396*_xll.XLOOKUP(U2396,CALCULATION!$A$15:$A$17, CALCULATION!$B$15:$B$17)</f>
        <v>10500</v>
      </c>
      <c r="X2396" s="5">
        <f>WORKSHEET[[#This Row],[Clients Total Cost]] / WORKSHEET[[#This Row],[Clients Rate per T2 (USD)]]</f>
        <v>35</v>
      </c>
      <c r="Y2396" s="5">
        <f>WORKSHEET[[#This Row],[Clients Rate per T2 (USD)]] - WORKSHEET[[#This Row],[Supplier Rate Per t2 (USD)]]</f>
        <v>300</v>
      </c>
      <c r="Z2396" s="5">
        <f>WORKSHEET[[#This Row],[Profit Per T]] * WORKSHEET[[#This Row],[Weight]]</f>
        <v>10500</v>
      </c>
      <c r="AA2396">
        <v>0</v>
      </c>
      <c r="AB2396" s="1">
        <v>1.5</v>
      </c>
      <c r="AC2396" s="1">
        <v>1</v>
      </c>
      <c r="AD2396" s="1">
        <v>1.25</v>
      </c>
      <c r="AE2396" s="1">
        <f>WORKSHEET[[#This Row],[Delay at toll gate in days]] +WORKSHEET[[#This Row],[Delay at workshop in days]] +WORKSHEET[[#This Row],[Delay at border in days]]</f>
        <v>3.75</v>
      </c>
    </row>
    <row r="2397" spans="1:31" x14ac:dyDescent="0.35">
      <c r="A2397" t="s">
        <v>2418</v>
      </c>
      <c r="B2397" t="s">
        <v>10</v>
      </c>
      <c r="C2397" t="s">
        <v>56</v>
      </c>
      <c r="D2397" t="s">
        <v>3616</v>
      </c>
      <c r="E2397" t="s">
        <v>3618</v>
      </c>
      <c r="F2397" t="str">
        <f>WORKSHEET[[#This Row],[Depart From]]&amp;"-"&amp;WORKSHEET[[#This Row],[Arrive To]]</f>
        <v>Marrakech-Tripoli</v>
      </c>
      <c r="G2397" s="2">
        <v>44651</v>
      </c>
      <c r="H2397" s="2">
        <v>44659</v>
      </c>
      <c r="I2397" s="2" t="str">
        <f t="shared" si="37"/>
        <v>Delivered</v>
      </c>
      <c r="J2397" s="2" t="str">
        <f>TEXT(WORKSHEET[[#This Row],[Offloading Date]], "mmm")</f>
        <v>Apr</v>
      </c>
      <c r="K2397" s="2" t="str">
        <f>IF(OR(WORKSHEET[[#This Row],[Year]]="", ISBLANK(WORKSHEET[[#This Row],[Year]]), WORKSHEET[[#This Row],[Year]]="null"), "Exclude", "Include")</f>
        <v>Include</v>
      </c>
      <c r="L2397" t="s">
        <v>16</v>
      </c>
      <c r="M2397" t="s">
        <v>12</v>
      </c>
      <c r="N2397" t="s">
        <v>13</v>
      </c>
      <c r="O2397">
        <v>35</v>
      </c>
      <c r="P2397">
        <v>600</v>
      </c>
      <c r="Q2397" t="s">
        <v>14</v>
      </c>
      <c r="R2397">
        <f>P2397 * _xll.XLOOKUP(Q2397,CALCULATION!$A$15:$A$17, CALCULATION!$B$15:$B$17 )</f>
        <v>600</v>
      </c>
      <c r="S2397" s="5">
        <f>O2397*P2397*_xll.XLOOKUP(Q2397,CALCULATION!$A$15:$A$17, CALCULATION!$B$15:$B$17)</f>
        <v>21000</v>
      </c>
      <c r="T2397">
        <v>300</v>
      </c>
      <c r="U2397" t="s">
        <v>14</v>
      </c>
      <c r="V2397">
        <f>T2397 * _xll.XLOOKUP(U2397,CALCULATION!$A$15:$A$17, CALCULATION!$B$15:$B$17 )</f>
        <v>300</v>
      </c>
      <c r="W2397" s="5">
        <f>O2397*T2397*_xll.XLOOKUP(U2397,CALCULATION!$A$15:$A$17, CALCULATION!$B$15:$B$17)</f>
        <v>10500</v>
      </c>
      <c r="X2397" s="5">
        <f>WORKSHEET[[#This Row],[Clients Total Cost]] / WORKSHEET[[#This Row],[Clients Rate per T2 (USD)]]</f>
        <v>35</v>
      </c>
      <c r="Y2397" s="5">
        <f>WORKSHEET[[#This Row],[Clients Rate per T2 (USD)]] - WORKSHEET[[#This Row],[Supplier Rate Per t2 (USD)]]</f>
        <v>300</v>
      </c>
      <c r="Z2397" s="5">
        <f>WORKSHEET[[#This Row],[Profit Per T]] * WORKSHEET[[#This Row],[Weight]]</f>
        <v>10500</v>
      </c>
      <c r="AA2397">
        <v>0</v>
      </c>
      <c r="AB2397" s="1">
        <v>1.2</v>
      </c>
      <c r="AC2397" s="1">
        <v>0.8</v>
      </c>
      <c r="AD2397" s="1">
        <v>1</v>
      </c>
      <c r="AE2397" s="1">
        <f>WORKSHEET[[#This Row],[Delay at toll gate in days]] +WORKSHEET[[#This Row],[Delay at workshop in days]] +WORKSHEET[[#This Row],[Delay at border in days]]</f>
        <v>3</v>
      </c>
    </row>
    <row r="2398" spans="1:31" x14ac:dyDescent="0.35">
      <c r="A2398" t="s">
        <v>2419</v>
      </c>
      <c r="B2398" t="s">
        <v>10</v>
      </c>
      <c r="C2398" t="s">
        <v>56</v>
      </c>
      <c r="D2398" t="s">
        <v>3619</v>
      </c>
      <c r="E2398" t="s">
        <v>3618</v>
      </c>
      <c r="F2398" t="str">
        <f>WORKSHEET[[#This Row],[Depart From]]&amp;"-"&amp;WORKSHEET[[#This Row],[Arrive To]]</f>
        <v>Addis Ababa-Tripoli</v>
      </c>
      <c r="G2398" s="2">
        <v>44648</v>
      </c>
      <c r="H2398" s="2">
        <v>44658</v>
      </c>
      <c r="I2398" s="2" t="str">
        <f t="shared" si="37"/>
        <v>Delivered</v>
      </c>
      <c r="J2398" s="2" t="str">
        <f>TEXT(WORKSHEET[[#This Row],[Offloading Date]], "mmm")</f>
        <v>Apr</v>
      </c>
      <c r="K2398" s="2" t="str">
        <f>IF(OR(WORKSHEET[[#This Row],[Year]]="", ISBLANK(WORKSHEET[[#This Row],[Year]]), WORKSHEET[[#This Row],[Year]]="null"), "Exclude", "Include")</f>
        <v>Include</v>
      </c>
      <c r="L2398" t="s">
        <v>16</v>
      </c>
      <c r="M2398" t="s">
        <v>12</v>
      </c>
      <c r="N2398" t="s">
        <v>13</v>
      </c>
      <c r="O2398">
        <v>35</v>
      </c>
      <c r="P2398">
        <v>600</v>
      </c>
      <c r="Q2398" t="s">
        <v>14</v>
      </c>
      <c r="R2398">
        <f>P2398 * _xll.XLOOKUP(Q2398,CALCULATION!$A$15:$A$17, CALCULATION!$B$15:$B$17 )</f>
        <v>600</v>
      </c>
      <c r="S2398" s="5">
        <f>O2398*P2398*_xll.XLOOKUP(Q2398,CALCULATION!$A$15:$A$17, CALCULATION!$B$15:$B$17)</f>
        <v>21000</v>
      </c>
      <c r="T2398">
        <v>300</v>
      </c>
      <c r="U2398" t="s">
        <v>14</v>
      </c>
      <c r="V2398">
        <f>T2398 * _xll.XLOOKUP(U2398,CALCULATION!$A$15:$A$17, CALCULATION!$B$15:$B$17 )</f>
        <v>300</v>
      </c>
      <c r="W2398" s="5">
        <f>O2398*T2398*_xll.XLOOKUP(U2398,CALCULATION!$A$15:$A$17, CALCULATION!$B$15:$B$17)</f>
        <v>10500</v>
      </c>
      <c r="X2398" s="5">
        <f>WORKSHEET[[#This Row],[Clients Total Cost]] / WORKSHEET[[#This Row],[Clients Rate per T2 (USD)]]</f>
        <v>35</v>
      </c>
      <c r="Y2398" s="5">
        <f>WORKSHEET[[#This Row],[Clients Rate per T2 (USD)]] - WORKSHEET[[#This Row],[Supplier Rate Per t2 (USD)]]</f>
        <v>300</v>
      </c>
      <c r="Z2398" s="5">
        <f>WORKSHEET[[#This Row],[Profit Per T]] * WORKSHEET[[#This Row],[Weight]]</f>
        <v>10500</v>
      </c>
      <c r="AA2398">
        <v>0</v>
      </c>
      <c r="AB2398" s="1">
        <v>1.5</v>
      </c>
      <c r="AC2398" s="1">
        <v>1</v>
      </c>
      <c r="AD2398" s="1">
        <v>1.25</v>
      </c>
      <c r="AE2398" s="1">
        <f>WORKSHEET[[#This Row],[Delay at toll gate in days]] +WORKSHEET[[#This Row],[Delay at workshop in days]] +WORKSHEET[[#This Row],[Delay at border in days]]</f>
        <v>3.75</v>
      </c>
    </row>
    <row r="2399" spans="1:31" x14ac:dyDescent="0.35">
      <c r="A2399" t="s">
        <v>2420</v>
      </c>
      <c r="B2399" t="s">
        <v>10</v>
      </c>
      <c r="C2399" t="s">
        <v>56</v>
      </c>
      <c r="D2399" t="s">
        <v>3620</v>
      </c>
      <c r="E2399" t="s">
        <v>3618</v>
      </c>
      <c r="F2399" t="str">
        <f>WORKSHEET[[#This Row],[Depart From]]&amp;"-"&amp;WORKSHEET[[#This Row],[Arrive To]]</f>
        <v>Zanzibar-Tripoli</v>
      </c>
      <c r="G2399" s="2">
        <v>44649</v>
      </c>
      <c r="H2399" s="2">
        <v>44660</v>
      </c>
      <c r="I2399" s="2" t="str">
        <f t="shared" si="37"/>
        <v>Delivered</v>
      </c>
      <c r="J2399" s="2" t="str">
        <f>TEXT(WORKSHEET[[#This Row],[Offloading Date]], "mmm")</f>
        <v>Apr</v>
      </c>
      <c r="K2399" s="2" t="str">
        <f>IF(OR(WORKSHEET[[#This Row],[Year]]="", ISBLANK(WORKSHEET[[#This Row],[Year]]), WORKSHEET[[#This Row],[Year]]="null"), "Exclude", "Include")</f>
        <v>Include</v>
      </c>
      <c r="L2399" t="s">
        <v>16</v>
      </c>
      <c r="M2399" t="s">
        <v>12</v>
      </c>
      <c r="N2399" t="s">
        <v>13</v>
      </c>
      <c r="O2399">
        <v>35</v>
      </c>
      <c r="P2399">
        <v>600</v>
      </c>
      <c r="Q2399" t="s">
        <v>14</v>
      </c>
      <c r="R2399">
        <f>P2399 * _xll.XLOOKUP(Q2399,CALCULATION!$A$15:$A$17, CALCULATION!$B$15:$B$17 )</f>
        <v>600</v>
      </c>
      <c r="S2399" s="5">
        <f>O2399*P2399*_xll.XLOOKUP(Q2399,CALCULATION!$A$15:$A$17, CALCULATION!$B$15:$B$17)</f>
        <v>21000</v>
      </c>
      <c r="T2399">
        <v>300</v>
      </c>
      <c r="U2399" t="s">
        <v>14</v>
      </c>
      <c r="V2399">
        <f>T2399 * _xll.XLOOKUP(U2399,CALCULATION!$A$15:$A$17, CALCULATION!$B$15:$B$17 )</f>
        <v>300</v>
      </c>
      <c r="W2399" s="5">
        <f>O2399*T2399*_xll.XLOOKUP(U2399,CALCULATION!$A$15:$A$17, CALCULATION!$B$15:$B$17)</f>
        <v>10500</v>
      </c>
      <c r="X2399" s="5">
        <f>WORKSHEET[[#This Row],[Clients Total Cost]] / WORKSHEET[[#This Row],[Clients Rate per T2 (USD)]]</f>
        <v>35</v>
      </c>
      <c r="Y2399" s="5">
        <f>WORKSHEET[[#This Row],[Clients Rate per T2 (USD)]] - WORKSHEET[[#This Row],[Supplier Rate Per t2 (USD)]]</f>
        <v>300</v>
      </c>
      <c r="Z2399" s="5">
        <f>WORKSHEET[[#This Row],[Profit Per T]] * WORKSHEET[[#This Row],[Weight]]</f>
        <v>10500</v>
      </c>
      <c r="AA2399">
        <v>0</v>
      </c>
      <c r="AB2399" s="1">
        <v>1.65</v>
      </c>
      <c r="AC2399" s="1">
        <v>1.1000000000000001</v>
      </c>
      <c r="AD2399" s="1">
        <v>1.375</v>
      </c>
      <c r="AE2399" s="1">
        <f>WORKSHEET[[#This Row],[Delay at toll gate in days]] +WORKSHEET[[#This Row],[Delay at workshop in days]] +WORKSHEET[[#This Row],[Delay at border in days]]</f>
        <v>4.125</v>
      </c>
    </row>
    <row r="2400" spans="1:31" x14ac:dyDescent="0.35">
      <c r="A2400" t="s">
        <v>2421</v>
      </c>
      <c r="B2400" t="s">
        <v>10</v>
      </c>
      <c r="C2400" t="s">
        <v>56</v>
      </c>
      <c r="D2400" t="s">
        <v>3620</v>
      </c>
      <c r="E2400" t="s">
        <v>3614</v>
      </c>
      <c r="F2400" t="str">
        <f>WORKSHEET[[#This Row],[Depart From]]&amp;"-"&amp;WORKSHEET[[#This Row],[Arrive To]]</f>
        <v>Zanzibar-Alger</v>
      </c>
      <c r="G2400" s="2">
        <v>44651</v>
      </c>
      <c r="H2400" s="2">
        <v>44668</v>
      </c>
      <c r="I2400" s="2" t="str">
        <f t="shared" si="37"/>
        <v>Delivered</v>
      </c>
      <c r="J2400" s="2" t="str">
        <f>TEXT(WORKSHEET[[#This Row],[Offloading Date]], "mmm")</f>
        <v>Apr</v>
      </c>
      <c r="K2400" s="2" t="str">
        <f>IF(OR(WORKSHEET[[#This Row],[Year]]="", ISBLANK(WORKSHEET[[#This Row],[Year]]), WORKSHEET[[#This Row],[Year]]="null"), "Exclude", "Include")</f>
        <v>Include</v>
      </c>
      <c r="L2400" t="s">
        <v>16</v>
      </c>
      <c r="M2400" t="s">
        <v>12</v>
      </c>
      <c r="N2400" t="s">
        <v>13</v>
      </c>
      <c r="O2400">
        <v>35</v>
      </c>
      <c r="P2400">
        <v>600</v>
      </c>
      <c r="Q2400" t="s">
        <v>14</v>
      </c>
      <c r="R2400">
        <f>P2400 * _xll.XLOOKUP(Q2400,CALCULATION!$A$15:$A$17, CALCULATION!$B$15:$B$17 )</f>
        <v>600</v>
      </c>
      <c r="S2400" s="5">
        <f>O2400*P2400*_xll.XLOOKUP(Q2400,CALCULATION!$A$15:$A$17, CALCULATION!$B$15:$B$17)</f>
        <v>21000</v>
      </c>
      <c r="T2400">
        <v>300</v>
      </c>
      <c r="U2400" t="s">
        <v>14</v>
      </c>
      <c r="V2400">
        <f>T2400 * _xll.XLOOKUP(U2400,CALCULATION!$A$15:$A$17, CALCULATION!$B$15:$B$17 )</f>
        <v>300</v>
      </c>
      <c r="W2400" s="5">
        <f>O2400*T2400*_xll.XLOOKUP(U2400,CALCULATION!$A$15:$A$17, CALCULATION!$B$15:$B$17)</f>
        <v>10500</v>
      </c>
      <c r="X2400" s="5">
        <f>WORKSHEET[[#This Row],[Clients Total Cost]] / WORKSHEET[[#This Row],[Clients Rate per T2 (USD)]]</f>
        <v>35</v>
      </c>
      <c r="Y2400" s="5">
        <f>WORKSHEET[[#This Row],[Clients Rate per T2 (USD)]] - WORKSHEET[[#This Row],[Supplier Rate Per t2 (USD)]]</f>
        <v>300</v>
      </c>
      <c r="Z2400" s="5">
        <f>WORKSHEET[[#This Row],[Profit Per T]] * WORKSHEET[[#This Row],[Weight]]</f>
        <v>10500</v>
      </c>
      <c r="AA2400">
        <v>0</v>
      </c>
      <c r="AB2400" s="1">
        <v>2.5499999999999998</v>
      </c>
      <c r="AC2400" s="1">
        <v>1.7000000000000002</v>
      </c>
      <c r="AD2400" s="1">
        <v>2.125</v>
      </c>
      <c r="AE2400" s="1">
        <f>WORKSHEET[[#This Row],[Delay at toll gate in days]] +WORKSHEET[[#This Row],[Delay at workshop in days]] +WORKSHEET[[#This Row],[Delay at border in days]]</f>
        <v>6.375</v>
      </c>
    </row>
    <row r="2401" spans="1:31" x14ac:dyDescent="0.35">
      <c r="A2401" t="s">
        <v>2422</v>
      </c>
      <c r="B2401" t="s">
        <v>10</v>
      </c>
      <c r="C2401" t="s">
        <v>56</v>
      </c>
      <c r="D2401" t="s">
        <v>3611</v>
      </c>
      <c r="E2401" t="s">
        <v>3613</v>
      </c>
      <c r="F2401" t="str">
        <f>WORKSHEET[[#This Row],[Depart From]]&amp;"-"&amp;WORKSHEET[[#This Row],[Arrive To]]</f>
        <v>Mogadishu-Sanaa</v>
      </c>
      <c r="G2401" s="2">
        <v>44650</v>
      </c>
      <c r="H2401" s="2">
        <v>44660</v>
      </c>
      <c r="I2401" s="2" t="str">
        <f t="shared" si="37"/>
        <v>Delivered</v>
      </c>
      <c r="J2401" s="2" t="str">
        <f>TEXT(WORKSHEET[[#This Row],[Offloading Date]], "mmm")</f>
        <v>Apr</v>
      </c>
      <c r="K2401" s="2" t="str">
        <f>IF(OR(WORKSHEET[[#This Row],[Year]]="", ISBLANK(WORKSHEET[[#This Row],[Year]]), WORKSHEET[[#This Row],[Year]]="null"), "Exclude", "Include")</f>
        <v>Include</v>
      </c>
      <c r="L2401" t="s">
        <v>16</v>
      </c>
      <c r="M2401" t="s">
        <v>12</v>
      </c>
      <c r="N2401" t="s">
        <v>13</v>
      </c>
      <c r="O2401">
        <v>35</v>
      </c>
      <c r="P2401">
        <v>600</v>
      </c>
      <c r="Q2401" t="s">
        <v>14</v>
      </c>
      <c r="R2401">
        <f>P2401 * _xll.XLOOKUP(Q2401,CALCULATION!$A$15:$A$17, CALCULATION!$B$15:$B$17 )</f>
        <v>600</v>
      </c>
      <c r="S2401" s="5">
        <f>O2401*P2401*_xll.XLOOKUP(Q2401,CALCULATION!$A$15:$A$17, CALCULATION!$B$15:$B$17)</f>
        <v>21000</v>
      </c>
      <c r="T2401">
        <v>300</v>
      </c>
      <c r="U2401" t="s">
        <v>14</v>
      </c>
      <c r="V2401">
        <f>T2401 * _xll.XLOOKUP(U2401,CALCULATION!$A$15:$A$17, CALCULATION!$B$15:$B$17 )</f>
        <v>300</v>
      </c>
      <c r="W2401" s="5">
        <f>O2401*T2401*_xll.XLOOKUP(U2401,CALCULATION!$A$15:$A$17, CALCULATION!$B$15:$B$17)</f>
        <v>10500</v>
      </c>
      <c r="X2401" s="5">
        <f>WORKSHEET[[#This Row],[Clients Total Cost]] / WORKSHEET[[#This Row],[Clients Rate per T2 (USD)]]</f>
        <v>35</v>
      </c>
      <c r="Y2401" s="5">
        <f>WORKSHEET[[#This Row],[Clients Rate per T2 (USD)]] - WORKSHEET[[#This Row],[Supplier Rate Per t2 (USD)]]</f>
        <v>300</v>
      </c>
      <c r="Z2401" s="5">
        <f>WORKSHEET[[#This Row],[Profit Per T]] * WORKSHEET[[#This Row],[Weight]]</f>
        <v>10500</v>
      </c>
      <c r="AA2401">
        <v>0</v>
      </c>
      <c r="AB2401" s="1">
        <v>1.5</v>
      </c>
      <c r="AC2401" s="1">
        <v>1</v>
      </c>
      <c r="AD2401" s="1">
        <v>1.25</v>
      </c>
      <c r="AE2401" s="1">
        <f>WORKSHEET[[#This Row],[Delay at toll gate in days]] +WORKSHEET[[#This Row],[Delay at workshop in days]] +WORKSHEET[[#This Row],[Delay at border in days]]</f>
        <v>3.75</v>
      </c>
    </row>
    <row r="2402" spans="1:31" x14ac:dyDescent="0.35">
      <c r="A2402" t="s">
        <v>2423</v>
      </c>
      <c r="B2402" t="s">
        <v>10</v>
      </c>
      <c r="C2402" t="s">
        <v>56</v>
      </c>
      <c r="D2402" t="s">
        <v>3616</v>
      </c>
      <c r="E2402" t="s">
        <v>3614</v>
      </c>
      <c r="F2402" t="str">
        <f>WORKSHEET[[#This Row],[Depart From]]&amp;"-"&amp;WORKSHEET[[#This Row],[Arrive To]]</f>
        <v>Marrakech-Alger</v>
      </c>
      <c r="G2402" s="2">
        <v>44650</v>
      </c>
      <c r="H2402" s="2">
        <v>44659</v>
      </c>
      <c r="I2402" s="2" t="str">
        <f t="shared" si="37"/>
        <v>Delivered</v>
      </c>
      <c r="J2402" s="2" t="str">
        <f>TEXT(WORKSHEET[[#This Row],[Offloading Date]], "mmm")</f>
        <v>Apr</v>
      </c>
      <c r="K2402" s="2" t="str">
        <f>IF(OR(WORKSHEET[[#This Row],[Year]]="", ISBLANK(WORKSHEET[[#This Row],[Year]]), WORKSHEET[[#This Row],[Year]]="null"), "Exclude", "Include")</f>
        <v>Include</v>
      </c>
      <c r="L2402" t="s">
        <v>16</v>
      </c>
      <c r="M2402" t="s">
        <v>12</v>
      </c>
      <c r="N2402" t="s">
        <v>13</v>
      </c>
      <c r="O2402">
        <v>35</v>
      </c>
      <c r="P2402">
        <v>600</v>
      </c>
      <c r="Q2402" t="s">
        <v>14</v>
      </c>
      <c r="R2402">
        <f>P2402 * _xll.XLOOKUP(Q2402,CALCULATION!$A$15:$A$17, CALCULATION!$B$15:$B$17 )</f>
        <v>600</v>
      </c>
      <c r="S2402" s="5">
        <f>O2402*P2402*_xll.XLOOKUP(Q2402,CALCULATION!$A$15:$A$17, CALCULATION!$B$15:$B$17)</f>
        <v>21000</v>
      </c>
      <c r="T2402">
        <v>300</v>
      </c>
      <c r="U2402" t="s">
        <v>14</v>
      </c>
      <c r="V2402">
        <f>T2402 * _xll.XLOOKUP(U2402,CALCULATION!$A$15:$A$17, CALCULATION!$B$15:$B$17 )</f>
        <v>300</v>
      </c>
      <c r="W2402" s="5">
        <f>O2402*T2402*_xll.XLOOKUP(U2402,CALCULATION!$A$15:$A$17, CALCULATION!$B$15:$B$17)</f>
        <v>10500</v>
      </c>
      <c r="X2402" s="5">
        <f>WORKSHEET[[#This Row],[Clients Total Cost]] / WORKSHEET[[#This Row],[Clients Rate per T2 (USD)]]</f>
        <v>35</v>
      </c>
      <c r="Y2402" s="5">
        <f>WORKSHEET[[#This Row],[Clients Rate per T2 (USD)]] - WORKSHEET[[#This Row],[Supplier Rate Per t2 (USD)]]</f>
        <v>300</v>
      </c>
      <c r="Z2402" s="5">
        <f>WORKSHEET[[#This Row],[Profit Per T]] * WORKSHEET[[#This Row],[Weight]]</f>
        <v>10500</v>
      </c>
      <c r="AA2402">
        <v>0</v>
      </c>
      <c r="AB2402" s="1">
        <v>1.3499999999999999</v>
      </c>
      <c r="AC2402" s="1">
        <v>0.9</v>
      </c>
      <c r="AD2402" s="1">
        <v>1.125</v>
      </c>
      <c r="AE2402" s="1">
        <f>WORKSHEET[[#This Row],[Delay at toll gate in days]] +WORKSHEET[[#This Row],[Delay at workshop in days]] +WORKSHEET[[#This Row],[Delay at border in days]]</f>
        <v>3.375</v>
      </c>
    </row>
    <row r="2403" spans="1:31" x14ac:dyDescent="0.35">
      <c r="A2403" t="s">
        <v>2424</v>
      </c>
      <c r="B2403" t="s">
        <v>10</v>
      </c>
      <c r="C2403" t="s">
        <v>56</v>
      </c>
      <c r="D2403" t="s">
        <v>3611</v>
      </c>
      <c r="E2403" t="s">
        <v>3613</v>
      </c>
      <c r="F2403" t="str">
        <f>WORKSHEET[[#This Row],[Depart From]]&amp;"-"&amp;WORKSHEET[[#This Row],[Arrive To]]</f>
        <v>Mogadishu-Sanaa</v>
      </c>
      <c r="G2403" s="2">
        <v>44650</v>
      </c>
      <c r="H2403" s="2">
        <v>44658</v>
      </c>
      <c r="I2403" s="2" t="str">
        <f t="shared" si="37"/>
        <v>Delivered</v>
      </c>
      <c r="J2403" s="2" t="str">
        <f>TEXT(WORKSHEET[[#This Row],[Offloading Date]], "mmm")</f>
        <v>Apr</v>
      </c>
      <c r="K2403" s="2" t="str">
        <f>IF(OR(WORKSHEET[[#This Row],[Year]]="", ISBLANK(WORKSHEET[[#This Row],[Year]]), WORKSHEET[[#This Row],[Year]]="null"), "Exclude", "Include")</f>
        <v>Include</v>
      </c>
      <c r="L2403" t="s">
        <v>16</v>
      </c>
      <c r="M2403" t="s">
        <v>12</v>
      </c>
      <c r="N2403" t="s">
        <v>13</v>
      </c>
      <c r="O2403">
        <v>35</v>
      </c>
      <c r="P2403">
        <v>600</v>
      </c>
      <c r="Q2403" t="s">
        <v>14</v>
      </c>
      <c r="R2403">
        <f>P2403 * _xll.XLOOKUP(Q2403,CALCULATION!$A$15:$A$17, CALCULATION!$B$15:$B$17 )</f>
        <v>600</v>
      </c>
      <c r="S2403" s="5">
        <f>O2403*P2403*_xll.XLOOKUP(Q2403,CALCULATION!$A$15:$A$17, CALCULATION!$B$15:$B$17)</f>
        <v>21000</v>
      </c>
      <c r="T2403">
        <v>300</v>
      </c>
      <c r="U2403" t="s">
        <v>14</v>
      </c>
      <c r="V2403">
        <f>T2403 * _xll.XLOOKUP(U2403,CALCULATION!$A$15:$A$17, CALCULATION!$B$15:$B$17 )</f>
        <v>300</v>
      </c>
      <c r="W2403" s="5">
        <f>O2403*T2403*_xll.XLOOKUP(U2403,CALCULATION!$A$15:$A$17, CALCULATION!$B$15:$B$17)</f>
        <v>10500</v>
      </c>
      <c r="X2403" s="5">
        <f>WORKSHEET[[#This Row],[Clients Total Cost]] / WORKSHEET[[#This Row],[Clients Rate per T2 (USD)]]</f>
        <v>35</v>
      </c>
      <c r="Y2403" s="5">
        <f>WORKSHEET[[#This Row],[Clients Rate per T2 (USD)]] - WORKSHEET[[#This Row],[Supplier Rate Per t2 (USD)]]</f>
        <v>300</v>
      </c>
      <c r="Z2403" s="5">
        <f>WORKSHEET[[#This Row],[Profit Per T]] * WORKSHEET[[#This Row],[Weight]]</f>
        <v>10500</v>
      </c>
      <c r="AA2403">
        <v>0</v>
      </c>
      <c r="AB2403" s="1">
        <v>1.2</v>
      </c>
      <c r="AC2403" s="1">
        <v>0.8</v>
      </c>
      <c r="AD2403" s="1">
        <v>1</v>
      </c>
      <c r="AE2403" s="1">
        <f>WORKSHEET[[#This Row],[Delay at toll gate in days]] +WORKSHEET[[#This Row],[Delay at workshop in days]] +WORKSHEET[[#This Row],[Delay at border in days]]</f>
        <v>3</v>
      </c>
    </row>
    <row r="2404" spans="1:31" x14ac:dyDescent="0.35">
      <c r="A2404" t="s">
        <v>2425</v>
      </c>
      <c r="B2404" t="s">
        <v>10</v>
      </c>
      <c r="C2404" t="s">
        <v>56</v>
      </c>
      <c r="D2404" t="s">
        <v>3616</v>
      </c>
      <c r="E2404" t="s">
        <v>3614</v>
      </c>
      <c r="F2404" t="str">
        <f>WORKSHEET[[#This Row],[Depart From]]&amp;"-"&amp;WORKSHEET[[#This Row],[Arrive To]]</f>
        <v>Marrakech-Alger</v>
      </c>
      <c r="G2404" s="2">
        <v>44650</v>
      </c>
      <c r="H2404" s="2">
        <v>44659</v>
      </c>
      <c r="I2404" s="2" t="str">
        <f t="shared" si="37"/>
        <v>Delivered</v>
      </c>
      <c r="J2404" s="2" t="str">
        <f>TEXT(WORKSHEET[[#This Row],[Offloading Date]], "mmm")</f>
        <v>Apr</v>
      </c>
      <c r="K2404" s="2" t="str">
        <f>IF(OR(WORKSHEET[[#This Row],[Year]]="", ISBLANK(WORKSHEET[[#This Row],[Year]]), WORKSHEET[[#This Row],[Year]]="null"), "Exclude", "Include")</f>
        <v>Include</v>
      </c>
      <c r="L2404" t="s">
        <v>16</v>
      </c>
      <c r="M2404" t="s">
        <v>12</v>
      </c>
      <c r="N2404" t="s">
        <v>13</v>
      </c>
      <c r="O2404">
        <v>35</v>
      </c>
      <c r="P2404">
        <v>600</v>
      </c>
      <c r="Q2404" t="s">
        <v>14</v>
      </c>
      <c r="R2404">
        <f>P2404 * _xll.XLOOKUP(Q2404,CALCULATION!$A$15:$A$17, CALCULATION!$B$15:$B$17 )</f>
        <v>600</v>
      </c>
      <c r="S2404" s="5">
        <f>O2404*P2404*_xll.XLOOKUP(Q2404,CALCULATION!$A$15:$A$17, CALCULATION!$B$15:$B$17)</f>
        <v>21000</v>
      </c>
      <c r="T2404">
        <v>300</v>
      </c>
      <c r="U2404" t="s">
        <v>14</v>
      </c>
      <c r="V2404">
        <f>T2404 * _xll.XLOOKUP(U2404,CALCULATION!$A$15:$A$17, CALCULATION!$B$15:$B$17 )</f>
        <v>300</v>
      </c>
      <c r="W2404" s="5">
        <f>O2404*T2404*_xll.XLOOKUP(U2404,CALCULATION!$A$15:$A$17, CALCULATION!$B$15:$B$17)</f>
        <v>10500</v>
      </c>
      <c r="X2404" s="5">
        <f>WORKSHEET[[#This Row],[Clients Total Cost]] / WORKSHEET[[#This Row],[Clients Rate per T2 (USD)]]</f>
        <v>35</v>
      </c>
      <c r="Y2404" s="5">
        <f>WORKSHEET[[#This Row],[Clients Rate per T2 (USD)]] - WORKSHEET[[#This Row],[Supplier Rate Per t2 (USD)]]</f>
        <v>300</v>
      </c>
      <c r="Z2404" s="5">
        <f>WORKSHEET[[#This Row],[Profit Per T]] * WORKSHEET[[#This Row],[Weight]]</f>
        <v>10500</v>
      </c>
      <c r="AA2404">
        <v>0</v>
      </c>
      <c r="AB2404" s="1">
        <v>1.3499999999999999</v>
      </c>
      <c r="AC2404" s="1">
        <v>0.9</v>
      </c>
      <c r="AD2404" s="1">
        <v>1.125</v>
      </c>
      <c r="AE2404" s="1">
        <f>WORKSHEET[[#This Row],[Delay at toll gate in days]] +WORKSHEET[[#This Row],[Delay at workshop in days]] +WORKSHEET[[#This Row],[Delay at border in days]]</f>
        <v>3.375</v>
      </c>
    </row>
    <row r="2405" spans="1:31" x14ac:dyDescent="0.35">
      <c r="A2405" t="s">
        <v>2426</v>
      </c>
      <c r="B2405" t="s">
        <v>10</v>
      </c>
      <c r="C2405" t="s">
        <v>56</v>
      </c>
      <c r="D2405" t="s">
        <v>3611</v>
      </c>
      <c r="E2405" t="s">
        <v>3618</v>
      </c>
      <c r="F2405" t="str">
        <f>WORKSHEET[[#This Row],[Depart From]]&amp;"-"&amp;WORKSHEET[[#This Row],[Arrive To]]</f>
        <v>Mogadishu-Tripoli</v>
      </c>
      <c r="G2405" s="2">
        <v>44650</v>
      </c>
      <c r="H2405" s="2">
        <v>44660</v>
      </c>
      <c r="I2405" s="2" t="str">
        <f t="shared" si="37"/>
        <v>Delivered</v>
      </c>
      <c r="J2405" s="2" t="str">
        <f>TEXT(WORKSHEET[[#This Row],[Offloading Date]], "mmm")</f>
        <v>Apr</v>
      </c>
      <c r="K2405" s="2" t="str">
        <f>IF(OR(WORKSHEET[[#This Row],[Year]]="", ISBLANK(WORKSHEET[[#This Row],[Year]]), WORKSHEET[[#This Row],[Year]]="null"), "Exclude", "Include")</f>
        <v>Include</v>
      </c>
      <c r="L2405" t="s">
        <v>16</v>
      </c>
      <c r="M2405" t="s">
        <v>12</v>
      </c>
      <c r="N2405" t="s">
        <v>13</v>
      </c>
      <c r="O2405">
        <v>35</v>
      </c>
      <c r="P2405">
        <v>600</v>
      </c>
      <c r="Q2405" t="s">
        <v>14</v>
      </c>
      <c r="R2405">
        <f>P2405 * _xll.XLOOKUP(Q2405,CALCULATION!$A$15:$A$17, CALCULATION!$B$15:$B$17 )</f>
        <v>600</v>
      </c>
      <c r="S2405" s="5">
        <f>O2405*P2405*_xll.XLOOKUP(Q2405,CALCULATION!$A$15:$A$17, CALCULATION!$B$15:$B$17)</f>
        <v>21000</v>
      </c>
      <c r="T2405">
        <v>300</v>
      </c>
      <c r="U2405" t="s">
        <v>14</v>
      </c>
      <c r="V2405">
        <f>T2405 * _xll.XLOOKUP(U2405,CALCULATION!$A$15:$A$17, CALCULATION!$B$15:$B$17 )</f>
        <v>300</v>
      </c>
      <c r="W2405" s="5">
        <f>O2405*T2405*_xll.XLOOKUP(U2405,CALCULATION!$A$15:$A$17, CALCULATION!$B$15:$B$17)</f>
        <v>10500</v>
      </c>
      <c r="X2405" s="5">
        <f>WORKSHEET[[#This Row],[Clients Total Cost]] / WORKSHEET[[#This Row],[Clients Rate per T2 (USD)]]</f>
        <v>35</v>
      </c>
      <c r="Y2405" s="5">
        <f>WORKSHEET[[#This Row],[Clients Rate per T2 (USD)]] - WORKSHEET[[#This Row],[Supplier Rate Per t2 (USD)]]</f>
        <v>300</v>
      </c>
      <c r="Z2405" s="5">
        <f>WORKSHEET[[#This Row],[Profit Per T]] * WORKSHEET[[#This Row],[Weight]]</f>
        <v>10500</v>
      </c>
      <c r="AA2405">
        <v>0</v>
      </c>
      <c r="AB2405" s="1">
        <v>1.5</v>
      </c>
      <c r="AC2405" s="1">
        <v>1</v>
      </c>
      <c r="AD2405" s="1">
        <v>1.25</v>
      </c>
      <c r="AE2405" s="1">
        <f>WORKSHEET[[#This Row],[Delay at toll gate in days]] +WORKSHEET[[#This Row],[Delay at workshop in days]] +WORKSHEET[[#This Row],[Delay at border in days]]</f>
        <v>3.75</v>
      </c>
    </row>
    <row r="2406" spans="1:31" x14ac:dyDescent="0.35">
      <c r="A2406" t="s">
        <v>2427</v>
      </c>
      <c r="B2406" t="s">
        <v>10</v>
      </c>
      <c r="C2406" t="s">
        <v>56</v>
      </c>
      <c r="D2406" t="s">
        <v>3616</v>
      </c>
      <c r="E2406" t="s">
        <v>3617</v>
      </c>
      <c r="F2406" t="str">
        <f>WORKSHEET[[#This Row],[Depart From]]&amp;"-"&amp;WORKSHEET[[#This Row],[Arrive To]]</f>
        <v>Marrakech-Lagos</v>
      </c>
      <c r="G2406" s="2">
        <v>44650</v>
      </c>
      <c r="H2406" s="2">
        <v>44658</v>
      </c>
      <c r="I2406" s="2" t="str">
        <f t="shared" si="37"/>
        <v>Delivered</v>
      </c>
      <c r="J2406" s="2" t="str">
        <f>TEXT(WORKSHEET[[#This Row],[Offloading Date]], "mmm")</f>
        <v>Apr</v>
      </c>
      <c r="K2406" s="2" t="str">
        <f>IF(OR(WORKSHEET[[#This Row],[Year]]="", ISBLANK(WORKSHEET[[#This Row],[Year]]), WORKSHEET[[#This Row],[Year]]="null"), "Exclude", "Include")</f>
        <v>Include</v>
      </c>
      <c r="L2406" t="s">
        <v>16</v>
      </c>
      <c r="M2406" t="s">
        <v>12</v>
      </c>
      <c r="N2406" t="s">
        <v>13</v>
      </c>
      <c r="O2406">
        <v>35</v>
      </c>
      <c r="P2406">
        <v>600</v>
      </c>
      <c r="Q2406" t="s">
        <v>14</v>
      </c>
      <c r="R2406">
        <f>P2406 * _xll.XLOOKUP(Q2406,CALCULATION!$A$15:$A$17, CALCULATION!$B$15:$B$17 )</f>
        <v>600</v>
      </c>
      <c r="S2406" s="5">
        <f>O2406*P2406*_xll.XLOOKUP(Q2406,CALCULATION!$A$15:$A$17, CALCULATION!$B$15:$B$17)</f>
        <v>21000</v>
      </c>
      <c r="T2406">
        <v>300</v>
      </c>
      <c r="U2406" t="s">
        <v>14</v>
      </c>
      <c r="V2406">
        <f>T2406 * _xll.XLOOKUP(U2406,CALCULATION!$A$15:$A$17, CALCULATION!$B$15:$B$17 )</f>
        <v>300</v>
      </c>
      <c r="W2406" s="5">
        <f>O2406*T2406*_xll.XLOOKUP(U2406,CALCULATION!$A$15:$A$17, CALCULATION!$B$15:$B$17)</f>
        <v>10500</v>
      </c>
      <c r="X2406" s="5">
        <f>WORKSHEET[[#This Row],[Clients Total Cost]] / WORKSHEET[[#This Row],[Clients Rate per T2 (USD)]]</f>
        <v>35</v>
      </c>
      <c r="Y2406" s="5">
        <f>WORKSHEET[[#This Row],[Clients Rate per T2 (USD)]] - WORKSHEET[[#This Row],[Supplier Rate Per t2 (USD)]]</f>
        <v>300</v>
      </c>
      <c r="Z2406" s="5">
        <f>WORKSHEET[[#This Row],[Profit Per T]] * WORKSHEET[[#This Row],[Weight]]</f>
        <v>10500</v>
      </c>
      <c r="AA2406">
        <v>0</v>
      </c>
      <c r="AB2406" s="1">
        <v>1.2</v>
      </c>
      <c r="AC2406" s="1">
        <v>0.8</v>
      </c>
      <c r="AD2406" s="1">
        <v>1</v>
      </c>
      <c r="AE2406" s="1">
        <f>WORKSHEET[[#This Row],[Delay at toll gate in days]] +WORKSHEET[[#This Row],[Delay at workshop in days]] +WORKSHEET[[#This Row],[Delay at border in days]]</f>
        <v>3</v>
      </c>
    </row>
    <row r="2407" spans="1:31" x14ac:dyDescent="0.35">
      <c r="A2407" t="s">
        <v>2428</v>
      </c>
      <c r="B2407" t="s">
        <v>10</v>
      </c>
      <c r="C2407" t="s">
        <v>56</v>
      </c>
      <c r="D2407" t="s">
        <v>3620</v>
      </c>
      <c r="E2407" t="s">
        <v>3613</v>
      </c>
      <c r="F2407" t="str">
        <f>WORKSHEET[[#This Row],[Depart From]]&amp;"-"&amp;WORKSHEET[[#This Row],[Arrive To]]</f>
        <v>Zanzibar-Sanaa</v>
      </c>
      <c r="G2407" s="2">
        <v>44650</v>
      </c>
      <c r="H2407" s="2">
        <v>44658</v>
      </c>
      <c r="I2407" s="2" t="str">
        <f t="shared" si="37"/>
        <v>Delivered</v>
      </c>
      <c r="J2407" s="2" t="str">
        <f>TEXT(WORKSHEET[[#This Row],[Offloading Date]], "mmm")</f>
        <v>Apr</v>
      </c>
      <c r="K2407" s="2" t="str">
        <f>IF(OR(WORKSHEET[[#This Row],[Year]]="", ISBLANK(WORKSHEET[[#This Row],[Year]]), WORKSHEET[[#This Row],[Year]]="null"), "Exclude", "Include")</f>
        <v>Include</v>
      </c>
      <c r="L2407" t="s">
        <v>16</v>
      </c>
      <c r="M2407" t="s">
        <v>12</v>
      </c>
      <c r="N2407" t="s">
        <v>13</v>
      </c>
      <c r="O2407">
        <v>35</v>
      </c>
      <c r="P2407">
        <v>600</v>
      </c>
      <c r="Q2407" t="s">
        <v>14</v>
      </c>
      <c r="R2407">
        <f>P2407 * _xll.XLOOKUP(Q2407,CALCULATION!$A$15:$A$17, CALCULATION!$B$15:$B$17 )</f>
        <v>600</v>
      </c>
      <c r="S2407" s="5">
        <f>O2407*P2407*_xll.XLOOKUP(Q2407,CALCULATION!$A$15:$A$17, CALCULATION!$B$15:$B$17)</f>
        <v>21000</v>
      </c>
      <c r="T2407">
        <v>300</v>
      </c>
      <c r="U2407" t="s">
        <v>14</v>
      </c>
      <c r="V2407">
        <f>T2407 * _xll.XLOOKUP(U2407,CALCULATION!$A$15:$A$17, CALCULATION!$B$15:$B$17 )</f>
        <v>300</v>
      </c>
      <c r="W2407" s="5">
        <f>O2407*T2407*_xll.XLOOKUP(U2407,CALCULATION!$A$15:$A$17, CALCULATION!$B$15:$B$17)</f>
        <v>10500</v>
      </c>
      <c r="X2407" s="5">
        <f>WORKSHEET[[#This Row],[Clients Total Cost]] / WORKSHEET[[#This Row],[Clients Rate per T2 (USD)]]</f>
        <v>35</v>
      </c>
      <c r="Y2407" s="5">
        <f>WORKSHEET[[#This Row],[Clients Rate per T2 (USD)]] - WORKSHEET[[#This Row],[Supplier Rate Per t2 (USD)]]</f>
        <v>300</v>
      </c>
      <c r="Z2407" s="5">
        <f>WORKSHEET[[#This Row],[Profit Per T]] * WORKSHEET[[#This Row],[Weight]]</f>
        <v>10500</v>
      </c>
      <c r="AA2407">
        <v>0</v>
      </c>
      <c r="AB2407" s="1">
        <v>1.2</v>
      </c>
      <c r="AC2407" s="1">
        <v>0.8</v>
      </c>
      <c r="AD2407" s="1">
        <v>1</v>
      </c>
      <c r="AE2407" s="1">
        <f>WORKSHEET[[#This Row],[Delay at toll gate in days]] +WORKSHEET[[#This Row],[Delay at workshop in days]] +WORKSHEET[[#This Row],[Delay at border in days]]</f>
        <v>3</v>
      </c>
    </row>
    <row r="2408" spans="1:31" x14ac:dyDescent="0.35">
      <c r="A2408" t="s">
        <v>2429</v>
      </c>
      <c r="B2408" t="s">
        <v>10</v>
      </c>
      <c r="C2408" t="s">
        <v>56</v>
      </c>
      <c r="D2408" t="s">
        <v>3616</v>
      </c>
      <c r="E2408" t="s">
        <v>3618</v>
      </c>
      <c r="F2408" t="str">
        <f>WORKSHEET[[#This Row],[Depart From]]&amp;"-"&amp;WORKSHEET[[#This Row],[Arrive To]]</f>
        <v>Marrakech-Tripoli</v>
      </c>
      <c r="G2408" s="2">
        <v>44650</v>
      </c>
      <c r="H2408" s="2">
        <v>44658</v>
      </c>
      <c r="I2408" s="2" t="str">
        <f t="shared" si="37"/>
        <v>Delivered</v>
      </c>
      <c r="J2408" s="2" t="str">
        <f>TEXT(WORKSHEET[[#This Row],[Offloading Date]], "mmm")</f>
        <v>Apr</v>
      </c>
      <c r="K2408" s="2" t="str">
        <f>IF(OR(WORKSHEET[[#This Row],[Year]]="", ISBLANK(WORKSHEET[[#This Row],[Year]]), WORKSHEET[[#This Row],[Year]]="null"), "Exclude", "Include")</f>
        <v>Include</v>
      </c>
      <c r="L2408" t="s">
        <v>16</v>
      </c>
      <c r="M2408" t="s">
        <v>12</v>
      </c>
      <c r="N2408" t="s">
        <v>13</v>
      </c>
      <c r="O2408">
        <v>35</v>
      </c>
      <c r="P2408">
        <v>600</v>
      </c>
      <c r="Q2408" t="s">
        <v>14</v>
      </c>
      <c r="R2408">
        <f>P2408 * _xll.XLOOKUP(Q2408,CALCULATION!$A$15:$A$17, CALCULATION!$B$15:$B$17 )</f>
        <v>600</v>
      </c>
      <c r="S2408" s="5">
        <f>O2408*P2408*_xll.XLOOKUP(Q2408,CALCULATION!$A$15:$A$17, CALCULATION!$B$15:$B$17)</f>
        <v>21000</v>
      </c>
      <c r="T2408">
        <v>300</v>
      </c>
      <c r="U2408" t="s">
        <v>14</v>
      </c>
      <c r="V2408">
        <f>T2408 * _xll.XLOOKUP(U2408,CALCULATION!$A$15:$A$17, CALCULATION!$B$15:$B$17 )</f>
        <v>300</v>
      </c>
      <c r="W2408" s="5">
        <f>O2408*T2408*_xll.XLOOKUP(U2408,CALCULATION!$A$15:$A$17, CALCULATION!$B$15:$B$17)</f>
        <v>10500</v>
      </c>
      <c r="X2408" s="5">
        <f>WORKSHEET[[#This Row],[Clients Total Cost]] / WORKSHEET[[#This Row],[Clients Rate per T2 (USD)]]</f>
        <v>35</v>
      </c>
      <c r="Y2408" s="5">
        <f>WORKSHEET[[#This Row],[Clients Rate per T2 (USD)]] - WORKSHEET[[#This Row],[Supplier Rate Per t2 (USD)]]</f>
        <v>300</v>
      </c>
      <c r="Z2408" s="5">
        <f>WORKSHEET[[#This Row],[Profit Per T]] * WORKSHEET[[#This Row],[Weight]]</f>
        <v>10500</v>
      </c>
      <c r="AA2408">
        <v>0</v>
      </c>
      <c r="AB2408" s="1">
        <v>1.2</v>
      </c>
      <c r="AC2408" s="1">
        <v>0.8</v>
      </c>
      <c r="AD2408" s="1">
        <v>1</v>
      </c>
      <c r="AE2408" s="1">
        <f>WORKSHEET[[#This Row],[Delay at toll gate in days]] +WORKSHEET[[#This Row],[Delay at workshop in days]] +WORKSHEET[[#This Row],[Delay at border in days]]</f>
        <v>3</v>
      </c>
    </row>
    <row r="2409" spans="1:31" x14ac:dyDescent="0.35">
      <c r="A2409" t="s">
        <v>2430</v>
      </c>
      <c r="B2409" t="s">
        <v>10</v>
      </c>
      <c r="C2409" t="s">
        <v>56</v>
      </c>
      <c r="D2409" t="s">
        <v>3616</v>
      </c>
      <c r="E2409" t="s">
        <v>3613</v>
      </c>
      <c r="F2409" t="str">
        <f>WORKSHEET[[#This Row],[Depart From]]&amp;"-"&amp;WORKSHEET[[#This Row],[Arrive To]]</f>
        <v>Marrakech-Sanaa</v>
      </c>
      <c r="G2409" s="2">
        <v>44659</v>
      </c>
      <c r="H2409" s="2">
        <v>44668</v>
      </c>
      <c r="I2409" s="2" t="str">
        <f t="shared" si="37"/>
        <v>Delivered</v>
      </c>
      <c r="J2409" s="2" t="str">
        <f>TEXT(WORKSHEET[[#This Row],[Offloading Date]], "mmm")</f>
        <v>Apr</v>
      </c>
      <c r="K2409" s="2" t="str">
        <f>IF(OR(WORKSHEET[[#This Row],[Year]]="", ISBLANK(WORKSHEET[[#This Row],[Year]]), WORKSHEET[[#This Row],[Year]]="null"), "Exclude", "Include")</f>
        <v>Include</v>
      </c>
      <c r="L2409" t="s">
        <v>16</v>
      </c>
      <c r="M2409" t="s">
        <v>12</v>
      </c>
      <c r="N2409" t="s">
        <v>13</v>
      </c>
      <c r="O2409">
        <v>35</v>
      </c>
      <c r="P2409">
        <v>600</v>
      </c>
      <c r="Q2409" t="s">
        <v>14</v>
      </c>
      <c r="R2409">
        <f>P2409 * _xll.XLOOKUP(Q2409,CALCULATION!$A$15:$A$17, CALCULATION!$B$15:$B$17 )</f>
        <v>600</v>
      </c>
      <c r="S2409" s="5">
        <f>O2409*P2409*_xll.XLOOKUP(Q2409,CALCULATION!$A$15:$A$17, CALCULATION!$B$15:$B$17)</f>
        <v>21000</v>
      </c>
      <c r="T2409">
        <v>300</v>
      </c>
      <c r="U2409" t="s">
        <v>14</v>
      </c>
      <c r="V2409">
        <f>T2409 * _xll.XLOOKUP(U2409,CALCULATION!$A$15:$A$17, CALCULATION!$B$15:$B$17 )</f>
        <v>300</v>
      </c>
      <c r="W2409" s="5">
        <f>O2409*T2409*_xll.XLOOKUP(U2409,CALCULATION!$A$15:$A$17, CALCULATION!$B$15:$B$17)</f>
        <v>10500</v>
      </c>
      <c r="X2409" s="5">
        <f>WORKSHEET[[#This Row],[Clients Total Cost]] / WORKSHEET[[#This Row],[Clients Rate per T2 (USD)]]</f>
        <v>35</v>
      </c>
      <c r="Y2409" s="5">
        <f>WORKSHEET[[#This Row],[Clients Rate per T2 (USD)]] - WORKSHEET[[#This Row],[Supplier Rate Per t2 (USD)]]</f>
        <v>300</v>
      </c>
      <c r="Z2409" s="5">
        <f>WORKSHEET[[#This Row],[Profit Per T]] * WORKSHEET[[#This Row],[Weight]]</f>
        <v>10500</v>
      </c>
      <c r="AA2409">
        <v>0</v>
      </c>
      <c r="AB2409" s="1">
        <v>1.3499999999999999</v>
      </c>
      <c r="AC2409" s="1">
        <v>0.9</v>
      </c>
      <c r="AD2409" s="1">
        <v>1.125</v>
      </c>
      <c r="AE2409" s="1">
        <f>WORKSHEET[[#This Row],[Delay at toll gate in days]] +WORKSHEET[[#This Row],[Delay at workshop in days]] +WORKSHEET[[#This Row],[Delay at border in days]]</f>
        <v>3.375</v>
      </c>
    </row>
    <row r="2410" spans="1:31" x14ac:dyDescent="0.35">
      <c r="A2410" t="s">
        <v>2431</v>
      </c>
      <c r="B2410" t="s">
        <v>10</v>
      </c>
      <c r="C2410" t="s">
        <v>56</v>
      </c>
      <c r="D2410" t="s">
        <v>3611</v>
      </c>
      <c r="E2410" t="s">
        <v>3612</v>
      </c>
      <c r="F2410" t="str">
        <f>WORKSHEET[[#This Row],[Depart From]]&amp;"-"&amp;WORKSHEET[[#This Row],[Arrive To]]</f>
        <v>Mogadishu-Victoria</v>
      </c>
      <c r="G2410" s="2">
        <v>44659</v>
      </c>
      <c r="H2410" s="2">
        <v>44669</v>
      </c>
      <c r="I2410" s="2" t="str">
        <f t="shared" si="37"/>
        <v>Delivered</v>
      </c>
      <c r="J2410" s="2" t="str">
        <f>TEXT(WORKSHEET[[#This Row],[Offloading Date]], "mmm")</f>
        <v>Apr</v>
      </c>
      <c r="K2410" s="2" t="str">
        <f>IF(OR(WORKSHEET[[#This Row],[Year]]="", ISBLANK(WORKSHEET[[#This Row],[Year]]), WORKSHEET[[#This Row],[Year]]="null"), "Exclude", "Include")</f>
        <v>Include</v>
      </c>
      <c r="L2410" t="s">
        <v>16</v>
      </c>
      <c r="M2410" t="s">
        <v>12</v>
      </c>
      <c r="N2410" t="s">
        <v>13</v>
      </c>
      <c r="O2410">
        <v>35</v>
      </c>
      <c r="P2410">
        <v>600</v>
      </c>
      <c r="Q2410" t="s">
        <v>14</v>
      </c>
      <c r="R2410">
        <f>P2410 * _xll.XLOOKUP(Q2410,CALCULATION!$A$15:$A$17, CALCULATION!$B$15:$B$17 )</f>
        <v>600</v>
      </c>
      <c r="S2410" s="5">
        <f>O2410*P2410*_xll.XLOOKUP(Q2410,CALCULATION!$A$15:$A$17, CALCULATION!$B$15:$B$17)</f>
        <v>21000</v>
      </c>
      <c r="T2410">
        <v>300</v>
      </c>
      <c r="U2410" t="s">
        <v>14</v>
      </c>
      <c r="V2410">
        <f>T2410 * _xll.XLOOKUP(U2410,CALCULATION!$A$15:$A$17, CALCULATION!$B$15:$B$17 )</f>
        <v>300</v>
      </c>
      <c r="W2410" s="5">
        <f>O2410*T2410*_xll.XLOOKUP(U2410,CALCULATION!$A$15:$A$17, CALCULATION!$B$15:$B$17)</f>
        <v>10500</v>
      </c>
      <c r="X2410" s="5">
        <f>WORKSHEET[[#This Row],[Clients Total Cost]] / WORKSHEET[[#This Row],[Clients Rate per T2 (USD)]]</f>
        <v>35</v>
      </c>
      <c r="Y2410" s="5">
        <f>WORKSHEET[[#This Row],[Clients Rate per T2 (USD)]] - WORKSHEET[[#This Row],[Supplier Rate Per t2 (USD)]]</f>
        <v>300</v>
      </c>
      <c r="Z2410" s="5">
        <f>WORKSHEET[[#This Row],[Profit Per T]] * WORKSHEET[[#This Row],[Weight]]</f>
        <v>10500</v>
      </c>
      <c r="AA2410">
        <v>0</v>
      </c>
      <c r="AB2410" s="1">
        <v>1.5</v>
      </c>
      <c r="AC2410" s="1">
        <v>1</v>
      </c>
      <c r="AD2410" s="1">
        <v>1.25</v>
      </c>
      <c r="AE2410" s="1">
        <f>WORKSHEET[[#This Row],[Delay at toll gate in days]] +WORKSHEET[[#This Row],[Delay at workshop in days]] +WORKSHEET[[#This Row],[Delay at border in days]]</f>
        <v>3.75</v>
      </c>
    </row>
    <row r="2411" spans="1:31" x14ac:dyDescent="0.35">
      <c r="A2411" t="s">
        <v>2432</v>
      </c>
      <c r="B2411" t="s">
        <v>10</v>
      </c>
      <c r="C2411" t="s">
        <v>56</v>
      </c>
      <c r="D2411" t="s">
        <v>3619</v>
      </c>
      <c r="E2411" t="s">
        <v>3617</v>
      </c>
      <c r="F2411" t="str">
        <f>WORKSHEET[[#This Row],[Depart From]]&amp;"-"&amp;WORKSHEET[[#This Row],[Arrive To]]</f>
        <v>Addis Ababa-Lagos</v>
      </c>
      <c r="G2411" s="2">
        <v>44664</v>
      </c>
      <c r="H2411" s="2">
        <v>44672</v>
      </c>
      <c r="I2411" s="2" t="str">
        <f t="shared" si="37"/>
        <v>Delivered</v>
      </c>
      <c r="J2411" s="2" t="str">
        <f>TEXT(WORKSHEET[[#This Row],[Offloading Date]], "mmm")</f>
        <v>Apr</v>
      </c>
      <c r="K2411" s="2" t="str">
        <f>IF(OR(WORKSHEET[[#This Row],[Year]]="", ISBLANK(WORKSHEET[[#This Row],[Year]]), WORKSHEET[[#This Row],[Year]]="null"), "Exclude", "Include")</f>
        <v>Include</v>
      </c>
      <c r="L2411" t="s">
        <v>16</v>
      </c>
      <c r="M2411" t="s">
        <v>16</v>
      </c>
      <c r="N2411" t="s">
        <v>13</v>
      </c>
      <c r="O2411">
        <v>35</v>
      </c>
      <c r="P2411">
        <v>600</v>
      </c>
      <c r="Q2411" t="s">
        <v>14</v>
      </c>
      <c r="R2411">
        <f>P2411 * _xll.XLOOKUP(Q2411,CALCULATION!$A$15:$A$17, CALCULATION!$B$15:$B$17 )</f>
        <v>600</v>
      </c>
      <c r="S2411" s="5">
        <f>O2411*P2411*_xll.XLOOKUP(Q2411,CALCULATION!$A$15:$A$17, CALCULATION!$B$15:$B$17)</f>
        <v>21000</v>
      </c>
      <c r="T2411">
        <v>300</v>
      </c>
      <c r="U2411" t="s">
        <v>14</v>
      </c>
      <c r="V2411">
        <f>T2411 * _xll.XLOOKUP(U2411,CALCULATION!$A$15:$A$17, CALCULATION!$B$15:$B$17 )</f>
        <v>300</v>
      </c>
      <c r="W2411" s="5">
        <f>O2411*T2411*_xll.XLOOKUP(U2411,CALCULATION!$A$15:$A$17, CALCULATION!$B$15:$B$17)</f>
        <v>10500</v>
      </c>
      <c r="X2411" s="5">
        <f>WORKSHEET[[#This Row],[Clients Total Cost]] / WORKSHEET[[#This Row],[Clients Rate per T2 (USD)]]</f>
        <v>35</v>
      </c>
      <c r="Y2411" s="5">
        <f>WORKSHEET[[#This Row],[Clients Rate per T2 (USD)]] - WORKSHEET[[#This Row],[Supplier Rate Per t2 (USD)]]</f>
        <v>300</v>
      </c>
      <c r="Z2411" s="5">
        <f>WORKSHEET[[#This Row],[Profit Per T]] * WORKSHEET[[#This Row],[Weight]]</f>
        <v>10500</v>
      </c>
      <c r="AA2411">
        <v>0</v>
      </c>
      <c r="AB2411" s="1">
        <v>1.2</v>
      </c>
      <c r="AC2411" s="1">
        <v>0.8</v>
      </c>
      <c r="AD2411" s="1">
        <v>1</v>
      </c>
      <c r="AE2411" s="1">
        <f>WORKSHEET[[#This Row],[Delay at toll gate in days]] +WORKSHEET[[#This Row],[Delay at workshop in days]] +WORKSHEET[[#This Row],[Delay at border in days]]</f>
        <v>3</v>
      </c>
    </row>
    <row r="2412" spans="1:31" x14ac:dyDescent="0.35">
      <c r="A2412" t="s">
        <v>2433</v>
      </c>
      <c r="B2412" t="s">
        <v>10</v>
      </c>
      <c r="C2412" t="s">
        <v>56</v>
      </c>
      <c r="D2412" t="s">
        <v>3619</v>
      </c>
      <c r="E2412" t="s">
        <v>3613</v>
      </c>
      <c r="F2412" t="str">
        <f>WORKSHEET[[#This Row],[Depart From]]&amp;"-"&amp;WORKSHEET[[#This Row],[Arrive To]]</f>
        <v>Addis Ababa-Sanaa</v>
      </c>
      <c r="G2412" s="2">
        <v>44664</v>
      </c>
      <c r="H2412" s="2">
        <v>44671</v>
      </c>
      <c r="I2412" s="2" t="str">
        <f t="shared" si="37"/>
        <v>Delivered</v>
      </c>
      <c r="J2412" s="2" t="str">
        <f>TEXT(WORKSHEET[[#This Row],[Offloading Date]], "mmm")</f>
        <v>Apr</v>
      </c>
      <c r="K2412" s="2" t="str">
        <f>IF(OR(WORKSHEET[[#This Row],[Year]]="", ISBLANK(WORKSHEET[[#This Row],[Year]]), WORKSHEET[[#This Row],[Year]]="null"), "Exclude", "Include")</f>
        <v>Include</v>
      </c>
      <c r="L2412" t="s">
        <v>16</v>
      </c>
      <c r="M2412" t="s">
        <v>16</v>
      </c>
      <c r="N2412" t="s">
        <v>13</v>
      </c>
      <c r="O2412">
        <v>35</v>
      </c>
      <c r="P2412">
        <v>600</v>
      </c>
      <c r="Q2412" t="s">
        <v>14</v>
      </c>
      <c r="R2412">
        <f>P2412 * _xll.XLOOKUP(Q2412,CALCULATION!$A$15:$A$17, CALCULATION!$B$15:$B$17 )</f>
        <v>600</v>
      </c>
      <c r="S2412" s="5">
        <f>O2412*P2412*_xll.XLOOKUP(Q2412,CALCULATION!$A$15:$A$17, CALCULATION!$B$15:$B$17)</f>
        <v>21000</v>
      </c>
      <c r="T2412">
        <v>300</v>
      </c>
      <c r="U2412" t="s">
        <v>14</v>
      </c>
      <c r="V2412">
        <f>T2412 * _xll.XLOOKUP(U2412,CALCULATION!$A$15:$A$17, CALCULATION!$B$15:$B$17 )</f>
        <v>300</v>
      </c>
      <c r="W2412" s="5">
        <f>O2412*T2412*_xll.XLOOKUP(U2412,CALCULATION!$A$15:$A$17, CALCULATION!$B$15:$B$17)</f>
        <v>10500</v>
      </c>
      <c r="X2412" s="5">
        <f>WORKSHEET[[#This Row],[Clients Total Cost]] / WORKSHEET[[#This Row],[Clients Rate per T2 (USD)]]</f>
        <v>35</v>
      </c>
      <c r="Y2412" s="5">
        <f>WORKSHEET[[#This Row],[Clients Rate per T2 (USD)]] - WORKSHEET[[#This Row],[Supplier Rate Per t2 (USD)]]</f>
        <v>300</v>
      </c>
      <c r="Z2412" s="5">
        <f>WORKSHEET[[#This Row],[Profit Per T]] * WORKSHEET[[#This Row],[Weight]]</f>
        <v>10500</v>
      </c>
      <c r="AA2412">
        <v>0</v>
      </c>
      <c r="AB2412" s="1">
        <v>1.05</v>
      </c>
      <c r="AC2412" s="1">
        <v>0.70000000000000007</v>
      </c>
      <c r="AD2412" s="1">
        <v>0.875</v>
      </c>
      <c r="AE2412" s="1">
        <f>WORKSHEET[[#This Row],[Delay at toll gate in days]] +WORKSHEET[[#This Row],[Delay at workshop in days]] +WORKSHEET[[#This Row],[Delay at border in days]]</f>
        <v>2.625</v>
      </c>
    </row>
    <row r="2413" spans="1:31" x14ac:dyDescent="0.35">
      <c r="A2413" t="s">
        <v>2434</v>
      </c>
      <c r="B2413" t="s">
        <v>10</v>
      </c>
      <c r="C2413" t="s">
        <v>56</v>
      </c>
      <c r="D2413" t="s">
        <v>3619</v>
      </c>
      <c r="E2413" t="s">
        <v>3614</v>
      </c>
      <c r="F2413" t="str">
        <f>WORKSHEET[[#This Row],[Depart From]]&amp;"-"&amp;WORKSHEET[[#This Row],[Arrive To]]</f>
        <v>Addis Ababa-Alger</v>
      </c>
      <c r="G2413" s="2">
        <v>44664</v>
      </c>
      <c r="H2413" s="2">
        <v>44670</v>
      </c>
      <c r="I2413" s="2" t="str">
        <f t="shared" si="37"/>
        <v>Delivered</v>
      </c>
      <c r="J2413" s="2" t="str">
        <f>TEXT(WORKSHEET[[#This Row],[Offloading Date]], "mmm")</f>
        <v>Apr</v>
      </c>
      <c r="K2413" s="2" t="str">
        <f>IF(OR(WORKSHEET[[#This Row],[Year]]="", ISBLANK(WORKSHEET[[#This Row],[Year]]), WORKSHEET[[#This Row],[Year]]="null"), "Exclude", "Include")</f>
        <v>Include</v>
      </c>
      <c r="L2413" t="s">
        <v>16</v>
      </c>
      <c r="M2413" t="s">
        <v>16</v>
      </c>
      <c r="N2413" t="s">
        <v>13</v>
      </c>
      <c r="O2413">
        <v>35</v>
      </c>
      <c r="P2413">
        <v>600</v>
      </c>
      <c r="Q2413" t="s">
        <v>14</v>
      </c>
      <c r="R2413">
        <f>P2413 * _xll.XLOOKUP(Q2413,CALCULATION!$A$15:$A$17, CALCULATION!$B$15:$B$17 )</f>
        <v>600</v>
      </c>
      <c r="S2413" s="5">
        <f>O2413*P2413*_xll.XLOOKUP(Q2413,CALCULATION!$A$15:$A$17, CALCULATION!$B$15:$B$17)</f>
        <v>21000</v>
      </c>
      <c r="T2413">
        <v>300</v>
      </c>
      <c r="U2413" t="s">
        <v>14</v>
      </c>
      <c r="V2413">
        <f>T2413 * _xll.XLOOKUP(U2413,CALCULATION!$A$15:$A$17, CALCULATION!$B$15:$B$17 )</f>
        <v>300</v>
      </c>
      <c r="W2413" s="5">
        <f>O2413*T2413*_xll.XLOOKUP(U2413,CALCULATION!$A$15:$A$17, CALCULATION!$B$15:$B$17)</f>
        <v>10500</v>
      </c>
      <c r="X2413" s="5">
        <f>WORKSHEET[[#This Row],[Clients Total Cost]] / WORKSHEET[[#This Row],[Clients Rate per T2 (USD)]]</f>
        <v>35</v>
      </c>
      <c r="Y2413" s="5">
        <f>WORKSHEET[[#This Row],[Clients Rate per T2 (USD)]] - WORKSHEET[[#This Row],[Supplier Rate Per t2 (USD)]]</f>
        <v>300</v>
      </c>
      <c r="Z2413" s="5">
        <f>WORKSHEET[[#This Row],[Profit Per T]] * WORKSHEET[[#This Row],[Weight]]</f>
        <v>10500</v>
      </c>
      <c r="AA2413">
        <v>0</v>
      </c>
      <c r="AB2413" s="1">
        <v>0.89999999999999991</v>
      </c>
      <c r="AC2413" s="1">
        <v>0.60000000000000009</v>
      </c>
      <c r="AD2413" s="1">
        <v>0.75</v>
      </c>
      <c r="AE2413" s="1">
        <f>WORKSHEET[[#This Row],[Delay at toll gate in days]] +WORKSHEET[[#This Row],[Delay at workshop in days]] +WORKSHEET[[#This Row],[Delay at border in days]]</f>
        <v>2.25</v>
      </c>
    </row>
    <row r="2414" spans="1:31" x14ac:dyDescent="0.35">
      <c r="A2414" t="s">
        <v>2435</v>
      </c>
      <c r="B2414" t="s">
        <v>10</v>
      </c>
      <c r="C2414" t="s">
        <v>56</v>
      </c>
      <c r="D2414" t="s">
        <v>3611</v>
      </c>
      <c r="E2414" t="s">
        <v>3618</v>
      </c>
      <c r="F2414" t="str">
        <f>WORKSHEET[[#This Row],[Depart From]]&amp;"-"&amp;WORKSHEET[[#This Row],[Arrive To]]</f>
        <v>Mogadishu-Tripoli</v>
      </c>
      <c r="G2414" s="2">
        <v>44664</v>
      </c>
      <c r="H2414" s="2">
        <v>44671</v>
      </c>
      <c r="I2414" s="2" t="str">
        <f t="shared" si="37"/>
        <v>Delivered</v>
      </c>
      <c r="J2414" s="2" t="str">
        <f>TEXT(WORKSHEET[[#This Row],[Offloading Date]], "mmm")</f>
        <v>Apr</v>
      </c>
      <c r="K2414" s="2" t="str">
        <f>IF(OR(WORKSHEET[[#This Row],[Year]]="", ISBLANK(WORKSHEET[[#This Row],[Year]]), WORKSHEET[[#This Row],[Year]]="null"), "Exclude", "Include")</f>
        <v>Include</v>
      </c>
      <c r="L2414" t="s">
        <v>16</v>
      </c>
      <c r="M2414" t="s">
        <v>16</v>
      </c>
      <c r="N2414" t="s">
        <v>13</v>
      </c>
      <c r="O2414">
        <v>35</v>
      </c>
      <c r="P2414">
        <v>600</v>
      </c>
      <c r="Q2414" t="s">
        <v>14</v>
      </c>
      <c r="R2414">
        <f>P2414 * _xll.XLOOKUP(Q2414,CALCULATION!$A$15:$A$17, CALCULATION!$B$15:$B$17 )</f>
        <v>600</v>
      </c>
      <c r="S2414" s="5">
        <f>O2414*P2414*_xll.XLOOKUP(Q2414,CALCULATION!$A$15:$A$17, CALCULATION!$B$15:$B$17)</f>
        <v>21000</v>
      </c>
      <c r="T2414">
        <v>300</v>
      </c>
      <c r="U2414" t="s">
        <v>14</v>
      </c>
      <c r="V2414">
        <f>T2414 * _xll.XLOOKUP(U2414,CALCULATION!$A$15:$A$17, CALCULATION!$B$15:$B$17 )</f>
        <v>300</v>
      </c>
      <c r="W2414" s="5">
        <f>O2414*T2414*_xll.XLOOKUP(U2414,CALCULATION!$A$15:$A$17, CALCULATION!$B$15:$B$17)</f>
        <v>10500</v>
      </c>
      <c r="X2414" s="5">
        <f>WORKSHEET[[#This Row],[Clients Total Cost]] / WORKSHEET[[#This Row],[Clients Rate per T2 (USD)]]</f>
        <v>35</v>
      </c>
      <c r="Y2414" s="5">
        <f>WORKSHEET[[#This Row],[Clients Rate per T2 (USD)]] - WORKSHEET[[#This Row],[Supplier Rate Per t2 (USD)]]</f>
        <v>300</v>
      </c>
      <c r="Z2414" s="5">
        <f>WORKSHEET[[#This Row],[Profit Per T]] * WORKSHEET[[#This Row],[Weight]]</f>
        <v>10500</v>
      </c>
      <c r="AA2414">
        <v>0</v>
      </c>
      <c r="AB2414" s="1">
        <v>1.05</v>
      </c>
      <c r="AC2414" s="1">
        <v>0.70000000000000007</v>
      </c>
      <c r="AD2414" s="1">
        <v>0.875</v>
      </c>
      <c r="AE2414" s="1">
        <f>WORKSHEET[[#This Row],[Delay at toll gate in days]] +WORKSHEET[[#This Row],[Delay at workshop in days]] +WORKSHEET[[#This Row],[Delay at border in days]]</f>
        <v>2.625</v>
      </c>
    </row>
    <row r="2415" spans="1:31" x14ac:dyDescent="0.35">
      <c r="A2415" t="s">
        <v>2436</v>
      </c>
      <c r="B2415" t="s">
        <v>10</v>
      </c>
      <c r="C2415" t="s">
        <v>56</v>
      </c>
      <c r="D2415" t="s">
        <v>3611</v>
      </c>
      <c r="E2415" t="s">
        <v>3617</v>
      </c>
      <c r="F2415" t="str">
        <f>WORKSHEET[[#This Row],[Depart From]]&amp;"-"&amp;WORKSHEET[[#This Row],[Arrive To]]</f>
        <v>Mogadishu-Lagos</v>
      </c>
      <c r="G2415" s="2">
        <v>44664</v>
      </c>
      <c r="H2415" s="2">
        <v>44671</v>
      </c>
      <c r="I2415" s="2" t="str">
        <f t="shared" si="37"/>
        <v>Delivered</v>
      </c>
      <c r="J2415" s="2" t="str">
        <f>TEXT(WORKSHEET[[#This Row],[Offloading Date]], "mmm")</f>
        <v>Apr</v>
      </c>
      <c r="K2415" s="2" t="str">
        <f>IF(OR(WORKSHEET[[#This Row],[Year]]="", ISBLANK(WORKSHEET[[#This Row],[Year]]), WORKSHEET[[#This Row],[Year]]="null"), "Exclude", "Include")</f>
        <v>Include</v>
      </c>
      <c r="L2415" t="s">
        <v>16</v>
      </c>
      <c r="M2415" t="s">
        <v>16</v>
      </c>
      <c r="N2415" t="s">
        <v>13</v>
      </c>
      <c r="O2415">
        <v>35</v>
      </c>
      <c r="P2415">
        <v>600</v>
      </c>
      <c r="Q2415" t="s">
        <v>14</v>
      </c>
      <c r="R2415">
        <f>P2415 * _xll.XLOOKUP(Q2415,CALCULATION!$A$15:$A$17, CALCULATION!$B$15:$B$17 )</f>
        <v>600</v>
      </c>
      <c r="S2415" s="5">
        <f>O2415*P2415*_xll.XLOOKUP(Q2415,CALCULATION!$A$15:$A$17, CALCULATION!$B$15:$B$17)</f>
        <v>21000</v>
      </c>
      <c r="T2415">
        <v>300</v>
      </c>
      <c r="U2415" t="s">
        <v>14</v>
      </c>
      <c r="V2415">
        <f>T2415 * _xll.XLOOKUP(U2415,CALCULATION!$A$15:$A$17, CALCULATION!$B$15:$B$17 )</f>
        <v>300</v>
      </c>
      <c r="W2415" s="5">
        <f>O2415*T2415*_xll.XLOOKUP(U2415,CALCULATION!$A$15:$A$17, CALCULATION!$B$15:$B$17)</f>
        <v>10500</v>
      </c>
      <c r="X2415" s="5">
        <f>WORKSHEET[[#This Row],[Clients Total Cost]] / WORKSHEET[[#This Row],[Clients Rate per T2 (USD)]]</f>
        <v>35</v>
      </c>
      <c r="Y2415" s="5">
        <f>WORKSHEET[[#This Row],[Clients Rate per T2 (USD)]] - WORKSHEET[[#This Row],[Supplier Rate Per t2 (USD)]]</f>
        <v>300</v>
      </c>
      <c r="Z2415" s="5">
        <f>WORKSHEET[[#This Row],[Profit Per T]] * WORKSHEET[[#This Row],[Weight]]</f>
        <v>10500</v>
      </c>
      <c r="AA2415">
        <v>0</v>
      </c>
      <c r="AB2415" s="1">
        <v>1.05</v>
      </c>
      <c r="AC2415" s="1">
        <v>0.70000000000000007</v>
      </c>
      <c r="AD2415" s="1">
        <v>0.875</v>
      </c>
      <c r="AE2415" s="1">
        <f>WORKSHEET[[#This Row],[Delay at toll gate in days]] +WORKSHEET[[#This Row],[Delay at workshop in days]] +WORKSHEET[[#This Row],[Delay at border in days]]</f>
        <v>2.625</v>
      </c>
    </row>
    <row r="2416" spans="1:31" x14ac:dyDescent="0.35">
      <c r="A2416" t="s">
        <v>2437</v>
      </c>
      <c r="B2416" t="s">
        <v>10</v>
      </c>
      <c r="C2416" t="s">
        <v>56</v>
      </c>
      <c r="D2416" t="s">
        <v>3611</v>
      </c>
      <c r="E2416" t="s">
        <v>3614</v>
      </c>
      <c r="F2416" t="str">
        <f>WORKSHEET[[#This Row],[Depart From]]&amp;"-"&amp;WORKSHEET[[#This Row],[Arrive To]]</f>
        <v>Mogadishu-Alger</v>
      </c>
      <c r="G2416" s="2">
        <v>44664</v>
      </c>
      <c r="H2416" s="2">
        <v>44670</v>
      </c>
      <c r="I2416" s="2" t="str">
        <f t="shared" si="37"/>
        <v>Delivered</v>
      </c>
      <c r="J2416" s="2" t="str">
        <f>TEXT(WORKSHEET[[#This Row],[Offloading Date]], "mmm")</f>
        <v>Apr</v>
      </c>
      <c r="K2416" s="2" t="str">
        <f>IF(OR(WORKSHEET[[#This Row],[Year]]="", ISBLANK(WORKSHEET[[#This Row],[Year]]), WORKSHEET[[#This Row],[Year]]="null"), "Exclude", "Include")</f>
        <v>Include</v>
      </c>
      <c r="L2416" t="s">
        <v>16</v>
      </c>
      <c r="M2416" t="s">
        <v>16</v>
      </c>
      <c r="N2416" t="s">
        <v>13</v>
      </c>
      <c r="O2416">
        <v>35</v>
      </c>
      <c r="P2416">
        <v>600</v>
      </c>
      <c r="Q2416" t="s">
        <v>14</v>
      </c>
      <c r="R2416">
        <f>P2416 * _xll.XLOOKUP(Q2416,CALCULATION!$A$15:$A$17, CALCULATION!$B$15:$B$17 )</f>
        <v>600</v>
      </c>
      <c r="S2416" s="5">
        <f>O2416*P2416*_xll.XLOOKUP(Q2416,CALCULATION!$A$15:$A$17, CALCULATION!$B$15:$B$17)</f>
        <v>21000</v>
      </c>
      <c r="T2416">
        <v>300</v>
      </c>
      <c r="U2416" t="s">
        <v>14</v>
      </c>
      <c r="V2416">
        <f>T2416 * _xll.XLOOKUP(U2416,CALCULATION!$A$15:$A$17, CALCULATION!$B$15:$B$17 )</f>
        <v>300</v>
      </c>
      <c r="W2416" s="5">
        <f>O2416*T2416*_xll.XLOOKUP(U2416,CALCULATION!$A$15:$A$17, CALCULATION!$B$15:$B$17)</f>
        <v>10500</v>
      </c>
      <c r="X2416" s="5">
        <f>WORKSHEET[[#This Row],[Clients Total Cost]] / WORKSHEET[[#This Row],[Clients Rate per T2 (USD)]]</f>
        <v>35</v>
      </c>
      <c r="Y2416" s="5">
        <f>WORKSHEET[[#This Row],[Clients Rate per T2 (USD)]] - WORKSHEET[[#This Row],[Supplier Rate Per t2 (USD)]]</f>
        <v>300</v>
      </c>
      <c r="Z2416" s="5">
        <f>WORKSHEET[[#This Row],[Profit Per T]] * WORKSHEET[[#This Row],[Weight]]</f>
        <v>10500</v>
      </c>
      <c r="AA2416">
        <v>0</v>
      </c>
      <c r="AB2416" s="1">
        <v>0.89999999999999991</v>
      </c>
      <c r="AC2416" s="1">
        <v>0.60000000000000009</v>
      </c>
      <c r="AD2416" s="1">
        <v>0.75</v>
      </c>
      <c r="AE2416" s="1">
        <f>WORKSHEET[[#This Row],[Delay at toll gate in days]] +WORKSHEET[[#This Row],[Delay at workshop in days]] +WORKSHEET[[#This Row],[Delay at border in days]]</f>
        <v>2.25</v>
      </c>
    </row>
    <row r="2417" spans="1:31" x14ac:dyDescent="0.35">
      <c r="A2417" t="s">
        <v>2438</v>
      </c>
      <c r="B2417" t="s">
        <v>10</v>
      </c>
      <c r="C2417" t="s">
        <v>56</v>
      </c>
      <c r="D2417" t="s">
        <v>3616</v>
      </c>
      <c r="E2417" t="s">
        <v>3613</v>
      </c>
      <c r="F2417" t="str">
        <f>WORKSHEET[[#This Row],[Depart From]]&amp;"-"&amp;WORKSHEET[[#This Row],[Arrive To]]</f>
        <v>Marrakech-Sanaa</v>
      </c>
      <c r="G2417" s="2">
        <v>44670</v>
      </c>
      <c r="H2417" s="2">
        <v>44676</v>
      </c>
      <c r="I2417" s="2" t="str">
        <f t="shared" si="37"/>
        <v>Delivered</v>
      </c>
      <c r="J2417" s="2" t="str">
        <f>TEXT(WORKSHEET[[#This Row],[Offloading Date]], "mmm")</f>
        <v>Apr</v>
      </c>
      <c r="K2417" s="2" t="str">
        <f>IF(OR(WORKSHEET[[#This Row],[Year]]="", ISBLANK(WORKSHEET[[#This Row],[Year]]), WORKSHEET[[#This Row],[Year]]="null"), "Exclude", "Include")</f>
        <v>Include</v>
      </c>
      <c r="L2417" t="s">
        <v>16</v>
      </c>
      <c r="M2417" t="s">
        <v>16</v>
      </c>
      <c r="N2417" t="s">
        <v>13</v>
      </c>
      <c r="O2417">
        <v>35</v>
      </c>
      <c r="P2417">
        <v>600</v>
      </c>
      <c r="Q2417" t="s">
        <v>14</v>
      </c>
      <c r="R2417">
        <f>P2417 * _xll.XLOOKUP(Q2417,CALCULATION!$A$15:$A$17, CALCULATION!$B$15:$B$17 )</f>
        <v>600</v>
      </c>
      <c r="S2417" s="5">
        <f>O2417*P2417*_xll.XLOOKUP(Q2417,CALCULATION!$A$15:$A$17, CALCULATION!$B$15:$B$17)</f>
        <v>21000</v>
      </c>
      <c r="T2417">
        <v>300</v>
      </c>
      <c r="U2417" t="s">
        <v>14</v>
      </c>
      <c r="V2417">
        <f>T2417 * _xll.XLOOKUP(U2417,CALCULATION!$A$15:$A$17, CALCULATION!$B$15:$B$17 )</f>
        <v>300</v>
      </c>
      <c r="W2417" s="5">
        <f>O2417*T2417*_xll.XLOOKUP(U2417,CALCULATION!$A$15:$A$17, CALCULATION!$B$15:$B$17)</f>
        <v>10500</v>
      </c>
      <c r="X2417" s="5">
        <f>WORKSHEET[[#This Row],[Clients Total Cost]] / WORKSHEET[[#This Row],[Clients Rate per T2 (USD)]]</f>
        <v>35</v>
      </c>
      <c r="Y2417" s="5">
        <f>WORKSHEET[[#This Row],[Clients Rate per T2 (USD)]] - WORKSHEET[[#This Row],[Supplier Rate Per t2 (USD)]]</f>
        <v>300</v>
      </c>
      <c r="Z2417" s="5">
        <f>WORKSHEET[[#This Row],[Profit Per T]] * WORKSHEET[[#This Row],[Weight]]</f>
        <v>10500</v>
      </c>
      <c r="AA2417">
        <v>0</v>
      </c>
      <c r="AB2417" s="1">
        <v>0.89999999999999991</v>
      </c>
      <c r="AC2417" s="1">
        <v>0.60000000000000009</v>
      </c>
      <c r="AD2417" s="1">
        <v>0.75</v>
      </c>
      <c r="AE2417" s="1">
        <f>WORKSHEET[[#This Row],[Delay at toll gate in days]] +WORKSHEET[[#This Row],[Delay at workshop in days]] +WORKSHEET[[#This Row],[Delay at border in days]]</f>
        <v>2.25</v>
      </c>
    </row>
    <row r="2418" spans="1:31" x14ac:dyDescent="0.35">
      <c r="A2418" t="s">
        <v>2439</v>
      </c>
      <c r="B2418" t="s">
        <v>10</v>
      </c>
      <c r="C2418" t="s">
        <v>56</v>
      </c>
      <c r="D2418" t="s">
        <v>3615</v>
      </c>
      <c r="E2418" t="s">
        <v>3618</v>
      </c>
      <c r="F2418" t="str">
        <f>WORKSHEET[[#This Row],[Depart From]]&amp;"-"&amp;WORKSHEET[[#This Row],[Arrive To]]</f>
        <v>Mombasa-Tripoli</v>
      </c>
      <c r="G2418" s="2">
        <v>44664</v>
      </c>
      <c r="H2418" s="2">
        <v>44671</v>
      </c>
      <c r="I2418" s="2" t="str">
        <f t="shared" si="37"/>
        <v>Delivered</v>
      </c>
      <c r="J2418" s="2" t="str">
        <f>TEXT(WORKSHEET[[#This Row],[Offloading Date]], "mmm")</f>
        <v>Apr</v>
      </c>
      <c r="K2418" s="2" t="str">
        <f>IF(OR(WORKSHEET[[#This Row],[Year]]="", ISBLANK(WORKSHEET[[#This Row],[Year]]), WORKSHEET[[#This Row],[Year]]="null"), "Exclude", "Include")</f>
        <v>Include</v>
      </c>
      <c r="L2418" t="s">
        <v>16</v>
      </c>
      <c r="M2418" t="s">
        <v>16</v>
      </c>
      <c r="N2418" t="s">
        <v>13</v>
      </c>
      <c r="O2418">
        <v>35</v>
      </c>
      <c r="P2418">
        <v>600</v>
      </c>
      <c r="Q2418" t="s">
        <v>14</v>
      </c>
      <c r="R2418">
        <f>P2418 * _xll.XLOOKUP(Q2418,CALCULATION!$A$15:$A$17, CALCULATION!$B$15:$B$17 )</f>
        <v>600</v>
      </c>
      <c r="S2418" s="5">
        <f>O2418*P2418*_xll.XLOOKUP(Q2418,CALCULATION!$A$15:$A$17, CALCULATION!$B$15:$B$17)</f>
        <v>21000</v>
      </c>
      <c r="T2418">
        <v>300</v>
      </c>
      <c r="U2418" t="s">
        <v>14</v>
      </c>
      <c r="V2418">
        <f>T2418 * _xll.XLOOKUP(U2418,CALCULATION!$A$15:$A$17, CALCULATION!$B$15:$B$17 )</f>
        <v>300</v>
      </c>
      <c r="W2418" s="5">
        <f>O2418*T2418*_xll.XLOOKUP(U2418,CALCULATION!$A$15:$A$17, CALCULATION!$B$15:$B$17)</f>
        <v>10500</v>
      </c>
      <c r="X2418" s="5">
        <f>WORKSHEET[[#This Row],[Clients Total Cost]] / WORKSHEET[[#This Row],[Clients Rate per T2 (USD)]]</f>
        <v>35</v>
      </c>
      <c r="Y2418" s="5">
        <f>WORKSHEET[[#This Row],[Clients Rate per T2 (USD)]] - WORKSHEET[[#This Row],[Supplier Rate Per t2 (USD)]]</f>
        <v>300</v>
      </c>
      <c r="Z2418" s="5">
        <f>WORKSHEET[[#This Row],[Profit Per T]] * WORKSHEET[[#This Row],[Weight]]</f>
        <v>10500</v>
      </c>
      <c r="AA2418">
        <v>0</v>
      </c>
      <c r="AB2418" s="1">
        <v>1.05</v>
      </c>
      <c r="AC2418" s="1">
        <v>0.70000000000000007</v>
      </c>
      <c r="AD2418" s="1">
        <v>0.875</v>
      </c>
      <c r="AE2418" s="1">
        <f>WORKSHEET[[#This Row],[Delay at toll gate in days]] +WORKSHEET[[#This Row],[Delay at workshop in days]] +WORKSHEET[[#This Row],[Delay at border in days]]</f>
        <v>2.625</v>
      </c>
    </row>
    <row r="2419" spans="1:31" x14ac:dyDescent="0.35">
      <c r="A2419" t="s">
        <v>2440</v>
      </c>
      <c r="B2419" t="s">
        <v>10</v>
      </c>
      <c r="C2419" t="s">
        <v>56</v>
      </c>
      <c r="D2419" t="s">
        <v>3615</v>
      </c>
      <c r="E2419" t="s">
        <v>3614</v>
      </c>
      <c r="F2419" t="str">
        <f>WORKSHEET[[#This Row],[Depart From]]&amp;"-"&amp;WORKSHEET[[#This Row],[Arrive To]]</f>
        <v>Mombasa-Alger</v>
      </c>
      <c r="G2419" s="2">
        <v>44670</v>
      </c>
      <c r="H2419" s="2">
        <v>44677</v>
      </c>
      <c r="I2419" s="2" t="str">
        <f t="shared" si="37"/>
        <v>Delivered</v>
      </c>
      <c r="J2419" s="2" t="str">
        <f>TEXT(WORKSHEET[[#This Row],[Offloading Date]], "mmm")</f>
        <v>Apr</v>
      </c>
      <c r="K2419" s="2" t="str">
        <f>IF(OR(WORKSHEET[[#This Row],[Year]]="", ISBLANK(WORKSHEET[[#This Row],[Year]]), WORKSHEET[[#This Row],[Year]]="null"), "Exclude", "Include")</f>
        <v>Include</v>
      </c>
      <c r="L2419" t="s">
        <v>16</v>
      </c>
      <c r="M2419" t="s">
        <v>16</v>
      </c>
      <c r="N2419" t="s">
        <v>13</v>
      </c>
      <c r="O2419">
        <v>35</v>
      </c>
      <c r="P2419">
        <v>600</v>
      </c>
      <c r="Q2419" t="s">
        <v>14</v>
      </c>
      <c r="R2419">
        <f>P2419 * _xll.XLOOKUP(Q2419,CALCULATION!$A$15:$A$17, CALCULATION!$B$15:$B$17 )</f>
        <v>600</v>
      </c>
      <c r="S2419" s="5">
        <f>O2419*P2419*_xll.XLOOKUP(Q2419,CALCULATION!$A$15:$A$17, CALCULATION!$B$15:$B$17)</f>
        <v>21000</v>
      </c>
      <c r="T2419">
        <v>300</v>
      </c>
      <c r="U2419" t="s">
        <v>14</v>
      </c>
      <c r="V2419">
        <f>T2419 * _xll.XLOOKUP(U2419,CALCULATION!$A$15:$A$17, CALCULATION!$B$15:$B$17 )</f>
        <v>300</v>
      </c>
      <c r="W2419" s="5">
        <f>O2419*T2419*_xll.XLOOKUP(U2419,CALCULATION!$A$15:$A$17, CALCULATION!$B$15:$B$17)</f>
        <v>10500</v>
      </c>
      <c r="X2419" s="5">
        <f>WORKSHEET[[#This Row],[Clients Total Cost]] / WORKSHEET[[#This Row],[Clients Rate per T2 (USD)]]</f>
        <v>35</v>
      </c>
      <c r="Y2419" s="5">
        <f>WORKSHEET[[#This Row],[Clients Rate per T2 (USD)]] - WORKSHEET[[#This Row],[Supplier Rate Per t2 (USD)]]</f>
        <v>300</v>
      </c>
      <c r="Z2419" s="5">
        <f>WORKSHEET[[#This Row],[Profit Per T]] * WORKSHEET[[#This Row],[Weight]]</f>
        <v>10500</v>
      </c>
      <c r="AA2419">
        <v>0</v>
      </c>
      <c r="AB2419" s="1">
        <v>1.05</v>
      </c>
      <c r="AC2419" s="1">
        <v>0.70000000000000007</v>
      </c>
      <c r="AD2419" s="1">
        <v>0.875</v>
      </c>
      <c r="AE2419" s="1">
        <f>WORKSHEET[[#This Row],[Delay at toll gate in days]] +WORKSHEET[[#This Row],[Delay at workshop in days]] +WORKSHEET[[#This Row],[Delay at border in days]]</f>
        <v>2.625</v>
      </c>
    </row>
    <row r="2420" spans="1:31" x14ac:dyDescent="0.35">
      <c r="A2420" t="s">
        <v>2441</v>
      </c>
      <c r="B2420" t="s">
        <v>10</v>
      </c>
      <c r="C2420" t="s">
        <v>56</v>
      </c>
      <c r="D2420" t="s">
        <v>3611</v>
      </c>
      <c r="E2420" t="s">
        <v>3614</v>
      </c>
      <c r="F2420" t="str">
        <f>WORKSHEET[[#This Row],[Depart From]]&amp;"-"&amp;WORKSHEET[[#This Row],[Arrive To]]</f>
        <v>Mogadishu-Alger</v>
      </c>
      <c r="G2420" s="2">
        <v>44670</v>
      </c>
      <c r="H2420" s="2">
        <v>44677</v>
      </c>
      <c r="I2420" s="2" t="str">
        <f t="shared" si="37"/>
        <v>Delivered</v>
      </c>
      <c r="J2420" s="2" t="str">
        <f>TEXT(WORKSHEET[[#This Row],[Offloading Date]], "mmm")</f>
        <v>Apr</v>
      </c>
      <c r="K2420" s="2" t="str">
        <f>IF(OR(WORKSHEET[[#This Row],[Year]]="", ISBLANK(WORKSHEET[[#This Row],[Year]]), WORKSHEET[[#This Row],[Year]]="null"), "Exclude", "Include")</f>
        <v>Include</v>
      </c>
      <c r="L2420" t="s">
        <v>16</v>
      </c>
      <c r="M2420" t="s">
        <v>16</v>
      </c>
      <c r="N2420" t="s">
        <v>13</v>
      </c>
      <c r="O2420">
        <v>35</v>
      </c>
      <c r="P2420">
        <v>600</v>
      </c>
      <c r="Q2420" t="s">
        <v>14</v>
      </c>
      <c r="R2420">
        <f>P2420 * _xll.XLOOKUP(Q2420,CALCULATION!$A$15:$A$17, CALCULATION!$B$15:$B$17 )</f>
        <v>600</v>
      </c>
      <c r="S2420" s="5">
        <f>O2420*P2420*_xll.XLOOKUP(Q2420,CALCULATION!$A$15:$A$17, CALCULATION!$B$15:$B$17)</f>
        <v>21000</v>
      </c>
      <c r="T2420">
        <v>300</v>
      </c>
      <c r="U2420" t="s">
        <v>14</v>
      </c>
      <c r="V2420">
        <f>T2420 * _xll.XLOOKUP(U2420,CALCULATION!$A$15:$A$17, CALCULATION!$B$15:$B$17 )</f>
        <v>300</v>
      </c>
      <c r="W2420" s="5">
        <f>O2420*T2420*_xll.XLOOKUP(U2420,CALCULATION!$A$15:$A$17, CALCULATION!$B$15:$B$17)</f>
        <v>10500</v>
      </c>
      <c r="X2420" s="5">
        <f>WORKSHEET[[#This Row],[Clients Total Cost]] / WORKSHEET[[#This Row],[Clients Rate per T2 (USD)]]</f>
        <v>35</v>
      </c>
      <c r="Y2420" s="5">
        <f>WORKSHEET[[#This Row],[Clients Rate per T2 (USD)]] - WORKSHEET[[#This Row],[Supplier Rate Per t2 (USD)]]</f>
        <v>300</v>
      </c>
      <c r="Z2420" s="5">
        <f>WORKSHEET[[#This Row],[Profit Per T]] * WORKSHEET[[#This Row],[Weight]]</f>
        <v>10500</v>
      </c>
      <c r="AA2420">
        <v>0</v>
      </c>
      <c r="AB2420" s="1">
        <v>1.05</v>
      </c>
      <c r="AC2420" s="1">
        <v>0.70000000000000007</v>
      </c>
      <c r="AD2420" s="1">
        <v>0.875</v>
      </c>
      <c r="AE2420" s="1">
        <f>WORKSHEET[[#This Row],[Delay at toll gate in days]] +WORKSHEET[[#This Row],[Delay at workshop in days]] +WORKSHEET[[#This Row],[Delay at border in days]]</f>
        <v>2.625</v>
      </c>
    </row>
    <row r="2421" spans="1:31" x14ac:dyDescent="0.35">
      <c r="A2421" t="s">
        <v>2442</v>
      </c>
      <c r="B2421" t="s">
        <v>10</v>
      </c>
      <c r="C2421" t="s">
        <v>56</v>
      </c>
      <c r="D2421" t="s">
        <v>3616</v>
      </c>
      <c r="E2421" t="s">
        <v>3613</v>
      </c>
      <c r="F2421" t="str">
        <f>WORKSHEET[[#This Row],[Depart From]]&amp;"-"&amp;WORKSHEET[[#This Row],[Arrive To]]</f>
        <v>Marrakech-Sanaa</v>
      </c>
      <c r="G2421" s="2">
        <v>44729</v>
      </c>
      <c r="H2421" s="2">
        <v>44736</v>
      </c>
      <c r="I2421" s="2" t="str">
        <f t="shared" si="37"/>
        <v>Delivered</v>
      </c>
      <c r="J2421" s="2" t="str">
        <f>TEXT(WORKSHEET[[#This Row],[Offloading Date]], "mmm")</f>
        <v>Jun</v>
      </c>
      <c r="K2421" s="2" t="str">
        <f>IF(OR(WORKSHEET[[#This Row],[Year]]="", ISBLANK(WORKSHEET[[#This Row],[Year]]), WORKSHEET[[#This Row],[Year]]="null"), "Exclude", "Include")</f>
        <v>Include</v>
      </c>
      <c r="L2421" t="s">
        <v>12</v>
      </c>
      <c r="M2421" t="s">
        <v>12</v>
      </c>
      <c r="N2421" t="s">
        <v>13</v>
      </c>
      <c r="O2421">
        <v>35</v>
      </c>
      <c r="P2421">
        <v>600</v>
      </c>
      <c r="Q2421" t="s">
        <v>14</v>
      </c>
      <c r="R2421">
        <f>P2421 * _xll.XLOOKUP(Q2421,CALCULATION!$A$15:$A$17, CALCULATION!$B$15:$B$17 )</f>
        <v>600</v>
      </c>
      <c r="S2421" s="5">
        <f>O2421*P2421*_xll.XLOOKUP(Q2421,CALCULATION!$A$15:$A$17, CALCULATION!$B$15:$B$17)</f>
        <v>21000</v>
      </c>
      <c r="T2421">
        <v>300</v>
      </c>
      <c r="U2421" t="s">
        <v>14</v>
      </c>
      <c r="V2421">
        <f>T2421 * _xll.XLOOKUP(U2421,CALCULATION!$A$15:$A$17, CALCULATION!$B$15:$B$17 )</f>
        <v>300</v>
      </c>
      <c r="W2421" s="5">
        <f>O2421*T2421*_xll.XLOOKUP(U2421,CALCULATION!$A$15:$A$17, CALCULATION!$B$15:$B$17)</f>
        <v>10500</v>
      </c>
      <c r="X2421" s="5">
        <f>WORKSHEET[[#This Row],[Clients Total Cost]] / WORKSHEET[[#This Row],[Clients Rate per T2 (USD)]]</f>
        <v>35</v>
      </c>
      <c r="Y2421" s="5">
        <f>WORKSHEET[[#This Row],[Clients Rate per T2 (USD)]] - WORKSHEET[[#This Row],[Supplier Rate Per t2 (USD)]]</f>
        <v>300</v>
      </c>
      <c r="Z2421" s="5">
        <f>WORKSHEET[[#This Row],[Profit Per T]] * WORKSHEET[[#This Row],[Weight]]</f>
        <v>10500</v>
      </c>
      <c r="AA2421">
        <v>0</v>
      </c>
      <c r="AB2421" s="1">
        <v>1.05</v>
      </c>
      <c r="AC2421" s="1">
        <v>0.70000000000000007</v>
      </c>
      <c r="AD2421" s="1">
        <v>0.875</v>
      </c>
      <c r="AE2421" s="1">
        <f>WORKSHEET[[#This Row],[Delay at toll gate in days]] +WORKSHEET[[#This Row],[Delay at workshop in days]] +WORKSHEET[[#This Row],[Delay at border in days]]</f>
        <v>2.625</v>
      </c>
    </row>
    <row r="2422" spans="1:31" x14ac:dyDescent="0.35">
      <c r="A2422" t="s">
        <v>2443</v>
      </c>
      <c r="B2422" t="s">
        <v>10</v>
      </c>
      <c r="C2422" t="s">
        <v>56</v>
      </c>
      <c r="D2422" t="s">
        <v>3620</v>
      </c>
      <c r="E2422" t="s">
        <v>3613</v>
      </c>
      <c r="F2422" t="str">
        <f>WORKSHEET[[#This Row],[Depart From]]&amp;"-"&amp;WORKSHEET[[#This Row],[Arrive To]]</f>
        <v>Zanzibar-Sanaa</v>
      </c>
      <c r="G2422" s="2">
        <v>44729</v>
      </c>
      <c r="H2422" s="2">
        <v>44738</v>
      </c>
      <c r="I2422" s="2" t="str">
        <f t="shared" si="37"/>
        <v>Delivered</v>
      </c>
      <c r="J2422" s="2" t="str">
        <f>TEXT(WORKSHEET[[#This Row],[Offloading Date]], "mmm")</f>
        <v>Jun</v>
      </c>
      <c r="K2422" s="2" t="str">
        <f>IF(OR(WORKSHEET[[#This Row],[Year]]="", ISBLANK(WORKSHEET[[#This Row],[Year]]), WORKSHEET[[#This Row],[Year]]="null"), "Exclude", "Include")</f>
        <v>Include</v>
      </c>
      <c r="L2422" t="s">
        <v>12</v>
      </c>
      <c r="M2422" t="s">
        <v>12</v>
      </c>
      <c r="N2422" t="s">
        <v>13</v>
      </c>
      <c r="O2422">
        <v>35</v>
      </c>
      <c r="P2422">
        <v>600</v>
      </c>
      <c r="Q2422" t="s">
        <v>14</v>
      </c>
      <c r="R2422">
        <f>P2422 * _xll.XLOOKUP(Q2422,CALCULATION!$A$15:$A$17, CALCULATION!$B$15:$B$17 )</f>
        <v>600</v>
      </c>
      <c r="S2422" s="5">
        <f>O2422*P2422*_xll.XLOOKUP(Q2422,CALCULATION!$A$15:$A$17, CALCULATION!$B$15:$B$17)</f>
        <v>21000</v>
      </c>
      <c r="T2422">
        <v>300</v>
      </c>
      <c r="U2422" t="s">
        <v>14</v>
      </c>
      <c r="V2422">
        <f>T2422 * _xll.XLOOKUP(U2422,CALCULATION!$A$15:$A$17, CALCULATION!$B$15:$B$17 )</f>
        <v>300</v>
      </c>
      <c r="W2422" s="5">
        <f>O2422*T2422*_xll.XLOOKUP(U2422,CALCULATION!$A$15:$A$17, CALCULATION!$B$15:$B$17)</f>
        <v>10500</v>
      </c>
      <c r="X2422" s="5">
        <f>WORKSHEET[[#This Row],[Clients Total Cost]] / WORKSHEET[[#This Row],[Clients Rate per T2 (USD)]]</f>
        <v>35</v>
      </c>
      <c r="Y2422" s="5">
        <f>WORKSHEET[[#This Row],[Clients Rate per T2 (USD)]] - WORKSHEET[[#This Row],[Supplier Rate Per t2 (USD)]]</f>
        <v>300</v>
      </c>
      <c r="Z2422" s="5">
        <f>WORKSHEET[[#This Row],[Profit Per T]] * WORKSHEET[[#This Row],[Weight]]</f>
        <v>10500</v>
      </c>
      <c r="AA2422">
        <v>0</v>
      </c>
      <c r="AB2422" s="1">
        <v>1.3499999999999999</v>
      </c>
      <c r="AC2422" s="1">
        <v>0.9</v>
      </c>
      <c r="AD2422" s="1">
        <v>1.125</v>
      </c>
      <c r="AE2422" s="1">
        <f>WORKSHEET[[#This Row],[Delay at toll gate in days]] +WORKSHEET[[#This Row],[Delay at workshop in days]] +WORKSHEET[[#This Row],[Delay at border in days]]</f>
        <v>3.375</v>
      </c>
    </row>
    <row r="2423" spans="1:31" x14ac:dyDescent="0.35">
      <c r="A2423" t="s">
        <v>2444</v>
      </c>
      <c r="B2423" t="s">
        <v>10</v>
      </c>
      <c r="C2423" t="s">
        <v>56</v>
      </c>
      <c r="D2423" t="s">
        <v>3620</v>
      </c>
      <c r="E2423" t="s">
        <v>3613</v>
      </c>
      <c r="F2423" t="str">
        <f>WORKSHEET[[#This Row],[Depart From]]&amp;"-"&amp;WORKSHEET[[#This Row],[Arrive To]]</f>
        <v>Zanzibar-Sanaa</v>
      </c>
      <c r="G2423" s="2">
        <v>44729</v>
      </c>
      <c r="H2423" s="2">
        <v>44737</v>
      </c>
      <c r="I2423" s="2" t="str">
        <f t="shared" si="37"/>
        <v>Delivered</v>
      </c>
      <c r="J2423" s="2" t="str">
        <f>TEXT(WORKSHEET[[#This Row],[Offloading Date]], "mmm")</f>
        <v>Jun</v>
      </c>
      <c r="K2423" s="2" t="str">
        <f>IF(OR(WORKSHEET[[#This Row],[Year]]="", ISBLANK(WORKSHEET[[#This Row],[Year]]), WORKSHEET[[#This Row],[Year]]="null"), "Exclude", "Include")</f>
        <v>Include</v>
      </c>
      <c r="L2423" t="s">
        <v>12</v>
      </c>
      <c r="M2423" t="s">
        <v>12</v>
      </c>
      <c r="N2423" t="s">
        <v>13</v>
      </c>
      <c r="O2423">
        <v>35</v>
      </c>
      <c r="P2423">
        <v>600</v>
      </c>
      <c r="Q2423" t="s">
        <v>14</v>
      </c>
      <c r="R2423">
        <f>P2423 * _xll.XLOOKUP(Q2423,CALCULATION!$A$15:$A$17, CALCULATION!$B$15:$B$17 )</f>
        <v>600</v>
      </c>
      <c r="S2423" s="5">
        <f>O2423*P2423*_xll.XLOOKUP(Q2423,CALCULATION!$A$15:$A$17, CALCULATION!$B$15:$B$17)</f>
        <v>21000</v>
      </c>
      <c r="T2423">
        <v>300</v>
      </c>
      <c r="U2423" t="s">
        <v>14</v>
      </c>
      <c r="V2423">
        <f>T2423 * _xll.XLOOKUP(U2423,CALCULATION!$A$15:$A$17, CALCULATION!$B$15:$B$17 )</f>
        <v>300</v>
      </c>
      <c r="W2423" s="5">
        <f>O2423*T2423*_xll.XLOOKUP(U2423,CALCULATION!$A$15:$A$17, CALCULATION!$B$15:$B$17)</f>
        <v>10500</v>
      </c>
      <c r="X2423" s="5">
        <f>WORKSHEET[[#This Row],[Clients Total Cost]] / WORKSHEET[[#This Row],[Clients Rate per T2 (USD)]]</f>
        <v>35</v>
      </c>
      <c r="Y2423" s="5">
        <f>WORKSHEET[[#This Row],[Clients Rate per T2 (USD)]] - WORKSHEET[[#This Row],[Supplier Rate Per t2 (USD)]]</f>
        <v>300</v>
      </c>
      <c r="Z2423" s="5">
        <f>WORKSHEET[[#This Row],[Profit Per T]] * WORKSHEET[[#This Row],[Weight]]</f>
        <v>10500</v>
      </c>
      <c r="AA2423">
        <v>1</v>
      </c>
      <c r="AB2423" s="1">
        <v>1.2</v>
      </c>
      <c r="AC2423" s="1">
        <v>0.8</v>
      </c>
      <c r="AD2423" s="1">
        <v>1</v>
      </c>
      <c r="AE2423" s="1">
        <f>WORKSHEET[[#This Row],[Delay at toll gate in days]] +WORKSHEET[[#This Row],[Delay at workshop in days]] +WORKSHEET[[#This Row],[Delay at border in days]]</f>
        <v>3</v>
      </c>
    </row>
    <row r="2424" spans="1:31" x14ac:dyDescent="0.35">
      <c r="A2424" t="s">
        <v>2445</v>
      </c>
      <c r="B2424" t="s">
        <v>10</v>
      </c>
      <c r="C2424" t="s">
        <v>56</v>
      </c>
      <c r="D2424" t="s">
        <v>3615</v>
      </c>
      <c r="E2424" t="s">
        <v>3613</v>
      </c>
      <c r="F2424" t="str">
        <f>WORKSHEET[[#This Row],[Depart From]]&amp;"-"&amp;WORKSHEET[[#This Row],[Arrive To]]</f>
        <v>Mombasa-Sanaa</v>
      </c>
      <c r="G2424" s="2">
        <v>44729</v>
      </c>
      <c r="H2424" s="2">
        <v>44737</v>
      </c>
      <c r="I2424" s="2" t="str">
        <f t="shared" si="37"/>
        <v>Delivered</v>
      </c>
      <c r="J2424" s="2" t="str">
        <f>TEXT(WORKSHEET[[#This Row],[Offloading Date]], "mmm")</f>
        <v>Jun</v>
      </c>
      <c r="K2424" s="2" t="str">
        <f>IF(OR(WORKSHEET[[#This Row],[Year]]="", ISBLANK(WORKSHEET[[#This Row],[Year]]), WORKSHEET[[#This Row],[Year]]="null"), "Exclude", "Include")</f>
        <v>Include</v>
      </c>
      <c r="L2424" t="s">
        <v>12</v>
      </c>
      <c r="M2424" t="s">
        <v>12</v>
      </c>
      <c r="N2424" t="s">
        <v>13</v>
      </c>
      <c r="O2424">
        <v>35</v>
      </c>
      <c r="P2424">
        <v>600</v>
      </c>
      <c r="Q2424" t="s">
        <v>14</v>
      </c>
      <c r="R2424">
        <f>P2424 * _xll.XLOOKUP(Q2424,CALCULATION!$A$15:$A$17, CALCULATION!$B$15:$B$17 )</f>
        <v>600</v>
      </c>
      <c r="S2424" s="5">
        <f>O2424*P2424*_xll.XLOOKUP(Q2424,CALCULATION!$A$15:$A$17, CALCULATION!$B$15:$B$17)</f>
        <v>21000</v>
      </c>
      <c r="T2424">
        <v>300</v>
      </c>
      <c r="U2424" t="s">
        <v>14</v>
      </c>
      <c r="V2424">
        <f>T2424 * _xll.XLOOKUP(U2424,CALCULATION!$A$15:$A$17, CALCULATION!$B$15:$B$17 )</f>
        <v>300</v>
      </c>
      <c r="W2424" s="5">
        <f>O2424*T2424*_xll.XLOOKUP(U2424,CALCULATION!$A$15:$A$17, CALCULATION!$B$15:$B$17)</f>
        <v>10500</v>
      </c>
      <c r="X2424" s="5">
        <f>WORKSHEET[[#This Row],[Clients Total Cost]] / WORKSHEET[[#This Row],[Clients Rate per T2 (USD)]]</f>
        <v>35</v>
      </c>
      <c r="Y2424" s="5">
        <f>WORKSHEET[[#This Row],[Clients Rate per T2 (USD)]] - WORKSHEET[[#This Row],[Supplier Rate Per t2 (USD)]]</f>
        <v>300</v>
      </c>
      <c r="Z2424" s="5">
        <f>WORKSHEET[[#This Row],[Profit Per T]] * WORKSHEET[[#This Row],[Weight]]</f>
        <v>10500</v>
      </c>
      <c r="AA2424">
        <v>0</v>
      </c>
      <c r="AB2424" s="1">
        <v>1.2</v>
      </c>
      <c r="AC2424" s="1">
        <v>0.8</v>
      </c>
      <c r="AD2424" s="1">
        <v>1</v>
      </c>
      <c r="AE2424" s="1">
        <f>WORKSHEET[[#This Row],[Delay at toll gate in days]] +WORKSHEET[[#This Row],[Delay at workshop in days]] +WORKSHEET[[#This Row],[Delay at border in days]]</f>
        <v>3</v>
      </c>
    </row>
    <row r="2425" spans="1:31" x14ac:dyDescent="0.35">
      <c r="A2425" t="s">
        <v>2446</v>
      </c>
      <c r="B2425" t="s">
        <v>10</v>
      </c>
      <c r="C2425" t="s">
        <v>56</v>
      </c>
      <c r="D2425" t="s">
        <v>3611</v>
      </c>
      <c r="E2425" t="s">
        <v>3613</v>
      </c>
      <c r="F2425" t="str">
        <f>WORKSHEET[[#This Row],[Depart From]]&amp;"-"&amp;WORKSHEET[[#This Row],[Arrive To]]</f>
        <v>Mogadishu-Sanaa</v>
      </c>
      <c r="G2425" s="2">
        <v>44729</v>
      </c>
      <c r="H2425" s="2">
        <v>44735</v>
      </c>
      <c r="I2425" s="2" t="str">
        <f t="shared" si="37"/>
        <v>Delivered</v>
      </c>
      <c r="J2425" s="2" t="str">
        <f>TEXT(WORKSHEET[[#This Row],[Offloading Date]], "mmm")</f>
        <v>Jun</v>
      </c>
      <c r="K2425" s="2" t="str">
        <f>IF(OR(WORKSHEET[[#This Row],[Year]]="", ISBLANK(WORKSHEET[[#This Row],[Year]]), WORKSHEET[[#This Row],[Year]]="null"), "Exclude", "Include")</f>
        <v>Include</v>
      </c>
      <c r="L2425" t="s">
        <v>12</v>
      </c>
      <c r="M2425" t="s">
        <v>12</v>
      </c>
      <c r="N2425" t="s">
        <v>13</v>
      </c>
      <c r="O2425">
        <v>35</v>
      </c>
      <c r="P2425">
        <v>600</v>
      </c>
      <c r="Q2425" t="s">
        <v>14</v>
      </c>
      <c r="R2425">
        <f>P2425 * _xll.XLOOKUP(Q2425,CALCULATION!$A$15:$A$17, CALCULATION!$B$15:$B$17 )</f>
        <v>600</v>
      </c>
      <c r="S2425" s="5">
        <f>O2425*P2425*_xll.XLOOKUP(Q2425,CALCULATION!$A$15:$A$17, CALCULATION!$B$15:$B$17)</f>
        <v>21000</v>
      </c>
      <c r="T2425">
        <v>300</v>
      </c>
      <c r="U2425" t="s">
        <v>14</v>
      </c>
      <c r="V2425">
        <f>T2425 * _xll.XLOOKUP(U2425,CALCULATION!$A$15:$A$17, CALCULATION!$B$15:$B$17 )</f>
        <v>300</v>
      </c>
      <c r="W2425" s="5">
        <f>O2425*T2425*_xll.XLOOKUP(U2425,CALCULATION!$A$15:$A$17, CALCULATION!$B$15:$B$17)</f>
        <v>10500</v>
      </c>
      <c r="X2425" s="5">
        <f>WORKSHEET[[#This Row],[Clients Total Cost]] / WORKSHEET[[#This Row],[Clients Rate per T2 (USD)]]</f>
        <v>35</v>
      </c>
      <c r="Y2425" s="5">
        <f>WORKSHEET[[#This Row],[Clients Rate per T2 (USD)]] - WORKSHEET[[#This Row],[Supplier Rate Per t2 (USD)]]</f>
        <v>300</v>
      </c>
      <c r="Z2425" s="5">
        <f>WORKSHEET[[#This Row],[Profit Per T]] * WORKSHEET[[#This Row],[Weight]]</f>
        <v>10500</v>
      </c>
      <c r="AA2425">
        <v>0</v>
      </c>
      <c r="AB2425" s="1">
        <v>0.89999999999999991</v>
      </c>
      <c r="AC2425" s="1">
        <v>0.60000000000000009</v>
      </c>
      <c r="AD2425" s="1">
        <v>0.75</v>
      </c>
      <c r="AE2425" s="1">
        <f>WORKSHEET[[#This Row],[Delay at toll gate in days]] +WORKSHEET[[#This Row],[Delay at workshop in days]] +WORKSHEET[[#This Row],[Delay at border in days]]</f>
        <v>2.25</v>
      </c>
    </row>
    <row r="2426" spans="1:31" x14ac:dyDescent="0.35">
      <c r="A2426" t="s">
        <v>2447</v>
      </c>
      <c r="B2426" t="s">
        <v>10</v>
      </c>
      <c r="C2426" t="s">
        <v>56</v>
      </c>
      <c r="D2426" t="s">
        <v>3611</v>
      </c>
      <c r="E2426" t="s">
        <v>3618</v>
      </c>
      <c r="F2426" t="str">
        <f>WORKSHEET[[#This Row],[Depart From]]&amp;"-"&amp;WORKSHEET[[#This Row],[Arrive To]]</f>
        <v>Mogadishu-Tripoli</v>
      </c>
      <c r="G2426" s="2">
        <v>44729</v>
      </c>
      <c r="H2426" s="2">
        <v>44737</v>
      </c>
      <c r="I2426" s="2" t="str">
        <f t="shared" si="37"/>
        <v>Delivered</v>
      </c>
      <c r="J2426" s="2" t="str">
        <f>TEXT(WORKSHEET[[#This Row],[Offloading Date]], "mmm")</f>
        <v>Jun</v>
      </c>
      <c r="K2426" s="2" t="str">
        <f>IF(OR(WORKSHEET[[#This Row],[Year]]="", ISBLANK(WORKSHEET[[#This Row],[Year]]), WORKSHEET[[#This Row],[Year]]="null"), "Exclude", "Include")</f>
        <v>Include</v>
      </c>
      <c r="L2426" t="s">
        <v>12</v>
      </c>
      <c r="M2426" t="s">
        <v>12</v>
      </c>
      <c r="N2426" t="s">
        <v>13</v>
      </c>
      <c r="O2426">
        <v>35</v>
      </c>
      <c r="P2426">
        <v>600</v>
      </c>
      <c r="Q2426" t="s">
        <v>14</v>
      </c>
      <c r="R2426">
        <f>P2426 * _xll.XLOOKUP(Q2426,CALCULATION!$A$15:$A$17, CALCULATION!$B$15:$B$17 )</f>
        <v>600</v>
      </c>
      <c r="S2426" s="5">
        <f>O2426*P2426*_xll.XLOOKUP(Q2426,CALCULATION!$A$15:$A$17, CALCULATION!$B$15:$B$17)</f>
        <v>21000</v>
      </c>
      <c r="T2426">
        <v>300</v>
      </c>
      <c r="U2426" t="s">
        <v>14</v>
      </c>
      <c r="V2426">
        <f>T2426 * _xll.XLOOKUP(U2426,CALCULATION!$A$15:$A$17, CALCULATION!$B$15:$B$17 )</f>
        <v>300</v>
      </c>
      <c r="W2426" s="5">
        <f>O2426*T2426*_xll.XLOOKUP(U2426,CALCULATION!$A$15:$A$17, CALCULATION!$B$15:$B$17)</f>
        <v>10500</v>
      </c>
      <c r="X2426" s="5">
        <f>WORKSHEET[[#This Row],[Clients Total Cost]] / WORKSHEET[[#This Row],[Clients Rate per T2 (USD)]]</f>
        <v>35</v>
      </c>
      <c r="Y2426" s="5">
        <f>WORKSHEET[[#This Row],[Clients Rate per T2 (USD)]] - WORKSHEET[[#This Row],[Supplier Rate Per t2 (USD)]]</f>
        <v>300</v>
      </c>
      <c r="Z2426" s="5">
        <f>WORKSHEET[[#This Row],[Profit Per T]] * WORKSHEET[[#This Row],[Weight]]</f>
        <v>10500</v>
      </c>
      <c r="AA2426">
        <v>0</v>
      </c>
      <c r="AB2426" s="1">
        <v>1.2</v>
      </c>
      <c r="AC2426" s="1">
        <v>0.8</v>
      </c>
      <c r="AD2426" s="1">
        <v>1</v>
      </c>
      <c r="AE2426" s="1">
        <f>WORKSHEET[[#This Row],[Delay at toll gate in days]] +WORKSHEET[[#This Row],[Delay at workshop in days]] +WORKSHEET[[#This Row],[Delay at border in days]]</f>
        <v>3</v>
      </c>
    </row>
    <row r="2427" spans="1:31" x14ac:dyDescent="0.35">
      <c r="A2427" t="s">
        <v>2448</v>
      </c>
      <c r="B2427" t="s">
        <v>10</v>
      </c>
      <c r="C2427" t="s">
        <v>56</v>
      </c>
      <c r="D2427" t="s">
        <v>3616</v>
      </c>
      <c r="E2427" t="s">
        <v>3614</v>
      </c>
      <c r="F2427" t="str">
        <f>WORKSHEET[[#This Row],[Depart From]]&amp;"-"&amp;WORKSHEET[[#This Row],[Arrive To]]</f>
        <v>Marrakech-Alger</v>
      </c>
      <c r="G2427" s="2">
        <v>44729</v>
      </c>
      <c r="H2427" s="2">
        <v>44737</v>
      </c>
      <c r="I2427" s="2" t="str">
        <f t="shared" si="37"/>
        <v>Delivered</v>
      </c>
      <c r="J2427" s="2" t="str">
        <f>TEXT(WORKSHEET[[#This Row],[Offloading Date]], "mmm")</f>
        <v>Jun</v>
      </c>
      <c r="K2427" s="2" t="str">
        <f>IF(OR(WORKSHEET[[#This Row],[Year]]="", ISBLANK(WORKSHEET[[#This Row],[Year]]), WORKSHEET[[#This Row],[Year]]="null"), "Exclude", "Include")</f>
        <v>Include</v>
      </c>
      <c r="L2427" t="s">
        <v>12</v>
      </c>
      <c r="M2427" t="s">
        <v>12</v>
      </c>
      <c r="N2427" t="s">
        <v>13</v>
      </c>
      <c r="O2427">
        <v>35</v>
      </c>
      <c r="P2427">
        <v>600</v>
      </c>
      <c r="Q2427" t="s">
        <v>14</v>
      </c>
      <c r="R2427">
        <f>P2427 * _xll.XLOOKUP(Q2427,CALCULATION!$A$15:$A$17, CALCULATION!$B$15:$B$17 )</f>
        <v>600</v>
      </c>
      <c r="S2427" s="5">
        <f>O2427*P2427*_xll.XLOOKUP(Q2427,CALCULATION!$A$15:$A$17, CALCULATION!$B$15:$B$17)</f>
        <v>21000</v>
      </c>
      <c r="T2427">
        <v>300</v>
      </c>
      <c r="U2427" t="s">
        <v>14</v>
      </c>
      <c r="V2427">
        <f>T2427 * _xll.XLOOKUP(U2427,CALCULATION!$A$15:$A$17, CALCULATION!$B$15:$B$17 )</f>
        <v>300</v>
      </c>
      <c r="W2427" s="5">
        <f>O2427*T2427*_xll.XLOOKUP(U2427,CALCULATION!$A$15:$A$17, CALCULATION!$B$15:$B$17)</f>
        <v>10500</v>
      </c>
      <c r="X2427" s="5">
        <f>WORKSHEET[[#This Row],[Clients Total Cost]] / WORKSHEET[[#This Row],[Clients Rate per T2 (USD)]]</f>
        <v>35</v>
      </c>
      <c r="Y2427" s="5">
        <f>WORKSHEET[[#This Row],[Clients Rate per T2 (USD)]] - WORKSHEET[[#This Row],[Supplier Rate Per t2 (USD)]]</f>
        <v>300</v>
      </c>
      <c r="Z2427" s="5">
        <f>WORKSHEET[[#This Row],[Profit Per T]] * WORKSHEET[[#This Row],[Weight]]</f>
        <v>10500</v>
      </c>
      <c r="AA2427">
        <v>0</v>
      </c>
      <c r="AB2427" s="1">
        <v>1.2</v>
      </c>
      <c r="AC2427" s="1">
        <v>0.8</v>
      </c>
      <c r="AD2427" s="1">
        <v>1</v>
      </c>
      <c r="AE2427" s="1">
        <f>WORKSHEET[[#This Row],[Delay at toll gate in days]] +WORKSHEET[[#This Row],[Delay at workshop in days]] +WORKSHEET[[#This Row],[Delay at border in days]]</f>
        <v>3</v>
      </c>
    </row>
    <row r="2428" spans="1:31" x14ac:dyDescent="0.35">
      <c r="A2428" t="s">
        <v>2449</v>
      </c>
      <c r="B2428" t="s">
        <v>10</v>
      </c>
      <c r="C2428" t="s">
        <v>56</v>
      </c>
      <c r="D2428" t="s">
        <v>3615</v>
      </c>
      <c r="E2428" t="s">
        <v>3614</v>
      </c>
      <c r="F2428" t="str">
        <f>WORKSHEET[[#This Row],[Depart From]]&amp;"-"&amp;WORKSHEET[[#This Row],[Arrive To]]</f>
        <v>Mombasa-Alger</v>
      </c>
      <c r="G2428" s="2">
        <v>44729</v>
      </c>
      <c r="H2428" s="2">
        <v>44738</v>
      </c>
      <c r="I2428" s="2" t="str">
        <f t="shared" si="37"/>
        <v>Delivered</v>
      </c>
      <c r="J2428" s="2" t="str">
        <f>TEXT(WORKSHEET[[#This Row],[Offloading Date]], "mmm")</f>
        <v>Jun</v>
      </c>
      <c r="K2428" s="2" t="str">
        <f>IF(OR(WORKSHEET[[#This Row],[Year]]="", ISBLANK(WORKSHEET[[#This Row],[Year]]), WORKSHEET[[#This Row],[Year]]="null"), "Exclude", "Include")</f>
        <v>Include</v>
      </c>
      <c r="L2428" t="s">
        <v>12</v>
      </c>
      <c r="M2428" t="s">
        <v>12</v>
      </c>
      <c r="N2428" t="s">
        <v>13</v>
      </c>
      <c r="O2428">
        <v>35</v>
      </c>
      <c r="P2428">
        <v>600</v>
      </c>
      <c r="Q2428" t="s">
        <v>14</v>
      </c>
      <c r="R2428">
        <f>P2428 * _xll.XLOOKUP(Q2428,CALCULATION!$A$15:$A$17, CALCULATION!$B$15:$B$17 )</f>
        <v>600</v>
      </c>
      <c r="S2428" s="5">
        <f>O2428*P2428*_xll.XLOOKUP(Q2428,CALCULATION!$A$15:$A$17, CALCULATION!$B$15:$B$17)</f>
        <v>21000</v>
      </c>
      <c r="T2428">
        <v>300</v>
      </c>
      <c r="U2428" t="s">
        <v>14</v>
      </c>
      <c r="V2428">
        <f>T2428 * _xll.XLOOKUP(U2428,CALCULATION!$A$15:$A$17, CALCULATION!$B$15:$B$17 )</f>
        <v>300</v>
      </c>
      <c r="W2428" s="5">
        <f>O2428*T2428*_xll.XLOOKUP(U2428,CALCULATION!$A$15:$A$17, CALCULATION!$B$15:$B$17)</f>
        <v>10500</v>
      </c>
      <c r="X2428" s="5">
        <f>WORKSHEET[[#This Row],[Clients Total Cost]] / WORKSHEET[[#This Row],[Clients Rate per T2 (USD)]]</f>
        <v>35</v>
      </c>
      <c r="Y2428" s="5">
        <f>WORKSHEET[[#This Row],[Clients Rate per T2 (USD)]] - WORKSHEET[[#This Row],[Supplier Rate Per t2 (USD)]]</f>
        <v>300</v>
      </c>
      <c r="Z2428" s="5">
        <f>WORKSHEET[[#This Row],[Profit Per T]] * WORKSHEET[[#This Row],[Weight]]</f>
        <v>10500</v>
      </c>
      <c r="AA2428">
        <v>0</v>
      </c>
      <c r="AB2428" s="1">
        <v>1.3499999999999999</v>
      </c>
      <c r="AC2428" s="1">
        <v>0.9</v>
      </c>
      <c r="AD2428" s="1">
        <v>1.125</v>
      </c>
      <c r="AE2428" s="1">
        <f>WORKSHEET[[#This Row],[Delay at toll gate in days]] +WORKSHEET[[#This Row],[Delay at workshop in days]] +WORKSHEET[[#This Row],[Delay at border in days]]</f>
        <v>3.375</v>
      </c>
    </row>
    <row r="2429" spans="1:31" x14ac:dyDescent="0.35">
      <c r="A2429" t="s">
        <v>2450</v>
      </c>
      <c r="B2429" t="s">
        <v>10</v>
      </c>
      <c r="C2429" t="s">
        <v>56</v>
      </c>
      <c r="D2429" t="s">
        <v>3615</v>
      </c>
      <c r="E2429" t="s">
        <v>3613</v>
      </c>
      <c r="F2429" t="str">
        <f>WORKSHEET[[#This Row],[Depart From]]&amp;"-"&amp;WORKSHEET[[#This Row],[Arrive To]]</f>
        <v>Mombasa-Sanaa</v>
      </c>
      <c r="G2429" s="2">
        <v>44704</v>
      </c>
      <c r="H2429" s="2">
        <v>44712</v>
      </c>
      <c r="I2429" s="2" t="str">
        <f t="shared" si="37"/>
        <v>Delivered</v>
      </c>
      <c r="J2429" s="2" t="str">
        <f>TEXT(WORKSHEET[[#This Row],[Offloading Date]], "mmm")</f>
        <v>May</v>
      </c>
      <c r="K2429" s="2" t="str">
        <f>IF(OR(WORKSHEET[[#This Row],[Year]]="", ISBLANK(WORKSHEET[[#This Row],[Year]]), WORKSHEET[[#This Row],[Year]]="null"), "Exclude", "Include")</f>
        <v>Include</v>
      </c>
      <c r="L2429" t="s">
        <v>12</v>
      </c>
      <c r="M2429" t="s">
        <v>12</v>
      </c>
      <c r="N2429" t="s">
        <v>13</v>
      </c>
      <c r="O2429">
        <v>35</v>
      </c>
      <c r="P2429">
        <v>600</v>
      </c>
      <c r="Q2429" t="s">
        <v>14</v>
      </c>
      <c r="R2429">
        <f>P2429 * _xll.XLOOKUP(Q2429,CALCULATION!$A$15:$A$17, CALCULATION!$B$15:$B$17 )</f>
        <v>600</v>
      </c>
      <c r="S2429" s="5">
        <f>O2429*P2429*_xll.XLOOKUP(Q2429,CALCULATION!$A$15:$A$17, CALCULATION!$B$15:$B$17)</f>
        <v>21000</v>
      </c>
      <c r="T2429">
        <v>300</v>
      </c>
      <c r="U2429" t="s">
        <v>14</v>
      </c>
      <c r="V2429">
        <f>T2429 * _xll.XLOOKUP(U2429,CALCULATION!$A$15:$A$17, CALCULATION!$B$15:$B$17 )</f>
        <v>300</v>
      </c>
      <c r="W2429" s="5">
        <f>O2429*T2429*_xll.XLOOKUP(U2429,CALCULATION!$A$15:$A$17, CALCULATION!$B$15:$B$17)</f>
        <v>10500</v>
      </c>
      <c r="X2429" s="5">
        <f>WORKSHEET[[#This Row],[Clients Total Cost]] / WORKSHEET[[#This Row],[Clients Rate per T2 (USD)]]</f>
        <v>35</v>
      </c>
      <c r="Y2429" s="5">
        <f>WORKSHEET[[#This Row],[Clients Rate per T2 (USD)]] - WORKSHEET[[#This Row],[Supplier Rate Per t2 (USD)]]</f>
        <v>300</v>
      </c>
      <c r="Z2429" s="5">
        <f>WORKSHEET[[#This Row],[Profit Per T]] * WORKSHEET[[#This Row],[Weight]]</f>
        <v>10500</v>
      </c>
      <c r="AA2429">
        <v>1</v>
      </c>
      <c r="AB2429" s="1">
        <v>1.2</v>
      </c>
      <c r="AC2429" s="1">
        <v>0.8</v>
      </c>
      <c r="AD2429" s="1">
        <v>1</v>
      </c>
      <c r="AE2429" s="1">
        <f>WORKSHEET[[#This Row],[Delay at toll gate in days]] +WORKSHEET[[#This Row],[Delay at workshop in days]] +WORKSHEET[[#This Row],[Delay at border in days]]</f>
        <v>3</v>
      </c>
    </row>
    <row r="2430" spans="1:31" x14ac:dyDescent="0.35">
      <c r="A2430" t="s">
        <v>2451</v>
      </c>
      <c r="B2430" t="s">
        <v>10</v>
      </c>
      <c r="C2430" t="s">
        <v>56</v>
      </c>
      <c r="D2430" t="s">
        <v>3615</v>
      </c>
      <c r="E2430" t="s">
        <v>3612</v>
      </c>
      <c r="F2430" t="str">
        <f>WORKSHEET[[#This Row],[Depart From]]&amp;"-"&amp;WORKSHEET[[#This Row],[Arrive To]]</f>
        <v>Mombasa-Victoria</v>
      </c>
      <c r="G2430" s="2">
        <v>44705</v>
      </c>
      <c r="H2430" s="2">
        <v>44711</v>
      </c>
      <c r="I2430" s="2" t="str">
        <f t="shared" si="37"/>
        <v>Delivered</v>
      </c>
      <c r="J2430" s="2" t="str">
        <f>TEXT(WORKSHEET[[#This Row],[Offloading Date]], "mmm")</f>
        <v>May</v>
      </c>
      <c r="K2430" s="2" t="str">
        <f>IF(OR(WORKSHEET[[#This Row],[Year]]="", ISBLANK(WORKSHEET[[#This Row],[Year]]), WORKSHEET[[#This Row],[Year]]="null"), "Exclude", "Include")</f>
        <v>Include</v>
      </c>
      <c r="L2430" t="s">
        <v>12</v>
      </c>
      <c r="M2430" t="s">
        <v>12</v>
      </c>
      <c r="N2430" t="s">
        <v>13</v>
      </c>
      <c r="O2430">
        <v>35</v>
      </c>
      <c r="P2430">
        <v>600</v>
      </c>
      <c r="Q2430" t="s">
        <v>14</v>
      </c>
      <c r="R2430">
        <f>P2430 * _xll.XLOOKUP(Q2430,CALCULATION!$A$15:$A$17, CALCULATION!$B$15:$B$17 )</f>
        <v>600</v>
      </c>
      <c r="S2430" s="5">
        <f>O2430*P2430*_xll.XLOOKUP(Q2430,CALCULATION!$A$15:$A$17, CALCULATION!$B$15:$B$17)</f>
        <v>21000</v>
      </c>
      <c r="T2430">
        <v>300</v>
      </c>
      <c r="U2430" t="s">
        <v>14</v>
      </c>
      <c r="V2430">
        <f>T2430 * _xll.XLOOKUP(U2430,CALCULATION!$A$15:$A$17, CALCULATION!$B$15:$B$17 )</f>
        <v>300</v>
      </c>
      <c r="W2430" s="5">
        <f>O2430*T2430*_xll.XLOOKUP(U2430,CALCULATION!$A$15:$A$17, CALCULATION!$B$15:$B$17)</f>
        <v>10500</v>
      </c>
      <c r="X2430" s="5">
        <f>WORKSHEET[[#This Row],[Clients Total Cost]] / WORKSHEET[[#This Row],[Clients Rate per T2 (USD)]]</f>
        <v>35</v>
      </c>
      <c r="Y2430" s="5">
        <f>WORKSHEET[[#This Row],[Clients Rate per T2 (USD)]] - WORKSHEET[[#This Row],[Supplier Rate Per t2 (USD)]]</f>
        <v>300</v>
      </c>
      <c r="Z2430" s="5">
        <f>WORKSHEET[[#This Row],[Profit Per T]] * WORKSHEET[[#This Row],[Weight]]</f>
        <v>10500</v>
      </c>
      <c r="AA2430">
        <v>1</v>
      </c>
      <c r="AB2430" s="1">
        <v>0.89999999999999991</v>
      </c>
      <c r="AC2430" s="1">
        <v>0.60000000000000009</v>
      </c>
      <c r="AD2430" s="1">
        <v>0.75</v>
      </c>
      <c r="AE2430" s="1">
        <f>WORKSHEET[[#This Row],[Delay at toll gate in days]] +WORKSHEET[[#This Row],[Delay at workshop in days]] +WORKSHEET[[#This Row],[Delay at border in days]]</f>
        <v>2.25</v>
      </c>
    </row>
    <row r="2431" spans="1:31" x14ac:dyDescent="0.35">
      <c r="A2431" t="s">
        <v>2452</v>
      </c>
      <c r="B2431" t="s">
        <v>10</v>
      </c>
      <c r="C2431" t="s">
        <v>56</v>
      </c>
      <c r="D2431" t="s">
        <v>3615</v>
      </c>
      <c r="E2431" t="s">
        <v>3617</v>
      </c>
      <c r="F2431" t="str">
        <f>WORKSHEET[[#This Row],[Depart From]]&amp;"-"&amp;WORKSHEET[[#This Row],[Arrive To]]</f>
        <v>Mombasa-Lagos</v>
      </c>
      <c r="G2431" s="2">
        <v>44704</v>
      </c>
      <c r="H2431" s="2">
        <v>44712</v>
      </c>
      <c r="I2431" s="2" t="str">
        <f t="shared" si="37"/>
        <v>Delivered</v>
      </c>
      <c r="J2431" s="2" t="str">
        <f>TEXT(WORKSHEET[[#This Row],[Offloading Date]], "mmm")</f>
        <v>May</v>
      </c>
      <c r="K2431" s="2" t="str">
        <f>IF(OR(WORKSHEET[[#This Row],[Year]]="", ISBLANK(WORKSHEET[[#This Row],[Year]]), WORKSHEET[[#This Row],[Year]]="null"), "Exclude", "Include")</f>
        <v>Include</v>
      </c>
      <c r="L2431" t="s">
        <v>12</v>
      </c>
      <c r="M2431" t="s">
        <v>12</v>
      </c>
      <c r="N2431" t="s">
        <v>13</v>
      </c>
      <c r="O2431">
        <v>35</v>
      </c>
      <c r="P2431">
        <v>600</v>
      </c>
      <c r="Q2431" t="s">
        <v>14</v>
      </c>
      <c r="R2431">
        <f>P2431 * _xll.XLOOKUP(Q2431,CALCULATION!$A$15:$A$17, CALCULATION!$B$15:$B$17 )</f>
        <v>600</v>
      </c>
      <c r="S2431" s="5">
        <f>O2431*P2431*_xll.XLOOKUP(Q2431,CALCULATION!$A$15:$A$17, CALCULATION!$B$15:$B$17)</f>
        <v>21000</v>
      </c>
      <c r="T2431">
        <v>300</v>
      </c>
      <c r="U2431" t="s">
        <v>14</v>
      </c>
      <c r="V2431">
        <f>T2431 * _xll.XLOOKUP(U2431,CALCULATION!$A$15:$A$17, CALCULATION!$B$15:$B$17 )</f>
        <v>300</v>
      </c>
      <c r="W2431" s="5">
        <f>O2431*T2431*_xll.XLOOKUP(U2431,CALCULATION!$A$15:$A$17, CALCULATION!$B$15:$B$17)</f>
        <v>10500</v>
      </c>
      <c r="X2431" s="5">
        <f>WORKSHEET[[#This Row],[Clients Total Cost]] / WORKSHEET[[#This Row],[Clients Rate per T2 (USD)]]</f>
        <v>35</v>
      </c>
      <c r="Y2431" s="5">
        <f>WORKSHEET[[#This Row],[Clients Rate per T2 (USD)]] - WORKSHEET[[#This Row],[Supplier Rate Per t2 (USD)]]</f>
        <v>300</v>
      </c>
      <c r="Z2431" s="5">
        <f>WORKSHEET[[#This Row],[Profit Per T]] * WORKSHEET[[#This Row],[Weight]]</f>
        <v>10500</v>
      </c>
      <c r="AA2431">
        <v>1</v>
      </c>
      <c r="AB2431" s="1">
        <v>1.2</v>
      </c>
      <c r="AC2431" s="1">
        <v>0.8</v>
      </c>
      <c r="AD2431" s="1">
        <v>1</v>
      </c>
      <c r="AE2431" s="1">
        <f>WORKSHEET[[#This Row],[Delay at toll gate in days]] +WORKSHEET[[#This Row],[Delay at workshop in days]] +WORKSHEET[[#This Row],[Delay at border in days]]</f>
        <v>3</v>
      </c>
    </row>
    <row r="2432" spans="1:31" x14ac:dyDescent="0.35">
      <c r="A2432" t="s">
        <v>2453</v>
      </c>
      <c r="B2432" t="s">
        <v>10</v>
      </c>
      <c r="C2432" t="s">
        <v>56</v>
      </c>
      <c r="D2432" t="s">
        <v>3616</v>
      </c>
      <c r="E2432" t="s">
        <v>3617</v>
      </c>
      <c r="F2432" t="str">
        <f>WORKSHEET[[#This Row],[Depart From]]&amp;"-"&amp;WORKSHEET[[#This Row],[Arrive To]]</f>
        <v>Marrakech-Lagos</v>
      </c>
      <c r="G2432" s="2">
        <v>44704</v>
      </c>
      <c r="H2432" s="2">
        <v>44712</v>
      </c>
      <c r="I2432" s="2" t="str">
        <f t="shared" si="37"/>
        <v>Delivered</v>
      </c>
      <c r="J2432" s="2" t="str">
        <f>TEXT(WORKSHEET[[#This Row],[Offloading Date]], "mmm")</f>
        <v>May</v>
      </c>
      <c r="K2432" s="2" t="str">
        <f>IF(OR(WORKSHEET[[#This Row],[Year]]="", ISBLANK(WORKSHEET[[#This Row],[Year]]), WORKSHEET[[#This Row],[Year]]="null"), "Exclude", "Include")</f>
        <v>Include</v>
      </c>
      <c r="L2432" t="s">
        <v>12</v>
      </c>
      <c r="M2432" t="s">
        <v>12</v>
      </c>
      <c r="N2432" t="s">
        <v>13</v>
      </c>
      <c r="O2432">
        <v>35</v>
      </c>
      <c r="P2432">
        <v>600</v>
      </c>
      <c r="Q2432" t="s">
        <v>14</v>
      </c>
      <c r="R2432">
        <f>P2432 * _xll.XLOOKUP(Q2432,CALCULATION!$A$15:$A$17, CALCULATION!$B$15:$B$17 )</f>
        <v>600</v>
      </c>
      <c r="S2432" s="5">
        <f>O2432*P2432*_xll.XLOOKUP(Q2432,CALCULATION!$A$15:$A$17, CALCULATION!$B$15:$B$17)</f>
        <v>21000</v>
      </c>
      <c r="T2432">
        <v>300</v>
      </c>
      <c r="U2432" t="s">
        <v>14</v>
      </c>
      <c r="V2432">
        <f>T2432 * _xll.XLOOKUP(U2432,CALCULATION!$A$15:$A$17, CALCULATION!$B$15:$B$17 )</f>
        <v>300</v>
      </c>
      <c r="W2432" s="5">
        <f>O2432*T2432*_xll.XLOOKUP(U2432,CALCULATION!$A$15:$A$17, CALCULATION!$B$15:$B$17)</f>
        <v>10500</v>
      </c>
      <c r="X2432" s="5">
        <f>WORKSHEET[[#This Row],[Clients Total Cost]] / WORKSHEET[[#This Row],[Clients Rate per T2 (USD)]]</f>
        <v>35</v>
      </c>
      <c r="Y2432" s="5">
        <f>WORKSHEET[[#This Row],[Clients Rate per T2 (USD)]] - WORKSHEET[[#This Row],[Supplier Rate Per t2 (USD)]]</f>
        <v>300</v>
      </c>
      <c r="Z2432" s="5">
        <f>WORKSHEET[[#This Row],[Profit Per T]] * WORKSHEET[[#This Row],[Weight]]</f>
        <v>10500</v>
      </c>
      <c r="AA2432">
        <v>1</v>
      </c>
      <c r="AB2432" s="1">
        <v>1.2</v>
      </c>
      <c r="AC2432" s="1">
        <v>0.8</v>
      </c>
      <c r="AD2432" s="1">
        <v>1</v>
      </c>
      <c r="AE2432" s="1">
        <f>WORKSHEET[[#This Row],[Delay at toll gate in days]] +WORKSHEET[[#This Row],[Delay at workshop in days]] +WORKSHEET[[#This Row],[Delay at border in days]]</f>
        <v>3</v>
      </c>
    </row>
    <row r="2433" spans="1:31" x14ac:dyDescent="0.35">
      <c r="A2433" t="s">
        <v>2454</v>
      </c>
      <c r="B2433" t="s">
        <v>10</v>
      </c>
      <c r="C2433" t="s">
        <v>56</v>
      </c>
      <c r="D2433" t="s">
        <v>3616</v>
      </c>
      <c r="E2433" t="s">
        <v>3613</v>
      </c>
      <c r="F2433" t="str">
        <f>WORKSHEET[[#This Row],[Depart From]]&amp;"-"&amp;WORKSHEET[[#This Row],[Arrive To]]</f>
        <v>Marrakech-Sanaa</v>
      </c>
      <c r="G2433" s="2">
        <v>44704</v>
      </c>
      <c r="H2433" s="2">
        <v>44711</v>
      </c>
      <c r="I2433" s="2" t="str">
        <f t="shared" si="37"/>
        <v>Delivered</v>
      </c>
      <c r="J2433" s="2" t="str">
        <f>TEXT(WORKSHEET[[#This Row],[Offloading Date]], "mmm")</f>
        <v>May</v>
      </c>
      <c r="K2433" s="2" t="str">
        <f>IF(OR(WORKSHEET[[#This Row],[Year]]="", ISBLANK(WORKSHEET[[#This Row],[Year]]), WORKSHEET[[#This Row],[Year]]="null"), "Exclude", "Include")</f>
        <v>Include</v>
      </c>
      <c r="L2433" t="s">
        <v>12</v>
      </c>
      <c r="M2433" t="s">
        <v>12</v>
      </c>
      <c r="N2433" t="s">
        <v>13</v>
      </c>
      <c r="O2433">
        <v>35</v>
      </c>
      <c r="P2433">
        <v>600</v>
      </c>
      <c r="Q2433" t="s">
        <v>14</v>
      </c>
      <c r="R2433">
        <f>P2433 * _xll.XLOOKUP(Q2433,CALCULATION!$A$15:$A$17, CALCULATION!$B$15:$B$17 )</f>
        <v>600</v>
      </c>
      <c r="S2433" s="5">
        <f>O2433*P2433*_xll.XLOOKUP(Q2433,CALCULATION!$A$15:$A$17, CALCULATION!$B$15:$B$17)</f>
        <v>21000</v>
      </c>
      <c r="T2433">
        <v>300</v>
      </c>
      <c r="U2433" t="s">
        <v>14</v>
      </c>
      <c r="V2433">
        <f>T2433 * _xll.XLOOKUP(U2433,CALCULATION!$A$15:$A$17, CALCULATION!$B$15:$B$17 )</f>
        <v>300</v>
      </c>
      <c r="W2433" s="5">
        <f>O2433*T2433*_xll.XLOOKUP(U2433,CALCULATION!$A$15:$A$17, CALCULATION!$B$15:$B$17)</f>
        <v>10500</v>
      </c>
      <c r="X2433" s="5">
        <f>WORKSHEET[[#This Row],[Clients Total Cost]] / WORKSHEET[[#This Row],[Clients Rate per T2 (USD)]]</f>
        <v>35</v>
      </c>
      <c r="Y2433" s="5">
        <f>WORKSHEET[[#This Row],[Clients Rate per T2 (USD)]] - WORKSHEET[[#This Row],[Supplier Rate Per t2 (USD)]]</f>
        <v>300</v>
      </c>
      <c r="Z2433" s="5">
        <f>WORKSHEET[[#This Row],[Profit Per T]] * WORKSHEET[[#This Row],[Weight]]</f>
        <v>10500</v>
      </c>
      <c r="AA2433">
        <v>1</v>
      </c>
      <c r="AB2433" s="1">
        <v>1.05</v>
      </c>
      <c r="AC2433" s="1">
        <v>0.70000000000000007</v>
      </c>
      <c r="AD2433" s="1">
        <v>0.875</v>
      </c>
      <c r="AE2433" s="1">
        <f>WORKSHEET[[#This Row],[Delay at toll gate in days]] +WORKSHEET[[#This Row],[Delay at workshop in days]] +WORKSHEET[[#This Row],[Delay at border in days]]</f>
        <v>2.625</v>
      </c>
    </row>
    <row r="2434" spans="1:31" x14ac:dyDescent="0.35">
      <c r="A2434" t="s">
        <v>2455</v>
      </c>
      <c r="B2434" t="s">
        <v>10</v>
      </c>
      <c r="C2434" t="s">
        <v>56</v>
      </c>
      <c r="D2434" t="s">
        <v>3616</v>
      </c>
      <c r="E2434" t="s">
        <v>3614</v>
      </c>
      <c r="F2434" t="str">
        <f>WORKSHEET[[#This Row],[Depart From]]&amp;"-"&amp;WORKSHEET[[#This Row],[Arrive To]]</f>
        <v>Marrakech-Alger</v>
      </c>
      <c r="G2434" s="2">
        <v>44705</v>
      </c>
      <c r="H2434" s="2">
        <v>44712</v>
      </c>
      <c r="I2434" s="2" t="str">
        <f t="shared" ref="I2434:I2497" si="38">IF(OR(H2434="", H2434="NULL"), "Failed","Delivered")</f>
        <v>Delivered</v>
      </c>
      <c r="J2434" s="2" t="str">
        <f>TEXT(WORKSHEET[[#This Row],[Offloading Date]], "mmm")</f>
        <v>May</v>
      </c>
      <c r="K2434" s="2" t="str">
        <f>IF(OR(WORKSHEET[[#This Row],[Year]]="", ISBLANK(WORKSHEET[[#This Row],[Year]]), WORKSHEET[[#This Row],[Year]]="null"), "Exclude", "Include")</f>
        <v>Include</v>
      </c>
      <c r="L2434" t="s">
        <v>12</v>
      </c>
      <c r="M2434" t="s">
        <v>12</v>
      </c>
      <c r="N2434" t="s">
        <v>13</v>
      </c>
      <c r="O2434">
        <v>35</v>
      </c>
      <c r="P2434">
        <v>600</v>
      </c>
      <c r="Q2434" t="s">
        <v>14</v>
      </c>
      <c r="R2434">
        <f>P2434 * _xll.XLOOKUP(Q2434,CALCULATION!$A$15:$A$17, CALCULATION!$B$15:$B$17 )</f>
        <v>600</v>
      </c>
      <c r="S2434" s="5">
        <f>O2434*P2434*_xll.XLOOKUP(Q2434,CALCULATION!$A$15:$A$17, CALCULATION!$B$15:$B$17)</f>
        <v>21000</v>
      </c>
      <c r="T2434">
        <v>300</v>
      </c>
      <c r="U2434" t="s">
        <v>14</v>
      </c>
      <c r="V2434">
        <f>T2434 * _xll.XLOOKUP(U2434,CALCULATION!$A$15:$A$17, CALCULATION!$B$15:$B$17 )</f>
        <v>300</v>
      </c>
      <c r="W2434" s="5">
        <f>O2434*T2434*_xll.XLOOKUP(U2434,CALCULATION!$A$15:$A$17, CALCULATION!$B$15:$B$17)</f>
        <v>10500</v>
      </c>
      <c r="X2434" s="5">
        <f>WORKSHEET[[#This Row],[Clients Total Cost]] / WORKSHEET[[#This Row],[Clients Rate per T2 (USD)]]</f>
        <v>35</v>
      </c>
      <c r="Y2434" s="5">
        <f>WORKSHEET[[#This Row],[Clients Rate per T2 (USD)]] - WORKSHEET[[#This Row],[Supplier Rate Per t2 (USD)]]</f>
        <v>300</v>
      </c>
      <c r="Z2434" s="5">
        <f>WORKSHEET[[#This Row],[Profit Per T]] * WORKSHEET[[#This Row],[Weight]]</f>
        <v>10500</v>
      </c>
      <c r="AA2434">
        <v>1</v>
      </c>
      <c r="AB2434" s="1">
        <v>1.05</v>
      </c>
      <c r="AC2434" s="1">
        <v>0.70000000000000007</v>
      </c>
      <c r="AD2434" s="1">
        <v>0.875</v>
      </c>
      <c r="AE2434" s="1">
        <f>WORKSHEET[[#This Row],[Delay at toll gate in days]] +WORKSHEET[[#This Row],[Delay at workshop in days]] +WORKSHEET[[#This Row],[Delay at border in days]]</f>
        <v>2.625</v>
      </c>
    </row>
    <row r="2435" spans="1:31" x14ac:dyDescent="0.35">
      <c r="A2435" t="s">
        <v>2456</v>
      </c>
      <c r="B2435" t="s">
        <v>10</v>
      </c>
      <c r="C2435" t="s">
        <v>56</v>
      </c>
      <c r="D2435" t="s">
        <v>3619</v>
      </c>
      <c r="E2435" t="s">
        <v>3618</v>
      </c>
      <c r="F2435" t="str">
        <f>WORKSHEET[[#This Row],[Depart From]]&amp;"-"&amp;WORKSHEET[[#This Row],[Arrive To]]</f>
        <v>Addis Ababa-Tripoli</v>
      </c>
      <c r="G2435" s="2">
        <v>44705</v>
      </c>
      <c r="H2435" s="2">
        <v>44712</v>
      </c>
      <c r="I2435" s="2" t="str">
        <f t="shared" si="38"/>
        <v>Delivered</v>
      </c>
      <c r="J2435" s="2" t="str">
        <f>TEXT(WORKSHEET[[#This Row],[Offloading Date]], "mmm")</f>
        <v>May</v>
      </c>
      <c r="K2435" s="2" t="str">
        <f>IF(OR(WORKSHEET[[#This Row],[Year]]="", ISBLANK(WORKSHEET[[#This Row],[Year]]), WORKSHEET[[#This Row],[Year]]="null"), "Exclude", "Include")</f>
        <v>Include</v>
      </c>
      <c r="L2435" t="s">
        <v>12</v>
      </c>
      <c r="M2435" t="s">
        <v>12</v>
      </c>
      <c r="N2435" t="s">
        <v>13</v>
      </c>
      <c r="O2435">
        <v>35</v>
      </c>
      <c r="P2435">
        <v>600</v>
      </c>
      <c r="Q2435" t="s">
        <v>14</v>
      </c>
      <c r="R2435">
        <f>P2435 * _xll.XLOOKUP(Q2435,CALCULATION!$A$15:$A$17, CALCULATION!$B$15:$B$17 )</f>
        <v>600</v>
      </c>
      <c r="S2435" s="5">
        <f>O2435*P2435*_xll.XLOOKUP(Q2435,CALCULATION!$A$15:$A$17, CALCULATION!$B$15:$B$17)</f>
        <v>21000</v>
      </c>
      <c r="T2435">
        <v>300</v>
      </c>
      <c r="U2435" t="s">
        <v>14</v>
      </c>
      <c r="V2435">
        <f>T2435 * _xll.XLOOKUP(U2435,CALCULATION!$A$15:$A$17, CALCULATION!$B$15:$B$17 )</f>
        <v>300</v>
      </c>
      <c r="W2435" s="5">
        <f>O2435*T2435*_xll.XLOOKUP(U2435,CALCULATION!$A$15:$A$17, CALCULATION!$B$15:$B$17)</f>
        <v>10500</v>
      </c>
      <c r="X2435" s="5">
        <f>WORKSHEET[[#This Row],[Clients Total Cost]] / WORKSHEET[[#This Row],[Clients Rate per T2 (USD)]]</f>
        <v>35</v>
      </c>
      <c r="Y2435" s="5">
        <f>WORKSHEET[[#This Row],[Clients Rate per T2 (USD)]] - WORKSHEET[[#This Row],[Supplier Rate Per t2 (USD)]]</f>
        <v>300</v>
      </c>
      <c r="Z2435" s="5">
        <f>WORKSHEET[[#This Row],[Profit Per T]] * WORKSHEET[[#This Row],[Weight]]</f>
        <v>10500</v>
      </c>
      <c r="AA2435">
        <v>1</v>
      </c>
      <c r="AB2435" s="1">
        <v>1.05</v>
      </c>
      <c r="AC2435" s="1">
        <v>0.70000000000000007</v>
      </c>
      <c r="AD2435" s="1">
        <v>0.875</v>
      </c>
      <c r="AE2435" s="1">
        <f>WORKSHEET[[#This Row],[Delay at toll gate in days]] +WORKSHEET[[#This Row],[Delay at workshop in days]] +WORKSHEET[[#This Row],[Delay at border in days]]</f>
        <v>2.625</v>
      </c>
    </row>
    <row r="2436" spans="1:31" x14ac:dyDescent="0.35">
      <c r="A2436" t="s">
        <v>2457</v>
      </c>
      <c r="B2436" t="s">
        <v>10</v>
      </c>
      <c r="C2436" t="s">
        <v>56</v>
      </c>
      <c r="D2436" t="s">
        <v>3616</v>
      </c>
      <c r="E2436" t="s">
        <v>3614</v>
      </c>
      <c r="F2436" t="str">
        <f>WORKSHEET[[#This Row],[Depart From]]&amp;"-"&amp;WORKSHEET[[#This Row],[Arrive To]]</f>
        <v>Marrakech-Alger</v>
      </c>
      <c r="G2436" s="2">
        <v>44708</v>
      </c>
      <c r="H2436" s="2">
        <v>44723</v>
      </c>
      <c r="I2436" s="2" t="str">
        <f t="shared" si="38"/>
        <v>Delivered</v>
      </c>
      <c r="J2436" s="2" t="str">
        <f>TEXT(WORKSHEET[[#This Row],[Offloading Date]], "mmm")</f>
        <v>Jun</v>
      </c>
      <c r="K2436" s="2" t="str">
        <f>IF(OR(WORKSHEET[[#This Row],[Year]]="", ISBLANK(WORKSHEET[[#This Row],[Year]]), WORKSHEET[[#This Row],[Year]]="null"), "Exclude", "Include")</f>
        <v>Include</v>
      </c>
      <c r="L2436" t="s">
        <v>12</v>
      </c>
      <c r="M2436" t="s">
        <v>12</v>
      </c>
      <c r="N2436" t="s">
        <v>13</v>
      </c>
      <c r="O2436">
        <v>35</v>
      </c>
      <c r="P2436">
        <v>600</v>
      </c>
      <c r="Q2436" t="s">
        <v>14</v>
      </c>
      <c r="R2436">
        <f>P2436 * _xll.XLOOKUP(Q2436,CALCULATION!$A$15:$A$17, CALCULATION!$B$15:$B$17 )</f>
        <v>600</v>
      </c>
      <c r="S2436" s="5">
        <f>O2436*P2436*_xll.XLOOKUP(Q2436,CALCULATION!$A$15:$A$17, CALCULATION!$B$15:$B$17)</f>
        <v>21000</v>
      </c>
      <c r="T2436">
        <v>300</v>
      </c>
      <c r="U2436" t="s">
        <v>14</v>
      </c>
      <c r="V2436">
        <f>T2436 * _xll.XLOOKUP(U2436,CALCULATION!$A$15:$A$17, CALCULATION!$B$15:$B$17 )</f>
        <v>300</v>
      </c>
      <c r="W2436" s="5">
        <f>O2436*T2436*_xll.XLOOKUP(U2436,CALCULATION!$A$15:$A$17, CALCULATION!$B$15:$B$17)</f>
        <v>10500</v>
      </c>
      <c r="X2436" s="5">
        <f>WORKSHEET[[#This Row],[Clients Total Cost]] / WORKSHEET[[#This Row],[Clients Rate per T2 (USD)]]</f>
        <v>35</v>
      </c>
      <c r="Y2436" s="5">
        <f>WORKSHEET[[#This Row],[Clients Rate per T2 (USD)]] - WORKSHEET[[#This Row],[Supplier Rate Per t2 (USD)]]</f>
        <v>300</v>
      </c>
      <c r="Z2436" s="5">
        <f>WORKSHEET[[#This Row],[Profit Per T]] * WORKSHEET[[#This Row],[Weight]]</f>
        <v>10500</v>
      </c>
      <c r="AA2436">
        <v>0</v>
      </c>
      <c r="AB2436" s="1">
        <v>2.25</v>
      </c>
      <c r="AC2436" s="1">
        <v>1.5</v>
      </c>
      <c r="AD2436" s="1">
        <v>1.875</v>
      </c>
      <c r="AE2436" s="1">
        <f>WORKSHEET[[#This Row],[Delay at toll gate in days]] +WORKSHEET[[#This Row],[Delay at workshop in days]] +WORKSHEET[[#This Row],[Delay at border in days]]</f>
        <v>5.625</v>
      </c>
    </row>
    <row r="2437" spans="1:31" x14ac:dyDescent="0.35">
      <c r="A2437" t="s">
        <v>2458</v>
      </c>
      <c r="B2437" t="s">
        <v>10</v>
      </c>
      <c r="C2437" t="s">
        <v>56</v>
      </c>
      <c r="D2437" t="s">
        <v>3615</v>
      </c>
      <c r="E2437" t="s">
        <v>3617</v>
      </c>
      <c r="F2437" t="str">
        <f>WORKSHEET[[#This Row],[Depart From]]&amp;"-"&amp;WORKSHEET[[#This Row],[Arrive To]]</f>
        <v>Mombasa-Lagos</v>
      </c>
      <c r="G2437" s="2">
        <v>44708</v>
      </c>
      <c r="H2437" s="2">
        <v>44724</v>
      </c>
      <c r="I2437" s="2" t="str">
        <f t="shared" si="38"/>
        <v>Delivered</v>
      </c>
      <c r="J2437" s="2" t="str">
        <f>TEXT(WORKSHEET[[#This Row],[Offloading Date]], "mmm")</f>
        <v>Jun</v>
      </c>
      <c r="K2437" s="2" t="str">
        <f>IF(OR(WORKSHEET[[#This Row],[Year]]="", ISBLANK(WORKSHEET[[#This Row],[Year]]), WORKSHEET[[#This Row],[Year]]="null"), "Exclude", "Include")</f>
        <v>Include</v>
      </c>
      <c r="L2437" t="s">
        <v>12</v>
      </c>
      <c r="M2437" t="s">
        <v>12</v>
      </c>
      <c r="N2437" t="s">
        <v>13</v>
      </c>
      <c r="O2437">
        <v>35</v>
      </c>
      <c r="P2437">
        <v>600</v>
      </c>
      <c r="Q2437" t="s">
        <v>14</v>
      </c>
      <c r="R2437">
        <f>P2437 * _xll.XLOOKUP(Q2437,CALCULATION!$A$15:$A$17, CALCULATION!$B$15:$B$17 )</f>
        <v>600</v>
      </c>
      <c r="S2437" s="5">
        <f>O2437*P2437*_xll.XLOOKUP(Q2437,CALCULATION!$A$15:$A$17, CALCULATION!$B$15:$B$17)</f>
        <v>21000</v>
      </c>
      <c r="T2437">
        <v>300</v>
      </c>
      <c r="U2437" t="s">
        <v>14</v>
      </c>
      <c r="V2437">
        <f>T2437 * _xll.XLOOKUP(U2437,CALCULATION!$A$15:$A$17, CALCULATION!$B$15:$B$17 )</f>
        <v>300</v>
      </c>
      <c r="W2437" s="5">
        <f>O2437*T2437*_xll.XLOOKUP(U2437,CALCULATION!$A$15:$A$17, CALCULATION!$B$15:$B$17)</f>
        <v>10500</v>
      </c>
      <c r="X2437" s="5">
        <f>WORKSHEET[[#This Row],[Clients Total Cost]] / WORKSHEET[[#This Row],[Clients Rate per T2 (USD)]]</f>
        <v>35</v>
      </c>
      <c r="Y2437" s="5">
        <f>WORKSHEET[[#This Row],[Clients Rate per T2 (USD)]] - WORKSHEET[[#This Row],[Supplier Rate Per t2 (USD)]]</f>
        <v>300</v>
      </c>
      <c r="Z2437" s="5">
        <f>WORKSHEET[[#This Row],[Profit Per T]] * WORKSHEET[[#This Row],[Weight]]</f>
        <v>10500</v>
      </c>
      <c r="AA2437">
        <v>0</v>
      </c>
      <c r="AB2437" s="1">
        <v>2.4</v>
      </c>
      <c r="AC2437" s="1">
        <v>1.6</v>
      </c>
      <c r="AD2437" s="1">
        <v>2</v>
      </c>
      <c r="AE2437" s="1">
        <f>WORKSHEET[[#This Row],[Delay at toll gate in days]] +WORKSHEET[[#This Row],[Delay at workshop in days]] +WORKSHEET[[#This Row],[Delay at border in days]]</f>
        <v>6</v>
      </c>
    </row>
    <row r="2438" spans="1:31" x14ac:dyDescent="0.35">
      <c r="A2438" t="s">
        <v>2459</v>
      </c>
      <c r="B2438" t="s">
        <v>10</v>
      </c>
      <c r="C2438" t="s">
        <v>56</v>
      </c>
      <c r="D2438" t="s">
        <v>3611</v>
      </c>
      <c r="E2438" t="s">
        <v>3617</v>
      </c>
      <c r="F2438" t="str">
        <f>WORKSHEET[[#This Row],[Depart From]]&amp;"-"&amp;WORKSHEET[[#This Row],[Arrive To]]</f>
        <v>Mogadishu-Lagos</v>
      </c>
      <c r="G2438" s="2">
        <v>44705</v>
      </c>
      <c r="H2438" s="2">
        <v>44711</v>
      </c>
      <c r="I2438" s="2" t="str">
        <f t="shared" si="38"/>
        <v>Delivered</v>
      </c>
      <c r="J2438" s="2" t="str">
        <f>TEXT(WORKSHEET[[#This Row],[Offloading Date]], "mmm")</f>
        <v>May</v>
      </c>
      <c r="K2438" s="2" t="str">
        <f>IF(OR(WORKSHEET[[#This Row],[Year]]="", ISBLANK(WORKSHEET[[#This Row],[Year]]), WORKSHEET[[#This Row],[Year]]="null"), "Exclude", "Include")</f>
        <v>Include</v>
      </c>
      <c r="L2438" t="s">
        <v>12</v>
      </c>
      <c r="M2438" t="s">
        <v>12</v>
      </c>
      <c r="N2438" t="s">
        <v>13</v>
      </c>
      <c r="O2438">
        <v>35</v>
      </c>
      <c r="P2438">
        <v>600</v>
      </c>
      <c r="Q2438" t="s">
        <v>14</v>
      </c>
      <c r="R2438">
        <f>P2438 * _xll.XLOOKUP(Q2438,CALCULATION!$A$15:$A$17, CALCULATION!$B$15:$B$17 )</f>
        <v>600</v>
      </c>
      <c r="S2438" s="5">
        <f>O2438*P2438*_xll.XLOOKUP(Q2438,CALCULATION!$A$15:$A$17, CALCULATION!$B$15:$B$17)</f>
        <v>21000</v>
      </c>
      <c r="T2438">
        <v>300</v>
      </c>
      <c r="U2438" t="s">
        <v>14</v>
      </c>
      <c r="V2438">
        <f>T2438 * _xll.XLOOKUP(U2438,CALCULATION!$A$15:$A$17, CALCULATION!$B$15:$B$17 )</f>
        <v>300</v>
      </c>
      <c r="W2438" s="5">
        <f>O2438*T2438*_xll.XLOOKUP(U2438,CALCULATION!$A$15:$A$17, CALCULATION!$B$15:$B$17)</f>
        <v>10500</v>
      </c>
      <c r="X2438" s="5">
        <f>WORKSHEET[[#This Row],[Clients Total Cost]] / WORKSHEET[[#This Row],[Clients Rate per T2 (USD)]]</f>
        <v>35</v>
      </c>
      <c r="Y2438" s="5">
        <f>WORKSHEET[[#This Row],[Clients Rate per T2 (USD)]] - WORKSHEET[[#This Row],[Supplier Rate Per t2 (USD)]]</f>
        <v>300</v>
      </c>
      <c r="Z2438" s="5">
        <f>WORKSHEET[[#This Row],[Profit Per T]] * WORKSHEET[[#This Row],[Weight]]</f>
        <v>10500</v>
      </c>
      <c r="AA2438">
        <v>1</v>
      </c>
      <c r="AB2438" s="1">
        <v>0.89999999999999991</v>
      </c>
      <c r="AC2438" s="1">
        <v>0.60000000000000009</v>
      </c>
      <c r="AD2438" s="1">
        <v>0.75</v>
      </c>
      <c r="AE2438" s="1">
        <f>WORKSHEET[[#This Row],[Delay at toll gate in days]] +WORKSHEET[[#This Row],[Delay at workshop in days]] +WORKSHEET[[#This Row],[Delay at border in days]]</f>
        <v>2.25</v>
      </c>
    </row>
    <row r="2439" spans="1:31" x14ac:dyDescent="0.35">
      <c r="A2439" t="s">
        <v>2460</v>
      </c>
      <c r="B2439" t="s">
        <v>10</v>
      </c>
      <c r="C2439" t="s">
        <v>56</v>
      </c>
      <c r="D2439" t="s">
        <v>3620</v>
      </c>
      <c r="E2439" t="s">
        <v>3618</v>
      </c>
      <c r="F2439" t="str">
        <f>WORKSHEET[[#This Row],[Depart From]]&amp;"-"&amp;WORKSHEET[[#This Row],[Arrive To]]</f>
        <v>Zanzibar-Tripoli</v>
      </c>
      <c r="G2439" s="2">
        <v>44708</v>
      </c>
      <c r="H2439" s="2">
        <v>44723</v>
      </c>
      <c r="I2439" s="2" t="str">
        <f t="shared" si="38"/>
        <v>Delivered</v>
      </c>
      <c r="J2439" s="2" t="str">
        <f>TEXT(WORKSHEET[[#This Row],[Offloading Date]], "mmm")</f>
        <v>Jun</v>
      </c>
      <c r="K2439" s="2" t="str">
        <f>IF(OR(WORKSHEET[[#This Row],[Year]]="", ISBLANK(WORKSHEET[[#This Row],[Year]]), WORKSHEET[[#This Row],[Year]]="null"), "Exclude", "Include")</f>
        <v>Include</v>
      </c>
      <c r="L2439" t="s">
        <v>12</v>
      </c>
      <c r="M2439" t="s">
        <v>12</v>
      </c>
      <c r="N2439" t="s">
        <v>13</v>
      </c>
      <c r="O2439">
        <v>35</v>
      </c>
      <c r="P2439">
        <v>600</v>
      </c>
      <c r="Q2439" t="s">
        <v>14</v>
      </c>
      <c r="R2439">
        <f>P2439 * _xll.XLOOKUP(Q2439,CALCULATION!$A$15:$A$17, CALCULATION!$B$15:$B$17 )</f>
        <v>600</v>
      </c>
      <c r="S2439" s="5">
        <f>O2439*P2439*_xll.XLOOKUP(Q2439,CALCULATION!$A$15:$A$17, CALCULATION!$B$15:$B$17)</f>
        <v>21000</v>
      </c>
      <c r="T2439">
        <v>300</v>
      </c>
      <c r="U2439" t="s">
        <v>14</v>
      </c>
      <c r="V2439">
        <f>T2439 * _xll.XLOOKUP(U2439,CALCULATION!$A$15:$A$17, CALCULATION!$B$15:$B$17 )</f>
        <v>300</v>
      </c>
      <c r="W2439" s="5">
        <f>O2439*T2439*_xll.XLOOKUP(U2439,CALCULATION!$A$15:$A$17, CALCULATION!$B$15:$B$17)</f>
        <v>10500</v>
      </c>
      <c r="X2439" s="5">
        <f>WORKSHEET[[#This Row],[Clients Total Cost]] / WORKSHEET[[#This Row],[Clients Rate per T2 (USD)]]</f>
        <v>35</v>
      </c>
      <c r="Y2439" s="5">
        <f>WORKSHEET[[#This Row],[Clients Rate per T2 (USD)]] - WORKSHEET[[#This Row],[Supplier Rate Per t2 (USD)]]</f>
        <v>300</v>
      </c>
      <c r="Z2439" s="5">
        <f>WORKSHEET[[#This Row],[Profit Per T]] * WORKSHEET[[#This Row],[Weight]]</f>
        <v>10500</v>
      </c>
      <c r="AA2439">
        <v>1</v>
      </c>
      <c r="AB2439" s="1">
        <v>2.25</v>
      </c>
      <c r="AC2439" s="1">
        <v>1.5</v>
      </c>
      <c r="AD2439" s="1">
        <v>1.875</v>
      </c>
      <c r="AE2439" s="1">
        <f>WORKSHEET[[#This Row],[Delay at toll gate in days]] +WORKSHEET[[#This Row],[Delay at workshop in days]] +WORKSHEET[[#This Row],[Delay at border in days]]</f>
        <v>5.625</v>
      </c>
    </row>
    <row r="2440" spans="1:31" x14ac:dyDescent="0.35">
      <c r="A2440" t="s">
        <v>2461</v>
      </c>
      <c r="B2440" t="s">
        <v>10</v>
      </c>
      <c r="C2440" t="s">
        <v>56</v>
      </c>
      <c r="D2440" t="s">
        <v>3615</v>
      </c>
      <c r="E2440" t="s">
        <v>3612</v>
      </c>
      <c r="F2440" t="str">
        <f>WORKSHEET[[#This Row],[Depart From]]&amp;"-"&amp;WORKSHEET[[#This Row],[Arrive To]]</f>
        <v>Mombasa-Victoria</v>
      </c>
      <c r="G2440" s="2">
        <v>44708</v>
      </c>
      <c r="H2440" s="2">
        <v>44724</v>
      </c>
      <c r="I2440" s="2" t="str">
        <f t="shared" si="38"/>
        <v>Delivered</v>
      </c>
      <c r="J2440" s="2" t="str">
        <f>TEXT(WORKSHEET[[#This Row],[Offloading Date]], "mmm")</f>
        <v>Jun</v>
      </c>
      <c r="K2440" s="2" t="str">
        <f>IF(OR(WORKSHEET[[#This Row],[Year]]="", ISBLANK(WORKSHEET[[#This Row],[Year]]), WORKSHEET[[#This Row],[Year]]="null"), "Exclude", "Include")</f>
        <v>Include</v>
      </c>
      <c r="L2440" t="s">
        <v>12</v>
      </c>
      <c r="M2440" t="s">
        <v>12</v>
      </c>
      <c r="N2440" t="s">
        <v>13</v>
      </c>
      <c r="O2440">
        <v>35</v>
      </c>
      <c r="P2440">
        <v>600</v>
      </c>
      <c r="Q2440" t="s">
        <v>14</v>
      </c>
      <c r="R2440">
        <f>P2440 * _xll.XLOOKUP(Q2440,CALCULATION!$A$15:$A$17, CALCULATION!$B$15:$B$17 )</f>
        <v>600</v>
      </c>
      <c r="S2440" s="5">
        <f>O2440*P2440*_xll.XLOOKUP(Q2440,CALCULATION!$A$15:$A$17, CALCULATION!$B$15:$B$17)</f>
        <v>21000</v>
      </c>
      <c r="T2440">
        <v>300</v>
      </c>
      <c r="U2440" t="s">
        <v>14</v>
      </c>
      <c r="V2440">
        <f>T2440 * _xll.XLOOKUP(U2440,CALCULATION!$A$15:$A$17, CALCULATION!$B$15:$B$17 )</f>
        <v>300</v>
      </c>
      <c r="W2440" s="5">
        <f>O2440*T2440*_xll.XLOOKUP(U2440,CALCULATION!$A$15:$A$17, CALCULATION!$B$15:$B$17)</f>
        <v>10500</v>
      </c>
      <c r="X2440" s="5">
        <f>WORKSHEET[[#This Row],[Clients Total Cost]] / WORKSHEET[[#This Row],[Clients Rate per T2 (USD)]]</f>
        <v>35</v>
      </c>
      <c r="Y2440" s="5">
        <f>WORKSHEET[[#This Row],[Clients Rate per T2 (USD)]] - WORKSHEET[[#This Row],[Supplier Rate Per t2 (USD)]]</f>
        <v>300</v>
      </c>
      <c r="Z2440" s="5">
        <f>WORKSHEET[[#This Row],[Profit Per T]] * WORKSHEET[[#This Row],[Weight]]</f>
        <v>10500</v>
      </c>
      <c r="AA2440">
        <v>1</v>
      </c>
      <c r="AB2440" s="1">
        <v>2.4</v>
      </c>
      <c r="AC2440" s="1">
        <v>1.6</v>
      </c>
      <c r="AD2440" s="1">
        <v>2</v>
      </c>
      <c r="AE2440" s="1">
        <f>WORKSHEET[[#This Row],[Delay at toll gate in days]] +WORKSHEET[[#This Row],[Delay at workshop in days]] +WORKSHEET[[#This Row],[Delay at border in days]]</f>
        <v>6</v>
      </c>
    </row>
    <row r="2441" spans="1:31" x14ac:dyDescent="0.35">
      <c r="A2441" t="s">
        <v>2462</v>
      </c>
      <c r="B2441" t="s">
        <v>10</v>
      </c>
      <c r="C2441" t="s">
        <v>56</v>
      </c>
      <c r="D2441" t="s">
        <v>3619</v>
      </c>
      <c r="E2441" t="s">
        <v>3614</v>
      </c>
      <c r="F2441" t="str">
        <f>WORKSHEET[[#This Row],[Depart From]]&amp;"-"&amp;WORKSHEET[[#This Row],[Arrive To]]</f>
        <v>Addis Ababa-Alger</v>
      </c>
      <c r="G2441" s="2">
        <v>44705</v>
      </c>
      <c r="H2441" s="2">
        <v>44711</v>
      </c>
      <c r="I2441" s="2" t="str">
        <f t="shared" si="38"/>
        <v>Delivered</v>
      </c>
      <c r="J2441" s="2" t="str">
        <f>TEXT(WORKSHEET[[#This Row],[Offloading Date]], "mmm")</f>
        <v>May</v>
      </c>
      <c r="K2441" s="2" t="str">
        <f>IF(OR(WORKSHEET[[#This Row],[Year]]="", ISBLANK(WORKSHEET[[#This Row],[Year]]), WORKSHEET[[#This Row],[Year]]="null"), "Exclude", "Include")</f>
        <v>Include</v>
      </c>
      <c r="L2441" t="s">
        <v>12</v>
      </c>
      <c r="M2441" t="s">
        <v>12</v>
      </c>
      <c r="N2441" t="s">
        <v>13</v>
      </c>
      <c r="O2441">
        <v>35</v>
      </c>
      <c r="P2441">
        <v>600</v>
      </c>
      <c r="Q2441" t="s">
        <v>14</v>
      </c>
      <c r="R2441">
        <f>P2441 * _xll.XLOOKUP(Q2441,CALCULATION!$A$15:$A$17, CALCULATION!$B$15:$B$17 )</f>
        <v>600</v>
      </c>
      <c r="S2441" s="5">
        <f>O2441*P2441*_xll.XLOOKUP(Q2441,CALCULATION!$A$15:$A$17, CALCULATION!$B$15:$B$17)</f>
        <v>21000</v>
      </c>
      <c r="T2441">
        <v>300</v>
      </c>
      <c r="U2441" t="s">
        <v>14</v>
      </c>
      <c r="V2441">
        <f>T2441 * _xll.XLOOKUP(U2441,CALCULATION!$A$15:$A$17, CALCULATION!$B$15:$B$17 )</f>
        <v>300</v>
      </c>
      <c r="W2441" s="5">
        <f>O2441*T2441*_xll.XLOOKUP(U2441,CALCULATION!$A$15:$A$17, CALCULATION!$B$15:$B$17)</f>
        <v>10500</v>
      </c>
      <c r="X2441" s="5">
        <f>WORKSHEET[[#This Row],[Clients Total Cost]] / WORKSHEET[[#This Row],[Clients Rate per T2 (USD)]]</f>
        <v>35</v>
      </c>
      <c r="Y2441" s="5">
        <f>WORKSHEET[[#This Row],[Clients Rate per T2 (USD)]] - WORKSHEET[[#This Row],[Supplier Rate Per t2 (USD)]]</f>
        <v>300</v>
      </c>
      <c r="Z2441" s="5">
        <f>WORKSHEET[[#This Row],[Profit Per T]] * WORKSHEET[[#This Row],[Weight]]</f>
        <v>10500</v>
      </c>
      <c r="AA2441">
        <v>1</v>
      </c>
      <c r="AB2441" s="1">
        <v>0.89999999999999991</v>
      </c>
      <c r="AC2441" s="1">
        <v>0.60000000000000009</v>
      </c>
      <c r="AD2441" s="1">
        <v>0.75</v>
      </c>
      <c r="AE2441" s="1">
        <f>WORKSHEET[[#This Row],[Delay at toll gate in days]] +WORKSHEET[[#This Row],[Delay at workshop in days]] +WORKSHEET[[#This Row],[Delay at border in days]]</f>
        <v>2.25</v>
      </c>
    </row>
    <row r="2442" spans="1:31" x14ac:dyDescent="0.35">
      <c r="A2442" t="s">
        <v>2463</v>
      </c>
      <c r="B2442" t="s">
        <v>10</v>
      </c>
      <c r="C2442" t="s">
        <v>56</v>
      </c>
      <c r="D2442" t="s">
        <v>3611</v>
      </c>
      <c r="E2442" t="s">
        <v>3612</v>
      </c>
      <c r="F2442" t="str">
        <f>WORKSHEET[[#This Row],[Depart From]]&amp;"-"&amp;WORKSHEET[[#This Row],[Arrive To]]</f>
        <v>Mogadishu-Victoria</v>
      </c>
      <c r="G2442" s="2">
        <v>44712</v>
      </c>
      <c r="H2442" s="2">
        <v>44722</v>
      </c>
      <c r="I2442" s="2" t="str">
        <f t="shared" si="38"/>
        <v>Delivered</v>
      </c>
      <c r="J2442" s="2" t="str">
        <f>TEXT(WORKSHEET[[#This Row],[Offloading Date]], "mmm")</f>
        <v>Jun</v>
      </c>
      <c r="K2442" s="2" t="str">
        <f>IF(OR(WORKSHEET[[#This Row],[Year]]="", ISBLANK(WORKSHEET[[#This Row],[Year]]), WORKSHEET[[#This Row],[Year]]="null"), "Exclude", "Include")</f>
        <v>Include</v>
      </c>
      <c r="L2442" t="s">
        <v>12</v>
      </c>
      <c r="M2442" t="s">
        <v>12</v>
      </c>
      <c r="N2442" t="s">
        <v>13</v>
      </c>
      <c r="O2442">
        <v>26</v>
      </c>
      <c r="P2442">
        <v>600</v>
      </c>
      <c r="Q2442" t="s">
        <v>14</v>
      </c>
      <c r="R2442">
        <f>P2442 * _xll.XLOOKUP(Q2442,CALCULATION!$A$15:$A$17, CALCULATION!$B$15:$B$17 )</f>
        <v>600</v>
      </c>
      <c r="S2442" s="5">
        <f>O2442*P2442*_xll.XLOOKUP(Q2442,CALCULATION!$A$15:$A$17, CALCULATION!$B$15:$B$17)</f>
        <v>15600</v>
      </c>
      <c r="T2442">
        <v>300</v>
      </c>
      <c r="U2442" t="s">
        <v>14</v>
      </c>
      <c r="V2442">
        <f>T2442 * _xll.XLOOKUP(U2442,CALCULATION!$A$15:$A$17, CALCULATION!$B$15:$B$17 )</f>
        <v>300</v>
      </c>
      <c r="W2442" s="5">
        <f>O2442*T2442*_xll.XLOOKUP(U2442,CALCULATION!$A$15:$A$17, CALCULATION!$B$15:$B$17)</f>
        <v>7800</v>
      </c>
      <c r="X2442" s="5">
        <f>WORKSHEET[[#This Row],[Clients Total Cost]] / WORKSHEET[[#This Row],[Clients Rate per T2 (USD)]]</f>
        <v>26</v>
      </c>
      <c r="Y2442" s="5">
        <f>WORKSHEET[[#This Row],[Clients Rate per T2 (USD)]] - WORKSHEET[[#This Row],[Supplier Rate Per t2 (USD)]]</f>
        <v>300</v>
      </c>
      <c r="Z2442" s="5">
        <f>WORKSHEET[[#This Row],[Profit Per T]] * WORKSHEET[[#This Row],[Weight]]</f>
        <v>7800</v>
      </c>
      <c r="AA2442">
        <v>1</v>
      </c>
      <c r="AB2442" s="1">
        <v>1.5</v>
      </c>
      <c r="AC2442" s="1">
        <v>1</v>
      </c>
      <c r="AD2442" s="1">
        <v>1.25</v>
      </c>
      <c r="AE2442" s="1">
        <f>WORKSHEET[[#This Row],[Delay at toll gate in days]] +WORKSHEET[[#This Row],[Delay at workshop in days]] +WORKSHEET[[#This Row],[Delay at border in days]]</f>
        <v>3.75</v>
      </c>
    </row>
    <row r="2443" spans="1:31" x14ac:dyDescent="0.35">
      <c r="A2443" t="s">
        <v>2464</v>
      </c>
      <c r="B2443" t="s">
        <v>10</v>
      </c>
      <c r="C2443" t="s">
        <v>56</v>
      </c>
      <c r="D2443" t="s">
        <v>3615</v>
      </c>
      <c r="E2443" t="s">
        <v>3612</v>
      </c>
      <c r="F2443" t="str">
        <f>WORKSHEET[[#This Row],[Depart From]]&amp;"-"&amp;WORKSHEET[[#This Row],[Arrive To]]</f>
        <v>Mombasa-Victoria</v>
      </c>
      <c r="G2443" s="2">
        <v>44712</v>
      </c>
      <c r="H2443" s="2">
        <v>44722</v>
      </c>
      <c r="I2443" s="2" t="str">
        <f t="shared" si="38"/>
        <v>Delivered</v>
      </c>
      <c r="J2443" s="2" t="str">
        <f>TEXT(WORKSHEET[[#This Row],[Offloading Date]], "mmm")</f>
        <v>Jun</v>
      </c>
      <c r="K2443" s="2" t="str">
        <f>IF(OR(WORKSHEET[[#This Row],[Year]]="", ISBLANK(WORKSHEET[[#This Row],[Year]]), WORKSHEET[[#This Row],[Year]]="null"), "Exclude", "Include")</f>
        <v>Include</v>
      </c>
      <c r="L2443" t="s">
        <v>12</v>
      </c>
      <c r="M2443" t="s">
        <v>12</v>
      </c>
      <c r="N2443" t="s">
        <v>13</v>
      </c>
      <c r="O2443">
        <v>26</v>
      </c>
      <c r="P2443">
        <v>600</v>
      </c>
      <c r="Q2443" t="s">
        <v>14</v>
      </c>
      <c r="R2443">
        <f>P2443 * _xll.XLOOKUP(Q2443,CALCULATION!$A$15:$A$17, CALCULATION!$B$15:$B$17 )</f>
        <v>600</v>
      </c>
      <c r="S2443" s="5">
        <f>O2443*P2443*_xll.XLOOKUP(Q2443,CALCULATION!$A$15:$A$17, CALCULATION!$B$15:$B$17)</f>
        <v>15600</v>
      </c>
      <c r="T2443">
        <v>300</v>
      </c>
      <c r="U2443" t="s">
        <v>14</v>
      </c>
      <c r="V2443">
        <f>T2443 * _xll.XLOOKUP(U2443,CALCULATION!$A$15:$A$17, CALCULATION!$B$15:$B$17 )</f>
        <v>300</v>
      </c>
      <c r="W2443" s="5">
        <f>O2443*T2443*_xll.XLOOKUP(U2443,CALCULATION!$A$15:$A$17, CALCULATION!$B$15:$B$17)</f>
        <v>7800</v>
      </c>
      <c r="X2443" s="5">
        <f>WORKSHEET[[#This Row],[Clients Total Cost]] / WORKSHEET[[#This Row],[Clients Rate per T2 (USD)]]</f>
        <v>26</v>
      </c>
      <c r="Y2443" s="5">
        <f>WORKSHEET[[#This Row],[Clients Rate per T2 (USD)]] - WORKSHEET[[#This Row],[Supplier Rate Per t2 (USD)]]</f>
        <v>300</v>
      </c>
      <c r="Z2443" s="5">
        <f>WORKSHEET[[#This Row],[Profit Per T]] * WORKSHEET[[#This Row],[Weight]]</f>
        <v>7800</v>
      </c>
      <c r="AA2443">
        <v>1</v>
      </c>
      <c r="AB2443" s="1">
        <v>1.5</v>
      </c>
      <c r="AC2443" s="1">
        <v>1</v>
      </c>
      <c r="AD2443" s="1">
        <v>1.25</v>
      </c>
      <c r="AE2443" s="1">
        <f>WORKSHEET[[#This Row],[Delay at toll gate in days]] +WORKSHEET[[#This Row],[Delay at workshop in days]] +WORKSHEET[[#This Row],[Delay at border in days]]</f>
        <v>3.75</v>
      </c>
    </row>
    <row r="2444" spans="1:31" x14ac:dyDescent="0.35">
      <c r="A2444" t="s">
        <v>2465</v>
      </c>
      <c r="B2444" t="s">
        <v>10</v>
      </c>
      <c r="C2444" t="s">
        <v>56</v>
      </c>
      <c r="D2444" t="s">
        <v>3615</v>
      </c>
      <c r="E2444" t="s">
        <v>3618</v>
      </c>
      <c r="F2444" t="str">
        <f>WORKSHEET[[#This Row],[Depart From]]&amp;"-"&amp;WORKSHEET[[#This Row],[Arrive To]]</f>
        <v>Mombasa-Tripoli</v>
      </c>
      <c r="G2444" s="2">
        <v>44712</v>
      </c>
      <c r="H2444" s="2">
        <v>44726</v>
      </c>
      <c r="I2444" s="2" t="str">
        <f t="shared" si="38"/>
        <v>Delivered</v>
      </c>
      <c r="J2444" s="2" t="str">
        <f>TEXT(WORKSHEET[[#This Row],[Offloading Date]], "mmm")</f>
        <v>Jun</v>
      </c>
      <c r="K2444" s="2" t="str">
        <f>IF(OR(WORKSHEET[[#This Row],[Year]]="", ISBLANK(WORKSHEET[[#This Row],[Year]]), WORKSHEET[[#This Row],[Year]]="null"), "Exclude", "Include")</f>
        <v>Include</v>
      </c>
      <c r="L2444" t="s">
        <v>12</v>
      </c>
      <c r="M2444" t="s">
        <v>12</v>
      </c>
      <c r="N2444" t="s">
        <v>13</v>
      </c>
      <c r="O2444">
        <v>26</v>
      </c>
      <c r="P2444">
        <v>600</v>
      </c>
      <c r="Q2444" t="s">
        <v>14</v>
      </c>
      <c r="R2444">
        <f>P2444 * _xll.XLOOKUP(Q2444,CALCULATION!$A$15:$A$17, CALCULATION!$B$15:$B$17 )</f>
        <v>600</v>
      </c>
      <c r="S2444" s="5">
        <f>O2444*P2444*_xll.XLOOKUP(Q2444,CALCULATION!$A$15:$A$17, CALCULATION!$B$15:$B$17)</f>
        <v>15600</v>
      </c>
      <c r="T2444">
        <v>300</v>
      </c>
      <c r="U2444" t="s">
        <v>14</v>
      </c>
      <c r="V2444">
        <f>T2444 * _xll.XLOOKUP(U2444,CALCULATION!$A$15:$A$17, CALCULATION!$B$15:$B$17 )</f>
        <v>300</v>
      </c>
      <c r="W2444" s="5">
        <f>O2444*T2444*_xll.XLOOKUP(U2444,CALCULATION!$A$15:$A$17, CALCULATION!$B$15:$B$17)</f>
        <v>7800</v>
      </c>
      <c r="X2444" s="5">
        <f>WORKSHEET[[#This Row],[Clients Total Cost]] / WORKSHEET[[#This Row],[Clients Rate per T2 (USD)]]</f>
        <v>26</v>
      </c>
      <c r="Y2444" s="5">
        <f>WORKSHEET[[#This Row],[Clients Rate per T2 (USD)]] - WORKSHEET[[#This Row],[Supplier Rate Per t2 (USD)]]</f>
        <v>300</v>
      </c>
      <c r="Z2444" s="5">
        <f>WORKSHEET[[#This Row],[Profit Per T]] * WORKSHEET[[#This Row],[Weight]]</f>
        <v>7800</v>
      </c>
      <c r="AA2444">
        <v>0</v>
      </c>
      <c r="AB2444" s="1">
        <v>2.1</v>
      </c>
      <c r="AC2444" s="1">
        <v>1.4000000000000001</v>
      </c>
      <c r="AD2444" s="1">
        <v>1.75</v>
      </c>
      <c r="AE2444" s="1">
        <f>WORKSHEET[[#This Row],[Delay at toll gate in days]] +WORKSHEET[[#This Row],[Delay at workshop in days]] +WORKSHEET[[#This Row],[Delay at border in days]]</f>
        <v>5.25</v>
      </c>
    </row>
    <row r="2445" spans="1:31" x14ac:dyDescent="0.35">
      <c r="A2445" t="s">
        <v>2466</v>
      </c>
      <c r="B2445" t="s">
        <v>10</v>
      </c>
      <c r="C2445" t="s">
        <v>56</v>
      </c>
      <c r="D2445" t="s">
        <v>3616</v>
      </c>
      <c r="E2445" t="s">
        <v>3617</v>
      </c>
      <c r="F2445" t="str">
        <f>WORKSHEET[[#This Row],[Depart From]]&amp;"-"&amp;WORKSHEET[[#This Row],[Arrive To]]</f>
        <v>Marrakech-Lagos</v>
      </c>
      <c r="G2445" s="2">
        <v>44712</v>
      </c>
      <c r="H2445" s="2">
        <v>44722</v>
      </c>
      <c r="I2445" s="2" t="str">
        <f t="shared" si="38"/>
        <v>Delivered</v>
      </c>
      <c r="J2445" s="2" t="str">
        <f>TEXT(WORKSHEET[[#This Row],[Offloading Date]], "mmm")</f>
        <v>Jun</v>
      </c>
      <c r="K2445" s="2" t="str">
        <f>IF(OR(WORKSHEET[[#This Row],[Year]]="", ISBLANK(WORKSHEET[[#This Row],[Year]]), WORKSHEET[[#This Row],[Year]]="null"), "Exclude", "Include")</f>
        <v>Include</v>
      </c>
      <c r="L2445" t="s">
        <v>12</v>
      </c>
      <c r="M2445" t="s">
        <v>12</v>
      </c>
      <c r="N2445" t="s">
        <v>13</v>
      </c>
      <c r="O2445">
        <v>26</v>
      </c>
      <c r="P2445">
        <v>600</v>
      </c>
      <c r="Q2445" t="s">
        <v>14</v>
      </c>
      <c r="R2445">
        <f>P2445 * _xll.XLOOKUP(Q2445,CALCULATION!$A$15:$A$17, CALCULATION!$B$15:$B$17 )</f>
        <v>600</v>
      </c>
      <c r="S2445" s="5">
        <f>O2445*P2445*_xll.XLOOKUP(Q2445,CALCULATION!$A$15:$A$17, CALCULATION!$B$15:$B$17)</f>
        <v>15600</v>
      </c>
      <c r="T2445">
        <v>300</v>
      </c>
      <c r="U2445" t="s">
        <v>14</v>
      </c>
      <c r="V2445">
        <f>T2445 * _xll.XLOOKUP(U2445,CALCULATION!$A$15:$A$17, CALCULATION!$B$15:$B$17 )</f>
        <v>300</v>
      </c>
      <c r="W2445" s="5">
        <f>O2445*T2445*_xll.XLOOKUP(U2445,CALCULATION!$A$15:$A$17, CALCULATION!$B$15:$B$17)</f>
        <v>7800</v>
      </c>
      <c r="X2445" s="5">
        <f>WORKSHEET[[#This Row],[Clients Total Cost]] / WORKSHEET[[#This Row],[Clients Rate per T2 (USD)]]</f>
        <v>26</v>
      </c>
      <c r="Y2445" s="5">
        <f>WORKSHEET[[#This Row],[Clients Rate per T2 (USD)]] - WORKSHEET[[#This Row],[Supplier Rate Per t2 (USD)]]</f>
        <v>300</v>
      </c>
      <c r="Z2445" s="5">
        <f>WORKSHEET[[#This Row],[Profit Per T]] * WORKSHEET[[#This Row],[Weight]]</f>
        <v>7800</v>
      </c>
      <c r="AA2445">
        <v>1</v>
      </c>
      <c r="AB2445" s="1">
        <v>1.5</v>
      </c>
      <c r="AC2445" s="1">
        <v>1</v>
      </c>
      <c r="AD2445" s="1">
        <v>1.25</v>
      </c>
      <c r="AE2445" s="1">
        <f>WORKSHEET[[#This Row],[Delay at toll gate in days]] +WORKSHEET[[#This Row],[Delay at workshop in days]] +WORKSHEET[[#This Row],[Delay at border in days]]</f>
        <v>3.75</v>
      </c>
    </row>
    <row r="2446" spans="1:31" x14ac:dyDescent="0.35">
      <c r="A2446" t="s">
        <v>2467</v>
      </c>
      <c r="B2446" t="s">
        <v>10</v>
      </c>
      <c r="C2446" t="s">
        <v>56</v>
      </c>
      <c r="D2446" t="s">
        <v>3620</v>
      </c>
      <c r="E2446" t="s">
        <v>3614</v>
      </c>
      <c r="F2446" t="str">
        <f>WORKSHEET[[#This Row],[Depart From]]&amp;"-"&amp;WORKSHEET[[#This Row],[Arrive To]]</f>
        <v>Zanzibar-Alger</v>
      </c>
      <c r="G2446" s="2">
        <v>44732</v>
      </c>
      <c r="H2446" s="2">
        <v>44732</v>
      </c>
      <c r="I2446" s="2" t="str">
        <f t="shared" si="38"/>
        <v>Delivered</v>
      </c>
      <c r="J2446" s="2" t="str">
        <f>TEXT(WORKSHEET[[#This Row],[Offloading Date]], "mmm")</f>
        <v>Jun</v>
      </c>
      <c r="K2446" s="2" t="str">
        <f>IF(OR(WORKSHEET[[#This Row],[Year]]="", ISBLANK(WORKSHEET[[#This Row],[Year]]), WORKSHEET[[#This Row],[Year]]="null"), "Exclude", "Include")</f>
        <v>Include</v>
      </c>
      <c r="L2446" t="s">
        <v>12</v>
      </c>
      <c r="M2446" t="s">
        <v>12</v>
      </c>
      <c r="N2446" t="s">
        <v>13</v>
      </c>
      <c r="O2446">
        <v>30</v>
      </c>
      <c r="P2446">
        <v>4000</v>
      </c>
      <c r="Q2446" t="s">
        <v>2201</v>
      </c>
      <c r="R2446">
        <f>P2446 * _xll.XLOOKUP(Q2446,CALCULATION!$A$15:$A$17, CALCULATION!$B$15:$B$17 )</f>
        <v>227.6</v>
      </c>
      <c r="S2446" s="5">
        <f>O2446*P2446*_xll.XLOOKUP(Q2446,CALCULATION!$A$15:$A$17, CALCULATION!$B$15:$B$17)</f>
        <v>6828</v>
      </c>
      <c r="T2446">
        <v>2500</v>
      </c>
      <c r="U2446" t="s">
        <v>58</v>
      </c>
      <c r="V2446">
        <f>T2446 * _xll.XLOOKUP(U2446,CALCULATION!$A$15:$A$17, CALCULATION!$B$15:$B$17 )</f>
        <v>142.5</v>
      </c>
      <c r="W2446" s="5">
        <f>O2446*T2446*_xll.XLOOKUP(U2446,CALCULATION!$A$15:$A$17, CALCULATION!$B$15:$B$17)</f>
        <v>4275</v>
      </c>
      <c r="X2446" s="5">
        <f>WORKSHEET[[#This Row],[Clients Total Cost]] / WORKSHEET[[#This Row],[Clients Rate per T2 (USD)]]</f>
        <v>30</v>
      </c>
      <c r="Y2446" s="5">
        <f>WORKSHEET[[#This Row],[Clients Rate per T2 (USD)]] - WORKSHEET[[#This Row],[Supplier Rate Per t2 (USD)]]</f>
        <v>85.1</v>
      </c>
      <c r="Z2446" s="5">
        <f>WORKSHEET[[#This Row],[Profit Per T]] * WORKSHEET[[#This Row],[Weight]]</f>
        <v>2553</v>
      </c>
      <c r="AA2446">
        <v>1</v>
      </c>
      <c r="AB2446" s="1">
        <v>0</v>
      </c>
      <c r="AC2446" s="1">
        <v>0</v>
      </c>
      <c r="AD2446" s="1">
        <v>0</v>
      </c>
      <c r="AE2446" s="1">
        <f>WORKSHEET[[#This Row],[Delay at toll gate in days]] +WORKSHEET[[#This Row],[Delay at workshop in days]] +WORKSHEET[[#This Row],[Delay at border in days]]</f>
        <v>0</v>
      </c>
    </row>
    <row r="2447" spans="1:31" x14ac:dyDescent="0.35">
      <c r="A2447" t="s">
        <v>2468</v>
      </c>
      <c r="B2447" t="s">
        <v>10</v>
      </c>
      <c r="C2447" t="s">
        <v>56</v>
      </c>
      <c r="D2447" t="s">
        <v>3615</v>
      </c>
      <c r="E2447" t="s">
        <v>3613</v>
      </c>
      <c r="F2447" t="str">
        <f>WORKSHEET[[#This Row],[Depart From]]&amp;"-"&amp;WORKSHEET[[#This Row],[Arrive To]]</f>
        <v>Mombasa-Sanaa</v>
      </c>
      <c r="G2447" s="2">
        <v>44732</v>
      </c>
      <c r="H2447" s="2">
        <v>44732</v>
      </c>
      <c r="I2447" s="2" t="str">
        <f t="shared" si="38"/>
        <v>Delivered</v>
      </c>
      <c r="J2447" s="2" t="str">
        <f>TEXT(WORKSHEET[[#This Row],[Offloading Date]], "mmm")</f>
        <v>Jun</v>
      </c>
      <c r="K2447" s="2" t="str">
        <f>IF(OR(WORKSHEET[[#This Row],[Year]]="", ISBLANK(WORKSHEET[[#This Row],[Year]]), WORKSHEET[[#This Row],[Year]]="null"), "Exclude", "Include")</f>
        <v>Include</v>
      </c>
      <c r="L2447" t="s">
        <v>12</v>
      </c>
      <c r="M2447" t="s">
        <v>12</v>
      </c>
      <c r="N2447" t="s">
        <v>13</v>
      </c>
      <c r="O2447">
        <v>30</v>
      </c>
      <c r="P2447">
        <v>4000</v>
      </c>
      <c r="Q2447" t="s">
        <v>2201</v>
      </c>
      <c r="R2447">
        <f>P2447 * _xll.XLOOKUP(Q2447,CALCULATION!$A$15:$A$17, CALCULATION!$B$15:$B$17 )</f>
        <v>227.6</v>
      </c>
      <c r="S2447" s="5">
        <f>O2447*P2447*_xll.XLOOKUP(Q2447,CALCULATION!$A$15:$A$17, CALCULATION!$B$15:$B$17)</f>
        <v>6828</v>
      </c>
      <c r="T2447">
        <v>2500</v>
      </c>
      <c r="U2447" t="s">
        <v>58</v>
      </c>
      <c r="V2447">
        <f>T2447 * _xll.XLOOKUP(U2447,CALCULATION!$A$15:$A$17, CALCULATION!$B$15:$B$17 )</f>
        <v>142.5</v>
      </c>
      <c r="W2447" s="5">
        <f>O2447*T2447*_xll.XLOOKUP(U2447,CALCULATION!$A$15:$A$17, CALCULATION!$B$15:$B$17)</f>
        <v>4275</v>
      </c>
      <c r="X2447" s="5">
        <f>WORKSHEET[[#This Row],[Clients Total Cost]] / WORKSHEET[[#This Row],[Clients Rate per T2 (USD)]]</f>
        <v>30</v>
      </c>
      <c r="Y2447" s="5">
        <f>WORKSHEET[[#This Row],[Clients Rate per T2 (USD)]] - WORKSHEET[[#This Row],[Supplier Rate Per t2 (USD)]]</f>
        <v>85.1</v>
      </c>
      <c r="Z2447" s="5">
        <f>WORKSHEET[[#This Row],[Profit Per T]] * WORKSHEET[[#This Row],[Weight]]</f>
        <v>2553</v>
      </c>
      <c r="AA2447">
        <v>1</v>
      </c>
      <c r="AB2447" s="1">
        <v>0</v>
      </c>
      <c r="AC2447" s="1">
        <v>0</v>
      </c>
      <c r="AD2447" s="1">
        <v>0</v>
      </c>
      <c r="AE2447" s="1">
        <f>WORKSHEET[[#This Row],[Delay at toll gate in days]] +WORKSHEET[[#This Row],[Delay at workshop in days]] +WORKSHEET[[#This Row],[Delay at border in days]]</f>
        <v>0</v>
      </c>
    </row>
    <row r="2448" spans="1:31" x14ac:dyDescent="0.35">
      <c r="A2448" t="s">
        <v>2469</v>
      </c>
      <c r="B2448" t="s">
        <v>10</v>
      </c>
      <c r="C2448" t="s">
        <v>56</v>
      </c>
      <c r="D2448" t="s">
        <v>3619</v>
      </c>
      <c r="E2448" t="s">
        <v>3614</v>
      </c>
      <c r="F2448" t="str">
        <f>WORKSHEET[[#This Row],[Depart From]]&amp;"-"&amp;WORKSHEET[[#This Row],[Arrive To]]</f>
        <v>Addis Ababa-Alger</v>
      </c>
      <c r="G2448" s="2">
        <v>44732</v>
      </c>
      <c r="H2448" s="2">
        <v>44732</v>
      </c>
      <c r="I2448" s="2" t="str">
        <f t="shared" si="38"/>
        <v>Delivered</v>
      </c>
      <c r="J2448" s="2" t="str">
        <f>TEXT(WORKSHEET[[#This Row],[Offloading Date]], "mmm")</f>
        <v>Jun</v>
      </c>
      <c r="K2448" s="2" t="str">
        <f>IF(OR(WORKSHEET[[#This Row],[Year]]="", ISBLANK(WORKSHEET[[#This Row],[Year]]), WORKSHEET[[#This Row],[Year]]="null"), "Exclude", "Include")</f>
        <v>Include</v>
      </c>
      <c r="L2448" t="s">
        <v>12</v>
      </c>
      <c r="M2448" t="s">
        <v>12</v>
      </c>
      <c r="N2448" t="s">
        <v>13</v>
      </c>
      <c r="O2448">
        <v>30</v>
      </c>
      <c r="P2448">
        <v>4000</v>
      </c>
      <c r="Q2448" t="s">
        <v>2201</v>
      </c>
      <c r="R2448">
        <f>P2448 * _xll.XLOOKUP(Q2448,CALCULATION!$A$15:$A$17, CALCULATION!$B$15:$B$17 )</f>
        <v>227.6</v>
      </c>
      <c r="S2448" s="5">
        <f>O2448*P2448*_xll.XLOOKUP(Q2448,CALCULATION!$A$15:$A$17, CALCULATION!$B$15:$B$17)</f>
        <v>6828</v>
      </c>
      <c r="T2448">
        <v>2500</v>
      </c>
      <c r="U2448" t="s">
        <v>58</v>
      </c>
      <c r="V2448">
        <f>T2448 * _xll.XLOOKUP(U2448,CALCULATION!$A$15:$A$17, CALCULATION!$B$15:$B$17 )</f>
        <v>142.5</v>
      </c>
      <c r="W2448" s="5">
        <f>O2448*T2448*_xll.XLOOKUP(U2448,CALCULATION!$A$15:$A$17, CALCULATION!$B$15:$B$17)</f>
        <v>4275</v>
      </c>
      <c r="X2448" s="5">
        <f>WORKSHEET[[#This Row],[Clients Total Cost]] / WORKSHEET[[#This Row],[Clients Rate per T2 (USD)]]</f>
        <v>30</v>
      </c>
      <c r="Y2448" s="5">
        <f>WORKSHEET[[#This Row],[Clients Rate per T2 (USD)]] - WORKSHEET[[#This Row],[Supplier Rate Per t2 (USD)]]</f>
        <v>85.1</v>
      </c>
      <c r="Z2448" s="5">
        <f>WORKSHEET[[#This Row],[Profit Per T]] * WORKSHEET[[#This Row],[Weight]]</f>
        <v>2553</v>
      </c>
      <c r="AA2448">
        <v>0</v>
      </c>
      <c r="AB2448" s="1">
        <v>0</v>
      </c>
      <c r="AC2448" s="1">
        <v>0</v>
      </c>
      <c r="AD2448" s="1">
        <v>0</v>
      </c>
      <c r="AE2448" s="1">
        <f>WORKSHEET[[#This Row],[Delay at toll gate in days]] +WORKSHEET[[#This Row],[Delay at workshop in days]] +WORKSHEET[[#This Row],[Delay at border in days]]</f>
        <v>0</v>
      </c>
    </row>
    <row r="2449" spans="1:31" x14ac:dyDescent="0.35">
      <c r="A2449" t="s">
        <v>2470</v>
      </c>
      <c r="B2449" t="s">
        <v>10</v>
      </c>
      <c r="C2449" t="s">
        <v>56</v>
      </c>
      <c r="D2449" t="s">
        <v>3619</v>
      </c>
      <c r="E2449" t="s">
        <v>3617</v>
      </c>
      <c r="F2449" t="str">
        <f>WORKSHEET[[#This Row],[Depart From]]&amp;"-"&amp;WORKSHEET[[#This Row],[Arrive To]]</f>
        <v>Addis Ababa-Lagos</v>
      </c>
      <c r="G2449" s="2">
        <v>44732</v>
      </c>
      <c r="H2449" s="2">
        <v>44732</v>
      </c>
      <c r="I2449" s="2" t="str">
        <f t="shared" si="38"/>
        <v>Delivered</v>
      </c>
      <c r="J2449" s="2" t="str">
        <f>TEXT(WORKSHEET[[#This Row],[Offloading Date]], "mmm")</f>
        <v>Jun</v>
      </c>
      <c r="K2449" s="2" t="str">
        <f>IF(OR(WORKSHEET[[#This Row],[Year]]="", ISBLANK(WORKSHEET[[#This Row],[Year]]), WORKSHEET[[#This Row],[Year]]="null"), "Exclude", "Include")</f>
        <v>Include</v>
      </c>
      <c r="L2449" t="s">
        <v>12</v>
      </c>
      <c r="M2449" t="s">
        <v>12</v>
      </c>
      <c r="N2449" t="s">
        <v>13</v>
      </c>
      <c r="O2449">
        <v>30</v>
      </c>
      <c r="P2449">
        <v>4000</v>
      </c>
      <c r="Q2449" t="s">
        <v>2201</v>
      </c>
      <c r="R2449">
        <f>P2449 * _xll.XLOOKUP(Q2449,CALCULATION!$A$15:$A$17, CALCULATION!$B$15:$B$17 )</f>
        <v>227.6</v>
      </c>
      <c r="S2449" s="5">
        <f>O2449*P2449*_xll.XLOOKUP(Q2449,CALCULATION!$A$15:$A$17, CALCULATION!$B$15:$B$17)</f>
        <v>6828</v>
      </c>
      <c r="T2449">
        <v>2500</v>
      </c>
      <c r="U2449" t="s">
        <v>58</v>
      </c>
      <c r="V2449">
        <f>T2449 * _xll.XLOOKUP(U2449,CALCULATION!$A$15:$A$17, CALCULATION!$B$15:$B$17 )</f>
        <v>142.5</v>
      </c>
      <c r="W2449" s="5">
        <f>O2449*T2449*_xll.XLOOKUP(U2449,CALCULATION!$A$15:$A$17, CALCULATION!$B$15:$B$17)</f>
        <v>4275</v>
      </c>
      <c r="X2449" s="5">
        <f>WORKSHEET[[#This Row],[Clients Total Cost]] / WORKSHEET[[#This Row],[Clients Rate per T2 (USD)]]</f>
        <v>30</v>
      </c>
      <c r="Y2449" s="5">
        <f>WORKSHEET[[#This Row],[Clients Rate per T2 (USD)]] - WORKSHEET[[#This Row],[Supplier Rate Per t2 (USD)]]</f>
        <v>85.1</v>
      </c>
      <c r="Z2449" s="5">
        <f>WORKSHEET[[#This Row],[Profit Per T]] * WORKSHEET[[#This Row],[Weight]]</f>
        <v>2553</v>
      </c>
      <c r="AA2449">
        <v>1</v>
      </c>
      <c r="AB2449" s="1">
        <v>0</v>
      </c>
      <c r="AC2449" s="1">
        <v>0</v>
      </c>
      <c r="AD2449" s="1">
        <v>0</v>
      </c>
      <c r="AE2449" s="1">
        <f>WORKSHEET[[#This Row],[Delay at toll gate in days]] +WORKSHEET[[#This Row],[Delay at workshop in days]] +WORKSHEET[[#This Row],[Delay at border in days]]</f>
        <v>0</v>
      </c>
    </row>
    <row r="2450" spans="1:31" x14ac:dyDescent="0.35">
      <c r="A2450" t="s">
        <v>2471</v>
      </c>
      <c r="B2450" t="s">
        <v>10</v>
      </c>
      <c r="C2450" t="s">
        <v>56</v>
      </c>
      <c r="D2450" t="s">
        <v>3615</v>
      </c>
      <c r="E2450" t="s">
        <v>3614</v>
      </c>
      <c r="F2450" t="str">
        <f>WORKSHEET[[#This Row],[Depart From]]&amp;"-"&amp;WORKSHEET[[#This Row],[Arrive To]]</f>
        <v>Mombasa-Alger</v>
      </c>
      <c r="G2450" s="2">
        <v>44732</v>
      </c>
      <c r="H2450" s="2">
        <v>44732</v>
      </c>
      <c r="I2450" s="2" t="str">
        <f t="shared" si="38"/>
        <v>Delivered</v>
      </c>
      <c r="J2450" s="2" t="str">
        <f>TEXT(WORKSHEET[[#This Row],[Offloading Date]], "mmm")</f>
        <v>Jun</v>
      </c>
      <c r="K2450" s="2" t="str">
        <f>IF(OR(WORKSHEET[[#This Row],[Year]]="", ISBLANK(WORKSHEET[[#This Row],[Year]]), WORKSHEET[[#This Row],[Year]]="null"), "Exclude", "Include")</f>
        <v>Include</v>
      </c>
      <c r="L2450" t="s">
        <v>12</v>
      </c>
      <c r="M2450" t="s">
        <v>12</v>
      </c>
      <c r="N2450" t="s">
        <v>13</v>
      </c>
      <c r="O2450">
        <v>30</v>
      </c>
      <c r="P2450">
        <v>4000</v>
      </c>
      <c r="Q2450" t="s">
        <v>2201</v>
      </c>
      <c r="R2450">
        <f>P2450 * _xll.XLOOKUP(Q2450,CALCULATION!$A$15:$A$17, CALCULATION!$B$15:$B$17 )</f>
        <v>227.6</v>
      </c>
      <c r="S2450" s="5">
        <f>O2450*P2450*_xll.XLOOKUP(Q2450,CALCULATION!$A$15:$A$17, CALCULATION!$B$15:$B$17)</f>
        <v>6828</v>
      </c>
      <c r="T2450">
        <v>2500</v>
      </c>
      <c r="U2450" t="s">
        <v>58</v>
      </c>
      <c r="V2450">
        <f>T2450 * _xll.XLOOKUP(U2450,CALCULATION!$A$15:$A$17, CALCULATION!$B$15:$B$17 )</f>
        <v>142.5</v>
      </c>
      <c r="W2450" s="5">
        <f>O2450*T2450*_xll.XLOOKUP(U2450,CALCULATION!$A$15:$A$17, CALCULATION!$B$15:$B$17)</f>
        <v>4275</v>
      </c>
      <c r="X2450" s="5">
        <f>WORKSHEET[[#This Row],[Clients Total Cost]] / WORKSHEET[[#This Row],[Clients Rate per T2 (USD)]]</f>
        <v>30</v>
      </c>
      <c r="Y2450" s="5">
        <f>WORKSHEET[[#This Row],[Clients Rate per T2 (USD)]] - WORKSHEET[[#This Row],[Supplier Rate Per t2 (USD)]]</f>
        <v>85.1</v>
      </c>
      <c r="Z2450" s="5">
        <f>WORKSHEET[[#This Row],[Profit Per T]] * WORKSHEET[[#This Row],[Weight]]</f>
        <v>2553</v>
      </c>
      <c r="AA2450">
        <v>1</v>
      </c>
      <c r="AB2450" s="1">
        <v>0</v>
      </c>
      <c r="AC2450" s="1">
        <v>0</v>
      </c>
      <c r="AD2450" s="1">
        <v>0</v>
      </c>
      <c r="AE2450" s="1">
        <f>WORKSHEET[[#This Row],[Delay at toll gate in days]] +WORKSHEET[[#This Row],[Delay at workshop in days]] +WORKSHEET[[#This Row],[Delay at border in days]]</f>
        <v>0</v>
      </c>
    </row>
    <row r="2451" spans="1:31" x14ac:dyDescent="0.35">
      <c r="A2451" t="s">
        <v>2472</v>
      </c>
      <c r="B2451" t="s">
        <v>10</v>
      </c>
      <c r="C2451" t="s">
        <v>56</v>
      </c>
      <c r="D2451" t="s">
        <v>3616</v>
      </c>
      <c r="E2451" t="s">
        <v>3614</v>
      </c>
      <c r="F2451" t="str">
        <f>WORKSHEET[[#This Row],[Depart From]]&amp;"-"&amp;WORKSHEET[[#This Row],[Arrive To]]</f>
        <v>Marrakech-Alger</v>
      </c>
      <c r="G2451" s="2">
        <v>44732</v>
      </c>
      <c r="H2451" s="2">
        <v>44732</v>
      </c>
      <c r="I2451" s="2" t="str">
        <f t="shared" si="38"/>
        <v>Delivered</v>
      </c>
      <c r="J2451" s="2" t="str">
        <f>TEXT(WORKSHEET[[#This Row],[Offloading Date]], "mmm")</f>
        <v>Jun</v>
      </c>
      <c r="K2451" s="2" t="str">
        <f>IF(OR(WORKSHEET[[#This Row],[Year]]="", ISBLANK(WORKSHEET[[#This Row],[Year]]), WORKSHEET[[#This Row],[Year]]="null"), "Exclude", "Include")</f>
        <v>Include</v>
      </c>
      <c r="L2451" t="s">
        <v>12</v>
      </c>
      <c r="M2451" t="s">
        <v>12</v>
      </c>
      <c r="N2451" t="s">
        <v>13</v>
      </c>
      <c r="O2451">
        <v>30</v>
      </c>
      <c r="P2451">
        <v>4000</v>
      </c>
      <c r="Q2451" t="s">
        <v>2201</v>
      </c>
      <c r="R2451">
        <f>P2451 * _xll.XLOOKUP(Q2451,CALCULATION!$A$15:$A$17, CALCULATION!$B$15:$B$17 )</f>
        <v>227.6</v>
      </c>
      <c r="S2451" s="5">
        <f>O2451*P2451*_xll.XLOOKUP(Q2451,CALCULATION!$A$15:$A$17, CALCULATION!$B$15:$B$17)</f>
        <v>6828</v>
      </c>
      <c r="T2451">
        <v>2500</v>
      </c>
      <c r="U2451" t="s">
        <v>58</v>
      </c>
      <c r="V2451">
        <f>T2451 * _xll.XLOOKUP(U2451,CALCULATION!$A$15:$A$17, CALCULATION!$B$15:$B$17 )</f>
        <v>142.5</v>
      </c>
      <c r="W2451" s="5">
        <f>O2451*T2451*_xll.XLOOKUP(U2451,CALCULATION!$A$15:$A$17, CALCULATION!$B$15:$B$17)</f>
        <v>4275</v>
      </c>
      <c r="X2451" s="5">
        <f>WORKSHEET[[#This Row],[Clients Total Cost]] / WORKSHEET[[#This Row],[Clients Rate per T2 (USD)]]</f>
        <v>30</v>
      </c>
      <c r="Y2451" s="5">
        <f>WORKSHEET[[#This Row],[Clients Rate per T2 (USD)]] - WORKSHEET[[#This Row],[Supplier Rate Per t2 (USD)]]</f>
        <v>85.1</v>
      </c>
      <c r="Z2451" s="5">
        <f>WORKSHEET[[#This Row],[Profit Per T]] * WORKSHEET[[#This Row],[Weight]]</f>
        <v>2553</v>
      </c>
      <c r="AA2451">
        <v>0</v>
      </c>
      <c r="AB2451" s="1">
        <v>0</v>
      </c>
      <c r="AC2451" s="1">
        <v>0</v>
      </c>
      <c r="AD2451" s="1">
        <v>0</v>
      </c>
      <c r="AE2451" s="1">
        <f>WORKSHEET[[#This Row],[Delay at toll gate in days]] +WORKSHEET[[#This Row],[Delay at workshop in days]] +WORKSHEET[[#This Row],[Delay at border in days]]</f>
        <v>0</v>
      </c>
    </row>
    <row r="2452" spans="1:31" x14ac:dyDescent="0.35">
      <c r="A2452" t="s">
        <v>2473</v>
      </c>
      <c r="B2452" t="s">
        <v>10</v>
      </c>
      <c r="C2452" t="s">
        <v>56</v>
      </c>
      <c r="D2452" t="s">
        <v>3619</v>
      </c>
      <c r="E2452" t="s">
        <v>3614</v>
      </c>
      <c r="F2452" t="str">
        <f>WORKSHEET[[#This Row],[Depart From]]&amp;"-"&amp;WORKSHEET[[#This Row],[Arrive To]]</f>
        <v>Addis Ababa-Alger</v>
      </c>
      <c r="G2452" s="2">
        <v>44732</v>
      </c>
      <c r="H2452" s="2">
        <v>44732</v>
      </c>
      <c r="I2452" s="2" t="str">
        <f t="shared" si="38"/>
        <v>Delivered</v>
      </c>
      <c r="J2452" s="2" t="str">
        <f>TEXT(WORKSHEET[[#This Row],[Offloading Date]], "mmm")</f>
        <v>Jun</v>
      </c>
      <c r="K2452" s="2" t="str">
        <f>IF(OR(WORKSHEET[[#This Row],[Year]]="", ISBLANK(WORKSHEET[[#This Row],[Year]]), WORKSHEET[[#This Row],[Year]]="null"), "Exclude", "Include")</f>
        <v>Include</v>
      </c>
      <c r="L2452" t="s">
        <v>12</v>
      </c>
      <c r="M2452" t="s">
        <v>12</v>
      </c>
      <c r="N2452" t="s">
        <v>13</v>
      </c>
      <c r="O2452">
        <v>30</v>
      </c>
      <c r="P2452">
        <v>4000</v>
      </c>
      <c r="Q2452" t="s">
        <v>2201</v>
      </c>
      <c r="R2452">
        <f>P2452 * _xll.XLOOKUP(Q2452,CALCULATION!$A$15:$A$17, CALCULATION!$B$15:$B$17 )</f>
        <v>227.6</v>
      </c>
      <c r="S2452" s="5">
        <f>O2452*P2452*_xll.XLOOKUP(Q2452,CALCULATION!$A$15:$A$17, CALCULATION!$B$15:$B$17)</f>
        <v>6828</v>
      </c>
      <c r="T2452">
        <v>2500</v>
      </c>
      <c r="U2452" t="s">
        <v>58</v>
      </c>
      <c r="V2452">
        <f>T2452 * _xll.XLOOKUP(U2452,CALCULATION!$A$15:$A$17, CALCULATION!$B$15:$B$17 )</f>
        <v>142.5</v>
      </c>
      <c r="W2452" s="5">
        <f>O2452*T2452*_xll.XLOOKUP(U2452,CALCULATION!$A$15:$A$17, CALCULATION!$B$15:$B$17)</f>
        <v>4275</v>
      </c>
      <c r="X2452" s="5">
        <f>WORKSHEET[[#This Row],[Clients Total Cost]] / WORKSHEET[[#This Row],[Clients Rate per T2 (USD)]]</f>
        <v>30</v>
      </c>
      <c r="Y2452" s="5">
        <f>WORKSHEET[[#This Row],[Clients Rate per T2 (USD)]] - WORKSHEET[[#This Row],[Supplier Rate Per t2 (USD)]]</f>
        <v>85.1</v>
      </c>
      <c r="Z2452" s="5">
        <f>WORKSHEET[[#This Row],[Profit Per T]] * WORKSHEET[[#This Row],[Weight]]</f>
        <v>2553</v>
      </c>
      <c r="AA2452">
        <v>1</v>
      </c>
      <c r="AB2452" s="1">
        <v>0</v>
      </c>
      <c r="AC2452" s="1">
        <v>0</v>
      </c>
      <c r="AD2452" s="1">
        <v>0</v>
      </c>
      <c r="AE2452" s="1">
        <f>WORKSHEET[[#This Row],[Delay at toll gate in days]] +WORKSHEET[[#This Row],[Delay at workshop in days]] +WORKSHEET[[#This Row],[Delay at border in days]]</f>
        <v>0</v>
      </c>
    </row>
    <row r="2453" spans="1:31" x14ac:dyDescent="0.35">
      <c r="A2453" t="s">
        <v>2474</v>
      </c>
      <c r="B2453" t="s">
        <v>10</v>
      </c>
      <c r="C2453" t="s">
        <v>56</v>
      </c>
      <c r="D2453" t="s">
        <v>3615</v>
      </c>
      <c r="E2453" t="s">
        <v>3617</v>
      </c>
      <c r="F2453" t="str">
        <f>WORKSHEET[[#This Row],[Depart From]]&amp;"-"&amp;WORKSHEET[[#This Row],[Arrive To]]</f>
        <v>Mombasa-Lagos</v>
      </c>
      <c r="G2453" s="2">
        <v>44733</v>
      </c>
      <c r="H2453" s="2">
        <v>44733</v>
      </c>
      <c r="I2453" s="2" t="str">
        <f t="shared" si="38"/>
        <v>Delivered</v>
      </c>
      <c r="J2453" s="2" t="str">
        <f>TEXT(WORKSHEET[[#This Row],[Offloading Date]], "mmm")</f>
        <v>Jun</v>
      </c>
      <c r="K2453" s="2" t="str">
        <f>IF(OR(WORKSHEET[[#This Row],[Year]]="", ISBLANK(WORKSHEET[[#This Row],[Year]]), WORKSHEET[[#This Row],[Year]]="null"), "Exclude", "Include")</f>
        <v>Include</v>
      </c>
      <c r="L2453" t="s">
        <v>12</v>
      </c>
      <c r="M2453" t="s">
        <v>12</v>
      </c>
      <c r="N2453" t="s">
        <v>13</v>
      </c>
      <c r="O2453">
        <v>30</v>
      </c>
      <c r="P2453">
        <v>4000</v>
      </c>
      <c r="Q2453" t="s">
        <v>2201</v>
      </c>
      <c r="R2453">
        <f>P2453 * _xll.XLOOKUP(Q2453,CALCULATION!$A$15:$A$17, CALCULATION!$B$15:$B$17 )</f>
        <v>227.6</v>
      </c>
      <c r="S2453" s="5">
        <f>O2453*P2453*_xll.XLOOKUP(Q2453,CALCULATION!$A$15:$A$17, CALCULATION!$B$15:$B$17)</f>
        <v>6828</v>
      </c>
      <c r="T2453">
        <v>2500</v>
      </c>
      <c r="U2453" t="s">
        <v>58</v>
      </c>
      <c r="V2453">
        <f>T2453 * _xll.XLOOKUP(U2453,CALCULATION!$A$15:$A$17, CALCULATION!$B$15:$B$17 )</f>
        <v>142.5</v>
      </c>
      <c r="W2453" s="5">
        <f>O2453*T2453*_xll.XLOOKUP(U2453,CALCULATION!$A$15:$A$17, CALCULATION!$B$15:$B$17)</f>
        <v>4275</v>
      </c>
      <c r="X2453" s="5">
        <f>WORKSHEET[[#This Row],[Clients Total Cost]] / WORKSHEET[[#This Row],[Clients Rate per T2 (USD)]]</f>
        <v>30</v>
      </c>
      <c r="Y2453" s="5">
        <f>WORKSHEET[[#This Row],[Clients Rate per T2 (USD)]] - WORKSHEET[[#This Row],[Supplier Rate Per t2 (USD)]]</f>
        <v>85.1</v>
      </c>
      <c r="Z2453" s="5">
        <f>WORKSHEET[[#This Row],[Profit Per T]] * WORKSHEET[[#This Row],[Weight]]</f>
        <v>2553</v>
      </c>
      <c r="AA2453">
        <v>1</v>
      </c>
      <c r="AB2453" s="1">
        <v>0</v>
      </c>
      <c r="AC2453" s="1">
        <v>0</v>
      </c>
      <c r="AD2453" s="1">
        <v>0</v>
      </c>
      <c r="AE2453" s="1">
        <f>WORKSHEET[[#This Row],[Delay at toll gate in days]] +WORKSHEET[[#This Row],[Delay at workshop in days]] +WORKSHEET[[#This Row],[Delay at border in days]]</f>
        <v>0</v>
      </c>
    </row>
    <row r="2454" spans="1:31" x14ac:dyDescent="0.35">
      <c r="A2454" t="s">
        <v>2475</v>
      </c>
      <c r="B2454" t="s">
        <v>10</v>
      </c>
      <c r="C2454" t="s">
        <v>56</v>
      </c>
      <c r="D2454" t="s">
        <v>3620</v>
      </c>
      <c r="E2454" t="s">
        <v>3618</v>
      </c>
      <c r="F2454" t="str">
        <f>WORKSHEET[[#This Row],[Depart From]]&amp;"-"&amp;WORKSHEET[[#This Row],[Arrive To]]</f>
        <v>Zanzibar-Tripoli</v>
      </c>
      <c r="G2454" s="2">
        <v>44733</v>
      </c>
      <c r="H2454" s="2">
        <v>44733</v>
      </c>
      <c r="I2454" s="2" t="str">
        <f t="shared" si="38"/>
        <v>Delivered</v>
      </c>
      <c r="J2454" s="2" t="str">
        <f>TEXT(WORKSHEET[[#This Row],[Offloading Date]], "mmm")</f>
        <v>Jun</v>
      </c>
      <c r="K2454" s="2" t="str">
        <f>IF(OR(WORKSHEET[[#This Row],[Year]]="", ISBLANK(WORKSHEET[[#This Row],[Year]]), WORKSHEET[[#This Row],[Year]]="null"), "Exclude", "Include")</f>
        <v>Include</v>
      </c>
      <c r="L2454" t="s">
        <v>12</v>
      </c>
      <c r="M2454" t="s">
        <v>12</v>
      </c>
      <c r="N2454" t="s">
        <v>13</v>
      </c>
      <c r="O2454">
        <v>30</v>
      </c>
      <c r="P2454">
        <v>4000</v>
      </c>
      <c r="Q2454" t="s">
        <v>2201</v>
      </c>
      <c r="R2454">
        <f>P2454 * _xll.XLOOKUP(Q2454,CALCULATION!$A$15:$A$17, CALCULATION!$B$15:$B$17 )</f>
        <v>227.6</v>
      </c>
      <c r="S2454" s="5">
        <f>O2454*P2454*_xll.XLOOKUP(Q2454,CALCULATION!$A$15:$A$17, CALCULATION!$B$15:$B$17)</f>
        <v>6828</v>
      </c>
      <c r="T2454">
        <v>2500</v>
      </c>
      <c r="U2454" t="s">
        <v>58</v>
      </c>
      <c r="V2454">
        <f>T2454 * _xll.XLOOKUP(U2454,CALCULATION!$A$15:$A$17, CALCULATION!$B$15:$B$17 )</f>
        <v>142.5</v>
      </c>
      <c r="W2454" s="5">
        <f>O2454*T2454*_xll.XLOOKUP(U2454,CALCULATION!$A$15:$A$17, CALCULATION!$B$15:$B$17)</f>
        <v>4275</v>
      </c>
      <c r="X2454" s="5">
        <f>WORKSHEET[[#This Row],[Clients Total Cost]] / WORKSHEET[[#This Row],[Clients Rate per T2 (USD)]]</f>
        <v>30</v>
      </c>
      <c r="Y2454" s="5">
        <f>WORKSHEET[[#This Row],[Clients Rate per T2 (USD)]] - WORKSHEET[[#This Row],[Supplier Rate Per t2 (USD)]]</f>
        <v>85.1</v>
      </c>
      <c r="Z2454" s="5">
        <f>WORKSHEET[[#This Row],[Profit Per T]] * WORKSHEET[[#This Row],[Weight]]</f>
        <v>2553</v>
      </c>
      <c r="AA2454">
        <v>0</v>
      </c>
      <c r="AB2454" s="1">
        <v>0</v>
      </c>
      <c r="AC2454" s="1">
        <v>0</v>
      </c>
      <c r="AD2454" s="1">
        <v>0</v>
      </c>
      <c r="AE2454" s="1">
        <f>WORKSHEET[[#This Row],[Delay at toll gate in days]] +WORKSHEET[[#This Row],[Delay at workshop in days]] +WORKSHEET[[#This Row],[Delay at border in days]]</f>
        <v>0</v>
      </c>
    </row>
    <row r="2455" spans="1:31" x14ac:dyDescent="0.35">
      <c r="A2455" t="s">
        <v>2476</v>
      </c>
      <c r="B2455" t="s">
        <v>10</v>
      </c>
      <c r="C2455" t="s">
        <v>56</v>
      </c>
      <c r="D2455" t="s">
        <v>3611</v>
      </c>
      <c r="E2455" t="s">
        <v>3617</v>
      </c>
      <c r="F2455" t="str">
        <f>WORKSHEET[[#This Row],[Depart From]]&amp;"-"&amp;WORKSHEET[[#This Row],[Arrive To]]</f>
        <v>Mogadishu-Lagos</v>
      </c>
      <c r="G2455" s="2">
        <v>44733</v>
      </c>
      <c r="H2455" s="2">
        <v>44733</v>
      </c>
      <c r="I2455" s="2" t="str">
        <f t="shared" si="38"/>
        <v>Delivered</v>
      </c>
      <c r="J2455" s="2" t="str">
        <f>TEXT(WORKSHEET[[#This Row],[Offloading Date]], "mmm")</f>
        <v>Jun</v>
      </c>
      <c r="K2455" s="2" t="str">
        <f>IF(OR(WORKSHEET[[#This Row],[Year]]="", ISBLANK(WORKSHEET[[#This Row],[Year]]), WORKSHEET[[#This Row],[Year]]="null"), "Exclude", "Include")</f>
        <v>Include</v>
      </c>
      <c r="L2455" t="s">
        <v>12</v>
      </c>
      <c r="M2455" t="s">
        <v>12</v>
      </c>
      <c r="N2455" t="s">
        <v>13</v>
      </c>
      <c r="O2455">
        <v>30</v>
      </c>
      <c r="P2455">
        <v>4000</v>
      </c>
      <c r="Q2455" t="s">
        <v>2201</v>
      </c>
      <c r="R2455">
        <f>P2455 * _xll.XLOOKUP(Q2455,CALCULATION!$A$15:$A$17, CALCULATION!$B$15:$B$17 )</f>
        <v>227.6</v>
      </c>
      <c r="S2455" s="5">
        <f>O2455*P2455*_xll.XLOOKUP(Q2455,CALCULATION!$A$15:$A$17, CALCULATION!$B$15:$B$17)</f>
        <v>6828</v>
      </c>
      <c r="T2455">
        <v>2500</v>
      </c>
      <c r="U2455" t="s">
        <v>58</v>
      </c>
      <c r="V2455">
        <f>T2455 * _xll.XLOOKUP(U2455,CALCULATION!$A$15:$A$17, CALCULATION!$B$15:$B$17 )</f>
        <v>142.5</v>
      </c>
      <c r="W2455" s="5">
        <f>O2455*T2455*_xll.XLOOKUP(U2455,CALCULATION!$A$15:$A$17, CALCULATION!$B$15:$B$17)</f>
        <v>4275</v>
      </c>
      <c r="X2455" s="5">
        <f>WORKSHEET[[#This Row],[Clients Total Cost]] / WORKSHEET[[#This Row],[Clients Rate per T2 (USD)]]</f>
        <v>30</v>
      </c>
      <c r="Y2455" s="5">
        <f>WORKSHEET[[#This Row],[Clients Rate per T2 (USD)]] - WORKSHEET[[#This Row],[Supplier Rate Per t2 (USD)]]</f>
        <v>85.1</v>
      </c>
      <c r="Z2455" s="5">
        <f>WORKSHEET[[#This Row],[Profit Per T]] * WORKSHEET[[#This Row],[Weight]]</f>
        <v>2553</v>
      </c>
      <c r="AA2455">
        <v>1</v>
      </c>
      <c r="AB2455" s="1">
        <v>0</v>
      </c>
      <c r="AC2455" s="1">
        <v>0</v>
      </c>
      <c r="AD2455" s="1">
        <v>0</v>
      </c>
      <c r="AE2455" s="1">
        <f>WORKSHEET[[#This Row],[Delay at toll gate in days]] +WORKSHEET[[#This Row],[Delay at workshop in days]] +WORKSHEET[[#This Row],[Delay at border in days]]</f>
        <v>0</v>
      </c>
    </row>
    <row r="2456" spans="1:31" x14ac:dyDescent="0.35">
      <c r="A2456" t="s">
        <v>2477</v>
      </c>
      <c r="B2456" t="s">
        <v>10</v>
      </c>
      <c r="C2456" t="s">
        <v>56</v>
      </c>
      <c r="D2456" t="s">
        <v>3619</v>
      </c>
      <c r="E2456" t="s">
        <v>3614</v>
      </c>
      <c r="F2456" t="str">
        <f>WORKSHEET[[#This Row],[Depart From]]&amp;"-"&amp;WORKSHEET[[#This Row],[Arrive To]]</f>
        <v>Addis Ababa-Alger</v>
      </c>
      <c r="G2456" s="2">
        <v>44733</v>
      </c>
      <c r="H2456" s="2">
        <v>44733</v>
      </c>
      <c r="I2456" s="2" t="str">
        <f t="shared" si="38"/>
        <v>Delivered</v>
      </c>
      <c r="J2456" s="2" t="str">
        <f>TEXT(WORKSHEET[[#This Row],[Offloading Date]], "mmm")</f>
        <v>Jun</v>
      </c>
      <c r="K2456" s="2" t="str">
        <f>IF(OR(WORKSHEET[[#This Row],[Year]]="", ISBLANK(WORKSHEET[[#This Row],[Year]]), WORKSHEET[[#This Row],[Year]]="null"), "Exclude", "Include")</f>
        <v>Include</v>
      </c>
      <c r="L2456" t="s">
        <v>12</v>
      </c>
      <c r="M2456" t="s">
        <v>12</v>
      </c>
      <c r="N2456" t="s">
        <v>13</v>
      </c>
      <c r="O2456">
        <v>30</v>
      </c>
      <c r="P2456">
        <v>4000</v>
      </c>
      <c r="Q2456" t="s">
        <v>2201</v>
      </c>
      <c r="R2456">
        <f>P2456 * _xll.XLOOKUP(Q2456,CALCULATION!$A$15:$A$17, CALCULATION!$B$15:$B$17 )</f>
        <v>227.6</v>
      </c>
      <c r="S2456" s="5">
        <f>O2456*P2456*_xll.XLOOKUP(Q2456,CALCULATION!$A$15:$A$17, CALCULATION!$B$15:$B$17)</f>
        <v>6828</v>
      </c>
      <c r="T2456">
        <v>2500</v>
      </c>
      <c r="U2456" t="s">
        <v>58</v>
      </c>
      <c r="V2456">
        <f>T2456 * _xll.XLOOKUP(U2456,CALCULATION!$A$15:$A$17, CALCULATION!$B$15:$B$17 )</f>
        <v>142.5</v>
      </c>
      <c r="W2456" s="5">
        <f>O2456*T2456*_xll.XLOOKUP(U2456,CALCULATION!$A$15:$A$17, CALCULATION!$B$15:$B$17)</f>
        <v>4275</v>
      </c>
      <c r="X2456" s="5">
        <f>WORKSHEET[[#This Row],[Clients Total Cost]] / WORKSHEET[[#This Row],[Clients Rate per T2 (USD)]]</f>
        <v>30</v>
      </c>
      <c r="Y2456" s="5">
        <f>WORKSHEET[[#This Row],[Clients Rate per T2 (USD)]] - WORKSHEET[[#This Row],[Supplier Rate Per t2 (USD)]]</f>
        <v>85.1</v>
      </c>
      <c r="Z2456" s="5">
        <f>WORKSHEET[[#This Row],[Profit Per T]] * WORKSHEET[[#This Row],[Weight]]</f>
        <v>2553</v>
      </c>
      <c r="AA2456">
        <v>1</v>
      </c>
      <c r="AB2456" s="1">
        <v>0</v>
      </c>
      <c r="AC2456" s="1">
        <v>0</v>
      </c>
      <c r="AD2456" s="1">
        <v>0</v>
      </c>
      <c r="AE2456" s="1">
        <f>WORKSHEET[[#This Row],[Delay at toll gate in days]] +WORKSHEET[[#This Row],[Delay at workshop in days]] +WORKSHEET[[#This Row],[Delay at border in days]]</f>
        <v>0</v>
      </c>
    </row>
    <row r="2457" spans="1:31" x14ac:dyDescent="0.35">
      <c r="A2457" t="s">
        <v>2478</v>
      </c>
      <c r="B2457" t="s">
        <v>10</v>
      </c>
      <c r="C2457" t="s">
        <v>56</v>
      </c>
      <c r="D2457" t="s">
        <v>3615</v>
      </c>
      <c r="E2457" t="s">
        <v>3613</v>
      </c>
      <c r="F2457" t="str">
        <f>WORKSHEET[[#This Row],[Depart From]]&amp;"-"&amp;WORKSHEET[[#This Row],[Arrive To]]</f>
        <v>Mombasa-Sanaa</v>
      </c>
      <c r="G2457" s="2">
        <v>44733</v>
      </c>
      <c r="H2457" s="2">
        <v>44733</v>
      </c>
      <c r="I2457" s="2" t="str">
        <f t="shared" si="38"/>
        <v>Delivered</v>
      </c>
      <c r="J2457" s="2" t="str">
        <f>TEXT(WORKSHEET[[#This Row],[Offloading Date]], "mmm")</f>
        <v>Jun</v>
      </c>
      <c r="K2457" s="2" t="str">
        <f>IF(OR(WORKSHEET[[#This Row],[Year]]="", ISBLANK(WORKSHEET[[#This Row],[Year]]), WORKSHEET[[#This Row],[Year]]="null"), "Exclude", "Include")</f>
        <v>Include</v>
      </c>
      <c r="L2457" t="s">
        <v>12</v>
      </c>
      <c r="M2457" t="s">
        <v>12</v>
      </c>
      <c r="N2457" t="s">
        <v>13</v>
      </c>
      <c r="O2457">
        <v>30</v>
      </c>
      <c r="P2457">
        <v>4000</v>
      </c>
      <c r="Q2457" t="s">
        <v>2201</v>
      </c>
      <c r="R2457">
        <f>P2457 * _xll.XLOOKUP(Q2457,CALCULATION!$A$15:$A$17, CALCULATION!$B$15:$B$17 )</f>
        <v>227.6</v>
      </c>
      <c r="S2457" s="5">
        <f>O2457*P2457*_xll.XLOOKUP(Q2457,CALCULATION!$A$15:$A$17, CALCULATION!$B$15:$B$17)</f>
        <v>6828</v>
      </c>
      <c r="T2457">
        <v>2500</v>
      </c>
      <c r="U2457" t="s">
        <v>58</v>
      </c>
      <c r="V2457">
        <f>T2457 * _xll.XLOOKUP(U2457,CALCULATION!$A$15:$A$17, CALCULATION!$B$15:$B$17 )</f>
        <v>142.5</v>
      </c>
      <c r="W2457" s="5">
        <f>O2457*T2457*_xll.XLOOKUP(U2457,CALCULATION!$A$15:$A$17, CALCULATION!$B$15:$B$17)</f>
        <v>4275</v>
      </c>
      <c r="X2457" s="5">
        <f>WORKSHEET[[#This Row],[Clients Total Cost]] / WORKSHEET[[#This Row],[Clients Rate per T2 (USD)]]</f>
        <v>30</v>
      </c>
      <c r="Y2457" s="5">
        <f>WORKSHEET[[#This Row],[Clients Rate per T2 (USD)]] - WORKSHEET[[#This Row],[Supplier Rate Per t2 (USD)]]</f>
        <v>85.1</v>
      </c>
      <c r="Z2457" s="5">
        <f>WORKSHEET[[#This Row],[Profit Per T]] * WORKSHEET[[#This Row],[Weight]]</f>
        <v>2553</v>
      </c>
      <c r="AA2457">
        <v>1</v>
      </c>
      <c r="AB2457" s="1">
        <v>0</v>
      </c>
      <c r="AC2457" s="1">
        <v>0</v>
      </c>
      <c r="AD2457" s="1">
        <v>0</v>
      </c>
      <c r="AE2457" s="1">
        <f>WORKSHEET[[#This Row],[Delay at toll gate in days]] +WORKSHEET[[#This Row],[Delay at workshop in days]] +WORKSHEET[[#This Row],[Delay at border in days]]</f>
        <v>0</v>
      </c>
    </row>
    <row r="2458" spans="1:31" x14ac:dyDescent="0.35">
      <c r="A2458" t="s">
        <v>2479</v>
      </c>
      <c r="B2458" t="s">
        <v>10</v>
      </c>
      <c r="C2458" t="s">
        <v>56</v>
      </c>
      <c r="D2458" t="s">
        <v>3615</v>
      </c>
      <c r="E2458" t="s">
        <v>3613</v>
      </c>
      <c r="F2458" t="str">
        <f>WORKSHEET[[#This Row],[Depart From]]&amp;"-"&amp;WORKSHEET[[#This Row],[Arrive To]]</f>
        <v>Mombasa-Sanaa</v>
      </c>
      <c r="G2458" s="2">
        <v>44733</v>
      </c>
      <c r="H2458" s="2">
        <v>44733</v>
      </c>
      <c r="I2458" s="2" t="str">
        <f t="shared" si="38"/>
        <v>Delivered</v>
      </c>
      <c r="J2458" s="2" t="str">
        <f>TEXT(WORKSHEET[[#This Row],[Offloading Date]], "mmm")</f>
        <v>Jun</v>
      </c>
      <c r="K2458" s="2" t="str">
        <f>IF(OR(WORKSHEET[[#This Row],[Year]]="", ISBLANK(WORKSHEET[[#This Row],[Year]]), WORKSHEET[[#This Row],[Year]]="null"), "Exclude", "Include")</f>
        <v>Include</v>
      </c>
      <c r="L2458" t="s">
        <v>12</v>
      </c>
      <c r="M2458" t="s">
        <v>12</v>
      </c>
      <c r="N2458" t="s">
        <v>13</v>
      </c>
      <c r="O2458">
        <v>30</v>
      </c>
      <c r="P2458">
        <v>4000</v>
      </c>
      <c r="Q2458" t="s">
        <v>2201</v>
      </c>
      <c r="R2458">
        <f>P2458 * _xll.XLOOKUP(Q2458,CALCULATION!$A$15:$A$17, CALCULATION!$B$15:$B$17 )</f>
        <v>227.6</v>
      </c>
      <c r="S2458" s="5">
        <f>O2458*P2458*_xll.XLOOKUP(Q2458,CALCULATION!$A$15:$A$17, CALCULATION!$B$15:$B$17)</f>
        <v>6828</v>
      </c>
      <c r="T2458">
        <v>2500</v>
      </c>
      <c r="U2458" t="s">
        <v>58</v>
      </c>
      <c r="V2458">
        <f>T2458 * _xll.XLOOKUP(U2458,CALCULATION!$A$15:$A$17, CALCULATION!$B$15:$B$17 )</f>
        <v>142.5</v>
      </c>
      <c r="W2458" s="5">
        <f>O2458*T2458*_xll.XLOOKUP(U2458,CALCULATION!$A$15:$A$17, CALCULATION!$B$15:$B$17)</f>
        <v>4275</v>
      </c>
      <c r="X2458" s="5">
        <f>WORKSHEET[[#This Row],[Clients Total Cost]] / WORKSHEET[[#This Row],[Clients Rate per T2 (USD)]]</f>
        <v>30</v>
      </c>
      <c r="Y2458" s="5">
        <f>WORKSHEET[[#This Row],[Clients Rate per T2 (USD)]] - WORKSHEET[[#This Row],[Supplier Rate Per t2 (USD)]]</f>
        <v>85.1</v>
      </c>
      <c r="Z2458" s="5">
        <f>WORKSHEET[[#This Row],[Profit Per T]] * WORKSHEET[[#This Row],[Weight]]</f>
        <v>2553</v>
      </c>
      <c r="AA2458">
        <v>0</v>
      </c>
      <c r="AB2458" s="1">
        <v>0</v>
      </c>
      <c r="AC2458" s="1">
        <v>0</v>
      </c>
      <c r="AD2458" s="1">
        <v>0</v>
      </c>
      <c r="AE2458" s="1">
        <f>WORKSHEET[[#This Row],[Delay at toll gate in days]] +WORKSHEET[[#This Row],[Delay at workshop in days]] +WORKSHEET[[#This Row],[Delay at border in days]]</f>
        <v>0</v>
      </c>
    </row>
    <row r="2459" spans="1:31" x14ac:dyDescent="0.35">
      <c r="A2459" t="s">
        <v>2480</v>
      </c>
      <c r="B2459" t="s">
        <v>10</v>
      </c>
      <c r="C2459" t="s">
        <v>56</v>
      </c>
      <c r="D2459" t="s">
        <v>3615</v>
      </c>
      <c r="E2459" t="s">
        <v>3612</v>
      </c>
      <c r="F2459" t="str">
        <f>WORKSHEET[[#This Row],[Depart From]]&amp;"-"&amp;WORKSHEET[[#This Row],[Arrive To]]</f>
        <v>Mombasa-Victoria</v>
      </c>
      <c r="G2459" s="2">
        <v>44733</v>
      </c>
      <c r="H2459" s="2">
        <v>44733</v>
      </c>
      <c r="I2459" s="2" t="str">
        <f t="shared" si="38"/>
        <v>Delivered</v>
      </c>
      <c r="J2459" s="2" t="str">
        <f>TEXT(WORKSHEET[[#This Row],[Offloading Date]], "mmm")</f>
        <v>Jun</v>
      </c>
      <c r="K2459" s="2" t="str">
        <f>IF(OR(WORKSHEET[[#This Row],[Year]]="", ISBLANK(WORKSHEET[[#This Row],[Year]]), WORKSHEET[[#This Row],[Year]]="null"), "Exclude", "Include")</f>
        <v>Include</v>
      </c>
      <c r="L2459" t="s">
        <v>12</v>
      </c>
      <c r="M2459" t="s">
        <v>12</v>
      </c>
      <c r="N2459" t="s">
        <v>13</v>
      </c>
      <c r="O2459">
        <v>30</v>
      </c>
      <c r="P2459">
        <v>4000</v>
      </c>
      <c r="Q2459" t="s">
        <v>2201</v>
      </c>
      <c r="R2459">
        <f>P2459 * _xll.XLOOKUP(Q2459,CALCULATION!$A$15:$A$17, CALCULATION!$B$15:$B$17 )</f>
        <v>227.6</v>
      </c>
      <c r="S2459" s="5">
        <f>O2459*P2459*_xll.XLOOKUP(Q2459,CALCULATION!$A$15:$A$17, CALCULATION!$B$15:$B$17)</f>
        <v>6828</v>
      </c>
      <c r="T2459">
        <v>2500</v>
      </c>
      <c r="U2459" t="s">
        <v>58</v>
      </c>
      <c r="V2459">
        <f>T2459 * _xll.XLOOKUP(U2459,CALCULATION!$A$15:$A$17, CALCULATION!$B$15:$B$17 )</f>
        <v>142.5</v>
      </c>
      <c r="W2459" s="5">
        <f>O2459*T2459*_xll.XLOOKUP(U2459,CALCULATION!$A$15:$A$17, CALCULATION!$B$15:$B$17)</f>
        <v>4275</v>
      </c>
      <c r="X2459" s="5">
        <f>WORKSHEET[[#This Row],[Clients Total Cost]] / WORKSHEET[[#This Row],[Clients Rate per T2 (USD)]]</f>
        <v>30</v>
      </c>
      <c r="Y2459" s="5">
        <f>WORKSHEET[[#This Row],[Clients Rate per T2 (USD)]] - WORKSHEET[[#This Row],[Supplier Rate Per t2 (USD)]]</f>
        <v>85.1</v>
      </c>
      <c r="Z2459" s="5">
        <f>WORKSHEET[[#This Row],[Profit Per T]] * WORKSHEET[[#This Row],[Weight]]</f>
        <v>2553</v>
      </c>
      <c r="AA2459">
        <v>0</v>
      </c>
      <c r="AB2459" s="1">
        <v>0</v>
      </c>
      <c r="AC2459" s="1">
        <v>0</v>
      </c>
      <c r="AD2459" s="1">
        <v>0</v>
      </c>
      <c r="AE2459" s="1">
        <f>WORKSHEET[[#This Row],[Delay at toll gate in days]] +WORKSHEET[[#This Row],[Delay at workshop in days]] +WORKSHEET[[#This Row],[Delay at border in days]]</f>
        <v>0</v>
      </c>
    </row>
    <row r="2460" spans="1:31" x14ac:dyDescent="0.35">
      <c r="A2460" t="s">
        <v>2481</v>
      </c>
      <c r="B2460" t="s">
        <v>10</v>
      </c>
      <c r="C2460" t="s">
        <v>56</v>
      </c>
      <c r="D2460" t="s">
        <v>3611</v>
      </c>
      <c r="E2460" t="s">
        <v>3613</v>
      </c>
      <c r="F2460" t="str">
        <f>WORKSHEET[[#This Row],[Depart From]]&amp;"-"&amp;WORKSHEET[[#This Row],[Arrive To]]</f>
        <v>Mogadishu-Sanaa</v>
      </c>
      <c r="G2460" s="2">
        <v>44733</v>
      </c>
      <c r="H2460" s="2">
        <v>44733</v>
      </c>
      <c r="I2460" s="2" t="str">
        <f t="shared" si="38"/>
        <v>Delivered</v>
      </c>
      <c r="J2460" s="2" t="str">
        <f>TEXT(WORKSHEET[[#This Row],[Offloading Date]], "mmm")</f>
        <v>Jun</v>
      </c>
      <c r="K2460" s="2" t="str">
        <f>IF(OR(WORKSHEET[[#This Row],[Year]]="", ISBLANK(WORKSHEET[[#This Row],[Year]]), WORKSHEET[[#This Row],[Year]]="null"), "Exclude", "Include")</f>
        <v>Include</v>
      </c>
      <c r="L2460" t="s">
        <v>12</v>
      </c>
      <c r="M2460" t="s">
        <v>12</v>
      </c>
      <c r="N2460" t="s">
        <v>13</v>
      </c>
      <c r="O2460">
        <v>30</v>
      </c>
      <c r="P2460">
        <v>4000</v>
      </c>
      <c r="Q2460" t="s">
        <v>2201</v>
      </c>
      <c r="R2460">
        <f>P2460 * _xll.XLOOKUP(Q2460,CALCULATION!$A$15:$A$17, CALCULATION!$B$15:$B$17 )</f>
        <v>227.6</v>
      </c>
      <c r="S2460" s="5">
        <f>O2460*P2460*_xll.XLOOKUP(Q2460,CALCULATION!$A$15:$A$17, CALCULATION!$B$15:$B$17)</f>
        <v>6828</v>
      </c>
      <c r="T2460">
        <v>2500</v>
      </c>
      <c r="U2460" t="s">
        <v>58</v>
      </c>
      <c r="V2460">
        <f>T2460 * _xll.XLOOKUP(U2460,CALCULATION!$A$15:$A$17, CALCULATION!$B$15:$B$17 )</f>
        <v>142.5</v>
      </c>
      <c r="W2460" s="5">
        <f>O2460*T2460*_xll.XLOOKUP(U2460,CALCULATION!$A$15:$A$17, CALCULATION!$B$15:$B$17)</f>
        <v>4275</v>
      </c>
      <c r="X2460" s="5">
        <f>WORKSHEET[[#This Row],[Clients Total Cost]] / WORKSHEET[[#This Row],[Clients Rate per T2 (USD)]]</f>
        <v>30</v>
      </c>
      <c r="Y2460" s="5">
        <f>WORKSHEET[[#This Row],[Clients Rate per T2 (USD)]] - WORKSHEET[[#This Row],[Supplier Rate Per t2 (USD)]]</f>
        <v>85.1</v>
      </c>
      <c r="Z2460" s="5">
        <f>WORKSHEET[[#This Row],[Profit Per T]] * WORKSHEET[[#This Row],[Weight]]</f>
        <v>2553</v>
      </c>
      <c r="AA2460">
        <v>0</v>
      </c>
      <c r="AB2460" s="1">
        <v>0</v>
      </c>
      <c r="AC2460" s="1">
        <v>0</v>
      </c>
      <c r="AD2460" s="1">
        <v>0</v>
      </c>
      <c r="AE2460" s="1">
        <f>WORKSHEET[[#This Row],[Delay at toll gate in days]] +WORKSHEET[[#This Row],[Delay at workshop in days]] +WORKSHEET[[#This Row],[Delay at border in days]]</f>
        <v>0</v>
      </c>
    </row>
    <row r="2461" spans="1:31" x14ac:dyDescent="0.35">
      <c r="A2461" t="s">
        <v>2482</v>
      </c>
      <c r="B2461" t="s">
        <v>10</v>
      </c>
      <c r="C2461" t="s">
        <v>56</v>
      </c>
      <c r="D2461" t="s">
        <v>3616</v>
      </c>
      <c r="E2461" t="s">
        <v>3618</v>
      </c>
      <c r="F2461" t="str">
        <f>WORKSHEET[[#This Row],[Depart From]]&amp;"-"&amp;WORKSHEET[[#This Row],[Arrive To]]</f>
        <v>Marrakech-Tripoli</v>
      </c>
      <c r="G2461" s="2">
        <v>44733</v>
      </c>
      <c r="H2461" s="2">
        <v>44733</v>
      </c>
      <c r="I2461" s="2" t="str">
        <f t="shared" si="38"/>
        <v>Delivered</v>
      </c>
      <c r="J2461" s="2" t="str">
        <f>TEXT(WORKSHEET[[#This Row],[Offloading Date]], "mmm")</f>
        <v>Jun</v>
      </c>
      <c r="K2461" s="2" t="str">
        <f>IF(OR(WORKSHEET[[#This Row],[Year]]="", ISBLANK(WORKSHEET[[#This Row],[Year]]), WORKSHEET[[#This Row],[Year]]="null"), "Exclude", "Include")</f>
        <v>Include</v>
      </c>
      <c r="L2461" t="s">
        <v>12</v>
      </c>
      <c r="M2461" t="s">
        <v>12</v>
      </c>
      <c r="N2461" t="s">
        <v>13</v>
      </c>
      <c r="O2461">
        <v>30</v>
      </c>
      <c r="P2461">
        <v>4000</v>
      </c>
      <c r="Q2461" t="s">
        <v>2201</v>
      </c>
      <c r="R2461">
        <f>P2461 * _xll.XLOOKUP(Q2461,CALCULATION!$A$15:$A$17, CALCULATION!$B$15:$B$17 )</f>
        <v>227.6</v>
      </c>
      <c r="S2461" s="5">
        <f>O2461*P2461*_xll.XLOOKUP(Q2461,CALCULATION!$A$15:$A$17, CALCULATION!$B$15:$B$17)</f>
        <v>6828</v>
      </c>
      <c r="T2461">
        <v>2500</v>
      </c>
      <c r="U2461" t="s">
        <v>58</v>
      </c>
      <c r="V2461">
        <f>T2461 * _xll.XLOOKUP(U2461,CALCULATION!$A$15:$A$17, CALCULATION!$B$15:$B$17 )</f>
        <v>142.5</v>
      </c>
      <c r="W2461" s="5">
        <f>O2461*T2461*_xll.XLOOKUP(U2461,CALCULATION!$A$15:$A$17, CALCULATION!$B$15:$B$17)</f>
        <v>4275</v>
      </c>
      <c r="X2461" s="5">
        <f>WORKSHEET[[#This Row],[Clients Total Cost]] / WORKSHEET[[#This Row],[Clients Rate per T2 (USD)]]</f>
        <v>30</v>
      </c>
      <c r="Y2461" s="5">
        <f>WORKSHEET[[#This Row],[Clients Rate per T2 (USD)]] - WORKSHEET[[#This Row],[Supplier Rate Per t2 (USD)]]</f>
        <v>85.1</v>
      </c>
      <c r="Z2461" s="5">
        <f>WORKSHEET[[#This Row],[Profit Per T]] * WORKSHEET[[#This Row],[Weight]]</f>
        <v>2553</v>
      </c>
      <c r="AA2461">
        <v>1</v>
      </c>
      <c r="AB2461" s="1">
        <v>0</v>
      </c>
      <c r="AC2461" s="1">
        <v>0</v>
      </c>
      <c r="AD2461" s="1">
        <v>0</v>
      </c>
      <c r="AE2461" s="1">
        <f>WORKSHEET[[#This Row],[Delay at toll gate in days]] +WORKSHEET[[#This Row],[Delay at workshop in days]] +WORKSHEET[[#This Row],[Delay at border in days]]</f>
        <v>0</v>
      </c>
    </row>
    <row r="2462" spans="1:31" x14ac:dyDescent="0.35">
      <c r="A2462" t="s">
        <v>2483</v>
      </c>
      <c r="B2462" t="s">
        <v>10</v>
      </c>
      <c r="C2462" t="s">
        <v>56</v>
      </c>
      <c r="D2462" t="s">
        <v>3620</v>
      </c>
      <c r="E2462" t="s">
        <v>3618</v>
      </c>
      <c r="F2462" t="str">
        <f>WORKSHEET[[#This Row],[Depart From]]&amp;"-"&amp;WORKSHEET[[#This Row],[Arrive To]]</f>
        <v>Zanzibar-Tripoli</v>
      </c>
      <c r="G2462" s="2">
        <v>44733</v>
      </c>
      <c r="H2462" s="2">
        <v>44733</v>
      </c>
      <c r="I2462" s="2" t="str">
        <f t="shared" si="38"/>
        <v>Delivered</v>
      </c>
      <c r="J2462" s="2" t="str">
        <f>TEXT(WORKSHEET[[#This Row],[Offloading Date]], "mmm")</f>
        <v>Jun</v>
      </c>
      <c r="K2462" s="2" t="str">
        <f>IF(OR(WORKSHEET[[#This Row],[Year]]="", ISBLANK(WORKSHEET[[#This Row],[Year]]), WORKSHEET[[#This Row],[Year]]="null"), "Exclude", "Include")</f>
        <v>Include</v>
      </c>
      <c r="L2462" t="s">
        <v>12</v>
      </c>
      <c r="M2462" t="s">
        <v>12</v>
      </c>
      <c r="N2462" t="s">
        <v>13</v>
      </c>
      <c r="O2462">
        <v>30</v>
      </c>
      <c r="P2462">
        <v>4000</v>
      </c>
      <c r="Q2462" t="s">
        <v>2201</v>
      </c>
      <c r="R2462">
        <f>P2462 * _xll.XLOOKUP(Q2462,CALCULATION!$A$15:$A$17, CALCULATION!$B$15:$B$17 )</f>
        <v>227.6</v>
      </c>
      <c r="S2462" s="5">
        <f>O2462*P2462*_xll.XLOOKUP(Q2462,CALCULATION!$A$15:$A$17, CALCULATION!$B$15:$B$17)</f>
        <v>6828</v>
      </c>
      <c r="T2462">
        <v>2500</v>
      </c>
      <c r="U2462" t="s">
        <v>58</v>
      </c>
      <c r="V2462">
        <f>T2462 * _xll.XLOOKUP(U2462,CALCULATION!$A$15:$A$17, CALCULATION!$B$15:$B$17 )</f>
        <v>142.5</v>
      </c>
      <c r="W2462" s="5">
        <f>O2462*T2462*_xll.XLOOKUP(U2462,CALCULATION!$A$15:$A$17, CALCULATION!$B$15:$B$17)</f>
        <v>4275</v>
      </c>
      <c r="X2462" s="5">
        <f>WORKSHEET[[#This Row],[Clients Total Cost]] / WORKSHEET[[#This Row],[Clients Rate per T2 (USD)]]</f>
        <v>30</v>
      </c>
      <c r="Y2462" s="5">
        <f>WORKSHEET[[#This Row],[Clients Rate per T2 (USD)]] - WORKSHEET[[#This Row],[Supplier Rate Per t2 (USD)]]</f>
        <v>85.1</v>
      </c>
      <c r="Z2462" s="5">
        <f>WORKSHEET[[#This Row],[Profit Per T]] * WORKSHEET[[#This Row],[Weight]]</f>
        <v>2553</v>
      </c>
      <c r="AA2462">
        <v>1</v>
      </c>
      <c r="AB2462" s="1">
        <v>0</v>
      </c>
      <c r="AC2462" s="1">
        <v>0</v>
      </c>
      <c r="AD2462" s="1">
        <v>0</v>
      </c>
      <c r="AE2462" s="1">
        <f>WORKSHEET[[#This Row],[Delay at toll gate in days]] +WORKSHEET[[#This Row],[Delay at workshop in days]] +WORKSHEET[[#This Row],[Delay at border in days]]</f>
        <v>0</v>
      </c>
    </row>
    <row r="2463" spans="1:31" x14ac:dyDescent="0.35">
      <c r="A2463" t="s">
        <v>2484</v>
      </c>
      <c r="B2463" t="s">
        <v>10</v>
      </c>
      <c r="C2463" t="s">
        <v>56</v>
      </c>
      <c r="D2463" t="s">
        <v>3616</v>
      </c>
      <c r="E2463" t="s">
        <v>3618</v>
      </c>
      <c r="F2463" t="str">
        <f>WORKSHEET[[#This Row],[Depart From]]&amp;"-"&amp;WORKSHEET[[#This Row],[Arrive To]]</f>
        <v>Marrakech-Tripoli</v>
      </c>
      <c r="G2463" s="2">
        <v>44734</v>
      </c>
      <c r="H2463" s="2">
        <v>44734</v>
      </c>
      <c r="I2463" s="2" t="str">
        <f t="shared" si="38"/>
        <v>Delivered</v>
      </c>
      <c r="J2463" s="2" t="str">
        <f>TEXT(WORKSHEET[[#This Row],[Offloading Date]], "mmm")</f>
        <v>Jun</v>
      </c>
      <c r="K2463" s="2" t="str">
        <f>IF(OR(WORKSHEET[[#This Row],[Year]]="", ISBLANK(WORKSHEET[[#This Row],[Year]]), WORKSHEET[[#This Row],[Year]]="null"), "Exclude", "Include")</f>
        <v>Include</v>
      </c>
      <c r="L2463" t="s">
        <v>12</v>
      </c>
      <c r="M2463" t="s">
        <v>12</v>
      </c>
      <c r="N2463" t="s">
        <v>13</v>
      </c>
      <c r="O2463">
        <v>30</v>
      </c>
      <c r="P2463">
        <v>4000</v>
      </c>
      <c r="Q2463" t="s">
        <v>2201</v>
      </c>
      <c r="R2463">
        <f>P2463 * _xll.XLOOKUP(Q2463,CALCULATION!$A$15:$A$17, CALCULATION!$B$15:$B$17 )</f>
        <v>227.6</v>
      </c>
      <c r="S2463" s="5">
        <f>O2463*P2463*_xll.XLOOKUP(Q2463,CALCULATION!$A$15:$A$17, CALCULATION!$B$15:$B$17)</f>
        <v>6828</v>
      </c>
      <c r="T2463">
        <v>2500</v>
      </c>
      <c r="U2463" t="s">
        <v>58</v>
      </c>
      <c r="V2463">
        <f>T2463 * _xll.XLOOKUP(U2463,CALCULATION!$A$15:$A$17, CALCULATION!$B$15:$B$17 )</f>
        <v>142.5</v>
      </c>
      <c r="W2463" s="5">
        <f>O2463*T2463*_xll.XLOOKUP(U2463,CALCULATION!$A$15:$A$17, CALCULATION!$B$15:$B$17)</f>
        <v>4275</v>
      </c>
      <c r="X2463" s="5">
        <f>WORKSHEET[[#This Row],[Clients Total Cost]] / WORKSHEET[[#This Row],[Clients Rate per T2 (USD)]]</f>
        <v>30</v>
      </c>
      <c r="Y2463" s="5">
        <f>WORKSHEET[[#This Row],[Clients Rate per T2 (USD)]] - WORKSHEET[[#This Row],[Supplier Rate Per t2 (USD)]]</f>
        <v>85.1</v>
      </c>
      <c r="Z2463" s="5">
        <f>WORKSHEET[[#This Row],[Profit Per T]] * WORKSHEET[[#This Row],[Weight]]</f>
        <v>2553</v>
      </c>
      <c r="AA2463">
        <v>1</v>
      </c>
      <c r="AB2463" s="1">
        <v>0</v>
      </c>
      <c r="AC2463" s="1">
        <v>0</v>
      </c>
      <c r="AD2463" s="1">
        <v>0</v>
      </c>
      <c r="AE2463" s="1">
        <f>WORKSHEET[[#This Row],[Delay at toll gate in days]] +WORKSHEET[[#This Row],[Delay at workshop in days]] +WORKSHEET[[#This Row],[Delay at border in days]]</f>
        <v>0</v>
      </c>
    </row>
    <row r="2464" spans="1:31" x14ac:dyDescent="0.35">
      <c r="A2464" t="s">
        <v>2485</v>
      </c>
      <c r="B2464" t="s">
        <v>10</v>
      </c>
      <c r="C2464" t="s">
        <v>56</v>
      </c>
      <c r="D2464" t="s">
        <v>3616</v>
      </c>
      <c r="E2464" t="s">
        <v>3614</v>
      </c>
      <c r="F2464" t="str">
        <f>WORKSHEET[[#This Row],[Depart From]]&amp;"-"&amp;WORKSHEET[[#This Row],[Arrive To]]</f>
        <v>Marrakech-Alger</v>
      </c>
      <c r="G2464" s="2">
        <v>44734</v>
      </c>
      <c r="H2464" s="2">
        <v>44734</v>
      </c>
      <c r="I2464" s="2" t="str">
        <f t="shared" si="38"/>
        <v>Delivered</v>
      </c>
      <c r="J2464" s="2" t="str">
        <f>TEXT(WORKSHEET[[#This Row],[Offloading Date]], "mmm")</f>
        <v>Jun</v>
      </c>
      <c r="K2464" s="2" t="str">
        <f>IF(OR(WORKSHEET[[#This Row],[Year]]="", ISBLANK(WORKSHEET[[#This Row],[Year]]), WORKSHEET[[#This Row],[Year]]="null"), "Exclude", "Include")</f>
        <v>Include</v>
      </c>
      <c r="L2464" t="s">
        <v>12</v>
      </c>
      <c r="M2464" t="s">
        <v>12</v>
      </c>
      <c r="N2464" t="s">
        <v>13</v>
      </c>
      <c r="O2464">
        <v>30</v>
      </c>
      <c r="P2464">
        <v>4000</v>
      </c>
      <c r="Q2464" t="s">
        <v>2201</v>
      </c>
      <c r="R2464">
        <f>P2464 * _xll.XLOOKUP(Q2464,CALCULATION!$A$15:$A$17, CALCULATION!$B$15:$B$17 )</f>
        <v>227.6</v>
      </c>
      <c r="S2464" s="5">
        <f>O2464*P2464*_xll.XLOOKUP(Q2464,CALCULATION!$A$15:$A$17, CALCULATION!$B$15:$B$17)</f>
        <v>6828</v>
      </c>
      <c r="T2464">
        <v>2500</v>
      </c>
      <c r="U2464" t="s">
        <v>58</v>
      </c>
      <c r="V2464">
        <f>T2464 * _xll.XLOOKUP(U2464,CALCULATION!$A$15:$A$17, CALCULATION!$B$15:$B$17 )</f>
        <v>142.5</v>
      </c>
      <c r="W2464" s="5">
        <f>O2464*T2464*_xll.XLOOKUP(U2464,CALCULATION!$A$15:$A$17, CALCULATION!$B$15:$B$17)</f>
        <v>4275</v>
      </c>
      <c r="X2464" s="5">
        <f>WORKSHEET[[#This Row],[Clients Total Cost]] / WORKSHEET[[#This Row],[Clients Rate per T2 (USD)]]</f>
        <v>30</v>
      </c>
      <c r="Y2464" s="5">
        <f>WORKSHEET[[#This Row],[Clients Rate per T2 (USD)]] - WORKSHEET[[#This Row],[Supplier Rate Per t2 (USD)]]</f>
        <v>85.1</v>
      </c>
      <c r="Z2464" s="5">
        <f>WORKSHEET[[#This Row],[Profit Per T]] * WORKSHEET[[#This Row],[Weight]]</f>
        <v>2553</v>
      </c>
      <c r="AA2464">
        <v>0</v>
      </c>
      <c r="AB2464" s="1">
        <v>0</v>
      </c>
      <c r="AC2464" s="1">
        <v>0</v>
      </c>
      <c r="AD2464" s="1">
        <v>0</v>
      </c>
      <c r="AE2464" s="1">
        <f>WORKSHEET[[#This Row],[Delay at toll gate in days]] +WORKSHEET[[#This Row],[Delay at workshop in days]] +WORKSHEET[[#This Row],[Delay at border in days]]</f>
        <v>0</v>
      </c>
    </row>
    <row r="2465" spans="1:31" x14ac:dyDescent="0.35">
      <c r="A2465" t="s">
        <v>2486</v>
      </c>
      <c r="B2465" t="s">
        <v>10</v>
      </c>
      <c r="C2465" t="s">
        <v>56</v>
      </c>
      <c r="D2465" t="s">
        <v>3616</v>
      </c>
      <c r="E2465" t="s">
        <v>3613</v>
      </c>
      <c r="F2465" t="str">
        <f>WORKSHEET[[#This Row],[Depart From]]&amp;"-"&amp;WORKSHEET[[#This Row],[Arrive To]]</f>
        <v>Marrakech-Sanaa</v>
      </c>
      <c r="G2465" s="2">
        <v>44734</v>
      </c>
      <c r="H2465" s="2">
        <v>44734</v>
      </c>
      <c r="I2465" s="2" t="str">
        <f t="shared" si="38"/>
        <v>Delivered</v>
      </c>
      <c r="J2465" s="2" t="str">
        <f>TEXT(WORKSHEET[[#This Row],[Offloading Date]], "mmm")</f>
        <v>Jun</v>
      </c>
      <c r="K2465" s="2" t="str">
        <f>IF(OR(WORKSHEET[[#This Row],[Year]]="", ISBLANK(WORKSHEET[[#This Row],[Year]]), WORKSHEET[[#This Row],[Year]]="null"), "Exclude", "Include")</f>
        <v>Include</v>
      </c>
      <c r="L2465" t="s">
        <v>12</v>
      </c>
      <c r="M2465" t="s">
        <v>12</v>
      </c>
      <c r="N2465" t="s">
        <v>13</v>
      </c>
      <c r="O2465">
        <v>30</v>
      </c>
      <c r="P2465">
        <v>4000</v>
      </c>
      <c r="Q2465" t="s">
        <v>2201</v>
      </c>
      <c r="R2465">
        <f>P2465 * _xll.XLOOKUP(Q2465,CALCULATION!$A$15:$A$17, CALCULATION!$B$15:$B$17 )</f>
        <v>227.6</v>
      </c>
      <c r="S2465" s="5">
        <f>O2465*P2465*_xll.XLOOKUP(Q2465,CALCULATION!$A$15:$A$17, CALCULATION!$B$15:$B$17)</f>
        <v>6828</v>
      </c>
      <c r="T2465">
        <v>2500</v>
      </c>
      <c r="U2465" t="s">
        <v>58</v>
      </c>
      <c r="V2465">
        <f>T2465 * _xll.XLOOKUP(U2465,CALCULATION!$A$15:$A$17, CALCULATION!$B$15:$B$17 )</f>
        <v>142.5</v>
      </c>
      <c r="W2465" s="5">
        <f>O2465*T2465*_xll.XLOOKUP(U2465,CALCULATION!$A$15:$A$17, CALCULATION!$B$15:$B$17)</f>
        <v>4275</v>
      </c>
      <c r="X2465" s="5">
        <f>WORKSHEET[[#This Row],[Clients Total Cost]] / WORKSHEET[[#This Row],[Clients Rate per T2 (USD)]]</f>
        <v>30</v>
      </c>
      <c r="Y2465" s="5">
        <f>WORKSHEET[[#This Row],[Clients Rate per T2 (USD)]] - WORKSHEET[[#This Row],[Supplier Rate Per t2 (USD)]]</f>
        <v>85.1</v>
      </c>
      <c r="Z2465" s="5">
        <f>WORKSHEET[[#This Row],[Profit Per T]] * WORKSHEET[[#This Row],[Weight]]</f>
        <v>2553</v>
      </c>
      <c r="AA2465">
        <v>1</v>
      </c>
      <c r="AB2465" s="1">
        <v>0</v>
      </c>
      <c r="AC2465" s="1">
        <v>0</v>
      </c>
      <c r="AD2465" s="1">
        <v>0</v>
      </c>
      <c r="AE2465" s="1">
        <f>WORKSHEET[[#This Row],[Delay at toll gate in days]] +WORKSHEET[[#This Row],[Delay at workshop in days]] +WORKSHEET[[#This Row],[Delay at border in days]]</f>
        <v>0</v>
      </c>
    </row>
    <row r="2466" spans="1:31" x14ac:dyDescent="0.35">
      <c r="A2466" t="s">
        <v>2487</v>
      </c>
      <c r="B2466" t="s">
        <v>10</v>
      </c>
      <c r="C2466" t="s">
        <v>56</v>
      </c>
      <c r="D2466" t="s">
        <v>3616</v>
      </c>
      <c r="E2466" t="s">
        <v>3617</v>
      </c>
      <c r="F2466" t="str">
        <f>WORKSHEET[[#This Row],[Depart From]]&amp;"-"&amp;WORKSHEET[[#This Row],[Arrive To]]</f>
        <v>Marrakech-Lagos</v>
      </c>
      <c r="G2466" s="2">
        <v>44734</v>
      </c>
      <c r="H2466" s="2">
        <v>44734</v>
      </c>
      <c r="I2466" s="2" t="str">
        <f t="shared" si="38"/>
        <v>Delivered</v>
      </c>
      <c r="J2466" s="2" t="str">
        <f>TEXT(WORKSHEET[[#This Row],[Offloading Date]], "mmm")</f>
        <v>Jun</v>
      </c>
      <c r="K2466" s="2" t="str">
        <f>IF(OR(WORKSHEET[[#This Row],[Year]]="", ISBLANK(WORKSHEET[[#This Row],[Year]]), WORKSHEET[[#This Row],[Year]]="null"), "Exclude", "Include")</f>
        <v>Include</v>
      </c>
      <c r="L2466" t="s">
        <v>12</v>
      </c>
      <c r="M2466" t="s">
        <v>12</v>
      </c>
      <c r="N2466" t="s">
        <v>13</v>
      </c>
      <c r="O2466">
        <v>30</v>
      </c>
      <c r="P2466">
        <v>4000</v>
      </c>
      <c r="Q2466" t="s">
        <v>2201</v>
      </c>
      <c r="R2466">
        <f>P2466 * _xll.XLOOKUP(Q2466,CALCULATION!$A$15:$A$17, CALCULATION!$B$15:$B$17 )</f>
        <v>227.6</v>
      </c>
      <c r="S2466" s="5">
        <f>O2466*P2466*_xll.XLOOKUP(Q2466,CALCULATION!$A$15:$A$17, CALCULATION!$B$15:$B$17)</f>
        <v>6828</v>
      </c>
      <c r="T2466">
        <v>2500</v>
      </c>
      <c r="U2466" t="s">
        <v>58</v>
      </c>
      <c r="V2466">
        <f>T2466 * _xll.XLOOKUP(U2466,CALCULATION!$A$15:$A$17, CALCULATION!$B$15:$B$17 )</f>
        <v>142.5</v>
      </c>
      <c r="W2466" s="5">
        <f>O2466*T2466*_xll.XLOOKUP(U2466,CALCULATION!$A$15:$A$17, CALCULATION!$B$15:$B$17)</f>
        <v>4275</v>
      </c>
      <c r="X2466" s="5">
        <f>WORKSHEET[[#This Row],[Clients Total Cost]] / WORKSHEET[[#This Row],[Clients Rate per T2 (USD)]]</f>
        <v>30</v>
      </c>
      <c r="Y2466" s="5">
        <f>WORKSHEET[[#This Row],[Clients Rate per T2 (USD)]] - WORKSHEET[[#This Row],[Supplier Rate Per t2 (USD)]]</f>
        <v>85.1</v>
      </c>
      <c r="Z2466" s="5">
        <f>WORKSHEET[[#This Row],[Profit Per T]] * WORKSHEET[[#This Row],[Weight]]</f>
        <v>2553</v>
      </c>
      <c r="AA2466">
        <v>1</v>
      </c>
      <c r="AB2466" s="1">
        <v>0</v>
      </c>
      <c r="AC2466" s="1">
        <v>0</v>
      </c>
      <c r="AD2466" s="1">
        <v>0</v>
      </c>
      <c r="AE2466" s="1">
        <f>WORKSHEET[[#This Row],[Delay at toll gate in days]] +WORKSHEET[[#This Row],[Delay at workshop in days]] +WORKSHEET[[#This Row],[Delay at border in days]]</f>
        <v>0</v>
      </c>
    </row>
    <row r="2467" spans="1:31" x14ac:dyDescent="0.35">
      <c r="A2467" t="s">
        <v>2488</v>
      </c>
      <c r="B2467" t="s">
        <v>10</v>
      </c>
      <c r="C2467" t="s">
        <v>56</v>
      </c>
      <c r="D2467" t="s">
        <v>3611</v>
      </c>
      <c r="E2467" t="s">
        <v>3613</v>
      </c>
      <c r="F2467" t="str">
        <f>WORKSHEET[[#This Row],[Depart From]]&amp;"-"&amp;WORKSHEET[[#This Row],[Arrive To]]</f>
        <v>Mogadishu-Sanaa</v>
      </c>
      <c r="G2467" s="2">
        <v>44734</v>
      </c>
      <c r="H2467" s="2">
        <v>44734</v>
      </c>
      <c r="I2467" s="2" t="str">
        <f t="shared" si="38"/>
        <v>Delivered</v>
      </c>
      <c r="J2467" s="2" t="str">
        <f>TEXT(WORKSHEET[[#This Row],[Offloading Date]], "mmm")</f>
        <v>Jun</v>
      </c>
      <c r="K2467" s="2" t="str">
        <f>IF(OR(WORKSHEET[[#This Row],[Year]]="", ISBLANK(WORKSHEET[[#This Row],[Year]]), WORKSHEET[[#This Row],[Year]]="null"), "Exclude", "Include")</f>
        <v>Include</v>
      </c>
      <c r="L2467" t="s">
        <v>12</v>
      </c>
      <c r="M2467" t="s">
        <v>12</v>
      </c>
      <c r="N2467" t="s">
        <v>13</v>
      </c>
      <c r="O2467">
        <v>30</v>
      </c>
      <c r="P2467">
        <v>4000</v>
      </c>
      <c r="Q2467" t="s">
        <v>2201</v>
      </c>
      <c r="R2467">
        <f>P2467 * _xll.XLOOKUP(Q2467,CALCULATION!$A$15:$A$17, CALCULATION!$B$15:$B$17 )</f>
        <v>227.6</v>
      </c>
      <c r="S2467" s="5">
        <f>O2467*P2467*_xll.XLOOKUP(Q2467,CALCULATION!$A$15:$A$17, CALCULATION!$B$15:$B$17)</f>
        <v>6828</v>
      </c>
      <c r="T2467">
        <v>2500</v>
      </c>
      <c r="U2467" t="s">
        <v>58</v>
      </c>
      <c r="V2467">
        <f>T2467 * _xll.XLOOKUP(U2467,CALCULATION!$A$15:$A$17, CALCULATION!$B$15:$B$17 )</f>
        <v>142.5</v>
      </c>
      <c r="W2467" s="5">
        <f>O2467*T2467*_xll.XLOOKUP(U2467,CALCULATION!$A$15:$A$17, CALCULATION!$B$15:$B$17)</f>
        <v>4275</v>
      </c>
      <c r="X2467" s="5">
        <f>WORKSHEET[[#This Row],[Clients Total Cost]] / WORKSHEET[[#This Row],[Clients Rate per T2 (USD)]]</f>
        <v>30</v>
      </c>
      <c r="Y2467" s="5">
        <f>WORKSHEET[[#This Row],[Clients Rate per T2 (USD)]] - WORKSHEET[[#This Row],[Supplier Rate Per t2 (USD)]]</f>
        <v>85.1</v>
      </c>
      <c r="Z2467" s="5">
        <f>WORKSHEET[[#This Row],[Profit Per T]] * WORKSHEET[[#This Row],[Weight]]</f>
        <v>2553</v>
      </c>
      <c r="AA2467">
        <v>0</v>
      </c>
      <c r="AB2467" s="1">
        <v>0</v>
      </c>
      <c r="AC2467" s="1">
        <v>0</v>
      </c>
      <c r="AD2467" s="1">
        <v>0</v>
      </c>
      <c r="AE2467" s="1">
        <f>WORKSHEET[[#This Row],[Delay at toll gate in days]] +WORKSHEET[[#This Row],[Delay at workshop in days]] +WORKSHEET[[#This Row],[Delay at border in days]]</f>
        <v>0</v>
      </c>
    </row>
    <row r="2468" spans="1:31" x14ac:dyDescent="0.35">
      <c r="A2468" t="s">
        <v>2489</v>
      </c>
      <c r="B2468" t="s">
        <v>10</v>
      </c>
      <c r="C2468" t="s">
        <v>56</v>
      </c>
      <c r="D2468" t="s">
        <v>3619</v>
      </c>
      <c r="E2468" t="s">
        <v>3614</v>
      </c>
      <c r="F2468" t="str">
        <f>WORKSHEET[[#This Row],[Depart From]]&amp;"-"&amp;WORKSHEET[[#This Row],[Arrive To]]</f>
        <v>Addis Ababa-Alger</v>
      </c>
      <c r="G2468" s="2">
        <v>44734</v>
      </c>
      <c r="H2468" s="2">
        <v>44734</v>
      </c>
      <c r="I2468" s="2" t="str">
        <f t="shared" si="38"/>
        <v>Delivered</v>
      </c>
      <c r="J2468" s="2" t="str">
        <f>TEXT(WORKSHEET[[#This Row],[Offloading Date]], "mmm")</f>
        <v>Jun</v>
      </c>
      <c r="K2468" s="2" t="str">
        <f>IF(OR(WORKSHEET[[#This Row],[Year]]="", ISBLANK(WORKSHEET[[#This Row],[Year]]), WORKSHEET[[#This Row],[Year]]="null"), "Exclude", "Include")</f>
        <v>Include</v>
      </c>
      <c r="L2468" t="s">
        <v>12</v>
      </c>
      <c r="M2468" t="s">
        <v>12</v>
      </c>
      <c r="N2468" t="s">
        <v>13</v>
      </c>
      <c r="O2468">
        <v>30</v>
      </c>
      <c r="P2468">
        <v>4000</v>
      </c>
      <c r="Q2468" t="s">
        <v>2201</v>
      </c>
      <c r="R2468">
        <f>P2468 * _xll.XLOOKUP(Q2468,CALCULATION!$A$15:$A$17, CALCULATION!$B$15:$B$17 )</f>
        <v>227.6</v>
      </c>
      <c r="S2468" s="5">
        <f>O2468*P2468*_xll.XLOOKUP(Q2468,CALCULATION!$A$15:$A$17, CALCULATION!$B$15:$B$17)</f>
        <v>6828</v>
      </c>
      <c r="T2468">
        <v>2500</v>
      </c>
      <c r="U2468" t="s">
        <v>58</v>
      </c>
      <c r="V2468">
        <f>T2468 * _xll.XLOOKUP(U2468,CALCULATION!$A$15:$A$17, CALCULATION!$B$15:$B$17 )</f>
        <v>142.5</v>
      </c>
      <c r="W2468" s="5">
        <f>O2468*T2468*_xll.XLOOKUP(U2468,CALCULATION!$A$15:$A$17, CALCULATION!$B$15:$B$17)</f>
        <v>4275</v>
      </c>
      <c r="X2468" s="5">
        <f>WORKSHEET[[#This Row],[Clients Total Cost]] / WORKSHEET[[#This Row],[Clients Rate per T2 (USD)]]</f>
        <v>30</v>
      </c>
      <c r="Y2468" s="5">
        <f>WORKSHEET[[#This Row],[Clients Rate per T2 (USD)]] - WORKSHEET[[#This Row],[Supplier Rate Per t2 (USD)]]</f>
        <v>85.1</v>
      </c>
      <c r="Z2468" s="5">
        <f>WORKSHEET[[#This Row],[Profit Per T]] * WORKSHEET[[#This Row],[Weight]]</f>
        <v>2553</v>
      </c>
      <c r="AA2468">
        <v>1</v>
      </c>
      <c r="AB2468" s="1">
        <v>0</v>
      </c>
      <c r="AC2468" s="1">
        <v>0</v>
      </c>
      <c r="AD2468" s="1">
        <v>0</v>
      </c>
      <c r="AE2468" s="1">
        <f>WORKSHEET[[#This Row],[Delay at toll gate in days]] +WORKSHEET[[#This Row],[Delay at workshop in days]] +WORKSHEET[[#This Row],[Delay at border in days]]</f>
        <v>0</v>
      </c>
    </row>
    <row r="2469" spans="1:31" x14ac:dyDescent="0.35">
      <c r="A2469" t="s">
        <v>2490</v>
      </c>
      <c r="B2469" t="s">
        <v>10</v>
      </c>
      <c r="C2469" t="s">
        <v>56</v>
      </c>
      <c r="D2469" t="s">
        <v>3620</v>
      </c>
      <c r="E2469" t="s">
        <v>3613</v>
      </c>
      <c r="F2469" t="str">
        <f>WORKSHEET[[#This Row],[Depart From]]&amp;"-"&amp;WORKSHEET[[#This Row],[Arrive To]]</f>
        <v>Zanzibar-Sanaa</v>
      </c>
      <c r="G2469" s="2">
        <v>44734</v>
      </c>
      <c r="H2469" s="2">
        <v>44734</v>
      </c>
      <c r="I2469" s="2" t="str">
        <f t="shared" si="38"/>
        <v>Delivered</v>
      </c>
      <c r="J2469" s="2" t="str">
        <f>TEXT(WORKSHEET[[#This Row],[Offloading Date]], "mmm")</f>
        <v>Jun</v>
      </c>
      <c r="K2469" s="2" t="str">
        <f>IF(OR(WORKSHEET[[#This Row],[Year]]="", ISBLANK(WORKSHEET[[#This Row],[Year]]), WORKSHEET[[#This Row],[Year]]="null"), "Exclude", "Include")</f>
        <v>Include</v>
      </c>
      <c r="L2469" t="s">
        <v>12</v>
      </c>
      <c r="M2469" t="s">
        <v>12</v>
      </c>
      <c r="N2469" t="s">
        <v>13</v>
      </c>
      <c r="O2469">
        <v>30</v>
      </c>
      <c r="P2469">
        <v>4000</v>
      </c>
      <c r="Q2469" t="s">
        <v>2201</v>
      </c>
      <c r="R2469">
        <f>P2469 * _xll.XLOOKUP(Q2469,CALCULATION!$A$15:$A$17, CALCULATION!$B$15:$B$17 )</f>
        <v>227.6</v>
      </c>
      <c r="S2469" s="5">
        <f>O2469*P2469*_xll.XLOOKUP(Q2469,CALCULATION!$A$15:$A$17, CALCULATION!$B$15:$B$17)</f>
        <v>6828</v>
      </c>
      <c r="T2469">
        <v>2500</v>
      </c>
      <c r="U2469" t="s">
        <v>58</v>
      </c>
      <c r="V2469">
        <f>T2469 * _xll.XLOOKUP(U2469,CALCULATION!$A$15:$A$17, CALCULATION!$B$15:$B$17 )</f>
        <v>142.5</v>
      </c>
      <c r="W2469" s="5">
        <f>O2469*T2469*_xll.XLOOKUP(U2469,CALCULATION!$A$15:$A$17, CALCULATION!$B$15:$B$17)</f>
        <v>4275</v>
      </c>
      <c r="X2469" s="5">
        <f>WORKSHEET[[#This Row],[Clients Total Cost]] / WORKSHEET[[#This Row],[Clients Rate per T2 (USD)]]</f>
        <v>30</v>
      </c>
      <c r="Y2469" s="5">
        <f>WORKSHEET[[#This Row],[Clients Rate per T2 (USD)]] - WORKSHEET[[#This Row],[Supplier Rate Per t2 (USD)]]</f>
        <v>85.1</v>
      </c>
      <c r="Z2469" s="5">
        <f>WORKSHEET[[#This Row],[Profit Per T]] * WORKSHEET[[#This Row],[Weight]]</f>
        <v>2553</v>
      </c>
      <c r="AA2469">
        <v>0</v>
      </c>
      <c r="AB2469" s="1">
        <v>0</v>
      </c>
      <c r="AC2469" s="1">
        <v>0</v>
      </c>
      <c r="AD2469" s="1">
        <v>0</v>
      </c>
      <c r="AE2469" s="1">
        <f>WORKSHEET[[#This Row],[Delay at toll gate in days]] +WORKSHEET[[#This Row],[Delay at workshop in days]] +WORKSHEET[[#This Row],[Delay at border in days]]</f>
        <v>0</v>
      </c>
    </row>
    <row r="2470" spans="1:31" x14ac:dyDescent="0.35">
      <c r="A2470" t="s">
        <v>2491</v>
      </c>
      <c r="B2470" t="s">
        <v>10</v>
      </c>
      <c r="C2470" t="s">
        <v>56</v>
      </c>
      <c r="D2470" t="s">
        <v>3611</v>
      </c>
      <c r="E2470" t="s">
        <v>3612</v>
      </c>
      <c r="F2470" t="str">
        <f>WORKSHEET[[#This Row],[Depart From]]&amp;"-"&amp;WORKSHEET[[#This Row],[Arrive To]]</f>
        <v>Mogadishu-Victoria</v>
      </c>
      <c r="G2470" s="2">
        <v>44734</v>
      </c>
      <c r="H2470" s="2">
        <v>44734</v>
      </c>
      <c r="I2470" s="2" t="str">
        <f t="shared" si="38"/>
        <v>Delivered</v>
      </c>
      <c r="J2470" s="2" t="str">
        <f>TEXT(WORKSHEET[[#This Row],[Offloading Date]], "mmm")</f>
        <v>Jun</v>
      </c>
      <c r="K2470" s="2" t="str">
        <f>IF(OR(WORKSHEET[[#This Row],[Year]]="", ISBLANK(WORKSHEET[[#This Row],[Year]]), WORKSHEET[[#This Row],[Year]]="null"), "Exclude", "Include")</f>
        <v>Include</v>
      </c>
      <c r="L2470" t="s">
        <v>12</v>
      </c>
      <c r="M2470" t="s">
        <v>12</v>
      </c>
      <c r="N2470" t="s">
        <v>13</v>
      </c>
      <c r="O2470">
        <v>30</v>
      </c>
      <c r="P2470">
        <v>4000</v>
      </c>
      <c r="Q2470" t="s">
        <v>2201</v>
      </c>
      <c r="R2470">
        <f>P2470 * _xll.XLOOKUP(Q2470,CALCULATION!$A$15:$A$17, CALCULATION!$B$15:$B$17 )</f>
        <v>227.6</v>
      </c>
      <c r="S2470" s="5">
        <f>O2470*P2470*_xll.XLOOKUP(Q2470,CALCULATION!$A$15:$A$17, CALCULATION!$B$15:$B$17)</f>
        <v>6828</v>
      </c>
      <c r="T2470">
        <v>2500</v>
      </c>
      <c r="U2470" t="s">
        <v>58</v>
      </c>
      <c r="V2470">
        <f>T2470 * _xll.XLOOKUP(U2470,CALCULATION!$A$15:$A$17, CALCULATION!$B$15:$B$17 )</f>
        <v>142.5</v>
      </c>
      <c r="W2470" s="5">
        <f>O2470*T2470*_xll.XLOOKUP(U2470,CALCULATION!$A$15:$A$17, CALCULATION!$B$15:$B$17)</f>
        <v>4275</v>
      </c>
      <c r="X2470" s="5">
        <f>WORKSHEET[[#This Row],[Clients Total Cost]] / WORKSHEET[[#This Row],[Clients Rate per T2 (USD)]]</f>
        <v>30</v>
      </c>
      <c r="Y2470" s="5">
        <f>WORKSHEET[[#This Row],[Clients Rate per T2 (USD)]] - WORKSHEET[[#This Row],[Supplier Rate Per t2 (USD)]]</f>
        <v>85.1</v>
      </c>
      <c r="Z2470" s="5">
        <f>WORKSHEET[[#This Row],[Profit Per T]] * WORKSHEET[[#This Row],[Weight]]</f>
        <v>2553</v>
      </c>
      <c r="AA2470">
        <v>1</v>
      </c>
      <c r="AB2470" s="1">
        <v>0</v>
      </c>
      <c r="AC2470" s="1">
        <v>0</v>
      </c>
      <c r="AD2470" s="1">
        <v>0</v>
      </c>
      <c r="AE2470" s="1">
        <f>WORKSHEET[[#This Row],[Delay at toll gate in days]] +WORKSHEET[[#This Row],[Delay at workshop in days]] +WORKSHEET[[#This Row],[Delay at border in days]]</f>
        <v>0</v>
      </c>
    </row>
    <row r="2471" spans="1:31" x14ac:dyDescent="0.35">
      <c r="A2471" t="s">
        <v>2492</v>
      </c>
      <c r="B2471" t="s">
        <v>10</v>
      </c>
      <c r="C2471" t="s">
        <v>56</v>
      </c>
      <c r="D2471" t="s">
        <v>3611</v>
      </c>
      <c r="E2471" t="s">
        <v>3617</v>
      </c>
      <c r="F2471" t="str">
        <f>WORKSHEET[[#This Row],[Depart From]]&amp;"-"&amp;WORKSHEET[[#This Row],[Arrive To]]</f>
        <v>Mogadishu-Lagos</v>
      </c>
      <c r="G2471" s="2">
        <v>44734</v>
      </c>
      <c r="H2471" s="2">
        <v>44734</v>
      </c>
      <c r="I2471" s="2" t="str">
        <f t="shared" si="38"/>
        <v>Delivered</v>
      </c>
      <c r="J2471" s="2" t="str">
        <f>TEXT(WORKSHEET[[#This Row],[Offloading Date]], "mmm")</f>
        <v>Jun</v>
      </c>
      <c r="K2471" s="2" t="str">
        <f>IF(OR(WORKSHEET[[#This Row],[Year]]="", ISBLANK(WORKSHEET[[#This Row],[Year]]), WORKSHEET[[#This Row],[Year]]="null"), "Exclude", "Include")</f>
        <v>Include</v>
      </c>
      <c r="L2471" t="s">
        <v>12</v>
      </c>
      <c r="M2471" t="s">
        <v>12</v>
      </c>
      <c r="N2471" t="s">
        <v>13</v>
      </c>
      <c r="O2471">
        <v>30</v>
      </c>
      <c r="P2471">
        <v>4000</v>
      </c>
      <c r="Q2471" t="s">
        <v>2201</v>
      </c>
      <c r="R2471">
        <f>P2471 * _xll.XLOOKUP(Q2471,CALCULATION!$A$15:$A$17, CALCULATION!$B$15:$B$17 )</f>
        <v>227.6</v>
      </c>
      <c r="S2471" s="5">
        <f>O2471*P2471*_xll.XLOOKUP(Q2471,CALCULATION!$A$15:$A$17, CALCULATION!$B$15:$B$17)</f>
        <v>6828</v>
      </c>
      <c r="T2471">
        <v>2500</v>
      </c>
      <c r="U2471" t="s">
        <v>58</v>
      </c>
      <c r="V2471">
        <f>T2471 * _xll.XLOOKUP(U2471,CALCULATION!$A$15:$A$17, CALCULATION!$B$15:$B$17 )</f>
        <v>142.5</v>
      </c>
      <c r="W2471" s="5">
        <f>O2471*T2471*_xll.XLOOKUP(U2471,CALCULATION!$A$15:$A$17, CALCULATION!$B$15:$B$17)</f>
        <v>4275</v>
      </c>
      <c r="X2471" s="5">
        <f>WORKSHEET[[#This Row],[Clients Total Cost]] / WORKSHEET[[#This Row],[Clients Rate per T2 (USD)]]</f>
        <v>30</v>
      </c>
      <c r="Y2471" s="5">
        <f>WORKSHEET[[#This Row],[Clients Rate per T2 (USD)]] - WORKSHEET[[#This Row],[Supplier Rate Per t2 (USD)]]</f>
        <v>85.1</v>
      </c>
      <c r="Z2471" s="5">
        <f>WORKSHEET[[#This Row],[Profit Per T]] * WORKSHEET[[#This Row],[Weight]]</f>
        <v>2553</v>
      </c>
      <c r="AA2471">
        <v>1</v>
      </c>
      <c r="AB2471" s="1">
        <v>0</v>
      </c>
      <c r="AC2471" s="1">
        <v>0</v>
      </c>
      <c r="AD2471" s="1">
        <v>0</v>
      </c>
      <c r="AE2471" s="1">
        <f>WORKSHEET[[#This Row],[Delay at toll gate in days]] +WORKSHEET[[#This Row],[Delay at workshop in days]] +WORKSHEET[[#This Row],[Delay at border in days]]</f>
        <v>0</v>
      </c>
    </row>
    <row r="2472" spans="1:31" x14ac:dyDescent="0.35">
      <c r="A2472" t="s">
        <v>2493</v>
      </c>
      <c r="B2472" t="s">
        <v>10</v>
      </c>
      <c r="C2472" t="s">
        <v>56</v>
      </c>
      <c r="D2472" t="s">
        <v>3615</v>
      </c>
      <c r="E2472" t="s">
        <v>3612</v>
      </c>
      <c r="F2472" t="str">
        <f>WORKSHEET[[#This Row],[Depart From]]&amp;"-"&amp;WORKSHEET[[#This Row],[Arrive To]]</f>
        <v>Mombasa-Victoria</v>
      </c>
      <c r="G2472" s="2">
        <v>44734</v>
      </c>
      <c r="H2472" s="2">
        <v>44734</v>
      </c>
      <c r="I2472" s="2" t="str">
        <f t="shared" si="38"/>
        <v>Delivered</v>
      </c>
      <c r="J2472" s="2" t="str">
        <f>TEXT(WORKSHEET[[#This Row],[Offloading Date]], "mmm")</f>
        <v>Jun</v>
      </c>
      <c r="K2472" s="2" t="str">
        <f>IF(OR(WORKSHEET[[#This Row],[Year]]="", ISBLANK(WORKSHEET[[#This Row],[Year]]), WORKSHEET[[#This Row],[Year]]="null"), "Exclude", "Include")</f>
        <v>Include</v>
      </c>
      <c r="L2472" t="s">
        <v>12</v>
      </c>
      <c r="M2472" t="s">
        <v>12</v>
      </c>
      <c r="N2472" t="s">
        <v>13</v>
      </c>
      <c r="O2472">
        <v>30</v>
      </c>
      <c r="P2472">
        <v>4000</v>
      </c>
      <c r="Q2472" t="s">
        <v>2201</v>
      </c>
      <c r="R2472">
        <f>P2472 * _xll.XLOOKUP(Q2472,CALCULATION!$A$15:$A$17, CALCULATION!$B$15:$B$17 )</f>
        <v>227.6</v>
      </c>
      <c r="S2472" s="5">
        <f>O2472*P2472*_xll.XLOOKUP(Q2472,CALCULATION!$A$15:$A$17, CALCULATION!$B$15:$B$17)</f>
        <v>6828</v>
      </c>
      <c r="T2472">
        <v>2500</v>
      </c>
      <c r="U2472" t="s">
        <v>58</v>
      </c>
      <c r="V2472">
        <f>T2472 * _xll.XLOOKUP(U2472,CALCULATION!$A$15:$A$17, CALCULATION!$B$15:$B$17 )</f>
        <v>142.5</v>
      </c>
      <c r="W2472" s="5">
        <f>O2472*T2472*_xll.XLOOKUP(U2472,CALCULATION!$A$15:$A$17, CALCULATION!$B$15:$B$17)</f>
        <v>4275</v>
      </c>
      <c r="X2472" s="5">
        <f>WORKSHEET[[#This Row],[Clients Total Cost]] / WORKSHEET[[#This Row],[Clients Rate per T2 (USD)]]</f>
        <v>30</v>
      </c>
      <c r="Y2472" s="5">
        <f>WORKSHEET[[#This Row],[Clients Rate per T2 (USD)]] - WORKSHEET[[#This Row],[Supplier Rate Per t2 (USD)]]</f>
        <v>85.1</v>
      </c>
      <c r="Z2472" s="5">
        <f>WORKSHEET[[#This Row],[Profit Per T]] * WORKSHEET[[#This Row],[Weight]]</f>
        <v>2553</v>
      </c>
      <c r="AA2472">
        <v>0</v>
      </c>
      <c r="AB2472" s="1">
        <v>0</v>
      </c>
      <c r="AC2472" s="1">
        <v>0</v>
      </c>
      <c r="AD2472" s="1">
        <v>0</v>
      </c>
      <c r="AE2472" s="1">
        <f>WORKSHEET[[#This Row],[Delay at toll gate in days]] +WORKSHEET[[#This Row],[Delay at workshop in days]] +WORKSHEET[[#This Row],[Delay at border in days]]</f>
        <v>0</v>
      </c>
    </row>
    <row r="2473" spans="1:31" x14ac:dyDescent="0.35">
      <c r="A2473" t="s">
        <v>2494</v>
      </c>
      <c r="B2473" t="s">
        <v>10</v>
      </c>
      <c r="C2473" t="s">
        <v>56</v>
      </c>
      <c r="D2473" t="s">
        <v>3619</v>
      </c>
      <c r="E2473" t="s">
        <v>3617</v>
      </c>
      <c r="F2473" t="str">
        <f>WORKSHEET[[#This Row],[Depart From]]&amp;"-"&amp;WORKSHEET[[#This Row],[Arrive To]]</f>
        <v>Addis Ababa-Lagos</v>
      </c>
      <c r="G2473" s="2">
        <v>44734</v>
      </c>
      <c r="H2473" s="2">
        <v>44734</v>
      </c>
      <c r="I2473" s="2" t="str">
        <f t="shared" si="38"/>
        <v>Delivered</v>
      </c>
      <c r="J2473" s="2" t="str">
        <f>TEXT(WORKSHEET[[#This Row],[Offloading Date]], "mmm")</f>
        <v>Jun</v>
      </c>
      <c r="K2473" s="2" t="str">
        <f>IF(OR(WORKSHEET[[#This Row],[Year]]="", ISBLANK(WORKSHEET[[#This Row],[Year]]), WORKSHEET[[#This Row],[Year]]="null"), "Exclude", "Include")</f>
        <v>Include</v>
      </c>
      <c r="L2473" t="s">
        <v>12</v>
      </c>
      <c r="M2473" t="s">
        <v>12</v>
      </c>
      <c r="N2473" t="s">
        <v>13</v>
      </c>
      <c r="O2473">
        <v>30</v>
      </c>
      <c r="P2473">
        <v>4000</v>
      </c>
      <c r="Q2473" t="s">
        <v>2201</v>
      </c>
      <c r="R2473">
        <f>P2473 * _xll.XLOOKUP(Q2473,CALCULATION!$A$15:$A$17, CALCULATION!$B$15:$B$17 )</f>
        <v>227.6</v>
      </c>
      <c r="S2473" s="5">
        <f>O2473*P2473*_xll.XLOOKUP(Q2473,CALCULATION!$A$15:$A$17, CALCULATION!$B$15:$B$17)</f>
        <v>6828</v>
      </c>
      <c r="T2473">
        <v>2500</v>
      </c>
      <c r="U2473" t="s">
        <v>58</v>
      </c>
      <c r="V2473">
        <f>T2473 * _xll.XLOOKUP(U2473,CALCULATION!$A$15:$A$17, CALCULATION!$B$15:$B$17 )</f>
        <v>142.5</v>
      </c>
      <c r="W2473" s="5">
        <f>O2473*T2473*_xll.XLOOKUP(U2473,CALCULATION!$A$15:$A$17, CALCULATION!$B$15:$B$17)</f>
        <v>4275</v>
      </c>
      <c r="X2473" s="5">
        <f>WORKSHEET[[#This Row],[Clients Total Cost]] / WORKSHEET[[#This Row],[Clients Rate per T2 (USD)]]</f>
        <v>30</v>
      </c>
      <c r="Y2473" s="5">
        <f>WORKSHEET[[#This Row],[Clients Rate per T2 (USD)]] - WORKSHEET[[#This Row],[Supplier Rate Per t2 (USD)]]</f>
        <v>85.1</v>
      </c>
      <c r="Z2473" s="5">
        <f>WORKSHEET[[#This Row],[Profit Per T]] * WORKSHEET[[#This Row],[Weight]]</f>
        <v>2553</v>
      </c>
      <c r="AA2473">
        <v>1</v>
      </c>
      <c r="AB2473" s="1">
        <v>0</v>
      </c>
      <c r="AC2473" s="1">
        <v>0</v>
      </c>
      <c r="AD2473" s="1">
        <v>0</v>
      </c>
      <c r="AE2473" s="1">
        <f>WORKSHEET[[#This Row],[Delay at toll gate in days]] +WORKSHEET[[#This Row],[Delay at workshop in days]] +WORKSHEET[[#This Row],[Delay at border in days]]</f>
        <v>0</v>
      </c>
    </row>
    <row r="2474" spans="1:31" x14ac:dyDescent="0.35">
      <c r="A2474" t="s">
        <v>2495</v>
      </c>
      <c r="B2474" t="s">
        <v>10</v>
      </c>
      <c r="C2474" t="s">
        <v>56</v>
      </c>
      <c r="D2474" t="s">
        <v>3619</v>
      </c>
      <c r="E2474" t="s">
        <v>3617</v>
      </c>
      <c r="F2474" t="str">
        <f>WORKSHEET[[#This Row],[Depart From]]&amp;"-"&amp;WORKSHEET[[#This Row],[Arrive To]]</f>
        <v>Addis Ababa-Lagos</v>
      </c>
      <c r="G2474" s="2">
        <v>44734</v>
      </c>
      <c r="H2474" s="2">
        <v>44734</v>
      </c>
      <c r="I2474" s="2" t="str">
        <f t="shared" si="38"/>
        <v>Delivered</v>
      </c>
      <c r="J2474" s="2" t="str">
        <f>TEXT(WORKSHEET[[#This Row],[Offloading Date]], "mmm")</f>
        <v>Jun</v>
      </c>
      <c r="K2474" s="2" t="str">
        <f>IF(OR(WORKSHEET[[#This Row],[Year]]="", ISBLANK(WORKSHEET[[#This Row],[Year]]), WORKSHEET[[#This Row],[Year]]="null"), "Exclude", "Include")</f>
        <v>Include</v>
      </c>
      <c r="L2474" t="s">
        <v>12</v>
      </c>
      <c r="M2474" t="s">
        <v>12</v>
      </c>
      <c r="N2474" t="s">
        <v>13</v>
      </c>
      <c r="O2474">
        <v>30</v>
      </c>
      <c r="P2474">
        <v>4000</v>
      </c>
      <c r="Q2474" t="s">
        <v>2201</v>
      </c>
      <c r="R2474">
        <f>P2474 * _xll.XLOOKUP(Q2474,CALCULATION!$A$15:$A$17, CALCULATION!$B$15:$B$17 )</f>
        <v>227.6</v>
      </c>
      <c r="S2474" s="5">
        <f>O2474*P2474*_xll.XLOOKUP(Q2474,CALCULATION!$A$15:$A$17, CALCULATION!$B$15:$B$17)</f>
        <v>6828</v>
      </c>
      <c r="T2474">
        <v>2500</v>
      </c>
      <c r="U2474" t="s">
        <v>58</v>
      </c>
      <c r="V2474">
        <f>T2474 * _xll.XLOOKUP(U2474,CALCULATION!$A$15:$A$17, CALCULATION!$B$15:$B$17 )</f>
        <v>142.5</v>
      </c>
      <c r="W2474" s="5">
        <f>O2474*T2474*_xll.XLOOKUP(U2474,CALCULATION!$A$15:$A$17, CALCULATION!$B$15:$B$17)</f>
        <v>4275</v>
      </c>
      <c r="X2474" s="5">
        <f>WORKSHEET[[#This Row],[Clients Total Cost]] / WORKSHEET[[#This Row],[Clients Rate per T2 (USD)]]</f>
        <v>30</v>
      </c>
      <c r="Y2474" s="5">
        <f>WORKSHEET[[#This Row],[Clients Rate per T2 (USD)]] - WORKSHEET[[#This Row],[Supplier Rate Per t2 (USD)]]</f>
        <v>85.1</v>
      </c>
      <c r="Z2474" s="5">
        <f>WORKSHEET[[#This Row],[Profit Per T]] * WORKSHEET[[#This Row],[Weight]]</f>
        <v>2553</v>
      </c>
      <c r="AA2474">
        <v>1</v>
      </c>
      <c r="AB2474" s="1">
        <v>0</v>
      </c>
      <c r="AC2474" s="1">
        <v>0</v>
      </c>
      <c r="AD2474" s="1">
        <v>0</v>
      </c>
      <c r="AE2474" s="1">
        <f>WORKSHEET[[#This Row],[Delay at toll gate in days]] +WORKSHEET[[#This Row],[Delay at workshop in days]] +WORKSHEET[[#This Row],[Delay at border in days]]</f>
        <v>0</v>
      </c>
    </row>
    <row r="2475" spans="1:31" x14ac:dyDescent="0.35">
      <c r="A2475" t="s">
        <v>2496</v>
      </c>
      <c r="B2475" t="s">
        <v>10</v>
      </c>
      <c r="C2475" t="s">
        <v>56</v>
      </c>
      <c r="D2475" t="s">
        <v>3615</v>
      </c>
      <c r="E2475" t="s">
        <v>3614</v>
      </c>
      <c r="F2475" t="str">
        <f>WORKSHEET[[#This Row],[Depart From]]&amp;"-"&amp;WORKSHEET[[#This Row],[Arrive To]]</f>
        <v>Mombasa-Alger</v>
      </c>
      <c r="G2475" s="2">
        <v>44735</v>
      </c>
      <c r="H2475" s="2">
        <v>44735</v>
      </c>
      <c r="I2475" s="2" t="str">
        <f t="shared" si="38"/>
        <v>Delivered</v>
      </c>
      <c r="J2475" s="2" t="str">
        <f>TEXT(WORKSHEET[[#This Row],[Offloading Date]], "mmm")</f>
        <v>Jun</v>
      </c>
      <c r="K2475" s="2" t="str">
        <f>IF(OR(WORKSHEET[[#This Row],[Year]]="", ISBLANK(WORKSHEET[[#This Row],[Year]]), WORKSHEET[[#This Row],[Year]]="null"), "Exclude", "Include")</f>
        <v>Include</v>
      </c>
      <c r="L2475" t="s">
        <v>12</v>
      </c>
      <c r="M2475" t="s">
        <v>12</v>
      </c>
      <c r="N2475" t="s">
        <v>13</v>
      </c>
      <c r="O2475">
        <v>30</v>
      </c>
      <c r="P2475">
        <v>4000</v>
      </c>
      <c r="Q2475" t="s">
        <v>2201</v>
      </c>
      <c r="R2475">
        <f>P2475 * _xll.XLOOKUP(Q2475,CALCULATION!$A$15:$A$17, CALCULATION!$B$15:$B$17 )</f>
        <v>227.6</v>
      </c>
      <c r="S2475" s="5">
        <f>O2475*P2475*_xll.XLOOKUP(Q2475,CALCULATION!$A$15:$A$17, CALCULATION!$B$15:$B$17)</f>
        <v>6828</v>
      </c>
      <c r="T2475">
        <v>2500</v>
      </c>
      <c r="U2475" t="s">
        <v>58</v>
      </c>
      <c r="V2475">
        <f>T2475 * _xll.XLOOKUP(U2475,CALCULATION!$A$15:$A$17, CALCULATION!$B$15:$B$17 )</f>
        <v>142.5</v>
      </c>
      <c r="W2475" s="5">
        <f>O2475*T2475*_xll.XLOOKUP(U2475,CALCULATION!$A$15:$A$17, CALCULATION!$B$15:$B$17)</f>
        <v>4275</v>
      </c>
      <c r="X2475" s="5">
        <f>WORKSHEET[[#This Row],[Clients Total Cost]] / WORKSHEET[[#This Row],[Clients Rate per T2 (USD)]]</f>
        <v>30</v>
      </c>
      <c r="Y2475" s="5">
        <f>WORKSHEET[[#This Row],[Clients Rate per T2 (USD)]] - WORKSHEET[[#This Row],[Supplier Rate Per t2 (USD)]]</f>
        <v>85.1</v>
      </c>
      <c r="Z2475" s="5">
        <f>WORKSHEET[[#This Row],[Profit Per T]] * WORKSHEET[[#This Row],[Weight]]</f>
        <v>2553</v>
      </c>
      <c r="AA2475">
        <v>1</v>
      </c>
      <c r="AB2475" s="1">
        <v>0</v>
      </c>
      <c r="AC2475" s="1">
        <v>0</v>
      </c>
      <c r="AD2475" s="1">
        <v>0</v>
      </c>
      <c r="AE2475" s="1">
        <f>WORKSHEET[[#This Row],[Delay at toll gate in days]] +WORKSHEET[[#This Row],[Delay at workshop in days]] +WORKSHEET[[#This Row],[Delay at border in days]]</f>
        <v>0</v>
      </c>
    </row>
    <row r="2476" spans="1:31" x14ac:dyDescent="0.35">
      <c r="A2476" t="s">
        <v>2497</v>
      </c>
      <c r="B2476" t="s">
        <v>10</v>
      </c>
      <c r="C2476" t="s">
        <v>56</v>
      </c>
      <c r="D2476" t="s">
        <v>3616</v>
      </c>
      <c r="E2476" t="s">
        <v>3612</v>
      </c>
      <c r="F2476" t="str">
        <f>WORKSHEET[[#This Row],[Depart From]]&amp;"-"&amp;WORKSHEET[[#This Row],[Arrive To]]</f>
        <v>Marrakech-Victoria</v>
      </c>
      <c r="G2476" s="2">
        <v>44735</v>
      </c>
      <c r="H2476" s="2">
        <v>44735</v>
      </c>
      <c r="I2476" s="2" t="str">
        <f t="shared" si="38"/>
        <v>Delivered</v>
      </c>
      <c r="J2476" s="2" t="str">
        <f>TEXT(WORKSHEET[[#This Row],[Offloading Date]], "mmm")</f>
        <v>Jun</v>
      </c>
      <c r="K2476" s="2" t="str">
        <f>IF(OR(WORKSHEET[[#This Row],[Year]]="", ISBLANK(WORKSHEET[[#This Row],[Year]]), WORKSHEET[[#This Row],[Year]]="null"), "Exclude", "Include")</f>
        <v>Include</v>
      </c>
      <c r="L2476" t="s">
        <v>12</v>
      </c>
      <c r="M2476" t="s">
        <v>12</v>
      </c>
      <c r="N2476" t="s">
        <v>13</v>
      </c>
      <c r="O2476">
        <v>30</v>
      </c>
      <c r="P2476">
        <v>4000</v>
      </c>
      <c r="Q2476" t="s">
        <v>2201</v>
      </c>
      <c r="R2476">
        <f>P2476 * _xll.XLOOKUP(Q2476,CALCULATION!$A$15:$A$17, CALCULATION!$B$15:$B$17 )</f>
        <v>227.6</v>
      </c>
      <c r="S2476" s="5">
        <f>O2476*P2476*_xll.XLOOKUP(Q2476,CALCULATION!$A$15:$A$17, CALCULATION!$B$15:$B$17)</f>
        <v>6828</v>
      </c>
      <c r="T2476">
        <v>2500</v>
      </c>
      <c r="U2476" t="s">
        <v>58</v>
      </c>
      <c r="V2476">
        <f>T2476 * _xll.XLOOKUP(U2476,CALCULATION!$A$15:$A$17, CALCULATION!$B$15:$B$17 )</f>
        <v>142.5</v>
      </c>
      <c r="W2476" s="5">
        <f>O2476*T2476*_xll.XLOOKUP(U2476,CALCULATION!$A$15:$A$17, CALCULATION!$B$15:$B$17)</f>
        <v>4275</v>
      </c>
      <c r="X2476" s="5">
        <f>WORKSHEET[[#This Row],[Clients Total Cost]] / WORKSHEET[[#This Row],[Clients Rate per T2 (USD)]]</f>
        <v>30</v>
      </c>
      <c r="Y2476" s="5">
        <f>WORKSHEET[[#This Row],[Clients Rate per T2 (USD)]] - WORKSHEET[[#This Row],[Supplier Rate Per t2 (USD)]]</f>
        <v>85.1</v>
      </c>
      <c r="Z2476" s="5">
        <f>WORKSHEET[[#This Row],[Profit Per T]] * WORKSHEET[[#This Row],[Weight]]</f>
        <v>2553</v>
      </c>
      <c r="AA2476">
        <v>1</v>
      </c>
      <c r="AB2476" s="1">
        <v>0</v>
      </c>
      <c r="AC2476" s="1">
        <v>0</v>
      </c>
      <c r="AD2476" s="1">
        <v>0</v>
      </c>
      <c r="AE2476" s="1">
        <f>WORKSHEET[[#This Row],[Delay at toll gate in days]] +WORKSHEET[[#This Row],[Delay at workshop in days]] +WORKSHEET[[#This Row],[Delay at border in days]]</f>
        <v>0</v>
      </c>
    </row>
    <row r="2477" spans="1:31" x14ac:dyDescent="0.35">
      <c r="A2477" t="s">
        <v>2498</v>
      </c>
      <c r="B2477" t="s">
        <v>10</v>
      </c>
      <c r="C2477" t="s">
        <v>56</v>
      </c>
      <c r="D2477" t="s">
        <v>3616</v>
      </c>
      <c r="E2477" t="s">
        <v>3614</v>
      </c>
      <c r="F2477" t="str">
        <f>WORKSHEET[[#This Row],[Depart From]]&amp;"-"&amp;WORKSHEET[[#This Row],[Arrive To]]</f>
        <v>Marrakech-Alger</v>
      </c>
      <c r="G2477" s="2">
        <v>44735</v>
      </c>
      <c r="H2477" s="2">
        <v>44735</v>
      </c>
      <c r="I2477" s="2" t="str">
        <f t="shared" si="38"/>
        <v>Delivered</v>
      </c>
      <c r="J2477" s="2" t="str">
        <f>TEXT(WORKSHEET[[#This Row],[Offloading Date]], "mmm")</f>
        <v>Jun</v>
      </c>
      <c r="K2477" s="2" t="str">
        <f>IF(OR(WORKSHEET[[#This Row],[Year]]="", ISBLANK(WORKSHEET[[#This Row],[Year]]), WORKSHEET[[#This Row],[Year]]="null"), "Exclude", "Include")</f>
        <v>Include</v>
      </c>
      <c r="L2477" t="s">
        <v>12</v>
      </c>
      <c r="M2477" t="s">
        <v>12</v>
      </c>
      <c r="N2477" t="s">
        <v>13</v>
      </c>
      <c r="O2477">
        <v>30</v>
      </c>
      <c r="P2477">
        <v>4000</v>
      </c>
      <c r="Q2477" t="s">
        <v>2201</v>
      </c>
      <c r="R2477">
        <f>P2477 * _xll.XLOOKUP(Q2477,CALCULATION!$A$15:$A$17, CALCULATION!$B$15:$B$17 )</f>
        <v>227.6</v>
      </c>
      <c r="S2477" s="5">
        <f>O2477*P2477*_xll.XLOOKUP(Q2477,CALCULATION!$A$15:$A$17, CALCULATION!$B$15:$B$17)</f>
        <v>6828</v>
      </c>
      <c r="T2477">
        <v>2500</v>
      </c>
      <c r="U2477" t="s">
        <v>58</v>
      </c>
      <c r="V2477">
        <f>T2477 * _xll.XLOOKUP(U2477,CALCULATION!$A$15:$A$17, CALCULATION!$B$15:$B$17 )</f>
        <v>142.5</v>
      </c>
      <c r="W2477" s="5">
        <f>O2477*T2477*_xll.XLOOKUP(U2477,CALCULATION!$A$15:$A$17, CALCULATION!$B$15:$B$17)</f>
        <v>4275</v>
      </c>
      <c r="X2477" s="5">
        <f>WORKSHEET[[#This Row],[Clients Total Cost]] / WORKSHEET[[#This Row],[Clients Rate per T2 (USD)]]</f>
        <v>30</v>
      </c>
      <c r="Y2477" s="5">
        <f>WORKSHEET[[#This Row],[Clients Rate per T2 (USD)]] - WORKSHEET[[#This Row],[Supplier Rate Per t2 (USD)]]</f>
        <v>85.1</v>
      </c>
      <c r="Z2477" s="5">
        <f>WORKSHEET[[#This Row],[Profit Per T]] * WORKSHEET[[#This Row],[Weight]]</f>
        <v>2553</v>
      </c>
      <c r="AA2477">
        <v>1</v>
      </c>
      <c r="AB2477" s="1">
        <v>0</v>
      </c>
      <c r="AC2477" s="1">
        <v>0</v>
      </c>
      <c r="AD2477" s="1">
        <v>0</v>
      </c>
      <c r="AE2477" s="1">
        <f>WORKSHEET[[#This Row],[Delay at toll gate in days]] +WORKSHEET[[#This Row],[Delay at workshop in days]] +WORKSHEET[[#This Row],[Delay at border in days]]</f>
        <v>0</v>
      </c>
    </row>
    <row r="2478" spans="1:31" x14ac:dyDescent="0.35">
      <c r="A2478" t="s">
        <v>2499</v>
      </c>
      <c r="B2478" t="s">
        <v>10</v>
      </c>
      <c r="C2478" t="s">
        <v>56</v>
      </c>
      <c r="D2478" t="s">
        <v>3619</v>
      </c>
      <c r="E2478" t="s">
        <v>3617</v>
      </c>
      <c r="F2478" t="str">
        <f>WORKSHEET[[#This Row],[Depart From]]&amp;"-"&amp;WORKSHEET[[#This Row],[Arrive To]]</f>
        <v>Addis Ababa-Lagos</v>
      </c>
      <c r="G2478" s="2">
        <v>44736</v>
      </c>
      <c r="H2478" s="2">
        <v>44736</v>
      </c>
      <c r="I2478" s="2" t="str">
        <f t="shared" si="38"/>
        <v>Delivered</v>
      </c>
      <c r="J2478" s="2" t="str">
        <f>TEXT(WORKSHEET[[#This Row],[Offloading Date]], "mmm")</f>
        <v>Jun</v>
      </c>
      <c r="K2478" s="2" t="str">
        <f>IF(OR(WORKSHEET[[#This Row],[Year]]="", ISBLANK(WORKSHEET[[#This Row],[Year]]), WORKSHEET[[#This Row],[Year]]="null"), "Exclude", "Include")</f>
        <v>Include</v>
      </c>
      <c r="L2478" t="s">
        <v>12</v>
      </c>
      <c r="M2478" t="s">
        <v>12</v>
      </c>
      <c r="N2478" t="s">
        <v>13</v>
      </c>
      <c r="O2478">
        <v>30</v>
      </c>
      <c r="P2478">
        <v>4000</v>
      </c>
      <c r="Q2478" t="s">
        <v>2201</v>
      </c>
      <c r="R2478">
        <f>P2478 * _xll.XLOOKUP(Q2478,CALCULATION!$A$15:$A$17, CALCULATION!$B$15:$B$17 )</f>
        <v>227.6</v>
      </c>
      <c r="S2478" s="5">
        <f>O2478*P2478*_xll.XLOOKUP(Q2478,CALCULATION!$A$15:$A$17, CALCULATION!$B$15:$B$17)</f>
        <v>6828</v>
      </c>
      <c r="T2478">
        <v>2500</v>
      </c>
      <c r="U2478" t="s">
        <v>58</v>
      </c>
      <c r="V2478">
        <f>T2478 * _xll.XLOOKUP(U2478,CALCULATION!$A$15:$A$17, CALCULATION!$B$15:$B$17 )</f>
        <v>142.5</v>
      </c>
      <c r="W2478" s="5">
        <f>O2478*T2478*_xll.XLOOKUP(U2478,CALCULATION!$A$15:$A$17, CALCULATION!$B$15:$B$17)</f>
        <v>4275</v>
      </c>
      <c r="X2478" s="5">
        <f>WORKSHEET[[#This Row],[Clients Total Cost]] / WORKSHEET[[#This Row],[Clients Rate per T2 (USD)]]</f>
        <v>30</v>
      </c>
      <c r="Y2478" s="5">
        <f>WORKSHEET[[#This Row],[Clients Rate per T2 (USD)]] - WORKSHEET[[#This Row],[Supplier Rate Per t2 (USD)]]</f>
        <v>85.1</v>
      </c>
      <c r="Z2478" s="5">
        <f>WORKSHEET[[#This Row],[Profit Per T]] * WORKSHEET[[#This Row],[Weight]]</f>
        <v>2553</v>
      </c>
      <c r="AA2478">
        <v>1</v>
      </c>
      <c r="AB2478" s="1">
        <v>0</v>
      </c>
      <c r="AC2478" s="1">
        <v>0</v>
      </c>
      <c r="AD2478" s="1">
        <v>0</v>
      </c>
      <c r="AE2478" s="1">
        <f>WORKSHEET[[#This Row],[Delay at toll gate in days]] +WORKSHEET[[#This Row],[Delay at workshop in days]] +WORKSHEET[[#This Row],[Delay at border in days]]</f>
        <v>0</v>
      </c>
    </row>
    <row r="2479" spans="1:31" x14ac:dyDescent="0.35">
      <c r="A2479" t="s">
        <v>2500</v>
      </c>
      <c r="B2479" t="s">
        <v>10</v>
      </c>
      <c r="C2479" t="s">
        <v>56</v>
      </c>
      <c r="D2479" t="s">
        <v>3611</v>
      </c>
      <c r="E2479" t="s">
        <v>3617</v>
      </c>
      <c r="F2479" t="str">
        <f>WORKSHEET[[#This Row],[Depart From]]&amp;"-"&amp;WORKSHEET[[#This Row],[Arrive To]]</f>
        <v>Mogadishu-Lagos</v>
      </c>
      <c r="G2479" s="2">
        <v>44736</v>
      </c>
      <c r="H2479" s="2">
        <v>44736</v>
      </c>
      <c r="I2479" s="2" t="str">
        <f t="shared" si="38"/>
        <v>Delivered</v>
      </c>
      <c r="J2479" s="2" t="str">
        <f>TEXT(WORKSHEET[[#This Row],[Offloading Date]], "mmm")</f>
        <v>Jun</v>
      </c>
      <c r="K2479" s="2" t="str">
        <f>IF(OR(WORKSHEET[[#This Row],[Year]]="", ISBLANK(WORKSHEET[[#This Row],[Year]]), WORKSHEET[[#This Row],[Year]]="null"), "Exclude", "Include")</f>
        <v>Include</v>
      </c>
      <c r="L2479" t="s">
        <v>12</v>
      </c>
      <c r="M2479" t="s">
        <v>12</v>
      </c>
      <c r="N2479" t="s">
        <v>13</v>
      </c>
      <c r="O2479">
        <v>30</v>
      </c>
      <c r="P2479">
        <v>4000</v>
      </c>
      <c r="Q2479" t="s">
        <v>2201</v>
      </c>
      <c r="R2479">
        <f>P2479 * _xll.XLOOKUP(Q2479,CALCULATION!$A$15:$A$17, CALCULATION!$B$15:$B$17 )</f>
        <v>227.6</v>
      </c>
      <c r="S2479" s="5">
        <f>O2479*P2479*_xll.XLOOKUP(Q2479,CALCULATION!$A$15:$A$17, CALCULATION!$B$15:$B$17)</f>
        <v>6828</v>
      </c>
      <c r="T2479">
        <v>2500</v>
      </c>
      <c r="U2479" t="s">
        <v>58</v>
      </c>
      <c r="V2479">
        <f>T2479 * _xll.XLOOKUP(U2479,CALCULATION!$A$15:$A$17, CALCULATION!$B$15:$B$17 )</f>
        <v>142.5</v>
      </c>
      <c r="W2479" s="5">
        <f>O2479*T2479*_xll.XLOOKUP(U2479,CALCULATION!$A$15:$A$17, CALCULATION!$B$15:$B$17)</f>
        <v>4275</v>
      </c>
      <c r="X2479" s="5">
        <f>WORKSHEET[[#This Row],[Clients Total Cost]] / WORKSHEET[[#This Row],[Clients Rate per T2 (USD)]]</f>
        <v>30</v>
      </c>
      <c r="Y2479" s="5">
        <f>WORKSHEET[[#This Row],[Clients Rate per T2 (USD)]] - WORKSHEET[[#This Row],[Supplier Rate Per t2 (USD)]]</f>
        <v>85.1</v>
      </c>
      <c r="Z2479" s="5">
        <f>WORKSHEET[[#This Row],[Profit Per T]] * WORKSHEET[[#This Row],[Weight]]</f>
        <v>2553</v>
      </c>
      <c r="AA2479">
        <v>0</v>
      </c>
      <c r="AB2479" s="1">
        <v>0</v>
      </c>
      <c r="AC2479" s="1">
        <v>0</v>
      </c>
      <c r="AD2479" s="1">
        <v>0</v>
      </c>
      <c r="AE2479" s="1">
        <f>WORKSHEET[[#This Row],[Delay at toll gate in days]] +WORKSHEET[[#This Row],[Delay at workshop in days]] +WORKSHEET[[#This Row],[Delay at border in days]]</f>
        <v>0</v>
      </c>
    </row>
    <row r="2480" spans="1:31" x14ac:dyDescent="0.35">
      <c r="A2480" t="s">
        <v>2501</v>
      </c>
      <c r="B2480" t="s">
        <v>10</v>
      </c>
      <c r="C2480" t="s">
        <v>56</v>
      </c>
      <c r="D2480" t="s">
        <v>3620</v>
      </c>
      <c r="E2480" t="s">
        <v>3617</v>
      </c>
      <c r="F2480" t="str">
        <f>WORKSHEET[[#This Row],[Depart From]]&amp;"-"&amp;WORKSHEET[[#This Row],[Arrive To]]</f>
        <v>Zanzibar-Lagos</v>
      </c>
      <c r="G2480" s="2">
        <v>44736</v>
      </c>
      <c r="H2480" s="2">
        <v>44736</v>
      </c>
      <c r="I2480" s="2" t="str">
        <f t="shared" si="38"/>
        <v>Delivered</v>
      </c>
      <c r="J2480" s="2" t="str">
        <f>TEXT(WORKSHEET[[#This Row],[Offloading Date]], "mmm")</f>
        <v>Jun</v>
      </c>
      <c r="K2480" s="2" t="str">
        <f>IF(OR(WORKSHEET[[#This Row],[Year]]="", ISBLANK(WORKSHEET[[#This Row],[Year]]), WORKSHEET[[#This Row],[Year]]="null"), "Exclude", "Include")</f>
        <v>Include</v>
      </c>
      <c r="L2480" t="s">
        <v>12</v>
      </c>
      <c r="M2480" t="s">
        <v>12</v>
      </c>
      <c r="N2480" t="s">
        <v>13</v>
      </c>
      <c r="O2480">
        <v>30</v>
      </c>
      <c r="P2480">
        <v>4000</v>
      </c>
      <c r="Q2480" t="s">
        <v>2201</v>
      </c>
      <c r="R2480">
        <f>P2480 * _xll.XLOOKUP(Q2480,CALCULATION!$A$15:$A$17, CALCULATION!$B$15:$B$17 )</f>
        <v>227.6</v>
      </c>
      <c r="S2480" s="5">
        <f>O2480*P2480*_xll.XLOOKUP(Q2480,CALCULATION!$A$15:$A$17, CALCULATION!$B$15:$B$17)</f>
        <v>6828</v>
      </c>
      <c r="T2480">
        <v>2500</v>
      </c>
      <c r="U2480" t="s">
        <v>58</v>
      </c>
      <c r="V2480">
        <f>T2480 * _xll.XLOOKUP(U2480,CALCULATION!$A$15:$A$17, CALCULATION!$B$15:$B$17 )</f>
        <v>142.5</v>
      </c>
      <c r="W2480" s="5">
        <f>O2480*T2480*_xll.XLOOKUP(U2480,CALCULATION!$A$15:$A$17, CALCULATION!$B$15:$B$17)</f>
        <v>4275</v>
      </c>
      <c r="X2480" s="5">
        <f>WORKSHEET[[#This Row],[Clients Total Cost]] / WORKSHEET[[#This Row],[Clients Rate per T2 (USD)]]</f>
        <v>30</v>
      </c>
      <c r="Y2480" s="5">
        <f>WORKSHEET[[#This Row],[Clients Rate per T2 (USD)]] - WORKSHEET[[#This Row],[Supplier Rate Per t2 (USD)]]</f>
        <v>85.1</v>
      </c>
      <c r="Z2480" s="5">
        <f>WORKSHEET[[#This Row],[Profit Per T]] * WORKSHEET[[#This Row],[Weight]]</f>
        <v>2553</v>
      </c>
      <c r="AA2480">
        <v>1</v>
      </c>
      <c r="AB2480" s="1">
        <v>0</v>
      </c>
      <c r="AC2480" s="1">
        <v>0</v>
      </c>
      <c r="AD2480" s="1">
        <v>0</v>
      </c>
      <c r="AE2480" s="1">
        <f>WORKSHEET[[#This Row],[Delay at toll gate in days]] +WORKSHEET[[#This Row],[Delay at workshop in days]] +WORKSHEET[[#This Row],[Delay at border in days]]</f>
        <v>0</v>
      </c>
    </row>
    <row r="2481" spans="1:31" x14ac:dyDescent="0.35">
      <c r="A2481" t="s">
        <v>2502</v>
      </c>
      <c r="B2481" t="s">
        <v>10</v>
      </c>
      <c r="C2481" t="s">
        <v>56</v>
      </c>
      <c r="D2481" t="s">
        <v>3616</v>
      </c>
      <c r="E2481" t="s">
        <v>3614</v>
      </c>
      <c r="F2481" t="str">
        <f>WORKSHEET[[#This Row],[Depart From]]&amp;"-"&amp;WORKSHEET[[#This Row],[Arrive To]]</f>
        <v>Marrakech-Alger</v>
      </c>
      <c r="G2481" s="2">
        <v>44736</v>
      </c>
      <c r="H2481" s="2">
        <v>44736</v>
      </c>
      <c r="I2481" s="2" t="str">
        <f t="shared" si="38"/>
        <v>Delivered</v>
      </c>
      <c r="J2481" s="2" t="str">
        <f>TEXT(WORKSHEET[[#This Row],[Offloading Date]], "mmm")</f>
        <v>Jun</v>
      </c>
      <c r="K2481" s="2" t="str">
        <f>IF(OR(WORKSHEET[[#This Row],[Year]]="", ISBLANK(WORKSHEET[[#This Row],[Year]]), WORKSHEET[[#This Row],[Year]]="null"), "Exclude", "Include")</f>
        <v>Include</v>
      </c>
      <c r="L2481" t="s">
        <v>12</v>
      </c>
      <c r="M2481" t="s">
        <v>12</v>
      </c>
      <c r="N2481" t="s">
        <v>13</v>
      </c>
      <c r="O2481">
        <v>30</v>
      </c>
      <c r="P2481">
        <v>4000</v>
      </c>
      <c r="Q2481" t="s">
        <v>2201</v>
      </c>
      <c r="R2481">
        <f>P2481 * _xll.XLOOKUP(Q2481,CALCULATION!$A$15:$A$17, CALCULATION!$B$15:$B$17 )</f>
        <v>227.6</v>
      </c>
      <c r="S2481" s="5">
        <f>O2481*P2481*_xll.XLOOKUP(Q2481,CALCULATION!$A$15:$A$17, CALCULATION!$B$15:$B$17)</f>
        <v>6828</v>
      </c>
      <c r="T2481">
        <v>2500</v>
      </c>
      <c r="U2481" t="s">
        <v>58</v>
      </c>
      <c r="V2481">
        <f>T2481 * _xll.XLOOKUP(U2481,CALCULATION!$A$15:$A$17, CALCULATION!$B$15:$B$17 )</f>
        <v>142.5</v>
      </c>
      <c r="W2481" s="5">
        <f>O2481*T2481*_xll.XLOOKUP(U2481,CALCULATION!$A$15:$A$17, CALCULATION!$B$15:$B$17)</f>
        <v>4275</v>
      </c>
      <c r="X2481" s="5">
        <f>WORKSHEET[[#This Row],[Clients Total Cost]] / WORKSHEET[[#This Row],[Clients Rate per T2 (USD)]]</f>
        <v>30</v>
      </c>
      <c r="Y2481" s="5">
        <f>WORKSHEET[[#This Row],[Clients Rate per T2 (USD)]] - WORKSHEET[[#This Row],[Supplier Rate Per t2 (USD)]]</f>
        <v>85.1</v>
      </c>
      <c r="Z2481" s="5">
        <f>WORKSHEET[[#This Row],[Profit Per T]] * WORKSHEET[[#This Row],[Weight]]</f>
        <v>2553</v>
      </c>
      <c r="AA2481">
        <v>1</v>
      </c>
      <c r="AB2481" s="1">
        <v>0</v>
      </c>
      <c r="AC2481" s="1">
        <v>0</v>
      </c>
      <c r="AD2481" s="1">
        <v>0</v>
      </c>
      <c r="AE2481" s="1">
        <f>WORKSHEET[[#This Row],[Delay at toll gate in days]] +WORKSHEET[[#This Row],[Delay at workshop in days]] +WORKSHEET[[#This Row],[Delay at border in days]]</f>
        <v>0</v>
      </c>
    </row>
    <row r="2482" spans="1:31" x14ac:dyDescent="0.35">
      <c r="A2482" t="s">
        <v>2503</v>
      </c>
      <c r="B2482" t="s">
        <v>10</v>
      </c>
      <c r="C2482" t="s">
        <v>56</v>
      </c>
      <c r="D2482" t="s">
        <v>3615</v>
      </c>
      <c r="E2482" t="s">
        <v>3614</v>
      </c>
      <c r="F2482" t="str">
        <f>WORKSHEET[[#This Row],[Depart From]]&amp;"-"&amp;WORKSHEET[[#This Row],[Arrive To]]</f>
        <v>Mombasa-Alger</v>
      </c>
      <c r="G2482" s="2">
        <v>44736</v>
      </c>
      <c r="H2482" s="2">
        <v>44736</v>
      </c>
      <c r="I2482" s="2" t="str">
        <f t="shared" si="38"/>
        <v>Delivered</v>
      </c>
      <c r="J2482" s="2" t="str">
        <f>TEXT(WORKSHEET[[#This Row],[Offloading Date]], "mmm")</f>
        <v>Jun</v>
      </c>
      <c r="K2482" s="2" t="str">
        <f>IF(OR(WORKSHEET[[#This Row],[Year]]="", ISBLANK(WORKSHEET[[#This Row],[Year]]), WORKSHEET[[#This Row],[Year]]="null"), "Exclude", "Include")</f>
        <v>Include</v>
      </c>
      <c r="L2482" t="s">
        <v>12</v>
      </c>
      <c r="M2482" t="s">
        <v>12</v>
      </c>
      <c r="N2482" t="s">
        <v>13</v>
      </c>
      <c r="O2482">
        <v>30</v>
      </c>
      <c r="P2482">
        <v>4000</v>
      </c>
      <c r="Q2482" t="s">
        <v>2201</v>
      </c>
      <c r="R2482">
        <f>P2482 * _xll.XLOOKUP(Q2482,CALCULATION!$A$15:$A$17, CALCULATION!$B$15:$B$17 )</f>
        <v>227.6</v>
      </c>
      <c r="S2482" s="5">
        <f>O2482*P2482*_xll.XLOOKUP(Q2482,CALCULATION!$A$15:$A$17, CALCULATION!$B$15:$B$17)</f>
        <v>6828</v>
      </c>
      <c r="T2482">
        <v>2500</v>
      </c>
      <c r="U2482" t="s">
        <v>58</v>
      </c>
      <c r="V2482">
        <f>T2482 * _xll.XLOOKUP(U2482,CALCULATION!$A$15:$A$17, CALCULATION!$B$15:$B$17 )</f>
        <v>142.5</v>
      </c>
      <c r="W2482" s="5">
        <f>O2482*T2482*_xll.XLOOKUP(U2482,CALCULATION!$A$15:$A$17, CALCULATION!$B$15:$B$17)</f>
        <v>4275</v>
      </c>
      <c r="X2482" s="5">
        <f>WORKSHEET[[#This Row],[Clients Total Cost]] / WORKSHEET[[#This Row],[Clients Rate per T2 (USD)]]</f>
        <v>30</v>
      </c>
      <c r="Y2482" s="5">
        <f>WORKSHEET[[#This Row],[Clients Rate per T2 (USD)]] - WORKSHEET[[#This Row],[Supplier Rate Per t2 (USD)]]</f>
        <v>85.1</v>
      </c>
      <c r="Z2482" s="5">
        <f>WORKSHEET[[#This Row],[Profit Per T]] * WORKSHEET[[#This Row],[Weight]]</f>
        <v>2553</v>
      </c>
      <c r="AA2482">
        <v>1</v>
      </c>
      <c r="AB2482" s="1">
        <v>0</v>
      </c>
      <c r="AC2482" s="1">
        <v>0</v>
      </c>
      <c r="AD2482" s="1">
        <v>0</v>
      </c>
      <c r="AE2482" s="1">
        <f>WORKSHEET[[#This Row],[Delay at toll gate in days]] +WORKSHEET[[#This Row],[Delay at workshop in days]] +WORKSHEET[[#This Row],[Delay at border in days]]</f>
        <v>0</v>
      </c>
    </row>
    <row r="2483" spans="1:31" x14ac:dyDescent="0.35">
      <c r="A2483" t="s">
        <v>2504</v>
      </c>
      <c r="B2483" t="s">
        <v>10</v>
      </c>
      <c r="C2483" t="s">
        <v>56</v>
      </c>
      <c r="D2483" t="s">
        <v>3611</v>
      </c>
      <c r="E2483" t="s">
        <v>3617</v>
      </c>
      <c r="F2483" t="str">
        <f>WORKSHEET[[#This Row],[Depart From]]&amp;"-"&amp;WORKSHEET[[#This Row],[Arrive To]]</f>
        <v>Mogadishu-Lagos</v>
      </c>
      <c r="G2483" s="2">
        <v>44736</v>
      </c>
      <c r="H2483" s="2">
        <v>44736</v>
      </c>
      <c r="I2483" s="2" t="str">
        <f t="shared" si="38"/>
        <v>Delivered</v>
      </c>
      <c r="J2483" s="2" t="str">
        <f>TEXT(WORKSHEET[[#This Row],[Offloading Date]], "mmm")</f>
        <v>Jun</v>
      </c>
      <c r="K2483" s="2" t="str">
        <f>IF(OR(WORKSHEET[[#This Row],[Year]]="", ISBLANK(WORKSHEET[[#This Row],[Year]]), WORKSHEET[[#This Row],[Year]]="null"), "Exclude", "Include")</f>
        <v>Include</v>
      </c>
      <c r="L2483" t="s">
        <v>12</v>
      </c>
      <c r="M2483" t="s">
        <v>12</v>
      </c>
      <c r="N2483" t="s">
        <v>13</v>
      </c>
      <c r="O2483">
        <v>30</v>
      </c>
      <c r="P2483">
        <v>4000</v>
      </c>
      <c r="Q2483" t="s">
        <v>2201</v>
      </c>
      <c r="R2483">
        <f>P2483 * _xll.XLOOKUP(Q2483,CALCULATION!$A$15:$A$17, CALCULATION!$B$15:$B$17 )</f>
        <v>227.6</v>
      </c>
      <c r="S2483" s="5">
        <f>O2483*P2483*_xll.XLOOKUP(Q2483,CALCULATION!$A$15:$A$17, CALCULATION!$B$15:$B$17)</f>
        <v>6828</v>
      </c>
      <c r="T2483">
        <v>2500</v>
      </c>
      <c r="U2483" t="s">
        <v>58</v>
      </c>
      <c r="V2483">
        <f>T2483 * _xll.XLOOKUP(U2483,CALCULATION!$A$15:$A$17, CALCULATION!$B$15:$B$17 )</f>
        <v>142.5</v>
      </c>
      <c r="W2483" s="5">
        <f>O2483*T2483*_xll.XLOOKUP(U2483,CALCULATION!$A$15:$A$17, CALCULATION!$B$15:$B$17)</f>
        <v>4275</v>
      </c>
      <c r="X2483" s="5">
        <f>WORKSHEET[[#This Row],[Clients Total Cost]] / WORKSHEET[[#This Row],[Clients Rate per T2 (USD)]]</f>
        <v>30</v>
      </c>
      <c r="Y2483" s="5">
        <f>WORKSHEET[[#This Row],[Clients Rate per T2 (USD)]] - WORKSHEET[[#This Row],[Supplier Rate Per t2 (USD)]]</f>
        <v>85.1</v>
      </c>
      <c r="Z2483" s="5">
        <f>WORKSHEET[[#This Row],[Profit Per T]] * WORKSHEET[[#This Row],[Weight]]</f>
        <v>2553</v>
      </c>
      <c r="AA2483">
        <v>0</v>
      </c>
      <c r="AB2483" s="1">
        <v>0</v>
      </c>
      <c r="AC2483" s="1">
        <v>0</v>
      </c>
      <c r="AD2483" s="1">
        <v>0</v>
      </c>
      <c r="AE2483" s="1">
        <f>WORKSHEET[[#This Row],[Delay at toll gate in days]] +WORKSHEET[[#This Row],[Delay at workshop in days]] +WORKSHEET[[#This Row],[Delay at border in days]]</f>
        <v>0</v>
      </c>
    </row>
    <row r="2484" spans="1:31" x14ac:dyDescent="0.35">
      <c r="A2484" t="s">
        <v>2505</v>
      </c>
      <c r="B2484" t="s">
        <v>10</v>
      </c>
      <c r="C2484" t="s">
        <v>56</v>
      </c>
      <c r="D2484" t="s">
        <v>3616</v>
      </c>
      <c r="E2484" t="s">
        <v>3612</v>
      </c>
      <c r="F2484" t="str">
        <f>WORKSHEET[[#This Row],[Depart From]]&amp;"-"&amp;WORKSHEET[[#This Row],[Arrive To]]</f>
        <v>Marrakech-Victoria</v>
      </c>
      <c r="G2484" s="2">
        <v>44736</v>
      </c>
      <c r="H2484" s="2">
        <v>44736</v>
      </c>
      <c r="I2484" s="2" t="str">
        <f t="shared" si="38"/>
        <v>Delivered</v>
      </c>
      <c r="J2484" s="2" t="str">
        <f>TEXT(WORKSHEET[[#This Row],[Offloading Date]], "mmm")</f>
        <v>Jun</v>
      </c>
      <c r="K2484" s="2" t="str">
        <f>IF(OR(WORKSHEET[[#This Row],[Year]]="", ISBLANK(WORKSHEET[[#This Row],[Year]]), WORKSHEET[[#This Row],[Year]]="null"), "Exclude", "Include")</f>
        <v>Include</v>
      </c>
      <c r="L2484" t="s">
        <v>12</v>
      </c>
      <c r="M2484" t="s">
        <v>12</v>
      </c>
      <c r="N2484" t="s">
        <v>13</v>
      </c>
      <c r="O2484">
        <v>30</v>
      </c>
      <c r="P2484">
        <v>4000</v>
      </c>
      <c r="Q2484" t="s">
        <v>2201</v>
      </c>
      <c r="R2484">
        <f>P2484 * _xll.XLOOKUP(Q2484,CALCULATION!$A$15:$A$17, CALCULATION!$B$15:$B$17 )</f>
        <v>227.6</v>
      </c>
      <c r="S2484" s="5">
        <f>O2484*P2484*_xll.XLOOKUP(Q2484,CALCULATION!$A$15:$A$17, CALCULATION!$B$15:$B$17)</f>
        <v>6828</v>
      </c>
      <c r="T2484">
        <v>2500</v>
      </c>
      <c r="U2484" t="s">
        <v>58</v>
      </c>
      <c r="V2484">
        <f>T2484 * _xll.XLOOKUP(U2484,CALCULATION!$A$15:$A$17, CALCULATION!$B$15:$B$17 )</f>
        <v>142.5</v>
      </c>
      <c r="W2484" s="5">
        <f>O2484*T2484*_xll.XLOOKUP(U2484,CALCULATION!$A$15:$A$17, CALCULATION!$B$15:$B$17)</f>
        <v>4275</v>
      </c>
      <c r="X2484" s="5">
        <f>WORKSHEET[[#This Row],[Clients Total Cost]] / WORKSHEET[[#This Row],[Clients Rate per T2 (USD)]]</f>
        <v>30</v>
      </c>
      <c r="Y2484" s="5">
        <f>WORKSHEET[[#This Row],[Clients Rate per T2 (USD)]] - WORKSHEET[[#This Row],[Supplier Rate Per t2 (USD)]]</f>
        <v>85.1</v>
      </c>
      <c r="Z2484" s="5">
        <f>WORKSHEET[[#This Row],[Profit Per T]] * WORKSHEET[[#This Row],[Weight]]</f>
        <v>2553</v>
      </c>
      <c r="AA2484">
        <v>1</v>
      </c>
      <c r="AB2484" s="1">
        <v>0</v>
      </c>
      <c r="AC2484" s="1">
        <v>0</v>
      </c>
      <c r="AD2484" s="1">
        <v>0</v>
      </c>
      <c r="AE2484" s="1">
        <f>WORKSHEET[[#This Row],[Delay at toll gate in days]] +WORKSHEET[[#This Row],[Delay at workshop in days]] +WORKSHEET[[#This Row],[Delay at border in days]]</f>
        <v>0</v>
      </c>
    </row>
    <row r="2485" spans="1:31" x14ac:dyDescent="0.35">
      <c r="A2485" t="s">
        <v>2506</v>
      </c>
      <c r="B2485" t="s">
        <v>10</v>
      </c>
      <c r="C2485" t="s">
        <v>56</v>
      </c>
      <c r="D2485" t="s">
        <v>3615</v>
      </c>
      <c r="E2485" t="s">
        <v>3614</v>
      </c>
      <c r="F2485" t="str">
        <f>WORKSHEET[[#This Row],[Depart From]]&amp;"-"&amp;WORKSHEET[[#This Row],[Arrive To]]</f>
        <v>Mombasa-Alger</v>
      </c>
      <c r="G2485" s="2">
        <v>44736</v>
      </c>
      <c r="H2485" s="2">
        <v>44736</v>
      </c>
      <c r="I2485" s="2" t="str">
        <f t="shared" si="38"/>
        <v>Delivered</v>
      </c>
      <c r="J2485" s="2" t="str">
        <f>TEXT(WORKSHEET[[#This Row],[Offloading Date]], "mmm")</f>
        <v>Jun</v>
      </c>
      <c r="K2485" s="2" t="str">
        <f>IF(OR(WORKSHEET[[#This Row],[Year]]="", ISBLANK(WORKSHEET[[#This Row],[Year]]), WORKSHEET[[#This Row],[Year]]="null"), "Exclude", "Include")</f>
        <v>Include</v>
      </c>
      <c r="L2485" t="s">
        <v>12</v>
      </c>
      <c r="M2485" t="s">
        <v>12</v>
      </c>
      <c r="N2485" t="s">
        <v>13</v>
      </c>
      <c r="O2485">
        <v>30</v>
      </c>
      <c r="P2485">
        <v>4000</v>
      </c>
      <c r="Q2485" t="s">
        <v>2201</v>
      </c>
      <c r="R2485">
        <f>P2485 * _xll.XLOOKUP(Q2485,CALCULATION!$A$15:$A$17, CALCULATION!$B$15:$B$17 )</f>
        <v>227.6</v>
      </c>
      <c r="S2485" s="5">
        <f>O2485*P2485*_xll.XLOOKUP(Q2485,CALCULATION!$A$15:$A$17, CALCULATION!$B$15:$B$17)</f>
        <v>6828</v>
      </c>
      <c r="T2485">
        <v>2500</v>
      </c>
      <c r="U2485" t="s">
        <v>58</v>
      </c>
      <c r="V2485">
        <f>T2485 * _xll.XLOOKUP(U2485,CALCULATION!$A$15:$A$17, CALCULATION!$B$15:$B$17 )</f>
        <v>142.5</v>
      </c>
      <c r="W2485" s="5">
        <f>O2485*T2485*_xll.XLOOKUP(U2485,CALCULATION!$A$15:$A$17, CALCULATION!$B$15:$B$17)</f>
        <v>4275</v>
      </c>
      <c r="X2485" s="5">
        <f>WORKSHEET[[#This Row],[Clients Total Cost]] / WORKSHEET[[#This Row],[Clients Rate per T2 (USD)]]</f>
        <v>30</v>
      </c>
      <c r="Y2485" s="5">
        <f>WORKSHEET[[#This Row],[Clients Rate per T2 (USD)]] - WORKSHEET[[#This Row],[Supplier Rate Per t2 (USD)]]</f>
        <v>85.1</v>
      </c>
      <c r="Z2485" s="5">
        <f>WORKSHEET[[#This Row],[Profit Per T]] * WORKSHEET[[#This Row],[Weight]]</f>
        <v>2553</v>
      </c>
      <c r="AA2485">
        <v>1</v>
      </c>
      <c r="AB2485" s="1">
        <v>0</v>
      </c>
      <c r="AC2485" s="1">
        <v>0</v>
      </c>
      <c r="AD2485" s="1">
        <v>0</v>
      </c>
      <c r="AE2485" s="1">
        <f>WORKSHEET[[#This Row],[Delay at toll gate in days]] +WORKSHEET[[#This Row],[Delay at workshop in days]] +WORKSHEET[[#This Row],[Delay at border in days]]</f>
        <v>0</v>
      </c>
    </row>
    <row r="2486" spans="1:31" x14ac:dyDescent="0.35">
      <c r="A2486" t="s">
        <v>2507</v>
      </c>
      <c r="B2486" t="s">
        <v>10</v>
      </c>
      <c r="C2486" t="s">
        <v>56</v>
      </c>
      <c r="D2486" t="s">
        <v>3620</v>
      </c>
      <c r="E2486" t="s">
        <v>3617</v>
      </c>
      <c r="F2486" t="str">
        <f>WORKSHEET[[#This Row],[Depart From]]&amp;"-"&amp;WORKSHEET[[#This Row],[Arrive To]]</f>
        <v>Zanzibar-Lagos</v>
      </c>
      <c r="G2486" s="2">
        <v>44736</v>
      </c>
      <c r="H2486" s="2">
        <v>44736</v>
      </c>
      <c r="I2486" s="2" t="str">
        <f t="shared" si="38"/>
        <v>Delivered</v>
      </c>
      <c r="J2486" s="2" t="str">
        <f>TEXT(WORKSHEET[[#This Row],[Offloading Date]], "mmm")</f>
        <v>Jun</v>
      </c>
      <c r="K2486" s="2" t="str">
        <f>IF(OR(WORKSHEET[[#This Row],[Year]]="", ISBLANK(WORKSHEET[[#This Row],[Year]]), WORKSHEET[[#This Row],[Year]]="null"), "Exclude", "Include")</f>
        <v>Include</v>
      </c>
      <c r="L2486" t="s">
        <v>12</v>
      </c>
      <c r="M2486" t="s">
        <v>12</v>
      </c>
      <c r="N2486" t="s">
        <v>13</v>
      </c>
      <c r="O2486">
        <v>30</v>
      </c>
      <c r="P2486">
        <v>4000</v>
      </c>
      <c r="Q2486" t="s">
        <v>2201</v>
      </c>
      <c r="R2486">
        <f>P2486 * _xll.XLOOKUP(Q2486,CALCULATION!$A$15:$A$17, CALCULATION!$B$15:$B$17 )</f>
        <v>227.6</v>
      </c>
      <c r="S2486" s="5">
        <f>O2486*P2486*_xll.XLOOKUP(Q2486,CALCULATION!$A$15:$A$17, CALCULATION!$B$15:$B$17)</f>
        <v>6828</v>
      </c>
      <c r="T2486">
        <v>2500</v>
      </c>
      <c r="U2486" t="s">
        <v>58</v>
      </c>
      <c r="V2486">
        <f>T2486 * _xll.XLOOKUP(U2486,CALCULATION!$A$15:$A$17, CALCULATION!$B$15:$B$17 )</f>
        <v>142.5</v>
      </c>
      <c r="W2486" s="5">
        <f>O2486*T2486*_xll.XLOOKUP(U2486,CALCULATION!$A$15:$A$17, CALCULATION!$B$15:$B$17)</f>
        <v>4275</v>
      </c>
      <c r="X2486" s="5">
        <f>WORKSHEET[[#This Row],[Clients Total Cost]] / WORKSHEET[[#This Row],[Clients Rate per T2 (USD)]]</f>
        <v>30</v>
      </c>
      <c r="Y2486" s="5">
        <f>WORKSHEET[[#This Row],[Clients Rate per T2 (USD)]] - WORKSHEET[[#This Row],[Supplier Rate Per t2 (USD)]]</f>
        <v>85.1</v>
      </c>
      <c r="Z2486" s="5">
        <f>WORKSHEET[[#This Row],[Profit Per T]] * WORKSHEET[[#This Row],[Weight]]</f>
        <v>2553</v>
      </c>
      <c r="AA2486">
        <v>0</v>
      </c>
      <c r="AB2486" s="1">
        <v>0</v>
      </c>
      <c r="AC2486" s="1">
        <v>0</v>
      </c>
      <c r="AD2486" s="1">
        <v>0</v>
      </c>
      <c r="AE2486" s="1">
        <f>WORKSHEET[[#This Row],[Delay at toll gate in days]] +WORKSHEET[[#This Row],[Delay at workshop in days]] +WORKSHEET[[#This Row],[Delay at border in days]]</f>
        <v>0</v>
      </c>
    </row>
    <row r="2487" spans="1:31" x14ac:dyDescent="0.35">
      <c r="A2487" t="s">
        <v>2508</v>
      </c>
      <c r="B2487" t="s">
        <v>10</v>
      </c>
      <c r="C2487" t="s">
        <v>56</v>
      </c>
      <c r="D2487" t="s">
        <v>3611</v>
      </c>
      <c r="E2487" t="s">
        <v>3612</v>
      </c>
      <c r="F2487" t="str">
        <f>WORKSHEET[[#This Row],[Depart From]]&amp;"-"&amp;WORKSHEET[[#This Row],[Arrive To]]</f>
        <v>Mogadishu-Victoria</v>
      </c>
      <c r="G2487" s="2">
        <v>44737</v>
      </c>
      <c r="H2487" s="2">
        <v>44737</v>
      </c>
      <c r="I2487" s="2" t="str">
        <f t="shared" si="38"/>
        <v>Delivered</v>
      </c>
      <c r="J2487" s="2" t="str">
        <f>TEXT(WORKSHEET[[#This Row],[Offloading Date]], "mmm")</f>
        <v>Jun</v>
      </c>
      <c r="K2487" s="2" t="str">
        <f>IF(OR(WORKSHEET[[#This Row],[Year]]="", ISBLANK(WORKSHEET[[#This Row],[Year]]), WORKSHEET[[#This Row],[Year]]="null"), "Exclude", "Include")</f>
        <v>Include</v>
      </c>
      <c r="L2487" t="s">
        <v>12</v>
      </c>
      <c r="M2487" t="s">
        <v>12</v>
      </c>
      <c r="N2487" t="s">
        <v>13</v>
      </c>
      <c r="O2487">
        <v>30</v>
      </c>
      <c r="P2487">
        <v>4000</v>
      </c>
      <c r="Q2487" t="s">
        <v>2201</v>
      </c>
      <c r="R2487">
        <f>P2487 * _xll.XLOOKUP(Q2487,CALCULATION!$A$15:$A$17, CALCULATION!$B$15:$B$17 )</f>
        <v>227.6</v>
      </c>
      <c r="S2487" s="5">
        <f>O2487*P2487*_xll.XLOOKUP(Q2487,CALCULATION!$A$15:$A$17, CALCULATION!$B$15:$B$17)</f>
        <v>6828</v>
      </c>
      <c r="T2487">
        <v>2500</v>
      </c>
      <c r="U2487" t="s">
        <v>58</v>
      </c>
      <c r="V2487">
        <f>T2487 * _xll.XLOOKUP(U2487,CALCULATION!$A$15:$A$17, CALCULATION!$B$15:$B$17 )</f>
        <v>142.5</v>
      </c>
      <c r="W2487" s="5">
        <f>O2487*T2487*_xll.XLOOKUP(U2487,CALCULATION!$A$15:$A$17, CALCULATION!$B$15:$B$17)</f>
        <v>4275</v>
      </c>
      <c r="X2487" s="5">
        <f>WORKSHEET[[#This Row],[Clients Total Cost]] / WORKSHEET[[#This Row],[Clients Rate per T2 (USD)]]</f>
        <v>30</v>
      </c>
      <c r="Y2487" s="5">
        <f>WORKSHEET[[#This Row],[Clients Rate per T2 (USD)]] - WORKSHEET[[#This Row],[Supplier Rate Per t2 (USD)]]</f>
        <v>85.1</v>
      </c>
      <c r="Z2487" s="5">
        <f>WORKSHEET[[#This Row],[Profit Per T]] * WORKSHEET[[#This Row],[Weight]]</f>
        <v>2553</v>
      </c>
      <c r="AA2487">
        <v>1</v>
      </c>
      <c r="AB2487" s="1">
        <v>0</v>
      </c>
      <c r="AC2487" s="1">
        <v>0</v>
      </c>
      <c r="AD2487" s="1">
        <v>0</v>
      </c>
      <c r="AE2487" s="1">
        <f>WORKSHEET[[#This Row],[Delay at toll gate in days]] +WORKSHEET[[#This Row],[Delay at workshop in days]] +WORKSHEET[[#This Row],[Delay at border in days]]</f>
        <v>0</v>
      </c>
    </row>
    <row r="2488" spans="1:31" x14ac:dyDescent="0.35">
      <c r="A2488" t="s">
        <v>2509</v>
      </c>
      <c r="B2488" t="s">
        <v>10</v>
      </c>
      <c r="C2488" t="s">
        <v>56</v>
      </c>
      <c r="D2488" t="s">
        <v>3619</v>
      </c>
      <c r="E2488" t="s">
        <v>3613</v>
      </c>
      <c r="F2488" t="str">
        <f>WORKSHEET[[#This Row],[Depart From]]&amp;"-"&amp;WORKSHEET[[#This Row],[Arrive To]]</f>
        <v>Addis Ababa-Sanaa</v>
      </c>
      <c r="G2488" s="2">
        <v>44737</v>
      </c>
      <c r="H2488" s="2">
        <v>44737</v>
      </c>
      <c r="I2488" s="2" t="str">
        <f t="shared" si="38"/>
        <v>Delivered</v>
      </c>
      <c r="J2488" s="2" t="str">
        <f>TEXT(WORKSHEET[[#This Row],[Offloading Date]], "mmm")</f>
        <v>Jun</v>
      </c>
      <c r="K2488" s="2" t="str">
        <f>IF(OR(WORKSHEET[[#This Row],[Year]]="", ISBLANK(WORKSHEET[[#This Row],[Year]]), WORKSHEET[[#This Row],[Year]]="null"), "Exclude", "Include")</f>
        <v>Include</v>
      </c>
      <c r="L2488" t="s">
        <v>12</v>
      </c>
      <c r="M2488" t="s">
        <v>12</v>
      </c>
      <c r="N2488" t="s">
        <v>13</v>
      </c>
      <c r="O2488">
        <v>30</v>
      </c>
      <c r="P2488">
        <v>4000</v>
      </c>
      <c r="Q2488" t="s">
        <v>2201</v>
      </c>
      <c r="R2488">
        <f>P2488 * _xll.XLOOKUP(Q2488,CALCULATION!$A$15:$A$17, CALCULATION!$B$15:$B$17 )</f>
        <v>227.6</v>
      </c>
      <c r="S2488" s="5">
        <f>O2488*P2488*_xll.XLOOKUP(Q2488,CALCULATION!$A$15:$A$17, CALCULATION!$B$15:$B$17)</f>
        <v>6828</v>
      </c>
      <c r="T2488">
        <v>2500</v>
      </c>
      <c r="U2488" t="s">
        <v>58</v>
      </c>
      <c r="V2488">
        <f>T2488 * _xll.XLOOKUP(U2488,CALCULATION!$A$15:$A$17, CALCULATION!$B$15:$B$17 )</f>
        <v>142.5</v>
      </c>
      <c r="W2488" s="5">
        <f>O2488*T2488*_xll.XLOOKUP(U2488,CALCULATION!$A$15:$A$17, CALCULATION!$B$15:$B$17)</f>
        <v>4275</v>
      </c>
      <c r="X2488" s="5">
        <f>WORKSHEET[[#This Row],[Clients Total Cost]] / WORKSHEET[[#This Row],[Clients Rate per T2 (USD)]]</f>
        <v>30</v>
      </c>
      <c r="Y2488" s="5">
        <f>WORKSHEET[[#This Row],[Clients Rate per T2 (USD)]] - WORKSHEET[[#This Row],[Supplier Rate Per t2 (USD)]]</f>
        <v>85.1</v>
      </c>
      <c r="Z2488" s="5">
        <f>WORKSHEET[[#This Row],[Profit Per T]] * WORKSHEET[[#This Row],[Weight]]</f>
        <v>2553</v>
      </c>
      <c r="AA2488">
        <v>0</v>
      </c>
      <c r="AB2488" s="1">
        <v>0</v>
      </c>
      <c r="AC2488" s="1">
        <v>0</v>
      </c>
      <c r="AD2488" s="1">
        <v>0</v>
      </c>
      <c r="AE2488" s="1">
        <f>WORKSHEET[[#This Row],[Delay at toll gate in days]] +WORKSHEET[[#This Row],[Delay at workshop in days]] +WORKSHEET[[#This Row],[Delay at border in days]]</f>
        <v>0</v>
      </c>
    </row>
    <row r="2489" spans="1:31" x14ac:dyDescent="0.35">
      <c r="A2489" t="s">
        <v>2510</v>
      </c>
      <c r="B2489" t="s">
        <v>10</v>
      </c>
      <c r="C2489" t="s">
        <v>56</v>
      </c>
      <c r="D2489" t="s">
        <v>3620</v>
      </c>
      <c r="E2489" t="s">
        <v>3613</v>
      </c>
      <c r="F2489" t="str">
        <f>WORKSHEET[[#This Row],[Depart From]]&amp;"-"&amp;WORKSHEET[[#This Row],[Arrive To]]</f>
        <v>Zanzibar-Sanaa</v>
      </c>
      <c r="G2489" s="2">
        <v>44737</v>
      </c>
      <c r="H2489" s="2">
        <v>44737</v>
      </c>
      <c r="I2489" s="2" t="str">
        <f t="shared" si="38"/>
        <v>Delivered</v>
      </c>
      <c r="J2489" s="2" t="str">
        <f>TEXT(WORKSHEET[[#This Row],[Offloading Date]], "mmm")</f>
        <v>Jun</v>
      </c>
      <c r="K2489" s="2" t="str">
        <f>IF(OR(WORKSHEET[[#This Row],[Year]]="", ISBLANK(WORKSHEET[[#This Row],[Year]]), WORKSHEET[[#This Row],[Year]]="null"), "Exclude", "Include")</f>
        <v>Include</v>
      </c>
      <c r="L2489" t="s">
        <v>12</v>
      </c>
      <c r="M2489" t="s">
        <v>12</v>
      </c>
      <c r="N2489" t="s">
        <v>13</v>
      </c>
      <c r="O2489">
        <v>30</v>
      </c>
      <c r="P2489">
        <v>4000</v>
      </c>
      <c r="Q2489" t="s">
        <v>2201</v>
      </c>
      <c r="R2489">
        <f>P2489 * _xll.XLOOKUP(Q2489,CALCULATION!$A$15:$A$17, CALCULATION!$B$15:$B$17 )</f>
        <v>227.6</v>
      </c>
      <c r="S2489" s="5">
        <f>O2489*P2489*_xll.XLOOKUP(Q2489,CALCULATION!$A$15:$A$17, CALCULATION!$B$15:$B$17)</f>
        <v>6828</v>
      </c>
      <c r="T2489">
        <v>2500</v>
      </c>
      <c r="U2489" t="s">
        <v>58</v>
      </c>
      <c r="V2489">
        <f>T2489 * _xll.XLOOKUP(U2489,CALCULATION!$A$15:$A$17, CALCULATION!$B$15:$B$17 )</f>
        <v>142.5</v>
      </c>
      <c r="W2489" s="5">
        <f>O2489*T2489*_xll.XLOOKUP(U2489,CALCULATION!$A$15:$A$17, CALCULATION!$B$15:$B$17)</f>
        <v>4275</v>
      </c>
      <c r="X2489" s="5">
        <f>WORKSHEET[[#This Row],[Clients Total Cost]] / WORKSHEET[[#This Row],[Clients Rate per T2 (USD)]]</f>
        <v>30</v>
      </c>
      <c r="Y2489" s="5">
        <f>WORKSHEET[[#This Row],[Clients Rate per T2 (USD)]] - WORKSHEET[[#This Row],[Supplier Rate Per t2 (USD)]]</f>
        <v>85.1</v>
      </c>
      <c r="Z2489" s="5">
        <f>WORKSHEET[[#This Row],[Profit Per T]] * WORKSHEET[[#This Row],[Weight]]</f>
        <v>2553</v>
      </c>
      <c r="AA2489">
        <v>0</v>
      </c>
      <c r="AB2489" s="1">
        <v>0</v>
      </c>
      <c r="AC2489" s="1">
        <v>0</v>
      </c>
      <c r="AD2489" s="1">
        <v>0</v>
      </c>
      <c r="AE2489" s="1">
        <f>WORKSHEET[[#This Row],[Delay at toll gate in days]] +WORKSHEET[[#This Row],[Delay at workshop in days]] +WORKSHEET[[#This Row],[Delay at border in days]]</f>
        <v>0</v>
      </c>
    </row>
    <row r="2490" spans="1:31" x14ac:dyDescent="0.35">
      <c r="A2490" t="s">
        <v>2511</v>
      </c>
      <c r="B2490" t="s">
        <v>10</v>
      </c>
      <c r="C2490" t="s">
        <v>56</v>
      </c>
      <c r="D2490" t="s">
        <v>3619</v>
      </c>
      <c r="E2490" t="s">
        <v>3614</v>
      </c>
      <c r="F2490" t="str">
        <f>WORKSHEET[[#This Row],[Depart From]]&amp;"-"&amp;WORKSHEET[[#This Row],[Arrive To]]</f>
        <v>Addis Ababa-Alger</v>
      </c>
      <c r="G2490" s="2">
        <v>44737</v>
      </c>
      <c r="H2490" s="2">
        <v>44737</v>
      </c>
      <c r="I2490" s="2" t="str">
        <f t="shared" si="38"/>
        <v>Delivered</v>
      </c>
      <c r="J2490" s="2" t="str">
        <f>TEXT(WORKSHEET[[#This Row],[Offloading Date]], "mmm")</f>
        <v>Jun</v>
      </c>
      <c r="K2490" s="2" t="str">
        <f>IF(OR(WORKSHEET[[#This Row],[Year]]="", ISBLANK(WORKSHEET[[#This Row],[Year]]), WORKSHEET[[#This Row],[Year]]="null"), "Exclude", "Include")</f>
        <v>Include</v>
      </c>
      <c r="L2490" t="s">
        <v>12</v>
      </c>
      <c r="M2490" t="s">
        <v>12</v>
      </c>
      <c r="N2490" t="s">
        <v>13</v>
      </c>
      <c r="O2490">
        <v>30</v>
      </c>
      <c r="P2490">
        <v>4000</v>
      </c>
      <c r="Q2490" t="s">
        <v>2201</v>
      </c>
      <c r="R2490">
        <f>P2490 * _xll.XLOOKUP(Q2490,CALCULATION!$A$15:$A$17, CALCULATION!$B$15:$B$17 )</f>
        <v>227.6</v>
      </c>
      <c r="S2490" s="5">
        <f>O2490*P2490*_xll.XLOOKUP(Q2490,CALCULATION!$A$15:$A$17, CALCULATION!$B$15:$B$17)</f>
        <v>6828</v>
      </c>
      <c r="T2490">
        <v>2500</v>
      </c>
      <c r="U2490" t="s">
        <v>58</v>
      </c>
      <c r="V2490">
        <f>T2490 * _xll.XLOOKUP(U2490,CALCULATION!$A$15:$A$17, CALCULATION!$B$15:$B$17 )</f>
        <v>142.5</v>
      </c>
      <c r="W2490" s="5">
        <f>O2490*T2490*_xll.XLOOKUP(U2490,CALCULATION!$A$15:$A$17, CALCULATION!$B$15:$B$17)</f>
        <v>4275</v>
      </c>
      <c r="X2490" s="5">
        <f>WORKSHEET[[#This Row],[Clients Total Cost]] / WORKSHEET[[#This Row],[Clients Rate per T2 (USD)]]</f>
        <v>30</v>
      </c>
      <c r="Y2490" s="5">
        <f>WORKSHEET[[#This Row],[Clients Rate per T2 (USD)]] - WORKSHEET[[#This Row],[Supplier Rate Per t2 (USD)]]</f>
        <v>85.1</v>
      </c>
      <c r="Z2490" s="5">
        <f>WORKSHEET[[#This Row],[Profit Per T]] * WORKSHEET[[#This Row],[Weight]]</f>
        <v>2553</v>
      </c>
      <c r="AA2490">
        <v>0</v>
      </c>
      <c r="AB2490" s="1">
        <v>0</v>
      </c>
      <c r="AC2490" s="1">
        <v>0</v>
      </c>
      <c r="AD2490" s="1">
        <v>0</v>
      </c>
      <c r="AE2490" s="1">
        <f>WORKSHEET[[#This Row],[Delay at toll gate in days]] +WORKSHEET[[#This Row],[Delay at workshop in days]] +WORKSHEET[[#This Row],[Delay at border in days]]</f>
        <v>0</v>
      </c>
    </row>
    <row r="2491" spans="1:31" x14ac:dyDescent="0.35">
      <c r="A2491" t="s">
        <v>2512</v>
      </c>
      <c r="B2491" t="s">
        <v>10</v>
      </c>
      <c r="C2491" t="s">
        <v>56</v>
      </c>
      <c r="D2491" t="s">
        <v>3615</v>
      </c>
      <c r="E2491" t="s">
        <v>3612</v>
      </c>
      <c r="F2491" t="str">
        <f>WORKSHEET[[#This Row],[Depart From]]&amp;"-"&amp;WORKSHEET[[#This Row],[Arrive To]]</f>
        <v>Mombasa-Victoria</v>
      </c>
      <c r="G2491" s="2">
        <v>44737</v>
      </c>
      <c r="H2491" s="2">
        <v>44737</v>
      </c>
      <c r="I2491" s="2" t="str">
        <f t="shared" si="38"/>
        <v>Delivered</v>
      </c>
      <c r="J2491" s="2" t="str">
        <f>TEXT(WORKSHEET[[#This Row],[Offloading Date]], "mmm")</f>
        <v>Jun</v>
      </c>
      <c r="K2491" s="2" t="str">
        <f>IF(OR(WORKSHEET[[#This Row],[Year]]="", ISBLANK(WORKSHEET[[#This Row],[Year]]), WORKSHEET[[#This Row],[Year]]="null"), "Exclude", "Include")</f>
        <v>Include</v>
      </c>
      <c r="L2491" t="s">
        <v>12</v>
      </c>
      <c r="M2491" t="s">
        <v>12</v>
      </c>
      <c r="N2491" t="s">
        <v>13</v>
      </c>
      <c r="O2491">
        <v>30</v>
      </c>
      <c r="P2491">
        <v>4000</v>
      </c>
      <c r="Q2491" t="s">
        <v>2201</v>
      </c>
      <c r="R2491">
        <f>P2491 * _xll.XLOOKUP(Q2491,CALCULATION!$A$15:$A$17, CALCULATION!$B$15:$B$17 )</f>
        <v>227.6</v>
      </c>
      <c r="S2491" s="5">
        <f>O2491*P2491*_xll.XLOOKUP(Q2491,CALCULATION!$A$15:$A$17, CALCULATION!$B$15:$B$17)</f>
        <v>6828</v>
      </c>
      <c r="T2491">
        <v>2500</v>
      </c>
      <c r="U2491" t="s">
        <v>58</v>
      </c>
      <c r="V2491">
        <f>T2491 * _xll.XLOOKUP(U2491,CALCULATION!$A$15:$A$17, CALCULATION!$B$15:$B$17 )</f>
        <v>142.5</v>
      </c>
      <c r="W2491" s="5">
        <f>O2491*T2491*_xll.XLOOKUP(U2491,CALCULATION!$A$15:$A$17, CALCULATION!$B$15:$B$17)</f>
        <v>4275</v>
      </c>
      <c r="X2491" s="5">
        <f>WORKSHEET[[#This Row],[Clients Total Cost]] / WORKSHEET[[#This Row],[Clients Rate per T2 (USD)]]</f>
        <v>30</v>
      </c>
      <c r="Y2491" s="5">
        <f>WORKSHEET[[#This Row],[Clients Rate per T2 (USD)]] - WORKSHEET[[#This Row],[Supplier Rate Per t2 (USD)]]</f>
        <v>85.1</v>
      </c>
      <c r="Z2491" s="5">
        <f>WORKSHEET[[#This Row],[Profit Per T]] * WORKSHEET[[#This Row],[Weight]]</f>
        <v>2553</v>
      </c>
      <c r="AA2491">
        <v>0</v>
      </c>
      <c r="AB2491" s="1">
        <v>0</v>
      </c>
      <c r="AC2491" s="1">
        <v>0</v>
      </c>
      <c r="AD2491" s="1">
        <v>0</v>
      </c>
      <c r="AE2491" s="1">
        <f>WORKSHEET[[#This Row],[Delay at toll gate in days]] +WORKSHEET[[#This Row],[Delay at workshop in days]] +WORKSHEET[[#This Row],[Delay at border in days]]</f>
        <v>0</v>
      </c>
    </row>
    <row r="2492" spans="1:31" x14ac:dyDescent="0.35">
      <c r="A2492" t="s">
        <v>2513</v>
      </c>
      <c r="B2492" t="s">
        <v>10</v>
      </c>
      <c r="C2492" t="s">
        <v>56</v>
      </c>
      <c r="D2492" t="s">
        <v>3616</v>
      </c>
      <c r="E2492" t="s">
        <v>3613</v>
      </c>
      <c r="F2492" t="str">
        <f>WORKSHEET[[#This Row],[Depart From]]&amp;"-"&amp;WORKSHEET[[#This Row],[Arrive To]]</f>
        <v>Marrakech-Sanaa</v>
      </c>
      <c r="G2492" s="2">
        <v>44737</v>
      </c>
      <c r="H2492" s="2">
        <v>44737</v>
      </c>
      <c r="I2492" s="2" t="str">
        <f t="shared" si="38"/>
        <v>Delivered</v>
      </c>
      <c r="J2492" s="2" t="str">
        <f>TEXT(WORKSHEET[[#This Row],[Offloading Date]], "mmm")</f>
        <v>Jun</v>
      </c>
      <c r="K2492" s="2" t="str">
        <f>IF(OR(WORKSHEET[[#This Row],[Year]]="", ISBLANK(WORKSHEET[[#This Row],[Year]]), WORKSHEET[[#This Row],[Year]]="null"), "Exclude", "Include")</f>
        <v>Include</v>
      </c>
      <c r="L2492" t="s">
        <v>12</v>
      </c>
      <c r="M2492" t="s">
        <v>12</v>
      </c>
      <c r="N2492" t="s">
        <v>13</v>
      </c>
      <c r="O2492">
        <v>30</v>
      </c>
      <c r="P2492">
        <v>4000</v>
      </c>
      <c r="Q2492" t="s">
        <v>2201</v>
      </c>
      <c r="R2492">
        <f>P2492 * _xll.XLOOKUP(Q2492,CALCULATION!$A$15:$A$17, CALCULATION!$B$15:$B$17 )</f>
        <v>227.6</v>
      </c>
      <c r="S2492" s="5">
        <f>O2492*P2492*_xll.XLOOKUP(Q2492,CALCULATION!$A$15:$A$17, CALCULATION!$B$15:$B$17)</f>
        <v>6828</v>
      </c>
      <c r="T2492">
        <v>2500</v>
      </c>
      <c r="U2492" t="s">
        <v>58</v>
      </c>
      <c r="V2492">
        <f>T2492 * _xll.XLOOKUP(U2492,CALCULATION!$A$15:$A$17, CALCULATION!$B$15:$B$17 )</f>
        <v>142.5</v>
      </c>
      <c r="W2492" s="5">
        <f>O2492*T2492*_xll.XLOOKUP(U2492,CALCULATION!$A$15:$A$17, CALCULATION!$B$15:$B$17)</f>
        <v>4275</v>
      </c>
      <c r="X2492" s="5">
        <f>WORKSHEET[[#This Row],[Clients Total Cost]] / WORKSHEET[[#This Row],[Clients Rate per T2 (USD)]]</f>
        <v>30</v>
      </c>
      <c r="Y2492" s="5">
        <f>WORKSHEET[[#This Row],[Clients Rate per T2 (USD)]] - WORKSHEET[[#This Row],[Supplier Rate Per t2 (USD)]]</f>
        <v>85.1</v>
      </c>
      <c r="Z2492" s="5">
        <f>WORKSHEET[[#This Row],[Profit Per T]] * WORKSHEET[[#This Row],[Weight]]</f>
        <v>2553</v>
      </c>
      <c r="AA2492">
        <v>0</v>
      </c>
      <c r="AB2492" s="1">
        <v>0</v>
      </c>
      <c r="AC2492" s="1">
        <v>0</v>
      </c>
      <c r="AD2492" s="1">
        <v>0</v>
      </c>
      <c r="AE2492" s="1">
        <f>WORKSHEET[[#This Row],[Delay at toll gate in days]] +WORKSHEET[[#This Row],[Delay at workshop in days]] +WORKSHEET[[#This Row],[Delay at border in days]]</f>
        <v>0</v>
      </c>
    </row>
    <row r="2493" spans="1:31" x14ac:dyDescent="0.35">
      <c r="A2493" t="s">
        <v>2514</v>
      </c>
      <c r="B2493" t="s">
        <v>10</v>
      </c>
      <c r="C2493" t="s">
        <v>56</v>
      </c>
      <c r="D2493" t="s">
        <v>3616</v>
      </c>
      <c r="E2493" t="s">
        <v>3618</v>
      </c>
      <c r="F2493" t="str">
        <f>WORKSHEET[[#This Row],[Depart From]]&amp;"-"&amp;WORKSHEET[[#This Row],[Arrive To]]</f>
        <v>Marrakech-Tripoli</v>
      </c>
      <c r="G2493" s="2">
        <v>44737</v>
      </c>
      <c r="H2493" s="2">
        <v>44737</v>
      </c>
      <c r="I2493" s="2" t="str">
        <f t="shared" si="38"/>
        <v>Delivered</v>
      </c>
      <c r="J2493" s="2" t="str">
        <f>TEXT(WORKSHEET[[#This Row],[Offloading Date]], "mmm")</f>
        <v>Jun</v>
      </c>
      <c r="K2493" s="2" t="str">
        <f>IF(OR(WORKSHEET[[#This Row],[Year]]="", ISBLANK(WORKSHEET[[#This Row],[Year]]), WORKSHEET[[#This Row],[Year]]="null"), "Exclude", "Include")</f>
        <v>Include</v>
      </c>
      <c r="L2493" t="s">
        <v>12</v>
      </c>
      <c r="M2493" t="s">
        <v>12</v>
      </c>
      <c r="N2493" t="s">
        <v>13</v>
      </c>
      <c r="O2493">
        <v>30</v>
      </c>
      <c r="P2493">
        <v>4000</v>
      </c>
      <c r="Q2493" t="s">
        <v>2201</v>
      </c>
      <c r="R2493">
        <f>P2493 * _xll.XLOOKUP(Q2493,CALCULATION!$A$15:$A$17, CALCULATION!$B$15:$B$17 )</f>
        <v>227.6</v>
      </c>
      <c r="S2493" s="5">
        <f>O2493*P2493*_xll.XLOOKUP(Q2493,CALCULATION!$A$15:$A$17, CALCULATION!$B$15:$B$17)</f>
        <v>6828</v>
      </c>
      <c r="T2493">
        <v>2500</v>
      </c>
      <c r="U2493" t="s">
        <v>58</v>
      </c>
      <c r="V2493">
        <f>T2493 * _xll.XLOOKUP(U2493,CALCULATION!$A$15:$A$17, CALCULATION!$B$15:$B$17 )</f>
        <v>142.5</v>
      </c>
      <c r="W2493" s="5">
        <f>O2493*T2493*_xll.XLOOKUP(U2493,CALCULATION!$A$15:$A$17, CALCULATION!$B$15:$B$17)</f>
        <v>4275</v>
      </c>
      <c r="X2493" s="5">
        <f>WORKSHEET[[#This Row],[Clients Total Cost]] / WORKSHEET[[#This Row],[Clients Rate per T2 (USD)]]</f>
        <v>30</v>
      </c>
      <c r="Y2493" s="5">
        <f>WORKSHEET[[#This Row],[Clients Rate per T2 (USD)]] - WORKSHEET[[#This Row],[Supplier Rate Per t2 (USD)]]</f>
        <v>85.1</v>
      </c>
      <c r="Z2493" s="5">
        <f>WORKSHEET[[#This Row],[Profit Per T]] * WORKSHEET[[#This Row],[Weight]]</f>
        <v>2553</v>
      </c>
      <c r="AA2493">
        <v>1</v>
      </c>
      <c r="AB2493" s="1">
        <v>0</v>
      </c>
      <c r="AC2493" s="1">
        <v>0</v>
      </c>
      <c r="AD2493" s="1">
        <v>0</v>
      </c>
      <c r="AE2493" s="1">
        <f>WORKSHEET[[#This Row],[Delay at toll gate in days]] +WORKSHEET[[#This Row],[Delay at workshop in days]] +WORKSHEET[[#This Row],[Delay at border in days]]</f>
        <v>0</v>
      </c>
    </row>
    <row r="2494" spans="1:31" x14ac:dyDescent="0.35">
      <c r="A2494" t="s">
        <v>2515</v>
      </c>
      <c r="B2494" t="s">
        <v>10</v>
      </c>
      <c r="C2494" t="s">
        <v>56</v>
      </c>
      <c r="D2494" t="s">
        <v>3615</v>
      </c>
      <c r="E2494" t="s">
        <v>3613</v>
      </c>
      <c r="F2494" t="str">
        <f>WORKSHEET[[#This Row],[Depart From]]&amp;"-"&amp;WORKSHEET[[#This Row],[Arrive To]]</f>
        <v>Mombasa-Sanaa</v>
      </c>
      <c r="G2494" s="2">
        <v>44732</v>
      </c>
      <c r="H2494" s="2">
        <v>44732</v>
      </c>
      <c r="I2494" s="2" t="str">
        <f t="shared" si="38"/>
        <v>Delivered</v>
      </c>
      <c r="J2494" s="2" t="str">
        <f>TEXT(WORKSHEET[[#This Row],[Offloading Date]], "mmm")</f>
        <v>Jun</v>
      </c>
      <c r="K2494" s="2" t="str">
        <f>IF(OR(WORKSHEET[[#This Row],[Year]]="", ISBLANK(WORKSHEET[[#This Row],[Year]]), WORKSHEET[[#This Row],[Year]]="null"), "Exclude", "Include")</f>
        <v>Include</v>
      </c>
      <c r="L2494" t="s">
        <v>12</v>
      </c>
      <c r="M2494" t="s">
        <v>12</v>
      </c>
      <c r="N2494" t="s">
        <v>13</v>
      </c>
      <c r="O2494">
        <v>30</v>
      </c>
      <c r="P2494">
        <v>4000</v>
      </c>
      <c r="Q2494" t="s">
        <v>2201</v>
      </c>
      <c r="R2494">
        <f>P2494 * _xll.XLOOKUP(Q2494,CALCULATION!$A$15:$A$17, CALCULATION!$B$15:$B$17 )</f>
        <v>227.6</v>
      </c>
      <c r="S2494" s="5">
        <f>O2494*P2494*_xll.XLOOKUP(Q2494,CALCULATION!$A$15:$A$17, CALCULATION!$B$15:$B$17)</f>
        <v>6828</v>
      </c>
      <c r="T2494">
        <v>2500</v>
      </c>
      <c r="U2494" t="s">
        <v>58</v>
      </c>
      <c r="V2494">
        <f>T2494 * _xll.XLOOKUP(U2494,CALCULATION!$A$15:$A$17, CALCULATION!$B$15:$B$17 )</f>
        <v>142.5</v>
      </c>
      <c r="W2494" s="5">
        <f>O2494*T2494*_xll.XLOOKUP(U2494,CALCULATION!$A$15:$A$17, CALCULATION!$B$15:$B$17)</f>
        <v>4275</v>
      </c>
      <c r="X2494" s="5">
        <f>WORKSHEET[[#This Row],[Clients Total Cost]] / WORKSHEET[[#This Row],[Clients Rate per T2 (USD)]]</f>
        <v>30</v>
      </c>
      <c r="Y2494" s="5">
        <f>WORKSHEET[[#This Row],[Clients Rate per T2 (USD)]] - WORKSHEET[[#This Row],[Supplier Rate Per t2 (USD)]]</f>
        <v>85.1</v>
      </c>
      <c r="Z2494" s="5">
        <f>WORKSHEET[[#This Row],[Profit Per T]] * WORKSHEET[[#This Row],[Weight]]</f>
        <v>2553</v>
      </c>
      <c r="AA2494">
        <v>0</v>
      </c>
      <c r="AB2494" s="1">
        <v>0</v>
      </c>
      <c r="AC2494" s="1">
        <v>0</v>
      </c>
      <c r="AD2494" s="1">
        <v>0</v>
      </c>
      <c r="AE2494" s="1">
        <f>WORKSHEET[[#This Row],[Delay at toll gate in days]] +WORKSHEET[[#This Row],[Delay at workshop in days]] +WORKSHEET[[#This Row],[Delay at border in days]]</f>
        <v>0</v>
      </c>
    </row>
    <row r="2495" spans="1:31" x14ac:dyDescent="0.35">
      <c r="A2495" t="s">
        <v>2516</v>
      </c>
      <c r="B2495" t="s">
        <v>10</v>
      </c>
      <c r="C2495" t="s">
        <v>56</v>
      </c>
      <c r="D2495" t="s">
        <v>3620</v>
      </c>
      <c r="E2495" t="s">
        <v>3617</v>
      </c>
      <c r="F2495" t="str">
        <f>WORKSHEET[[#This Row],[Depart From]]&amp;"-"&amp;WORKSHEET[[#This Row],[Arrive To]]</f>
        <v>Zanzibar-Lagos</v>
      </c>
      <c r="G2495" s="2">
        <v>44734</v>
      </c>
      <c r="H2495" s="2">
        <v>44734</v>
      </c>
      <c r="I2495" s="2" t="str">
        <f t="shared" si="38"/>
        <v>Delivered</v>
      </c>
      <c r="J2495" s="2" t="str">
        <f>TEXT(WORKSHEET[[#This Row],[Offloading Date]], "mmm")</f>
        <v>Jun</v>
      </c>
      <c r="K2495" s="2" t="str">
        <f>IF(OR(WORKSHEET[[#This Row],[Year]]="", ISBLANK(WORKSHEET[[#This Row],[Year]]), WORKSHEET[[#This Row],[Year]]="null"), "Exclude", "Include")</f>
        <v>Include</v>
      </c>
      <c r="L2495" t="s">
        <v>12</v>
      </c>
      <c r="M2495" t="s">
        <v>12</v>
      </c>
      <c r="N2495" t="s">
        <v>13</v>
      </c>
      <c r="O2495">
        <v>30</v>
      </c>
      <c r="P2495">
        <v>4000</v>
      </c>
      <c r="Q2495" t="s">
        <v>2201</v>
      </c>
      <c r="R2495">
        <f>P2495 * _xll.XLOOKUP(Q2495,CALCULATION!$A$15:$A$17, CALCULATION!$B$15:$B$17 )</f>
        <v>227.6</v>
      </c>
      <c r="S2495" s="5">
        <f>O2495*P2495*_xll.XLOOKUP(Q2495,CALCULATION!$A$15:$A$17, CALCULATION!$B$15:$B$17)</f>
        <v>6828</v>
      </c>
      <c r="T2495">
        <v>2500</v>
      </c>
      <c r="U2495" t="s">
        <v>58</v>
      </c>
      <c r="V2495">
        <f>T2495 * _xll.XLOOKUP(U2495,CALCULATION!$A$15:$A$17, CALCULATION!$B$15:$B$17 )</f>
        <v>142.5</v>
      </c>
      <c r="W2495" s="5">
        <f>O2495*T2495*_xll.XLOOKUP(U2495,CALCULATION!$A$15:$A$17, CALCULATION!$B$15:$B$17)</f>
        <v>4275</v>
      </c>
      <c r="X2495" s="5">
        <f>WORKSHEET[[#This Row],[Clients Total Cost]] / WORKSHEET[[#This Row],[Clients Rate per T2 (USD)]]</f>
        <v>30</v>
      </c>
      <c r="Y2495" s="5">
        <f>WORKSHEET[[#This Row],[Clients Rate per T2 (USD)]] - WORKSHEET[[#This Row],[Supplier Rate Per t2 (USD)]]</f>
        <v>85.1</v>
      </c>
      <c r="Z2495" s="5">
        <f>WORKSHEET[[#This Row],[Profit Per T]] * WORKSHEET[[#This Row],[Weight]]</f>
        <v>2553</v>
      </c>
      <c r="AA2495">
        <v>1</v>
      </c>
      <c r="AB2495" s="1">
        <v>0</v>
      </c>
      <c r="AC2495" s="1">
        <v>0</v>
      </c>
      <c r="AD2495" s="1">
        <v>0</v>
      </c>
      <c r="AE2495" s="1">
        <f>WORKSHEET[[#This Row],[Delay at toll gate in days]] +WORKSHEET[[#This Row],[Delay at workshop in days]] +WORKSHEET[[#This Row],[Delay at border in days]]</f>
        <v>0</v>
      </c>
    </row>
    <row r="2496" spans="1:31" x14ac:dyDescent="0.35">
      <c r="A2496" t="s">
        <v>2517</v>
      </c>
      <c r="B2496" t="s">
        <v>10</v>
      </c>
      <c r="C2496" t="s">
        <v>56</v>
      </c>
      <c r="D2496" t="s">
        <v>3615</v>
      </c>
      <c r="E2496" t="s">
        <v>3612</v>
      </c>
      <c r="F2496" t="str">
        <f>WORKSHEET[[#This Row],[Depart From]]&amp;"-"&amp;WORKSHEET[[#This Row],[Arrive To]]</f>
        <v>Mombasa-Victoria</v>
      </c>
      <c r="G2496" s="2">
        <v>44732</v>
      </c>
      <c r="H2496" s="2">
        <v>44732</v>
      </c>
      <c r="I2496" s="2" t="str">
        <f t="shared" si="38"/>
        <v>Delivered</v>
      </c>
      <c r="J2496" s="2" t="str">
        <f>TEXT(WORKSHEET[[#This Row],[Offloading Date]], "mmm")</f>
        <v>Jun</v>
      </c>
      <c r="K2496" s="2" t="str">
        <f>IF(OR(WORKSHEET[[#This Row],[Year]]="", ISBLANK(WORKSHEET[[#This Row],[Year]]), WORKSHEET[[#This Row],[Year]]="null"), "Exclude", "Include")</f>
        <v>Include</v>
      </c>
      <c r="L2496" t="s">
        <v>12</v>
      </c>
      <c r="M2496" t="s">
        <v>3624</v>
      </c>
      <c r="N2496" t="s">
        <v>13</v>
      </c>
      <c r="O2496">
        <v>30</v>
      </c>
      <c r="P2496">
        <v>4000</v>
      </c>
      <c r="Q2496" t="s">
        <v>2201</v>
      </c>
      <c r="R2496">
        <f>P2496 * _xll.XLOOKUP(Q2496,CALCULATION!$A$15:$A$17, CALCULATION!$B$15:$B$17 )</f>
        <v>227.6</v>
      </c>
      <c r="S2496" s="5">
        <f>O2496*P2496*_xll.XLOOKUP(Q2496,CALCULATION!$A$15:$A$17, CALCULATION!$B$15:$B$17)</f>
        <v>6828</v>
      </c>
      <c r="T2496">
        <v>2500</v>
      </c>
      <c r="U2496" t="s">
        <v>58</v>
      </c>
      <c r="V2496">
        <f>T2496 * _xll.XLOOKUP(U2496,CALCULATION!$A$15:$A$17, CALCULATION!$B$15:$B$17 )</f>
        <v>142.5</v>
      </c>
      <c r="W2496" s="5">
        <f>O2496*T2496*_xll.XLOOKUP(U2496,CALCULATION!$A$15:$A$17, CALCULATION!$B$15:$B$17)</f>
        <v>4275</v>
      </c>
      <c r="X2496" s="5">
        <f>WORKSHEET[[#This Row],[Clients Total Cost]] / WORKSHEET[[#This Row],[Clients Rate per T2 (USD)]]</f>
        <v>30</v>
      </c>
      <c r="Y2496" s="5">
        <f>WORKSHEET[[#This Row],[Clients Rate per T2 (USD)]] - WORKSHEET[[#This Row],[Supplier Rate Per t2 (USD)]]</f>
        <v>85.1</v>
      </c>
      <c r="Z2496" s="5">
        <f>WORKSHEET[[#This Row],[Profit Per T]] * WORKSHEET[[#This Row],[Weight]]</f>
        <v>2553</v>
      </c>
      <c r="AA2496">
        <v>1</v>
      </c>
      <c r="AB2496" s="1">
        <v>0</v>
      </c>
      <c r="AC2496" s="1">
        <v>0</v>
      </c>
      <c r="AD2496" s="1">
        <v>0</v>
      </c>
      <c r="AE2496" s="1">
        <f>WORKSHEET[[#This Row],[Delay at toll gate in days]] +WORKSHEET[[#This Row],[Delay at workshop in days]] +WORKSHEET[[#This Row],[Delay at border in days]]</f>
        <v>0</v>
      </c>
    </row>
    <row r="2497" spans="1:31" x14ac:dyDescent="0.35">
      <c r="A2497" t="s">
        <v>2518</v>
      </c>
      <c r="B2497" t="s">
        <v>10</v>
      </c>
      <c r="C2497" t="s">
        <v>56</v>
      </c>
      <c r="D2497" t="s">
        <v>3615</v>
      </c>
      <c r="E2497" t="s">
        <v>3612</v>
      </c>
      <c r="F2497" t="str">
        <f>WORKSHEET[[#This Row],[Depart From]]&amp;"-"&amp;WORKSHEET[[#This Row],[Arrive To]]</f>
        <v>Mombasa-Victoria</v>
      </c>
      <c r="G2497" s="2">
        <v>44733</v>
      </c>
      <c r="H2497" s="2">
        <v>44733</v>
      </c>
      <c r="I2497" s="2" t="str">
        <f t="shared" si="38"/>
        <v>Delivered</v>
      </c>
      <c r="J2497" s="2" t="str">
        <f>TEXT(WORKSHEET[[#This Row],[Offloading Date]], "mmm")</f>
        <v>Jun</v>
      </c>
      <c r="K2497" s="2" t="str">
        <f>IF(OR(WORKSHEET[[#This Row],[Year]]="", ISBLANK(WORKSHEET[[#This Row],[Year]]), WORKSHEET[[#This Row],[Year]]="null"), "Exclude", "Include")</f>
        <v>Include</v>
      </c>
      <c r="L2497" t="s">
        <v>12</v>
      </c>
      <c r="M2497" t="s">
        <v>3624</v>
      </c>
      <c r="N2497" t="s">
        <v>13</v>
      </c>
      <c r="O2497">
        <v>30</v>
      </c>
      <c r="P2497">
        <v>4000</v>
      </c>
      <c r="Q2497" t="s">
        <v>2201</v>
      </c>
      <c r="R2497">
        <f>P2497 * _xll.XLOOKUP(Q2497,CALCULATION!$A$15:$A$17, CALCULATION!$B$15:$B$17 )</f>
        <v>227.6</v>
      </c>
      <c r="S2497" s="5">
        <f>O2497*P2497*_xll.XLOOKUP(Q2497,CALCULATION!$A$15:$A$17, CALCULATION!$B$15:$B$17)</f>
        <v>6828</v>
      </c>
      <c r="T2497">
        <v>2500</v>
      </c>
      <c r="U2497" t="s">
        <v>58</v>
      </c>
      <c r="V2497">
        <f>T2497 * _xll.XLOOKUP(U2497,CALCULATION!$A$15:$A$17, CALCULATION!$B$15:$B$17 )</f>
        <v>142.5</v>
      </c>
      <c r="W2497" s="5">
        <f>O2497*T2497*_xll.XLOOKUP(U2497,CALCULATION!$A$15:$A$17, CALCULATION!$B$15:$B$17)</f>
        <v>4275</v>
      </c>
      <c r="X2497" s="5">
        <f>WORKSHEET[[#This Row],[Clients Total Cost]] / WORKSHEET[[#This Row],[Clients Rate per T2 (USD)]]</f>
        <v>30</v>
      </c>
      <c r="Y2497" s="5">
        <f>WORKSHEET[[#This Row],[Clients Rate per T2 (USD)]] - WORKSHEET[[#This Row],[Supplier Rate Per t2 (USD)]]</f>
        <v>85.1</v>
      </c>
      <c r="Z2497" s="5">
        <f>WORKSHEET[[#This Row],[Profit Per T]] * WORKSHEET[[#This Row],[Weight]]</f>
        <v>2553</v>
      </c>
      <c r="AA2497">
        <v>1</v>
      </c>
      <c r="AB2497" s="1">
        <v>0</v>
      </c>
      <c r="AC2497" s="1">
        <v>0</v>
      </c>
      <c r="AD2497" s="1">
        <v>0</v>
      </c>
      <c r="AE2497" s="1">
        <f>WORKSHEET[[#This Row],[Delay at toll gate in days]] +WORKSHEET[[#This Row],[Delay at workshop in days]] +WORKSHEET[[#This Row],[Delay at border in days]]</f>
        <v>0</v>
      </c>
    </row>
    <row r="2498" spans="1:31" x14ac:dyDescent="0.35">
      <c r="A2498" t="s">
        <v>2519</v>
      </c>
      <c r="B2498" t="s">
        <v>10</v>
      </c>
      <c r="C2498" t="s">
        <v>56</v>
      </c>
      <c r="D2498" t="s">
        <v>3619</v>
      </c>
      <c r="E2498" t="s">
        <v>3618</v>
      </c>
      <c r="F2498" t="str">
        <f>WORKSHEET[[#This Row],[Depart From]]&amp;"-"&amp;WORKSHEET[[#This Row],[Arrive To]]</f>
        <v>Addis Ababa-Tripoli</v>
      </c>
      <c r="G2498" s="2">
        <v>44733</v>
      </c>
      <c r="H2498" s="2">
        <v>44733</v>
      </c>
      <c r="I2498" s="2" t="str">
        <f t="shared" ref="I2498:I2561" si="39">IF(OR(H2498="", H2498="NULL"), "Failed","Delivered")</f>
        <v>Delivered</v>
      </c>
      <c r="J2498" s="2" t="str">
        <f>TEXT(WORKSHEET[[#This Row],[Offloading Date]], "mmm")</f>
        <v>Jun</v>
      </c>
      <c r="K2498" s="2" t="str">
        <f>IF(OR(WORKSHEET[[#This Row],[Year]]="", ISBLANK(WORKSHEET[[#This Row],[Year]]), WORKSHEET[[#This Row],[Year]]="null"), "Exclude", "Include")</f>
        <v>Include</v>
      </c>
      <c r="L2498" t="s">
        <v>12</v>
      </c>
      <c r="M2498" t="s">
        <v>3624</v>
      </c>
      <c r="N2498" t="s">
        <v>13</v>
      </c>
      <c r="O2498">
        <v>30</v>
      </c>
      <c r="P2498">
        <v>4000</v>
      </c>
      <c r="Q2498" t="s">
        <v>2201</v>
      </c>
      <c r="R2498">
        <f>P2498 * _xll.XLOOKUP(Q2498,CALCULATION!$A$15:$A$17, CALCULATION!$B$15:$B$17 )</f>
        <v>227.6</v>
      </c>
      <c r="S2498" s="5">
        <f>O2498*P2498*_xll.XLOOKUP(Q2498,CALCULATION!$A$15:$A$17, CALCULATION!$B$15:$B$17)</f>
        <v>6828</v>
      </c>
      <c r="T2498">
        <v>2500</v>
      </c>
      <c r="U2498" t="s">
        <v>58</v>
      </c>
      <c r="V2498">
        <f>T2498 * _xll.XLOOKUP(U2498,CALCULATION!$A$15:$A$17, CALCULATION!$B$15:$B$17 )</f>
        <v>142.5</v>
      </c>
      <c r="W2498" s="5">
        <f>O2498*T2498*_xll.XLOOKUP(U2498,CALCULATION!$A$15:$A$17, CALCULATION!$B$15:$B$17)</f>
        <v>4275</v>
      </c>
      <c r="X2498" s="5">
        <f>WORKSHEET[[#This Row],[Clients Total Cost]] / WORKSHEET[[#This Row],[Clients Rate per T2 (USD)]]</f>
        <v>30</v>
      </c>
      <c r="Y2498" s="5">
        <f>WORKSHEET[[#This Row],[Clients Rate per T2 (USD)]] - WORKSHEET[[#This Row],[Supplier Rate Per t2 (USD)]]</f>
        <v>85.1</v>
      </c>
      <c r="Z2498" s="5">
        <f>WORKSHEET[[#This Row],[Profit Per T]] * WORKSHEET[[#This Row],[Weight]]</f>
        <v>2553</v>
      </c>
      <c r="AA2498">
        <v>1</v>
      </c>
      <c r="AB2498" s="1">
        <v>0</v>
      </c>
      <c r="AC2498" s="1">
        <v>0</v>
      </c>
      <c r="AD2498" s="1">
        <v>0</v>
      </c>
      <c r="AE2498" s="1">
        <f>WORKSHEET[[#This Row],[Delay at toll gate in days]] +WORKSHEET[[#This Row],[Delay at workshop in days]] +WORKSHEET[[#This Row],[Delay at border in days]]</f>
        <v>0</v>
      </c>
    </row>
    <row r="2499" spans="1:31" x14ac:dyDescent="0.35">
      <c r="A2499" t="s">
        <v>2520</v>
      </c>
      <c r="B2499" t="s">
        <v>10</v>
      </c>
      <c r="C2499" t="s">
        <v>56</v>
      </c>
      <c r="D2499" t="s">
        <v>3620</v>
      </c>
      <c r="E2499" t="s">
        <v>3614</v>
      </c>
      <c r="F2499" t="str">
        <f>WORKSHEET[[#This Row],[Depart From]]&amp;"-"&amp;WORKSHEET[[#This Row],[Arrive To]]</f>
        <v>Zanzibar-Alger</v>
      </c>
      <c r="G2499" s="2">
        <v>44733</v>
      </c>
      <c r="H2499" s="2">
        <v>44733</v>
      </c>
      <c r="I2499" s="2" t="str">
        <f t="shared" si="39"/>
        <v>Delivered</v>
      </c>
      <c r="J2499" s="2" t="str">
        <f>TEXT(WORKSHEET[[#This Row],[Offloading Date]], "mmm")</f>
        <v>Jun</v>
      </c>
      <c r="K2499" s="2" t="str">
        <f>IF(OR(WORKSHEET[[#This Row],[Year]]="", ISBLANK(WORKSHEET[[#This Row],[Year]]), WORKSHEET[[#This Row],[Year]]="null"), "Exclude", "Include")</f>
        <v>Include</v>
      </c>
      <c r="L2499" t="s">
        <v>12</v>
      </c>
      <c r="M2499" t="s">
        <v>3624</v>
      </c>
      <c r="N2499" t="s">
        <v>13</v>
      </c>
      <c r="O2499">
        <v>30</v>
      </c>
      <c r="P2499">
        <v>4000</v>
      </c>
      <c r="Q2499" t="s">
        <v>2201</v>
      </c>
      <c r="R2499">
        <f>P2499 * _xll.XLOOKUP(Q2499,CALCULATION!$A$15:$A$17, CALCULATION!$B$15:$B$17 )</f>
        <v>227.6</v>
      </c>
      <c r="S2499" s="5">
        <f>O2499*P2499*_xll.XLOOKUP(Q2499,CALCULATION!$A$15:$A$17, CALCULATION!$B$15:$B$17)</f>
        <v>6828</v>
      </c>
      <c r="T2499">
        <v>2500</v>
      </c>
      <c r="U2499" t="s">
        <v>58</v>
      </c>
      <c r="V2499">
        <f>T2499 * _xll.XLOOKUP(U2499,CALCULATION!$A$15:$A$17, CALCULATION!$B$15:$B$17 )</f>
        <v>142.5</v>
      </c>
      <c r="W2499" s="5">
        <f>O2499*T2499*_xll.XLOOKUP(U2499,CALCULATION!$A$15:$A$17, CALCULATION!$B$15:$B$17)</f>
        <v>4275</v>
      </c>
      <c r="X2499" s="5">
        <f>WORKSHEET[[#This Row],[Clients Total Cost]] / WORKSHEET[[#This Row],[Clients Rate per T2 (USD)]]</f>
        <v>30</v>
      </c>
      <c r="Y2499" s="5">
        <f>WORKSHEET[[#This Row],[Clients Rate per T2 (USD)]] - WORKSHEET[[#This Row],[Supplier Rate Per t2 (USD)]]</f>
        <v>85.1</v>
      </c>
      <c r="Z2499" s="5">
        <f>WORKSHEET[[#This Row],[Profit Per T]] * WORKSHEET[[#This Row],[Weight]]</f>
        <v>2553</v>
      </c>
      <c r="AA2499">
        <v>1</v>
      </c>
      <c r="AB2499" s="1">
        <v>0</v>
      </c>
      <c r="AC2499" s="1">
        <v>0</v>
      </c>
      <c r="AD2499" s="1">
        <v>0</v>
      </c>
      <c r="AE2499" s="1">
        <f>WORKSHEET[[#This Row],[Delay at toll gate in days]] +WORKSHEET[[#This Row],[Delay at workshop in days]] +WORKSHEET[[#This Row],[Delay at border in days]]</f>
        <v>0</v>
      </c>
    </row>
    <row r="2500" spans="1:31" x14ac:dyDescent="0.35">
      <c r="A2500" t="s">
        <v>2521</v>
      </c>
      <c r="B2500" t="s">
        <v>10</v>
      </c>
      <c r="C2500" t="s">
        <v>56</v>
      </c>
      <c r="D2500" t="s">
        <v>3611</v>
      </c>
      <c r="E2500" t="s">
        <v>3617</v>
      </c>
      <c r="F2500" t="str">
        <f>WORKSHEET[[#This Row],[Depart From]]&amp;"-"&amp;WORKSHEET[[#This Row],[Arrive To]]</f>
        <v>Mogadishu-Lagos</v>
      </c>
      <c r="G2500" s="2">
        <v>44734</v>
      </c>
      <c r="H2500" s="2">
        <v>44734</v>
      </c>
      <c r="I2500" s="2" t="str">
        <f t="shared" si="39"/>
        <v>Delivered</v>
      </c>
      <c r="J2500" s="2" t="str">
        <f>TEXT(WORKSHEET[[#This Row],[Offloading Date]], "mmm")</f>
        <v>Jun</v>
      </c>
      <c r="K2500" s="2" t="str">
        <f>IF(OR(WORKSHEET[[#This Row],[Year]]="", ISBLANK(WORKSHEET[[#This Row],[Year]]), WORKSHEET[[#This Row],[Year]]="null"), "Exclude", "Include")</f>
        <v>Include</v>
      </c>
      <c r="L2500" t="s">
        <v>12</v>
      </c>
      <c r="M2500" t="s">
        <v>3624</v>
      </c>
      <c r="N2500" t="s">
        <v>13</v>
      </c>
      <c r="O2500">
        <v>30</v>
      </c>
      <c r="P2500">
        <v>4000</v>
      </c>
      <c r="Q2500" t="s">
        <v>2201</v>
      </c>
      <c r="R2500">
        <f>P2500 * _xll.XLOOKUP(Q2500,CALCULATION!$A$15:$A$17, CALCULATION!$B$15:$B$17 )</f>
        <v>227.6</v>
      </c>
      <c r="S2500" s="5">
        <f>O2500*P2500*_xll.XLOOKUP(Q2500,CALCULATION!$A$15:$A$17, CALCULATION!$B$15:$B$17)</f>
        <v>6828</v>
      </c>
      <c r="T2500">
        <v>2500</v>
      </c>
      <c r="U2500" t="s">
        <v>58</v>
      </c>
      <c r="V2500">
        <f>T2500 * _xll.XLOOKUP(U2500,CALCULATION!$A$15:$A$17, CALCULATION!$B$15:$B$17 )</f>
        <v>142.5</v>
      </c>
      <c r="W2500" s="5">
        <f>O2500*T2500*_xll.XLOOKUP(U2500,CALCULATION!$A$15:$A$17, CALCULATION!$B$15:$B$17)</f>
        <v>4275</v>
      </c>
      <c r="X2500" s="5">
        <f>WORKSHEET[[#This Row],[Clients Total Cost]] / WORKSHEET[[#This Row],[Clients Rate per T2 (USD)]]</f>
        <v>30</v>
      </c>
      <c r="Y2500" s="5">
        <f>WORKSHEET[[#This Row],[Clients Rate per T2 (USD)]] - WORKSHEET[[#This Row],[Supplier Rate Per t2 (USD)]]</f>
        <v>85.1</v>
      </c>
      <c r="Z2500" s="5">
        <f>WORKSHEET[[#This Row],[Profit Per T]] * WORKSHEET[[#This Row],[Weight]]</f>
        <v>2553</v>
      </c>
      <c r="AA2500">
        <v>1</v>
      </c>
      <c r="AB2500" s="1">
        <v>0</v>
      </c>
      <c r="AC2500" s="1">
        <v>0</v>
      </c>
      <c r="AD2500" s="1">
        <v>0</v>
      </c>
      <c r="AE2500" s="1">
        <f>WORKSHEET[[#This Row],[Delay at toll gate in days]] +WORKSHEET[[#This Row],[Delay at workshop in days]] +WORKSHEET[[#This Row],[Delay at border in days]]</f>
        <v>0</v>
      </c>
    </row>
    <row r="2501" spans="1:31" x14ac:dyDescent="0.35">
      <c r="A2501" t="s">
        <v>2522</v>
      </c>
      <c r="B2501" t="s">
        <v>10</v>
      </c>
      <c r="C2501" t="s">
        <v>56</v>
      </c>
      <c r="D2501" t="s">
        <v>3619</v>
      </c>
      <c r="E2501" t="s">
        <v>3613</v>
      </c>
      <c r="F2501" t="str">
        <f>WORKSHEET[[#This Row],[Depart From]]&amp;"-"&amp;WORKSHEET[[#This Row],[Arrive To]]</f>
        <v>Addis Ababa-Sanaa</v>
      </c>
      <c r="G2501" s="2">
        <v>44734</v>
      </c>
      <c r="H2501" s="2">
        <v>44734</v>
      </c>
      <c r="I2501" s="2" t="str">
        <f t="shared" si="39"/>
        <v>Delivered</v>
      </c>
      <c r="J2501" s="2" t="str">
        <f>TEXT(WORKSHEET[[#This Row],[Offloading Date]], "mmm")</f>
        <v>Jun</v>
      </c>
      <c r="K2501" s="2" t="str">
        <f>IF(OR(WORKSHEET[[#This Row],[Year]]="", ISBLANK(WORKSHEET[[#This Row],[Year]]), WORKSHEET[[#This Row],[Year]]="null"), "Exclude", "Include")</f>
        <v>Include</v>
      </c>
      <c r="L2501" t="s">
        <v>12</v>
      </c>
      <c r="M2501" t="s">
        <v>3624</v>
      </c>
      <c r="N2501" t="s">
        <v>13</v>
      </c>
      <c r="O2501">
        <v>30</v>
      </c>
      <c r="P2501">
        <v>4000</v>
      </c>
      <c r="Q2501" t="s">
        <v>2201</v>
      </c>
      <c r="R2501">
        <f>P2501 * _xll.XLOOKUP(Q2501,CALCULATION!$A$15:$A$17, CALCULATION!$B$15:$B$17 )</f>
        <v>227.6</v>
      </c>
      <c r="S2501" s="5">
        <f>O2501*P2501*_xll.XLOOKUP(Q2501,CALCULATION!$A$15:$A$17, CALCULATION!$B$15:$B$17)</f>
        <v>6828</v>
      </c>
      <c r="T2501">
        <v>2500</v>
      </c>
      <c r="U2501" t="s">
        <v>58</v>
      </c>
      <c r="V2501">
        <f>T2501 * _xll.XLOOKUP(U2501,CALCULATION!$A$15:$A$17, CALCULATION!$B$15:$B$17 )</f>
        <v>142.5</v>
      </c>
      <c r="W2501" s="5">
        <f>O2501*T2501*_xll.XLOOKUP(U2501,CALCULATION!$A$15:$A$17, CALCULATION!$B$15:$B$17)</f>
        <v>4275</v>
      </c>
      <c r="X2501" s="5">
        <f>WORKSHEET[[#This Row],[Clients Total Cost]] / WORKSHEET[[#This Row],[Clients Rate per T2 (USD)]]</f>
        <v>30</v>
      </c>
      <c r="Y2501" s="5">
        <f>WORKSHEET[[#This Row],[Clients Rate per T2 (USD)]] - WORKSHEET[[#This Row],[Supplier Rate Per t2 (USD)]]</f>
        <v>85.1</v>
      </c>
      <c r="Z2501" s="5">
        <f>WORKSHEET[[#This Row],[Profit Per T]] * WORKSHEET[[#This Row],[Weight]]</f>
        <v>2553</v>
      </c>
      <c r="AA2501">
        <v>1</v>
      </c>
      <c r="AB2501" s="1">
        <v>0</v>
      </c>
      <c r="AC2501" s="1">
        <v>0</v>
      </c>
      <c r="AD2501" s="1">
        <v>0</v>
      </c>
      <c r="AE2501" s="1">
        <f>WORKSHEET[[#This Row],[Delay at toll gate in days]] +WORKSHEET[[#This Row],[Delay at workshop in days]] +WORKSHEET[[#This Row],[Delay at border in days]]</f>
        <v>0</v>
      </c>
    </row>
    <row r="2502" spans="1:31" x14ac:dyDescent="0.35">
      <c r="A2502" t="s">
        <v>2523</v>
      </c>
      <c r="B2502" t="s">
        <v>10</v>
      </c>
      <c r="C2502" t="s">
        <v>56</v>
      </c>
      <c r="D2502" t="s">
        <v>3616</v>
      </c>
      <c r="E2502" t="s">
        <v>3613</v>
      </c>
      <c r="F2502" t="str">
        <f>WORKSHEET[[#This Row],[Depart From]]&amp;"-"&amp;WORKSHEET[[#This Row],[Arrive To]]</f>
        <v>Marrakech-Sanaa</v>
      </c>
      <c r="G2502" s="2">
        <v>44734</v>
      </c>
      <c r="H2502" s="2">
        <v>44734</v>
      </c>
      <c r="I2502" s="2" t="str">
        <f t="shared" si="39"/>
        <v>Delivered</v>
      </c>
      <c r="J2502" s="2" t="str">
        <f>TEXT(WORKSHEET[[#This Row],[Offloading Date]], "mmm")</f>
        <v>Jun</v>
      </c>
      <c r="K2502" s="2" t="str">
        <f>IF(OR(WORKSHEET[[#This Row],[Year]]="", ISBLANK(WORKSHEET[[#This Row],[Year]]), WORKSHEET[[#This Row],[Year]]="null"), "Exclude", "Include")</f>
        <v>Include</v>
      </c>
      <c r="L2502" t="s">
        <v>12</v>
      </c>
      <c r="M2502" t="s">
        <v>3624</v>
      </c>
      <c r="N2502" t="s">
        <v>13</v>
      </c>
      <c r="O2502">
        <v>30</v>
      </c>
      <c r="P2502">
        <v>4000</v>
      </c>
      <c r="Q2502" t="s">
        <v>2201</v>
      </c>
      <c r="R2502">
        <f>P2502 * _xll.XLOOKUP(Q2502,CALCULATION!$A$15:$A$17, CALCULATION!$B$15:$B$17 )</f>
        <v>227.6</v>
      </c>
      <c r="S2502" s="5">
        <f>O2502*P2502*_xll.XLOOKUP(Q2502,CALCULATION!$A$15:$A$17, CALCULATION!$B$15:$B$17)</f>
        <v>6828</v>
      </c>
      <c r="T2502">
        <v>2500</v>
      </c>
      <c r="U2502" t="s">
        <v>58</v>
      </c>
      <c r="V2502">
        <f>T2502 * _xll.XLOOKUP(U2502,CALCULATION!$A$15:$A$17, CALCULATION!$B$15:$B$17 )</f>
        <v>142.5</v>
      </c>
      <c r="W2502" s="5">
        <f>O2502*T2502*_xll.XLOOKUP(U2502,CALCULATION!$A$15:$A$17, CALCULATION!$B$15:$B$17)</f>
        <v>4275</v>
      </c>
      <c r="X2502" s="5">
        <f>WORKSHEET[[#This Row],[Clients Total Cost]] / WORKSHEET[[#This Row],[Clients Rate per T2 (USD)]]</f>
        <v>30</v>
      </c>
      <c r="Y2502" s="5">
        <f>WORKSHEET[[#This Row],[Clients Rate per T2 (USD)]] - WORKSHEET[[#This Row],[Supplier Rate Per t2 (USD)]]</f>
        <v>85.1</v>
      </c>
      <c r="Z2502" s="5">
        <f>WORKSHEET[[#This Row],[Profit Per T]] * WORKSHEET[[#This Row],[Weight]]</f>
        <v>2553</v>
      </c>
      <c r="AA2502">
        <v>1</v>
      </c>
      <c r="AB2502" s="1">
        <v>0</v>
      </c>
      <c r="AC2502" s="1">
        <v>0</v>
      </c>
      <c r="AD2502" s="1">
        <v>0</v>
      </c>
      <c r="AE2502" s="1">
        <f>WORKSHEET[[#This Row],[Delay at toll gate in days]] +WORKSHEET[[#This Row],[Delay at workshop in days]] +WORKSHEET[[#This Row],[Delay at border in days]]</f>
        <v>0</v>
      </c>
    </row>
    <row r="2503" spans="1:31" x14ac:dyDescent="0.35">
      <c r="A2503" t="s">
        <v>2524</v>
      </c>
      <c r="B2503" t="s">
        <v>10</v>
      </c>
      <c r="C2503" t="s">
        <v>56</v>
      </c>
      <c r="D2503" t="s">
        <v>3616</v>
      </c>
      <c r="E2503" t="s">
        <v>3612</v>
      </c>
      <c r="F2503" t="str">
        <f>WORKSHEET[[#This Row],[Depart From]]&amp;"-"&amp;WORKSHEET[[#This Row],[Arrive To]]</f>
        <v>Marrakech-Victoria</v>
      </c>
      <c r="G2503" s="2">
        <v>44735</v>
      </c>
      <c r="H2503" s="2">
        <v>44735</v>
      </c>
      <c r="I2503" s="2" t="str">
        <f t="shared" si="39"/>
        <v>Delivered</v>
      </c>
      <c r="J2503" s="2" t="str">
        <f>TEXT(WORKSHEET[[#This Row],[Offloading Date]], "mmm")</f>
        <v>Jun</v>
      </c>
      <c r="K2503" s="2" t="str">
        <f>IF(OR(WORKSHEET[[#This Row],[Year]]="", ISBLANK(WORKSHEET[[#This Row],[Year]]), WORKSHEET[[#This Row],[Year]]="null"), "Exclude", "Include")</f>
        <v>Include</v>
      </c>
      <c r="L2503" t="s">
        <v>12</v>
      </c>
      <c r="M2503" t="s">
        <v>3624</v>
      </c>
      <c r="N2503" t="s">
        <v>13</v>
      </c>
      <c r="O2503">
        <v>30</v>
      </c>
      <c r="P2503">
        <v>4000</v>
      </c>
      <c r="Q2503" t="s">
        <v>2201</v>
      </c>
      <c r="R2503">
        <f>P2503 * _xll.XLOOKUP(Q2503,CALCULATION!$A$15:$A$17, CALCULATION!$B$15:$B$17 )</f>
        <v>227.6</v>
      </c>
      <c r="S2503" s="5">
        <f>O2503*P2503*_xll.XLOOKUP(Q2503,CALCULATION!$A$15:$A$17, CALCULATION!$B$15:$B$17)</f>
        <v>6828</v>
      </c>
      <c r="T2503">
        <v>2500</v>
      </c>
      <c r="U2503" t="s">
        <v>58</v>
      </c>
      <c r="V2503">
        <f>T2503 * _xll.XLOOKUP(U2503,CALCULATION!$A$15:$A$17, CALCULATION!$B$15:$B$17 )</f>
        <v>142.5</v>
      </c>
      <c r="W2503" s="5">
        <f>O2503*T2503*_xll.XLOOKUP(U2503,CALCULATION!$A$15:$A$17, CALCULATION!$B$15:$B$17)</f>
        <v>4275</v>
      </c>
      <c r="X2503" s="5">
        <f>WORKSHEET[[#This Row],[Clients Total Cost]] / WORKSHEET[[#This Row],[Clients Rate per T2 (USD)]]</f>
        <v>30</v>
      </c>
      <c r="Y2503" s="5">
        <f>WORKSHEET[[#This Row],[Clients Rate per T2 (USD)]] - WORKSHEET[[#This Row],[Supplier Rate Per t2 (USD)]]</f>
        <v>85.1</v>
      </c>
      <c r="Z2503" s="5">
        <f>WORKSHEET[[#This Row],[Profit Per T]] * WORKSHEET[[#This Row],[Weight]]</f>
        <v>2553</v>
      </c>
      <c r="AA2503">
        <v>1</v>
      </c>
      <c r="AB2503" s="1">
        <v>0</v>
      </c>
      <c r="AC2503" s="1">
        <v>0</v>
      </c>
      <c r="AD2503" s="1">
        <v>0</v>
      </c>
      <c r="AE2503" s="1">
        <f>WORKSHEET[[#This Row],[Delay at toll gate in days]] +WORKSHEET[[#This Row],[Delay at workshop in days]] +WORKSHEET[[#This Row],[Delay at border in days]]</f>
        <v>0</v>
      </c>
    </row>
    <row r="2504" spans="1:31" x14ac:dyDescent="0.35">
      <c r="A2504" t="s">
        <v>2525</v>
      </c>
      <c r="B2504" t="s">
        <v>10</v>
      </c>
      <c r="C2504" t="s">
        <v>56</v>
      </c>
      <c r="D2504" t="s">
        <v>3616</v>
      </c>
      <c r="E2504" t="s">
        <v>3618</v>
      </c>
      <c r="F2504" t="str">
        <f>WORKSHEET[[#This Row],[Depart From]]&amp;"-"&amp;WORKSHEET[[#This Row],[Arrive To]]</f>
        <v>Marrakech-Tripoli</v>
      </c>
      <c r="G2504" s="2">
        <v>44735</v>
      </c>
      <c r="H2504" s="2">
        <v>44735</v>
      </c>
      <c r="I2504" s="2" t="str">
        <f t="shared" si="39"/>
        <v>Delivered</v>
      </c>
      <c r="J2504" s="2" t="str">
        <f>TEXT(WORKSHEET[[#This Row],[Offloading Date]], "mmm")</f>
        <v>Jun</v>
      </c>
      <c r="K2504" s="2" t="str">
        <f>IF(OR(WORKSHEET[[#This Row],[Year]]="", ISBLANK(WORKSHEET[[#This Row],[Year]]), WORKSHEET[[#This Row],[Year]]="null"), "Exclude", "Include")</f>
        <v>Include</v>
      </c>
      <c r="L2504" t="s">
        <v>12</v>
      </c>
      <c r="M2504" t="s">
        <v>3624</v>
      </c>
      <c r="N2504" t="s">
        <v>13</v>
      </c>
      <c r="O2504">
        <v>30</v>
      </c>
      <c r="P2504">
        <v>4000</v>
      </c>
      <c r="Q2504" t="s">
        <v>2201</v>
      </c>
      <c r="R2504">
        <f>P2504 * _xll.XLOOKUP(Q2504,CALCULATION!$A$15:$A$17, CALCULATION!$B$15:$B$17 )</f>
        <v>227.6</v>
      </c>
      <c r="S2504" s="5">
        <f>O2504*P2504*_xll.XLOOKUP(Q2504,CALCULATION!$A$15:$A$17, CALCULATION!$B$15:$B$17)</f>
        <v>6828</v>
      </c>
      <c r="T2504">
        <v>2500</v>
      </c>
      <c r="U2504" t="s">
        <v>58</v>
      </c>
      <c r="V2504">
        <f>T2504 * _xll.XLOOKUP(U2504,CALCULATION!$A$15:$A$17, CALCULATION!$B$15:$B$17 )</f>
        <v>142.5</v>
      </c>
      <c r="W2504" s="5">
        <f>O2504*T2504*_xll.XLOOKUP(U2504,CALCULATION!$A$15:$A$17, CALCULATION!$B$15:$B$17)</f>
        <v>4275</v>
      </c>
      <c r="X2504" s="5">
        <f>WORKSHEET[[#This Row],[Clients Total Cost]] / WORKSHEET[[#This Row],[Clients Rate per T2 (USD)]]</f>
        <v>30</v>
      </c>
      <c r="Y2504" s="5">
        <f>WORKSHEET[[#This Row],[Clients Rate per T2 (USD)]] - WORKSHEET[[#This Row],[Supplier Rate Per t2 (USD)]]</f>
        <v>85.1</v>
      </c>
      <c r="Z2504" s="5">
        <f>WORKSHEET[[#This Row],[Profit Per T]] * WORKSHEET[[#This Row],[Weight]]</f>
        <v>2553</v>
      </c>
      <c r="AA2504">
        <v>1</v>
      </c>
      <c r="AB2504" s="1">
        <v>0</v>
      </c>
      <c r="AC2504" s="1">
        <v>0</v>
      </c>
      <c r="AD2504" s="1">
        <v>0</v>
      </c>
      <c r="AE2504" s="1">
        <f>WORKSHEET[[#This Row],[Delay at toll gate in days]] +WORKSHEET[[#This Row],[Delay at workshop in days]] +WORKSHEET[[#This Row],[Delay at border in days]]</f>
        <v>0</v>
      </c>
    </row>
    <row r="2505" spans="1:31" x14ac:dyDescent="0.35">
      <c r="A2505" t="s">
        <v>2526</v>
      </c>
      <c r="B2505" t="s">
        <v>10</v>
      </c>
      <c r="C2505" t="s">
        <v>56</v>
      </c>
      <c r="D2505" t="s">
        <v>3615</v>
      </c>
      <c r="E2505" t="s">
        <v>3618</v>
      </c>
      <c r="F2505" t="str">
        <f>WORKSHEET[[#This Row],[Depart From]]&amp;"-"&amp;WORKSHEET[[#This Row],[Arrive To]]</f>
        <v>Mombasa-Tripoli</v>
      </c>
      <c r="G2505" s="2">
        <v>44736</v>
      </c>
      <c r="H2505" s="2">
        <v>44736</v>
      </c>
      <c r="I2505" s="2" t="str">
        <f t="shared" si="39"/>
        <v>Delivered</v>
      </c>
      <c r="J2505" s="2" t="str">
        <f>TEXT(WORKSHEET[[#This Row],[Offloading Date]], "mmm")</f>
        <v>Jun</v>
      </c>
      <c r="K2505" s="2" t="str">
        <f>IF(OR(WORKSHEET[[#This Row],[Year]]="", ISBLANK(WORKSHEET[[#This Row],[Year]]), WORKSHEET[[#This Row],[Year]]="null"), "Exclude", "Include")</f>
        <v>Include</v>
      </c>
      <c r="L2505" t="s">
        <v>12</v>
      </c>
      <c r="M2505" t="s">
        <v>3624</v>
      </c>
      <c r="N2505" t="s">
        <v>13</v>
      </c>
      <c r="O2505">
        <v>30</v>
      </c>
      <c r="P2505">
        <v>4000</v>
      </c>
      <c r="Q2505" t="s">
        <v>2201</v>
      </c>
      <c r="R2505">
        <f>P2505 * _xll.XLOOKUP(Q2505,CALCULATION!$A$15:$A$17, CALCULATION!$B$15:$B$17 )</f>
        <v>227.6</v>
      </c>
      <c r="S2505" s="5">
        <f>O2505*P2505*_xll.XLOOKUP(Q2505,CALCULATION!$A$15:$A$17, CALCULATION!$B$15:$B$17)</f>
        <v>6828</v>
      </c>
      <c r="T2505">
        <v>2500</v>
      </c>
      <c r="U2505" t="s">
        <v>58</v>
      </c>
      <c r="V2505">
        <f>T2505 * _xll.XLOOKUP(U2505,CALCULATION!$A$15:$A$17, CALCULATION!$B$15:$B$17 )</f>
        <v>142.5</v>
      </c>
      <c r="W2505" s="5">
        <f>O2505*T2505*_xll.XLOOKUP(U2505,CALCULATION!$A$15:$A$17, CALCULATION!$B$15:$B$17)</f>
        <v>4275</v>
      </c>
      <c r="X2505" s="5">
        <f>WORKSHEET[[#This Row],[Clients Total Cost]] / WORKSHEET[[#This Row],[Clients Rate per T2 (USD)]]</f>
        <v>30</v>
      </c>
      <c r="Y2505" s="5">
        <f>WORKSHEET[[#This Row],[Clients Rate per T2 (USD)]] - WORKSHEET[[#This Row],[Supplier Rate Per t2 (USD)]]</f>
        <v>85.1</v>
      </c>
      <c r="Z2505" s="5">
        <f>WORKSHEET[[#This Row],[Profit Per T]] * WORKSHEET[[#This Row],[Weight]]</f>
        <v>2553</v>
      </c>
      <c r="AA2505">
        <v>1</v>
      </c>
      <c r="AB2505" s="1">
        <v>0</v>
      </c>
      <c r="AC2505" s="1">
        <v>0</v>
      </c>
      <c r="AD2505" s="1">
        <v>0</v>
      </c>
      <c r="AE2505" s="1">
        <f>WORKSHEET[[#This Row],[Delay at toll gate in days]] +WORKSHEET[[#This Row],[Delay at workshop in days]] +WORKSHEET[[#This Row],[Delay at border in days]]</f>
        <v>0</v>
      </c>
    </row>
    <row r="2506" spans="1:31" x14ac:dyDescent="0.35">
      <c r="A2506" t="s">
        <v>2527</v>
      </c>
      <c r="B2506" t="s">
        <v>10</v>
      </c>
      <c r="C2506" t="s">
        <v>56</v>
      </c>
      <c r="D2506" t="s">
        <v>3615</v>
      </c>
      <c r="E2506" t="s">
        <v>3613</v>
      </c>
      <c r="F2506" t="str">
        <f>WORKSHEET[[#This Row],[Depart From]]&amp;"-"&amp;WORKSHEET[[#This Row],[Arrive To]]</f>
        <v>Mombasa-Sanaa</v>
      </c>
      <c r="G2506" s="2">
        <v>44736</v>
      </c>
      <c r="H2506" s="2">
        <v>44736</v>
      </c>
      <c r="I2506" s="2" t="str">
        <f t="shared" si="39"/>
        <v>Delivered</v>
      </c>
      <c r="J2506" s="2" t="str">
        <f>TEXT(WORKSHEET[[#This Row],[Offloading Date]], "mmm")</f>
        <v>Jun</v>
      </c>
      <c r="K2506" s="2" t="str">
        <f>IF(OR(WORKSHEET[[#This Row],[Year]]="", ISBLANK(WORKSHEET[[#This Row],[Year]]), WORKSHEET[[#This Row],[Year]]="null"), "Exclude", "Include")</f>
        <v>Include</v>
      </c>
      <c r="L2506" t="s">
        <v>12</v>
      </c>
      <c r="M2506" t="s">
        <v>3624</v>
      </c>
      <c r="N2506" t="s">
        <v>13</v>
      </c>
      <c r="O2506">
        <v>30</v>
      </c>
      <c r="P2506">
        <v>4000</v>
      </c>
      <c r="Q2506" t="s">
        <v>2201</v>
      </c>
      <c r="R2506">
        <f>P2506 * _xll.XLOOKUP(Q2506,CALCULATION!$A$15:$A$17, CALCULATION!$B$15:$B$17 )</f>
        <v>227.6</v>
      </c>
      <c r="S2506" s="5">
        <f>O2506*P2506*_xll.XLOOKUP(Q2506,CALCULATION!$A$15:$A$17, CALCULATION!$B$15:$B$17)</f>
        <v>6828</v>
      </c>
      <c r="T2506">
        <v>2500</v>
      </c>
      <c r="U2506" t="s">
        <v>58</v>
      </c>
      <c r="V2506">
        <f>T2506 * _xll.XLOOKUP(U2506,CALCULATION!$A$15:$A$17, CALCULATION!$B$15:$B$17 )</f>
        <v>142.5</v>
      </c>
      <c r="W2506" s="5">
        <f>O2506*T2506*_xll.XLOOKUP(U2506,CALCULATION!$A$15:$A$17, CALCULATION!$B$15:$B$17)</f>
        <v>4275</v>
      </c>
      <c r="X2506" s="5">
        <f>WORKSHEET[[#This Row],[Clients Total Cost]] / WORKSHEET[[#This Row],[Clients Rate per T2 (USD)]]</f>
        <v>30</v>
      </c>
      <c r="Y2506" s="5">
        <f>WORKSHEET[[#This Row],[Clients Rate per T2 (USD)]] - WORKSHEET[[#This Row],[Supplier Rate Per t2 (USD)]]</f>
        <v>85.1</v>
      </c>
      <c r="Z2506" s="5">
        <f>WORKSHEET[[#This Row],[Profit Per T]] * WORKSHEET[[#This Row],[Weight]]</f>
        <v>2553</v>
      </c>
      <c r="AA2506">
        <v>1</v>
      </c>
      <c r="AB2506" s="1">
        <v>0</v>
      </c>
      <c r="AC2506" s="1">
        <v>0</v>
      </c>
      <c r="AD2506" s="1">
        <v>0</v>
      </c>
      <c r="AE2506" s="1">
        <f>WORKSHEET[[#This Row],[Delay at toll gate in days]] +WORKSHEET[[#This Row],[Delay at workshop in days]] +WORKSHEET[[#This Row],[Delay at border in days]]</f>
        <v>0</v>
      </c>
    </row>
    <row r="2507" spans="1:31" x14ac:dyDescent="0.35">
      <c r="A2507" t="s">
        <v>2528</v>
      </c>
      <c r="B2507" t="s">
        <v>10</v>
      </c>
      <c r="C2507" t="s">
        <v>56</v>
      </c>
      <c r="D2507" t="s">
        <v>3616</v>
      </c>
      <c r="E2507" t="s">
        <v>3617</v>
      </c>
      <c r="F2507" t="str">
        <f>WORKSHEET[[#This Row],[Depart From]]&amp;"-"&amp;WORKSHEET[[#This Row],[Arrive To]]</f>
        <v>Marrakech-Lagos</v>
      </c>
      <c r="G2507" s="2">
        <v>44736</v>
      </c>
      <c r="H2507" s="2">
        <v>44736</v>
      </c>
      <c r="I2507" s="2" t="str">
        <f t="shared" si="39"/>
        <v>Delivered</v>
      </c>
      <c r="J2507" s="2" t="str">
        <f>TEXT(WORKSHEET[[#This Row],[Offloading Date]], "mmm")</f>
        <v>Jun</v>
      </c>
      <c r="K2507" s="2" t="str">
        <f>IF(OR(WORKSHEET[[#This Row],[Year]]="", ISBLANK(WORKSHEET[[#This Row],[Year]]), WORKSHEET[[#This Row],[Year]]="null"), "Exclude", "Include")</f>
        <v>Include</v>
      </c>
      <c r="L2507" t="s">
        <v>12</v>
      </c>
      <c r="M2507" t="s">
        <v>3624</v>
      </c>
      <c r="N2507" t="s">
        <v>13</v>
      </c>
      <c r="O2507">
        <v>30</v>
      </c>
      <c r="P2507">
        <v>4000</v>
      </c>
      <c r="Q2507" t="s">
        <v>2201</v>
      </c>
      <c r="R2507">
        <f>P2507 * _xll.XLOOKUP(Q2507,CALCULATION!$A$15:$A$17, CALCULATION!$B$15:$B$17 )</f>
        <v>227.6</v>
      </c>
      <c r="S2507" s="5">
        <f>O2507*P2507*_xll.XLOOKUP(Q2507,CALCULATION!$A$15:$A$17, CALCULATION!$B$15:$B$17)</f>
        <v>6828</v>
      </c>
      <c r="T2507">
        <v>2500</v>
      </c>
      <c r="U2507" t="s">
        <v>58</v>
      </c>
      <c r="V2507">
        <f>T2507 * _xll.XLOOKUP(U2507,CALCULATION!$A$15:$A$17, CALCULATION!$B$15:$B$17 )</f>
        <v>142.5</v>
      </c>
      <c r="W2507" s="5">
        <f>O2507*T2507*_xll.XLOOKUP(U2507,CALCULATION!$A$15:$A$17, CALCULATION!$B$15:$B$17)</f>
        <v>4275</v>
      </c>
      <c r="X2507" s="5">
        <f>WORKSHEET[[#This Row],[Clients Total Cost]] / WORKSHEET[[#This Row],[Clients Rate per T2 (USD)]]</f>
        <v>30</v>
      </c>
      <c r="Y2507" s="5">
        <f>WORKSHEET[[#This Row],[Clients Rate per T2 (USD)]] - WORKSHEET[[#This Row],[Supplier Rate Per t2 (USD)]]</f>
        <v>85.1</v>
      </c>
      <c r="Z2507" s="5">
        <f>WORKSHEET[[#This Row],[Profit Per T]] * WORKSHEET[[#This Row],[Weight]]</f>
        <v>2553</v>
      </c>
      <c r="AA2507">
        <v>1</v>
      </c>
      <c r="AB2507" s="1">
        <v>0</v>
      </c>
      <c r="AC2507" s="1">
        <v>0</v>
      </c>
      <c r="AD2507" s="1">
        <v>0</v>
      </c>
      <c r="AE2507" s="1">
        <f>WORKSHEET[[#This Row],[Delay at toll gate in days]] +WORKSHEET[[#This Row],[Delay at workshop in days]] +WORKSHEET[[#This Row],[Delay at border in days]]</f>
        <v>0</v>
      </c>
    </row>
    <row r="2508" spans="1:31" x14ac:dyDescent="0.35">
      <c r="A2508" t="s">
        <v>2529</v>
      </c>
      <c r="B2508" t="s">
        <v>10</v>
      </c>
      <c r="C2508" t="s">
        <v>56</v>
      </c>
      <c r="D2508" t="s">
        <v>3620</v>
      </c>
      <c r="E2508" t="s">
        <v>3614</v>
      </c>
      <c r="F2508" t="str">
        <f>WORKSHEET[[#This Row],[Depart From]]&amp;"-"&amp;WORKSHEET[[#This Row],[Arrive To]]</f>
        <v>Zanzibar-Alger</v>
      </c>
      <c r="G2508" s="2">
        <v>44734</v>
      </c>
      <c r="H2508" s="2">
        <v>44734</v>
      </c>
      <c r="I2508" s="2" t="str">
        <f t="shared" si="39"/>
        <v>Delivered</v>
      </c>
      <c r="J2508" s="2" t="str">
        <f>TEXT(WORKSHEET[[#This Row],[Offloading Date]], "mmm")</f>
        <v>Jun</v>
      </c>
      <c r="K2508" s="2" t="str">
        <f>IF(OR(WORKSHEET[[#This Row],[Year]]="", ISBLANK(WORKSHEET[[#This Row],[Year]]), WORKSHEET[[#This Row],[Year]]="null"), "Exclude", "Include")</f>
        <v>Include</v>
      </c>
      <c r="L2508" t="s">
        <v>12</v>
      </c>
      <c r="M2508" t="s">
        <v>3624</v>
      </c>
      <c r="N2508" t="s">
        <v>13</v>
      </c>
      <c r="O2508">
        <v>30</v>
      </c>
      <c r="P2508">
        <v>4000</v>
      </c>
      <c r="Q2508" t="s">
        <v>2201</v>
      </c>
      <c r="R2508">
        <f>P2508 * _xll.XLOOKUP(Q2508,CALCULATION!$A$15:$A$17, CALCULATION!$B$15:$B$17 )</f>
        <v>227.6</v>
      </c>
      <c r="S2508" s="5">
        <f>O2508*P2508*_xll.XLOOKUP(Q2508,CALCULATION!$A$15:$A$17, CALCULATION!$B$15:$B$17)</f>
        <v>6828</v>
      </c>
      <c r="T2508">
        <v>2500</v>
      </c>
      <c r="U2508" t="s">
        <v>58</v>
      </c>
      <c r="V2508">
        <f>T2508 * _xll.XLOOKUP(U2508,CALCULATION!$A$15:$A$17, CALCULATION!$B$15:$B$17 )</f>
        <v>142.5</v>
      </c>
      <c r="W2508" s="5">
        <f>O2508*T2508*_xll.XLOOKUP(U2508,CALCULATION!$A$15:$A$17, CALCULATION!$B$15:$B$17)</f>
        <v>4275</v>
      </c>
      <c r="X2508" s="5">
        <f>WORKSHEET[[#This Row],[Clients Total Cost]] / WORKSHEET[[#This Row],[Clients Rate per T2 (USD)]]</f>
        <v>30</v>
      </c>
      <c r="Y2508" s="5">
        <f>WORKSHEET[[#This Row],[Clients Rate per T2 (USD)]] - WORKSHEET[[#This Row],[Supplier Rate Per t2 (USD)]]</f>
        <v>85.1</v>
      </c>
      <c r="Z2508" s="5">
        <f>WORKSHEET[[#This Row],[Profit Per T]] * WORKSHEET[[#This Row],[Weight]]</f>
        <v>2553</v>
      </c>
      <c r="AA2508">
        <v>1</v>
      </c>
      <c r="AB2508" s="1">
        <v>0</v>
      </c>
      <c r="AC2508" s="1">
        <v>0</v>
      </c>
      <c r="AD2508" s="1">
        <v>0</v>
      </c>
      <c r="AE2508" s="1">
        <f>WORKSHEET[[#This Row],[Delay at toll gate in days]] +WORKSHEET[[#This Row],[Delay at workshop in days]] +WORKSHEET[[#This Row],[Delay at border in days]]</f>
        <v>0</v>
      </c>
    </row>
    <row r="2509" spans="1:31" x14ac:dyDescent="0.35">
      <c r="A2509" t="s">
        <v>2530</v>
      </c>
      <c r="B2509" t="s">
        <v>10</v>
      </c>
      <c r="C2509" t="s">
        <v>56</v>
      </c>
      <c r="D2509" t="s">
        <v>3616</v>
      </c>
      <c r="E2509" t="s">
        <v>3612</v>
      </c>
      <c r="F2509" t="str">
        <f>WORKSHEET[[#This Row],[Depart From]]&amp;"-"&amp;WORKSHEET[[#This Row],[Arrive To]]</f>
        <v>Marrakech-Victoria</v>
      </c>
      <c r="G2509" s="2">
        <v>44732</v>
      </c>
      <c r="H2509" s="2">
        <v>44732</v>
      </c>
      <c r="I2509" s="2" t="str">
        <f t="shared" si="39"/>
        <v>Delivered</v>
      </c>
      <c r="J2509" s="2" t="str">
        <f>TEXT(WORKSHEET[[#This Row],[Offloading Date]], "mmm")</f>
        <v>Jun</v>
      </c>
      <c r="K2509" s="2" t="str">
        <f>IF(OR(WORKSHEET[[#This Row],[Year]]="", ISBLANK(WORKSHEET[[#This Row],[Year]]), WORKSHEET[[#This Row],[Year]]="null"), "Exclude", "Include")</f>
        <v>Include</v>
      </c>
      <c r="L2509" t="s">
        <v>12</v>
      </c>
      <c r="M2509" t="s">
        <v>3624</v>
      </c>
      <c r="N2509" t="s">
        <v>13</v>
      </c>
      <c r="O2509">
        <v>30</v>
      </c>
      <c r="P2509">
        <v>4000</v>
      </c>
      <c r="Q2509" t="s">
        <v>2201</v>
      </c>
      <c r="R2509">
        <f>P2509 * _xll.XLOOKUP(Q2509,CALCULATION!$A$15:$A$17, CALCULATION!$B$15:$B$17 )</f>
        <v>227.6</v>
      </c>
      <c r="S2509" s="5">
        <f>O2509*P2509*_xll.XLOOKUP(Q2509,CALCULATION!$A$15:$A$17, CALCULATION!$B$15:$B$17)</f>
        <v>6828</v>
      </c>
      <c r="T2509">
        <v>2500</v>
      </c>
      <c r="U2509" t="s">
        <v>58</v>
      </c>
      <c r="V2509">
        <f>T2509 * _xll.XLOOKUP(U2509,CALCULATION!$A$15:$A$17, CALCULATION!$B$15:$B$17 )</f>
        <v>142.5</v>
      </c>
      <c r="W2509" s="5">
        <f>O2509*T2509*_xll.XLOOKUP(U2509,CALCULATION!$A$15:$A$17, CALCULATION!$B$15:$B$17)</f>
        <v>4275</v>
      </c>
      <c r="X2509" s="5">
        <f>WORKSHEET[[#This Row],[Clients Total Cost]] / WORKSHEET[[#This Row],[Clients Rate per T2 (USD)]]</f>
        <v>30</v>
      </c>
      <c r="Y2509" s="5">
        <f>WORKSHEET[[#This Row],[Clients Rate per T2 (USD)]] - WORKSHEET[[#This Row],[Supplier Rate Per t2 (USD)]]</f>
        <v>85.1</v>
      </c>
      <c r="Z2509" s="5">
        <f>WORKSHEET[[#This Row],[Profit Per T]] * WORKSHEET[[#This Row],[Weight]]</f>
        <v>2553</v>
      </c>
      <c r="AA2509">
        <v>1</v>
      </c>
      <c r="AB2509" s="1">
        <v>0</v>
      </c>
      <c r="AC2509" s="1">
        <v>0</v>
      </c>
      <c r="AD2509" s="1">
        <v>0</v>
      </c>
      <c r="AE2509" s="1">
        <f>WORKSHEET[[#This Row],[Delay at toll gate in days]] +WORKSHEET[[#This Row],[Delay at workshop in days]] +WORKSHEET[[#This Row],[Delay at border in days]]</f>
        <v>0</v>
      </c>
    </row>
    <row r="2510" spans="1:31" x14ac:dyDescent="0.35">
      <c r="A2510" t="s">
        <v>2531</v>
      </c>
      <c r="B2510" t="s">
        <v>10</v>
      </c>
      <c r="C2510" t="s">
        <v>56</v>
      </c>
      <c r="D2510" t="s">
        <v>3619</v>
      </c>
      <c r="E2510" t="s">
        <v>3613</v>
      </c>
      <c r="F2510" t="str">
        <f>WORKSHEET[[#This Row],[Depart From]]&amp;"-"&amp;WORKSHEET[[#This Row],[Arrive To]]</f>
        <v>Addis Ababa-Sanaa</v>
      </c>
      <c r="G2510" s="2">
        <v>44733</v>
      </c>
      <c r="H2510" s="2">
        <v>44733</v>
      </c>
      <c r="I2510" s="2" t="str">
        <f t="shared" si="39"/>
        <v>Delivered</v>
      </c>
      <c r="J2510" s="2" t="str">
        <f>TEXT(WORKSHEET[[#This Row],[Offloading Date]], "mmm")</f>
        <v>Jun</v>
      </c>
      <c r="K2510" s="2" t="str">
        <f>IF(OR(WORKSHEET[[#This Row],[Year]]="", ISBLANK(WORKSHEET[[#This Row],[Year]]), WORKSHEET[[#This Row],[Year]]="null"), "Exclude", "Include")</f>
        <v>Include</v>
      </c>
      <c r="L2510" t="s">
        <v>12</v>
      </c>
      <c r="M2510" t="s">
        <v>3624</v>
      </c>
      <c r="N2510" t="s">
        <v>13</v>
      </c>
      <c r="O2510">
        <v>30</v>
      </c>
      <c r="P2510">
        <v>4000</v>
      </c>
      <c r="Q2510" t="s">
        <v>2201</v>
      </c>
      <c r="R2510">
        <f>P2510 * _xll.XLOOKUP(Q2510,CALCULATION!$A$15:$A$17, CALCULATION!$B$15:$B$17 )</f>
        <v>227.6</v>
      </c>
      <c r="S2510" s="5">
        <f>O2510*P2510*_xll.XLOOKUP(Q2510,CALCULATION!$A$15:$A$17, CALCULATION!$B$15:$B$17)</f>
        <v>6828</v>
      </c>
      <c r="T2510">
        <v>2500</v>
      </c>
      <c r="U2510" t="s">
        <v>58</v>
      </c>
      <c r="V2510">
        <f>T2510 * _xll.XLOOKUP(U2510,CALCULATION!$A$15:$A$17, CALCULATION!$B$15:$B$17 )</f>
        <v>142.5</v>
      </c>
      <c r="W2510" s="5">
        <f>O2510*T2510*_xll.XLOOKUP(U2510,CALCULATION!$A$15:$A$17, CALCULATION!$B$15:$B$17)</f>
        <v>4275</v>
      </c>
      <c r="X2510" s="5">
        <f>WORKSHEET[[#This Row],[Clients Total Cost]] / WORKSHEET[[#This Row],[Clients Rate per T2 (USD)]]</f>
        <v>30</v>
      </c>
      <c r="Y2510" s="5">
        <f>WORKSHEET[[#This Row],[Clients Rate per T2 (USD)]] - WORKSHEET[[#This Row],[Supplier Rate Per t2 (USD)]]</f>
        <v>85.1</v>
      </c>
      <c r="Z2510" s="5">
        <f>WORKSHEET[[#This Row],[Profit Per T]] * WORKSHEET[[#This Row],[Weight]]</f>
        <v>2553</v>
      </c>
      <c r="AA2510">
        <v>1</v>
      </c>
      <c r="AB2510" s="1">
        <v>0</v>
      </c>
      <c r="AC2510" s="1">
        <v>0</v>
      </c>
      <c r="AD2510" s="1">
        <v>0</v>
      </c>
      <c r="AE2510" s="1">
        <f>WORKSHEET[[#This Row],[Delay at toll gate in days]] +WORKSHEET[[#This Row],[Delay at workshop in days]] +WORKSHEET[[#This Row],[Delay at border in days]]</f>
        <v>0</v>
      </c>
    </row>
    <row r="2511" spans="1:31" x14ac:dyDescent="0.35">
      <c r="A2511" t="s">
        <v>2532</v>
      </c>
      <c r="B2511" t="s">
        <v>10</v>
      </c>
      <c r="C2511" t="s">
        <v>56</v>
      </c>
      <c r="D2511" t="s">
        <v>3616</v>
      </c>
      <c r="E2511" t="s">
        <v>3613</v>
      </c>
      <c r="F2511" t="str">
        <f>WORKSHEET[[#This Row],[Depart From]]&amp;"-"&amp;WORKSHEET[[#This Row],[Arrive To]]</f>
        <v>Marrakech-Sanaa</v>
      </c>
      <c r="G2511" s="2">
        <v>44734</v>
      </c>
      <c r="H2511" s="2">
        <v>44734</v>
      </c>
      <c r="I2511" s="2" t="str">
        <f t="shared" si="39"/>
        <v>Delivered</v>
      </c>
      <c r="J2511" s="2" t="str">
        <f>TEXT(WORKSHEET[[#This Row],[Offloading Date]], "mmm")</f>
        <v>Jun</v>
      </c>
      <c r="K2511" s="2" t="str">
        <f>IF(OR(WORKSHEET[[#This Row],[Year]]="", ISBLANK(WORKSHEET[[#This Row],[Year]]), WORKSHEET[[#This Row],[Year]]="null"), "Exclude", "Include")</f>
        <v>Include</v>
      </c>
      <c r="L2511" t="s">
        <v>12</v>
      </c>
      <c r="M2511" t="s">
        <v>3624</v>
      </c>
      <c r="N2511" t="s">
        <v>13</v>
      </c>
      <c r="O2511">
        <v>30</v>
      </c>
      <c r="P2511">
        <v>4000</v>
      </c>
      <c r="Q2511" t="s">
        <v>2201</v>
      </c>
      <c r="R2511">
        <f>P2511 * _xll.XLOOKUP(Q2511,CALCULATION!$A$15:$A$17, CALCULATION!$B$15:$B$17 )</f>
        <v>227.6</v>
      </c>
      <c r="S2511" s="5">
        <f>O2511*P2511*_xll.XLOOKUP(Q2511,CALCULATION!$A$15:$A$17, CALCULATION!$B$15:$B$17)</f>
        <v>6828</v>
      </c>
      <c r="T2511">
        <v>2500</v>
      </c>
      <c r="U2511" t="s">
        <v>58</v>
      </c>
      <c r="V2511">
        <f>T2511 * _xll.XLOOKUP(U2511,CALCULATION!$A$15:$A$17, CALCULATION!$B$15:$B$17 )</f>
        <v>142.5</v>
      </c>
      <c r="W2511" s="5">
        <f>O2511*T2511*_xll.XLOOKUP(U2511,CALCULATION!$A$15:$A$17, CALCULATION!$B$15:$B$17)</f>
        <v>4275</v>
      </c>
      <c r="X2511" s="5">
        <f>WORKSHEET[[#This Row],[Clients Total Cost]] / WORKSHEET[[#This Row],[Clients Rate per T2 (USD)]]</f>
        <v>30</v>
      </c>
      <c r="Y2511" s="5">
        <f>WORKSHEET[[#This Row],[Clients Rate per T2 (USD)]] - WORKSHEET[[#This Row],[Supplier Rate Per t2 (USD)]]</f>
        <v>85.1</v>
      </c>
      <c r="Z2511" s="5">
        <f>WORKSHEET[[#This Row],[Profit Per T]] * WORKSHEET[[#This Row],[Weight]]</f>
        <v>2553</v>
      </c>
      <c r="AA2511">
        <v>0</v>
      </c>
      <c r="AB2511" s="1">
        <v>0</v>
      </c>
      <c r="AC2511" s="1">
        <v>0</v>
      </c>
      <c r="AD2511" s="1">
        <v>0</v>
      </c>
      <c r="AE2511" s="1">
        <f>WORKSHEET[[#This Row],[Delay at toll gate in days]] +WORKSHEET[[#This Row],[Delay at workshop in days]] +WORKSHEET[[#This Row],[Delay at border in days]]</f>
        <v>0</v>
      </c>
    </row>
    <row r="2512" spans="1:31" x14ac:dyDescent="0.35">
      <c r="A2512" t="s">
        <v>2533</v>
      </c>
      <c r="B2512" t="s">
        <v>10</v>
      </c>
      <c r="C2512" t="s">
        <v>56</v>
      </c>
      <c r="D2512" t="s">
        <v>3611</v>
      </c>
      <c r="E2512" t="s">
        <v>3617</v>
      </c>
      <c r="F2512" t="str">
        <f>WORKSHEET[[#This Row],[Depart From]]&amp;"-"&amp;WORKSHEET[[#This Row],[Arrive To]]</f>
        <v>Mogadishu-Lagos</v>
      </c>
      <c r="G2512" s="2">
        <v>44735</v>
      </c>
      <c r="H2512" s="2">
        <v>44735</v>
      </c>
      <c r="I2512" s="2" t="str">
        <f t="shared" si="39"/>
        <v>Delivered</v>
      </c>
      <c r="J2512" s="2" t="str">
        <f>TEXT(WORKSHEET[[#This Row],[Offloading Date]], "mmm")</f>
        <v>Jun</v>
      </c>
      <c r="K2512" s="2" t="str">
        <f>IF(OR(WORKSHEET[[#This Row],[Year]]="", ISBLANK(WORKSHEET[[#This Row],[Year]]), WORKSHEET[[#This Row],[Year]]="null"), "Exclude", "Include")</f>
        <v>Include</v>
      </c>
      <c r="L2512" t="s">
        <v>12</v>
      </c>
      <c r="M2512" t="s">
        <v>3624</v>
      </c>
      <c r="N2512" t="s">
        <v>13</v>
      </c>
      <c r="O2512">
        <v>30</v>
      </c>
      <c r="P2512">
        <v>4000</v>
      </c>
      <c r="Q2512" t="s">
        <v>2201</v>
      </c>
      <c r="R2512">
        <f>P2512 * _xll.XLOOKUP(Q2512,CALCULATION!$A$15:$A$17, CALCULATION!$B$15:$B$17 )</f>
        <v>227.6</v>
      </c>
      <c r="S2512" s="5">
        <f>O2512*P2512*_xll.XLOOKUP(Q2512,CALCULATION!$A$15:$A$17, CALCULATION!$B$15:$B$17)</f>
        <v>6828</v>
      </c>
      <c r="T2512">
        <v>2500</v>
      </c>
      <c r="U2512" t="s">
        <v>58</v>
      </c>
      <c r="V2512">
        <f>T2512 * _xll.XLOOKUP(U2512,CALCULATION!$A$15:$A$17, CALCULATION!$B$15:$B$17 )</f>
        <v>142.5</v>
      </c>
      <c r="W2512" s="5">
        <f>O2512*T2512*_xll.XLOOKUP(U2512,CALCULATION!$A$15:$A$17, CALCULATION!$B$15:$B$17)</f>
        <v>4275</v>
      </c>
      <c r="X2512" s="5">
        <f>WORKSHEET[[#This Row],[Clients Total Cost]] / WORKSHEET[[#This Row],[Clients Rate per T2 (USD)]]</f>
        <v>30</v>
      </c>
      <c r="Y2512" s="5">
        <f>WORKSHEET[[#This Row],[Clients Rate per T2 (USD)]] - WORKSHEET[[#This Row],[Supplier Rate Per t2 (USD)]]</f>
        <v>85.1</v>
      </c>
      <c r="Z2512" s="5">
        <f>WORKSHEET[[#This Row],[Profit Per T]] * WORKSHEET[[#This Row],[Weight]]</f>
        <v>2553</v>
      </c>
      <c r="AA2512">
        <v>1</v>
      </c>
      <c r="AB2512" s="1">
        <v>0</v>
      </c>
      <c r="AC2512" s="1">
        <v>0</v>
      </c>
      <c r="AD2512" s="1">
        <v>0</v>
      </c>
      <c r="AE2512" s="1">
        <f>WORKSHEET[[#This Row],[Delay at toll gate in days]] +WORKSHEET[[#This Row],[Delay at workshop in days]] +WORKSHEET[[#This Row],[Delay at border in days]]</f>
        <v>0</v>
      </c>
    </row>
    <row r="2513" spans="1:31" x14ac:dyDescent="0.35">
      <c r="A2513" t="s">
        <v>2534</v>
      </c>
      <c r="B2513" t="s">
        <v>10</v>
      </c>
      <c r="C2513" t="s">
        <v>56</v>
      </c>
      <c r="D2513" t="s">
        <v>3616</v>
      </c>
      <c r="E2513" t="s">
        <v>3618</v>
      </c>
      <c r="F2513" t="str">
        <f>WORKSHEET[[#This Row],[Depart From]]&amp;"-"&amp;WORKSHEET[[#This Row],[Arrive To]]</f>
        <v>Marrakech-Tripoli</v>
      </c>
      <c r="G2513" s="2">
        <v>44735</v>
      </c>
      <c r="H2513" s="2">
        <v>44735</v>
      </c>
      <c r="I2513" s="2" t="str">
        <f t="shared" si="39"/>
        <v>Delivered</v>
      </c>
      <c r="J2513" s="2" t="str">
        <f>TEXT(WORKSHEET[[#This Row],[Offloading Date]], "mmm")</f>
        <v>Jun</v>
      </c>
      <c r="K2513" s="2" t="str">
        <f>IF(OR(WORKSHEET[[#This Row],[Year]]="", ISBLANK(WORKSHEET[[#This Row],[Year]]), WORKSHEET[[#This Row],[Year]]="null"), "Exclude", "Include")</f>
        <v>Include</v>
      </c>
      <c r="L2513" t="s">
        <v>12</v>
      </c>
      <c r="M2513" t="s">
        <v>3624</v>
      </c>
      <c r="N2513" t="s">
        <v>13</v>
      </c>
      <c r="O2513">
        <v>30</v>
      </c>
      <c r="P2513">
        <v>4000</v>
      </c>
      <c r="Q2513" t="s">
        <v>2201</v>
      </c>
      <c r="R2513">
        <f>P2513 * _xll.XLOOKUP(Q2513,CALCULATION!$A$15:$A$17, CALCULATION!$B$15:$B$17 )</f>
        <v>227.6</v>
      </c>
      <c r="S2513" s="5">
        <f>O2513*P2513*_xll.XLOOKUP(Q2513,CALCULATION!$A$15:$A$17, CALCULATION!$B$15:$B$17)</f>
        <v>6828</v>
      </c>
      <c r="T2513">
        <v>2500</v>
      </c>
      <c r="U2513" t="s">
        <v>58</v>
      </c>
      <c r="V2513">
        <f>T2513 * _xll.XLOOKUP(U2513,CALCULATION!$A$15:$A$17, CALCULATION!$B$15:$B$17 )</f>
        <v>142.5</v>
      </c>
      <c r="W2513" s="5">
        <f>O2513*T2513*_xll.XLOOKUP(U2513,CALCULATION!$A$15:$A$17, CALCULATION!$B$15:$B$17)</f>
        <v>4275</v>
      </c>
      <c r="X2513" s="5">
        <f>WORKSHEET[[#This Row],[Clients Total Cost]] / WORKSHEET[[#This Row],[Clients Rate per T2 (USD)]]</f>
        <v>30</v>
      </c>
      <c r="Y2513" s="5">
        <f>WORKSHEET[[#This Row],[Clients Rate per T2 (USD)]] - WORKSHEET[[#This Row],[Supplier Rate Per t2 (USD)]]</f>
        <v>85.1</v>
      </c>
      <c r="Z2513" s="5">
        <f>WORKSHEET[[#This Row],[Profit Per T]] * WORKSHEET[[#This Row],[Weight]]</f>
        <v>2553</v>
      </c>
      <c r="AA2513">
        <v>1</v>
      </c>
      <c r="AB2513" s="1">
        <v>0</v>
      </c>
      <c r="AC2513" s="1">
        <v>0</v>
      </c>
      <c r="AD2513" s="1">
        <v>0</v>
      </c>
      <c r="AE2513" s="1">
        <f>WORKSHEET[[#This Row],[Delay at toll gate in days]] +WORKSHEET[[#This Row],[Delay at workshop in days]] +WORKSHEET[[#This Row],[Delay at border in days]]</f>
        <v>0</v>
      </c>
    </row>
    <row r="2514" spans="1:31" x14ac:dyDescent="0.35">
      <c r="A2514" t="s">
        <v>2535</v>
      </c>
      <c r="B2514" t="s">
        <v>10</v>
      </c>
      <c r="C2514" t="s">
        <v>56</v>
      </c>
      <c r="D2514" t="s">
        <v>3615</v>
      </c>
      <c r="E2514" t="s">
        <v>3614</v>
      </c>
      <c r="F2514" t="str">
        <f>WORKSHEET[[#This Row],[Depart From]]&amp;"-"&amp;WORKSHEET[[#This Row],[Arrive To]]</f>
        <v>Mombasa-Alger</v>
      </c>
      <c r="G2514" s="2">
        <v>44736</v>
      </c>
      <c r="H2514" s="2">
        <v>44736</v>
      </c>
      <c r="I2514" s="2" t="str">
        <f t="shared" si="39"/>
        <v>Delivered</v>
      </c>
      <c r="J2514" s="2" t="str">
        <f>TEXT(WORKSHEET[[#This Row],[Offloading Date]], "mmm")</f>
        <v>Jun</v>
      </c>
      <c r="K2514" s="2" t="str">
        <f>IF(OR(WORKSHEET[[#This Row],[Year]]="", ISBLANK(WORKSHEET[[#This Row],[Year]]), WORKSHEET[[#This Row],[Year]]="null"), "Exclude", "Include")</f>
        <v>Include</v>
      </c>
      <c r="L2514" t="s">
        <v>12</v>
      </c>
      <c r="M2514" t="s">
        <v>3624</v>
      </c>
      <c r="N2514" t="s">
        <v>13</v>
      </c>
      <c r="O2514">
        <v>30</v>
      </c>
      <c r="P2514">
        <v>4000</v>
      </c>
      <c r="Q2514" t="s">
        <v>2201</v>
      </c>
      <c r="R2514">
        <f>P2514 * _xll.XLOOKUP(Q2514,CALCULATION!$A$15:$A$17, CALCULATION!$B$15:$B$17 )</f>
        <v>227.6</v>
      </c>
      <c r="S2514" s="5">
        <f>O2514*P2514*_xll.XLOOKUP(Q2514,CALCULATION!$A$15:$A$17, CALCULATION!$B$15:$B$17)</f>
        <v>6828</v>
      </c>
      <c r="T2514">
        <v>2500</v>
      </c>
      <c r="U2514" t="s">
        <v>58</v>
      </c>
      <c r="V2514">
        <f>T2514 * _xll.XLOOKUP(U2514,CALCULATION!$A$15:$A$17, CALCULATION!$B$15:$B$17 )</f>
        <v>142.5</v>
      </c>
      <c r="W2514" s="5">
        <f>O2514*T2514*_xll.XLOOKUP(U2514,CALCULATION!$A$15:$A$17, CALCULATION!$B$15:$B$17)</f>
        <v>4275</v>
      </c>
      <c r="X2514" s="5">
        <f>WORKSHEET[[#This Row],[Clients Total Cost]] / WORKSHEET[[#This Row],[Clients Rate per T2 (USD)]]</f>
        <v>30</v>
      </c>
      <c r="Y2514" s="5">
        <f>WORKSHEET[[#This Row],[Clients Rate per T2 (USD)]] - WORKSHEET[[#This Row],[Supplier Rate Per t2 (USD)]]</f>
        <v>85.1</v>
      </c>
      <c r="Z2514" s="5">
        <f>WORKSHEET[[#This Row],[Profit Per T]] * WORKSHEET[[#This Row],[Weight]]</f>
        <v>2553</v>
      </c>
      <c r="AA2514">
        <v>1</v>
      </c>
      <c r="AB2514" s="1">
        <v>0</v>
      </c>
      <c r="AC2514" s="1">
        <v>0</v>
      </c>
      <c r="AD2514" s="1">
        <v>0</v>
      </c>
      <c r="AE2514" s="1">
        <f>WORKSHEET[[#This Row],[Delay at toll gate in days]] +WORKSHEET[[#This Row],[Delay at workshop in days]] +WORKSHEET[[#This Row],[Delay at border in days]]</f>
        <v>0</v>
      </c>
    </row>
    <row r="2515" spans="1:31" x14ac:dyDescent="0.35">
      <c r="A2515" t="s">
        <v>2536</v>
      </c>
      <c r="B2515" t="s">
        <v>10</v>
      </c>
      <c r="C2515" t="s">
        <v>56</v>
      </c>
      <c r="D2515" t="s">
        <v>3615</v>
      </c>
      <c r="E2515" t="s">
        <v>3612</v>
      </c>
      <c r="F2515" t="str">
        <f>WORKSHEET[[#This Row],[Depart From]]&amp;"-"&amp;WORKSHEET[[#This Row],[Arrive To]]</f>
        <v>Mombasa-Victoria</v>
      </c>
      <c r="G2515" s="2">
        <v>44736</v>
      </c>
      <c r="H2515" s="2">
        <v>44736</v>
      </c>
      <c r="I2515" s="2" t="str">
        <f t="shared" si="39"/>
        <v>Delivered</v>
      </c>
      <c r="J2515" s="2" t="str">
        <f>TEXT(WORKSHEET[[#This Row],[Offloading Date]], "mmm")</f>
        <v>Jun</v>
      </c>
      <c r="K2515" s="2" t="str">
        <f>IF(OR(WORKSHEET[[#This Row],[Year]]="", ISBLANK(WORKSHEET[[#This Row],[Year]]), WORKSHEET[[#This Row],[Year]]="null"), "Exclude", "Include")</f>
        <v>Include</v>
      </c>
      <c r="L2515" t="s">
        <v>12</v>
      </c>
      <c r="M2515" t="s">
        <v>3624</v>
      </c>
      <c r="N2515" t="s">
        <v>13</v>
      </c>
      <c r="O2515">
        <v>30</v>
      </c>
      <c r="P2515">
        <v>4000</v>
      </c>
      <c r="Q2515" t="s">
        <v>2201</v>
      </c>
      <c r="R2515">
        <f>P2515 * _xll.XLOOKUP(Q2515,CALCULATION!$A$15:$A$17, CALCULATION!$B$15:$B$17 )</f>
        <v>227.6</v>
      </c>
      <c r="S2515" s="5">
        <f>O2515*P2515*_xll.XLOOKUP(Q2515,CALCULATION!$A$15:$A$17, CALCULATION!$B$15:$B$17)</f>
        <v>6828</v>
      </c>
      <c r="T2515">
        <v>2500</v>
      </c>
      <c r="U2515" t="s">
        <v>58</v>
      </c>
      <c r="V2515">
        <f>T2515 * _xll.XLOOKUP(U2515,CALCULATION!$A$15:$A$17, CALCULATION!$B$15:$B$17 )</f>
        <v>142.5</v>
      </c>
      <c r="W2515" s="5">
        <f>O2515*T2515*_xll.XLOOKUP(U2515,CALCULATION!$A$15:$A$17, CALCULATION!$B$15:$B$17)</f>
        <v>4275</v>
      </c>
      <c r="X2515" s="5">
        <f>WORKSHEET[[#This Row],[Clients Total Cost]] / WORKSHEET[[#This Row],[Clients Rate per T2 (USD)]]</f>
        <v>30</v>
      </c>
      <c r="Y2515" s="5">
        <f>WORKSHEET[[#This Row],[Clients Rate per T2 (USD)]] - WORKSHEET[[#This Row],[Supplier Rate Per t2 (USD)]]</f>
        <v>85.1</v>
      </c>
      <c r="Z2515" s="5">
        <f>WORKSHEET[[#This Row],[Profit Per T]] * WORKSHEET[[#This Row],[Weight]]</f>
        <v>2553</v>
      </c>
      <c r="AA2515">
        <v>1</v>
      </c>
      <c r="AB2515" s="1">
        <v>0</v>
      </c>
      <c r="AC2515" s="1">
        <v>0</v>
      </c>
      <c r="AD2515" s="1">
        <v>0</v>
      </c>
      <c r="AE2515" s="1">
        <f>WORKSHEET[[#This Row],[Delay at toll gate in days]] +WORKSHEET[[#This Row],[Delay at workshop in days]] +WORKSHEET[[#This Row],[Delay at border in days]]</f>
        <v>0</v>
      </c>
    </row>
    <row r="2516" spans="1:31" x14ac:dyDescent="0.35">
      <c r="A2516" t="s">
        <v>2537</v>
      </c>
      <c r="B2516" t="s">
        <v>10</v>
      </c>
      <c r="C2516" t="s">
        <v>56</v>
      </c>
      <c r="D2516" t="s">
        <v>3611</v>
      </c>
      <c r="E2516" t="s">
        <v>3614</v>
      </c>
      <c r="F2516" t="str">
        <f>WORKSHEET[[#This Row],[Depart From]]&amp;"-"&amp;WORKSHEET[[#This Row],[Arrive To]]</f>
        <v>Mogadishu-Alger</v>
      </c>
      <c r="G2516" s="2">
        <v>44737</v>
      </c>
      <c r="H2516" s="2">
        <v>44737</v>
      </c>
      <c r="I2516" s="2" t="str">
        <f t="shared" si="39"/>
        <v>Delivered</v>
      </c>
      <c r="J2516" s="2" t="str">
        <f>TEXT(WORKSHEET[[#This Row],[Offloading Date]], "mmm")</f>
        <v>Jun</v>
      </c>
      <c r="K2516" s="2" t="str">
        <f>IF(OR(WORKSHEET[[#This Row],[Year]]="", ISBLANK(WORKSHEET[[#This Row],[Year]]), WORKSHEET[[#This Row],[Year]]="null"), "Exclude", "Include")</f>
        <v>Include</v>
      </c>
      <c r="L2516" t="s">
        <v>12</v>
      </c>
      <c r="M2516" t="s">
        <v>3624</v>
      </c>
      <c r="N2516" t="s">
        <v>13</v>
      </c>
      <c r="O2516">
        <v>30</v>
      </c>
      <c r="P2516">
        <v>4000</v>
      </c>
      <c r="Q2516" t="s">
        <v>2201</v>
      </c>
      <c r="R2516">
        <f>P2516 * _xll.XLOOKUP(Q2516,CALCULATION!$A$15:$A$17, CALCULATION!$B$15:$B$17 )</f>
        <v>227.6</v>
      </c>
      <c r="S2516" s="5">
        <f>O2516*P2516*_xll.XLOOKUP(Q2516,CALCULATION!$A$15:$A$17, CALCULATION!$B$15:$B$17)</f>
        <v>6828</v>
      </c>
      <c r="T2516">
        <v>2500</v>
      </c>
      <c r="U2516" t="s">
        <v>58</v>
      </c>
      <c r="V2516">
        <f>T2516 * _xll.XLOOKUP(U2516,CALCULATION!$A$15:$A$17, CALCULATION!$B$15:$B$17 )</f>
        <v>142.5</v>
      </c>
      <c r="W2516" s="5">
        <f>O2516*T2516*_xll.XLOOKUP(U2516,CALCULATION!$A$15:$A$17, CALCULATION!$B$15:$B$17)</f>
        <v>4275</v>
      </c>
      <c r="X2516" s="5">
        <f>WORKSHEET[[#This Row],[Clients Total Cost]] / WORKSHEET[[#This Row],[Clients Rate per T2 (USD)]]</f>
        <v>30</v>
      </c>
      <c r="Y2516" s="5">
        <f>WORKSHEET[[#This Row],[Clients Rate per T2 (USD)]] - WORKSHEET[[#This Row],[Supplier Rate Per t2 (USD)]]</f>
        <v>85.1</v>
      </c>
      <c r="Z2516" s="5">
        <f>WORKSHEET[[#This Row],[Profit Per T]] * WORKSHEET[[#This Row],[Weight]]</f>
        <v>2553</v>
      </c>
      <c r="AA2516">
        <v>1</v>
      </c>
      <c r="AB2516" s="1">
        <v>0</v>
      </c>
      <c r="AC2516" s="1">
        <v>0</v>
      </c>
      <c r="AD2516" s="1">
        <v>0</v>
      </c>
      <c r="AE2516" s="1">
        <f>WORKSHEET[[#This Row],[Delay at toll gate in days]] +WORKSHEET[[#This Row],[Delay at workshop in days]] +WORKSHEET[[#This Row],[Delay at border in days]]</f>
        <v>0</v>
      </c>
    </row>
    <row r="2517" spans="1:31" x14ac:dyDescent="0.35">
      <c r="A2517" t="s">
        <v>2538</v>
      </c>
      <c r="B2517" t="s">
        <v>10</v>
      </c>
      <c r="C2517" t="s">
        <v>56</v>
      </c>
      <c r="D2517" t="s">
        <v>3616</v>
      </c>
      <c r="E2517" t="s">
        <v>3613</v>
      </c>
      <c r="F2517" t="str">
        <f>WORKSHEET[[#This Row],[Depart From]]&amp;"-"&amp;WORKSHEET[[#This Row],[Arrive To]]</f>
        <v>Marrakech-Sanaa</v>
      </c>
      <c r="G2517" s="2">
        <v>44737</v>
      </c>
      <c r="H2517" s="2">
        <v>44737</v>
      </c>
      <c r="I2517" s="2" t="str">
        <f t="shared" si="39"/>
        <v>Delivered</v>
      </c>
      <c r="J2517" s="2" t="str">
        <f>TEXT(WORKSHEET[[#This Row],[Offloading Date]], "mmm")</f>
        <v>Jun</v>
      </c>
      <c r="K2517" s="2" t="str">
        <f>IF(OR(WORKSHEET[[#This Row],[Year]]="", ISBLANK(WORKSHEET[[#This Row],[Year]]), WORKSHEET[[#This Row],[Year]]="null"), "Exclude", "Include")</f>
        <v>Include</v>
      </c>
      <c r="L2517" t="s">
        <v>12</v>
      </c>
      <c r="M2517" t="s">
        <v>3624</v>
      </c>
      <c r="N2517" t="s">
        <v>13</v>
      </c>
      <c r="O2517">
        <v>30</v>
      </c>
      <c r="P2517">
        <v>4000</v>
      </c>
      <c r="Q2517" t="s">
        <v>2201</v>
      </c>
      <c r="R2517">
        <f>P2517 * _xll.XLOOKUP(Q2517,CALCULATION!$A$15:$A$17, CALCULATION!$B$15:$B$17 )</f>
        <v>227.6</v>
      </c>
      <c r="S2517" s="5">
        <f>O2517*P2517*_xll.XLOOKUP(Q2517,CALCULATION!$A$15:$A$17, CALCULATION!$B$15:$B$17)</f>
        <v>6828</v>
      </c>
      <c r="T2517">
        <v>2500</v>
      </c>
      <c r="U2517" t="s">
        <v>58</v>
      </c>
      <c r="V2517">
        <f>T2517 * _xll.XLOOKUP(U2517,CALCULATION!$A$15:$A$17, CALCULATION!$B$15:$B$17 )</f>
        <v>142.5</v>
      </c>
      <c r="W2517" s="5">
        <f>O2517*T2517*_xll.XLOOKUP(U2517,CALCULATION!$A$15:$A$17, CALCULATION!$B$15:$B$17)</f>
        <v>4275</v>
      </c>
      <c r="X2517" s="5">
        <f>WORKSHEET[[#This Row],[Clients Total Cost]] / WORKSHEET[[#This Row],[Clients Rate per T2 (USD)]]</f>
        <v>30</v>
      </c>
      <c r="Y2517" s="5">
        <f>WORKSHEET[[#This Row],[Clients Rate per T2 (USD)]] - WORKSHEET[[#This Row],[Supplier Rate Per t2 (USD)]]</f>
        <v>85.1</v>
      </c>
      <c r="Z2517" s="5">
        <f>WORKSHEET[[#This Row],[Profit Per T]] * WORKSHEET[[#This Row],[Weight]]</f>
        <v>2553</v>
      </c>
      <c r="AA2517">
        <v>1</v>
      </c>
      <c r="AB2517" s="1">
        <v>0</v>
      </c>
      <c r="AC2517" s="1">
        <v>0</v>
      </c>
      <c r="AD2517" s="1">
        <v>0</v>
      </c>
      <c r="AE2517" s="1">
        <f>WORKSHEET[[#This Row],[Delay at toll gate in days]] +WORKSHEET[[#This Row],[Delay at workshop in days]] +WORKSHEET[[#This Row],[Delay at border in days]]</f>
        <v>0</v>
      </c>
    </row>
    <row r="2518" spans="1:31" x14ac:dyDescent="0.35">
      <c r="A2518" t="s">
        <v>2539</v>
      </c>
      <c r="B2518" t="s">
        <v>10</v>
      </c>
      <c r="C2518" t="s">
        <v>56</v>
      </c>
      <c r="D2518" t="s">
        <v>3619</v>
      </c>
      <c r="E2518" t="s">
        <v>3618</v>
      </c>
      <c r="F2518" t="str">
        <f>WORKSHEET[[#This Row],[Depart From]]&amp;"-"&amp;WORKSHEET[[#This Row],[Arrive To]]</f>
        <v>Addis Ababa-Tripoli</v>
      </c>
      <c r="G2518" s="2">
        <v>44732</v>
      </c>
      <c r="H2518" s="2">
        <v>44732</v>
      </c>
      <c r="I2518" s="2" t="str">
        <f t="shared" si="39"/>
        <v>Delivered</v>
      </c>
      <c r="J2518" s="2" t="str">
        <f>TEXT(WORKSHEET[[#This Row],[Offloading Date]], "mmm")</f>
        <v>Jun</v>
      </c>
      <c r="K2518" s="2" t="str">
        <f>IF(OR(WORKSHEET[[#This Row],[Year]]="", ISBLANK(WORKSHEET[[#This Row],[Year]]), WORKSHEET[[#This Row],[Year]]="null"), "Exclude", "Include")</f>
        <v>Include</v>
      </c>
      <c r="L2518" t="s">
        <v>12</v>
      </c>
      <c r="M2518" t="s">
        <v>3624</v>
      </c>
      <c r="N2518" t="s">
        <v>13</v>
      </c>
      <c r="O2518">
        <v>30</v>
      </c>
      <c r="P2518">
        <v>4000</v>
      </c>
      <c r="Q2518" t="s">
        <v>2201</v>
      </c>
      <c r="R2518">
        <f>P2518 * _xll.XLOOKUP(Q2518,CALCULATION!$A$15:$A$17, CALCULATION!$B$15:$B$17 )</f>
        <v>227.6</v>
      </c>
      <c r="S2518" s="5">
        <f>O2518*P2518*_xll.XLOOKUP(Q2518,CALCULATION!$A$15:$A$17, CALCULATION!$B$15:$B$17)</f>
        <v>6828</v>
      </c>
      <c r="T2518">
        <v>2500</v>
      </c>
      <c r="U2518" t="s">
        <v>58</v>
      </c>
      <c r="V2518">
        <f>T2518 * _xll.XLOOKUP(U2518,CALCULATION!$A$15:$A$17, CALCULATION!$B$15:$B$17 )</f>
        <v>142.5</v>
      </c>
      <c r="W2518" s="5">
        <f>O2518*T2518*_xll.XLOOKUP(U2518,CALCULATION!$A$15:$A$17, CALCULATION!$B$15:$B$17)</f>
        <v>4275</v>
      </c>
      <c r="X2518" s="5">
        <f>WORKSHEET[[#This Row],[Clients Total Cost]] / WORKSHEET[[#This Row],[Clients Rate per T2 (USD)]]</f>
        <v>30</v>
      </c>
      <c r="Y2518" s="5">
        <f>WORKSHEET[[#This Row],[Clients Rate per T2 (USD)]] - WORKSHEET[[#This Row],[Supplier Rate Per t2 (USD)]]</f>
        <v>85.1</v>
      </c>
      <c r="Z2518" s="5">
        <f>WORKSHEET[[#This Row],[Profit Per T]] * WORKSHEET[[#This Row],[Weight]]</f>
        <v>2553</v>
      </c>
      <c r="AA2518">
        <v>1</v>
      </c>
      <c r="AB2518" s="1">
        <v>0</v>
      </c>
      <c r="AC2518" s="1">
        <v>0</v>
      </c>
      <c r="AD2518" s="1">
        <v>0</v>
      </c>
      <c r="AE2518" s="1">
        <f>WORKSHEET[[#This Row],[Delay at toll gate in days]] +WORKSHEET[[#This Row],[Delay at workshop in days]] +WORKSHEET[[#This Row],[Delay at border in days]]</f>
        <v>0</v>
      </c>
    </row>
    <row r="2519" spans="1:31" x14ac:dyDescent="0.35">
      <c r="A2519" t="s">
        <v>2540</v>
      </c>
      <c r="B2519" t="s">
        <v>10</v>
      </c>
      <c r="C2519" t="s">
        <v>56</v>
      </c>
      <c r="D2519" t="s">
        <v>3611</v>
      </c>
      <c r="E2519" t="s">
        <v>3614</v>
      </c>
      <c r="F2519" t="str">
        <f>WORKSHEET[[#This Row],[Depart From]]&amp;"-"&amp;WORKSHEET[[#This Row],[Arrive To]]</f>
        <v>Mogadishu-Alger</v>
      </c>
      <c r="G2519" s="2">
        <v>44732</v>
      </c>
      <c r="H2519" s="2">
        <v>44732</v>
      </c>
      <c r="I2519" s="2" t="str">
        <f t="shared" si="39"/>
        <v>Delivered</v>
      </c>
      <c r="J2519" s="2" t="str">
        <f>TEXT(WORKSHEET[[#This Row],[Offloading Date]], "mmm")</f>
        <v>Jun</v>
      </c>
      <c r="K2519" s="2" t="str">
        <f>IF(OR(WORKSHEET[[#This Row],[Year]]="", ISBLANK(WORKSHEET[[#This Row],[Year]]), WORKSHEET[[#This Row],[Year]]="null"), "Exclude", "Include")</f>
        <v>Include</v>
      </c>
      <c r="L2519" t="s">
        <v>12</v>
      </c>
      <c r="M2519" t="s">
        <v>3624</v>
      </c>
      <c r="N2519" t="s">
        <v>13</v>
      </c>
      <c r="O2519">
        <v>30</v>
      </c>
      <c r="P2519">
        <v>4000</v>
      </c>
      <c r="Q2519" t="s">
        <v>2201</v>
      </c>
      <c r="R2519">
        <f>P2519 * _xll.XLOOKUP(Q2519,CALCULATION!$A$15:$A$17, CALCULATION!$B$15:$B$17 )</f>
        <v>227.6</v>
      </c>
      <c r="S2519" s="5">
        <f>O2519*P2519*_xll.XLOOKUP(Q2519,CALCULATION!$A$15:$A$17, CALCULATION!$B$15:$B$17)</f>
        <v>6828</v>
      </c>
      <c r="T2519">
        <v>2500</v>
      </c>
      <c r="U2519" t="s">
        <v>58</v>
      </c>
      <c r="V2519">
        <f>T2519 * _xll.XLOOKUP(U2519,CALCULATION!$A$15:$A$17, CALCULATION!$B$15:$B$17 )</f>
        <v>142.5</v>
      </c>
      <c r="W2519" s="5">
        <f>O2519*T2519*_xll.XLOOKUP(U2519,CALCULATION!$A$15:$A$17, CALCULATION!$B$15:$B$17)</f>
        <v>4275</v>
      </c>
      <c r="X2519" s="5">
        <f>WORKSHEET[[#This Row],[Clients Total Cost]] / WORKSHEET[[#This Row],[Clients Rate per T2 (USD)]]</f>
        <v>30</v>
      </c>
      <c r="Y2519" s="5">
        <f>WORKSHEET[[#This Row],[Clients Rate per T2 (USD)]] - WORKSHEET[[#This Row],[Supplier Rate Per t2 (USD)]]</f>
        <v>85.1</v>
      </c>
      <c r="Z2519" s="5">
        <f>WORKSHEET[[#This Row],[Profit Per T]] * WORKSHEET[[#This Row],[Weight]]</f>
        <v>2553</v>
      </c>
      <c r="AA2519">
        <v>1</v>
      </c>
      <c r="AB2519" s="1">
        <v>0</v>
      </c>
      <c r="AC2519" s="1">
        <v>0</v>
      </c>
      <c r="AD2519" s="1">
        <v>0</v>
      </c>
      <c r="AE2519" s="1">
        <f>WORKSHEET[[#This Row],[Delay at toll gate in days]] +WORKSHEET[[#This Row],[Delay at workshop in days]] +WORKSHEET[[#This Row],[Delay at border in days]]</f>
        <v>0</v>
      </c>
    </row>
    <row r="2520" spans="1:31" x14ac:dyDescent="0.35">
      <c r="A2520" t="s">
        <v>2541</v>
      </c>
      <c r="B2520" t="s">
        <v>10</v>
      </c>
      <c r="C2520" t="s">
        <v>56</v>
      </c>
      <c r="D2520" t="s">
        <v>3619</v>
      </c>
      <c r="E2520" t="s">
        <v>3617</v>
      </c>
      <c r="F2520" t="str">
        <f>WORKSHEET[[#This Row],[Depart From]]&amp;"-"&amp;WORKSHEET[[#This Row],[Arrive To]]</f>
        <v>Addis Ababa-Lagos</v>
      </c>
      <c r="G2520" s="2">
        <v>44733</v>
      </c>
      <c r="H2520" s="2">
        <v>44733</v>
      </c>
      <c r="I2520" s="2" t="str">
        <f t="shared" si="39"/>
        <v>Delivered</v>
      </c>
      <c r="J2520" s="2" t="str">
        <f>TEXT(WORKSHEET[[#This Row],[Offloading Date]], "mmm")</f>
        <v>Jun</v>
      </c>
      <c r="K2520" s="2" t="str">
        <f>IF(OR(WORKSHEET[[#This Row],[Year]]="", ISBLANK(WORKSHEET[[#This Row],[Year]]), WORKSHEET[[#This Row],[Year]]="null"), "Exclude", "Include")</f>
        <v>Include</v>
      </c>
      <c r="L2520" t="s">
        <v>12</v>
      </c>
      <c r="M2520" t="s">
        <v>3624</v>
      </c>
      <c r="N2520" t="s">
        <v>13</v>
      </c>
      <c r="O2520">
        <v>30</v>
      </c>
      <c r="P2520">
        <v>4000</v>
      </c>
      <c r="Q2520" t="s">
        <v>2201</v>
      </c>
      <c r="R2520">
        <f>P2520 * _xll.XLOOKUP(Q2520,CALCULATION!$A$15:$A$17, CALCULATION!$B$15:$B$17 )</f>
        <v>227.6</v>
      </c>
      <c r="S2520" s="5">
        <f>O2520*P2520*_xll.XLOOKUP(Q2520,CALCULATION!$A$15:$A$17, CALCULATION!$B$15:$B$17)</f>
        <v>6828</v>
      </c>
      <c r="T2520">
        <v>2500</v>
      </c>
      <c r="U2520" t="s">
        <v>58</v>
      </c>
      <c r="V2520">
        <f>T2520 * _xll.XLOOKUP(U2520,CALCULATION!$A$15:$A$17, CALCULATION!$B$15:$B$17 )</f>
        <v>142.5</v>
      </c>
      <c r="W2520" s="5">
        <f>O2520*T2520*_xll.XLOOKUP(U2520,CALCULATION!$A$15:$A$17, CALCULATION!$B$15:$B$17)</f>
        <v>4275</v>
      </c>
      <c r="X2520" s="5">
        <f>WORKSHEET[[#This Row],[Clients Total Cost]] / WORKSHEET[[#This Row],[Clients Rate per T2 (USD)]]</f>
        <v>30</v>
      </c>
      <c r="Y2520" s="5">
        <f>WORKSHEET[[#This Row],[Clients Rate per T2 (USD)]] - WORKSHEET[[#This Row],[Supplier Rate Per t2 (USD)]]</f>
        <v>85.1</v>
      </c>
      <c r="Z2520" s="5">
        <f>WORKSHEET[[#This Row],[Profit Per T]] * WORKSHEET[[#This Row],[Weight]]</f>
        <v>2553</v>
      </c>
      <c r="AA2520">
        <v>1</v>
      </c>
      <c r="AB2520" s="1">
        <v>0</v>
      </c>
      <c r="AC2520" s="1">
        <v>0</v>
      </c>
      <c r="AD2520" s="1">
        <v>0</v>
      </c>
      <c r="AE2520" s="1">
        <f>WORKSHEET[[#This Row],[Delay at toll gate in days]] +WORKSHEET[[#This Row],[Delay at workshop in days]] +WORKSHEET[[#This Row],[Delay at border in days]]</f>
        <v>0</v>
      </c>
    </row>
    <row r="2521" spans="1:31" x14ac:dyDescent="0.35">
      <c r="A2521" t="s">
        <v>2542</v>
      </c>
      <c r="B2521" t="s">
        <v>10</v>
      </c>
      <c r="C2521" t="s">
        <v>56</v>
      </c>
      <c r="D2521" t="s">
        <v>3620</v>
      </c>
      <c r="E2521" t="s">
        <v>3618</v>
      </c>
      <c r="F2521" t="str">
        <f>WORKSHEET[[#This Row],[Depart From]]&amp;"-"&amp;WORKSHEET[[#This Row],[Arrive To]]</f>
        <v>Zanzibar-Tripoli</v>
      </c>
      <c r="G2521" s="2">
        <v>44733</v>
      </c>
      <c r="H2521" s="2">
        <v>44733</v>
      </c>
      <c r="I2521" s="2" t="str">
        <f t="shared" si="39"/>
        <v>Delivered</v>
      </c>
      <c r="J2521" s="2" t="str">
        <f>TEXT(WORKSHEET[[#This Row],[Offloading Date]], "mmm")</f>
        <v>Jun</v>
      </c>
      <c r="K2521" s="2" t="str">
        <f>IF(OR(WORKSHEET[[#This Row],[Year]]="", ISBLANK(WORKSHEET[[#This Row],[Year]]), WORKSHEET[[#This Row],[Year]]="null"), "Exclude", "Include")</f>
        <v>Include</v>
      </c>
      <c r="L2521" t="s">
        <v>12</v>
      </c>
      <c r="M2521" t="s">
        <v>3624</v>
      </c>
      <c r="N2521" t="s">
        <v>13</v>
      </c>
      <c r="O2521">
        <v>30</v>
      </c>
      <c r="P2521">
        <v>4000</v>
      </c>
      <c r="Q2521" t="s">
        <v>2201</v>
      </c>
      <c r="R2521">
        <f>P2521 * _xll.XLOOKUP(Q2521,CALCULATION!$A$15:$A$17, CALCULATION!$B$15:$B$17 )</f>
        <v>227.6</v>
      </c>
      <c r="S2521" s="5">
        <f>O2521*P2521*_xll.XLOOKUP(Q2521,CALCULATION!$A$15:$A$17, CALCULATION!$B$15:$B$17)</f>
        <v>6828</v>
      </c>
      <c r="T2521">
        <v>2500</v>
      </c>
      <c r="U2521" t="s">
        <v>58</v>
      </c>
      <c r="V2521">
        <f>T2521 * _xll.XLOOKUP(U2521,CALCULATION!$A$15:$A$17, CALCULATION!$B$15:$B$17 )</f>
        <v>142.5</v>
      </c>
      <c r="W2521" s="5">
        <f>O2521*T2521*_xll.XLOOKUP(U2521,CALCULATION!$A$15:$A$17, CALCULATION!$B$15:$B$17)</f>
        <v>4275</v>
      </c>
      <c r="X2521" s="5">
        <f>WORKSHEET[[#This Row],[Clients Total Cost]] / WORKSHEET[[#This Row],[Clients Rate per T2 (USD)]]</f>
        <v>30</v>
      </c>
      <c r="Y2521" s="5">
        <f>WORKSHEET[[#This Row],[Clients Rate per T2 (USD)]] - WORKSHEET[[#This Row],[Supplier Rate Per t2 (USD)]]</f>
        <v>85.1</v>
      </c>
      <c r="Z2521" s="5">
        <f>WORKSHEET[[#This Row],[Profit Per T]] * WORKSHEET[[#This Row],[Weight]]</f>
        <v>2553</v>
      </c>
      <c r="AA2521">
        <v>1</v>
      </c>
      <c r="AB2521" s="1">
        <v>0</v>
      </c>
      <c r="AC2521" s="1">
        <v>0</v>
      </c>
      <c r="AD2521" s="1">
        <v>0</v>
      </c>
      <c r="AE2521" s="1">
        <f>WORKSHEET[[#This Row],[Delay at toll gate in days]] +WORKSHEET[[#This Row],[Delay at workshop in days]] +WORKSHEET[[#This Row],[Delay at border in days]]</f>
        <v>0</v>
      </c>
    </row>
    <row r="2522" spans="1:31" x14ac:dyDescent="0.35">
      <c r="A2522" t="s">
        <v>2543</v>
      </c>
      <c r="B2522" t="s">
        <v>10</v>
      </c>
      <c r="C2522" t="s">
        <v>56</v>
      </c>
      <c r="D2522" t="s">
        <v>3619</v>
      </c>
      <c r="E2522" t="s">
        <v>3617</v>
      </c>
      <c r="F2522" t="str">
        <f>WORKSHEET[[#This Row],[Depart From]]&amp;"-"&amp;WORKSHEET[[#This Row],[Arrive To]]</f>
        <v>Addis Ababa-Lagos</v>
      </c>
      <c r="G2522" s="2">
        <v>44733</v>
      </c>
      <c r="H2522" s="2">
        <v>44733</v>
      </c>
      <c r="I2522" s="2" t="str">
        <f t="shared" si="39"/>
        <v>Delivered</v>
      </c>
      <c r="J2522" s="2" t="str">
        <f>TEXT(WORKSHEET[[#This Row],[Offloading Date]], "mmm")</f>
        <v>Jun</v>
      </c>
      <c r="K2522" s="2" t="str">
        <f>IF(OR(WORKSHEET[[#This Row],[Year]]="", ISBLANK(WORKSHEET[[#This Row],[Year]]), WORKSHEET[[#This Row],[Year]]="null"), "Exclude", "Include")</f>
        <v>Include</v>
      </c>
      <c r="L2522" t="s">
        <v>12</v>
      </c>
      <c r="M2522" t="s">
        <v>3624</v>
      </c>
      <c r="N2522" t="s">
        <v>13</v>
      </c>
      <c r="O2522">
        <v>30</v>
      </c>
      <c r="P2522">
        <v>4000</v>
      </c>
      <c r="Q2522" t="s">
        <v>2201</v>
      </c>
      <c r="R2522">
        <f>P2522 * _xll.XLOOKUP(Q2522,CALCULATION!$A$15:$A$17, CALCULATION!$B$15:$B$17 )</f>
        <v>227.6</v>
      </c>
      <c r="S2522" s="5">
        <f>O2522*P2522*_xll.XLOOKUP(Q2522,CALCULATION!$A$15:$A$17, CALCULATION!$B$15:$B$17)</f>
        <v>6828</v>
      </c>
      <c r="T2522">
        <v>2500</v>
      </c>
      <c r="U2522" t="s">
        <v>58</v>
      </c>
      <c r="V2522">
        <f>T2522 * _xll.XLOOKUP(U2522,CALCULATION!$A$15:$A$17, CALCULATION!$B$15:$B$17 )</f>
        <v>142.5</v>
      </c>
      <c r="W2522" s="5">
        <f>O2522*T2522*_xll.XLOOKUP(U2522,CALCULATION!$A$15:$A$17, CALCULATION!$B$15:$B$17)</f>
        <v>4275</v>
      </c>
      <c r="X2522" s="5">
        <f>WORKSHEET[[#This Row],[Clients Total Cost]] / WORKSHEET[[#This Row],[Clients Rate per T2 (USD)]]</f>
        <v>30</v>
      </c>
      <c r="Y2522" s="5">
        <f>WORKSHEET[[#This Row],[Clients Rate per T2 (USD)]] - WORKSHEET[[#This Row],[Supplier Rate Per t2 (USD)]]</f>
        <v>85.1</v>
      </c>
      <c r="Z2522" s="5">
        <f>WORKSHEET[[#This Row],[Profit Per T]] * WORKSHEET[[#This Row],[Weight]]</f>
        <v>2553</v>
      </c>
      <c r="AA2522">
        <v>1</v>
      </c>
      <c r="AB2522" s="1">
        <v>0</v>
      </c>
      <c r="AC2522" s="1">
        <v>0</v>
      </c>
      <c r="AD2522" s="1">
        <v>0</v>
      </c>
      <c r="AE2522" s="1">
        <f>WORKSHEET[[#This Row],[Delay at toll gate in days]] +WORKSHEET[[#This Row],[Delay at workshop in days]] +WORKSHEET[[#This Row],[Delay at border in days]]</f>
        <v>0</v>
      </c>
    </row>
    <row r="2523" spans="1:31" x14ac:dyDescent="0.35">
      <c r="A2523" t="s">
        <v>2544</v>
      </c>
      <c r="B2523" t="s">
        <v>10</v>
      </c>
      <c r="C2523" t="s">
        <v>56</v>
      </c>
      <c r="D2523" t="s">
        <v>3616</v>
      </c>
      <c r="E2523" t="s">
        <v>3614</v>
      </c>
      <c r="F2523" t="str">
        <f>WORKSHEET[[#This Row],[Depart From]]&amp;"-"&amp;WORKSHEET[[#This Row],[Arrive To]]</f>
        <v>Marrakech-Alger</v>
      </c>
      <c r="G2523" s="2">
        <v>44734</v>
      </c>
      <c r="H2523" s="2">
        <v>44734</v>
      </c>
      <c r="I2523" s="2" t="str">
        <f t="shared" si="39"/>
        <v>Delivered</v>
      </c>
      <c r="J2523" s="2" t="str">
        <f>TEXT(WORKSHEET[[#This Row],[Offloading Date]], "mmm")</f>
        <v>Jun</v>
      </c>
      <c r="K2523" s="2" t="str">
        <f>IF(OR(WORKSHEET[[#This Row],[Year]]="", ISBLANK(WORKSHEET[[#This Row],[Year]]), WORKSHEET[[#This Row],[Year]]="null"), "Exclude", "Include")</f>
        <v>Include</v>
      </c>
      <c r="L2523" t="s">
        <v>12</v>
      </c>
      <c r="M2523" t="s">
        <v>3624</v>
      </c>
      <c r="N2523" t="s">
        <v>13</v>
      </c>
      <c r="O2523">
        <v>30</v>
      </c>
      <c r="P2523">
        <v>4000</v>
      </c>
      <c r="Q2523" t="s">
        <v>2201</v>
      </c>
      <c r="R2523">
        <f>P2523 * _xll.XLOOKUP(Q2523,CALCULATION!$A$15:$A$17, CALCULATION!$B$15:$B$17 )</f>
        <v>227.6</v>
      </c>
      <c r="S2523" s="5">
        <f>O2523*P2523*_xll.XLOOKUP(Q2523,CALCULATION!$A$15:$A$17, CALCULATION!$B$15:$B$17)</f>
        <v>6828</v>
      </c>
      <c r="T2523">
        <v>2500</v>
      </c>
      <c r="U2523" t="s">
        <v>58</v>
      </c>
      <c r="V2523">
        <f>T2523 * _xll.XLOOKUP(U2523,CALCULATION!$A$15:$A$17, CALCULATION!$B$15:$B$17 )</f>
        <v>142.5</v>
      </c>
      <c r="W2523" s="5">
        <f>O2523*T2523*_xll.XLOOKUP(U2523,CALCULATION!$A$15:$A$17, CALCULATION!$B$15:$B$17)</f>
        <v>4275</v>
      </c>
      <c r="X2523" s="5">
        <f>WORKSHEET[[#This Row],[Clients Total Cost]] / WORKSHEET[[#This Row],[Clients Rate per T2 (USD)]]</f>
        <v>30</v>
      </c>
      <c r="Y2523" s="5">
        <f>WORKSHEET[[#This Row],[Clients Rate per T2 (USD)]] - WORKSHEET[[#This Row],[Supplier Rate Per t2 (USD)]]</f>
        <v>85.1</v>
      </c>
      <c r="Z2523" s="5">
        <f>WORKSHEET[[#This Row],[Profit Per T]] * WORKSHEET[[#This Row],[Weight]]</f>
        <v>2553</v>
      </c>
      <c r="AA2523">
        <v>1</v>
      </c>
      <c r="AB2523" s="1">
        <v>0</v>
      </c>
      <c r="AC2523" s="1">
        <v>0</v>
      </c>
      <c r="AD2523" s="1">
        <v>0</v>
      </c>
      <c r="AE2523" s="1">
        <f>WORKSHEET[[#This Row],[Delay at toll gate in days]] +WORKSHEET[[#This Row],[Delay at workshop in days]] +WORKSHEET[[#This Row],[Delay at border in days]]</f>
        <v>0</v>
      </c>
    </row>
    <row r="2524" spans="1:31" x14ac:dyDescent="0.35">
      <c r="A2524" t="s">
        <v>2545</v>
      </c>
      <c r="B2524" t="s">
        <v>10</v>
      </c>
      <c r="C2524" t="s">
        <v>56</v>
      </c>
      <c r="D2524" t="s">
        <v>3619</v>
      </c>
      <c r="E2524" t="s">
        <v>3617</v>
      </c>
      <c r="F2524" t="str">
        <f>WORKSHEET[[#This Row],[Depart From]]&amp;"-"&amp;WORKSHEET[[#This Row],[Arrive To]]</f>
        <v>Addis Ababa-Lagos</v>
      </c>
      <c r="G2524" s="2">
        <v>44734</v>
      </c>
      <c r="H2524" s="2">
        <v>44734</v>
      </c>
      <c r="I2524" s="2" t="str">
        <f t="shared" si="39"/>
        <v>Delivered</v>
      </c>
      <c r="J2524" s="2" t="str">
        <f>TEXT(WORKSHEET[[#This Row],[Offloading Date]], "mmm")</f>
        <v>Jun</v>
      </c>
      <c r="K2524" s="2" t="str">
        <f>IF(OR(WORKSHEET[[#This Row],[Year]]="", ISBLANK(WORKSHEET[[#This Row],[Year]]), WORKSHEET[[#This Row],[Year]]="null"), "Exclude", "Include")</f>
        <v>Include</v>
      </c>
      <c r="L2524" t="s">
        <v>12</v>
      </c>
      <c r="M2524" t="s">
        <v>3624</v>
      </c>
      <c r="N2524" t="s">
        <v>13</v>
      </c>
      <c r="O2524">
        <v>30</v>
      </c>
      <c r="P2524">
        <v>4000</v>
      </c>
      <c r="Q2524" t="s">
        <v>2201</v>
      </c>
      <c r="R2524">
        <f>P2524 * _xll.XLOOKUP(Q2524,CALCULATION!$A$15:$A$17, CALCULATION!$B$15:$B$17 )</f>
        <v>227.6</v>
      </c>
      <c r="S2524" s="5">
        <f>O2524*P2524*_xll.XLOOKUP(Q2524,CALCULATION!$A$15:$A$17, CALCULATION!$B$15:$B$17)</f>
        <v>6828</v>
      </c>
      <c r="T2524">
        <v>2500</v>
      </c>
      <c r="U2524" t="s">
        <v>58</v>
      </c>
      <c r="V2524">
        <f>T2524 * _xll.XLOOKUP(U2524,CALCULATION!$A$15:$A$17, CALCULATION!$B$15:$B$17 )</f>
        <v>142.5</v>
      </c>
      <c r="W2524" s="5">
        <f>O2524*T2524*_xll.XLOOKUP(U2524,CALCULATION!$A$15:$A$17, CALCULATION!$B$15:$B$17)</f>
        <v>4275</v>
      </c>
      <c r="X2524" s="5">
        <f>WORKSHEET[[#This Row],[Clients Total Cost]] / WORKSHEET[[#This Row],[Clients Rate per T2 (USD)]]</f>
        <v>30</v>
      </c>
      <c r="Y2524" s="5">
        <f>WORKSHEET[[#This Row],[Clients Rate per T2 (USD)]] - WORKSHEET[[#This Row],[Supplier Rate Per t2 (USD)]]</f>
        <v>85.1</v>
      </c>
      <c r="Z2524" s="5">
        <f>WORKSHEET[[#This Row],[Profit Per T]] * WORKSHEET[[#This Row],[Weight]]</f>
        <v>2553</v>
      </c>
      <c r="AA2524">
        <v>1</v>
      </c>
      <c r="AB2524" s="1">
        <v>0</v>
      </c>
      <c r="AC2524" s="1">
        <v>0</v>
      </c>
      <c r="AD2524" s="1">
        <v>0</v>
      </c>
      <c r="AE2524" s="1">
        <f>WORKSHEET[[#This Row],[Delay at toll gate in days]] +WORKSHEET[[#This Row],[Delay at workshop in days]] +WORKSHEET[[#This Row],[Delay at border in days]]</f>
        <v>0</v>
      </c>
    </row>
    <row r="2525" spans="1:31" x14ac:dyDescent="0.35">
      <c r="A2525" t="s">
        <v>2546</v>
      </c>
      <c r="B2525" t="s">
        <v>10</v>
      </c>
      <c r="C2525" t="s">
        <v>56</v>
      </c>
      <c r="D2525" t="s">
        <v>3616</v>
      </c>
      <c r="E2525" t="s">
        <v>3618</v>
      </c>
      <c r="F2525" t="str">
        <f>WORKSHEET[[#This Row],[Depart From]]&amp;"-"&amp;WORKSHEET[[#This Row],[Arrive To]]</f>
        <v>Marrakech-Tripoli</v>
      </c>
      <c r="G2525" s="2">
        <v>44734</v>
      </c>
      <c r="H2525" s="2">
        <v>44734</v>
      </c>
      <c r="I2525" s="2" t="str">
        <f t="shared" si="39"/>
        <v>Delivered</v>
      </c>
      <c r="J2525" s="2" t="str">
        <f>TEXT(WORKSHEET[[#This Row],[Offloading Date]], "mmm")</f>
        <v>Jun</v>
      </c>
      <c r="K2525" s="2" t="str">
        <f>IF(OR(WORKSHEET[[#This Row],[Year]]="", ISBLANK(WORKSHEET[[#This Row],[Year]]), WORKSHEET[[#This Row],[Year]]="null"), "Exclude", "Include")</f>
        <v>Include</v>
      </c>
      <c r="L2525" t="s">
        <v>12</v>
      </c>
      <c r="M2525" t="s">
        <v>3624</v>
      </c>
      <c r="N2525" t="s">
        <v>13</v>
      </c>
      <c r="O2525">
        <v>30</v>
      </c>
      <c r="P2525">
        <v>4000</v>
      </c>
      <c r="Q2525" t="s">
        <v>2201</v>
      </c>
      <c r="R2525">
        <f>P2525 * _xll.XLOOKUP(Q2525,CALCULATION!$A$15:$A$17, CALCULATION!$B$15:$B$17 )</f>
        <v>227.6</v>
      </c>
      <c r="S2525" s="5">
        <f>O2525*P2525*_xll.XLOOKUP(Q2525,CALCULATION!$A$15:$A$17, CALCULATION!$B$15:$B$17)</f>
        <v>6828</v>
      </c>
      <c r="T2525">
        <v>2500</v>
      </c>
      <c r="U2525" t="s">
        <v>58</v>
      </c>
      <c r="V2525">
        <f>T2525 * _xll.XLOOKUP(U2525,CALCULATION!$A$15:$A$17, CALCULATION!$B$15:$B$17 )</f>
        <v>142.5</v>
      </c>
      <c r="W2525" s="5">
        <f>O2525*T2525*_xll.XLOOKUP(U2525,CALCULATION!$A$15:$A$17, CALCULATION!$B$15:$B$17)</f>
        <v>4275</v>
      </c>
      <c r="X2525" s="5">
        <f>WORKSHEET[[#This Row],[Clients Total Cost]] / WORKSHEET[[#This Row],[Clients Rate per T2 (USD)]]</f>
        <v>30</v>
      </c>
      <c r="Y2525" s="5">
        <f>WORKSHEET[[#This Row],[Clients Rate per T2 (USD)]] - WORKSHEET[[#This Row],[Supplier Rate Per t2 (USD)]]</f>
        <v>85.1</v>
      </c>
      <c r="Z2525" s="5">
        <f>WORKSHEET[[#This Row],[Profit Per T]] * WORKSHEET[[#This Row],[Weight]]</f>
        <v>2553</v>
      </c>
      <c r="AA2525">
        <v>1</v>
      </c>
      <c r="AB2525" s="1">
        <v>0</v>
      </c>
      <c r="AC2525" s="1">
        <v>0</v>
      </c>
      <c r="AD2525" s="1">
        <v>0</v>
      </c>
      <c r="AE2525" s="1">
        <f>WORKSHEET[[#This Row],[Delay at toll gate in days]] +WORKSHEET[[#This Row],[Delay at workshop in days]] +WORKSHEET[[#This Row],[Delay at border in days]]</f>
        <v>0</v>
      </c>
    </row>
    <row r="2526" spans="1:31" x14ac:dyDescent="0.35">
      <c r="A2526" t="s">
        <v>2547</v>
      </c>
      <c r="B2526" t="s">
        <v>10</v>
      </c>
      <c r="C2526" t="s">
        <v>56</v>
      </c>
      <c r="D2526" t="s">
        <v>3616</v>
      </c>
      <c r="E2526" t="s">
        <v>3617</v>
      </c>
      <c r="F2526" t="str">
        <f>WORKSHEET[[#This Row],[Depart From]]&amp;"-"&amp;WORKSHEET[[#This Row],[Arrive To]]</f>
        <v>Marrakech-Lagos</v>
      </c>
      <c r="G2526" s="2">
        <v>44735</v>
      </c>
      <c r="H2526" s="2">
        <v>44735</v>
      </c>
      <c r="I2526" s="2" t="str">
        <f t="shared" si="39"/>
        <v>Delivered</v>
      </c>
      <c r="J2526" s="2" t="str">
        <f>TEXT(WORKSHEET[[#This Row],[Offloading Date]], "mmm")</f>
        <v>Jun</v>
      </c>
      <c r="K2526" s="2" t="str">
        <f>IF(OR(WORKSHEET[[#This Row],[Year]]="", ISBLANK(WORKSHEET[[#This Row],[Year]]), WORKSHEET[[#This Row],[Year]]="null"), "Exclude", "Include")</f>
        <v>Include</v>
      </c>
      <c r="L2526" t="s">
        <v>12</v>
      </c>
      <c r="M2526" t="s">
        <v>3624</v>
      </c>
      <c r="N2526" t="s">
        <v>13</v>
      </c>
      <c r="O2526">
        <v>30</v>
      </c>
      <c r="P2526">
        <v>4000</v>
      </c>
      <c r="Q2526" t="s">
        <v>2201</v>
      </c>
      <c r="R2526">
        <f>P2526 * _xll.XLOOKUP(Q2526,CALCULATION!$A$15:$A$17, CALCULATION!$B$15:$B$17 )</f>
        <v>227.6</v>
      </c>
      <c r="S2526" s="5">
        <f>O2526*P2526*_xll.XLOOKUP(Q2526,CALCULATION!$A$15:$A$17, CALCULATION!$B$15:$B$17)</f>
        <v>6828</v>
      </c>
      <c r="T2526">
        <v>2500</v>
      </c>
      <c r="U2526" t="s">
        <v>58</v>
      </c>
      <c r="V2526">
        <f>T2526 * _xll.XLOOKUP(U2526,CALCULATION!$A$15:$A$17, CALCULATION!$B$15:$B$17 )</f>
        <v>142.5</v>
      </c>
      <c r="W2526" s="5">
        <f>O2526*T2526*_xll.XLOOKUP(U2526,CALCULATION!$A$15:$A$17, CALCULATION!$B$15:$B$17)</f>
        <v>4275</v>
      </c>
      <c r="X2526" s="5">
        <f>WORKSHEET[[#This Row],[Clients Total Cost]] / WORKSHEET[[#This Row],[Clients Rate per T2 (USD)]]</f>
        <v>30</v>
      </c>
      <c r="Y2526" s="5">
        <f>WORKSHEET[[#This Row],[Clients Rate per T2 (USD)]] - WORKSHEET[[#This Row],[Supplier Rate Per t2 (USD)]]</f>
        <v>85.1</v>
      </c>
      <c r="Z2526" s="5">
        <f>WORKSHEET[[#This Row],[Profit Per T]] * WORKSHEET[[#This Row],[Weight]]</f>
        <v>2553</v>
      </c>
      <c r="AA2526">
        <v>1</v>
      </c>
      <c r="AB2526" s="1">
        <v>0</v>
      </c>
      <c r="AC2526" s="1">
        <v>0</v>
      </c>
      <c r="AD2526" s="1">
        <v>0</v>
      </c>
      <c r="AE2526" s="1">
        <f>WORKSHEET[[#This Row],[Delay at toll gate in days]] +WORKSHEET[[#This Row],[Delay at workshop in days]] +WORKSHEET[[#This Row],[Delay at border in days]]</f>
        <v>0</v>
      </c>
    </row>
    <row r="2527" spans="1:31" x14ac:dyDescent="0.35">
      <c r="A2527" t="s">
        <v>2548</v>
      </c>
      <c r="B2527" t="s">
        <v>10</v>
      </c>
      <c r="C2527" t="s">
        <v>56</v>
      </c>
      <c r="D2527" t="s">
        <v>3615</v>
      </c>
      <c r="E2527" t="s">
        <v>3612</v>
      </c>
      <c r="F2527" t="str">
        <f>WORKSHEET[[#This Row],[Depart From]]&amp;"-"&amp;WORKSHEET[[#This Row],[Arrive To]]</f>
        <v>Mombasa-Victoria</v>
      </c>
      <c r="G2527" s="2">
        <v>44735</v>
      </c>
      <c r="H2527" s="2">
        <v>44735</v>
      </c>
      <c r="I2527" s="2" t="str">
        <f t="shared" si="39"/>
        <v>Delivered</v>
      </c>
      <c r="J2527" s="2" t="str">
        <f>TEXT(WORKSHEET[[#This Row],[Offloading Date]], "mmm")</f>
        <v>Jun</v>
      </c>
      <c r="K2527" s="2" t="str">
        <f>IF(OR(WORKSHEET[[#This Row],[Year]]="", ISBLANK(WORKSHEET[[#This Row],[Year]]), WORKSHEET[[#This Row],[Year]]="null"), "Exclude", "Include")</f>
        <v>Include</v>
      </c>
      <c r="L2527" t="s">
        <v>12</v>
      </c>
      <c r="M2527" t="s">
        <v>3624</v>
      </c>
      <c r="N2527" t="s">
        <v>13</v>
      </c>
      <c r="O2527">
        <v>30</v>
      </c>
      <c r="P2527">
        <v>4000</v>
      </c>
      <c r="Q2527" t="s">
        <v>2201</v>
      </c>
      <c r="R2527">
        <f>P2527 * _xll.XLOOKUP(Q2527,CALCULATION!$A$15:$A$17, CALCULATION!$B$15:$B$17 )</f>
        <v>227.6</v>
      </c>
      <c r="S2527" s="5">
        <f>O2527*P2527*_xll.XLOOKUP(Q2527,CALCULATION!$A$15:$A$17, CALCULATION!$B$15:$B$17)</f>
        <v>6828</v>
      </c>
      <c r="T2527">
        <v>2500</v>
      </c>
      <c r="U2527" t="s">
        <v>58</v>
      </c>
      <c r="V2527">
        <f>T2527 * _xll.XLOOKUP(U2527,CALCULATION!$A$15:$A$17, CALCULATION!$B$15:$B$17 )</f>
        <v>142.5</v>
      </c>
      <c r="W2527" s="5">
        <f>O2527*T2527*_xll.XLOOKUP(U2527,CALCULATION!$A$15:$A$17, CALCULATION!$B$15:$B$17)</f>
        <v>4275</v>
      </c>
      <c r="X2527" s="5">
        <f>WORKSHEET[[#This Row],[Clients Total Cost]] / WORKSHEET[[#This Row],[Clients Rate per T2 (USD)]]</f>
        <v>30</v>
      </c>
      <c r="Y2527" s="5">
        <f>WORKSHEET[[#This Row],[Clients Rate per T2 (USD)]] - WORKSHEET[[#This Row],[Supplier Rate Per t2 (USD)]]</f>
        <v>85.1</v>
      </c>
      <c r="Z2527" s="5">
        <f>WORKSHEET[[#This Row],[Profit Per T]] * WORKSHEET[[#This Row],[Weight]]</f>
        <v>2553</v>
      </c>
      <c r="AA2527">
        <v>1</v>
      </c>
      <c r="AB2527" s="1">
        <v>0</v>
      </c>
      <c r="AC2527" s="1">
        <v>0</v>
      </c>
      <c r="AD2527" s="1">
        <v>0</v>
      </c>
      <c r="AE2527" s="1">
        <f>WORKSHEET[[#This Row],[Delay at toll gate in days]] +WORKSHEET[[#This Row],[Delay at workshop in days]] +WORKSHEET[[#This Row],[Delay at border in days]]</f>
        <v>0</v>
      </c>
    </row>
    <row r="2528" spans="1:31" x14ac:dyDescent="0.35">
      <c r="A2528" t="s">
        <v>2549</v>
      </c>
      <c r="B2528" t="s">
        <v>10</v>
      </c>
      <c r="C2528" t="s">
        <v>56</v>
      </c>
      <c r="D2528" t="s">
        <v>3616</v>
      </c>
      <c r="E2528" t="s">
        <v>3614</v>
      </c>
      <c r="F2528" t="str">
        <f>WORKSHEET[[#This Row],[Depart From]]&amp;"-"&amp;WORKSHEET[[#This Row],[Arrive To]]</f>
        <v>Marrakech-Alger</v>
      </c>
      <c r="G2528" s="2">
        <v>44736</v>
      </c>
      <c r="H2528" s="2">
        <v>44736</v>
      </c>
      <c r="I2528" s="2" t="str">
        <f t="shared" si="39"/>
        <v>Delivered</v>
      </c>
      <c r="J2528" s="2" t="str">
        <f>TEXT(WORKSHEET[[#This Row],[Offloading Date]], "mmm")</f>
        <v>Jun</v>
      </c>
      <c r="K2528" s="2" t="str">
        <f>IF(OR(WORKSHEET[[#This Row],[Year]]="", ISBLANK(WORKSHEET[[#This Row],[Year]]), WORKSHEET[[#This Row],[Year]]="null"), "Exclude", "Include")</f>
        <v>Include</v>
      </c>
      <c r="L2528" t="s">
        <v>12</v>
      </c>
      <c r="M2528" t="s">
        <v>3624</v>
      </c>
      <c r="N2528" t="s">
        <v>13</v>
      </c>
      <c r="O2528">
        <v>30</v>
      </c>
      <c r="P2528">
        <v>4000</v>
      </c>
      <c r="Q2528" t="s">
        <v>2201</v>
      </c>
      <c r="R2528">
        <f>P2528 * _xll.XLOOKUP(Q2528,CALCULATION!$A$15:$A$17, CALCULATION!$B$15:$B$17 )</f>
        <v>227.6</v>
      </c>
      <c r="S2528" s="5">
        <f>O2528*P2528*_xll.XLOOKUP(Q2528,CALCULATION!$A$15:$A$17, CALCULATION!$B$15:$B$17)</f>
        <v>6828</v>
      </c>
      <c r="T2528">
        <v>2500</v>
      </c>
      <c r="U2528" t="s">
        <v>58</v>
      </c>
      <c r="V2528">
        <f>T2528 * _xll.XLOOKUP(U2528,CALCULATION!$A$15:$A$17, CALCULATION!$B$15:$B$17 )</f>
        <v>142.5</v>
      </c>
      <c r="W2528" s="5">
        <f>O2528*T2528*_xll.XLOOKUP(U2528,CALCULATION!$A$15:$A$17, CALCULATION!$B$15:$B$17)</f>
        <v>4275</v>
      </c>
      <c r="X2528" s="5">
        <f>WORKSHEET[[#This Row],[Clients Total Cost]] / WORKSHEET[[#This Row],[Clients Rate per T2 (USD)]]</f>
        <v>30</v>
      </c>
      <c r="Y2528" s="5">
        <f>WORKSHEET[[#This Row],[Clients Rate per T2 (USD)]] - WORKSHEET[[#This Row],[Supplier Rate Per t2 (USD)]]</f>
        <v>85.1</v>
      </c>
      <c r="Z2528" s="5">
        <f>WORKSHEET[[#This Row],[Profit Per T]] * WORKSHEET[[#This Row],[Weight]]</f>
        <v>2553</v>
      </c>
      <c r="AA2528">
        <v>1</v>
      </c>
      <c r="AB2528" s="1">
        <v>0</v>
      </c>
      <c r="AC2528" s="1">
        <v>0</v>
      </c>
      <c r="AD2528" s="1">
        <v>0</v>
      </c>
      <c r="AE2528" s="1">
        <f>WORKSHEET[[#This Row],[Delay at toll gate in days]] +WORKSHEET[[#This Row],[Delay at workshop in days]] +WORKSHEET[[#This Row],[Delay at border in days]]</f>
        <v>0</v>
      </c>
    </row>
    <row r="2529" spans="1:31" x14ac:dyDescent="0.35">
      <c r="A2529" t="s">
        <v>2550</v>
      </c>
      <c r="B2529" t="s">
        <v>10</v>
      </c>
      <c r="C2529" t="s">
        <v>56</v>
      </c>
      <c r="D2529" t="s">
        <v>3616</v>
      </c>
      <c r="E2529" t="s">
        <v>3614</v>
      </c>
      <c r="F2529" t="str">
        <f>WORKSHEET[[#This Row],[Depart From]]&amp;"-"&amp;WORKSHEET[[#This Row],[Arrive To]]</f>
        <v>Marrakech-Alger</v>
      </c>
      <c r="G2529" s="2">
        <v>44736</v>
      </c>
      <c r="H2529" s="2">
        <v>44736</v>
      </c>
      <c r="I2529" s="2" t="str">
        <f t="shared" si="39"/>
        <v>Delivered</v>
      </c>
      <c r="J2529" s="2" t="str">
        <f>TEXT(WORKSHEET[[#This Row],[Offloading Date]], "mmm")</f>
        <v>Jun</v>
      </c>
      <c r="K2529" s="2" t="str">
        <f>IF(OR(WORKSHEET[[#This Row],[Year]]="", ISBLANK(WORKSHEET[[#This Row],[Year]]), WORKSHEET[[#This Row],[Year]]="null"), "Exclude", "Include")</f>
        <v>Include</v>
      </c>
      <c r="L2529" t="s">
        <v>12</v>
      </c>
      <c r="M2529" t="s">
        <v>3624</v>
      </c>
      <c r="N2529" t="s">
        <v>13</v>
      </c>
      <c r="O2529">
        <v>30</v>
      </c>
      <c r="P2529">
        <v>4000</v>
      </c>
      <c r="Q2529" t="s">
        <v>2201</v>
      </c>
      <c r="R2529">
        <f>P2529 * _xll.XLOOKUP(Q2529,CALCULATION!$A$15:$A$17, CALCULATION!$B$15:$B$17 )</f>
        <v>227.6</v>
      </c>
      <c r="S2529" s="5">
        <f>O2529*P2529*_xll.XLOOKUP(Q2529,CALCULATION!$A$15:$A$17, CALCULATION!$B$15:$B$17)</f>
        <v>6828</v>
      </c>
      <c r="T2529">
        <v>2500</v>
      </c>
      <c r="U2529" t="s">
        <v>58</v>
      </c>
      <c r="V2529">
        <f>T2529 * _xll.XLOOKUP(U2529,CALCULATION!$A$15:$A$17, CALCULATION!$B$15:$B$17 )</f>
        <v>142.5</v>
      </c>
      <c r="W2529" s="5">
        <f>O2529*T2529*_xll.XLOOKUP(U2529,CALCULATION!$A$15:$A$17, CALCULATION!$B$15:$B$17)</f>
        <v>4275</v>
      </c>
      <c r="X2529" s="5">
        <f>WORKSHEET[[#This Row],[Clients Total Cost]] / WORKSHEET[[#This Row],[Clients Rate per T2 (USD)]]</f>
        <v>30</v>
      </c>
      <c r="Y2529" s="5">
        <f>WORKSHEET[[#This Row],[Clients Rate per T2 (USD)]] - WORKSHEET[[#This Row],[Supplier Rate Per t2 (USD)]]</f>
        <v>85.1</v>
      </c>
      <c r="Z2529" s="5">
        <f>WORKSHEET[[#This Row],[Profit Per T]] * WORKSHEET[[#This Row],[Weight]]</f>
        <v>2553</v>
      </c>
      <c r="AA2529">
        <v>1</v>
      </c>
      <c r="AB2529" s="1">
        <v>0</v>
      </c>
      <c r="AC2529" s="1">
        <v>0</v>
      </c>
      <c r="AD2529" s="1">
        <v>0</v>
      </c>
      <c r="AE2529" s="1">
        <f>WORKSHEET[[#This Row],[Delay at toll gate in days]] +WORKSHEET[[#This Row],[Delay at workshop in days]] +WORKSHEET[[#This Row],[Delay at border in days]]</f>
        <v>0</v>
      </c>
    </row>
    <row r="2530" spans="1:31" x14ac:dyDescent="0.35">
      <c r="A2530" t="s">
        <v>2551</v>
      </c>
      <c r="B2530" t="s">
        <v>10</v>
      </c>
      <c r="C2530" t="s">
        <v>56</v>
      </c>
      <c r="D2530" t="s">
        <v>3620</v>
      </c>
      <c r="E2530" t="s">
        <v>3612</v>
      </c>
      <c r="F2530" t="str">
        <f>WORKSHEET[[#This Row],[Depart From]]&amp;"-"&amp;WORKSHEET[[#This Row],[Arrive To]]</f>
        <v>Zanzibar-Victoria</v>
      </c>
      <c r="G2530" s="2">
        <v>44736</v>
      </c>
      <c r="H2530" s="2">
        <v>44736</v>
      </c>
      <c r="I2530" s="2" t="str">
        <f t="shared" si="39"/>
        <v>Delivered</v>
      </c>
      <c r="J2530" s="2" t="str">
        <f>TEXT(WORKSHEET[[#This Row],[Offloading Date]], "mmm")</f>
        <v>Jun</v>
      </c>
      <c r="K2530" s="2" t="str">
        <f>IF(OR(WORKSHEET[[#This Row],[Year]]="", ISBLANK(WORKSHEET[[#This Row],[Year]]), WORKSHEET[[#This Row],[Year]]="null"), "Exclude", "Include")</f>
        <v>Include</v>
      </c>
      <c r="L2530" t="s">
        <v>12</v>
      </c>
      <c r="M2530" t="s">
        <v>3624</v>
      </c>
      <c r="N2530" t="s">
        <v>13</v>
      </c>
      <c r="O2530">
        <v>30</v>
      </c>
      <c r="P2530">
        <v>4000</v>
      </c>
      <c r="Q2530" t="s">
        <v>2201</v>
      </c>
      <c r="R2530">
        <f>P2530 * _xll.XLOOKUP(Q2530,CALCULATION!$A$15:$A$17, CALCULATION!$B$15:$B$17 )</f>
        <v>227.6</v>
      </c>
      <c r="S2530" s="5">
        <f>O2530*P2530*_xll.XLOOKUP(Q2530,CALCULATION!$A$15:$A$17, CALCULATION!$B$15:$B$17)</f>
        <v>6828</v>
      </c>
      <c r="T2530">
        <v>2500</v>
      </c>
      <c r="U2530" t="s">
        <v>58</v>
      </c>
      <c r="V2530">
        <f>T2530 * _xll.XLOOKUP(U2530,CALCULATION!$A$15:$A$17, CALCULATION!$B$15:$B$17 )</f>
        <v>142.5</v>
      </c>
      <c r="W2530" s="5">
        <f>O2530*T2530*_xll.XLOOKUP(U2530,CALCULATION!$A$15:$A$17, CALCULATION!$B$15:$B$17)</f>
        <v>4275</v>
      </c>
      <c r="X2530" s="5">
        <f>WORKSHEET[[#This Row],[Clients Total Cost]] / WORKSHEET[[#This Row],[Clients Rate per T2 (USD)]]</f>
        <v>30</v>
      </c>
      <c r="Y2530" s="5">
        <f>WORKSHEET[[#This Row],[Clients Rate per T2 (USD)]] - WORKSHEET[[#This Row],[Supplier Rate Per t2 (USD)]]</f>
        <v>85.1</v>
      </c>
      <c r="Z2530" s="5">
        <f>WORKSHEET[[#This Row],[Profit Per T]] * WORKSHEET[[#This Row],[Weight]]</f>
        <v>2553</v>
      </c>
      <c r="AA2530">
        <v>1</v>
      </c>
      <c r="AB2530" s="1">
        <v>0</v>
      </c>
      <c r="AC2530" s="1">
        <v>0</v>
      </c>
      <c r="AD2530" s="1">
        <v>0</v>
      </c>
      <c r="AE2530" s="1">
        <f>WORKSHEET[[#This Row],[Delay at toll gate in days]] +WORKSHEET[[#This Row],[Delay at workshop in days]] +WORKSHEET[[#This Row],[Delay at border in days]]</f>
        <v>0</v>
      </c>
    </row>
    <row r="2531" spans="1:31" x14ac:dyDescent="0.35">
      <c r="A2531" t="s">
        <v>2552</v>
      </c>
      <c r="B2531" t="s">
        <v>10</v>
      </c>
      <c r="C2531" t="s">
        <v>56</v>
      </c>
      <c r="D2531" t="s">
        <v>3611</v>
      </c>
      <c r="E2531" t="s">
        <v>3617</v>
      </c>
      <c r="F2531" t="str">
        <f>WORKSHEET[[#This Row],[Depart From]]&amp;"-"&amp;WORKSHEET[[#This Row],[Arrive To]]</f>
        <v>Mogadishu-Lagos</v>
      </c>
      <c r="G2531" s="2">
        <v>44736</v>
      </c>
      <c r="H2531" s="2">
        <v>44736</v>
      </c>
      <c r="I2531" s="2" t="str">
        <f t="shared" si="39"/>
        <v>Delivered</v>
      </c>
      <c r="J2531" s="2" t="str">
        <f>TEXT(WORKSHEET[[#This Row],[Offloading Date]], "mmm")</f>
        <v>Jun</v>
      </c>
      <c r="K2531" s="2" t="str">
        <f>IF(OR(WORKSHEET[[#This Row],[Year]]="", ISBLANK(WORKSHEET[[#This Row],[Year]]), WORKSHEET[[#This Row],[Year]]="null"), "Exclude", "Include")</f>
        <v>Include</v>
      </c>
      <c r="L2531" t="s">
        <v>12</v>
      </c>
      <c r="M2531" t="s">
        <v>3624</v>
      </c>
      <c r="N2531" t="s">
        <v>13</v>
      </c>
      <c r="O2531">
        <v>30</v>
      </c>
      <c r="P2531">
        <v>4000</v>
      </c>
      <c r="Q2531" t="s">
        <v>2201</v>
      </c>
      <c r="R2531">
        <f>P2531 * _xll.XLOOKUP(Q2531,CALCULATION!$A$15:$A$17, CALCULATION!$B$15:$B$17 )</f>
        <v>227.6</v>
      </c>
      <c r="S2531" s="5">
        <f>O2531*P2531*_xll.XLOOKUP(Q2531,CALCULATION!$A$15:$A$17, CALCULATION!$B$15:$B$17)</f>
        <v>6828</v>
      </c>
      <c r="T2531">
        <v>2500</v>
      </c>
      <c r="U2531" t="s">
        <v>58</v>
      </c>
      <c r="V2531">
        <f>T2531 * _xll.XLOOKUP(U2531,CALCULATION!$A$15:$A$17, CALCULATION!$B$15:$B$17 )</f>
        <v>142.5</v>
      </c>
      <c r="W2531" s="5">
        <f>O2531*T2531*_xll.XLOOKUP(U2531,CALCULATION!$A$15:$A$17, CALCULATION!$B$15:$B$17)</f>
        <v>4275</v>
      </c>
      <c r="X2531" s="5">
        <f>WORKSHEET[[#This Row],[Clients Total Cost]] / WORKSHEET[[#This Row],[Clients Rate per T2 (USD)]]</f>
        <v>30</v>
      </c>
      <c r="Y2531" s="5">
        <f>WORKSHEET[[#This Row],[Clients Rate per T2 (USD)]] - WORKSHEET[[#This Row],[Supplier Rate Per t2 (USD)]]</f>
        <v>85.1</v>
      </c>
      <c r="Z2531" s="5">
        <f>WORKSHEET[[#This Row],[Profit Per T]] * WORKSHEET[[#This Row],[Weight]]</f>
        <v>2553</v>
      </c>
      <c r="AA2531">
        <v>1</v>
      </c>
      <c r="AB2531" s="1">
        <v>0</v>
      </c>
      <c r="AC2531" s="1">
        <v>0</v>
      </c>
      <c r="AD2531" s="1">
        <v>0</v>
      </c>
      <c r="AE2531" s="1">
        <f>WORKSHEET[[#This Row],[Delay at toll gate in days]] +WORKSHEET[[#This Row],[Delay at workshop in days]] +WORKSHEET[[#This Row],[Delay at border in days]]</f>
        <v>0</v>
      </c>
    </row>
    <row r="2532" spans="1:31" x14ac:dyDescent="0.35">
      <c r="A2532" t="s">
        <v>2553</v>
      </c>
      <c r="B2532" t="s">
        <v>10</v>
      </c>
      <c r="C2532" t="s">
        <v>56</v>
      </c>
      <c r="D2532" t="s">
        <v>3611</v>
      </c>
      <c r="E2532" t="s">
        <v>3617</v>
      </c>
      <c r="F2532" t="str">
        <f>WORKSHEET[[#This Row],[Depart From]]&amp;"-"&amp;WORKSHEET[[#This Row],[Arrive To]]</f>
        <v>Mogadishu-Lagos</v>
      </c>
      <c r="G2532" s="2">
        <v>44737</v>
      </c>
      <c r="H2532" s="2">
        <v>44737</v>
      </c>
      <c r="I2532" s="2" t="str">
        <f t="shared" si="39"/>
        <v>Delivered</v>
      </c>
      <c r="J2532" s="2" t="str">
        <f>TEXT(WORKSHEET[[#This Row],[Offloading Date]], "mmm")</f>
        <v>Jun</v>
      </c>
      <c r="K2532" s="2" t="str">
        <f>IF(OR(WORKSHEET[[#This Row],[Year]]="", ISBLANK(WORKSHEET[[#This Row],[Year]]), WORKSHEET[[#This Row],[Year]]="null"), "Exclude", "Include")</f>
        <v>Include</v>
      </c>
      <c r="L2532" t="s">
        <v>12</v>
      </c>
      <c r="M2532" t="s">
        <v>3624</v>
      </c>
      <c r="N2532" t="s">
        <v>13</v>
      </c>
      <c r="O2532">
        <v>30</v>
      </c>
      <c r="P2532">
        <v>4000</v>
      </c>
      <c r="Q2532" t="s">
        <v>2201</v>
      </c>
      <c r="R2532">
        <f>P2532 * _xll.XLOOKUP(Q2532,CALCULATION!$A$15:$A$17, CALCULATION!$B$15:$B$17 )</f>
        <v>227.6</v>
      </c>
      <c r="S2532" s="5">
        <f>O2532*P2532*_xll.XLOOKUP(Q2532,CALCULATION!$A$15:$A$17, CALCULATION!$B$15:$B$17)</f>
        <v>6828</v>
      </c>
      <c r="T2532">
        <v>2500</v>
      </c>
      <c r="U2532" t="s">
        <v>58</v>
      </c>
      <c r="V2532">
        <f>T2532 * _xll.XLOOKUP(U2532,CALCULATION!$A$15:$A$17, CALCULATION!$B$15:$B$17 )</f>
        <v>142.5</v>
      </c>
      <c r="W2532" s="5">
        <f>O2532*T2532*_xll.XLOOKUP(U2532,CALCULATION!$A$15:$A$17, CALCULATION!$B$15:$B$17)</f>
        <v>4275</v>
      </c>
      <c r="X2532" s="5">
        <f>WORKSHEET[[#This Row],[Clients Total Cost]] / WORKSHEET[[#This Row],[Clients Rate per T2 (USD)]]</f>
        <v>30</v>
      </c>
      <c r="Y2532" s="5">
        <f>WORKSHEET[[#This Row],[Clients Rate per T2 (USD)]] - WORKSHEET[[#This Row],[Supplier Rate Per t2 (USD)]]</f>
        <v>85.1</v>
      </c>
      <c r="Z2532" s="5">
        <f>WORKSHEET[[#This Row],[Profit Per T]] * WORKSHEET[[#This Row],[Weight]]</f>
        <v>2553</v>
      </c>
      <c r="AA2532">
        <v>1</v>
      </c>
      <c r="AB2532" s="1">
        <v>0</v>
      </c>
      <c r="AC2532" s="1">
        <v>0</v>
      </c>
      <c r="AD2532" s="1">
        <v>0</v>
      </c>
      <c r="AE2532" s="1">
        <f>WORKSHEET[[#This Row],[Delay at toll gate in days]] +WORKSHEET[[#This Row],[Delay at workshop in days]] +WORKSHEET[[#This Row],[Delay at border in days]]</f>
        <v>0</v>
      </c>
    </row>
    <row r="2533" spans="1:31" x14ac:dyDescent="0.35">
      <c r="A2533" t="s">
        <v>2554</v>
      </c>
      <c r="B2533" t="s">
        <v>10</v>
      </c>
      <c r="C2533" t="s">
        <v>56</v>
      </c>
      <c r="D2533" t="s">
        <v>3619</v>
      </c>
      <c r="E2533" t="s">
        <v>3613</v>
      </c>
      <c r="F2533" t="str">
        <f>WORKSHEET[[#This Row],[Depart From]]&amp;"-"&amp;WORKSHEET[[#This Row],[Arrive To]]</f>
        <v>Addis Ababa-Sanaa</v>
      </c>
      <c r="G2533" s="2">
        <v>44737</v>
      </c>
      <c r="H2533" s="2">
        <v>44737</v>
      </c>
      <c r="I2533" s="2" t="str">
        <f t="shared" si="39"/>
        <v>Delivered</v>
      </c>
      <c r="J2533" s="2" t="str">
        <f>TEXT(WORKSHEET[[#This Row],[Offloading Date]], "mmm")</f>
        <v>Jun</v>
      </c>
      <c r="K2533" s="2" t="str">
        <f>IF(OR(WORKSHEET[[#This Row],[Year]]="", ISBLANK(WORKSHEET[[#This Row],[Year]]), WORKSHEET[[#This Row],[Year]]="null"), "Exclude", "Include")</f>
        <v>Include</v>
      </c>
      <c r="L2533" t="s">
        <v>12</v>
      </c>
      <c r="M2533" t="s">
        <v>3624</v>
      </c>
      <c r="N2533" t="s">
        <v>13</v>
      </c>
      <c r="O2533">
        <v>30</v>
      </c>
      <c r="P2533">
        <v>4000</v>
      </c>
      <c r="Q2533" t="s">
        <v>2201</v>
      </c>
      <c r="R2533">
        <f>P2533 * _xll.XLOOKUP(Q2533,CALCULATION!$A$15:$A$17, CALCULATION!$B$15:$B$17 )</f>
        <v>227.6</v>
      </c>
      <c r="S2533" s="5">
        <f>O2533*P2533*_xll.XLOOKUP(Q2533,CALCULATION!$A$15:$A$17, CALCULATION!$B$15:$B$17)</f>
        <v>6828</v>
      </c>
      <c r="T2533">
        <v>2500</v>
      </c>
      <c r="U2533" t="s">
        <v>58</v>
      </c>
      <c r="V2533">
        <f>T2533 * _xll.XLOOKUP(U2533,CALCULATION!$A$15:$A$17, CALCULATION!$B$15:$B$17 )</f>
        <v>142.5</v>
      </c>
      <c r="W2533" s="5">
        <f>O2533*T2533*_xll.XLOOKUP(U2533,CALCULATION!$A$15:$A$17, CALCULATION!$B$15:$B$17)</f>
        <v>4275</v>
      </c>
      <c r="X2533" s="5">
        <f>WORKSHEET[[#This Row],[Clients Total Cost]] / WORKSHEET[[#This Row],[Clients Rate per T2 (USD)]]</f>
        <v>30</v>
      </c>
      <c r="Y2533" s="5">
        <f>WORKSHEET[[#This Row],[Clients Rate per T2 (USD)]] - WORKSHEET[[#This Row],[Supplier Rate Per t2 (USD)]]</f>
        <v>85.1</v>
      </c>
      <c r="Z2533" s="5">
        <f>WORKSHEET[[#This Row],[Profit Per T]] * WORKSHEET[[#This Row],[Weight]]</f>
        <v>2553</v>
      </c>
      <c r="AA2533">
        <v>1</v>
      </c>
      <c r="AB2533" s="1">
        <v>0</v>
      </c>
      <c r="AC2533" s="1">
        <v>0</v>
      </c>
      <c r="AD2533" s="1">
        <v>0</v>
      </c>
      <c r="AE2533" s="1">
        <f>WORKSHEET[[#This Row],[Delay at toll gate in days]] +WORKSHEET[[#This Row],[Delay at workshop in days]] +WORKSHEET[[#This Row],[Delay at border in days]]</f>
        <v>0</v>
      </c>
    </row>
    <row r="2534" spans="1:31" x14ac:dyDescent="0.35">
      <c r="A2534" t="s">
        <v>2555</v>
      </c>
      <c r="B2534" t="s">
        <v>10</v>
      </c>
      <c r="C2534" t="s">
        <v>56</v>
      </c>
      <c r="D2534" t="s">
        <v>3616</v>
      </c>
      <c r="E2534" t="s">
        <v>3614</v>
      </c>
      <c r="F2534" t="str">
        <f>WORKSHEET[[#This Row],[Depart From]]&amp;"-"&amp;WORKSHEET[[#This Row],[Arrive To]]</f>
        <v>Marrakech-Alger</v>
      </c>
      <c r="G2534" s="2">
        <v>44770</v>
      </c>
      <c r="H2534" s="2">
        <v>44786</v>
      </c>
      <c r="I2534" s="2" t="str">
        <f t="shared" si="39"/>
        <v>Delivered</v>
      </c>
      <c r="J2534" s="2" t="str">
        <f>TEXT(WORKSHEET[[#This Row],[Offloading Date]], "mmm")</f>
        <v>Aug</v>
      </c>
      <c r="K2534" s="2" t="str">
        <f>IF(OR(WORKSHEET[[#This Row],[Year]]="", ISBLANK(WORKSHEET[[#This Row],[Year]]), WORKSHEET[[#This Row],[Year]]="null"), "Exclude", "Include")</f>
        <v>Include</v>
      </c>
      <c r="L2534" t="s">
        <v>12</v>
      </c>
      <c r="M2534" t="s">
        <v>836</v>
      </c>
      <c r="N2534" t="s">
        <v>13</v>
      </c>
      <c r="O2534">
        <v>30</v>
      </c>
      <c r="P2534">
        <v>600</v>
      </c>
      <c r="Q2534" t="s">
        <v>14</v>
      </c>
      <c r="R2534">
        <f>P2534 * _xll.XLOOKUP(Q2534,CALCULATION!$A$15:$A$17, CALCULATION!$B$15:$B$17 )</f>
        <v>600</v>
      </c>
      <c r="S2534" s="5">
        <f>O2534*P2534*_xll.XLOOKUP(Q2534,CALCULATION!$A$15:$A$17, CALCULATION!$B$15:$B$17)</f>
        <v>18000</v>
      </c>
      <c r="T2534">
        <v>300</v>
      </c>
      <c r="U2534" t="s">
        <v>14</v>
      </c>
      <c r="V2534">
        <f>T2534 * _xll.XLOOKUP(U2534,CALCULATION!$A$15:$A$17, CALCULATION!$B$15:$B$17 )</f>
        <v>300</v>
      </c>
      <c r="W2534" s="5">
        <f>O2534*T2534*_xll.XLOOKUP(U2534,CALCULATION!$A$15:$A$17, CALCULATION!$B$15:$B$17)</f>
        <v>9000</v>
      </c>
      <c r="X2534" s="5">
        <f>WORKSHEET[[#This Row],[Clients Total Cost]] / WORKSHEET[[#This Row],[Clients Rate per T2 (USD)]]</f>
        <v>30</v>
      </c>
      <c r="Y2534" s="5">
        <f>WORKSHEET[[#This Row],[Clients Rate per T2 (USD)]] - WORKSHEET[[#This Row],[Supplier Rate Per t2 (USD)]]</f>
        <v>300</v>
      </c>
      <c r="Z2534" s="5">
        <f>WORKSHEET[[#This Row],[Profit Per T]] * WORKSHEET[[#This Row],[Weight]]</f>
        <v>9000</v>
      </c>
      <c r="AA2534">
        <v>0</v>
      </c>
      <c r="AB2534" s="1">
        <v>2.4</v>
      </c>
      <c r="AC2534" s="1">
        <v>1.6</v>
      </c>
      <c r="AD2534" s="1">
        <v>2</v>
      </c>
      <c r="AE2534" s="1">
        <f>WORKSHEET[[#This Row],[Delay at toll gate in days]] +WORKSHEET[[#This Row],[Delay at workshop in days]] +WORKSHEET[[#This Row],[Delay at border in days]]</f>
        <v>6</v>
      </c>
    </row>
    <row r="2535" spans="1:31" x14ac:dyDescent="0.35">
      <c r="A2535" t="s">
        <v>2556</v>
      </c>
      <c r="B2535" t="s">
        <v>10</v>
      </c>
      <c r="C2535" t="s">
        <v>56</v>
      </c>
      <c r="D2535" t="s">
        <v>3615</v>
      </c>
      <c r="E2535" t="s">
        <v>3613</v>
      </c>
      <c r="F2535" t="str">
        <f>WORKSHEET[[#This Row],[Depart From]]&amp;"-"&amp;WORKSHEET[[#This Row],[Arrive To]]</f>
        <v>Mombasa-Sanaa</v>
      </c>
      <c r="G2535" s="2">
        <v>44770</v>
      </c>
      <c r="H2535" s="2">
        <v>44786</v>
      </c>
      <c r="I2535" s="2" t="str">
        <f t="shared" si="39"/>
        <v>Delivered</v>
      </c>
      <c r="J2535" s="2" t="str">
        <f>TEXT(WORKSHEET[[#This Row],[Offloading Date]], "mmm")</f>
        <v>Aug</v>
      </c>
      <c r="K2535" s="2" t="str">
        <f>IF(OR(WORKSHEET[[#This Row],[Year]]="", ISBLANK(WORKSHEET[[#This Row],[Year]]), WORKSHEET[[#This Row],[Year]]="null"), "Exclude", "Include")</f>
        <v>Include</v>
      </c>
      <c r="L2535" t="s">
        <v>12</v>
      </c>
      <c r="M2535" t="s">
        <v>836</v>
      </c>
      <c r="N2535" t="s">
        <v>13</v>
      </c>
      <c r="O2535">
        <v>30</v>
      </c>
      <c r="P2535">
        <v>600</v>
      </c>
      <c r="Q2535" t="s">
        <v>14</v>
      </c>
      <c r="R2535">
        <f>P2535 * _xll.XLOOKUP(Q2535,CALCULATION!$A$15:$A$17, CALCULATION!$B$15:$B$17 )</f>
        <v>600</v>
      </c>
      <c r="S2535" s="5">
        <f>O2535*P2535*_xll.XLOOKUP(Q2535,CALCULATION!$A$15:$A$17, CALCULATION!$B$15:$B$17)</f>
        <v>18000</v>
      </c>
      <c r="T2535">
        <v>300</v>
      </c>
      <c r="U2535" t="s">
        <v>14</v>
      </c>
      <c r="V2535">
        <f>T2535 * _xll.XLOOKUP(U2535,CALCULATION!$A$15:$A$17, CALCULATION!$B$15:$B$17 )</f>
        <v>300</v>
      </c>
      <c r="W2535" s="5">
        <f>O2535*T2535*_xll.XLOOKUP(U2535,CALCULATION!$A$15:$A$17, CALCULATION!$B$15:$B$17)</f>
        <v>9000</v>
      </c>
      <c r="X2535" s="5">
        <f>WORKSHEET[[#This Row],[Clients Total Cost]] / WORKSHEET[[#This Row],[Clients Rate per T2 (USD)]]</f>
        <v>30</v>
      </c>
      <c r="Y2535" s="5">
        <f>WORKSHEET[[#This Row],[Clients Rate per T2 (USD)]] - WORKSHEET[[#This Row],[Supplier Rate Per t2 (USD)]]</f>
        <v>300</v>
      </c>
      <c r="Z2535" s="5">
        <f>WORKSHEET[[#This Row],[Profit Per T]] * WORKSHEET[[#This Row],[Weight]]</f>
        <v>9000</v>
      </c>
      <c r="AA2535">
        <v>0</v>
      </c>
      <c r="AB2535" s="1">
        <v>2.4</v>
      </c>
      <c r="AC2535" s="1">
        <v>1.6</v>
      </c>
      <c r="AD2535" s="1">
        <v>2</v>
      </c>
      <c r="AE2535" s="1">
        <f>WORKSHEET[[#This Row],[Delay at toll gate in days]] +WORKSHEET[[#This Row],[Delay at workshop in days]] +WORKSHEET[[#This Row],[Delay at border in days]]</f>
        <v>6</v>
      </c>
    </row>
    <row r="2536" spans="1:31" x14ac:dyDescent="0.35">
      <c r="A2536" t="s">
        <v>2557</v>
      </c>
      <c r="B2536" t="s">
        <v>10</v>
      </c>
      <c r="C2536" t="s">
        <v>56</v>
      </c>
      <c r="D2536" t="s">
        <v>3615</v>
      </c>
      <c r="E2536" t="s">
        <v>3612</v>
      </c>
      <c r="F2536" t="str">
        <f>WORKSHEET[[#This Row],[Depart From]]&amp;"-"&amp;WORKSHEET[[#This Row],[Arrive To]]</f>
        <v>Mombasa-Victoria</v>
      </c>
      <c r="G2536" s="2">
        <v>44771</v>
      </c>
      <c r="H2536" s="2">
        <v>44786</v>
      </c>
      <c r="I2536" s="2" t="str">
        <f t="shared" si="39"/>
        <v>Delivered</v>
      </c>
      <c r="J2536" s="2" t="str">
        <f>TEXT(WORKSHEET[[#This Row],[Offloading Date]], "mmm")</f>
        <v>Aug</v>
      </c>
      <c r="K2536" s="2" t="str">
        <f>IF(OR(WORKSHEET[[#This Row],[Year]]="", ISBLANK(WORKSHEET[[#This Row],[Year]]), WORKSHEET[[#This Row],[Year]]="null"), "Exclude", "Include")</f>
        <v>Include</v>
      </c>
      <c r="L2536" t="s">
        <v>12</v>
      </c>
      <c r="M2536" t="s">
        <v>836</v>
      </c>
      <c r="N2536" t="s">
        <v>13</v>
      </c>
      <c r="O2536">
        <v>30</v>
      </c>
      <c r="P2536">
        <v>600</v>
      </c>
      <c r="Q2536" t="s">
        <v>14</v>
      </c>
      <c r="R2536">
        <f>P2536 * _xll.XLOOKUP(Q2536,CALCULATION!$A$15:$A$17, CALCULATION!$B$15:$B$17 )</f>
        <v>600</v>
      </c>
      <c r="S2536" s="5">
        <f>O2536*P2536*_xll.XLOOKUP(Q2536,CALCULATION!$A$15:$A$17, CALCULATION!$B$15:$B$17)</f>
        <v>18000</v>
      </c>
      <c r="T2536">
        <v>300</v>
      </c>
      <c r="U2536" t="s">
        <v>14</v>
      </c>
      <c r="V2536">
        <f>T2536 * _xll.XLOOKUP(U2536,CALCULATION!$A$15:$A$17, CALCULATION!$B$15:$B$17 )</f>
        <v>300</v>
      </c>
      <c r="W2536" s="5">
        <f>O2536*T2536*_xll.XLOOKUP(U2536,CALCULATION!$A$15:$A$17, CALCULATION!$B$15:$B$17)</f>
        <v>9000</v>
      </c>
      <c r="X2536" s="5">
        <f>WORKSHEET[[#This Row],[Clients Total Cost]] / WORKSHEET[[#This Row],[Clients Rate per T2 (USD)]]</f>
        <v>30</v>
      </c>
      <c r="Y2536" s="5">
        <f>WORKSHEET[[#This Row],[Clients Rate per T2 (USD)]] - WORKSHEET[[#This Row],[Supplier Rate Per t2 (USD)]]</f>
        <v>300</v>
      </c>
      <c r="Z2536" s="5">
        <f>WORKSHEET[[#This Row],[Profit Per T]] * WORKSHEET[[#This Row],[Weight]]</f>
        <v>9000</v>
      </c>
      <c r="AA2536">
        <v>0</v>
      </c>
      <c r="AB2536" s="1">
        <v>2.25</v>
      </c>
      <c r="AC2536" s="1">
        <v>1.5</v>
      </c>
      <c r="AD2536" s="1">
        <v>1.875</v>
      </c>
      <c r="AE2536" s="1">
        <f>WORKSHEET[[#This Row],[Delay at toll gate in days]] +WORKSHEET[[#This Row],[Delay at workshop in days]] +WORKSHEET[[#This Row],[Delay at border in days]]</f>
        <v>5.625</v>
      </c>
    </row>
    <row r="2537" spans="1:31" x14ac:dyDescent="0.35">
      <c r="A2537" t="s">
        <v>2558</v>
      </c>
      <c r="B2537" t="s">
        <v>10</v>
      </c>
      <c r="C2537" t="s">
        <v>56</v>
      </c>
      <c r="D2537" t="s">
        <v>3620</v>
      </c>
      <c r="E2537" t="s">
        <v>3613</v>
      </c>
      <c r="F2537" t="str">
        <f>WORKSHEET[[#This Row],[Depart From]]&amp;"-"&amp;WORKSHEET[[#This Row],[Arrive To]]</f>
        <v>Zanzibar-Sanaa</v>
      </c>
      <c r="G2537" s="2">
        <v>44774</v>
      </c>
      <c r="H2537" s="2">
        <v>44786</v>
      </c>
      <c r="I2537" s="2" t="str">
        <f t="shared" si="39"/>
        <v>Delivered</v>
      </c>
      <c r="J2537" s="2" t="str">
        <f>TEXT(WORKSHEET[[#This Row],[Offloading Date]], "mmm")</f>
        <v>Aug</v>
      </c>
      <c r="K2537" s="2" t="str">
        <f>IF(OR(WORKSHEET[[#This Row],[Year]]="", ISBLANK(WORKSHEET[[#This Row],[Year]]), WORKSHEET[[#This Row],[Year]]="null"), "Exclude", "Include")</f>
        <v>Include</v>
      </c>
      <c r="L2537" t="s">
        <v>12</v>
      </c>
      <c r="M2537" t="s">
        <v>836</v>
      </c>
      <c r="N2537" t="s">
        <v>13</v>
      </c>
      <c r="O2537">
        <v>30</v>
      </c>
      <c r="P2537">
        <v>600</v>
      </c>
      <c r="Q2537" t="s">
        <v>14</v>
      </c>
      <c r="R2537">
        <f>P2537 * _xll.XLOOKUP(Q2537,CALCULATION!$A$15:$A$17, CALCULATION!$B$15:$B$17 )</f>
        <v>600</v>
      </c>
      <c r="S2537" s="5">
        <f>O2537*P2537*_xll.XLOOKUP(Q2537,CALCULATION!$A$15:$A$17, CALCULATION!$B$15:$B$17)</f>
        <v>18000</v>
      </c>
      <c r="T2537">
        <v>300</v>
      </c>
      <c r="U2537" t="s">
        <v>14</v>
      </c>
      <c r="V2537">
        <f>T2537 * _xll.XLOOKUP(U2537,CALCULATION!$A$15:$A$17, CALCULATION!$B$15:$B$17 )</f>
        <v>300</v>
      </c>
      <c r="W2537" s="5">
        <f>O2537*T2537*_xll.XLOOKUP(U2537,CALCULATION!$A$15:$A$17, CALCULATION!$B$15:$B$17)</f>
        <v>9000</v>
      </c>
      <c r="X2537" s="5">
        <f>WORKSHEET[[#This Row],[Clients Total Cost]] / WORKSHEET[[#This Row],[Clients Rate per T2 (USD)]]</f>
        <v>30</v>
      </c>
      <c r="Y2537" s="5">
        <f>WORKSHEET[[#This Row],[Clients Rate per T2 (USD)]] - WORKSHEET[[#This Row],[Supplier Rate Per t2 (USD)]]</f>
        <v>300</v>
      </c>
      <c r="Z2537" s="5">
        <f>WORKSHEET[[#This Row],[Profit Per T]] * WORKSHEET[[#This Row],[Weight]]</f>
        <v>9000</v>
      </c>
      <c r="AA2537">
        <v>0</v>
      </c>
      <c r="AB2537" s="1">
        <v>1.7999999999999998</v>
      </c>
      <c r="AC2537" s="1">
        <v>1.2000000000000002</v>
      </c>
      <c r="AD2537" s="1">
        <v>1.5</v>
      </c>
      <c r="AE2537" s="1">
        <f>WORKSHEET[[#This Row],[Delay at toll gate in days]] +WORKSHEET[[#This Row],[Delay at workshop in days]] +WORKSHEET[[#This Row],[Delay at border in days]]</f>
        <v>4.5</v>
      </c>
    </row>
    <row r="2538" spans="1:31" x14ac:dyDescent="0.35">
      <c r="A2538" t="s">
        <v>2559</v>
      </c>
      <c r="B2538" t="s">
        <v>10</v>
      </c>
      <c r="C2538" t="s">
        <v>56</v>
      </c>
      <c r="D2538" t="s">
        <v>3620</v>
      </c>
      <c r="E2538" t="s">
        <v>3612</v>
      </c>
      <c r="F2538" t="str">
        <f>WORKSHEET[[#This Row],[Depart From]]&amp;"-"&amp;WORKSHEET[[#This Row],[Arrive To]]</f>
        <v>Zanzibar-Victoria</v>
      </c>
      <c r="G2538" s="2">
        <v>44774</v>
      </c>
      <c r="H2538" s="2">
        <v>44785</v>
      </c>
      <c r="I2538" s="2" t="str">
        <f t="shared" si="39"/>
        <v>Delivered</v>
      </c>
      <c r="J2538" s="2" t="str">
        <f>TEXT(WORKSHEET[[#This Row],[Offloading Date]], "mmm")</f>
        <v>Aug</v>
      </c>
      <c r="K2538" s="2" t="str">
        <f>IF(OR(WORKSHEET[[#This Row],[Year]]="", ISBLANK(WORKSHEET[[#This Row],[Year]]), WORKSHEET[[#This Row],[Year]]="null"), "Exclude", "Include")</f>
        <v>Include</v>
      </c>
      <c r="L2538" t="s">
        <v>12</v>
      </c>
      <c r="M2538" t="s">
        <v>836</v>
      </c>
      <c r="N2538" t="s">
        <v>13</v>
      </c>
      <c r="O2538">
        <v>30</v>
      </c>
      <c r="P2538">
        <v>600</v>
      </c>
      <c r="Q2538" t="s">
        <v>14</v>
      </c>
      <c r="R2538">
        <f>P2538 * _xll.XLOOKUP(Q2538,CALCULATION!$A$15:$A$17, CALCULATION!$B$15:$B$17 )</f>
        <v>600</v>
      </c>
      <c r="S2538" s="5">
        <f>O2538*P2538*_xll.XLOOKUP(Q2538,CALCULATION!$A$15:$A$17, CALCULATION!$B$15:$B$17)</f>
        <v>18000</v>
      </c>
      <c r="T2538">
        <v>300</v>
      </c>
      <c r="U2538" t="s">
        <v>14</v>
      </c>
      <c r="V2538">
        <f>T2538 * _xll.XLOOKUP(U2538,CALCULATION!$A$15:$A$17, CALCULATION!$B$15:$B$17 )</f>
        <v>300</v>
      </c>
      <c r="W2538" s="5">
        <f>O2538*T2538*_xll.XLOOKUP(U2538,CALCULATION!$A$15:$A$17, CALCULATION!$B$15:$B$17)</f>
        <v>9000</v>
      </c>
      <c r="X2538" s="5">
        <f>WORKSHEET[[#This Row],[Clients Total Cost]] / WORKSHEET[[#This Row],[Clients Rate per T2 (USD)]]</f>
        <v>30</v>
      </c>
      <c r="Y2538" s="5">
        <f>WORKSHEET[[#This Row],[Clients Rate per T2 (USD)]] - WORKSHEET[[#This Row],[Supplier Rate Per t2 (USD)]]</f>
        <v>300</v>
      </c>
      <c r="Z2538" s="5">
        <f>WORKSHEET[[#This Row],[Profit Per T]] * WORKSHEET[[#This Row],[Weight]]</f>
        <v>9000</v>
      </c>
      <c r="AA2538">
        <v>0</v>
      </c>
      <c r="AB2538" s="1">
        <v>1.65</v>
      </c>
      <c r="AC2538" s="1">
        <v>1.1000000000000001</v>
      </c>
      <c r="AD2538" s="1">
        <v>1.375</v>
      </c>
      <c r="AE2538" s="1">
        <f>WORKSHEET[[#This Row],[Delay at toll gate in days]] +WORKSHEET[[#This Row],[Delay at workshop in days]] +WORKSHEET[[#This Row],[Delay at border in days]]</f>
        <v>4.125</v>
      </c>
    </row>
    <row r="2539" spans="1:31" x14ac:dyDescent="0.35">
      <c r="A2539" t="s">
        <v>2560</v>
      </c>
      <c r="B2539" t="s">
        <v>10</v>
      </c>
      <c r="C2539" t="s">
        <v>56</v>
      </c>
      <c r="D2539" t="s">
        <v>3616</v>
      </c>
      <c r="E2539" t="s">
        <v>3613</v>
      </c>
      <c r="F2539" t="str">
        <f>WORKSHEET[[#This Row],[Depart From]]&amp;"-"&amp;WORKSHEET[[#This Row],[Arrive To]]</f>
        <v>Marrakech-Sanaa</v>
      </c>
      <c r="G2539" s="2">
        <v>44776</v>
      </c>
      <c r="H2539" s="2">
        <v>44785</v>
      </c>
      <c r="I2539" s="2" t="str">
        <f t="shared" si="39"/>
        <v>Delivered</v>
      </c>
      <c r="J2539" s="2" t="str">
        <f>TEXT(WORKSHEET[[#This Row],[Offloading Date]], "mmm")</f>
        <v>Aug</v>
      </c>
      <c r="K2539" s="2" t="str">
        <f>IF(OR(WORKSHEET[[#This Row],[Year]]="", ISBLANK(WORKSHEET[[#This Row],[Year]]), WORKSHEET[[#This Row],[Year]]="null"), "Exclude", "Include")</f>
        <v>Include</v>
      </c>
      <c r="L2539" t="s">
        <v>12</v>
      </c>
      <c r="M2539" t="s">
        <v>836</v>
      </c>
      <c r="N2539" t="s">
        <v>13</v>
      </c>
      <c r="O2539">
        <v>30</v>
      </c>
      <c r="P2539">
        <v>600</v>
      </c>
      <c r="Q2539" t="s">
        <v>14</v>
      </c>
      <c r="R2539">
        <f>P2539 * _xll.XLOOKUP(Q2539,CALCULATION!$A$15:$A$17, CALCULATION!$B$15:$B$17 )</f>
        <v>600</v>
      </c>
      <c r="S2539" s="5">
        <f>O2539*P2539*_xll.XLOOKUP(Q2539,CALCULATION!$A$15:$A$17, CALCULATION!$B$15:$B$17)</f>
        <v>18000</v>
      </c>
      <c r="T2539">
        <v>300</v>
      </c>
      <c r="U2539" t="s">
        <v>14</v>
      </c>
      <c r="V2539">
        <f>T2539 * _xll.XLOOKUP(U2539,CALCULATION!$A$15:$A$17, CALCULATION!$B$15:$B$17 )</f>
        <v>300</v>
      </c>
      <c r="W2539" s="5">
        <f>O2539*T2539*_xll.XLOOKUP(U2539,CALCULATION!$A$15:$A$17, CALCULATION!$B$15:$B$17)</f>
        <v>9000</v>
      </c>
      <c r="X2539" s="5">
        <f>WORKSHEET[[#This Row],[Clients Total Cost]] / WORKSHEET[[#This Row],[Clients Rate per T2 (USD)]]</f>
        <v>30</v>
      </c>
      <c r="Y2539" s="5">
        <f>WORKSHEET[[#This Row],[Clients Rate per T2 (USD)]] - WORKSHEET[[#This Row],[Supplier Rate Per t2 (USD)]]</f>
        <v>300</v>
      </c>
      <c r="Z2539" s="5">
        <f>WORKSHEET[[#This Row],[Profit Per T]] * WORKSHEET[[#This Row],[Weight]]</f>
        <v>9000</v>
      </c>
      <c r="AA2539">
        <v>0</v>
      </c>
      <c r="AB2539" s="1">
        <v>1.3499999999999999</v>
      </c>
      <c r="AC2539" s="1">
        <v>0.9</v>
      </c>
      <c r="AD2539" s="1">
        <v>1.125</v>
      </c>
      <c r="AE2539" s="1">
        <f>WORKSHEET[[#This Row],[Delay at toll gate in days]] +WORKSHEET[[#This Row],[Delay at workshop in days]] +WORKSHEET[[#This Row],[Delay at border in days]]</f>
        <v>3.375</v>
      </c>
    </row>
    <row r="2540" spans="1:31" x14ac:dyDescent="0.35">
      <c r="A2540" t="s">
        <v>2561</v>
      </c>
      <c r="B2540" t="s">
        <v>10</v>
      </c>
      <c r="C2540" t="s">
        <v>56</v>
      </c>
      <c r="D2540" t="s">
        <v>3615</v>
      </c>
      <c r="E2540" t="s">
        <v>3612</v>
      </c>
      <c r="F2540" t="str">
        <f>WORKSHEET[[#This Row],[Depart From]]&amp;"-"&amp;WORKSHEET[[#This Row],[Arrive To]]</f>
        <v>Mombasa-Victoria</v>
      </c>
      <c r="G2540" s="2">
        <v>44771</v>
      </c>
      <c r="H2540" s="2">
        <v>44787</v>
      </c>
      <c r="I2540" s="2" t="str">
        <f t="shared" si="39"/>
        <v>Delivered</v>
      </c>
      <c r="J2540" s="2" t="str">
        <f>TEXT(WORKSHEET[[#This Row],[Offloading Date]], "mmm")</f>
        <v>Aug</v>
      </c>
      <c r="K2540" s="2" t="str">
        <f>IF(OR(WORKSHEET[[#This Row],[Year]]="", ISBLANK(WORKSHEET[[#This Row],[Year]]), WORKSHEET[[#This Row],[Year]]="null"), "Exclude", "Include")</f>
        <v>Include</v>
      </c>
      <c r="L2540" t="s">
        <v>12</v>
      </c>
      <c r="M2540" t="s">
        <v>836</v>
      </c>
      <c r="N2540" t="s">
        <v>13</v>
      </c>
      <c r="O2540">
        <v>30</v>
      </c>
      <c r="P2540">
        <v>600</v>
      </c>
      <c r="Q2540" t="s">
        <v>14</v>
      </c>
      <c r="R2540">
        <f>P2540 * _xll.XLOOKUP(Q2540,CALCULATION!$A$15:$A$17, CALCULATION!$B$15:$B$17 )</f>
        <v>600</v>
      </c>
      <c r="S2540" s="5">
        <f>O2540*P2540*_xll.XLOOKUP(Q2540,CALCULATION!$A$15:$A$17, CALCULATION!$B$15:$B$17)</f>
        <v>18000</v>
      </c>
      <c r="T2540">
        <v>300</v>
      </c>
      <c r="U2540" t="s">
        <v>14</v>
      </c>
      <c r="V2540">
        <f>T2540 * _xll.XLOOKUP(U2540,CALCULATION!$A$15:$A$17, CALCULATION!$B$15:$B$17 )</f>
        <v>300</v>
      </c>
      <c r="W2540" s="5">
        <f>O2540*T2540*_xll.XLOOKUP(U2540,CALCULATION!$A$15:$A$17, CALCULATION!$B$15:$B$17)</f>
        <v>9000</v>
      </c>
      <c r="X2540" s="5">
        <f>WORKSHEET[[#This Row],[Clients Total Cost]] / WORKSHEET[[#This Row],[Clients Rate per T2 (USD)]]</f>
        <v>30</v>
      </c>
      <c r="Y2540" s="5">
        <f>WORKSHEET[[#This Row],[Clients Rate per T2 (USD)]] - WORKSHEET[[#This Row],[Supplier Rate Per t2 (USD)]]</f>
        <v>300</v>
      </c>
      <c r="Z2540" s="5">
        <f>WORKSHEET[[#This Row],[Profit Per T]] * WORKSHEET[[#This Row],[Weight]]</f>
        <v>9000</v>
      </c>
      <c r="AA2540">
        <v>0</v>
      </c>
      <c r="AB2540" s="1">
        <v>2.4</v>
      </c>
      <c r="AC2540" s="1">
        <v>1.6</v>
      </c>
      <c r="AD2540" s="1">
        <v>2</v>
      </c>
      <c r="AE2540" s="1">
        <f>WORKSHEET[[#This Row],[Delay at toll gate in days]] +WORKSHEET[[#This Row],[Delay at workshop in days]] +WORKSHEET[[#This Row],[Delay at border in days]]</f>
        <v>6</v>
      </c>
    </row>
    <row r="2541" spans="1:31" x14ac:dyDescent="0.35">
      <c r="A2541" t="s">
        <v>2562</v>
      </c>
      <c r="B2541" t="s">
        <v>10</v>
      </c>
      <c r="C2541" t="s">
        <v>56</v>
      </c>
      <c r="D2541" t="s">
        <v>3616</v>
      </c>
      <c r="E2541" t="s">
        <v>3617</v>
      </c>
      <c r="F2541" t="str">
        <f>WORKSHEET[[#This Row],[Depart From]]&amp;"-"&amp;WORKSHEET[[#This Row],[Arrive To]]</f>
        <v>Marrakech-Lagos</v>
      </c>
      <c r="G2541" s="2">
        <v>44771</v>
      </c>
      <c r="H2541" s="2">
        <v>44786</v>
      </c>
      <c r="I2541" s="2" t="str">
        <f t="shared" si="39"/>
        <v>Delivered</v>
      </c>
      <c r="J2541" s="2" t="str">
        <f>TEXT(WORKSHEET[[#This Row],[Offloading Date]], "mmm")</f>
        <v>Aug</v>
      </c>
      <c r="K2541" s="2" t="str">
        <f>IF(OR(WORKSHEET[[#This Row],[Year]]="", ISBLANK(WORKSHEET[[#This Row],[Year]]), WORKSHEET[[#This Row],[Year]]="null"), "Exclude", "Include")</f>
        <v>Include</v>
      </c>
      <c r="L2541" t="s">
        <v>12</v>
      </c>
      <c r="M2541" t="s">
        <v>3624</v>
      </c>
      <c r="N2541" t="s">
        <v>13</v>
      </c>
      <c r="O2541">
        <v>30</v>
      </c>
      <c r="P2541">
        <v>600</v>
      </c>
      <c r="Q2541" t="s">
        <v>14</v>
      </c>
      <c r="R2541">
        <f>P2541 * _xll.XLOOKUP(Q2541,CALCULATION!$A$15:$A$17, CALCULATION!$B$15:$B$17 )</f>
        <v>600</v>
      </c>
      <c r="S2541" s="5">
        <f>O2541*P2541*_xll.XLOOKUP(Q2541,CALCULATION!$A$15:$A$17, CALCULATION!$B$15:$B$17)</f>
        <v>18000</v>
      </c>
      <c r="T2541">
        <v>300</v>
      </c>
      <c r="U2541" t="s">
        <v>14</v>
      </c>
      <c r="V2541">
        <f>T2541 * _xll.XLOOKUP(U2541,CALCULATION!$A$15:$A$17, CALCULATION!$B$15:$B$17 )</f>
        <v>300</v>
      </c>
      <c r="W2541" s="5">
        <f>O2541*T2541*_xll.XLOOKUP(U2541,CALCULATION!$A$15:$A$17, CALCULATION!$B$15:$B$17)</f>
        <v>9000</v>
      </c>
      <c r="X2541" s="5">
        <f>WORKSHEET[[#This Row],[Clients Total Cost]] / WORKSHEET[[#This Row],[Clients Rate per T2 (USD)]]</f>
        <v>30</v>
      </c>
      <c r="Y2541" s="5">
        <f>WORKSHEET[[#This Row],[Clients Rate per T2 (USD)]] - WORKSHEET[[#This Row],[Supplier Rate Per t2 (USD)]]</f>
        <v>300</v>
      </c>
      <c r="Z2541" s="5">
        <f>WORKSHEET[[#This Row],[Profit Per T]] * WORKSHEET[[#This Row],[Weight]]</f>
        <v>9000</v>
      </c>
      <c r="AA2541">
        <v>0</v>
      </c>
      <c r="AB2541" s="1">
        <v>2.25</v>
      </c>
      <c r="AC2541" s="1">
        <v>1.5</v>
      </c>
      <c r="AD2541" s="1">
        <v>1.875</v>
      </c>
      <c r="AE2541" s="1">
        <f>WORKSHEET[[#This Row],[Delay at toll gate in days]] +WORKSHEET[[#This Row],[Delay at workshop in days]] +WORKSHEET[[#This Row],[Delay at border in days]]</f>
        <v>5.625</v>
      </c>
    </row>
    <row r="2542" spans="1:31" x14ac:dyDescent="0.35">
      <c r="A2542" t="s">
        <v>2563</v>
      </c>
      <c r="B2542" t="s">
        <v>10</v>
      </c>
      <c r="C2542" t="s">
        <v>56</v>
      </c>
      <c r="D2542" t="s">
        <v>3619</v>
      </c>
      <c r="E2542" t="s">
        <v>3618</v>
      </c>
      <c r="F2542" t="str">
        <f>WORKSHEET[[#This Row],[Depart From]]&amp;"-"&amp;WORKSHEET[[#This Row],[Arrive To]]</f>
        <v>Addis Ababa-Tripoli</v>
      </c>
      <c r="G2542" s="2">
        <v>44774</v>
      </c>
      <c r="H2542" s="2">
        <v>44784</v>
      </c>
      <c r="I2542" s="2" t="str">
        <f t="shared" si="39"/>
        <v>Delivered</v>
      </c>
      <c r="J2542" s="2" t="str">
        <f>TEXT(WORKSHEET[[#This Row],[Offloading Date]], "mmm")</f>
        <v>Aug</v>
      </c>
      <c r="K2542" s="2" t="str">
        <f>IF(OR(WORKSHEET[[#This Row],[Year]]="", ISBLANK(WORKSHEET[[#This Row],[Year]]), WORKSHEET[[#This Row],[Year]]="null"), "Exclude", "Include")</f>
        <v>Include</v>
      </c>
      <c r="L2542" t="s">
        <v>12</v>
      </c>
      <c r="M2542" t="s">
        <v>836</v>
      </c>
      <c r="N2542" t="s">
        <v>13</v>
      </c>
      <c r="O2542">
        <v>30</v>
      </c>
      <c r="P2542">
        <v>600</v>
      </c>
      <c r="Q2542" t="s">
        <v>14</v>
      </c>
      <c r="R2542">
        <f>P2542 * _xll.XLOOKUP(Q2542,CALCULATION!$A$15:$A$17, CALCULATION!$B$15:$B$17 )</f>
        <v>600</v>
      </c>
      <c r="S2542" s="5">
        <f>O2542*P2542*_xll.XLOOKUP(Q2542,CALCULATION!$A$15:$A$17, CALCULATION!$B$15:$B$17)</f>
        <v>18000</v>
      </c>
      <c r="T2542">
        <v>300</v>
      </c>
      <c r="U2542" t="s">
        <v>14</v>
      </c>
      <c r="V2542">
        <f>T2542 * _xll.XLOOKUP(U2542,CALCULATION!$A$15:$A$17, CALCULATION!$B$15:$B$17 )</f>
        <v>300</v>
      </c>
      <c r="W2542" s="5">
        <f>O2542*T2542*_xll.XLOOKUP(U2542,CALCULATION!$A$15:$A$17, CALCULATION!$B$15:$B$17)</f>
        <v>9000</v>
      </c>
      <c r="X2542" s="5">
        <f>WORKSHEET[[#This Row],[Clients Total Cost]] / WORKSHEET[[#This Row],[Clients Rate per T2 (USD)]]</f>
        <v>30</v>
      </c>
      <c r="Y2542" s="5">
        <f>WORKSHEET[[#This Row],[Clients Rate per T2 (USD)]] - WORKSHEET[[#This Row],[Supplier Rate Per t2 (USD)]]</f>
        <v>300</v>
      </c>
      <c r="Z2542" s="5">
        <f>WORKSHEET[[#This Row],[Profit Per T]] * WORKSHEET[[#This Row],[Weight]]</f>
        <v>9000</v>
      </c>
      <c r="AA2542">
        <v>0</v>
      </c>
      <c r="AB2542" s="1">
        <v>1.5</v>
      </c>
      <c r="AC2542" s="1">
        <v>1</v>
      </c>
      <c r="AD2542" s="1">
        <v>1.25</v>
      </c>
      <c r="AE2542" s="1">
        <f>WORKSHEET[[#This Row],[Delay at toll gate in days]] +WORKSHEET[[#This Row],[Delay at workshop in days]] +WORKSHEET[[#This Row],[Delay at border in days]]</f>
        <v>3.75</v>
      </c>
    </row>
    <row r="2543" spans="1:31" x14ac:dyDescent="0.35">
      <c r="A2543" t="s">
        <v>2564</v>
      </c>
      <c r="B2543" t="s">
        <v>10</v>
      </c>
      <c r="C2543" t="s">
        <v>56</v>
      </c>
      <c r="D2543" t="s">
        <v>3615</v>
      </c>
      <c r="E2543" t="s">
        <v>3612</v>
      </c>
      <c r="F2543" t="str">
        <f>WORKSHEET[[#This Row],[Depart From]]&amp;"-"&amp;WORKSHEET[[#This Row],[Arrive To]]</f>
        <v>Mombasa-Victoria</v>
      </c>
      <c r="G2543" s="2">
        <v>44774</v>
      </c>
      <c r="H2543" s="2">
        <v>44785</v>
      </c>
      <c r="I2543" s="2" t="str">
        <f t="shared" si="39"/>
        <v>Delivered</v>
      </c>
      <c r="J2543" s="2" t="str">
        <f>TEXT(WORKSHEET[[#This Row],[Offloading Date]], "mmm")</f>
        <v>Aug</v>
      </c>
      <c r="K2543" s="2" t="str">
        <f>IF(OR(WORKSHEET[[#This Row],[Year]]="", ISBLANK(WORKSHEET[[#This Row],[Year]]), WORKSHEET[[#This Row],[Year]]="null"), "Exclude", "Include")</f>
        <v>Include</v>
      </c>
      <c r="L2543" t="s">
        <v>12</v>
      </c>
      <c r="M2543" t="s">
        <v>836</v>
      </c>
      <c r="N2543" t="s">
        <v>13</v>
      </c>
      <c r="O2543">
        <v>30</v>
      </c>
      <c r="P2543">
        <v>600</v>
      </c>
      <c r="Q2543" t="s">
        <v>14</v>
      </c>
      <c r="R2543">
        <f>P2543 * _xll.XLOOKUP(Q2543,CALCULATION!$A$15:$A$17, CALCULATION!$B$15:$B$17 )</f>
        <v>600</v>
      </c>
      <c r="S2543" s="5">
        <f>O2543*P2543*_xll.XLOOKUP(Q2543,CALCULATION!$A$15:$A$17, CALCULATION!$B$15:$B$17)</f>
        <v>18000</v>
      </c>
      <c r="T2543">
        <v>300</v>
      </c>
      <c r="U2543" t="s">
        <v>14</v>
      </c>
      <c r="V2543">
        <f>T2543 * _xll.XLOOKUP(U2543,CALCULATION!$A$15:$A$17, CALCULATION!$B$15:$B$17 )</f>
        <v>300</v>
      </c>
      <c r="W2543" s="5">
        <f>O2543*T2543*_xll.XLOOKUP(U2543,CALCULATION!$A$15:$A$17, CALCULATION!$B$15:$B$17)</f>
        <v>9000</v>
      </c>
      <c r="X2543" s="5">
        <f>WORKSHEET[[#This Row],[Clients Total Cost]] / WORKSHEET[[#This Row],[Clients Rate per T2 (USD)]]</f>
        <v>30</v>
      </c>
      <c r="Y2543" s="5">
        <f>WORKSHEET[[#This Row],[Clients Rate per T2 (USD)]] - WORKSHEET[[#This Row],[Supplier Rate Per t2 (USD)]]</f>
        <v>300</v>
      </c>
      <c r="Z2543" s="5">
        <f>WORKSHEET[[#This Row],[Profit Per T]] * WORKSHEET[[#This Row],[Weight]]</f>
        <v>9000</v>
      </c>
      <c r="AA2543">
        <v>0</v>
      </c>
      <c r="AB2543" s="1">
        <v>1.65</v>
      </c>
      <c r="AC2543" s="1">
        <v>1.1000000000000001</v>
      </c>
      <c r="AD2543" s="1">
        <v>1.375</v>
      </c>
      <c r="AE2543" s="1">
        <f>WORKSHEET[[#This Row],[Delay at toll gate in days]] +WORKSHEET[[#This Row],[Delay at workshop in days]] +WORKSHEET[[#This Row],[Delay at border in days]]</f>
        <v>4.125</v>
      </c>
    </row>
    <row r="2544" spans="1:31" x14ac:dyDescent="0.35">
      <c r="A2544" t="s">
        <v>2565</v>
      </c>
      <c r="B2544" t="s">
        <v>10</v>
      </c>
      <c r="C2544" t="s">
        <v>56</v>
      </c>
      <c r="D2544" t="s">
        <v>3611</v>
      </c>
      <c r="E2544" t="s">
        <v>3617</v>
      </c>
      <c r="F2544" t="str">
        <f>WORKSHEET[[#This Row],[Depart From]]&amp;"-"&amp;WORKSHEET[[#This Row],[Arrive To]]</f>
        <v>Mogadishu-Lagos</v>
      </c>
      <c r="G2544" s="2">
        <v>44777</v>
      </c>
      <c r="H2544" s="2">
        <v>44784</v>
      </c>
      <c r="I2544" s="2" t="str">
        <f t="shared" si="39"/>
        <v>Delivered</v>
      </c>
      <c r="J2544" s="2" t="str">
        <f>TEXT(WORKSHEET[[#This Row],[Offloading Date]], "mmm")</f>
        <v>Aug</v>
      </c>
      <c r="K2544" s="2" t="str">
        <f>IF(OR(WORKSHEET[[#This Row],[Year]]="", ISBLANK(WORKSHEET[[#This Row],[Year]]), WORKSHEET[[#This Row],[Year]]="null"), "Exclude", "Include")</f>
        <v>Include</v>
      </c>
      <c r="L2544" t="s">
        <v>12</v>
      </c>
      <c r="M2544" t="s">
        <v>836</v>
      </c>
      <c r="N2544" t="s">
        <v>13</v>
      </c>
      <c r="O2544">
        <v>30</v>
      </c>
      <c r="P2544">
        <v>600</v>
      </c>
      <c r="Q2544" t="s">
        <v>14</v>
      </c>
      <c r="R2544">
        <f>P2544 * _xll.XLOOKUP(Q2544,CALCULATION!$A$15:$A$17, CALCULATION!$B$15:$B$17 )</f>
        <v>600</v>
      </c>
      <c r="S2544" s="5">
        <f>O2544*P2544*_xll.XLOOKUP(Q2544,CALCULATION!$A$15:$A$17, CALCULATION!$B$15:$B$17)</f>
        <v>18000</v>
      </c>
      <c r="T2544">
        <v>300</v>
      </c>
      <c r="U2544" t="s">
        <v>14</v>
      </c>
      <c r="V2544">
        <f>T2544 * _xll.XLOOKUP(U2544,CALCULATION!$A$15:$A$17, CALCULATION!$B$15:$B$17 )</f>
        <v>300</v>
      </c>
      <c r="W2544" s="5">
        <f>O2544*T2544*_xll.XLOOKUP(U2544,CALCULATION!$A$15:$A$17, CALCULATION!$B$15:$B$17)</f>
        <v>9000</v>
      </c>
      <c r="X2544" s="5">
        <f>WORKSHEET[[#This Row],[Clients Total Cost]] / WORKSHEET[[#This Row],[Clients Rate per T2 (USD)]]</f>
        <v>30</v>
      </c>
      <c r="Y2544" s="5">
        <f>WORKSHEET[[#This Row],[Clients Rate per T2 (USD)]] - WORKSHEET[[#This Row],[Supplier Rate Per t2 (USD)]]</f>
        <v>300</v>
      </c>
      <c r="Z2544" s="5">
        <f>WORKSHEET[[#This Row],[Profit Per T]] * WORKSHEET[[#This Row],[Weight]]</f>
        <v>9000</v>
      </c>
      <c r="AA2544">
        <v>0</v>
      </c>
      <c r="AB2544" s="1">
        <v>1.05</v>
      </c>
      <c r="AC2544" s="1">
        <v>0.70000000000000007</v>
      </c>
      <c r="AD2544" s="1">
        <v>0.875</v>
      </c>
      <c r="AE2544" s="1">
        <f>WORKSHEET[[#This Row],[Delay at toll gate in days]] +WORKSHEET[[#This Row],[Delay at workshop in days]] +WORKSHEET[[#This Row],[Delay at border in days]]</f>
        <v>2.625</v>
      </c>
    </row>
    <row r="2545" spans="1:31" x14ac:dyDescent="0.35">
      <c r="A2545" t="s">
        <v>2566</v>
      </c>
      <c r="B2545" t="s">
        <v>10</v>
      </c>
      <c r="C2545" t="s">
        <v>56</v>
      </c>
      <c r="D2545" t="s">
        <v>3619</v>
      </c>
      <c r="E2545" t="s">
        <v>3614</v>
      </c>
      <c r="F2545" t="str">
        <f>WORKSHEET[[#This Row],[Depart From]]&amp;"-"&amp;WORKSHEET[[#This Row],[Arrive To]]</f>
        <v>Addis Ababa-Alger</v>
      </c>
      <c r="G2545" s="2">
        <v>44771</v>
      </c>
      <c r="H2545" s="2">
        <v>44785</v>
      </c>
      <c r="I2545" s="2" t="str">
        <f t="shared" si="39"/>
        <v>Delivered</v>
      </c>
      <c r="J2545" s="2" t="str">
        <f>TEXT(WORKSHEET[[#This Row],[Offloading Date]], "mmm")</f>
        <v>Aug</v>
      </c>
      <c r="K2545" s="2" t="str">
        <f>IF(OR(WORKSHEET[[#This Row],[Year]]="", ISBLANK(WORKSHEET[[#This Row],[Year]]), WORKSHEET[[#This Row],[Year]]="null"), "Exclude", "Include")</f>
        <v>Include</v>
      </c>
      <c r="L2545" t="s">
        <v>12</v>
      </c>
      <c r="M2545" t="s">
        <v>836</v>
      </c>
      <c r="N2545" t="s">
        <v>13</v>
      </c>
      <c r="O2545">
        <v>30</v>
      </c>
      <c r="P2545">
        <v>600</v>
      </c>
      <c r="Q2545" t="s">
        <v>14</v>
      </c>
      <c r="R2545">
        <f>P2545 * _xll.XLOOKUP(Q2545,CALCULATION!$A$15:$A$17, CALCULATION!$B$15:$B$17 )</f>
        <v>600</v>
      </c>
      <c r="S2545" s="5">
        <f>O2545*P2545*_xll.XLOOKUP(Q2545,CALCULATION!$A$15:$A$17, CALCULATION!$B$15:$B$17)</f>
        <v>18000</v>
      </c>
      <c r="T2545">
        <v>300</v>
      </c>
      <c r="U2545" t="s">
        <v>14</v>
      </c>
      <c r="V2545">
        <f>T2545 * _xll.XLOOKUP(U2545,CALCULATION!$A$15:$A$17, CALCULATION!$B$15:$B$17 )</f>
        <v>300</v>
      </c>
      <c r="W2545" s="5">
        <f>O2545*T2545*_xll.XLOOKUP(U2545,CALCULATION!$A$15:$A$17, CALCULATION!$B$15:$B$17)</f>
        <v>9000</v>
      </c>
      <c r="X2545" s="5">
        <f>WORKSHEET[[#This Row],[Clients Total Cost]] / WORKSHEET[[#This Row],[Clients Rate per T2 (USD)]]</f>
        <v>30</v>
      </c>
      <c r="Y2545" s="5">
        <f>WORKSHEET[[#This Row],[Clients Rate per T2 (USD)]] - WORKSHEET[[#This Row],[Supplier Rate Per t2 (USD)]]</f>
        <v>300</v>
      </c>
      <c r="Z2545" s="5">
        <f>WORKSHEET[[#This Row],[Profit Per T]] * WORKSHEET[[#This Row],[Weight]]</f>
        <v>9000</v>
      </c>
      <c r="AA2545">
        <v>0</v>
      </c>
      <c r="AB2545" s="1">
        <v>2.1</v>
      </c>
      <c r="AC2545" s="1">
        <v>1.4000000000000001</v>
      </c>
      <c r="AD2545" s="1">
        <v>1.75</v>
      </c>
      <c r="AE2545" s="1">
        <f>WORKSHEET[[#This Row],[Delay at toll gate in days]] +WORKSHEET[[#This Row],[Delay at workshop in days]] +WORKSHEET[[#This Row],[Delay at border in days]]</f>
        <v>5.25</v>
      </c>
    </row>
    <row r="2546" spans="1:31" x14ac:dyDescent="0.35">
      <c r="A2546" t="s">
        <v>2567</v>
      </c>
      <c r="B2546" t="s">
        <v>10</v>
      </c>
      <c r="C2546" t="s">
        <v>56</v>
      </c>
      <c r="D2546" t="s">
        <v>3611</v>
      </c>
      <c r="E2546" t="s">
        <v>3614</v>
      </c>
      <c r="F2546" t="str">
        <f>WORKSHEET[[#This Row],[Depart From]]&amp;"-"&amp;WORKSHEET[[#This Row],[Arrive To]]</f>
        <v>Mogadishu-Alger</v>
      </c>
      <c r="G2546" s="2">
        <v>44779</v>
      </c>
      <c r="H2546" s="2">
        <v>44787</v>
      </c>
      <c r="I2546" s="2" t="str">
        <f t="shared" si="39"/>
        <v>Delivered</v>
      </c>
      <c r="J2546" s="2" t="str">
        <f>TEXT(WORKSHEET[[#This Row],[Offloading Date]], "mmm")</f>
        <v>Aug</v>
      </c>
      <c r="K2546" s="2" t="str">
        <f>IF(OR(WORKSHEET[[#This Row],[Year]]="", ISBLANK(WORKSHEET[[#This Row],[Year]]), WORKSHEET[[#This Row],[Year]]="null"), "Exclude", "Include")</f>
        <v>Include</v>
      </c>
      <c r="L2546" t="s">
        <v>12</v>
      </c>
      <c r="M2546" t="s">
        <v>836</v>
      </c>
      <c r="N2546" t="s">
        <v>13</v>
      </c>
      <c r="O2546">
        <v>30</v>
      </c>
      <c r="P2546">
        <v>600</v>
      </c>
      <c r="Q2546" t="s">
        <v>14</v>
      </c>
      <c r="R2546">
        <f>P2546 * _xll.XLOOKUP(Q2546,CALCULATION!$A$15:$A$17, CALCULATION!$B$15:$B$17 )</f>
        <v>600</v>
      </c>
      <c r="S2546" s="5">
        <f>O2546*P2546*_xll.XLOOKUP(Q2546,CALCULATION!$A$15:$A$17, CALCULATION!$B$15:$B$17)</f>
        <v>18000</v>
      </c>
      <c r="T2546">
        <v>300</v>
      </c>
      <c r="U2546" t="s">
        <v>14</v>
      </c>
      <c r="V2546">
        <f>T2546 * _xll.XLOOKUP(U2546,CALCULATION!$A$15:$A$17, CALCULATION!$B$15:$B$17 )</f>
        <v>300</v>
      </c>
      <c r="W2546" s="5">
        <f>O2546*T2546*_xll.XLOOKUP(U2546,CALCULATION!$A$15:$A$17, CALCULATION!$B$15:$B$17)</f>
        <v>9000</v>
      </c>
      <c r="X2546" s="5">
        <f>WORKSHEET[[#This Row],[Clients Total Cost]] / WORKSHEET[[#This Row],[Clients Rate per T2 (USD)]]</f>
        <v>30</v>
      </c>
      <c r="Y2546" s="5">
        <f>WORKSHEET[[#This Row],[Clients Rate per T2 (USD)]] - WORKSHEET[[#This Row],[Supplier Rate Per t2 (USD)]]</f>
        <v>300</v>
      </c>
      <c r="Z2546" s="5">
        <f>WORKSHEET[[#This Row],[Profit Per T]] * WORKSHEET[[#This Row],[Weight]]</f>
        <v>9000</v>
      </c>
      <c r="AA2546">
        <v>0</v>
      </c>
      <c r="AB2546" s="1">
        <v>1.2</v>
      </c>
      <c r="AC2546" s="1">
        <v>0.8</v>
      </c>
      <c r="AD2546" s="1">
        <v>1</v>
      </c>
      <c r="AE2546" s="1">
        <f>WORKSHEET[[#This Row],[Delay at toll gate in days]] +WORKSHEET[[#This Row],[Delay at workshop in days]] +WORKSHEET[[#This Row],[Delay at border in days]]</f>
        <v>3</v>
      </c>
    </row>
    <row r="2547" spans="1:31" x14ac:dyDescent="0.35">
      <c r="A2547" t="s">
        <v>2568</v>
      </c>
      <c r="B2547" t="s">
        <v>10</v>
      </c>
      <c r="C2547" t="s">
        <v>56</v>
      </c>
      <c r="D2547" t="s">
        <v>3620</v>
      </c>
      <c r="E2547" t="s">
        <v>3612</v>
      </c>
      <c r="F2547" t="str">
        <f>WORKSHEET[[#This Row],[Depart From]]&amp;"-"&amp;WORKSHEET[[#This Row],[Arrive To]]</f>
        <v>Zanzibar-Victoria</v>
      </c>
      <c r="G2547" s="2">
        <v>44776</v>
      </c>
      <c r="H2547" s="2">
        <v>44786</v>
      </c>
      <c r="I2547" s="2" t="str">
        <f t="shared" si="39"/>
        <v>Delivered</v>
      </c>
      <c r="J2547" s="2" t="str">
        <f>TEXT(WORKSHEET[[#This Row],[Offloading Date]], "mmm")</f>
        <v>Aug</v>
      </c>
      <c r="K2547" s="2" t="str">
        <f>IF(OR(WORKSHEET[[#This Row],[Year]]="", ISBLANK(WORKSHEET[[#This Row],[Year]]), WORKSHEET[[#This Row],[Year]]="null"), "Exclude", "Include")</f>
        <v>Include</v>
      </c>
      <c r="L2547" t="s">
        <v>12</v>
      </c>
      <c r="M2547" t="s">
        <v>836</v>
      </c>
      <c r="N2547" t="s">
        <v>13</v>
      </c>
      <c r="O2547">
        <v>30</v>
      </c>
      <c r="P2547">
        <v>600</v>
      </c>
      <c r="Q2547" t="s">
        <v>14</v>
      </c>
      <c r="R2547">
        <f>P2547 * _xll.XLOOKUP(Q2547,CALCULATION!$A$15:$A$17, CALCULATION!$B$15:$B$17 )</f>
        <v>600</v>
      </c>
      <c r="S2547" s="5">
        <f>O2547*P2547*_xll.XLOOKUP(Q2547,CALCULATION!$A$15:$A$17, CALCULATION!$B$15:$B$17)</f>
        <v>18000</v>
      </c>
      <c r="T2547">
        <v>300</v>
      </c>
      <c r="U2547" t="s">
        <v>14</v>
      </c>
      <c r="V2547">
        <f>T2547 * _xll.XLOOKUP(U2547,CALCULATION!$A$15:$A$17, CALCULATION!$B$15:$B$17 )</f>
        <v>300</v>
      </c>
      <c r="W2547" s="5">
        <f>O2547*T2547*_xll.XLOOKUP(U2547,CALCULATION!$A$15:$A$17, CALCULATION!$B$15:$B$17)</f>
        <v>9000</v>
      </c>
      <c r="X2547" s="5">
        <f>WORKSHEET[[#This Row],[Clients Total Cost]] / WORKSHEET[[#This Row],[Clients Rate per T2 (USD)]]</f>
        <v>30</v>
      </c>
      <c r="Y2547" s="5">
        <f>WORKSHEET[[#This Row],[Clients Rate per T2 (USD)]] - WORKSHEET[[#This Row],[Supplier Rate Per t2 (USD)]]</f>
        <v>300</v>
      </c>
      <c r="Z2547" s="5">
        <f>WORKSHEET[[#This Row],[Profit Per T]] * WORKSHEET[[#This Row],[Weight]]</f>
        <v>9000</v>
      </c>
      <c r="AA2547">
        <v>0</v>
      </c>
      <c r="AB2547" s="1">
        <v>1.5</v>
      </c>
      <c r="AC2547" s="1">
        <v>1</v>
      </c>
      <c r="AD2547" s="1">
        <v>1.25</v>
      </c>
      <c r="AE2547" s="1">
        <f>WORKSHEET[[#This Row],[Delay at toll gate in days]] +WORKSHEET[[#This Row],[Delay at workshop in days]] +WORKSHEET[[#This Row],[Delay at border in days]]</f>
        <v>3.75</v>
      </c>
    </row>
    <row r="2548" spans="1:31" x14ac:dyDescent="0.35">
      <c r="A2548" t="s">
        <v>2569</v>
      </c>
      <c r="B2548" t="s">
        <v>10</v>
      </c>
      <c r="C2548" t="s">
        <v>56</v>
      </c>
      <c r="D2548" t="s">
        <v>3619</v>
      </c>
      <c r="E2548" t="s">
        <v>3614</v>
      </c>
      <c r="F2548" t="str">
        <f>WORKSHEET[[#This Row],[Depart From]]&amp;"-"&amp;WORKSHEET[[#This Row],[Arrive To]]</f>
        <v>Addis Ababa-Alger</v>
      </c>
      <c r="G2548" s="2">
        <v>44776</v>
      </c>
      <c r="H2548" s="2">
        <v>44785</v>
      </c>
      <c r="I2548" s="2" t="str">
        <f t="shared" si="39"/>
        <v>Delivered</v>
      </c>
      <c r="J2548" s="2" t="str">
        <f>TEXT(WORKSHEET[[#This Row],[Offloading Date]], "mmm")</f>
        <v>Aug</v>
      </c>
      <c r="K2548" s="2" t="str">
        <f>IF(OR(WORKSHEET[[#This Row],[Year]]="", ISBLANK(WORKSHEET[[#This Row],[Year]]), WORKSHEET[[#This Row],[Year]]="null"), "Exclude", "Include")</f>
        <v>Include</v>
      </c>
      <c r="L2548" t="s">
        <v>12</v>
      </c>
      <c r="M2548" t="s">
        <v>836</v>
      </c>
      <c r="N2548" t="s">
        <v>13</v>
      </c>
      <c r="O2548">
        <v>30</v>
      </c>
      <c r="P2548">
        <v>600</v>
      </c>
      <c r="Q2548" t="s">
        <v>14</v>
      </c>
      <c r="R2548">
        <f>P2548 * _xll.XLOOKUP(Q2548,CALCULATION!$A$15:$A$17, CALCULATION!$B$15:$B$17 )</f>
        <v>600</v>
      </c>
      <c r="S2548" s="5">
        <f>O2548*P2548*_xll.XLOOKUP(Q2548,CALCULATION!$A$15:$A$17, CALCULATION!$B$15:$B$17)</f>
        <v>18000</v>
      </c>
      <c r="T2548">
        <v>300</v>
      </c>
      <c r="U2548" t="s">
        <v>14</v>
      </c>
      <c r="V2548">
        <f>T2548 * _xll.XLOOKUP(U2548,CALCULATION!$A$15:$A$17, CALCULATION!$B$15:$B$17 )</f>
        <v>300</v>
      </c>
      <c r="W2548" s="5">
        <f>O2548*T2548*_xll.XLOOKUP(U2548,CALCULATION!$A$15:$A$17, CALCULATION!$B$15:$B$17)</f>
        <v>9000</v>
      </c>
      <c r="X2548" s="5">
        <f>WORKSHEET[[#This Row],[Clients Total Cost]] / WORKSHEET[[#This Row],[Clients Rate per T2 (USD)]]</f>
        <v>30</v>
      </c>
      <c r="Y2548" s="5">
        <f>WORKSHEET[[#This Row],[Clients Rate per T2 (USD)]] - WORKSHEET[[#This Row],[Supplier Rate Per t2 (USD)]]</f>
        <v>300</v>
      </c>
      <c r="Z2548" s="5">
        <f>WORKSHEET[[#This Row],[Profit Per T]] * WORKSHEET[[#This Row],[Weight]]</f>
        <v>9000</v>
      </c>
      <c r="AA2548">
        <v>0</v>
      </c>
      <c r="AB2548" s="1">
        <v>1.3499999999999999</v>
      </c>
      <c r="AC2548" s="1">
        <v>0.9</v>
      </c>
      <c r="AD2548" s="1">
        <v>1.125</v>
      </c>
      <c r="AE2548" s="1">
        <f>WORKSHEET[[#This Row],[Delay at toll gate in days]] +WORKSHEET[[#This Row],[Delay at workshop in days]] +WORKSHEET[[#This Row],[Delay at border in days]]</f>
        <v>3.375</v>
      </c>
    </row>
    <row r="2549" spans="1:31" x14ac:dyDescent="0.35">
      <c r="A2549" t="s">
        <v>2570</v>
      </c>
      <c r="B2549" t="s">
        <v>10</v>
      </c>
      <c r="C2549" t="s">
        <v>56</v>
      </c>
      <c r="D2549" t="s">
        <v>3616</v>
      </c>
      <c r="E2549" t="s">
        <v>3618</v>
      </c>
      <c r="F2549" t="str">
        <f>WORKSHEET[[#This Row],[Depart From]]&amp;"-"&amp;WORKSHEET[[#This Row],[Arrive To]]</f>
        <v>Marrakech-Tripoli</v>
      </c>
      <c r="G2549" s="2">
        <v>44776</v>
      </c>
      <c r="H2549" s="2">
        <v>44786</v>
      </c>
      <c r="I2549" s="2" t="str">
        <f t="shared" si="39"/>
        <v>Delivered</v>
      </c>
      <c r="J2549" s="2" t="str">
        <f>TEXT(WORKSHEET[[#This Row],[Offloading Date]], "mmm")</f>
        <v>Aug</v>
      </c>
      <c r="K2549" s="2" t="str">
        <f>IF(OR(WORKSHEET[[#This Row],[Year]]="", ISBLANK(WORKSHEET[[#This Row],[Year]]), WORKSHEET[[#This Row],[Year]]="null"), "Exclude", "Include")</f>
        <v>Include</v>
      </c>
      <c r="L2549" t="s">
        <v>12</v>
      </c>
      <c r="M2549" t="s">
        <v>836</v>
      </c>
      <c r="N2549" t="s">
        <v>13</v>
      </c>
      <c r="O2549">
        <v>30</v>
      </c>
      <c r="P2549">
        <v>600</v>
      </c>
      <c r="Q2549" t="s">
        <v>14</v>
      </c>
      <c r="R2549">
        <f>P2549 * _xll.XLOOKUP(Q2549,CALCULATION!$A$15:$A$17, CALCULATION!$B$15:$B$17 )</f>
        <v>600</v>
      </c>
      <c r="S2549" s="5">
        <f>O2549*P2549*_xll.XLOOKUP(Q2549,CALCULATION!$A$15:$A$17, CALCULATION!$B$15:$B$17)</f>
        <v>18000</v>
      </c>
      <c r="T2549">
        <v>300</v>
      </c>
      <c r="U2549" t="s">
        <v>14</v>
      </c>
      <c r="V2549">
        <f>T2549 * _xll.XLOOKUP(U2549,CALCULATION!$A$15:$A$17, CALCULATION!$B$15:$B$17 )</f>
        <v>300</v>
      </c>
      <c r="W2549" s="5">
        <f>O2549*T2549*_xll.XLOOKUP(U2549,CALCULATION!$A$15:$A$17, CALCULATION!$B$15:$B$17)</f>
        <v>9000</v>
      </c>
      <c r="X2549" s="5">
        <f>WORKSHEET[[#This Row],[Clients Total Cost]] / WORKSHEET[[#This Row],[Clients Rate per T2 (USD)]]</f>
        <v>30</v>
      </c>
      <c r="Y2549" s="5">
        <f>WORKSHEET[[#This Row],[Clients Rate per T2 (USD)]] - WORKSHEET[[#This Row],[Supplier Rate Per t2 (USD)]]</f>
        <v>300</v>
      </c>
      <c r="Z2549" s="5">
        <f>WORKSHEET[[#This Row],[Profit Per T]] * WORKSHEET[[#This Row],[Weight]]</f>
        <v>9000</v>
      </c>
      <c r="AA2549">
        <v>0</v>
      </c>
      <c r="AB2549" s="1">
        <v>1.5</v>
      </c>
      <c r="AC2549" s="1">
        <v>1</v>
      </c>
      <c r="AD2549" s="1">
        <v>1.25</v>
      </c>
      <c r="AE2549" s="1">
        <f>WORKSHEET[[#This Row],[Delay at toll gate in days]] +WORKSHEET[[#This Row],[Delay at workshop in days]] +WORKSHEET[[#This Row],[Delay at border in days]]</f>
        <v>3.75</v>
      </c>
    </row>
    <row r="2550" spans="1:31" x14ac:dyDescent="0.35">
      <c r="A2550" t="s">
        <v>2571</v>
      </c>
      <c r="B2550" t="s">
        <v>10</v>
      </c>
      <c r="C2550" t="s">
        <v>56</v>
      </c>
      <c r="D2550" t="s">
        <v>3620</v>
      </c>
      <c r="E2550" t="s">
        <v>3612</v>
      </c>
      <c r="F2550" t="str">
        <f>WORKSHEET[[#This Row],[Depart From]]&amp;"-"&amp;WORKSHEET[[#This Row],[Arrive To]]</f>
        <v>Zanzibar-Victoria</v>
      </c>
      <c r="G2550" s="2">
        <v>44776</v>
      </c>
      <c r="H2550" s="2">
        <v>44786</v>
      </c>
      <c r="I2550" s="2" t="str">
        <f t="shared" si="39"/>
        <v>Delivered</v>
      </c>
      <c r="J2550" s="2" t="str">
        <f>TEXT(WORKSHEET[[#This Row],[Offloading Date]], "mmm")</f>
        <v>Aug</v>
      </c>
      <c r="K2550" s="2" t="str">
        <f>IF(OR(WORKSHEET[[#This Row],[Year]]="", ISBLANK(WORKSHEET[[#This Row],[Year]]), WORKSHEET[[#This Row],[Year]]="null"), "Exclude", "Include")</f>
        <v>Include</v>
      </c>
      <c r="L2550" t="s">
        <v>12</v>
      </c>
      <c r="M2550" t="s">
        <v>836</v>
      </c>
      <c r="N2550" t="s">
        <v>13</v>
      </c>
      <c r="O2550">
        <v>30</v>
      </c>
      <c r="P2550">
        <v>600</v>
      </c>
      <c r="Q2550" t="s">
        <v>14</v>
      </c>
      <c r="R2550">
        <f>P2550 * _xll.XLOOKUP(Q2550,CALCULATION!$A$15:$A$17, CALCULATION!$B$15:$B$17 )</f>
        <v>600</v>
      </c>
      <c r="S2550" s="5">
        <f>O2550*P2550*_xll.XLOOKUP(Q2550,CALCULATION!$A$15:$A$17, CALCULATION!$B$15:$B$17)</f>
        <v>18000</v>
      </c>
      <c r="T2550">
        <v>300</v>
      </c>
      <c r="U2550" t="s">
        <v>14</v>
      </c>
      <c r="V2550">
        <f>T2550 * _xll.XLOOKUP(U2550,CALCULATION!$A$15:$A$17, CALCULATION!$B$15:$B$17 )</f>
        <v>300</v>
      </c>
      <c r="W2550" s="5">
        <f>O2550*T2550*_xll.XLOOKUP(U2550,CALCULATION!$A$15:$A$17, CALCULATION!$B$15:$B$17)</f>
        <v>9000</v>
      </c>
      <c r="X2550" s="5">
        <f>WORKSHEET[[#This Row],[Clients Total Cost]] / WORKSHEET[[#This Row],[Clients Rate per T2 (USD)]]</f>
        <v>30</v>
      </c>
      <c r="Y2550" s="5">
        <f>WORKSHEET[[#This Row],[Clients Rate per T2 (USD)]] - WORKSHEET[[#This Row],[Supplier Rate Per t2 (USD)]]</f>
        <v>300</v>
      </c>
      <c r="Z2550" s="5">
        <f>WORKSHEET[[#This Row],[Profit Per T]] * WORKSHEET[[#This Row],[Weight]]</f>
        <v>9000</v>
      </c>
      <c r="AA2550">
        <v>0</v>
      </c>
      <c r="AB2550" s="1">
        <v>1.5</v>
      </c>
      <c r="AC2550" s="1">
        <v>1</v>
      </c>
      <c r="AD2550" s="1">
        <v>1.25</v>
      </c>
      <c r="AE2550" s="1">
        <f>WORKSHEET[[#This Row],[Delay at toll gate in days]] +WORKSHEET[[#This Row],[Delay at workshop in days]] +WORKSHEET[[#This Row],[Delay at border in days]]</f>
        <v>3.75</v>
      </c>
    </row>
    <row r="2551" spans="1:31" x14ac:dyDescent="0.35">
      <c r="A2551" t="s">
        <v>2572</v>
      </c>
      <c r="B2551" t="s">
        <v>10</v>
      </c>
      <c r="C2551" t="s">
        <v>56</v>
      </c>
      <c r="D2551" t="s">
        <v>3616</v>
      </c>
      <c r="E2551" t="s">
        <v>3618</v>
      </c>
      <c r="F2551" t="str">
        <f>WORKSHEET[[#This Row],[Depart From]]&amp;"-"&amp;WORKSHEET[[#This Row],[Arrive To]]</f>
        <v>Marrakech-Tripoli</v>
      </c>
      <c r="G2551" s="2">
        <v>44776</v>
      </c>
      <c r="H2551" s="2">
        <v>44784</v>
      </c>
      <c r="I2551" s="2" t="str">
        <f t="shared" si="39"/>
        <v>Delivered</v>
      </c>
      <c r="J2551" s="2" t="str">
        <f>TEXT(WORKSHEET[[#This Row],[Offloading Date]], "mmm")</f>
        <v>Aug</v>
      </c>
      <c r="K2551" s="2" t="str">
        <f>IF(OR(WORKSHEET[[#This Row],[Year]]="", ISBLANK(WORKSHEET[[#This Row],[Year]]), WORKSHEET[[#This Row],[Year]]="null"), "Exclude", "Include")</f>
        <v>Include</v>
      </c>
      <c r="L2551" t="s">
        <v>12</v>
      </c>
      <c r="M2551" t="s">
        <v>836</v>
      </c>
      <c r="N2551" t="s">
        <v>13</v>
      </c>
      <c r="O2551">
        <v>30</v>
      </c>
      <c r="P2551">
        <v>600</v>
      </c>
      <c r="Q2551" t="s">
        <v>14</v>
      </c>
      <c r="R2551">
        <f>P2551 * _xll.XLOOKUP(Q2551,CALCULATION!$A$15:$A$17, CALCULATION!$B$15:$B$17 )</f>
        <v>600</v>
      </c>
      <c r="S2551" s="5">
        <f>O2551*P2551*_xll.XLOOKUP(Q2551,CALCULATION!$A$15:$A$17, CALCULATION!$B$15:$B$17)</f>
        <v>18000</v>
      </c>
      <c r="T2551">
        <v>300</v>
      </c>
      <c r="U2551" t="s">
        <v>14</v>
      </c>
      <c r="V2551">
        <f>T2551 * _xll.XLOOKUP(U2551,CALCULATION!$A$15:$A$17, CALCULATION!$B$15:$B$17 )</f>
        <v>300</v>
      </c>
      <c r="W2551" s="5">
        <f>O2551*T2551*_xll.XLOOKUP(U2551,CALCULATION!$A$15:$A$17, CALCULATION!$B$15:$B$17)</f>
        <v>9000</v>
      </c>
      <c r="X2551" s="5">
        <f>WORKSHEET[[#This Row],[Clients Total Cost]] / WORKSHEET[[#This Row],[Clients Rate per T2 (USD)]]</f>
        <v>30</v>
      </c>
      <c r="Y2551" s="5">
        <f>WORKSHEET[[#This Row],[Clients Rate per T2 (USD)]] - WORKSHEET[[#This Row],[Supplier Rate Per t2 (USD)]]</f>
        <v>300</v>
      </c>
      <c r="Z2551" s="5">
        <f>WORKSHEET[[#This Row],[Profit Per T]] * WORKSHEET[[#This Row],[Weight]]</f>
        <v>9000</v>
      </c>
      <c r="AA2551">
        <v>0</v>
      </c>
      <c r="AB2551" s="1">
        <v>1.2</v>
      </c>
      <c r="AC2551" s="1">
        <v>0.8</v>
      </c>
      <c r="AD2551" s="1">
        <v>1</v>
      </c>
      <c r="AE2551" s="1">
        <f>WORKSHEET[[#This Row],[Delay at toll gate in days]] +WORKSHEET[[#This Row],[Delay at workshop in days]] +WORKSHEET[[#This Row],[Delay at border in days]]</f>
        <v>3</v>
      </c>
    </row>
    <row r="2552" spans="1:31" x14ac:dyDescent="0.35">
      <c r="A2552" t="s">
        <v>2573</v>
      </c>
      <c r="B2552" t="s">
        <v>10</v>
      </c>
      <c r="C2552" t="s">
        <v>56</v>
      </c>
      <c r="D2552" t="s">
        <v>3619</v>
      </c>
      <c r="E2552" t="s">
        <v>3613</v>
      </c>
      <c r="F2552" t="str">
        <f>WORKSHEET[[#This Row],[Depart From]]&amp;"-"&amp;WORKSHEET[[#This Row],[Arrive To]]</f>
        <v>Addis Ababa-Sanaa</v>
      </c>
      <c r="G2552" s="2">
        <v>44777</v>
      </c>
      <c r="H2552" s="2">
        <v>44786</v>
      </c>
      <c r="I2552" s="2" t="str">
        <f t="shared" si="39"/>
        <v>Delivered</v>
      </c>
      <c r="J2552" s="2" t="str">
        <f>TEXT(WORKSHEET[[#This Row],[Offloading Date]], "mmm")</f>
        <v>Aug</v>
      </c>
      <c r="K2552" s="2" t="str">
        <f>IF(OR(WORKSHEET[[#This Row],[Year]]="", ISBLANK(WORKSHEET[[#This Row],[Year]]), WORKSHEET[[#This Row],[Year]]="null"), "Exclude", "Include")</f>
        <v>Include</v>
      </c>
      <c r="L2552" t="s">
        <v>12</v>
      </c>
      <c r="M2552" t="s">
        <v>836</v>
      </c>
      <c r="N2552" t="s">
        <v>13</v>
      </c>
      <c r="O2552">
        <v>30</v>
      </c>
      <c r="P2552">
        <v>600</v>
      </c>
      <c r="Q2552" t="s">
        <v>14</v>
      </c>
      <c r="R2552">
        <f>P2552 * _xll.XLOOKUP(Q2552,CALCULATION!$A$15:$A$17, CALCULATION!$B$15:$B$17 )</f>
        <v>600</v>
      </c>
      <c r="S2552" s="5">
        <f>O2552*P2552*_xll.XLOOKUP(Q2552,CALCULATION!$A$15:$A$17, CALCULATION!$B$15:$B$17)</f>
        <v>18000</v>
      </c>
      <c r="T2552">
        <v>300</v>
      </c>
      <c r="U2552" t="s">
        <v>14</v>
      </c>
      <c r="V2552">
        <f>T2552 * _xll.XLOOKUP(U2552,CALCULATION!$A$15:$A$17, CALCULATION!$B$15:$B$17 )</f>
        <v>300</v>
      </c>
      <c r="W2552" s="5">
        <f>O2552*T2552*_xll.XLOOKUP(U2552,CALCULATION!$A$15:$A$17, CALCULATION!$B$15:$B$17)</f>
        <v>9000</v>
      </c>
      <c r="X2552" s="5">
        <f>WORKSHEET[[#This Row],[Clients Total Cost]] / WORKSHEET[[#This Row],[Clients Rate per T2 (USD)]]</f>
        <v>30</v>
      </c>
      <c r="Y2552" s="5">
        <f>WORKSHEET[[#This Row],[Clients Rate per T2 (USD)]] - WORKSHEET[[#This Row],[Supplier Rate Per t2 (USD)]]</f>
        <v>300</v>
      </c>
      <c r="Z2552" s="5">
        <f>WORKSHEET[[#This Row],[Profit Per T]] * WORKSHEET[[#This Row],[Weight]]</f>
        <v>9000</v>
      </c>
      <c r="AA2552">
        <v>0</v>
      </c>
      <c r="AB2552" s="1">
        <v>1.3499999999999999</v>
      </c>
      <c r="AC2552" s="1">
        <v>0.9</v>
      </c>
      <c r="AD2552" s="1">
        <v>1.125</v>
      </c>
      <c r="AE2552" s="1">
        <f>WORKSHEET[[#This Row],[Delay at toll gate in days]] +WORKSHEET[[#This Row],[Delay at workshop in days]] +WORKSHEET[[#This Row],[Delay at border in days]]</f>
        <v>3.375</v>
      </c>
    </row>
    <row r="2553" spans="1:31" x14ac:dyDescent="0.35">
      <c r="A2553" t="s">
        <v>2574</v>
      </c>
      <c r="B2553" t="s">
        <v>10</v>
      </c>
      <c r="C2553" t="s">
        <v>56</v>
      </c>
      <c r="D2553" t="s">
        <v>3616</v>
      </c>
      <c r="E2553" t="s">
        <v>3612</v>
      </c>
      <c r="F2553" t="str">
        <f>WORKSHEET[[#This Row],[Depart From]]&amp;"-"&amp;WORKSHEET[[#This Row],[Arrive To]]</f>
        <v>Marrakech-Victoria</v>
      </c>
      <c r="G2553" s="2">
        <v>44776</v>
      </c>
      <c r="H2553" s="2">
        <v>44784</v>
      </c>
      <c r="I2553" s="2" t="str">
        <f t="shared" si="39"/>
        <v>Delivered</v>
      </c>
      <c r="J2553" s="2" t="str">
        <f>TEXT(WORKSHEET[[#This Row],[Offloading Date]], "mmm")</f>
        <v>Aug</v>
      </c>
      <c r="K2553" s="2" t="str">
        <f>IF(OR(WORKSHEET[[#This Row],[Year]]="", ISBLANK(WORKSHEET[[#This Row],[Year]]), WORKSHEET[[#This Row],[Year]]="null"), "Exclude", "Include")</f>
        <v>Include</v>
      </c>
      <c r="L2553" t="s">
        <v>12</v>
      </c>
      <c r="M2553" t="s">
        <v>836</v>
      </c>
      <c r="N2553" t="s">
        <v>13</v>
      </c>
      <c r="O2553">
        <v>30</v>
      </c>
      <c r="P2553">
        <v>600</v>
      </c>
      <c r="Q2553" t="s">
        <v>14</v>
      </c>
      <c r="R2553">
        <f>P2553 * _xll.XLOOKUP(Q2553,CALCULATION!$A$15:$A$17, CALCULATION!$B$15:$B$17 )</f>
        <v>600</v>
      </c>
      <c r="S2553" s="5">
        <f>O2553*P2553*_xll.XLOOKUP(Q2553,CALCULATION!$A$15:$A$17, CALCULATION!$B$15:$B$17)</f>
        <v>18000</v>
      </c>
      <c r="T2553">
        <v>300</v>
      </c>
      <c r="U2553" t="s">
        <v>14</v>
      </c>
      <c r="V2553">
        <f>T2553 * _xll.XLOOKUP(U2553,CALCULATION!$A$15:$A$17, CALCULATION!$B$15:$B$17 )</f>
        <v>300</v>
      </c>
      <c r="W2553" s="5">
        <f>O2553*T2553*_xll.XLOOKUP(U2553,CALCULATION!$A$15:$A$17, CALCULATION!$B$15:$B$17)</f>
        <v>9000</v>
      </c>
      <c r="X2553" s="5">
        <f>WORKSHEET[[#This Row],[Clients Total Cost]] / WORKSHEET[[#This Row],[Clients Rate per T2 (USD)]]</f>
        <v>30</v>
      </c>
      <c r="Y2553" s="5">
        <f>WORKSHEET[[#This Row],[Clients Rate per T2 (USD)]] - WORKSHEET[[#This Row],[Supplier Rate Per t2 (USD)]]</f>
        <v>300</v>
      </c>
      <c r="Z2553" s="5">
        <f>WORKSHEET[[#This Row],[Profit Per T]] * WORKSHEET[[#This Row],[Weight]]</f>
        <v>9000</v>
      </c>
      <c r="AA2553">
        <v>0</v>
      </c>
      <c r="AB2553" s="1">
        <v>1.2</v>
      </c>
      <c r="AC2553" s="1">
        <v>0.8</v>
      </c>
      <c r="AD2553" s="1">
        <v>1</v>
      </c>
      <c r="AE2553" s="1">
        <f>WORKSHEET[[#This Row],[Delay at toll gate in days]] +WORKSHEET[[#This Row],[Delay at workshop in days]] +WORKSHEET[[#This Row],[Delay at border in days]]</f>
        <v>3</v>
      </c>
    </row>
    <row r="2554" spans="1:31" x14ac:dyDescent="0.35">
      <c r="A2554" t="s">
        <v>2575</v>
      </c>
      <c r="B2554" t="s">
        <v>10</v>
      </c>
      <c r="C2554" t="s">
        <v>56</v>
      </c>
      <c r="D2554" t="s">
        <v>3619</v>
      </c>
      <c r="E2554" t="s">
        <v>3617</v>
      </c>
      <c r="F2554" t="str">
        <f>WORKSHEET[[#This Row],[Depart From]]&amp;"-"&amp;WORKSHEET[[#This Row],[Arrive To]]</f>
        <v>Addis Ababa-Lagos</v>
      </c>
      <c r="G2554" s="2">
        <v>44777</v>
      </c>
      <c r="H2554" s="2">
        <v>44785</v>
      </c>
      <c r="I2554" s="2" t="str">
        <f t="shared" si="39"/>
        <v>Delivered</v>
      </c>
      <c r="J2554" s="2" t="str">
        <f>TEXT(WORKSHEET[[#This Row],[Offloading Date]], "mmm")</f>
        <v>Aug</v>
      </c>
      <c r="K2554" s="2" t="str">
        <f>IF(OR(WORKSHEET[[#This Row],[Year]]="", ISBLANK(WORKSHEET[[#This Row],[Year]]), WORKSHEET[[#This Row],[Year]]="null"), "Exclude", "Include")</f>
        <v>Include</v>
      </c>
      <c r="L2554" t="s">
        <v>12</v>
      </c>
      <c r="M2554" t="s">
        <v>836</v>
      </c>
      <c r="N2554" t="s">
        <v>13</v>
      </c>
      <c r="O2554">
        <v>30</v>
      </c>
      <c r="P2554">
        <v>600</v>
      </c>
      <c r="Q2554" t="s">
        <v>14</v>
      </c>
      <c r="R2554">
        <f>P2554 * _xll.XLOOKUP(Q2554,CALCULATION!$A$15:$A$17, CALCULATION!$B$15:$B$17 )</f>
        <v>600</v>
      </c>
      <c r="S2554" s="5">
        <f>O2554*P2554*_xll.XLOOKUP(Q2554,CALCULATION!$A$15:$A$17, CALCULATION!$B$15:$B$17)</f>
        <v>18000</v>
      </c>
      <c r="T2554">
        <v>300</v>
      </c>
      <c r="U2554" t="s">
        <v>14</v>
      </c>
      <c r="V2554">
        <f>T2554 * _xll.XLOOKUP(U2554,CALCULATION!$A$15:$A$17, CALCULATION!$B$15:$B$17 )</f>
        <v>300</v>
      </c>
      <c r="W2554" s="5">
        <f>O2554*T2554*_xll.XLOOKUP(U2554,CALCULATION!$A$15:$A$17, CALCULATION!$B$15:$B$17)</f>
        <v>9000</v>
      </c>
      <c r="X2554" s="5">
        <f>WORKSHEET[[#This Row],[Clients Total Cost]] / WORKSHEET[[#This Row],[Clients Rate per T2 (USD)]]</f>
        <v>30</v>
      </c>
      <c r="Y2554" s="5">
        <f>WORKSHEET[[#This Row],[Clients Rate per T2 (USD)]] - WORKSHEET[[#This Row],[Supplier Rate Per t2 (USD)]]</f>
        <v>300</v>
      </c>
      <c r="Z2554" s="5">
        <f>WORKSHEET[[#This Row],[Profit Per T]] * WORKSHEET[[#This Row],[Weight]]</f>
        <v>9000</v>
      </c>
      <c r="AA2554">
        <v>0</v>
      </c>
      <c r="AB2554" s="1">
        <v>1.2</v>
      </c>
      <c r="AC2554" s="1">
        <v>0.8</v>
      </c>
      <c r="AD2554" s="1">
        <v>1</v>
      </c>
      <c r="AE2554" s="1">
        <f>WORKSHEET[[#This Row],[Delay at toll gate in days]] +WORKSHEET[[#This Row],[Delay at workshop in days]] +WORKSHEET[[#This Row],[Delay at border in days]]</f>
        <v>3</v>
      </c>
    </row>
    <row r="2555" spans="1:31" x14ac:dyDescent="0.35">
      <c r="A2555" t="s">
        <v>2576</v>
      </c>
      <c r="B2555" t="s">
        <v>10</v>
      </c>
      <c r="C2555" t="s">
        <v>56</v>
      </c>
      <c r="D2555" t="s">
        <v>3620</v>
      </c>
      <c r="E2555" t="s">
        <v>3614</v>
      </c>
      <c r="F2555" t="str">
        <f>WORKSHEET[[#This Row],[Depart From]]&amp;"-"&amp;WORKSHEET[[#This Row],[Arrive To]]</f>
        <v>Zanzibar-Alger</v>
      </c>
      <c r="G2555" s="2">
        <v>44777</v>
      </c>
      <c r="H2555" s="2">
        <v>44785</v>
      </c>
      <c r="I2555" s="2" t="str">
        <f t="shared" si="39"/>
        <v>Delivered</v>
      </c>
      <c r="J2555" s="2" t="str">
        <f>TEXT(WORKSHEET[[#This Row],[Offloading Date]], "mmm")</f>
        <v>Aug</v>
      </c>
      <c r="K2555" s="2" t="str">
        <f>IF(OR(WORKSHEET[[#This Row],[Year]]="", ISBLANK(WORKSHEET[[#This Row],[Year]]), WORKSHEET[[#This Row],[Year]]="null"), "Exclude", "Include")</f>
        <v>Include</v>
      </c>
      <c r="L2555" t="s">
        <v>12</v>
      </c>
      <c r="M2555" t="s">
        <v>836</v>
      </c>
      <c r="N2555" t="s">
        <v>13</v>
      </c>
      <c r="O2555">
        <v>30</v>
      </c>
      <c r="P2555">
        <v>600</v>
      </c>
      <c r="Q2555" t="s">
        <v>14</v>
      </c>
      <c r="R2555">
        <f>P2555 * _xll.XLOOKUP(Q2555,CALCULATION!$A$15:$A$17, CALCULATION!$B$15:$B$17 )</f>
        <v>600</v>
      </c>
      <c r="S2555" s="5">
        <f>O2555*P2555*_xll.XLOOKUP(Q2555,CALCULATION!$A$15:$A$17, CALCULATION!$B$15:$B$17)</f>
        <v>18000</v>
      </c>
      <c r="T2555">
        <v>300</v>
      </c>
      <c r="U2555" t="s">
        <v>14</v>
      </c>
      <c r="V2555">
        <f>T2555 * _xll.XLOOKUP(U2555,CALCULATION!$A$15:$A$17, CALCULATION!$B$15:$B$17 )</f>
        <v>300</v>
      </c>
      <c r="W2555" s="5">
        <f>O2555*T2555*_xll.XLOOKUP(U2555,CALCULATION!$A$15:$A$17, CALCULATION!$B$15:$B$17)</f>
        <v>9000</v>
      </c>
      <c r="X2555" s="5">
        <f>WORKSHEET[[#This Row],[Clients Total Cost]] / WORKSHEET[[#This Row],[Clients Rate per T2 (USD)]]</f>
        <v>30</v>
      </c>
      <c r="Y2555" s="5">
        <f>WORKSHEET[[#This Row],[Clients Rate per T2 (USD)]] - WORKSHEET[[#This Row],[Supplier Rate Per t2 (USD)]]</f>
        <v>300</v>
      </c>
      <c r="Z2555" s="5">
        <f>WORKSHEET[[#This Row],[Profit Per T]] * WORKSHEET[[#This Row],[Weight]]</f>
        <v>9000</v>
      </c>
      <c r="AA2555">
        <v>0</v>
      </c>
      <c r="AB2555" s="1">
        <v>1.2</v>
      </c>
      <c r="AC2555" s="1">
        <v>0.8</v>
      </c>
      <c r="AD2555" s="1">
        <v>1</v>
      </c>
      <c r="AE2555" s="1">
        <f>WORKSHEET[[#This Row],[Delay at toll gate in days]] +WORKSHEET[[#This Row],[Delay at workshop in days]] +WORKSHEET[[#This Row],[Delay at border in days]]</f>
        <v>3</v>
      </c>
    </row>
    <row r="2556" spans="1:31" x14ac:dyDescent="0.35">
      <c r="A2556" t="s">
        <v>2577</v>
      </c>
      <c r="B2556" t="s">
        <v>10</v>
      </c>
      <c r="C2556" t="s">
        <v>56</v>
      </c>
      <c r="D2556" t="s">
        <v>3615</v>
      </c>
      <c r="E2556" t="s">
        <v>3612</v>
      </c>
      <c r="F2556" t="str">
        <f>WORKSHEET[[#This Row],[Depart From]]&amp;"-"&amp;WORKSHEET[[#This Row],[Arrive To]]</f>
        <v>Mombasa-Victoria</v>
      </c>
      <c r="G2556" s="2">
        <v>44777</v>
      </c>
      <c r="H2556" s="2">
        <v>44786</v>
      </c>
      <c r="I2556" s="2" t="str">
        <f t="shared" si="39"/>
        <v>Delivered</v>
      </c>
      <c r="J2556" s="2" t="str">
        <f>TEXT(WORKSHEET[[#This Row],[Offloading Date]], "mmm")</f>
        <v>Aug</v>
      </c>
      <c r="K2556" s="2" t="str">
        <f>IF(OR(WORKSHEET[[#This Row],[Year]]="", ISBLANK(WORKSHEET[[#This Row],[Year]]), WORKSHEET[[#This Row],[Year]]="null"), "Exclude", "Include")</f>
        <v>Include</v>
      </c>
      <c r="L2556" t="s">
        <v>12</v>
      </c>
      <c r="M2556" t="s">
        <v>836</v>
      </c>
      <c r="N2556" t="s">
        <v>13</v>
      </c>
      <c r="O2556">
        <v>30</v>
      </c>
      <c r="P2556">
        <v>600</v>
      </c>
      <c r="Q2556" t="s">
        <v>14</v>
      </c>
      <c r="R2556">
        <f>P2556 * _xll.XLOOKUP(Q2556,CALCULATION!$A$15:$A$17, CALCULATION!$B$15:$B$17 )</f>
        <v>600</v>
      </c>
      <c r="S2556" s="5">
        <f>O2556*P2556*_xll.XLOOKUP(Q2556,CALCULATION!$A$15:$A$17, CALCULATION!$B$15:$B$17)</f>
        <v>18000</v>
      </c>
      <c r="T2556">
        <v>300</v>
      </c>
      <c r="U2556" t="s">
        <v>14</v>
      </c>
      <c r="V2556">
        <f>T2556 * _xll.XLOOKUP(U2556,CALCULATION!$A$15:$A$17, CALCULATION!$B$15:$B$17 )</f>
        <v>300</v>
      </c>
      <c r="W2556" s="5">
        <f>O2556*T2556*_xll.XLOOKUP(U2556,CALCULATION!$A$15:$A$17, CALCULATION!$B$15:$B$17)</f>
        <v>9000</v>
      </c>
      <c r="X2556" s="5">
        <f>WORKSHEET[[#This Row],[Clients Total Cost]] / WORKSHEET[[#This Row],[Clients Rate per T2 (USD)]]</f>
        <v>30</v>
      </c>
      <c r="Y2556" s="5">
        <f>WORKSHEET[[#This Row],[Clients Rate per T2 (USD)]] - WORKSHEET[[#This Row],[Supplier Rate Per t2 (USD)]]</f>
        <v>300</v>
      </c>
      <c r="Z2556" s="5">
        <f>WORKSHEET[[#This Row],[Profit Per T]] * WORKSHEET[[#This Row],[Weight]]</f>
        <v>9000</v>
      </c>
      <c r="AA2556">
        <v>0</v>
      </c>
      <c r="AB2556" s="1">
        <v>1.3499999999999999</v>
      </c>
      <c r="AC2556" s="1">
        <v>0.9</v>
      </c>
      <c r="AD2556" s="1">
        <v>1.125</v>
      </c>
      <c r="AE2556" s="1">
        <f>WORKSHEET[[#This Row],[Delay at toll gate in days]] +WORKSHEET[[#This Row],[Delay at workshop in days]] +WORKSHEET[[#This Row],[Delay at border in days]]</f>
        <v>3.375</v>
      </c>
    </row>
    <row r="2557" spans="1:31" x14ac:dyDescent="0.35">
      <c r="A2557" t="s">
        <v>2578</v>
      </c>
      <c r="B2557" t="s">
        <v>10</v>
      </c>
      <c r="C2557" t="s">
        <v>56</v>
      </c>
      <c r="D2557" t="s">
        <v>3620</v>
      </c>
      <c r="E2557" t="s">
        <v>3617</v>
      </c>
      <c r="F2557" t="str">
        <f>WORKSHEET[[#This Row],[Depart From]]&amp;"-"&amp;WORKSHEET[[#This Row],[Arrive To]]</f>
        <v>Zanzibar-Lagos</v>
      </c>
      <c r="G2557" s="2">
        <v>44777</v>
      </c>
      <c r="H2557" s="2">
        <v>44785</v>
      </c>
      <c r="I2557" s="2" t="str">
        <f t="shared" si="39"/>
        <v>Delivered</v>
      </c>
      <c r="J2557" s="2" t="str">
        <f>TEXT(WORKSHEET[[#This Row],[Offloading Date]], "mmm")</f>
        <v>Aug</v>
      </c>
      <c r="K2557" s="2" t="str">
        <f>IF(OR(WORKSHEET[[#This Row],[Year]]="", ISBLANK(WORKSHEET[[#This Row],[Year]]), WORKSHEET[[#This Row],[Year]]="null"), "Exclude", "Include")</f>
        <v>Include</v>
      </c>
      <c r="L2557" t="s">
        <v>12</v>
      </c>
      <c r="M2557" t="s">
        <v>836</v>
      </c>
      <c r="N2557" t="s">
        <v>13</v>
      </c>
      <c r="O2557">
        <v>30</v>
      </c>
      <c r="P2557">
        <v>600</v>
      </c>
      <c r="Q2557" t="s">
        <v>14</v>
      </c>
      <c r="R2557">
        <f>P2557 * _xll.XLOOKUP(Q2557,CALCULATION!$A$15:$A$17, CALCULATION!$B$15:$B$17 )</f>
        <v>600</v>
      </c>
      <c r="S2557" s="5">
        <f>O2557*P2557*_xll.XLOOKUP(Q2557,CALCULATION!$A$15:$A$17, CALCULATION!$B$15:$B$17)</f>
        <v>18000</v>
      </c>
      <c r="T2557">
        <v>300</v>
      </c>
      <c r="U2557" t="s">
        <v>14</v>
      </c>
      <c r="V2557">
        <f>T2557 * _xll.XLOOKUP(U2557,CALCULATION!$A$15:$A$17, CALCULATION!$B$15:$B$17 )</f>
        <v>300</v>
      </c>
      <c r="W2557" s="5">
        <f>O2557*T2557*_xll.XLOOKUP(U2557,CALCULATION!$A$15:$A$17, CALCULATION!$B$15:$B$17)</f>
        <v>9000</v>
      </c>
      <c r="X2557" s="5">
        <f>WORKSHEET[[#This Row],[Clients Total Cost]] / WORKSHEET[[#This Row],[Clients Rate per T2 (USD)]]</f>
        <v>30</v>
      </c>
      <c r="Y2557" s="5">
        <f>WORKSHEET[[#This Row],[Clients Rate per T2 (USD)]] - WORKSHEET[[#This Row],[Supplier Rate Per t2 (USD)]]</f>
        <v>300</v>
      </c>
      <c r="Z2557" s="5">
        <f>WORKSHEET[[#This Row],[Profit Per T]] * WORKSHEET[[#This Row],[Weight]]</f>
        <v>9000</v>
      </c>
      <c r="AA2557">
        <v>0</v>
      </c>
      <c r="AB2557" s="1">
        <v>1.2</v>
      </c>
      <c r="AC2557" s="1">
        <v>0.8</v>
      </c>
      <c r="AD2557" s="1">
        <v>1</v>
      </c>
      <c r="AE2557" s="1">
        <f>WORKSHEET[[#This Row],[Delay at toll gate in days]] +WORKSHEET[[#This Row],[Delay at workshop in days]] +WORKSHEET[[#This Row],[Delay at border in days]]</f>
        <v>3</v>
      </c>
    </row>
    <row r="2558" spans="1:31" x14ac:dyDescent="0.35">
      <c r="A2558" t="s">
        <v>2579</v>
      </c>
      <c r="B2558" t="s">
        <v>10</v>
      </c>
      <c r="C2558" t="s">
        <v>56</v>
      </c>
      <c r="D2558" t="s">
        <v>3615</v>
      </c>
      <c r="E2558" t="s">
        <v>3612</v>
      </c>
      <c r="F2558" t="str">
        <f>WORKSHEET[[#This Row],[Depart From]]&amp;"-"&amp;WORKSHEET[[#This Row],[Arrive To]]</f>
        <v>Mombasa-Victoria</v>
      </c>
      <c r="G2558" s="2">
        <v>44777</v>
      </c>
      <c r="H2558" s="2">
        <v>44785</v>
      </c>
      <c r="I2558" s="2" t="str">
        <f t="shared" si="39"/>
        <v>Delivered</v>
      </c>
      <c r="J2558" s="2" t="str">
        <f>TEXT(WORKSHEET[[#This Row],[Offloading Date]], "mmm")</f>
        <v>Aug</v>
      </c>
      <c r="K2558" s="2" t="str">
        <f>IF(OR(WORKSHEET[[#This Row],[Year]]="", ISBLANK(WORKSHEET[[#This Row],[Year]]), WORKSHEET[[#This Row],[Year]]="null"), "Exclude", "Include")</f>
        <v>Include</v>
      </c>
      <c r="L2558" t="s">
        <v>12</v>
      </c>
      <c r="M2558" t="s">
        <v>836</v>
      </c>
      <c r="N2558" t="s">
        <v>13</v>
      </c>
      <c r="O2558">
        <v>30</v>
      </c>
      <c r="P2558">
        <v>600</v>
      </c>
      <c r="Q2558" t="s">
        <v>14</v>
      </c>
      <c r="R2558">
        <f>P2558 * _xll.XLOOKUP(Q2558,CALCULATION!$A$15:$A$17, CALCULATION!$B$15:$B$17 )</f>
        <v>600</v>
      </c>
      <c r="S2558" s="5">
        <f>O2558*P2558*_xll.XLOOKUP(Q2558,CALCULATION!$A$15:$A$17, CALCULATION!$B$15:$B$17)</f>
        <v>18000</v>
      </c>
      <c r="T2558">
        <v>300</v>
      </c>
      <c r="U2558" t="s">
        <v>14</v>
      </c>
      <c r="V2558">
        <f>T2558 * _xll.XLOOKUP(U2558,CALCULATION!$A$15:$A$17, CALCULATION!$B$15:$B$17 )</f>
        <v>300</v>
      </c>
      <c r="W2558" s="5">
        <f>O2558*T2558*_xll.XLOOKUP(U2558,CALCULATION!$A$15:$A$17, CALCULATION!$B$15:$B$17)</f>
        <v>9000</v>
      </c>
      <c r="X2558" s="5">
        <f>WORKSHEET[[#This Row],[Clients Total Cost]] / WORKSHEET[[#This Row],[Clients Rate per T2 (USD)]]</f>
        <v>30</v>
      </c>
      <c r="Y2558" s="5">
        <f>WORKSHEET[[#This Row],[Clients Rate per T2 (USD)]] - WORKSHEET[[#This Row],[Supplier Rate Per t2 (USD)]]</f>
        <v>300</v>
      </c>
      <c r="Z2558" s="5">
        <f>WORKSHEET[[#This Row],[Profit Per T]] * WORKSHEET[[#This Row],[Weight]]</f>
        <v>9000</v>
      </c>
      <c r="AA2558">
        <v>0</v>
      </c>
      <c r="AB2558" s="1">
        <v>1.2</v>
      </c>
      <c r="AC2558" s="1">
        <v>0.8</v>
      </c>
      <c r="AD2558" s="1">
        <v>1</v>
      </c>
      <c r="AE2558" s="1">
        <f>WORKSHEET[[#This Row],[Delay at toll gate in days]] +WORKSHEET[[#This Row],[Delay at workshop in days]] +WORKSHEET[[#This Row],[Delay at border in days]]</f>
        <v>3</v>
      </c>
    </row>
    <row r="2559" spans="1:31" x14ac:dyDescent="0.35">
      <c r="A2559" t="s">
        <v>2580</v>
      </c>
      <c r="B2559" t="s">
        <v>10</v>
      </c>
      <c r="C2559" t="s">
        <v>56</v>
      </c>
      <c r="D2559" t="s">
        <v>3619</v>
      </c>
      <c r="E2559" t="s">
        <v>3618</v>
      </c>
      <c r="F2559" t="str">
        <f>WORKSHEET[[#This Row],[Depart From]]&amp;"-"&amp;WORKSHEET[[#This Row],[Arrive To]]</f>
        <v>Addis Ababa-Tripoli</v>
      </c>
      <c r="G2559" s="2">
        <v>44779</v>
      </c>
      <c r="H2559" s="2">
        <v>44786</v>
      </c>
      <c r="I2559" s="2" t="str">
        <f t="shared" si="39"/>
        <v>Delivered</v>
      </c>
      <c r="J2559" s="2" t="str">
        <f>TEXT(WORKSHEET[[#This Row],[Offloading Date]], "mmm")</f>
        <v>Aug</v>
      </c>
      <c r="K2559" s="2" t="str">
        <f>IF(OR(WORKSHEET[[#This Row],[Year]]="", ISBLANK(WORKSHEET[[#This Row],[Year]]), WORKSHEET[[#This Row],[Year]]="null"), "Exclude", "Include")</f>
        <v>Include</v>
      </c>
      <c r="L2559" t="s">
        <v>12</v>
      </c>
      <c r="M2559" t="s">
        <v>836</v>
      </c>
      <c r="N2559" t="s">
        <v>13</v>
      </c>
      <c r="O2559">
        <v>30</v>
      </c>
      <c r="P2559">
        <v>600</v>
      </c>
      <c r="Q2559" t="s">
        <v>14</v>
      </c>
      <c r="R2559">
        <f>P2559 * _xll.XLOOKUP(Q2559,CALCULATION!$A$15:$A$17, CALCULATION!$B$15:$B$17 )</f>
        <v>600</v>
      </c>
      <c r="S2559" s="5">
        <f>O2559*P2559*_xll.XLOOKUP(Q2559,CALCULATION!$A$15:$A$17, CALCULATION!$B$15:$B$17)</f>
        <v>18000</v>
      </c>
      <c r="T2559">
        <v>300</v>
      </c>
      <c r="U2559" t="s">
        <v>14</v>
      </c>
      <c r="V2559">
        <f>T2559 * _xll.XLOOKUP(U2559,CALCULATION!$A$15:$A$17, CALCULATION!$B$15:$B$17 )</f>
        <v>300</v>
      </c>
      <c r="W2559" s="5">
        <f>O2559*T2559*_xll.XLOOKUP(U2559,CALCULATION!$A$15:$A$17, CALCULATION!$B$15:$B$17)</f>
        <v>9000</v>
      </c>
      <c r="X2559" s="5">
        <f>WORKSHEET[[#This Row],[Clients Total Cost]] / WORKSHEET[[#This Row],[Clients Rate per T2 (USD)]]</f>
        <v>30</v>
      </c>
      <c r="Y2559" s="5">
        <f>WORKSHEET[[#This Row],[Clients Rate per T2 (USD)]] - WORKSHEET[[#This Row],[Supplier Rate Per t2 (USD)]]</f>
        <v>300</v>
      </c>
      <c r="Z2559" s="5">
        <f>WORKSHEET[[#This Row],[Profit Per T]] * WORKSHEET[[#This Row],[Weight]]</f>
        <v>9000</v>
      </c>
      <c r="AA2559">
        <v>0</v>
      </c>
      <c r="AB2559" s="1">
        <v>1.05</v>
      </c>
      <c r="AC2559" s="1">
        <v>0.70000000000000007</v>
      </c>
      <c r="AD2559" s="1">
        <v>0.875</v>
      </c>
      <c r="AE2559" s="1">
        <f>WORKSHEET[[#This Row],[Delay at toll gate in days]] +WORKSHEET[[#This Row],[Delay at workshop in days]] +WORKSHEET[[#This Row],[Delay at border in days]]</f>
        <v>2.625</v>
      </c>
    </row>
    <row r="2560" spans="1:31" x14ac:dyDescent="0.35">
      <c r="A2560" t="s">
        <v>2581</v>
      </c>
      <c r="B2560" t="s">
        <v>10</v>
      </c>
      <c r="C2560" t="s">
        <v>56</v>
      </c>
      <c r="D2560" t="s">
        <v>3616</v>
      </c>
      <c r="E2560" t="s">
        <v>3618</v>
      </c>
      <c r="F2560" t="str">
        <f>WORKSHEET[[#This Row],[Depart From]]&amp;"-"&amp;WORKSHEET[[#This Row],[Arrive To]]</f>
        <v>Marrakech-Tripoli</v>
      </c>
      <c r="G2560" s="2">
        <v>44779</v>
      </c>
      <c r="H2560" s="2">
        <v>44787</v>
      </c>
      <c r="I2560" s="2" t="str">
        <f t="shared" si="39"/>
        <v>Delivered</v>
      </c>
      <c r="J2560" s="2" t="str">
        <f>TEXT(WORKSHEET[[#This Row],[Offloading Date]], "mmm")</f>
        <v>Aug</v>
      </c>
      <c r="K2560" s="2" t="str">
        <f>IF(OR(WORKSHEET[[#This Row],[Year]]="", ISBLANK(WORKSHEET[[#This Row],[Year]]), WORKSHEET[[#This Row],[Year]]="null"), "Exclude", "Include")</f>
        <v>Include</v>
      </c>
      <c r="L2560" t="s">
        <v>12</v>
      </c>
      <c r="M2560" t="s">
        <v>836</v>
      </c>
      <c r="N2560" t="s">
        <v>13</v>
      </c>
      <c r="O2560">
        <v>30</v>
      </c>
      <c r="P2560">
        <v>600</v>
      </c>
      <c r="Q2560" t="s">
        <v>14</v>
      </c>
      <c r="R2560">
        <f>P2560 * _xll.XLOOKUP(Q2560,CALCULATION!$A$15:$A$17, CALCULATION!$B$15:$B$17 )</f>
        <v>600</v>
      </c>
      <c r="S2560" s="5">
        <f>O2560*P2560*_xll.XLOOKUP(Q2560,CALCULATION!$A$15:$A$17, CALCULATION!$B$15:$B$17)</f>
        <v>18000</v>
      </c>
      <c r="T2560">
        <v>300</v>
      </c>
      <c r="U2560" t="s">
        <v>14</v>
      </c>
      <c r="V2560">
        <f>T2560 * _xll.XLOOKUP(U2560,CALCULATION!$A$15:$A$17, CALCULATION!$B$15:$B$17 )</f>
        <v>300</v>
      </c>
      <c r="W2560" s="5">
        <f>O2560*T2560*_xll.XLOOKUP(U2560,CALCULATION!$A$15:$A$17, CALCULATION!$B$15:$B$17)</f>
        <v>9000</v>
      </c>
      <c r="X2560" s="5">
        <f>WORKSHEET[[#This Row],[Clients Total Cost]] / WORKSHEET[[#This Row],[Clients Rate per T2 (USD)]]</f>
        <v>30</v>
      </c>
      <c r="Y2560" s="5">
        <f>WORKSHEET[[#This Row],[Clients Rate per T2 (USD)]] - WORKSHEET[[#This Row],[Supplier Rate Per t2 (USD)]]</f>
        <v>300</v>
      </c>
      <c r="Z2560" s="5">
        <f>WORKSHEET[[#This Row],[Profit Per T]] * WORKSHEET[[#This Row],[Weight]]</f>
        <v>9000</v>
      </c>
      <c r="AA2560">
        <v>0</v>
      </c>
      <c r="AB2560" s="1">
        <v>1.2</v>
      </c>
      <c r="AC2560" s="1">
        <v>0.8</v>
      </c>
      <c r="AD2560" s="1">
        <v>1</v>
      </c>
      <c r="AE2560" s="1">
        <f>WORKSHEET[[#This Row],[Delay at toll gate in days]] +WORKSHEET[[#This Row],[Delay at workshop in days]] +WORKSHEET[[#This Row],[Delay at border in days]]</f>
        <v>3</v>
      </c>
    </row>
    <row r="2561" spans="1:31" x14ac:dyDescent="0.35">
      <c r="A2561" t="s">
        <v>2582</v>
      </c>
      <c r="B2561" t="s">
        <v>10</v>
      </c>
      <c r="C2561" t="s">
        <v>56</v>
      </c>
      <c r="D2561" t="s">
        <v>3620</v>
      </c>
      <c r="E2561" t="s">
        <v>3618</v>
      </c>
      <c r="F2561" t="str">
        <f>WORKSHEET[[#This Row],[Depart From]]&amp;"-"&amp;WORKSHEET[[#This Row],[Arrive To]]</f>
        <v>Zanzibar-Tripoli</v>
      </c>
      <c r="G2561" s="2">
        <v>44818</v>
      </c>
      <c r="H2561" s="2" t="s">
        <v>3631</v>
      </c>
      <c r="I2561" s="2" t="str">
        <f t="shared" si="39"/>
        <v>Failed</v>
      </c>
      <c r="J2561" s="2" t="str">
        <f>TEXT(WORKSHEET[[#This Row],[Offloading Date]], "mmm")</f>
        <v>NULL</v>
      </c>
      <c r="K2561" s="2" t="str">
        <f>IF(OR(WORKSHEET[[#This Row],[Year]]="", ISBLANK(WORKSHEET[[#This Row],[Year]]), WORKSHEET[[#This Row],[Year]]="null"), "Exclude", "Include")</f>
        <v>Exclude</v>
      </c>
      <c r="L2561" t="s">
        <v>3624</v>
      </c>
      <c r="M2561" t="s">
        <v>3624</v>
      </c>
      <c r="N2561" t="s">
        <v>13</v>
      </c>
      <c r="O2561">
        <v>30</v>
      </c>
      <c r="P2561">
        <v>600</v>
      </c>
      <c r="Q2561" t="s">
        <v>14</v>
      </c>
      <c r="R2561">
        <f>P2561 * _xll.XLOOKUP(Q2561,CALCULATION!$A$15:$A$17, CALCULATION!$B$15:$B$17 )</f>
        <v>600</v>
      </c>
      <c r="S2561" s="5">
        <f>O2561*P2561*_xll.XLOOKUP(Q2561,CALCULATION!$A$15:$A$17, CALCULATION!$B$15:$B$17)</f>
        <v>18000</v>
      </c>
      <c r="T2561">
        <v>300</v>
      </c>
      <c r="U2561" t="s">
        <v>14</v>
      </c>
      <c r="V2561">
        <f>T2561 * _xll.XLOOKUP(U2561,CALCULATION!$A$15:$A$17, CALCULATION!$B$15:$B$17 )</f>
        <v>300</v>
      </c>
      <c r="W2561" s="5">
        <f>O2561*T2561*_xll.XLOOKUP(U2561,CALCULATION!$A$15:$A$17, CALCULATION!$B$15:$B$17)</f>
        <v>9000</v>
      </c>
      <c r="X2561" s="5">
        <f>WORKSHEET[[#This Row],[Clients Total Cost]] / WORKSHEET[[#This Row],[Clients Rate per T2 (USD)]]</f>
        <v>30</v>
      </c>
      <c r="Y2561" s="5">
        <f>WORKSHEET[[#This Row],[Clients Rate per T2 (USD)]] - WORKSHEET[[#This Row],[Supplier Rate Per t2 (USD)]]</f>
        <v>300</v>
      </c>
      <c r="Z2561" s="5">
        <f>WORKSHEET[[#This Row],[Profit Per T]] * WORKSHEET[[#This Row],[Weight]]</f>
        <v>9000</v>
      </c>
      <c r="AA2561">
        <v>0</v>
      </c>
      <c r="AB2561" s="1">
        <v>0</v>
      </c>
      <c r="AC2561" s="1">
        <v>0</v>
      </c>
      <c r="AD2561">
        <v>0</v>
      </c>
      <c r="AE2561" s="1">
        <f>WORKSHEET[[#This Row],[Delay at toll gate in days]] +WORKSHEET[[#This Row],[Delay at workshop in days]] +WORKSHEET[[#This Row],[Delay at border in days]]</f>
        <v>0</v>
      </c>
    </row>
    <row r="2562" spans="1:31" x14ac:dyDescent="0.35">
      <c r="A2562" t="s">
        <v>2583</v>
      </c>
      <c r="B2562" t="s">
        <v>10</v>
      </c>
      <c r="C2562" t="s">
        <v>56</v>
      </c>
      <c r="D2562" t="s">
        <v>3615</v>
      </c>
      <c r="E2562" t="s">
        <v>3612</v>
      </c>
      <c r="F2562" t="str">
        <f>WORKSHEET[[#This Row],[Depart From]]&amp;"-"&amp;WORKSHEET[[#This Row],[Arrive To]]</f>
        <v>Mombasa-Victoria</v>
      </c>
      <c r="G2562" s="2">
        <v>44818</v>
      </c>
      <c r="H2562" s="2" t="s">
        <v>3631</v>
      </c>
      <c r="I2562" s="2" t="str">
        <f t="shared" ref="I2562:I2625" si="40">IF(OR(H2562="", H2562="NULL"), "Failed","Delivered")</f>
        <v>Failed</v>
      </c>
      <c r="J2562" s="2" t="str">
        <f>TEXT(WORKSHEET[[#This Row],[Offloading Date]], "mmm")</f>
        <v>NULL</v>
      </c>
      <c r="K2562" s="2" t="str">
        <f>IF(OR(WORKSHEET[[#This Row],[Year]]="", ISBLANK(WORKSHEET[[#This Row],[Year]]), WORKSHEET[[#This Row],[Year]]="null"), "Exclude", "Include")</f>
        <v>Exclude</v>
      </c>
      <c r="L2562" t="s">
        <v>3624</v>
      </c>
      <c r="M2562" t="s">
        <v>3624</v>
      </c>
      <c r="N2562" t="s">
        <v>13</v>
      </c>
      <c r="O2562">
        <v>30</v>
      </c>
      <c r="P2562">
        <v>600</v>
      </c>
      <c r="Q2562" t="s">
        <v>14</v>
      </c>
      <c r="R2562">
        <f>P2562 * _xll.XLOOKUP(Q2562,CALCULATION!$A$15:$A$17, CALCULATION!$B$15:$B$17 )</f>
        <v>600</v>
      </c>
      <c r="S2562" s="5">
        <f>O2562*P2562*_xll.XLOOKUP(Q2562,CALCULATION!$A$15:$A$17, CALCULATION!$B$15:$B$17)</f>
        <v>18000</v>
      </c>
      <c r="T2562">
        <v>300</v>
      </c>
      <c r="U2562" t="s">
        <v>14</v>
      </c>
      <c r="V2562">
        <f>T2562 * _xll.XLOOKUP(U2562,CALCULATION!$A$15:$A$17, CALCULATION!$B$15:$B$17 )</f>
        <v>300</v>
      </c>
      <c r="W2562" s="5">
        <f>O2562*T2562*_xll.XLOOKUP(U2562,CALCULATION!$A$15:$A$17, CALCULATION!$B$15:$B$17)</f>
        <v>9000</v>
      </c>
      <c r="X2562" s="5">
        <f>WORKSHEET[[#This Row],[Clients Total Cost]] / WORKSHEET[[#This Row],[Clients Rate per T2 (USD)]]</f>
        <v>30</v>
      </c>
      <c r="Y2562" s="5">
        <f>WORKSHEET[[#This Row],[Clients Rate per T2 (USD)]] - WORKSHEET[[#This Row],[Supplier Rate Per t2 (USD)]]</f>
        <v>300</v>
      </c>
      <c r="Z2562" s="5">
        <f>WORKSHEET[[#This Row],[Profit Per T]] * WORKSHEET[[#This Row],[Weight]]</f>
        <v>9000</v>
      </c>
      <c r="AA2562">
        <v>0</v>
      </c>
      <c r="AB2562" s="1">
        <v>0</v>
      </c>
      <c r="AC2562" s="1">
        <v>0</v>
      </c>
      <c r="AD2562">
        <v>0</v>
      </c>
      <c r="AE2562" s="1">
        <f>WORKSHEET[[#This Row],[Delay at toll gate in days]] +WORKSHEET[[#This Row],[Delay at workshop in days]] +WORKSHEET[[#This Row],[Delay at border in days]]</f>
        <v>0</v>
      </c>
    </row>
    <row r="2563" spans="1:31" x14ac:dyDescent="0.35">
      <c r="A2563" t="s">
        <v>2584</v>
      </c>
      <c r="B2563" t="s">
        <v>10</v>
      </c>
      <c r="C2563" t="s">
        <v>56</v>
      </c>
      <c r="D2563" t="s">
        <v>3620</v>
      </c>
      <c r="E2563" t="s">
        <v>3614</v>
      </c>
      <c r="F2563" t="str">
        <f>WORKSHEET[[#This Row],[Depart From]]&amp;"-"&amp;WORKSHEET[[#This Row],[Arrive To]]</f>
        <v>Zanzibar-Alger</v>
      </c>
      <c r="G2563" s="2">
        <v>44803</v>
      </c>
      <c r="H2563" s="2">
        <v>44810</v>
      </c>
      <c r="I2563" s="2" t="str">
        <f t="shared" si="40"/>
        <v>Delivered</v>
      </c>
      <c r="J2563" s="2" t="str">
        <f>TEXT(WORKSHEET[[#This Row],[Offloading Date]], "mmm")</f>
        <v>Sep</v>
      </c>
      <c r="K2563" s="2" t="str">
        <f>IF(OR(WORKSHEET[[#This Row],[Year]]="", ISBLANK(WORKSHEET[[#This Row],[Year]]), WORKSHEET[[#This Row],[Year]]="null"), "Exclude", "Include")</f>
        <v>Include</v>
      </c>
      <c r="L2563" t="s">
        <v>12</v>
      </c>
      <c r="M2563" t="s">
        <v>12</v>
      </c>
      <c r="N2563" t="s">
        <v>13</v>
      </c>
      <c r="O2563">
        <v>30</v>
      </c>
      <c r="P2563">
        <v>600</v>
      </c>
      <c r="Q2563" t="s">
        <v>14</v>
      </c>
      <c r="R2563">
        <f>P2563 * _xll.XLOOKUP(Q2563,CALCULATION!$A$15:$A$17, CALCULATION!$B$15:$B$17 )</f>
        <v>600</v>
      </c>
      <c r="S2563" s="5">
        <f>O2563*P2563*_xll.XLOOKUP(Q2563,CALCULATION!$A$15:$A$17, CALCULATION!$B$15:$B$17)</f>
        <v>18000</v>
      </c>
      <c r="T2563">
        <v>300</v>
      </c>
      <c r="U2563" t="s">
        <v>14</v>
      </c>
      <c r="V2563">
        <f>T2563 * _xll.XLOOKUP(U2563,CALCULATION!$A$15:$A$17, CALCULATION!$B$15:$B$17 )</f>
        <v>300</v>
      </c>
      <c r="W2563" s="5">
        <f>O2563*T2563*_xll.XLOOKUP(U2563,CALCULATION!$A$15:$A$17, CALCULATION!$B$15:$B$17)</f>
        <v>9000</v>
      </c>
      <c r="X2563" s="5">
        <f>WORKSHEET[[#This Row],[Clients Total Cost]] / WORKSHEET[[#This Row],[Clients Rate per T2 (USD)]]</f>
        <v>30</v>
      </c>
      <c r="Y2563" s="5">
        <f>WORKSHEET[[#This Row],[Clients Rate per T2 (USD)]] - WORKSHEET[[#This Row],[Supplier Rate Per t2 (USD)]]</f>
        <v>300</v>
      </c>
      <c r="Z2563" s="5">
        <f>WORKSHEET[[#This Row],[Profit Per T]] * WORKSHEET[[#This Row],[Weight]]</f>
        <v>9000</v>
      </c>
      <c r="AA2563">
        <v>0</v>
      </c>
      <c r="AB2563" s="1">
        <v>1.05</v>
      </c>
      <c r="AC2563" s="1">
        <v>0.70000000000000007</v>
      </c>
      <c r="AD2563" s="1">
        <v>0.875</v>
      </c>
      <c r="AE2563" s="1">
        <f>WORKSHEET[[#This Row],[Delay at toll gate in days]] +WORKSHEET[[#This Row],[Delay at workshop in days]] +WORKSHEET[[#This Row],[Delay at border in days]]</f>
        <v>2.625</v>
      </c>
    </row>
    <row r="2564" spans="1:31" x14ac:dyDescent="0.35">
      <c r="A2564" t="s">
        <v>2585</v>
      </c>
      <c r="B2564" t="s">
        <v>10</v>
      </c>
      <c r="C2564" t="s">
        <v>56</v>
      </c>
      <c r="D2564" t="s">
        <v>3615</v>
      </c>
      <c r="E2564" t="s">
        <v>3614</v>
      </c>
      <c r="F2564" t="str">
        <f>WORKSHEET[[#This Row],[Depart From]]&amp;"-"&amp;WORKSHEET[[#This Row],[Arrive To]]</f>
        <v>Mombasa-Alger</v>
      </c>
      <c r="G2564" s="2">
        <v>44803</v>
      </c>
      <c r="H2564" s="2">
        <v>44808</v>
      </c>
      <c r="I2564" s="2" t="str">
        <f t="shared" si="40"/>
        <v>Delivered</v>
      </c>
      <c r="J2564" s="2" t="str">
        <f>TEXT(WORKSHEET[[#This Row],[Offloading Date]], "mmm")</f>
        <v>Sep</v>
      </c>
      <c r="K2564" s="2" t="str">
        <f>IF(OR(WORKSHEET[[#This Row],[Year]]="", ISBLANK(WORKSHEET[[#This Row],[Year]]), WORKSHEET[[#This Row],[Year]]="null"), "Exclude", "Include")</f>
        <v>Include</v>
      </c>
      <c r="L2564" t="s">
        <v>12</v>
      </c>
      <c r="M2564" t="s">
        <v>12</v>
      </c>
      <c r="N2564" t="s">
        <v>13</v>
      </c>
      <c r="O2564">
        <v>30</v>
      </c>
      <c r="P2564">
        <v>600</v>
      </c>
      <c r="Q2564" t="s">
        <v>14</v>
      </c>
      <c r="R2564">
        <f>P2564 * _xll.XLOOKUP(Q2564,CALCULATION!$A$15:$A$17, CALCULATION!$B$15:$B$17 )</f>
        <v>600</v>
      </c>
      <c r="S2564" s="5">
        <f>O2564*P2564*_xll.XLOOKUP(Q2564,CALCULATION!$A$15:$A$17, CALCULATION!$B$15:$B$17)</f>
        <v>18000</v>
      </c>
      <c r="T2564">
        <v>300</v>
      </c>
      <c r="U2564" t="s">
        <v>14</v>
      </c>
      <c r="V2564">
        <f>T2564 * _xll.XLOOKUP(U2564,CALCULATION!$A$15:$A$17, CALCULATION!$B$15:$B$17 )</f>
        <v>300</v>
      </c>
      <c r="W2564" s="5">
        <f>O2564*T2564*_xll.XLOOKUP(U2564,CALCULATION!$A$15:$A$17, CALCULATION!$B$15:$B$17)</f>
        <v>9000</v>
      </c>
      <c r="X2564" s="5">
        <f>WORKSHEET[[#This Row],[Clients Total Cost]] / WORKSHEET[[#This Row],[Clients Rate per T2 (USD)]]</f>
        <v>30</v>
      </c>
      <c r="Y2564" s="5">
        <f>WORKSHEET[[#This Row],[Clients Rate per T2 (USD)]] - WORKSHEET[[#This Row],[Supplier Rate Per t2 (USD)]]</f>
        <v>300</v>
      </c>
      <c r="Z2564" s="5">
        <f>WORKSHEET[[#This Row],[Profit Per T]] * WORKSHEET[[#This Row],[Weight]]</f>
        <v>9000</v>
      </c>
      <c r="AA2564">
        <v>0</v>
      </c>
      <c r="AB2564" s="1">
        <v>0.75</v>
      </c>
      <c r="AC2564" s="1">
        <v>0.5</v>
      </c>
      <c r="AD2564" s="1">
        <v>0.625</v>
      </c>
      <c r="AE2564" s="1">
        <f>WORKSHEET[[#This Row],[Delay at toll gate in days]] +WORKSHEET[[#This Row],[Delay at workshop in days]] +WORKSHEET[[#This Row],[Delay at border in days]]</f>
        <v>1.875</v>
      </c>
    </row>
    <row r="2565" spans="1:31" x14ac:dyDescent="0.35">
      <c r="A2565" t="s">
        <v>2586</v>
      </c>
      <c r="B2565" t="s">
        <v>10</v>
      </c>
      <c r="C2565" t="s">
        <v>56</v>
      </c>
      <c r="D2565" t="s">
        <v>3615</v>
      </c>
      <c r="E2565" t="s">
        <v>3612</v>
      </c>
      <c r="F2565" t="str">
        <f>WORKSHEET[[#This Row],[Depart From]]&amp;"-"&amp;WORKSHEET[[#This Row],[Arrive To]]</f>
        <v>Mombasa-Victoria</v>
      </c>
      <c r="G2565" s="2">
        <v>44804</v>
      </c>
      <c r="H2565" s="2">
        <v>44810</v>
      </c>
      <c r="I2565" s="2" t="str">
        <f t="shared" si="40"/>
        <v>Delivered</v>
      </c>
      <c r="J2565" s="2" t="str">
        <f>TEXT(WORKSHEET[[#This Row],[Offloading Date]], "mmm")</f>
        <v>Sep</v>
      </c>
      <c r="K2565" s="2" t="str">
        <f>IF(OR(WORKSHEET[[#This Row],[Year]]="", ISBLANK(WORKSHEET[[#This Row],[Year]]), WORKSHEET[[#This Row],[Year]]="null"), "Exclude", "Include")</f>
        <v>Include</v>
      </c>
      <c r="L2565" t="s">
        <v>12</v>
      </c>
      <c r="M2565" t="s">
        <v>12</v>
      </c>
      <c r="N2565" t="s">
        <v>13</v>
      </c>
      <c r="O2565">
        <v>30</v>
      </c>
      <c r="P2565">
        <v>600</v>
      </c>
      <c r="Q2565" t="s">
        <v>14</v>
      </c>
      <c r="R2565">
        <f>P2565 * _xll.XLOOKUP(Q2565,CALCULATION!$A$15:$A$17, CALCULATION!$B$15:$B$17 )</f>
        <v>600</v>
      </c>
      <c r="S2565" s="5">
        <f>O2565*P2565*_xll.XLOOKUP(Q2565,CALCULATION!$A$15:$A$17, CALCULATION!$B$15:$B$17)</f>
        <v>18000</v>
      </c>
      <c r="T2565">
        <v>300</v>
      </c>
      <c r="U2565" t="s">
        <v>14</v>
      </c>
      <c r="V2565">
        <f>T2565 * _xll.XLOOKUP(U2565,CALCULATION!$A$15:$A$17, CALCULATION!$B$15:$B$17 )</f>
        <v>300</v>
      </c>
      <c r="W2565" s="5">
        <f>O2565*T2565*_xll.XLOOKUP(U2565,CALCULATION!$A$15:$A$17, CALCULATION!$B$15:$B$17)</f>
        <v>9000</v>
      </c>
      <c r="X2565" s="5">
        <f>WORKSHEET[[#This Row],[Clients Total Cost]] / WORKSHEET[[#This Row],[Clients Rate per T2 (USD)]]</f>
        <v>30</v>
      </c>
      <c r="Y2565" s="5">
        <f>WORKSHEET[[#This Row],[Clients Rate per T2 (USD)]] - WORKSHEET[[#This Row],[Supplier Rate Per t2 (USD)]]</f>
        <v>300</v>
      </c>
      <c r="Z2565" s="5">
        <f>WORKSHEET[[#This Row],[Profit Per T]] * WORKSHEET[[#This Row],[Weight]]</f>
        <v>9000</v>
      </c>
      <c r="AA2565">
        <v>0</v>
      </c>
      <c r="AB2565" s="1">
        <v>0.89999999999999991</v>
      </c>
      <c r="AC2565" s="1">
        <v>0.60000000000000009</v>
      </c>
      <c r="AD2565" s="1">
        <v>0.75</v>
      </c>
      <c r="AE2565" s="1">
        <f>WORKSHEET[[#This Row],[Delay at toll gate in days]] +WORKSHEET[[#This Row],[Delay at workshop in days]] +WORKSHEET[[#This Row],[Delay at border in days]]</f>
        <v>2.25</v>
      </c>
    </row>
    <row r="2566" spans="1:31" x14ac:dyDescent="0.35">
      <c r="A2566" t="s">
        <v>2587</v>
      </c>
      <c r="B2566" t="s">
        <v>10</v>
      </c>
      <c r="C2566" t="s">
        <v>56</v>
      </c>
      <c r="D2566" t="s">
        <v>3619</v>
      </c>
      <c r="E2566" t="s">
        <v>3617</v>
      </c>
      <c r="F2566" t="str">
        <f>WORKSHEET[[#This Row],[Depart From]]&amp;"-"&amp;WORKSHEET[[#This Row],[Arrive To]]</f>
        <v>Addis Ababa-Lagos</v>
      </c>
      <c r="G2566" s="2">
        <v>44803</v>
      </c>
      <c r="H2566" s="2">
        <v>44808</v>
      </c>
      <c r="I2566" s="2" t="str">
        <f t="shared" si="40"/>
        <v>Delivered</v>
      </c>
      <c r="J2566" s="2" t="str">
        <f>TEXT(WORKSHEET[[#This Row],[Offloading Date]], "mmm")</f>
        <v>Sep</v>
      </c>
      <c r="K2566" s="2" t="str">
        <f>IF(OR(WORKSHEET[[#This Row],[Year]]="", ISBLANK(WORKSHEET[[#This Row],[Year]]), WORKSHEET[[#This Row],[Year]]="null"), "Exclude", "Include")</f>
        <v>Include</v>
      </c>
      <c r="L2566" t="s">
        <v>12</v>
      </c>
      <c r="M2566" t="s">
        <v>12</v>
      </c>
      <c r="N2566" t="s">
        <v>13</v>
      </c>
      <c r="O2566">
        <v>30</v>
      </c>
      <c r="P2566">
        <v>600</v>
      </c>
      <c r="Q2566" t="s">
        <v>14</v>
      </c>
      <c r="R2566">
        <f>P2566 * _xll.XLOOKUP(Q2566,CALCULATION!$A$15:$A$17, CALCULATION!$B$15:$B$17 )</f>
        <v>600</v>
      </c>
      <c r="S2566" s="5">
        <f>O2566*P2566*_xll.XLOOKUP(Q2566,CALCULATION!$A$15:$A$17, CALCULATION!$B$15:$B$17)</f>
        <v>18000</v>
      </c>
      <c r="T2566">
        <v>300</v>
      </c>
      <c r="U2566" t="s">
        <v>14</v>
      </c>
      <c r="V2566">
        <f>T2566 * _xll.XLOOKUP(U2566,CALCULATION!$A$15:$A$17, CALCULATION!$B$15:$B$17 )</f>
        <v>300</v>
      </c>
      <c r="W2566" s="5">
        <f>O2566*T2566*_xll.XLOOKUP(U2566,CALCULATION!$A$15:$A$17, CALCULATION!$B$15:$B$17)</f>
        <v>9000</v>
      </c>
      <c r="X2566" s="5">
        <f>WORKSHEET[[#This Row],[Clients Total Cost]] / WORKSHEET[[#This Row],[Clients Rate per T2 (USD)]]</f>
        <v>30</v>
      </c>
      <c r="Y2566" s="5">
        <f>WORKSHEET[[#This Row],[Clients Rate per T2 (USD)]] - WORKSHEET[[#This Row],[Supplier Rate Per t2 (USD)]]</f>
        <v>300</v>
      </c>
      <c r="Z2566" s="5">
        <f>WORKSHEET[[#This Row],[Profit Per T]] * WORKSHEET[[#This Row],[Weight]]</f>
        <v>9000</v>
      </c>
      <c r="AA2566">
        <v>0</v>
      </c>
      <c r="AB2566" s="1">
        <v>0.75</v>
      </c>
      <c r="AC2566" s="1">
        <v>0.5</v>
      </c>
      <c r="AD2566" s="1">
        <v>0.625</v>
      </c>
      <c r="AE2566" s="1">
        <f>WORKSHEET[[#This Row],[Delay at toll gate in days]] +WORKSHEET[[#This Row],[Delay at workshop in days]] +WORKSHEET[[#This Row],[Delay at border in days]]</f>
        <v>1.875</v>
      </c>
    </row>
    <row r="2567" spans="1:31" x14ac:dyDescent="0.35">
      <c r="A2567" t="s">
        <v>2588</v>
      </c>
      <c r="B2567" t="s">
        <v>10</v>
      </c>
      <c r="C2567" t="s">
        <v>56</v>
      </c>
      <c r="D2567" t="s">
        <v>3615</v>
      </c>
      <c r="E2567" t="s">
        <v>3614</v>
      </c>
      <c r="F2567" t="str">
        <f>WORKSHEET[[#This Row],[Depart From]]&amp;"-"&amp;WORKSHEET[[#This Row],[Arrive To]]</f>
        <v>Mombasa-Alger</v>
      </c>
      <c r="G2567" s="2">
        <v>44803</v>
      </c>
      <c r="H2567" s="2">
        <v>44808</v>
      </c>
      <c r="I2567" s="2" t="str">
        <f t="shared" si="40"/>
        <v>Delivered</v>
      </c>
      <c r="J2567" s="2" t="str">
        <f>TEXT(WORKSHEET[[#This Row],[Offloading Date]], "mmm")</f>
        <v>Sep</v>
      </c>
      <c r="K2567" s="2" t="str">
        <f>IF(OR(WORKSHEET[[#This Row],[Year]]="", ISBLANK(WORKSHEET[[#This Row],[Year]]), WORKSHEET[[#This Row],[Year]]="null"), "Exclude", "Include")</f>
        <v>Include</v>
      </c>
      <c r="L2567" t="s">
        <v>12</v>
      </c>
      <c r="M2567" t="s">
        <v>12</v>
      </c>
      <c r="N2567" t="s">
        <v>13</v>
      </c>
      <c r="O2567">
        <v>30</v>
      </c>
      <c r="P2567">
        <v>600</v>
      </c>
      <c r="Q2567" t="s">
        <v>14</v>
      </c>
      <c r="R2567">
        <f>P2567 * _xll.XLOOKUP(Q2567,CALCULATION!$A$15:$A$17, CALCULATION!$B$15:$B$17 )</f>
        <v>600</v>
      </c>
      <c r="S2567" s="5">
        <f>O2567*P2567*_xll.XLOOKUP(Q2567,CALCULATION!$A$15:$A$17, CALCULATION!$B$15:$B$17)</f>
        <v>18000</v>
      </c>
      <c r="T2567">
        <v>300</v>
      </c>
      <c r="U2567" t="s">
        <v>14</v>
      </c>
      <c r="V2567">
        <f>T2567 * _xll.XLOOKUP(U2567,CALCULATION!$A$15:$A$17, CALCULATION!$B$15:$B$17 )</f>
        <v>300</v>
      </c>
      <c r="W2567" s="5">
        <f>O2567*T2567*_xll.XLOOKUP(U2567,CALCULATION!$A$15:$A$17, CALCULATION!$B$15:$B$17)</f>
        <v>9000</v>
      </c>
      <c r="X2567" s="5">
        <f>WORKSHEET[[#This Row],[Clients Total Cost]] / WORKSHEET[[#This Row],[Clients Rate per T2 (USD)]]</f>
        <v>30</v>
      </c>
      <c r="Y2567" s="5">
        <f>WORKSHEET[[#This Row],[Clients Rate per T2 (USD)]] - WORKSHEET[[#This Row],[Supplier Rate Per t2 (USD)]]</f>
        <v>300</v>
      </c>
      <c r="Z2567" s="5">
        <f>WORKSHEET[[#This Row],[Profit Per T]] * WORKSHEET[[#This Row],[Weight]]</f>
        <v>9000</v>
      </c>
      <c r="AA2567">
        <v>0</v>
      </c>
      <c r="AB2567" s="1">
        <v>0.75</v>
      </c>
      <c r="AC2567" s="1">
        <v>0.5</v>
      </c>
      <c r="AD2567" s="1">
        <v>0.625</v>
      </c>
      <c r="AE2567" s="1">
        <f>WORKSHEET[[#This Row],[Delay at toll gate in days]] +WORKSHEET[[#This Row],[Delay at workshop in days]] +WORKSHEET[[#This Row],[Delay at border in days]]</f>
        <v>1.875</v>
      </c>
    </row>
    <row r="2568" spans="1:31" x14ac:dyDescent="0.35">
      <c r="A2568" t="s">
        <v>2589</v>
      </c>
      <c r="B2568" t="s">
        <v>10</v>
      </c>
      <c r="C2568" t="s">
        <v>56</v>
      </c>
      <c r="D2568" t="s">
        <v>3615</v>
      </c>
      <c r="E2568" t="s">
        <v>3618</v>
      </c>
      <c r="F2568" t="str">
        <f>WORKSHEET[[#This Row],[Depart From]]&amp;"-"&amp;WORKSHEET[[#This Row],[Arrive To]]</f>
        <v>Mombasa-Tripoli</v>
      </c>
      <c r="G2568" s="2">
        <v>44803</v>
      </c>
      <c r="H2568" s="2">
        <v>44809</v>
      </c>
      <c r="I2568" s="2" t="str">
        <f t="shared" si="40"/>
        <v>Delivered</v>
      </c>
      <c r="J2568" s="2" t="str">
        <f>TEXT(WORKSHEET[[#This Row],[Offloading Date]], "mmm")</f>
        <v>Sep</v>
      </c>
      <c r="K2568" s="2" t="str">
        <f>IF(OR(WORKSHEET[[#This Row],[Year]]="", ISBLANK(WORKSHEET[[#This Row],[Year]]), WORKSHEET[[#This Row],[Year]]="null"), "Exclude", "Include")</f>
        <v>Include</v>
      </c>
      <c r="L2568" t="s">
        <v>12</v>
      </c>
      <c r="M2568" t="s">
        <v>12</v>
      </c>
      <c r="N2568" t="s">
        <v>13</v>
      </c>
      <c r="O2568">
        <v>30</v>
      </c>
      <c r="P2568">
        <v>600</v>
      </c>
      <c r="Q2568" t="s">
        <v>14</v>
      </c>
      <c r="R2568">
        <f>P2568 * _xll.XLOOKUP(Q2568,CALCULATION!$A$15:$A$17, CALCULATION!$B$15:$B$17 )</f>
        <v>600</v>
      </c>
      <c r="S2568" s="5">
        <f>O2568*P2568*_xll.XLOOKUP(Q2568,CALCULATION!$A$15:$A$17, CALCULATION!$B$15:$B$17)</f>
        <v>18000</v>
      </c>
      <c r="T2568">
        <v>300</v>
      </c>
      <c r="U2568" t="s">
        <v>14</v>
      </c>
      <c r="V2568">
        <f>T2568 * _xll.XLOOKUP(U2568,CALCULATION!$A$15:$A$17, CALCULATION!$B$15:$B$17 )</f>
        <v>300</v>
      </c>
      <c r="W2568" s="5">
        <f>O2568*T2568*_xll.XLOOKUP(U2568,CALCULATION!$A$15:$A$17, CALCULATION!$B$15:$B$17)</f>
        <v>9000</v>
      </c>
      <c r="X2568" s="5">
        <f>WORKSHEET[[#This Row],[Clients Total Cost]] / WORKSHEET[[#This Row],[Clients Rate per T2 (USD)]]</f>
        <v>30</v>
      </c>
      <c r="Y2568" s="5">
        <f>WORKSHEET[[#This Row],[Clients Rate per T2 (USD)]] - WORKSHEET[[#This Row],[Supplier Rate Per t2 (USD)]]</f>
        <v>300</v>
      </c>
      <c r="Z2568" s="5">
        <f>WORKSHEET[[#This Row],[Profit Per T]] * WORKSHEET[[#This Row],[Weight]]</f>
        <v>9000</v>
      </c>
      <c r="AA2568">
        <v>0</v>
      </c>
      <c r="AB2568" s="1">
        <v>0.89999999999999991</v>
      </c>
      <c r="AC2568" s="1">
        <v>0.60000000000000009</v>
      </c>
      <c r="AD2568" s="1">
        <v>0.75</v>
      </c>
      <c r="AE2568" s="1">
        <f>WORKSHEET[[#This Row],[Delay at toll gate in days]] +WORKSHEET[[#This Row],[Delay at workshop in days]] +WORKSHEET[[#This Row],[Delay at border in days]]</f>
        <v>2.25</v>
      </c>
    </row>
    <row r="2569" spans="1:31" x14ac:dyDescent="0.35">
      <c r="A2569" t="s">
        <v>2590</v>
      </c>
      <c r="B2569" t="s">
        <v>10</v>
      </c>
      <c r="C2569" t="s">
        <v>56</v>
      </c>
      <c r="D2569" t="s">
        <v>3616</v>
      </c>
      <c r="E2569" t="s">
        <v>3618</v>
      </c>
      <c r="F2569" t="str">
        <f>WORKSHEET[[#This Row],[Depart From]]&amp;"-"&amp;WORKSHEET[[#This Row],[Arrive To]]</f>
        <v>Marrakech-Tripoli</v>
      </c>
      <c r="G2569" s="2">
        <v>44803</v>
      </c>
      <c r="H2569" s="2">
        <v>44808</v>
      </c>
      <c r="I2569" s="2" t="str">
        <f t="shared" si="40"/>
        <v>Delivered</v>
      </c>
      <c r="J2569" s="2" t="str">
        <f>TEXT(WORKSHEET[[#This Row],[Offloading Date]], "mmm")</f>
        <v>Sep</v>
      </c>
      <c r="K2569" s="2" t="str">
        <f>IF(OR(WORKSHEET[[#This Row],[Year]]="", ISBLANK(WORKSHEET[[#This Row],[Year]]), WORKSHEET[[#This Row],[Year]]="null"), "Exclude", "Include")</f>
        <v>Include</v>
      </c>
      <c r="L2569" t="s">
        <v>12</v>
      </c>
      <c r="M2569" t="s">
        <v>12</v>
      </c>
      <c r="N2569" t="s">
        <v>13</v>
      </c>
      <c r="O2569">
        <v>30</v>
      </c>
      <c r="P2569">
        <v>600</v>
      </c>
      <c r="Q2569" t="s">
        <v>14</v>
      </c>
      <c r="R2569">
        <f>P2569 * _xll.XLOOKUP(Q2569,CALCULATION!$A$15:$A$17, CALCULATION!$B$15:$B$17 )</f>
        <v>600</v>
      </c>
      <c r="S2569" s="5">
        <f>O2569*P2569*_xll.XLOOKUP(Q2569,CALCULATION!$A$15:$A$17, CALCULATION!$B$15:$B$17)</f>
        <v>18000</v>
      </c>
      <c r="T2569">
        <v>300</v>
      </c>
      <c r="U2569" t="s">
        <v>14</v>
      </c>
      <c r="V2569">
        <f>T2569 * _xll.XLOOKUP(U2569,CALCULATION!$A$15:$A$17, CALCULATION!$B$15:$B$17 )</f>
        <v>300</v>
      </c>
      <c r="W2569" s="5">
        <f>O2569*T2569*_xll.XLOOKUP(U2569,CALCULATION!$A$15:$A$17, CALCULATION!$B$15:$B$17)</f>
        <v>9000</v>
      </c>
      <c r="X2569" s="5">
        <f>WORKSHEET[[#This Row],[Clients Total Cost]] / WORKSHEET[[#This Row],[Clients Rate per T2 (USD)]]</f>
        <v>30</v>
      </c>
      <c r="Y2569" s="5">
        <f>WORKSHEET[[#This Row],[Clients Rate per T2 (USD)]] - WORKSHEET[[#This Row],[Supplier Rate Per t2 (USD)]]</f>
        <v>300</v>
      </c>
      <c r="Z2569" s="5">
        <f>WORKSHEET[[#This Row],[Profit Per T]] * WORKSHEET[[#This Row],[Weight]]</f>
        <v>9000</v>
      </c>
      <c r="AA2569">
        <v>0</v>
      </c>
      <c r="AB2569" s="1">
        <v>0.75</v>
      </c>
      <c r="AC2569" s="1">
        <v>0.5</v>
      </c>
      <c r="AD2569" s="1">
        <v>0.625</v>
      </c>
      <c r="AE2569" s="1">
        <f>WORKSHEET[[#This Row],[Delay at toll gate in days]] +WORKSHEET[[#This Row],[Delay at workshop in days]] +WORKSHEET[[#This Row],[Delay at border in days]]</f>
        <v>1.875</v>
      </c>
    </row>
    <row r="2570" spans="1:31" x14ac:dyDescent="0.35">
      <c r="A2570" t="s">
        <v>2591</v>
      </c>
      <c r="B2570" t="s">
        <v>10</v>
      </c>
      <c r="C2570" t="s">
        <v>56</v>
      </c>
      <c r="D2570" t="s">
        <v>3611</v>
      </c>
      <c r="E2570" t="s">
        <v>3617</v>
      </c>
      <c r="F2570" t="str">
        <f>WORKSHEET[[#This Row],[Depart From]]&amp;"-"&amp;WORKSHEET[[#This Row],[Arrive To]]</f>
        <v>Mogadishu-Lagos</v>
      </c>
      <c r="G2570" s="2">
        <v>44803</v>
      </c>
      <c r="H2570" s="2">
        <v>44808</v>
      </c>
      <c r="I2570" s="2" t="str">
        <f t="shared" si="40"/>
        <v>Delivered</v>
      </c>
      <c r="J2570" s="2" t="str">
        <f>TEXT(WORKSHEET[[#This Row],[Offloading Date]], "mmm")</f>
        <v>Sep</v>
      </c>
      <c r="K2570" s="2" t="str">
        <f>IF(OR(WORKSHEET[[#This Row],[Year]]="", ISBLANK(WORKSHEET[[#This Row],[Year]]), WORKSHEET[[#This Row],[Year]]="null"), "Exclude", "Include")</f>
        <v>Include</v>
      </c>
      <c r="L2570" t="s">
        <v>12</v>
      </c>
      <c r="M2570" t="s">
        <v>12</v>
      </c>
      <c r="N2570" t="s">
        <v>13</v>
      </c>
      <c r="O2570">
        <v>30</v>
      </c>
      <c r="P2570">
        <v>600</v>
      </c>
      <c r="Q2570" t="s">
        <v>14</v>
      </c>
      <c r="R2570">
        <f>P2570 * _xll.XLOOKUP(Q2570,CALCULATION!$A$15:$A$17, CALCULATION!$B$15:$B$17 )</f>
        <v>600</v>
      </c>
      <c r="S2570" s="5">
        <f>O2570*P2570*_xll.XLOOKUP(Q2570,CALCULATION!$A$15:$A$17, CALCULATION!$B$15:$B$17)</f>
        <v>18000</v>
      </c>
      <c r="T2570">
        <v>300</v>
      </c>
      <c r="U2570" t="s">
        <v>14</v>
      </c>
      <c r="V2570">
        <f>T2570 * _xll.XLOOKUP(U2570,CALCULATION!$A$15:$A$17, CALCULATION!$B$15:$B$17 )</f>
        <v>300</v>
      </c>
      <c r="W2570" s="5">
        <f>O2570*T2570*_xll.XLOOKUP(U2570,CALCULATION!$A$15:$A$17, CALCULATION!$B$15:$B$17)</f>
        <v>9000</v>
      </c>
      <c r="X2570" s="5">
        <f>WORKSHEET[[#This Row],[Clients Total Cost]] / WORKSHEET[[#This Row],[Clients Rate per T2 (USD)]]</f>
        <v>30</v>
      </c>
      <c r="Y2570" s="5">
        <f>WORKSHEET[[#This Row],[Clients Rate per T2 (USD)]] - WORKSHEET[[#This Row],[Supplier Rate Per t2 (USD)]]</f>
        <v>300</v>
      </c>
      <c r="Z2570" s="5">
        <f>WORKSHEET[[#This Row],[Profit Per T]] * WORKSHEET[[#This Row],[Weight]]</f>
        <v>9000</v>
      </c>
      <c r="AA2570">
        <v>0</v>
      </c>
      <c r="AB2570" s="1">
        <v>0.75</v>
      </c>
      <c r="AC2570" s="1">
        <v>0.5</v>
      </c>
      <c r="AD2570" s="1">
        <v>0.625</v>
      </c>
      <c r="AE2570" s="1">
        <f>WORKSHEET[[#This Row],[Delay at toll gate in days]] +WORKSHEET[[#This Row],[Delay at workshop in days]] +WORKSHEET[[#This Row],[Delay at border in days]]</f>
        <v>1.875</v>
      </c>
    </row>
    <row r="2571" spans="1:31" x14ac:dyDescent="0.35">
      <c r="A2571" t="s">
        <v>2592</v>
      </c>
      <c r="B2571" t="s">
        <v>10</v>
      </c>
      <c r="C2571" t="s">
        <v>56</v>
      </c>
      <c r="D2571" t="s">
        <v>3615</v>
      </c>
      <c r="E2571" t="s">
        <v>3618</v>
      </c>
      <c r="F2571" t="str">
        <f>WORKSHEET[[#This Row],[Depart From]]&amp;"-"&amp;WORKSHEET[[#This Row],[Arrive To]]</f>
        <v>Mombasa-Tripoli</v>
      </c>
      <c r="G2571" s="2">
        <v>44803</v>
      </c>
      <c r="H2571" s="2">
        <v>44808</v>
      </c>
      <c r="I2571" s="2" t="str">
        <f t="shared" si="40"/>
        <v>Delivered</v>
      </c>
      <c r="J2571" s="2" t="str">
        <f>TEXT(WORKSHEET[[#This Row],[Offloading Date]], "mmm")</f>
        <v>Sep</v>
      </c>
      <c r="K2571" s="2" t="str">
        <f>IF(OR(WORKSHEET[[#This Row],[Year]]="", ISBLANK(WORKSHEET[[#This Row],[Year]]), WORKSHEET[[#This Row],[Year]]="null"), "Exclude", "Include")</f>
        <v>Include</v>
      </c>
      <c r="L2571" t="s">
        <v>12</v>
      </c>
      <c r="M2571" t="s">
        <v>12</v>
      </c>
      <c r="N2571" t="s">
        <v>13</v>
      </c>
      <c r="O2571">
        <v>30</v>
      </c>
      <c r="P2571">
        <v>600</v>
      </c>
      <c r="Q2571" t="s">
        <v>14</v>
      </c>
      <c r="R2571">
        <f>P2571 * _xll.XLOOKUP(Q2571,CALCULATION!$A$15:$A$17, CALCULATION!$B$15:$B$17 )</f>
        <v>600</v>
      </c>
      <c r="S2571" s="5">
        <f>O2571*P2571*_xll.XLOOKUP(Q2571,CALCULATION!$A$15:$A$17, CALCULATION!$B$15:$B$17)</f>
        <v>18000</v>
      </c>
      <c r="T2571">
        <v>300</v>
      </c>
      <c r="U2571" t="s">
        <v>14</v>
      </c>
      <c r="V2571">
        <f>T2571 * _xll.XLOOKUP(U2571,CALCULATION!$A$15:$A$17, CALCULATION!$B$15:$B$17 )</f>
        <v>300</v>
      </c>
      <c r="W2571" s="5">
        <f>O2571*T2571*_xll.XLOOKUP(U2571,CALCULATION!$A$15:$A$17, CALCULATION!$B$15:$B$17)</f>
        <v>9000</v>
      </c>
      <c r="X2571" s="5">
        <f>WORKSHEET[[#This Row],[Clients Total Cost]] / WORKSHEET[[#This Row],[Clients Rate per T2 (USD)]]</f>
        <v>30</v>
      </c>
      <c r="Y2571" s="5">
        <f>WORKSHEET[[#This Row],[Clients Rate per T2 (USD)]] - WORKSHEET[[#This Row],[Supplier Rate Per t2 (USD)]]</f>
        <v>300</v>
      </c>
      <c r="Z2571" s="5">
        <f>WORKSHEET[[#This Row],[Profit Per T]] * WORKSHEET[[#This Row],[Weight]]</f>
        <v>9000</v>
      </c>
      <c r="AA2571">
        <v>0</v>
      </c>
      <c r="AB2571" s="1">
        <v>0.75</v>
      </c>
      <c r="AC2571" s="1">
        <v>0.5</v>
      </c>
      <c r="AD2571" s="1">
        <v>0.625</v>
      </c>
      <c r="AE2571" s="1">
        <f>WORKSHEET[[#This Row],[Delay at toll gate in days]] +WORKSHEET[[#This Row],[Delay at workshop in days]] +WORKSHEET[[#This Row],[Delay at border in days]]</f>
        <v>1.875</v>
      </c>
    </row>
    <row r="2572" spans="1:31" x14ac:dyDescent="0.35">
      <c r="A2572" t="s">
        <v>2593</v>
      </c>
      <c r="B2572" t="s">
        <v>10</v>
      </c>
      <c r="C2572" t="s">
        <v>56</v>
      </c>
      <c r="D2572" t="s">
        <v>3615</v>
      </c>
      <c r="E2572" t="s">
        <v>3618</v>
      </c>
      <c r="F2572" t="str">
        <f>WORKSHEET[[#This Row],[Depart From]]&amp;"-"&amp;WORKSHEET[[#This Row],[Arrive To]]</f>
        <v>Mombasa-Tripoli</v>
      </c>
      <c r="G2572" s="2">
        <v>44803</v>
      </c>
      <c r="H2572" s="2">
        <v>44809</v>
      </c>
      <c r="I2572" s="2" t="str">
        <f t="shared" si="40"/>
        <v>Delivered</v>
      </c>
      <c r="J2572" s="2" t="str">
        <f>TEXT(WORKSHEET[[#This Row],[Offloading Date]], "mmm")</f>
        <v>Sep</v>
      </c>
      <c r="K2572" s="2" t="str">
        <f>IF(OR(WORKSHEET[[#This Row],[Year]]="", ISBLANK(WORKSHEET[[#This Row],[Year]]), WORKSHEET[[#This Row],[Year]]="null"), "Exclude", "Include")</f>
        <v>Include</v>
      </c>
      <c r="L2572" t="s">
        <v>12</v>
      </c>
      <c r="M2572" t="s">
        <v>12</v>
      </c>
      <c r="N2572" t="s">
        <v>13</v>
      </c>
      <c r="O2572">
        <v>30</v>
      </c>
      <c r="P2572">
        <v>600</v>
      </c>
      <c r="Q2572" t="s">
        <v>14</v>
      </c>
      <c r="R2572">
        <f>P2572 * _xll.XLOOKUP(Q2572,CALCULATION!$A$15:$A$17, CALCULATION!$B$15:$B$17 )</f>
        <v>600</v>
      </c>
      <c r="S2572" s="5">
        <f>O2572*P2572*_xll.XLOOKUP(Q2572,CALCULATION!$A$15:$A$17, CALCULATION!$B$15:$B$17)</f>
        <v>18000</v>
      </c>
      <c r="T2572">
        <v>300</v>
      </c>
      <c r="U2572" t="s">
        <v>14</v>
      </c>
      <c r="V2572">
        <f>T2572 * _xll.XLOOKUP(U2572,CALCULATION!$A$15:$A$17, CALCULATION!$B$15:$B$17 )</f>
        <v>300</v>
      </c>
      <c r="W2572" s="5">
        <f>O2572*T2572*_xll.XLOOKUP(U2572,CALCULATION!$A$15:$A$17, CALCULATION!$B$15:$B$17)</f>
        <v>9000</v>
      </c>
      <c r="X2572" s="5">
        <f>WORKSHEET[[#This Row],[Clients Total Cost]] / WORKSHEET[[#This Row],[Clients Rate per T2 (USD)]]</f>
        <v>30</v>
      </c>
      <c r="Y2572" s="5">
        <f>WORKSHEET[[#This Row],[Clients Rate per T2 (USD)]] - WORKSHEET[[#This Row],[Supplier Rate Per t2 (USD)]]</f>
        <v>300</v>
      </c>
      <c r="Z2572" s="5">
        <f>WORKSHEET[[#This Row],[Profit Per T]] * WORKSHEET[[#This Row],[Weight]]</f>
        <v>9000</v>
      </c>
      <c r="AA2572">
        <v>0</v>
      </c>
      <c r="AB2572" s="1">
        <v>0.89999999999999991</v>
      </c>
      <c r="AC2572" s="1">
        <v>0.60000000000000009</v>
      </c>
      <c r="AD2572" s="1">
        <v>0.75</v>
      </c>
      <c r="AE2572" s="1">
        <f>WORKSHEET[[#This Row],[Delay at toll gate in days]] +WORKSHEET[[#This Row],[Delay at workshop in days]] +WORKSHEET[[#This Row],[Delay at border in days]]</f>
        <v>2.25</v>
      </c>
    </row>
    <row r="2573" spans="1:31" x14ac:dyDescent="0.35">
      <c r="A2573" t="s">
        <v>2594</v>
      </c>
      <c r="B2573" t="s">
        <v>10</v>
      </c>
      <c r="C2573" t="s">
        <v>56</v>
      </c>
      <c r="D2573" t="s">
        <v>3611</v>
      </c>
      <c r="E2573" t="s">
        <v>3618</v>
      </c>
      <c r="F2573" t="str">
        <f>WORKSHEET[[#This Row],[Depart From]]&amp;"-"&amp;WORKSHEET[[#This Row],[Arrive To]]</f>
        <v>Mogadishu-Tripoli</v>
      </c>
      <c r="G2573" s="2">
        <v>44804</v>
      </c>
      <c r="H2573" s="2">
        <v>44810</v>
      </c>
      <c r="I2573" s="2" t="str">
        <f t="shared" si="40"/>
        <v>Delivered</v>
      </c>
      <c r="J2573" s="2" t="str">
        <f>TEXT(WORKSHEET[[#This Row],[Offloading Date]], "mmm")</f>
        <v>Sep</v>
      </c>
      <c r="K2573" s="2" t="str">
        <f>IF(OR(WORKSHEET[[#This Row],[Year]]="", ISBLANK(WORKSHEET[[#This Row],[Year]]), WORKSHEET[[#This Row],[Year]]="null"), "Exclude", "Include")</f>
        <v>Include</v>
      </c>
      <c r="L2573" t="s">
        <v>12</v>
      </c>
      <c r="M2573" t="s">
        <v>12</v>
      </c>
      <c r="N2573" t="s">
        <v>13</v>
      </c>
      <c r="O2573">
        <v>30</v>
      </c>
      <c r="P2573">
        <v>600</v>
      </c>
      <c r="Q2573" t="s">
        <v>14</v>
      </c>
      <c r="R2573">
        <f>P2573 * _xll.XLOOKUP(Q2573,CALCULATION!$A$15:$A$17, CALCULATION!$B$15:$B$17 )</f>
        <v>600</v>
      </c>
      <c r="S2573" s="5">
        <f>O2573*P2573*_xll.XLOOKUP(Q2573,CALCULATION!$A$15:$A$17, CALCULATION!$B$15:$B$17)</f>
        <v>18000</v>
      </c>
      <c r="T2573">
        <v>300</v>
      </c>
      <c r="U2573" t="s">
        <v>14</v>
      </c>
      <c r="V2573">
        <f>T2573 * _xll.XLOOKUP(U2573,CALCULATION!$A$15:$A$17, CALCULATION!$B$15:$B$17 )</f>
        <v>300</v>
      </c>
      <c r="W2573" s="5">
        <f>O2573*T2573*_xll.XLOOKUP(U2573,CALCULATION!$A$15:$A$17, CALCULATION!$B$15:$B$17)</f>
        <v>9000</v>
      </c>
      <c r="X2573" s="5">
        <f>WORKSHEET[[#This Row],[Clients Total Cost]] / WORKSHEET[[#This Row],[Clients Rate per T2 (USD)]]</f>
        <v>30</v>
      </c>
      <c r="Y2573" s="5">
        <f>WORKSHEET[[#This Row],[Clients Rate per T2 (USD)]] - WORKSHEET[[#This Row],[Supplier Rate Per t2 (USD)]]</f>
        <v>300</v>
      </c>
      <c r="Z2573" s="5">
        <f>WORKSHEET[[#This Row],[Profit Per T]] * WORKSHEET[[#This Row],[Weight]]</f>
        <v>9000</v>
      </c>
      <c r="AA2573">
        <v>0</v>
      </c>
      <c r="AB2573" s="1">
        <v>0.89999999999999991</v>
      </c>
      <c r="AC2573" s="1">
        <v>0.60000000000000009</v>
      </c>
      <c r="AD2573" s="1">
        <v>0.75</v>
      </c>
      <c r="AE2573" s="1">
        <f>WORKSHEET[[#This Row],[Delay at toll gate in days]] +WORKSHEET[[#This Row],[Delay at workshop in days]] +WORKSHEET[[#This Row],[Delay at border in days]]</f>
        <v>2.25</v>
      </c>
    </row>
    <row r="2574" spans="1:31" x14ac:dyDescent="0.35">
      <c r="A2574" t="s">
        <v>2595</v>
      </c>
      <c r="B2574" t="s">
        <v>10</v>
      </c>
      <c r="C2574" t="s">
        <v>56</v>
      </c>
      <c r="D2574" t="s">
        <v>3616</v>
      </c>
      <c r="E2574" t="s">
        <v>3613</v>
      </c>
      <c r="F2574" t="str">
        <f>WORKSHEET[[#This Row],[Depart From]]&amp;"-"&amp;WORKSHEET[[#This Row],[Arrive To]]</f>
        <v>Marrakech-Sanaa</v>
      </c>
      <c r="G2574" s="2">
        <v>44804</v>
      </c>
      <c r="H2574" s="2">
        <v>44810</v>
      </c>
      <c r="I2574" s="2" t="str">
        <f t="shared" si="40"/>
        <v>Delivered</v>
      </c>
      <c r="J2574" s="2" t="str">
        <f>TEXT(WORKSHEET[[#This Row],[Offloading Date]], "mmm")</f>
        <v>Sep</v>
      </c>
      <c r="K2574" s="2" t="str">
        <f>IF(OR(WORKSHEET[[#This Row],[Year]]="", ISBLANK(WORKSHEET[[#This Row],[Year]]), WORKSHEET[[#This Row],[Year]]="null"), "Exclude", "Include")</f>
        <v>Include</v>
      </c>
      <c r="L2574" t="s">
        <v>12</v>
      </c>
      <c r="M2574" t="s">
        <v>12</v>
      </c>
      <c r="N2574" t="s">
        <v>13</v>
      </c>
      <c r="O2574">
        <v>30</v>
      </c>
      <c r="P2574">
        <v>600</v>
      </c>
      <c r="Q2574" t="s">
        <v>14</v>
      </c>
      <c r="R2574">
        <f>P2574 * _xll.XLOOKUP(Q2574,CALCULATION!$A$15:$A$17, CALCULATION!$B$15:$B$17 )</f>
        <v>600</v>
      </c>
      <c r="S2574" s="5">
        <f>O2574*P2574*_xll.XLOOKUP(Q2574,CALCULATION!$A$15:$A$17, CALCULATION!$B$15:$B$17)</f>
        <v>18000</v>
      </c>
      <c r="T2574">
        <v>300</v>
      </c>
      <c r="U2574" t="s">
        <v>14</v>
      </c>
      <c r="V2574">
        <f>T2574 * _xll.XLOOKUP(U2574,CALCULATION!$A$15:$A$17, CALCULATION!$B$15:$B$17 )</f>
        <v>300</v>
      </c>
      <c r="W2574" s="5">
        <f>O2574*T2574*_xll.XLOOKUP(U2574,CALCULATION!$A$15:$A$17, CALCULATION!$B$15:$B$17)</f>
        <v>9000</v>
      </c>
      <c r="X2574" s="5">
        <f>WORKSHEET[[#This Row],[Clients Total Cost]] / WORKSHEET[[#This Row],[Clients Rate per T2 (USD)]]</f>
        <v>30</v>
      </c>
      <c r="Y2574" s="5">
        <f>WORKSHEET[[#This Row],[Clients Rate per T2 (USD)]] - WORKSHEET[[#This Row],[Supplier Rate Per t2 (USD)]]</f>
        <v>300</v>
      </c>
      <c r="Z2574" s="5">
        <f>WORKSHEET[[#This Row],[Profit Per T]] * WORKSHEET[[#This Row],[Weight]]</f>
        <v>9000</v>
      </c>
      <c r="AA2574">
        <v>0</v>
      </c>
      <c r="AB2574" s="1">
        <v>0.89999999999999991</v>
      </c>
      <c r="AC2574" s="1">
        <v>0.60000000000000009</v>
      </c>
      <c r="AD2574" s="1">
        <v>0.75</v>
      </c>
      <c r="AE2574" s="1">
        <f>WORKSHEET[[#This Row],[Delay at toll gate in days]] +WORKSHEET[[#This Row],[Delay at workshop in days]] +WORKSHEET[[#This Row],[Delay at border in days]]</f>
        <v>2.25</v>
      </c>
    </row>
    <row r="2575" spans="1:31" x14ac:dyDescent="0.35">
      <c r="A2575" t="s">
        <v>2596</v>
      </c>
      <c r="B2575" t="s">
        <v>10</v>
      </c>
      <c r="C2575" t="s">
        <v>56</v>
      </c>
      <c r="D2575" t="s">
        <v>3615</v>
      </c>
      <c r="E2575" t="s">
        <v>3618</v>
      </c>
      <c r="F2575" t="str">
        <f>WORKSHEET[[#This Row],[Depart From]]&amp;"-"&amp;WORKSHEET[[#This Row],[Arrive To]]</f>
        <v>Mombasa-Tripoli</v>
      </c>
      <c r="G2575" s="2">
        <v>44804</v>
      </c>
      <c r="H2575" s="2">
        <v>44810</v>
      </c>
      <c r="I2575" s="2" t="str">
        <f t="shared" si="40"/>
        <v>Delivered</v>
      </c>
      <c r="J2575" s="2" t="str">
        <f>TEXT(WORKSHEET[[#This Row],[Offloading Date]], "mmm")</f>
        <v>Sep</v>
      </c>
      <c r="K2575" s="2" t="str">
        <f>IF(OR(WORKSHEET[[#This Row],[Year]]="", ISBLANK(WORKSHEET[[#This Row],[Year]]), WORKSHEET[[#This Row],[Year]]="null"), "Exclude", "Include")</f>
        <v>Include</v>
      </c>
      <c r="L2575" t="s">
        <v>12</v>
      </c>
      <c r="M2575" t="s">
        <v>12</v>
      </c>
      <c r="N2575" t="s">
        <v>13</v>
      </c>
      <c r="O2575">
        <v>30</v>
      </c>
      <c r="P2575">
        <v>600</v>
      </c>
      <c r="Q2575" t="s">
        <v>14</v>
      </c>
      <c r="R2575">
        <f>P2575 * _xll.XLOOKUP(Q2575,CALCULATION!$A$15:$A$17, CALCULATION!$B$15:$B$17 )</f>
        <v>600</v>
      </c>
      <c r="S2575" s="5">
        <f>O2575*P2575*_xll.XLOOKUP(Q2575,CALCULATION!$A$15:$A$17, CALCULATION!$B$15:$B$17)</f>
        <v>18000</v>
      </c>
      <c r="T2575">
        <v>300</v>
      </c>
      <c r="U2575" t="s">
        <v>14</v>
      </c>
      <c r="V2575">
        <f>T2575 * _xll.XLOOKUP(U2575,CALCULATION!$A$15:$A$17, CALCULATION!$B$15:$B$17 )</f>
        <v>300</v>
      </c>
      <c r="W2575" s="5">
        <f>O2575*T2575*_xll.XLOOKUP(U2575,CALCULATION!$A$15:$A$17, CALCULATION!$B$15:$B$17)</f>
        <v>9000</v>
      </c>
      <c r="X2575" s="5">
        <f>WORKSHEET[[#This Row],[Clients Total Cost]] / WORKSHEET[[#This Row],[Clients Rate per T2 (USD)]]</f>
        <v>30</v>
      </c>
      <c r="Y2575" s="5">
        <f>WORKSHEET[[#This Row],[Clients Rate per T2 (USD)]] - WORKSHEET[[#This Row],[Supplier Rate Per t2 (USD)]]</f>
        <v>300</v>
      </c>
      <c r="Z2575" s="5">
        <f>WORKSHEET[[#This Row],[Profit Per T]] * WORKSHEET[[#This Row],[Weight]]</f>
        <v>9000</v>
      </c>
      <c r="AA2575">
        <v>0</v>
      </c>
      <c r="AB2575" s="1">
        <v>0.89999999999999991</v>
      </c>
      <c r="AC2575" s="1">
        <v>0.60000000000000009</v>
      </c>
      <c r="AD2575" s="1">
        <v>0.75</v>
      </c>
      <c r="AE2575" s="1">
        <f>WORKSHEET[[#This Row],[Delay at toll gate in days]] +WORKSHEET[[#This Row],[Delay at workshop in days]] +WORKSHEET[[#This Row],[Delay at border in days]]</f>
        <v>2.25</v>
      </c>
    </row>
    <row r="2576" spans="1:31" x14ac:dyDescent="0.35">
      <c r="A2576" t="s">
        <v>2597</v>
      </c>
      <c r="B2576" t="s">
        <v>10</v>
      </c>
      <c r="C2576" t="s">
        <v>56</v>
      </c>
      <c r="D2576" t="s">
        <v>3615</v>
      </c>
      <c r="E2576" t="s">
        <v>3612</v>
      </c>
      <c r="F2576" t="str">
        <f>WORKSHEET[[#This Row],[Depart From]]&amp;"-"&amp;WORKSHEET[[#This Row],[Arrive To]]</f>
        <v>Mombasa-Victoria</v>
      </c>
      <c r="G2576" s="2">
        <v>44806</v>
      </c>
      <c r="H2576" s="2">
        <v>44812</v>
      </c>
      <c r="I2576" s="2" t="str">
        <f t="shared" si="40"/>
        <v>Delivered</v>
      </c>
      <c r="J2576" s="2" t="str">
        <f>TEXT(WORKSHEET[[#This Row],[Offloading Date]], "mmm")</f>
        <v>Sep</v>
      </c>
      <c r="K2576" s="2" t="str">
        <f>IF(OR(WORKSHEET[[#This Row],[Year]]="", ISBLANK(WORKSHEET[[#This Row],[Year]]), WORKSHEET[[#This Row],[Year]]="null"), "Exclude", "Include")</f>
        <v>Include</v>
      </c>
      <c r="L2576" t="s">
        <v>12</v>
      </c>
      <c r="M2576" t="s">
        <v>3624</v>
      </c>
      <c r="N2576" t="s">
        <v>13</v>
      </c>
      <c r="O2576">
        <v>30</v>
      </c>
      <c r="P2576">
        <v>600</v>
      </c>
      <c r="Q2576" t="s">
        <v>14</v>
      </c>
      <c r="R2576">
        <f>P2576 * _xll.XLOOKUP(Q2576,CALCULATION!$A$15:$A$17, CALCULATION!$B$15:$B$17 )</f>
        <v>600</v>
      </c>
      <c r="S2576" s="5">
        <f>O2576*P2576*_xll.XLOOKUP(Q2576,CALCULATION!$A$15:$A$17, CALCULATION!$B$15:$B$17)</f>
        <v>18000</v>
      </c>
      <c r="T2576">
        <v>300</v>
      </c>
      <c r="U2576" t="s">
        <v>14</v>
      </c>
      <c r="V2576">
        <f>T2576 * _xll.XLOOKUP(U2576,CALCULATION!$A$15:$A$17, CALCULATION!$B$15:$B$17 )</f>
        <v>300</v>
      </c>
      <c r="W2576" s="5">
        <f>O2576*T2576*_xll.XLOOKUP(U2576,CALCULATION!$A$15:$A$17, CALCULATION!$B$15:$B$17)</f>
        <v>9000</v>
      </c>
      <c r="X2576" s="5">
        <f>WORKSHEET[[#This Row],[Clients Total Cost]] / WORKSHEET[[#This Row],[Clients Rate per T2 (USD)]]</f>
        <v>30</v>
      </c>
      <c r="Y2576" s="5">
        <f>WORKSHEET[[#This Row],[Clients Rate per T2 (USD)]] - WORKSHEET[[#This Row],[Supplier Rate Per t2 (USD)]]</f>
        <v>300</v>
      </c>
      <c r="Z2576" s="5">
        <f>WORKSHEET[[#This Row],[Profit Per T]] * WORKSHEET[[#This Row],[Weight]]</f>
        <v>9000</v>
      </c>
      <c r="AA2576">
        <v>0</v>
      </c>
      <c r="AB2576" s="1">
        <v>0.89999999999999991</v>
      </c>
      <c r="AC2576" s="1">
        <v>0.60000000000000009</v>
      </c>
      <c r="AD2576" s="1">
        <v>0.75</v>
      </c>
      <c r="AE2576" s="1">
        <f>WORKSHEET[[#This Row],[Delay at toll gate in days]] +WORKSHEET[[#This Row],[Delay at workshop in days]] +WORKSHEET[[#This Row],[Delay at border in days]]</f>
        <v>2.25</v>
      </c>
    </row>
    <row r="2577" spans="1:31" x14ac:dyDescent="0.35">
      <c r="A2577" t="s">
        <v>2598</v>
      </c>
      <c r="B2577" t="s">
        <v>10</v>
      </c>
      <c r="C2577" t="s">
        <v>56</v>
      </c>
      <c r="D2577" t="s">
        <v>3616</v>
      </c>
      <c r="E2577" t="s">
        <v>3613</v>
      </c>
      <c r="F2577" t="str">
        <f>WORKSHEET[[#This Row],[Depart From]]&amp;"-"&amp;WORKSHEET[[#This Row],[Arrive To]]</f>
        <v>Marrakech-Sanaa</v>
      </c>
      <c r="G2577" s="2">
        <v>44806</v>
      </c>
      <c r="H2577" s="2">
        <v>44812</v>
      </c>
      <c r="I2577" s="2" t="str">
        <f t="shared" si="40"/>
        <v>Delivered</v>
      </c>
      <c r="J2577" s="2" t="str">
        <f>TEXT(WORKSHEET[[#This Row],[Offloading Date]], "mmm")</f>
        <v>Sep</v>
      </c>
      <c r="K2577" s="2" t="str">
        <f>IF(OR(WORKSHEET[[#This Row],[Year]]="", ISBLANK(WORKSHEET[[#This Row],[Year]]), WORKSHEET[[#This Row],[Year]]="null"), "Exclude", "Include")</f>
        <v>Include</v>
      </c>
      <c r="L2577" t="s">
        <v>12</v>
      </c>
      <c r="M2577" t="s">
        <v>3624</v>
      </c>
      <c r="N2577" t="s">
        <v>13</v>
      </c>
      <c r="O2577">
        <v>30</v>
      </c>
      <c r="P2577">
        <v>600</v>
      </c>
      <c r="Q2577" t="s">
        <v>14</v>
      </c>
      <c r="R2577">
        <f>P2577 * _xll.XLOOKUP(Q2577,CALCULATION!$A$15:$A$17, CALCULATION!$B$15:$B$17 )</f>
        <v>600</v>
      </c>
      <c r="S2577" s="5">
        <f>O2577*P2577*_xll.XLOOKUP(Q2577,CALCULATION!$A$15:$A$17, CALCULATION!$B$15:$B$17)</f>
        <v>18000</v>
      </c>
      <c r="T2577">
        <v>300</v>
      </c>
      <c r="U2577" t="s">
        <v>14</v>
      </c>
      <c r="V2577">
        <f>T2577 * _xll.XLOOKUP(U2577,CALCULATION!$A$15:$A$17, CALCULATION!$B$15:$B$17 )</f>
        <v>300</v>
      </c>
      <c r="W2577" s="5">
        <f>O2577*T2577*_xll.XLOOKUP(U2577,CALCULATION!$A$15:$A$17, CALCULATION!$B$15:$B$17)</f>
        <v>9000</v>
      </c>
      <c r="X2577" s="5">
        <f>WORKSHEET[[#This Row],[Clients Total Cost]] / WORKSHEET[[#This Row],[Clients Rate per T2 (USD)]]</f>
        <v>30</v>
      </c>
      <c r="Y2577" s="5">
        <f>WORKSHEET[[#This Row],[Clients Rate per T2 (USD)]] - WORKSHEET[[#This Row],[Supplier Rate Per t2 (USD)]]</f>
        <v>300</v>
      </c>
      <c r="Z2577" s="5">
        <f>WORKSHEET[[#This Row],[Profit Per T]] * WORKSHEET[[#This Row],[Weight]]</f>
        <v>9000</v>
      </c>
      <c r="AA2577">
        <v>0</v>
      </c>
      <c r="AB2577" s="1">
        <v>0.89999999999999991</v>
      </c>
      <c r="AC2577" s="1">
        <v>0.60000000000000009</v>
      </c>
      <c r="AD2577" s="1">
        <v>0.75</v>
      </c>
      <c r="AE2577" s="1">
        <f>WORKSHEET[[#This Row],[Delay at toll gate in days]] +WORKSHEET[[#This Row],[Delay at workshop in days]] +WORKSHEET[[#This Row],[Delay at border in days]]</f>
        <v>2.25</v>
      </c>
    </row>
    <row r="2578" spans="1:31" x14ac:dyDescent="0.35">
      <c r="A2578" t="s">
        <v>2599</v>
      </c>
      <c r="B2578" t="s">
        <v>10</v>
      </c>
      <c r="C2578" t="s">
        <v>56</v>
      </c>
      <c r="D2578" t="s">
        <v>3620</v>
      </c>
      <c r="E2578" t="s">
        <v>3614</v>
      </c>
      <c r="F2578" t="str">
        <f>WORKSHEET[[#This Row],[Depart From]]&amp;"-"&amp;WORKSHEET[[#This Row],[Arrive To]]</f>
        <v>Zanzibar-Alger</v>
      </c>
      <c r="G2578" s="2">
        <v>44806</v>
      </c>
      <c r="H2578" s="2">
        <v>44813</v>
      </c>
      <c r="I2578" s="2" t="str">
        <f t="shared" si="40"/>
        <v>Delivered</v>
      </c>
      <c r="J2578" s="2" t="str">
        <f>TEXT(WORKSHEET[[#This Row],[Offloading Date]], "mmm")</f>
        <v>Sep</v>
      </c>
      <c r="K2578" s="2" t="str">
        <f>IF(OR(WORKSHEET[[#This Row],[Year]]="", ISBLANK(WORKSHEET[[#This Row],[Year]]), WORKSHEET[[#This Row],[Year]]="null"), "Exclude", "Include")</f>
        <v>Include</v>
      </c>
      <c r="L2578" t="s">
        <v>12</v>
      </c>
      <c r="M2578" t="s">
        <v>3624</v>
      </c>
      <c r="N2578" t="s">
        <v>13</v>
      </c>
      <c r="O2578">
        <v>30</v>
      </c>
      <c r="P2578">
        <v>600</v>
      </c>
      <c r="Q2578" t="s">
        <v>14</v>
      </c>
      <c r="R2578">
        <f>P2578 * _xll.XLOOKUP(Q2578,CALCULATION!$A$15:$A$17, CALCULATION!$B$15:$B$17 )</f>
        <v>600</v>
      </c>
      <c r="S2578" s="5">
        <f>O2578*P2578*_xll.XLOOKUP(Q2578,CALCULATION!$A$15:$A$17, CALCULATION!$B$15:$B$17)</f>
        <v>18000</v>
      </c>
      <c r="T2578">
        <v>300</v>
      </c>
      <c r="U2578" t="s">
        <v>14</v>
      </c>
      <c r="V2578">
        <f>T2578 * _xll.XLOOKUP(U2578,CALCULATION!$A$15:$A$17, CALCULATION!$B$15:$B$17 )</f>
        <v>300</v>
      </c>
      <c r="W2578" s="5">
        <f>O2578*T2578*_xll.XLOOKUP(U2578,CALCULATION!$A$15:$A$17, CALCULATION!$B$15:$B$17)</f>
        <v>9000</v>
      </c>
      <c r="X2578" s="5">
        <f>WORKSHEET[[#This Row],[Clients Total Cost]] / WORKSHEET[[#This Row],[Clients Rate per T2 (USD)]]</f>
        <v>30</v>
      </c>
      <c r="Y2578" s="5">
        <f>WORKSHEET[[#This Row],[Clients Rate per T2 (USD)]] - WORKSHEET[[#This Row],[Supplier Rate Per t2 (USD)]]</f>
        <v>300</v>
      </c>
      <c r="Z2578" s="5">
        <f>WORKSHEET[[#This Row],[Profit Per T]] * WORKSHEET[[#This Row],[Weight]]</f>
        <v>9000</v>
      </c>
      <c r="AA2578">
        <v>0</v>
      </c>
      <c r="AB2578" s="1">
        <v>1.05</v>
      </c>
      <c r="AC2578" s="1">
        <v>0.70000000000000007</v>
      </c>
      <c r="AD2578" s="1">
        <v>0.875</v>
      </c>
      <c r="AE2578" s="1">
        <f>WORKSHEET[[#This Row],[Delay at toll gate in days]] +WORKSHEET[[#This Row],[Delay at workshop in days]] +WORKSHEET[[#This Row],[Delay at border in days]]</f>
        <v>2.625</v>
      </c>
    </row>
    <row r="2579" spans="1:31" x14ac:dyDescent="0.35">
      <c r="A2579" t="s">
        <v>2600</v>
      </c>
      <c r="B2579" t="s">
        <v>10</v>
      </c>
      <c r="C2579" t="s">
        <v>56</v>
      </c>
      <c r="D2579" t="s">
        <v>3611</v>
      </c>
      <c r="E2579" t="s">
        <v>3613</v>
      </c>
      <c r="F2579" t="str">
        <f>WORKSHEET[[#This Row],[Depart From]]&amp;"-"&amp;WORKSHEET[[#This Row],[Arrive To]]</f>
        <v>Mogadishu-Sanaa</v>
      </c>
      <c r="G2579" s="2">
        <v>44810</v>
      </c>
      <c r="H2579" s="2">
        <v>44816</v>
      </c>
      <c r="I2579" s="2" t="str">
        <f t="shared" si="40"/>
        <v>Delivered</v>
      </c>
      <c r="J2579" s="2" t="str">
        <f>TEXT(WORKSHEET[[#This Row],[Offloading Date]], "mmm")</f>
        <v>Sep</v>
      </c>
      <c r="K2579" s="2" t="str">
        <f>IF(OR(WORKSHEET[[#This Row],[Year]]="", ISBLANK(WORKSHEET[[#This Row],[Year]]), WORKSHEET[[#This Row],[Year]]="null"), "Exclude", "Include")</f>
        <v>Include</v>
      </c>
      <c r="L2579" t="s">
        <v>12</v>
      </c>
      <c r="M2579" t="s">
        <v>3624</v>
      </c>
      <c r="N2579" t="s">
        <v>13</v>
      </c>
      <c r="O2579">
        <v>30</v>
      </c>
      <c r="P2579">
        <v>600</v>
      </c>
      <c r="Q2579" t="s">
        <v>14</v>
      </c>
      <c r="R2579">
        <f>P2579 * _xll.XLOOKUP(Q2579,CALCULATION!$A$15:$A$17, CALCULATION!$B$15:$B$17 )</f>
        <v>600</v>
      </c>
      <c r="S2579" s="5">
        <f>O2579*P2579*_xll.XLOOKUP(Q2579,CALCULATION!$A$15:$A$17, CALCULATION!$B$15:$B$17)</f>
        <v>18000</v>
      </c>
      <c r="T2579">
        <v>300</v>
      </c>
      <c r="U2579" t="s">
        <v>14</v>
      </c>
      <c r="V2579">
        <f>T2579 * _xll.XLOOKUP(U2579,CALCULATION!$A$15:$A$17, CALCULATION!$B$15:$B$17 )</f>
        <v>300</v>
      </c>
      <c r="W2579" s="5">
        <f>O2579*T2579*_xll.XLOOKUP(U2579,CALCULATION!$A$15:$A$17, CALCULATION!$B$15:$B$17)</f>
        <v>9000</v>
      </c>
      <c r="X2579" s="5">
        <f>WORKSHEET[[#This Row],[Clients Total Cost]] / WORKSHEET[[#This Row],[Clients Rate per T2 (USD)]]</f>
        <v>30</v>
      </c>
      <c r="Y2579" s="5">
        <f>WORKSHEET[[#This Row],[Clients Rate per T2 (USD)]] - WORKSHEET[[#This Row],[Supplier Rate Per t2 (USD)]]</f>
        <v>300</v>
      </c>
      <c r="Z2579" s="5">
        <f>WORKSHEET[[#This Row],[Profit Per T]] * WORKSHEET[[#This Row],[Weight]]</f>
        <v>9000</v>
      </c>
      <c r="AA2579">
        <v>0</v>
      </c>
      <c r="AB2579" s="1">
        <v>0.89999999999999991</v>
      </c>
      <c r="AC2579" s="1">
        <v>0.60000000000000009</v>
      </c>
      <c r="AD2579" s="1">
        <v>0.75</v>
      </c>
      <c r="AE2579" s="1">
        <f>WORKSHEET[[#This Row],[Delay at toll gate in days]] +WORKSHEET[[#This Row],[Delay at workshop in days]] +WORKSHEET[[#This Row],[Delay at border in days]]</f>
        <v>2.25</v>
      </c>
    </row>
    <row r="2580" spans="1:31" x14ac:dyDescent="0.35">
      <c r="A2580" t="s">
        <v>2601</v>
      </c>
      <c r="B2580" t="s">
        <v>10</v>
      </c>
      <c r="C2580" t="s">
        <v>56</v>
      </c>
      <c r="D2580" t="s">
        <v>3619</v>
      </c>
      <c r="E2580" t="s">
        <v>3612</v>
      </c>
      <c r="F2580" t="str">
        <f>WORKSHEET[[#This Row],[Depart From]]&amp;"-"&amp;WORKSHEET[[#This Row],[Arrive To]]</f>
        <v>Addis Ababa-Victoria</v>
      </c>
      <c r="G2580" s="2">
        <v>44810</v>
      </c>
      <c r="H2580" s="2">
        <v>44817</v>
      </c>
      <c r="I2580" s="2" t="str">
        <f t="shared" si="40"/>
        <v>Delivered</v>
      </c>
      <c r="J2580" s="2" t="str">
        <f>TEXT(WORKSHEET[[#This Row],[Offloading Date]], "mmm")</f>
        <v>Sep</v>
      </c>
      <c r="K2580" s="2" t="str">
        <f>IF(OR(WORKSHEET[[#This Row],[Year]]="", ISBLANK(WORKSHEET[[#This Row],[Year]]), WORKSHEET[[#This Row],[Year]]="null"), "Exclude", "Include")</f>
        <v>Include</v>
      </c>
      <c r="L2580" t="s">
        <v>12</v>
      </c>
      <c r="M2580" t="s">
        <v>3624</v>
      </c>
      <c r="N2580" t="s">
        <v>13</v>
      </c>
      <c r="O2580">
        <v>30</v>
      </c>
      <c r="P2580">
        <v>600</v>
      </c>
      <c r="Q2580" t="s">
        <v>14</v>
      </c>
      <c r="R2580">
        <f>P2580 * _xll.XLOOKUP(Q2580,CALCULATION!$A$15:$A$17, CALCULATION!$B$15:$B$17 )</f>
        <v>600</v>
      </c>
      <c r="S2580" s="5">
        <f>O2580*P2580*_xll.XLOOKUP(Q2580,CALCULATION!$A$15:$A$17, CALCULATION!$B$15:$B$17)</f>
        <v>18000</v>
      </c>
      <c r="T2580">
        <v>300</v>
      </c>
      <c r="U2580" t="s">
        <v>14</v>
      </c>
      <c r="V2580">
        <f>T2580 * _xll.XLOOKUP(U2580,CALCULATION!$A$15:$A$17, CALCULATION!$B$15:$B$17 )</f>
        <v>300</v>
      </c>
      <c r="W2580" s="5">
        <f>O2580*T2580*_xll.XLOOKUP(U2580,CALCULATION!$A$15:$A$17, CALCULATION!$B$15:$B$17)</f>
        <v>9000</v>
      </c>
      <c r="X2580" s="5">
        <f>WORKSHEET[[#This Row],[Clients Total Cost]] / WORKSHEET[[#This Row],[Clients Rate per T2 (USD)]]</f>
        <v>30</v>
      </c>
      <c r="Y2580" s="5">
        <f>WORKSHEET[[#This Row],[Clients Rate per T2 (USD)]] - WORKSHEET[[#This Row],[Supplier Rate Per t2 (USD)]]</f>
        <v>300</v>
      </c>
      <c r="Z2580" s="5">
        <f>WORKSHEET[[#This Row],[Profit Per T]] * WORKSHEET[[#This Row],[Weight]]</f>
        <v>9000</v>
      </c>
      <c r="AA2580">
        <v>0</v>
      </c>
      <c r="AB2580" s="1">
        <v>1.05</v>
      </c>
      <c r="AC2580" s="1">
        <v>0.70000000000000007</v>
      </c>
      <c r="AD2580" s="1">
        <v>0.875</v>
      </c>
      <c r="AE2580" s="1">
        <f>WORKSHEET[[#This Row],[Delay at toll gate in days]] +WORKSHEET[[#This Row],[Delay at workshop in days]] +WORKSHEET[[#This Row],[Delay at border in days]]</f>
        <v>2.625</v>
      </c>
    </row>
    <row r="2581" spans="1:31" x14ac:dyDescent="0.35">
      <c r="A2581" t="s">
        <v>2602</v>
      </c>
      <c r="B2581" t="s">
        <v>10</v>
      </c>
      <c r="C2581" t="s">
        <v>56</v>
      </c>
      <c r="D2581" t="s">
        <v>3611</v>
      </c>
      <c r="E2581" t="s">
        <v>3612</v>
      </c>
      <c r="F2581" t="str">
        <f>WORKSHEET[[#This Row],[Depart From]]&amp;"-"&amp;WORKSHEET[[#This Row],[Arrive To]]</f>
        <v>Mogadishu-Victoria</v>
      </c>
      <c r="G2581" s="2">
        <v>44812</v>
      </c>
      <c r="H2581" s="2">
        <v>44817</v>
      </c>
      <c r="I2581" s="2" t="str">
        <f t="shared" si="40"/>
        <v>Delivered</v>
      </c>
      <c r="J2581" s="2" t="str">
        <f>TEXT(WORKSHEET[[#This Row],[Offloading Date]], "mmm")</f>
        <v>Sep</v>
      </c>
      <c r="K2581" s="2" t="str">
        <f>IF(OR(WORKSHEET[[#This Row],[Year]]="", ISBLANK(WORKSHEET[[#This Row],[Year]]), WORKSHEET[[#This Row],[Year]]="null"), "Exclude", "Include")</f>
        <v>Include</v>
      </c>
      <c r="L2581" t="s">
        <v>12</v>
      </c>
      <c r="M2581" t="s">
        <v>3624</v>
      </c>
      <c r="N2581" t="s">
        <v>13</v>
      </c>
      <c r="O2581">
        <v>30</v>
      </c>
      <c r="P2581">
        <v>600</v>
      </c>
      <c r="Q2581" t="s">
        <v>14</v>
      </c>
      <c r="R2581">
        <f>P2581 * _xll.XLOOKUP(Q2581,CALCULATION!$A$15:$A$17, CALCULATION!$B$15:$B$17 )</f>
        <v>600</v>
      </c>
      <c r="S2581" s="5">
        <f>O2581*P2581*_xll.XLOOKUP(Q2581,CALCULATION!$A$15:$A$17, CALCULATION!$B$15:$B$17)</f>
        <v>18000</v>
      </c>
      <c r="T2581">
        <v>300</v>
      </c>
      <c r="U2581" t="s">
        <v>14</v>
      </c>
      <c r="V2581">
        <f>T2581 * _xll.XLOOKUP(U2581,CALCULATION!$A$15:$A$17, CALCULATION!$B$15:$B$17 )</f>
        <v>300</v>
      </c>
      <c r="W2581" s="5">
        <f>O2581*T2581*_xll.XLOOKUP(U2581,CALCULATION!$A$15:$A$17, CALCULATION!$B$15:$B$17)</f>
        <v>9000</v>
      </c>
      <c r="X2581" s="5">
        <f>WORKSHEET[[#This Row],[Clients Total Cost]] / WORKSHEET[[#This Row],[Clients Rate per T2 (USD)]]</f>
        <v>30</v>
      </c>
      <c r="Y2581" s="5">
        <f>WORKSHEET[[#This Row],[Clients Rate per T2 (USD)]] - WORKSHEET[[#This Row],[Supplier Rate Per t2 (USD)]]</f>
        <v>300</v>
      </c>
      <c r="Z2581" s="5">
        <f>WORKSHEET[[#This Row],[Profit Per T]] * WORKSHEET[[#This Row],[Weight]]</f>
        <v>9000</v>
      </c>
      <c r="AA2581">
        <v>0</v>
      </c>
      <c r="AB2581" s="1">
        <v>0.75</v>
      </c>
      <c r="AC2581" s="1">
        <v>0.5</v>
      </c>
      <c r="AD2581" s="1">
        <v>0.625</v>
      </c>
      <c r="AE2581" s="1">
        <f>WORKSHEET[[#This Row],[Delay at toll gate in days]] +WORKSHEET[[#This Row],[Delay at workshop in days]] +WORKSHEET[[#This Row],[Delay at border in days]]</f>
        <v>1.875</v>
      </c>
    </row>
    <row r="2582" spans="1:31" x14ac:dyDescent="0.35">
      <c r="A2582" t="s">
        <v>2603</v>
      </c>
      <c r="B2582" t="s">
        <v>10</v>
      </c>
      <c r="C2582" t="s">
        <v>56</v>
      </c>
      <c r="D2582" t="s">
        <v>3619</v>
      </c>
      <c r="E2582" t="s">
        <v>3618</v>
      </c>
      <c r="F2582" t="str">
        <f>WORKSHEET[[#This Row],[Depart From]]&amp;"-"&amp;WORKSHEET[[#This Row],[Arrive To]]</f>
        <v>Addis Ababa-Tripoli</v>
      </c>
      <c r="G2582" s="2">
        <v>44818</v>
      </c>
      <c r="H2582" s="2" t="s">
        <v>3631</v>
      </c>
      <c r="I2582" s="2" t="str">
        <f t="shared" si="40"/>
        <v>Failed</v>
      </c>
      <c r="J2582" s="2" t="str">
        <f>TEXT(WORKSHEET[[#This Row],[Offloading Date]], "mmm")</f>
        <v>NULL</v>
      </c>
      <c r="K2582" s="2" t="str">
        <f>IF(OR(WORKSHEET[[#This Row],[Year]]="", ISBLANK(WORKSHEET[[#This Row],[Year]]), WORKSHEET[[#This Row],[Year]]="null"), "Exclude", "Include")</f>
        <v>Exclude</v>
      </c>
      <c r="L2582" t="s">
        <v>3624</v>
      </c>
      <c r="M2582" t="s">
        <v>3624</v>
      </c>
      <c r="N2582" t="s">
        <v>13</v>
      </c>
      <c r="O2582">
        <v>30</v>
      </c>
      <c r="P2582">
        <v>600</v>
      </c>
      <c r="Q2582" t="s">
        <v>14</v>
      </c>
      <c r="R2582">
        <f>P2582 * _xll.XLOOKUP(Q2582,CALCULATION!$A$15:$A$17, CALCULATION!$B$15:$B$17 )</f>
        <v>600</v>
      </c>
      <c r="S2582" s="5">
        <f>O2582*P2582*_xll.XLOOKUP(Q2582,CALCULATION!$A$15:$A$17, CALCULATION!$B$15:$B$17)</f>
        <v>18000</v>
      </c>
      <c r="T2582">
        <v>300</v>
      </c>
      <c r="U2582" t="s">
        <v>14</v>
      </c>
      <c r="V2582">
        <f>T2582 * _xll.XLOOKUP(U2582,CALCULATION!$A$15:$A$17, CALCULATION!$B$15:$B$17 )</f>
        <v>300</v>
      </c>
      <c r="W2582" s="5">
        <f>O2582*T2582*_xll.XLOOKUP(U2582,CALCULATION!$A$15:$A$17, CALCULATION!$B$15:$B$17)</f>
        <v>9000</v>
      </c>
      <c r="X2582" s="5">
        <f>WORKSHEET[[#This Row],[Clients Total Cost]] / WORKSHEET[[#This Row],[Clients Rate per T2 (USD)]]</f>
        <v>30</v>
      </c>
      <c r="Y2582" s="5">
        <f>WORKSHEET[[#This Row],[Clients Rate per T2 (USD)]] - WORKSHEET[[#This Row],[Supplier Rate Per t2 (USD)]]</f>
        <v>300</v>
      </c>
      <c r="Z2582" s="5">
        <f>WORKSHEET[[#This Row],[Profit Per T]] * WORKSHEET[[#This Row],[Weight]]</f>
        <v>9000</v>
      </c>
      <c r="AA2582">
        <v>0</v>
      </c>
      <c r="AB2582" s="1">
        <v>0</v>
      </c>
      <c r="AC2582" s="1">
        <v>0</v>
      </c>
      <c r="AD2582">
        <v>0</v>
      </c>
      <c r="AE2582" s="1">
        <f>WORKSHEET[[#This Row],[Delay at toll gate in days]] +WORKSHEET[[#This Row],[Delay at workshop in days]] +WORKSHEET[[#This Row],[Delay at border in days]]</f>
        <v>0</v>
      </c>
    </row>
    <row r="2583" spans="1:31" x14ac:dyDescent="0.35">
      <c r="A2583" t="s">
        <v>2604</v>
      </c>
      <c r="B2583" t="s">
        <v>10</v>
      </c>
      <c r="C2583" t="s">
        <v>56</v>
      </c>
      <c r="D2583" t="s">
        <v>3611</v>
      </c>
      <c r="E2583" t="s">
        <v>3614</v>
      </c>
      <c r="F2583" t="str">
        <f>WORKSHEET[[#This Row],[Depart From]]&amp;"-"&amp;WORKSHEET[[#This Row],[Arrive To]]</f>
        <v>Mogadishu-Alger</v>
      </c>
      <c r="G2583" s="2">
        <v>44813</v>
      </c>
      <c r="H2583" s="2">
        <v>44818</v>
      </c>
      <c r="I2583" s="2" t="str">
        <f t="shared" si="40"/>
        <v>Delivered</v>
      </c>
      <c r="J2583" s="2" t="str">
        <f>TEXT(WORKSHEET[[#This Row],[Offloading Date]], "mmm")</f>
        <v>Sep</v>
      </c>
      <c r="K2583" s="2" t="str">
        <f>IF(OR(WORKSHEET[[#This Row],[Year]]="", ISBLANK(WORKSHEET[[#This Row],[Year]]), WORKSHEET[[#This Row],[Year]]="null"), "Exclude", "Include")</f>
        <v>Include</v>
      </c>
      <c r="L2583" t="s">
        <v>12</v>
      </c>
      <c r="M2583" t="s">
        <v>3624</v>
      </c>
      <c r="N2583" t="s">
        <v>13</v>
      </c>
      <c r="O2583">
        <v>30</v>
      </c>
      <c r="P2583">
        <v>600</v>
      </c>
      <c r="Q2583" t="s">
        <v>14</v>
      </c>
      <c r="R2583">
        <f>P2583 * _xll.XLOOKUP(Q2583,CALCULATION!$A$15:$A$17, CALCULATION!$B$15:$B$17 )</f>
        <v>600</v>
      </c>
      <c r="S2583" s="5">
        <f>O2583*P2583*_xll.XLOOKUP(Q2583,CALCULATION!$A$15:$A$17, CALCULATION!$B$15:$B$17)</f>
        <v>18000</v>
      </c>
      <c r="T2583">
        <v>300</v>
      </c>
      <c r="U2583" t="s">
        <v>14</v>
      </c>
      <c r="V2583">
        <f>T2583 * _xll.XLOOKUP(U2583,CALCULATION!$A$15:$A$17, CALCULATION!$B$15:$B$17 )</f>
        <v>300</v>
      </c>
      <c r="W2583" s="5">
        <f>O2583*T2583*_xll.XLOOKUP(U2583,CALCULATION!$A$15:$A$17, CALCULATION!$B$15:$B$17)</f>
        <v>9000</v>
      </c>
      <c r="X2583" s="5">
        <f>WORKSHEET[[#This Row],[Clients Total Cost]] / WORKSHEET[[#This Row],[Clients Rate per T2 (USD)]]</f>
        <v>30</v>
      </c>
      <c r="Y2583" s="5">
        <f>WORKSHEET[[#This Row],[Clients Rate per T2 (USD)]] - WORKSHEET[[#This Row],[Supplier Rate Per t2 (USD)]]</f>
        <v>300</v>
      </c>
      <c r="Z2583" s="5">
        <f>WORKSHEET[[#This Row],[Profit Per T]] * WORKSHEET[[#This Row],[Weight]]</f>
        <v>9000</v>
      </c>
      <c r="AA2583">
        <v>0</v>
      </c>
      <c r="AB2583" s="1">
        <v>0.75</v>
      </c>
      <c r="AC2583" s="1">
        <v>0.5</v>
      </c>
      <c r="AD2583" s="1">
        <v>0.625</v>
      </c>
      <c r="AE2583" s="1">
        <f>WORKSHEET[[#This Row],[Delay at toll gate in days]] +WORKSHEET[[#This Row],[Delay at workshop in days]] +WORKSHEET[[#This Row],[Delay at border in days]]</f>
        <v>1.875</v>
      </c>
    </row>
    <row r="2584" spans="1:31" x14ac:dyDescent="0.35">
      <c r="A2584" t="s">
        <v>2605</v>
      </c>
      <c r="B2584" t="s">
        <v>10</v>
      </c>
      <c r="C2584" t="s">
        <v>56</v>
      </c>
      <c r="D2584" t="s">
        <v>3611</v>
      </c>
      <c r="E2584" t="s">
        <v>3617</v>
      </c>
      <c r="F2584" t="str">
        <f>WORKSHEET[[#This Row],[Depart From]]&amp;"-"&amp;WORKSHEET[[#This Row],[Arrive To]]</f>
        <v>Mogadishu-Lagos</v>
      </c>
      <c r="G2584" s="2">
        <v>44814</v>
      </c>
      <c r="H2584" s="2" t="s">
        <v>3631</v>
      </c>
      <c r="I2584" s="2" t="str">
        <f t="shared" si="40"/>
        <v>Failed</v>
      </c>
      <c r="J2584" s="2" t="str">
        <f>TEXT(WORKSHEET[[#This Row],[Offloading Date]], "mmm")</f>
        <v>NULL</v>
      </c>
      <c r="K2584" s="2" t="str">
        <f>IF(OR(WORKSHEET[[#This Row],[Year]]="", ISBLANK(WORKSHEET[[#This Row],[Year]]), WORKSHEET[[#This Row],[Year]]="null"), "Exclude", "Include")</f>
        <v>Exclude</v>
      </c>
      <c r="L2584" t="s">
        <v>12</v>
      </c>
      <c r="M2584" t="s">
        <v>3624</v>
      </c>
      <c r="N2584" t="s">
        <v>13</v>
      </c>
      <c r="O2584">
        <v>30</v>
      </c>
      <c r="P2584">
        <v>600</v>
      </c>
      <c r="Q2584" t="s">
        <v>14</v>
      </c>
      <c r="R2584">
        <f>P2584 * _xll.XLOOKUP(Q2584,CALCULATION!$A$15:$A$17, CALCULATION!$B$15:$B$17 )</f>
        <v>600</v>
      </c>
      <c r="S2584" s="5">
        <f>O2584*P2584*_xll.XLOOKUP(Q2584,CALCULATION!$A$15:$A$17, CALCULATION!$B$15:$B$17)</f>
        <v>18000</v>
      </c>
      <c r="T2584">
        <v>300</v>
      </c>
      <c r="U2584" t="s">
        <v>14</v>
      </c>
      <c r="V2584">
        <f>T2584 * _xll.XLOOKUP(U2584,CALCULATION!$A$15:$A$17, CALCULATION!$B$15:$B$17 )</f>
        <v>300</v>
      </c>
      <c r="W2584" s="5">
        <f>O2584*T2584*_xll.XLOOKUP(U2584,CALCULATION!$A$15:$A$17, CALCULATION!$B$15:$B$17)</f>
        <v>9000</v>
      </c>
      <c r="X2584" s="5">
        <f>WORKSHEET[[#This Row],[Clients Total Cost]] / WORKSHEET[[#This Row],[Clients Rate per T2 (USD)]]</f>
        <v>30</v>
      </c>
      <c r="Y2584" s="5">
        <f>WORKSHEET[[#This Row],[Clients Rate per T2 (USD)]] - WORKSHEET[[#This Row],[Supplier Rate Per t2 (USD)]]</f>
        <v>300</v>
      </c>
      <c r="Z2584" s="5">
        <f>WORKSHEET[[#This Row],[Profit Per T]] * WORKSHEET[[#This Row],[Weight]]</f>
        <v>9000</v>
      </c>
      <c r="AA2584">
        <v>0</v>
      </c>
      <c r="AB2584" s="1">
        <v>0</v>
      </c>
      <c r="AC2584" s="1">
        <v>0</v>
      </c>
      <c r="AD2584">
        <v>0</v>
      </c>
      <c r="AE2584" s="1">
        <f>WORKSHEET[[#This Row],[Delay at toll gate in days]] +WORKSHEET[[#This Row],[Delay at workshop in days]] +WORKSHEET[[#This Row],[Delay at border in days]]</f>
        <v>0</v>
      </c>
    </row>
    <row r="2585" spans="1:31" x14ac:dyDescent="0.35">
      <c r="A2585" t="s">
        <v>2606</v>
      </c>
      <c r="B2585" t="s">
        <v>10</v>
      </c>
      <c r="C2585" t="s">
        <v>56</v>
      </c>
      <c r="D2585" t="s">
        <v>3619</v>
      </c>
      <c r="E2585" t="s">
        <v>3618</v>
      </c>
      <c r="F2585" t="str">
        <f>WORKSHEET[[#This Row],[Depart From]]&amp;"-"&amp;WORKSHEET[[#This Row],[Arrive To]]</f>
        <v>Addis Ababa-Tripoli</v>
      </c>
      <c r="G2585" s="2">
        <v>44814</v>
      </c>
      <c r="H2585" s="2">
        <v>44818</v>
      </c>
      <c r="I2585" s="2" t="str">
        <f t="shared" si="40"/>
        <v>Delivered</v>
      </c>
      <c r="J2585" s="2" t="str">
        <f>TEXT(WORKSHEET[[#This Row],[Offloading Date]], "mmm")</f>
        <v>Sep</v>
      </c>
      <c r="K2585" s="2" t="str">
        <f>IF(OR(WORKSHEET[[#This Row],[Year]]="", ISBLANK(WORKSHEET[[#This Row],[Year]]), WORKSHEET[[#This Row],[Year]]="null"), "Exclude", "Include")</f>
        <v>Include</v>
      </c>
      <c r="L2585" t="s">
        <v>12</v>
      </c>
      <c r="M2585" t="s">
        <v>3624</v>
      </c>
      <c r="N2585" t="s">
        <v>13</v>
      </c>
      <c r="O2585">
        <v>30</v>
      </c>
      <c r="P2585">
        <v>600</v>
      </c>
      <c r="Q2585" t="s">
        <v>14</v>
      </c>
      <c r="R2585">
        <f>P2585 * _xll.XLOOKUP(Q2585,CALCULATION!$A$15:$A$17, CALCULATION!$B$15:$B$17 )</f>
        <v>600</v>
      </c>
      <c r="S2585" s="5">
        <f>O2585*P2585*_xll.XLOOKUP(Q2585,CALCULATION!$A$15:$A$17, CALCULATION!$B$15:$B$17)</f>
        <v>18000</v>
      </c>
      <c r="T2585">
        <v>300</v>
      </c>
      <c r="U2585" t="s">
        <v>14</v>
      </c>
      <c r="V2585">
        <f>T2585 * _xll.XLOOKUP(U2585,CALCULATION!$A$15:$A$17, CALCULATION!$B$15:$B$17 )</f>
        <v>300</v>
      </c>
      <c r="W2585" s="5">
        <f>O2585*T2585*_xll.XLOOKUP(U2585,CALCULATION!$A$15:$A$17, CALCULATION!$B$15:$B$17)</f>
        <v>9000</v>
      </c>
      <c r="X2585" s="5">
        <f>WORKSHEET[[#This Row],[Clients Total Cost]] / WORKSHEET[[#This Row],[Clients Rate per T2 (USD)]]</f>
        <v>30</v>
      </c>
      <c r="Y2585" s="5">
        <f>WORKSHEET[[#This Row],[Clients Rate per T2 (USD)]] - WORKSHEET[[#This Row],[Supplier Rate Per t2 (USD)]]</f>
        <v>300</v>
      </c>
      <c r="Z2585" s="5">
        <f>WORKSHEET[[#This Row],[Profit Per T]] * WORKSHEET[[#This Row],[Weight]]</f>
        <v>9000</v>
      </c>
      <c r="AA2585">
        <v>0</v>
      </c>
      <c r="AB2585" s="1">
        <v>0.6</v>
      </c>
      <c r="AC2585" s="1">
        <v>0.4</v>
      </c>
      <c r="AD2585" s="1">
        <v>0.5</v>
      </c>
      <c r="AE2585" s="1">
        <f>WORKSHEET[[#This Row],[Delay at toll gate in days]] +WORKSHEET[[#This Row],[Delay at workshop in days]] +WORKSHEET[[#This Row],[Delay at border in days]]</f>
        <v>1.5</v>
      </c>
    </row>
    <row r="2586" spans="1:31" x14ac:dyDescent="0.35">
      <c r="A2586" t="s">
        <v>2607</v>
      </c>
      <c r="B2586" t="s">
        <v>10</v>
      </c>
      <c r="C2586" t="s">
        <v>56</v>
      </c>
      <c r="D2586" t="s">
        <v>3615</v>
      </c>
      <c r="E2586" t="s">
        <v>3614</v>
      </c>
      <c r="F2586" t="str">
        <f>WORKSHEET[[#This Row],[Depart From]]&amp;"-"&amp;WORKSHEET[[#This Row],[Arrive To]]</f>
        <v>Mombasa-Alger</v>
      </c>
      <c r="G2586" s="2">
        <v>44813</v>
      </c>
      <c r="H2586" s="2">
        <v>44817</v>
      </c>
      <c r="I2586" s="2" t="str">
        <f t="shared" si="40"/>
        <v>Delivered</v>
      </c>
      <c r="J2586" s="2" t="str">
        <f>TEXT(WORKSHEET[[#This Row],[Offloading Date]], "mmm")</f>
        <v>Sep</v>
      </c>
      <c r="K2586" s="2" t="str">
        <f>IF(OR(WORKSHEET[[#This Row],[Year]]="", ISBLANK(WORKSHEET[[#This Row],[Year]]), WORKSHEET[[#This Row],[Year]]="null"), "Exclude", "Include")</f>
        <v>Include</v>
      </c>
      <c r="L2586" t="s">
        <v>12</v>
      </c>
      <c r="M2586" t="s">
        <v>3624</v>
      </c>
      <c r="N2586" t="s">
        <v>13</v>
      </c>
      <c r="O2586">
        <v>30</v>
      </c>
      <c r="P2586">
        <v>600</v>
      </c>
      <c r="Q2586" t="s">
        <v>14</v>
      </c>
      <c r="R2586">
        <f>P2586 * _xll.XLOOKUP(Q2586,CALCULATION!$A$15:$A$17, CALCULATION!$B$15:$B$17 )</f>
        <v>600</v>
      </c>
      <c r="S2586" s="5">
        <f>O2586*P2586*_xll.XLOOKUP(Q2586,CALCULATION!$A$15:$A$17, CALCULATION!$B$15:$B$17)</f>
        <v>18000</v>
      </c>
      <c r="T2586">
        <v>300</v>
      </c>
      <c r="U2586" t="s">
        <v>14</v>
      </c>
      <c r="V2586">
        <f>T2586 * _xll.XLOOKUP(U2586,CALCULATION!$A$15:$A$17, CALCULATION!$B$15:$B$17 )</f>
        <v>300</v>
      </c>
      <c r="W2586" s="5">
        <f>O2586*T2586*_xll.XLOOKUP(U2586,CALCULATION!$A$15:$A$17, CALCULATION!$B$15:$B$17)</f>
        <v>9000</v>
      </c>
      <c r="X2586" s="5">
        <f>WORKSHEET[[#This Row],[Clients Total Cost]] / WORKSHEET[[#This Row],[Clients Rate per T2 (USD)]]</f>
        <v>30</v>
      </c>
      <c r="Y2586" s="5">
        <f>WORKSHEET[[#This Row],[Clients Rate per T2 (USD)]] - WORKSHEET[[#This Row],[Supplier Rate Per t2 (USD)]]</f>
        <v>300</v>
      </c>
      <c r="Z2586" s="5">
        <f>WORKSHEET[[#This Row],[Profit Per T]] * WORKSHEET[[#This Row],[Weight]]</f>
        <v>9000</v>
      </c>
      <c r="AA2586">
        <v>0</v>
      </c>
      <c r="AB2586" s="1">
        <v>0.6</v>
      </c>
      <c r="AC2586" s="1">
        <v>0.4</v>
      </c>
      <c r="AD2586" s="1">
        <v>0.5</v>
      </c>
      <c r="AE2586" s="1">
        <f>WORKSHEET[[#This Row],[Delay at toll gate in days]] +WORKSHEET[[#This Row],[Delay at workshop in days]] +WORKSHEET[[#This Row],[Delay at border in days]]</f>
        <v>1.5</v>
      </c>
    </row>
    <row r="2587" spans="1:31" x14ac:dyDescent="0.35">
      <c r="A2587" t="s">
        <v>2608</v>
      </c>
      <c r="B2587" t="s">
        <v>10</v>
      </c>
      <c r="C2587" t="s">
        <v>56</v>
      </c>
      <c r="D2587" t="s">
        <v>3620</v>
      </c>
      <c r="E2587" t="s">
        <v>3614</v>
      </c>
      <c r="F2587" t="str">
        <f>WORKSHEET[[#This Row],[Depart From]]&amp;"-"&amp;WORKSHEET[[#This Row],[Arrive To]]</f>
        <v>Zanzibar-Alger</v>
      </c>
      <c r="G2587" s="2">
        <v>44814</v>
      </c>
      <c r="H2587" s="2">
        <v>44818</v>
      </c>
      <c r="I2587" s="2" t="str">
        <f t="shared" si="40"/>
        <v>Delivered</v>
      </c>
      <c r="J2587" s="2" t="str">
        <f>TEXT(WORKSHEET[[#This Row],[Offloading Date]], "mmm")</f>
        <v>Sep</v>
      </c>
      <c r="K2587" s="2" t="str">
        <f>IF(OR(WORKSHEET[[#This Row],[Year]]="", ISBLANK(WORKSHEET[[#This Row],[Year]]), WORKSHEET[[#This Row],[Year]]="null"), "Exclude", "Include")</f>
        <v>Include</v>
      </c>
      <c r="L2587" t="s">
        <v>12</v>
      </c>
      <c r="M2587" t="s">
        <v>3624</v>
      </c>
      <c r="N2587" t="s">
        <v>13</v>
      </c>
      <c r="O2587">
        <v>30</v>
      </c>
      <c r="P2587">
        <v>600</v>
      </c>
      <c r="Q2587" t="s">
        <v>14</v>
      </c>
      <c r="R2587">
        <f>P2587 * _xll.XLOOKUP(Q2587,CALCULATION!$A$15:$A$17, CALCULATION!$B$15:$B$17 )</f>
        <v>600</v>
      </c>
      <c r="S2587" s="5">
        <f>O2587*P2587*_xll.XLOOKUP(Q2587,CALCULATION!$A$15:$A$17, CALCULATION!$B$15:$B$17)</f>
        <v>18000</v>
      </c>
      <c r="T2587">
        <v>300</v>
      </c>
      <c r="U2587" t="s">
        <v>14</v>
      </c>
      <c r="V2587">
        <f>T2587 * _xll.XLOOKUP(U2587,CALCULATION!$A$15:$A$17, CALCULATION!$B$15:$B$17 )</f>
        <v>300</v>
      </c>
      <c r="W2587" s="5">
        <f>O2587*T2587*_xll.XLOOKUP(U2587,CALCULATION!$A$15:$A$17, CALCULATION!$B$15:$B$17)</f>
        <v>9000</v>
      </c>
      <c r="X2587" s="5">
        <f>WORKSHEET[[#This Row],[Clients Total Cost]] / WORKSHEET[[#This Row],[Clients Rate per T2 (USD)]]</f>
        <v>30</v>
      </c>
      <c r="Y2587" s="5">
        <f>WORKSHEET[[#This Row],[Clients Rate per T2 (USD)]] - WORKSHEET[[#This Row],[Supplier Rate Per t2 (USD)]]</f>
        <v>300</v>
      </c>
      <c r="Z2587" s="5">
        <f>WORKSHEET[[#This Row],[Profit Per T]] * WORKSHEET[[#This Row],[Weight]]</f>
        <v>9000</v>
      </c>
      <c r="AA2587">
        <v>0</v>
      </c>
      <c r="AB2587" s="1">
        <v>0.6</v>
      </c>
      <c r="AC2587" s="1">
        <v>0.4</v>
      </c>
      <c r="AD2587" s="1">
        <v>0.5</v>
      </c>
      <c r="AE2587" s="1">
        <f>WORKSHEET[[#This Row],[Delay at toll gate in days]] +WORKSHEET[[#This Row],[Delay at workshop in days]] +WORKSHEET[[#This Row],[Delay at border in days]]</f>
        <v>1.5</v>
      </c>
    </row>
    <row r="2588" spans="1:31" x14ac:dyDescent="0.35">
      <c r="A2588" t="s">
        <v>2609</v>
      </c>
      <c r="B2588" t="s">
        <v>10</v>
      </c>
      <c r="C2588" t="s">
        <v>56</v>
      </c>
      <c r="D2588" t="s">
        <v>3619</v>
      </c>
      <c r="E2588" t="s">
        <v>3613</v>
      </c>
      <c r="F2588" t="str">
        <f>WORKSHEET[[#This Row],[Depart From]]&amp;"-"&amp;WORKSHEET[[#This Row],[Arrive To]]</f>
        <v>Addis Ababa-Sanaa</v>
      </c>
      <c r="G2588" s="2">
        <v>44814</v>
      </c>
      <c r="H2588" s="2" t="s">
        <v>3631</v>
      </c>
      <c r="I2588" s="2" t="str">
        <f t="shared" si="40"/>
        <v>Failed</v>
      </c>
      <c r="J2588" s="2" t="str">
        <f>TEXT(WORKSHEET[[#This Row],[Offloading Date]], "mmm")</f>
        <v>NULL</v>
      </c>
      <c r="K2588" s="2" t="str">
        <f>IF(OR(WORKSHEET[[#This Row],[Year]]="", ISBLANK(WORKSHEET[[#This Row],[Year]]), WORKSHEET[[#This Row],[Year]]="null"), "Exclude", "Include")</f>
        <v>Exclude</v>
      </c>
      <c r="L2588" t="s">
        <v>12</v>
      </c>
      <c r="M2588" t="s">
        <v>3624</v>
      </c>
      <c r="N2588" t="s">
        <v>13</v>
      </c>
      <c r="O2588">
        <v>30</v>
      </c>
      <c r="P2588">
        <v>600</v>
      </c>
      <c r="Q2588" t="s">
        <v>14</v>
      </c>
      <c r="R2588">
        <f>P2588 * _xll.XLOOKUP(Q2588,CALCULATION!$A$15:$A$17, CALCULATION!$B$15:$B$17 )</f>
        <v>600</v>
      </c>
      <c r="S2588" s="5">
        <f>O2588*P2588*_xll.XLOOKUP(Q2588,CALCULATION!$A$15:$A$17, CALCULATION!$B$15:$B$17)</f>
        <v>18000</v>
      </c>
      <c r="T2588">
        <v>300</v>
      </c>
      <c r="U2588" t="s">
        <v>14</v>
      </c>
      <c r="V2588">
        <f>T2588 * _xll.XLOOKUP(U2588,CALCULATION!$A$15:$A$17, CALCULATION!$B$15:$B$17 )</f>
        <v>300</v>
      </c>
      <c r="W2588" s="5">
        <f>O2588*T2588*_xll.XLOOKUP(U2588,CALCULATION!$A$15:$A$17, CALCULATION!$B$15:$B$17)</f>
        <v>9000</v>
      </c>
      <c r="X2588" s="5">
        <f>WORKSHEET[[#This Row],[Clients Total Cost]] / WORKSHEET[[#This Row],[Clients Rate per T2 (USD)]]</f>
        <v>30</v>
      </c>
      <c r="Y2588" s="5">
        <f>WORKSHEET[[#This Row],[Clients Rate per T2 (USD)]] - WORKSHEET[[#This Row],[Supplier Rate Per t2 (USD)]]</f>
        <v>300</v>
      </c>
      <c r="Z2588" s="5">
        <f>WORKSHEET[[#This Row],[Profit Per T]] * WORKSHEET[[#This Row],[Weight]]</f>
        <v>9000</v>
      </c>
      <c r="AA2588">
        <v>0</v>
      </c>
      <c r="AB2588" s="1">
        <v>0</v>
      </c>
      <c r="AC2588" s="1">
        <v>0</v>
      </c>
      <c r="AD2588">
        <v>0</v>
      </c>
      <c r="AE2588" s="1">
        <f>WORKSHEET[[#This Row],[Delay at toll gate in days]] +WORKSHEET[[#This Row],[Delay at workshop in days]] +WORKSHEET[[#This Row],[Delay at border in days]]</f>
        <v>0</v>
      </c>
    </row>
    <row r="2589" spans="1:31" x14ac:dyDescent="0.35">
      <c r="A2589" t="s">
        <v>2610</v>
      </c>
      <c r="B2589" t="s">
        <v>10</v>
      </c>
      <c r="C2589" t="s">
        <v>56</v>
      </c>
      <c r="D2589" t="s">
        <v>3611</v>
      </c>
      <c r="E2589" t="s">
        <v>3618</v>
      </c>
      <c r="F2589" t="str">
        <f>WORKSHEET[[#This Row],[Depart From]]&amp;"-"&amp;WORKSHEET[[#This Row],[Arrive To]]</f>
        <v>Mogadishu-Tripoli</v>
      </c>
      <c r="G2589" s="2">
        <v>44814</v>
      </c>
      <c r="H2589" s="2" t="s">
        <v>3631</v>
      </c>
      <c r="I2589" s="2" t="str">
        <f t="shared" si="40"/>
        <v>Failed</v>
      </c>
      <c r="J2589" s="2" t="str">
        <f>TEXT(WORKSHEET[[#This Row],[Offloading Date]], "mmm")</f>
        <v>NULL</v>
      </c>
      <c r="K2589" s="2" t="str">
        <f>IF(OR(WORKSHEET[[#This Row],[Year]]="", ISBLANK(WORKSHEET[[#This Row],[Year]]), WORKSHEET[[#This Row],[Year]]="null"), "Exclude", "Include")</f>
        <v>Exclude</v>
      </c>
      <c r="L2589" t="s">
        <v>12</v>
      </c>
      <c r="M2589" t="s">
        <v>3624</v>
      </c>
      <c r="N2589" t="s">
        <v>13</v>
      </c>
      <c r="O2589">
        <v>30</v>
      </c>
      <c r="P2589">
        <v>600</v>
      </c>
      <c r="Q2589" t="s">
        <v>14</v>
      </c>
      <c r="R2589">
        <f>P2589 * _xll.XLOOKUP(Q2589,CALCULATION!$A$15:$A$17, CALCULATION!$B$15:$B$17 )</f>
        <v>600</v>
      </c>
      <c r="S2589" s="5">
        <f>O2589*P2589*_xll.XLOOKUP(Q2589,CALCULATION!$A$15:$A$17, CALCULATION!$B$15:$B$17)</f>
        <v>18000</v>
      </c>
      <c r="T2589">
        <v>300</v>
      </c>
      <c r="U2589" t="s">
        <v>14</v>
      </c>
      <c r="V2589">
        <f>T2589 * _xll.XLOOKUP(U2589,CALCULATION!$A$15:$A$17, CALCULATION!$B$15:$B$17 )</f>
        <v>300</v>
      </c>
      <c r="W2589" s="5">
        <f>O2589*T2589*_xll.XLOOKUP(U2589,CALCULATION!$A$15:$A$17, CALCULATION!$B$15:$B$17)</f>
        <v>9000</v>
      </c>
      <c r="X2589" s="5">
        <f>WORKSHEET[[#This Row],[Clients Total Cost]] / WORKSHEET[[#This Row],[Clients Rate per T2 (USD)]]</f>
        <v>30</v>
      </c>
      <c r="Y2589" s="5">
        <f>WORKSHEET[[#This Row],[Clients Rate per T2 (USD)]] - WORKSHEET[[#This Row],[Supplier Rate Per t2 (USD)]]</f>
        <v>300</v>
      </c>
      <c r="Z2589" s="5">
        <f>WORKSHEET[[#This Row],[Profit Per T]] * WORKSHEET[[#This Row],[Weight]]</f>
        <v>9000</v>
      </c>
      <c r="AA2589">
        <v>0</v>
      </c>
      <c r="AB2589" s="1">
        <v>0</v>
      </c>
      <c r="AC2589" s="1">
        <v>0</v>
      </c>
      <c r="AD2589">
        <v>0</v>
      </c>
      <c r="AE2589" s="1">
        <f>WORKSHEET[[#This Row],[Delay at toll gate in days]] +WORKSHEET[[#This Row],[Delay at workshop in days]] +WORKSHEET[[#This Row],[Delay at border in days]]</f>
        <v>0</v>
      </c>
    </row>
    <row r="2590" spans="1:31" x14ac:dyDescent="0.35">
      <c r="A2590" t="s">
        <v>2611</v>
      </c>
      <c r="B2590" t="s">
        <v>10</v>
      </c>
      <c r="C2590" t="s">
        <v>56</v>
      </c>
      <c r="D2590" t="s">
        <v>3615</v>
      </c>
      <c r="E2590" t="s">
        <v>3618</v>
      </c>
      <c r="F2590" t="str">
        <f>WORKSHEET[[#This Row],[Depart From]]&amp;"-"&amp;WORKSHEET[[#This Row],[Arrive To]]</f>
        <v>Mombasa-Tripoli</v>
      </c>
      <c r="G2590" s="2">
        <v>44814</v>
      </c>
      <c r="H2590" s="2">
        <v>44818</v>
      </c>
      <c r="I2590" s="2" t="str">
        <f t="shared" si="40"/>
        <v>Delivered</v>
      </c>
      <c r="J2590" s="2" t="str">
        <f>TEXT(WORKSHEET[[#This Row],[Offloading Date]], "mmm")</f>
        <v>Sep</v>
      </c>
      <c r="K2590" s="2" t="str">
        <f>IF(OR(WORKSHEET[[#This Row],[Year]]="", ISBLANK(WORKSHEET[[#This Row],[Year]]), WORKSHEET[[#This Row],[Year]]="null"), "Exclude", "Include")</f>
        <v>Include</v>
      </c>
      <c r="L2590" t="s">
        <v>12</v>
      </c>
      <c r="M2590" t="s">
        <v>3624</v>
      </c>
      <c r="N2590" t="s">
        <v>13</v>
      </c>
      <c r="O2590">
        <v>30</v>
      </c>
      <c r="P2590">
        <v>600</v>
      </c>
      <c r="Q2590" t="s">
        <v>14</v>
      </c>
      <c r="R2590">
        <f>P2590 * _xll.XLOOKUP(Q2590,CALCULATION!$A$15:$A$17, CALCULATION!$B$15:$B$17 )</f>
        <v>600</v>
      </c>
      <c r="S2590" s="5">
        <f>O2590*P2590*_xll.XLOOKUP(Q2590,CALCULATION!$A$15:$A$17, CALCULATION!$B$15:$B$17)</f>
        <v>18000</v>
      </c>
      <c r="T2590">
        <v>300</v>
      </c>
      <c r="U2590" t="s">
        <v>14</v>
      </c>
      <c r="V2590">
        <f>T2590 * _xll.XLOOKUP(U2590,CALCULATION!$A$15:$A$17, CALCULATION!$B$15:$B$17 )</f>
        <v>300</v>
      </c>
      <c r="W2590" s="5">
        <f>O2590*T2590*_xll.XLOOKUP(U2590,CALCULATION!$A$15:$A$17, CALCULATION!$B$15:$B$17)</f>
        <v>9000</v>
      </c>
      <c r="X2590" s="5">
        <f>WORKSHEET[[#This Row],[Clients Total Cost]] / WORKSHEET[[#This Row],[Clients Rate per T2 (USD)]]</f>
        <v>30</v>
      </c>
      <c r="Y2590" s="5">
        <f>WORKSHEET[[#This Row],[Clients Rate per T2 (USD)]] - WORKSHEET[[#This Row],[Supplier Rate Per t2 (USD)]]</f>
        <v>300</v>
      </c>
      <c r="Z2590" s="5">
        <f>WORKSHEET[[#This Row],[Profit Per T]] * WORKSHEET[[#This Row],[Weight]]</f>
        <v>9000</v>
      </c>
      <c r="AA2590">
        <v>0</v>
      </c>
      <c r="AB2590" s="1">
        <v>0.6</v>
      </c>
      <c r="AC2590" s="1">
        <v>0.4</v>
      </c>
      <c r="AD2590" s="1">
        <v>0.5</v>
      </c>
      <c r="AE2590" s="1">
        <f>WORKSHEET[[#This Row],[Delay at toll gate in days]] +WORKSHEET[[#This Row],[Delay at workshop in days]] +WORKSHEET[[#This Row],[Delay at border in days]]</f>
        <v>1.5</v>
      </c>
    </row>
    <row r="2591" spans="1:31" x14ac:dyDescent="0.35">
      <c r="A2591" t="s">
        <v>2612</v>
      </c>
      <c r="B2591" t="s">
        <v>10</v>
      </c>
      <c r="C2591" t="s">
        <v>56</v>
      </c>
      <c r="D2591" t="s">
        <v>3616</v>
      </c>
      <c r="E2591" t="s">
        <v>3618</v>
      </c>
      <c r="F2591" t="str">
        <f>WORKSHEET[[#This Row],[Depart From]]&amp;"-"&amp;WORKSHEET[[#This Row],[Arrive To]]</f>
        <v>Marrakech-Tripoli</v>
      </c>
      <c r="G2591" s="2">
        <v>44816</v>
      </c>
      <c r="H2591" s="2" t="s">
        <v>3631</v>
      </c>
      <c r="I2591" s="2" t="str">
        <f t="shared" si="40"/>
        <v>Failed</v>
      </c>
      <c r="J2591" s="2" t="str">
        <f>TEXT(WORKSHEET[[#This Row],[Offloading Date]], "mmm")</f>
        <v>NULL</v>
      </c>
      <c r="K2591" s="2" t="str">
        <f>IF(OR(WORKSHEET[[#This Row],[Year]]="", ISBLANK(WORKSHEET[[#This Row],[Year]]), WORKSHEET[[#This Row],[Year]]="null"), "Exclude", "Include")</f>
        <v>Exclude</v>
      </c>
      <c r="L2591" t="s">
        <v>12</v>
      </c>
      <c r="M2591" t="s">
        <v>3624</v>
      </c>
      <c r="N2591" t="s">
        <v>13</v>
      </c>
      <c r="O2591">
        <v>30</v>
      </c>
      <c r="P2591">
        <v>600</v>
      </c>
      <c r="Q2591" t="s">
        <v>14</v>
      </c>
      <c r="R2591">
        <f>P2591 * _xll.XLOOKUP(Q2591,CALCULATION!$A$15:$A$17, CALCULATION!$B$15:$B$17 )</f>
        <v>600</v>
      </c>
      <c r="S2591" s="5">
        <f>O2591*P2591*_xll.XLOOKUP(Q2591,CALCULATION!$A$15:$A$17, CALCULATION!$B$15:$B$17)</f>
        <v>18000</v>
      </c>
      <c r="T2591">
        <v>300</v>
      </c>
      <c r="U2591" t="s">
        <v>14</v>
      </c>
      <c r="V2591">
        <f>T2591 * _xll.XLOOKUP(U2591,CALCULATION!$A$15:$A$17, CALCULATION!$B$15:$B$17 )</f>
        <v>300</v>
      </c>
      <c r="W2591" s="5">
        <f>O2591*T2591*_xll.XLOOKUP(U2591,CALCULATION!$A$15:$A$17, CALCULATION!$B$15:$B$17)</f>
        <v>9000</v>
      </c>
      <c r="X2591" s="5">
        <f>WORKSHEET[[#This Row],[Clients Total Cost]] / WORKSHEET[[#This Row],[Clients Rate per T2 (USD)]]</f>
        <v>30</v>
      </c>
      <c r="Y2591" s="5">
        <f>WORKSHEET[[#This Row],[Clients Rate per T2 (USD)]] - WORKSHEET[[#This Row],[Supplier Rate Per t2 (USD)]]</f>
        <v>300</v>
      </c>
      <c r="Z2591" s="5">
        <f>WORKSHEET[[#This Row],[Profit Per T]] * WORKSHEET[[#This Row],[Weight]]</f>
        <v>9000</v>
      </c>
      <c r="AA2591">
        <v>0</v>
      </c>
      <c r="AB2591" s="1">
        <v>0</v>
      </c>
      <c r="AC2591" s="1">
        <v>0</v>
      </c>
      <c r="AD2591">
        <v>0</v>
      </c>
      <c r="AE2591" s="1">
        <f>WORKSHEET[[#This Row],[Delay at toll gate in days]] +WORKSHEET[[#This Row],[Delay at workshop in days]] +WORKSHEET[[#This Row],[Delay at border in days]]</f>
        <v>0</v>
      </c>
    </row>
    <row r="2592" spans="1:31" x14ac:dyDescent="0.35">
      <c r="A2592" t="s">
        <v>2613</v>
      </c>
      <c r="B2592" t="s">
        <v>10</v>
      </c>
      <c r="C2592" t="s">
        <v>56</v>
      </c>
      <c r="D2592" t="s">
        <v>3620</v>
      </c>
      <c r="E2592" t="s">
        <v>3612</v>
      </c>
      <c r="F2592" t="str">
        <f>WORKSHEET[[#This Row],[Depart From]]&amp;"-"&amp;WORKSHEET[[#This Row],[Arrive To]]</f>
        <v>Zanzibar-Victoria</v>
      </c>
      <c r="G2592" s="2">
        <v>44814</v>
      </c>
      <c r="H2592" s="2" t="s">
        <v>3631</v>
      </c>
      <c r="I2592" s="2" t="str">
        <f t="shared" si="40"/>
        <v>Failed</v>
      </c>
      <c r="J2592" s="2" t="str">
        <f>TEXT(WORKSHEET[[#This Row],[Offloading Date]], "mmm")</f>
        <v>NULL</v>
      </c>
      <c r="K2592" s="2" t="str">
        <f>IF(OR(WORKSHEET[[#This Row],[Year]]="", ISBLANK(WORKSHEET[[#This Row],[Year]]), WORKSHEET[[#This Row],[Year]]="null"), "Exclude", "Include")</f>
        <v>Exclude</v>
      </c>
      <c r="L2592" t="s">
        <v>12</v>
      </c>
      <c r="M2592" t="s">
        <v>3624</v>
      </c>
      <c r="N2592" t="s">
        <v>13</v>
      </c>
      <c r="O2592">
        <v>30</v>
      </c>
      <c r="P2592">
        <v>600</v>
      </c>
      <c r="Q2592" t="s">
        <v>14</v>
      </c>
      <c r="R2592">
        <f>P2592 * _xll.XLOOKUP(Q2592,CALCULATION!$A$15:$A$17, CALCULATION!$B$15:$B$17 )</f>
        <v>600</v>
      </c>
      <c r="S2592" s="5">
        <f>O2592*P2592*_xll.XLOOKUP(Q2592,CALCULATION!$A$15:$A$17, CALCULATION!$B$15:$B$17)</f>
        <v>18000</v>
      </c>
      <c r="T2592">
        <v>300</v>
      </c>
      <c r="U2592" t="s">
        <v>14</v>
      </c>
      <c r="V2592">
        <f>T2592 * _xll.XLOOKUP(U2592,CALCULATION!$A$15:$A$17, CALCULATION!$B$15:$B$17 )</f>
        <v>300</v>
      </c>
      <c r="W2592" s="5">
        <f>O2592*T2592*_xll.XLOOKUP(U2592,CALCULATION!$A$15:$A$17, CALCULATION!$B$15:$B$17)</f>
        <v>9000</v>
      </c>
      <c r="X2592" s="5">
        <f>WORKSHEET[[#This Row],[Clients Total Cost]] / WORKSHEET[[#This Row],[Clients Rate per T2 (USD)]]</f>
        <v>30</v>
      </c>
      <c r="Y2592" s="5">
        <f>WORKSHEET[[#This Row],[Clients Rate per T2 (USD)]] - WORKSHEET[[#This Row],[Supplier Rate Per t2 (USD)]]</f>
        <v>300</v>
      </c>
      <c r="Z2592" s="5">
        <f>WORKSHEET[[#This Row],[Profit Per T]] * WORKSHEET[[#This Row],[Weight]]</f>
        <v>9000</v>
      </c>
      <c r="AA2592">
        <v>0</v>
      </c>
      <c r="AB2592" s="1">
        <v>0</v>
      </c>
      <c r="AC2592" s="1">
        <v>0</v>
      </c>
      <c r="AD2592">
        <v>0</v>
      </c>
      <c r="AE2592" s="1">
        <f>WORKSHEET[[#This Row],[Delay at toll gate in days]] +WORKSHEET[[#This Row],[Delay at workshop in days]] +WORKSHEET[[#This Row],[Delay at border in days]]</f>
        <v>0</v>
      </c>
    </row>
    <row r="2593" spans="1:31" x14ac:dyDescent="0.35">
      <c r="A2593" t="s">
        <v>2614</v>
      </c>
      <c r="B2593" t="s">
        <v>10</v>
      </c>
      <c r="C2593" t="s">
        <v>56</v>
      </c>
      <c r="D2593" t="s">
        <v>3616</v>
      </c>
      <c r="E2593" t="s">
        <v>3614</v>
      </c>
      <c r="F2593" t="str">
        <f>WORKSHEET[[#This Row],[Depart From]]&amp;"-"&amp;WORKSHEET[[#This Row],[Arrive To]]</f>
        <v>Marrakech-Alger</v>
      </c>
      <c r="G2593" s="2">
        <v>44814</v>
      </c>
      <c r="H2593" s="2">
        <v>44818</v>
      </c>
      <c r="I2593" s="2" t="str">
        <f t="shared" si="40"/>
        <v>Delivered</v>
      </c>
      <c r="J2593" s="2" t="str">
        <f>TEXT(WORKSHEET[[#This Row],[Offloading Date]], "mmm")</f>
        <v>Sep</v>
      </c>
      <c r="K2593" s="2" t="str">
        <f>IF(OR(WORKSHEET[[#This Row],[Year]]="", ISBLANK(WORKSHEET[[#This Row],[Year]]), WORKSHEET[[#This Row],[Year]]="null"), "Exclude", "Include")</f>
        <v>Include</v>
      </c>
      <c r="L2593" t="s">
        <v>12</v>
      </c>
      <c r="M2593" t="s">
        <v>3624</v>
      </c>
      <c r="N2593" t="s">
        <v>13</v>
      </c>
      <c r="O2593">
        <v>30</v>
      </c>
      <c r="P2593">
        <v>600</v>
      </c>
      <c r="Q2593" t="s">
        <v>14</v>
      </c>
      <c r="R2593">
        <f>P2593 * _xll.XLOOKUP(Q2593,CALCULATION!$A$15:$A$17, CALCULATION!$B$15:$B$17 )</f>
        <v>600</v>
      </c>
      <c r="S2593" s="5">
        <f>O2593*P2593*_xll.XLOOKUP(Q2593,CALCULATION!$A$15:$A$17, CALCULATION!$B$15:$B$17)</f>
        <v>18000</v>
      </c>
      <c r="T2593">
        <v>300</v>
      </c>
      <c r="U2593" t="s">
        <v>14</v>
      </c>
      <c r="V2593">
        <f>T2593 * _xll.XLOOKUP(U2593,CALCULATION!$A$15:$A$17, CALCULATION!$B$15:$B$17 )</f>
        <v>300</v>
      </c>
      <c r="W2593" s="5">
        <f>O2593*T2593*_xll.XLOOKUP(U2593,CALCULATION!$A$15:$A$17, CALCULATION!$B$15:$B$17)</f>
        <v>9000</v>
      </c>
      <c r="X2593" s="5">
        <f>WORKSHEET[[#This Row],[Clients Total Cost]] / WORKSHEET[[#This Row],[Clients Rate per T2 (USD)]]</f>
        <v>30</v>
      </c>
      <c r="Y2593" s="5">
        <f>WORKSHEET[[#This Row],[Clients Rate per T2 (USD)]] - WORKSHEET[[#This Row],[Supplier Rate Per t2 (USD)]]</f>
        <v>300</v>
      </c>
      <c r="Z2593" s="5">
        <f>WORKSHEET[[#This Row],[Profit Per T]] * WORKSHEET[[#This Row],[Weight]]</f>
        <v>9000</v>
      </c>
      <c r="AA2593">
        <v>0</v>
      </c>
      <c r="AB2593" s="1">
        <v>0.6</v>
      </c>
      <c r="AC2593" s="1">
        <v>0.4</v>
      </c>
      <c r="AD2593" s="1">
        <v>0.5</v>
      </c>
      <c r="AE2593" s="1">
        <f>WORKSHEET[[#This Row],[Delay at toll gate in days]] +WORKSHEET[[#This Row],[Delay at workshop in days]] +WORKSHEET[[#This Row],[Delay at border in days]]</f>
        <v>1.5</v>
      </c>
    </row>
    <row r="2594" spans="1:31" x14ac:dyDescent="0.35">
      <c r="A2594" t="s">
        <v>2615</v>
      </c>
      <c r="B2594" t="s">
        <v>10</v>
      </c>
      <c r="C2594" t="s">
        <v>56</v>
      </c>
      <c r="D2594" t="s">
        <v>3620</v>
      </c>
      <c r="E2594" t="s">
        <v>3612</v>
      </c>
      <c r="F2594" t="str">
        <f>WORKSHEET[[#This Row],[Depart From]]&amp;"-"&amp;WORKSHEET[[#This Row],[Arrive To]]</f>
        <v>Zanzibar-Victoria</v>
      </c>
      <c r="G2594" s="2">
        <v>44816</v>
      </c>
      <c r="H2594" s="2" t="s">
        <v>3631</v>
      </c>
      <c r="I2594" s="2" t="str">
        <f t="shared" si="40"/>
        <v>Failed</v>
      </c>
      <c r="J2594" s="2" t="str">
        <f>TEXT(WORKSHEET[[#This Row],[Offloading Date]], "mmm")</f>
        <v>NULL</v>
      </c>
      <c r="K2594" s="2" t="str">
        <f>IF(OR(WORKSHEET[[#This Row],[Year]]="", ISBLANK(WORKSHEET[[#This Row],[Year]]), WORKSHEET[[#This Row],[Year]]="null"), "Exclude", "Include")</f>
        <v>Exclude</v>
      </c>
      <c r="L2594" t="s">
        <v>12</v>
      </c>
      <c r="M2594" t="s">
        <v>3624</v>
      </c>
      <c r="N2594" t="s">
        <v>13</v>
      </c>
      <c r="O2594">
        <v>30</v>
      </c>
      <c r="P2594">
        <v>600</v>
      </c>
      <c r="Q2594" t="s">
        <v>14</v>
      </c>
      <c r="R2594">
        <f>P2594 * _xll.XLOOKUP(Q2594,CALCULATION!$A$15:$A$17, CALCULATION!$B$15:$B$17 )</f>
        <v>600</v>
      </c>
      <c r="S2594" s="5">
        <f>O2594*P2594*_xll.XLOOKUP(Q2594,CALCULATION!$A$15:$A$17, CALCULATION!$B$15:$B$17)</f>
        <v>18000</v>
      </c>
      <c r="T2594">
        <v>300</v>
      </c>
      <c r="U2594" t="s">
        <v>14</v>
      </c>
      <c r="V2594">
        <f>T2594 * _xll.XLOOKUP(U2594,CALCULATION!$A$15:$A$17, CALCULATION!$B$15:$B$17 )</f>
        <v>300</v>
      </c>
      <c r="W2594" s="5">
        <f>O2594*T2594*_xll.XLOOKUP(U2594,CALCULATION!$A$15:$A$17, CALCULATION!$B$15:$B$17)</f>
        <v>9000</v>
      </c>
      <c r="X2594" s="5">
        <f>WORKSHEET[[#This Row],[Clients Total Cost]] / WORKSHEET[[#This Row],[Clients Rate per T2 (USD)]]</f>
        <v>30</v>
      </c>
      <c r="Y2594" s="5">
        <f>WORKSHEET[[#This Row],[Clients Rate per T2 (USD)]] - WORKSHEET[[#This Row],[Supplier Rate Per t2 (USD)]]</f>
        <v>300</v>
      </c>
      <c r="Z2594" s="5">
        <f>WORKSHEET[[#This Row],[Profit Per T]] * WORKSHEET[[#This Row],[Weight]]</f>
        <v>9000</v>
      </c>
      <c r="AA2594">
        <v>0</v>
      </c>
      <c r="AB2594" s="1">
        <v>0</v>
      </c>
      <c r="AC2594" s="1">
        <v>0</v>
      </c>
      <c r="AD2594">
        <v>0</v>
      </c>
      <c r="AE2594" s="1">
        <f>WORKSHEET[[#This Row],[Delay at toll gate in days]] +WORKSHEET[[#This Row],[Delay at workshop in days]] +WORKSHEET[[#This Row],[Delay at border in days]]</f>
        <v>0</v>
      </c>
    </row>
    <row r="2595" spans="1:31" x14ac:dyDescent="0.35">
      <c r="A2595" t="s">
        <v>2616</v>
      </c>
      <c r="B2595" t="s">
        <v>10</v>
      </c>
      <c r="C2595" t="s">
        <v>56</v>
      </c>
      <c r="D2595" t="s">
        <v>3616</v>
      </c>
      <c r="E2595" t="s">
        <v>3612</v>
      </c>
      <c r="F2595" t="str">
        <f>WORKSHEET[[#This Row],[Depart From]]&amp;"-"&amp;WORKSHEET[[#This Row],[Arrive To]]</f>
        <v>Marrakech-Victoria</v>
      </c>
      <c r="G2595" s="2">
        <v>44816</v>
      </c>
      <c r="H2595" s="2" t="s">
        <v>3631</v>
      </c>
      <c r="I2595" s="2" t="str">
        <f t="shared" si="40"/>
        <v>Failed</v>
      </c>
      <c r="J2595" s="2" t="str">
        <f>TEXT(WORKSHEET[[#This Row],[Offloading Date]], "mmm")</f>
        <v>NULL</v>
      </c>
      <c r="K2595" s="2" t="str">
        <f>IF(OR(WORKSHEET[[#This Row],[Year]]="", ISBLANK(WORKSHEET[[#This Row],[Year]]), WORKSHEET[[#This Row],[Year]]="null"), "Exclude", "Include")</f>
        <v>Exclude</v>
      </c>
      <c r="L2595" t="s">
        <v>12</v>
      </c>
      <c r="M2595" t="s">
        <v>3624</v>
      </c>
      <c r="N2595" t="s">
        <v>13</v>
      </c>
      <c r="O2595">
        <v>30</v>
      </c>
      <c r="P2595">
        <v>600</v>
      </c>
      <c r="Q2595" t="s">
        <v>14</v>
      </c>
      <c r="R2595">
        <f>P2595 * _xll.XLOOKUP(Q2595,CALCULATION!$A$15:$A$17, CALCULATION!$B$15:$B$17 )</f>
        <v>600</v>
      </c>
      <c r="S2595" s="5">
        <f>O2595*P2595*_xll.XLOOKUP(Q2595,CALCULATION!$A$15:$A$17, CALCULATION!$B$15:$B$17)</f>
        <v>18000</v>
      </c>
      <c r="T2595">
        <v>300</v>
      </c>
      <c r="U2595" t="s">
        <v>14</v>
      </c>
      <c r="V2595">
        <f>T2595 * _xll.XLOOKUP(U2595,CALCULATION!$A$15:$A$17, CALCULATION!$B$15:$B$17 )</f>
        <v>300</v>
      </c>
      <c r="W2595" s="5">
        <f>O2595*T2595*_xll.XLOOKUP(U2595,CALCULATION!$A$15:$A$17, CALCULATION!$B$15:$B$17)</f>
        <v>9000</v>
      </c>
      <c r="X2595" s="5">
        <f>WORKSHEET[[#This Row],[Clients Total Cost]] / WORKSHEET[[#This Row],[Clients Rate per T2 (USD)]]</f>
        <v>30</v>
      </c>
      <c r="Y2595" s="5">
        <f>WORKSHEET[[#This Row],[Clients Rate per T2 (USD)]] - WORKSHEET[[#This Row],[Supplier Rate Per t2 (USD)]]</f>
        <v>300</v>
      </c>
      <c r="Z2595" s="5">
        <f>WORKSHEET[[#This Row],[Profit Per T]] * WORKSHEET[[#This Row],[Weight]]</f>
        <v>9000</v>
      </c>
      <c r="AA2595">
        <v>0</v>
      </c>
      <c r="AB2595" s="1">
        <v>0</v>
      </c>
      <c r="AC2595" s="1">
        <v>0</v>
      </c>
      <c r="AD2595">
        <v>0</v>
      </c>
      <c r="AE2595" s="1">
        <f>WORKSHEET[[#This Row],[Delay at toll gate in days]] +WORKSHEET[[#This Row],[Delay at workshop in days]] +WORKSHEET[[#This Row],[Delay at border in days]]</f>
        <v>0</v>
      </c>
    </row>
    <row r="2596" spans="1:31" x14ac:dyDescent="0.35">
      <c r="A2596" t="s">
        <v>2617</v>
      </c>
      <c r="B2596" t="s">
        <v>10</v>
      </c>
      <c r="C2596" t="s">
        <v>56</v>
      </c>
      <c r="D2596" t="s">
        <v>3611</v>
      </c>
      <c r="E2596" t="s">
        <v>3613</v>
      </c>
      <c r="F2596" t="str">
        <f>WORKSHEET[[#This Row],[Depart From]]&amp;"-"&amp;WORKSHEET[[#This Row],[Arrive To]]</f>
        <v>Mogadishu-Sanaa</v>
      </c>
      <c r="G2596" s="2">
        <v>44816</v>
      </c>
      <c r="H2596" s="2" t="s">
        <v>3631</v>
      </c>
      <c r="I2596" s="2" t="str">
        <f t="shared" si="40"/>
        <v>Failed</v>
      </c>
      <c r="J2596" s="2" t="str">
        <f>TEXT(WORKSHEET[[#This Row],[Offloading Date]], "mmm")</f>
        <v>NULL</v>
      </c>
      <c r="K2596" s="2" t="str">
        <f>IF(OR(WORKSHEET[[#This Row],[Year]]="", ISBLANK(WORKSHEET[[#This Row],[Year]]), WORKSHEET[[#This Row],[Year]]="null"), "Exclude", "Include")</f>
        <v>Exclude</v>
      </c>
      <c r="L2596" t="s">
        <v>12</v>
      </c>
      <c r="M2596" t="s">
        <v>3624</v>
      </c>
      <c r="N2596" t="s">
        <v>13</v>
      </c>
      <c r="O2596">
        <v>30</v>
      </c>
      <c r="P2596">
        <v>600</v>
      </c>
      <c r="Q2596" t="s">
        <v>14</v>
      </c>
      <c r="R2596">
        <f>P2596 * _xll.XLOOKUP(Q2596,CALCULATION!$A$15:$A$17, CALCULATION!$B$15:$B$17 )</f>
        <v>600</v>
      </c>
      <c r="S2596" s="5">
        <f>O2596*P2596*_xll.XLOOKUP(Q2596,CALCULATION!$A$15:$A$17, CALCULATION!$B$15:$B$17)</f>
        <v>18000</v>
      </c>
      <c r="T2596">
        <v>300</v>
      </c>
      <c r="U2596" t="s">
        <v>14</v>
      </c>
      <c r="V2596">
        <f>T2596 * _xll.XLOOKUP(U2596,CALCULATION!$A$15:$A$17, CALCULATION!$B$15:$B$17 )</f>
        <v>300</v>
      </c>
      <c r="W2596" s="5">
        <f>O2596*T2596*_xll.XLOOKUP(U2596,CALCULATION!$A$15:$A$17, CALCULATION!$B$15:$B$17)</f>
        <v>9000</v>
      </c>
      <c r="X2596" s="5">
        <f>WORKSHEET[[#This Row],[Clients Total Cost]] / WORKSHEET[[#This Row],[Clients Rate per T2 (USD)]]</f>
        <v>30</v>
      </c>
      <c r="Y2596" s="5">
        <f>WORKSHEET[[#This Row],[Clients Rate per T2 (USD)]] - WORKSHEET[[#This Row],[Supplier Rate Per t2 (USD)]]</f>
        <v>300</v>
      </c>
      <c r="Z2596" s="5">
        <f>WORKSHEET[[#This Row],[Profit Per T]] * WORKSHEET[[#This Row],[Weight]]</f>
        <v>9000</v>
      </c>
      <c r="AA2596">
        <v>0</v>
      </c>
      <c r="AB2596" s="1">
        <v>0</v>
      </c>
      <c r="AC2596" s="1">
        <v>0</v>
      </c>
      <c r="AD2596">
        <v>0</v>
      </c>
      <c r="AE2596" s="1">
        <f>WORKSHEET[[#This Row],[Delay at toll gate in days]] +WORKSHEET[[#This Row],[Delay at workshop in days]] +WORKSHEET[[#This Row],[Delay at border in days]]</f>
        <v>0</v>
      </c>
    </row>
    <row r="2597" spans="1:31" x14ac:dyDescent="0.35">
      <c r="A2597" t="s">
        <v>2618</v>
      </c>
      <c r="B2597" t="s">
        <v>10</v>
      </c>
      <c r="C2597" t="s">
        <v>56</v>
      </c>
      <c r="D2597" t="s">
        <v>3611</v>
      </c>
      <c r="E2597" t="s">
        <v>3613</v>
      </c>
      <c r="F2597" t="str">
        <f>WORKSHEET[[#This Row],[Depart From]]&amp;"-"&amp;WORKSHEET[[#This Row],[Arrive To]]</f>
        <v>Mogadishu-Sanaa</v>
      </c>
      <c r="G2597" s="2">
        <v>44816</v>
      </c>
      <c r="H2597" s="2" t="s">
        <v>3631</v>
      </c>
      <c r="I2597" s="2" t="str">
        <f t="shared" si="40"/>
        <v>Failed</v>
      </c>
      <c r="J2597" s="2" t="str">
        <f>TEXT(WORKSHEET[[#This Row],[Offloading Date]], "mmm")</f>
        <v>NULL</v>
      </c>
      <c r="K2597" s="2" t="str">
        <f>IF(OR(WORKSHEET[[#This Row],[Year]]="", ISBLANK(WORKSHEET[[#This Row],[Year]]), WORKSHEET[[#This Row],[Year]]="null"), "Exclude", "Include")</f>
        <v>Exclude</v>
      </c>
      <c r="L2597" t="s">
        <v>12</v>
      </c>
      <c r="M2597" t="s">
        <v>3624</v>
      </c>
      <c r="N2597" t="s">
        <v>13</v>
      </c>
      <c r="O2597">
        <v>30</v>
      </c>
      <c r="P2597">
        <v>600</v>
      </c>
      <c r="Q2597" t="s">
        <v>14</v>
      </c>
      <c r="R2597">
        <f>P2597 * _xll.XLOOKUP(Q2597,CALCULATION!$A$15:$A$17, CALCULATION!$B$15:$B$17 )</f>
        <v>600</v>
      </c>
      <c r="S2597" s="5">
        <f>O2597*P2597*_xll.XLOOKUP(Q2597,CALCULATION!$A$15:$A$17, CALCULATION!$B$15:$B$17)</f>
        <v>18000</v>
      </c>
      <c r="T2597">
        <v>300</v>
      </c>
      <c r="U2597" t="s">
        <v>14</v>
      </c>
      <c r="V2597">
        <f>T2597 * _xll.XLOOKUP(U2597,CALCULATION!$A$15:$A$17, CALCULATION!$B$15:$B$17 )</f>
        <v>300</v>
      </c>
      <c r="W2597" s="5">
        <f>O2597*T2597*_xll.XLOOKUP(U2597,CALCULATION!$A$15:$A$17, CALCULATION!$B$15:$B$17)</f>
        <v>9000</v>
      </c>
      <c r="X2597" s="5">
        <f>WORKSHEET[[#This Row],[Clients Total Cost]] / WORKSHEET[[#This Row],[Clients Rate per T2 (USD)]]</f>
        <v>30</v>
      </c>
      <c r="Y2597" s="5">
        <f>WORKSHEET[[#This Row],[Clients Rate per T2 (USD)]] - WORKSHEET[[#This Row],[Supplier Rate Per t2 (USD)]]</f>
        <v>300</v>
      </c>
      <c r="Z2597" s="5">
        <f>WORKSHEET[[#This Row],[Profit Per T]] * WORKSHEET[[#This Row],[Weight]]</f>
        <v>9000</v>
      </c>
      <c r="AA2597">
        <v>0</v>
      </c>
      <c r="AB2597" s="1">
        <v>0</v>
      </c>
      <c r="AC2597" s="1">
        <v>0</v>
      </c>
      <c r="AD2597">
        <v>0</v>
      </c>
      <c r="AE2597" s="1">
        <f>WORKSHEET[[#This Row],[Delay at toll gate in days]] +WORKSHEET[[#This Row],[Delay at workshop in days]] +WORKSHEET[[#This Row],[Delay at border in days]]</f>
        <v>0</v>
      </c>
    </row>
    <row r="2598" spans="1:31" x14ac:dyDescent="0.35">
      <c r="A2598" t="s">
        <v>2619</v>
      </c>
      <c r="B2598" t="s">
        <v>10</v>
      </c>
      <c r="C2598" t="s">
        <v>56</v>
      </c>
      <c r="D2598" t="s">
        <v>3619</v>
      </c>
      <c r="E2598" t="s">
        <v>3617</v>
      </c>
      <c r="F2598" t="str">
        <f>WORKSHEET[[#This Row],[Depart From]]&amp;"-"&amp;WORKSHEET[[#This Row],[Arrive To]]</f>
        <v>Addis Ababa-Lagos</v>
      </c>
      <c r="G2598" s="2">
        <v>44816</v>
      </c>
      <c r="H2598" s="2" t="s">
        <v>3631</v>
      </c>
      <c r="I2598" s="2" t="str">
        <f t="shared" si="40"/>
        <v>Failed</v>
      </c>
      <c r="J2598" s="2" t="str">
        <f>TEXT(WORKSHEET[[#This Row],[Offloading Date]], "mmm")</f>
        <v>NULL</v>
      </c>
      <c r="K2598" s="2" t="str">
        <f>IF(OR(WORKSHEET[[#This Row],[Year]]="", ISBLANK(WORKSHEET[[#This Row],[Year]]), WORKSHEET[[#This Row],[Year]]="null"), "Exclude", "Include")</f>
        <v>Exclude</v>
      </c>
      <c r="L2598" t="s">
        <v>12</v>
      </c>
      <c r="M2598" t="s">
        <v>3624</v>
      </c>
      <c r="N2598" t="s">
        <v>13</v>
      </c>
      <c r="O2598">
        <v>30</v>
      </c>
      <c r="P2598">
        <v>600</v>
      </c>
      <c r="Q2598" t="s">
        <v>14</v>
      </c>
      <c r="R2598">
        <f>P2598 * _xll.XLOOKUP(Q2598,CALCULATION!$A$15:$A$17, CALCULATION!$B$15:$B$17 )</f>
        <v>600</v>
      </c>
      <c r="S2598" s="5">
        <f>O2598*P2598*_xll.XLOOKUP(Q2598,CALCULATION!$A$15:$A$17, CALCULATION!$B$15:$B$17)</f>
        <v>18000</v>
      </c>
      <c r="T2598">
        <v>300</v>
      </c>
      <c r="U2598" t="s">
        <v>14</v>
      </c>
      <c r="V2598">
        <f>T2598 * _xll.XLOOKUP(U2598,CALCULATION!$A$15:$A$17, CALCULATION!$B$15:$B$17 )</f>
        <v>300</v>
      </c>
      <c r="W2598" s="5">
        <f>O2598*T2598*_xll.XLOOKUP(U2598,CALCULATION!$A$15:$A$17, CALCULATION!$B$15:$B$17)</f>
        <v>9000</v>
      </c>
      <c r="X2598" s="5">
        <f>WORKSHEET[[#This Row],[Clients Total Cost]] / WORKSHEET[[#This Row],[Clients Rate per T2 (USD)]]</f>
        <v>30</v>
      </c>
      <c r="Y2598" s="5">
        <f>WORKSHEET[[#This Row],[Clients Rate per T2 (USD)]] - WORKSHEET[[#This Row],[Supplier Rate Per t2 (USD)]]</f>
        <v>300</v>
      </c>
      <c r="Z2598" s="5">
        <f>WORKSHEET[[#This Row],[Profit Per T]] * WORKSHEET[[#This Row],[Weight]]</f>
        <v>9000</v>
      </c>
      <c r="AA2598">
        <v>0</v>
      </c>
      <c r="AB2598" s="1">
        <v>0</v>
      </c>
      <c r="AC2598" s="1">
        <v>0</v>
      </c>
      <c r="AD2598">
        <v>0</v>
      </c>
      <c r="AE2598" s="1">
        <f>WORKSHEET[[#This Row],[Delay at toll gate in days]] +WORKSHEET[[#This Row],[Delay at workshop in days]] +WORKSHEET[[#This Row],[Delay at border in days]]</f>
        <v>0</v>
      </c>
    </row>
    <row r="2599" spans="1:31" x14ac:dyDescent="0.35">
      <c r="A2599" t="s">
        <v>2620</v>
      </c>
      <c r="B2599" t="s">
        <v>10</v>
      </c>
      <c r="C2599" t="s">
        <v>56</v>
      </c>
      <c r="D2599" t="s">
        <v>3620</v>
      </c>
      <c r="E2599" t="s">
        <v>3617</v>
      </c>
      <c r="F2599" t="str">
        <f>WORKSHEET[[#This Row],[Depart From]]&amp;"-"&amp;WORKSHEET[[#This Row],[Arrive To]]</f>
        <v>Zanzibar-Lagos</v>
      </c>
      <c r="G2599" s="2">
        <v>44795</v>
      </c>
      <c r="H2599" s="2">
        <v>44801</v>
      </c>
      <c r="I2599" s="2" t="str">
        <f t="shared" si="40"/>
        <v>Delivered</v>
      </c>
      <c r="J2599" s="2" t="str">
        <f>TEXT(WORKSHEET[[#This Row],[Offloading Date]], "mmm")</f>
        <v>Aug</v>
      </c>
      <c r="K2599" s="2" t="str">
        <f>IF(OR(WORKSHEET[[#This Row],[Year]]="", ISBLANK(WORKSHEET[[#This Row],[Year]]), WORKSHEET[[#This Row],[Year]]="null"), "Exclude", "Include")</f>
        <v>Include</v>
      </c>
      <c r="L2599" t="s">
        <v>12</v>
      </c>
      <c r="M2599" t="s">
        <v>12</v>
      </c>
      <c r="N2599" t="s">
        <v>13</v>
      </c>
      <c r="O2599">
        <v>30</v>
      </c>
      <c r="P2599">
        <v>600</v>
      </c>
      <c r="Q2599" t="s">
        <v>14</v>
      </c>
      <c r="R2599">
        <f>P2599 * _xll.XLOOKUP(Q2599,CALCULATION!$A$15:$A$17, CALCULATION!$B$15:$B$17 )</f>
        <v>600</v>
      </c>
      <c r="S2599" s="5">
        <f>O2599*P2599*_xll.XLOOKUP(Q2599,CALCULATION!$A$15:$A$17, CALCULATION!$B$15:$B$17)</f>
        <v>18000</v>
      </c>
      <c r="T2599">
        <v>300</v>
      </c>
      <c r="U2599" t="s">
        <v>14</v>
      </c>
      <c r="V2599">
        <f>T2599 * _xll.XLOOKUP(U2599,CALCULATION!$A$15:$A$17, CALCULATION!$B$15:$B$17 )</f>
        <v>300</v>
      </c>
      <c r="W2599" s="5">
        <f>O2599*T2599*_xll.XLOOKUP(U2599,CALCULATION!$A$15:$A$17, CALCULATION!$B$15:$B$17)</f>
        <v>9000</v>
      </c>
      <c r="X2599" s="5">
        <f>WORKSHEET[[#This Row],[Clients Total Cost]] / WORKSHEET[[#This Row],[Clients Rate per T2 (USD)]]</f>
        <v>30</v>
      </c>
      <c r="Y2599" s="5">
        <f>WORKSHEET[[#This Row],[Clients Rate per T2 (USD)]] - WORKSHEET[[#This Row],[Supplier Rate Per t2 (USD)]]</f>
        <v>300</v>
      </c>
      <c r="Z2599" s="5">
        <f>WORKSHEET[[#This Row],[Profit Per T]] * WORKSHEET[[#This Row],[Weight]]</f>
        <v>9000</v>
      </c>
      <c r="AA2599">
        <v>0</v>
      </c>
      <c r="AB2599" s="1">
        <v>0.89999999999999991</v>
      </c>
      <c r="AC2599" s="1">
        <v>0.60000000000000009</v>
      </c>
      <c r="AD2599" s="1">
        <v>0.75</v>
      </c>
      <c r="AE2599" s="1">
        <f>WORKSHEET[[#This Row],[Delay at toll gate in days]] +WORKSHEET[[#This Row],[Delay at workshop in days]] +WORKSHEET[[#This Row],[Delay at border in days]]</f>
        <v>2.25</v>
      </c>
    </row>
    <row r="2600" spans="1:31" x14ac:dyDescent="0.35">
      <c r="A2600" t="s">
        <v>2621</v>
      </c>
      <c r="B2600" t="s">
        <v>10</v>
      </c>
      <c r="C2600" t="s">
        <v>56</v>
      </c>
      <c r="D2600" t="s">
        <v>3611</v>
      </c>
      <c r="E2600" t="s">
        <v>3614</v>
      </c>
      <c r="F2600" t="str">
        <f>WORKSHEET[[#This Row],[Depart From]]&amp;"-"&amp;WORKSHEET[[#This Row],[Arrive To]]</f>
        <v>Mogadishu-Alger</v>
      </c>
      <c r="G2600" s="2">
        <v>44798</v>
      </c>
      <c r="H2600" s="2">
        <v>44802</v>
      </c>
      <c r="I2600" s="2" t="str">
        <f t="shared" si="40"/>
        <v>Delivered</v>
      </c>
      <c r="J2600" s="2" t="str">
        <f>TEXT(WORKSHEET[[#This Row],[Offloading Date]], "mmm")</f>
        <v>Aug</v>
      </c>
      <c r="K2600" s="2" t="str">
        <f>IF(OR(WORKSHEET[[#This Row],[Year]]="", ISBLANK(WORKSHEET[[#This Row],[Year]]), WORKSHEET[[#This Row],[Year]]="null"), "Exclude", "Include")</f>
        <v>Include</v>
      </c>
      <c r="L2600" t="s">
        <v>12</v>
      </c>
      <c r="M2600" t="s">
        <v>12</v>
      </c>
      <c r="N2600" t="s">
        <v>13</v>
      </c>
      <c r="O2600">
        <v>30</v>
      </c>
      <c r="P2600">
        <v>600</v>
      </c>
      <c r="Q2600" t="s">
        <v>14</v>
      </c>
      <c r="R2600">
        <f>P2600 * _xll.XLOOKUP(Q2600,CALCULATION!$A$15:$A$17, CALCULATION!$B$15:$B$17 )</f>
        <v>600</v>
      </c>
      <c r="S2600" s="5">
        <f>O2600*P2600*_xll.XLOOKUP(Q2600,CALCULATION!$A$15:$A$17, CALCULATION!$B$15:$B$17)</f>
        <v>18000</v>
      </c>
      <c r="T2600">
        <v>300</v>
      </c>
      <c r="U2600" t="s">
        <v>14</v>
      </c>
      <c r="V2600">
        <f>T2600 * _xll.XLOOKUP(U2600,CALCULATION!$A$15:$A$17, CALCULATION!$B$15:$B$17 )</f>
        <v>300</v>
      </c>
      <c r="W2600" s="5">
        <f>O2600*T2600*_xll.XLOOKUP(U2600,CALCULATION!$A$15:$A$17, CALCULATION!$B$15:$B$17)</f>
        <v>9000</v>
      </c>
      <c r="X2600" s="5">
        <f>WORKSHEET[[#This Row],[Clients Total Cost]] / WORKSHEET[[#This Row],[Clients Rate per T2 (USD)]]</f>
        <v>30</v>
      </c>
      <c r="Y2600" s="5">
        <f>WORKSHEET[[#This Row],[Clients Rate per T2 (USD)]] - WORKSHEET[[#This Row],[Supplier Rate Per t2 (USD)]]</f>
        <v>300</v>
      </c>
      <c r="Z2600" s="5">
        <f>WORKSHEET[[#This Row],[Profit Per T]] * WORKSHEET[[#This Row],[Weight]]</f>
        <v>9000</v>
      </c>
      <c r="AA2600">
        <v>0</v>
      </c>
      <c r="AB2600" s="1">
        <v>0.6</v>
      </c>
      <c r="AC2600" s="1">
        <v>0.4</v>
      </c>
      <c r="AD2600" s="1">
        <v>0.5</v>
      </c>
      <c r="AE2600" s="1">
        <f>WORKSHEET[[#This Row],[Delay at toll gate in days]] +WORKSHEET[[#This Row],[Delay at workshop in days]] +WORKSHEET[[#This Row],[Delay at border in days]]</f>
        <v>1.5</v>
      </c>
    </row>
    <row r="2601" spans="1:31" x14ac:dyDescent="0.35">
      <c r="A2601" t="s">
        <v>2622</v>
      </c>
      <c r="B2601" t="s">
        <v>10</v>
      </c>
      <c r="C2601" t="s">
        <v>56</v>
      </c>
      <c r="D2601" t="s">
        <v>3620</v>
      </c>
      <c r="E2601" t="s">
        <v>3614</v>
      </c>
      <c r="F2601" t="str">
        <f>WORKSHEET[[#This Row],[Depart From]]&amp;"-"&amp;WORKSHEET[[#This Row],[Arrive To]]</f>
        <v>Zanzibar-Alger</v>
      </c>
      <c r="G2601" s="2">
        <v>44798</v>
      </c>
      <c r="H2601" s="2">
        <v>44804</v>
      </c>
      <c r="I2601" s="2" t="str">
        <f t="shared" si="40"/>
        <v>Delivered</v>
      </c>
      <c r="J2601" s="2" t="str">
        <f>TEXT(WORKSHEET[[#This Row],[Offloading Date]], "mmm")</f>
        <v>Aug</v>
      </c>
      <c r="K2601" s="2" t="str">
        <f>IF(OR(WORKSHEET[[#This Row],[Year]]="", ISBLANK(WORKSHEET[[#This Row],[Year]]), WORKSHEET[[#This Row],[Year]]="null"), "Exclude", "Include")</f>
        <v>Include</v>
      </c>
      <c r="L2601" t="s">
        <v>12</v>
      </c>
      <c r="M2601" t="s">
        <v>12</v>
      </c>
      <c r="N2601" t="s">
        <v>13</v>
      </c>
      <c r="O2601">
        <v>30</v>
      </c>
      <c r="P2601">
        <v>600</v>
      </c>
      <c r="Q2601" t="s">
        <v>14</v>
      </c>
      <c r="R2601">
        <f>P2601 * _xll.XLOOKUP(Q2601,CALCULATION!$A$15:$A$17, CALCULATION!$B$15:$B$17 )</f>
        <v>600</v>
      </c>
      <c r="S2601" s="5">
        <f>O2601*P2601*_xll.XLOOKUP(Q2601,CALCULATION!$A$15:$A$17, CALCULATION!$B$15:$B$17)</f>
        <v>18000</v>
      </c>
      <c r="T2601">
        <v>300</v>
      </c>
      <c r="U2601" t="s">
        <v>14</v>
      </c>
      <c r="V2601">
        <f>T2601 * _xll.XLOOKUP(U2601,CALCULATION!$A$15:$A$17, CALCULATION!$B$15:$B$17 )</f>
        <v>300</v>
      </c>
      <c r="W2601" s="5">
        <f>O2601*T2601*_xll.XLOOKUP(U2601,CALCULATION!$A$15:$A$17, CALCULATION!$B$15:$B$17)</f>
        <v>9000</v>
      </c>
      <c r="X2601" s="5">
        <f>WORKSHEET[[#This Row],[Clients Total Cost]] / WORKSHEET[[#This Row],[Clients Rate per T2 (USD)]]</f>
        <v>30</v>
      </c>
      <c r="Y2601" s="5">
        <f>WORKSHEET[[#This Row],[Clients Rate per T2 (USD)]] - WORKSHEET[[#This Row],[Supplier Rate Per t2 (USD)]]</f>
        <v>300</v>
      </c>
      <c r="Z2601" s="5">
        <f>WORKSHEET[[#This Row],[Profit Per T]] * WORKSHEET[[#This Row],[Weight]]</f>
        <v>9000</v>
      </c>
      <c r="AA2601">
        <v>0</v>
      </c>
      <c r="AB2601" s="1">
        <v>0.89999999999999991</v>
      </c>
      <c r="AC2601" s="1">
        <v>0.60000000000000009</v>
      </c>
      <c r="AD2601" s="1">
        <v>0.75</v>
      </c>
      <c r="AE2601" s="1">
        <f>WORKSHEET[[#This Row],[Delay at toll gate in days]] +WORKSHEET[[#This Row],[Delay at workshop in days]] +WORKSHEET[[#This Row],[Delay at border in days]]</f>
        <v>2.25</v>
      </c>
    </row>
    <row r="2602" spans="1:31" x14ac:dyDescent="0.35">
      <c r="A2602" t="s">
        <v>2623</v>
      </c>
      <c r="B2602" t="s">
        <v>10</v>
      </c>
      <c r="C2602" t="s">
        <v>56</v>
      </c>
      <c r="D2602" t="s">
        <v>3615</v>
      </c>
      <c r="E2602" t="s">
        <v>3613</v>
      </c>
      <c r="F2602" t="str">
        <f>WORKSHEET[[#This Row],[Depart From]]&amp;"-"&amp;WORKSHEET[[#This Row],[Arrive To]]</f>
        <v>Mombasa-Sanaa</v>
      </c>
      <c r="G2602" s="2">
        <v>44798</v>
      </c>
      <c r="H2602" s="2">
        <v>44802</v>
      </c>
      <c r="I2602" s="2" t="str">
        <f t="shared" si="40"/>
        <v>Delivered</v>
      </c>
      <c r="J2602" s="2" t="str">
        <f>TEXT(WORKSHEET[[#This Row],[Offloading Date]], "mmm")</f>
        <v>Aug</v>
      </c>
      <c r="K2602" s="2" t="str">
        <f>IF(OR(WORKSHEET[[#This Row],[Year]]="", ISBLANK(WORKSHEET[[#This Row],[Year]]), WORKSHEET[[#This Row],[Year]]="null"), "Exclude", "Include")</f>
        <v>Include</v>
      </c>
      <c r="L2602" t="s">
        <v>12</v>
      </c>
      <c r="M2602" t="s">
        <v>12</v>
      </c>
      <c r="N2602" t="s">
        <v>13</v>
      </c>
      <c r="O2602">
        <v>30</v>
      </c>
      <c r="P2602">
        <v>600</v>
      </c>
      <c r="Q2602" t="s">
        <v>14</v>
      </c>
      <c r="R2602">
        <f>P2602 * _xll.XLOOKUP(Q2602,CALCULATION!$A$15:$A$17, CALCULATION!$B$15:$B$17 )</f>
        <v>600</v>
      </c>
      <c r="S2602" s="5">
        <f>O2602*P2602*_xll.XLOOKUP(Q2602,CALCULATION!$A$15:$A$17, CALCULATION!$B$15:$B$17)</f>
        <v>18000</v>
      </c>
      <c r="T2602">
        <v>300</v>
      </c>
      <c r="U2602" t="s">
        <v>14</v>
      </c>
      <c r="V2602">
        <f>T2602 * _xll.XLOOKUP(U2602,CALCULATION!$A$15:$A$17, CALCULATION!$B$15:$B$17 )</f>
        <v>300</v>
      </c>
      <c r="W2602" s="5">
        <f>O2602*T2602*_xll.XLOOKUP(U2602,CALCULATION!$A$15:$A$17, CALCULATION!$B$15:$B$17)</f>
        <v>9000</v>
      </c>
      <c r="X2602" s="5">
        <f>WORKSHEET[[#This Row],[Clients Total Cost]] / WORKSHEET[[#This Row],[Clients Rate per T2 (USD)]]</f>
        <v>30</v>
      </c>
      <c r="Y2602" s="5">
        <f>WORKSHEET[[#This Row],[Clients Rate per T2 (USD)]] - WORKSHEET[[#This Row],[Supplier Rate Per t2 (USD)]]</f>
        <v>300</v>
      </c>
      <c r="Z2602" s="5">
        <f>WORKSHEET[[#This Row],[Profit Per T]] * WORKSHEET[[#This Row],[Weight]]</f>
        <v>9000</v>
      </c>
      <c r="AA2602">
        <v>0</v>
      </c>
      <c r="AB2602" s="1">
        <v>0.6</v>
      </c>
      <c r="AC2602" s="1">
        <v>0.4</v>
      </c>
      <c r="AD2602" s="1">
        <v>0.5</v>
      </c>
      <c r="AE2602" s="1">
        <f>WORKSHEET[[#This Row],[Delay at toll gate in days]] +WORKSHEET[[#This Row],[Delay at workshop in days]] +WORKSHEET[[#This Row],[Delay at border in days]]</f>
        <v>1.5</v>
      </c>
    </row>
    <row r="2603" spans="1:31" x14ac:dyDescent="0.35">
      <c r="A2603" t="s">
        <v>2624</v>
      </c>
      <c r="B2603" t="s">
        <v>10</v>
      </c>
      <c r="C2603" t="s">
        <v>56</v>
      </c>
      <c r="D2603" t="s">
        <v>3616</v>
      </c>
      <c r="E2603" t="s">
        <v>3614</v>
      </c>
      <c r="F2603" t="str">
        <f>WORKSHEET[[#This Row],[Depart From]]&amp;"-"&amp;WORKSHEET[[#This Row],[Arrive To]]</f>
        <v>Marrakech-Alger</v>
      </c>
      <c r="G2603" s="2">
        <v>44802</v>
      </c>
      <c r="H2603" s="2">
        <v>44809</v>
      </c>
      <c r="I2603" s="2" t="str">
        <f t="shared" si="40"/>
        <v>Delivered</v>
      </c>
      <c r="J2603" s="2" t="str">
        <f>TEXT(WORKSHEET[[#This Row],[Offloading Date]], "mmm")</f>
        <v>Sep</v>
      </c>
      <c r="K2603" s="2" t="str">
        <f>IF(OR(WORKSHEET[[#This Row],[Year]]="", ISBLANK(WORKSHEET[[#This Row],[Year]]), WORKSHEET[[#This Row],[Year]]="null"), "Exclude", "Include")</f>
        <v>Include</v>
      </c>
      <c r="L2603" t="s">
        <v>12</v>
      </c>
      <c r="M2603" t="s">
        <v>12</v>
      </c>
      <c r="N2603" t="s">
        <v>13</v>
      </c>
      <c r="O2603">
        <v>30</v>
      </c>
      <c r="P2603">
        <v>600</v>
      </c>
      <c r="Q2603" t="s">
        <v>14</v>
      </c>
      <c r="R2603">
        <f>P2603 * _xll.XLOOKUP(Q2603,CALCULATION!$A$15:$A$17, CALCULATION!$B$15:$B$17 )</f>
        <v>600</v>
      </c>
      <c r="S2603" s="5">
        <f>O2603*P2603*_xll.XLOOKUP(Q2603,CALCULATION!$A$15:$A$17, CALCULATION!$B$15:$B$17)</f>
        <v>18000</v>
      </c>
      <c r="T2603">
        <v>300</v>
      </c>
      <c r="U2603" t="s">
        <v>14</v>
      </c>
      <c r="V2603">
        <f>T2603 * _xll.XLOOKUP(U2603,CALCULATION!$A$15:$A$17, CALCULATION!$B$15:$B$17 )</f>
        <v>300</v>
      </c>
      <c r="W2603" s="5">
        <f>O2603*T2603*_xll.XLOOKUP(U2603,CALCULATION!$A$15:$A$17, CALCULATION!$B$15:$B$17)</f>
        <v>9000</v>
      </c>
      <c r="X2603" s="5">
        <f>WORKSHEET[[#This Row],[Clients Total Cost]] / WORKSHEET[[#This Row],[Clients Rate per T2 (USD)]]</f>
        <v>30</v>
      </c>
      <c r="Y2603" s="5">
        <f>WORKSHEET[[#This Row],[Clients Rate per T2 (USD)]] - WORKSHEET[[#This Row],[Supplier Rate Per t2 (USD)]]</f>
        <v>300</v>
      </c>
      <c r="Z2603" s="5">
        <f>WORKSHEET[[#This Row],[Profit Per T]] * WORKSHEET[[#This Row],[Weight]]</f>
        <v>9000</v>
      </c>
      <c r="AA2603">
        <v>0</v>
      </c>
      <c r="AB2603" s="1">
        <v>1.05</v>
      </c>
      <c r="AC2603" s="1">
        <v>0.70000000000000007</v>
      </c>
      <c r="AD2603" s="1">
        <v>0.875</v>
      </c>
      <c r="AE2603" s="1">
        <f>WORKSHEET[[#This Row],[Delay at toll gate in days]] +WORKSHEET[[#This Row],[Delay at workshop in days]] +WORKSHEET[[#This Row],[Delay at border in days]]</f>
        <v>2.625</v>
      </c>
    </row>
    <row r="2604" spans="1:31" x14ac:dyDescent="0.35">
      <c r="A2604" t="s">
        <v>2625</v>
      </c>
      <c r="B2604" t="s">
        <v>10</v>
      </c>
      <c r="C2604" t="s">
        <v>56</v>
      </c>
      <c r="D2604" t="s">
        <v>3611</v>
      </c>
      <c r="E2604" t="s">
        <v>3613</v>
      </c>
      <c r="F2604" t="str">
        <f>WORKSHEET[[#This Row],[Depart From]]&amp;"-"&amp;WORKSHEET[[#This Row],[Arrive To]]</f>
        <v>Mogadishu-Sanaa</v>
      </c>
      <c r="G2604" s="2">
        <v>44798</v>
      </c>
      <c r="H2604" s="2">
        <v>44803</v>
      </c>
      <c r="I2604" s="2" t="str">
        <f t="shared" si="40"/>
        <v>Delivered</v>
      </c>
      <c r="J2604" s="2" t="str">
        <f>TEXT(WORKSHEET[[#This Row],[Offloading Date]], "mmm")</f>
        <v>Aug</v>
      </c>
      <c r="K2604" s="2" t="str">
        <f>IF(OR(WORKSHEET[[#This Row],[Year]]="", ISBLANK(WORKSHEET[[#This Row],[Year]]), WORKSHEET[[#This Row],[Year]]="null"), "Exclude", "Include")</f>
        <v>Include</v>
      </c>
      <c r="L2604" t="s">
        <v>12</v>
      </c>
      <c r="M2604" t="s">
        <v>12</v>
      </c>
      <c r="N2604" t="s">
        <v>13</v>
      </c>
      <c r="O2604">
        <v>30</v>
      </c>
      <c r="P2604">
        <v>600</v>
      </c>
      <c r="Q2604" t="s">
        <v>14</v>
      </c>
      <c r="R2604">
        <f>P2604 * _xll.XLOOKUP(Q2604,CALCULATION!$A$15:$A$17, CALCULATION!$B$15:$B$17 )</f>
        <v>600</v>
      </c>
      <c r="S2604" s="5">
        <f>O2604*P2604*_xll.XLOOKUP(Q2604,CALCULATION!$A$15:$A$17, CALCULATION!$B$15:$B$17)</f>
        <v>18000</v>
      </c>
      <c r="T2604">
        <v>300</v>
      </c>
      <c r="U2604" t="s">
        <v>14</v>
      </c>
      <c r="V2604">
        <f>T2604 * _xll.XLOOKUP(U2604,CALCULATION!$A$15:$A$17, CALCULATION!$B$15:$B$17 )</f>
        <v>300</v>
      </c>
      <c r="W2604" s="5">
        <f>O2604*T2604*_xll.XLOOKUP(U2604,CALCULATION!$A$15:$A$17, CALCULATION!$B$15:$B$17)</f>
        <v>9000</v>
      </c>
      <c r="X2604" s="5">
        <f>WORKSHEET[[#This Row],[Clients Total Cost]] / WORKSHEET[[#This Row],[Clients Rate per T2 (USD)]]</f>
        <v>30</v>
      </c>
      <c r="Y2604" s="5">
        <f>WORKSHEET[[#This Row],[Clients Rate per T2 (USD)]] - WORKSHEET[[#This Row],[Supplier Rate Per t2 (USD)]]</f>
        <v>300</v>
      </c>
      <c r="Z2604" s="5">
        <f>WORKSHEET[[#This Row],[Profit Per T]] * WORKSHEET[[#This Row],[Weight]]</f>
        <v>9000</v>
      </c>
      <c r="AA2604">
        <v>0</v>
      </c>
      <c r="AB2604" s="1">
        <v>0.75</v>
      </c>
      <c r="AC2604" s="1">
        <v>0.5</v>
      </c>
      <c r="AD2604" s="1">
        <v>0.625</v>
      </c>
      <c r="AE2604" s="1">
        <f>WORKSHEET[[#This Row],[Delay at toll gate in days]] +WORKSHEET[[#This Row],[Delay at workshop in days]] +WORKSHEET[[#This Row],[Delay at border in days]]</f>
        <v>1.875</v>
      </c>
    </row>
    <row r="2605" spans="1:31" x14ac:dyDescent="0.35">
      <c r="A2605" t="s">
        <v>2626</v>
      </c>
      <c r="B2605" t="s">
        <v>10</v>
      </c>
      <c r="C2605" t="s">
        <v>56</v>
      </c>
      <c r="D2605" t="s">
        <v>3615</v>
      </c>
      <c r="E2605" t="s">
        <v>3614</v>
      </c>
      <c r="F2605" t="str">
        <f>WORKSHEET[[#This Row],[Depart From]]&amp;"-"&amp;WORKSHEET[[#This Row],[Arrive To]]</f>
        <v>Mombasa-Alger</v>
      </c>
      <c r="G2605" s="2">
        <v>44803</v>
      </c>
      <c r="H2605" s="2">
        <v>44809</v>
      </c>
      <c r="I2605" s="2" t="str">
        <f t="shared" si="40"/>
        <v>Delivered</v>
      </c>
      <c r="J2605" s="2" t="str">
        <f>TEXT(WORKSHEET[[#This Row],[Offloading Date]], "mmm")</f>
        <v>Sep</v>
      </c>
      <c r="K2605" s="2" t="str">
        <f>IF(OR(WORKSHEET[[#This Row],[Year]]="", ISBLANK(WORKSHEET[[#This Row],[Year]]), WORKSHEET[[#This Row],[Year]]="null"), "Exclude", "Include")</f>
        <v>Include</v>
      </c>
      <c r="L2605" t="s">
        <v>12</v>
      </c>
      <c r="M2605" t="s">
        <v>12</v>
      </c>
      <c r="N2605" t="s">
        <v>13</v>
      </c>
      <c r="O2605">
        <v>30</v>
      </c>
      <c r="P2605">
        <v>600</v>
      </c>
      <c r="Q2605" t="s">
        <v>14</v>
      </c>
      <c r="R2605">
        <f>P2605 * _xll.XLOOKUP(Q2605,CALCULATION!$A$15:$A$17, CALCULATION!$B$15:$B$17 )</f>
        <v>600</v>
      </c>
      <c r="S2605" s="5">
        <f>O2605*P2605*_xll.XLOOKUP(Q2605,CALCULATION!$A$15:$A$17, CALCULATION!$B$15:$B$17)</f>
        <v>18000</v>
      </c>
      <c r="T2605">
        <v>300</v>
      </c>
      <c r="U2605" t="s">
        <v>14</v>
      </c>
      <c r="V2605">
        <f>T2605 * _xll.XLOOKUP(U2605,CALCULATION!$A$15:$A$17, CALCULATION!$B$15:$B$17 )</f>
        <v>300</v>
      </c>
      <c r="W2605" s="5">
        <f>O2605*T2605*_xll.XLOOKUP(U2605,CALCULATION!$A$15:$A$17, CALCULATION!$B$15:$B$17)</f>
        <v>9000</v>
      </c>
      <c r="X2605" s="5">
        <f>WORKSHEET[[#This Row],[Clients Total Cost]] / WORKSHEET[[#This Row],[Clients Rate per T2 (USD)]]</f>
        <v>30</v>
      </c>
      <c r="Y2605" s="5">
        <f>WORKSHEET[[#This Row],[Clients Rate per T2 (USD)]] - WORKSHEET[[#This Row],[Supplier Rate Per t2 (USD)]]</f>
        <v>300</v>
      </c>
      <c r="Z2605" s="5">
        <f>WORKSHEET[[#This Row],[Profit Per T]] * WORKSHEET[[#This Row],[Weight]]</f>
        <v>9000</v>
      </c>
      <c r="AA2605">
        <v>0</v>
      </c>
      <c r="AB2605" s="1">
        <v>0.89999999999999991</v>
      </c>
      <c r="AC2605" s="1">
        <v>0.60000000000000009</v>
      </c>
      <c r="AD2605" s="1">
        <v>0.75</v>
      </c>
      <c r="AE2605" s="1">
        <f>WORKSHEET[[#This Row],[Delay at toll gate in days]] +WORKSHEET[[#This Row],[Delay at workshop in days]] +WORKSHEET[[#This Row],[Delay at border in days]]</f>
        <v>2.25</v>
      </c>
    </row>
    <row r="2606" spans="1:31" x14ac:dyDescent="0.35">
      <c r="A2606" t="s">
        <v>2627</v>
      </c>
      <c r="B2606" t="s">
        <v>10</v>
      </c>
      <c r="C2606" t="s">
        <v>56</v>
      </c>
      <c r="D2606" t="s">
        <v>3615</v>
      </c>
      <c r="E2606" t="s">
        <v>3617</v>
      </c>
      <c r="F2606" t="str">
        <f>WORKSHEET[[#This Row],[Depart From]]&amp;"-"&amp;WORKSHEET[[#This Row],[Arrive To]]</f>
        <v>Mombasa-Lagos</v>
      </c>
      <c r="G2606" s="2">
        <v>44798</v>
      </c>
      <c r="H2606" s="2">
        <v>44802</v>
      </c>
      <c r="I2606" s="2" t="str">
        <f t="shared" si="40"/>
        <v>Delivered</v>
      </c>
      <c r="J2606" s="2" t="str">
        <f>TEXT(WORKSHEET[[#This Row],[Offloading Date]], "mmm")</f>
        <v>Aug</v>
      </c>
      <c r="K2606" s="2" t="str">
        <f>IF(OR(WORKSHEET[[#This Row],[Year]]="", ISBLANK(WORKSHEET[[#This Row],[Year]]), WORKSHEET[[#This Row],[Year]]="null"), "Exclude", "Include")</f>
        <v>Include</v>
      </c>
      <c r="L2606" t="s">
        <v>12</v>
      </c>
      <c r="M2606" t="s">
        <v>12</v>
      </c>
      <c r="N2606" t="s">
        <v>13</v>
      </c>
      <c r="O2606">
        <v>30</v>
      </c>
      <c r="P2606">
        <v>600</v>
      </c>
      <c r="Q2606" t="s">
        <v>14</v>
      </c>
      <c r="R2606">
        <f>P2606 * _xll.XLOOKUP(Q2606,CALCULATION!$A$15:$A$17, CALCULATION!$B$15:$B$17 )</f>
        <v>600</v>
      </c>
      <c r="S2606" s="5">
        <f>O2606*P2606*_xll.XLOOKUP(Q2606,CALCULATION!$A$15:$A$17, CALCULATION!$B$15:$B$17)</f>
        <v>18000</v>
      </c>
      <c r="T2606">
        <v>300</v>
      </c>
      <c r="U2606" t="s">
        <v>14</v>
      </c>
      <c r="V2606">
        <f>T2606 * _xll.XLOOKUP(U2606,CALCULATION!$A$15:$A$17, CALCULATION!$B$15:$B$17 )</f>
        <v>300</v>
      </c>
      <c r="W2606" s="5">
        <f>O2606*T2606*_xll.XLOOKUP(U2606,CALCULATION!$A$15:$A$17, CALCULATION!$B$15:$B$17)</f>
        <v>9000</v>
      </c>
      <c r="X2606" s="5">
        <f>WORKSHEET[[#This Row],[Clients Total Cost]] / WORKSHEET[[#This Row],[Clients Rate per T2 (USD)]]</f>
        <v>30</v>
      </c>
      <c r="Y2606" s="5">
        <f>WORKSHEET[[#This Row],[Clients Rate per T2 (USD)]] - WORKSHEET[[#This Row],[Supplier Rate Per t2 (USD)]]</f>
        <v>300</v>
      </c>
      <c r="Z2606" s="5">
        <f>WORKSHEET[[#This Row],[Profit Per T]] * WORKSHEET[[#This Row],[Weight]]</f>
        <v>9000</v>
      </c>
      <c r="AA2606">
        <v>0</v>
      </c>
      <c r="AB2606" s="1">
        <v>0.6</v>
      </c>
      <c r="AC2606" s="1">
        <v>0.4</v>
      </c>
      <c r="AD2606" s="1">
        <v>0.5</v>
      </c>
      <c r="AE2606" s="1">
        <f>WORKSHEET[[#This Row],[Delay at toll gate in days]] +WORKSHEET[[#This Row],[Delay at workshop in days]] +WORKSHEET[[#This Row],[Delay at border in days]]</f>
        <v>1.5</v>
      </c>
    </row>
    <row r="2607" spans="1:31" x14ac:dyDescent="0.35">
      <c r="A2607" t="s">
        <v>2628</v>
      </c>
      <c r="B2607" t="s">
        <v>10</v>
      </c>
      <c r="C2607" t="s">
        <v>56</v>
      </c>
      <c r="D2607" t="s">
        <v>3615</v>
      </c>
      <c r="E2607" t="s">
        <v>3618</v>
      </c>
      <c r="F2607" t="str">
        <f>WORKSHEET[[#This Row],[Depart From]]&amp;"-"&amp;WORKSHEET[[#This Row],[Arrive To]]</f>
        <v>Mombasa-Tripoli</v>
      </c>
      <c r="G2607" s="2">
        <v>44798</v>
      </c>
      <c r="H2607" s="2">
        <v>44802</v>
      </c>
      <c r="I2607" s="2" t="str">
        <f t="shared" si="40"/>
        <v>Delivered</v>
      </c>
      <c r="J2607" s="2" t="str">
        <f>TEXT(WORKSHEET[[#This Row],[Offloading Date]], "mmm")</f>
        <v>Aug</v>
      </c>
      <c r="K2607" s="2" t="str">
        <f>IF(OR(WORKSHEET[[#This Row],[Year]]="", ISBLANK(WORKSHEET[[#This Row],[Year]]), WORKSHEET[[#This Row],[Year]]="null"), "Exclude", "Include")</f>
        <v>Include</v>
      </c>
      <c r="L2607" t="s">
        <v>12</v>
      </c>
      <c r="M2607" t="s">
        <v>12</v>
      </c>
      <c r="N2607" t="s">
        <v>13</v>
      </c>
      <c r="O2607">
        <v>30</v>
      </c>
      <c r="P2607">
        <v>600</v>
      </c>
      <c r="Q2607" t="s">
        <v>14</v>
      </c>
      <c r="R2607">
        <f>P2607 * _xll.XLOOKUP(Q2607,CALCULATION!$A$15:$A$17, CALCULATION!$B$15:$B$17 )</f>
        <v>600</v>
      </c>
      <c r="S2607" s="5">
        <f>O2607*P2607*_xll.XLOOKUP(Q2607,CALCULATION!$A$15:$A$17, CALCULATION!$B$15:$B$17)</f>
        <v>18000</v>
      </c>
      <c r="T2607">
        <v>300</v>
      </c>
      <c r="U2607" t="s">
        <v>14</v>
      </c>
      <c r="V2607">
        <f>T2607 * _xll.XLOOKUP(U2607,CALCULATION!$A$15:$A$17, CALCULATION!$B$15:$B$17 )</f>
        <v>300</v>
      </c>
      <c r="W2607" s="5">
        <f>O2607*T2607*_xll.XLOOKUP(U2607,CALCULATION!$A$15:$A$17, CALCULATION!$B$15:$B$17)</f>
        <v>9000</v>
      </c>
      <c r="X2607" s="5">
        <f>WORKSHEET[[#This Row],[Clients Total Cost]] / WORKSHEET[[#This Row],[Clients Rate per T2 (USD)]]</f>
        <v>30</v>
      </c>
      <c r="Y2607" s="5">
        <f>WORKSHEET[[#This Row],[Clients Rate per T2 (USD)]] - WORKSHEET[[#This Row],[Supplier Rate Per t2 (USD)]]</f>
        <v>300</v>
      </c>
      <c r="Z2607" s="5">
        <f>WORKSHEET[[#This Row],[Profit Per T]] * WORKSHEET[[#This Row],[Weight]]</f>
        <v>9000</v>
      </c>
      <c r="AA2607">
        <v>0</v>
      </c>
      <c r="AB2607" s="1">
        <v>0.6</v>
      </c>
      <c r="AC2607" s="1">
        <v>0.4</v>
      </c>
      <c r="AD2607" s="1">
        <v>0.5</v>
      </c>
      <c r="AE2607" s="1">
        <f>WORKSHEET[[#This Row],[Delay at toll gate in days]] +WORKSHEET[[#This Row],[Delay at workshop in days]] +WORKSHEET[[#This Row],[Delay at border in days]]</f>
        <v>1.5</v>
      </c>
    </row>
    <row r="2608" spans="1:31" x14ac:dyDescent="0.35">
      <c r="A2608" t="s">
        <v>2629</v>
      </c>
      <c r="B2608" t="s">
        <v>10</v>
      </c>
      <c r="C2608" t="s">
        <v>56</v>
      </c>
      <c r="D2608" t="s">
        <v>3620</v>
      </c>
      <c r="E2608" t="s">
        <v>3612</v>
      </c>
      <c r="F2608" t="str">
        <f>WORKSHEET[[#This Row],[Depart From]]&amp;"-"&amp;WORKSHEET[[#This Row],[Arrive To]]</f>
        <v>Zanzibar-Victoria</v>
      </c>
      <c r="G2608" s="2">
        <v>44798</v>
      </c>
      <c r="H2608" s="2">
        <v>44802</v>
      </c>
      <c r="I2608" s="2" t="str">
        <f t="shared" si="40"/>
        <v>Delivered</v>
      </c>
      <c r="J2608" s="2" t="str">
        <f>TEXT(WORKSHEET[[#This Row],[Offloading Date]], "mmm")</f>
        <v>Aug</v>
      </c>
      <c r="K2608" s="2" t="str">
        <f>IF(OR(WORKSHEET[[#This Row],[Year]]="", ISBLANK(WORKSHEET[[#This Row],[Year]]), WORKSHEET[[#This Row],[Year]]="null"), "Exclude", "Include")</f>
        <v>Include</v>
      </c>
      <c r="L2608" t="s">
        <v>12</v>
      </c>
      <c r="M2608" t="s">
        <v>12</v>
      </c>
      <c r="N2608" t="s">
        <v>13</v>
      </c>
      <c r="O2608">
        <v>30</v>
      </c>
      <c r="P2608">
        <v>600</v>
      </c>
      <c r="Q2608" t="s">
        <v>14</v>
      </c>
      <c r="R2608">
        <f>P2608 * _xll.XLOOKUP(Q2608,CALCULATION!$A$15:$A$17, CALCULATION!$B$15:$B$17 )</f>
        <v>600</v>
      </c>
      <c r="S2608" s="5">
        <f>O2608*P2608*_xll.XLOOKUP(Q2608,CALCULATION!$A$15:$A$17, CALCULATION!$B$15:$B$17)</f>
        <v>18000</v>
      </c>
      <c r="T2608">
        <v>300</v>
      </c>
      <c r="U2608" t="s">
        <v>14</v>
      </c>
      <c r="V2608">
        <f>T2608 * _xll.XLOOKUP(U2608,CALCULATION!$A$15:$A$17, CALCULATION!$B$15:$B$17 )</f>
        <v>300</v>
      </c>
      <c r="W2608" s="5">
        <f>O2608*T2608*_xll.XLOOKUP(U2608,CALCULATION!$A$15:$A$17, CALCULATION!$B$15:$B$17)</f>
        <v>9000</v>
      </c>
      <c r="X2608" s="5">
        <f>WORKSHEET[[#This Row],[Clients Total Cost]] / WORKSHEET[[#This Row],[Clients Rate per T2 (USD)]]</f>
        <v>30</v>
      </c>
      <c r="Y2608" s="5">
        <f>WORKSHEET[[#This Row],[Clients Rate per T2 (USD)]] - WORKSHEET[[#This Row],[Supplier Rate Per t2 (USD)]]</f>
        <v>300</v>
      </c>
      <c r="Z2608" s="5">
        <f>WORKSHEET[[#This Row],[Profit Per T]] * WORKSHEET[[#This Row],[Weight]]</f>
        <v>9000</v>
      </c>
      <c r="AA2608">
        <v>0</v>
      </c>
      <c r="AB2608" s="1">
        <v>0.6</v>
      </c>
      <c r="AC2608" s="1">
        <v>0.4</v>
      </c>
      <c r="AD2608" s="1">
        <v>0.5</v>
      </c>
      <c r="AE2608" s="1">
        <f>WORKSHEET[[#This Row],[Delay at toll gate in days]] +WORKSHEET[[#This Row],[Delay at workshop in days]] +WORKSHEET[[#This Row],[Delay at border in days]]</f>
        <v>1.5</v>
      </c>
    </row>
    <row r="2609" spans="1:31" x14ac:dyDescent="0.35">
      <c r="A2609" t="s">
        <v>2630</v>
      </c>
      <c r="B2609" t="s">
        <v>10</v>
      </c>
      <c r="C2609" t="s">
        <v>56</v>
      </c>
      <c r="D2609" t="s">
        <v>3615</v>
      </c>
      <c r="E2609" t="s">
        <v>3618</v>
      </c>
      <c r="F2609" t="str">
        <f>WORKSHEET[[#This Row],[Depart From]]&amp;"-"&amp;WORKSHEET[[#This Row],[Arrive To]]</f>
        <v>Mombasa-Tripoli</v>
      </c>
      <c r="G2609" s="2">
        <v>44798</v>
      </c>
      <c r="H2609" s="2">
        <v>44802</v>
      </c>
      <c r="I2609" s="2" t="str">
        <f t="shared" si="40"/>
        <v>Delivered</v>
      </c>
      <c r="J2609" s="2" t="str">
        <f>TEXT(WORKSHEET[[#This Row],[Offloading Date]], "mmm")</f>
        <v>Aug</v>
      </c>
      <c r="K2609" s="2" t="str">
        <f>IF(OR(WORKSHEET[[#This Row],[Year]]="", ISBLANK(WORKSHEET[[#This Row],[Year]]), WORKSHEET[[#This Row],[Year]]="null"), "Exclude", "Include")</f>
        <v>Include</v>
      </c>
      <c r="L2609" t="s">
        <v>12</v>
      </c>
      <c r="M2609" t="s">
        <v>12</v>
      </c>
      <c r="N2609" t="s">
        <v>13</v>
      </c>
      <c r="O2609">
        <v>30</v>
      </c>
      <c r="P2609">
        <v>600</v>
      </c>
      <c r="Q2609" t="s">
        <v>14</v>
      </c>
      <c r="R2609">
        <f>P2609 * _xll.XLOOKUP(Q2609,CALCULATION!$A$15:$A$17, CALCULATION!$B$15:$B$17 )</f>
        <v>600</v>
      </c>
      <c r="S2609" s="5">
        <f>O2609*P2609*_xll.XLOOKUP(Q2609,CALCULATION!$A$15:$A$17, CALCULATION!$B$15:$B$17)</f>
        <v>18000</v>
      </c>
      <c r="T2609">
        <v>300</v>
      </c>
      <c r="U2609" t="s">
        <v>14</v>
      </c>
      <c r="V2609">
        <f>T2609 * _xll.XLOOKUP(U2609,CALCULATION!$A$15:$A$17, CALCULATION!$B$15:$B$17 )</f>
        <v>300</v>
      </c>
      <c r="W2609" s="5">
        <f>O2609*T2609*_xll.XLOOKUP(U2609,CALCULATION!$A$15:$A$17, CALCULATION!$B$15:$B$17)</f>
        <v>9000</v>
      </c>
      <c r="X2609" s="5">
        <f>WORKSHEET[[#This Row],[Clients Total Cost]] / WORKSHEET[[#This Row],[Clients Rate per T2 (USD)]]</f>
        <v>30</v>
      </c>
      <c r="Y2609" s="5">
        <f>WORKSHEET[[#This Row],[Clients Rate per T2 (USD)]] - WORKSHEET[[#This Row],[Supplier Rate Per t2 (USD)]]</f>
        <v>300</v>
      </c>
      <c r="Z2609" s="5">
        <f>WORKSHEET[[#This Row],[Profit Per T]] * WORKSHEET[[#This Row],[Weight]]</f>
        <v>9000</v>
      </c>
      <c r="AA2609">
        <v>0</v>
      </c>
      <c r="AB2609" s="1">
        <v>0.6</v>
      </c>
      <c r="AC2609" s="1">
        <v>0.4</v>
      </c>
      <c r="AD2609" s="1">
        <v>0.5</v>
      </c>
      <c r="AE2609" s="1">
        <f>WORKSHEET[[#This Row],[Delay at toll gate in days]] +WORKSHEET[[#This Row],[Delay at workshop in days]] +WORKSHEET[[#This Row],[Delay at border in days]]</f>
        <v>1.5</v>
      </c>
    </row>
    <row r="2610" spans="1:31" x14ac:dyDescent="0.35">
      <c r="A2610" t="s">
        <v>2631</v>
      </c>
      <c r="B2610" t="s">
        <v>10</v>
      </c>
      <c r="C2610" t="s">
        <v>56</v>
      </c>
      <c r="D2610" t="s">
        <v>3619</v>
      </c>
      <c r="E2610" t="s">
        <v>3612</v>
      </c>
      <c r="F2610" t="str">
        <f>WORKSHEET[[#This Row],[Depart From]]&amp;"-"&amp;WORKSHEET[[#This Row],[Arrive To]]</f>
        <v>Addis Ababa-Victoria</v>
      </c>
      <c r="G2610" s="2">
        <v>44798</v>
      </c>
      <c r="H2610" s="2">
        <v>44802</v>
      </c>
      <c r="I2610" s="2" t="str">
        <f t="shared" si="40"/>
        <v>Delivered</v>
      </c>
      <c r="J2610" s="2" t="str">
        <f>TEXT(WORKSHEET[[#This Row],[Offloading Date]], "mmm")</f>
        <v>Aug</v>
      </c>
      <c r="K2610" s="2" t="str">
        <f>IF(OR(WORKSHEET[[#This Row],[Year]]="", ISBLANK(WORKSHEET[[#This Row],[Year]]), WORKSHEET[[#This Row],[Year]]="null"), "Exclude", "Include")</f>
        <v>Include</v>
      </c>
      <c r="L2610" t="s">
        <v>12</v>
      </c>
      <c r="M2610" t="s">
        <v>12</v>
      </c>
      <c r="N2610" t="s">
        <v>13</v>
      </c>
      <c r="O2610">
        <v>30</v>
      </c>
      <c r="P2610">
        <v>600</v>
      </c>
      <c r="Q2610" t="s">
        <v>14</v>
      </c>
      <c r="R2610">
        <f>P2610 * _xll.XLOOKUP(Q2610,CALCULATION!$A$15:$A$17, CALCULATION!$B$15:$B$17 )</f>
        <v>600</v>
      </c>
      <c r="S2610" s="5">
        <f>O2610*P2610*_xll.XLOOKUP(Q2610,CALCULATION!$A$15:$A$17, CALCULATION!$B$15:$B$17)</f>
        <v>18000</v>
      </c>
      <c r="T2610">
        <v>300</v>
      </c>
      <c r="U2610" t="s">
        <v>14</v>
      </c>
      <c r="V2610">
        <f>T2610 * _xll.XLOOKUP(U2610,CALCULATION!$A$15:$A$17, CALCULATION!$B$15:$B$17 )</f>
        <v>300</v>
      </c>
      <c r="W2610" s="5">
        <f>O2610*T2610*_xll.XLOOKUP(U2610,CALCULATION!$A$15:$A$17, CALCULATION!$B$15:$B$17)</f>
        <v>9000</v>
      </c>
      <c r="X2610" s="5">
        <f>WORKSHEET[[#This Row],[Clients Total Cost]] / WORKSHEET[[#This Row],[Clients Rate per T2 (USD)]]</f>
        <v>30</v>
      </c>
      <c r="Y2610" s="5">
        <f>WORKSHEET[[#This Row],[Clients Rate per T2 (USD)]] - WORKSHEET[[#This Row],[Supplier Rate Per t2 (USD)]]</f>
        <v>300</v>
      </c>
      <c r="Z2610" s="5">
        <f>WORKSHEET[[#This Row],[Profit Per T]] * WORKSHEET[[#This Row],[Weight]]</f>
        <v>9000</v>
      </c>
      <c r="AA2610">
        <v>0</v>
      </c>
      <c r="AB2610" s="1">
        <v>0.6</v>
      </c>
      <c r="AC2610" s="1">
        <v>0.4</v>
      </c>
      <c r="AD2610" s="1">
        <v>0.5</v>
      </c>
      <c r="AE2610" s="1">
        <f>WORKSHEET[[#This Row],[Delay at toll gate in days]] +WORKSHEET[[#This Row],[Delay at workshop in days]] +WORKSHEET[[#This Row],[Delay at border in days]]</f>
        <v>1.5</v>
      </c>
    </row>
    <row r="2611" spans="1:31" x14ac:dyDescent="0.35">
      <c r="A2611" t="s">
        <v>2632</v>
      </c>
      <c r="B2611" t="s">
        <v>10</v>
      </c>
      <c r="C2611" t="s">
        <v>56</v>
      </c>
      <c r="D2611" t="s">
        <v>3616</v>
      </c>
      <c r="E2611" t="s">
        <v>3618</v>
      </c>
      <c r="F2611" t="str">
        <f>WORKSHEET[[#This Row],[Depart From]]&amp;"-"&amp;WORKSHEET[[#This Row],[Arrive To]]</f>
        <v>Marrakech-Tripoli</v>
      </c>
      <c r="G2611" s="2">
        <v>44802</v>
      </c>
      <c r="H2611" s="2">
        <v>44809</v>
      </c>
      <c r="I2611" s="2" t="str">
        <f t="shared" si="40"/>
        <v>Delivered</v>
      </c>
      <c r="J2611" s="2" t="str">
        <f>TEXT(WORKSHEET[[#This Row],[Offloading Date]], "mmm")</f>
        <v>Sep</v>
      </c>
      <c r="K2611" s="2" t="str">
        <f>IF(OR(WORKSHEET[[#This Row],[Year]]="", ISBLANK(WORKSHEET[[#This Row],[Year]]), WORKSHEET[[#This Row],[Year]]="null"), "Exclude", "Include")</f>
        <v>Include</v>
      </c>
      <c r="L2611" t="s">
        <v>12</v>
      </c>
      <c r="M2611" t="s">
        <v>12</v>
      </c>
      <c r="N2611" t="s">
        <v>13</v>
      </c>
      <c r="O2611">
        <v>30</v>
      </c>
      <c r="P2611">
        <v>600</v>
      </c>
      <c r="Q2611" t="s">
        <v>14</v>
      </c>
      <c r="R2611">
        <f>P2611 * _xll.XLOOKUP(Q2611,CALCULATION!$A$15:$A$17, CALCULATION!$B$15:$B$17 )</f>
        <v>600</v>
      </c>
      <c r="S2611" s="5">
        <f>O2611*P2611*_xll.XLOOKUP(Q2611,CALCULATION!$A$15:$A$17, CALCULATION!$B$15:$B$17)</f>
        <v>18000</v>
      </c>
      <c r="T2611">
        <v>300</v>
      </c>
      <c r="U2611" t="s">
        <v>14</v>
      </c>
      <c r="V2611">
        <f>T2611 * _xll.XLOOKUP(U2611,CALCULATION!$A$15:$A$17, CALCULATION!$B$15:$B$17 )</f>
        <v>300</v>
      </c>
      <c r="W2611" s="5">
        <f>O2611*T2611*_xll.XLOOKUP(U2611,CALCULATION!$A$15:$A$17, CALCULATION!$B$15:$B$17)</f>
        <v>9000</v>
      </c>
      <c r="X2611" s="5">
        <f>WORKSHEET[[#This Row],[Clients Total Cost]] / WORKSHEET[[#This Row],[Clients Rate per T2 (USD)]]</f>
        <v>30</v>
      </c>
      <c r="Y2611" s="5">
        <f>WORKSHEET[[#This Row],[Clients Rate per T2 (USD)]] - WORKSHEET[[#This Row],[Supplier Rate Per t2 (USD)]]</f>
        <v>300</v>
      </c>
      <c r="Z2611" s="5">
        <f>WORKSHEET[[#This Row],[Profit Per T]] * WORKSHEET[[#This Row],[Weight]]</f>
        <v>9000</v>
      </c>
      <c r="AA2611">
        <v>0</v>
      </c>
      <c r="AB2611" s="1">
        <v>1.05</v>
      </c>
      <c r="AC2611" s="1">
        <v>0.70000000000000007</v>
      </c>
      <c r="AD2611" s="1">
        <v>0.875</v>
      </c>
      <c r="AE2611" s="1">
        <f>WORKSHEET[[#This Row],[Delay at toll gate in days]] +WORKSHEET[[#This Row],[Delay at workshop in days]] +WORKSHEET[[#This Row],[Delay at border in days]]</f>
        <v>2.625</v>
      </c>
    </row>
    <row r="2612" spans="1:31" x14ac:dyDescent="0.35">
      <c r="A2612" t="s">
        <v>2633</v>
      </c>
      <c r="B2612" t="s">
        <v>10</v>
      </c>
      <c r="C2612" t="s">
        <v>56</v>
      </c>
      <c r="D2612" t="s">
        <v>3616</v>
      </c>
      <c r="E2612" t="s">
        <v>3612</v>
      </c>
      <c r="F2612" t="str">
        <f>WORKSHEET[[#This Row],[Depart From]]&amp;"-"&amp;WORKSHEET[[#This Row],[Arrive To]]</f>
        <v>Marrakech-Victoria</v>
      </c>
      <c r="G2612" s="2">
        <v>44802</v>
      </c>
      <c r="H2612" s="2">
        <v>44811</v>
      </c>
      <c r="I2612" s="2" t="str">
        <f t="shared" si="40"/>
        <v>Delivered</v>
      </c>
      <c r="J2612" s="2" t="str">
        <f>TEXT(WORKSHEET[[#This Row],[Offloading Date]], "mmm")</f>
        <v>Sep</v>
      </c>
      <c r="K2612" s="2" t="str">
        <f>IF(OR(WORKSHEET[[#This Row],[Year]]="", ISBLANK(WORKSHEET[[#This Row],[Year]]), WORKSHEET[[#This Row],[Year]]="null"), "Exclude", "Include")</f>
        <v>Include</v>
      </c>
      <c r="L2612" t="s">
        <v>12</v>
      </c>
      <c r="M2612" t="s">
        <v>12</v>
      </c>
      <c r="N2612" t="s">
        <v>13</v>
      </c>
      <c r="O2612">
        <v>30</v>
      </c>
      <c r="P2612">
        <v>600</v>
      </c>
      <c r="Q2612" t="s">
        <v>14</v>
      </c>
      <c r="R2612">
        <f>P2612 * _xll.XLOOKUP(Q2612,CALCULATION!$A$15:$A$17, CALCULATION!$B$15:$B$17 )</f>
        <v>600</v>
      </c>
      <c r="S2612" s="5">
        <f>O2612*P2612*_xll.XLOOKUP(Q2612,CALCULATION!$A$15:$A$17, CALCULATION!$B$15:$B$17)</f>
        <v>18000</v>
      </c>
      <c r="T2612">
        <v>300</v>
      </c>
      <c r="U2612" t="s">
        <v>14</v>
      </c>
      <c r="V2612">
        <f>T2612 * _xll.XLOOKUP(U2612,CALCULATION!$A$15:$A$17, CALCULATION!$B$15:$B$17 )</f>
        <v>300</v>
      </c>
      <c r="W2612" s="5">
        <f>O2612*T2612*_xll.XLOOKUP(U2612,CALCULATION!$A$15:$A$17, CALCULATION!$B$15:$B$17)</f>
        <v>9000</v>
      </c>
      <c r="X2612" s="5">
        <f>WORKSHEET[[#This Row],[Clients Total Cost]] / WORKSHEET[[#This Row],[Clients Rate per T2 (USD)]]</f>
        <v>30</v>
      </c>
      <c r="Y2612" s="5">
        <f>WORKSHEET[[#This Row],[Clients Rate per T2 (USD)]] - WORKSHEET[[#This Row],[Supplier Rate Per t2 (USD)]]</f>
        <v>300</v>
      </c>
      <c r="Z2612" s="5">
        <f>WORKSHEET[[#This Row],[Profit Per T]] * WORKSHEET[[#This Row],[Weight]]</f>
        <v>9000</v>
      </c>
      <c r="AA2612">
        <v>0</v>
      </c>
      <c r="AB2612" s="1">
        <v>1.3499999999999999</v>
      </c>
      <c r="AC2612" s="1">
        <v>0.9</v>
      </c>
      <c r="AD2612" s="1">
        <v>1.125</v>
      </c>
      <c r="AE2612" s="1">
        <f>WORKSHEET[[#This Row],[Delay at toll gate in days]] +WORKSHEET[[#This Row],[Delay at workshop in days]] +WORKSHEET[[#This Row],[Delay at border in days]]</f>
        <v>3.375</v>
      </c>
    </row>
    <row r="2613" spans="1:31" x14ac:dyDescent="0.35">
      <c r="A2613" t="s">
        <v>2634</v>
      </c>
      <c r="B2613" t="s">
        <v>10</v>
      </c>
      <c r="C2613" t="s">
        <v>56</v>
      </c>
      <c r="D2613" t="s">
        <v>3620</v>
      </c>
      <c r="E2613" t="s">
        <v>3617</v>
      </c>
      <c r="F2613" t="str">
        <f>WORKSHEET[[#This Row],[Depart From]]&amp;"-"&amp;WORKSHEET[[#This Row],[Arrive To]]</f>
        <v>Zanzibar-Lagos</v>
      </c>
      <c r="G2613" s="2">
        <v>44804</v>
      </c>
      <c r="H2613" s="2">
        <v>44810</v>
      </c>
      <c r="I2613" s="2" t="str">
        <f t="shared" si="40"/>
        <v>Delivered</v>
      </c>
      <c r="J2613" s="2" t="str">
        <f>TEXT(WORKSHEET[[#This Row],[Offloading Date]], "mmm")</f>
        <v>Sep</v>
      </c>
      <c r="K2613" s="2" t="str">
        <f>IF(OR(WORKSHEET[[#This Row],[Year]]="", ISBLANK(WORKSHEET[[#This Row],[Year]]), WORKSHEET[[#This Row],[Year]]="null"), "Exclude", "Include")</f>
        <v>Include</v>
      </c>
      <c r="L2613" t="s">
        <v>12</v>
      </c>
      <c r="M2613" t="s">
        <v>12</v>
      </c>
      <c r="N2613" t="s">
        <v>13</v>
      </c>
      <c r="O2613">
        <v>30</v>
      </c>
      <c r="P2613">
        <v>600</v>
      </c>
      <c r="Q2613" t="s">
        <v>14</v>
      </c>
      <c r="R2613">
        <f>P2613 * _xll.XLOOKUP(Q2613,CALCULATION!$A$15:$A$17, CALCULATION!$B$15:$B$17 )</f>
        <v>600</v>
      </c>
      <c r="S2613" s="5">
        <f>O2613*P2613*_xll.XLOOKUP(Q2613,CALCULATION!$A$15:$A$17, CALCULATION!$B$15:$B$17)</f>
        <v>18000</v>
      </c>
      <c r="T2613">
        <v>300</v>
      </c>
      <c r="U2613" t="s">
        <v>14</v>
      </c>
      <c r="V2613">
        <f>T2613 * _xll.XLOOKUP(U2613,CALCULATION!$A$15:$A$17, CALCULATION!$B$15:$B$17 )</f>
        <v>300</v>
      </c>
      <c r="W2613" s="5">
        <f>O2613*T2613*_xll.XLOOKUP(U2613,CALCULATION!$A$15:$A$17, CALCULATION!$B$15:$B$17)</f>
        <v>9000</v>
      </c>
      <c r="X2613" s="5">
        <f>WORKSHEET[[#This Row],[Clients Total Cost]] / WORKSHEET[[#This Row],[Clients Rate per T2 (USD)]]</f>
        <v>30</v>
      </c>
      <c r="Y2613" s="5">
        <f>WORKSHEET[[#This Row],[Clients Rate per T2 (USD)]] - WORKSHEET[[#This Row],[Supplier Rate Per t2 (USD)]]</f>
        <v>300</v>
      </c>
      <c r="Z2613" s="5">
        <f>WORKSHEET[[#This Row],[Profit Per T]] * WORKSHEET[[#This Row],[Weight]]</f>
        <v>9000</v>
      </c>
      <c r="AA2613">
        <v>0</v>
      </c>
      <c r="AB2613" s="1">
        <v>0.89999999999999991</v>
      </c>
      <c r="AC2613" s="1">
        <v>0.60000000000000009</v>
      </c>
      <c r="AD2613" s="1">
        <v>0.75</v>
      </c>
      <c r="AE2613" s="1">
        <f>WORKSHEET[[#This Row],[Delay at toll gate in days]] +WORKSHEET[[#This Row],[Delay at workshop in days]] +WORKSHEET[[#This Row],[Delay at border in days]]</f>
        <v>2.25</v>
      </c>
    </row>
    <row r="2614" spans="1:31" x14ac:dyDescent="0.35">
      <c r="A2614" t="s">
        <v>2635</v>
      </c>
      <c r="B2614" t="s">
        <v>10</v>
      </c>
      <c r="C2614" t="s">
        <v>56</v>
      </c>
      <c r="D2614" t="s">
        <v>3619</v>
      </c>
      <c r="E2614" t="s">
        <v>3614</v>
      </c>
      <c r="F2614" t="str">
        <f>WORKSHEET[[#This Row],[Depart From]]&amp;"-"&amp;WORKSHEET[[#This Row],[Arrive To]]</f>
        <v>Addis Ababa-Alger</v>
      </c>
      <c r="G2614" s="2">
        <v>44802</v>
      </c>
      <c r="H2614" s="2">
        <v>44809</v>
      </c>
      <c r="I2614" s="2" t="str">
        <f t="shared" si="40"/>
        <v>Delivered</v>
      </c>
      <c r="J2614" s="2" t="str">
        <f>TEXT(WORKSHEET[[#This Row],[Offloading Date]], "mmm")</f>
        <v>Sep</v>
      </c>
      <c r="K2614" s="2" t="str">
        <f>IF(OR(WORKSHEET[[#This Row],[Year]]="", ISBLANK(WORKSHEET[[#This Row],[Year]]), WORKSHEET[[#This Row],[Year]]="null"), "Exclude", "Include")</f>
        <v>Include</v>
      </c>
      <c r="L2614" t="s">
        <v>12</v>
      </c>
      <c r="M2614" t="s">
        <v>12</v>
      </c>
      <c r="N2614" t="s">
        <v>13</v>
      </c>
      <c r="O2614">
        <v>30</v>
      </c>
      <c r="P2614">
        <v>600</v>
      </c>
      <c r="Q2614" t="s">
        <v>14</v>
      </c>
      <c r="R2614">
        <f>P2614 * _xll.XLOOKUP(Q2614,CALCULATION!$A$15:$A$17, CALCULATION!$B$15:$B$17 )</f>
        <v>600</v>
      </c>
      <c r="S2614" s="5">
        <f>O2614*P2614*_xll.XLOOKUP(Q2614,CALCULATION!$A$15:$A$17, CALCULATION!$B$15:$B$17)</f>
        <v>18000</v>
      </c>
      <c r="T2614">
        <v>300</v>
      </c>
      <c r="U2614" t="s">
        <v>14</v>
      </c>
      <c r="V2614">
        <f>T2614 * _xll.XLOOKUP(U2614,CALCULATION!$A$15:$A$17, CALCULATION!$B$15:$B$17 )</f>
        <v>300</v>
      </c>
      <c r="W2614" s="5">
        <f>O2614*T2614*_xll.XLOOKUP(U2614,CALCULATION!$A$15:$A$17, CALCULATION!$B$15:$B$17)</f>
        <v>9000</v>
      </c>
      <c r="X2614" s="5">
        <f>WORKSHEET[[#This Row],[Clients Total Cost]] / WORKSHEET[[#This Row],[Clients Rate per T2 (USD)]]</f>
        <v>30</v>
      </c>
      <c r="Y2614" s="5">
        <f>WORKSHEET[[#This Row],[Clients Rate per T2 (USD)]] - WORKSHEET[[#This Row],[Supplier Rate Per t2 (USD)]]</f>
        <v>300</v>
      </c>
      <c r="Z2614" s="5">
        <f>WORKSHEET[[#This Row],[Profit Per T]] * WORKSHEET[[#This Row],[Weight]]</f>
        <v>9000</v>
      </c>
      <c r="AA2614">
        <v>0</v>
      </c>
      <c r="AB2614" s="1">
        <v>1.05</v>
      </c>
      <c r="AC2614" s="1">
        <v>0.70000000000000007</v>
      </c>
      <c r="AD2614" s="1">
        <v>0.875</v>
      </c>
      <c r="AE2614" s="1">
        <f>WORKSHEET[[#This Row],[Delay at toll gate in days]] +WORKSHEET[[#This Row],[Delay at workshop in days]] +WORKSHEET[[#This Row],[Delay at border in days]]</f>
        <v>2.625</v>
      </c>
    </row>
    <row r="2615" spans="1:31" x14ac:dyDescent="0.35">
      <c r="A2615" t="s">
        <v>2636</v>
      </c>
      <c r="B2615" t="s">
        <v>10</v>
      </c>
      <c r="C2615" t="s">
        <v>56</v>
      </c>
      <c r="D2615" t="s">
        <v>3615</v>
      </c>
      <c r="E2615" t="s">
        <v>3614</v>
      </c>
      <c r="F2615" t="str">
        <f>WORKSHEET[[#This Row],[Depart From]]&amp;"-"&amp;WORKSHEET[[#This Row],[Arrive To]]</f>
        <v>Mombasa-Alger</v>
      </c>
      <c r="G2615" s="2">
        <v>44802</v>
      </c>
      <c r="H2615" s="2">
        <v>44807</v>
      </c>
      <c r="I2615" s="2" t="str">
        <f t="shared" si="40"/>
        <v>Delivered</v>
      </c>
      <c r="J2615" s="2" t="str">
        <f>TEXT(WORKSHEET[[#This Row],[Offloading Date]], "mmm")</f>
        <v>Sep</v>
      </c>
      <c r="K2615" s="2" t="str">
        <f>IF(OR(WORKSHEET[[#This Row],[Year]]="", ISBLANK(WORKSHEET[[#This Row],[Year]]), WORKSHEET[[#This Row],[Year]]="null"), "Exclude", "Include")</f>
        <v>Include</v>
      </c>
      <c r="L2615" t="s">
        <v>12</v>
      </c>
      <c r="M2615" t="s">
        <v>12</v>
      </c>
      <c r="N2615" t="s">
        <v>13</v>
      </c>
      <c r="O2615">
        <v>30</v>
      </c>
      <c r="P2615">
        <v>600</v>
      </c>
      <c r="Q2615" t="s">
        <v>14</v>
      </c>
      <c r="R2615">
        <f>P2615 * _xll.XLOOKUP(Q2615,CALCULATION!$A$15:$A$17, CALCULATION!$B$15:$B$17 )</f>
        <v>600</v>
      </c>
      <c r="S2615" s="5">
        <f>O2615*P2615*_xll.XLOOKUP(Q2615,CALCULATION!$A$15:$A$17, CALCULATION!$B$15:$B$17)</f>
        <v>18000</v>
      </c>
      <c r="T2615">
        <v>300</v>
      </c>
      <c r="U2615" t="s">
        <v>14</v>
      </c>
      <c r="V2615">
        <f>T2615 * _xll.XLOOKUP(U2615,CALCULATION!$A$15:$A$17, CALCULATION!$B$15:$B$17 )</f>
        <v>300</v>
      </c>
      <c r="W2615" s="5">
        <f>O2615*T2615*_xll.XLOOKUP(U2615,CALCULATION!$A$15:$A$17, CALCULATION!$B$15:$B$17)</f>
        <v>9000</v>
      </c>
      <c r="X2615" s="5">
        <f>WORKSHEET[[#This Row],[Clients Total Cost]] / WORKSHEET[[#This Row],[Clients Rate per T2 (USD)]]</f>
        <v>30</v>
      </c>
      <c r="Y2615" s="5">
        <f>WORKSHEET[[#This Row],[Clients Rate per T2 (USD)]] - WORKSHEET[[#This Row],[Supplier Rate Per t2 (USD)]]</f>
        <v>300</v>
      </c>
      <c r="Z2615" s="5">
        <f>WORKSHEET[[#This Row],[Profit Per T]] * WORKSHEET[[#This Row],[Weight]]</f>
        <v>9000</v>
      </c>
      <c r="AA2615">
        <v>0</v>
      </c>
      <c r="AB2615" s="1">
        <v>0.75</v>
      </c>
      <c r="AC2615" s="1">
        <v>0.5</v>
      </c>
      <c r="AD2615" s="1">
        <v>0.625</v>
      </c>
      <c r="AE2615" s="1">
        <f>WORKSHEET[[#This Row],[Delay at toll gate in days]] +WORKSHEET[[#This Row],[Delay at workshop in days]] +WORKSHEET[[#This Row],[Delay at border in days]]</f>
        <v>1.875</v>
      </c>
    </row>
    <row r="2616" spans="1:31" x14ac:dyDescent="0.35">
      <c r="A2616" t="s">
        <v>2637</v>
      </c>
      <c r="B2616" t="s">
        <v>10</v>
      </c>
      <c r="C2616" t="s">
        <v>56</v>
      </c>
      <c r="D2616" t="s">
        <v>3620</v>
      </c>
      <c r="E2616" t="s">
        <v>3614</v>
      </c>
      <c r="F2616" t="str">
        <f>WORKSHEET[[#This Row],[Depart From]]&amp;"-"&amp;WORKSHEET[[#This Row],[Arrive To]]</f>
        <v>Zanzibar-Alger</v>
      </c>
      <c r="G2616" s="2">
        <v>44803</v>
      </c>
      <c r="H2616" s="2">
        <v>44810</v>
      </c>
      <c r="I2616" s="2" t="str">
        <f t="shared" si="40"/>
        <v>Delivered</v>
      </c>
      <c r="J2616" s="2" t="str">
        <f>TEXT(WORKSHEET[[#This Row],[Offloading Date]], "mmm")</f>
        <v>Sep</v>
      </c>
      <c r="K2616" s="2" t="str">
        <f>IF(OR(WORKSHEET[[#This Row],[Year]]="", ISBLANK(WORKSHEET[[#This Row],[Year]]), WORKSHEET[[#This Row],[Year]]="null"), "Exclude", "Include")</f>
        <v>Include</v>
      </c>
      <c r="L2616" t="s">
        <v>12</v>
      </c>
      <c r="M2616" t="s">
        <v>12</v>
      </c>
      <c r="N2616" t="s">
        <v>13</v>
      </c>
      <c r="O2616">
        <v>30</v>
      </c>
      <c r="P2616">
        <v>600</v>
      </c>
      <c r="Q2616" t="s">
        <v>14</v>
      </c>
      <c r="R2616">
        <f>P2616 * _xll.XLOOKUP(Q2616,CALCULATION!$A$15:$A$17, CALCULATION!$B$15:$B$17 )</f>
        <v>600</v>
      </c>
      <c r="S2616" s="5">
        <f>O2616*P2616*_xll.XLOOKUP(Q2616,CALCULATION!$A$15:$A$17, CALCULATION!$B$15:$B$17)</f>
        <v>18000</v>
      </c>
      <c r="T2616">
        <v>300</v>
      </c>
      <c r="U2616" t="s">
        <v>14</v>
      </c>
      <c r="V2616">
        <f>T2616 * _xll.XLOOKUP(U2616,CALCULATION!$A$15:$A$17, CALCULATION!$B$15:$B$17 )</f>
        <v>300</v>
      </c>
      <c r="W2616" s="5">
        <f>O2616*T2616*_xll.XLOOKUP(U2616,CALCULATION!$A$15:$A$17, CALCULATION!$B$15:$B$17)</f>
        <v>9000</v>
      </c>
      <c r="X2616" s="5">
        <f>WORKSHEET[[#This Row],[Clients Total Cost]] / WORKSHEET[[#This Row],[Clients Rate per T2 (USD)]]</f>
        <v>30</v>
      </c>
      <c r="Y2616" s="5">
        <f>WORKSHEET[[#This Row],[Clients Rate per T2 (USD)]] - WORKSHEET[[#This Row],[Supplier Rate Per t2 (USD)]]</f>
        <v>300</v>
      </c>
      <c r="Z2616" s="5">
        <f>WORKSHEET[[#This Row],[Profit Per T]] * WORKSHEET[[#This Row],[Weight]]</f>
        <v>9000</v>
      </c>
      <c r="AA2616">
        <v>0</v>
      </c>
      <c r="AB2616" s="1">
        <v>1.05</v>
      </c>
      <c r="AC2616" s="1">
        <v>0.70000000000000007</v>
      </c>
      <c r="AD2616" s="1">
        <v>0.875</v>
      </c>
      <c r="AE2616" s="1">
        <f>WORKSHEET[[#This Row],[Delay at toll gate in days]] +WORKSHEET[[#This Row],[Delay at workshop in days]] +WORKSHEET[[#This Row],[Delay at border in days]]</f>
        <v>2.625</v>
      </c>
    </row>
    <row r="2617" spans="1:31" x14ac:dyDescent="0.35">
      <c r="A2617" t="s">
        <v>2638</v>
      </c>
      <c r="B2617" t="s">
        <v>10</v>
      </c>
      <c r="C2617" t="s">
        <v>56</v>
      </c>
      <c r="D2617" t="s">
        <v>3616</v>
      </c>
      <c r="E2617" t="s">
        <v>3612</v>
      </c>
      <c r="F2617" t="str">
        <f>WORKSHEET[[#This Row],[Depart From]]&amp;"-"&amp;WORKSHEET[[#This Row],[Arrive To]]</f>
        <v>Marrakech-Victoria</v>
      </c>
      <c r="G2617" s="2">
        <v>44802</v>
      </c>
      <c r="H2617" s="2">
        <v>44808</v>
      </c>
      <c r="I2617" s="2" t="str">
        <f t="shared" si="40"/>
        <v>Delivered</v>
      </c>
      <c r="J2617" s="2" t="str">
        <f>TEXT(WORKSHEET[[#This Row],[Offloading Date]], "mmm")</f>
        <v>Sep</v>
      </c>
      <c r="K2617" s="2" t="str">
        <f>IF(OR(WORKSHEET[[#This Row],[Year]]="", ISBLANK(WORKSHEET[[#This Row],[Year]]), WORKSHEET[[#This Row],[Year]]="null"), "Exclude", "Include")</f>
        <v>Include</v>
      </c>
      <c r="L2617" t="s">
        <v>12</v>
      </c>
      <c r="M2617" t="s">
        <v>12</v>
      </c>
      <c r="N2617" t="s">
        <v>13</v>
      </c>
      <c r="O2617">
        <v>30</v>
      </c>
      <c r="P2617">
        <v>600</v>
      </c>
      <c r="Q2617" t="s">
        <v>14</v>
      </c>
      <c r="R2617">
        <f>P2617 * _xll.XLOOKUP(Q2617,CALCULATION!$A$15:$A$17, CALCULATION!$B$15:$B$17 )</f>
        <v>600</v>
      </c>
      <c r="S2617" s="5">
        <f>O2617*P2617*_xll.XLOOKUP(Q2617,CALCULATION!$A$15:$A$17, CALCULATION!$B$15:$B$17)</f>
        <v>18000</v>
      </c>
      <c r="T2617">
        <v>300</v>
      </c>
      <c r="U2617" t="s">
        <v>14</v>
      </c>
      <c r="V2617">
        <f>T2617 * _xll.XLOOKUP(U2617,CALCULATION!$A$15:$A$17, CALCULATION!$B$15:$B$17 )</f>
        <v>300</v>
      </c>
      <c r="W2617" s="5">
        <f>O2617*T2617*_xll.XLOOKUP(U2617,CALCULATION!$A$15:$A$17, CALCULATION!$B$15:$B$17)</f>
        <v>9000</v>
      </c>
      <c r="X2617" s="5">
        <f>WORKSHEET[[#This Row],[Clients Total Cost]] / WORKSHEET[[#This Row],[Clients Rate per T2 (USD)]]</f>
        <v>30</v>
      </c>
      <c r="Y2617" s="5">
        <f>WORKSHEET[[#This Row],[Clients Rate per T2 (USD)]] - WORKSHEET[[#This Row],[Supplier Rate Per t2 (USD)]]</f>
        <v>300</v>
      </c>
      <c r="Z2617" s="5">
        <f>WORKSHEET[[#This Row],[Profit Per T]] * WORKSHEET[[#This Row],[Weight]]</f>
        <v>9000</v>
      </c>
      <c r="AA2617">
        <v>0</v>
      </c>
      <c r="AB2617" s="1">
        <v>0.89999999999999991</v>
      </c>
      <c r="AC2617" s="1">
        <v>0.60000000000000009</v>
      </c>
      <c r="AD2617" s="1">
        <v>0.75</v>
      </c>
      <c r="AE2617" s="1">
        <f>WORKSHEET[[#This Row],[Delay at toll gate in days]] +WORKSHEET[[#This Row],[Delay at workshop in days]] +WORKSHEET[[#This Row],[Delay at border in days]]</f>
        <v>2.25</v>
      </c>
    </row>
    <row r="2618" spans="1:31" x14ac:dyDescent="0.35">
      <c r="A2618" t="s">
        <v>2639</v>
      </c>
      <c r="B2618" t="s">
        <v>10</v>
      </c>
      <c r="C2618" t="s">
        <v>56</v>
      </c>
      <c r="D2618" t="s">
        <v>3615</v>
      </c>
      <c r="E2618" t="s">
        <v>3617</v>
      </c>
      <c r="F2618" t="str">
        <f>WORKSHEET[[#This Row],[Depart From]]&amp;"-"&amp;WORKSHEET[[#This Row],[Arrive To]]</f>
        <v>Mombasa-Lagos</v>
      </c>
      <c r="G2618" s="2">
        <v>44802</v>
      </c>
      <c r="H2618" s="2">
        <v>44808</v>
      </c>
      <c r="I2618" s="2" t="str">
        <f t="shared" si="40"/>
        <v>Delivered</v>
      </c>
      <c r="J2618" s="2" t="str">
        <f>TEXT(WORKSHEET[[#This Row],[Offloading Date]], "mmm")</f>
        <v>Sep</v>
      </c>
      <c r="K2618" s="2" t="str">
        <f>IF(OR(WORKSHEET[[#This Row],[Year]]="", ISBLANK(WORKSHEET[[#This Row],[Year]]), WORKSHEET[[#This Row],[Year]]="null"), "Exclude", "Include")</f>
        <v>Include</v>
      </c>
      <c r="L2618" t="s">
        <v>12</v>
      </c>
      <c r="M2618" t="s">
        <v>12</v>
      </c>
      <c r="N2618" t="s">
        <v>13</v>
      </c>
      <c r="O2618">
        <v>30</v>
      </c>
      <c r="P2618">
        <v>600</v>
      </c>
      <c r="Q2618" t="s">
        <v>14</v>
      </c>
      <c r="R2618">
        <f>P2618 * _xll.XLOOKUP(Q2618,CALCULATION!$A$15:$A$17, CALCULATION!$B$15:$B$17 )</f>
        <v>600</v>
      </c>
      <c r="S2618" s="5">
        <f>O2618*P2618*_xll.XLOOKUP(Q2618,CALCULATION!$A$15:$A$17, CALCULATION!$B$15:$B$17)</f>
        <v>18000</v>
      </c>
      <c r="T2618">
        <v>300</v>
      </c>
      <c r="U2618" t="s">
        <v>14</v>
      </c>
      <c r="V2618">
        <f>T2618 * _xll.XLOOKUP(U2618,CALCULATION!$A$15:$A$17, CALCULATION!$B$15:$B$17 )</f>
        <v>300</v>
      </c>
      <c r="W2618" s="5">
        <f>O2618*T2618*_xll.XLOOKUP(U2618,CALCULATION!$A$15:$A$17, CALCULATION!$B$15:$B$17)</f>
        <v>9000</v>
      </c>
      <c r="X2618" s="5">
        <f>WORKSHEET[[#This Row],[Clients Total Cost]] / WORKSHEET[[#This Row],[Clients Rate per T2 (USD)]]</f>
        <v>30</v>
      </c>
      <c r="Y2618" s="5">
        <f>WORKSHEET[[#This Row],[Clients Rate per T2 (USD)]] - WORKSHEET[[#This Row],[Supplier Rate Per t2 (USD)]]</f>
        <v>300</v>
      </c>
      <c r="Z2618" s="5">
        <f>WORKSHEET[[#This Row],[Profit Per T]] * WORKSHEET[[#This Row],[Weight]]</f>
        <v>9000</v>
      </c>
      <c r="AA2618">
        <v>0</v>
      </c>
      <c r="AB2618" s="1">
        <v>0.89999999999999991</v>
      </c>
      <c r="AC2618" s="1">
        <v>0.60000000000000009</v>
      </c>
      <c r="AD2618" s="1">
        <v>0.75</v>
      </c>
      <c r="AE2618" s="1">
        <f>WORKSHEET[[#This Row],[Delay at toll gate in days]] +WORKSHEET[[#This Row],[Delay at workshop in days]] +WORKSHEET[[#This Row],[Delay at border in days]]</f>
        <v>2.25</v>
      </c>
    </row>
    <row r="2619" spans="1:31" x14ac:dyDescent="0.35">
      <c r="A2619" t="s">
        <v>2640</v>
      </c>
      <c r="B2619" t="s">
        <v>10</v>
      </c>
      <c r="C2619" t="s">
        <v>56</v>
      </c>
      <c r="D2619" t="s">
        <v>3619</v>
      </c>
      <c r="E2619" t="s">
        <v>3618</v>
      </c>
      <c r="F2619" t="str">
        <f>WORKSHEET[[#This Row],[Depart From]]&amp;"-"&amp;WORKSHEET[[#This Row],[Arrive To]]</f>
        <v>Addis Ababa-Tripoli</v>
      </c>
      <c r="G2619" s="2">
        <v>44803</v>
      </c>
      <c r="H2619" s="2">
        <v>44810</v>
      </c>
      <c r="I2619" s="2" t="str">
        <f t="shared" si="40"/>
        <v>Delivered</v>
      </c>
      <c r="J2619" s="2" t="str">
        <f>TEXT(WORKSHEET[[#This Row],[Offloading Date]], "mmm")</f>
        <v>Sep</v>
      </c>
      <c r="K2619" s="2" t="str">
        <f>IF(OR(WORKSHEET[[#This Row],[Year]]="", ISBLANK(WORKSHEET[[#This Row],[Year]]), WORKSHEET[[#This Row],[Year]]="null"), "Exclude", "Include")</f>
        <v>Include</v>
      </c>
      <c r="L2619" t="s">
        <v>12</v>
      </c>
      <c r="M2619" t="s">
        <v>12</v>
      </c>
      <c r="N2619" t="s">
        <v>13</v>
      </c>
      <c r="O2619">
        <v>30</v>
      </c>
      <c r="P2619">
        <v>600</v>
      </c>
      <c r="Q2619" t="s">
        <v>14</v>
      </c>
      <c r="R2619">
        <f>P2619 * _xll.XLOOKUP(Q2619,CALCULATION!$A$15:$A$17, CALCULATION!$B$15:$B$17 )</f>
        <v>600</v>
      </c>
      <c r="S2619" s="5">
        <f>O2619*P2619*_xll.XLOOKUP(Q2619,CALCULATION!$A$15:$A$17, CALCULATION!$B$15:$B$17)</f>
        <v>18000</v>
      </c>
      <c r="T2619">
        <v>300</v>
      </c>
      <c r="U2619" t="s">
        <v>14</v>
      </c>
      <c r="V2619">
        <f>T2619 * _xll.XLOOKUP(U2619,CALCULATION!$A$15:$A$17, CALCULATION!$B$15:$B$17 )</f>
        <v>300</v>
      </c>
      <c r="W2619" s="5">
        <f>O2619*T2619*_xll.XLOOKUP(U2619,CALCULATION!$A$15:$A$17, CALCULATION!$B$15:$B$17)</f>
        <v>9000</v>
      </c>
      <c r="X2619" s="5">
        <f>WORKSHEET[[#This Row],[Clients Total Cost]] / WORKSHEET[[#This Row],[Clients Rate per T2 (USD)]]</f>
        <v>30</v>
      </c>
      <c r="Y2619" s="5">
        <f>WORKSHEET[[#This Row],[Clients Rate per T2 (USD)]] - WORKSHEET[[#This Row],[Supplier Rate Per t2 (USD)]]</f>
        <v>300</v>
      </c>
      <c r="Z2619" s="5">
        <f>WORKSHEET[[#This Row],[Profit Per T]] * WORKSHEET[[#This Row],[Weight]]</f>
        <v>9000</v>
      </c>
      <c r="AA2619">
        <v>0</v>
      </c>
      <c r="AB2619" s="1">
        <v>1.05</v>
      </c>
      <c r="AC2619" s="1">
        <v>0.70000000000000007</v>
      </c>
      <c r="AD2619" s="1">
        <v>0.875</v>
      </c>
      <c r="AE2619" s="1">
        <f>WORKSHEET[[#This Row],[Delay at toll gate in days]] +WORKSHEET[[#This Row],[Delay at workshop in days]] +WORKSHEET[[#This Row],[Delay at border in days]]</f>
        <v>2.625</v>
      </c>
    </row>
    <row r="2620" spans="1:31" x14ac:dyDescent="0.35">
      <c r="A2620" t="s">
        <v>2641</v>
      </c>
      <c r="B2620" t="s">
        <v>10</v>
      </c>
      <c r="C2620" t="s">
        <v>56</v>
      </c>
      <c r="D2620" t="s">
        <v>3616</v>
      </c>
      <c r="E2620" t="s">
        <v>3613</v>
      </c>
      <c r="F2620" t="str">
        <f>WORKSHEET[[#This Row],[Depart From]]&amp;"-"&amp;WORKSHEET[[#This Row],[Arrive To]]</f>
        <v>Marrakech-Sanaa</v>
      </c>
      <c r="G2620" s="2">
        <v>44802</v>
      </c>
      <c r="H2620" s="2">
        <v>44808</v>
      </c>
      <c r="I2620" s="2" t="str">
        <f t="shared" si="40"/>
        <v>Delivered</v>
      </c>
      <c r="J2620" s="2" t="str">
        <f>TEXT(WORKSHEET[[#This Row],[Offloading Date]], "mmm")</f>
        <v>Sep</v>
      </c>
      <c r="K2620" s="2" t="str">
        <f>IF(OR(WORKSHEET[[#This Row],[Year]]="", ISBLANK(WORKSHEET[[#This Row],[Year]]), WORKSHEET[[#This Row],[Year]]="null"), "Exclude", "Include")</f>
        <v>Include</v>
      </c>
      <c r="L2620" t="s">
        <v>12</v>
      </c>
      <c r="M2620" t="s">
        <v>12</v>
      </c>
      <c r="N2620" t="s">
        <v>13</v>
      </c>
      <c r="O2620">
        <v>30</v>
      </c>
      <c r="P2620">
        <v>600</v>
      </c>
      <c r="Q2620" t="s">
        <v>14</v>
      </c>
      <c r="R2620">
        <f>P2620 * _xll.XLOOKUP(Q2620,CALCULATION!$A$15:$A$17, CALCULATION!$B$15:$B$17 )</f>
        <v>600</v>
      </c>
      <c r="S2620" s="5">
        <f>O2620*P2620*_xll.XLOOKUP(Q2620,CALCULATION!$A$15:$A$17, CALCULATION!$B$15:$B$17)</f>
        <v>18000</v>
      </c>
      <c r="T2620">
        <v>300</v>
      </c>
      <c r="U2620" t="s">
        <v>14</v>
      </c>
      <c r="V2620">
        <f>T2620 * _xll.XLOOKUP(U2620,CALCULATION!$A$15:$A$17, CALCULATION!$B$15:$B$17 )</f>
        <v>300</v>
      </c>
      <c r="W2620" s="5">
        <f>O2620*T2620*_xll.XLOOKUP(U2620,CALCULATION!$A$15:$A$17, CALCULATION!$B$15:$B$17)</f>
        <v>9000</v>
      </c>
      <c r="X2620" s="5">
        <f>WORKSHEET[[#This Row],[Clients Total Cost]] / WORKSHEET[[#This Row],[Clients Rate per T2 (USD)]]</f>
        <v>30</v>
      </c>
      <c r="Y2620" s="5">
        <f>WORKSHEET[[#This Row],[Clients Rate per T2 (USD)]] - WORKSHEET[[#This Row],[Supplier Rate Per t2 (USD)]]</f>
        <v>300</v>
      </c>
      <c r="Z2620" s="5">
        <f>WORKSHEET[[#This Row],[Profit Per T]] * WORKSHEET[[#This Row],[Weight]]</f>
        <v>9000</v>
      </c>
      <c r="AA2620">
        <v>0</v>
      </c>
      <c r="AB2620" s="1">
        <v>0.89999999999999991</v>
      </c>
      <c r="AC2620" s="1">
        <v>0.60000000000000009</v>
      </c>
      <c r="AD2620" s="1">
        <v>0.75</v>
      </c>
      <c r="AE2620" s="1">
        <f>WORKSHEET[[#This Row],[Delay at toll gate in days]] +WORKSHEET[[#This Row],[Delay at workshop in days]] +WORKSHEET[[#This Row],[Delay at border in days]]</f>
        <v>2.25</v>
      </c>
    </row>
    <row r="2621" spans="1:31" x14ac:dyDescent="0.35">
      <c r="A2621" t="s">
        <v>2642</v>
      </c>
      <c r="B2621" t="s">
        <v>10</v>
      </c>
      <c r="C2621" t="s">
        <v>56</v>
      </c>
      <c r="D2621" t="s">
        <v>3620</v>
      </c>
      <c r="E2621" t="s">
        <v>3612</v>
      </c>
      <c r="F2621" t="str">
        <f>WORKSHEET[[#This Row],[Depart From]]&amp;"-"&amp;WORKSHEET[[#This Row],[Arrive To]]</f>
        <v>Zanzibar-Victoria</v>
      </c>
      <c r="G2621" s="2">
        <v>44804</v>
      </c>
      <c r="H2621" s="2">
        <v>44810</v>
      </c>
      <c r="I2621" s="2" t="str">
        <f t="shared" si="40"/>
        <v>Delivered</v>
      </c>
      <c r="J2621" s="2" t="str">
        <f>TEXT(WORKSHEET[[#This Row],[Offloading Date]], "mmm")</f>
        <v>Sep</v>
      </c>
      <c r="K2621" s="2" t="str">
        <f>IF(OR(WORKSHEET[[#This Row],[Year]]="", ISBLANK(WORKSHEET[[#This Row],[Year]]), WORKSHEET[[#This Row],[Year]]="null"), "Exclude", "Include")</f>
        <v>Include</v>
      </c>
      <c r="L2621" t="s">
        <v>12</v>
      </c>
      <c r="M2621" t="s">
        <v>12</v>
      </c>
      <c r="N2621" t="s">
        <v>13</v>
      </c>
      <c r="O2621">
        <v>30</v>
      </c>
      <c r="P2621">
        <v>600</v>
      </c>
      <c r="Q2621" t="s">
        <v>14</v>
      </c>
      <c r="R2621">
        <f>P2621 * _xll.XLOOKUP(Q2621,CALCULATION!$A$15:$A$17, CALCULATION!$B$15:$B$17 )</f>
        <v>600</v>
      </c>
      <c r="S2621" s="5">
        <f>O2621*P2621*_xll.XLOOKUP(Q2621,CALCULATION!$A$15:$A$17, CALCULATION!$B$15:$B$17)</f>
        <v>18000</v>
      </c>
      <c r="T2621">
        <v>300</v>
      </c>
      <c r="U2621" t="s">
        <v>14</v>
      </c>
      <c r="V2621">
        <f>T2621 * _xll.XLOOKUP(U2621,CALCULATION!$A$15:$A$17, CALCULATION!$B$15:$B$17 )</f>
        <v>300</v>
      </c>
      <c r="W2621" s="5">
        <f>O2621*T2621*_xll.XLOOKUP(U2621,CALCULATION!$A$15:$A$17, CALCULATION!$B$15:$B$17)</f>
        <v>9000</v>
      </c>
      <c r="X2621" s="5">
        <f>WORKSHEET[[#This Row],[Clients Total Cost]] / WORKSHEET[[#This Row],[Clients Rate per T2 (USD)]]</f>
        <v>30</v>
      </c>
      <c r="Y2621" s="5">
        <f>WORKSHEET[[#This Row],[Clients Rate per T2 (USD)]] - WORKSHEET[[#This Row],[Supplier Rate Per t2 (USD)]]</f>
        <v>300</v>
      </c>
      <c r="Z2621" s="5">
        <f>WORKSHEET[[#This Row],[Profit Per T]] * WORKSHEET[[#This Row],[Weight]]</f>
        <v>9000</v>
      </c>
      <c r="AA2621">
        <v>0</v>
      </c>
      <c r="AB2621" s="1">
        <v>0.89999999999999991</v>
      </c>
      <c r="AC2621" s="1">
        <v>0.60000000000000009</v>
      </c>
      <c r="AD2621" s="1">
        <v>0.75</v>
      </c>
      <c r="AE2621" s="1">
        <f>WORKSHEET[[#This Row],[Delay at toll gate in days]] +WORKSHEET[[#This Row],[Delay at workshop in days]] +WORKSHEET[[#This Row],[Delay at border in days]]</f>
        <v>2.25</v>
      </c>
    </row>
    <row r="2622" spans="1:31" x14ac:dyDescent="0.35">
      <c r="A2622" t="s">
        <v>2643</v>
      </c>
      <c r="B2622" t="s">
        <v>10</v>
      </c>
      <c r="C2622" t="s">
        <v>56</v>
      </c>
      <c r="D2622" t="s">
        <v>3616</v>
      </c>
      <c r="E2622" t="s">
        <v>3618</v>
      </c>
      <c r="F2622" t="str">
        <f>WORKSHEET[[#This Row],[Depart From]]&amp;"-"&amp;WORKSHEET[[#This Row],[Arrive To]]</f>
        <v>Marrakech-Tripoli</v>
      </c>
      <c r="G2622" s="2">
        <v>44802</v>
      </c>
      <c r="H2622" s="2">
        <v>44809</v>
      </c>
      <c r="I2622" s="2" t="str">
        <f t="shared" si="40"/>
        <v>Delivered</v>
      </c>
      <c r="J2622" s="2" t="str">
        <f>TEXT(WORKSHEET[[#This Row],[Offloading Date]], "mmm")</f>
        <v>Sep</v>
      </c>
      <c r="K2622" s="2" t="str">
        <f>IF(OR(WORKSHEET[[#This Row],[Year]]="", ISBLANK(WORKSHEET[[#This Row],[Year]]), WORKSHEET[[#This Row],[Year]]="null"), "Exclude", "Include")</f>
        <v>Include</v>
      </c>
      <c r="L2622" t="s">
        <v>12</v>
      </c>
      <c r="M2622" t="s">
        <v>12</v>
      </c>
      <c r="N2622" t="s">
        <v>13</v>
      </c>
      <c r="O2622">
        <v>30</v>
      </c>
      <c r="P2622">
        <v>600</v>
      </c>
      <c r="Q2622" t="s">
        <v>14</v>
      </c>
      <c r="R2622">
        <f>P2622 * _xll.XLOOKUP(Q2622,CALCULATION!$A$15:$A$17, CALCULATION!$B$15:$B$17 )</f>
        <v>600</v>
      </c>
      <c r="S2622" s="5">
        <f>O2622*P2622*_xll.XLOOKUP(Q2622,CALCULATION!$A$15:$A$17, CALCULATION!$B$15:$B$17)</f>
        <v>18000</v>
      </c>
      <c r="T2622">
        <v>300</v>
      </c>
      <c r="U2622" t="s">
        <v>14</v>
      </c>
      <c r="V2622">
        <f>T2622 * _xll.XLOOKUP(U2622,CALCULATION!$A$15:$A$17, CALCULATION!$B$15:$B$17 )</f>
        <v>300</v>
      </c>
      <c r="W2622" s="5">
        <f>O2622*T2622*_xll.XLOOKUP(U2622,CALCULATION!$A$15:$A$17, CALCULATION!$B$15:$B$17)</f>
        <v>9000</v>
      </c>
      <c r="X2622" s="5">
        <f>WORKSHEET[[#This Row],[Clients Total Cost]] / WORKSHEET[[#This Row],[Clients Rate per T2 (USD)]]</f>
        <v>30</v>
      </c>
      <c r="Y2622" s="5">
        <f>WORKSHEET[[#This Row],[Clients Rate per T2 (USD)]] - WORKSHEET[[#This Row],[Supplier Rate Per t2 (USD)]]</f>
        <v>300</v>
      </c>
      <c r="Z2622" s="5">
        <f>WORKSHEET[[#This Row],[Profit Per T]] * WORKSHEET[[#This Row],[Weight]]</f>
        <v>9000</v>
      </c>
      <c r="AA2622">
        <v>0</v>
      </c>
      <c r="AB2622" s="1">
        <v>1.05</v>
      </c>
      <c r="AC2622" s="1">
        <v>0.70000000000000007</v>
      </c>
      <c r="AD2622" s="1">
        <v>0.875</v>
      </c>
      <c r="AE2622" s="1">
        <f>WORKSHEET[[#This Row],[Delay at toll gate in days]] +WORKSHEET[[#This Row],[Delay at workshop in days]] +WORKSHEET[[#This Row],[Delay at border in days]]</f>
        <v>2.625</v>
      </c>
    </row>
    <row r="2623" spans="1:31" x14ac:dyDescent="0.35">
      <c r="A2623" t="s">
        <v>2644</v>
      </c>
      <c r="B2623" t="s">
        <v>10</v>
      </c>
      <c r="C2623" t="s">
        <v>56</v>
      </c>
      <c r="D2623" t="s">
        <v>3616</v>
      </c>
      <c r="E2623" t="s">
        <v>3617</v>
      </c>
      <c r="F2623" t="str">
        <f>WORKSHEET[[#This Row],[Depart From]]&amp;"-"&amp;WORKSHEET[[#This Row],[Arrive To]]</f>
        <v>Marrakech-Lagos</v>
      </c>
      <c r="G2623" s="2">
        <v>44802</v>
      </c>
      <c r="H2623" s="2">
        <v>44807</v>
      </c>
      <c r="I2623" s="2" t="str">
        <f t="shared" si="40"/>
        <v>Delivered</v>
      </c>
      <c r="J2623" s="2" t="str">
        <f>TEXT(WORKSHEET[[#This Row],[Offloading Date]], "mmm")</f>
        <v>Sep</v>
      </c>
      <c r="K2623" s="2" t="str">
        <f>IF(OR(WORKSHEET[[#This Row],[Year]]="", ISBLANK(WORKSHEET[[#This Row],[Year]]), WORKSHEET[[#This Row],[Year]]="null"), "Exclude", "Include")</f>
        <v>Include</v>
      </c>
      <c r="L2623" t="s">
        <v>12</v>
      </c>
      <c r="M2623" t="s">
        <v>12</v>
      </c>
      <c r="N2623" t="s">
        <v>13</v>
      </c>
      <c r="O2623">
        <v>30</v>
      </c>
      <c r="P2623">
        <v>600</v>
      </c>
      <c r="Q2623" t="s">
        <v>14</v>
      </c>
      <c r="R2623">
        <f>P2623 * _xll.XLOOKUP(Q2623,CALCULATION!$A$15:$A$17, CALCULATION!$B$15:$B$17 )</f>
        <v>600</v>
      </c>
      <c r="S2623" s="5">
        <f>O2623*P2623*_xll.XLOOKUP(Q2623,CALCULATION!$A$15:$A$17, CALCULATION!$B$15:$B$17)</f>
        <v>18000</v>
      </c>
      <c r="T2623">
        <v>300</v>
      </c>
      <c r="U2623" t="s">
        <v>14</v>
      </c>
      <c r="V2623">
        <f>T2623 * _xll.XLOOKUP(U2623,CALCULATION!$A$15:$A$17, CALCULATION!$B$15:$B$17 )</f>
        <v>300</v>
      </c>
      <c r="W2623" s="5">
        <f>O2623*T2623*_xll.XLOOKUP(U2623,CALCULATION!$A$15:$A$17, CALCULATION!$B$15:$B$17)</f>
        <v>9000</v>
      </c>
      <c r="X2623" s="5">
        <f>WORKSHEET[[#This Row],[Clients Total Cost]] / WORKSHEET[[#This Row],[Clients Rate per T2 (USD)]]</f>
        <v>30</v>
      </c>
      <c r="Y2623" s="5">
        <f>WORKSHEET[[#This Row],[Clients Rate per T2 (USD)]] - WORKSHEET[[#This Row],[Supplier Rate Per t2 (USD)]]</f>
        <v>300</v>
      </c>
      <c r="Z2623" s="5">
        <f>WORKSHEET[[#This Row],[Profit Per T]] * WORKSHEET[[#This Row],[Weight]]</f>
        <v>9000</v>
      </c>
      <c r="AA2623">
        <v>0</v>
      </c>
      <c r="AB2623" s="1">
        <v>0.75</v>
      </c>
      <c r="AC2623" s="1">
        <v>0.5</v>
      </c>
      <c r="AD2623" s="1">
        <v>0.625</v>
      </c>
      <c r="AE2623" s="1">
        <f>WORKSHEET[[#This Row],[Delay at toll gate in days]] +WORKSHEET[[#This Row],[Delay at workshop in days]] +WORKSHEET[[#This Row],[Delay at border in days]]</f>
        <v>1.875</v>
      </c>
    </row>
    <row r="2624" spans="1:31" x14ac:dyDescent="0.35">
      <c r="A2624" t="s">
        <v>2645</v>
      </c>
      <c r="B2624" t="s">
        <v>10</v>
      </c>
      <c r="C2624" t="s">
        <v>56</v>
      </c>
      <c r="D2624" t="s">
        <v>3616</v>
      </c>
      <c r="E2624" t="s">
        <v>3613</v>
      </c>
      <c r="F2624" t="str">
        <f>WORKSHEET[[#This Row],[Depart From]]&amp;"-"&amp;WORKSHEET[[#This Row],[Arrive To]]</f>
        <v>Marrakech-Sanaa</v>
      </c>
      <c r="G2624" s="2">
        <v>44804</v>
      </c>
      <c r="H2624" s="2">
        <v>44810</v>
      </c>
      <c r="I2624" s="2" t="str">
        <f t="shared" si="40"/>
        <v>Delivered</v>
      </c>
      <c r="J2624" s="2" t="str">
        <f>TEXT(WORKSHEET[[#This Row],[Offloading Date]], "mmm")</f>
        <v>Sep</v>
      </c>
      <c r="K2624" s="2" t="str">
        <f>IF(OR(WORKSHEET[[#This Row],[Year]]="", ISBLANK(WORKSHEET[[#This Row],[Year]]), WORKSHEET[[#This Row],[Year]]="null"), "Exclude", "Include")</f>
        <v>Include</v>
      </c>
      <c r="L2624" t="s">
        <v>12</v>
      </c>
      <c r="M2624" t="s">
        <v>12</v>
      </c>
      <c r="N2624" t="s">
        <v>13</v>
      </c>
      <c r="O2624">
        <v>30</v>
      </c>
      <c r="P2624">
        <v>600</v>
      </c>
      <c r="Q2624" t="s">
        <v>14</v>
      </c>
      <c r="R2624">
        <f>P2624 * _xll.XLOOKUP(Q2624,CALCULATION!$A$15:$A$17, CALCULATION!$B$15:$B$17 )</f>
        <v>600</v>
      </c>
      <c r="S2624" s="5">
        <f>O2624*P2624*_xll.XLOOKUP(Q2624,CALCULATION!$A$15:$A$17, CALCULATION!$B$15:$B$17)</f>
        <v>18000</v>
      </c>
      <c r="T2624">
        <v>300</v>
      </c>
      <c r="U2624" t="s">
        <v>14</v>
      </c>
      <c r="V2624">
        <f>T2624 * _xll.XLOOKUP(U2624,CALCULATION!$A$15:$A$17, CALCULATION!$B$15:$B$17 )</f>
        <v>300</v>
      </c>
      <c r="W2624" s="5">
        <f>O2624*T2624*_xll.XLOOKUP(U2624,CALCULATION!$A$15:$A$17, CALCULATION!$B$15:$B$17)</f>
        <v>9000</v>
      </c>
      <c r="X2624" s="5">
        <f>WORKSHEET[[#This Row],[Clients Total Cost]] / WORKSHEET[[#This Row],[Clients Rate per T2 (USD)]]</f>
        <v>30</v>
      </c>
      <c r="Y2624" s="5">
        <f>WORKSHEET[[#This Row],[Clients Rate per T2 (USD)]] - WORKSHEET[[#This Row],[Supplier Rate Per t2 (USD)]]</f>
        <v>300</v>
      </c>
      <c r="Z2624" s="5">
        <f>WORKSHEET[[#This Row],[Profit Per T]] * WORKSHEET[[#This Row],[Weight]]</f>
        <v>9000</v>
      </c>
      <c r="AA2624">
        <v>0</v>
      </c>
      <c r="AB2624" s="1">
        <v>0.89999999999999991</v>
      </c>
      <c r="AC2624" s="1">
        <v>0.60000000000000009</v>
      </c>
      <c r="AD2624" s="1">
        <v>0.75</v>
      </c>
      <c r="AE2624" s="1">
        <f>WORKSHEET[[#This Row],[Delay at toll gate in days]] +WORKSHEET[[#This Row],[Delay at workshop in days]] +WORKSHEET[[#This Row],[Delay at border in days]]</f>
        <v>2.25</v>
      </c>
    </row>
    <row r="2625" spans="1:31" x14ac:dyDescent="0.35">
      <c r="A2625" t="s">
        <v>2646</v>
      </c>
      <c r="B2625" t="s">
        <v>10</v>
      </c>
      <c r="C2625" t="s">
        <v>56</v>
      </c>
      <c r="D2625" t="s">
        <v>3615</v>
      </c>
      <c r="E2625" t="s">
        <v>3617</v>
      </c>
      <c r="F2625" t="str">
        <f>WORKSHEET[[#This Row],[Depart From]]&amp;"-"&amp;WORKSHEET[[#This Row],[Arrive To]]</f>
        <v>Mombasa-Lagos</v>
      </c>
      <c r="G2625" s="2">
        <v>44806</v>
      </c>
      <c r="H2625" s="2">
        <v>44810</v>
      </c>
      <c r="I2625" s="2" t="str">
        <f t="shared" si="40"/>
        <v>Delivered</v>
      </c>
      <c r="J2625" s="2" t="str">
        <f>TEXT(WORKSHEET[[#This Row],[Offloading Date]], "mmm")</f>
        <v>Sep</v>
      </c>
      <c r="K2625" s="2" t="str">
        <f>IF(OR(WORKSHEET[[#This Row],[Year]]="", ISBLANK(WORKSHEET[[#This Row],[Year]]), WORKSHEET[[#This Row],[Year]]="null"), "Exclude", "Include")</f>
        <v>Include</v>
      </c>
      <c r="L2625" t="s">
        <v>12</v>
      </c>
      <c r="M2625" t="s">
        <v>3624</v>
      </c>
      <c r="N2625" t="s">
        <v>13</v>
      </c>
      <c r="O2625">
        <v>30</v>
      </c>
      <c r="P2625">
        <v>600</v>
      </c>
      <c r="Q2625" t="s">
        <v>14</v>
      </c>
      <c r="R2625">
        <f>P2625 * _xll.XLOOKUP(Q2625,CALCULATION!$A$15:$A$17, CALCULATION!$B$15:$B$17 )</f>
        <v>600</v>
      </c>
      <c r="S2625" s="5">
        <f>O2625*P2625*_xll.XLOOKUP(Q2625,CALCULATION!$A$15:$A$17, CALCULATION!$B$15:$B$17)</f>
        <v>18000</v>
      </c>
      <c r="T2625">
        <v>300</v>
      </c>
      <c r="U2625" t="s">
        <v>14</v>
      </c>
      <c r="V2625">
        <f>T2625 * _xll.XLOOKUP(U2625,CALCULATION!$A$15:$A$17, CALCULATION!$B$15:$B$17 )</f>
        <v>300</v>
      </c>
      <c r="W2625" s="5">
        <f>O2625*T2625*_xll.XLOOKUP(U2625,CALCULATION!$A$15:$A$17, CALCULATION!$B$15:$B$17)</f>
        <v>9000</v>
      </c>
      <c r="X2625" s="5">
        <f>WORKSHEET[[#This Row],[Clients Total Cost]] / WORKSHEET[[#This Row],[Clients Rate per T2 (USD)]]</f>
        <v>30</v>
      </c>
      <c r="Y2625" s="5">
        <f>WORKSHEET[[#This Row],[Clients Rate per T2 (USD)]] - WORKSHEET[[#This Row],[Supplier Rate Per t2 (USD)]]</f>
        <v>300</v>
      </c>
      <c r="Z2625" s="5">
        <f>WORKSHEET[[#This Row],[Profit Per T]] * WORKSHEET[[#This Row],[Weight]]</f>
        <v>9000</v>
      </c>
      <c r="AA2625">
        <v>0</v>
      </c>
      <c r="AB2625" s="1">
        <v>0.6</v>
      </c>
      <c r="AC2625" s="1">
        <v>0.4</v>
      </c>
      <c r="AD2625" s="1">
        <v>0.5</v>
      </c>
      <c r="AE2625" s="1">
        <f>WORKSHEET[[#This Row],[Delay at toll gate in days]] +WORKSHEET[[#This Row],[Delay at workshop in days]] +WORKSHEET[[#This Row],[Delay at border in days]]</f>
        <v>1.5</v>
      </c>
    </row>
    <row r="2626" spans="1:31" x14ac:dyDescent="0.35">
      <c r="A2626" t="s">
        <v>2647</v>
      </c>
      <c r="B2626" t="s">
        <v>10</v>
      </c>
      <c r="C2626" t="s">
        <v>56</v>
      </c>
      <c r="D2626" t="s">
        <v>3620</v>
      </c>
      <c r="E2626" t="s">
        <v>3612</v>
      </c>
      <c r="F2626" t="str">
        <f>WORKSHEET[[#This Row],[Depart From]]&amp;"-"&amp;WORKSHEET[[#This Row],[Arrive To]]</f>
        <v>Zanzibar-Victoria</v>
      </c>
      <c r="G2626" s="2">
        <v>44806</v>
      </c>
      <c r="H2626" s="2">
        <v>44811</v>
      </c>
      <c r="I2626" s="2" t="str">
        <f t="shared" ref="I2626:I2689" si="41">IF(OR(H2626="", H2626="NULL"), "Failed","Delivered")</f>
        <v>Delivered</v>
      </c>
      <c r="J2626" s="2" t="str">
        <f>TEXT(WORKSHEET[[#This Row],[Offloading Date]], "mmm")</f>
        <v>Sep</v>
      </c>
      <c r="K2626" s="2" t="str">
        <f>IF(OR(WORKSHEET[[#This Row],[Year]]="", ISBLANK(WORKSHEET[[#This Row],[Year]]), WORKSHEET[[#This Row],[Year]]="null"), "Exclude", "Include")</f>
        <v>Include</v>
      </c>
      <c r="L2626" t="s">
        <v>12</v>
      </c>
      <c r="M2626" t="s">
        <v>3624</v>
      </c>
      <c r="N2626" t="s">
        <v>13</v>
      </c>
      <c r="O2626">
        <v>30</v>
      </c>
      <c r="P2626">
        <v>600</v>
      </c>
      <c r="Q2626" t="s">
        <v>14</v>
      </c>
      <c r="R2626">
        <f>P2626 * _xll.XLOOKUP(Q2626,CALCULATION!$A$15:$A$17, CALCULATION!$B$15:$B$17 )</f>
        <v>600</v>
      </c>
      <c r="S2626" s="5">
        <f>O2626*P2626*_xll.XLOOKUP(Q2626,CALCULATION!$A$15:$A$17, CALCULATION!$B$15:$B$17)</f>
        <v>18000</v>
      </c>
      <c r="T2626">
        <v>300</v>
      </c>
      <c r="U2626" t="s">
        <v>14</v>
      </c>
      <c r="V2626">
        <f>T2626 * _xll.XLOOKUP(U2626,CALCULATION!$A$15:$A$17, CALCULATION!$B$15:$B$17 )</f>
        <v>300</v>
      </c>
      <c r="W2626" s="5">
        <f>O2626*T2626*_xll.XLOOKUP(U2626,CALCULATION!$A$15:$A$17, CALCULATION!$B$15:$B$17)</f>
        <v>9000</v>
      </c>
      <c r="X2626" s="5">
        <f>WORKSHEET[[#This Row],[Clients Total Cost]] / WORKSHEET[[#This Row],[Clients Rate per T2 (USD)]]</f>
        <v>30</v>
      </c>
      <c r="Y2626" s="5">
        <f>WORKSHEET[[#This Row],[Clients Rate per T2 (USD)]] - WORKSHEET[[#This Row],[Supplier Rate Per t2 (USD)]]</f>
        <v>300</v>
      </c>
      <c r="Z2626" s="5">
        <f>WORKSHEET[[#This Row],[Profit Per T]] * WORKSHEET[[#This Row],[Weight]]</f>
        <v>9000</v>
      </c>
      <c r="AA2626">
        <v>0</v>
      </c>
      <c r="AB2626" s="1">
        <v>0.75</v>
      </c>
      <c r="AC2626" s="1">
        <v>0.5</v>
      </c>
      <c r="AD2626" s="1">
        <v>0.625</v>
      </c>
      <c r="AE2626" s="1">
        <f>WORKSHEET[[#This Row],[Delay at toll gate in days]] +WORKSHEET[[#This Row],[Delay at workshop in days]] +WORKSHEET[[#This Row],[Delay at border in days]]</f>
        <v>1.875</v>
      </c>
    </row>
    <row r="2627" spans="1:31" x14ac:dyDescent="0.35">
      <c r="A2627" t="s">
        <v>2648</v>
      </c>
      <c r="B2627" t="s">
        <v>10</v>
      </c>
      <c r="C2627" t="s">
        <v>56</v>
      </c>
      <c r="D2627" t="s">
        <v>3611</v>
      </c>
      <c r="E2627" t="s">
        <v>3618</v>
      </c>
      <c r="F2627" t="str">
        <f>WORKSHEET[[#This Row],[Depart From]]&amp;"-"&amp;WORKSHEET[[#This Row],[Arrive To]]</f>
        <v>Mogadishu-Tripoli</v>
      </c>
      <c r="G2627" s="2">
        <v>44806</v>
      </c>
      <c r="H2627" s="2">
        <v>44811</v>
      </c>
      <c r="I2627" s="2" t="str">
        <f t="shared" si="41"/>
        <v>Delivered</v>
      </c>
      <c r="J2627" s="2" t="str">
        <f>TEXT(WORKSHEET[[#This Row],[Offloading Date]], "mmm")</f>
        <v>Sep</v>
      </c>
      <c r="K2627" s="2" t="str">
        <f>IF(OR(WORKSHEET[[#This Row],[Year]]="", ISBLANK(WORKSHEET[[#This Row],[Year]]), WORKSHEET[[#This Row],[Year]]="null"), "Exclude", "Include")</f>
        <v>Include</v>
      </c>
      <c r="L2627" t="s">
        <v>12</v>
      </c>
      <c r="M2627" t="s">
        <v>3624</v>
      </c>
      <c r="N2627" t="s">
        <v>13</v>
      </c>
      <c r="O2627">
        <v>30</v>
      </c>
      <c r="P2627">
        <v>600</v>
      </c>
      <c r="Q2627" t="s">
        <v>14</v>
      </c>
      <c r="R2627">
        <f>P2627 * _xll.XLOOKUP(Q2627,CALCULATION!$A$15:$A$17, CALCULATION!$B$15:$B$17 )</f>
        <v>600</v>
      </c>
      <c r="S2627" s="5">
        <f>O2627*P2627*_xll.XLOOKUP(Q2627,CALCULATION!$A$15:$A$17, CALCULATION!$B$15:$B$17)</f>
        <v>18000</v>
      </c>
      <c r="T2627">
        <v>300</v>
      </c>
      <c r="U2627" t="s">
        <v>14</v>
      </c>
      <c r="V2627">
        <f>T2627 * _xll.XLOOKUP(U2627,CALCULATION!$A$15:$A$17, CALCULATION!$B$15:$B$17 )</f>
        <v>300</v>
      </c>
      <c r="W2627" s="5">
        <f>O2627*T2627*_xll.XLOOKUP(U2627,CALCULATION!$A$15:$A$17, CALCULATION!$B$15:$B$17)</f>
        <v>9000</v>
      </c>
      <c r="X2627" s="5">
        <f>WORKSHEET[[#This Row],[Clients Total Cost]] / WORKSHEET[[#This Row],[Clients Rate per T2 (USD)]]</f>
        <v>30</v>
      </c>
      <c r="Y2627" s="5">
        <f>WORKSHEET[[#This Row],[Clients Rate per T2 (USD)]] - WORKSHEET[[#This Row],[Supplier Rate Per t2 (USD)]]</f>
        <v>300</v>
      </c>
      <c r="Z2627" s="5">
        <f>WORKSHEET[[#This Row],[Profit Per T]] * WORKSHEET[[#This Row],[Weight]]</f>
        <v>9000</v>
      </c>
      <c r="AA2627">
        <v>0</v>
      </c>
      <c r="AB2627" s="1">
        <v>0.75</v>
      </c>
      <c r="AC2627" s="1">
        <v>0.5</v>
      </c>
      <c r="AD2627" s="1">
        <v>0.625</v>
      </c>
      <c r="AE2627" s="1">
        <f>WORKSHEET[[#This Row],[Delay at toll gate in days]] +WORKSHEET[[#This Row],[Delay at workshop in days]] +WORKSHEET[[#This Row],[Delay at border in days]]</f>
        <v>1.875</v>
      </c>
    </row>
    <row r="2628" spans="1:31" x14ac:dyDescent="0.35">
      <c r="A2628" t="s">
        <v>2649</v>
      </c>
      <c r="B2628" t="s">
        <v>10</v>
      </c>
      <c r="C2628" t="s">
        <v>56</v>
      </c>
      <c r="D2628" t="s">
        <v>3619</v>
      </c>
      <c r="E2628" t="s">
        <v>3614</v>
      </c>
      <c r="F2628" t="str">
        <f>WORKSHEET[[#This Row],[Depart From]]&amp;"-"&amp;WORKSHEET[[#This Row],[Arrive To]]</f>
        <v>Addis Ababa-Alger</v>
      </c>
      <c r="G2628" s="2">
        <v>44806</v>
      </c>
      <c r="H2628" s="2">
        <v>44811</v>
      </c>
      <c r="I2628" s="2" t="str">
        <f t="shared" si="41"/>
        <v>Delivered</v>
      </c>
      <c r="J2628" s="2" t="str">
        <f>TEXT(WORKSHEET[[#This Row],[Offloading Date]], "mmm")</f>
        <v>Sep</v>
      </c>
      <c r="K2628" s="2" t="str">
        <f>IF(OR(WORKSHEET[[#This Row],[Year]]="", ISBLANK(WORKSHEET[[#This Row],[Year]]), WORKSHEET[[#This Row],[Year]]="null"), "Exclude", "Include")</f>
        <v>Include</v>
      </c>
      <c r="L2628" t="s">
        <v>12</v>
      </c>
      <c r="M2628" t="s">
        <v>3624</v>
      </c>
      <c r="N2628" t="s">
        <v>13</v>
      </c>
      <c r="O2628">
        <v>30</v>
      </c>
      <c r="P2628">
        <v>600</v>
      </c>
      <c r="Q2628" t="s">
        <v>14</v>
      </c>
      <c r="R2628">
        <f>P2628 * _xll.XLOOKUP(Q2628,CALCULATION!$A$15:$A$17, CALCULATION!$B$15:$B$17 )</f>
        <v>600</v>
      </c>
      <c r="S2628" s="5">
        <f>O2628*P2628*_xll.XLOOKUP(Q2628,CALCULATION!$A$15:$A$17, CALCULATION!$B$15:$B$17)</f>
        <v>18000</v>
      </c>
      <c r="T2628">
        <v>300</v>
      </c>
      <c r="U2628" t="s">
        <v>14</v>
      </c>
      <c r="V2628">
        <f>T2628 * _xll.XLOOKUP(U2628,CALCULATION!$A$15:$A$17, CALCULATION!$B$15:$B$17 )</f>
        <v>300</v>
      </c>
      <c r="W2628" s="5">
        <f>O2628*T2628*_xll.XLOOKUP(U2628,CALCULATION!$A$15:$A$17, CALCULATION!$B$15:$B$17)</f>
        <v>9000</v>
      </c>
      <c r="X2628" s="5">
        <f>WORKSHEET[[#This Row],[Clients Total Cost]] / WORKSHEET[[#This Row],[Clients Rate per T2 (USD)]]</f>
        <v>30</v>
      </c>
      <c r="Y2628" s="5">
        <f>WORKSHEET[[#This Row],[Clients Rate per T2 (USD)]] - WORKSHEET[[#This Row],[Supplier Rate Per t2 (USD)]]</f>
        <v>300</v>
      </c>
      <c r="Z2628" s="5">
        <f>WORKSHEET[[#This Row],[Profit Per T]] * WORKSHEET[[#This Row],[Weight]]</f>
        <v>9000</v>
      </c>
      <c r="AA2628">
        <v>0</v>
      </c>
      <c r="AB2628" s="1">
        <v>0.75</v>
      </c>
      <c r="AC2628" s="1">
        <v>0.5</v>
      </c>
      <c r="AD2628" s="1">
        <v>0.625</v>
      </c>
      <c r="AE2628" s="1">
        <f>WORKSHEET[[#This Row],[Delay at toll gate in days]] +WORKSHEET[[#This Row],[Delay at workshop in days]] +WORKSHEET[[#This Row],[Delay at border in days]]</f>
        <v>1.875</v>
      </c>
    </row>
    <row r="2629" spans="1:31" x14ac:dyDescent="0.35">
      <c r="A2629" t="s">
        <v>2650</v>
      </c>
      <c r="B2629" t="s">
        <v>10</v>
      </c>
      <c r="C2629" t="s">
        <v>56</v>
      </c>
      <c r="D2629" t="s">
        <v>3619</v>
      </c>
      <c r="E2629" t="s">
        <v>3617</v>
      </c>
      <c r="F2629" t="str">
        <f>WORKSHEET[[#This Row],[Depart From]]&amp;"-"&amp;WORKSHEET[[#This Row],[Arrive To]]</f>
        <v>Addis Ababa-Lagos</v>
      </c>
      <c r="G2629" s="2">
        <v>44807</v>
      </c>
      <c r="H2629" s="2">
        <v>44813</v>
      </c>
      <c r="I2629" s="2" t="str">
        <f t="shared" si="41"/>
        <v>Delivered</v>
      </c>
      <c r="J2629" s="2" t="str">
        <f>TEXT(WORKSHEET[[#This Row],[Offloading Date]], "mmm")</f>
        <v>Sep</v>
      </c>
      <c r="K2629" s="2" t="str">
        <f>IF(OR(WORKSHEET[[#This Row],[Year]]="", ISBLANK(WORKSHEET[[#This Row],[Year]]), WORKSHEET[[#This Row],[Year]]="null"), "Exclude", "Include")</f>
        <v>Include</v>
      </c>
      <c r="L2629" t="s">
        <v>12</v>
      </c>
      <c r="M2629" t="s">
        <v>3624</v>
      </c>
      <c r="N2629" t="s">
        <v>13</v>
      </c>
      <c r="O2629">
        <v>30</v>
      </c>
      <c r="P2629">
        <v>600</v>
      </c>
      <c r="Q2629" t="s">
        <v>14</v>
      </c>
      <c r="R2629">
        <f>P2629 * _xll.XLOOKUP(Q2629,CALCULATION!$A$15:$A$17, CALCULATION!$B$15:$B$17 )</f>
        <v>600</v>
      </c>
      <c r="S2629" s="5">
        <f>O2629*P2629*_xll.XLOOKUP(Q2629,CALCULATION!$A$15:$A$17, CALCULATION!$B$15:$B$17)</f>
        <v>18000</v>
      </c>
      <c r="T2629">
        <v>300</v>
      </c>
      <c r="U2629" t="s">
        <v>14</v>
      </c>
      <c r="V2629">
        <f>T2629 * _xll.XLOOKUP(U2629,CALCULATION!$A$15:$A$17, CALCULATION!$B$15:$B$17 )</f>
        <v>300</v>
      </c>
      <c r="W2629" s="5">
        <f>O2629*T2629*_xll.XLOOKUP(U2629,CALCULATION!$A$15:$A$17, CALCULATION!$B$15:$B$17)</f>
        <v>9000</v>
      </c>
      <c r="X2629" s="5">
        <f>WORKSHEET[[#This Row],[Clients Total Cost]] / WORKSHEET[[#This Row],[Clients Rate per T2 (USD)]]</f>
        <v>30</v>
      </c>
      <c r="Y2629" s="5">
        <f>WORKSHEET[[#This Row],[Clients Rate per T2 (USD)]] - WORKSHEET[[#This Row],[Supplier Rate Per t2 (USD)]]</f>
        <v>300</v>
      </c>
      <c r="Z2629" s="5">
        <f>WORKSHEET[[#This Row],[Profit Per T]] * WORKSHEET[[#This Row],[Weight]]</f>
        <v>9000</v>
      </c>
      <c r="AA2629">
        <v>0</v>
      </c>
      <c r="AB2629" s="1">
        <v>0.89999999999999991</v>
      </c>
      <c r="AC2629" s="1">
        <v>0.60000000000000009</v>
      </c>
      <c r="AD2629" s="1">
        <v>0.75</v>
      </c>
      <c r="AE2629" s="1">
        <f>WORKSHEET[[#This Row],[Delay at toll gate in days]] +WORKSHEET[[#This Row],[Delay at workshop in days]] +WORKSHEET[[#This Row],[Delay at border in days]]</f>
        <v>2.25</v>
      </c>
    </row>
    <row r="2630" spans="1:31" x14ac:dyDescent="0.35">
      <c r="A2630" t="s">
        <v>2651</v>
      </c>
      <c r="B2630" t="s">
        <v>10</v>
      </c>
      <c r="C2630" t="s">
        <v>56</v>
      </c>
      <c r="D2630" t="s">
        <v>3611</v>
      </c>
      <c r="E2630" t="s">
        <v>3614</v>
      </c>
      <c r="F2630" t="str">
        <f>WORKSHEET[[#This Row],[Depart From]]&amp;"-"&amp;WORKSHEET[[#This Row],[Arrive To]]</f>
        <v>Mogadishu-Alger</v>
      </c>
      <c r="G2630" s="2">
        <v>44807</v>
      </c>
      <c r="H2630" s="2">
        <v>44812</v>
      </c>
      <c r="I2630" s="2" t="str">
        <f t="shared" si="41"/>
        <v>Delivered</v>
      </c>
      <c r="J2630" s="2" t="str">
        <f>TEXT(WORKSHEET[[#This Row],[Offloading Date]], "mmm")</f>
        <v>Sep</v>
      </c>
      <c r="K2630" s="2" t="str">
        <f>IF(OR(WORKSHEET[[#This Row],[Year]]="", ISBLANK(WORKSHEET[[#This Row],[Year]]), WORKSHEET[[#This Row],[Year]]="null"), "Exclude", "Include")</f>
        <v>Include</v>
      </c>
      <c r="L2630" t="s">
        <v>12</v>
      </c>
      <c r="M2630" t="s">
        <v>3624</v>
      </c>
      <c r="N2630" t="s">
        <v>13</v>
      </c>
      <c r="O2630">
        <v>30</v>
      </c>
      <c r="P2630">
        <v>600</v>
      </c>
      <c r="Q2630" t="s">
        <v>14</v>
      </c>
      <c r="R2630">
        <f>P2630 * _xll.XLOOKUP(Q2630,CALCULATION!$A$15:$A$17, CALCULATION!$B$15:$B$17 )</f>
        <v>600</v>
      </c>
      <c r="S2630" s="5">
        <f>O2630*P2630*_xll.XLOOKUP(Q2630,CALCULATION!$A$15:$A$17, CALCULATION!$B$15:$B$17)</f>
        <v>18000</v>
      </c>
      <c r="T2630">
        <v>300</v>
      </c>
      <c r="U2630" t="s">
        <v>14</v>
      </c>
      <c r="V2630">
        <f>T2630 * _xll.XLOOKUP(U2630,CALCULATION!$A$15:$A$17, CALCULATION!$B$15:$B$17 )</f>
        <v>300</v>
      </c>
      <c r="W2630" s="5">
        <f>O2630*T2630*_xll.XLOOKUP(U2630,CALCULATION!$A$15:$A$17, CALCULATION!$B$15:$B$17)</f>
        <v>9000</v>
      </c>
      <c r="X2630" s="5">
        <f>WORKSHEET[[#This Row],[Clients Total Cost]] / WORKSHEET[[#This Row],[Clients Rate per T2 (USD)]]</f>
        <v>30</v>
      </c>
      <c r="Y2630" s="5">
        <f>WORKSHEET[[#This Row],[Clients Rate per T2 (USD)]] - WORKSHEET[[#This Row],[Supplier Rate Per t2 (USD)]]</f>
        <v>300</v>
      </c>
      <c r="Z2630" s="5">
        <f>WORKSHEET[[#This Row],[Profit Per T]] * WORKSHEET[[#This Row],[Weight]]</f>
        <v>9000</v>
      </c>
      <c r="AA2630">
        <v>0</v>
      </c>
      <c r="AB2630" s="1">
        <v>0.75</v>
      </c>
      <c r="AC2630" s="1">
        <v>0.5</v>
      </c>
      <c r="AD2630" s="1">
        <v>0.625</v>
      </c>
      <c r="AE2630" s="1">
        <f>WORKSHEET[[#This Row],[Delay at toll gate in days]] +WORKSHEET[[#This Row],[Delay at workshop in days]] +WORKSHEET[[#This Row],[Delay at border in days]]</f>
        <v>1.875</v>
      </c>
    </row>
    <row r="2631" spans="1:31" x14ac:dyDescent="0.35">
      <c r="A2631" t="s">
        <v>2652</v>
      </c>
      <c r="B2631" t="s">
        <v>10</v>
      </c>
      <c r="C2631" t="s">
        <v>56</v>
      </c>
      <c r="D2631" t="s">
        <v>3619</v>
      </c>
      <c r="E2631" t="s">
        <v>3618</v>
      </c>
      <c r="F2631" t="str">
        <f>WORKSHEET[[#This Row],[Depart From]]&amp;"-"&amp;WORKSHEET[[#This Row],[Arrive To]]</f>
        <v>Addis Ababa-Tripoli</v>
      </c>
      <c r="G2631" s="2">
        <v>44810</v>
      </c>
      <c r="H2631" s="2">
        <v>44816</v>
      </c>
      <c r="I2631" s="2" t="str">
        <f t="shared" si="41"/>
        <v>Delivered</v>
      </c>
      <c r="J2631" s="2" t="str">
        <f>TEXT(WORKSHEET[[#This Row],[Offloading Date]], "mmm")</f>
        <v>Sep</v>
      </c>
      <c r="K2631" s="2" t="str">
        <f>IF(OR(WORKSHEET[[#This Row],[Year]]="", ISBLANK(WORKSHEET[[#This Row],[Year]]), WORKSHEET[[#This Row],[Year]]="null"), "Exclude", "Include")</f>
        <v>Include</v>
      </c>
      <c r="L2631" t="s">
        <v>12</v>
      </c>
      <c r="M2631" t="s">
        <v>3624</v>
      </c>
      <c r="N2631" t="s">
        <v>13</v>
      </c>
      <c r="O2631">
        <v>30</v>
      </c>
      <c r="P2631">
        <v>600</v>
      </c>
      <c r="Q2631" t="s">
        <v>14</v>
      </c>
      <c r="R2631">
        <f>P2631 * _xll.XLOOKUP(Q2631,CALCULATION!$A$15:$A$17, CALCULATION!$B$15:$B$17 )</f>
        <v>600</v>
      </c>
      <c r="S2631" s="5">
        <f>O2631*P2631*_xll.XLOOKUP(Q2631,CALCULATION!$A$15:$A$17, CALCULATION!$B$15:$B$17)</f>
        <v>18000</v>
      </c>
      <c r="T2631">
        <v>300</v>
      </c>
      <c r="U2631" t="s">
        <v>14</v>
      </c>
      <c r="V2631">
        <f>T2631 * _xll.XLOOKUP(U2631,CALCULATION!$A$15:$A$17, CALCULATION!$B$15:$B$17 )</f>
        <v>300</v>
      </c>
      <c r="W2631" s="5">
        <f>O2631*T2631*_xll.XLOOKUP(U2631,CALCULATION!$A$15:$A$17, CALCULATION!$B$15:$B$17)</f>
        <v>9000</v>
      </c>
      <c r="X2631" s="5">
        <f>WORKSHEET[[#This Row],[Clients Total Cost]] / WORKSHEET[[#This Row],[Clients Rate per T2 (USD)]]</f>
        <v>30</v>
      </c>
      <c r="Y2631" s="5">
        <f>WORKSHEET[[#This Row],[Clients Rate per T2 (USD)]] - WORKSHEET[[#This Row],[Supplier Rate Per t2 (USD)]]</f>
        <v>300</v>
      </c>
      <c r="Z2631" s="5">
        <f>WORKSHEET[[#This Row],[Profit Per T]] * WORKSHEET[[#This Row],[Weight]]</f>
        <v>9000</v>
      </c>
      <c r="AA2631">
        <v>0</v>
      </c>
      <c r="AB2631" s="1">
        <v>0.89999999999999991</v>
      </c>
      <c r="AC2631" s="1">
        <v>0.60000000000000009</v>
      </c>
      <c r="AD2631" s="1">
        <v>0.75</v>
      </c>
      <c r="AE2631" s="1">
        <f>WORKSHEET[[#This Row],[Delay at toll gate in days]] +WORKSHEET[[#This Row],[Delay at workshop in days]] +WORKSHEET[[#This Row],[Delay at border in days]]</f>
        <v>2.25</v>
      </c>
    </row>
    <row r="2632" spans="1:31" x14ac:dyDescent="0.35">
      <c r="A2632" t="s">
        <v>2653</v>
      </c>
      <c r="B2632" t="s">
        <v>10</v>
      </c>
      <c r="C2632" t="s">
        <v>56</v>
      </c>
      <c r="D2632" t="s">
        <v>3615</v>
      </c>
      <c r="E2632" t="s">
        <v>3617</v>
      </c>
      <c r="F2632" t="str">
        <f>WORKSHEET[[#This Row],[Depart From]]&amp;"-"&amp;WORKSHEET[[#This Row],[Arrive To]]</f>
        <v>Mombasa-Lagos</v>
      </c>
      <c r="G2632" s="2">
        <v>44807</v>
      </c>
      <c r="H2632" s="2">
        <v>44812</v>
      </c>
      <c r="I2632" s="2" t="str">
        <f t="shared" si="41"/>
        <v>Delivered</v>
      </c>
      <c r="J2632" s="2" t="str">
        <f>TEXT(WORKSHEET[[#This Row],[Offloading Date]], "mmm")</f>
        <v>Sep</v>
      </c>
      <c r="K2632" s="2" t="str">
        <f>IF(OR(WORKSHEET[[#This Row],[Year]]="", ISBLANK(WORKSHEET[[#This Row],[Year]]), WORKSHEET[[#This Row],[Year]]="null"), "Exclude", "Include")</f>
        <v>Include</v>
      </c>
      <c r="L2632" t="s">
        <v>12</v>
      </c>
      <c r="M2632" t="s">
        <v>3624</v>
      </c>
      <c r="N2632" t="s">
        <v>13</v>
      </c>
      <c r="O2632">
        <v>30</v>
      </c>
      <c r="P2632">
        <v>600</v>
      </c>
      <c r="Q2632" t="s">
        <v>14</v>
      </c>
      <c r="R2632">
        <f>P2632 * _xll.XLOOKUP(Q2632,CALCULATION!$A$15:$A$17, CALCULATION!$B$15:$B$17 )</f>
        <v>600</v>
      </c>
      <c r="S2632" s="5">
        <f>O2632*P2632*_xll.XLOOKUP(Q2632,CALCULATION!$A$15:$A$17, CALCULATION!$B$15:$B$17)</f>
        <v>18000</v>
      </c>
      <c r="T2632">
        <v>300</v>
      </c>
      <c r="U2632" t="s">
        <v>14</v>
      </c>
      <c r="V2632">
        <f>T2632 * _xll.XLOOKUP(U2632,CALCULATION!$A$15:$A$17, CALCULATION!$B$15:$B$17 )</f>
        <v>300</v>
      </c>
      <c r="W2632" s="5">
        <f>O2632*T2632*_xll.XLOOKUP(U2632,CALCULATION!$A$15:$A$17, CALCULATION!$B$15:$B$17)</f>
        <v>9000</v>
      </c>
      <c r="X2632" s="5">
        <f>WORKSHEET[[#This Row],[Clients Total Cost]] / WORKSHEET[[#This Row],[Clients Rate per T2 (USD)]]</f>
        <v>30</v>
      </c>
      <c r="Y2632" s="5">
        <f>WORKSHEET[[#This Row],[Clients Rate per T2 (USD)]] - WORKSHEET[[#This Row],[Supplier Rate Per t2 (USD)]]</f>
        <v>300</v>
      </c>
      <c r="Z2632" s="5">
        <f>WORKSHEET[[#This Row],[Profit Per T]] * WORKSHEET[[#This Row],[Weight]]</f>
        <v>9000</v>
      </c>
      <c r="AA2632">
        <v>0</v>
      </c>
      <c r="AB2632" s="1">
        <v>0.75</v>
      </c>
      <c r="AC2632" s="1">
        <v>0.5</v>
      </c>
      <c r="AD2632" s="1">
        <v>0.625</v>
      </c>
      <c r="AE2632" s="1">
        <f>WORKSHEET[[#This Row],[Delay at toll gate in days]] +WORKSHEET[[#This Row],[Delay at workshop in days]] +WORKSHEET[[#This Row],[Delay at border in days]]</f>
        <v>1.875</v>
      </c>
    </row>
    <row r="2633" spans="1:31" x14ac:dyDescent="0.35">
      <c r="A2633" t="s">
        <v>2654</v>
      </c>
      <c r="B2633" t="s">
        <v>10</v>
      </c>
      <c r="C2633" t="s">
        <v>56</v>
      </c>
      <c r="D2633" t="s">
        <v>3620</v>
      </c>
      <c r="E2633" t="s">
        <v>3613</v>
      </c>
      <c r="F2633" t="str">
        <f>WORKSHEET[[#This Row],[Depart From]]&amp;"-"&amp;WORKSHEET[[#This Row],[Arrive To]]</f>
        <v>Zanzibar-Sanaa</v>
      </c>
      <c r="G2633" s="2">
        <v>44807</v>
      </c>
      <c r="H2633" s="2">
        <v>44813</v>
      </c>
      <c r="I2633" s="2" t="str">
        <f t="shared" si="41"/>
        <v>Delivered</v>
      </c>
      <c r="J2633" s="2" t="str">
        <f>TEXT(WORKSHEET[[#This Row],[Offloading Date]], "mmm")</f>
        <v>Sep</v>
      </c>
      <c r="K2633" s="2" t="str">
        <f>IF(OR(WORKSHEET[[#This Row],[Year]]="", ISBLANK(WORKSHEET[[#This Row],[Year]]), WORKSHEET[[#This Row],[Year]]="null"), "Exclude", "Include")</f>
        <v>Include</v>
      </c>
      <c r="L2633" t="s">
        <v>12</v>
      </c>
      <c r="M2633" t="s">
        <v>3624</v>
      </c>
      <c r="N2633" t="s">
        <v>13</v>
      </c>
      <c r="O2633">
        <v>30</v>
      </c>
      <c r="P2633">
        <v>600</v>
      </c>
      <c r="Q2633" t="s">
        <v>14</v>
      </c>
      <c r="R2633">
        <f>P2633 * _xll.XLOOKUP(Q2633,CALCULATION!$A$15:$A$17, CALCULATION!$B$15:$B$17 )</f>
        <v>600</v>
      </c>
      <c r="S2633" s="5">
        <f>O2633*P2633*_xll.XLOOKUP(Q2633,CALCULATION!$A$15:$A$17, CALCULATION!$B$15:$B$17)</f>
        <v>18000</v>
      </c>
      <c r="T2633">
        <v>300</v>
      </c>
      <c r="U2633" t="s">
        <v>14</v>
      </c>
      <c r="V2633">
        <f>T2633 * _xll.XLOOKUP(U2633,CALCULATION!$A$15:$A$17, CALCULATION!$B$15:$B$17 )</f>
        <v>300</v>
      </c>
      <c r="W2633" s="5">
        <f>O2633*T2633*_xll.XLOOKUP(U2633,CALCULATION!$A$15:$A$17, CALCULATION!$B$15:$B$17)</f>
        <v>9000</v>
      </c>
      <c r="X2633" s="5">
        <f>WORKSHEET[[#This Row],[Clients Total Cost]] / WORKSHEET[[#This Row],[Clients Rate per T2 (USD)]]</f>
        <v>30</v>
      </c>
      <c r="Y2633" s="5">
        <f>WORKSHEET[[#This Row],[Clients Rate per T2 (USD)]] - WORKSHEET[[#This Row],[Supplier Rate Per t2 (USD)]]</f>
        <v>300</v>
      </c>
      <c r="Z2633" s="5">
        <f>WORKSHEET[[#This Row],[Profit Per T]] * WORKSHEET[[#This Row],[Weight]]</f>
        <v>9000</v>
      </c>
      <c r="AA2633">
        <v>0</v>
      </c>
      <c r="AB2633" s="1">
        <v>0.89999999999999991</v>
      </c>
      <c r="AC2633" s="1">
        <v>0.60000000000000009</v>
      </c>
      <c r="AD2633" s="1">
        <v>0.75</v>
      </c>
      <c r="AE2633" s="1">
        <f>WORKSHEET[[#This Row],[Delay at toll gate in days]] +WORKSHEET[[#This Row],[Delay at workshop in days]] +WORKSHEET[[#This Row],[Delay at border in days]]</f>
        <v>2.25</v>
      </c>
    </row>
    <row r="2634" spans="1:31" x14ac:dyDescent="0.35">
      <c r="A2634" t="s">
        <v>2655</v>
      </c>
      <c r="B2634" t="s">
        <v>10</v>
      </c>
      <c r="C2634" t="s">
        <v>56</v>
      </c>
      <c r="D2634" t="s">
        <v>3620</v>
      </c>
      <c r="E2634" t="s">
        <v>3613</v>
      </c>
      <c r="F2634" t="str">
        <f>WORKSHEET[[#This Row],[Depart From]]&amp;"-"&amp;WORKSHEET[[#This Row],[Arrive To]]</f>
        <v>Zanzibar-Sanaa</v>
      </c>
      <c r="G2634" s="2">
        <v>44812</v>
      </c>
      <c r="H2634" s="2">
        <v>44816</v>
      </c>
      <c r="I2634" s="2" t="str">
        <f t="shared" si="41"/>
        <v>Delivered</v>
      </c>
      <c r="J2634" s="2" t="str">
        <f>TEXT(WORKSHEET[[#This Row],[Offloading Date]], "mmm")</f>
        <v>Sep</v>
      </c>
      <c r="K2634" s="2" t="str">
        <f>IF(OR(WORKSHEET[[#This Row],[Year]]="", ISBLANK(WORKSHEET[[#This Row],[Year]]), WORKSHEET[[#This Row],[Year]]="null"), "Exclude", "Include")</f>
        <v>Include</v>
      </c>
      <c r="L2634" t="s">
        <v>12</v>
      </c>
      <c r="M2634" t="s">
        <v>3624</v>
      </c>
      <c r="N2634" t="s">
        <v>13</v>
      </c>
      <c r="O2634">
        <v>30</v>
      </c>
      <c r="P2634">
        <v>600</v>
      </c>
      <c r="Q2634" t="s">
        <v>14</v>
      </c>
      <c r="R2634">
        <f>P2634 * _xll.XLOOKUP(Q2634,CALCULATION!$A$15:$A$17, CALCULATION!$B$15:$B$17 )</f>
        <v>600</v>
      </c>
      <c r="S2634" s="5">
        <f>O2634*P2634*_xll.XLOOKUP(Q2634,CALCULATION!$A$15:$A$17, CALCULATION!$B$15:$B$17)</f>
        <v>18000</v>
      </c>
      <c r="T2634">
        <v>300</v>
      </c>
      <c r="U2634" t="s">
        <v>14</v>
      </c>
      <c r="V2634">
        <f>T2634 * _xll.XLOOKUP(U2634,CALCULATION!$A$15:$A$17, CALCULATION!$B$15:$B$17 )</f>
        <v>300</v>
      </c>
      <c r="W2634" s="5">
        <f>O2634*T2634*_xll.XLOOKUP(U2634,CALCULATION!$A$15:$A$17, CALCULATION!$B$15:$B$17)</f>
        <v>9000</v>
      </c>
      <c r="X2634" s="5">
        <f>WORKSHEET[[#This Row],[Clients Total Cost]] / WORKSHEET[[#This Row],[Clients Rate per T2 (USD)]]</f>
        <v>30</v>
      </c>
      <c r="Y2634" s="5">
        <f>WORKSHEET[[#This Row],[Clients Rate per T2 (USD)]] - WORKSHEET[[#This Row],[Supplier Rate Per t2 (USD)]]</f>
        <v>300</v>
      </c>
      <c r="Z2634" s="5">
        <f>WORKSHEET[[#This Row],[Profit Per T]] * WORKSHEET[[#This Row],[Weight]]</f>
        <v>9000</v>
      </c>
      <c r="AA2634">
        <v>0</v>
      </c>
      <c r="AB2634" s="1">
        <v>0.6</v>
      </c>
      <c r="AC2634" s="1">
        <v>0.4</v>
      </c>
      <c r="AD2634" s="1">
        <v>0.5</v>
      </c>
      <c r="AE2634" s="1">
        <f>WORKSHEET[[#This Row],[Delay at toll gate in days]] +WORKSHEET[[#This Row],[Delay at workshop in days]] +WORKSHEET[[#This Row],[Delay at border in days]]</f>
        <v>1.5</v>
      </c>
    </row>
    <row r="2635" spans="1:31" x14ac:dyDescent="0.35">
      <c r="A2635" t="s">
        <v>2656</v>
      </c>
      <c r="B2635" t="s">
        <v>10</v>
      </c>
      <c r="C2635" t="s">
        <v>56</v>
      </c>
      <c r="D2635" t="s">
        <v>3619</v>
      </c>
      <c r="E2635" t="s">
        <v>3618</v>
      </c>
      <c r="F2635" t="str">
        <f>WORKSHEET[[#This Row],[Depart From]]&amp;"-"&amp;WORKSHEET[[#This Row],[Arrive To]]</f>
        <v>Addis Ababa-Tripoli</v>
      </c>
      <c r="G2635" s="2">
        <v>44812</v>
      </c>
      <c r="H2635" s="2">
        <v>44816</v>
      </c>
      <c r="I2635" s="2" t="str">
        <f t="shared" si="41"/>
        <v>Delivered</v>
      </c>
      <c r="J2635" s="2" t="str">
        <f>TEXT(WORKSHEET[[#This Row],[Offloading Date]], "mmm")</f>
        <v>Sep</v>
      </c>
      <c r="K2635" s="2" t="str">
        <f>IF(OR(WORKSHEET[[#This Row],[Year]]="", ISBLANK(WORKSHEET[[#This Row],[Year]]), WORKSHEET[[#This Row],[Year]]="null"), "Exclude", "Include")</f>
        <v>Include</v>
      </c>
      <c r="L2635" t="s">
        <v>12</v>
      </c>
      <c r="M2635" t="s">
        <v>3624</v>
      </c>
      <c r="N2635" t="s">
        <v>13</v>
      </c>
      <c r="O2635">
        <v>30</v>
      </c>
      <c r="P2635">
        <v>600</v>
      </c>
      <c r="Q2635" t="s">
        <v>14</v>
      </c>
      <c r="R2635">
        <f>P2635 * _xll.XLOOKUP(Q2635,CALCULATION!$A$15:$A$17, CALCULATION!$B$15:$B$17 )</f>
        <v>600</v>
      </c>
      <c r="S2635" s="5">
        <f>O2635*P2635*_xll.XLOOKUP(Q2635,CALCULATION!$A$15:$A$17, CALCULATION!$B$15:$B$17)</f>
        <v>18000</v>
      </c>
      <c r="T2635">
        <v>300</v>
      </c>
      <c r="U2635" t="s">
        <v>14</v>
      </c>
      <c r="V2635">
        <f>T2635 * _xll.XLOOKUP(U2635,CALCULATION!$A$15:$A$17, CALCULATION!$B$15:$B$17 )</f>
        <v>300</v>
      </c>
      <c r="W2635" s="5">
        <f>O2635*T2635*_xll.XLOOKUP(U2635,CALCULATION!$A$15:$A$17, CALCULATION!$B$15:$B$17)</f>
        <v>9000</v>
      </c>
      <c r="X2635" s="5">
        <f>WORKSHEET[[#This Row],[Clients Total Cost]] / WORKSHEET[[#This Row],[Clients Rate per T2 (USD)]]</f>
        <v>30</v>
      </c>
      <c r="Y2635" s="5">
        <f>WORKSHEET[[#This Row],[Clients Rate per T2 (USD)]] - WORKSHEET[[#This Row],[Supplier Rate Per t2 (USD)]]</f>
        <v>300</v>
      </c>
      <c r="Z2635" s="5">
        <f>WORKSHEET[[#This Row],[Profit Per T]] * WORKSHEET[[#This Row],[Weight]]</f>
        <v>9000</v>
      </c>
      <c r="AA2635">
        <v>0</v>
      </c>
      <c r="AB2635" s="1">
        <v>0.6</v>
      </c>
      <c r="AC2635" s="1">
        <v>0.4</v>
      </c>
      <c r="AD2635" s="1">
        <v>0.5</v>
      </c>
      <c r="AE2635" s="1">
        <f>WORKSHEET[[#This Row],[Delay at toll gate in days]] +WORKSHEET[[#This Row],[Delay at workshop in days]] +WORKSHEET[[#This Row],[Delay at border in days]]</f>
        <v>1.5</v>
      </c>
    </row>
    <row r="2636" spans="1:31" x14ac:dyDescent="0.35">
      <c r="A2636" t="s">
        <v>2657</v>
      </c>
      <c r="B2636" t="s">
        <v>10</v>
      </c>
      <c r="C2636" t="s">
        <v>56</v>
      </c>
      <c r="D2636" t="s">
        <v>3616</v>
      </c>
      <c r="E2636" t="s">
        <v>3612</v>
      </c>
      <c r="F2636" t="str">
        <f>WORKSHEET[[#This Row],[Depart From]]&amp;"-"&amp;WORKSHEET[[#This Row],[Arrive To]]</f>
        <v>Marrakech-Victoria</v>
      </c>
      <c r="G2636" s="2">
        <v>44812</v>
      </c>
      <c r="H2636" s="2">
        <v>44816</v>
      </c>
      <c r="I2636" s="2" t="str">
        <f t="shared" si="41"/>
        <v>Delivered</v>
      </c>
      <c r="J2636" s="2" t="str">
        <f>TEXT(WORKSHEET[[#This Row],[Offloading Date]], "mmm")</f>
        <v>Sep</v>
      </c>
      <c r="K2636" s="2" t="str">
        <f>IF(OR(WORKSHEET[[#This Row],[Year]]="", ISBLANK(WORKSHEET[[#This Row],[Year]]), WORKSHEET[[#This Row],[Year]]="null"), "Exclude", "Include")</f>
        <v>Include</v>
      </c>
      <c r="L2636" t="s">
        <v>12</v>
      </c>
      <c r="M2636" t="s">
        <v>3624</v>
      </c>
      <c r="N2636" t="s">
        <v>13</v>
      </c>
      <c r="O2636">
        <v>30</v>
      </c>
      <c r="P2636">
        <v>600</v>
      </c>
      <c r="Q2636" t="s">
        <v>14</v>
      </c>
      <c r="R2636">
        <f>P2636 * _xll.XLOOKUP(Q2636,CALCULATION!$A$15:$A$17, CALCULATION!$B$15:$B$17 )</f>
        <v>600</v>
      </c>
      <c r="S2636" s="5">
        <f>O2636*P2636*_xll.XLOOKUP(Q2636,CALCULATION!$A$15:$A$17, CALCULATION!$B$15:$B$17)</f>
        <v>18000</v>
      </c>
      <c r="T2636">
        <v>300</v>
      </c>
      <c r="U2636" t="s">
        <v>14</v>
      </c>
      <c r="V2636">
        <f>T2636 * _xll.XLOOKUP(U2636,CALCULATION!$A$15:$A$17, CALCULATION!$B$15:$B$17 )</f>
        <v>300</v>
      </c>
      <c r="W2636" s="5">
        <f>O2636*T2636*_xll.XLOOKUP(U2636,CALCULATION!$A$15:$A$17, CALCULATION!$B$15:$B$17)</f>
        <v>9000</v>
      </c>
      <c r="X2636" s="5">
        <f>WORKSHEET[[#This Row],[Clients Total Cost]] / WORKSHEET[[#This Row],[Clients Rate per T2 (USD)]]</f>
        <v>30</v>
      </c>
      <c r="Y2636" s="5">
        <f>WORKSHEET[[#This Row],[Clients Rate per T2 (USD)]] - WORKSHEET[[#This Row],[Supplier Rate Per t2 (USD)]]</f>
        <v>300</v>
      </c>
      <c r="Z2636" s="5">
        <f>WORKSHEET[[#This Row],[Profit Per T]] * WORKSHEET[[#This Row],[Weight]]</f>
        <v>9000</v>
      </c>
      <c r="AA2636">
        <v>0</v>
      </c>
      <c r="AB2636" s="1">
        <v>0.6</v>
      </c>
      <c r="AC2636" s="1">
        <v>0.4</v>
      </c>
      <c r="AD2636" s="1">
        <v>0.5</v>
      </c>
      <c r="AE2636" s="1">
        <f>WORKSHEET[[#This Row],[Delay at toll gate in days]] +WORKSHEET[[#This Row],[Delay at workshop in days]] +WORKSHEET[[#This Row],[Delay at border in days]]</f>
        <v>1.5</v>
      </c>
    </row>
    <row r="2637" spans="1:31" x14ac:dyDescent="0.35">
      <c r="A2637" t="s">
        <v>2658</v>
      </c>
      <c r="B2637" t="s">
        <v>10</v>
      </c>
      <c r="C2637" t="s">
        <v>68</v>
      </c>
      <c r="D2637" t="s">
        <v>3615</v>
      </c>
      <c r="E2637" t="s">
        <v>3612</v>
      </c>
      <c r="F2637" t="str">
        <f>WORKSHEET[[#This Row],[Depart From]]&amp;"-"&amp;WORKSHEET[[#This Row],[Arrive To]]</f>
        <v>Mombasa-Victoria</v>
      </c>
      <c r="G2637" s="2">
        <v>44610</v>
      </c>
      <c r="H2637" s="2">
        <v>44635</v>
      </c>
      <c r="I2637" s="2" t="str">
        <f t="shared" si="41"/>
        <v>Delivered</v>
      </c>
      <c r="J2637" s="2" t="str">
        <f>TEXT(WORKSHEET[[#This Row],[Offloading Date]], "mmm")</f>
        <v>Mar</v>
      </c>
      <c r="K2637" s="2" t="str">
        <f>IF(OR(WORKSHEET[[#This Row],[Year]]="", ISBLANK(WORKSHEET[[#This Row],[Year]]), WORKSHEET[[#This Row],[Year]]="null"), "Exclude", "Include")</f>
        <v>Include</v>
      </c>
      <c r="L2637" t="s">
        <v>16</v>
      </c>
      <c r="M2637" t="s">
        <v>12</v>
      </c>
      <c r="N2637" t="s">
        <v>13</v>
      </c>
      <c r="O2637">
        <v>34.067999999999998</v>
      </c>
      <c r="P2637">
        <v>600</v>
      </c>
      <c r="Q2637" t="s">
        <v>14</v>
      </c>
      <c r="R2637">
        <f>P2637 * _xll.XLOOKUP(Q2637,CALCULATION!$A$15:$A$17, CALCULATION!$B$15:$B$17 )</f>
        <v>600</v>
      </c>
      <c r="S2637" s="5">
        <f>O2637*P2637*_xll.XLOOKUP(Q2637,CALCULATION!$A$15:$A$17, CALCULATION!$B$15:$B$17)</f>
        <v>20440.8</v>
      </c>
      <c r="T2637">
        <v>300</v>
      </c>
      <c r="U2637" t="s">
        <v>14</v>
      </c>
      <c r="V2637">
        <f>T2637 * _xll.XLOOKUP(U2637,CALCULATION!$A$15:$A$17, CALCULATION!$B$15:$B$17 )</f>
        <v>300</v>
      </c>
      <c r="W2637" s="5">
        <f>O2637*T2637*_xll.XLOOKUP(U2637,CALCULATION!$A$15:$A$17, CALCULATION!$B$15:$B$17)</f>
        <v>10220.4</v>
      </c>
      <c r="X2637" s="5">
        <f>WORKSHEET[[#This Row],[Clients Total Cost]] / WORKSHEET[[#This Row],[Clients Rate per T2 (USD)]]</f>
        <v>34.067999999999998</v>
      </c>
      <c r="Y2637" s="5">
        <f>WORKSHEET[[#This Row],[Clients Rate per T2 (USD)]] - WORKSHEET[[#This Row],[Supplier Rate Per t2 (USD)]]</f>
        <v>300</v>
      </c>
      <c r="Z2637" s="5">
        <f>WORKSHEET[[#This Row],[Profit Per T]] * WORKSHEET[[#This Row],[Weight]]</f>
        <v>10220.4</v>
      </c>
      <c r="AA2637">
        <v>1</v>
      </c>
      <c r="AB2637" s="1">
        <v>3.75</v>
      </c>
      <c r="AC2637" s="1">
        <v>2.5</v>
      </c>
      <c r="AD2637" s="1">
        <v>3.125</v>
      </c>
      <c r="AE2637" s="1">
        <f>WORKSHEET[[#This Row],[Delay at toll gate in days]] +WORKSHEET[[#This Row],[Delay at workshop in days]] +WORKSHEET[[#This Row],[Delay at border in days]]</f>
        <v>9.375</v>
      </c>
    </row>
    <row r="2638" spans="1:31" x14ac:dyDescent="0.35">
      <c r="A2638" t="s">
        <v>2659</v>
      </c>
      <c r="B2638" t="s">
        <v>10</v>
      </c>
      <c r="C2638" t="s">
        <v>68</v>
      </c>
      <c r="D2638" t="s">
        <v>3616</v>
      </c>
      <c r="E2638" t="s">
        <v>3618</v>
      </c>
      <c r="F2638" t="str">
        <f>WORKSHEET[[#This Row],[Depart From]]&amp;"-"&amp;WORKSHEET[[#This Row],[Arrive To]]</f>
        <v>Marrakech-Tripoli</v>
      </c>
      <c r="G2638" s="2">
        <v>44567</v>
      </c>
      <c r="H2638" s="2">
        <v>44590</v>
      </c>
      <c r="I2638" s="2" t="str">
        <f t="shared" si="41"/>
        <v>Delivered</v>
      </c>
      <c r="J2638" s="2" t="str">
        <f>TEXT(WORKSHEET[[#This Row],[Offloading Date]], "mmm")</f>
        <v>Jan</v>
      </c>
      <c r="K2638" s="2" t="str">
        <f>IF(OR(WORKSHEET[[#This Row],[Year]]="", ISBLANK(WORKSHEET[[#This Row],[Year]]), WORKSHEET[[#This Row],[Year]]="null"), "Exclude", "Include")</f>
        <v>Include</v>
      </c>
      <c r="L2638" t="s">
        <v>16</v>
      </c>
      <c r="M2638" t="s">
        <v>16</v>
      </c>
      <c r="N2638" t="s">
        <v>13</v>
      </c>
      <c r="O2638">
        <v>32.064</v>
      </c>
      <c r="P2638">
        <v>600</v>
      </c>
      <c r="Q2638" t="s">
        <v>14</v>
      </c>
      <c r="R2638">
        <f>P2638 * _xll.XLOOKUP(Q2638,CALCULATION!$A$15:$A$17, CALCULATION!$B$15:$B$17 )</f>
        <v>600</v>
      </c>
      <c r="S2638" s="5">
        <f>O2638*P2638*_xll.XLOOKUP(Q2638,CALCULATION!$A$15:$A$17, CALCULATION!$B$15:$B$17)</f>
        <v>19238.400000000001</v>
      </c>
      <c r="T2638">
        <v>300</v>
      </c>
      <c r="U2638" t="s">
        <v>14</v>
      </c>
      <c r="V2638">
        <f>T2638 * _xll.XLOOKUP(U2638,CALCULATION!$A$15:$A$17, CALCULATION!$B$15:$B$17 )</f>
        <v>300</v>
      </c>
      <c r="W2638" s="5">
        <f>O2638*T2638*_xll.XLOOKUP(U2638,CALCULATION!$A$15:$A$17, CALCULATION!$B$15:$B$17)</f>
        <v>9619.2000000000007</v>
      </c>
      <c r="X2638" s="5">
        <f>WORKSHEET[[#This Row],[Clients Total Cost]] / WORKSHEET[[#This Row],[Clients Rate per T2 (USD)]]</f>
        <v>32.064</v>
      </c>
      <c r="Y2638" s="5">
        <f>WORKSHEET[[#This Row],[Clients Rate per T2 (USD)]] - WORKSHEET[[#This Row],[Supplier Rate Per t2 (USD)]]</f>
        <v>300</v>
      </c>
      <c r="Z2638" s="5">
        <f>WORKSHEET[[#This Row],[Profit Per T]] * WORKSHEET[[#This Row],[Weight]]</f>
        <v>9619.2000000000007</v>
      </c>
      <c r="AA2638">
        <v>1</v>
      </c>
      <c r="AB2638" s="1">
        <v>3.4499999999999997</v>
      </c>
      <c r="AC2638" s="1">
        <v>2.3000000000000003</v>
      </c>
      <c r="AD2638" s="1">
        <v>2.875</v>
      </c>
      <c r="AE2638" s="1">
        <f>WORKSHEET[[#This Row],[Delay at toll gate in days]] +WORKSHEET[[#This Row],[Delay at workshop in days]] +WORKSHEET[[#This Row],[Delay at border in days]]</f>
        <v>8.625</v>
      </c>
    </row>
    <row r="2639" spans="1:31" x14ac:dyDescent="0.35">
      <c r="A2639" t="s">
        <v>2660</v>
      </c>
      <c r="B2639" t="s">
        <v>10</v>
      </c>
      <c r="C2639" t="s">
        <v>68</v>
      </c>
      <c r="D2639" t="s">
        <v>3616</v>
      </c>
      <c r="E2639" t="s">
        <v>3612</v>
      </c>
      <c r="F2639" t="str">
        <f>WORKSHEET[[#This Row],[Depart From]]&amp;"-"&amp;WORKSHEET[[#This Row],[Arrive To]]</f>
        <v>Marrakech-Victoria</v>
      </c>
      <c r="G2639" s="2">
        <v>44568</v>
      </c>
      <c r="H2639" s="2">
        <v>44592</v>
      </c>
      <c r="I2639" s="2" t="str">
        <f t="shared" si="41"/>
        <v>Delivered</v>
      </c>
      <c r="J2639" s="2" t="str">
        <f>TEXT(WORKSHEET[[#This Row],[Offloading Date]], "mmm")</f>
        <v>Jan</v>
      </c>
      <c r="K2639" s="2" t="str">
        <f>IF(OR(WORKSHEET[[#This Row],[Year]]="", ISBLANK(WORKSHEET[[#This Row],[Year]]), WORKSHEET[[#This Row],[Year]]="null"), "Exclude", "Include")</f>
        <v>Include</v>
      </c>
      <c r="L2639" t="s">
        <v>16</v>
      </c>
      <c r="M2639" t="s">
        <v>16</v>
      </c>
      <c r="N2639" t="s">
        <v>13</v>
      </c>
      <c r="O2639">
        <v>32.064</v>
      </c>
      <c r="P2639">
        <v>600</v>
      </c>
      <c r="Q2639" t="s">
        <v>14</v>
      </c>
      <c r="R2639">
        <f>P2639 * _xll.XLOOKUP(Q2639,CALCULATION!$A$15:$A$17, CALCULATION!$B$15:$B$17 )</f>
        <v>600</v>
      </c>
      <c r="S2639" s="5">
        <f>O2639*P2639*_xll.XLOOKUP(Q2639,CALCULATION!$A$15:$A$17, CALCULATION!$B$15:$B$17)</f>
        <v>19238.400000000001</v>
      </c>
      <c r="T2639">
        <v>300</v>
      </c>
      <c r="U2639" t="s">
        <v>14</v>
      </c>
      <c r="V2639">
        <f>T2639 * _xll.XLOOKUP(U2639,CALCULATION!$A$15:$A$17, CALCULATION!$B$15:$B$17 )</f>
        <v>300</v>
      </c>
      <c r="W2639" s="5">
        <f>O2639*T2639*_xll.XLOOKUP(U2639,CALCULATION!$A$15:$A$17, CALCULATION!$B$15:$B$17)</f>
        <v>9619.2000000000007</v>
      </c>
      <c r="X2639" s="5">
        <f>WORKSHEET[[#This Row],[Clients Total Cost]] / WORKSHEET[[#This Row],[Clients Rate per T2 (USD)]]</f>
        <v>32.064</v>
      </c>
      <c r="Y2639" s="5">
        <f>WORKSHEET[[#This Row],[Clients Rate per T2 (USD)]] - WORKSHEET[[#This Row],[Supplier Rate Per t2 (USD)]]</f>
        <v>300</v>
      </c>
      <c r="Z2639" s="5">
        <f>WORKSHEET[[#This Row],[Profit Per T]] * WORKSHEET[[#This Row],[Weight]]</f>
        <v>9619.2000000000007</v>
      </c>
      <c r="AA2639">
        <v>1</v>
      </c>
      <c r="AB2639" s="1">
        <v>3.5999999999999996</v>
      </c>
      <c r="AC2639" s="1">
        <v>2.4000000000000004</v>
      </c>
      <c r="AD2639" s="1">
        <v>3</v>
      </c>
      <c r="AE2639" s="1">
        <f>WORKSHEET[[#This Row],[Delay at toll gate in days]] +WORKSHEET[[#This Row],[Delay at workshop in days]] +WORKSHEET[[#This Row],[Delay at border in days]]</f>
        <v>9</v>
      </c>
    </row>
    <row r="2640" spans="1:31" x14ac:dyDescent="0.35">
      <c r="A2640" t="s">
        <v>2661</v>
      </c>
      <c r="B2640" t="s">
        <v>10</v>
      </c>
      <c r="C2640" t="s">
        <v>68</v>
      </c>
      <c r="D2640" t="s">
        <v>3619</v>
      </c>
      <c r="E2640" t="s">
        <v>3618</v>
      </c>
      <c r="F2640" t="str">
        <f>WORKSHEET[[#This Row],[Depart From]]&amp;"-"&amp;WORKSHEET[[#This Row],[Arrive To]]</f>
        <v>Addis Ababa-Tripoli</v>
      </c>
      <c r="G2640" s="2">
        <v>44568</v>
      </c>
      <c r="H2640" s="2">
        <v>44600</v>
      </c>
      <c r="I2640" s="2" t="str">
        <f t="shared" si="41"/>
        <v>Delivered</v>
      </c>
      <c r="J2640" s="2" t="str">
        <f>TEXT(WORKSHEET[[#This Row],[Offloading Date]], "mmm")</f>
        <v>Feb</v>
      </c>
      <c r="K2640" s="2" t="str">
        <f>IF(OR(WORKSHEET[[#This Row],[Year]]="", ISBLANK(WORKSHEET[[#This Row],[Year]]), WORKSHEET[[#This Row],[Year]]="null"), "Exclude", "Include")</f>
        <v>Include</v>
      </c>
      <c r="L2640" t="s">
        <v>16</v>
      </c>
      <c r="M2640" t="s">
        <v>16</v>
      </c>
      <c r="N2640" t="s">
        <v>13</v>
      </c>
      <c r="O2640">
        <v>30.06</v>
      </c>
      <c r="P2640">
        <v>600</v>
      </c>
      <c r="Q2640" t="s">
        <v>14</v>
      </c>
      <c r="R2640">
        <f>P2640 * _xll.XLOOKUP(Q2640,CALCULATION!$A$15:$A$17, CALCULATION!$B$15:$B$17 )</f>
        <v>600</v>
      </c>
      <c r="S2640" s="5">
        <f>O2640*P2640*_xll.XLOOKUP(Q2640,CALCULATION!$A$15:$A$17, CALCULATION!$B$15:$B$17)</f>
        <v>18036</v>
      </c>
      <c r="T2640">
        <v>300</v>
      </c>
      <c r="U2640" t="s">
        <v>14</v>
      </c>
      <c r="V2640">
        <f>T2640 * _xll.XLOOKUP(U2640,CALCULATION!$A$15:$A$17, CALCULATION!$B$15:$B$17 )</f>
        <v>300</v>
      </c>
      <c r="W2640" s="5">
        <f>O2640*T2640*_xll.XLOOKUP(U2640,CALCULATION!$A$15:$A$17, CALCULATION!$B$15:$B$17)</f>
        <v>9018</v>
      </c>
      <c r="X2640" s="5">
        <f>WORKSHEET[[#This Row],[Clients Total Cost]] / WORKSHEET[[#This Row],[Clients Rate per T2 (USD)]]</f>
        <v>30.06</v>
      </c>
      <c r="Y2640" s="5">
        <f>WORKSHEET[[#This Row],[Clients Rate per T2 (USD)]] - WORKSHEET[[#This Row],[Supplier Rate Per t2 (USD)]]</f>
        <v>300</v>
      </c>
      <c r="Z2640" s="5">
        <f>WORKSHEET[[#This Row],[Profit Per T]] * WORKSHEET[[#This Row],[Weight]]</f>
        <v>9018</v>
      </c>
      <c r="AA2640">
        <v>1</v>
      </c>
      <c r="AB2640" s="1">
        <v>4.8</v>
      </c>
      <c r="AC2640" s="1">
        <v>3.2</v>
      </c>
      <c r="AD2640" s="1">
        <v>4</v>
      </c>
      <c r="AE2640" s="1">
        <f>WORKSHEET[[#This Row],[Delay at toll gate in days]] +WORKSHEET[[#This Row],[Delay at workshop in days]] +WORKSHEET[[#This Row],[Delay at border in days]]</f>
        <v>12</v>
      </c>
    </row>
    <row r="2641" spans="1:31" x14ac:dyDescent="0.35">
      <c r="A2641" t="s">
        <v>2662</v>
      </c>
      <c r="B2641" t="s">
        <v>10</v>
      </c>
      <c r="C2641" t="s">
        <v>68</v>
      </c>
      <c r="D2641" t="s">
        <v>3616</v>
      </c>
      <c r="E2641" t="s">
        <v>3618</v>
      </c>
      <c r="F2641" t="str">
        <f>WORKSHEET[[#This Row],[Depart From]]&amp;"-"&amp;WORKSHEET[[#This Row],[Arrive To]]</f>
        <v>Marrakech-Tripoli</v>
      </c>
      <c r="G2641" s="2">
        <v>44567</v>
      </c>
      <c r="H2641" s="2">
        <v>44590</v>
      </c>
      <c r="I2641" s="2" t="str">
        <f t="shared" si="41"/>
        <v>Delivered</v>
      </c>
      <c r="J2641" s="2" t="str">
        <f>TEXT(WORKSHEET[[#This Row],[Offloading Date]], "mmm")</f>
        <v>Jan</v>
      </c>
      <c r="K2641" s="2" t="str">
        <f>IF(OR(WORKSHEET[[#This Row],[Year]]="", ISBLANK(WORKSHEET[[#This Row],[Year]]), WORKSHEET[[#This Row],[Year]]="null"), "Exclude", "Include")</f>
        <v>Include</v>
      </c>
      <c r="L2641" t="s">
        <v>16</v>
      </c>
      <c r="M2641" t="s">
        <v>16</v>
      </c>
      <c r="N2641" t="s">
        <v>13</v>
      </c>
      <c r="O2641">
        <v>30.06</v>
      </c>
      <c r="P2641">
        <v>600</v>
      </c>
      <c r="Q2641" t="s">
        <v>14</v>
      </c>
      <c r="R2641">
        <f>P2641 * _xll.XLOOKUP(Q2641,CALCULATION!$A$15:$A$17, CALCULATION!$B$15:$B$17 )</f>
        <v>600</v>
      </c>
      <c r="S2641" s="5">
        <f>O2641*P2641*_xll.XLOOKUP(Q2641,CALCULATION!$A$15:$A$17, CALCULATION!$B$15:$B$17)</f>
        <v>18036</v>
      </c>
      <c r="T2641">
        <v>300</v>
      </c>
      <c r="U2641" t="s">
        <v>14</v>
      </c>
      <c r="V2641">
        <f>T2641 * _xll.XLOOKUP(U2641,CALCULATION!$A$15:$A$17, CALCULATION!$B$15:$B$17 )</f>
        <v>300</v>
      </c>
      <c r="W2641" s="5">
        <f>O2641*T2641*_xll.XLOOKUP(U2641,CALCULATION!$A$15:$A$17, CALCULATION!$B$15:$B$17)</f>
        <v>9018</v>
      </c>
      <c r="X2641" s="5">
        <f>WORKSHEET[[#This Row],[Clients Total Cost]] / WORKSHEET[[#This Row],[Clients Rate per T2 (USD)]]</f>
        <v>30.06</v>
      </c>
      <c r="Y2641" s="5">
        <f>WORKSHEET[[#This Row],[Clients Rate per T2 (USD)]] - WORKSHEET[[#This Row],[Supplier Rate Per t2 (USD)]]</f>
        <v>300</v>
      </c>
      <c r="Z2641" s="5">
        <f>WORKSHEET[[#This Row],[Profit Per T]] * WORKSHEET[[#This Row],[Weight]]</f>
        <v>9018</v>
      </c>
      <c r="AA2641">
        <v>1</v>
      </c>
      <c r="AB2641" s="1">
        <v>3.4499999999999997</v>
      </c>
      <c r="AC2641" s="1">
        <v>2.3000000000000003</v>
      </c>
      <c r="AD2641" s="1">
        <v>2.875</v>
      </c>
      <c r="AE2641" s="1">
        <f>WORKSHEET[[#This Row],[Delay at toll gate in days]] +WORKSHEET[[#This Row],[Delay at workshop in days]] +WORKSHEET[[#This Row],[Delay at border in days]]</f>
        <v>8.625</v>
      </c>
    </row>
    <row r="2642" spans="1:31" x14ac:dyDescent="0.35">
      <c r="A2642" t="s">
        <v>2663</v>
      </c>
      <c r="B2642" t="s">
        <v>10</v>
      </c>
      <c r="C2642" t="s">
        <v>68</v>
      </c>
      <c r="D2642" t="s">
        <v>3620</v>
      </c>
      <c r="E2642" t="s">
        <v>3612</v>
      </c>
      <c r="F2642" t="str">
        <f>WORKSHEET[[#This Row],[Depart From]]&amp;"-"&amp;WORKSHEET[[#This Row],[Arrive To]]</f>
        <v>Zanzibar-Victoria</v>
      </c>
      <c r="G2642" s="2">
        <v>44567</v>
      </c>
      <c r="H2642" s="2">
        <v>44589</v>
      </c>
      <c r="I2642" s="2" t="str">
        <f t="shared" si="41"/>
        <v>Delivered</v>
      </c>
      <c r="J2642" s="2" t="str">
        <f>TEXT(WORKSHEET[[#This Row],[Offloading Date]], "mmm")</f>
        <v>Jan</v>
      </c>
      <c r="K2642" s="2" t="str">
        <f>IF(OR(WORKSHEET[[#This Row],[Year]]="", ISBLANK(WORKSHEET[[#This Row],[Year]]), WORKSHEET[[#This Row],[Year]]="null"), "Exclude", "Include")</f>
        <v>Include</v>
      </c>
      <c r="L2642" t="s">
        <v>16</v>
      </c>
      <c r="M2642" t="s">
        <v>16</v>
      </c>
      <c r="N2642" t="s">
        <v>13</v>
      </c>
      <c r="O2642">
        <v>33.066000000000003</v>
      </c>
      <c r="P2642">
        <v>600</v>
      </c>
      <c r="Q2642" t="s">
        <v>14</v>
      </c>
      <c r="R2642">
        <f>P2642 * _xll.XLOOKUP(Q2642,CALCULATION!$A$15:$A$17, CALCULATION!$B$15:$B$17 )</f>
        <v>600</v>
      </c>
      <c r="S2642" s="5">
        <f>O2642*P2642*_xll.XLOOKUP(Q2642,CALCULATION!$A$15:$A$17, CALCULATION!$B$15:$B$17)</f>
        <v>19839.600000000002</v>
      </c>
      <c r="T2642">
        <v>300</v>
      </c>
      <c r="U2642" t="s">
        <v>14</v>
      </c>
      <c r="V2642">
        <f>T2642 * _xll.XLOOKUP(U2642,CALCULATION!$A$15:$A$17, CALCULATION!$B$15:$B$17 )</f>
        <v>300</v>
      </c>
      <c r="W2642" s="5">
        <f>O2642*T2642*_xll.XLOOKUP(U2642,CALCULATION!$A$15:$A$17, CALCULATION!$B$15:$B$17)</f>
        <v>9919.8000000000011</v>
      </c>
      <c r="X2642" s="5">
        <f>WORKSHEET[[#This Row],[Clients Total Cost]] / WORKSHEET[[#This Row],[Clients Rate per T2 (USD)]]</f>
        <v>33.066000000000003</v>
      </c>
      <c r="Y2642" s="5">
        <f>WORKSHEET[[#This Row],[Clients Rate per T2 (USD)]] - WORKSHEET[[#This Row],[Supplier Rate Per t2 (USD)]]</f>
        <v>300</v>
      </c>
      <c r="Z2642" s="5">
        <f>WORKSHEET[[#This Row],[Profit Per T]] * WORKSHEET[[#This Row],[Weight]]</f>
        <v>9919.8000000000011</v>
      </c>
      <c r="AA2642">
        <v>1</v>
      </c>
      <c r="AB2642" s="1">
        <v>3.3</v>
      </c>
      <c r="AC2642" s="1">
        <v>2.2000000000000002</v>
      </c>
      <c r="AD2642" s="1">
        <v>2.75</v>
      </c>
      <c r="AE2642" s="1">
        <f>WORKSHEET[[#This Row],[Delay at toll gate in days]] +WORKSHEET[[#This Row],[Delay at workshop in days]] +WORKSHEET[[#This Row],[Delay at border in days]]</f>
        <v>8.25</v>
      </c>
    </row>
    <row r="2643" spans="1:31" x14ac:dyDescent="0.35">
      <c r="A2643" t="s">
        <v>2664</v>
      </c>
      <c r="B2643" t="s">
        <v>10</v>
      </c>
      <c r="C2643" t="s">
        <v>68</v>
      </c>
      <c r="D2643" t="s">
        <v>3615</v>
      </c>
      <c r="E2643" t="s">
        <v>3617</v>
      </c>
      <c r="F2643" t="str">
        <f>WORKSHEET[[#This Row],[Depart From]]&amp;"-"&amp;WORKSHEET[[#This Row],[Arrive To]]</f>
        <v>Mombasa-Lagos</v>
      </c>
      <c r="G2643" s="2">
        <v>44567</v>
      </c>
      <c r="H2643" s="2">
        <v>44601</v>
      </c>
      <c r="I2643" s="2" t="str">
        <f t="shared" si="41"/>
        <v>Delivered</v>
      </c>
      <c r="J2643" s="2" t="str">
        <f>TEXT(WORKSHEET[[#This Row],[Offloading Date]], "mmm")</f>
        <v>Feb</v>
      </c>
      <c r="K2643" s="2" t="str">
        <f>IF(OR(WORKSHEET[[#This Row],[Year]]="", ISBLANK(WORKSHEET[[#This Row],[Year]]), WORKSHEET[[#This Row],[Year]]="null"), "Exclude", "Include")</f>
        <v>Include</v>
      </c>
      <c r="L2643" t="s">
        <v>16</v>
      </c>
      <c r="M2643" t="s">
        <v>16</v>
      </c>
      <c r="N2643" t="s">
        <v>13</v>
      </c>
      <c r="O2643">
        <v>30.06</v>
      </c>
      <c r="P2643">
        <v>600</v>
      </c>
      <c r="Q2643" t="s">
        <v>14</v>
      </c>
      <c r="R2643">
        <f>P2643 * _xll.XLOOKUP(Q2643,CALCULATION!$A$15:$A$17, CALCULATION!$B$15:$B$17 )</f>
        <v>600</v>
      </c>
      <c r="S2643" s="5">
        <f>O2643*P2643*_xll.XLOOKUP(Q2643,CALCULATION!$A$15:$A$17, CALCULATION!$B$15:$B$17)</f>
        <v>18036</v>
      </c>
      <c r="T2643">
        <v>300</v>
      </c>
      <c r="U2643" t="s">
        <v>14</v>
      </c>
      <c r="V2643">
        <f>T2643 * _xll.XLOOKUP(U2643,CALCULATION!$A$15:$A$17, CALCULATION!$B$15:$B$17 )</f>
        <v>300</v>
      </c>
      <c r="W2643" s="5">
        <f>O2643*T2643*_xll.XLOOKUP(U2643,CALCULATION!$A$15:$A$17, CALCULATION!$B$15:$B$17)</f>
        <v>9018</v>
      </c>
      <c r="X2643" s="5">
        <f>WORKSHEET[[#This Row],[Clients Total Cost]] / WORKSHEET[[#This Row],[Clients Rate per T2 (USD)]]</f>
        <v>30.06</v>
      </c>
      <c r="Y2643" s="5">
        <f>WORKSHEET[[#This Row],[Clients Rate per T2 (USD)]] - WORKSHEET[[#This Row],[Supplier Rate Per t2 (USD)]]</f>
        <v>300</v>
      </c>
      <c r="Z2643" s="5">
        <f>WORKSHEET[[#This Row],[Profit Per T]] * WORKSHEET[[#This Row],[Weight]]</f>
        <v>9018</v>
      </c>
      <c r="AA2643">
        <v>1</v>
      </c>
      <c r="AB2643" s="1">
        <v>5.0999999999999996</v>
      </c>
      <c r="AC2643" s="1">
        <v>3.4000000000000004</v>
      </c>
      <c r="AD2643" s="1">
        <v>4.25</v>
      </c>
      <c r="AE2643" s="1">
        <f>WORKSHEET[[#This Row],[Delay at toll gate in days]] +WORKSHEET[[#This Row],[Delay at workshop in days]] +WORKSHEET[[#This Row],[Delay at border in days]]</f>
        <v>12.75</v>
      </c>
    </row>
    <row r="2644" spans="1:31" x14ac:dyDescent="0.35">
      <c r="A2644" t="s">
        <v>2665</v>
      </c>
      <c r="B2644" t="s">
        <v>10</v>
      </c>
      <c r="C2644" t="s">
        <v>68</v>
      </c>
      <c r="D2644" t="s">
        <v>3611</v>
      </c>
      <c r="E2644" t="s">
        <v>3618</v>
      </c>
      <c r="F2644" t="str">
        <f>WORKSHEET[[#This Row],[Depart From]]&amp;"-"&amp;WORKSHEET[[#This Row],[Arrive To]]</f>
        <v>Mogadishu-Tripoli</v>
      </c>
      <c r="G2644" s="2">
        <v>44568</v>
      </c>
      <c r="H2644" s="2">
        <v>44594</v>
      </c>
      <c r="I2644" s="2" t="str">
        <f t="shared" si="41"/>
        <v>Delivered</v>
      </c>
      <c r="J2644" s="2" t="str">
        <f>TEXT(WORKSHEET[[#This Row],[Offloading Date]], "mmm")</f>
        <v>Feb</v>
      </c>
      <c r="K2644" s="2" t="str">
        <f>IF(OR(WORKSHEET[[#This Row],[Year]]="", ISBLANK(WORKSHEET[[#This Row],[Year]]), WORKSHEET[[#This Row],[Year]]="null"), "Exclude", "Include")</f>
        <v>Include</v>
      </c>
      <c r="L2644" t="s">
        <v>16</v>
      </c>
      <c r="M2644" t="s">
        <v>16</v>
      </c>
      <c r="N2644" t="s">
        <v>13</v>
      </c>
      <c r="O2644">
        <v>30.06</v>
      </c>
      <c r="P2644">
        <v>600</v>
      </c>
      <c r="Q2644" t="s">
        <v>14</v>
      </c>
      <c r="R2644">
        <f>P2644 * _xll.XLOOKUP(Q2644,CALCULATION!$A$15:$A$17, CALCULATION!$B$15:$B$17 )</f>
        <v>600</v>
      </c>
      <c r="S2644" s="5">
        <f>O2644*P2644*_xll.XLOOKUP(Q2644,CALCULATION!$A$15:$A$17, CALCULATION!$B$15:$B$17)</f>
        <v>18036</v>
      </c>
      <c r="T2644">
        <v>300</v>
      </c>
      <c r="U2644" t="s">
        <v>14</v>
      </c>
      <c r="V2644">
        <f>T2644 * _xll.XLOOKUP(U2644,CALCULATION!$A$15:$A$17, CALCULATION!$B$15:$B$17 )</f>
        <v>300</v>
      </c>
      <c r="W2644" s="5">
        <f>O2644*T2644*_xll.XLOOKUP(U2644,CALCULATION!$A$15:$A$17, CALCULATION!$B$15:$B$17)</f>
        <v>9018</v>
      </c>
      <c r="X2644" s="5">
        <f>WORKSHEET[[#This Row],[Clients Total Cost]] / WORKSHEET[[#This Row],[Clients Rate per T2 (USD)]]</f>
        <v>30.06</v>
      </c>
      <c r="Y2644" s="5">
        <f>WORKSHEET[[#This Row],[Clients Rate per T2 (USD)]] - WORKSHEET[[#This Row],[Supplier Rate Per t2 (USD)]]</f>
        <v>300</v>
      </c>
      <c r="Z2644" s="5">
        <f>WORKSHEET[[#This Row],[Profit Per T]] * WORKSHEET[[#This Row],[Weight]]</f>
        <v>9018</v>
      </c>
      <c r="AA2644">
        <v>1</v>
      </c>
      <c r="AB2644" s="1">
        <v>3.9</v>
      </c>
      <c r="AC2644" s="1">
        <v>2.6</v>
      </c>
      <c r="AD2644" s="1">
        <v>3.25</v>
      </c>
      <c r="AE2644" s="1">
        <f>WORKSHEET[[#This Row],[Delay at toll gate in days]] +WORKSHEET[[#This Row],[Delay at workshop in days]] +WORKSHEET[[#This Row],[Delay at border in days]]</f>
        <v>9.75</v>
      </c>
    </row>
    <row r="2645" spans="1:31" x14ac:dyDescent="0.35">
      <c r="A2645" t="s">
        <v>2666</v>
      </c>
      <c r="B2645" t="s">
        <v>10</v>
      </c>
      <c r="C2645" t="s">
        <v>68</v>
      </c>
      <c r="D2645" t="s">
        <v>3611</v>
      </c>
      <c r="E2645" t="s">
        <v>3612</v>
      </c>
      <c r="F2645" t="str">
        <f>WORKSHEET[[#This Row],[Depart From]]&amp;"-"&amp;WORKSHEET[[#This Row],[Arrive To]]</f>
        <v>Mogadishu-Victoria</v>
      </c>
      <c r="G2645" s="2">
        <v>44579</v>
      </c>
      <c r="H2645" s="2">
        <v>44601</v>
      </c>
      <c r="I2645" s="2" t="str">
        <f t="shared" si="41"/>
        <v>Delivered</v>
      </c>
      <c r="J2645" s="2" t="str">
        <f>TEXT(WORKSHEET[[#This Row],[Offloading Date]], "mmm")</f>
        <v>Feb</v>
      </c>
      <c r="K2645" s="2" t="str">
        <f>IF(OR(WORKSHEET[[#This Row],[Year]]="", ISBLANK(WORKSHEET[[#This Row],[Year]]), WORKSHEET[[#This Row],[Year]]="null"), "Exclude", "Include")</f>
        <v>Include</v>
      </c>
      <c r="L2645" t="s">
        <v>16</v>
      </c>
      <c r="M2645" t="s">
        <v>16</v>
      </c>
      <c r="N2645" t="s">
        <v>13</v>
      </c>
      <c r="O2645">
        <v>34.067999999999998</v>
      </c>
      <c r="P2645">
        <v>600</v>
      </c>
      <c r="Q2645" t="s">
        <v>14</v>
      </c>
      <c r="R2645">
        <f>P2645 * _xll.XLOOKUP(Q2645,CALCULATION!$A$15:$A$17, CALCULATION!$B$15:$B$17 )</f>
        <v>600</v>
      </c>
      <c r="S2645" s="5">
        <f>O2645*P2645*_xll.XLOOKUP(Q2645,CALCULATION!$A$15:$A$17, CALCULATION!$B$15:$B$17)</f>
        <v>20440.8</v>
      </c>
      <c r="T2645">
        <v>300</v>
      </c>
      <c r="U2645" t="s">
        <v>14</v>
      </c>
      <c r="V2645">
        <f>T2645 * _xll.XLOOKUP(U2645,CALCULATION!$A$15:$A$17, CALCULATION!$B$15:$B$17 )</f>
        <v>300</v>
      </c>
      <c r="W2645" s="5">
        <f>O2645*T2645*_xll.XLOOKUP(U2645,CALCULATION!$A$15:$A$17, CALCULATION!$B$15:$B$17)</f>
        <v>10220.4</v>
      </c>
      <c r="X2645" s="5">
        <f>WORKSHEET[[#This Row],[Clients Total Cost]] / WORKSHEET[[#This Row],[Clients Rate per T2 (USD)]]</f>
        <v>34.067999999999998</v>
      </c>
      <c r="Y2645" s="5">
        <f>WORKSHEET[[#This Row],[Clients Rate per T2 (USD)]] - WORKSHEET[[#This Row],[Supplier Rate Per t2 (USD)]]</f>
        <v>300</v>
      </c>
      <c r="Z2645" s="5">
        <f>WORKSHEET[[#This Row],[Profit Per T]] * WORKSHEET[[#This Row],[Weight]]</f>
        <v>10220.4</v>
      </c>
      <c r="AA2645">
        <v>1</v>
      </c>
      <c r="AB2645" s="1">
        <v>3.3</v>
      </c>
      <c r="AC2645" s="1">
        <v>2.2000000000000002</v>
      </c>
      <c r="AD2645" s="1">
        <v>2.75</v>
      </c>
      <c r="AE2645" s="1">
        <f>WORKSHEET[[#This Row],[Delay at toll gate in days]] +WORKSHEET[[#This Row],[Delay at workshop in days]] +WORKSHEET[[#This Row],[Delay at border in days]]</f>
        <v>8.25</v>
      </c>
    </row>
    <row r="2646" spans="1:31" x14ac:dyDescent="0.35">
      <c r="A2646" t="s">
        <v>2667</v>
      </c>
      <c r="B2646" t="s">
        <v>10</v>
      </c>
      <c r="C2646" t="s">
        <v>68</v>
      </c>
      <c r="D2646" t="s">
        <v>3611</v>
      </c>
      <c r="E2646" t="s">
        <v>3614</v>
      </c>
      <c r="F2646" t="str">
        <f>WORKSHEET[[#This Row],[Depart From]]&amp;"-"&amp;WORKSHEET[[#This Row],[Arrive To]]</f>
        <v>Mogadishu-Alger</v>
      </c>
      <c r="G2646" s="2">
        <v>44575</v>
      </c>
      <c r="H2646" s="2">
        <v>44601</v>
      </c>
      <c r="I2646" s="2" t="str">
        <f t="shared" si="41"/>
        <v>Delivered</v>
      </c>
      <c r="J2646" s="2" t="str">
        <f>TEXT(WORKSHEET[[#This Row],[Offloading Date]], "mmm")</f>
        <v>Feb</v>
      </c>
      <c r="K2646" s="2" t="str">
        <f>IF(OR(WORKSHEET[[#This Row],[Year]]="", ISBLANK(WORKSHEET[[#This Row],[Year]]), WORKSHEET[[#This Row],[Year]]="null"), "Exclude", "Include")</f>
        <v>Include</v>
      </c>
      <c r="L2646" t="s">
        <v>16</v>
      </c>
      <c r="M2646" t="s">
        <v>16</v>
      </c>
      <c r="N2646" t="s">
        <v>13</v>
      </c>
      <c r="O2646">
        <v>34.067999999999998</v>
      </c>
      <c r="P2646">
        <v>600</v>
      </c>
      <c r="Q2646" t="s">
        <v>14</v>
      </c>
      <c r="R2646">
        <f>P2646 * _xll.XLOOKUP(Q2646,CALCULATION!$A$15:$A$17, CALCULATION!$B$15:$B$17 )</f>
        <v>600</v>
      </c>
      <c r="S2646" s="5">
        <f>O2646*P2646*_xll.XLOOKUP(Q2646,CALCULATION!$A$15:$A$17, CALCULATION!$B$15:$B$17)</f>
        <v>20440.8</v>
      </c>
      <c r="T2646">
        <v>300</v>
      </c>
      <c r="U2646" t="s">
        <v>14</v>
      </c>
      <c r="V2646">
        <f>T2646 * _xll.XLOOKUP(U2646,CALCULATION!$A$15:$A$17, CALCULATION!$B$15:$B$17 )</f>
        <v>300</v>
      </c>
      <c r="W2646" s="5">
        <f>O2646*T2646*_xll.XLOOKUP(U2646,CALCULATION!$A$15:$A$17, CALCULATION!$B$15:$B$17)</f>
        <v>10220.4</v>
      </c>
      <c r="X2646" s="5">
        <f>WORKSHEET[[#This Row],[Clients Total Cost]] / WORKSHEET[[#This Row],[Clients Rate per T2 (USD)]]</f>
        <v>34.067999999999998</v>
      </c>
      <c r="Y2646" s="5">
        <f>WORKSHEET[[#This Row],[Clients Rate per T2 (USD)]] - WORKSHEET[[#This Row],[Supplier Rate Per t2 (USD)]]</f>
        <v>300</v>
      </c>
      <c r="Z2646" s="5">
        <f>WORKSHEET[[#This Row],[Profit Per T]] * WORKSHEET[[#This Row],[Weight]]</f>
        <v>10220.4</v>
      </c>
      <c r="AA2646">
        <v>1</v>
      </c>
      <c r="AB2646" s="1">
        <v>3.9</v>
      </c>
      <c r="AC2646" s="1">
        <v>2.6</v>
      </c>
      <c r="AD2646" s="1">
        <v>3.25</v>
      </c>
      <c r="AE2646" s="1">
        <f>WORKSHEET[[#This Row],[Delay at toll gate in days]] +WORKSHEET[[#This Row],[Delay at workshop in days]] +WORKSHEET[[#This Row],[Delay at border in days]]</f>
        <v>9.75</v>
      </c>
    </row>
    <row r="2647" spans="1:31" x14ac:dyDescent="0.35">
      <c r="A2647" t="s">
        <v>2668</v>
      </c>
      <c r="B2647" t="s">
        <v>10</v>
      </c>
      <c r="C2647" t="s">
        <v>68</v>
      </c>
      <c r="D2647" t="s">
        <v>3620</v>
      </c>
      <c r="E2647" t="s">
        <v>3617</v>
      </c>
      <c r="F2647" t="str">
        <f>WORKSHEET[[#This Row],[Depart From]]&amp;"-"&amp;WORKSHEET[[#This Row],[Arrive To]]</f>
        <v>Zanzibar-Lagos</v>
      </c>
      <c r="G2647" s="2">
        <v>44566</v>
      </c>
      <c r="H2647" s="2">
        <v>44586</v>
      </c>
      <c r="I2647" s="2" t="str">
        <f t="shared" si="41"/>
        <v>Delivered</v>
      </c>
      <c r="J2647" s="2" t="str">
        <f>TEXT(WORKSHEET[[#This Row],[Offloading Date]], "mmm")</f>
        <v>Jan</v>
      </c>
      <c r="K2647" s="2" t="str">
        <f>IF(OR(WORKSHEET[[#This Row],[Year]]="", ISBLANK(WORKSHEET[[#This Row],[Year]]), WORKSHEET[[#This Row],[Year]]="null"), "Exclude", "Include")</f>
        <v>Include</v>
      </c>
      <c r="L2647" t="s">
        <v>16</v>
      </c>
      <c r="M2647" t="s">
        <v>16</v>
      </c>
      <c r="N2647" t="s">
        <v>13</v>
      </c>
      <c r="O2647">
        <v>30.06</v>
      </c>
      <c r="P2647">
        <v>600</v>
      </c>
      <c r="Q2647" t="s">
        <v>14</v>
      </c>
      <c r="R2647">
        <f>P2647 * _xll.XLOOKUP(Q2647,CALCULATION!$A$15:$A$17, CALCULATION!$B$15:$B$17 )</f>
        <v>600</v>
      </c>
      <c r="S2647" s="5">
        <f>O2647*P2647*_xll.XLOOKUP(Q2647,CALCULATION!$A$15:$A$17, CALCULATION!$B$15:$B$17)</f>
        <v>18036</v>
      </c>
      <c r="T2647">
        <v>300</v>
      </c>
      <c r="U2647" t="s">
        <v>14</v>
      </c>
      <c r="V2647">
        <f>T2647 * _xll.XLOOKUP(U2647,CALCULATION!$A$15:$A$17, CALCULATION!$B$15:$B$17 )</f>
        <v>300</v>
      </c>
      <c r="W2647" s="5">
        <f>O2647*T2647*_xll.XLOOKUP(U2647,CALCULATION!$A$15:$A$17, CALCULATION!$B$15:$B$17)</f>
        <v>9018</v>
      </c>
      <c r="X2647" s="5">
        <f>WORKSHEET[[#This Row],[Clients Total Cost]] / WORKSHEET[[#This Row],[Clients Rate per T2 (USD)]]</f>
        <v>30.06</v>
      </c>
      <c r="Y2647" s="5">
        <f>WORKSHEET[[#This Row],[Clients Rate per T2 (USD)]] - WORKSHEET[[#This Row],[Supplier Rate Per t2 (USD)]]</f>
        <v>300</v>
      </c>
      <c r="Z2647" s="5">
        <f>WORKSHEET[[#This Row],[Profit Per T]] * WORKSHEET[[#This Row],[Weight]]</f>
        <v>9018</v>
      </c>
      <c r="AA2647">
        <v>1</v>
      </c>
      <c r="AB2647" s="1">
        <v>3</v>
      </c>
      <c r="AC2647" s="1">
        <v>2</v>
      </c>
      <c r="AD2647" s="1">
        <v>2.5</v>
      </c>
      <c r="AE2647" s="1">
        <f>WORKSHEET[[#This Row],[Delay at toll gate in days]] +WORKSHEET[[#This Row],[Delay at workshop in days]] +WORKSHEET[[#This Row],[Delay at border in days]]</f>
        <v>7.5</v>
      </c>
    </row>
    <row r="2648" spans="1:31" x14ac:dyDescent="0.35">
      <c r="A2648" t="s">
        <v>2669</v>
      </c>
      <c r="B2648" t="s">
        <v>10</v>
      </c>
      <c r="C2648" t="s">
        <v>68</v>
      </c>
      <c r="D2648" t="s">
        <v>3620</v>
      </c>
      <c r="E2648" t="s">
        <v>3617</v>
      </c>
      <c r="F2648" t="str">
        <f>WORKSHEET[[#This Row],[Depart From]]&amp;"-"&amp;WORKSHEET[[#This Row],[Arrive To]]</f>
        <v>Zanzibar-Lagos</v>
      </c>
      <c r="G2648" s="2">
        <v>44566</v>
      </c>
      <c r="H2648" s="2">
        <v>44601</v>
      </c>
      <c r="I2648" s="2" t="str">
        <f t="shared" si="41"/>
        <v>Delivered</v>
      </c>
      <c r="J2648" s="2" t="str">
        <f>TEXT(WORKSHEET[[#This Row],[Offloading Date]], "mmm")</f>
        <v>Feb</v>
      </c>
      <c r="K2648" s="2" t="str">
        <f>IF(OR(WORKSHEET[[#This Row],[Year]]="", ISBLANK(WORKSHEET[[#This Row],[Year]]), WORKSHEET[[#This Row],[Year]]="null"), "Exclude", "Include")</f>
        <v>Include</v>
      </c>
      <c r="L2648" t="s">
        <v>16</v>
      </c>
      <c r="M2648" t="s">
        <v>16</v>
      </c>
      <c r="N2648" t="s">
        <v>13</v>
      </c>
      <c r="O2648">
        <v>33.066000000000003</v>
      </c>
      <c r="P2648">
        <v>600</v>
      </c>
      <c r="Q2648" t="s">
        <v>14</v>
      </c>
      <c r="R2648">
        <f>P2648 * _xll.XLOOKUP(Q2648,CALCULATION!$A$15:$A$17, CALCULATION!$B$15:$B$17 )</f>
        <v>600</v>
      </c>
      <c r="S2648" s="5">
        <f>O2648*P2648*_xll.XLOOKUP(Q2648,CALCULATION!$A$15:$A$17, CALCULATION!$B$15:$B$17)</f>
        <v>19839.600000000002</v>
      </c>
      <c r="T2648">
        <v>300</v>
      </c>
      <c r="U2648" t="s">
        <v>14</v>
      </c>
      <c r="V2648">
        <f>T2648 * _xll.XLOOKUP(U2648,CALCULATION!$A$15:$A$17, CALCULATION!$B$15:$B$17 )</f>
        <v>300</v>
      </c>
      <c r="W2648" s="5">
        <f>O2648*T2648*_xll.XLOOKUP(U2648,CALCULATION!$A$15:$A$17, CALCULATION!$B$15:$B$17)</f>
        <v>9919.8000000000011</v>
      </c>
      <c r="X2648" s="5">
        <f>WORKSHEET[[#This Row],[Clients Total Cost]] / WORKSHEET[[#This Row],[Clients Rate per T2 (USD)]]</f>
        <v>33.066000000000003</v>
      </c>
      <c r="Y2648" s="5">
        <f>WORKSHEET[[#This Row],[Clients Rate per T2 (USD)]] - WORKSHEET[[#This Row],[Supplier Rate Per t2 (USD)]]</f>
        <v>300</v>
      </c>
      <c r="Z2648" s="5">
        <f>WORKSHEET[[#This Row],[Profit Per T]] * WORKSHEET[[#This Row],[Weight]]</f>
        <v>9919.8000000000011</v>
      </c>
      <c r="AA2648">
        <v>1</v>
      </c>
      <c r="AB2648" s="1">
        <v>5.25</v>
      </c>
      <c r="AC2648" s="1">
        <v>3.5</v>
      </c>
      <c r="AD2648" s="1">
        <v>4.375</v>
      </c>
      <c r="AE2648" s="1">
        <f>WORKSHEET[[#This Row],[Delay at toll gate in days]] +WORKSHEET[[#This Row],[Delay at workshop in days]] +WORKSHEET[[#This Row],[Delay at border in days]]</f>
        <v>13.125</v>
      </c>
    </row>
    <row r="2649" spans="1:31" x14ac:dyDescent="0.35">
      <c r="A2649" t="s">
        <v>2670</v>
      </c>
      <c r="B2649" t="s">
        <v>10</v>
      </c>
      <c r="C2649" t="s">
        <v>68</v>
      </c>
      <c r="D2649" t="s">
        <v>3615</v>
      </c>
      <c r="E2649" t="s">
        <v>3617</v>
      </c>
      <c r="F2649" t="str">
        <f>WORKSHEET[[#This Row],[Depart From]]&amp;"-"&amp;WORKSHEET[[#This Row],[Arrive To]]</f>
        <v>Mombasa-Lagos</v>
      </c>
      <c r="G2649" s="2">
        <v>44566</v>
      </c>
      <c r="H2649" s="2">
        <v>44582</v>
      </c>
      <c r="I2649" s="2" t="str">
        <f t="shared" si="41"/>
        <v>Delivered</v>
      </c>
      <c r="J2649" s="2" t="str">
        <f>TEXT(WORKSHEET[[#This Row],[Offloading Date]], "mmm")</f>
        <v>Jan</v>
      </c>
      <c r="K2649" s="2" t="str">
        <f>IF(OR(WORKSHEET[[#This Row],[Year]]="", ISBLANK(WORKSHEET[[#This Row],[Year]]), WORKSHEET[[#This Row],[Year]]="null"), "Exclude", "Include")</f>
        <v>Include</v>
      </c>
      <c r="L2649" t="s">
        <v>16</v>
      </c>
      <c r="M2649" t="s">
        <v>16</v>
      </c>
      <c r="N2649" t="s">
        <v>13</v>
      </c>
      <c r="O2649">
        <v>33.066000000000003</v>
      </c>
      <c r="P2649">
        <v>600</v>
      </c>
      <c r="Q2649" t="s">
        <v>14</v>
      </c>
      <c r="R2649">
        <f>P2649 * _xll.XLOOKUP(Q2649,CALCULATION!$A$15:$A$17, CALCULATION!$B$15:$B$17 )</f>
        <v>600</v>
      </c>
      <c r="S2649" s="5">
        <f>O2649*P2649*_xll.XLOOKUP(Q2649,CALCULATION!$A$15:$A$17, CALCULATION!$B$15:$B$17)</f>
        <v>19839.600000000002</v>
      </c>
      <c r="T2649">
        <v>300</v>
      </c>
      <c r="U2649" t="s">
        <v>14</v>
      </c>
      <c r="V2649">
        <f>T2649 * _xll.XLOOKUP(U2649,CALCULATION!$A$15:$A$17, CALCULATION!$B$15:$B$17 )</f>
        <v>300</v>
      </c>
      <c r="W2649" s="5">
        <f>O2649*T2649*_xll.XLOOKUP(U2649,CALCULATION!$A$15:$A$17, CALCULATION!$B$15:$B$17)</f>
        <v>9919.8000000000011</v>
      </c>
      <c r="X2649" s="5">
        <f>WORKSHEET[[#This Row],[Clients Total Cost]] / WORKSHEET[[#This Row],[Clients Rate per T2 (USD)]]</f>
        <v>33.066000000000003</v>
      </c>
      <c r="Y2649" s="5">
        <f>WORKSHEET[[#This Row],[Clients Rate per T2 (USD)]] - WORKSHEET[[#This Row],[Supplier Rate Per t2 (USD)]]</f>
        <v>300</v>
      </c>
      <c r="Z2649" s="5">
        <f>WORKSHEET[[#This Row],[Profit Per T]] * WORKSHEET[[#This Row],[Weight]]</f>
        <v>9919.8000000000011</v>
      </c>
      <c r="AA2649">
        <v>1</v>
      </c>
      <c r="AB2649" s="1">
        <v>2.4</v>
      </c>
      <c r="AC2649" s="1">
        <v>1.6</v>
      </c>
      <c r="AD2649" s="1">
        <v>2</v>
      </c>
      <c r="AE2649" s="1">
        <f>WORKSHEET[[#This Row],[Delay at toll gate in days]] +WORKSHEET[[#This Row],[Delay at workshop in days]] +WORKSHEET[[#This Row],[Delay at border in days]]</f>
        <v>6</v>
      </c>
    </row>
    <row r="2650" spans="1:31" x14ac:dyDescent="0.35">
      <c r="A2650" t="s">
        <v>2671</v>
      </c>
      <c r="B2650" t="s">
        <v>10</v>
      </c>
      <c r="C2650" t="s">
        <v>68</v>
      </c>
      <c r="D2650" t="s">
        <v>3611</v>
      </c>
      <c r="E2650" t="s">
        <v>3618</v>
      </c>
      <c r="F2650" t="str">
        <f>WORKSHEET[[#This Row],[Depart From]]&amp;"-"&amp;WORKSHEET[[#This Row],[Arrive To]]</f>
        <v>Mogadishu-Tripoli</v>
      </c>
      <c r="G2650" s="2">
        <v>44568</v>
      </c>
      <c r="H2650" s="2">
        <v>44590</v>
      </c>
      <c r="I2650" s="2" t="str">
        <f t="shared" si="41"/>
        <v>Delivered</v>
      </c>
      <c r="J2650" s="2" t="str">
        <f>TEXT(WORKSHEET[[#This Row],[Offloading Date]], "mmm")</f>
        <v>Jan</v>
      </c>
      <c r="K2650" s="2" t="str">
        <f>IF(OR(WORKSHEET[[#This Row],[Year]]="", ISBLANK(WORKSHEET[[#This Row],[Year]]), WORKSHEET[[#This Row],[Year]]="null"), "Exclude", "Include")</f>
        <v>Include</v>
      </c>
      <c r="L2650" t="s">
        <v>16</v>
      </c>
      <c r="M2650" t="s">
        <v>16</v>
      </c>
      <c r="N2650" t="s">
        <v>13</v>
      </c>
      <c r="O2650">
        <v>33.066000000000003</v>
      </c>
      <c r="P2650">
        <v>600</v>
      </c>
      <c r="Q2650" t="s">
        <v>14</v>
      </c>
      <c r="R2650">
        <f>P2650 * _xll.XLOOKUP(Q2650,CALCULATION!$A$15:$A$17, CALCULATION!$B$15:$B$17 )</f>
        <v>600</v>
      </c>
      <c r="S2650" s="5">
        <f>O2650*P2650*_xll.XLOOKUP(Q2650,CALCULATION!$A$15:$A$17, CALCULATION!$B$15:$B$17)</f>
        <v>19839.600000000002</v>
      </c>
      <c r="T2650">
        <v>300</v>
      </c>
      <c r="U2650" t="s">
        <v>14</v>
      </c>
      <c r="V2650">
        <f>T2650 * _xll.XLOOKUP(U2650,CALCULATION!$A$15:$A$17, CALCULATION!$B$15:$B$17 )</f>
        <v>300</v>
      </c>
      <c r="W2650" s="5">
        <f>O2650*T2650*_xll.XLOOKUP(U2650,CALCULATION!$A$15:$A$17, CALCULATION!$B$15:$B$17)</f>
        <v>9919.8000000000011</v>
      </c>
      <c r="X2650" s="5">
        <f>WORKSHEET[[#This Row],[Clients Total Cost]] / WORKSHEET[[#This Row],[Clients Rate per T2 (USD)]]</f>
        <v>33.066000000000003</v>
      </c>
      <c r="Y2650" s="5">
        <f>WORKSHEET[[#This Row],[Clients Rate per T2 (USD)]] - WORKSHEET[[#This Row],[Supplier Rate Per t2 (USD)]]</f>
        <v>300</v>
      </c>
      <c r="Z2650" s="5">
        <f>WORKSHEET[[#This Row],[Profit Per T]] * WORKSHEET[[#This Row],[Weight]]</f>
        <v>9919.8000000000011</v>
      </c>
      <c r="AA2650">
        <v>1</v>
      </c>
      <c r="AB2650" s="1">
        <v>3.3</v>
      </c>
      <c r="AC2650" s="1">
        <v>2.2000000000000002</v>
      </c>
      <c r="AD2650" s="1">
        <v>2.75</v>
      </c>
      <c r="AE2650" s="1">
        <f>WORKSHEET[[#This Row],[Delay at toll gate in days]] +WORKSHEET[[#This Row],[Delay at workshop in days]] +WORKSHEET[[#This Row],[Delay at border in days]]</f>
        <v>8.25</v>
      </c>
    </row>
    <row r="2651" spans="1:31" x14ac:dyDescent="0.35">
      <c r="A2651" t="s">
        <v>2672</v>
      </c>
      <c r="B2651" t="s">
        <v>10</v>
      </c>
      <c r="C2651" t="s">
        <v>68</v>
      </c>
      <c r="D2651" t="s">
        <v>3620</v>
      </c>
      <c r="E2651" t="s">
        <v>3617</v>
      </c>
      <c r="F2651" t="str">
        <f>WORKSHEET[[#This Row],[Depart From]]&amp;"-"&amp;WORKSHEET[[#This Row],[Arrive To]]</f>
        <v>Zanzibar-Lagos</v>
      </c>
      <c r="G2651" s="2">
        <v>44573</v>
      </c>
      <c r="H2651" s="2">
        <v>44597</v>
      </c>
      <c r="I2651" s="2" t="str">
        <f t="shared" si="41"/>
        <v>Delivered</v>
      </c>
      <c r="J2651" s="2" t="str">
        <f>TEXT(WORKSHEET[[#This Row],[Offloading Date]], "mmm")</f>
        <v>Feb</v>
      </c>
      <c r="K2651" s="2" t="str">
        <f>IF(OR(WORKSHEET[[#This Row],[Year]]="", ISBLANK(WORKSHEET[[#This Row],[Year]]), WORKSHEET[[#This Row],[Year]]="null"), "Exclude", "Include")</f>
        <v>Include</v>
      </c>
      <c r="L2651" t="s">
        <v>16</v>
      </c>
      <c r="M2651" t="s">
        <v>16</v>
      </c>
      <c r="N2651" t="s">
        <v>13</v>
      </c>
      <c r="O2651">
        <v>30.06</v>
      </c>
      <c r="P2651">
        <v>600</v>
      </c>
      <c r="Q2651" t="s">
        <v>14</v>
      </c>
      <c r="R2651">
        <f>P2651 * _xll.XLOOKUP(Q2651,CALCULATION!$A$15:$A$17, CALCULATION!$B$15:$B$17 )</f>
        <v>600</v>
      </c>
      <c r="S2651" s="5">
        <f>O2651*P2651*_xll.XLOOKUP(Q2651,CALCULATION!$A$15:$A$17, CALCULATION!$B$15:$B$17)</f>
        <v>18036</v>
      </c>
      <c r="T2651">
        <v>300</v>
      </c>
      <c r="U2651" t="s">
        <v>14</v>
      </c>
      <c r="V2651">
        <f>T2651 * _xll.XLOOKUP(U2651,CALCULATION!$A$15:$A$17, CALCULATION!$B$15:$B$17 )</f>
        <v>300</v>
      </c>
      <c r="W2651" s="5">
        <f>O2651*T2651*_xll.XLOOKUP(U2651,CALCULATION!$A$15:$A$17, CALCULATION!$B$15:$B$17)</f>
        <v>9018</v>
      </c>
      <c r="X2651" s="5">
        <f>WORKSHEET[[#This Row],[Clients Total Cost]] / WORKSHEET[[#This Row],[Clients Rate per T2 (USD)]]</f>
        <v>30.06</v>
      </c>
      <c r="Y2651" s="5">
        <f>WORKSHEET[[#This Row],[Clients Rate per T2 (USD)]] - WORKSHEET[[#This Row],[Supplier Rate Per t2 (USD)]]</f>
        <v>300</v>
      </c>
      <c r="Z2651" s="5">
        <f>WORKSHEET[[#This Row],[Profit Per T]] * WORKSHEET[[#This Row],[Weight]]</f>
        <v>9018</v>
      </c>
      <c r="AA2651">
        <v>1</v>
      </c>
      <c r="AB2651" s="1">
        <v>3.5999999999999996</v>
      </c>
      <c r="AC2651" s="1">
        <v>2.4000000000000004</v>
      </c>
      <c r="AD2651" s="1">
        <v>3</v>
      </c>
      <c r="AE2651" s="1">
        <f>WORKSHEET[[#This Row],[Delay at toll gate in days]] +WORKSHEET[[#This Row],[Delay at workshop in days]] +WORKSHEET[[#This Row],[Delay at border in days]]</f>
        <v>9</v>
      </c>
    </row>
    <row r="2652" spans="1:31" x14ac:dyDescent="0.35">
      <c r="A2652" t="s">
        <v>2673</v>
      </c>
      <c r="B2652" t="s">
        <v>10</v>
      </c>
      <c r="C2652" t="s">
        <v>68</v>
      </c>
      <c r="D2652" t="s">
        <v>3620</v>
      </c>
      <c r="E2652" t="s">
        <v>3617</v>
      </c>
      <c r="F2652" t="str">
        <f>WORKSHEET[[#This Row],[Depart From]]&amp;"-"&amp;WORKSHEET[[#This Row],[Arrive To]]</f>
        <v>Zanzibar-Lagos</v>
      </c>
      <c r="G2652" s="2">
        <v>44567</v>
      </c>
      <c r="H2652" s="2">
        <v>44592</v>
      </c>
      <c r="I2652" s="2" t="str">
        <f t="shared" si="41"/>
        <v>Delivered</v>
      </c>
      <c r="J2652" s="2" t="str">
        <f>TEXT(WORKSHEET[[#This Row],[Offloading Date]], "mmm")</f>
        <v>Jan</v>
      </c>
      <c r="K2652" s="2" t="str">
        <f>IF(OR(WORKSHEET[[#This Row],[Year]]="", ISBLANK(WORKSHEET[[#This Row],[Year]]), WORKSHEET[[#This Row],[Year]]="null"), "Exclude", "Include")</f>
        <v>Include</v>
      </c>
      <c r="L2652" t="s">
        <v>16</v>
      </c>
      <c r="M2652" t="s">
        <v>16</v>
      </c>
      <c r="N2652" t="s">
        <v>13</v>
      </c>
      <c r="O2652">
        <v>33.066000000000003</v>
      </c>
      <c r="P2652">
        <v>600</v>
      </c>
      <c r="Q2652" t="s">
        <v>14</v>
      </c>
      <c r="R2652">
        <f>P2652 * _xll.XLOOKUP(Q2652,CALCULATION!$A$15:$A$17, CALCULATION!$B$15:$B$17 )</f>
        <v>600</v>
      </c>
      <c r="S2652" s="5">
        <f>O2652*P2652*_xll.XLOOKUP(Q2652,CALCULATION!$A$15:$A$17, CALCULATION!$B$15:$B$17)</f>
        <v>19839.600000000002</v>
      </c>
      <c r="T2652">
        <v>300</v>
      </c>
      <c r="U2652" t="s">
        <v>14</v>
      </c>
      <c r="V2652">
        <f>T2652 * _xll.XLOOKUP(U2652,CALCULATION!$A$15:$A$17, CALCULATION!$B$15:$B$17 )</f>
        <v>300</v>
      </c>
      <c r="W2652" s="5">
        <f>O2652*T2652*_xll.XLOOKUP(U2652,CALCULATION!$A$15:$A$17, CALCULATION!$B$15:$B$17)</f>
        <v>9919.8000000000011</v>
      </c>
      <c r="X2652" s="5">
        <f>WORKSHEET[[#This Row],[Clients Total Cost]] / WORKSHEET[[#This Row],[Clients Rate per T2 (USD)]]</f>
        <v>33.066000000000003</v>
      </c>
      <c r="Y2652" s="5">
        <f>WORKSHEET[[#This Row],[Clients Rate per T2 (USD)]] - WORKSHEET[[#This Row],[Supplier Rate Per t2 (USD)]]</f>
        <v>300</v>
      </c>
      <c r="Z2652" s="5">
        <f>WORKSHEET[[#This Row],[Profit Per T]] * WORKSHEET[[#This Row],[Weight]]</f>
        <v>9919.8000000000011</v>
      </c>
      <c r="AA2652">
        <v>1</v>
      </c>
      <c r="AB2652" s="1">
        <v>3.75</v>
      </c>
      <c r="AC2652" s="1">
        <v>2.5</v>
      </c>
      <c r="AD2652" s="1">
        <v>3.125</v>
      </c>
      <c r="AE2652" s="1">
        <f>WORKSHEET[[#This Row],[Delay at toll gate in days]] +WORKSHEET[[#This Row],[Delay at workshop in days]] +WORKSHEET[[#This Row],[Delay at border in days]]</f>
        <v>9.375</v>
      </c>
    </row>
    <row r="2653" spans="1:31" x14ac:dyDescent="0.35">
      <c r="A2653" t="s">
        <v>2674</v>
      </c>
      <c r="B2653" t="s">
        <v>10</v>
      </c>
      <c r="C2653" t="s">
        <v>68</v>
      </c>
      <c r="D2653" t="s">
        <v>3611</v>
      </c>
      <c r="E2653" t="s">
        <v>3618</v>
      </c>
      <c r="F2653" t="str">
        <f>WORKSHEET[[#This Row],[Depart From]]&amp;"-"&amp;WORKSHEET[[#This Row],[Arrive To]]</f>
        <v>Mogadishu-Tripoli</v>
      </c>
      <c r="G2653" s="2">
        <v>44567</v>
      </c>
      <c r="H2653" s="2">
        <v>44592</v>
      </c>
      <c r="I2653" s="2" t="str">
        <f t="shared" si="41"/>
        <v>Delivered</v>
      </c>
      <c r="J2653" s="2" t="str">
        <f>TEXT(WORKSHEET[[#This Row],[Offloading Date]], "mmm")</f>
        <v>Jan</v>
      </c>
      <c r="K2653" s="2" t="str">
        <f>IF(OR(WORKSHEET[[#This Row],[Year]]="", ISBLANK(WORKSHEET[[#This Row],[Year]]), WORKSHEET[[#This Row],[Year]]="null"), "Exclude", "Include")</f>
        <v>Include</v>
      </c>
      <c r="L2653" t="s">
        <v>16</v>
      </c>
      <c r="M2653" t="s">
        <v>16</v>
      </c>
      <c r="N2653" t="s">
        <v>13</v>
      </c>
      <c r="O2653">
        <v>30.06</v>
      </c>
      <c r="P2653">
        <v>600</v>
      </c>
      <c r="Q2653" t="s">
        <v>14</v>
      </c>
      <c r="R2653">
        <f>P2653 * _xll.XLOOKUP(Q2653,CALCULATION!$A$15:$A$17, CALCULATION!$B$15:$B$17 )</f>
        <v>600</v>
      </c>
      <c r="S2653" s="5">
        <f>O2653*P2653*_xll.XLOOKUP(Q2653,CALCULATION!$A$15:$A$17, CALCULATION!$B$15:$B$17)</f>
        <v>18036</v>
      </c>
      <c r="T2653">
        <v>300</v>
      </c>
      <c r="U2653" t="s">
        <v>14</v>
      </c>
      <c r="V2653">
        <f>T2653 * _xll.XLOOKUP(U2653,CALCULATION!$A$15:$A$17, CALCULATION!$B$15:$B$17 )</f>
        <v>300</v>
      </c>
      <c r="W2653" s="5">
        <f>O2653*T2653*_xll.XLOOKUP(U2653,CALCULATION!$A$15:$A$17, CALCULATION!$B$15:$B$17)</f>
        <v>9018</v>
      </c>
      <c r="X2653" s="5">
        <f>WORKSHEET[[#This Row],[Clients Total Cost]] / WORKSHEET[[#This Row],[Clients Rate per T2 (USD)]]</f>
        <v>30.06</v>
      </c>
      <c r="Y2653" s="5">
        <f>WORKSHEET[[#This Row],[Clients Rate per T2 (USD)]] - WORKSHEET[[#This Row],[Supplier Rate Per t2 (USD)]]</f>
        <v>300</v>
      </c>
      <c r="Z2653" s="5">
        <f>WORKSHEET[[#This Row],[Profit Per T]] * WORKSHEET[[#This Row],[Weight]]</f>
        <v>9018</v>
      </c>
      <c r="AA2653">
        <v>1</v>
      </c>
      <c r="AB2653" s="1">
        <v>3.75</v>
      </c>
      <c r="AC2653" s="1">
        <v>2.5</v>
      </c>
      <c r="AD2653" s="1">
        <v>3.125</v>
      </c>
      <c r="AE2653" s="1">
        <f>WORKSHEET[[#This Row],[Delay at toll gate in days]] +WORKSHEET[[#This Row],[Delay at workshop in days]] +WORKSHEET[[#This Row],[Delay at border in days]]</f>
        <v>9.375</v>
      </c>
    </row>
    <row r="2654" spans="1:31" x14ac:dyDescent="0.35">
      <c r="A2654" t="s">
        <v>2675</v>
      </c>
      <c r="B2654" t="s">
        <v>10</v>
      </c>
      <c r="C2654" t="s">
        <v>68</v>
      </c>
      <c r="D2654" t="s">
        <v>3615</v>
      </c>
      <c r="E2654" t="s">
        <v>3614</v>
      </c>
      <c r="F2654" t="str">
        <f>WORKSHEET[[#This Row],[Depart From]]&amp;"-"&amp;WORKSHEET[[#This Row],[Arrive To]]</f>
        <v>Mombasa-Alger</v>
      </c>
      <c r="G2654" s="2">
        <v>44566</v>
      </c>
      <c r="H2654" s="2">
        <v>44585</v>
      </c>
      <c r="I2654" s="2" t="str">
        <f t="shared" si="41"/>
        <v>Delivered</v>
      </c>
      <c r="J2654" s="2" t="str">
        <f>TEXT(WORKSHEET[[#This Row],[Offloading Date]], "mmm")</f>
        <v>Jan</v>
      </c>
      <c r="K2654" s="2" t="str">
        <f>IF(OR(WORKSHEET[[#This Row],[Year]]="", ISBLANK(WORKSHEET[[#This Row],[Year]]), WORKSHEET[[#This Row],[Year]]="null"), "Exclude", "Include")</f>
        <v>Include</v>
      </c>
      <c r="L2654" t="s">
        <v>16</v>
      </c>
      <c r="M2654" t="s">
        <v>16</v>
      </c>
      <c r="N2654" t="s">
        <v>13</v>
      </c>
      <c r="O2654">
        <v>30.06</v>
      </c>
      <c r="P2654">
        <v>600</v>
      </c>
      <c r="Q2654" t="s">
        <v>14</v>
      </c>
      <c r="R2654">
        <f>P2654 * _xll.XLOOKUP(Q2654,CALCULATION!$A$15:$A$17, CALCULATION!$B$15:$B$17 )</f>
        <v>600</v>
      </c>
      <c r="S2654" s="5">
        <f>O2654*P2654*_xll.XLOOKUP(Q2654,CALCULATION!$A$15:$A$17, CALCULATION!$B$15:$B$17)</f>
        <v>18036</v>
      </c>
      <c r="T2654">
        <v>300</v>
      </c>
      <c r="U2654" t="s">
        <v>14</v>
      </c>
      <c r="V2654">
        <f>T2654 * _xll.XLOOKUP(U2654,CALCULATION!$A$15:$A$17, CALCULATION!$B$15:$B$17 )</f>
        <v>300</v>
      </c>
      <c r="W2654" s="5">
        <f>O2654*T2654*_xll.XLOOKUP(U2654,CALCULATION!$A$15:$A$17, CALCULATION!$B$15:$B$17)</f>
        <v>9018</v>
      </c>
      <c r="X2654" s="5">
        <f>WORKSHEET[[#This Row],[Clients Total Cost]] / WORKSHEET[[#This Row],[Clients Rate per T2 (USD)]]</f>
        <v>30.06</v>
      </c>
      <c r="Y2654" s="5">
        <f>WORKSHEET[[#This Row],[Clients Rate per T2 (USD)]] - WORKSHEET[[#This Row],[Supplier Rate Per t2 (USD)]]</f>
        <v>300</v>
      </c>
      <c r="Z2654" s="5">
        <f>WORKSHEET[[#This Row],[Profit Per T]] * WORKSHEET[[#This Row],[Weight]]</f>
        <v>9018</v>
      </c>
      <c r="AA2654">
        <v>1</v>
      </c>
      <c r="AB2654" s="1">
        <v>2.85</v>
      </c>
      <c r="AC2654" s="1">
        <v>1.9000000000000001</v>
      </c>
      <c r="AD2654" s="1">
        <v>2.375</v>
      </c>
      <c r="AE2654" s="1">
        <f>WORKSHEET[[#This Row],[Delay at toll gate in days]] +WORKSHEET[[#This Row],[Delay at workshop in days]] +WORKSHEET[[#This Row],[Delay at border in days]]</f>
        <v>7.125</v>
      </c>
    </row>
    <row r="2655" spans="1:31" x14ac:dyDescent="0.35">
      <c r="A2655" t="s">
        <v>2676</v>
      </c>
      <c r="B2655" t="s">
        <v>10</v>
      </c>
      <c r="C2655" t="s">
        <v>68</v>
      </c>
      <c r="D2655" t="s">
        <v>3611</v>
      </c>
      <c r="E2655" t="s">
        <v>3612</v>
      </c>
      <c r="F2655" t="str">
        <f>WORKSHEET[[#This Row],[Depart From]]&amp;"-"&amp;WORKSHEET[[#This Row],[Arrive To]]</f>
        <v>Mogadishu-Victoria</v>
      </c>
      <c r="G2655" s="2">
        <v>44567</v>
      </c>
      <c r="H2655" s="2">
        <v>44590</v>
      </c>
      <c r="I2655" s="2" t="str">
        <f t="shared" si="41"/>
        <v>Delivered</v>
      </c>
      <c r="J2655" s="2" t="str">
        <f>TEXT(WORKSHEET[[#This Row],[Offloading Date]], "mmm")</f>
        <v>Jan</v>
      </c>
      <c r="K2655" s="2" t="str">
        <f>IF(OR(WORKSHEET[[#This Row],[Year]]="", ISBLANK(WORKSHEET[[#This Row],[Year]]), WORKSHEET[[#This Row],[Year]]="null"), "Exclude", "Include")</f>
        <v>Include</v>
      </c>
      <c r="L2655" t="s">
        <v>16</v>
      </c>
      <c r="M2655" t="s">
        <v>16</v>
      </c>
      <c r="N2655" t="s">
        <v>13</v>
      </c>
      <c r="O2655">
        <v>30.06</v>
      </c>
      <c r="P2655">
        <v>600</v>
      </c>
      <c r="Q2655" t="s">
        <v>14</v>
      </c>
      <c r="R2655">
        <f>P2655 * _xll.XLOOKUP(Q2655,CALCULATION!$A$15:$A$17, CALCULATION!$B$15:$B$17 )</f>
        <v>600</v>
      </c>
      <c r="S2655" s="5">
        <f>O2655*P2655*_xll.XLOOKUP(Q2655,CALCULATION!$A$15:$A$17, CALCULATION!$B$15:$B$17)</f>
        <v>18036</v>
      </c>
      <c r="T2655">
        <v>300</v>
      </c>
      <c r="U2655" t="s">
        <v>14</v>
      </c>
      <c r="V2655">
        <f>T2655 * _xll.XLOOKUP(U2655,CALCULATION!$A$15:$A$17, CALCULATION!$B$15:$B$17 )</f>
        <v>300</v>
      </c>
      <c r="W2655" s="5">
        <f>O2655*T2655*_xll.XLOOKUP(U2655,CALCULATION!$A$15:$A$17, CALCULATION!$B$15:$B$17)</f>
        <v>9018</v>
      </c>
      <c r="X2655" s="5">
        <f>WORKSHEET[[#This Row],[Clients Total Cost]] / WORKSHEET[[#This Row],[Clients Rate per T2 (USD)]]</f>
        <v>30.06</v>
      </c>
      <c r="Y2655" s="5">
        <f>WORKSHEET[[#This Row],[Clients Rate per T2 (USD)]] - WORKSHEET[[#This Row],[Supplier Rate Per t2 (USD)]]</f>
        <v>300</v>
      </c>
      <c r="Z2655" s="5">
        <f>WORKSHEET[[#This Row],[Profit Per T]] * WORKSHEET[[#This Row],[Weight]]</f>
        <v>9018</v>
      </c>
      <c r="AA2655">
        <v>1</v>
      </c>
      <c r="AB2655" s="1">
        <v>3.4499999999999997</v>
      </c>
      <c r="AC2655" s="1">
        <v>2.3000000000000003</v>
      </c>
      <c r="AD2655" s="1">
        <v>2.875</v>
      </c>
      <c r="AE2655" s="1">
        <f>WORKSHEET[[#This Row],[Delay at toll gate in days]] +WORKSHEET[[#This Row],[Delay at workshop in days]] +WORKSHEET[[#This Row],[Delay at border in days]]</f>
        <v>8.625</v>
      </c>
    </row>
    <row r="2656" spans="1:31" x14ac:dyDescent="0.35">
      <c r="A2656" t="s">
        <v>2677</v>
      </c>
      <c r="B2656" t="s">
        <v>10</v>
      </c>
      <c r="C2656" t="s">
        <v>68</v>
      </c>
      <c r="D2656" t="s">
        <v>3616</v>
      </c>
      <c r="E2656" t="s">
        <v>3618</v>
      </c>
      <c r="F2656" t="str">
        <f>WORKSHEET[[#This Row],[Depart From]]&amp;"-"&amp;WORKSHEET[[#This Row],[Arrive To]]</f>
        <v>Marrakech-Tripoli</v>
      </c>
      <c r="G2656" s="2">
        <v>44566</v>
      </c>
      <c r="H2656" s="2">
        <v>44590</v>
      </c>
      <c r="I2656" s="2" t="str">
        <f t="shared" si="41"/>
        <v>Delivered</v>
      </c>
      <c r="J2656" s="2" t="str">
        <f>TEXT(WORKSHEET[[#This Row],[Offloading Date]], "mmm")</f>
        <v>Jan</v>
      </c>
      <c r="K2656" s="2" t="str">
        <f>IF(OR(WORKSHEET[[#This Row],[Year]]="", ISBLANK(WORKSHEET[[#This Row],[Year]]), WORKSHEET[[#This Row],[Year]]="null"), "Exclude", "Include")</f>
        <v>Include</v>
      </c>
      <c r="L2656" t="s">
        <v>16</v>
      </c>
      <c r="M2656" t="s">
        <v>16</v>
      </c>
      <c r="N2656" t="s">
        <v>13</v>
      </c>
      <c r="O2656">
        <v>30.06</v>
      </c>
      <c r="P2656">
        <v>600</v>
      </c>
      <c r="Q2656" t="s">
        <v>14</v>
      </c>
      <c r="R2656">
        <f>P2656 * _xll.XLOOKUP(Q2656,CALCULATION!$A$15:$A$17, CALCULATION!$B$15:$B$17 )</f>
        <v>600</v>
      </c>
      <c r="S2656" s="5">
        <f>O2656*P2656*_xll.XLOOKUP(Q2656,CALCULATION!$A$15:$A$17, CALCULATION!$B$15:$B$17)</f>
        <v>18036</v>
      </c>
      <c r="T2656">
        <v>300</v>
      </c>
      <c r="U2656" t="s">
        <v>14</v>
      </c>
      <c r="V2656">
        <f>T2656 * _xll.XLOOKUP(U2656,CALCULATION!$A$15:$A$17, CALCULATION!$B$15:$B$17 )</f>
        <v>300</v>
      </c>
      <c r="W2656" s="5">
        <f>O2656*T2656*_xll.XLOOKUP(U2656,CALCULATION!$A$15:$A$17, CALCULATION!$B$15:$B$17)</f>
        <v>9018</v>
      </c>
      <c r="X2656" s="5">
        <f>WORKSHEET[[#This Row],[Clients Total Cost]] / WORKSHEET[[#This Row],[Clients Rate per T2 (USD)]]</f>
        <v>30.06</v>
      </c>
      <c r="Y2656" s="5">
        <f>WORKSHEET[[#This Row],[Clients Rate per T2 (USD)]] - WORKSHEET[[#This Row],[Supplier Rate Per t2 (USD)]]</f>
        <v>300</v>
      </c>
      <c r="Z2656" s="5">
        <f>WORKSHEET[[#This Row],[Profit Per T]] * WORKSHEET[[#This Row],[Weight]]</f>
        <v>9018</v>
      </c>
      <c r="AA2656">
        <v>1</v>
      </c>
      <c r="AB2656" s="1">
        <v>3.5999999999999996</v>
      </c>
      <c r="AC2656" s="1">
        <v>2.4000000000000004</v>
      </c>
      <c r="AD2656" s="1">
        <v>3</v>
      </c>
      <c r="AE2656" s="1">
        <f>WORKSHEET[[#This Row],[Delay at toll gate in days]] +WORKSHEET[[#This Row],[Delay at workshop in days]] +WORKSHEET[[#This Row],[Delay at border in days]]</f>
        <v>9</v>
      </c>
    </row>
    <row r="2657" spans="1:31" x14ac:dyDescent="0.35">
      <c r="A2657" t="s">
        <v>2678</v>
      </c>
      <c r="B2657" t="s">
        <v>10</v>
      </c>
      <c r="C2657" t="s">
        <v>68</v>
      </c>
      <c r="D2657" t="s">
        <v>3619</v>
      </c>
      <c r="E2657" t="s">
        <v>3617</v>
      </c>
      <c r="F2657" t="str">
        <f>WORKSHEET[[#This Row],[Depart From]]&amp;"-"&amp;WORKSHEET[[#This Row],[Arrive To]]</f>
        <v>Addis Ababa-Lagos</v>
      </c>
      <c r="G2657" s="2">
        <v>44567</v>
      </c>
      <c r="H2657" s="2">
        <v>44602</v>
      </c>
      <c r="I2657" s="2" t="str">
        <f t="shared" si="41"/>
        <v>Delivered</v>
      </c>
      <c r="J2657" s="2" t="str">
        <f>TEXT(WORKSHEET[[#This Row],[Offloading Date]], "mmm")</f>
        <v>Feb</v>
      </c>
      <c r="K2657" s="2" t="str">
        <f>IF(OR(WORKSHEET[[#This Row],[Year]]="", ISBLANK(WORKSHEET[[#This Row],[Year]]), WORKSHEET[[#This Row],[Year]]="null"), "Exclude", "Include")</f>
        <v>Include</v>
      </c>
      <c r="L2657" t="s">
        <v>16</v>
      </c>
      <c r="M2657" t="s">
        <v>16</v>
      </c>
      <c r="N2657" t="s">
        <v>13</v>
      </c>
      <c r="O2657">
        <v>30.06</v>
      </c>
      <c r="P2657">
        <v>600</v>
      </c>
      <c r="Q2657" t="s">
        <v>14</v>
      </c>
      <c r="R2657">
        <f>P2657 * _xll.XLOOKUP(Q2657,CALCULATION!$A$15:$A$17, CALCULATION!$B$15:$B$17 )</f>
        <v>600</v>
      </c>
      <c r="S2657" s="5">
        <f>O2657*P2657*_xll.XLOOKUP(Q2657,CALCULATION!$A$15:$A$17, CALCULATION!$B$15:$B$17)</f>
        <v>18036</v>
      </c>
      <c r="T2657">
        <v>300</v>
      </c>
      <c r="U2657" t="s">
        <v>14</v>
      </c>
      <c r="V2657">
        <f>T2657 * _xll.XLOOKUP(U2657,CALCULATION!$A$15:$A$17, CALCULATION!$B$15:$B$17 )</f>
        <v>300</v>
      </c>
      <c r="W2657" s="5">
        <f>O2657*T2657*_xll.XLOOKUP(U2657,CALCULATION!$A$15:$A$17, CALCULATION!$B$15:$B$17)</f>
        <v>9018</v>
      </c>
      <c r="X2657" s="5">
        <f>WORKSHEET[[#This Row],[Clients Total Cost]] / WORKSHEET[[#This Row],[Clients Rate per T2 (USD)]]</f>
        <v>30.06</v>
      </c>
      <c r="Y2657" s="5">
        <f>WORKSHEET[[#This Row],[Clients Rate per T2 (USD)]] - WORKSHEET[[#This Row],[Supplier Rate Per t2 (USD)]]</f>
        <v>300</v>
      </c>
      <c r="Z2657" s="5">
        <f>WORKSHEET[[#This Row],[Profit Per T]] * WORKSHEET[[#This Row],[Weight]]</f>
        <v>9018</v>
      </c>
      <c r="AA2657">
        <v>1</v>
      </c>
      <c r="AB2657" s="1">
        <v>5.25</v>
      </c>
      <c r="AC2657" s="1">
        <v>3.5</v>
      </c>
      <c r="AD2657" s="1">
        <v>4.375</v>
      </c>
      <c r="AE2657" s="1">
        <f>WORKSHEET[[#This Row],[Delay at toll gate in days]] +WORKSHEET[[#This Row],[Delay at workshop in days]] +WORKSHEET[[#This Row],[Delay at border in days]]</f>
        <v>13.125</v>
      </c>
    </row>
    <row r="2658" spans="1:31" x14ac:dyDescent="0.35">
      <c r="A2658" t="s">
        <v>2679</v>
      </c>
      <c r="B2658" t="s">
        <v>10</v>
      </c>
      <c r="C2658" t="s">
        <v>68</v>
      </c>
      <c r="D2658" t="s">
        <v>3620</v>
      </c>
      <c r="E2658" t="s">
        <v>3612</v>
      </c>
      <c r="F2658" t="str">
        <f>WORKSHEET[[#This Row],[Depart From]]&amp;"-"&amp;WORKSHEET[[#This Row],[Arrive To]]</f>
        <v>Zanzibar-Victoria</v>
      </c>
      <c r="G2658" s="2">
        <v>44571</v>
      </c>
      <c r="H2658" s="2">
        <v>44595</v>
      </c>
      <c r="I2658" s="2" t="str">
        <f t="shared" si="41"/>
        <v>Delivered</v>
      </c>
      <c r="J2658" s="2" t="str">
        <f>TEXT(WORKSHEET[[#This Row],[Offloading Date]], "mmm")</f>
        <v>Feb</v>
      </c>
      <c r="K2658" s="2" t="str">
        <f>IF(OR(WORKSHEET[[#This Row],[Year]]="", ISBLANK(WORKSHEET[[#This Row],[Year]]), WORKSHEET[[#This Row],[Year]]="null"), "Exclude", "Include")</f>
        <v>Include</v>
      </c>
      <c r="L2658" t="s">
        <v>16</v>
      </c>
      <c r="M2658" t="s">
        <v>16</v>
      </c>
      <c r="N2658" t="s">
        <v>13</v>
      </c>
      <c r="O2658">
        <v>30.06</v>
      </c>
      <c r="P2658">
        <v>600</v>
      </c>
      <c r="Q2658" t="s">
        <v>14</v>
      </c>
      <c r="R2658">
        <f>P2658 * _xll.XLOOKUP(Q2658,CALCULATION!$A$15:$A$17, CALCULATION!$B$15:$B$17 )</f>
        <v>600</v>
      </c>
      <c r="S2658" s="5">
        <f>O2658*P2658*_xll.XLOOKUP(Q2658,CALCULATION!$A$15:$A$17, CALCULATION!$B$15:$B$17)</f>
        <v>18036</v>
      </c>
      <c r="T2658">
        <v>300</v>
      </c>
      <c r="U2658" t="s">
        <v>14</v>
      </c>
      <c r="V2658">
        <f>T2658 * _xll.XLOOKUP(U2658,CALCULATION!$A$15:$A$17, CALCULATION!$B$15:$B$17 )</f>
        <v>300</v>
      </c>
      <c r="W2658" s="5">
        <f>O2658*T2658*_xll.XLOOKUP(U2658,CALCULATION!$A$15:$A$17, CALCULATION!$B$15:$B$17)</f>
        <v>9018</v>
      </c>
      <c r="X2658" s="5">
        <f>WORKSHEET[[#This Row],[Clients Total Cost]] / WORKSHEET[[#This Row],[Clients Rate per T2 (USD)]]</f>
        <v>30.06</v>
      </c>
      <c r="Y2658" s="5">
        <f>WORKSHEET[[#This Row],[Clients Rate per T2 (USD)]] - WORKSHEET[[#This Row],[Supplier Rate Per t2 (USD)]]</f>
        <v>300</v>
      </c>
      <c r="Z2658" s="5">
        <f>WORKSHEET[[#This Row],[Profit Per T]] * WORKSHEET[[#This Row],[Weight]]</f>
        <v>9018</v>
      </c>
      <c r="AA2658">
        <v>1</v>
      </c>
      <c r="AB2658" s="1">
        <v>3.5999999999999996</v>
      </c>
      <c r="AC2658" s="1">
        <v>2.4000000000000004</v>
      </c>
      <c r="AD2658" s="1">
        <v>3</v>
      </c>
      <c r="AE2658" s="1">
        <f>WORKSHEET[[#This Row],[Delay at toll gate in days]] +WORKSHEET[[#This Row],[Delay at workshop in days]] +WORKSHEET[[#This Row],[Delay at border in days]]</f>
        <v>9</v>
      </c>
    </row>
    <row r="2659" spans="1:31" x14ac:dyDescent="0.35">
      <c r="A2659" t="s">
        <v>2680</v>
      </c>
      <c r="B2659" t="s">
        <v>10</v>
      </c>
      <c r="C2659" t="s">
        <v>68</v>
      </c>
      <c r="D2659" t="s">
        <v>3619</v>
      </c>
      <c r="E2659" t="s">
        <v>3614</v>
      </c>
      <c r="F2659" t="str">
        <f>WORKSHEET[[#This Row],[Depart From]]&amp;"-"&amp;WORKSHEET[[#This Row],[Arrive To]]</f>
        <v>Addis Ababa-Alger</v>
      </c>
      <c r="G2659" s="2">
        <v>44567</v>
      </c>
      <c r="H2659" s="2">
        <v>44592</v>
      </c>
      <c r="I2659" s="2" t="str">
        <f t="shared" si="41"/>
        <v>Delivered</v>
      </c>
      <c r="J2659" s="2" t="str">
        <f>TEXT(WORKSHEET[[#This Row],[Offloading Date]], "mmm")</f>
        <v>Jan</v>
      </c>
      <c r="K2659" s="2" t="str">
        <f>IF(OR(WORKSHEET[[#This Row],[Year]]="", ISBLANK(WORKSHEET[[#This Row],[Year]]), WORKSHEET[[#This Row],[Year]]="null"), "Exclude", "Include")</f>
        <v>Include</v>
      </c>
      <c r="L2659" t="s">
        <v>16</v>
      </c>
      <c r="M2659" t="s">
        <v>16</v>
      </c>
      <c r="N2659" t="s">
        <v>13</v>
      </c>
      <c r="O2659">
        <v>30.06</v>
      </c>
      <c r="P2659">
        <v>600</v>
      </c>
      <c r="Q2659" t="s">
        <v>14</v>
      </c>
      <c r="R2659">
        <f>P2659 * _xll.XLOOKUP(Q2659,CALCULATION!$A$15:$A$17, CALCULATION!$B$15:$B$17 )</f>
        <v>600</v>
      </c>
      <c r="S2659" s="5">
        <f>O2659*P2659*_xll.XLOOKUP(Q2659,CALCULATION!$A$15:$A$17, CALCULATION!$B$15:$B$17)</f>
        <v>18036</v>
      </c>
      <c r="T2659">
        <v>300</v>
      </c>
      <c r="U2659" t="s">
        <v>14</v>
      </c>
      <c r="V2659">
        <f>T2659 * _xll.XLOOKUP(U2659,CALCULATION!$A$15:$A$17, CALCULATION!$B$15:$B$17 )</f>
        <v>300</v>
      </c>
      <c r="W2659" s="5">
        <f>O2659*T2659*_xll.XLOOKUP(U2659,CALCULATION!$A$15:$A$17, CALCULATION!$B$15:$B$17)</f>
        <v>9018</v>
      </c>
      <c r="X2659" s="5">
        <f>WORKSHEET[[#This Row],[Clients Total Cost]] / WORKSHEET[[#This Row],[Clients Rate per T2 (USD)]]</f>
        <v>30.06</v>
      </c>
      <c r="Y2659" s="5">
        <f>WORKSHEET[[#This Row],[Clients Rate per T2 (USD)]] - WORKSHEET[[#This Row],[Supplier Rate Per t2 (USD)]]</f>
        <v>300</v>
      </c>
      <c r="Z2659" s="5">
        <f>WORKSHEET[[#This Row],[Profit Per T]] * WORKSHEET[[#This Row],[Weight]]</f>
        <v>9018</v>
      </c>
      <c r="AA2659">
        <v>1</v>
      </c>
      <c r="AB2659" s="1">
        <v>3.75</v>
      </c>
      <c r="AC2659" s="1">
        <v>2.5</v>
      </c>
      <c r="AD2659" s="1">
        <v>3.125</v>
      </c>
      <c r="AE2659" s="1">
        <f>WORKSHEET[[#This Row],[Delay at toll gate in days]] +WORKSHEET[[#This Row],[Delay at workshop in days]] +WORKSHEET[[#This Row],[Delay at border in days]]</f>
        <v>9.375</v>
      </c>
    </row>
    <row r="2660" spans="1:31" x14ac:dyDescent="0.35">
      <c r="A2660" t="s">
        <v>2681</v>
      </c>
      <c r="B2660" t="s">
        <v>10</v>
      </c>
      <c r="C2660" t="s">
        <v>68</v>
      </c>
      <c r="D2660" t="s">
        <v>3616</v>
      </c>
      <c r="E2660" t="s">
        <v>3614</v>
      </c>
      <c r="F2660" t="str">
        <f>WORKSHEET[[#This Row],[Depart From]]&amp;"-"&amp;WORKSHEET[[#This Row],[Arrive To]]</f>
        <v>Marrakech-Alger</v>
      </c>
      <c r="G2660" s="2">
        <v>44575</v>
      </c>
      <c r="H2660" s="2">
        <v>44613</v>
      </c>
      <c r="I2660" s="2" t="str">
        <f t="shared" si="41"/>
        <v>Delivered</v>
      </c>
      <c r="J2660" s="2" t="str">
        <f>TEXT(WORKSHEET[[#This Row],[Offloading Date]], "mmm")</f>
        <v>Feb</v>
      </c>
      <c r="K2660" s="2" t="str">
        <f>IF(OR(WORKSHEET[[#This Row],[Year]]="", ISBLANK(WORKSHEET[[#This Row],[Year]]), WORKSHEET[[#This Row],[Year]]="null"), "Exclude", "Include")</f>
        <v>Include</v>
      </c>
      <c r="L2660" t="s">
        <v>16</v>
      </c>
      <c r="M2660" t="s">
        <v>16</v>
      </c>
      <c r="N2660" t="s">
        <v>13</v>
      </c>
      <c r="O2660">
        <v>30.06</v>
      </c>
      <c r="P2660">
        <v>600</v>
      </c>
      <c r="Q2660" t="s">
        <v>14</v>
      </c>
      <c r="R2660">
        <f>P2660 * _xll.XLOOKUP(Q2660,CALCULATION!$A$15:$A$17, CALCULATION!$B$15:$B$17 )</f>
        <v>600</v>
      </c>
      <c r="S2660" s="5">
        <f>O2660*P2660*_xll.XLOOKUP(Q2660,CALCULATION!$A$15:$A$17, CALCULATION!$B$15:$B$17)</f>
        <v>18036</v>
      </c>
      <c r="T2660">
        <v>300</v>
      </c>
      <c r="U2660" t="s">
        <v>14</v>
      </c>
      <c r="V2660">
        <f>T2660 * _xll.XLOOKUP(U2660,CALCULATION!$A$15:$A$17, CALCULATION!$B$15:$B$17 )</f>
        <v>300</v>
      </c>
      <c r="W2660" s="5">
        <f>O2660*T2660*_xll.XLOOKUP(U2660,CALCULATION!$A$15:$A$17, CALCULATION!$B$15:$B$17)</f>
        <v>9018</v>
      </c>
      <c r="X2660" s="5">
        <f>WORKSHEET[[#This Row],[Clients Total Cost]] / WORKSHEET[[#This Row],[Clients Rate per T2 (USD)]]</f>
        <v>30.06</v>
      </c>
      <c r="Y2660" s="5">
        <f>WORKSHEET[[#This Row],[Clients Rate per T2 (USD)]] - WORKSHEET[[#This Row],[Supplier Rate Per t2 (USD)]]</f>
        <v>300</v>
      </c>
      <c r="Z2660" s="5">
        <f>WORKSHEET[[#This Row],[Profit Per T]] * WORKSHEET[[#This Row],[Weight]]</f>
        <v>9018</v>
      </c>
      <c r="AA2660">
        <v>1</v>
      </c>
      <c r="AB2660" s="1">
        <v>5.7</v>
      </c>
      <c r="AC2660" s="1">
        <v>3.8000000000000003</v>
      </c>
      <c r="AD2660" s="1">
        <v>4.75</v>
      </c>
      <c r="AE2660" s="1">
        <f>WORKSHEET[[#This Row],[Delay at toll gate in days]] +WORKSHEET[[#This Row],[Delay at workshop in days]] +WORKSHEET[[#This Row],[Delay at border in days]]</f>
        <v>14.25</v>
      </c>
    </row>
    <row r="2661" spans="1:31" x14ac:dyDescent="0.35">
      <c r="A2661" t="s">
        <v>2682</v>
      </c>
      <c r="B2661" t="s">
        <v>10</v>
      </c>
      <c r="C2661" t="s">
        <v>68</v>
      </c>
      <c r="D2661" t="s">
        <v>3620</v>
      </c>
      <c r="E2661" t="s">
        <v>3617</v>
      </c>
      <c r="F2661" t="str">
        <f>WORKSHEET[[#This Row],[Depart From]]&amp;"-"&amp;WORKSHEET[[#This Row],[Arrive To]]</f>
        <v>Zanzibar-Lagos</v>
      </c>
      <c r="G2661" s="2">
        <v>44571</v>
      </c>
      <c r="H2661" s="2">
        <v>44609</v>
      </c>
      <c r="I2661" s="2" t="str">
        <f t="shared" si="41"/>
        <v>Delivered</v>
      </c>
      <c r="J2661" s="2" t="str">
        <f>TEXT(WORKSHEET[[#This Row],[Offloading Date]], "mmm")</f>
        <v>Feb</v>
      </c>
      <c r="K2661" s="2" t="str">
        <f>IF(OR(WORKSHEET[[#This Row],[Year]]="", ISBLANK(WORKSHEET[[#This Row],[Year]]), WORKSHEET[[#This Row],[Year]]="null"), "Exclude", "Include")</f>
        <v>Include</v>
      </c>
      <c r="L2661" t="s">
        <v>16</v>
      </c>
      <c r="M2661" t="s">
        <v>16</v>
      </c>
      <c r="N2661" t="s">
        <v>13</v>
      </c>
      <c r="O2661">
        <v>30.06</v>
      </c>
      <c r="P2661">
        <v>600</v>
      </c>
      <c r="Q2661" t="s">
        <v>14</v>
      </c>
      <c r="R2661">
        <f>P2661 * _xll.XLOOKUP(Q2661,CALCULATION!$A$15:$A$17, CALCULATION!$B$15:$B$17 )</f>
        <v>600</v>
      </c>
      <c r="S2661" s="5">
        <f>O2661*P2661*_xll.XLOOKUP(Q2661,CALCULATION!$A$15:$A$17, CALCULATION!$B$15:$B$17)</f>
        <v>18036</v>
      </c>
      <c r="T2661">
        <v>300</v>
      </c>
      <c r="U2661" t="s">
        <v>14</v>
      </c>
      <c r="V2661">
        <f>T2661 * _xll.XLOOKUP(U2661,CALCULATION!$A$15:$A$17, CALCULATION!$B$15:$B$17 )</f>
        <v>300</v>
      </c>
      <c r="W2661" s="5">
        <f>O2661*T2661*_xll.XLOOKUP(U2661,CALCULATION!$A$15:$A$17, CALCULATION!$B$15:$B$17)</f>
        <v>9018</v>
      </c>
      <c r="X2661" s="5">
        <f>WORKSHEET[[#This Row],[Clients Total Cost]] / WORKSHEET[[#This Row],[Clients Rate per T2 (USD)]]</f>
        <v>30.06</v>
      </c>
      <c r="Y2661" s="5">
        <f>WORKSHEET[[#This Row],[Clients Rate per T2 (USD)]] - WORKSHEET[[#This Row],[Supplier Rate Per t2 (USD)]]</f>
        <v>300</v>
      </c>
      <c r="Z2661" s="5">
        <f>WORKSHEET[[#This Row],[Profit Per T]] * WORKSHEET[[#This Row],[Weight]]</f>
        <v>9018</v>
      </c>
      <c r="AA2661">
        <v>1</v>
      </c>
      <c r="AB2661" s="1">
        <v>5.7</v>
      </c>
      <c r="AC2661" s="1">
        <v>3.8000000000000003</v>
      </c>
      <c r="AD2661" s="1">
        <v>4.75</v>
      </c>
      <c r="AE2661" s="1">
        <f>WORKSHEET[[#This Row],[Delay at toll gate in days]] +WORKSHEET[[#This Row],[Delay at workshop in days]] +WORKSHEET[[#This Row],[Delay at border in days]]</f>
        <v>14.25</v>
      </c>
    </row>
    <row r="2662" spans="1:31" x14ac:dyDescent="0.35">
      <c r="A2662" t="s">
        <v>2683</v>
      </c>
      <c r="B2662" t="s">
        <v>10</v>
      </c>
      <c r="C2662" t="s">
        <v>68</v>
      </c>
      <c r="D2662" t="s">
        <v>3620</v>
      </c>
      <c r="E2662" t="s">
        <v>3617</v>
      </c>
      <c r="F2662" t="str">
        <f>WORKSHEET[[#This Row],[Depart From]]&amp;"-"&amp;WORKSHEET[[#This Row],[Arrive To]]</f>
        <v>Zanzibar-Lagos</v>
      </c>
      <c r="G2662" s="2">
        <v>44568</v>
      </c>
      <c r="H2662" s="2">
        <v>44592</v>
      </c>
      <c r="I2662" s="2" t="str">
        <f t="shared" si="41"/>
        <v>Delivered</v>
      </c>
      <c r="J2662" s="2" t="str">
        <f>TEXT(WORKSHEET[[#This Row],[Offloading Date]], "mmm")</f>
        <v>Jan</v>
      </c>
      <c r="K2662" s="2" t="str">
        <f>IF(OR(WORKSHEET[[#This Row],[Year]]="", ISBLANK(WORKSHEET[[#This Row],[Year]]), WORKSHEET[[#This Row],[Year]]="null"), "Exclude", "Include")</f>
        <v>Include</v>
      </c>
      <c r="L2662" t="s">
        <v>16</v>
      </c>
      <c r="M2662" t="s">
        <v>16</v>
      </c>
      <c r="N2662" t="s">
        <v>13</v>
      </c>
      <c r="O2662">
        <v>30.06</v>
      </c>
      <c r="P2662">
        <v>600</v>
      </c>
      <c r="Q2662" t="s">
        <v>14</v>
      </c>
      <c r="R2662">
        <f>P2662 * _xll.XLOOKUP(Q2662,CALCULATION!$A$15:$A$17, CALCULATION!$B$15:$B$17 )</f>
        <v>600</v>
      </c>
      <c r="S2662" s="5">
        <f>O2662*P2662*_xll.XLOOKUP(Q2662,CALCULATION!$A$15:$A$17, CALCULATION!$B$15:$B$17)</f>
        <v>18036</v>
      </c>
      <c r="T2662">
        <v>300</v>
      </c>
      <c r="U2662" t="s">
        <v>14</v>
      </c>
      <c r="V2662">
        <f>T2662 * _xll.XLOOKUP(U2662,CALCULATION!$A$15:$A$17, CALCULATION!$B$15:$B$17 )</f>
        <v>300</v>
      </c>
      <c r="W2662" s="5">
        <f>O2662*T2662*_xll.XLOOKUP(U2662,CALCULATION!$A$15:$A$17, CALCULATION!$B$15:$B$17)</f>
        <v>9018</v>
      </c>
      <c r="X2662" s="5">
        <f>WORKSHEET[[#This Row],[Clients Total Cost]] / WORKSHEET[[#This Row],[Clients Rate per T2 (USD)]]</f>
        <v>30.06</v>
      </c>
      <c r="Y2662" s="5">
        <f>WORKSHEET[[#This Row],[Clients Rate per T2 (USD)]] - WORKSHEET[[#This Row],[Supplier Rate Per t2 (USD)]]</f>
        <v>300</v>
      </c>
      <c r="Z2662" s="5">
        <f>WORKSHEET[[#This Row],[Profit Per T]] * WORKSHEET[[#This Row],[Weight]]</f>
        <v>9018</v>
      </c>
      <c r="AA2662">
        <v>1</v>
      </c>
      <c r="AB2662" s="1">
        <v>3.5999999999999996</v>
      </c>
      <c r="AC2662" s="1">
        <v>2.4000000000000004</v>
      </c>
      <c r="AD2662" s="1">
        <v>3</v>
      </c>
      <c r="AE2662" s="1">
        <f>WORKSHEET[[#This Row],[Delay at toll gate in days]] +WORKSHEET[[#This Row],[Delay at workshop in days]] +WORKSHEET[[#This Row],[Delay at border in days]]</f>
        <v>9</v>
      </c>
    </row>
    <row r="2663" spans="1:31" x14ac:dyDescent="0.35">
      <c r="A2663" t="s">
        <v>2684</v>
      </c>
      <c r="B2663" t="s">
        <v>10</v>
      </c>
      <c r="C2663" t="s">
        <v>68</v>
      </c>
      <c r="D2663" t="s">
        <v>3616</v>
      </c>
      <c r="E2663" t="s">
        <v>3612</v>
      </c>
      <c r="F2663" t="str">
        <f>WORKSHEET[[#This Row],[Depart From]]&amp;"-"&amp;WORKSHEET[[#This Row],[Arrive To]]</f>
        <v>Marrakech-Victoria</v>
      </c>
      <c r="G2663" s="2">
        <v>44571</v>
      </c>
      <c r="H2663" s="2">
        <v>44597</v>
      </c>
      <c r="I2663" s="2" t="str">
        <f t="shared" si="41"/>
        <v>Delivered</v>
      </c>
      <c r="J2663" s="2" t="str">
        <f>TEXT(WORKSHEET[[#This Row],[Offloading Date]], "mmm")</f>
        <v>Feb</v>
      </c>
      <c r="K2663" s="2" t="str">
        <f>IF(OR(WORKSHEET[[#This Row],[Year]]="", ISBLANK(WORKSHEET[[#This Row],[Year]]), WORKSHEET[[#This Row],[Year]]="null"), "Exclude", "Include")</f>
        <v>Include</v>
      </c>
      <c r="L2663" t="s">
        <v>16</v>
      </c>
      <c r="M2663" t="s">
        <v>16</v>
      </c>
      <c r="N2663" t="s">
        <v>13</v>
      </c>
      <c r="O2663">
        <v>30.06</v>
      </c>
      <c r="P2663">
        <v>600</v>
      </c>
      <c r="Q2663" t="s">
        <v>14</v>
      </c>
      <c r="R2663">
        <f>P2663 * _xll.XLOOKUP(Q2663,CALCULATION!$A$15:$A$17, CALCULATION!$B$15:$B$17 )</f>
        <v>600</v>
      </c>
      <c r="S2663" s="5">
        <f>O2663*P2663*_xll.XLOOKUP(Q2663,CALCULATION!$A$15:$A$17, CALCULATION!$B$15:$B$17)</f>
        <v>18036</v>
      </c>
      <c r="T2663">
        <v>300</v>
      </c>
      <c r="U2663" t="s">
        <v>14</v>
      </c>
      <c r="V2663">
        <f>T2663 * _xll.XLOOKUP(U2663,CALCULATION!$A$15:$A$17, CALCULATION!$B$15:$B$17 )</f>
        <v>300</v>
      </c>
      <c r="W2663" s="5">
        <f>O2663*T2663*_xll.XLOOKUP(U2663,CALCULATION!$A$15:$A$17, CALCULATION!$B$15:$B$17)</f>
        <v>9018</v>
      </c>
      <c r="X2663" s="5">
        <f>WORKSHEET[[#This Row],[Clients Total Cost]] / WORKSHEET[[#This Row],[Clients Rate per T2 (USD)]]</f>
        <v>30.06</v>
      </c>
      <c r="Y2663" s="5">
        <f>WORKSHEET[[#This Row],[Clients Rate per T2 (USD)]] - WORKSHEET[[#This Row],[Supplier Rate Per t2 (USD)]]</f>
        <v>300</v>
      </c>
      <c r="Z2663" s="5">
        <f>WORKSHEET[[#This Row],[Profit Per T]] * WORKSHEET[[#This Row],[Weight]]</f>
        <v>9018</v>
      </c>
      <c r="AA2663">
        <v>1</v>
      </c>
      <c r="AB2663" s="1">
        <v>3.9</v>
      </c>
      <c r="AC2663" s="1">
        <v>2.6</v>
      </c>
      <c r="AD2663" s="1">
        <v>3.25</v>
      </c>
      <c r="AE2663" s="1">
        <f>WORKSHEET[[#This Row],[Delay at toll gate in days]] +WORKSHEET[[#This Row],[Delay at workshop in days]] +WORKSHEET[[#This Row],[Delay at border in days]]</f>
        <v>9.75</v>
      </c>
    </row>
    <row r="2664" spans="1:31" x14ac:dyDescent="0.35">
      <c r="A2664" t="s">
        <v>2685</v>
      </c>
      <c r="B2664" t="s">
        <v>10</v>
      </c>
      <c r="C2664" t="s">
        <v>68</v>
      </c>
      <c r="D2664" t="s">
        <v>3616</v>
      </c>
      <c r="E2664" t="s">
        <v>3614</v>
      </c>
      <c r="F2664" t="str">
        <f>WORKSHEET[[#This Row],[Depart From]]&amp;"-"&amp;WORKSHEET[[#This Row],[Arrive To]]</f>
        <v>Marrakech-Alger</v>
      </c>
      <c r="G2664" s="2">
        <v>44573</v>
      </c>
      <c r="H2664" s="2">
        <v>44609</v>
      </c>
      <c r="I2664" s="2" t="str">
        <f t="shared" si="41"/>
        <v>Delivered</v>
      </c>
      <c r="J2664" s="2" t="str">
        <f>TEXT(WORKSHEET[[#This Row],[Offloading Date]], "mmm")</f>
        <v>Feb</v>
      </c>
      <c r="K2664" s="2" t="str">
        <f>IF(OR(WORKSHEET[[#This Row],[Year]]="", ISBLANK(WORKSHEET[[#This Row],[Year]]), WORKSHEET[[#This Row],[Year]]="null"), "Exclude", "Include")</f>
        <v>Include</v>
      </c>
      <c r="L2664" t="s">
        <v>16</v>
      </c>
      <c r="M2664" t="s">
        <v>16</v>
      </c>
      <c r="N2664" t="s">
        <v>13</v>
      </c>
      <c r="O2664">
        <v>30.06</v>
      </c>
      <c r="P2664">
        <v>600</v>
      </c>
      <c r="Q2664" t="s">
        <v>14</v>
      </c>
      <c r="R2664">
        <f>P2664 * _xll.XLOOKUP(Q2664,CALCULATION!$A$15:$A$17, CALCULATION!$B$15:$B$17 )</f>
        <v>600</v>
      </c>
      <c r="S2664" s="5">
        <f>O2664*P2664*_xll.XLOOKUP(Q2664,CALCULATION!$A$15:$A$17, CALCULATION!$B$15:$B$17)</f>
        <v>18036</v>
      </c>
      <c r="T2664">
        <v>300</v>
      </c>
      <c r="U2664" t="s">
        <v>14</v>
      </c>
      <c r="V2664">
        <f>T2664 * _xll.XLOOKUP(U2664,CALCULATION!$A$15:$A$17, CALCULATION!$B$15:$B$17 )</f>
        <v>300</v>
      </c>
      <c r="W2664" s="5">
        <f>O2664*T2664*_xll.XLOOKUP(U2664,CALCULATION!$A$15:$A$17, CALCULATION!$B$15:$B$17)</f>
        <v>9018</v>
      </c>
      <c r="X2664" s="5">
        <f>WORKSHEET[[#This Row],[Clients Total Cost]] / WORKSHEET[[#This Row],[Clients Rate per T2 (USD)]]</f>
        <v>30.06</v>
      </c>
      <c r="Y2664" s="5">
        <f>WORKSHEET[[#This Row],[Clients Rate per T2 (USD)]] - WORKSHEET[[#This Row],[Supplier Rate Per t2 (USD)]]</f>
        <v>300</v>
      </c>
      <c r="Z2664" s="5">
        <f>WORKSHEET[[#This Row],[Profit Per T]] * WORKSHEET[[#This Row],[Weight]]</f>
        <v>9018</v>
      </c>
      <c r="AA2664">
        <v>1</v>
      </c>
      <c r="AB2664" s="1">
        <v>5.3999999999999995</v>
      </c>
      <c r="AC2664" s="1">
        <v>3.6</v>
      </c>
      <c r="AD2664" s="1">
        <v>4.5</v>
      </c>
      <c r="AE2664" s="1">
        <f>WORKSHEET[[#This Row],[Delay at toll gate in days]] +WORKSHEET[[#This Row],[Delay at workshop in days]] +WORKSHEET[[#This Row],[Delay at border in days]]</f>
        <v>13.5</v>
      </c>
    </row>
    <row r="2665" spans="1:31" x14ac:dyDescent="0.35">
      <c r="A2665" t="s">
        <v>2686</v>
      </c>
      <c r="B2665" t="s">
        <v>10</v>
      </c>
      <c r="C2665" t="s">
        <v>68</v>
      </c>
      <c r="D2665" t="s">
        <v>3620</v>
      </c>
      <c r="E2665" t="s">
        <v>3614</v>
      </c>
      <c r="F2665" t="str">
        <f>WORKSHEET[[#This Row],[Depart From]]&amp;"-"&amp;WORKSHEET[[#This Row],[Arrive To]]</f>
        <v>Zanzibar-Alger</v>
      </c>
      <c r="G2665" s="2">
        <v>44575</v>
      </c>
      <c r="H2665" s="2">
        <v>44603</v>
      </c>
      <c r="I2665" s="2" t="str">
        <f t="shared" si="41"/>
        <v>Delivered</v>
      </c>
      <c r="J2665" s="2" t="str">
        <f>TEXT(WORKSHEET[[#This Row],[Offloading Date]], "mmm")</f>
        <v>Feb</v>
      </c>
      <c r="K2665" s="2" t="str">
        <f>IF(OR(WORKSHEET[[#This Row],[Year]]="", ISBLANK(WORKSHEET[[#This Row],[Year]]), WORKSHEET[[#This Row],[Year]]="null"), "Exclude", "Include")</f>
        <v>Include</v>
      </c>
      <c r="L2665" t="s">
        <v>16</v>
      </c>
      <c r="M2665" t="s">
        <v>16</v>
      </c>
      <c r="N2665" t="s">
        <v>13</v>
      </c>
      <c r="O2665">
        <v>30.06</v>
      </c>
      <c r="P2665">
        <v>600</v>
      </c>
      <c r="Q2665" t="s">
        <v>14</v>
      </c>
      <c r="R2665">
        <f>P2665 * _xll.XLOOKUP(Q2665,CALCULATION!$A$15:$A$17, CALCULATION!$B$15:$B$17 )</f>
        <v>600</v>
      </c>
      <c r="S2665" s="5">
        <f>O2665*P2665*_xll.XLOOKUP(Q2665,CALCULATION!$A$15:$A$17, CALCULATION!$B$15:$B$17)</f>
        <v>18036</v>
      </c>
      <c r="T2665">
        <v>300</v>
      </c>
      <c r="U2665" t="s">
        <v>14</v>
      </c>
      <c r="V2665">
        <f>T2665 * _xll.XLOOKUP(U2665,CALCULATION!$A$15:$A$17, CALCULATION!$B$15:$B$17 )</f>
        <v>300</v>
      </c>
      <c r="W2665" s="5">
        <f>O2665*T2665*_xll.XLOOKUP(U2665,CALCULATION!$A$15:$A$17, CALCULATION!$B$15:$B$17)</f>
        <v>9018</v>
      </c>
      <c r="X2665" s="5">
        <f>WORKSHEET[[#This Row],[Clients Total Cost]] / WORKSHEET[[#This Row],[Clients Rate per T2 (USD)]]</f>
        <v>30.06</v>
      </c>
      <c r="Y2665" s="5">
        <f>WORKSHEET[[#This Row],[Clients Rate per T2 (USD)]] - WORKSHEET[[#This Row],[Supplier Rate Per t2 (USD)]]</f>
        <v>300</v>
      </c>
      <c r="Z2665" s="5">
        <f>WORKSHEET[[#This Row],[Profit Per T]] * WORKSHEET[[#This Row],[Weight]]</f>
        <v>9018</v>
      </c>
      <c r="AA2665">
        <v>1</v>
      </c>
      <c r="AB2665" s="1">
        <v>4.2</v>
      </c>
      <c r="AC2665" s="1">
        <v>2.8000000000000003</v>
      </c>
      <c r="AD2665" s="1">
        <v>3.5</v>
      </c>
      <c r="AE2665" s="1">
        <f>WORKSHEET[[#This Row],[Delay at toll gate in days]] +WORKSHEET[[#This Row],[Delay at workshop in days]] +WORKSHEET[[#This Row],[Delay at border in days]]</f>
        <v>10.5</v>
      </c>
    </row>
    <row r="2666" spans="1:31" x14ac:dyDescent="0.35">
      <c r="A2666" t="s">
        <v>2687</v>
      </c>
      <c r="B2666" t="s">
        <v>10</v>
      </c>
      <c r="C2666" t="s">
        <v>68</v>
      </c>
      <c r="D2666" t="s">
        <v>3616</v>
      </c>
      <c r="E2666" t="s">
        <v>3617</v>
      </c>
      <c r="F2666" t="str">
        <f>WORKSHEET[[#This Row],[Depart From]]&amp;"-"&amp;WORKSHEET[[#This Row],[Arrive To]]</f>
        <v>Marrakech-Lagos</v>
      </c>
      <c r="G2666" s="2">
        <v>44581</v>
      </c>
      <c r="H2666" s="2">
        <v>44609</v>
      </c>
      <c r="I2666" s="2" t="str">
        <f t="shared" si="41"/>
        <v>Delivered</v>
      </c>
      <c r="J2666" s="2" t="str">
        <f>TEXT(WORKSHEET[[#This Row],[Offloading Date]], "mmm")</f>
        <v>Feb</v>
      </c>
      <c r="K2666" s="2" t="str">
        <f>IF(OR(WORKSHEET[[#This Row],[Year]]="", ISBLANK(WORKSHEET[[#This Row],[Year]]), WORKSHEET[[#This Row],[Year]]="null"), "Exclude", "Include")</f>
        <v>Include</v>
      </c>
      <c r="L2666" t="s">
        <v>16</v>
      </c>
      <c r="M2666" t="s">
        <v>16</v>
      </c>
      <c r="N2666" t="s">
        <v>13</v>
      </c>
      <c r="O2666">
        <v>30.06</v>
      </c>
      <c r="P2666">
        <v>600</v>
      </c>
      <c r="Q2666" t="s">
        <v>14</v>
      </c>
      <c r="R2666">
        <f>P2666 * _xll.XLOOKUP(Q2666,CALCULATION!$A$15:$A$17, CALCULATION!$B$15:$B$17 )</f>
        <v>600</v>
      </c>
      <c r="S2666" s="5">
        <f>O2666*P2666*_xll.XLOOKUP(Q2666,CALCULATION!$A$15:$A$17, CALCULATION!$B$15:$B$17)</f>
        <v>18036</v>
      </c>
      <c r="T2666">
        <v>300</v>
      </c>
      <c r="U2666" t="s">
        <v>14</v>
      </c>
      <c r="V2666">
        <f>T2666 * _xll.XLOOKUP(U2666,CALCULATION!$A$15:$A$17, CALCULATION!$B$15:$B$17 )</f>
        <v>300</v>
      </c>
      <c r="W2666" s="5">
        <f>O2666*T2666*_xll.XLOOKUP(U2666,CALCULATION!$A$15:$A$17, CALCULATION!$B$15:$B$17)</f>
        <v>9018</v>
      </c>
      <c r="X2666" s="5">
        <f>WORKSHEET[[#This Row],[Clients Total Cost]] / WORKSHEET[[#This Row],[Clients Rate per T2 (USD)]]</f>
        <v>30.06</v>
      </c>
      <c r="Y2666" s="5">
        <f>WORKSHEET[[#This Row],[Clients Rate per T2 (USD)]] - WORKSHEET[[#This Row],[Supplier Rate Per t2 (USD)]]</f>
        <v>300</v>
      </c>
      <c r="Z2666" s="5">
        <f>WORKSHEET[[#This Row],[Profit Per T]] * WORKSHEET[[#This Row],[Weight]]</f>
        <v>9018</v>
      </c>
      <c r="AA2666">
        <v>1</v>
      </c>
      <c r="AB2666" s="1">
        <v>4.2</v>
      </c>
      <c r="AC2666" s="1">
        <v>2.8000000000000003</v>
      </c>
      <c r="AD2666" s="1">
        <v>3.5</v>
      </c>
      <c r="AE2666" s="1">
        <f>WORKSHEET[[#This Row],[Delay at toll gate in days]] +WORKSHEET[[#This Row],[Delay at workshop in days]] +WORKSHEET[[#This Row],[Delay at border in days]]</f>
        <v>10.5</v>
      </c>
    </row>
    <row r="2667" spans="1:31" x14ac:dyDescent="0.35">
      <c r="A2667" t="s">
        <v>2688</v>
      </c>
      <c r="B2667" t="s">
        <v>10</v>
      </c>
      <c r="C2667" t="s">
        <v>68</v>
      </c>
      <c r="D2667" t="s">
        <v>3616</v>
      </c>
      <c r="E2667" t="s">
        <v>3614</v>
      </c>
      <c r="F2667" t="str">
        <f>WORKSHEET[[#This Row],[Depart From]]&amp;"-"&amp;WORKSHEET[[#This Row],[Arrive To]]</f>
        <v>Marrakech-Alger</v>
      </c>
      <c r="G2667" s="2">
        <v>44572</v>
      </c>
      <c r="H2667" s="2">
        <v>44603</v>
      </c>
      <c r="I2667" s="2" t="str">
        <f t="shared" si="41"/>
        <v>Delivered</v>
      </c>
      <c r="J2667" s="2" t="str">
        <f>TEXT(WORKSHEET[[#This Row],[Offloading Date]], "mmm")</f>
        <v>Feb</v>
      </c>
      <c r="K2667" s="2" t="str">
        <f>IF(OR(WORKSHEET[[#This Row],[Year]]="", ISBLANK(WORKSHEET[[#This Row],[Year]]), WORKSHEET[[#This Row],[Year]]="null"), "Exclude", "Include")</f>
        <v>Include</v>
      </c>
      <c r="L2667" t="s">
        <v>16</v>
      </c>
      <c r="M2667" t="s">
        <v>16</v>
      </c>
      <c r="N2667" t="s">
        <v>13</v>
      </c>
      <c r="O2667">
        <v>30.06</v>
      </c>
      <c r="P2667">
        <v>600</v>
      </c>
      <c r="Q2667" t="s">
        <v>14</v>
      </c>
      <c r="R2667">
        <f>P2667 * _xll.XLOOKUP(Q2667,CALCULATION!$A$15:$A$17, CALCULATION!$B$15:$B$17 )</f>
        <v>600</v>
      </c>
      <c r="S2667" s="5">
        <f>O2667*P2667*_xll.XLOOKUP(Q2667,CALCULATION!$A$15:$A$17, CALCULATION!$B$15:$B$17)</f>
        <v>18036</v>
      </c>
      <c r="T2667">
        <v>300</v>
      </c>
      <c r="U2667" t="s">
        <v>14</v>
      </c>
      <c r="V2667">
        <f>T2667 * _xll.XLOOKUP(U2667,CALCULATION!$A$15:$A$17, CALCULATION!$B$15:$B$17 )</f>
        <v>300</v>
      </c>
      <c r="W2667" s="5">
        <f>O2667*T2667*_xll.XLOOKUP(U2667,CALCULATION!$A$15:$A$17, CALCULATION!$B$15:$B$17)</f>
        <v>9018</v>
      </c>
      <c r="X2667" s="5">
        <f>WORKSHEET[[#This Row],[Clients Total Cost]] / WORKSHEET[[#This Row],[Clients Rate per T2 (USD)]]</f>
        <v>30.06</v>
      </c>
      <c r="Y2667" s="5">
        <f>WORKSHEET[[#This Row],[Clients Rate per T2 (USD)]] - WORKSHEET[[#This Row],[Supplier Rate Per t2 (USD)]]</f>
        <v>300</v>
      </c>
      <c r="Z2667" s="5">
        <f>WORKSHEET[[#This Row],[Profit Per T]] * WORKSHEET[[#This Row],[Weight]]</f>
        <v>9018</v>
      </c>
      <c r="AA2667">
        <v>1</v>
      </c>
      <c r="AB2667" s="1">
        <v>4.6499999999999995</v>
      </c>
      <c r="AC2667" s="1">
        <v>3.1</v>
      </c>
      <c r="AD2667" s="1">
        <v>3.875</v>
      </c>
      <c r="AE2667" s="1">
        <f>WORKSHEET[[#This Row],[Delay at toll gate in days]] +WORKSHEET[[#This Row],[Delay at workshop in days]] +WORKSHEET[[#This Row],[Delay at border in days]]</f>
        <v>11.625</v>
      </c>
    </row>
    <row r="2668" spans="1:31" x14ac:dyDescent="0.35">
      <c r="A2668" t="s">
        <v>2689</v>
      </c>
      <c r="B2668" t="s">
        <v>10</v>
      </c>
      <c r="C2668" t="s">
        <v>68</v>
      </c>
      <c r="D2668" t="s">
        <v>3620</v>
      </c>
      <c r="E2668" t="s">
        <v>3614</v>
      </c>
      <c r="F2668" t="str">
        <f>WORKSHEET[[#This Row],[Depart From]]&amp;"-"&amp;WORKSHEET[[#This Row],[Arrive To]]</f>
        <v>Zanzibar-Alger</v>
      </c>
      <c r="G2668" s="2">
        <v>44572</v>
      </c>
      <c r="H2668" s="2">
        <v>44596</v>
      </c>
      <c r="I2668" s="2" t="str">
        <f t="shared" si="41"/>
        <v>Delivered</v>
      </c>
      <c r="J2668" s="2" t="str">
        <f>TEXT(WORKSHEET[[#This Row],[Offloading Date]], "mmm")</f>
        <v>Feb</v>
      </c>
      <c r="K2668" s="2" t="str">
        <f>IF(OR(WORKSHEET[[#This Row],[Year]]="", ISBLANK(WORKSHEET[[#This Row],[Year]]), WORKSHEET[[#This Row],[Year]]="null"), "Exclude", "Include")</f>
        <v>Include</v>
      </c>
      <c r="L2668" t="s">
        <v>16</v>
      </c>
      <c r="M2668" t="s">
        <v>16</v>
      </c>
      <c r="N2668" t="s">
        <v>13</v>
      </c>
      <c r="O2668">
        <v>30.06</v>
      </c>
      <c r="P2668">
        <v>600</v>
      </c>
      <c r="Q2668" t="s">
        <v>14</v>
      </c>
      <c r="R2668">
        <f>P2668 * _xll.XLOOKUP(Q2668,CALCULATION!$A$15:$A$17, CALCULATION!$B$15:$B$17 )</f>
        <v>600</v>
      </c>
      <c r="S2668" s="5">
        <f>O2668*P2668*_xll.XLOOKUP(Q2668,CALCULATION!$A$15:$A$17, CALCULATION!$B$15:$B$17)</f>
        <v>18036</v>
      </c>
      <c r="T2668">
        <v>300</v>
      </c>
      <c r="U2668" t="s">
        <v>14</v>
      </c>
      <c r="V2668">
        <f>T2668 * _xll.XLOOKUP(U2668,CALCULATION!$A$15:$A$17, CALCULATION!$B$15:$B$17 )</f>
        <v>300</v>
      </c>
      <c r="W2668" s="5">
        <f>O2668*T2668*_xll.XLOOKUP(U2668,CALCULATION!$A$15:$A$17, CALCULATION!$B$15:$B$17)</f>
        <v>9018</v>
      </c>
      <c r="X2668" s="5">
        <f>WORKSHEET[[#This Row],[Clients Total Cost]] / WORKSHEET[[#This Row],[Clients Rate per T2 (USD)]]</f>
        <v>30.06</v>
      </c>
      <c r="Y2668" s="5">
        <f>WORKSHEET[[#This Row],[Clients Rate per T2 (USD)]] - WORKSHEET[[#This Row],[Supplier Rate Per t2 (USD)]]</f>
        <v>300</v>
      </c>
      <c r="Z2668" s="5">
        <f>WORKSHEET[[#This Row],[Profit Per T]] * WORKSHEET[[#This Row],[Weight]]</f>
        <v>9018</v>
      </c>
      <c r="AA2668">
        <v>1</v>
      </c>
      <c r="AB2668" s="1">
        <v>3.5999999999999996</v>
      </c>
      <c r="AC2668" s="1">
        <v>2.4000000000000004</v>
      </c>
      <c r="AD2668" s="1">
        <v>3</v>
      </c>
      <c r="AE2668" s="1">
        <f>WORKSHEET[[#This Row],[Delay at toll gate in days]] +WORKSHEET[[#This Row],[Delay at workshop in days]] +WORKSHEET[[#This Row],[Delay at border in days]]</f>
        <v>9</v>
      </c>
    </row>
    <row r="2669" spans="1:31" x14ac:dyDescent="0.35">
      <c r="A2669" t="s">
        <v>2690</v>
      </c>
      <c r="B2669" t="s">
        <v>10</v>
      </c>
      <c r="C2669" t="s">
        <v>68</v>
      </c>
      <c r="D2669" t="s">
        <v>3616</v>
      </c>
      <c r="E2669" t="s">
        <v>3614</v>
      </c>
      <c r="F2669" t="str">
        <f>WORKSHEET[[#This Row],[Depart From]]&amp;"-"&amp;WORKSHEET[[#This Row],[Arrive To]]</f>
        <v>Marrakech-Alger</v>
      </c>
      <c r="G2669" s="2">
        <v>44581</v>
      </c>
      <c r="H2669" s="2">
        <v>44603</v>
      </c>
      <c r="I2669" s="2" t="str">
        <f t="shared" si="41"/>
        <v>Delivered</v>
      </c>
      <c r="J2669" s="2" t="str">
        <f>TEXT(WORKSHEET[[#This Row],[Offloading Date]], "mmm")</f>
        <v>Feb</v>
      </c>
      <c r="K2669" s="2" t="str">
        <f>IF(OR(WORKSHEET[[#This Row],[Year]]="", ISBLANK(WORKSHEET[[#This Row],[Year]]), WORKSHEET[[#This Row],[Year]]="null"), "Exclude", "Include")</f>
        <v>Include</v>
      </c>
      <c r="L2669" t="s">
        <v>16</v>
      </c>
      <c r="M2669" t="s">
        <v>16</v>
      </c>
      <c r="N2669" t="s">
        <v>13</v>
      </c>
      <c r="O2669">
        <v>29.058</v>
      </c>
      <c r="P2669">
        <v>600</v>
      </c>
      <c r="Q2669" t="s">
        <v>14</v>
      </c>
      <c r="R2669">
        <f>P2669 * _xll.XLOOKUP(Q2669,CALCULATION!$A$15:$A$17, CALCULATION!$B$15:$B$17 )</f>
        <v>600</v>
      </c>
      <c r="S2669" s="5">
        <f>O2669*P2669*_xll.XLOOKUP(Q2669,CALCULATION!$A$15:$A$17, CALCULATION!$B$15:$B$17)</f>
        <v>17434.8</v>
      </c>
      <c r="T2669">
        <v>300</v>
      </c>
      <c r="U2669" t="s">
        <v>14</v>
      </c>
      <c r="V2669">
        <f>T2669 * _xll.XLOOKUP(U2669,CALCULATION!$A$15:$A$17, CALCULATION!$B$15:$B$17 )</f>
        <v>300</v>
      </c>
      <c r="W2669" s="5">
        <f>O2669*T2669*_xll.XLOOKUP(U2669,CALCULATION!$A$15:$A$17, CALCULATION!$B$15:$B$17)</f>
        <v>8717.4</v>
      </c>
      <c r="X2669" s="5">
        <f>WORKSHEET[[#This Row],[Clients Total Cost]] / WORKSHEET[[#This Row],[Clients Rate per T2 (USD)]]</f>
        <v>29.058</v>
      </c>
      <c r="Y2669" s="5">
        <f>WORKSHEET[[#This Row],[Clients Rate per T2 (USD)]] - WORKSHEET[[#This Row],[Supplier Rate Per t2 (USD)]]</f>
        <v>300</v>
      </c>
      <c r="Z2669" s="5">
        <f>WORKSHEET[[#This Row],[Profit Per T]] * WORKSHEET[[#This Row],[Weight]]</f>
        <v>8717.4</v>
      </c>
      <c r="AA2669">
        <v>1</v>
      </c>
      <c r="AB2669" s="1">
        <v>3.3</v>
      </c>
      <c r="AC2669" s="1">
        <v>2.2000000000000002</v>
      </c>
      <c r="AD2669" s="1">
        <v>2.75</v>
      </c>
      <c r="AE2669" s="1">
        <f>WORKSHEET[[#This Row],[Delay at toll gate in days]] +WORKSHEET[[#This Row],[Delay at workshop in days]] +WORKSHEET[[#This Row],[Delay at border in days]]</f>
        <v>8.25</v>
      </c>
    </row>
    <row r="2670" spans="1:31" x14ac:dyDescent="0.35">
      <c r="A2670" t="s">
        <v>2691</v>
      </c>
      <c r="B2670" t="s">
        <v>10</v>
      </c>
      <c r="C2670" t="s">
        <v>68</v>
      </c>
      <c r="D2670" t="s">
        <v>3611</v>
      </c>
      <c r="E2670" t="s">
        <v>3618</v>
      </c>
      <c r="F2670" t="str">
        <f>WORKSHEET[[#This Row],[Depart From]]&amp;"-"&amp;WORKSHEET[[#This Row],[Arrive To]]</f>
        <v>Mogadishu-Tripoli</v>
      </c>
      <c r="G2670" s="2">
        <v>44584</v>
      </c>
      <c r="H2670" s="2">
        <v>44610</v>
      </c>
      <c r="I2670" s="2" t="str">
        <f t="shared" si="41"/>
        <v>Delivered</v>
      </c>
      <c r="J2670" s="2" t="str">
        <f>TEXT(WORKSHEET[[#This Row],[Offloading Date]], "mmm")</f>
        <v>Feb</v>
      </c>
      <c r="K2670" s="2" t="str">
        <f>IF(OR(WORKSHEET[[#This Row],[Year]]="", ISBLANK(WORKSHEET[[#This Row],[Year]]), WORKSHEET[[#This Row],[Year]]="null"), "Exclude", "Include")</f>
        <v>Include</v>
      </c>
      <c r="L2670" t="s">
        <v>16</v>
      </c>
      <c r="M2670" t="s">
        <v>16</v>
      </c>
      <c r="N2670" t="s">
        <v>13</v>
      </c>
      <c r="O2670">
        <v>30.06</v>
      </c>
      <c r="P2670">
        <v>600</v>
      </c>
      <c r="Q2670" t="s">
        <v>14</v>
      </c>
      <c r="R2670">
        <f>P2670 * _xll.XLOOKUP(Q2670,CALCULATION!$A$15:$A$17, CALCULATION!$B$15:$B$17 )</f>
        <v>600</v>
      </c>
      <c r="S2670" s="5">
        <f>O2670*P2670*_xll.XLOOKUP(Q2670,CALCULATION!$A$15:$A$17, CALCULATION!$B$15:$B$17)</f>
        <v>18036</v>
      </c>
      <c r="T2670">
        <v>300</v>
      </c>
      <c r="U2670" t="s">
        <v>14</v>
      </c>
      <c r="V2670">
        <f>T2670 * _xll.XLOOKUP(U2670,CALCULATION!$A$15:$A$17, CALCULATION!$B$15:$B$17 )</f>
        <v>300</v>
      </c>
      <c r="W2670" s="5">
        <f>O2670*T2670*_xll.XLOOKUP(U2670,CALCULATION!$A$15:$A$17, CALCULATION!$B$15:$B$17)</f>
        <v>9018</v>
      </c>
      <c r="X2670" s="5">
        <f>WORKSHEET[[#This Row],[Clients Total Cost]] / WORKSHEET[[#This Row],[Clients Rate per T2 (USD)]]</f>
        <v>30.06</v>
      </c>
      <c r="Y2670" s="5">
        <f>WORKSHEET[[#This Row],[Clients Rate per T2 (USD)]] - WORKSHEET[[#This Row],[Supplier Rate Per t2 (USD)]]</f>
        <v>300</v>
      </c>
      <c r="Z2670" s="5">
        <f>WORKSHEET[[#This Row],[Profit Per T]] * WORKSHEET[[#This Row],[Weight]]</f>
        <v>9018</v>
      </c>
      <c r="AA2670">
        <v>1</v>
      </c>
      <c r="AB2670" s="1">
        <v>3.9</v>
      </c>
      <c r="AC2670" s="1">
        <v>2.6</v>
      </c>
      <c r="AD2670" s="1">
        <v>3.25</v>
      </c>
      <c r="AE2670" s="1">
        <f>WORKSHEET[[#This Row],[Delay at toll gate in days]] +WORKSHEET[[#This Row],[Delay at workshop in days]] +WORKSHEET[[#This Row],[Delay at border in days]]</f>
        <v>9.75</v>
      </c>
    </row>
    <row r="2671" spans="1:31" x14ac:dyDescent="0.35">
      <c r="A2671" t="s">
        <v>2692</v>
      </c>
      <c r="B2671" t="s">
        <v>10</v>
      </c>
      <c r="C2671" t="s">
        <v>68</v>
      </c>
      <c r="D2671" t="s">
        <v>3611</v>
      </c>
      <c r="E2671" t="s">
        <v>3612</v>
      </c>
      <c r="F2671" t="str">
        <f>WORKSHEET[[#This Row],[Depart From]]&amp;"-"&amp;WORKSHEET[[#This Row],[Arrive To]]</f>
        <v>Mogadishu-Victoria</v>
      </c>
      <c r="G2671" s="2">
        <v>44581</v>
      </c>
      <c r="H2671" s="2">
        <v>44601</v>
      </c>
      <c r="I2671" s="2" t="str">
        <f t="shared" si="41"/>
        <v>Delivered</v>
      </c>
      <c r="J2671" s="2" t="str">
        <f>TEXT(WORKSHEET[[#This Row],[Offloading Date]], "mmm")</f>
        <v>Feb</v>
      </c>
      <c r="K2671" s="2" t="str">
        <f>IF(OR(WORKSHEET[[#This Row],[Year]]="", ISBLANK(WORKSHEET[[#This Row],[Year]]), WORKSHEET[[#This Row],[Year]]="null"), "Exclude", "Include")</f>
        <v>Include</v>
      </c>
      <c r="L2671" t="s">
        <v>16</v>
      </c>
      <c r="M2671" t="s">
        <v>16</v>
      </c>
      <c r="N2671" t="s">
        <v>13</v>
      </c>
      <c r="O2671">
        <v>33.066000000000003</v>
      </c>
      <c r="P2671">
        <v>600</v>
      </c>
      <c r="Q2671" t="s">
        <v>14</v>
      </c>
      <c r="R2671">
        <f>P2671 * _xll.XLOOKUP(Q2671,CALCULATION!$A$15:$A$17, CALCULATION!$B$15:$B$17 )</f>
        <v>600</v>
      </c>
      <c r="S2671" s="5">
        <f>O2671*P2671*_xll.XLOOKUP(Q2671,CALCULATION!$A$15:$A$17, CALCULATION!$B$15:$B$17)</f>
        <v>19839.600000000002</v>
      </c>
      <c r="T2671">
        <v>300</v>
      </c>
      <c r="U2671" t="s">
        <v>14</v>
      </c>
      <c r="V2671">
        <f>T2671 * _xll.XLOOKUP(U2671,CALCULATION!$A$15:$A$17, CALCULATION!$B$15:$B$17 )</f>
        <v>300</v>
      </c>
      <c r="W2671" s="5">
        <f>O2671*T2671*_xll.XLOOKUP(U2671,CALCULATION!$A$15:$A$17, CALCULATION!$B$15:$B$17)</f>
        <v>9919.8000000000011</v>
      </c>
      <c r="X2671" s="5">
        <f>WORKSHEET[[#This Row],[Clients Total Cost]] / WORKSHEET[[#This Row],[Clients Rate per T2 (USD)]]</f>
        <v>33.066000000000003</v>
      </c>
      <c r="Y2671" s="5">
        <f>WORKSHEET[[#This Row],[Clients Rate per T2 (USD)]] - WORKSHEET[[#This Row],[Supplier Rate Per t2 (USD)]]</f>
        <v>300</v>
      </c>
      <c r="Z2671" s="5">
        <f>WORKSHEET[[#This Row],[Profit Per T]] * WORKSHEET[[#This Row],[Weight]]</f>
        <v>9919.8000000000011</v>
      </c>
      <c r="AA2671">
        <v>1</v>
      </c>
      <c r="AB2671" s="1">
        <v>3</v>
      </c>
      <c r="AC2671" s="1">
        <v>2</v>
      </c>
      <c r="AD2671" s="1">
        <v>2.5</v>
      </c>
      <c r="AE2671" s="1">
        <f>WORKSHEET[[#This Row],[Delay at toll gate in days]] +WORKSHEET[[#This Row],[Delay at workshop in days]] +WORKSHEET[[#This Row],[Delay at border in days]]</f>
        <v>7.5</v>
      </c>
    </row>
    <row r="2672" spans="1:31" x14ac:dyDescent="0.35">
      <c r="A2672" t="s">
        <v>2693</v>
      </c>
      <c r="B2672" t="s">
        <v>10</v>
      </c>
      <c r="C2672" t="s">
        <v>68</v>
      </c>
      <c r="D2672" t="s">
        <v>3620</v>
      </c>
      <c r="E2672" t="s">
        <v>3613</v>
      </c>
      <c r="F2672" t="str">
        <f>WORKSHEET[[#This Row],[Depart From]]&amp;"-"&amp;WORKSHEET[[#This Row],[Arrive To]]</f>
        <v>Zanzibar-Sanaa</v>
      </c>
      <c r="G2672" s="2">
        <v>44572</v>
      </c>
      <c r="H2672" s="2">
        <v>44603</v>
      </c>
      <c r="I2672" s="2" t="str">
        <f t="shared" si="41"/>
        <v>Delivered</v>
      </c>
      <c r="J2672" s="2" t="str">
        <f>TEXT(WORKSHEET[[#This Row],[Offloading Date]], "mmm")</f>
        <v>Feb</v>
      </c>
      <c r="K2672" s="2" t="str">
        <f>IF(OR(WORKSHEET[[#This Row],[Year]]="", ISBLANK(WORKSHEET[[#This Row],[Year]]), WORKSHEET[[#This Row],[Year]]="null"), "Exclude", "Include")</f>
        <v>Include</v>
      </c>
      <c r="L2672" t="s">
        <v>16</v>
      </c>
      <c r="M2672" t="s">
        <v>16</v>
      </c>
      <c r="N2672" t="s">
        <v>13</v>
      </c>
      <c r="O2672">
        <v>30.06</v>
      </c>
      <c r="P2672">
        <v>600</v>
      </c>
      <c r="Q2672" t="s">
        <v>14</v>
      </c>
      <c r="R2672">
        <f>P2672 * _xll.XLOOKUP(Q2672,CALCULATION!$A$15:$A$17, CALCULATION!$B$15:$B$17 )</f>
        <v>600</v>
      </c>
      <c r="S2672" s="5">
        <f>O2672*P2672*_xll.XLOOKUP(Q2672,CALCULATION!$A$15:$A$17, CALCULATION!$B$15:$B$17)</f>
        <v>18036</v>
      </c>
      <c r="T2672">
        <v>300</v>
      </c>
      <c r="U2672" t="s">
        <v>14</v>
      </c>
      <c r="V2672">
        <f>T2672 * _xll.XLOOKUP(U2672,CALCULATION!$A$15:$A$17, CALCULATION!$B$15:$B$17 )</f>
        <v>300</v>
      </c>
      <c r="W2672" s="5">
        <f>O2672*T2672*_xll.XLOOKUP(U2672,CALCULATION!$A$15:$A$17, CALCULATION!$B$15:$B$17)</f>
        <v>9018</v>
      </c>
      <c r="X2672" s="5">
        <f>WORKSHEET[[#This Row],[Clients Total Cost]] / WORKSHEET[[#This Row],[Clients Rate per T2 (USD)]]</f>
        <v>30.06</v>
      </c>
      <c r="Y2672" s="5">
        <f>WORKSHEET[[#This Row],[Clients Rate per T2 (USD)]] - WORKSHEET[[#This Row],[Supplier Rate Per t2 (USD)]]</f>
        <v>300</v>
      </c>
      <c r="Z2672" s="5">
        <f>WORKSHEET[[#This Row],[Profit Per T]] * WORKSHEET[[#This Row],[Weight]]</f>
        <v>9018</v>
      </c>
      <c r="AA2672">
        <v>1</v>
      </c>
      <c r="AB2672" s="1">
        <v>4.6499999999999995</v>
      </c>
      <c r="AC2672" s="1">
        <v>3.1</v>
      </c>
      <c r="AD2672" s="1">
        <v>3.875</v>
      </c>
      <c r="AE2672" s="1">
        <f>WORKSHEET[[#This Row],[Delay at toll gate in days]] +WORKSHEET[[#This Row],[Delay at workshop in days]] +WORKSHEET[[#This Row],[Delay at border in days]]</f>
        <v>11.625</v>
      </c>
    </row>
    <row r="2673" spans="1:31" x14ac:dyDescent="0.35">
      <c r="A2673" t="s">
        <v>2694</v>
      </c>
      <c r="B2673" t="s">
        <v>10</v>
      </c>
      <c r="C2673" t="s">
        <v>68</v>
      </c>
      <c r="D2673" t="s">
        <v>3616</v>
      </c>
      <c r="E2673" t="s">
        <v>3617</v>
      </c>
      <c r="F2673" t="str">
        <f>WORKSHEET[[#This Row],[Depart From]]&amp;"-"&amp;WORKSHEET[[#This Row],[Arrive To]]</f>
        <v>Marrakech-Lagos</v>
      </c>
      <c r="G2673" s="2">
        <v>44584</v>
      </c>
      <c r="H2673" s="2">
        <v>44614</v>
      </c>
      <c r="I2673" s="2" t="str">
        <f t="shared" si="41"/>
        <v>Delivered</v>
      </c>
      <c r="J2673" s="2" t="str">
        <f>TEXT(WORKSHEET[[#This Row],[Offloading Date]], "mmm")</f>
        <v>Feb</v>
      </c>
      <c r="K2673" s="2" t="str">
        <f>IF(OR(WORKSHEET[[#This Row],[Year]]="", ISBLANK(WORKSHEET[[#This Row],[Year]]), WORKSHEET[[#This Row],[Year]]="null"), "Exclude", "Include")</f>
        <v>Include</v>
      </c>
      <c r="L2673" t="s">
        <v>16</v>
      </c>
      <c r="M2673" t="s">
        <v>16</v>
      </c>
      <c r="N2673" t="s">
        <v>13</v>
      </c>
      <c r="O2673">
        <v>30.06</v>
      </c>
      <c r="P2673">
        <v>600</v>
      </c>
      <c r="Q2673" t="s">
        <v>14</v>
      </c>
      <c r="R2673">
        <f>P2673 * _xll.XLOOKUP(Q2673,CALCULATION!$A$15:$A$17, CALCULATION!$B$15:$B$17 )</f>
        <v>600</v>
      </c>
      <c r="S2673" s="5">
        <f>O2673*P2673*_xll.XLOOKUP(Q2673,CALCULATION!$A$15:$A$17, CALCULATION!$B$15:$B$17)</f>
        <v>18036</v>
      </c>
      <c r="T2673">
        <v>300</v>
      </c>
      <c r="U2673" t="s">
        <v>14</v>
      </c>
      <c r="V2673">
        <f>T2673 * _xll.XLOOKUP(U2673,CALCULATION!$A$15:$A$17, CALCULATION!$B$15:$B$17 )</f>
        <v>300</v>
      </c>
      <c r="W2673" s="5">
        <f>O2673*T2673*_xll.XLOOKUP(U2673,CALCULATION!$A$15:$A$17, CALCULATION!$B$15:$B$17)</f>
        <v>9018</v>
      </c>
      <c r="X2673" s="5">
        <f>WORKSHEET[[#This Row],[Clients Total Cost]] / WORKSHEET[[#This Row],[Clients Rate per T2 (USD)]]</f>
        <v>30.06</v>
      </c>
      <c r="Y2673" s="5">
        <f>WORKSHEET[[#This Row],[Clients Rate per T2 (USD)]] - WORKSHEET[[#This Row],[Supplier Rate Per t2 (USD)]]</f>
        <v>300</v>
      </c>
      <c r="Z2673" s="5">
        <f>WORKSHEET[[#This Row],[Profit Per T]] * WORKSHEET[[#This Row],[Weight]]</f>
        <v>9018</v>
      </c>
      <c r="AA2673">
        <v>1</v>
      </c>
      <c r="AB2673" s="1">
        <v>4.5</v>
      </c>
      <c r="AC2673" s="1">
        <v>3</v>
      </c>
      <c r="AD2673" s="1">
        <v>3.75</v>
      </c>
      <c r="AE2673" s="1">
        <f>WORKSHEET[[#This Row],[Delay at toll gate in days]] +WORKSHEET[[#This Row],[Delay at workshop in days]] +WORKSHEET[[#This Row],[Delay at border in days]]</f>
        <v>11.25</v>
      </c>
    </row>
    <row r="2674" spans="1:31" x14ac:dyDescent="0.35">
      <c r="A2674" t="s">
        <v>2695</v>
      </c>
      <c r="B2674" t="s">
        <v>10</v>
      </c>
      <c r="C2674" t="s">
        <v>68</v>
      </c>
      <c r="D2674" t="s">
        <v>3611</v>
      </c>
      <c r="E2674" t="s">
        <v>3613</v>
      </c>
      <c r="F2674" t="str">
        <f>WORKSHEET[[#This Row],[Depart From]]&amp;"-"&amp;WORKSHEET[[#This Row],[Arrive To]]</f>
        <v>Mogadishu-Sanaa</v>
      </c>
      <c r="G2674" s="2">
        <v>44567</v>
      </c>
      <c r="H2674" s="2">
        <v>44587</v>
      </c>
      <c r="I2674" s="2" t="str">
        <f t="shared" si="41"/>
        <v>Delivered</v>
      </c>
      <c r="J2674" s="2" t="str">
        <f>TEXT(WORKSHEET[[#This Row],[Offloading Date]], "mmm")</f>
        <v>Jan</v>
      </c>
      <c r="K2674" s="2" t="str">
        <f>IF(OR(WORKSHEET[[#This Row],[Year]]="", ISBLANK(WORKSHEET[[#This Row],[Year]]), WORKSHEET[[#This Row],[Year]]="null"), "Exclude", "Include")</f>
        <v>Include</v>
      </c>
      <c r="L2674" t="s">
        <v>16</v>
      </c>
      <c r="M2674" t="s">
        <v>16</v>
      </c>
      <c r="N2674" t="s">
        <v>13</v>
      </c>
      <c r="O2674">
        <v>33.066000000000003</v>
      </c>
      <c r="P2674">
        <v>600</v>
      </c>
      <c r="Q2674" t="s">
        <v>14</v>
      </c>
      <c r="R2674">
        <f>P2674 * _xll.XLOOKUP(Q2674,CALCULATION!$A$15:$A$17, CALCULATION!$B$15:$B$17 )</f>
        <v>600</v>
      </c>
      <c r="S2674" s="5">
        <f>O2674*P2674*_xll.XLOOKUP(Q2674,CALCULATION!$A$15:$A$17, CALCULATION!$B$15:$B$17)</f>
        <v>19839.600000000002</v>
      </c>
      <c r="T2674">
        <v>300</v>
      </c>
      <c r="U2674" t="s">
        <v>14</v>
      </c>
      <c r="V2674">
        <f>T2674 * _xll.XLOOKUP(U2674,CALCULATION!$A$15:$A$17, CALCULATION!$B$15:$B$17 )</f>
        <v>300</v>
      </c>
      <c r="W2674" s="5">
        <f>O2674*T2674*_xll.XLOOKUP(U2674,CALCULATION!$A$15:$A$17, CALCULATION!$B$15:$B$17)</f>
        <v>9919.8000000000011</v>
      </c>
      <c r="X2674" s="5">
        <f>WORKSHEET[[#This Row],[Clients Total Cost]] / WORKSHEET[[#This Row],[Clients Rate per T2 (USD)]]</f>
        <v>33.066000000000003</v>
      </c>
      <c r="Y2674" s="5">
        <f>WORKSHEET[[#This Row],[Clients Rate per T2 (USD)]] - WORKSHEET[[#This Row],[Supplier Rate Per t2 (USD)]]</f>
        <v>300</v>
      </c>
      <c r="Z2674" s="5">
        <f>WORKSHEET[[#This Row],[Profit Per T]] * WORKSHEET[[#This Row],[Weight]]</f>
        <v>9919.8000000000011</v>
      </c>
      <c r="AA2674">
        <v>1</v>
      </c>
      <c r="AB2674" s="1">
        <v>3</v>
      </c>
      <c r="AC2674" s="1">
        <v>2</v>
      </c>
      <c r="AD2674" s="1">
        <v>2.5</v>
      </c>
      <c r="AE2674" s="1">
        <f>WORKSHEET[[#This Row],[Delay at toll gate in days]] +WORKSHEET[[#This Row],[Delay at workshop in days]] +WORKSHEET[[#This Row],[Delay at border in days]]</f>
        <v>7.5</v>
      </c>
    </row>
    <row r="2675" spans="1:31" x14ac:dyDescent="0.35">
      <c r="A2675" t="s">
        <v>2696</v>
      </c>
      <c r="B2675" t="s">
        <v>10</v>
      </c>
      <c r="C2675" t="s">
        <v>68</v>
      </c>
      <c r="D2675" t="s">
        <v>3615</v>
      </c>
      <c r="E2675" t="s">
        <v>3612</v>
      </c>
      <c r="F2675" t="str">
        <f>WORKSHEET[[#This Row],[Depart From]]&amp;"-"&amp;WORKSHEET[[#This Row],[Arrive To]]</f>
        <v>Mombasa-Victoria</v>
      </c>
      <c r="G2675" s="2">
        <v>44572</v>
      </c>
      <c r="H2675" s="2">
        <v>44592</v>
      </c>
      <c r="I2675" s="2" t="str">
        <f t="shared" si="41"/>
        <v>Delivered</v>
      </c>
      <c r="J2675" s="2" t="str">
        <f>TEXT(WORKSHEET[[#This Row],[Offloading Date]], "mmm")</f>
        <v>Jan</v>
      </c>
      <c r="K2675" s="2" t="str">
        <f>IF(OR(WORKSHEET[[#This Row],[Year]]="", ISBLANK(WORKSHEET[[#This Row],[Year]]), WORKSHEET[[#This Row],[Year]]="null"), "Exclude", "Include")</f>
        <v>Include</v>
      </c>
      <c r="L2675" t="s">
        <v>16</v>
      </c>
      <c r="M2675" t="s">
        <v>16</v>
      </c>
      <c r="N2675" t="s">
        <v>13</v>
      </c>
      <c r="O2675">
        <v>30.06</v>
      </c>
      <c r="P2675">
        <v>600</v>
      </c>
      <c r="Q2675" t="s">
        <v>14</v>
      </c>
      <c r="R2675">
        <f>P2675 * _xll.XLOOKUP(Q2675,CALCULATION!$A$15:$A$17, CALCULATION!$B$15:$B$17 )</f>
        <v>600</v>
      </c>
      <c r="S2675" s="5">
        <f>O2675*P2675*_xll.XLOOKUP(Q2675,CALCULATION!$A$15:$A$17, CALCULATION!$B$15:$B$17)</f>
        <v>18036</v>
      </c>
      <c r="T2675">
        <v>300</v>
      </c>
      <c r="U2675" t="s">
        <v>14</v>
      </c>
      <c r="V2675">
        <f>T2675 * _xll.XLOOKUP(U2675,CALCULATION!$A$15:$A$17, CALCULATION!$B$15:$B$17 )</f>
        <v>300</v>
      </c>
      <c r="W2675" s="5">
        <f>O2675*T2675*_xll.XLOOKUP(U2675,CALCULATION!$A$15:$A$17, CALCULATION!$B$15:$B$17)</f>
        <v>9018</v>
      </c>
      <c r="X2675" s="5">
        <f>WORKSHEET[[#This Row],[Clients Total Cost]] / WORKSHEET[[#This Row],[Clients Rate per T2 (USD)]]</f>
        <v>30.06</v>
      </c>
      <c r="Y2675" s="5">
        <f>WORKSHEET[[#This Row],[Clients Rate per T2 (USD)]] - WORKSHEET[[#This Row],[Supplier Rate Per t2 (USD)]]</f>
        <v>300</v>
      </c>
      <c r="Z2675" s="5">
        <f>WORKSHEET[[#This Row],[Profit Per T]] * WORKSHEET[[#This Row],[Weight]]</f>
        <v>9018</v>
      </c>
      <c r="AA2675">
        <v>1</v>
      </c>
      <c r="AB2675" s="1">
        <v>3</v>
      </c>
      <c r="AC2675" s="1">
        <v>2</v>
      </c>
      <c r="AD2675" s="1">
        <v>2.5</v>
      </c>
      <c r="AE2675" s="1">
        <f>WORKSHEET[[#This Row],[Delay at toll gate in days]] +WORKSHEET[[#This Row],[Delay at workshop in days]] +WORKSHEET[[#This Row],[Delay at border in days]]</f>
        <v>7.5</v>
      </c>
    </row>
    <row r="2676" spans="1:31" x14ac:dyDescent="0.35">
      <c r="A2676" t="s">
        <v>2697</v>
      </c>
      <c r="B2676" t="s">
        <v>10</v>
      </c>
      <c r="C2676" t="s">
        <v>68</v>
      </c>
      <c r="D2676" t="s">
        <v>3616</v>
      </c>
      <c r="E2676" t="s">
        <v>3614</v>
      </c>
      <c r="F2676" t="str">
        <f>WORKSHEET[[#This Row],[Depart From]]&amp;"-"&amp;WORKSHEET[[#This Row],[Arrive To]]</f>
        <v>Marrakech-Alger</v>
      </c>
      <c r="G2676" s="2">
        <v>44568</v>
      </c>
      <c r="H2676" s="2">
        <v>44590</v>
      </c>
      <c r="I2676" s="2" t="str">
        <f t="shared" si="41"/>
        <v>Delivered</v>
      </c>
      <c r="J2676" s="2" t="str">
        <f>TEXT(WORKSHEET[[#This Row],[Offloading Date]], "mmm")</f>
        <v>Jan</v>
      </c>
      <c r="K2676" s="2" t="str">
        <f>IF(OR(WORKSHEET[[#This Row],[Year]]="", ISBLANK(WORKSHEET[[#This Row],[Year]]), WORKSHEET[[#This Row],[Year]]="null"), "Exclude", "Include")</f>
        <v>Include</v>
      </c>
      <c r="L2676" t="s">
        <v>16</v>
      </c>
      <c r="M2676" t="s">
        <v>16</v>
      </c>
      <c r="N2676" t="s">
        <v>13</v>
      </c>
      <c r="O2676">
        <v>30.041</v>
      </c>
      <c r="P2676">
        <v>600</v>
      </c>
      <c r="Q2676" t="s">
        <v>14</v>
      </c>
      <c r="R2676">
        <f>P2676 * _xll.XLOOKUP(Q2676,CALCULATION!$A$15:$A$17, CALCULATION!$B$15:$B$17 )</f>
        <v>600</v>
      </c>
      <c r="S2676" s="5">
        <f>O2676*P2676*_xll.XLOOKUP(Q2676,CALCULATION!$A$15:$A$17, CALCULATION!$B$15:$B$17)</f>
        <v>18024.599999999999</v>
      </c>
      <c r="T2676">
        <v>300</v>
      </c>
      <c r="U2676" t="s">
        <v>14</v>
      </c>
      <c r="V2676">
        <f>T2676 * _xll.XLOOKUP(U2676,CALCULATION!$A$15:$A$17, CALCULATION!$B$15:$B$17 )</f>
        <v>300</v>
      </c>
      <c r="W2676" s="5">
        <f>O2676*T2676*_xll.XLOOKUP(U2676,CALCULATION!$A$15:$A$17, CALCULATION!$B$15:$B$17)</f>
        <v>9012.2999999999993</v>
      </c>
      <c r="X2676" s="5">
        <f>WORKSHEET[[#This Row],[Clients Total Cost]] / WORKSHEET[[#This Row],[Clients Rate per T2 (USD)]]</f>
        <v>30.040999999999997</v>
      </c>
      <c r="Y2676" s="5">
        <f>WORKSHEET[[#This Row],[Clients Rate per T2 (USD)]] - WORKSHEET[[#This Row],[Supplier Rate Per t2 (USD)]]</f>
        <v>300</v>
      </c>
      <c r="Z2676" s="5">
        <f>WORKSHEET[[#This Row],[Profit Per T]] * WORKSHEET[[#This Row],[Weight]]</f>
        <v>9012.2999999999993</v>
      </c>
      <c r="AA2676">
        <v>1</v>
      </c>
      <c r="AB2676" s="1">
        <v>3.3</v>
      </c>
      <c r="AC2676" s="1">
        <v>2.2000000000000002</v>
      </c>
      <c r="AD2676" s="1">
        <v>2.75</v>
      </c>
      <c r="AE2676" s="1">
        <f>WORKSHEET[[#This Row],[Delay at toll gate in days]] +WORKSHEET[[#This Row],[Delay at workshop in days]] +WORKSHEET[[#This Row],[Delay at border in days]]</f>
        <v>8.25</v>
      </c>
    </row>
    <row r="2677" spans="1:31" x14ac:dyDescent="0.35">
      <c r="A2677" t="s">
        <v>2698</v>
      </c>
      <c r="B2677" t="s">
        <v>10</v>
      </c>
      <c r="C2677" t="s">
        <v>68</v>
      </c>
      <c r="D2677" t="s">
        <v>3615</v>
      </c>
      <c r="E2677" t="s">
        <v>3618</v>
      </c>
      <c r="F2677" t="str">
        <f>WORKSHEET[[#This Row],[Depart From]]&amp;"-"&amp;WORKSHEET[[#This Row],[Arrive To]]</f>
        <v>Mombasa-Tripoli</v>
      </c>
      <c r="G2677" s="2">
        <v>44572</v>
      </c>
      <c r="H2677" s="2">
        <v>44594</v>
      </c>
      <c r="I2677" s="2" t="str">
        <f t="shared" si="41"/>
        <v>Delivered</v>
      </c>
      <c r="J2677" s="2" t="str">
        <f>TEXT(WORKSHEET[[#This Row],[Offloading Date]], "mmm")</f>
        <v>Feb</v>
      </c>
      <c r="K2677" s="2" t="str">
        <f>IF(OR(WORKSHEET[[#This Row],[Year]]="", ISBLANK(WORKSHEET[[#This Row],[Year]]), WORKSHEET[[#This Row],[Year]]="null"), "Exclude", "Include")</f>
        <v>Include</v>
      </c>
      <c r="L2677" t="s">
        <v>16</v>
      </c>
      <c r="M2677" t="s">
        <v>12</v>
      </c>
      <c r="N2677" t="s">
        <v>13</v>
      </c>
      <c r="O2677">
        <v>30.05</v>
      </c>
      <c r="P2677">
        <v>600</v>
      </c>
      <c r="Q2677" t="s">
        <v>14</v>
      </c>
      <c r="R2677">
        <f>P2677 * _xll.XLOOKUP(Q2677,CALCULATION!$A$15:$A$17, CALCULATION!$B$15:$B$17 )</f>
        <v>600</v>
      </c>
      <c r="S2677" s="5">
        <f>O2677*P2677*_xll.XLOOKUP(Q2677,CALCULATION!$A$15:$A$17, CALCULATION!$B$15:$B$17)</f>
        <v>18030</v>
      </c>
      <c r="T2677">
        <v>300</v>
      </c>
      <c r="U2677" t="s">
        <v>14</v>
      </c>
      <c r="V2677">
        <f>T2677 * _xll.XLOOKUP(U2677,CALCULATION!$A$15:$A$17, CALCULATION!$B$15:$B$17 )</f>
        <v>300</v>
      </c>
      <c r="W2677" s="5">
        <f>O2677*T2677*_xll.XLOOKUP(U2677,CALCULATION!$A$15:$A$17, CALCULATION!$B$15:$B$17)</f>
        <v>9015</v>
      </c>
      <c r="X2677" s="5">
        <f>WORKSHEET[[#This Row],[Clients Total Cost]] / WORKSHEET[[#This Row],[Clients Rate per T2 (USD)]]</f>
        <v>30.05</v>
      </c>
      <c r="Y2677" s="5">
        <f>WORKSHEET[[#This Row],[Clients Rate per T2 (USD)]] - WORKSHEET[[#This Row],[Supplier Rate Per t2 (USD)]]</f>
        <v>300</v>
      </c>
      <c r="Z2677" s="5">
        <f>WORKSHEET[[#This Row],[Profit Per T]] * WORKSHEET[[#This Row],[Weight]]</f>
        <v>9015</v>
      </c>
      <c r="AA2677">
        <v>1</v>
      </c>
      <c r="AB2677" s="1">
        <v>3.3</v>
      </c>
      <c r="AC2677" s="1">
        <v>2.2000000000000002</v>
      </c>
      <c r="AD2677" s="1">
        <v>2.75</v>
      </c>
      <c r="AE2677" s="1">
        <f>WORKSHEET[[#This Row],[Delay at toll gate in days]] +WORKSHEET[[#This Row],[Delay at workshop in days]] +WORKSHEET[[#This Row],[Delay at border in days]]</f>
        <v>8.25</v>
      </c>
    </row>
    <row r="2678" spans="1:31" x14ac:dyDescent="0.35">
      <c r="A2678" t="s">
        <v>2699</v>
      </c>
      <c r="B2678" t="s">
        <v>10</v>
      </c>
      <c r="C2678" t="s">
        <v>11</v>
      </c>
      <c r="D2678" t="s">
        <v>3619</v>
      </c>
      <c r="E2678" t="s">
        <v>3617</v>
      </c>
      <c r="F2678" t="str">
        <f>WORKSHEET[[#This Row],[Depart From]]&amp;"-"&amp;WORKSHEET[[#This Row],[Arrive To]]</f>
        <v>Addis Ababa-Lagos</v>
      </c>
      <c r="G2678" s="2">
        <v>44673</v>
      </c>
      <c r="H2678" s="2">
        <v>44695</v>
      </c>
      <c r="I2678" s="2" t="str">
        <f t="shared" si="41"/>
        <v>Delivered</v>
      </c>
      <c r="J2678" s="2" t="str">
        <f>TEXT(WORKSHEET[[#This Row],[Offloading Date]], "mmm")</f>
        <v>May</v>
      </c>
      <c r="K2678" s="2" t="str">
        <f>IF(OR(WORKSHEET[[#This Row],[Year]]="", ISBLANK(WORKSHEET[[#This Row],[Year]]), WORKSHEET[[#This Row],[Year]]="null"), "Exclude", "Include")</f>
        <v>Include</v>
      </c>
      <c r="L2678" t="s">
        <v>16</v>
      </c>
      <c r="M2678" t="s">
        <v>12</v>
      </c>
      <c r="N2678" t="s">
        <v>13</v>
      </c>
      <c r="O2678">
        <v>31.626000000000001</v>
      </c>
      <c r="P2678">
        <v>600</v>
      </c>
      <c r="Q2678" t="s">
        <v>14</v>
      </c>
      <c r="R2678">
        <f>P2678 * _xll.XLOOKUP(Q2678,CALCULATION!$A$15:$A$17, CALCULATION!$B$15:$B$17 )</f>
        <v>600</v>
      </c>
      <c r="S2678" s="5">
        <f>O2678*P2678*_xll.XLOOKUP(Q2678,CALCULATION!$A$15:$A$17, CALCULATION!$B$15:$B$17)</f>
        <v>18975.600000000002</v>
      </c>
      <c r="T2678">
        <v>300</v>
      </c>
      <c r="U2678" t="s">
        <v>14</v>
      </c>
      <c r="V2678">
        <f>T2678 * _xll.XLOOKUP(U2678,CALCULATION!$A$15:$A$17, CALCULATION!$B$15:$B$17 )</f>
        <v>300</v>
      </c>
      <c r="W2678" s="5">
        <f>O2678*T2678*_xll.XLOOKUP(U2678,CALCULATION!$A$15:$A$17, CALCULATION!$B$15:$B$17)</f>
        <v>9487.8000000000011</v>
      </c>
      <c r="X2678" s="5">
        <f>WORKSHEET[[#This Row],[Clients Total Cost]] / WORKSHEET[[#This Row],[Clients Rate per T2 (USD)]]</f>
        <v>31.626000000000005</v>
      </c>
      <c r="Y2678" s="5">
        <f>WORKSHEET[[#This Row],[Clients Rate per T2 (USD)]] - WORKSHEET[[#This Row],[Supplier Rate Per t2 (USD)]]</f>
        <v>300</v>
      </c>
      <c r="Z2678" s="5">
        <f>WORKSHEET[[#This Row],[Profit Per T]] * WORKSHEET[[#This Row],[Weight]]</f>
        <v>9487.8000000000011</v>
      </c>
      <c r="AA2678">
        <v>1</v>
      </c>
      <c r="AB2678" s="1">
        <v>3.3</v>
      </c>
      <c r="AC2678" s="1">
        <v>2.2000000000000002</v>
      </c>
      <c r="AD2678" s="1">
        <v>2.75</v>
      </c>
      <c r="AE2678" s="1">
        <f>WORKSHEET[[#This Row],[Delay at toll gate in days]] +WORKSHEET[[#This Row],[Delay at workshop in days]] +WORKSHEET[[#This Row],[Delay at border in days]]</f>
        <v>8.25</v>
      </c>
    </row>
    <row r="2679" spans="1:31" x14ac:dyDescent="0.35">
      <c r="A2679" t="s">
        <v>2700</v>
      </c>
      <c r="B2679" t="s">
        <v>10</v>
      </c>
      <c r="C2679" t="s">
        <v>11</v>
      </c>
      <c r="D2679" t="s">
        <v>3615</v>
      </c>
      <c r="E2679" t="s">
        <v>3618</v>
      </c>
      <c r="F2679" t="str">
        <f>WORKSHEET[[#This Row],[Depart From]]&amp;"-"&amp;WORKSHEET[[#This Row],[Arrive To]]</f>
        <v>Mombasa-Tripoli</v>
      </c>
      <c r="G2679" s="2">
        <v>44670</v>
      </c>
      <c r="H2679" s="2">
        <v>44695</v>
      </c>
      <c r="I2679" s="2" t="str">
        <f t="shared" si="41"/>
        <v>Delivered</v>
      </c>
      <c r="J2679" s="2" t="str">
        <f>TEXT(WORKSHEET[[#This Row],[Offloading Date]], "mmm")</f>
        <v>May</v>
      </c>
      <c r="K2679" s="2" t="str">
        <f>IF(OR(WORKSHEET[[#This Row],[Year]]="", ISBLANK(WORKSHEET[[#This Row],[Year]]), WORKSHEET[[#This Row],[Year]]="null"), "Exclude", "Include")</f>
        <v>Include</v>
      </c>
      <c r="L2679" t="s">
        <v>16</v>
      </c>
      <c r="M2679" t="s">
        <v>12</v>
      </c>
      <c r="N2679" t="s">
        <v>13</v>
      </c>
      <c r="O2679">
        <v>31.626000000000001</v>
      </c>
      <c r="P2679">
        <v>600</v>
      </c>
      <c r="Q2679" t="s">
        <v>14</v>
      </c>
      <c r="R2679">
        <f>P2679 * _xll.XLOOKUP(Q2679,CALCULATION!$A$15:$A$17, CALCULATION!$B$15:$B$17 )</f>
        <v>600</v>
      </c>
      <c r="S2679" s="5">
        <f>O2679*P2679*_xll.XLOOKUP(Q2679,CALCULATION!$A$15:$A$17, CALCULATION!$B$15:$B$17)</f>
        <v>18975.600000000002</v>
      </c>
      <c r="T2679">
        <v>300</v>
      </c>
      <c r="U2679" t="s">
        <v>14</v>
      </c>
      <c r="V2679">
        <f>T2679 * _xll.XLOOKUP(U2679,CALCULATION!$A$15:$A$17, CALCULATION!$B$15:$B$17 )</f>
        <v>300</v>
      </c>
      <c r="W2679" s="5">
        <f>O2679*T2679*_xll.XLOOKUP(U2679,CALCULATION!$A$15:$A$17, CALCULATION!$B$15:$B$17)</f>
        <v>9487.8000000000011</v>
      </c>
      <c r="X2679" s="5">
        <f>WORKSHEET[[#This Row],[Clients Total Cost]] / WORKSHEET[[#This Row],[Clients Rate per T2 (USD)]]</f>
        <v>31.626000000000005</v>
      </c>
      <c r="Y2679" s="5">
        <f>WORKSHEET[[#This Row],[Clients Rate per T2 (USD)]] - WORKSHEET[[#This Row],[Supplier Rate Per t2 (USD)]]</f>
        <v>300</v>
      </c>
      <c r="Z2679" s="5">
        <f>WORKSHEET[[#This Row],[Profit Per T]] * WORKSHEET[[#This Row],[Weight]]</f>
        <v>9487.8000000000011</v>
      </c>
      <c r="AA2679">
        <v>1</v>
      </c>
      <c r="AB2679" s="1">
        <v>3.75</v>
      </c>
      <c r="AC2679" s="1">
        <v>2.5</v>
      </c>
      <c r="AD2679" s="1">
        <v>3.125</v>
      </c>
      <c r="AE2679" s="1">
        <f>WORKSHEET[[#This Row],[Delay at toll gate in days]] +WORKSHEET[[#This Row],[Delay at workshop in days]] +WORKSHEET[[#This Row],[Delay at border in days]]</f>
        <v>9.375</v>
      </c>
    </row>
    <row r="2680" spans="1:31" x14ac:dyDescent="0.35">
      <c r="A2680" t="s">
        <v>2701</v>
      </c>
      <c r="B2680" t="s">
        <v>10</v>
      </c>
      <c r="C2680" t="s">
        <v>11</v>
      </c>
      <c r="D2680" t="s">
        <v>3616</v>
      </c>
      <c r="E2680" t="s">
        <v>3617</v>
      </c>
      <c r="F2680" t="str">
        <f>WORKSHEET[[#This Row],[Depart From]]&amp;"-"&amp;WORKSHEET[[#This Row],[Arrive To]]</f>
        <v>Marrakech-Lagos</v>
      </c>
      <c r="G2680" s="2">
        <v>44670</v>
      </c>
      <c r="H2680" s="2">
        <v>44695</v>
      </c>
      <c r="I2680" s="2" t="str">
        <f t="shared" si="41"/>
        <v>Delivered</v>
      </c>
      <c r="J2680" s="2" t="str">
        <f>TEXT(WORKSHEET[[#This Row],[Offloading Date]], "mmm")</f>
        <v>May</v>
      </c>
      <c r="K2680" s="2" t="str">
        <f>IF(OR(WORKSHEET[[#This Row],[Year]]="", ISBLANK(WORKSHEET[[#This Row],[Year]]), WORKSHEET[[#This Row],[Year]]="null"), "Exclude", "Include")</f>
        <v>Include</v>
      </c>
      <c r="L2680" t="s">
        <v>16</v>
      </c>
      <c r="M2680" t="s">
        <v>12</v>
      </c>
      <c r="N2680" t="s">
        <v>13</v>
      </c>
      <c r="O2680">
        <v>31.626000000000001</v>
      </c>
      <c r="P2680">
        <v>600</v>
      </c>
      <c r="Q2680" t="s">
        <v>14</v>
      </c>
      <c r="R2680">
        <f>P2680 * _xll.XLOOKUP(Q2680,CALCULATION!$A$15:$A$17, CALCULATION!$B$15:$B$17 )</f>
        <v>600</v>
      </c>
      <c r="S2680" s="5">
        <f>O2680*P2680*_xll.XLOOKUP(Q2680,CALCULATION!$A$15:$A$17, CALCULATION!$B$15:$B$17)</f>
        <v>18975.600000000002</v>
      </c>
      <c r="T2680">
        <v>300</v>
      </c>
      <c r="U2680" t="s">
        <v>14</v>
      </c>
      <c r="V2680">
        <f>T2680 * _xll.XLOOKUP(U2680,CALCULATION!$A$15:$A$17, CALCULATION!$B$15:$B$17 )</f>
        <v>300</v>
      </c>
      <c r="W2680" s="5">
        <f>O2680*T2680*_xll.XLOOKUP(U2680,CALCULATION!$A$15:$A$17, CALCULATION!$B$15:$B$17)</f>
        <v>9487.8000000000011</v>
      </c>
      <c r="X2680" s="5">
        <f>WORKSHEET[[#This Row],[Clients Total Cost]] / WORKSHEET[[#This Row],[Clients Rate per T2 (USD)]]</f>
        <v>31.626000000000005</v>
      </c>
      <c r="Y2680" s="5">
        <f>WORKSHEET[[#This Row],[Clients Rate per T2 (USD)]] - WORKSHEET[[#This Row],[Supplier Rate Per t2 (USD)]]</f>
        <v>300</v>
      </c>
      <c r="Z2680" s="5">
        <f>WORKSHEET[[#This Row],[Profit Per T]] * WORKSHEET[[#This Row],[Weight]]</f>
        <v>9487.8000000000011</v>
      </c>
      <c r="AA2680">
        <v>1</v>
      </c>
      <c r="AB2680" s="1">
        <v>3.75</v>
      </c>
      <c r="AC2680" s="1">
        <v>2.5</v>
      </c>
      <c r="AD2680" s="1">
        <v>3.125</v>
      </c>
      <c r="AE2680" s="1">
        <f>WORKSHEET[[#This Row],[Delay at toll gate in days]] +WORKSHEET[[#This Row],[Delay at workshop in days]] +WORKSHEET[[#This Row],[Delay at border in days]]</f>
        <v>9.375</v>
      </c>
    </row>
    <row r="2681" spans="1:31" x14ac:dyDescent="0.35">
      <c r="A2681" t="s">
        <v>2702</v>
      </c>
      <c r="B2681" t="s">
        <v>10</v>
      </c>
      <c r="C2681" t="s">
        <v>11</v>
      </c>
      <c r="D2681" t="s">
        <v>3611</v>
      </c>
      <c r="E2681" t="s">
        <v>3613</v>
      </c>
      <c r="F2681" t="str">
        <f>WORKSHEET[[#This Row],[Depart From]]&amp;"-"&amp;WORKSHEET[[#This Row],[Arrive To]]</f>
        <v>Mogadishu-Sanaa</v>
      </c>
      <c r="G2681" s="2">
        <v>44670</v>
      </c>
      <c r="H2681" s="2">
        <v>44695</v>
      </c>
      <c r="I2681" s="2" t="str">
        <f t="shared" si="41"/>
        <v>Delivered</v>
      </c>
      <c r="J2681" s="2" t="str">
        <f>TEXT(WORKSHEET[[#This Row],[Offloading Date]], "mmm")</f>
        <v>May</v>
      </c>
      <c r="K2681" s="2" t="str">
        <f>IF(OR(WORKSHEET[[#This Row],[Year]]="", ISBLANK(WORKSHEET[[#This Row],[Year]]), WORKSHEET[[#This Row],[Year]]="null"), "Exclude", "Include")</f>
        <v>Include</v>
      </c>
      <c r="L2681" t="s">
        <v>16</v>
      </c>
      <c r="M2681" t="s">
        <v>12</v>
      </c>
      <c r="N2681" t="s">
        <v>13</v>
      </c>
      <c r="O2681">
        <v>31.626000000000001</v>
      </c>
      <c r="P2681">
        <v>600</v>
      </c>
      <c r="Q2681" t="s">
        <v>14</v>
      </c>
      <c r="R2681">
        <f>P2681 * _xll.XLOOKUP(Q2681,CALCULATION!$A$15:$A$17, CALCULATION!$B$15:$B$17 )</f>
        <v>600</v>
      </c>
      <c r="S2681" s="5">
        <f>O2681*P2681*_xll.XLOOKUP(Q2681,CALCULATION!$A$15:$A$17, CALCULATION!$B$15:$B$17)</f>
        <v>18975.600000000002</v>
      </c>
      <c r="T2681">
        <v>300</v>
      </c>
      <c r="U2681" t="s">
        <v>14</v>
      </c>
      <c r="V2681">
        <f>T2681 * _xll.XLOOKUP(U2681,CALCULATION!$A$15:$A$17, CALCULATION!$B$15:$B$17 )</f>
        <v>300</v>
      </c>
      <c r="W2681" s="5">
        <f>O2681*T2681*_xll.XLOOKUP(U2681,CALCULATION!$A$15:$A$17, CALCULATION!$B$15:$B$17)</f>
        <v>9487.8000000000011</v>
      </c>
      <c r="X2681" s="5">
        <f>WORKSHEET[[#This Row],[Clients Total Cost]] / WORKSHEET[[#This Row],[Clients Rate per T2 (USD)]]</f>
        <v>31.626000000000005</v>
      </c>
      <c r="Y2681" s="5">
        <f>WORKSHEET[[#This Row],[Clients Rate per T2 (USD)]] - WORKSHEET[[#This Row],[Supplier Rate Per t2 (USD)]]</f>
        <v>300</v>
      </c>
      <c r="Z2681" s="5">
        <f>WORKSHEET[[#This Row],[Profit Per T]] * WORKSHEET[[#This Row],[Weight]]</f>
        <v>9487.8000000000011</v>
      </c>
      <c r="AA2681">
        <v>1</v>
      </c>
      <c r="AB2681" s="1">
        <v>3.75</v>
      </c>
      <c r="AC2681" s="1">
        <v>2.5</v>
      </c>
      <c r="AD2681" s="1">
        <v>3.125</v>
      </c>
      <c r="AE2681" s="1">
        <f>WORKSHEET[[#This Row],[Delay at toll gate in days]] +WORKSHEET[[#This Row],[Delay at workshop in days]] +WORKSHEET[[#This Row],[Delay at border in days]]</f>
        <v>9.375</v>
      </c>
    </row>
    <row r="2682" spans="1:31" x14ac:dyDescent="0.35">
      <c r="A2682" t="s">
        <v>2703</v>
      </c>
      <c r="B2682" t="s">
        <v>10</v>
      </c>
      <c r="C2682" t="s">
        <v>11</v>
      </c>
      <c r="D2682" t="s">
        <v>3616</v>
      </c>
      <c r="E2682" t="s">
        <v>3613</v>
      </c>
      <c r="F2682" t="str">
        <f>WORKSHEET[[#This Row],[Depart From]]&amp;"-"&amp;WORKSHEET[[#This Row],[Arrive To]]</f>
        <v>Marrakech-Sanaa</v>
      </c>
      <c r="G2682" s="2">
        <v>44637</v>
      </c>
      <c r="H2682" s="2">
        <v>44672</v>
      </c>
      <c r="I2682" s="2" t="str">
        <f t="shared" si="41"/>
        <v>Delivered</v>
      </c>
      <c r="J2682" s="2" t="str">
        <f>TEXT(WORKSHEET[[#This Row],[Offloading Date]], "mmm")</f>
        <v>Apr</v>
      </c>
      <c r="K2682" s="2" t="str">
        <f>IF(OR(WORKSHEET[[#This Row],[Year]]="", ISBLANK(WORKSHEET[[#This Row],[Year]]), WORKSHEET[[#This Row],[Year]]="null"), "Exclude", "Include")</f>
        <v>Include</v>
      </c>
      <c r="L2682" t="s">
        <v>16</v>
      </c>
      <c r="M2682" t="s">
        <v>12</v>
      </c>
      <c r="N2682" t="s">
        <v>13</v>
      </c>
      <c r="O2682">
        <v>6.024</v>
      </c>
      <c r="P2682">
        <v>600</v>
      </c>
      <c r="Q2682" t="s">
        <v>14</v>
      </c>
      <c r="R2682">
        <f>P2682 * _xll.XLOOKUP(Q2682,CALCULATION!$A$15:$A$17, CALCULATION!$B$15:$B$17 )</f>
        <v>600</v>
      </c>
      <c r="S2682" s="5">
        <f>O2682*P2682*_xll.XLOOKUP(Q2682,CALCULATION!$A$15:$A$17, CALCULATION!$B$15:$B$17)</f>
        <v>3614.4</v>
      </c>
      <c r="T2682">
        <v>300</v>
      </c>
      <c r="U2682" t="s">
        <v>14</v>
      </c>
      <c r="V2682">
        <f>T2682 * _xll.XLOOKUP(U2682,CALCULATION!$A$15:$A$17, CALCULATION!$B$15:$B$17 )</f>
        <v>300</v>
      </c>
      <c r="W2682" s="5">
        <f>O2682*T2682*_xll.XLOOKUP(U2682,CALCULATION!$A$15:$A$17, CALCULATION!$B$15:$B$17)</f>
        <v>1807.2</v>
      </c>
      <c r="X2682" s="5">
        <f>WORKSHEET[[#This Row],[Clients Total Cost]] / WORKSHEET[[#This Row],[Clients Rate per T2 (USD)]]</f>
        <v>6.024</v>
      </c>
      <c r="Y2682" s="5">
        <f>WORKSHEET[[#This Row],[Clients Rate per T2 (USD)]] - WORKSHEET[[#This Row],[Supplier Rate Per t2 (USD)]]</f>
        <v>300</v>
      </c>
      <c r="Z2682" s="5">
        <f>WORKSHEET[[#This Row],[Profit Per T]] * WORKSHEET[[#This Row],[Weight]]</f>
        <v>1807.2</v>
      </c>
      <c r="AA2682">
        <v>1</v>
      </c>
      <c r="AB2682" s="1">
        <v>5.25</v>
      </c>
      <c r="AC2682" s="1">
        <v>3.5</v>
      </c>
      <c r="AD2682" s="1">
        <v>4.375</v>
      </c>
      <c r="AE2682" s="1">
        <f>WORKSHEET[[#This Row],[Delay at toll gate in days]] +WORKSHEET[[#This Row],[Delay at workshop in days]] +WORKSHEET[[#This Row],[Delay at border in days]]</f>
        <v>13.125</v>
      </c>
    </row>
    <row r="2683" spans="1:31" x14ac:dyDescent="0.35">
      <c r="A2683" t="s">
        <v>2704</v>
      </c>
      <c r="B2683" t="s">
        <v>10</v>
      </c>
      <c r="C2683" t="s">
        <v>11</v>
      </c>
      <c r="D2683" t="s">
        <v>3615</v>
      </c>
      <c r="E2683" t="s">
        <v>3617</v>
      </c>
      <c r="F2683" t="str">
        <f>WORKSHEET[[#This Row],[Depart From]]&amp;"-"&amp;WORKSHEET[[#This Row],[Arrive To]]</f>
        <v>Mombasa-Lagos</v>
      </c>
      <c r="G2683" s="2">
        <v>44642</v>
      </c>
      <c r="H2683" s="2">
        <v>44667</v>
      </c>
      <c r="I2683" s="2" t="str">
        <f t="shared" si="41"/>
        <v>Delivered</v>
      </c>
      <c r="J2683" s="2" t="str">
        <f>TEXT(WORKSHEET[[#This Row],[Offloading Date]], "mmm")</f>
        <v>Apr</v>
      </c>
      <c r="K2683" s="2" t="str">
        <f>IF(OR(WORKSHEET[[#This Row],[Year]]="", ISBLANK(WORKSHEET[[#This Row],[Year]]), WORKSHEET[[#This Row],[Year]]="null"), "Exclude", "Include")</f>
        <v>Include</v>
      </c>
      <c r="L2683" t="s">
        <v>16</v>
      </c>
      <c r="M2683" t="s">
        <v>16</v>
      </c>
      <c r="N2683" t="s">
        <v>13</v>
      </c>
      <c r="O2683">
        <v>25.05</v>
      </c>
      <c r="P2683">
        <v>600</v>
      </c>
      <c r="Q2683" t="s">
        <v>14</v>
      </c>
      <c r="R2683">
        <f>P2683 * _xll.XLOOKUP(Q2683,CALCULATION!$A$15:$A$17, CALCULATION!$B$15:$B$17 )</f>
        <v>600</v>
      </c>
      <c r="S2683" s="5">
        <f>O2683*P2683*_xll.XLOOKUP(Q2683,CALCULATION!$A$15:$A$17, CALCULATION!$B$15:$B$17)</f>
        <v>15030</v>
      </c>
      <c r="T2683">
        <v>300</v>
      </c>
      <c r="U2683" t="s">
        <v>14</v>
      </c>
      <c r="V2683">
        <f>T2683 * _xll.XLOOKUP(U2683,CALCULATION!$A$15:$A$17, CALCULATION!$B$15:$B$17 )</f>
        <v>300</v>
      </c>
      <c r="W2683" s="5">
        <f>O2683*T2683*_xll.XLOOKUP(U2683,CALCULATION!$A$15:$A$17, CALCULATION!$B$15:$B$17)</f>
        <v>7515</v>
      </c>
      <c r="X2683" s="5">
        <f>WORKSHEET[[#This Row],[Clients Total Cost]] / WORKSHEET[[#This Row],[Clients Rate per T2 (USD)]]</f>
        <v>25.05</v>
      </c>
      <c r="Y2683" s="5">
        <f>WORKSHEET[[#This Row],[Clients Rate per T2 (USD)]] - WORKSHEET[[#This Row],[Supplier Rate Per t2 (USD)]]</f>
        <v>300</v>
      </c>
      <c r="Z2683" s="5">
        <f>WORKSHEET[[#This Row],[Profit Per T]] * WORKSHEET[[#This Row],[Weight]]</f>
        <v>7515</v>
      </c>
      <c r="AA2683">
        <v>1</v>
      </c>
      <c r="AB2683" s="1">
        <v>3.75</v>
      </c>
      <c r="AC2683" s="1">
        <v>2.5</v>
      </c>
      <c r="AD2683" s="1">
        <v>3.125</v>
      </c>
      <c r="AE2683" s="1">
        <f>WORKSHEET[[#This Row],[Delay at toll gate in days]] +WORKSHEET[[#This Row],[Delay at workshop in days]] +WORKSHEET[[#This Row],[Delay at border in days]]</f>
        <v>9.375</v>
      </c>
    </row>
    <row r="2684" spans="1:31" x14ac:dyDescent="0.35">
      <c r="A2684" t="s">
        <v>2705</v>
      </c>
      <c r="B2684" t="s">
        <v>10</v>
      </c>
      <c r="C2684" t="s">
        <v>11</v>
      </c>
      <c r="D2684" t="s">
        <v>3616</v>
      </c>
      <c r="E2684" t="s">
        <v>3614</v>
      </c>
      <c r="F2684" t="str">
        <f>WORKSHEET[[#This Row],[Depart From]]&amp;"-"&amp;WORKSHEET[[#This Row],[Arrive To]]</f>
        <v>Marrakech-Alger</v>
      </c>
      <c r="G2684" s="2">
        <v>44699</v>
      </c>
      <c r="H2684" s="2">
        <v>44727</v>
      </c>
      <c r="I2684" s="2" t="str">
        <f t="shared" si="41"/>
        <v>Delivered</v>
      </c>
      <c r="J2684" s="2" t="str">
        <f>TEXT(WORKSHEET[[#This Row],[Offloading Date]], "mmm")</f>
        <v>Jun</v>
      </c>
      <c r="K2684" s="2" t="str">
        <f>IF(OR(WORKSHEET[[#This Row],[Year]]="", ISBLANK(WORKSHEET[[#This Row],[Year]]), WORKSHEET[[#This Row],[Year]]="null"), "Exclude", "Include")</f>
        <v>Include</v>
      </c>
      <c r="L2684" t="s">
        <v>12</v>
      </c>
      <c r="M2684" t="s">
        <v>12</v>
      </c>
      <c r="N2684" t="s">
        <v>13</v>
      </c>
      <c r="O2684">
        <v>31.093</v>
      </c>
      <c r="P2684">
        <v>600</v>
      </c>
      <c r="Q2684" t="s">
        <v>14</v>
      </c>
      <c r="R2684">
        <f>P2684 * _xll.XLOOKUP(Q2684,CALCULATION!$A$15:$A$17, CALCULATION!$B$15:$B$17 )</f>
        <v>600</v>
      </c>
      <c r="S2684" s="5">
        <f>O2684*P2684*_xll.XLOOKUP(Q2684,CALCULATION!$A$15:$A$17, CALCULATION!$B$15:$B$17)</f>
        <v>18655.8</v>
      </c>
      <c r="T2684">
        <v>300</v>
      </c>
      <c r="U2684" t="s">
        <v>14</v>
      </c>
      <c r="V2684">
        <f>T2684 * _xll.XLOOKUP(U2684,CALCULATION!$A$15:$A$17, CALCULATION!$B$15:$B$17 )</f>
        <v>300</v>
      </c>
      <c r="W2684" s="5">
        <f>O2684*T2684*_xll.XLOOKUP(U2684,CALCULATION!$A$15:$A$17, CALCULATION!$B$15:$B$17)</f>
        <v>9327.9</v>
      </c>
      <c r="X2684" s="5">
        <f>WORKSHEET[[#This Row],[Clients Total Cost]] / WORKSHEET[[#This Row],[Clients Rate per T2 (USD)]]</f>
        <v>31.093</v>
      </c>
      <c r="Y2684" s="5">
        <f>WORKSHEET[[#This Row],[Clients Rate per T2 (USD)]] - WORKSHEET[[#This Row],[Supplier Rate Per t2 (USD)]]</f>
        <v>300</v>
      </c>
      <c r="Z2684" s="5">
        <f>WORKSHEET[[#This Row],[Profit Per T]] * WORKSHEET[[#This Row],[Weight]]</f>
        <v>9327.9</v>
      </c>
      <c r="AA2684">
        <v>1</v>
      </c>
      <c r="AB2684" s="1">
        <v>4.2</v>
      </c>
      <c r="AC2684" s="1">
        <v>2.8000000000000003</v>
      </c>
      <c r="AD2684" s="1">
        <v>3.5</v>
      </c>
      <c r="AE2684" s="1">
        <f>WORKSHEET[[#This Row],[Delay at toll gate in days]] +WORKSHEET[[#This Row],[Delay at workshop in days]] +WORKSHEET[[#This Row],[Delay at border in days]]</f>
        <v>10.5</v>
      </c>
    </row>
    <row r="2685" spans="1:31" x14ac:dyDescent="0.35">
      <c r="A2685" t="s">
        <v>2706</v>
      </c>
      <c r="B2685" t="s">
        <v>10</v>
      </c>
      <c r="C2685" t="s">
        <v>11</v>
      </c>
      <c r="D2685" t="s">
        <v>3620</v>
      </c>
      <c r="E2685" t="s">
        <v>3612</v>
      </c>
      <c r="F2685" t="str">
        <f>WORKSHEET[[#This Row],[Depart From]]&amp;"-"&amp;WORKSHEET[[#This Row],[Arrive To]]</f>
        <v>Zanzibar-Victoria</v>
      </c>
      <c r="G2685" s="2">
        <v>44699</v>
      </c>
      <c r="H2685" s="2">
        <v>44727</v>
      </c>
      <c r="I2685" s="2" t="str">
        <f t="shared" si="41"/>
        <v>Delivered</v>
      </c>
      <c r="J2685" s="2" t="str">
        <f>TEXT(WORKSHEET[[#This Row],[Offloading Date]], "mmm")</f>
        <v>Jun</v>
      </c>
      <c r="K2685" s="2" t="str">
        <f>IF(OR(WORKSHEET[[#This Row],[Year]]="", ISBLANK(WORKSHEET[[#This Row],[Year]]), WORKSHEET[[#This Row],[Year]]="null"), "Exclude", "Include")</f>
        <v>Include</v>
      </c>
      <c r="L2685" t="s">
        <v>12</v>
      </c>
      <c r="M2685" t="s">
        <v>12</v>
      </c>
      <c r="N2685" t="s">
        <v>13</v>
      </c>
      <c r="O2685">
        <v>31.093</v>
      </c>
      <c r="P2685">
        <v>600</v>
      </c>
      <c r="Q2685" t="s">
        <v>14</v>
      </c>
      <c r="R2685">
        <f>P2685 * _xll.XLOOKUP(Q2685,CALCULATION!$A$15:$A$17, CALCULATION!$B$15:$B$17 )</f>
        <v>600</v>
      </c>
      <c r="S2685" s="5">
        <f>O2685*P2685*_xll.XLOOKUP(Q2685,CALCULATION!$A$15:$A$17, CALCULATION!$B$15:$B$17)</f>
        <v>18655.8</v>
      </c>
      <c r="T2685">
        <v>300</v>
      </c>
      <c r="U2685" t="s">
        <v>14</v>
      </c>
      <c r="V2685">
        <f>T2685 * _xll.XLOOKUP(U2685,CALCULATION!$A$15:$A$17, CALCULATION!$B$15:$B$17 )</f>
        <v>300</v>
      </c>
      <c r="W2685" s="5">
        <f>O2685*T2685*_xll.XLOOKUP(U2685,CALCULATION!$A$15:$A$17, CALCULATION!$B$15:$B$17)</f>
        <v>9327.9</v>
      </c>
      <c r="X2685" s="5">
        <f>WORKSHEET[[#This Row],[Clients Total Cost]] / WORKSHEET[[#This Row],[Clients Rate per T2 (USD)]]</f>
        <v>31.093</v>
      </c>
      <c r="Y2685" s="5">
        <f>WORKSHEET[[#This Row],[Clients Rate per T2 (USD)]] - WORKSHEET[[#This Row],[Supplier Rate Per t2 (USD)]]</f>
        <v>300</v>
      </c>
      <c r="Z2685" s="5">
        <f>WORKSHEET[[#This Row],[Profit Per T]] * WORKSHEET[[#This Row],[Weight]]</f>
        <v>9327.9</v>
      </c>
      <c r="AA2685">
        <v>1</v>
      </c>
      <c r="AB2685" s="1">
        <v>4.2</v>
      </c>
      <c r="AC2685" s="1">
        <v>2.8000000000000003</v>
      </c>
      <c r="AD2685" s="1">
        <v>3.5</v>
      </c>
      <c r="AE2685" s="1">
        <f>WORKSHEET[[#This Row],[Delay at toll gate in days]] +WORKSHEET[[#This Row],[Delay at workshop in days]] +WORKSHEET[[#This Row],[Delay at border in days]]</f>
        <v>10.5</v>
      </c>
    </row>
    <row r="2686" spans="1:31" x14ac:dyDescent="0.35">
      <c r="A2686" t="s">
        <v>2707</v>
      </c>
      <c r="B2686" t="s">
        <v>10</v>
      </c>
      <c r="C2686" t="s">
        <v>11</v>
      </c>
      <c r="D2686" t="s">
        <v>3615</v>
      </c>
      <c r="E2686" t="s">
        <v>3617</v>
      </c>
      <c r="F2686" t="str">
        <f>WORKSHEET[[#This Row],[Depart From]]&amp;"-"&amp;WORKSHEET[[#This Row],[Arrive To]]</f>
        <v>Mombasa-Lagos</v>
      </c>
      <c r="G2686" s="2">
        <v>44699</v>
      </c>
      <c r="H2686" s="2">
        <v>44726</v>
      </c>
      <c r="I2686" s="2" t="str">
        <f t="shared" si="41"/>
        <v>Delivered</v>
      </c>
      <c r="J2686" s="2" t="str">
        <f>TEXT(WORKSHEET[[#This Row],[Offloading Date]], "mmm")</f>
        <v>Jun</v>
      </c>
      <c r="K2686" s="2" t="str">
        <f>IF(OR(WORKSHEET[[#This Row],[Year]]="", ISBLANK(WORKSHEET[[#This Row],[Year]]), WORKSHEET[[#This Row],[Year]]="null"), "Exclude", "Include")</f>
        <v>Include</v>
      </c>
      <c r="L2686" t="s">
        <v>12</v>
      </c>
      <c r="M2686" t="s">
        <v>12</v>
      </c>
      <c r="N2686" t="s">
        <v>13</v>
      </c>
      <c r="O2686">
        <v>31.093</v>
      </c>
      <c r="P2686">
        <v>600</v>
      </c>
      <c r="Q2686" t="s">
        <v>14</v>
      </c>
      <c r="R2686">
        <f>P2686 * _xll.XLOOKUP(Q2686,CALCULATION!$A$15:$A$17, CALCULATION!$B$15:$B$17 )</f>
        <v>600</v>
      </c>
      <c r="S2686" s="5">
        <f>O2686*P2686*_xll.XLOOKUP(Q2686,CALCULATION!$A$15:$A$17, CALCULATION!$B$15:$B$17)</f>
        <v>18655.8</v>
      </c>
      <c r="T2686">
        <v>300</v>
      </c>
      <c r="U2686" t="s">
        <v>14</v>
      </c>
      <c r="V2686">
        <f>T2686 * _xll.XLOOKUP(U2686,CALCULATION!$A$15:$A$17, CALCULATION!$B$15:$B$17 )</f>
        <v>300</v>
      </c>
      <c r="W2686" s="5">
        <f>O2686*T2686*_xll.XLOOKUP(U2686,CALCULATION!$A$15:$A$17, CALCULATION!$B$15:$B$17)</f>
        <v>9327.9</v>
      </c>
      <c r="X2686" s="5">
        <f>WORKSHEET[[#This Row],[Clients Total Cost]] / WORKSHEET[[#This Row],[Clients Rate per T2 (USD)]]</f>
        <v>31.093</v>
      </c>
      <c r="Y2686" s="5">
        <f>WORKSHEET[[#This Row],[Clients Rate per T2 (USD)]] - WORKSHEET[[#This Row],[Supplier Rate Per t2 (USD)]]</f>
        <v>300</v>
      </c>
      <c r="Z2686" s="5">
        <f>WORKSHEET[[#This Row],[Profit Per T]] * WORKSHEET[[#This Row],[Weight]]</f>
        <v>9327.9</v>
      </c>
      <c r="AA2686">
        <v>1</v>
      </c>
      <c r="AB2686" s="1">
        <v>4.05</v>
      </c>
      <c r="AC2686" s="1">
        <v>2.7</v>
      </c>
      <c r="AD2686" s="1">
        <v>3.375</v>
      </c>
      <c r="AE2686" s="1">
        <f>WORKSHEET[[#This Row],[Delay at toll gate in days]] +WORKSHEET[[#This Row],[Delay at workshop in days]] +WORKSHEET[[#This Row],[Delay at border in days]]</f>
        <v>10.125</v>
      </c>
    </row>
    <row r="2687" spans="1:31" x14ac:dyDescent="0.35">
      <c r="A2687" t="s">
        <v>2708</v>
      </c>
      <c r="B2687" t="s">
        <v>10</v>
      </c>
      <c r="C2687" t="s">
        <v>11</v>
      </c>
      <c r="D2687" t="s">
        <v>3620</v>
      </c>
      <c r="E2687" t="s">
        <v>3617</v>
      </c>
      <c r="F2687" t="str">
        <f>WORKSHEET[[#This Row],[Depart From]]&amp;"-"&amp;WORKSHEET[[#This Row],[Arrive To]]</f>
        <v>Zanzibar-Lagos</v>
      </c>
      <c r="G2687" s="2">
        <v>44691</v>
      </c>
      <c r="H2687" s="2">
        <v>44701</v>
      </c>
      <c r="I2687" s="2" t="str">
        <f t="shared" si="41"/>
        <v>Delivered</v>
      </c>
      <c r="J2687" s="2" t="str">
        <f>TEXT(WORKSHEET[[#This Row],[Offloading Date]], "mmm")</f>
        <v>May</v>
      </c>
      <c r="K2687" s="2" t="str">
        <f>IF(OR(WORKSHEET[[#This Row],[Year]]="", ISBLANK(WORKSHEET[[#This Row],[Year]]), WORKSHEET[[#This Row],[Year]]="null"), "Exclude", "Include")</f>
        <v>Include</v>
      </c>
      <c r="L2687" t="s">
        <v>16</v>
      </c>
      <c r="M2687" t="s">
        <v>12</v>
      </c>
      <c r="N2687" t="s">
        <v>13</v>
      </c>
      <c r="O2687">
        <v>31.093</v>
      </c>
      <c r="P2687">
        <v>600</v>
      </c>
      <c r="Q2687" t="s">
        <v>14</v>
      </c>
      <c r="R2687">
        <f>P2687 * _xll.XLOOKUP(Q2687,CALCULATION!$A$15:$A$17, CALCULATION!$B$15:$B$17 )</f>
        <v>600</v>
      </c>
      <c r="S2687" s="5">
        <f>O2687*P2687*_xll.XLOOKUP(Q2687,CALCULATION!$A$15:$A$17, CALCULATION!$B$15:$B$17)</f>
        <v>18655.8</v>
      </c>
      <c r="T2687">
        <v>300</v>
      </c>
      <c r="U2687" t="s">
        <v>14</v>
      </c>
      <c r="V2687">
        <f>T2687 * _xll.XLOOKUP(U2687,CALCULATION!$A$15:$A$17, CALCULATION!$B$15:$B$17 )</f>
        <v>300</v>
      </c>
      <c r="W2687" s="5">
        <f>O2687*T2687*_xll.XLOOKUP(U2687,CALCULATION!$A$15:$A$17, CALCULATION!$B$15:$B$17)</f>
        <v>9327.9</v>
      </c>
      <c r="X2687" s="5">
        <f>WORKSHEET[[#This Row],[Clients Total Cost]] / WORKSHEET[[#This Row],[Clients Rate per T2 (USD)]]</f>
        <v>31.093</v>
      </c>
      <c r="Y2687" s="5">
        <f>WORKSHEET[[#This Row],[Clients Rate per T2 (USD)]] - WORKSHEET[[#This Row],[Supplier Rate Per t2 (USD)]]</f>
        <v>300</v>
      </c>
      <c r="Z2687" s="5">
        <f>WORKSHEET[[#This Row],[Profit Per T]] * WORKSHEET[[#This Row],[Weight]]</f>
        <v>9327.9</v>
      </c>
      <c r="AA2687">
        <v>1</v>
      </c>
      <c r="AB2687" s="1">
        <v>1.5</v>
      </c>
      <c r="AC2687" s="1">
        <v>1</v>
      </c>
      <c r="AD2687" s="1">
        <v>1.25</v>
      </c>
      <c r="AE2687" s="1">
        <f>WORKSHEET[[#This Row],[Delay at toll gate in days]] +WORKSHEET[[#This Row],[Delay at workshop in days]] +WORKSHEET[[#This Row],[Delay at border in days]]</f>
        <v>3.75</v>
      </c>
    </row>
    <row r="2688" spans="1:31" x14ac:dyDescent="0.35">
      <c r="A2688" t="s">
        <v>2709</v>
      </c>
      <c r="B2688" t="s">
        <v>10</v>
      </c>
      <c r="C2688" t="s">
        <v>11</v>
      </c>
      <c r="D2688" t="s">
        <v>3615</v>
      </c>
      <c r="E2688" t="s">
        <v>3617</v>
      </c>
      <c r="F2688" t="str">
        <f>WORKSHEET[[#This Row],[Depart From]]&amp;"-"&amp;WORKSHEET[[#This Row],[Arrive To]]</f>
        <v>Mombasa-Lagos</v>
      </c>
      <c r="G2688" s="2">
        <v>44692</v>
      </c>
      <c r="H2688" s="2">
        <v>44701</v>
      </c>
      <c r="I2688" s="2" t="str">
        <f t="shared" si="41"/>
        <v>Delivered</v>
      </c>
      <c r="J2688" s="2" t="str">
        <f>TEXT(WORKSHEET[[#This Row],[Offloading Date]], "mmm")</f>
        <v>May</v>
      </c>
      <c r="K2688" s="2" t="str">
        <f>IF(OR(WORKSHEET[[#This Row],[Year]]="", ISBLANK(WORKSHEET[[#This Row],[Year]]), WORKSHEET[[#This Row],[Year]]="null"), "Exclude", "Include")</f>
        <v>Include</v>
      </c>
      <c r="L2688" t="s">
        <v>16</v>
      </c>
      <c r="M2688" t="s">
        <v>12</v>
      </c>
      <c r="N2688" t="s">
        <v>13</v>
      </c>
      <c r="O2688">
        <v>31.093</v>
      </c>
      <c r="P2688">
        <v>600</v>
      </c>
      <c r="Q2688" t="s">
        <v>14</v>
      </c>
      <c r="R2688">
        <f>P2688 * _xll.XLOOKUP(Q2688,CALCULATION!$A$15:$A$17, CALCULATION!$B$15:$B$17 )</f>
        <v>600</v>
      </c>
      <c r="S2688" s="5">
        <f>O2688*P2688*_xll.XLOOKUP(Q2688,CALCULATION!$A$15:$A$17, CALCULATION!$B$15:$B$17)</f>
        <v>18655.8</v>
      </c>
      <c r="T2688">
        <v>300</v>
      </c>
      <c r="U2688" t="s">
        <v>14</v>
      </c>
      <c r="V2688">
        <f>T2688 * _xll.XLOOKUP(U2688,CALCULATION!$A$15:$A$17, CALCULATION!$B$15:$B$17 )</f>
        <v>300</v>
      </c>
      <c r="W2688" s="5">
        <f>O2688*T2688*_xll.XLOOKUP(U2688,CALCULATION!$A$15:$A$17, CALCULATION!$B$15:$B$17)</f>
        <v>9327.9</v>
      </c>
      <c r="X2688" s="5">
        <f>WORKSHEET[[#This Row],[Clients Total Cost]] / WORKSHEET[[#This Row],[Clients Rate per T2 (USD)]]</f>
        <v>31.093</v>
      </c>
      <c r="Y2688" s="5">
        <f>WORKSHEET[[#This Row],[Clients Rate per T2 (USD)]] - WORKSHEET[[#This Row],[Supplier Rate Per t2 (USD)]]</f>
        <v>300</v>
      </c>
      <c r="Z2688" s="5">
        <f>WORKSHEET[[#This Row],[Profit Per T]] * WORKSHEET[[#This Row],[Weight]]</f>
        <v>9327.9</v>
      </c>
      <c r="AA2688">
        <v>1</v>
      </c>
      <c r="AB2688" s="1">
        <v>1.3499999999999999</v>
      </c>
      <c r="AC2688" s="1">
        <v>0.9</v>
      </c>
      <c r="AD2688" s="1">
        <v>1.125</v>
      </c>
      <c r="AE2688" s="1">
        <f>WORKSHEET[[#This Row],[Delay at toll gate in days]] +WORKSHEET[[#This Row],[Delay at workshop in days]] +WORKSHEET[[#This Row],[Delay at border in days]]</f>
        <v>3.375</v>
      </c>
    </row>
    <row r="2689" spans="1:31" x14ac:dyDescent="0.35">
      <c r="A2689" t="s">
        <v>2710</v>
      </c>
      <c r="B2689" t="s">
        <v>10</v>
      </c>
      <c r="C2689" t="s">
        <v>11</v>
      </c>
      <c r="D2689" t="s">
        <v>3615</v>
      </c>
      <c r="E2689" t="s">
        <v>3617</v>
      </c>
      <c r="F2689" t="str">
        <f>WORKSHEET[[#This Row],[Depart From]]&amp;"-"&amp;WORKSHEET[[#This Row],[Arrive To]]</f>
        <v>Mombasa-Lagos</v>
      </c>
      <c r="G2689" s="2">
        <v>44691</v>
      </c>
      <c r="H2689" s="2">
        <v>44701</v>
      </c>
      <c r="I2689" s="2" t="str">
        <f t="shared" si="41"/>
        <v>Delivered</v>
      </c>
      <c r="J2689" s="2" t="str">
        <f>TEXT(WORKSHEET[[#This Row],[Offloading Date]], "mmm")</f>
        <v>May</v>
      </c>
      <c r="K2689" s="2" t="str">
        <f>IF(OR(WORKSHEET[[#This Row],[Year]]="", ISBLANK(WORKSHEET[[#This Row],[Year]]), WORKSHEET[[#This Row],[Year]]="null"), "Exclude", "Include")</f>
        <v>Include</v>
      </c>
      <c r="L2689" t="s">
        <v>16</v>
      </c>
      <c r="M2689" t="s">
        <v>12</v>
      </c>
      <c r="N2689" t="s">
        <v>13</v>
      </c>
      <c r="O2689">
        <v>31.093</v>
      </c>
      <c r="P2689">
        <v>600</v>
      </c>
      <c r="Q2689" t="s">
        <v>14</v>
      </c>
      <c r="R2689">
        <f>P2689 * _xll.XLOOKUP(Q2689,CALCULATION!$A$15:$A$17, CALCULATION!$B$15:$B$17 )</f>
        <v>600</v>
      </c>
      <c r="S2689" s="5">
        <f>O2689*P2689*_xll.XLOOKUP(Q2689,CALCULATION!$A$15:$A$17, CALCULATION!$B$15:$B$17)</f>
        <v>18655.8</v>
      </c>
      <c r="T2689">
        <v>300</v>
      </c>
      <c r="U2689" t="s">
        <v>14</v>
      </c>
      <c r="V2689">
        <f>T2689 * _xll.XLOOKUP(U2689,CALCULATION!$A$15:$A$17, CALCULATION!$B$15:$B$17 )</f>
        <v>300</v>
      </c>
      <c r="W2689" s="5">
        <f>O2689*T2689*_xll.XLOOKUP(U2689,CALCULATION!$A$15:$A$17, CALCULATION!$B$15:$B$17)</f>
        <v>9327.9</v>
      </c>
      <c r="X2689" s="5">
        <f>WORKSHEET[[#This Row],[Clients Total Cost]] / WORKSHEET[[#This Row],[Clients Rate per T2 (USD)]]</f>
        <v>31.093</v>
      </c>
      <c r="Y2689" s="5">
        <f>WORKSHEET[[#This Row],[Clients Rate per T2 (USD)]] - WORKSHEET[[#This Row],[Supplier Rate Per t2 (USD)]]</f>
        <v>300</v>
      </c>
      <c r="Z2689" s="5">
        <f>WORKSHEET[[#This Row],[Profit Per T]] * WORKSHEET[[#This Row],[Weight]]</f>
        <v>9327.9</v>
      </c>
      <c r="AA2689">
        <v>1</v>
      </c>
      <c r="AB2689" s="1">
        <v>1.5</v>
      </c>
      <c r="AC2689" s="1">
        <v>1</v>
      </c>
      <c r="AD2689" s="1">
        <v>1.25</v>
      </c>
      <c r="AE2689" s="1">
        <f>WORKSHEET[[#This Row],[Delay at toll gate in days]] +WORKSHEET[[#This Row],[Delay at workshop in days]] +WORKSHEET[[#This Row],[Delay at border in days]]</f>
        <v>3.75</v>
      </c>
    </row>
    <row r="2690" spans="1:31" x14ac:dyDescent="0.35">
      <c r="A2690" t="s">
        <v>2711</v>
      </c>
      <c r="B2690" t="s">
        <v>10</v>
      </c>
      <c r="C2690" t="s">
        <v>11</v>
      </c>
      <c r="D2690" t="s">
        <v>3619</v>
      </c>
      <c r="E2690" t="s">
        <v>3614</v>
      </c>
      <c r="F2690" t="str">
        <f>WORKSHEET[[#This Row],[Depart From]]&amp;"-"&amp;WORKSHEET[[#This Row],[Arrive To]]</f>
        <v>Addis Ababa-Alger</v>
      </c>
      <c r="G2690" s="2">
        <v>44698</v>
      </c>
      <c r="H2690" s="2">
        <v>44711</v>
      </c>
      <c r="I2690" s="2" t="str">
        <f t="shared" ref="I2690:I2753" si="42">IF(OR(H2690="", H2690="NULL"), "Failed","Delivered")</f>
        <v>Delivered</v>
      </c>
      <c r="J2690" s="2" t="str">
        <f>TEXT(WORKSHEET[[#This Row],[Offloading Date]], "mmm")</f>
        <v>May</v>
      </c>
      <c r="K2690" s="2" t="str">
        <f>IF(OR(WORKSHEET[[#This Row],[Year]]="", ISBLANK(WORKSHEET[[#This Row],[Year]]), WORKSHEET[[#This Row],[Year]]="null"), "Exclude", "Include")</f>
        <v>Include</v>
      </c>
      <c r="L2690" t="s">
        <v>16</v>
      </c>
      <c r="M2690" t="s">
        <v>12</v>
      </c>
      <c r="N2690" t="s">
        <v>13</v>
      </c>
      <c r="O2690">
        <v>9.0269999999999992</v>
      </c>
      <c r="P2690">
        <v>600</v>
      </c>
      <c r="Q2690" t="s">
        <v>14</v>
      </c>
      <c r="R2690">
        <f>P2690 * _xll.XLOOKUP(Q2690,CALCULATION!$A$15:$A$17, CALCULATION!$B$15:$B$17 )</f>
        <v>600</v>
      </c>
      <c r="S2690" s="5">
        <f>O2690*P2690*_xll.XLOOKUP(Q2690,CALCULATION!$A$15:$A$17, CALCULATION!$B$15:$B$17)</f>
        <v>5416.2</v>
      </c>
      <c r="T2690">
        <v>300</v>
      </c>
      <c r="U2690" t="s">
        <v>14</v>
      </c>
      <c r="V2690">
        <f>T2690 * _xll.XLOOKUP(U2690,CALCULATION!$A$15:$A$17, CALCULATION!$B$15:$B$17 )</f>
        <v>300</v>
      </c>
      <c r="W2690" s="5">
        <f>O2690*T2690*_xll.XLOOKUP(U2690,CALCULATION!$A$15:$A$17, CALCULATION!$B$15:$B$17)</f>
        <v>2708.1</v>
      </c>
      <c r="X2690" s="5">
        <f>WORKSHEET[[#This Row],[Clients Total Cost]] / WORKSHEET[[#This Row],[Clients Rate per T2 (USD)]]</f>
        <v>9.0269999999999992</v>
      </c>
      <c r="Y2690" s="5">
        <f>WORKSHEET[[#This Row],[Clients Rate per T2 (USD)]] - WORKSHEET[[#This Row],[Supplier Rate Per t2 (USD)]]</f>
        <v>300</v>
      </c>
      <c r="Z2690" s="5">
        <f>WORKSHEET[[#This Row],[Profit Per T]] * WORKSHEET[[#This Row],[Weight]]</f>
        <v>2708.1</v>
      </c>
      <c r="AA2690">
        <v>1</v>
      </c>
      <c r="AB2690" s="1">
        <v>1.95</v>
      </c>
      <c r="AC2690" s="1">
        <v>1.3</v>
      </c>
      <c r="AD2690" s="1">
        <v>1.625</v>
      </c>
      <c r="AE2690" s="1">
        <f>WORKSHEET[[#This Row],[Delay at toll gate in days]] +WORKSHEET[[#This Row],[Delay at workshop in days]] +WORKSHEET[[#This Row],[Delay at border in days]]</f>
        <v>4.875</v>
      </c>
    </row>
    <row r="2691" spans="1:31" x14ac:dyDescent="0.35">
      <c r="A2691" t="s">
        <v>2712</v>
      </c>
      <c r="B2691" t="s">
        <v>10</v>
      </c>
      <c r="C2691" t="s">
        <v>11</v>
      </c>
      <c r="D2691" t="s">
        <v>3620</v>
      </c>
      <c r="E2691" t="s">
        <v>3617</v>
      </c>
      <c r="F2691" t="str">
        <f>WORKSHEET[[#This Row],[Depart From]]&amp;"-"&amp;WORKSHEET[[#This Row],[Arrive To]]</f>
        <v>Zanzibar-Lagos</v>
      </c>
      <c r="G2691" s="2">
        <v>44699</v>
      </c>
      <c r="H2691" s="2">
        <v>44714</v>
      </c>
      <c r="I2691" s="2" t="str">
        <f t="shared" si="42"/>
        <v>Delivered</v>
      </c>
      <c r="J2691" s="2" t="str">
        <f>TEXT(WORKSHEET[[#This Row],[Offloading Date]], "mmm")</f>
        <v>Jun</v>
      </c>
      <c r="K2691" s="2" t="str">
        <f>IF(OR(WORKSHEET[[#This Row],[Year]]="", ISBLANK(WORKSHEET[[#This Row],[Year]]), WORKSHEET[[#This Row],[Year]]="null"), "Exclude", "Include")</f>
        <v>Include</v>
      </c>
      <c r="L2691" t="s">
        <v>12</v>
      </c>
      <c r="M2691" t="s">
        <v>12</v>
      </c>
      <c r="N2691" t="s">
        <v>13</v>
      </c>
      <c r="O2691">
        <v>22.32</v>
      </c>
      <c r="P2691">
        <v>600</v>
      </c>
      <c r="Q2691" t="s">
        <v>14</v>
      </c>
      <c r="R2691">
        <f>P2691 * _xll.XLOOKUP(Q2691,CALCULATION!$A$15:$A$17, CALCULATION!$B$15:$B$17 )</f>
        <v>600</v>
      </c>
      <c r="S2691" s="5">
        <f>O2691*P2691*_xll.XLOOKUP(Q2691,CALCULATION!$A$15:$A$17, CALCULATION!$B$15:$B$17)</f>
        <v>13392</v>
      </c>
      <c r="T2691">
        <v>300</v>
      </c>
      <c r="U2691" t="s">
        <v>14</v>
      </c>
      <c r="V2691">
        <f>T2691 * _xll.XLOOKUP(U2691,CALCULATION!$A$15:$A$17, CALCULATION!$B$15:$B$17 )</f>
        <v>300</v>
      </c>
      <c r="W2691" s="5">
        <f>O2691*T2691*_xll.XLOOKUP(U2691,CALCULATION!$A$15:$A$17, CALCULATION!$B$15:$B$17)</f>
        <v>6696</v>
      </c>
      <c r="X2691" s="5">
        <f>WORKSHEET[[#This Row],[Clients Total Cost]] / WORKSHEET[[#This Row],[Clients Rate per T2 (USD)]]</f>
        <v>22.32</v>
      </c>
      <c r="Y2691" s="5">
        <f>WORKSHEET[[#This Row],[Clients Rate per T2 (USD)]] - WORKSHEET[[#This Row],[Supplier Rate Per t2 (USD)]]</f>
        <v>300</v>
      </c>
      <c r="Z2691" s="5">
        <f>WORKSHEET[[#This Row],[Profit Per T]] * WORKSHEET[[#This Row],[Weight]]</f>
        <v>6696</v>
      </c>
      <c r="AA2691">
        <v>1</v>
      </c>
      <c r="AB2691" s="1">
        <v>2.25</v>
      </c>
      <c r="AC2691" s="1">
        <v>1.5</v>
      </c>
      <c r="AD2691" s="1">
        <v>1.875</v>
      </c>
      <c r="AE2691" s="1">
        <f>WORKSHEET[[#This Row],[Delay at toll gate in days]] +WORKSHEET[[#This Row],[Delay at workshop in days]] +WORKSHEET[[#This Row],[Delay at border in days]]</f>
        <v>5.625</v>
      </c>
    </row>
    <row r="2692" spans="1:31" x14ac:dyDescent="0.35">
      <c r="A2692" t="s">
        <v>2713</v>
      </c>
      <c r="B2692" t="s">
        <v>10</v>
      </c>
      <c r="C2692" t="s">
        <v>11</v>
      </c>
      <c r="D2692" t="s">
        <v>3620</v>
      </c>
      <c r="E2692" t="s">
        <v>3613</v>
      </c>
      <c r="F2692" t="str">
        <f>WORKSHEET[[#This Row],[Depart From]]&amp;"-"&amp;WORKSHEET[[#This Row],[Arrive To]]</f>
        <v>Zanzibar-Sanaa</v>
      </c>
      <c r="G2692" s="2">
        <v>44725</v>
      </c>
      <c r="H2692" s="2">
        <v>44751</v>
      </c>
      <c r="I2692" s="2" t="str">
        <f t="shared" si="42"/>
        <v>Delivered</v>
      </c>
      <c r="J2692" s="2" t="str">
        <f>TEXT(WORKSHEET[[#This Row],[Offloading Date]], "mmm")</f>
        <v>Jul</v>
      </c>
      <c r="K2692" s="2" t="str">
        <f>IF(OR(WORKSHEET[[#This Row],[Year]]="", ISBLANK(WORKSHEET[[#This Row],[Year]]), WORKSHEET[[#This Row],[Year]]="null"), "Exclude", "Include")</f>
        <v>Include</v>
      </c>
      <c r="L2692" t="s">
        <v>12</v>
      </c>
      <c r="M2692" t="s">
        <v>3624</v>
      </c>
      <c r="N2692" t="s">
        <v>13</v>
      </c>
      <c r="O2692">
        <v>30.12</v>
      </c>
      <c r="P2692">
        <v>600</v>
      </c>
      <c r="Q2692" t="s">
        <v>14</v>
      </c>
      <c r="R2692">
        <f>P2692 * _xll.XLOOKUP(Q2692,CALCULATION!$A$15:$A$17, CALCULATION!$B$15:$B$17 )</f>
        <v>600</v>
      </c>
      <c r="S2692" s="5">
        <f>O2692*P2692*_xll.XLOOKUP(Q2692,CALCULATION!$A$15:$A$17, CALCULATION!$B$15:$B$17)</f>
        <v>18072</v>
      </c>
      <c r="T2692">
        <v>300</v>
      </c>
      <c r="U2692" t="s">
        <v>14</v>
      </c>
      <c r="V2692">
        <f>T2692 * _xll.XLOOKUP(U2692,CALCULATION!$A$15:$A$17, CALCULATION!$B$15:$B$17 )</f>
        <v>300</v>
      </c>
      <c r="W2692" s="5">
        <f>O2692*T2692*_xll.XLOOKUP(U2692,CALCULATION!$A$15:$A$17, CALCULATION!$B$15:$B$17)</f>
        <v>9036</v>
      </c>
      <c r="X2692" s="5">
        <f>WORKSHEET[[#This Row],[Clients Total Cost]] / WORKSHEET[[#This Row],[Clients Rate per T2 (USD)]]</f>
        <v>30.12</v>
      </c>
      <c r="Y2692" s="5">
        <f>WORKSHEET[[#This Row],[Clients Rate per T2 (USD)]] - WORKSHEET[[#This Row],[Supplier Rate Per t2 (USD)]]</f>
        <v>300</v>
      </c>
      <c r="Z2692" s="5">
        <f>WORKSHEET[[#This Row],[Profit Per T]] * WORKSHEET[[#This Row],[Weight]]</f>
        <v>9036</v>
      </c>
      <c r="AA2692">
        <v>1</v>
      </c>
      <c r="AB2692" s="1">
        <v>3.9</v>
      </c>
      <c r="AC2692" s="1">
        <v>2.6</v>
      </c>
      <c r="AD2692" s="1">
        <v>3.25</v>
      </c>
      <c r="AE2692" s="1">
        <f>WORKSHEET[[#This Row],[Delay at toll gate in days]] +WORKSHEET[[#This Row],[Delay at workshop in days]] +WORKSHEET[[#This Row],[Delay at border in days]]</f>
        <v>9.75</v>
      </c>
    </row>
    <row r="2693" spans="1:31" x14ac:dyDescent="0.35">
      <c r="A2693" t="s">
        <v>2714</v>
      </c>
      <c r="B2693" t="s">
        <v>10</v>
      </c>
      <c r="C2693" t="s">
        <v>11</v>
      </c>
      <c r="D2693" t="s">
        <v>3615</v>
      </c>
      <c r="E2693" t="s">
        <v>3613</v>
      </c>
      <c r="F2693" t="str">
        <f>WORKSHEET[[#This Row],[Depart From]]&amp;"-"&amp;WORKSHEET[[#This Row],[Arrive To]]</f>
        <v>Mombasa-Sanaa</v>
      </c>
      <c r="G2693" s="2">
        <v>44746</v>
      </c>
      <c r="H2693" s="2">
        <v>44788</v>
      </c>
      <c r="I2693" s="2" t="str">
        <f t="shared" si="42"/>
        <v>Delivered</v>
      </c>
      <c r="J2693" s="2" t="str">
        <f>TEXT(WORKSHEET[[#This Row],[Offloading Date]], "mmm")</f>
        <v>Aug</v>
      </c>
      <c r="K2693" s="2" t="str">
        <f>IF(OR(WORKSHEET[[#This Row],[Year]]="", ISBLANK(WORKSHEET[[#This Row],[Year]]), WORKSHEET[[#This Row],[Year]]="null"), "Exclude", "Include")</f>
        <v>Include</v>
      </c>
      <c r="L2693" t="s">
        <v>12</v>
      </c>
      <c r="M2693" t="s">
        <v>12</v>
      </c>
      <c r="N2693" t="s">
        <v>13</v>
      </c>
      <c r="O2693">
        <v>31.123999999999999</v>
      </c>
      <c r="P2693">
        <v>600</v>
      </c>
      <c r="Q2693" t="s">
        <v>14</v>
      </c>
      <c r="R2693">
        <f>P2693 * _xll.XLOOKUP(Q2693,CALCULATION!$A$15:$A$17, CALCULATION!$B$15:$B$17 )</f>
        <v>600</v>
      </c>
      <c r="S2693" s="5">
        <f>O2693*P2693*_xll.XLOOKUP(Q2693,CALCULATION!$A$15:$A$17, CALCULATION!$B$15:$B$17)</f>
        <v>18674.399999999998</v>
      </c>
      <c r="T2693">
        <v>300</v>
      </c>
      <c r="U2693" t="s">
        <v>14</v>
      </c>
      <c r="V2693">
        <f>T2693 * _xll.XLOOKUP(U2693,CALCULATION!$A$15:$A$17, CALCULATION!$B$15:$B$17 )</f>
        <v>300</v>
      </c>
      <c r="W2693" s="5">
        <f>O2693*T2693*_xll.XLOOKUP(U2693,CALCULATION!$A$15:$A$17, CALCULATION!$B$15:$B$17)</f>
        <v>9337.1999999999989</v>
      </c>
      <c r="X2693" s="5">
        <f>WORKSHEET[[#This Row],[Clients Total Cost]] / WORKSHEET[[#This Row],[Clients Rate per T2 (USD)]]</f>
        <v>31.123999999999995</v>
      </c>
      <c r="Y2693" s="5">
        <f>WORKSHEET[[#This Row],[Clients Rate per T2 (USD)]] - WORKSHEET[[#This Row],[Supplier Rate Per t2 (USD)]]</f>
        <v>300</v>
      </c>
      <c r="Z2693" s="5">
        <f>WORKSHEET[[#This Row],[Profit Per T]] * WORKSHEET[[#This Row],[Weight]]</f>
        <v>9337.1999999999989</v>
      </c>
      <c r="AA2693">
        <v>1</v>
      </c>
      <c r="AB2693" s="1">
        <v>6.3</v>
      </c>
      <c r="AC2693" s="1">
        <v>4.2</v>
      </c>
      <c r="AD2693" s="1">
        <v>5.25</v>
      </c>
      <c r="AE2693" s="1">
        <f>WORKSHEET[[#This Row],[Delay at toll gate in days]] +WORKSHEET[[#This Row],[Delay at workshop in days]] +WORKSHEET[[#This Row],[Delay at border in days]]</f>
        <v>15.75</v>
      </c>
    </row>
    <row r="2694" spans="1:31" x14ac:dyDescent="0.35">
      <c r="A2694" t="s">
        <v>2715</v>
      </c>
      <c r="B2694" t="s">
        <v>10</v>
      </c>
      <c r="C2694" t="s">
        <v>11</v>
      </c>
      <c r="D2694" t="s">
        <v>3620</v>
      </c>
      <c r="E2694" t="s">
        <v>3618</v>
      </c>
      <c r="F2694" t="str">
        <f>WORKSHEET[[#This Row],[Depart From]]&amp;"-"&amp;WORKSHEET[[#This Row],[Arrive To]]</f>
        <v>Zanzibar-Tripoli</v>
      </c>
      <c r="G2694" s="2">
        <v>44760</v>
      </c>
      <c r="H2694" s="2">
        <v>44779</v>
      </c>
      <c r="I2694" s="2" t="str">
        <f t="shared" si="42"/>
        <v>Delivered</v>
      </c>
      <c r="J2694" s="2" t="str">
        <f>TEXT(WORKSHEET[[#This Row],[Offloading Date]], "mmm")</f>
        <v>Aug</v>
      </c>
      <c r="K2694" s="2" t="str">
        <f>IF(OR(WORKSHEET[[#This Row],[Year]]="", ISBLANK(WORKSHEET[[#This Row],[Year]]), WORKSHEET[[#This Row],[Year]]="null"), "Exclude", "Include")</f>
        <v>Include</v>
      </c>
      <c r="L2694" t="s">
        <v>12</v>
      </c>
      <c r="M2694" t="s">
        <v>12</v>
      </c>
      <c r="N2694" t="s">
        <v>13</v>
      </c>
      <c r="O2694">
        <v>31.141999999999999</v>
      </c>
      <c r="P2694">
        <v>600</v>
      </c>
      <c r="Q2694" t="s">
        <v>14</v>
      </c>
      <c r="R2694">
        <f>P2694 * _xll.XLOOKUP(Q2694,CALCULATION!$A$15:$A$17, CALCULATION!$B$15:$B$17 )</f>
        <v>600</v>
      </c>
      <c r="S2694" s="5">
        <f>O2694*P2694*_xll.XLOOKUP(Q2694,CALCULATION!$A$15:$A$17, CALCULATION!$B$15:$B$17)</f>
        <v>18685.2</v>
      </c>
      <c r="T2694">
        <v>300</v>
      </c>
      <c r="U2694" t="s">
        <v>14</v>
      </c>
      <c r="V2694">
        <f>T2694 * _xll.XLOOKUP(U2694,CALCULATION!$A$15:$A$17, CALCULATION!$B$15:$B$17 )</f>
        <v>300</v>
      </c>
      <c r="W2694" s="5">
        <f>O2694*T2694*_xll.XLOOKUP(U2694,CALCULATION!$A$15:$A$17, CALCULATION!$B$15:$B$17)</f>
        <v>9342.6</v>
      </c>
      <c r="X2694" s="5">
        <f>WORKSHEET[[#This Row],[Clients Total Cost]] / WORKSHEET[[#This Row],[Clients Rate per T2 (USD)]]</f>
        <v>31.141999999999999</v>
      </c>
      <c r="Y2694" s="5">
        <f>WORKSHEET[[#This Row],[Clients Rate per T2 (USD)]] - WORKSHEET[[#This Row],[Supplier Rate Per t2 (USD)]]</f>
        <v>300</v>
      </c>
      <c r="Z2694" s="5">
        <f>WORKSHEET[[#This Row],[Profit Per T]] * WORKSHEET[[#This Row],[Weight]]</f>
        <v>9342.6</v>
      </c>
      <c r="AA2694">
        <v>1</v>
      </c>
      <c r="AB2694" s="1">
        <v>2.85</v>
      </c>
      <c r="AC2694" s="1">
        <v>1.9000000000000001</v>
      </c>
      <c r="AD2694" s="1">
        <v>2.375</v>
      </c>
      <c r="AE2694" s="1">
        <f>WORKSHEET[[#This Row],[Delay at toll gate in days]] +WORKSHEET[[#This Row],[Delay at workshop in days]] +WORKSHEET[[#This Row],[Delay at border in days]]</f>
        <v>7.125</v>
      </c>
    </row>
    <row r="2695" spans="1:31" x14ac:dyDescent="0.35">
      <c r="A2695" t="s">
        <v>2716</v>
      </c>
      <c r="B2695" t="s">
        <v>10</v>
      </c>
      <c r="C2695" t="s">
        <v>11</v>
      </c>
      <c r="D2695" t="s">
        <v>3620</v>
      </c>
      <c r="E2695" t="s">
        <v>3613</v>
      </c>
      <c r="F2695" t="str">
        <f>WORKSHEET[[#This Row],[Depart From]]&amp;"-"&amp;WORKSHEET[[#This Row],[Arrive To]]</f>
        <v>Zanzibar-Sanaa</v>
      </c>
      <c r="G2695" s="2">
        <v>44760</v>
      </c>
      <c r="H2695" s="2">
        <v>44779</v>
      </c>
      <c r="I2695" s="2" t="str">
        <f t="shared" si="42"/>
        <v>Delivered</v>
      </c>
      <c r="J2695" s="2" t="str">
        <f>TEXT(WORKSHEET[[#This Row],[Offloading Date]], "mmm")</f>
        <v>Aug</v>
      </c>
      <c r="K2695" s="2" t="str">
        <f>IF(OR(WORKSHEET[[#This Row],[Year]]="", ISBLANK(WORKSHEET[[#This Row],[Year]]), WORKSHEET[[#This Row],[Year]]="null"), "Exclude", "Include")</f>
        <v>Include</v>
      </c>
      <c r="L2695" t="s">
        <v>12</v>
      </c>
      <c r="M2695" t="s">
        <v>12</v>
      </c>
      <c r="N2695" t="s">
        <v>13</v>
      </c>
      <c r="O2695">
        <v>31.141999999999999</v>
      </c>
      <c r="P2695">
        <v>600</v>
      </c>
      <c r="Q2695" t="s">
        <v>14</v>
      </c>
      <c r="R2695">
        <f>P2695 * _xll.XLOOKUP(Q2695,CALCULATION!$A$15:$A$17, CALCULATION!$B$15:$B$17 )</f>
        <v>600</v>
      </c>
      <c r="S2695" s="5">
        <f>O2695*P2695*_xll.XLOOKUP(Q2695,CALCULATION!$A$15:$A$17, CALCULATION!$B$15:$B$17)</f>
        <v>18685.2</v>
      </c>
      <c r="T2695">
        <v>300</v>
      </c>
      <c r="U2695" t="s">
        <v>14</v>
      </c>
      <c r="V2695">
        <f>T2695 * _xll.XLOOKUP(U2695,CALCULATION!$A$15:$A$17, CALCULATION!$B$15:$B$17 )</f>
        <v>300</v>
      </c>
      <c r="W2695" s="5">
        <f>O2695*T2695*_xll.XLOOKUP(U2695,CALCULATION!$A$15:$A$17, CALCULATION!$B$15:$B$17)</f>
        <v>9342.6</v>
      </c>
      <c r="X2695" s="5">
        <f>WORKSHEET[[#This Row],[Clients Total Cost]] / WORKSHEET[[#This Row],[Clients Rate per T2 (USD)]]</f>
        <v>31.141999999999999</v>
      </c>
      <c r="Y2695" s="5">
        <f>WORKSHEET[[#This Row],[Clients Rate per T2 (USD)]] - WORKSHEET[[#This Row],[Supplier Rate Per t2 (USD)]]</f>
        <v>300</v>
      </c>
      <c r="Z2695" s="5">
        <f>WORKSHEET[[#This Row],[Profit Per T]] * WORKSHEET[[#This Row],[Weight]]</f>
        <v>9342.6</v>
      </c>
      <c r="AA2695">
        <v>1</v>
      </c>
      <c r="AB2695" s="1">
        <v>2.85</v>
      </c>
      <c r="AC2695" s="1">
        <v>1.9000000000000001</v>
      </c>
      <c r="AD2695" s="1">
        <v>2.375</v>
      </c>
      <c r="AE2695" s="1">
        <f>WORKSHEET[[#This Row],[Delay at toll gate in days]] +WORKSHEET[[#This Row],[Delay at workshop in days]] +WORKSHEET[[#This Row],[Delay at border in days]]</f>
        <v>7.125</v>
      </c>
    </row>
    <row r="2696" spans="1:31" x14ac:dyDescent="0.35">
      <c r="A2696" t="s">
        <v>2717</v>
      </c>
      <c r="B2696" t="s">
        <v>10</v>
      </c>
      <c r="C2696" t="s">
        <v>11</v>
      </c>
      <c r="D2696" t="s">
        <v>3619</v>
      </c>
      <c r="E2696" t="s">
        <v>3618</v>
      </c>
      <c r="F2696" t="str">
        <f>WORKSHEET[[#This Row],[Depart From]]&amp;"-"&amp;WORKSHEET[[#This Row],[Arrive To]]</f>
        <v>Addis Ababa-Tripoli</v>
      </c>
      <c r="G2696" s="2">
        <v>44760</v>
      </c>
      <c r="H2696" s="2">
        <v>44779</v>
      </c>
      <c r="I2696" s="2" t="str">
        <f t="shared" si="42"/>
        <v>Delivered</v>
      </c>
      <c r="J2696" s="2" t="str">
        <f>TEXT(WORKSHEET[[#This Row],[Offloading Date]], "mmm")</f>
        <v>Aug</v>
      </c>
      <c r="K2696" s="2" t="str">
        <f>IF(OR(WORKSHEET[[#This Row],[Year]]="", ISBLANK(WORKSHEET[[#This Row],[Year]]), WORKSHEET[[#This Row],[Year]]="null"), "Exclude", "Include")</f>
        <v>Include</v>
      </c>
      <c r="L2696" t="s">
        <v>12</v>
      </c>
      <c r="M2696" t="s">
        <v>12</v>
      </c>
      <c r="N2696" t="s">
        <v>13</v>
      </c>
      <c r="O2696">
        <v>31.141999999999999</v>
      </c>
      <c r="P2696">
        <v>600</v>
      </c>
      <c r="Q2696" t="s">
        <v>14</v>
      </c>
      <c r="R2696">
        <f>P2696 * _xll.XLOOKUP(Q2696,CALCULATION!$A$15:$A$17, CALCULATION!$B$15:$B$17 )</f>
        <v>600</v>
      </c>
      <c r="S2696" s="5">
        <f>O2696*P2696*_xll.XLOOKUP(Q2696,CALCULATION!$A$15:$A$17, CALCULATION!$B$15:$B$17)</f>
        <v>18685.2</v>
      </c>
      <c r="T2696">
        <v>300</v>
      </c>
      <c r="U2696" t="s">
        <v>14</v>
      </c>
      <c r="V2696">
        <f>T2696 * _xll.XLOOKUP(U2696,CALCULATION!$A$15:$A$17, CALCULATION!$B$15:$B$17 )</f>
        <v>300</v>
      </c>
      <c r="W2696" s="5">
        <f>O2696*T2696*_xll.XLOOKUP(U2696,CALCULATION!$A$15:$A$17, CALCULATION!$B$15:$B$17)</f>
        <v>9342.6</v>
      </c>
      <c r="X2696" s="5">
        <f>WORKSHEET[[#This Row],[Clients Total Cost]] / WORKSHEET[[#This Row],[Clients Rate per T2 (USD)]]</f>
        <v>31.141999999999999</v>
      </c>
      <c r="Y2696" s="5">
        <f>WORKSHEET[[#This Row],[Clients Rate per T2 (USD)]] - WORKSHEET[[#This Row],[Supplier Rate Per t2 (USD)]]</f>
        <v>300</v>
      </c>
      <c r="Z2696" s="5">
        <f>WORKSHEET[[#This Row],[Profit Per T]] * WORKSHEET[[#This Row],[Weight]]</f>
        <v>9342.6</v>
      </c>
      <c r="AA2696">
        <v>1</v>
      </c>
      <c r="AB2696" s="1">
        <v>2.85</v>
      </c>
      <c r="AC2696" s="1">
        <v>1.9000000000000001</v>
      </c>
      <c r="AD2696" s="1">
        <v>2.375</v>
      </c>
      <c r="AE2696" s="1">
        <f>WORKSHEET[[#This Row],[Delay at toll gate in days]] +WORKSHEET[[#This Row],[Delay at workshop in days]] +WORKSHEET[[#This Row],[Delay at border in days]]</f>
        <v>7.125</v>
      </c>
    </row>
    <row r="2697" spans="1:31" x14ac:dyDescent="0.35">
      <c r="A2697" t="s">
        <v>2718</v>
      </c>
      <c r="B2697" t="s">
        <v>10</v>
      </c>
      <c r="C2697" t="s">
        <v>11</v>
      </c>
      <c r="D2697" t="s">
        <v>3620</v>
      </c>
      <c r="E2697" t="s">
        <v>3618</v>
      </c>
      <c r="F2697" t="str">
        <f>WORKSHEET[[#This Row],[Depart From]]&amp;"-"&amp;WORKSHEET[[#This Row],[Arrive To]]</f>
        <v>Zanzibar-Tripoli</v>
      </c>
      <c r="G2697" s="2">
        <v>44768</v>
      </c>
      <c r="H2697" s="2">
        <v>44791</v>
      </c>
      <c r="I2697" s="2" t="str">
        <f t="shared" si="42"/>
        <v>Delivered</v>
      </c>
      <c r="J2697" s="2" t="str">
        <f>TEXT(WORKSHEET[[#This Row],[Offloading Date]], "mmm")</f>
        <v>Aug</v>
      </c>
      <c r="K2697" s="2" t="str">
        <f>IF(OR(WORKSHEET[[#This Row],[Year]]="", ISBLANK(WORKSHEET[[#This Row],[Year]]), WORKSHEET[[#This Row],[Year]]="null"), "Exclude", "Include")</f>
        <v>Include</v>
      </c>
      <c r="L2697" t="s">
        <v>12</v>
      </c>
      <c r="M2697" t="s">
        <v>12</v>
      </c>
      <c r="N2697" t="s">
        <v>13</v>
      </c>
      <c r="O2697">
        <v>31.141999999999999</v>
      </c>
      <c r="P2697">
        <v>600</v>
      </c>
      <c r="Q2697" t="s">
        <v>14</v>
      </c>
      <c r="R2697">
        <f>P2697 * _xll.XLOOKUP(Q2697,CALCULATION!$A$15:$A$17, CALCULATION!$B$15:$B$17 )</f>
        <v>600</v>
      </c>
      <c r="S2697" s="5">
        <f>O2697*P2697*_xll.XLOOKUP(Q2697,CALCULATION!$A$15:$A$17, CALCULATION!$B$15:$B$17)</f>
        <v>18685.2</v>
      </c>
      <c r="T2697">
        <v>300</v>
      </c>
      <c r="U2697" t="s">
        <v>14</v>
      </c>
      <c r="V2697">
        <f>T2697 * _xll.XLOOKUP(U2697,CALCULATION!$A$15:$A$17, CALCULATION!$B$15:$B$17 )</f>
        <v>300</v>
      </c>
      <c r="W2697" s="5">
        <f>O2697*T2697*_xll.XLOOKUP(U2697,CALCULATION!$A$15:$A$17, CALCULATION!$B$15:$B$17)</f>
        <v>9342.6</v>
      </c>
      <c r="X2697" s="5">
        <f>WORKSHEET[[#This Row],[Clients Total Cost]] / WORKSHEET[[#This Row],[Clients Rate per T2 (USD)]]</f>
        <v>31.141999999999999</v>
      </c>
      <c r="Y2697" s="5">
        <f>WORKSHEET[[#This Row],[Clients Rate per T2 (USD)]] - WORKSHEET[[#This Row],[Supplier Rate Per t2 (USD)]]</f>
        <v>300</v>
      </c>
      <c r="Z2697" s="5">
        <f>WORKSHEET[[#This Row],[Profit Per T]] * WORKSHEET[[#This Row],[Weight]]</f>
        <v>9342.6</v>
      </c>
      <c r="AA2697">
        <v>1</v>
      </c>
      <c r="AB2697" s="1">
        <v>3.4499999999999997</v>
      </c>
      <c r="AC2697" s="1">
        <v>2.3000000000000003</v>
      </c>
      <c r="AD2697" s="1">
        <v>2.875</v>
      </c>
      <c r="AE2697" s="1">
        <f>WORKSHEET[[#This Row],[Delay at toll gate in days]] +WORKSHEET[[#This Row],[Delay at workshop in days]] +WORKSHEET[[#This Row],[Delay at border in days]]</f>
        <v>8.625</v>
      </c>
    </row>
    <row r="2698" spans="1:31" x14ac:dyDescent="0.35">
      <c r="A2698" t="s">
        <v>2719</v>
      </c>
      <c r="B2698" t="s">
        <v>10</v>
      </c>
      <c r="C2698" t="s">
        <v>11</v>
      </c>
      <c r="D2698" t="s">
        <v>3616</v>
      </c>
      <c r="E2698" t="s">
        <v>3618</v>
      </c>
      <c r="F2698" t="str">
        <f>WORKSHEET[[#This Row],[Depart From]]&amp;"-"&amp;WORKSHEET[[#This Row],[Arrive To]]</f>
        <v>Marrakech-Tripoli</v>
      </c>
      <c r="G2698" s="2">
        <v>44776</v>
      </c>
      <c r="H2698" s="2">
        <v>44797</v>
      </c>
      <c r="I2698" s="2" t="str">
        <f t="shared" si="42"/>
        <v>Delivered</v>
      </c>
      <c r="J2698" s="2" t="str">
        <f>TEXT(WORKSHEET[[#This Row],[Offloading Date]], "mmm")</f>
        <v>Aug</v>
      </c>
      <c r="K2698" s="2" t="str">
        <f>IF(OR(WORKSHEET[[#This Row],[Year]]="", ISBLANK(WORKSHEET[[#This Row],[Year]]), WORKSHEET[[#This Row],[Year]]="null"), "Exclude", "Include")</f>
        <v>Include</v>
      </c>
      <c r="L2698" t="s">
        <v>12</v>
      </c>
      <c r="M2698" t="s">
        <v>12</v>
      </c>
      <c r="N2698" t="s">
        <v>13</v>
      </c>
      <c r="O2698">
        <v>31.141999999999999</v>
      </c>
      <c r="P2698">
        <v>600</v>
      </c>
      <c r="Q2698" t="s">
        <v>14</v>
      </c>
      <c r="R2698">
        <f>P2698 * _xll.XLOOKUP(Q2698,CALCULATION!$A$15:$A$17, CALCULATION!$B$15:$B$17 )</f>
        <v>600</v>
      </c>
      <c r="S2698" s="5">
        <f>O2698*P2698*_xll.XLOOKUP(Q2698,CALCULATION!$A$15:$A$17, CALCULATION!$B$15:$B$17)</f>
        <v>18685.2</v>
      </c>
      <c r="T2698">
        <v>300</v>
      </c>
      <c r="U2698" t="s">
        <v>14</v>
      </c>
      <c r="V2698">
        <f>T2698 * _xll.XLOOKUP(U2698,CALCULATION!$A$15:$A$17, CALCULATION!$B$15:$B$17 )</f>
        <v>300</v>
      </c>
      <c r="W2698" s="5">
        <f>O2698*T2698*_xll.XLOOKUP(U2698,CALCULATION!$A$15:$A$17, CALCULATION!$B$15:$B$17)</f>
        <v>9342.6</v>
      </c>
      <c r="X2698" s="5">
        <f>WORKSHEET[[#This Row],[Clients Total Cost]] / WORKSHEET[[#This Row],[Clients Rate per T2 (USD)]]</f>
        <v>31.141999999999999</v>
      </c>
      <c r="Y2698" s="5">
        <f>WORKSHEET[[#This Row],[Clients Rate per T2 (USD)]] - WORKSHEET[[#This Row],[Supplier Rate Per t2 (USD)]]</f>
        <v>300</v>
      </c>
      <c r="Z2698" s="5">
        <f>WORKSHEET[[#This Row],[Profit Per T]] * WORKSHEET[[#This Row],[Weight]]</f>
        <v>9342.6</v>
      </c>
      <c r="AA2698">
        <v>1</v>
      </c>
      <c r="AB2698" s="1">
        <v>3.15</v>
      </c>
      <c r="AC2698" s="1">
        <v>2.1</v>
      </c>
      <c r="AD2698" s="1">
        <v>2.625</v>
      </c>
      <c r="AE2698" s="1">
        <f>WORKSHEET[[#This Row],[Delay at toll gate in days]] +WORKSHEET[[#This Row],[Delay at workshop in days]] +WORKSHEET[[#This Row],[Delay at border in days]]</f>
        <v>7.875</v>
      </c>
    </row>
    <row r="2699" spans="1:31" x14ac:dyDescent="0.35">
      <c r="A2699" t="s">
        <v>2720</v>
      </c>
      <c r="B2699" t="s">
        <v>10</v>
      </c>
      <c r="C2699" t="s">
        <v>11</v>
      </c>
      <c r="D2699" t="s">
        <v>3620</v>
      </c>
      <c r="E2699" t="s">
        <v>3612</v>
      </c>
      <c r="F2699" t="str">
        <f>WORKSHEET[[#This Row],[Depart From]]&amp;"-"&amp;WORKSHEET[[#This Row],[Arrive To]]</f>
        <v>Zanzibar-Victoria</v>
      </c>
      <c r="G2699" s="2">
        <v>44776</v>
      </c>
      <c r="H2699" s="2">
        <v>44797</v>
      </c>
      <c r="I2699" s="2" t="str">
        <f t="shared" si="42"/>
        <v>Delivered</v>
      </c>
      <c r="J2699" s="2" t="str">
        <f>TEXT(WORKSHEET[[#This Row],[Offloading Date]], "mmm")</f>
        <v>Aug</v>
      </c>
      <c r="K2699" s="2" t="str">
        <f>IF(OR(WORKSHEET[[#This Row],[Year]]="", ISBLANK(WORKSHEET[[#This Row],[Year]]), WORKSHEET[[#This Row],[Year]]="null"), "Exclude", "Include")</f>
        <v>Include</v>
      </c>
      <c r="L2699" t="s">
        <v>12</v>
      </c>
      <c r="M2699" t="s">
        <v>12</v>
      </c>
      <c r="N2699" t="s">
        <v>13</v>
      </c>
      <c r="O2699">
        <v>31.141999999999999</v>
      </c>
      <c r="P2699">
        <v>600</v>
      </c>
      <c r="Q2699" t="s">
        <v>14</v>
      </c>
      <c r="R2699">
        <f>P2699 * _xll.XLOOKUP(Q2699,CALCULATION!$A$15:$A$17, CALCULATION!$B$15:$B$17 )</f>
        <v>600</v>
      </c>
      <c r="S2699" s="5">
        <f>O2699*P2699*_xll.XLOOKUP(Q2699,CALCULATION!$A$15:$A$17, CALCULATION!$B$15:$B$17)</f>
        <v>18685.2</v>
      </c>
      <c r="T2699">
        <v>300</v>
      </c>
      <c r="U2699" t="s">
        <v>14</v>
      </c>
      <c r="V2699">
        <f>T2699 * _xll.XLOOKUP(U2699,CALCULATION!$A$15:$A$17, CALCULATION!$B$15:$B$17 )</f>
        <v>300</v>
      </c>
      <c r="W2699" s="5">
        <f>O2699*T2699*_xll.XLOOKUP(U2699,CALCULATION!$A$15:$A$17, CALCULATION!$B$15:$B$17)</f>
        <v>9342.6</v>
      </c>
      <c r="X2699" s="5">
        <f>WORKSHEET[[#This Row],[Clients Total Cost]] / WORKSHEET[[#This Row],[Clients Rate per T2 (USD)]]</f>
        <v>31.141999999999999</v>
      </c>
      <c r="Y2699" s="5">
        <f>WORKSHEET[[#This Row],[Clients Rate per T2 (USD)]] - WORKSHEET[[#This Row],[Supplier Rate Per t2 (USD)]]</f>
        <v>300</v>
      </c>
      <c r="Z2699" s="5">
        <f>WORKSHEET[[#This Row],[Profit Per T]] * WORKSHEET[[#This Row],[Weight]]</f>
        <v>9342.6</v>
      </c>
      <c r="AA2699">
        <v>1</v>
      </c>
      <c r="AB2699" s="1">
        <v>3.15</v>
      </c>
      <c r="AC2699" s="1">
        <v>2.1</v>
      </c>
      <c r="AD2699" s="1">
        <v>2.625</v>
      </c>
      <c r="AE2699" s="1">
        <f>WORKSHEET[[#This Row],[Delay at toll gate in days]] +WORKSHEET[[#This Row],[Delay at workshop in days]] +WORKSHEET[[#This Row],[Delay at border in days]]</f>
        <v>7.875</v>
      </c>
    </row>
    <row r="2700" spans="1:31" x14ac:dyDescent="0.35">
      <c r="A2700" t="s">
        <v>2721</v>
      </c>
      <c r="B2700" t="s">
        <v>10</v>
      </c>
      <c r="C2700" t="s">
        <v>11</v>
      </c>
      <c r="D2700" t="s">
        <v>3619</v>
      </c>
      <c r="E2700" t="s">
        <v>3613</v>
      </c>
      <c r="F2700" t="str">
        <f>WORKSHEET[[#This Row],[Depart From]]&amp;"-"&amp;WORKSHEET[[#This Row],[Arrive To]]</f>
        <v>Addis Ababa-Sanaa</v>
      </c>
      <c r="G2700" s="2">
        <v>44776</v>
      </c>
      <c r="H2700" s="2">
        <v>44797</v>
      </c>
      <c r="I2700" s="2" t="str">
        <f t="shared" si="42"/>
        <v>Delivered</v>
      </c>
      <c r="J2700" s="2" t="str">
        <f>TEXT(WORKSHEET[[#This Row],[Offloading Date]], "mmm")</f>
        <v>Aug</v>
      </c>
      <c r="K2700" s="2" t="str">
        <f>IF(OR(WORKSHEET[[#This Row],[Year]]="", ISBLANK(WORKSHEET[[#This Row],[Year]]), WORKSHEET[[#This Row],[Year]]="null"), "Exclude", "Include")</f>
        <v>Include</v>
      </c>
      <c r="L2700" t="s">
        <v>12</v>
      </c>
      <c r="M2700" t="s">
        <v>12</v>
      </c>
      <c r="N2700" t="s">
        <v>13</v>
      </c>
      <c r="O2700">
        <v>31.141999999999999</v>
      </c>
      <c r="P2700">
        <v>600</v>
      </c>
      <c r="Q2700" t="s">
        <v>14</v>
      </c>
      <c r="R2700">
        <f>P2700 * _xll.XLOOKUP(Q2700,CALCULATION!$A$15:$A$17, CALCULATION!$B$15:$B$17 )</f>
        <v>600</v>
      </c>
      <c r="S2700" s="5">
        <f>O2700*P2700*_xll.XLOOKUP(Q2700,CALCULATION!$A$15:$A$17, CALCULATION!$B$15:$B$17)</f>
        <v>18685.2</v>
      </c>
      <c r="T2700">
        <v>300</v>
      </c>
      <c r="U2700" t="s">
        <v>14</v>
      </c>
      <c r="V2700">
        <f>T2700 * _xll.XLOOKUP(U2700,CALCULATION!$A$15:$A$17, CALCULATION!$B$15:$B$17 )</f>
        <v>300</v>
      </c>
      <c r="W2700" s="5">
        <f>O2700*T2700*_xll.XLOOKUP(U2700,CALCULATION!$A$15:$A$17, CALCULATION!$B$15:$B$17)</f>
        <v>9342.6</v>
      </c>
      <c r="X2700" s="5">
        <f>WORKSHEET[[#This Row],[Clients Total Cost]] / WORKSHEET[[#This Row],[Clients Rate per T2 (USD)]]</f>
        <v>31.141999999999999</v>
      </c>
      <c r="Y2700" s="5">
        <f>WORKSHEET[[#This Row],[Clients Rate per T2 (USD)]] - WORKSHEET[[#This Row],[Supplier Rate Per t2 (USD)]]</f>
        <v>300</v>
      </c>
      <c r="Z2700" s="5">
        <f>WORKSHEET[[#This Row],[Profit Per T]] * WORKSHEET[[#This Row],[Weight]]</f>
        <v>9342.6</v>
      </c>
      <c r="AA2700">
        <v>1</v>
      </c>
      <c r="AB2700" s="1">
        <v>3.15</v>
      </c>
      <c r="AC2700" s="1">
        <v>2.1</v>
      </c>
      <c r="AD2700" s="1">
        <v>2.625</v>
      </c>
      <c r="AE2700" s="1">
        <f>WORKSHEET[[#This Row],[Delay at toll gate in days]] +WORKSHEET[[#This Row],[Delay at workshop in days]] +WORKSHEET[[#This Row],[Delay at border in days]]</f>
        <v>7.875</v>
      </c>
    </row>
    <row r="2701" spans="1:31" x14ac:dyDescent="0.35">
      <c r="A2701" t="s">
        <v>2722</v>
      </c>
      <c r="B2701" t="s">
        <v>10</v>
      </c>
      <c r="C2701" t="s">
        <v>11</v>
      </c>
      <c r="D2701" t="s">
        <v>3616</v>
      </c>
      <c r="E2701" t="s">
        <v>3614</v>
      </c>
      <c r="F2701" t="str">
        <f>WORKSHEET[[#This Row],[Depart From]]&amp;"-"&amp;WORKSHEET[[#This Row],[Arrive To]]</f>
        <v>Marrakech-Alger</v>
      </c>
      <c r="G2701" s="2">
        <v>44776</v>
      </c>
      <c r="H2701" s="2">
        <v>44797</v>
      </c>
      <c r="I2701" s="2" t="str">
        <f t="shared" si="42"/>
        <v>Delivered</v>
      </c>
      <c r="J2701" s="2" t="str">
        <f>TEXT(WORKSHEET[[#This Row],[Offloading Date]], "mmm")</f>
        <v>Aug</v>
      </c>
      <c r="K2701" s="2" t="str">
        <f>IF(OR(WORKSHEET[[#This Row],[Year]]="", ISBLANK(WORKSHEET[[#This Row],[Year]]), WORKSHEET[[#This Row],[Year]]="null"), "Exclude", "Include")</f>
        <v>Include</v>
      </c>
      <c r="L2701" t="s">
        <v>12</v>
      </c>
      <c r="M2701" t="s">
        <v>12</v>
      </c>
      <c r="N2701" t="s">
        <v>13</v>
      </c>
      <c r="O2701">
        <v>31.141999999999999</v>
      </c>
      <c r="P2701">
        <v>600</v>
      </c>
      <c r="Q2701" t="s">
        <v>14</v>
      </c>
      <c r="R2701">
        <f>P2701 * _xll.XLOOKUP(Q2701,CALCULATION!$A$15:$A$17, CALCULATION!$B$15:$B$17 )</f>
        <v>600</v>
      </c>
      <c r="S2701" s="5">
        <f>O2701*P2701*_xll.XLOOKUP(Q2701,CALCULATION!$A$15:$A$17, CALCULATION!$B$15:$B$17)</f>
        <v>18685.2</v>
      </c>
      <c r="T2701">
        <v>300</v>
      </c>
      <c r="U2701" t="s">
        <v>14</v>
      </c>
      <c r="V2701">
        <f>T2701 * _xll.XLOOKUP(U2701,CALCULATION!$A$15:$A$17, CALCULATION!$B$15:$B$17 )</f>
        <v>300</v>
      </c>
      <c r="W2701" s="5">
        <f>O2701*T2701*_xll.XLOOKUP(U2701,CALCULATION!$A$15:$A$17, CALCULATION!$B$15:$B$17)</f>
        <v>9342.6</v>
      </c>
      <c r="X2701" s="5">
        <f>WORKSHEET[[#This Row],[Clients Total Cost]] / WORKSHEET[[#This Row],[Clients Rate per T2 (USD)]]</f>
        <v>31.141999999999999</v>
      </c>
      <c r="Y2701" s="5">
        <f>WORKSHEET[[#This Row],[Clients Rate per T2 (USD)]] - WORKSHEET[[#This Row],[Supplier Rate Per t2 (USD)]]</f>
        <v>300</v>
      </c>
      <c r="Z2701" s="5">
        <f>WORKSHEET[[#This Row],[Profit Per T]] * WORKSHEET[[#This Row],[Weight]]</f>
        <v>9342.6</v>
      </c>
      <c r="AA2701">
        <v>1</v>
      </c>
      <c r="AB2701" s="1">
        <v>3.15</v>
      </c>
      <c r="AC2701" s="1">
        <v>2.1</v>
      </c>
      <c r="AD2701" s="1">
        <v>2.625</v>
      </c>
      <c r="AE2701" s="1">
        <f>WORKSHEET[[#This Row],[Delay at toll gate in days]] +WORKSHEET[[#This Row],[Delay at workshop in days]] +WORKSHEET[[#This Row],[Delay at border in days]]</f>
        <v>7.875</v>
      </c>
    </row>
    <row r="2702" spans="1:31" x14ac:dyDescent="0.35">
      <c r="A2702" t="s">
        <v>2723</v>
      </c>
      <c r="B2702" t="s">
        <v>10</v>
      </c>
      <c r="C2702" t="s">
        <v>11</v>
      </c>
      <c r="D2702" t="s">
        <v>3620</v>
      </c>
      <c r="E2702" t="s">
        <v>3613</v>
      </c>
      <c r="F2702" t="str">
        <f>WORKSHEET[[#This Row],[Depart From]]&amp;"-"&amp;WORKSHEET[[#This Row],[Arrive To]]</f>
        <v>Zanzibar-Sanaa</v>
      </c>
      <c r="G2702" s="2">
        <v>44776</v>
      </c>
      <c r="H2702" s="2">
        <v>44797</v>
      </c>
      <c r="I2702" s="2" t="str">
        <f t="shared" si="42"/>
        <v>Delivered</v>
      </c>
      <c r="J2702" s="2" t="str">
        <f>TEXT(WORKSHEET[[#This Row],[Offloading Date]], "mmm")</f>
        <v>Aug</v>
      </c>
      <c r="K2702" s="2" t="str">
        <f>IF(OR(WORKSHEET[[#This Row],[Year]]="", ISBLANK(WORKSHEET[[#This Row],[Year]]), WORKSHEET[[#This Row],[Year]]="null"), "Exclude", "Include")</f>
        <v>Include</v>
      </c>
      <c r="L2702" t="s">
        <v>12</v>
      </c>
      <c r="M2702" t="s">
        <v>12</v>
      </c>
      <c r="N2702" t="s">
        <v>13</v>
      </c>
      <c r="O2702">
        <v>31.141999999999999</v>
      </c>
      <c r="P2702">
        <v>600</v>
      </c>
      <c r="Q2702" t="s">
        <v>14</v>
      </c>
      <c r="R2702">
        <f>P2702 * _xll.XLOOKUP(Q2702,CALCULATION!$A$15:$A$17, CALCULATION!$B$15:$B$17 )</f>
        <v>600</v>
      </c>
      <c r="S2702" s="5">
        <f>O2702*P2702*_xll.XLOOKUP(Q2702,CALCULATION!$A$15:$A$17, CALCULATION!$B$15:$B$17)</f>
        <v>18685.2</v>
      </c>
      <c r="T2702">
        <v>300</v>
      </c>
      <c r="U2702" t="s">
        <v>14</v>
      </c>
      <c r="V2702">
        <f>T2702 * _xll.XLOOKUP(U2702,CALCULATION!$A$15:$A$17, CALCULATION!$B$15:$B$17 )</f>
        <v>300</v>
      </c>
      <c r="W2702" s="5">
        <f>O2702*T2702*_xll.XLOOKUP(U2702,CALCULATION!$A$15:$A$17, CALCULATION!$B$15:$B$17)</f>
        <v>9342.6</v>
      </c>
      <c r="X2702" s="5">
        <f>WORKSHEET[[#This Row],[Clients Total Cost]] / WORKSHEET[[#This Row],[Clients Rate per T2 (USD)]]</f>
        <v>31.141999999999999</v>
      </c>
      <c r="Y2702" s="5">
        <f>WORKSHEET[[#This Row],[Clients Rate per T2 (USD)]] - WORKSHEET[[#This Row],[Supplier Rate Per t2 (USD)]]</f>
        <v>300</v>
      </c>
      <c r="Z2702" s="5">
        <f>WORKSHEET[[#This Row],[Profit Per T]] * WORKSHEET[[#This Row],[Weight]]</f>
        <v>9342.6</v>
      </c>
      <c r="AA2702">
        <v>1</v>
      </c>
      <c r="AB2702" s="1">
        <v>3.15</v>
      </c>
      <c r="AC2702" s="1">
        <v>2.1</v>
      </c>
      <c r="AD2702" s="1">
        <v>2.625</v>
      </c>
      <c r="AE2702" s="1">
        <f>WORKSHEET[[#This Row],[Delay at toll gate in days]] +WORKSHEET[[#This Row],[Delay at workshop in days]] +WORKSHEET[[#This Row],[Delay at border in days]]</f>
        <v>7.875</v>
      </c>
    </row>
    <row r="2703" spans="1:31" x14ac:dyDescent="0.35">
      <c r="A2703" t="s">
        <v>2724</v>
      </c>
      <c r="B2703" t="s">
        <v>10</v>
      </c>
      <c r="C2703" t="s">
        <v>68</v>
      </c>
      <c r="D2703" t="s">
        <v>3615</v>
      </c>
      <c r="E2703" t="s">
        <v>3612</v>
      </c>
      <c r="F2703" t="str">
        <f>WORKSHEET[[#This Row],[Depart From]]&amp;"-"&amp;WORKSHEET[[#This Row],[Arrive To]]</f>
        <v>Mombasa-Victoria</v>
      </c>
      <c r="G2703" s="2">
        <v>44778</v>
      </c>
      <c r="H2703" s="2">
        <v>44799</v>
      </c>
      <c r="I2703" s="2" t="str">
        <f t="shared" si="42"/>
        <v>Delivered</v>
      </c>
      <c r="J2703" s="2" t="str">
        <f>TEXT(WORKSHEET[[#This Row],[Offloading Date]], "mmm")</f>
        <v>Aug</v>
      </c>
      <c r="K2703" s="2" t="str">
        <f>IF(OR(WORKSHEET[[#This Row],[Year]]="", ISBLANK(WORKSHEET[[#This Row],[Year]]), WORKSHEET[[#This Row],[Year]]="null"), "Exclude", "Include")</f>
        <v>Include</v>
      </c>
      <c r="L2703" t="s">
        <v>12</v>
      </c>
      <c r="M2703" t="s">
        <v>12</v>
      </c>
      <c r="N2703" t="s">
        <v>13</v>
      </c>
      <c r="O2703">
        <v>30.06</v>
      </c>
      <c r="P2703">
        <v>600</v>
      </c>
      <c r="Q2703" t="s">
        <v>14</v>
      </c>
      <c r="R2703">
        <f>P2703 * _xll.XLOOKUP(Q2703,CALCULATION!$A$15:$A$17, CALCULATION!$B$15:$B$17 )</f>
        <v>600</v>
      </c>
      <c r="S2703" s="5">
        <f>O2703*P2703*_xll.XLOOKUP(Q2703,CALCULATION!$A$15:$A$17, CALCULATION!$B$15:$B$17)</f>
        <v>18036</v>
      </c>
      <c r="T2703">
        <v>300</v>
      </c>
      <c r="U2703" t="s">
        <v>14</v>
      </c>
      <c r="V2703">
        <f>T2703 * _xll.XLOOKUP(U2703,CALCULATION!$A$15:$A$17, CALCULATION!$B$15:$B$17 )</f>
        <v>300</v>
      </c>
      <c r="W2703" s="5">
        <f>O2703*T2703*_xll.XLOOKUP(U2703,CALCULATION!$A$15:$A$17, CALCULATION!$B$15:$B$17)</f>
        <v>9018</v>
      </c>
      <c r="X2703" s="5">
        <f>WORKSHEET[[#This Row],[Clients Total Cost]] / WORKSHEET[[#This Row],[Clients Rate per T2 (USD)]]</f>
        <v>30.06</v>
      </c>
      <c r="Y2703" s="5">
        <f>WORKSHEET[[#This Row],[Clients Rate per T2 (USD)]] - WORKSHEET[[#This Row],[Supplier Rate Per t2 (USD)]]</f>
        <v>300</v>
      </c>
      <c r="Z2703" s="5">
        <f>WORKSHEET[[#This Row],[Profit Per T]] * WORKSHEET[[#This Row],[Weight]]</f>
        <v>9018</v>
      </c>
      <c r="AA2703">
        <v>1</v>
      </c>
      <c r="AB2703" s="1">
        <v>3.15</v>
      </c>
      <c r="AC2703" s="1">
        <v>2.1</v>
      </c>
      <c r="AD2703" s="1">
        <v>2.625</v>
      </c>
      <c r="AE2703" s="1">
        <f>WORKSHEET[[#This Row],[Delay at toll gate in days]] +WORKSHEET[[#This Row],[Delay at workshop in days]] +WORKSHEET[[#This Row],[Delay at border in days]]</f>
        <v>7.875</v>
      </c>
    </row>
    <row r="2704" spans="1:31" x14ac:dyDescent="0.35">
      <c r="A2704" t="s">
        <v>2725</v>
      </c>
      <c r="B2704" t="s">
        <v>10</v>
      </c>
      <c r="C2704" t="s">
        <v>68</v>
      </c>
      <c r="D2704" t="s">
        <v>3611</v>
      </c>
      <c r="E2704" t="s">
        <v>3617</v>
      </c>
      <c r="F2704" t="str">
        <f>WORKSHEET[[#This Row],[Depart From]]&amp;"-"&amp;WORKSHEET[[#This Row],[Arrive To]]</f>
        <v>Mogadishu-Lagos</v>
      </c>
      <c r="G2704" s="2">
        <v>44778</v>
      </c>
      <c r="H2704" s="2">
        <v>44798</v>
      </c>
      <c r="I2704" s="2" t="str">
        <f t="shared" si="42"/>
        <v>Delivered</v>
      </c>
      <c r="J2704" s="2" t="str">
        <f>TEXT(WORKSHEET[[#This Row],[Offloading Date]], "mmm")</f>
        <v>Aug</v>
      </c>
      <c r="K2704" s="2" t="str">
        <f>IF(OR(WORKSHEET[[#This Row],[Year]]="", ISBLANK(WORKSHEET[[#This Row],[Year]]), WORKSHEET[[#This Row],[Year]]="null"), "Exclude", "Include")</f>
        <v>Include</v>
      </c>
      <c r="L2704" t="s">
        <v>12</v>
      </c>
      <c r="M2704" t="s">
        <v>12</v>
      </c>
      <c r="N2704" t="s">
        <v>13</v>
      </c>
      <c r="O2704">
        <v>30.06</v>
      </c>
      <c r="P2704">
        <v>600</v>
      </c>
      <c r="Q2704" t="s">
        <v>14</v>
      </c>
      <c r="R2704">
        <f>P2704 * _xll.XLOOKUP(Q2704,CALCULATION!$A$15:$A$17, CALCULATION!$B$15:$B$17 )</f>
        <v>600</v>
      </c>
      <c r="S2704" s="5">
        <f>O2704*P2704*_xll.XLOOKUP(Q2704,CALCULATION!$A$15:$A$17, CALCULATION!$B$15:$B$17)</f>
        <v>18036</v>
      </c>
      <c r="T2704">
        <v>300</v>
      </c>
      <c r="U2704" t="s">
        <v>14</v>
      </c>
      <c r="V2704">
        <f>T2704 * _xll.XLOOKUP(U2704,CALCULATION!$A$15:$A$17, CALCULATION!$B$15:$B$17 )</f>
        <v>300</v>
      </c>
      <c r="W2704" s="5">
        <f>O2704*T2704*_xll.XLOOKUP(U2704,CALCULATION!$A$15:$A$17, CALCULATION!$B$15:$B$17)</f>
        <v>9018</v>
      </c>
      <c r="X2704" s="5">
        <f>WORKSHEET[[#This Row],[Clients Total Cost]] / WORKSHEET[[#This Row],[Clients Rate per T2 (USD)]]</f>
        <v>30.06</v>
      </c>
      <c r="Y2704" s="5">
        <f>WORKSHEET[[#This Row],[Clients Rate per T2 (USD)]] - WORKSHEET[[#This Row],[Supplier Rate Per t2 (USD)]]</f>
        <v>300</v>
      </c>
      <c r="Z2704" s="5">
        <f>WORKSHEET[[#This Row],[Profit Per T]] * WORKSHEET[[#This Row],[Weight]]</f>
        <v>9018</v>
      </c>
      <c r="AA2704">
        <v>1</v>
      </c>
      <c r="AB2704" s="1">
        <v>3</v>
      </c>
      <c r="AC2704" s="1">
        <v>2</v>
      </c>
      <c r="AD2704" s="1">
        <v>2.5</v>
      </c>
      <c r="AE2704" s="1">
        <f>WORKSHEET[[#This Row],[Delay at toll gate in days]] +WORKSHEET[[#This Row],[Delay at workshop in days]] +WORKSHEET[[#This Row],[Delay at border in days]]</f>
        <v>7.5</v>
      </c>
    </row>
    <row r="2705" spans="1:31" x14ac:dyDescent="0.35">
      <c r="A2705" t="s">
        <v>2726</v>
      </c>
      <c r="B2705" t="s">
        <v>10</v>
      </c>
      <c r="C2705" t="s">
        <v>68</v>
      </c>
      <c r="D2705" t="s">
        <v>3616</v>
      </c>
      <c r="E2705" t="s">
        <v>3618</v>
      </c>
      <c r="F2705" t="str">
        <f>WORKSHEET[[#This Row],[Depart From]]&amp;"-"&amp;WORKSHEET[[#This Row],[Arrive To]]</f>
        <v>Marrakech-Tripoli</v>
      </c>
      <c r="G2705" s="2">
        <v>44778</v>
      </c>
      <c r="H2705" s="2">
        <v>44799</v>
      </c>
      <c r="I2705" s="2" t="str">
        <f t="shared" si="42"/>
        <v>Delivered</v>
      </c>
      <c r="J2705" s="2" t="str">
        <f>TEXT(WORKSHEET[[#This Row],[Offloading Date]], "mmm")</f>
        <v>Aug</v>
      </c>
      <c r="K2705" s="2" t="str">
        <f>IF(OR(WORKSHEET[[#This Row],[Year]]="", ISBLANK(WORKSHEET[[#This Row],[Year]]), WORKSHEET[[#This Row],[Year]]="null"), "Exclude", "Include")</f>
        <v>Include</v>
      </c>
      <c r="L2705" t="s">
        <v>12</v>
      </c>
      <c r="M2705" t="s">
        <v>12</v>
      </c>
      <c r="N2705" t="s">
        <v>13</v>
      </c>
      <c r="O2705">
        <v>30.06</v>
      </c>
      <c r="P2705">
        <v>600</v>
      </c>
      <c r="Q2705" t="s">
        <v>14</v>
      </c>
      <c r="R2705">
        <f>P2705 * _xll.XLOOKUP(Q2705,CALCULATION!$A$15:$A$17, CALCULATION!$B$15:$B$17 )</f>
        <v>600</v>
      </c>
      <c r="S2705" s="5">
        <f>O2705*P2705*_xll.XLOOKUP(Q2705,CALCULATION!$A$15:$A$17, CALCULATION!$B$15:$B$17)</f>
        <v>18036</v>
      </c>
      <c r="T2705">
        <v>300</v>
      </c>
      <c r="U2705" t="s">
        <v>14</v>
      </c>
      <c r="V2705">
        <f>T2705 * _xll.XLOOKUP(U2705,CALCULATION!$A$15:$A$17, CALCULATION!$B$15:$B$17 )</f>
        <v>300</v>
      </c>
      <c r="W2705" s="5">
        <f>O2705*T2705*_xll.XLOOKUP(U2705,CALCULATION!$A$15:$A$17, CALCULATION!$B$15:$B$17)</f>
        <v>9018</v>
      </c>
      <c r="X2705" s="5">
        <f>WORKSHEET[[#This Row],[Clients Total Cost]] / WORKSHEET[[#This Row],[Clients Rate per T2 (USD)]]</f>
        <v>30.06</v>
      </c>
      <c r="Y2705" s="5">
        <f>WORKSHEET[[#This Row],[Clients Rate per T2 (USD)]] - WORKSHEET[[#This Row],[Supplier Rate Per t2 (USD)]]</f>
        <v>300</v>
      </c>
      <c r="Z2705" s="5">
        <f>WORKSHEET[[#This Row],[Profit Per T]] * WORKSHEET[[#This Row],[Weight]]</f>
        <v>9018</v>
      </c>
      <c r="AA2705">
        <v>1</v>
      </c>
      <c r="AB2705" s="1">
        <v>3.15</v>
      </c>
      <c r="AC2705" s="1">
        <v>2.1</v>
      </c>
      <c r="AD2705" s="1">
        <v>2.625</v>
      </c>
      <c r="AE2705" s="1">
        <f>WORKSHEET[[#This Row],[Delay at toll gate in days]] +WORKSHEET[[#This Row],[Delay at workshop in days]] +WORKSHEET[[#This Row],[Delay at border in days]]</f>
        <v>7.875</v>
      </c>
    </row>
    <row r="2706" spans="1:31" x14ac:dyDescent="0.35">
      <c r="A2706" t="s">
        <v>2727</v>
      </c>
      <c r="B2706" t="s">
        <v>10</v>
      </c>
      <c r="C2706" t="s">
        <v>68</v>
      </c>
      <c r="D2706" t="s">
        <v>3616</v>
      </c>
      <c r="E2706" t="s">
        <v>3613</v>
      </c>
      <c r="F2706" t="str">
        <f>WORKSHEET[[#This Row],[Depart From]]&amp;"-"&amp;WORKSHEET[[#This Row],[Arrive To]]</f>
        <v>Marrakech-Sanaa</v>
      </c>
      <c r="G2706" s="2">
        <v>44778</v>
      </c>
      <c r="H2706" s="2">
        <v>44799</v>
      </c>
      <c r="I2706" s="2" t="str">
        <f t="shared" si="42"/>
        <v>Delivered</v>
      </c>
      <c r="J2706" s="2" t="str">
        <f>TEXT(WORKSHEET[[#This Row],[Offloading Date]], "mmm")</f>
        <v>Aug</v>
      </c>
      <c r="K2706" s="2" t="str">
        <f>IF(OR(WORKSHEET[[#This Row],[Year]]="", ISBLANK(WORKSHEET[[#This Row],[Year]]), WORKSHEET[[#This Row],[Year]]="null"), "Exclude", "Include")</f>
        <v>Include</v>
      </c>
      <c r="L2706" t="s">
        <v>12</v>
      </c>
      <c r="M2706" t="s">
        <v>12</v>
      </c>
      <c r="N2706" t="s">
        <v>13</v>
      </c>
      <c r="O2706">
        <v>30.06</v>
      </c>
      <c r="P2706">
        <v>600</v>
      </c>
      <c r="Q2706" t="s">
        <v>14</v>
      </c>
      <c r="R2706">
        <f>P2706 * _xll.XLOOKUP(Q2706,CALCULATION!$A$15:$A$17, CALCULATION!$B$15:$B$17 )</f>
        <v>600</v>
      </c>
      <c r="S2706" s="5">
        <f>O2706*P2706*_xll.XLOOKUP(Q2706,CALCULATION!$A$15:$A$17, CALCULATION!$B$15:$B$17)</f>
        <v>18036</v>
      </c>
      <c r="T2706">
        <v>300</v>
      </c>
      <c r="U2706" t="s">
        <v>14</v>
      </c>
      <c r="V2706">
        <f>T2706 * _xll.XLOOKUP(U2706,CALCULATION!$A$15:$A$17, CALCULATION!$B$15:$B$17 )</f>
        <v>300</v>
      </c>
      <c r="W2706" s="5">
        <f>O2706*T2706*_xll.XLOOKUP(U2706,CALCULATION!$A$15:$A$17, CALCULATION!$B$15:$B$17)</f>
        <v>9018</v>
      </c>
      <c r="X2706" s="5">
        <f>WORKSHEET[[#This Row],[Clients Total Cost]] / WORKSHEET[[#This Row],[Clients Rate per T2 (USD)]]</f>
        <v>30.06</v>
      </c>
      <c r="Y2706" s="5">
        <f>WORKSHEET[[#This Row],[Clients Rate per T2 (USD)]] - WORKSHEET[[#This Row],[Supplier Rate Per t2 (USD)]]</f>
        <v>300</v>
      </c>
      <c r="Z2706" s="5">
        <f>WORKSHEET[[#This Row],[Profit Per T]] * WORKSHEET[[#This Row],[Weight]]</f>
        <v>9018</v>
      </c>
      <c r="AA2706">
        <v>1</v>
      </c>
      <c r="AB2706" s="1">
        <v>3.15</v>
      </c>
      <c r="AC2706" s="1">
        <v>2.1</v>
      </c>
      <c r="AD2706" s="1">
        <v>2.625</v>
      </c>
      <c r="AE2706" s="1">
        <f>WORKSHEET[[#This Row],[Delay at toll gate in days]] +WORKSHEET[[#This Row],[Delay at workshop in days]] +WORKSHEET[[#This Row],[Delay at border in days]]</f>
        <v>7.875</v>
      </c>
    </row>
    <row r="2707" spans="1:31" x14ac:dyDescent="0.35">
      <c r="A2707" t="s">
        <v>2728</v>
      </c>
      <c r="B2707" t="s">
        <v>10</v>
      </c>
      <c r="C2707" t="s">
        <v>68</v>
      </c>
      <c r="D2707" t="s">
        <v>3611</v>
      </c>
      <c r="E2707" t="s">
        <v>3618</v>
      </c>
      <c r="F2707" t="str">
        <f>WORKSHEET[[#This Row],[Depart From]]&amp;"-"&amp;WORKSHEET[[#This Row],[Arrive To]]</f>
        <v>Mogadishu-Tripoli</v>
      </c>
      <c r="G2707" s="2">
        <v>44778</v>
      </c>
      <c r="H2707" s="2">
        <v>44799</v>
      </c>
      <c r="I2707" s="2" t="str">
        <f t="shared" si="42"/>
        <v>Delivered</v>
      </c>
      <c r="J2707" s="2" t="str">
        <f>TEXT(WORKSHEET[[#This Row],[Offloading Date]], "mmm")</f>
        <v>Aug</v>
      </c>
      <c r="K2707" s="2" t="str">
        <f>IF(OR(WORKSHEET[[#This Row],[Year]]="", ISBLANK(WORKSHEET[[#This Row],[Year]]), WORKSHEET[[#This Row],[Year]]="null"), "Exclude", "Include")</f>
        <v>Include</v>
      </c>
      <c r="L2707" t="s">
        <v>12</v>
      </c>
      <c r="M2707" t="s">
        <v>12</v>
      </c>
      <c r="N2707" t="s">
        <v>13</v>
      </c>
      <c r="O2707">
        <v>30.06</v>
      </c>
      <c r="P2707">
        <v>600</v>
      </c>
      <c r="Q2707" t="s">
        <v>14</v>
      </c>
      <c r="R2707">
        <f>P2707 * _xll.XLOOKUP(Q2707,CALCULATION!$A$15:$A$17, CALCULATION!$B$15:$B$17 )</f>
        <v>600</v>
      </c>
      <c r="S2707" s="5">
        <f>O2707*P2707*_xll.XLOOKUP(Q2707,CALCULATION!$A$15:$A$17, CALCULATION!$B$15:$B$17)</f>
        <v>18036</v>
      </c>
      <c r="T2707">
        <v>300</v>
      </c>
      <c r="U2707" t="s">
        <v>14</v>
      </c>
      <c r="V2707">
        <f>T2707 * _xll.XLOOKUP(U2707,CALCULATION!$A$15:$A$17, CALCULATION!$B$15:$B$17 )</f>
        <v>300</v>
      </c>
      <c r="W2707" s="5">
        <f>O2707*T2707*_xll.XLOOKUP(U2707,CALCULATION!$A$15:$A$17, CALCULATION!$B$15:$B$17)</f>
        <v>9018</v>
      </c>
      <c r="X2707" s="5">
        <f>WORKSHEET[[#This Row],[Clients Total Cost]] / WORKSHEET[[#This Row],[Clients Rate per T2 (USD)]]</f>
        <v>30.06</v>
      </c>
      <c r="Y2707" s="5">
        <f>WORKSHEET[[#This Row],[Clients Rate per T2 (USD)]] - WORKSHEET[[#This Row],[Supplier Rate Per t2 (USD)]]</f>
        <v>300</v>
      </c>
      <c r="Z2707" s="5">
        <f>WORKSHEET[[#This Row],[Profit Per T]] * WORKSHEET[[#This Row],[Weight]]</f>
        <v>9018</v>
      </c>
      <c r="AA2707">
        <v>1</v>
      </c>
      <c r="AB2707" s="1">
        <v>3.15</v>
      </c>
      <c r="AC2707" s="1">
        <v>2.1</v>
      </c>
      <c r="AD2707" s="1">
        <v>2.625</v>
      </c>
      <c r="AE2707" s="1">
        <f>WORKSHEET[[#This Row],[Delay at toll gate in days]] +WORKSHEET[[#This Row],[Delay at workshop in days]] +WORKSHEET[[#This Row],[Delay at border in days]]</f>
        <v>7.875</v>
      </c>
    </row>
    <row r="2708" spans="1:31" x14ac:dyDescent="0.35">
      <c r="A2708" t="s">
        <v>2729</v>
      </c>
      <c r="B2708" t="s">
        <v>10</v>
      </c>
      <c r="C2708" t="s">
        <v>68</v>
      </c>
      <c r="D2708" t="s">
        <v>3616</v>
      </c>
      <c r="E2708" t="s">
        <v>3618</v>
      </c>
      <c r="F2708" t="str">
        <f>WORKSHEET[[#This Row],[Depart From]]&amp;"-"&amp;WORKSHEET[[#This Row],[Arrive To]]</f>
        <v>Marrakech-Tripoli</v>
      </c>
      <c r="G2708" s="2">
        <v>44779</v>
      </c>
      <c r="H2708" s="2">
        <v>44812</v>
      </c>
      <c r="I2708" s="2" t="str">
        <f t="shared" si="42"/>
        <v>Delivered</v>
      </c>
      <c r="J2708" s="2" t="str">
        <f>TEXT(WORKSHEET[[#This Row],[Offloading Date]], "mmm")</f>
        <v>Sep</v>
      </c>
      <c r="K2708" s="2" t="str">
        <f>IF(OR(WORKSHEET[[#This Row],[Year]]="", ISBLANK(WORKSHEET[[#This Row],[Year]]), WORKSHEET[[#This Row],[Year]]="null"), "Exclude", "Include")</f>
        <v>Include</v>
      </c>
      <c r="L2708" t="s">
        <v>12</v>
      </c>
      <c r="M2708" t="s">
        <v>583</v>
      </c>
      <c r="N2708" t="s">
        <v>13</v>
      </c>
      <c r="O2708">
        <v>30.06</v>
      </c>
      <c r="P2708">
        <v>600</v>
      </c>
      <c r="Q2708" t="s">
        <v>14</v>
      </c>
      <c r="R2708">
        <f>P2708 * _xll.XLOOKUP(Q2708,CALCULATION!$A$15:$A$17, CALCULATION!$B$15:$B$17 )</f>
        <v>600</v>
      </c>
      <c r="S2708" s="5">
        <f>O2708*P2708*_xll.XLOOKUP(Q2708,CALCULATION!$A$15:$A$17, CALCULATION!$B$15:$B$17)</f>
        <v>18036</v>
      </c>
      <c r="T2708">
        <v>300</v>
      </c>
      <c r="U2708" t="s">
        <v>14</v>
      </c>
      <c r="V2708">
        <f>T2708 * _xll.XLOOKUP(U2708,CALCULATION!$A$15:$A$17, CALCULATION!$B$15:$B$17 )</f>
        <v>300</v>
      </c>
      <c r="W2708" s="5">
        <f>O2708*T2708*_xll.XLOOKUP(U2708,CALCULATION!$A$15:$A$17, CALCULATION!$B$15:$B$17)</f>
        <v>9018</v>
      </c>
      <c r="X2708" s="5">
        <f>WORKSHEET[[#This Row],[Clients Total Cost]] / WORKSHEET[[#This Row],[Clients Rate per T2 (USD)]]</f>
        <v>30.06</v>
      </c>
      <c r="Y2708" s="5">
        <f>WORKSHEET[[#This Row],[Clients Rate per T2 (USD)]] - WORKSHEET[[#This Row],[Supplier Rate Per t2 (USD)]]</f>
        <v>300</v>
      </c>
      <c r="Z2708" s="5">
        <f>WORKSHEET[[#This Row],[Profit Per T]] * WORKSHEET[[#This Row],[Weight]]</f>
        <v>9018</v>
      </c>
      <c r="AA2708">
        <v>1</v>
      </c>
      <c r="AB2708" s="1">
        <v>4.95</v>
      </c>
      <c r="AC2708" s="1">
        <v>3.3000000000000003</v>
      </c>
      <c r="AD2708" s="1">
        <v>4.125</v>
      </c>
      <c r="AE2708" s="1">
        <f>WORKSHEET[[#This Row],[Delay at toll gate in days]] +WORKSHEET[[#This Row],[Delay at workshop in days]] +WORKSHEET[[#This Row],[Delay at border in days]]</f>
        <v>12.375</v>
      </c>
    </row>
    <row r="2709" spans="1:31" x14ac:dyDescent="0.35">
      <c r="A2709" t="s">
        <v>2730</v>
      </c>
      <c r="B2709" t="s">
        <v>10</v>
      </c>
      <c r="C2709" t="s">
        <v>68</v>
      </c>
      <c r="D2709" t="s">
        <v>3620</v>
      </c>
      <c r="E2709" t="s">
        <v>3614</v>
      </c>
      <c r="F2709" t="str">
        <f>WORKSHEET[[#This Row],[Depart From]]&amp;"-"&amp;WORKSHEET[[#This Row],[Arrive To]]</f>
        <v>Zanzibar-Alger</v>
      </c>
      <c r="G2709" s="2">
        <v>44779</v>
      </c>
      <c r="H2709" s="2">
        <v>44809</v>
      </c>
      <c r="I2709" s="2" t="str">
        <f t="shared" si="42"/>
        <v>Delivered</v>
      </c>
      <c r="J2709" s="2" t="str">
        <f>TEXT(WORKSHEET[[#This Row],[Offloading Date]], "mmm")</f>
        <v>Sep</v>
      </c>
      <c r="K2709" s="2" t="str">
        <f>IF(OR(WORKSHEET[[#This Row],[Year]]="", ISBLANK(WORKSHEET[[#This Row],[Year]]), WORKSHEET[[#This Row],[Year]]="null"), "Exclude", "Include")</f>
        <v>Include</v>
      </c>
      <c r="L2709" t="s">
        <v>12</v>
      </c>
      <c r="M2709" t="s">
        <v>583</v>
      </c>
      <c r="N2709" t="s">
        <v>13</v>
      </c>
      <c r="O2709">
        <v>30.06</v>
      </c>
      <c r="P2709">
        <v>600</v>
      </c>
      <c r="Q2709" t="s">
        <v>14</v>
      </c>
      <c r="R2709">
        <f>P2709 * _xll.XLOOKUP(Q2709,CALCULATION!$A$15:$A$17, CALCULATION!$B$15:$B$17 )</f>
        <v>600</v>
      </c>
      <c r="S2709" s="5">
        <f>O2709*P2709*_xll.XLOOKUP(Q2709,CALCULATION!$A$15:$A$17, CALCULATION!$B$15:$B$17)</f>
        <v>18036</v>
      </c>
      <c r="T2709">
        <v>300</v>
      </c>
      <c r="U2709" t="s">
        <v>14</v>
      </c>
      <c r="V2709">
        <f>T2709 * _xll.XLOOKUP(U2709,CALCULATION!$A$15:$A$17, CALCULATION!$B$15:$B$17 )</f>
        <v>300</v>
      </c>
      <c r="W2709" s="5">
        <f>O2709*T2709*_xll.XLOOKUP(U2709,CALCULATION!$A$15:$A$17, CALCULATION!$B$15:$B$17)</f>
        <v>9018</v>
      </c>
      <c r="X2709" s="5">
        <f>WORKSHEET[[#This Row],[Clients Total Cost]] / WORKSHEET[[#This Row],[Clients Rate per T2 (USD)]]</f>
        <v>30.06</v>
      </c>
      <c r="Y2709" s="5">
        <f>WORKSHEET[[#This Row],[Clients Rate per T2 (USD)]] - WORKSHEET[[#This Row],[Supplier Rate Per t2 (USD)]]</f>
        <v>300</v>
      </c>
      <c r="Z2709" s="5">
        <f>WORKSHEET[[#This Row],[Profit Per T]] * WORKSHEET[[#This Row],[Weight]]</f>
        <v>9018</v>
      </c>
      <c r="AA2709">
        <v>1</v>
      </c>
      <c r="AB2709" s="1">
        <v>4.5</v>
      </c>
      <c r="AC2709" s="1">
        <v>3</v>
      </c>
      <c r="AD2709" s="1">
        <v>3.75</v>
      </c>
      <c r="AE2709" s="1">
        <f>WORKSHEET[[#This Row],[Delay at toll gate in days]] +WORKSHEET[[#This Row],[Delay at workshop in days]] +WORKSHEET[[#This Row],[Delay at border in days]]</f>
        <v>11.25</v>
      </c>
    </row>
    <row r="2710" spans="1:31" x14ac:dyDescent="0.35">
      <c r="A2710" t="s">
        <v>2731</v>
      </c>
      <c r="B2710" t="s">
        <v>10</v>
      </c>
      <c r="C2710" t="s">
        <v>11</v>
      </c>
      <c r="D2710" t="s">
        <v>3615</v>
      </c>
      <c r="E2710" t="s">
        <v>3613</v>
      </c>
      <c r="F2710" t="str">
        <f>WORKSHEET[[#This Row],[Depart From]]&amp;"-"&amp;WORKSHEET[[#This Row],[Arrive To]]</f>
        <v>Mombasa-Sanaa</v>
      </c>
      <c r="G2710" s="2">
        <v>44813</v>
      </c>
      <c r="H2710" s="2" t="s">
        <v>3631</v>
      </c>
      <c r="I2710" s="2" t="str">
        <f t="shared" si="42"/>
        <v>Failed</v>
      </c>
      <c r="J2710" s="2" t="str">
        <f>TEXT(WORKSHEET[[#This Row],[Offloading Date]], "mmm")</f>
        <v>NULL</v>
      </c>
      <c r="K2710" s="2" t="str">
        <f>IF(OR(WORKSHEET[[#This Row],[Year]]="", ISBLANK(WORKSHEET[[#This Row],[Year]]), WORKSHEET[[#This Row],[Year]]="null"), "Exclude", "Include")</f>
        <v>Exclude</v>
      </c>
      <c r="L2710" t="s">
        <v>3624</v>
      </c>
      <c r="M2710" t="s">
        <v>3624</v>
      </c>
      <c r="N2710" t="s">
        <v>13</v>
      </c>
      <c r="O2710">
        <v>31.675000000000001</v>
      </c>
      <c r="P2710">
        <v>600</v>
      </c>
      <c r="Q2710" t="s">
        <v>14</v>
      </c>
      <c r="R2710">
        <f>P2710 * _xll.XLOOKUP(Q2710,CALCULATION!$A$15:$A$17, CALCULATION!$B$15:$B$17 )</f>
        <v>600</v>
      </c>
      <c r="S2710" s="5">
        <f>O2710*P2710*_xll.XLOOKUP(Q2710,CALCULATION!$A$15:$A$17, CALCULATION!$B$15:$B$17)</f>
        <v>19005</v>
      </c>
      <c r="T2710">
        <v>300</v>
      </c>
      <c r="U2710" t="s">
        <v>14</v>
      </c>
      <c r="V2710">
        <f>T2710 * _xll.XLOOKUP(U2710,CALCULATION!$A$15:$A$17, CALCULATION!$B$15:$B$17 )</f>
        <v>300</v>
      </c>
      <c r="W2710" s="5">
        <f>O2710*T2710*_xll.XLOOKUP(U2710,CALCULATION!$A$15:$A$17, CALCULATION!$B$15:$B$17)</f>
        <v>9502.5</v>
      </c>
      <c r="X2710" s="5">
        <f>WORKSHEET[[#This Row],[Clients Total Cost]] / WORKSHEET[[#This Row],[Clients Rate per T2 (USD)]]</f>
        <v>31.675000000000001</v>
      </c>
      <c r="Y2710" s="5">
        <f>WORKSHEET[[#This Row],[Clients Rate per T2 (USD)]] - WORKSHEET[[#This Row],[Supplier Rate Per t2 (USD)]]</f>
        <v>300</v>
      </c>
      <c r="Z2710" s="5">
        <f>WORKSHEET[[#This Row],[Profit Per T]] * WORKSHEET[[#This Row],[Weight]]</f>
        <v>9502.5</v>
      </c>
      <c r="AA2710">
        <v>0</v>
      </c>
      <c r="AB2710" s="1">
        <v>0</v>
      </c>
      <c r="AC2710" s="1">
        <v>0</v>
      </c>
      <c r="AD2710">
        <v>0</v>
      </c>
      <c r="AE2710" s="1">
        <f>WORKSHEET[[#This Row],[Delay at toll gate in days]] +WORKSHEET[[#This Row],[Delay at workshop in days]] +WORKSHEET[[#This Row],[Delay at border in days]]</f>
        <v>0</v>
      </c>
    </row>
    <row r="2711" spans="1:31" x14ac:dyDescent="0.35">
      <c r="A2711" t="s">
        <v>2732</v>
      </c>
      <c r="B2711" t="s">
        <v>10</v>
      </c>
      <c r="C2711" t="s">
        <v>11</v>
      </c>
      <c r="D2711" t="s">
        <v>3619</v>
      </c>
      <c r="E2711" t="s">
        <v>3617</v>
      </c>
      <c r="F2711" t="str">
        <f>WORKSHEET[[#This Row],[Depart From]]&amp;"-"&amp;WORKSHEET[[#This Row],[Arrive To]]</f>
        <v>Addis Ababa-Lagos</v>
      </c>
      <c r="G2711" s="2">
        <v>44813</v>
      </c>
      <c r="H2711" s="2" t="s">
        <v>3631</v>
      </c>
      <c r="I2711" s="2" t="str">
        <f t="shared" si="42"/>
        <v>Failed</v>
      </c>
      <c r="J2711" s="2" t="str">
        <f>TEXT(WORKSHEET[[#This Row],[Offloading Date]], "mmm")</f>
        <v>NULL</v>
      </c>
      <c r="K2711" s="2" t="str">
        <f>IF(OR(WORKSHEET[[#This Row],[Year]]="", ISBLANK(WORKSHEET[[#This Row],[Year]]), WORKSHEET[[#This Row],[Year]]="null"), "Exclude", "Include")</f>
        <v>Exclude</v>
      </c>
      <c r="L2711" t="s">
        <v>3624</v>
      </c>
      <c r="M2711" t="s">
        <v>3624</v>
      </c>
      <c r="N2711" t="s">
        <v>13</v>
      </c>
      <c r="O2711">
        <v>31.675000000000001</v>
      </c>
      <c r="P2711">
        <v>600</v>
      </c>
      <c r="Q2711" t="s">
        <v>14</v>
      </c>
      <c r="R2711">
        <f>P2711 * _xll.XLOOKUP(Q2711,CALCULATION!$A$15:$A$17, CALCULATION!$B$15:$B$17 )</f>
        <v>600</v>
      </c>
      <c r="S2711" s="5">
        <f>O2711*P2711*_xll.XLOOKUP(Q2711,CALCULATION!$A$15:$A$17, CALCULATION!$B$15:$B$17)</f>
        <v>19005</v>
      </c>
      <c r="T2711">
        <v>300</v>
      </c>
      <c r="U2711" t="s">
        <v>14</v>
      </c>
      <c r="V2711">
        <f>T2711 * _xll.XLOOKUP(U2711,CALCULATION!$A$15:$A$17, CALCULATION!$B$15:$B$17 )</f>
        <v>300</v>
      </c>
      <c r="W2711" s="5">
        <f>O2711*T2711*_xll.XLOOKUP(U2711,CALCULATION!$A$15:$A$17, CALCULATION!$B$15:$B$17)</f>
        <v>9502.5</v>
      </c>
      <c r="X2711" s="5">
        <f>WORKSHEET[[#This Row],[Clients Total Cost]] / WORKSHEET[[#This Row],[Clients Rate per T2 (USD)]]</f>
        <v>31.675000000000001</v>
      </c>
      <c r="Y2711" s="5">
        <f>WORKSHEET[[#This Row],[Clients Rate per T2 (USD)]] - WORKSHEET[[#This Row],[Supplier Rate Per t2 (USD)]]</f>
        <v>300</v>
      </c>
      <c r="Z2711" s="5">
        <f>WORKSHEET[[#This Row],[Profit Per T]] * WORKSHEET[[#This Row],[Weight]]</f>
        <v>9502.5</v>
      </c>
      <c r="AA2711">
        <v>0</v>
      </c>
      <c r="AB2711" s="1">
        <v>0</v>
      </c>
      <c r="AC2711" s="1">
        <v>0</v>
      </c>
      <c r="AD2711">
        <v>0</v>
      </c>
      <c r="AE2711" s="1">
        <f>WORKSHEET[[#This Row],[Delay at toll gate in days]] +WORKSHEET[[#This Row],[Delay at workshop in days]] +WORKSHEET[[#This Row],[Delay at border in days]]</f>
        <v>0</v>
      </c>
    </row>
    <row r="2712" spans="1:31" x14ac:dyDescent="0.35">
      <c r="A2712" t="s">
        <v>2733</v>
      </c>
      <c r="B2712" t="s">
        <v>10</v>
      </c>
      <c r="C2712" t="s">
        <v>11</v>
      </c>
      <c r="D2712" t="s">
        <v>3620</v>
      </c>
      <c r="E2712" t="s">
        <v>3618</v>
      </c>
      <c r="F2712" t="str">
        <f>WORKSHEET[[#This Row],[Depart From]]&amp;"-"&amp;WORKSHEET[[#This Row],[Arrive To]]</f>
        <v>Zanzibar-Tripoli</v>
      </c>
      <c r="G2712" s="2">
        <v>44814</v>
      </c>
      <c r="H2712" s="2" t="s">
        <v>3631</v>
      </c>
      <c r="I2712" s="2" t="str">
        <f t="shared" si="42"/>
        <v>Failed</v>
      </c>
      <c r="J2712" s="2" t="str">
        <f>TEXT(WORKSHEET[[#This Row],[Offloading Date]], "mmm")</f>
        <v>NULL</v>
      </c>
      <c r="K2712" s="2" t="str">
        <f>IF(OR(WORKSHEET[[#This Row],[Year]]="", ISBLANK(WORKSHEET[[#This Row],[Year]]), WORKSHEET[[#This Row],[Year]]="null"), "Exclude", "Include")</f>
        <v>Exclude</v>
      </c>
      <c r="L2712" t="s">
        <v>3624</v>
      </c>
      <c r="M2712" t="s">
        <v>3624</v>
      </c>
      <c r="N2712" t="s">
        <v>13</v>
      </c>
      <c r="O2712">
        <v>31.675000000000001</v>
      </c>
      <c r="P2712">
        <v>600</v>
      </c>
      <c r="Q2712" t="s">
        <v>14</v>
      </c>
      <c r="R2712">
        <f>P2712 * _xll.XLOOKUP(Q2712,CALCULATION!$A$15:$A$17, CALCULATION!$B$15:$B$17 )</f>
        <v>600</v>
      </c>
      <c r="S2712" s="5">
        <f>O2712*P2712*_xll.XLOOKUP(Q2712,CALCULATION!$A$15:$A$17, CALCULATION!$B$15:$B$17)</f>
        <v>19005</v>
      </c>
      <c r="T2712">
        <v>300</v>
      </c>
      <c r="U2712" t="s">
        <v>14</v>
      </c>
      <c r="V2712">
        <f>T2712 * _xll.XLOOKUP(U2712,CALCULATION!$A$15:$A$17, CALCULATION!$B$15:$B$17 )</f>
        <v>300</v>
      </c>
      <c r="W2712" s="5">
        <f>O2712*T2712*_xll.XLOOKUP(U2712,CALCULATION!$A$15:$A$17, CALCULATION!$B$15:$B$17)</f>
        <v>9502.5</v>
      </c>
      <c r="X2712" s="5">
        <f>WORKSHEET[[#This Row],[Clients Total Cost]] / WORKSHEET[[#This Row],[Clients Rate per T2 (USD)]]</f>
        <v>31.675000000000001</v>
      </c>
      <c r="Y2712" s="5">
        <f>WORKSHEET[[#This Row],[Clients Rate per T2 (USD)]] - WORKSHEET[[#This Row],[Supplier Rate Per t2 (USD)]]</f>
        <v>300</v>
      </c>
      <c r="Z2712" s="5">
        <f>WORKSHEET[[#This Row],[Profit Per T]] * WORKSHEET[[#This Row],[Weight]]</f>
        <v>9502.5</v>
      </c>
      <c r="AA2712">
        <v>0</v>
      </c>
      <c r="AB2712" s="1">
        <v>0</v>
      </c>
      <c r="AC2712" s="1">
        <v>0</v>
      </c>
      <c r="AD2712">
        <v>0</v>
      </c>
      <c r="AE2712" s="1">
        <f>WORKSHEET[[#This Row],[Delay at toll gate in days]] +WORKSHEET[[#This Row],[Delay at workshop in days]] +WORKSHEET[[#This Row],[Delay at border in days]]</f>
        <v>0</v>
      </c>
    </row>
    <row r="2713" spans="1:31" x14ac:dyDescent="0.35">
      <c r="A2713" t="s">
        <v>2734</v>
      </c>
      <c r="B2713" t="s">
        <v>10</v>
      </c>
      <c r="C2713" t="s">
        <v>11</v>
      </c>
      <c r="D2713" t="s">
        <v>3616</v>
      </c>
      <c r="E2713" t="s">
        <v>3617</v>
      </c>
      <c r="F2713" t="str">
        <f>WORKSHEET[[#This Row],[Depart From]]&amp;"-"&amp;WORKSHEET[[#This Row],[Arrive To]]</f>
        <v>Marrakech-Lagos</v>
      </c>
      <c r="G2713" s="2">
        <v>44586</v>
      </c>
      <c r="H2713" s="2">
        <v>44616</v>
      </c>
      <c r="I2713" s="2" t="str">
        <f t="shared" si="42"/>
        <v>Delivered</v>
      </c>
      <c r="J2713" s="2" t="str">
        <f>TEXT(WORKSHEET[[#This Row],[Offloading Date]], "mmm")</f>
        <v>Feb</v>
      </c>
      <c r="K2713" s="2" t="str">
        <f>IF(OR(WORKSHEET[[#This Row],[Year]]="", ISBLANK(WORKSHEET[[#This Row],[Year]]), WORKSHEET[[#This Row],[Year]]="null"), "Exclude", "Include")</f>
        <v>Include</v>
      </c>
      <c r="L2713" t="s">
        <v>16</v>
      </c>
      <c r="M2713" t="s">
        <v>12</v>
      </c>
      <c r="N2713" t="s">
        <v>13</v>
      </c>
      <c r="O2713">
        <v>15.06</v>
      </c>
      <c r="P2713">
        <v>600</v>
      </c>
      <c r="Q2713" t="s">
        <v>14</v>
      </c>
      <c r="R2713">
        <f>P2713 * _xll.XLOOKUP(Q2713,CALCULATION!$A$15:$A$17, CALCULATION!$B$15:$B$17 )</f>
        <v>600</v>
      </c>
      <c r="S2713" s="5">
        <f>O2713*P2713*_xll.XLOOKUP(Q2713,CALCULATION!$A$15:$A$17, CALCULATION!$B$15:$B$17)</f>
        <v>9036</v>
      </c>
      <c r="T2713">
        <v>300</v>
      </c>
      <c r="U2713" t="s">
        <v>14</v>
      </c>
      <c r="V2713">
        <f>T2713 * _xll.XLOOKUP(U2713,CALCULATION!$A$15:$A$17, CALCULATION!$B$15:$B$17 )</f>
        <v>300</v>
      </c>
      <c r="W2713" s="5">
        <f>O2713*T2713*_xll.XLOOKUP(U2713,CALCULATION!$A$15:$A$17, CALCULATION!$B$15:$B$17)</f>
        <v>4518</v>
      </c>
      <c r="X2713" s="5">
        <f>WORKSHEET[[#This Row],[Clients Total Cost]] / WORKSHEET[[#This Row],[Clients Rate per T2 (USD)]]</f>
        <v>15.06</v>
      </c>
      <c r="Y2713" s="5">
        <f>WORKSHEET[[#This Row],[Clients Rate per T2 (USD)]] - WORKSHEET[[#This Row],[Supplier Rate Per t2 (USD)]]</f>
        <v>300</v>
      </c>
      <c r="Z2713" s="5">
        <f>WORKSHEET[[#This Row],[Profit Per T]] * WORKSHEET[[#This Row],[Weight]]</f>
        <v>4518</v>
      </c>
      <c r="AA2713">
        <v>1</v>
      </c>
      <c r="AB2713" s="1">
        <v>4.5</v>
      </c>
      <c r="AC2713" s="1">
        <v>3</v>
      </c>
      <c r="AD2713" s="1">
        <v>3.75</v>
      </c>
      <c r="AE2713" s="1">
        <f>WORKSHEET[[#This Row],[Delay at toll gate in days]] +WORKSHEET[[#This Row],[Delay at workshop in days]] +WORKSHEET[[#This Row],[Delay at border in days]]</f>
        <v>11.25</v>
      </c>
    </row>
    <row r="2714" spans="1:31" x14ac:dyDescent="0.35">
      <c r="A2714" t="s">
        <v>2735</v>
      </c>
      <c r="B2714" t="s">
        <v>10</v>
      </c>
      <c r="C2714" t="s">
        <v>11</v>
      </c>
      <c r="D2714" t="s">
        <v>3611</v>
      </c>
      <c r="E2714" t="s">
        <v>3618</v>
      </c>
      <c r="F2714" t="str">
        <f>WORKSHEET[[#This Row],[Depart From]]&amp;"-"&amp;WORKSHEET[[#This Row],[Arrive To]]</f>
        <v>Mogadishu-Tripoli</v>
      </c>
      <c r="G2714" s="2">
        <v>44742</v>
      </c>
      <c r="H2714" s="2">
        <v>44762</v>
      </c>
      <c r="I2714" s="2" t="str">
        <f t="shared" si="42"/>
        <v>Delivered</v>
      </c>
      <c r="J2714" s="2" t="str">
        <f>TEXT(WORKSHEET[[#This Row],[Offloading Date]], "mmm")</f>
        <v>Jul</v>
      </c>
      <c r="K2714" s="2" t="str">
        <f>IF(OR(WORKSHEET[[#This Row],[Year]]="", ISBLANK(WORKSHEET[[#This Row],[Year]]), WORKSHEET[[#This Row],[Year]]="null"), "Exclude", "Include")</f>
        <v>Include</v>
      </c>
      <c r="L2714" t="s">
        <v>12</v>
      </c>
      <c r="M2714" t="s">
        <v>12</v>
      </c>
      <c r="N2714" t="s">
        <v>13</v>
      </c>
      <c r="O2714">
        <v>25.34</v>
      </c>
      <c r="P2714">
        <v>600</v>
      </c>
      <c r="Q2714" t="s">
        <v>14</v>
      </c>
      <c r="R2714">
        <f>P2714 * _xll.XLOOKUP(Q2714,CALCULATION!$A$15:$A$17, CALCULATION!$B$15:$B$17 )</f>
        <v>600</v>
      </c>
      <c r="S2714" s="5">
        <f>O2714*P2714*_xll.XLOOKUP(Q2714,CALCULATION!$A$15:$A$17, CALCULATION!$B$15:$B$17)</f>
        <v>15204</v>
      </c>
      <c r="T2714">
        <v>300</v>
      </c>
      <c r="U2714" t="s">
        <v>14</v>
      </c>
      <c r="V2714">
        <f>T2714 * _xll.XLOOKUP(U2714,CALCULATION!$A$15:$A$17, CALCULATION!$B$15:$B$17 )</f>
        <v>300</v>
      </c>
      <c r="W2714" s="5">
        <f>O2714*T2714*_xll.XLOOKUP(U2714,CALCULATION!$A$15:$A$17, CALCULATION!$B$15:$B$17)</f>
        <v>7602</v>
      </c>
      <c r="X2714" s="5">
        <f>WORKSHEET[[#This Row],[Clients Total Cost]] / WORKSHEET[[#This Row],[Clients Rate per T2 (USD)]]</f>
        <v>25.34</v>
      </c>
      <c r="Y2714" s="5">
        <f>WORKSHEET[[#This Row],[Clients Rate per T2 (USD)]] - WORKSHEET[[#This Row],[Supplier Rate Per t2 (USD)]]</f>
        <v>300</v>
      </c>
      <c r="Z2714" s="5">
        <f>WORKSHEET[[#This Row],[Profit Per T]] * WORKSHEET[[#This Row],[Weight]]</f>
        <v>7602</v>
      </c>
      <c r="AA2714">
        <v>1</v>
      </c>
      <c r="AB2714" s="1">
        <v>3</v>
      </c>
      <c r="AC2714" s="1">
        <v>2</v>
      </c>
      <c r="AD2714" s="1">
        <v>2.5</v>
      </c>
      <c r="AE2714" s="1">
        <f>WORKSHEET[[#This Row],[Delay at toll gate in days]] +WORKSHEET[[#This Row],[Delay at workshop in days]] +WORKSHEET[[#This Row],[Delay at border in days]]</f>
        <v>7.5</v>
      </c>
    </row>
    <row r="2715" spans="1:31" x14ac:dyDescent="0.35">
      <c r="A2715" t="s">
        <v>2736</v>
      </c>
      <c r="B2715" t="s">
        <v>10</v>
      </c>
      <c r="C2715" t="s">
        <v>11</v>
      </c>
      <c r="D2715" t="s">
        <v>3620</v>
      </c>
      <c r="E2715" t="s">
        <v>3612</v>
      </c>
      <c r="F2715" t="str">
        <f>WORKSHEET[[#This Row],[Depart From]]&amp;"-"&amp;WORKSHEET[[#This Row],[Arrive To]]</f>
        <v>Zanzibar-Victoria</v>
      </c>
      <c r="G2715" s="2">
        <v>44743</v>
      </c>
      <c r="H2715" s="2">
        <v>44762</v>
      </c>
      <c r="I2715" s="2" t="str">
        <f t="shared" si="42"/>
        <v>Delivered</v>
      </c>
      <c r="J2715" s="2" t="str">
        <f>TEXT(WORKSHEET[[#This Row],[Offloading Date]], "mmm")</f>
        <v>Jul</v>
      </c>
      <c r="K2715" s="2" t="str">
        <f>IF(OR(WORKSHEET[[#This Row],[Year]]="", ISBLANK(WORKSHEET[[#This Row],[Year]]), WORKSHEET[[#This Row],[Year]]="null"), "Exclude", "Include")</f>
        <v>Include</v>
      </c>
      <c r="L2715" t="s">
        <v>12</v>
      </c>
      <c r="M2715" t="s">
        <v>12</v>
      </c>
      <c r="N2715" t="s">
        <v>13</v>
      </c>
      <c r="O2715">
        <v>25.34</v>
      </c>
      <c r="P2715">
        <v>600</v>
      </c>
      <c r="Q2715" t="s">
        <v>14</v>
      </c>
      <c r="R2715">
        <f>P2715 * _xll.XLOOKUP(Q2715,CALCULATION!$A$15:$A$17, CALCULATION!$B$15:$B$17 )</f>
        <v>600</v>
      </c>
      <c r="S2715" s="5">
        <f>O2715*P2715*_xll.XLOOKUP(Q2715,CALCULATION!$A$15:$A$17, CALCULATION!$B$15:$B$17)</f>
        <v>15204</v>
      </c>
      <c r="T2715">
        <v>300</v>
      </c>
      <c r="U2715" t="s">
        <v>14</v>
      </c>
      <c r="V2715">
        <f>T2715 * _xll.XLOOKUP(U2715,CALCULATION!$A$15:$A$17, CALCULATION!$B$15:$B$17 )</f>
        <v>300</v>
      </c>
      <c r="W2715" s="5">
        <f>O2715*T2715*_xll.XLOOKUP(U2715,CALCULATION!$A$15:$A$17, CALCULATION!$B$15:$B$17)</f>
        <v>7602</v>
      </c>
      <c r="X2715" s="5">
        <f>WORKSHEET[[#This Row],[Clients Total Cost]] / WORKSHEET[[#This Row],[Clients Rate per T2 (USD)]]</f>
        <v>25.34</v>
      </c>
      <c r="Y2715" s="5">
        <f>WORKSHEET[[#This Row],[Clients Rate per T2 (USD)]] - WORKSHEET[[#This Row],[Supplier Rate Per t2 (USD)]]</f>
        <v>300</v>
      </c>
      <c r="Z2715" s="5">
        <f>WORKSHEET[[#This Row],[Profit Per T]] * WORKSHEET[[#This Row],[Weight]]</f>
        <v>7602</v>
      </c>
      <c r="AA2715">
        <v>1</v>
      </c>
      <c r="AB2715" s="1">
        <v>2.85</v>
      </c>
      <c r="AC2715" s="1">
        <v>1.9000000000000001</v>
      </c>
      <c r="AD2715" s="1">
        <v>2.375</v>
      </c>
      <c r="AE2715" s="1">
        <f>WORKSHEET[[#This Row],[Delay at toll gate in days]] +WORKSHEET[[#This Row],[Delay at workshop in days]] +WORKSHEET[[#This Row],[Delay at border in days]]</f>
        <v>7.125</v>
      </c>
    </row>
    <row r="2716" spans="1:31" x14ac:dyDescent="0.35">
      <c r="A2716" t="s">
        <v>2737</v>
      </c>
      <c r="B2716" t="s">
        <v>10</v>
      </c>
      <c r="C2716" t="s">
        <v>11</v>
      </c>
      <c r="D2716" t="s">
        <v>3615</v>
      </c>
      <c r="E2716" t="s">
        <v>3613</v>
      </c>
      <c r="F2716" t="str">
        <f>WORKSHEET[[#This Row],[Depart From]]&amp;"-"&amp;WORKSHEET[[#This Row],[Arrive To]]</f>
        <v>Mombasa-Sanaa</v>
      </c>
      <c r="G2716" s="2">
        <v>44734</v>
      </c>
      <c r="H2716" s="2">
        <v>44754</v>
      </c>
      <c r="I2716" s="2" t="str">
        <f t="shared" si="42"/>
        <v>Delivered</v>
      </c>
      <c r="J2716" s="2" t="str">
        <f>TEXT(WORKSHEET[[#This Row],[Offloading Date]], "mmm")</f>
        <v>Jul</v>
      </c>
      <c r="K2716" s="2" t="str">
        <f>IF(OR(WORKSHEET[[#This Row],[Year]]="", ISBLANK(WORKSHEET[[#This Row],[Year]]), WORKSHEET[[#This Row],[Year]]="null"), "Exclude", "Include")</f>
        <v>Include</v>
      </c>
      <c r="L2716" t="s">
        <v>12</v>
      </c>
      <c r="M2716" t="s">
        <v>12</v>
      </c>
      <c r="N2716" t="s">
        <v>13</v>
      </c>
      <c r="O2716">
        <v>30.77</v>
      </c>
      <c r="P2716">
        <v>600</v>
      </c>
      <c r="Q2716" t="s">
        <v>14</v>
      </c>
      <c r="R2716">
        <f>P2716 * _xll.XLOOKUP(Q2716,CALCULATION!$A$15:$A$17, CALCULATION!$B$15:$B$17 )</f>
        <v>600</v>
      </c>
      <c r="S2716" s="5">
        <f>O2716*P2716*_xll.XLOOKUP(Q2716,CALCULATION!$A$15:$A$17, CALCULATION!$B$15:$B$17)</f>
        <v>18462</v>
      </c>
      <c r="T2716">
        <v>300</v>
      </c>
      <c r="U2716" t="s">
        <v>14</v>
      </c>
      <c r="V2716">
        <f>T2716 * _xll.XLOOKUP(U2716,CALCULATION!$A$15:$A$17, CALCULATION!$B$15:$B$17 )</f>
        <v>300</v>
      </c>
      <c r="W2716" s="5">
        <f>O2716*T2716*_xll.XLOOKUP(U2716,CALCULATION!$A$15:$A$17, CALCULATION!$B$15:$B$17)</f>
        <v>9231</v>
      </c>
      <c r="X2716" s="5">
        <f>WORKSHEET[[#This Row],[Clients Total Cost]] / WORKSHEET[[#This Row],[Clients Rate per T2 (USD)]]</f>
        <v>30.77</v>
      </c>
      <c r="Y2716" s="5">
        <f>WORKSHEET[[#This Row],[Clients Rate per T2 (USD)]] - WORKSHEET[[#This Row],[Supplier Rate Per t2 (USD)]]</f>
        <v>300</v>
      </c>
      <c r="Z2716" s="5">
        <f>WORKSHEET[[#This Row],[Profit Per T]] * WORKSHEET[[#This Row],[Weight]]</f>
        <v>9231</v>
      </c>
      <c r="AA2716">
        <v>1</v>
      </c>
      <c r="AB2716" s="1">
        <v>3</v>
      </c>
      <c r="AC2716" s="1">
        <v>2</v>
      </c>
      <c r="AD2716" s="1">
        <v>2.5</v>
      </c>
      <c r="AE2716" s="1">
        <f>WORKSHEET[[#This Row],[Delay at toll gate in days]] +WORKSHEET[[#This Row],[Delay at workshop in days]] +WORKSHEET[[#This Row],[Delay at border in days]]</f>
        <v>7.5</v>
      </c>
    </row>
    <row r="2717" spans="1:31" x14ac:dyDescent="0.35">
      <c r="A2717" t="s">
        <v>2738</v>
      </c>
      <c r="B2717" t="s">
        <v>10</v>
      </c>
      <c r="C2717" t="s">
        <v>11</v>
      </c>
      <c r="D2717" t="s">
        <v>3619</v>
      </c>
      <c r="E2717" t="s">
        <v>3612</v>
      </c>
      <c r="F2717" t="str">
        <f>WORKSHEET[[#This Row],[Depart From]]&amp;"-"&amp;WORKSHEET[[#This Row],[Arrive To]]</f>
        <v>Addis Ababa-Victoria</v>
      </c>
      <c r="G2717" s="2">
        <v>44573</v>
      </c>
      <c r="H2717" s="2">
        <v>44583</v>
      </c>
      <c r="I2717" s="2" t="str">
        <f t="shared" si="42"/>
        <v>Delivered</v>
      </c>
      <c r="J2717" s="2" t="str">
        <f>TEXT(WORKSHEET[[#This Row],[Offloading Date]], "mmm")</f>
        <v>Jan</v>
      </c>
      <c r="K2717" s="2" t="str">
        <f>IF(OR(WORKSHEET[[#This Row],[Year]]="", ISBLANK(WORKSHEET[[#This Row],[Year]]), WORKSHEET[[#This Row],[Year]]="null"), "Exclude", "Include")</f>
        <v>Include</v>
      </c>
      <c r="L2717" t="s">
        <v>16</v>
      </c>
      <c r="M2717" t="s">
        <v>12</v>
      </c>
      <c r="N2717" t="s">
        <v>13</v>
      </c>
      <c r="O2717">
        <v>23.95</v>
      </c>
      <c r="P2717">
        <v>600</v>
      </c>
      <c r="Q2717" t="s">
        <v>14</v>
      </c>
      <c r="R2717">
        <f>P2717 * _xll.XLOOKUP(Q2717,CALCULATION!$A$15:$A$17, CALCULATION!$B$15:$B$17 )</f>
        <v>600</v>
      </c>
      <c r="S2717" s="5">
        <f>O2717*P2717*_xll.XLOOKUP(Q2717,CALCULATION!$A$15:$A$17, CALCULATION!$B$15:$B$17)</f>
        <v>14370</v>
      </c>
      <c r="T2717">
        <v>300</v>
      </c>
      <c r="U2717" t="s">
        <v>14</v>
      </c>
      <c r="V2717">
        <f>T2717 * _xll.XLOOKUP(U2717,CALCULATION!$A$15:$A$17, CALCULATION!$B$15:$B$17 )</f>
        <v>300</v>
      </c>
      <c r="W2717" s="5">
        <f>O2717*T2717*_xll.XLOOKUP(U2717,CALCULATION!$A$15:$A$17, CALCULATION!$B$15:$B$17)</f>
        <v>7185</v>
      </c>
      <c r="X2717" s="5">
        <f>WORKSHEET[[#This Row],[Clients Total Cost]] / WORKSHEET[[#This Row],[Clients Rate per T2 (USD)]]</f>
        <v>23.95</v>
      </c>
      <c r="Y2717" s="5">
        <f>WORKSHEET[[#This Row],[Clients Rate per T2 (USD)]] - WORKSHEET[[#This Row],[Supplier Rate Per t2 (USD)]]</f>
        <v>300</v>
      </c>
      <c r="Z2717" s="5">
        <f>WORKSHEET[[#This Row],[Profit Per T]] * WORKSHEET[[#This Row],[Weight]]</f>
        <v>7185</v>
      </c>
      <c r="AA2717">
        <v>1</v>
      </c>
      <c r="AB2717" s="1">
        <v>1.5</v>
      </c>
      <c r="AC2717" s="1">
        <v>1</v>
      </c>
      <c r="AD2717" s="1">
        <v>1.25</v>
      </c>
      <c r="AE2717" s="1">
        <f>WORKSHEET[[#This Row],[Delay at toll gate in days]] +WORKSHEET[[#This Row],[Delay at workshop in days]] +WORKSHEET[[#This Row],[Delay at border in days]]</f>
        <v>3.75</v>
      </c>
    </row>
    <row r="2718" spans="1:31" x14ac:dyDescent="0.35">
      <c r="A2718" t="s">
        <v>2739</v>
      </c>
      <c r="B2718" t="s">
        <v>10</v>
      </c>
      <c r="C2718" t="s">
        <v>68</v>
      </c>
      <c r="D2718" t="s">
        <v>3619</v>
      </c>
      <c r="E2718" t="s">
        <v>3613</v>
      </c>
      <c r="F2718" t="str">
        <f>WORKSHEET[[#This Row],[Depart From]]&amp;"-"&amp;WORKSHEET[[#This Row],[Arrive To]]</f>
        <v>Addis Ababa-Sanaa</v>
      </c>
      <c r="G2718" s="2">
        <v>44690</v>
      </c>
      <c r="H2718" s="2">
        <v>44722</v>
      </c>
      <c r="I2718" s="2" t="str">
        <f t="shared" si="42"/>
        <v>Delivered</v>
      </c>
      <c r="J2718" s="2" t="str">
        <f>TEXT(WORKSHEET[[#This Row],[Offloading Date]], "mmm")</f>
        <v>Jun</v>
      </c>
      <c r="K2718" s="2" t="str">
        <f>IF(OR(WORKSHEET[[#This Row],[Year]]="", ISBLANK(WORKSHEET[[#This Row],[Year]]), WORKSHEET[[#This Row],[Year]]="null"), "Exclude", "Include")</f>
        <v>Include</v>
      </c>
      <c r="L2718" t="s">
        <v>16</v>
      </c>
      <c r="M2718" t="s">
        <v>12</v>
      </c>
      <c r="N2718" t="s">
        <v>13</v>
      </c>
      <c r="O2718">
        <v>23.53</v>
      </c>
      <c r="P2718">
        <v>600</v>
      </c>
      <c r="Q2718" t="s">
        <v>14</v>
      </c>
      <c r="R2718">
        <f>P2718 * _xll.XLOOKUP(Q2718,CALCULATION!$A$15:$A$17, CALCULATION!$B$15:$B$17 )</f>
        <v>600</v>
      </c>
      <c r="S2718" s="5">
        <f>O2718*P2718*_xll.XLOOKUP(Q2718,CALCULATION!$A$15:$A$17, CALCULATION!$B$15:$B$17)</f>
        <v>14118</v>
      </c>
      <c r="T2718">
        <v>300</v>
      </c>
      <c r="U2718" t="s">
        <v>14</v>
      </c>
      <c r="V2718">
        <f>T2718 * _xll.XLOOKUP(U2718,CALCULATION!$A$15:$A$17, CALCULATION!$B$15:$B$17 )</f>
        <v>300</v>
      </c>
      <c r="W2718" s="5">
        <f>O2718*T2718*_xll.XLOOKUP(U2718,CALCULATION!$A$15:$A$17, CALCULATION!$B$15:$B$17)</f>
        <v>7059</v>
      </c>
      <c r="X2718" s="5">
        <f>WORKSHEET[[#This Row],[Clients Total Cost]] / WORKSHEET[[#This Row],[Clients Rate per T2 (USD)]]</f>
        <v>23.53</v>
      </c>
      <c r="Y2718" s="5">
        <f>WORKSHEET[[#This Row],[Clients Rate per T2 (USD)]] - WORKSHEET[[#This Row],[Supplier Rate Per t2 (USD)]]</f>
        <v>300</v>
      </c>
      <c r="Z2718" s="5">
        <f>WORKSHEET[[#This Row],[Profit Per T]] * WORKSHEET[[#This Row],[Weight]]</f>
        <v>7059</v>
      </c>
      <c r="AA2718">
        <v>1</v>
      </c>
      <c r="AB2718" s="1">
        <v>4.8</v>
      </c>
      <c r="AC2718" s="1">
        <v>3.2</v>
      </c>
      <c r="AD2718" s="1">
        <v>4</v>
      </c>
      <c r="AE2718" s="1">
        <f>WORKSHEET[[#This Row],[Delay at toll gate in days]] +WORKSHEET[[#This Row],[Delay at workshop in days]] +WORKSHEET[[#This Row],[Delay at border in days]]</f>
        <v>12</v>
      </c>
    </row>
    <row r="2719" spans="1:31" x14ac:dyDescent="0.35">
      <c r="A2719" t="s">
        <v>2740</v>
      </c>
      <c r="B2719" t="s">
        <v>10</v>
      </c>
      <c r="C2719" t="s">
        <v>68</v>
      </c>
      <c r="D2719" t="s">
        <v>3620</v>
      </c>
      <c r="E2719" t="s">
        <v>3614</v>
      </c>
      <c r="F2719" t="str">
        <f>WORKSHEET[[#This Row],[Depart From]]&amp;"-"&amp;WORKSHEET[[#This Row],[Arrive To]]</f>
        <v>Zanzibar-Alger</v>
      </c>
      <c r="G2719" s="2">
        <v>44690</v>
      </c>
      <c r="H2719" s="2">
        <v>44716</v>
      </c>
      <c r="I2719" s="2" t="str">
        <f t="shared" si="42"/>
        <v>Delivered</v>
      </c>
      <c r="J2719" s="2" t="str">
        <f>TEXT(WORKSHEET[[#This Row],[Offloading Date]], "mmm")</f>
        <v>Jun</v>
      </c>
      <c r="K2719" s="2" t="str">
        <f>IF(OR(WORKSHEET[[#This Row],[Year]]="", ISBLANK(WORKSHEET[[#This Row],[Year]]), WORKSHEET[[#This Row],[Year]]="null"), "Exclude", "Include")</f>
        <v>Include</v>
      </c>
      <c r="L2719" t="s">
        <v>16</v>
      </c>
      <c r="M2719" t="s">
        <v>12</v>
      </c>
      <c r="N2719" t="s">
        <v>13</v>
      </c>
      <c r="O2719">
        <v>20.780999999999999</v>
      </c>
      <c r="P2719">
        <v>600</v>
      </c>
      <c r="Q2719" t="s">
        <v>14</v>
      </c>
      <c r="R2719">
        <f>P2719 * _xll.XLOOKUP(Q2719,CALCULATION!$A$15:$A$17, CALCULATION!$B$15:$B$17 )</f>
        <v>600</v>
      </c>
      <c r="S2719" s="5">
        <f>O2719*P2719*_xll.XLOOKUP(Q2719,CALCULATION!$A$15:$A$17, CALCULATION!$B$15:$B$17)</f>
        <v>12468.599999999999</v>
      </c>
      <c r="T2719">
        <v>300</v>
      </c>
      <c r="U2719" t="s">
        <v>14</v>
      </c>
      <c r="V2719">
        <f>T2719 * _xll.XLOOKUP(U2719,CALCULATION!$A$15:$A$17, CALCULATION!$B$15:$B$17 )</f>
        <v>300</v>
      </c>
      <c r="W2719" s="5">
        <f>O2719*T2719*_xll.XLOOKUP(U2719,CALCULATION!$A$15:$A$17, CALCULATION!$B$15:$B$17)</f>
        <v>6234.2999999999993</v>
      </c>
      <c r="X2719" s="5">
        <f>WORKSHEET[[#This Row],[Clients Total Cost]] / WORKSHEET[[#This Row],[Clients Rate per T2 (USD)]]</f>
        <v>20.780999999999999</v>
      </c>
      <c r="Y2719" s="5">
        <f>WORKSHEET[[#This Row],[Clients Rate per T2 (USD)]] - WORKSHEET[[#This Row],[Supplier Rate Per t2 (USD)]]</f>
        <v>300</v>
      </c>
      <c r="Z2719" s="5">
        <f>WORKSHEET[[#This Row],[Profit Per T]] * WORKSHEET[[#This Row],[Weight]]</f>
        <v>6234.2999999999993</v>
      </c>
      <c r="AA2719">
        <v>1</v>
      </c>
      <c r="AB2719" s="1">
        <v>3.9</v>
      </c>
      <c r="AC2719" s="1">
        <v>2.6</v>
      </c>
      <c r="AD2719" s="1">
        <v>3.25</v>
      </c>
      <c r="AE2719" s="1">
        <f>WORKSHEET[[#This Row],[Delay at toll gate in days]] +WORKSHEET[[#This Row],[Delay at workshop in days]] +WORKSHEET[[#This Row],[Delay at border in days]]</f>
        <v>9.75</v>
      </c>
    </row>
    <row r="2720" spans="1:31" x14ac:dyDescent="0.35">
      <c r="A2720" t="s">
        <v>2741</v>
      </c>
      <c r="B2720" t="s">
        <v>10</v>
      </c>
      <c r="C2720" t="s">
        <v>68</v>
      </c>
      <c r="D2720" t="s">
        <v>3619</v>
      </c>
      <c r="E2720" t="s">
        <v>3612</v>
      </c>
      <c r="F2720" t="str">
        <f>WORKSHEET[[#This Row],[Depart From]]&amp;"-"&amp;WORKSHEET[[#This Row],[Arrive To]]</f>
        <v>Addis Ababa-Victoria</v>
      </c>
      <c r="G2720" s="2">
        <v>44674</v>
      </c>
      <c r="H2720" s="2">
        <v>44717</v>
      </c>
      <c r="I2720" s="2" t="str">
        <f t="shared" si="42"/>
        <v>Delivered</v>
      </c>
      <c r="J2720" s="2" t="str">
        <f>TEXT(WORKSHEET[[#This Row],[Offloading Date]], "mmm")</f>
        <v>Jun</v>
      </c>
      <c r="K2720" s="2" t="str">
        <f>IF(OR(WORKSHEET[[#This Row],[Year]]="", ISBLANK(WORKSHEET[[#This Row],[Year]]), WORKSHEET[[#This Row],[Year]]="null"), "Exclude", "Include")</f>
        <v>Include</v>
      </c>
      <c r="L2720" t="s">
        <v>16</v>
      </c>
      <c r="M2720" t="s">
        <v>16</v>
      </c>
      <c r="N2720" t="s">
        <v>13</v>
      </c>
      <c r="O2720">
        <v>5.8079999999999998</v>
      </c>
      <c r="P2720">
        <v>600</v>
      </c>
      <c r="Q2720" t="s">
        <v>14</v>
      </c>
      <c r="R2720">
        <f>P2720 * _xll.XLOOKUP(Q2720,CALCULATION!$A$15:$A$17, CALCULATION!$B$15:$B$17 )</f>
        <v>600</v>
      </c>
      <c r="S2720" s="5">
        <f>O2720*P2720*_xll.XLOOKUP(Q2720,CALCULATION!$A$15:$A$17, CALCULATION!$B$15:$B$17)</f>
        <v>3484.7999999999997</v>
      </c>
      <c r="T2720">
        <v>300</v>
      </c>
      <c r="U2720" t="s">
        <v>14</v>
      </c>
      <c r="V2720">
        <f>T2720 * _xll.XLOOKUP(U2720,CALCULATION!$A$15:$A$17, CALCULATION!$B$15:$B$17 )</f>
        <v>300</v>
      </c>
      <c r="W2720" s="5">
        <f>O2720*T2720*_xll.XLOOKUP(U2720,CALCULATION!$A$15:$A$17, CALCULATION!$B$15:$B$17)</f>
        <v>1742.3999999999999</v>
      </c>
      <c r="X2720" s="5">
        <f>WORKSHEET[[#This Row],[Clients Total Cost]] / WORKSHEET[[#This Row],[Clients Rate per T2 (USD)]]</f>
        <v>5.8079999999999998</v>
      </c>
      <c r="Y2720" s="5">
        <f>WORKSHEET[[#This Row],[Clients Rate per T2 (USD)]] - WORKSHEET[[#This Row],[Supplier Rate Per t2 (USD)]]</f>
        <v>300</v>
      </c>
      <c r="Z2720" s="5">
        <f>WORKSHEET[[#This Row],[Profit Per T]] * WORKSHEET[[#This Row],[Weight]]</f>
        <v>1742.3999999999999</v>
      </c>
      <c r="AA2720">
        <v>1</v>
      </c>
      <c r="AB2720" s="1">
        <v>6.45</v>
      </c>
      <c r="AC2720" s="1">
        <v>4.3</v>
      </c>
      <c r="AD2720" s="1">
        <v>5.375</v>
      </c>
      <c r="AE2720" s="1">
        <f>WORKSHEET[[#This Row],[Delay at toll gate in days]] +WORKSHEET[[#This Row],[Delay at workshop in days]] +WORKSHEET[[#This Row],[Delay at border in days]]</f>
        <v>16.125</v>
      </c>
    </row>
    <row r="2721" spans="1:31" x14ac:dyDescent="0.35">
      <c r="A2721" t="s">
        <v>2742</v>
      </c>
      <c r="B2721" t="s">
        <v>10</v>
      </c>
      <c r="C2721" t="s">
        <v>68</v>
      </c>
      <c r="D2721" t="s">
        <v>3616</v>
      </c>
      <c r="E2721" t="s">
        <v>3614</v>
      </c>
      <c r="F2721" t="str">
        <f>WORKSHEET[[#This Row],[Depart From]]&amp;"-"&amp;WORKSHEET[[#This Row],[Arrive To]]</f>
        <v>Marrakech-Alger</v>
      </c>
      <c r="G2721" s="2">
        <v>44678</v>
      </c>
      <c r="H2721" s="2">
        <v>44740</v>
      </c>
      <c r="I2721" s="2" t="str">
        <f t="shared" si="42"/>
        <v>Delivered</v>
      </c>
      <c r="J2721" s="2" t="str">
        <f>TEXT(WORKSHEET[[#This Row],[Offloading Date]], "mmm")</f>
        <v>Jun</v>
      </c>
      <c r="K2721" s="2" t="str">
        <f>IF(OR(WORKSHEET[[#This Row],[Year]]="", ISBLANK(WORKSHEET[[#This Row],[Year]]), WORKSHEET[[#This Row],[Year]]="null"), "Exclude", "Include")</f>
        <v>Include</v>
      </c>
      <c r="L2721" t="s">
        <v>16</v>
      </c>
      <c r="M2721" t="s">
        <v>12</v>
      </c>
      <c r="N2721" t="s">
        <v>13</v>
      </c>
      <c r="O2721">
        <v>14.64</v>
      </c>
      <c r="P2721">
        <v>600</v>
      </c>
      <c r="Q2721" t="s">
        <v>14</v>
      </c>
      <c r="R2721">
        <f>P2721 * _xll.XLOOKUP(Q2721,CALCULATION!$A$15:$A$17, CALCULATION!$B$15:$B$17 )</f>
        <v>600</v>
      </c>
      <c r="S2721" s="5">
        <f>O2721*P2721*_xll.XLOOKUP(Q2721,CALCULATION!$A$15:$A$17, CALCULATION!$B$15:$B$17)</f>
        <v>8784</v>
      </c>
      <c r="T2721">
        <v>300</v>
      </c>
      <c r="U2721" t="s">
        <v>14</v>
      </c>
      <c r="V2721">
        <f>T2721 * _xll.XLOOKUP(U2721,CALCULATION!$A$15:$A$17, CALCULATION!$B$15:$B$17 )</f>
        <v>300</v>
      </c>
      <c r="W2721" s="5">
        <f>O2721*T2721*_xll.XLOOKUP(U2721,CALCULATION!$A$15:$A$17, CALCULATION!$B$15:$B$17)</f>
        <v>4392</v>
      </c>
      <c r="X2721" s="5">
        <f>WORKSHEET[[#This Row],[Clients Total Cost]] / WORKSHEET[[#This Row],[Clients Rate per T2 (USD)]]</f>
        <v>14.64</v>
      </c>
      <c r="Y2721" s="5">
        <f>WORKSHEET[[#This Row],[Clients Rate per T2 (USD)]] - WORKSHEET[[#This Row],[Supplier Rate Per t2 (USD)]]</f>
        <v>300</v>
      </c>
      <c r="Z2721" s="5">
        <f>WORKSHEET[[#This Row],[Profit Per T]] * WORKSHEET[[#This Row],[Weight]]</f>
        <v>4392</v>
      </c>
      <c r="AA2721">
        <v>1</v>
      </c>
      <c r="AB2721" s="1">
        <v>9.2999999999999989</v>
      </c>
      <c r="AC2721" s="1">
        <v>6.2</v>
      </c>
      <c r="AD2721" s="1">
        <v>7.75</v>
      </c>
      <c r="AE2721" s="1">
        <f>WORKSHEET[[#This Row],[Delay at toll gate in days]] +WORKSHEET[[#This Row],[Delay at workshop in days]] +WORKSHEET[[#This Row],[Delay at border in days]]</f>
        <v>23.25</v>
      </c>
    </row>
    <row r="2722" spans="1:31" x14ac:dyDescent="0.35">
      <c r="A2722" t="s">
        <v>2743</v>
      </c>
      <c r="B2722" t="s">
        <v>10</v>
      </c>
      <c r="C2722" t="s">
        <v>68</v>
      </c>
      <c r="D2722" t="s">
        <v>3611</v>
      </c>
      <c r="E2722" t="s">
        <v>3617</v>
      </c>
      <c r="F2722" t="str">
        <f>WORKSHEET[[#This Row],[Depart From]]&amp;"-"&amp;WORKSHEET[[#This Row],[Arrive To]]</f>
        <v>Mogadishu-Lagos</v>
      </c>
      <c r="G2722" s="2">
        <v>44679</v>
      </c>
      <c r="H2722" s="2">
        <v>44726</v>
      </c>
      <c r="I2722" s="2" t="str">
        <f t="shared" si="42"/>
        <v>Delivered</v>
      </c>
      <c r="J2722" s="2" t="str">
        <f>TEXT(WORKSHEET[[#This Row],[Offloading Date]], "mmm")</f>
        <v>Jun</v>
      </c>
      <c r="K2722" s="2" t="str">
        <f>IF(OR(WORKSHEET[[#This Row],[Year]]="", ISBLANK(WORKSHEET[[#This Row],[Year]]), WORKSHEET[[#This Row],[Year]]="null"), "Exclude", "Include")</f>
        <v>Include</v>
      </c>
      <c r="L2722" t="s">
        <v>16</v>
      </c>
      <c r="M2722" t="s">
        <v>12</v>
      </c>
      <c r="N2722" t="s">
        <v>13</v>
      </c>
      <c r="O2722">
        <v>5.8079999999999998</v>
      </c>
      <c r="P2722">
        <v>600</v>
      </c>
      <c r="Q2722" t="s">
        <v>14</v>
      </c>
      <c r="R2722">
        <f>P2722 * _xll.XLOOKUP(Q2722,CALCULATION!$A$15:$A$17, CALCULATION!$B$15:$B$17 )</f>
        <v>600</v>
      </c>
      <c r="S2722" s="5">
        <f>O2722*P2722*_xll.XLOOKUP(Q2722,CALCULATION!$A$15:$A$17, CALCULATION!$B$15:$B$17)</f>
        <v>3484.7999999999997</v>
      </c>
      <c r="T2722">
        <v>300</v>
      </c>
      <c r="U2722" t="s">
        <v>14</v>
      </c>
      <c r="V2722">
        <f>T2722 * _xll.XLOOKUP(U2722,CALCULATION!$A$15:$A$17, CALCULATION!$B$15:$B$17 )</f>
        <v>300</v>
      </c>
      <c r="W2722" s="5">
        <f>O2722*T2722*_xll.XLOOKUP(U2722,CALCULATION!$A$15:$A$17, CALCULATION!$B$15:$B$17)</f>
        <v>1742.3999999999999</v>
      </c>
      <c r="X2722" s="5">
        <f>WORKSHEET[[#This Row],[Clients Total Cost]] / WORKSHEET[[#This Row],[Clients Rate per T2 (USD)]]</f>
        <v>5.8079999999999998</v>
      </c>
      <c r="Y2722" s="5">
        <f>WORKSHEET[[#This Row],[Clients Rate per T2 (USD)]] - WORKSHEET[[#This Row],[Supplier Rate Per t2 (USD)]]</f>
        <v>300</v>
      </c>
      <c r="Z2722" s="5">
        <f>WORKSHEET[[#This Row],[Profit Per T]] * WORKSHEET[[#This Row],[Weight]]</f>
        <v>1742.3999999999999</v>
      </c>
      <c r="AA2722">
        <v>1</v>
      </c>
      <c r="AB2722" s="1">
        <v>7.05</v>
      </c>
      <c r="AC2722" s="1">
        <v>4.7</v>
      </c>
      <c r="AD2722" s="1">
        <v>5.875</v>
      </c>
      <c r="AE2722" s="1">
        <f>WORKSHEET[[#This Row],[Delay at toll gate in days]] +WORKSHEET[[#This Row],[Delay at workshop in days]] +WORKSHEET[[#This Row],[Delay at border in days]]</f>
        <v>17.625</v>
      </c>
    </row>
    <row r="2723" spans="1:31" x14ac:dyDescent="0.35">
      <c r="A2723" t="s">
        <v>2744</v>
      </c>
      <c r="B2723" t="s">
        <v>10</v>
      </c>
      <c r="C2723" t="s">
        <v>68</v>
      </c>
      <c r="D2723" t="s">
        <v>3616</v>
      </c>
      <c r="E2723" t="s">
        <v>3612</v>
      </c>
      <c r="F2723" t="str">
        <f>WORKSHEET[[#This Row],[Depart From]]&amp;"-"&amp;WORKSHEET[[#This Row],[Arrive To]]</f>
        <v>Marrakech-Victoria</v>
      </c>
      <c r="G2723" s="2">
        <v>44694</v>
      </c>
      <c r="H2723" s="2">
        <v>44740</v>
      </c>
      <c r="I2723" s="2" t="str">
        <f t="shared" si="42"/>
        <v>Delivered</v>
      </c>
      <c r="J2723" s="2" t="str">
        <f>TEXT(WORKSHEET[[#This Row],[Offloading Date]], "mmm")</f>
        <v>Jun</v>
      </c>
      <c r="K2723" s="2" t="str">
        <f>IF(OR(WORKSHEET[[#This Row],[Year]]="", ISBLANK(WORKSHEET[[#This Row],[Year]]), WORKSHEET[[#This Row],[Year]]="null"), "Exclude", "Include")</f>
        <v>Include</v>
      </c>
      <c r="L2723" t="s">
        <v>16</v>
      </c>
      <c r="M2723" t="s">
        <v>12</v>
      </c>
      <c r="N2723" t="s">
        <v>13</v>
      </c>
      <c r="O2723">
        <v>16.594999999999999</v>
      </c>
      <c r="P2723">
        <v>600</v>
      </c>
      <c r="Q2723" t="s">
        <v>14</v>
      </c>
      <c r="R2723">
        <f>P2723 * _xll.XLOOKUP(Q2723,CALCULATION!$A$15:$A$17, CALCULATION!$B$15:$B$17 )</f>
        <v>600</v>
      </c>
      <c r="S2723" s="5">
        <f>O2723*P2723*_xll.XLOOKUP(Q2723,CALCULATION!$A$15:$A$17, CALCULATION!$B$15:$B$17)</f>
        <v>9957</v>
      </c>
      <c r="T2723">
        <v>300</v>
      </c>
      <c r="U2723" t="s">
        <v>14</v>
      </c>
      <c r="V2723">
        <f>T2723 * _xll.XLOOKUP(U2723,CALCULATION!$A$15:$A$17, CALCULATION!$B$15:$B$17 )</f>
        <v>300</v>
      </c>
      <c r="W2723" s="5">
        <f>O2723*T2723*_xll.XLOOKUP(U2723,CALCULATION!$A$15:$A$17, CALCULATION!$B$15:$B$17)</f>
        <v>4978.5</v>
      </c>
      <c r="X2723" s="5">
        <f>WORKSHEET[[#This Row],[Clients Total Cost]] / WORKSHEET[[#This Row],[Clients Rate per T2 (USD)]]</f>
        <v>16.594999999999999</v>
      </c>
      <c r="Y2723" s="5">
        <f>WORKSHEET[[#This Row],[Clients Rate per T2 (USD)]] - WORKSHEET[[#This Row],[Supplier Rate Per t2 (USD)]]</f>
        <v>300</v>
      </c>
      <c r="Z2723" s="5">
        <f>WORKSHEET[[#This Row],[Profit Per T]] * WORKSHEET[[#This Row],[Weight]]</f>
        <v>4978.5</v>
      </c>
      <c r="AA2723">
        <v>1</v>
      </c>
      <c r="AB2723" s="1">
        <v>6.8999999999999995</v>
      </c>
      <c r="AC2723" s="1">
        <v>4.6000000000000005</v>
      </c>
      <c r="AD2723" s="1">
        <v>5.75</v>
      </c>
      <c r="AE2723" s="1">
        <f>WORKSHEET[[#This Row],[Delay at toll gate in days]] +WORKSHEET[[#This Row],[Delay at workshop in days]] +WORKSHEET[[#This Row],[Delay at border in days]]</f>
        <v>17.25</v>
      </c>
    </row>
    <row r="2724" spans="1:31" x14ac:dyDescent="0.35">
      <c r="A2724" t="s">
        <v>2745</v>
      </c>
      <c r="B2724" t="s">
        <v>10</v>
      </c>
      <c r="C2724" t="s">
        <v>68</v>
      </c>
      <c r="D2724" t="s">
        <v>3616</v>
      </c>
      <c r="E2724" t="s">
        <v>3614</v>
      </c>
      <c r="F2724" t="str">
        <f>WORKSHEET[[#This Row],[Depart From]]&amp;"-"&amp;WORKSHEET[[#This Row],[Arrive To]]</f>
        <v>Marrakech-Alger</v>
      </c>
      <c r="G2724" s="2">
        <v>44693</v>
      </c>
      <c r="H2724" s="2">
        <v>44723</v>
      </c>
      <c r="I2724" s="2" t="str">
        <f t="shared" si="42"/>
        <v>Delivered</v>
      </c>
      <c r="J2724" s="2" t="str">
        <f>TEXT(WORKSHEET[[#This Row],[Offloading Date]], "mmm")</f>
        <v>Jun</v>
      </c>
      <c r="K2724" s="2" t="str">
        <f>IF(OR(WORKSHEET[[#This Row],[Year]]="", ISBLANK(WORKSHEET[[#This Row],[Year]]), WORKSHEET[[#This Row],[Year]]="null"), "Exclude", "Include")</f>
        <v>Include</v>
      </c>
      <c r="L2724" t="s">
        <v>16</v>
      </c>
      <c r="M2724" t="s">
        <v>12</v>
      </c>
      <c r="N2724" t="s">
        <v>13</v>
      </c>
      <c r="O2724">
        <v>11.2</v>
      </c>
      <c r="P2724">
        <v>600</v>
      </c>
      <c r="Q2724" t="s">
        <v>14</v>
      </c>
      <c r="R2724">
        <f>P2724 * _xll.XLOOKUP(Q2724,CALCULATION!$A$15:$A$17, CALCULATION!$B$15:$B$17 )</f>
        <v>600</v>
      </c>
      <c r="S2724" s="5">
        <f>O2724*P2724*_xll.XLOOKUP(Q2724,CALCULATION!$A$15:$A$17, CALCULATION!$B$15:$B$17)</f>
        <v>6720</v>
      </c>
      <c r="T2724">
        <v>300</v>
      </c>
      <c r="U2724" t="s">
        <v>14</v>
      </c>
      <c r="V2724">
        <f>T2724 * _xll.XLOOKUP(U2724,CALCULATION!$A$15:$A$17, CALCULATION!$B$15:$B$17 )</f>
        <v>300</v>
      </c>
      <c r="W2724" s="5">
        <f>O2724*T2724*_xll.XLOOKUP(U2724,CALCULATION!$A$15:$A$17, CALCULATION!$B$15:$B$17)</f>
        <v>3360</v>
      </c>
      <c r="X2724" s="5">
        <f>WORKSHEET[[#This Row],[Clients Total Cost]] / WORKSHEET[[#This Row],[Clients Rate per T2 (USD)]]</f>
        <v>11.2</v>
      </c>
      <c r="Y2724" s="5">
        <f>WORKSHEET[[#This Row],[Clients Rate per T2 (USD)]] - WORKSHEET[[#This Row],[Supplier Rate Per t2 (USD)]]</f>
        <v>300</v>
      </c>
      <c r="Z2724" s="5">
        <f>WORKSHEET[[#This Row],[Profit Per T]] * WORKSHEET[[#This Row],[Weight]]</f>
        <v>3360</v>
      </c>
      <c r="AA2724">
        <v>1</v>
      </c>
      <c r="AB2724" s="1">
        <v>4.5</v>
      </c>
      <c r="AC2724" s="1">
        <v>3</v>
      </c>
      <c r="AD2724" s="1">
        <v>3.75</v>
      </c>
      <c r="AE2724" s="1">
        <f>WORKSHEET[[#This Row],[Delay at toll gate in days]] +WORKSHEET[[#This Row],[Delay at workshop in days]] +WORKSHEET[[#This Row],[Delay at border in days]]</f>
        <v>11.25</v>
      </c>
    </row>
    <row r="2725" spans="1:31" x14ac:dyDescent="0.35">
      <c r="A2725" t="s">
        <v>2746</v>
      </c>
      <c r="B2725" t="s">
        <v>10</v>
      </c>
      <c r="C2725" t="s">
        <v>68</v>
      </c>
      <c r="D2725" t="s">
        <v>3611</v>
      </c>
      <c r="E2725" t="s">
        <v>3617</v>
      </c>
      <c r="F2725" t="str">
        <f>WORKSHEET[[#This Row],[Depart From]]&amp;"-"&amp;WORKSHEET[[#This Row],[Arrive To]]</f>
        <v>Mogadishu-Lagos</v>
      </c>
      <c r="G2725" s="2">
        <v>44683</v>
      </c>
      <c r="H2725" s="2">
        <v>44712</v>
      </c>
      <c r="I2725" s="2" t="str">
        <f t="shared" si="42"/>
        <v>Delivered</v>
      </c>
      <c r="J2725" s="2" t="str">
        <f>TEXT(WORKSHEET[[#This Row],[Offloading Date]], "mmm")</f>
        <v>May</v>
      </c>
      <c r="K2725" s="2" t="str">
        <f>IF(OR(WORKSHEET[[#This Row],[Year]]="", ISBLANK(WORKSHEET[[#This Row],[Year]]), WORKSHEET[[#This Row],[Year]]="null"), "Exclude", "Include")</f>
        <v>Include</v>
      </c>
      <c r="L2725" t="s">
        <v>16</v>
      </c>
      <c r="M2725" t="s">
        <v>12</v>
      </c>
      <c r="N2725" t="s">
        <v>13</v>
      </c>
      <c r="O2725">
        <v>27.134</v>
      </c>
      <c r="P2725">
        <v>600</v>
      </c>
      <c r="Q2725" t="s">
        <v>14</v>
      </c>
      <c r="R2725">
        <f>P2725 * _xll.XLOOKUP(Q2725,CALCULATION!$A$15:$A$17, CALCULATION!$B$15:$B$17 )</f>
        <v>600</v>
      </c>
      <c r="S2725" s="5">
        <f>O2725*P2725*_xll.XLOOKUP(Q2725,CALCULATION!$A$15:$A$17, CALCULATION!$B$15:$B$17)</f>
        <v>16280.4</v>
      </c>
      <c r="T2725">
        <v>300</v>
      </c>
      <c r="U2725" t="s">
        <v>14</v>
      </c>
      <c r="V2725">
        <f>T2725 * _xll.XLOOKUP(U2725,CALCULATION!$A$15:$A$17, CALCULATION!$B$15:$B$17 )</f>
        <v>300</v>
      </c>
      <c r="W2725" s="5">
        <f>O2725*T2725*_xll.XLOOKUP(U2725,CALCULATION!$A$15:$A$17, CALCULATION!$B$15:$B$17)</f>
        <v>8140.2</v>
      </c>
      <c r="X2725" s="5">
        <f>WORKSHEET[[#This Row],[Clients Total Cost]] / WORKSHEET[[#This Row],[Clients Rate per T2 (USD)]]</f>
        <v>27.134</v>
      </c>
      <c r="Y2725" s="5">
        <f>WORKSHEET[[#This Row],[Clients Rate per T2 (USD)]] - WORKSHEET[[#This Row],[Supplier Rate Per t2 (USD)]]</f>
        <v>300</v>
      </c>
      <c r="Z2725" s="5">
        <f>WORKSHEET[[#This Row],[Profit Per T]] * WORKSHEET[[#This Row],[Weight]]</f>
        <v>8140.2</v>
      </c>
      <c r="AA2725">
        <v>1</v>
      </c>
      <c r="AB2725" s="1">
        <v>4.3499999999999996</v>
      </c>
      <c r="AC2725" s="1">
        <v>2.9000000000000004</v>
      </c>
      <c r="AD2725" s="1">
        <v>3.625</v>
      </c>
      <c r="AE2725" s="1">
        <f>WORKSHEET[[#This Row],[Delay at toll gate in days]] +WORKSHEET[[#This Row],[Delay at workshop in days]] +WORKSHEET[[#This Row],[Delay at border in days]]</f>
        <v>10.875</v>
      </c>
    </row>
    <row r="2726" spans="1:31" x14ac:dyDescent="0.35">
      <c r="A2726" t="s">
        <v>2747</v>
      </c>
      <c r="B2726" t="s">
        <v>10</v>
      </c>
      <c r="C2726" t="s">
        <v>68</v>
      </c>
      <c r="D2726" t="s">
        <v>3615</v>
      </c>
      <c r="E2726" t="s">
        <v>3614</v>
      </c>
      <c r="F2726" t="str">
        <f>WORKSHEET[[#This Row],[Depart From]]&amp;"-"&amp;WORKSHEET[[#This Row],[Arrive To]]</f>
        <v>Mombasa-Alger</v>
      </c>
      <c r="G2726" s="2">
        <v>44683</v>
      </c>
      <c r="H2726" s="2">
        <v>44721</v>
      </c>
      <c r="I2726" s="2" t="str">
        <f t="shared" si="42"/>
        <v>Delivered</v>
      </c>
      <c r="J2726" s="2" t="str">
        <f>TEXT(WORKSHEET[[#This Row],[Offloading Date]], "mmm")</f>
        <v>Jun</v>
      </c>
      <c r="K2726" s="2" t="str">
        <f>IF(OR(WORKSHEET[[#This Row],[Year]]="", ISBLANK(WORKSHEET[[#This Row],[Year]]), WORKSHEET[[#This Row],[Year]]="null"), "Exclude", "Include")</f>
        <v>Include</v>
      </c>
      <c r="L2726" t="s">
        <v>16</v>
      </c>
      <c r="M2726" t="s">
        <v>12</v>
      </c>
      <c r="N2726" t="s">
        <v>13</v>
      </c>
      <c r="O2726">
        <v>28.49</v>
      </c>
      <c r="P2726">
        <v>600</v>
      </c>
      <c r="Q2726" t="s">
        <v>14</v>
      </c>
      <c r="R2726">
        <f>P2726 * _xll.XLOOKUP(Q2726,CALCULATION!$A$15:$A$17, CALCULATION!$B$15:$B$17 )</f>
        <v>600</v>
      </c>
      <c r="S2726" s="5">
        <f>O2726*P2726*_xll.XLOOKUP(Q2726,CALCULATION!$A$15:$A$17, CALCULATION!$B$15:$B$17)</f>
        <v>17094</v>
      </c>
      <c r="T2726">
        <v>300</v>
      </c>
      <c r="U2726" t="s">
        <v>14</v>
      </c>
      <c r="V2726">
        <f>T2726 * _xll.XLOOKUP(U2726,CALCULATION!$A$15:$A$17, CALCULATION!$B$15:$B$17 )</f>
        <v>300</v>
      </c>
      <c r="W2726" s="5">
        <f>O2726*T2726*_xll.XLOOKUP(U2726,CALCULATION!$A$15:$A$17, CALCULATION!$B$15:$B$17)</f>
        <v>8547</v>
      </c>
      <c r="X2726" s="5">
        <f>WORKSHEET[[#This Row],[Clients Total Cost]] / WORKSHEET[[#This Row],[Clients Rate per T2 (USD)]]</f>
        <v>28.49</v>
      </c>
      <c r="Y2726" s="5">
        <f>WORKSHEET[[#This Row],[Clients Rate per T2 (USD)]] - WORKSHEET[[#This Row],[Supplier Rate Per t2 (USD)]]</f>
        <v>300</v>
      </c>
      <c r="Z2726" s="5">
        <f>WORKSHEET[[#This Row],[Profit Per T]] * WORKSHEET[[#This Row],[Weight]]</f>
        <v>8547</v>
      </c>
      <c r="AA2726">
        <v>1</v>
      </c>
      <c r="AB2726" s="1">
        <v>5.7</v>
      </c>
      <c r="AC2726" s="1">
        <v>3.8000000000000003</v>
      </c>
      <c r="AD2726" s="1">
        <v>4.75</v>
      </c>
      <c r="AE2726" s="1">
        <f>WORKSHEET[[#This Row],[Delay at toll gate in days]] +WORKSHEET[[#This Row],[Delay at workshop in days]] +WORKSHEET[[#This Row],[Delay at border in days]]</f>
        <v>14.25</v>
      </c>
    </row>
    <row r="2727" spans="1:31" x14ac:dyDescent="0.35">
      <c r="A2727" t="s">
        <v>2748</v>
      </c>
      <c r="B2727" t="s">
        <v>10</v>
      </c>
      <c r="C2727" t="s">
        <v>68</v>
      </c>
      <c r="D2727" t="s">
        <v>3616</v>
      </c>
      <c r="E2727" t="s">
        <v>3612</v>
      </c>
      <c r="F2727" t="str">
        <f>WORKSHEET[[#This Row],[Depart From]]&amp;"-"&amp;WORKSHEET[[#This Row],[Arrive To]]</f>
        <v>Marrakech-Victoria</v>
      </c>
      <c r="G2727" s="2">
        <v>44693</v>
      </c>
      <c r="H2727" s="2">
        <v>44721</v>
      </c>
      <c r="I2727" s="2" t="str">
        <f t="shared" si="42"/>
        <v>Delivered</v>
      </c>
      <c r="J2727" s="2" t="str">
        <f>TEXT(WORKSHEET[[#This Row],[Offloading Date]], "mmm")</f>
        <v>Jun</v>
      </c>
      <c r="K2727" s="2" t="str">
        <f>IF(OR(WORKSHEET[[#This Row],[Year]]="", ISBLANK(WORKSHEET[[#This Row],[Year]]), WORKSHEET[[#This Row],[Year]]="null"), "Exclude", "Include")</f>
        <v>Include</v>
      </c>
      <c r="L2727" t="s">
        <v>16</v>
      </c>
      <c r="M2727" t="s">
        <v>12</v>
      </c>
      <c r="N2727" t="s">
        <v>13</v>
      </c>
      <c r="O2727">
        <v>11.63</v>
      </c>
      <c r="P2727">
        <v>600</v>
      </c>
      <c r="Q2727" t="s">
        <v>14</v>
      </c>
      <c r="R2727">
        <f>P2727 * _xll.XLOOKUP(Q2727,CALCULATION!$A$15:$A$17, CALCULATION!$B$15:$B$17 )</f>
        <v>600</v>
      </c>
      <c r="S2727" s="5">
        <f>O2727*P2727*_xll.XLOOKUP(Q2727,CALCULATION!$A$15:$A$17, CALCULATION!$B$15:$B$17)</f>
        <v>6978.0000000000009</v>
      </c>
      <c r="T2727">
        <v>300</v>
      </c>
      <c r="U2727" t="s">
        <v>14</v>
      </c>
      <c r="V2727">
        <f>T2727 * _xll.XLOOKUP(U2727,CALCULATION!$A$15:$A$17, CALCULATION!$B$15:$B$17 )</f>
        <v>300</v>
      </c>
      <c r="W2727" s="5">
        <f>O2727*T2727*_xll.XLOOKUP(U2727,CALCULATION!$A$15:$A$17, CALCULATION!$B$15:$B$17)</f>
        <v>3489.0000000000005</v>
      </c>
      <c r="X2727" s="5">
        <f>WORKSHEET[[#This Row],[Clients Total Cost]] / WORKSHEET[[#This Row],[Clients Rate per T2 (USD)]]</f>
        <v>11.63</v>
      </c>
      <c r="Y2727" s="5">
        <f>WORKSHEET[[#This Row],[Clients Rate per T2 (USD)]] - WORKSHEET[[#This Row],[Supplier Rate Per t2 (USD)]]</f>
        <v>300</v>
      </c>
      <c r="Z2727" s="5">
        <f>WORKSHEET[[#This Row],[Profit Per T]] * WORKSHEET[[#This Row],[Weight]]</f>
        <v>3489.0000000000005</v>
      </c>
      <c r="AA2727">
        <v>1</v>
      </c>
      <c r="AB2727" s="1">
        <v>4.2</v>
      </c>
      <c r="AC2727" s="1">
        <v>2.8000000000000003</v>
      </c>
      <c r="AD2727" s="1">
        <v>3.5</v>
      </c>
      <c r="AE2727" s="1">
        <f>WORKSHEET[[#This Row],[Delay at toll gate in days]] +WORKSHEET[[#This Row],[Delay at workshop in days]] +WORKSHEET[[#This Row],[Delay at border in days]]</f>
        <v>10.5</v>
      </c>
    </row>
    <row r="2728" spans="1:31" x14ac:dyDescent="0.35">
      <c r="A2728" t="s">
        <v>2749</v>
      </c>
      <c r="B2728" t="s">
        <v>10</v>
      </c>
      <c r="C2728" t="s">
        <v>68</v>
      </c>
      <c r="D2728" t="s">
        <v>3619</v>
      </c>
      <c r="E2728" t="s">
        <v>3612</v>
      </c>
      <c r="F2728" t="str">
        <f>WORKSHEET[[#This Row],[Depart From]]&amp;"-"&amp;WORKSHEET[[#This Row],[Arrive To]]</f>
        <v>Addis Ababa-Victoria</v>
      </c>
      <c r="G2728" s="2">
        <v>44692</v>
      </c>
      <c r="H2728" s="2">
        <v>44723</v>
      </c>
      <c r="I2728" s="2" t="str">
        <f t="shared" si="42"/>
        <v>Delivered</v>
      </c>
      <c r="J2728" s="2" t="str">
        <f>TEXT(WORKSHEET[[#This Row],[Offloading Date]], "mmm")</f>
        <v>Jun</v>
      </c>
      <c r="K2728" s="2" t="str">
        <f>IF(OR(WORKSHEET[[#This Row],[Year]]="", ISBLANK(WORKSHEET[[#This Row],[Year]]), WORKSHEET[[#This Row],[Year]]="null"), "Exclude", "Include")</f>
        <v>Include</v>
      </c>
      <c r="L2728" t="s">
        <v>16</v>
      </c>
      <c r="M2728" t="s">
        <v>12</v>
      </c>
      <c r="N2728" t="s">
        <v>13</v>
      </c>
      <c r="O2728">
        <v>13.52</v>
      </c>
      <c r="P2728">
        <v>600</v>
      </c>
      <c r="Q2728" t="s">
        <v>14</v>
      </c>
      <c r="R2728">
        <f>P2728 * _xll.XLOOKUP(Q2728,CALCULATION!$A$15:$A$17, CALCULATION!$B$15:$B$17 )</f>
        <v>600</v>
      </c>
      <c r="S2728" s="5">
        <f>O2728*P2728*_xll.XLOOKUP(Q2728,CALCULATION!$A$15:$A$17, CALCULATION!$B$15:$B$17)</f>
        <v>8112</v>
      </c>
      <c r="T2728">
        <v>300</v>
      </c>
      <c r="U2728" t="s">
        <v>14</v>
      </c>
      <c r="V2728">
        <f>T2728 * _xll.XLOOKUP(U2728,CALCULATION!$A$15:$A$17, CALCULATION!$B$15:$B$17 )</f>
        <v>300</v>
      </c>
      <c r="W2728" s="5">
        <f>O2728*T2728*_xll.XLOOKUP(U2728,CALCULATION!$A$15:$A$17, CALCULATION!$B$15:$B$17)</f>
        <v>4056</v>
      </c>
      <c r="X2728" s="5">
        <f>WORKSHEET[[#This Row],[Clients Total Cost]] / WORKSHEET[[#This Row],[Clients Rate per T2 (USD)]]</f>
        <v>13.52</v>
      </c>
      <c r="Y2728" s="5">
        <f>WORKSHEET[[#This Row],[Clients Rate per T2 (USD)]] - WORKSHEET[[#This Row],[Supplier Rate Per t2 (USD)]]</f>
        <v>300</v>
      </c>
      <c r="Z2728" s="5">
        <f>WORKSHEET[[#This Row],[Profit Per T]] * WORKSHEET[[#This Row],[Weight]]</f>
        <v>4056</v>
      </c>
      <c r="AA2728">
        <v>1</v>
      </c>
      <c r="AB2728" s="1">
        <v>4.6499999999999995</v>
      </c>
      <c r="AC2728" s="1">
        <v>3.1</v>
      </c>
      <c r="AD2728" s="1">
        <v>3.875</v>
      </c>
      <c r="AE2728" s="1">
        <f>WORKSHEET[[#This Row],[Delay at toll gate in days]] +WORKSHEET[[#This Row],[Delay at workshop in days]] +WORKSHEET[[#This Row],[Delay at border in days]]</f>
        <v>11.625</v>
      </c>
    </row>
    <row r="2729" spans="1:31" x14ac:dyDescent="0.35">
      <c r="A2729" t="s">
        <v>2750</v>
      </c>
      <c r="B2729" t="s">
        <v>10</v>
      </c>
      <c r="C2729" t="s">
        <v>68</v>
      </c>
      <c r="D2729" t="s">
        <v>3619</v>
      </c>
      <c r="E2729" t="s">
        <v>3617</v>
      </c>
      <c r="F2729" t="str">
        <f>WORKSHEET[[#This Row],[Depart From]]&amp;"-"&amp;WORKSHEET[[#This Row],[Arrive To]]</f>
        <v>Addis Ababa-Lagos</v>
      </c>
      <c r="G2729" s="2">
        <v>44722</v>
      </c>
      <c r="H2729" s="2">
        <v>44753</v>
      </c>
      <c r="I2729" s="2" t="str">
        <f t="shared" si="42"/>
        <v>Delivered</v>
      </c>
      <c r="J2729" s="2" t="str">
        <f>TEXT(WORKSHEET[[#This Row],[Offloading Date]], "mmm")</f>
        <v>Jul</v>
      </c>
      <c r="K2729" s="2" t="str">
        <f>IF(OR(WORKSHEET[[#This Row],[Year]]="", ISBLANK(WORKSHEET[[#This Row],[Year]]), WORKSHEET[[#This Row],[Year]]="null"), "Exclude", "Include")</f>
        <v>Include</v>
      </c>
      <c r="L2729" t="s">
        <v>16</v>
      </c>
      <c r="M2729" t="s">
        <v>12</v>
      </c>
      <c r="N2729" t="s">
        <v>13</v>
      </c>
      <c r="O2729">
        <v>27.95</v>
      </c>
      <c r="P2729">
        <v>600</v>
      </c>
      <c r="Q2729" t="s">
        <v>14</v>
      </c>
      <c r="R2729">
        <f>P2729 * _xll.XLOOKUP(Q2729,CALCULATION!$A$15:$A$17, CALCULATION!$B$15:$B$17 )</f>
        <v>600</v>
      </c>
      <c r="S2729" s="5">
        <f>O2729*P2729*_xll.XLOOKUP(Q2729,CALCULATION!$A$15:$A$17, CALCULATION!$B$15:$B$17)</f>
        <v>16770</v>
      </c>
      <c r="T2729">
        <v>300</v>
      </c>
      <c r="U2729" t="s">
        <v>14</v>
      </c>
      <c r="V2729">
        <f>T2729 * _xll.XLOOKUP(U2729,CALCULATION!$A$15:$A$17, CALCULATION!$B$15:$B$17 )</f>
        <v>300</v>
      </c>
      <c r="W2729" s="5">
        <f>O2729*T2729*_xll.XLOOKUP(U2729,CALCULATION!$A$15:$A$17, CALCULATION!$B$15:$B$17)</f>
        <v>8385</v>
      </c>
      <c r="X2729" s="5">
        <f>WORKSHEET[[#This Row],[Clients Total Cost]] / WORKSHEET[[#This Row],[Clients Rate per T2 (USD)]]</f>
        <v>27.95</v>
      </c>
      <c r="Y2729" s="5">
        <f>WORKSHEET[[#This Row],[Clients Rate per T2 (USD)]] - WORKSHEET[[#This Row],[Supplier Rate Per t2 (USD)]]</f>
        <v>300</v>
      </c>
      <c r="Z2729" s="5">
        <f>WORKSHEET[[#This Row],[Profit Per T]] * WORKSHEET[[#This Row],[Weight]]</f>
        <v>8385</v>
      </c>
      <c r="AA2729">
        <v>1</v>
      </c>
      <c r="AB2729" s="1">
        <v>4.6499999999999995</v>
      </c>
      <c r="AC2729" s="1">
        <v>3.1</v>
      </c>
      <c r="AD2729" s="1">
        <v>3.875</v>
      </c>
      <c r="AE2729" s="1">
        <f>WORKSHEET[[#This Row],[Delay at toll gate in days]] +WORKSHEET[[#This Row],[Delay at workshop in days]] +WORKSHEET[[#This Row],[Delay at border in days]]</f>
        <v>11.625</v>
      </c>
    </row>
    <row r="2730" spans="1:31" x14ac:dyDescent="0.35">
      <c r="A2730" t="s">
        <v>2751</v>
      </c>
      <c r="B2730" t="s">
        <v>10</v>
      </c>
      <c r="C2730" t="s">
        <v>68</v>
      </c>
      <c r="D2730" t="s">
        <v>3620</v>
      </c>
      <c r="E2730" t="s">
        <v>3613</v>
      </c>
      <c r="F2730" t="str">
        <f>WORKSHEET[[#This Row],[Depart From]]&amp;"-"&amp;WORKSHEET[[#This Row],[Arrive To]]</f>
        <v>Zanzibar-Sanaa</v>
      </c>
      <c r="G2730" s="2">
        <v>44733</v>
      </c>
      <c r="H2730" s="2">
        <v>44772</v>
      </c>
      <c r="I2730" s="2" t="str">
        <f t="shared" si="42"/>
        <v>Delivered</v>
      </c>
      <c r="J2730" s="2" t="str">
        <f>TEXT(WORKSHEET[[#This Row],[Offloading Date]], "mmm")</f>
        <v>Jul</v>
      </c>
      <c r="K2730" s="2" t="str">
        <f>IF(OR(WORKSHEET[[#This Row],[Year]]="", ISBLANK(WORKSHEET[[#This Row],[Year]]), WORKSHEET[[#This Row],[Year]]="null"), "Exclude", "Include")</f>
        <v>Include</v>
      </c>
      <c r="L2730" t="s">
        <v>16</v>
      </c>
      <c r="M2730" t="s">
        <v>12</v>
      </c>
      <c r="N2730" t="s">
        <v>13</v>
      </c>
      <c r="O2730">
        <v>14.85656</v>
      </c>
      <c r="P2730">
        <v>600</v>
      </c>
      <c r="Q2730" t="s">
        <v>14</v>
      </c>
      <c r="R2730">
        <f>P2730 * _xll.XLOOKUP(Q2730,CALCULATION!$A$15:$A$17, CALCULATION!$B$15:$B$17 )</f>
        <v>600</v>
      </c>
      <c r="S2730" s="5">
        <f>O2730*P2730*_xll.XLOOKUP(Q2730,CALCULATION!$A$15:$A$17, CALCULATION!$B$15:$B$17)</f>
        <v>8913.9359999999997</v>
      </c>
      <c r="T2730">
        <v>300</v>
      </c>
      <c r="U2730" t="s">
        <v>14</v>
      </c>
      <c r="V2730">
        <f>T2730 * _xll.XLOOKUP(U2730,CALCULATION!$A$15:$A$17, CALCULATION!$B$15:$B$17 )</f>
        <v>300</v>
      </c>
      <c r="W2730" s="5">
        <f>O2730*T2730*_xll.XLOOKUP(U2730,CALCULATION!$A$15:$A$17, CALCULATION!$B$15:$B$17)</f>
        <v>4456.9679999999998</v>
      </c>
      <c r="X2730" s="5">
        <f>WORKSHEET[[#This Row],[Clients Total Cost]] / WORKSHEET[[#This Row],[Clients Rate per T2 (USD)]]</f>
        <v>14.85656</v>
      </c>
      <c r="Y2730" s="5">
        <f>WORKSHEET[[#This Row],[Clients Rate per T2 (USD)]] - WORKSHEET[[#This Row],[Supplier Rate Per t2 (USD)]]</f>
        <v>300</v>
      </c>
      <c r="Z2730" s="5">
        <f>WORKSHEET[[#This Row],[Profit Per T]] * WORKSHEET[[#This Row],[Weight]]</f>
        <v>4456.9679999999998</v>
      </c>
      <c r="AA2730">
        <v>1</v>
      </c>
      <c r="AB2730" s="1">
        <v>5.85</v>
      </c>
      <c r="AC2730" s="1">
        <v>3.9000000000000004</v>
      </c>
      <c r="AD2730" s="1">
        <v>4.875</v>
      </c>
      <c r="AE2730" s="1">
        <f>WORKSHEET[[#This Row],[Delay at toll gate in days]] +WORKSHEET[[#This Row],[Delay at workshop in days]] +WORKSHEET[[#This Row],[Delay at border in days]]</f>
        <v>14.625</v>
      </c>
    </row>
    <row r="2731" spans="1:31" x14ac:dyDescent="0.35">
      <c r="A2731" t="s">
        <v>2752</v>
      </c>
      <c r="B2731" t="s">
        <v>10</v>
      </c>
      <c r="C2731" t="s">
        <v>68</v>
      </c>
      <c r="D2731" t="s">
        <v>3620</v>
      </c>
      <c r="E2731" t="s">
        <v>3612</v>
      </c>
      <c r="F2731" t="str">
        <f>WORKSHEET[[#This Row],[Depart From]]&amp;"-"&amp;WORKSHEET[[#This Row],[Arrive To]]</f>
        <v>Zanzibar-Victoria</v>
      </c>
      <c r="G2731" s="2">
        <v>44721</v>
      </c>
      <c r="H2731" s="2">
        <v>44754</v>
      </c>
      <c r="I2731" s="2" t="str">
        <f t="shared" si="42"/>
        <v>Delivered</v>
      </c>
      <c r="J2731" s="2" t="str">
        <f>TEXT(WORKSHEET[[#This Row],[Offloading Date]], "mmm")</f>
        <v>Jul</v>
      </c>
      <c r="K2731" s="2" t="str">
        <f>IF(OR(WORKSHEET[[#This Row],[Year]]="", ISBLANK(WORKSHEET[[#This Row],[Year]]), WORKSHEET[[#This Row],[Year]]="null"), "Exclude", "Include")</f>
        <v>Include</v>
      </c>
      <c r="L2731" t="s">
        <v>16</v>
      </c>
      <c r="M2731" t="s">
        <v>12</v>
      </c>
      <c r="N2731" t="s">
        <v>13</v>
      </c>
      <c r="O2731">
        <v>11.99</v>
      </c>
      <c r="P2731">
        <v>600</v>
      </c>
      <c r="Q2731" t="s">
        <v>14</v>
      </c>
      <c r="R2731">
        <f>P2731 * _xll.XLOOKUP(Q2731,CALCULATION!$A$15:$A$17, CALCULATION!$B$15:$B$17 )</f>
        <v>600</v>
      </c>
      <c r="S2731" s="5">
        <f>O2731*P2731*_xll.XLOOKUP(Q2731,CALCULATION!$A$15:$A$17, CALCULATION!$B$15:$B$17)</f>
        <v>7194</v>
      </c>
      <c r="T2731">
        <v>300</v>
      </c>
      <c r="U2731" t="s">
        <v>14</v>
      </c>
      <c r="V2731">
        <f>T2731 * _xll.XLOOKUP(U2731,CALCULATION!$A$15:$A$17, CALCULATION!$B$15:$B$17 )</f>
        <v>300</v>
      </c>
      <c r="W2731" s="5">
        <f>O2731*T2731*_xll.XLOOKUP(U2731,CALCULATION!$A$15:$A$17, CALCULATION!$B$15:$B$17)</f>
        <v>3597</v>
      </c>
      <c r="X2731" s="5">
        <f>WORKSHEET[[#This Row],[Clients Total Cost]] / WORKSHEET[[#This Row],[Clients Rate per T2 (USD)]]</f>
        <v>11.99</v>
      </c>
      <c r="Y2731" s="5">
        <f>WORKSHEET[[#This Row],[Clients Rate per T2 (USD)]] - WORKSHEET[[#This Row],[Supplier Rate Per t2 (USD)]]</f>
        <v>300</v>
      </c>
      <c r="Z2731" s="5">
        <f>WORKSHEET[[#This Row],[Profit Per T]] * WORKSHEET[[#This Row],[Weight]]</f>
        <v>3597</v>
      </c>
      <c r="AA2731">
        <v>1</v>
      </c>
      <c r="AB2731" s="1">
        <v>4.95</v>
      </c>
      <c r="AC2731" s="1">
        <v>3.3000000000000003</v>
      </c>
      <c r="AD2731" s="1">
        <v>4.125</v>
      </c>
      <c r="AE2731" s="1">
        <f>WORKSHEET[[#This Row],[Delay at toll gate in days]] +WORKSHEET[[#This Row],[Delay at workshop in days]] +WORKSHEET[[#This Row],[Delay at border in days]]</f>
        <v>12.375</v>
      </c>
    </row>
    <row r="2732" spans="1:31" x14ac:dyDescent="0.35">
      <c r="A2732" t="s">
        <v>2753</v>
      </c>
      <c r="B2732" t="s">
        <v>10</v>
      </c>
      <c r="C2732" t="s">
        <v>68</v>
      </c>
      <c r="D2732" t="s">
        <v>3619</v>
      </c>
      <c r="E2732" t="s">
        <v>3612</v>
      </c>
      <c r="F2732" t="str">
        <f>WORKSHEET[[#This Row],[Depart From]]&amp;"-"&amp;WORKSHEET[[#This Row],[Arrive To]]</f>
        <v>Addis Ababa-Victoria</v>
      </c>
      <c r="G2732" s="2">
        <v>44723</v>
      </c>
      <c r="H2732" s="2">
        <v>44749</v>
      </c>
      <c r="I2732" s="2" t="str">
        <f t="shared" si="42"/>
        <v>Delivered</v>
      </c>
      <c r="J2732" s="2" t="str">
        <f>TEXT(WORKSHEET[[#This Row],[Offloading Date]], "mmm")</f>
        <v>Jul</v>
      </c>
      <c r="K2732" s="2" t="str">
        <f>IF(OR(WORKSHEET[[#This Row],[Year]]="", ISBLANK(WORKSHEET[[#This Row],[Year]]), WORKSHEET[[#This Row],[Year]]="null"), "Exclude", "Include")</f>
        <v>Include</v>
      </c>
      <c r="L2732" t="s">
        <v>16</v>
      </c>
      <c r="M2732" t="s">
        <v>12</v>
      </c>
      <c r="N2732" t="s">
        <v>13</v>
      </c>
      <c r="O2732">
        <v>20.731999999999999</v>
      </c>
      <c r="P2732">
        <v>600</v>
      </c>
      <c r="Q2732" t="s">
        <v>14</v>
      </c>
      <c r="R2732">
        <f>P2732 * _xll.XLOOKUP(Q2732,CALCULATION!$A$15:$A$17, CALCULATION!$B$15:$B$17 )</f>
        <v>600</v>
      </c>
      <c r="S2732" s="5">
        <f>O2732*P2732*_xll.XLOOKUP(Q2732,CALCULATION!$A$15:$A$17, CALCULATION!$B$15:$B$17)</f>
        <v>12439.199999999999</v>
      </c>
      <c r="T2732">
        <v>300</v>
      </c>
      <c r="U2732" t="s">
        <v>14</v>
      </c>
      <c r="V2732">
        <f>T2732 * _xll.XLOOKUP(U2732,CALCULATION!$A$15:$A$17, CALCULATION!$B$15:$B$17 )</f>
        <v>300</v>
      </c>
      <c r="W2732" s="5">
        <f>O2732*T2732*_xll.XLOOKUP(U2732,CALCULATION!$A$15:$A$17, CALCULATION!$B$15:$B$17)</f>
        <v>6219.5999999999995</v>
      </c>
      <c r="X2732" s="5">
        <f>WORKSHEET[[#This Row],[Clients Total Cost]] / WORKSHEET[[#This Row],[Clients Rate per T2 (USD)]]</f>
        <v>20.731999999999999</v>
      </c>
      <c r="Y2732" s="5">
        <f>WORKSHEET[[#This Row],[Clients Rate per T2 (USD)]] - WORKSHEET[[#This Row],[Supplier Rate Per t2 (USD)]]</f>
        <v>300</v>
      </c>
      <c r="Z2732" s="5">
        <f>WORKSHEET[[#This Row],[Profit Per T]] * WORKSHEET[[#This Row],[Weight]]</f>
        <v>6219.5999999999995</v>
      </c>
      <c r="AA2732">
        <v>1</v>
      </c>
      <c r="AB2732" s="1">
        <v>3.9</v>
      </c>
      <c r="AC2732" s="1">
        <v>2.6</v>
      </c>
      <c r="AD2732" s="1">
        <v>3.25</v>
      </c>
      <c r="AE2732" s="1">
        <f>WORKSHEET[[#This Row],[Delay at toll gate in days]] +WORKSHEET[[#This Row],[Delay at workshop in days]] +WORKSHEET[[#This Row],[Delay at border in days]]</f>
        <v>9.75</v>
      </c>
    </row>
    <row r="2733" spans="1:31" x14ac:dyDescent="0.35">
      <c r="A2733" t="s">
        <v>2754</v>
      </c>
      <c r="B2733" t="s">
        <v>10</v>
      </c>
      <c r="C2733" t="s">
        <v>68</v>
      </c>
      <c r="D2733" t="s">
        <v>3616</v>
      </c>
      <c r="E2733" t="s">
        <v>3612</v>
      </c>
      <c r="F2733" t="str">
        <f>WORKSHEET[[#This Row],[Depart From]]&amp;"-"&amp;WORKSHEET[[#This Row],[Arrive To]]</f>
        <v>Marrakech-Victoria</v>
      </c>
      <c r="G2733" s="2">
        <v>44673</v>
      </c>
      <c r="H2733" s="2">
        <v>44698</v>
      </c>
      <c r="I2733" s="2" t="str">
        <f t="shared" si="42"/>
        <v>Delivered</v>
      </c>
      <c r="J2733" s="2" t="str">
        <f>TEXT(WORKSHEET[[#This Row],[Offloading Date]], "mmm")</f>
        <v>May</v>
      </c>
      <c r="K2733" s="2" t="str">
        <f>IF(OR(WORKSHEET[[#This Row],[Year]]="", ISBLANK(WORKSHEET[[#This Row],[Year]]), WORKSHEET[[#This Row],[Year]]="null"), "Exclude", "Include")</f>
        <v>Include</v>
      </c>
      <c r="L2733" t="s">
        <v>16</v>
      </c>
      <c r="M2733" t="s">
        <v>16</v>
      </c>
      <c r="N2733" t="s">
        <v>13</v>
      </c>
      <c r="O2733">
        <v>13.148999999999999</v>
      </c>
      <c r="P2733">
        <v>600</v>
      </c>
      <c r="Q2733" t="s">
        <v>14</v>
      </c>
      <c r="R2733">
        <f>P2733 * _xll.XLOOKUP(Q2733,CALCULATION!$A$15:$A$17, CALCULATION!$B$15:$B$17 )</f>
        <v>600</v>
      </c>
      <c r="S2733" s="5">
        <f>O2733*P2733*_xll.XLOOKUP(Q2733,CALCULATION!$A$15:$A$17, CALCULATION!$B$15:$B$17)</f>
        <v>7889.4</v>
      </c>
      <c r="T2733">
        <v>300</v>
      </c>
      <c r="U2733" t="s">
        <v>14</v>
      </c>
      <c r="V2733">
        <f>T2733 * _xll.XLOOKUP(U2733,CALCULATION!$A$15:$A$17, CALCULATION!$B$15:$B$17 )</f>
        <v>300</v>
      </c>
      <c r="W2733" s="5">
        <f>O2733*T2733*_xll.XLOOKUP(U2733,CALCULATION!$A$15:$A$17, CALCULATION!$B$15:$B$17)</f>
        <v>3944.7</v>
      </c>
      <c r="X2733" s="5">
        <f>WORKSHEET[[#This Row],[Clients Total Cost]] / WORKSHEET[[#This Row],[Clients Rate per T2 (USD)]]</f>
        <v>13.148999999999999</v>
      </c>
      <c r="Y2733" s="5">
        <f>WORKSHEET[[#This Row],[Clients Rate per T2 (USD)]] - WORKSHEET[[#This Row],[Supplier Rate Per t2 (USD)]]</f>
        <v>300</v>
      </c>
      <c r="Z2733" s="5">
        <f>WORKSHEET[[#This Row],[Profit Per T]] * WORKSHEET[[#This Row],[Weight]]</f>
        <v>3944.7</v>
      </c>
      <c r="AA2733">
        <v>1</v>
      </c>
      <c r="AB2733" s="1">
        <v>3.75</v>
      </c>
      <c r="AC2733" s="1">
        <v>2.5</v>
      </c>
      <c r="AD2733" s="1">
        <v>3.125</v>
      </c>
      <c r="AE2733" s="1">
        <f>WORKSHEET[[#This Row],[Delay at toll gate in days]] +WORKSHEET[[#This Row],[Delay at workshop in days]] +WORKSHEET[[#This Row],[Delay at border in days]]</f>
        <v>9.375</v>
      </c>
    </row>
    <row r="2734" spans="1:31" x14ac:dyDescent="0.35">
      <c r="A2734" t="s">
        <v>2755</v>
      </c>
      <c r="B2734" t="s">
        <v>10</v>
      </c>
      <c r="C2734" t="s">
        <v>68</v>
      </c>
      <c r="D2734" t="s">
        <v>3620</v>
      </c>
      <c r="E2734" t="s">
        <v>3614</v>
      </c>
      <c r="F2734" t="str">
        <f>WORKSHEET[[#This Row],[Depart From]]&amp;"-"&amp;WORKSHEET[[#This Row],[Arrive To]]</f>
        <v>Zanzibar-Alger</v>
      </c>
      <c r="G2734" s="2">
        <v>44672</v>
      </c>
      <c r="H2734" s="2">
        <v>44704</v>
      </c>
      <c r="I2734" s="2" t="str">
        <f t="shared" si="42"/>
        <v>Delivered</v>
      </c>
      <c r="J2734" s="2" t="str">
        <f>TEXT(WORKSHEET[[#This Row],[Offloading Date]], "mmm")</f>
        <v>May</v>
      </c>
      <c r="K2734" s="2" t="str">
        <f>IF(OR(WORKSHEET[[#This Row],[Year]]="", ISBLANK(WORKSHEET[[#This Row],[Year]]), WORKSHEET[[#This Row],[Year]]="null"), "Exclude", "Include")</f>
        <v>Include</v>
      </c>
      <c r="L2734" t="s">
        <v>16</v>
      </c>
      <c r="M2734" t="s">
        <v>16</v>
      </c>
      <c r="N2734" t="s">
        <v>13</v>
      </c>
      <c r="O2734">
        <v>15.628</v>
      </c>
      <c r="P2734">
        <v>600</v>
      </c>
      <c r="Q2734" t="s">
        <v>14</v>
      </c>
      <c r="R2734">
        <f>P2734 * _xll.XLOOKUP(Q2734,CALCULATION!$A$15:$A$17, CALCULATION!$B$15:$B$17 )</f>
        <v>600</v>
      </c>
      <c r="S2734" s="5">
        <f>O2734*P2734*_xll.XLOOKUP(Q2734,CALCULATION!$A$15:$A$17, CALCULATION!$B$15:$B$17)</f>
        <v>9376.7999999999993</v>
      </c>
      <c r="T2734">
        <v>300</v>
      </c>
      <c r="U2734" t="s">
        <v>14</v>
      </c>
      <c r="V2734">
        <f>T2734 * _xll.XLOOKUP(U2734,CALCULATION!$A$15:$A$17, CALCULATION!$B$15:$B$17 )</f>
        <v>300</v>
      </c>
      <c r="W2734" s="5">
        <f>O2734*T2734*_xll.XLOOKUP(U2734,CALCULATION!$A$15:$A$17, CALCULATION!$B$15:$B$17)</f>
        <v>4688.3999999999996</v>
      </c>
      <c r="X2734" s="5">
        <f>WORKSHEET[[#This Row],[Clients Total Cost]] / WORKSHEET[[#This Row],[Clients Rate per T2 (USD)]]</f>
        <v>15.627999999999998</v>
      </c>
      <c r="Y2734" s="5">
        <f>WORKSHEET[[#This Row],[Clients Rate per T2 (USD)]] - WORKSHEET[[#This Row],[Supplier Rate Per t2 (USD)]]</f>
        <v>300</v>
      </c>
      <c r="Z2734" s="5">
        <f>WORKSHEET[[#This Row],[Profit Per T]] * WORKSHEET[[#This Row],[Weight]]</f>
        <v>4688.3999999999996</v>
      </c>
      <c r="AA2734">
        <v>1</v>
      </c>
      <c r="AB2734" s="1">
        <v>4.8</v>
      </c>
      <c r="AC2734" s="1">
        <v>3.2</v>
      </c>
      <c r="AD2734" s="1">
        <v>4</v>
      </c>
      <c r="AE2734" s="1">
        <f>WORKSHEET[[#This Row],[Delay at toll gate in days]] +WORKSHEET[[#This Row],[Delay at workshop in days]] +WORKSHEET[[#This Row],[Delay at border in days]]</f>
        <v>12</v>
      </c>
    </row>
    <row r="2735" spans="1:31" x14ac:dyDescent="0.35">
      <c r="A2735" t="s">
        <v>2756</v>
      </c>
      <c r="B2735" t="s">
        <v>10</v>
      </c>
      <c r="C2735" t="s">
        <v>68</v>
      </c>
      <c r="D2735" t="s">
        <v>3619</v>
      </c>
      <c r="E2735" t="s">
        <v>3613</v>
      </c>
      <c r="F2735" t="str">
        <f>WORKSHEET[[#This Row],[Depart From]]&amp;"-"&amp;WORKSHEET[[#This Row],[Arrive To]]</f>
        <v>Addis Ababa-Sanaa</v>
      </c>
      <c r="G2735" s="2">
        <v>44693</v>
      </c>
      <c r="H2735" s="2">
        <v>44727</v>
      </c>
      <c r="I2735" s="2" t="str">
        <f t="shared" si="42"/>
        <v>Delivered</v>
      </c>
      <c r="J2735" s="2" t="str">
        <f>TEXT(WORKSHEET[[#This Row],[Offloading Date]], "mmm")</f>
        <v>Jun</v>
      </c>
      <c r="K2735" s="2" t="str">
        <f>IF(OR(WORKSHEET[[#This Row],[Year]]="", ISBLANK(WORKSHEET[[#This Row],[Year]]), WORKSHEET[[#This Row],[Year]]="null"), "Exclude", "Include")</f>
        <v>Include</v>
      </c>
      <c r="L2735" t="s">
        <v>16</v>
      </c>
      <c r="M2735" t="s">
        <v>12</v>
      </c>
      <c r="N2735" t="s">
        <v>13</v>
      </c>
      <c r="O2735">
        <v>18.760000000000002</v>
      </c>
      <c r="P2735">
        <v>600</v>
      </c>
      <c r="Q2735" t="s">
        <v>14</v>
      </c>
      <c r="R2735">
        <f>P2735 * _xll.XLOOKUP(Q2735,CALCULATION!$A$15:$A$17, CALCULATION!$B$15:$B$17 )</f>
        <v>600</v>
      </c>
      <c r="S2735" s="5">
        <f>O2735*P2735*_xll.XLOOKUP(Q2735,CALCULATION!$A$15:$A$17, CALCULATION!$B$15:$B$17)</f>
        <v>11256.000000000002</v>
      </c>
      <c r="T2735">
        <v>300</v>
      </c>
      <c r="U2735" t="s">
        <v>14</v>
      </c>
      <c r="V2735">
        <f>T2735 * _xll.XLOOKUP(U2735,CALCULATION!$A$15:$A$17, CALCULATION!$B$15:$B$17 )</f>
        <v>300</v>
      </c>
      <c r="W2735" s="5">
        <f>O2735*T2735*_xll.XLOOKUP(U2735,CALCULATION!$A$15:$A$17, CALCULATION!$B$15:$B$17)</f>
        <v>5628.0000000000009</v>
      </c>
      <c r="X2735" s="5">
        <f>WORKSHEET[[#This Row],[Clients Total Cost]] / WORKSHEET[[#This Row],[Clients Rate per T2 (USD)]]</f>
        <v>18.760000000000002</v>
      </c>
      <c r="Y2735" s="5">
        <f>WORKSHEET[[#This Row],[Clients Rate per T2 (USD)]] - WORKSHEET[[#This Row],[Supplier Rate Per t2 (USD)]]</f>
        <v>300</v>
      </c>
      <c r="Z2735" s="5">
        <f>WORKSHEET[[#This Row],[Profit Per T]] * WORKSHEET[[#This Row],[Weight]]</f>
        <v>5628.0000000000009</v>
      </c>
      <c r="AA2735">
        <v>1</v>
      </c>
      <c r="AB2735" s="1">
        <v>5.0999999999999996</v>
      </c>
      <c r="AC2735" s="1">
        <v>3.4000000000000004</v>
      </c>
      <c r="AD2735" s="1">
        <v>4.25</v>
      </c>
      <c r="AE2735" s="1">
        <f>WORKSHEET[[#This Row],[Delay at toll gate in days]] +WORKSHEET[[#This Row],[Delay at workshop in days]] +WORKSHEET[[#This Row],[Delay at border in days]]</f>
        <v>12.75</v>
      </c>
    </row>
    <row r="2736" spans="1:31" x14ac:dyDescent="0.35">
      <c r="A2736" t="s">
        <v>2757</v>
      </c>
      <c r="B2736" t="s">
        <v>10</v>
      </c>
      <c r="C2736" t="s">
        <v>68</v>
      </c>
      <c r="D2736" t="s">
        <v>3616</v>
      </c>
      <c r="E2736" t="s">
        <v>3618</v>
      </c>
      <c r="F2736" t="str">
        <f>WORKSHEET[[#This Row],[Depart From]]&amp;"-"&amp;WORKSHEET[[#This Row],[Arrive To]]</f>
        <v>Marrakech-Tripoli</v>
      </c>
      <c r="G2736" s="2">
        <v>44672</v>
      </c>
      <c r="H2736" s="2">
        <v>44695</v>
      </c>
      <c r="I2736" s="2" t="str">
        <f t="shared" si="42"/>
        <v>Delivered</v>
      </c>
      <c r="J2736" s="2" t="str">
        <f>TEXT(WORKSHEET[[#This Row],[Offloading Date]], "mmm")</f>
        <v>May</v>
      </c>
      <c r="K2736" s="2" t="str">
        <f>IF(OR(WORKSHEET[[#This Row],[Year]]="", ISBLANK(WORKSHEET[[#This Row],[Year]]), WORKSHEET[[#This Row],[Year]]="null"), "Exclude", "Include")</f>
        <v>Include</v>
      </c>
      <c r="L2736" t="s">
        <v>16</v>
      </c>
      <c r="M2736" t="s">
        <v>16</v>
      </c>
      <c r="N2736" t="s">
        <v>13</v>
      </c>
      <c r="O2736">
        <v>19.021999999999998</v>
      </c>
      <c r="P2736">
        <v>600</v>
      </c>
      <c r="Q2736" t="s">
        <v>14</v>
      </c>
      <c r="R2736">
        <f>P2736 * _xll.XLOOKUP(Q2736,CALCULATION!$A$15:$A$17, CALCULATION!$B$15:$B$17 )</f>
        <v>600</v>
      </c>
      <c r="S2736" s="5">
        <f>O2736*P2736*_xll.XLOOKUP(Q2736,CALCULATION!$A$15:$A$17, CALCULATION!$B$15:$B$17)</f>
        <v>11413.199999999999</v>
      </c>
      <c r="T2736">
        <v>300</v>
      </c>
      <c r="U2736" t="s">
        <v>14</v>
      </c>
      <c r="V2736">
        <f>T2736 * _xll.XLOOKUP(U2736,CALCULATION!$A$15:$A$17, CALCULATION!$B$15:$B$17 )</f>
        <v>300</v>
      </c>
      <c r="W2736" s="5">
        <f>O2736*T2736*_xll.XLOOKUP(U2736,CALCULATION!$A$15:$A$17, CALCULATION!$B$15:$B$17)</f>
        <v>5706.5999999999995</v>
      </c>
      <c r="X2736" s="5">
        <f>WORKSHEET[[#This Row],[Clients Total Cost]] / WORKSHEET[[#This Row],[Clients Rate per T2 (USD)]]</f>
        <v>19.021999999999998</v>
      </c>
      <c r="Y2736" s="5">
        <f>WORKSHEET[[#This Row],[Clients Rate per T2 (USD)]] - WORKSHEET[[#This Row],[Supplier Rate Per t2 (USD)]]</f>
        <v>300</v>
      </c>
      <c r="Z2736" s="5">
        <f>WORKSHEET[[#This Row],[Profit Per T]] * WORKSHEET[[#This Row],[Weight]]</f>
        <v>5706.5999999999995</v>
      </c>
      <c r="AA2736">
        <v>1</v>
      </c>
      <c r="AB2736" s="1">
        <v>3.4499999999999997</v>
      </c>
      <c r="AC2736" s="1">
        <v>2.3000000000000003</v>
      </c>
      <c r="AD2736" s="1">
        <v>2.875</v>
      </c>
      <c r="AE2736" s="1">
        <f>WORKSHEET[[#This Row],[Delay at toll gate in days]] +WORKSHEET[[#This Row],[Delay at workshop in days]] +WORKSHEET[[#This Row],[Delay at border in days]]</f>
        <v>8.625</v>
      </c>
    </row>
    <row r="2737" spans="1:31" x14ac:dyDescent="0.35">
      <c r="A2737" t="s">
        <v>2758</v>
      </c>
      <c r="B2737" t="s">
        <v>10</v>
      </c>
      <c r="C2737" t="s">
        <v>68</v>
      </c>
      <c r="D2737" t="s">
        <v>3616</v>
      </c>
      <c r="E2737" t="s">
        <v>3614</v>
      </c>
      <c r="F2737" t="str">
        <f>WORKSHEET[[#This Row],[Depart From]]&amp;"-"&amp;WORKSHEET[[#This Row],[Arrive To]]</f>
        <v>Marrakech-Alger</v>
      </c>
      <c r="G2737" s="2">
        <v>44672</v>
      </c>
      <c r="H2737" s="2">
        <v>44693</v>
      </c>
      <c r="I2737" s="2" t="str">
        <f t="shared" si="42"/>
        <v>Delivered</v>
      </c>
      <c r="J2737" s="2" t="str">
        <f>TEXT(WORKSHEET[[#This Row],[Offloading Date]], "mmm")</f>
        <v>May</v>
      </c>
      <c r="K2737" s="2" t="str">
        <f>IF(OR(WORKSHEET[[#This Row],[Year]]="", ISBLANK(WORKSHEET[[#This Row],[Year]]), WORKSHEET[[#This Row],[Year]]="null"), "Exclude", "Include")</f>
        <v>Include</v>
      </c>
      <c r="L2737" t="s">
        <v>16</v>
      </c>
      <c r="M2737" t="s">
        <v>16</v>
      </c>
      <c r="N2737" t="s">
        <v>13</v>
      </c>
      <c r="O2737">
        <v>17.491</v>
      </c>
      <c r="P2737">
        <v>600</v>
      </c>
      <c r="Q2737" t="s">
        <v>14</v>
      </c>
      <c r="R2737">
        <f>P2737 * _xll.XLOOKUP(Q2737,CALCULATION!$A$15:$A$17, CALCULATION!$B$15:$B$17 )</f>
        <v>600</v>
      </c>
      <c r="S2737" s="5">
        <f>O2737*P2737*_xll.XLOOKUP(Q2737,CALCULATION!$A$15:$A$17, CALCULATION!$B$15:$B$17)</f>
        <v>10494.6</v>
      </c>
      <c r="T2737">
        <v>300</v>
      </c>
      <c r="U2737" t="s">
        <v>14</v>
      </c>
      <c r="V2737">
        <f>T2737 * _xll.XLOOKUP(U2737,CALCULATION!$A$15:$A$17, CALCULATION!$B$15:$B$17 )</f>
        <v>300</v>
      </c>
      <c r="W2737" s="5">
        <f>O2737*T2737*_xll.XLOOKUP(U2737,CALCULATION!$A$15:$A$17, CALCULATION!$B$15:$B$17)</f>
        <v>5247.3</v>
      </c>
      <c r="X2737" s="5">
        <f>WORKSHEET[[#This Row],[Clients Total Cost]] / WORKSHEET[[#This Row],[Clients Rate per T2 (USD)]]</f>
        <v>17.491</v>
      </c>
      <c r="Y2737" s="5">
        <f>WORKSHEET[[#This Row],[Clients Rate per T2 (USD)]] - WORKSHEET[[#This Row],[Supplier Rate Per t2 (USD)]]</f>
        <v>300</v>
      </c>
      <c r="Z2737" s="5">
        <f>WORKSHEET[[#This Row],[Profit Per T]] * WORKSHEET[[#This Row],[Weight]]</f>
        <v>5247.3</v>
      </c>
      <c r="AA2737">
        <v>1</v>
      </c>
      <c r="AB2737" s="1">
        <v>3.15</v>
      </c>
      <c r="AC2737" s="1">
        <v>2.1</v>
      </c>
      <c r="AD2737" s="1">
        <v>2.625</v>
      </c>
      <c r="AE2737" s="1">
        <f>WORKSHEET[[#This Row],[Delay at toll gate in days]] +WORKSHEET[[#This Row],[Delay at workshop in days]] +WORKSHEET[[#This Row],[Delay at border in days]]</f>
        <v>7.875</v>
      </c>
    </row>
    <row r="2738" spans="1:31" x14ac:dyDescent="0.35">
      <c r="A2738" t="s">
        <v>2759</v>
      </c>
      <c r="B2738" t="s">
        <v>10</v>
      </c>
      <c r="C2738" t="s">
        <v>68</v>
      </c>
      <c r="D2738" t="s">
        <v>3611</v>
      </c>
      <c r="E2738" t="s">
        <v>3617</v>
      </c>
      <c r="F2738" t="str">
        <f>WORKSHEET[[#This Row],[Depart From]]&amp;"-"&amp;WORKSHEET[[#This Row],[Arrive To]]</f>
        <v>Mogadishu-Lagos</v>
      </c>
      <c r="G2738" s="2">
        <v>44677</v>
      </c>
      <c r="H2738" s="2">
        <v>44740</v>
      </c>
      <c r="I2738" s="2" t="str">
        <f t="shared" si="42"/>
        <v>Delivered</v>
      </c>
      <c r="J2738" s="2" t="str">
        <f>TEXT(WORKSHEET[[#This Row],[Offloading Date]], "mmm")</f>
        <v>Jun</v>
      </c>
      <c r="K2738" s="2" t="str">
        <f>IF(OR(WORKSHEET[[#This Row],[Year]]="", ISBLANK(WORKSHEET[[#This Row],[Year]]), WORKSHEET[[#This Row],[Year]]="null"), "Exclude", "Include")</f>
        <v>Include</v>
      </c>
      <c r="L2738" t="s">
        <v>16</v>
      </c>
      <c r="M2738" t="s">
        <v>12</v>
      </c>
      <c r="N2738" t="s">
        <v>13</v>
      </c>
      <c r="O2738">
        <v>14.64</v>
      </c>
      <c r="P2738">
        <v>600</v>
      </c>
      <c r="Q2738" t="s">
        <v>14</v>
      </c>
      <c r="R2738">
        <f>P2738 * _xll.XLOOKUP(Q2738,CALCULATION!$A$15:$A$17, CALCULATION!$B$15:$B$17 )</f>
        <v>600</v>
      </c>
      <c r="S2738" s="5">
        <f>O2738*P2738*_xll.XLOOKUP(Q2738,CALCULATION!$A$15:$A$17, CALCULATION!$B$15:$B$17)</f>
        <v>8784</v>
      </c>
      <c r="T2738">
        <v>300</v>
      </c>
      <c r="U2738" t="s">
        <v>14</v>
      </c>
      <c r="V2738">
        <f>T2738 * _xll.XLOOKUP(U2738,CALCULATION!$A$15:$A$17, CALCULATION!$B$15:$B$17 )</f>
        <v>300</v>
      </c>
      <c r="W2738" s="5">
        <f>O2738*T2738*_xll.XLOOKUP(U2738,CALCULATION!$A$15:$A$17, CALCULATION!$B$15:$B$17)</f>
        <v>4392</v>
      </c>
      <c r="X2738" s="5">
        <f>WORKSHEET[[#This Row],[Clients Total Cost]] / WORKSHEET[[#This Row],[Clients Rate per T2 (USD)]]</f>
        <v>14.64</v>
      </c>
      <c r="Y2738" s="5">
        <f>WORKSHEET[[#This Row],[Clients Rate per T2 (USD)]] - WORKSHEET[[#This Row],[Supplier Rate Per t2 (USD)]]</f>
        <v>300</v>
      </c>
      <c r="Z2738" s="5">
        <f>WORKSHEET[[#This Row],[Profit Per T]] * WORKSHEET[[#This Row],[Weight]]</f>
        <v>4392</v>
      </c>
      <c r="AA2738">
        <v>1</v>
      </c>
      <c r="AB2738" s="1">
        <v>9.4499999999999993</v>
      </c>
      <c r="AC2738" s="1">
        <v>6.3000000000000007</v>
      </c>
      <c r="AD2738" s="1">
        <v>7.875</v>
      </c>
      <c r="AE2738" s="1">
        <f>WORKSHEET[[#This Row],[Delay at toll gate in days]] +WORKSHEET[[#This Row],[Delay at workshop in days]] +WORKSHEET[[#This Row],[Delay at border in days]]</f>
        <v>23.625</v>
      </c>
    </row>
    <row r="2739" spans="1:31" x14ac:dyDescent="0.35">
      <c r="A2739" t="s">
        <v>2760</v>
      </c>
      <c r="B2739" t="s">
        <v>10</v>
      </c>
      <c r="C2739" t="s">
        <v>68</v>
      </c>
      <c r="D2739" t="s">
        <v>3615</v>
      </c>
      <c r="E2739" t="s">
        <v>3618</v>
      </c>
      <c r="F2739" t="str">
        <f>WORKSHEET[[#This Row],[Depart From]]&amp;"-"&amp;WORKSHEET[[#This Row],[Arrive To]]</f>
        <v>Mombasa-Tripoli</v>
      </c>
      <c r="G2739" s="2">
        <v>44672</v>
      </c>
      <c r="H2739" s="2">
        <v>44698</v>
      </c>
      <c r="I2739" s="2" t="str">
        <f t="shared" si="42"/>
        <v>Delivered</v>
      </c>
      <c r="J2739" s="2" t="str">
        <f>TEXT(WORKSHEET[[#This Row],[Offloading Date]], "mmm")</f>
        <v>May</v>
      </c>
      <c r="K2739" s="2" t="str">
        <f>IF(OR(WORKSHEET[[#This Row],[Year]]="", ISBLANK(WORKSHEET[[#This Row],[Year]]), WORKSHEET[[#This Row],[Year]]="null"), "Exclude", "Include")</f>
        <v>Include</v>
      </c>
      <c r="L2739" t="s">
        <v>16</v>
      </c>
      <c r="M2739" t="s">
        <v>16</v>
      </c>
      <c r="N2739" t="s">
        <v>13</v>
      </c>
      <c r="O2739">
        <v>14.4</v>
      </c>
      <c r="P2739">
        <v>600</v>
      </c>
      <c r="Q2739" t="s">
        <v>14</v>
      </c>
      <c r="R2739">
        <f>P2739 * _xll.XLOOKUP(Q2739,CALCULATION!$A$15:$A$17, CALCULATION!$B$15:$B$17 )</f>
        <v>600</v>
      </c>
      <c r="S2739" s="5">
        <f>O2739*P2739*_xll.XLOOKUP(Q2739,CALCULATION!$A$15:$A$17, CALCULATION!$B$15:$B$17)</f>
        <v>8640</v>
      </c>
      <c r="T2739">
        <v>300</v>
      </c>
      <c r="U2739" t="s">
        <v>14</v>
      </c>
      <c r="V2739">
        <f>T2739 * _xll.XLOOKUP(U2739,CALCULATION!$A$15:$A$17, CALCULATION!$B$15:$B$17 )</f>
        <v>300</v>
      </c>
      <c r="W2739" s="5">
        <f>O2739*T2739*_xll.XLOOKUP(U2739,CALCULATION!$A$15:$A$17, CALCULATION!$B$15:$B$17)</f>
        <v>4320</v>
      </c>
      <c r="X2739" s="5">
        <f>WORKSHEET[[#This Row],[Clients Total Cost]] / WORKSHEET[[#This Row],[Clients Rate per T2 (USD)]]</f>
        <v>14.4</v>
      </c>
      <c r="Y2739" s="5">
        <f>WORKSHEET[[#This Row],[Clients Rate per T2 (USD)]] - WORKSHEET[[#This Row],[Supplier Rate Per t2 (USD)]]</f>
        <v>300</v>
      </c>
      <c r="Z2739" s="5">
        <f>WORKSHEET[[#This Row],[Profit Per T]] * WORKSHEET[[#This Row],[Weight]]</f>
        <v>4320</v>
      </c>
      <c r="AA2739">
        <v>1</v>
      </c>
      <c r="AB2739" s="1">
        <v>3.9</v>
      </c>
      <c r="AC2739" s="1">
        <v>2.6</v>
      </c>
      <c r="AD2739" s="1">
        <v>3.25</v>
      </c>
      <c r="AE2739" s="1">
        <f>WORKSHEET[[#This Row],[Delay at toll gate in days]] +WORKSHEET[[#This Row],[Delay at workshop in days]] +WORKSHEET[[#This Row],[Delay at border in days]]</f>
        <v>9.75</v>
      </c>
    </row>
    <row r="2740" spans="1:31" x14ac:dyDescent="0.35">
      <c r="A2740" t="s">
        <v>2761</v>
      </c>
      <c r="B2740" t="s">
        <v>10</v>
      </c>
      <c r="C2740" t="s">
        <v>68</v>
      </c>
      <c r="D2740" t="s">
        <v>3611</v>
      </c>
      <c r="E2740" t="s">
        <v>3617</v>
      </c>
      <c r="F2740" t="str">
        <f>WORKSHEET[[#This Row],[Depart From]]&amp;"-"&amp;WORKSHEET[[#This Row],[Arrive To]]</f>
        <v>Mogadishu-Lagos</v>
      </c>
      <c r="G2740" s="2">
        <v>44672</v>
      </c>
      <c r="H2740" s="2">
        <v>44694</v>
      </c>
      <c r="I2740" s="2" t="str">
        <f t="shared" si="42"/>
        <v>Delivered</v>
      </c>
      <c r="J2740" s="2" t="str">
        <f>TEXT(WORKSHEET[[#This Row],[Offloading Date]], "mmm")</f>
        <v>May</v>
      </c>
      <c r="K2740" s="2" t="str">
        <f>IF(OR(WORKSHEET[[#This Row],[Year]]="", ISBLANK(WORKSHEET[[#This Row],[Year]]), WORKSHEET[[#This Row],[Year]]="null"), "Exclude", "Include")</f>
        <v>Include</v>
      </c>
      <c r="L2740" t="s">
        <v>16</v>
      </c>
      <c r="M2740" t="s">
        <v>16</v>
      </c>
      <c r="N2740" t="s">
        <v>13</v>
      </c>
      <c r="O2740">
        <v>11.650600000000001</v>
      </c>
      <c r="P2740">
        <v>600</v>
      </c>
      <c r="Q2740" t="s">
        <v>14</v>
      </c>
      <c r="R2740">
        <f>P2740 * _xll.XLOOKUP(Q2740,CALCULATION!$A$15:$A$17, CALCULATION!$B$15:$B$17 )</f>
        <v>600</v>
      </c>
      <c r="S2740" s="5">
        <f>O2740*P2740*_xll.XLOOKUP(Q2740,CALCULATION!$A$15:$A$17, CALCULATION!$B$15:$B$17)</f>
        <v>6990.3600000000006</v>
      </c>
      <c r="T2740">
        <v>300</v>
      </c>
      <c r="U2740" t="s">
        <v>14</v>
      </c>
      <c r="V2740">
        <f>T2740 * _xll.XLOOKUP(U2740,CALCULATION!$A$15:$A$17, CALCULATION!$B$15:$B$17 )</f>
        <v>300</v>
      </c>
      <c r="W2740" s="5">
        <f>O2740*T2740*_xll.XLOOKUP(U2740,CALCULATION!$A$15:$A$17, CALCULATION!$B$15:$B$17)</f>
        <v>3495.1800000000003</v>
      </c>
      <c r="X2740" s="5">
        <f>WORKSHEET[[#This Row],[Clients Total Cost]] / WORKSHEET[[#This Row],[Clients Rate per T2 (USD)]]</f>
        <v>11.650600000000001</v>
      </c>
      <c r="Y2740" s="5">
        <f>WORKSHEET[[#This Row],[Clients Rate per T2 (USD)]] - WORKSHEET[[#This Row],[Supplier Rate Per t2 (USD)]]</f>
        <v>300</v>
      </c>
      <c r="Z2740" s="5">
        <f>WORKSHEET[[#This Row],[Profit Per T]] * WORKSHEET[[#This Row],[Weight]]</f>
        <v>3495.1800000000003</v>
      </c>
      <c r="AA2740">
        <v>1</v>
      </c>
      <c r="AB2740" s="1">
        <v>3.3</v>
      </c>
      <c r="AC2740" s="1">
        <v>2.2000000000000002</v>
      </c>
      <c r="AD2740" s="1">
        <v>2.75</v>
      </c>
      <c r="AE2740" s="1">
        <f>WORKSHEET[[#This Row],[Delay at toll gate in days]] +WORKSHEET[[#This Row],[Delay at workshop in days]] +WORKSHEET[[#This Row],[Delay at border in days]]</f>
        <v>8.25</v>
      </c>
    </row>
    <row r="2741" spans="1:31" x14ac:dyDescent="0.35">
      <c r="A2741" t="s">
        <v>2762</v>
      </c>
      <c r="B2741" t="s">
        <v>10</v>
      </c>
      <c r="C2741" t="s">
        <v>68</v>
      </c>
      <c r="D2741" t="s">
        <v>3619</v>
      </c>
      <c r="E2741" t="s">
        <v>3614</v>
      </c>
      <c r="F2741" t="str">
        <f>WORKSHEET[[#This Row],[Depart From]]&amp;"-"&amp;WORKSHEET[[#This Row],[Arrive To]]</f>
        <v>Addis Ababa-Alger</v>
      </c>
      <c r="G2741" s="2">
        <v>44681</v>
      </c>
      <c r="H2741" s="2">
        <v>44711</v>
      </c>
      <c r="I2741" s="2" t="str">
        <f t="shared" si="42"/>
        <v>Delivered</v>
      </c>
      <c r="J2741" s="2" t="str">
        <f>TEXT(WORKSHEET[[#This Row],[Offloading Date]], "mmm")</f>
        <v>May</v>
      </c>
      <c r="K2741" s="2" t="str">
        <f>IF(OR(WORKSHEET[[#This Row],[Year]]="", ISBLANK(WORKSHEET[[#This Row],[Year]]), WORKSHEET[[#This Row],[Year]]="null"), "Exclude", "Include")</f>
        <v>Include</v>
      </c>
      <c r="L2741" t="s">
        <v>16</v>
      </c>
      <c r="M2741" t="s">
        <v>12</v>
      </c>
      <c r="N2741" t="s">
        <v>13</v>
      </c>
      <c r="O2741">
        <v>28.05</v>
      </c>
      <c r="P2741">
        <v>600</v>
      </c>
      <c r="Q2741" t="s">
        <v>14</v>
      </c>
      <c r="R2741">
        <f>P2741 * _xll.XLOOKUP(Q2741,CALCULATION!$A$15:$A$17, CALCULATION!$B$15:$B$17 )</f>
        <v>600</v>
      </c>
      <c r="S2741" s="5">
        <f>O2741*P2741*_xll.XLOOKUP(Q2741,CALCULATION!$A$15:$A$17, CALCULATION!$B$15:$B$17)</f>
        <v>16830</v>
      </c>
      <c r="T2741">
        <v>300</v>
      </c>
      <c r="U2741" t="s">
        <v>14</v>
      </c>
      <c r="V2741">
        <f>T2741 * _xll.XLOOKUP(U2741,CALCULATION!$A$15:$A$17, CALCULATION!$B$15:$B$17 )</f>
        <v>300</v>
      </c>
      <c r="W2741" s="5">
        <f>O2741*T2741*_xll.XLOOKUP(U2741,CALCULATION!$A$15:$A$17, CALCULATION!$B$15:$B$17)</f>
        <v>8415</v>
      </c>
      <c r="X2741" s="5">
        <f>WORKSHEET[[#This Row],[Clients Total Cost]] / WORKSHEET[[#This Row],[Clients Rate per T2 (USD)]]</f>
        <v>28.05</v>
      </c>
      <c r="Y2741" s="5">
        <f>WORKSHEET[[#This Row],[Clients Rate per T2 (USD)]] - WORKSHEET[[#This Row],[Supplier Rate Per t2 (USD)]]</f>
        <v>300</v>
      </c>
      <c r="Z2741" s="5">
        <f>WORKSHEET[[#This Row],[Profit Per T]] * WORKSHEET[[#This Row],[Weight]]</f>
        <v>8415</v>
      </c>
      <c r="AA2741">
        <v>1</v>
      </c>
      <c r="AB2741" s="1">
        <v>4.5</v>
      </c>
      <c r="AC2741" s="1">
        <v>3</v>
      </c>
      <c r="AD2741" s="1">
        <v>3.75</v>
      </c>
      <c r="AE2741" s="1">
        <f>WORKSHEET[[#This Row],[Delay at toll gate in days]] +WORKSHEET[[#This Row],[Delay at workshop in days]] +WORKSHEET[[#This Row],[Delay at border in days]]</f>
        <v>11.25</v>
      </c>
    </row>
    <row r="2742" spans="1:31" x14ac:dyDescent="0.35">
      <c r="A2742" t="s">
        <v>2763</v>
      </c>
      <c r="B2742" t="s">
        <v>10</v>
      </c>
      <c r="C2742" t="s">
        <v>68</v>
      </c>
      <c r="D2742" t="s">
        <v>3615</v>
      </c>
      <c r="E2742" t="s">
        <v>3617</v>
      </c>
      <c r="F2742" t="str">
        <f>WORKSHEET[[#This Row],[Depart From]]&amp;"-"&amp;WORKSHEET[[#This Row],[Arrive To]]</f>
        <v>Mombasa-Lagos</v>
      </c>
      <c r="G2742" s="2">
        <v>44683</v>
      </c>
      <c r="H2742" s="2">
        <v>44711</v>
      </c>
      <c r="I2742" s="2" t="str">
        <f t="shared" si="42"/>
        <v>Delivered</v>
      </c>
      <c r="J2742" s="2" t="str">
        <f>TEXT(WORKSHEET[[#This Row],[Offloading Date]], "mmm")</f>
        <v>May</v>
      </c>
      <c r="K2742" s="2" t="str">
        <f>IF(OR(WORKSHEET[[#This Row],[Year]]="", ISBLANK(WORKSHEET[[#This Row],[Year]]), WORKSHEET[[#This Row],[Year]]="null"), "Exclude", "Include")</f>
        <v>Include</v>
      </c>
      <c r="L2742" t="s">
        <v>16</v>
      </c>
      <c r="M2742" t="s">
        <v>12</v>
      </c>
      <c r="N2742" t="s">
        <v>13</v>
      </c>
      <c r="O2742">
        <v>28.05</v>
      </c>
      <c r="P2742">
        <v>600</v>
      </c>
      <c r="Q2742" t="s">
        <v>14</v>
      </c>
      <c r="R2742">
        <f>P2742 * _xll.XLOOKUP(Q2742,CALCULATION!$A$15:$A$17, CALCULATION!$B$15:$B$17 )</f>
        <v>600</v>
      </c>
      <c r="S2742" s="5">
        <f>O2742*P2742*_xll.XLOOKUP(Q2742,CALCULATION!$A$15:$A$17, CALCULATION!$B$15:$B$17)</f>
        <v>16830</v>
      </c>
      <c r="T2742">
        <v>300</v>
      </c>
      <c r="U2742" t="s">
        <v>14</v>
      </c>
      <c r="V2742">
        <f>T2742 * _xll.XLOOKUP(U2742,CALCULATION!$A$15:$A$17, CALCULATION!$B$15:$B$17 )</f>
        <v>300</v>
      </c>
      <c r="W2742" s="5">
        <f>O2742*T2742*_xll.XLOOKUP(U2742,CALCULATION!$A$15:$A$17, CALCULATION!$B$15:$B$17)</f>
        <v>8415</v>
      </c>
      <c r="X2742" s="5">
        <f>WORKSHEET[[#This Row],[Clients Total Cost]] / WORKSHEET[[#This Row],[Clients Rate per T2 (USD)]]</f>
        <v>28.05</v>
      </c>
      <c r="Y2742" s="5">
        <f>WORKSHEET[[#This Row],[Clients Rate per T2 (USD)]] - WORKSHEET[[#This Row],[Supplier Rate Per t2 (USD)]]</f>
        <v>300</v>
      </c>
      <c r="Z2742" s="5">
        <f>WORKSHEET[[#This Row],[Profit Per T]] * WORKSHEET[[#This Row],[Weight]]</f>
        <v>8415</v>
      </c>
      <c r="AA2742">
        <v>1</v>
      </c>
      <c r="AB2742" s="1">
        <v>4.2</v>
      </c>
      <c r="AC2742" s="1">
        <v>2.8000000000000003</v>
      </c>
      <c r="AD2742" s="1">
        <v>3.5</v>
      </c>
      <c r="AE2742" s="1">
        <f>WORKSHEET[[#This Row],[Delay at toll gate in days]] +WORKSHEET[[#This Row],[Delay at workshop in days]] +WORKSHEET[[#This Row],[Delay at border in days]]</f>
        <v>10.5</v>
      </c>
    </row>
    <row r="2743" spans="1:31" x14ac:dyDescent="0.35">
      <c r="A2743" t="s">
        <v>2764</v>
      </c>
      <c r="B2743" t="s">
        <v>10</v>
      </c>
      <c r="C2743" t="s">
        <v>68</v>
      </c>
      <c r="D2743" t="s">
        <v>3619</v>
      </c>
      <c r="E2743" t="s">
        <v>3618</v>
      </c>
      <c r="F2743" t="str">
        <f>WORKSHEET[[#This Row],[Depart From]]&amp;"-"&amp;WORKSHEET[[#This Row],[Arrive To]]</f>
        <v>Addis Ababa-Tripoli</v>
      </c>
      <c r="G2743" s="2">
        <v>44692</v>
      </c>
      <c r="H2743" s="2">
        <v>44718</v>
      </c>
      <c r="I2743" s="2" t="str">
        <f t="shared" si="42"/>
        <v>Delivered</v>
      </c>
      <c r="J2743" s="2" t="str">
        <f>TEXT(WORKSHEET[[#This Row],[Offloading Date]], "mmm")</f>
        <v>Jun</v>
      </c>
      <c r="K2743" s="2" t="str">
        <f>IF(OR(WORKSHEET[[#This Row],[Year]]="", ISBLANK(WORKSHEET[[#This Row],[Year]]), WORKSHEET[[#This Row],[Year]]="null"), "Exclude", "Include")</f>
        <v>Include</v>
      </c>
      <c r="L2743" t="s">
        <v>16</v>
      </c>
      <c r="M2743" t="s">
        <v>12</v>
      </c>
      <c r="N2743" t="s">
        <v>13</v>
      </c>
      <c r="O2743">
        <v>17.195</v>
      </c>
      <c r="P2743">
        <v>600</v>
      </c>
      <c r="Q2743" t="s">
        <v>14</v>
      </c>
      <c r="R2743">
        <f>P2743 * _xll.XLOOKUP(Q2743,CALCULATION!$A$15:$A$17, CALCULATION!$B$15:$B$17 )</f>
        <v>600</v>
      </c>
      <c r="S2743" s="5">
        <f>O2743*P2743*_xll.XLOOKUP(Q2743,CALCULATION!$A$15:$A$17, CALCULATION!$B$15:$B$17)</f>
        <v>10317</v>
      </c>
      <c r="T2743">
        <v>300</v>
      </c>
      <c r="U2743" t="s">
        <v>14</v>
      </c>
      <c r="V2743">
        <f>T2743 * _xll.XLOOKUP(U2743,CALCULATION!$A$15:$A$17, CALCULATION!$B$15:$B$17 )</f>
        <v>300</v>
      </c>
      <c r="W2743" s="5">
        <f>O2743*T2743*_xll.XLOOKUP(U2743,CALCULATION!$A$15:$A$17, CALCULATION!$B$15:$B$17)</f>
        <v>5158.5</v>
      </c>
      <c r="X2743" s="5">
        <f>WORKSHEET[[#This Row],[Clients Total Cost]] / WORKSHEET[[#This Row],[Clients Rate per T2 (USD)]]</f>
        <v>17.195</v>
      </c>
      <c r="Y2743" s="5">
        <f>WORKSHEET[[#This Row],[Clients Rate per T2 (USD)]] - WORKSHEET[[#This Row],[Supplier Rate Per t2 (USD)]]</f>
        <v>300</v>
      </c>
      <c r="Z2743" s="5">
        <f>WORKSHEET[[#This Row],[Profit Per T]] * WORKSHEET[[#This Row],[Weight]]</f>
        <v>5158.5</v>
      </c>
      <c r="AA2743">
        <v>1</v>
      </c>
      <c r="AB2743" s="1">
        <v>3.9</v>
      </c>
      <c r="AC2743" s="1">
        <v>2.6</v>
      </c>
      <c r="AD2743" s="1">
        <v>3.25</v>
      </c>
      <c r="AE2743" s="1">
        <f>WORKSHEET[[#This Row],[Delay at toll gate in days]] +WORKSHEET[[#This Row],[Delay at workshop in days]] +WORKSHEET[[#This Row],[Delay at border in days]]</f>
        <v>9.75</v>
      </c>
    </row>
    <row r="2744" spans="1:31" x14ac:dyDescent="0.35">
      <c r="A2744" t="s">
        <v>2765</v>
      </c>
      <c r="B2744" t="s">
        <v>10</v>
      </c>
      <c r="C2744" t="s">
        <v>68</v>
      </c>
      <c r="D2744" t="s">
        <v>3616</v>
      </c>
      <c r="E2744" t="s">
        <v>3618</v>
      </c>
      <c r="F2744" t="str">
        <f>WORKSHEET[[#This Row],[Depart From]]&amp;"-"&amp;WORKSHEET[[#This Row],[Arrive To]]</f>
        <v>Marrakech-Tripoli</v>
      </c>
      <c r="G2744" s="2">
        <v>44692</v>
      </c>
      <c r="H2744" s="2">
        <v>44722</v>
      </c>
      <c r="I2744" s="2" t="str">
        <f t="shared" si="42"/>
        <v>Delivered</v>
      </c>
      <c r="J2744" s="2" t="str">
        <f>TEXT(WORKSHEET[[#This Row],[Offloading Date]], "mmm")</f>
        <v>Jun</v>
      </c>
      <c r="K2744" s="2" t="str">
        <f>IF(OR(WORKSHEET[[#This Row],[Year]]="", ISBLANK(WORKSHEET[[#This Row],[Year]]), WORKSHEET[[#This Row],[Year]]="null"), "Exclude", "Include")</f>
        <v>Include</v>
      </c>
      <c r="L2744" t="s">
        <v>16</v>
      </c>
      <c r="M2744" t="s">
        <v>12</v>
      </c>
      <c r="N2744" t="s">
        <v>13</v>
      </c>
      <c r="O2744">
        <v>22.945</v>
      </c>
      <c r="P2744">
        <v>600</v>
      </c>
      <c r="Q2744" t="s">
        <v>14</v>
      </c>
      <c r="R2744">
        <f>P2744 * _xll.XLOOKUP(Q2744,CALCULATION!$A$15:$A$17, CALCULATION!$B$15:$B$17 )</f>
        <v>600</v>
      </c>
      <c r="S2744" s="5">
        <f>O2744*P2744*_xll.XLOOKUP(Q2744,CALCULATION!$A$15:$A$17, CALCULATION!$B$15:$B$17)</f>
        <v>13767</v>
      </c>
      <c r="T2744">
        <v>300</v>
      </c>
      <c r="U2744" t="s">
        <v>14</v>
      </c>
      <c r="V2744">
        <f>T2744 * _xll.XLOOKUP(U2744,CALCULATION!$A$15:$A$17, CALCULATION!$B$15:$B$17 )</f>
        <v>300</v>
      </c>
      <c r="W2744" s="5">
        <f>O2744*T2744*_xll.XLOOKUP(U2744,CALCULATION!$A$15:$A$17, CALCULATION!$B$15:$B$17)</f>
        <v>6883.5</v>
      </c>
      <c r="X2744" s="5">
        <f>WORKSHEET[[#This Row],[Clients Total Cost]] / WORKSHEET[[#This Row],[Clients Rate per T2 (USD)]]</f>
        <v>22.945</v>
      </c>
      <c r="Y2744" s="5">
        <f>WORKSHEET[[#This Row],[Clients Rate per T2 (USD)]] - WORKSHEET[[#This Row],[Supplier Rate Per t2 (USD)]]</f>
        <v>300</v>
      </c>
      <c r="Z2744" s="5">
        <f>WORKSHEET[[#This Row],[Profit Per T]] * WORKSHEET[[#This Row],[Weight]]</f>
        <v>6883.5</v>
      </c>
      <c r="AA2744">
        <v>1</v>
      </c>
      <c r="AB2744" s="1">
        <v>4.5</v>
      </c>
      <c r="AC2744" s="1">
        <v>3</v>
      </c>
      <c r="AD2744" s="1">
        <v>3.75</v>
      </c>
      <c r="AE2744" s="1">
        <f>WORKSHEET[[#This Row],[Delay at toll gate in days]] +WORKSHEET[[#This Row],[Delay at workshop in days]] +WORKSHEET[[#This Row],[Delay at border in days]]</f>
        <v>11.25</v>
      </c>
    </row>
    <row r="2745" spans="1:31" x14ac:dyDescent="0.35">
      <c r="A2745" t="s">
        <v>2766</v>
      </c>
      <c r="B2745" t="s">
        <v>10</v>
      </c>
      <c r="C2745" t="s">
        <v>68</v>
      </c>
      <c r="D2745" t="s">
        <v>3616</v>
      </c>
      <c r="E2745" t="s">
        <v>3618</v>
      </c>
      <c r="F2745" t="str">
        <f>WORKSHEET[[#This Row],[Depart From]]&amp;"-"&amp;WORKSHEET[[#This Row],[Arrive To]]</f>
        <v>Marrakech-Tripoli</v>
      </c>
      <c r="G2745" s="2">
        <v>44691</v>
      </c>
      <c r="H2745" s="2">
        <v>44719</v>
      </c>
      <c r="I2745" s="2" t="str">
        <f t="shared" si="42"/>
        <v>Delivered</v>
      </c>
      <c r="J2745" s="2" t="str">
        <f>TEXT(WORKSHEET[[#This Row],[Offloading Date]], "mmm")</f>
        <v>Jun</v>
      </c>
      <c r="K2745" s="2" t="str">
        <f>IF(OR(WORKSHEET[[#This Row],[Year]]="", ISBLANK(WORKSHEET[[#This Row],[Year]]), WORKSHEET[[#This Row],[Year]]="null"), "Exclude", "Include")</f>
        <v>Include</v>
      </c>
      <c r="L2745" t="s">
        <v>16</v>
      </c>
      <c r="M2745" t="s">
        <v>12</v>
      </c>
      <c r="N2745" t="s">
        <v>13</v>
      </c>
      <c r="O2745">
        <v>28.6966</v>
      </c>
      <c r="P2745">
        <v>600</v>
      </c>
      <c r="Q2745" t="s">
        <v>14</v>
      </c>
      <c r="R2745">
        <f>P2745 * _xll.XLOOKUP(Q2745,CALCULATION!$A$15:$A$17, CALCULATION!$B$15:$B$17 )</f>
        <v>600</v>
      </c>
      <c r="S2745" s="5">
        <f>O2745*P2745*_xll.XLOOKUP(Q2745,CALCULATION!$A$15:$A$17, CALCULATION!$B$15:$B$17)</f>
        <v>17217.96</v>
      </c>
      <c r="T2745">
        <v>300</v>
      </c>
      <c r="U2745" t="s">
        <v>14</v>
      </c>
      <c r="V2745">
        <f>T2745 * _xll.XLOOKUP(U2745,CALCULATION!$A$15:$A$17, CALCULATION!$B$15:$B$17 )</f>
        <v>300</v>
      </c>
      <c r="W2745" s="5">
        <f>O2745*T2745*_xll.XLOOKUP(U2745,CALCULATION!$A$15:$A$17, CALCULATION!$B$15:$B$17)</f>
        <v>8608.98</v>
      </c>
      <c r="X2745" s="5">
        <f>WORKSHEET[[#This Row],[Clients Total Cost]] / WORKSHEET[[#This Row],[Clients Rate per T2 (USD)]]</f>
        <v>28.6966</v>
      </c>
      <c r="Y2745" s="5">
        <f>WORKSHEET[[#This Row],[Clients Rate per T2 (USD)]] - WORKSHEET[[#This Row],[Supplier Rate Per t2 (USD)]]</f>
        <v>300</v>
      </c>
      <c r="Z2745" s="5">
        <f>WORKSHEET[[#This Row],[Profit Per T]] * WORKSHEET[[#This Row],[Weight]]</f>
        <v>8608.98</v>
      </c>
      <c r="AA2745">
        <v>1</v>
      </c>
      <c r="AB2745" s="1">
        <v>4.2</v>
      </c>
      <c r="AC2745" s="1">
        <v>2.8000000000000003</v>
      </c>
      <c r="AD2745" s="1">
        <v>3.5</v>
      </c>
      <c r="AE2745" s="1">
        <f>WORKSHEET[[#This Row],[Delay at toll gate in days]] +WORKSHEET[[#This Row],[Delay at workshop in days]] +WORKSHEET[[#This Row],[Delay at border in days]]</f>
        <v>10.5</v>
      </c>
    </row>
    <row r="2746" spans="1:31" x14ac:dyDescent="0.35">
      <c r="A2746" t="s">
        <v>2767</v>
      </c>
      <c r="B2746" t="s">
        <v>10</v>
      </c>
      <c r="C2746" t="s">
        <v>68</v>
      </c>
      <c r="D2746" t="s">
        <v>3616</v>
      </c>
      <c r="E2746" t="s">
        <v>3618</v>
      </c>
      <c r="F2746" t="str">
        <f>WORKSHEET[[#This Row],[Depart From]]&amp;"-"&amp;WORKSHEET[[#This Row],[Arrive To]]</f>
        <v>Marrakech-Tripoli</v>
      </c>
      <c r="G2746" s="2">
        <v>44691</v>
      </c>
      <c r="H2746" s="2">
        <v>44715</v>
      </c>
      <c r="I2746" s="2" t="str">
        <f t="shared" si="42"/>
        <v>Delivered</v>
      </c>
      <c r="J2746" s="2" t="str">
        <f>TEXT(WORKSHEET[[#This Row],[Offloading Date]], "mmm")</f>
        <v>Jun</v>
      </c>
      <c r="K2746" s="2" t="str">
        <f>IF(OR(WORKSHEET[[#This Row],[Year]]="", ISBLANK(WORKSHEET[[#This Row],[Year]]), WORKSHEET[[#This Row],[Year]]="null"), "Exclude", "Include")</f>
        <v>Include</v>
      </c>
      <c r="L2746" t="s">
        <v>16</v>
      </c>
      <c r="M2746" t="s">
        <v>12</v>
      </c>
      <c r="N2746" t="s">
        <v>13</v>
      </c>
      <c r="O2746">
        <v>24.83</v>
      </c>
      <c r="P2746">
        <v>600</v>
      </c>
      <c r="Q2746" t="s">
        <v>14</v>
      </c>
      <c r="R2746">
        <f>P2746 * _xll.XLOOKUP(Q2746,CALCULATION!$A$15:$A$17, CALCULATION!$B$15:$B$17 )</f>
        <v>600</v>
      </c>
      <c r="S2746" s="5">
        <f>O2746*P2746*_xll.XLOOKUP(Q2746,CALCULATION!$A$15:$A$17, CALCULATION!$B$15:$B$17)</f>
        <v>14897.999999999998</v>
      </c>
      <c r="T2746">
        <v>300</v>
      </c>
      <c r="U2746" t="s">
        <v>14</v>
      </c>
      <c r="V2746">
        <f>T2746 * _xll.XLOOKUP(U2746,CALCULATION!$A$15:$A$17, CALCULATION!$B$15:$B$17 )</f>
        <v>300</v>
      </c>
      <c r="W2746" s="5">
        <f>O2746*T2746*_xll.XLOOKUP(U2746,CALCULATION!$A$15:$A$17, CALCULATION!$B$15:$B$17)</f>
        <v>7448.9999999999991</v>
      </c>
      <c r="X2746" s="5">
        <f>WORKSHEET[[#This Row],[Clients Total Cost]] / WORKSHEET[[#This Row],[Clients Rate per T2 (USD)]]</f>
        <v>24.83</v>
      </c>
      <c r="Y2746" s="5">
        <f>WORKSHEET[[#This Row],[Clients Rate per T2 (USD)]] - WORKSHEET[[#This Row],[Supplier Rate Per t2 (USD)]]</f>
        <v>300</v>
      </c>
      <c r="Z2746" s="5">
        <f>WORKSHEET[[#This Row],[Profit Per T]] * WORKSHEET[[#This Row],[Weight]]</f>
        <v>7448.9999999999991</v>
      </c>
      <c r="AA2746">
        <v>1</v>
      </c>
      <c r="AB2746" s="1">
        <v>3.5999999999999996</v>
      </c>
      <c r="AC2746" s="1">
        <v>2.4000000000000004</v>
      </c>
      <c r="AD2746" s="1">
        <v>3</v>
      </c>
      <c r="AE2746" s="1">
        <f>WORKSHEET[[#This Row],[Delay at toll gate in days]] +WORKSHEET[[#This Row],[Delay at workshop in days]] +WORKSHEET[[#This Row],[Delay at border in days]]</f>
        <v>9</v>
      </c>
    </row>
    <row r="2747" spans="1:31" x14ac:dyDescent="0.35">
      <c r="A2747" t="s">
        <v>2768</v>
      </c>
      <c r="B2747" t="s">
        <v>10</v>
      </c>
      <c r="C2747" t="s">
        <v>68</v>
      </c>
      <c r="D2747" t="s">
        <v>3619</v>
      </c>
      <c r="E2747" t="s">
        <v>3614</v>
      </c>
      <c r="F2747" t="str">
        <f>WORKSHEET[[#This Row],[Depart From]]&amp;"-"&amp;WORKSHEET[[#This Row],[Arrive To]]</f>
        <v>Addis Ababa-Alger</v>
      </c>
      <c r="G2747" s="2">
        <v>44692</v>
      </c>
      <c r="H2747" s="2">
        <v>44723</v>
      </c>
      <c r="I2747" s="2" t="str">
        <f t="shared" si="42"/>
        <v>Delivered</v>
      </c>
      <c r="J2747" s="2" t="str">
        <f>TEXT(WORKSHEET[[#This Row],[Offloading Date]], "mmm")</f>
        <v>Jun</v>
      </c>
      <c r="K2747" s="2" t="str">
        <f>IF(OR(WORKSHEET[[#This Row],[Year]]="", ISBLANK(WORKSHEET[[#This Row],[Year]]), WORKSHEET[[#This Row],[Year]]="null"), "Exclude", "Include")</f>
        <v>Include</v>
      </c>
      <c r="L2747" t="s">
        <v>16</v>
      </c>
      <c r="M2747" t="s">
        <v>12</v>
      </c>
      <c r="N2747" t="s">
        <v>13</v>
      </c>
      <c r="O2747">
        <v>9.65</v>
      </c>
      <c r="P2747">
        <v>600</v>
      </c>
      <c r="Q2747" t="s">
        <v>14</v>
      </c>
      <c r="R2747">
        <f>P2747 * _xll.XLOOKUP(Q2747,CALCULATION!$A$15:$A$17, CALCULATION!$B$15:$B$17 )</f>
        <v>600</v>
      </c>
      <c r="S2747" s="5">
        <f>O2747*P2747*_xll.XLOOKUP(Q2747,CALCULATION!$A$15:$A$17, CALCULATION!$B$15:$B$17)</f>
        <v>5790</v>
      </c>
      <c r="T2747">
        <v>300</v>
      </c>
      <c r="U2747" t="s">
        <v>14</v>
      </c>
      <c r="V2747">
        <f>T2747 * _xll.XLOOKUP(U2747,CALCULATION!$A$15:$A$17, CALCULATION!$B$15:$B$17 )</f>
        <v>300</v>
      </c>
      <c r="W2747" s="5">
        <f>O2747*T2747*_xll.XLOOKUP(U2747,CALCULATION!$A$15:$A$17, CALCULATION!$B$15:$B$17)</f>
        <v>2895</v>
      </c>
      <c r="X2747" s="5">
        <f>WORKSHEET[[#This Row],[Clients Total Cost]] / WORKSHEET[[#This Row],[Clients Rate per T2 (USD)]]</f>
        <v>9.65</v>
      </c>
      <c r="Y2747" s="5">
        <f>WORKSHEET[[#This Row],[Clients Rate per T2 (USD)]] - WORKSHEET[[#This Row],[Supplier Rate Per t2 (USD)]]</f>
        <v>300</v>
      </c>
      <c r="Z2747" s="5">
        <f>WORKSHEET[[#This Row],[Profit Per T]] * WORKSHEET[[#This Row],[Weight]]</f>
        <v>2895</v>
      </c>
      <c r="AA2747">
        <v>1</v>
      </c>
      <c r="AB2747" s="1">
        <v>4.6499999999999995</v>
      </c>
      <c r="AC2747" s="1">
        <v>3.1</v>
      </c>
      <c r="AD2747" s="1">
        <v>3.875</v>
      </c>
      <c r="AE2747" s="1">
        <f>WORKSHEET[[#This Row],[Delay at toll gate in days]] +WORKSHEET[[#This Row],[Delay at workshop in days]] +WORKSHEET[[#This Row],[Delay at border in days]]</f>
        <v>11.625</v>
      </c>
    </row>
    <row r="2748" spans="1:31" x14ac:dyDescent="0.35">
      <c r="A2748" t="s">
        <v>2769</v>
      </c>
      <c r="B2748" t="s">
        <v>10</v>
      </c>
      <c r="C2748" t="s">
        <v>68</v>
      </c>
      <c r="D2748" t="s">
        <v>3615</v>
      </c>
      <c r="E2748" t="s">
        <v>3612</v>
      </c>
      <c r="F2748" t="str">
        <f>WORKSHEET[[#This Row],[Depart From]]&amp;"-"&amp;WORKSHEET[[#This Row],[Arrive To]]</f>
        <v>Mombasa-Victoria</v>
      </c>
      <c r="G2748" s="2">
        <v>44687</v>
      </c>
      <c r="H2748" s="2">
        <v>44718</v>
      </c>
      <c r="I2748" s="2" t="str">
        <f t="shared" si="42"/>
        <v>Delivered</v>
      </c>
      <c r="J2748" s="2" t="str">
        <f>TEXT(WORKSHEET[[#This Row],[Offloading Date]], "mmm")</f>
        <v>Jun</v>
      </c>
      <c r="K2748" s="2" t="str">
        <f>IF(OR(WORKSHEET[[#This Row],[Year]]="", ISBLANK(WORKSHEET[[#This Row],[Year]]), WORKSHEET[[#This Row],[Year]]="null"), "Exclude", "Include")</f>
        <v>Include</v>
      </c>
      <c r="L2748" t="s">
        <v>16</v>
      </c>
      <c r="M2748" t="s">
        <v>12</v>
      </c>
      <c r="N2748" t="s">
        <v>13</v>
      </c>
      <c r="O2748">
        <v>16.088000000000001</v>
      </c>
      <c r="P2748">
        <v>600</v>
      </c>
      <c r="Q2748" t="s">
        <v>14</v>
      </c>
      <c r="R2748">
        <f>P2748 * _xll.XLOOKUP(Q2748,CALCULATION!$A$15:$A$17, CALCULATION!$B$15:$B$17 )</f>
        <v>600</v>
      </c>
      <c r="S2748" s="5">
        <f>O2748*P2748*_xll.XLOOKUP(Q2748,CALCULATION!$A$15:$A$17, CALCULATION!$B$15:$B$17)</f>
        <v>9652.8000000000011</v>
      </c>
      <c r="T2748">
        <v>300</v>
      </c>
      <c r="U2748" t="s">
        <v>14</v>
      </c>
      <c r="V2748">
        <f>T2748 * _xll.XLOOKUP(U2748,CALCULATION!$A$15:$A$17, CALCULATION!$B$15:$B$17 )</f>
        <v>300</v>
      </c>
      <c r="W2748" s="5">
        <f>O2748*T2748*_xll.XLOOKUP(U2748,CALCULATION!$A$15:$A$17, CALCULATION!$B$15:$B$17)</f>
        <v>4826.4000000000005</v>
      </c>
      <c r="X2748" s="5">
        <f>WORKSHEET[[#This Row],[Clients Total Cost]] / WORKSHEET[[#This Row],[Clients Rate per T2 (USD)]]</f>
        <v>16.088000000000001</v>
      </c>
      <c r="Y2748" s="5">
        <f>WORKSHEET[[#This Row],[Clients Rate per T2 (USD)]] - WORKSHEET[[#This Row],[Supplier Rate Per t2 (USD)]]</f>
        <v>300</v>
      </c>
      <c r="Z2748" s="5">
        <f>WORKSHEET[[#This Row],[Profit Per T]] * WORKSHEET[[#This Row],[Weight]]</f>
        <v>4826.4000000000005</v>
      </c>
      <c r="AA2748">
        <v>1</v>
      </c>
      <c r="AB2748" s="1">
        <v>4.6499999999999995</v>
      </c>
      <c r="AC2748" s="1">
        <v>3.1</v>
      </c>
      <c r="AD2748" s="1">
        <v>3.875</v>
      </c>
      <c r="AE2748" s="1">
        <f>WORKSHEET[[#This Row],[Delay at toll gate in days]] +WORKSHEET[[#This Row],[Delay at workshop in days]] +WORKSHEET[[#This Row],[Delay at border in days]]</f>
        <v>11.625</v>
      </c>
    </row>
    <row r="2749" spans="1:31" x14ac:dyDescent="0.35">
      <c r="A2749" t="s">
        <v>2770</v>
      </c>
      <c r="B2749" t="s">
        <v>10</v>
      </c>
      <c r="C2749" t="s">
        <v>68</v>
      </c>
      <c r="D2749" t="s">
        <v>3619</v>
      </c>
      <c r="E2749" t="s">
        <v>3613</v>
      </c>
      <c r="F2749" t="str">
        <f>WORKSHEET[[#This Row],[Depart From]]&amp;"-"&amp;WORKSHEET[[#This Row],[Arrive To]]</f>
        <v>Addis Ababa-Sanaa</v>
      </c>
      <c r="G2749" s="2">
        <v>44692</v>
      </c>
      <c r="H2749" s="2">
        <v>44717</v>
      </c>
      <c r="I2749" s="2" t="str">
        <f t="shared" si="42"/>
        <v>Delivered</v>
      </c>
      <c r="J2749" s="2" t="str">
        <f>TEXT(WORKSHEET[[#This Row],[Offloading Date]], "mmm")</f>
        <v>Jun</v>
      </c>
      <c r="K2749" s="2" t="str">
        <f>IF(OR(WORKSHEET[[#This Row],[Year]]="", ISBLANK(WORKSHEET[[#This Row],[Year]]), WORKSHEET[[#This Row],[Year]]="null"), "Exclude", "Include")</f>
        <v>Include</v>
      </c>
      <c r="L2749" t="s">
        <v>16</v>
      </c>
      <c r="M2749" t="s">
        <v>12</v>
      </c>
      <c r="N2749" t="s">
        <v>13</v>
      </c>
      <c r="O2749">
        <v>12.345000000000001</v>
      </c>
      <c r="P2749">
        <v>600</v>
      </c>
      <c r="Q2749" t="s">
        <v>14</v>
      </c>
      <c r="R2749">
        <f>P2749 * _xll.XLOOKUP(Q2749,CALCULATION!$A$15:$A$17, CALCULATION!$B$15:$B$17 )</f>
        <v>600</v>
      </c>
      <c r="S2749" s="5">
        <f>O2749*P2749*_xll.XLOOKUP(Q2749,CALCULATION!$A$15:$A$17, CALCULATION!$B$15:$B$17)</f>
        <v>7407</v>
      </c>
      <c r="T2749">
        <v>300</v>
      </c>
      <c r="U2749" t="s">
        <v>14</v>
      </c>
      <c r="V2749">
        <f>T2749 * _xll.XLOOKUP(U2749,CALCULATION!$A$15:$A$17, CALCULATION!$B$15:$B$17 )</f>
        <v>300</v>
      </c>
      <c r="W2749" s="5">
        <f>O2749*T2749*_xll.XLOOKUP(U2749,CALCULATION!$A$15:$A$17, CALCULATION!$B$15:$B$17)</f>
        <v>3703.5</v>
      </c>
      <c r="X2749" s="5">
        <f>WORKSHEET[[#This Row],[Clients Total Cost]] / WORKSHEET[[#This Row],[Clients Rate per T2 (USD)]]</f>
        <v>12.345000000000001</v>
      </c>
      <c r="Y2749" s="5">
        <f>WORKSHEET[[#This Row],[Clients Rate per T2 (USD)]] - WORKSHEET[[#This Row],[Supplier Rate Per t2 (USD)]]</f>
        <v>300</v>
      </c>
      <c r="Z2749" s="5">
        <f>WORKSHEET[[#This Row],[Profit Per T]] * WORKSHEET[[#This Row],[Weight]]</f>
        <v>3703.5</v>
      </c>
      <c r="AA2749">
        <v>1</v>
      </c>
      <c r="AB2749" s="1">
        <v>3.75</v>
      </c>
      <c r="AC2749" s="1">
        <v>2.5</v>
      </c>
      <c r="AD2749" s="1">
        <v>3.125</v>
      </c>
      <c r="AE2749" s="1">
        <f>WORKSHEET[[#This Row],[Delay at toll gate in days]] +WORKSHEET[[#This Row],[Delay at workshop in days]] +WORKSHEET[[#This Row],[Delay at border in days]]</f>
        <v>9.375</v>
      </c>
    </row>
    <row r="2750" spans="1:31" x14ac:dyDescent="0.35">
      <c r="A2750" t="s">
        <v>2771</v>
      </c>
      <c r="B2750" t="s">
        <v>10</v>
      </c>
      <c r="C2750" t="s">
        <v>68</v>
      </c>
      <c r="D2750" t="s">
        <v>3615</v>
      </c>
      <c r="E2750" t="s">
        <v>3612</v>
      </c>
      <c r="F2750" t="str">
        <f>WORKSHEET[[#This Row],[Depart From]]&amp;"-"&amp;WORKSHEET[[#This Row],[Arrive To]]</f>
        <v>Mombasa-Victoria</v>
      </c>
      <c r="G2750" s="2">
        <v>44692</v>
      </c>
      <c r="H2750" s="2">
        <v>44724</v>
      </c>
      <c r="I2750" s="2" t="str">
        <f t="shared" si="42"/>
        <v>Delivered</v>
      </c>
      <c r="J2750" s="2" t="str">
        <f>TEXT(WORKSHEET[[#This Row],[Offloading Date]], "mmm")</f>
        <v>Jun</v>
      </c>
      <c r="K2750" s="2" t="str">
        <f>IF(OR(WORKSHEET[[#This Row],[Year]]="", ISBLANK(WORKSHEET[[#This Row],[Year]]), WORKSHEET[[#This Row],[Year]]="null"), "Exclude", "Include")</f>
        <v>Include</v>
      </c>
      <c r="L2750" t="s">
        <v>16</v>
      </c>
      <c r="M2750" t="s">
        <v>12</v>
      </c>
      <c r="N2750" t="s">
        <v>13</v>
      </c>
      <c r="O2750">
        <v>13.675000000000001</v>
      </c>
      <c r="P2750">
        <v>600</v>
      </c>
      <c r="Q2750" t="s">
        <v>14</v>
      </c>
      <c r="R2750">
        <f>P2750 * _xll.XLOOKUP(Q2750,CALCULATION!$A$15:$A$17, CALCULATION!$B$15:$B$17 )</f>
        <v>600</v>
      </c>
      <c r="S2750" s="5">
        <f>O2750*P2750*_xll.XLOOKUP(Q2750,CALCULATION!$A$15:$A$17, CALCULATION!$B$15:$B$17)</f>
        <v>8205</v>
      </c>
      <c r="T2750">
        <v>300</v>
      </c>
      <c r="U2750" t="s">
        <v>14</v>
      </c>
      <c r="V2750">
        <f>T2750 * _xll.XLOOKUP(U2750,CALCULATION!$A$15:$A$17, CALCULATION!$B$15:$B$17 )</f>
        <v>300</v>
      </c>
      <c r="W2750" s="5">
        <f>O2750*T2750*_xll.XLOOKUP(U2750,CALCULATION!$A$15:$A$17, CALCULATION!$B$15:$B$17)</f>
        <v>4102.5</v>
      </c>
      <c r="X2750" s="5">
        <f>WORKSHEET[[#This Row],[Clients Total Cost]] / WORKSHEET[[#This Row],[Clients Rate per T2 (USD)]]</f>
        <v>13.675000000000001</v>
      </c>
      <c r="Y2750" s="5">
        <f>WORKSHEET[[#This Row],[Clients Rate per T2 (USD)]] - WORKSHEET[[#This Row],[Supplier Rate Per t2 (USD)]]</f>
        <v>300</v>
      </c>
      <c r="Z2750" s="5">
        <f>WORKSHEET[[#This Row],[Profit Per T]] * WORKSHEET[[#This Row],[Weight]]</f>
        <v>4102.5</v>
      </c>
      <c r="AA2750">
        <v>1</v>
      </c>
      <c r="AB2750" s="1">
        <v>4.8</v>
      </c>
      <c r="AC2750" s="1">
        <v>3.2</v>
      </c>
      <c r="AD2750" s="1">
        <v>4</v>
      </c>
      <c r="AE2750" s="1">
        <f>WORKSHEET[[#This Row],[Delay at toll gate in days]] +WORKSHEET[[#This Row],[Delay at workshop in days]] +WORKSHEET[[#This Row],[Delay at border in days]]</f>
        <v>12</v>
      </c>
    </row>
    <row r="2751" spans="1:31" x14ac:dyDescent="0.35">
      <c r="A2751" t="s">
        <v>2772</v>
      </c>
      <c r="B2751" t="s">
        <v>10</v>
      </c>
      <c r="C2751" t="s">
        <v>68</v>
      </c>
      <c r="D2751" t="s">
        <v>3619</v>
      </c>
      <c r="E2751" t="s">
        <v>3613</v>
      </c>
      <c r="F2751" t="str">
        <f>WORKSHEET[[#This Row],[Depart From]]&amp;"-"&amp;WORKSHEET[[#This Row],[Arrive To]]</f>
        <v>Addis Ababa-Sanaa</v>
      </c>
      <c r="G2751" s="2">
        <v>44701</v>
      </c>
      <c r="H2751" s="2">
        <v>44727</v>
      </c>
      <c r="I2751" s="2" t="str">
        <f t="shared" si="42"/>
        <v>Delivered</v>
      </c>
      <c r="J2751" s="2" t="str">
        <f>TEXT(WORKSHEET[[#This Row],[Offloading Date]], "mmm")</f>
        <v>Jun</v>
      </c>
      <c r="K2751" s="2" t="str">
        <f>IF(OR(WORKSHEET[[#This Row],[Year]]="", ISBLANK(WORKSHEET[[#This Row],[Year]]), WORKSHEET[[#This Row],[Year]]="null"), "Exclude", "Include")</f>
        <v>Include</v>
      </c>
      <c r="L2751" t="s">
        <v>16</v>
      </c>
      <c r="M2751" t="s">
        <v>12</v>
      </c>
      <c r="N2751" t="s">
        <v>13</v>
      </c>
      <c r="O2751">
        <v>33</v>
      </c>
      <c r="P2751">
        <v>600</v>
      </c>
      <c r="Q2751" t="s">
        <v>14</v>
      </c>
      <c r="R2751">
        <f>P2751 * _xll.XLOOKUP(Q2751,CALCULATION!$A$15:$A$17, CALCULATION!$B$15:$B$17 )</f>
        <v>600</v>
      </c>
      <c r="S2751" s="5">
        <f>O2751*P2751*_xll.XLOOKUP(Q2751,CALCULATION!$A$15:$A$17, CALCULATION!$B$15:$B$17)</f>
        <v>19800</v>
      </c>
      <c r="T2751">
        <v>300</v>
      </c>
      <c r="U2751" t="s">
        <v>14</v>
      </c>
      <c r="V2751">
        <f>T2751 * _xll.XLOOKUP(U2751,CALCULATION!$A$15:$A$17, CALCULATION!$B$15:$B$17 )</f>
        <v>300</v>
      </c>
      <c r="W2751" s="5">
        <f>O2751*T2751*_xll.XLOOKUP(U2751,CALCULATION!$A$15:$A$17, CALCULATION!$B$15:$B$17)</f>
        <v>9900</v>
      </c>
      <c r="X2751" s="5">
        <f>WORKSHEET[[#This Row],[Clients Total Cost]] / WORKSHEET[[#This Row],[Clients Rate per T2 (USD)]]</f>
        <v>33</v>
      </c>
      <c r="Y2751" s="5">
        <f>WORKSHEET[[#This Row],[Clients Rate per T2 (USD)]] - WORKSHEET[[#This Row],[Supplier Rate Per t2 (USD)]]</f>
        <v>300</v>
      </c>
      <c r="Z2751" s="5">
        <f>WORKSHEET[[#This Row],[Profit Per T]] * WORKSHEET[[#This Row],[Weight]]</f>
        <v>9900</v>
      </c>
      <c r="AA2751">
        <v>1</v>
      </c>
      <c r="AB2751" s="1">
        <v>3.9</v>
      </c>
      <c r="AC2751" s="1">
        <v>2.6</v>
      </c>
      <c r="AD2751" s="1">
        <v>3.25</v>
      </c>
      <c r="AE2751" s="1">
        <f>WORKSHEET[[#This Row],[Delay at toll gate in days]] +WORKSHEET[[#This Row],[Delay at workshop in days]] +WORKSHEET[[#This Row],[Delay at border in days]]</f>
        <v>9.75</v>
      </c>
    </row>
    <row r="2752" spans="1:31" x14ac:dyDescent="0.35">
      <c r="A2752" t="s">
        <v>2773</v>
      </c>
      <c r="B2752" t="s">
        <v>10</v>
      </c>
      <c r="C2752" t="s">
        <v>68</v>
      </c>
      <c r="D2752" t="s">
        <v>3619</v>
      </c>
      <c r="E2752" t="s">
        <v>3617</v>
      </c>
      <c r="F2752" t="str">
        <f>WORKSHEET[[#This Row],[Depart From]]&amp;"-"&amp;WORKSHEET[[#This Row],[Arrive To]]</f>
        <v>Addis Ababa-Lagos</v>
      </c>
      <c r="G2752" s="2">
        <v>44735</v>
      </c>
      <c r="H2752" s="2">
        <v>44771</v>
      </c>
      <c r="I2752" s="2" t="str">
        <f t="shared" si="42"/>
        <v>Delivered</v>
      </c>
      <c r="J2752" s="2" t="str">
        <f>TEXT(WORKSHEET[[#This Row],[Offloading Date]], "mmm")</f>
        <v>Jul</v>
      </c>
      <c r="K2752" s="2" t="str">
        <f>IF(OR(WORKSHEET[[#This Row],[Year]]="", ISBLANK(WORKSHEET[[#This Row],[Year]]), WORKSHEET[[#This Row],[Year]]="null"), "Exclude", "Include")</f>
        <v>Include</v>
      </c>
      <c r="L2752" t="s">
        <v>16</v>
      </c>
      <c r="M2752" t="s">
        <v>12</v>
      </c>
      <c r="N2752" t="s">
        <v>13</v>
      </c>
      <c r="O2752">
        <v>14.24</v>
      </c>
      <c r="P2752">
        <v>600</v>
      </c>
      <c r="Q2752" t="s">
        <v>14</v>
      </c>
      <c r="R2752">
        <f>P2752 * _xll.XLOOKUP(Q2752,CALCULATION!$A$15:$A$17, CALCULATION!$B$15:$B$17 )</f>
        <v>600</v>
      </c>
      <c r="S2752" s="5">
        <f>O2752*P2752*_xll.XLOOKUP(Q2752,CALCULATION!$A$15:$A$17, CALCULATION!$B$15:$B$17)</f>
        <v>8544</v>
      </c>
      <c r="T2752">
        <v>300</v>
      </c>
      <c r="U2752" t="s">
        <v>14</v>
      </c>
      <c r="V2752">
        <f>T2752 * _xll.XLOOKUP(U2752,CALCULATION!$A$15:$A$17, CALCULATION!$B$15:$B$17 )</f>
        <v>300</v>
      </c>
      <c r="W2752" s="5">
        <f>O2752*T2752*_xll.XLOOKUP(U2752,CALCULATION!$A$15:$A$17, CALCULATION!$B$15:$B$17)</f>
        <v>4272</v>
      </c>
      <c r="X2752" s="5">
        <f>WORKSHEET[[#This Row],[Clients Total Cost]] / WORKSHEET[[#This Row],[Clients Rate per T2 (USD)]]</f>
        <v>14.24</v>
      </c>
      <c r="Y2752" s="5">
        <f>WORKSHEET[[#This Row],[Clients Rate per T2 (USD)]] - WORKSHEET[[#This Row],[Supplier Rate Per t2 (USD)]]</f>
        <v>300</v>
      </c>
      <c r="Z2752" s="5">
        <f>WORKSHEET[[#This Row],[Profit Per T]] * WORKSHEET[[#This Row],[Weight]]</f>
        <v>4272</v>
      </c>
      <c r="AA2752">
        <v>1</v>
      </c>
      <c r="AB2752" s="1">
        <v>5.3999999999999995</v>
      </c>
      <c r="AC2752" s="1">
        <v>3.6</v>
      </c>
      <c r="AD2752" s="1">
        <v>4.5</v>
      </c>
      <c r="AE2752" s="1">
        <f>WORKSHEET[[#This Row],[Delay at toll gate in days]] +WORKSHEET[[#This Row],[Delay at workshop in days]] +WORKSHEET[[#This Row],[Delay at border in days]]</f>
        <v>13.5</v>
      </c>
    </row>
    <row r="2753" spans="1:31" x14ac:dyDescent="0.35">
      <c r="A2753" t="s">
        <v>2774</v>
      </c>
      <c r="B2753" t="s">
        <v>10</v>
      </c>
      <c r="C2753" t="s">
        <v>68</v>
      </c>
      <c r="D2753" t="s">
        <v>3615</v>
      </c>
      <c r="E2753" t="s">
        <v>3612</v>
      </c>
      <c r="F2753" t="str">
        <f>WORKSHEET[[#This Row],[Depart From]]&amp;"-"&amp;WORKSHEET[[#This Row],[Arrive To]]</f>
        <v>Mombasa-Victoria</v>
      </c>
      <c r="G2753" s="2">
        <v>44675</v>
      </c>
      <c r="H2753" s="2">
        <v>44723</v>
      </c>
      <c r="I2753" s="2" t="str">
        <f t="shared" si="42"/>
        <v>Delivered</v>
      </c>
      <c r="J2753" s="2" t="str">
        <f>TEXT(WORKSHEET[[#This Row],[Offloading Date]], "mmm")</f>
        <v>Jun</v>
      </c>
      <c r="K2753" s="2" t="str">
        <f>IF(OR(WORKSHEET[[#This Row],[Year]]="", ISBLANK(WORKSHEET[[#This Row],[Year]]), WORKSHEET[[#This Row],[Year]]="null"), "Exclude", "Include")</f>
        <v>Include</v>
      </c>
      <c r="L2753" t="s">
        <v>16</v>
      </c>
      <c r="M2753" t="s">
        <v>12</v>
      </c>
      <c r="N2753" t="s">
        <v>13</v>
      </c>
      <c r="O2753">
        <v>26.914999999999999</v>
      </c>
      <c r="P2753">
        <v>600</v>
      </c>
      <c r="Q2753" t="s">
        <v>14</v>
      </c>
      <c r="R2753">
        <f>P2753 * _xll.XLOOKUP(Q2753,CALCULATION!$A$15:$A$17, CALCULATION!$B$15:$B$17 )</f>
        <v>600</v>
      </c>
      <c r="S2753" s="5">
        <f>O2753*P2753*_xll.XLOOKUP(Q2753,CALCULATION!$A$15:$A$17, CALCULATION!$B$15:$B$17)</f>
        <v>16149</v>
      </c>
      <c r="T2753">
        <v>300</v>
      </c>
      <c r="U2753" t="s">
        <v>14</v>
      </c>
      <c r="V2753">
        <f>T2753 * _xll.XLOOKUP(U2753,CALCULATION!$A$15:$A$17, CALCULATION!$B$15:$B$17 )</f>
        <v>300</v>
      </c>
      <c r="W2753" s="5">
        <f>O2753*T2753*_xll.XLOOKUP(U2753,CALCULATION!$A$15:$A$17, CALCULATION!$B$15:$B$17)</f>
        <v>8074.5</v>
      </c>
      <c r="X2753" s="5">
        <f>WORKSHEET[[#This Row],[Clients Total Cost]] / WORKSHEET[[#This Row],[Clients Rate per T2 (USD)]]</f>
        <v>26.914999999999999</v>
      </c>
      <c r="Y2753" s="5">
        <f>WORKSHEET[[#This Row],[Clients Rate per T2 (USD)]] - WORKSHEET[[#This Row],[Supplier Rate Per t2 (USD)]]</f>
        <v>300</v>
      </c>
      <c r="Z2753" s="5">
        <f>WORKSHEET[[#This Row],[Profit Per T]] * WORKSHEET[[#This Row],[Weight]]</f>
        <v>8074.5</v>
      </c>
      <c r="AA2753">
        <v>1</v>
      </c>
      <c r="AB2753" s="1">
        <v>7.1999999999999993</v>
      </c>
      <c r="AC2753" s="1">
        <v>4.8000000000000007</v>
      </c>
      <c r="AD2753" s="1">
        <v>6</v>
      </c>
      <c r="AE2753" s="1">
        <f>WORKSHEET[[#This Row],[Delay at toll gate in days]] +WORKSHEET[[#This Row],[Delay at workshop in days]] +WORKSHEET[[#This Row],[Delay at border in days]]</f>
        <v>18</v>
      </c>
    </row>
    <row r="2754" spans="1:31" x14ac:dyDescent="0.35">
      <c r="A2754" t="s">
        <v>2775</v>
      </c>
      <c r="B2754" t="s">
        <v>10</v>
      </c>
      <c r="C2754" t="s">
        <v>68</v>
      </c>
      <c r="D2754" t="s">
        <v>3616</v>
      </c>
      <c r="E2754" t="s">
        <v>3618</v>
      </c>
      <c r="F2754" t="str">
        <f>WORKSHEET[[#This Row],[Depart From]]&amp;"-"&amp;WORKSHEET[[#This Row],[Arrive To]]</f>
        <v>Marrakech-Tripoli</v>
      </c>
      <c r="G2754" s="2">
        <v>44694</v>
      </c>
      <c r="H2754" s="2">
        <v>44732</v>
      </c>
      <c r="I2754" s="2" t="str">
        <f t="shared" ref="I2754:I2817" si="43">IF(OR(H2754="", H2754="NULL"), "Failed","Delivered")</f>
        <v>Delivered</v>
      </c>
      <c r="J2754" s="2" t="str">
        <f>TEXT(WORKSHEET[[#This Row],[Offloading Date]], "mmm")</f>
        <v>Jun</v>
      </c>
      <c r="K2754" s="2" t="str">
        <f>IF(OR(WORKSHEET[[#This Row],[Year]]="", ISBLANK(WORKSHEET[[#This Row],[Year]]), WORKSHEET[[#This Row],[Year]]="null"), "Exclude", "Include")</f>
        <v>Include</v>
      </c>
      <c r="L2754" t="s">
        <v>16</v>
      </c>
      <c r="M2754" t="s">
        <v>12</v>
      </c>
      <c r="N2754" t="s">
        <v>13</v>
      </c>
      <c r="O2754">
        <v>32.555</v>
      </c>
      <c r="P2754">
        <v>600</v>
      </c>
      <c r="Q2754" t="s">
        <v>14</v>
      </c>
      <c r="R2754">
        <f>P2754 * _xll.XLOOKUP(Q2754,CALCULATION!$A$15:$A$17, CALCULATION!$B$15:$B$17 )</f>
        <v>600</v>
      </c>
      <c r="S2754" s="5">
        <f>O2754*P2754*_xll.XLOOKUP(Q2754,CALCULATION!$A$15:$A$17, CALCULATION!$B$15:$B$17)</f>
        <v>19533</v>
      </c>
      <c r="T2754">
        <v>300</v>
      </c>
      <c r="U2754" t="s">
        <v>14</v>
      </c>
      <c r="V2754">
        <f>T2754 * _xll.XLOOKUP(U2754,CALCULATION!$A$15:$A$17, CALCULATION!$B$15:$B$17 )</f>
        <v>300</v>
      </c>
      <c r="W2754" s="5">
        <f>O2754*T2754*_xll.XLOOKUP(U2754,CALCULATION!$A$15:$A$17, CALCULATION!$B$15:$B$17)</f>
        <v>9766.5</v>
      </c>
      <c r="X2754" s="5">
        <f>WORKSHEET[[#This Row],[Clients Total Cost]] / WORKSHEET[[#This Row],[Clients Rate per T2 (USD)]]</f>
        <v>32.555</v>
      </c>
      <c r="Y2754" s="5">
        <f>WORKSHEET[[#This Row],[Clients Rate per T2 (USD)]] - WORKSHEET[[#This Row],[Supplier Rate Per t2 (USD)]]</f>
        <v>300</v>
      </c>
      <c r="Z2754" s="5">
        <f>WORKSHEET[[#This Row],[Profit Per T]] * WORKSHEET[[#This Row],[Weight]]</f>
        <v>9766.5</v>
      </c>
      <c r="AA2754">
        <v>1</v>
      </c>
      <c r="AB2754" s="1">
        <v>5.7</v>
      </c>
      <c r="AC2754" s="1">
        <v>3.8000000000000003</v>
      </c>
      <c r="AD2754" s="1">
        <v>4.75</v>
      </c>
      <c r="AE2754" s="1">
        <f>WORKSHEET[[#This Row],[Delay at toll gate in days]] +WORKSHEET[[#This Row],[Delay at workshop in days]] +WORKSHEET[[#This Row],[Delay at border in days]]</f>
        <v>14.25</v>
      </c>
    </row>
    <row r="2755" spans="1:31" x14ac:dyDescent="0.35">
      <c r="A2755" t="s">
        <v>2776</v>
      </c>
      <c r="B2755" t="s">
        <v>10</v>
      </c>
      <c r="C2755" t="s">
        <v>68</v>
      </c>
      <c r="D2755" t="s">
        <v>3616</v>
      </c>
      <c r="E2755" t="s">
        <v>3612</v>
      </c>
      <c r="F2755" t="str">
        <f>WORKSHEET[[#This Row],[Depart From]]&amp;"-"&amp;WORKSHEET[[#This Row],[Arrive To]]</f>
        <v>Marrakech-Victoria</v>
      </c>
      <c r="G2755" s="2">
        <v>44694</v>
      </c>
      <c r="H2755" s="2">
        <v>44727</v>
      </c>
      <c r="I2755" s="2" t="str">
        <f t="shared" si="43"/>
        <v>Delivered</v>
      </c>
      <c r="J2755" s="2" t="str">
        <f>TEXT(WORKSHEET[[#This Row],[Offloading Date]], "mmm")</f>
        <v>Jun</v>
      </c>
      <c r="K2755" s="2" t="str">
        <f>IF(OR(WORKSHEET[[#This Row],[Year]]="", ISBLANK(WORKSHEET[[#This Row],[Year]]), WORKSHEET[[#This Row],[Year]]="null"), "Exclude", "Include")</f>
        <v>Include</v>
      </c>
      <c r="L2755" t="s">
        <v>16</v>
      </c>
      <c r="M2755" t="s">
        <v>12</v>
      </c>
      <c r="N2755" t="s">
        <v>13</v>
      </c>
      <c r="O2755">
        <v>26.135000000000002</v>
      </c>
      <c r="P2755">
        <v>600</v>
      </c>
      <c r="Q2755" t="s">
        <v>14</v>
      </c>
      <c r="R2755">
        <f>P2755 * _xll.XLOOKUP(Q2755,CALCULATION!$A$15:$A$17, CALCULATION!$B$15:$B$17 )</f>
        <v>600</v>
      </c>
      <c r="S2755" s="5">
        <f>O2755*P2755*_xll.XLOOKUP(Q2755,CALCULATION!$A$15:$A$17, CALCULATION!$B$15:$B$17)</f>
        <v>15681.000000000002</v>
      </c>
      <c r="T2755">
        <v>300</v>
      </c>
      <c r="U2755" t="s">
        <v>14</v>
      </c>
      <c r="V2755">
        <f>T2755 * _xll.XLOOKUP(U2755,CALCULATION!$A$15:$A$17, CALCULATION!$B$15:$B$17 )</f>
        <v>300</v>
      </c>
      <c r="W2755" s="5">
        <f>O2755*T2755*_xll.XLOOKUP(U2755,CALCULATION!$A$15:$A$17, CALCULATION!$B$15:$B$17)</f>
        <v>7840.5000000000009</v>
      </c>
      <c r="X2755" s="5">
        <f>WORKSHEET[[#This Row],[Clients Total Cost]] / WORKSHEET[[#This Row],[Clients Rate per T2 (USD)]]</f>
        <v>26.135000000000002</v>
      </c>
      <c r="Y2755" s="5">
        <f>WORKSHEET[[#This Row],[Clients Rate per T2 (USD)]] - WORKSHEET[[#This Row],[Supplier Rate Per t2 (USD)]]</f>
        <v>300</v>
      </c>
      <c r="Z2755" s="5">
        <f>WORKSHEET[[#This Row],[Profit Per T]] * WORKSHEET[[#This Row],[Weight]]</f>
        <v>7840.5000000000009</v>
      </c>
      <c r="AA2755">
        <v>1</v>
      </c>
      <c r="AB2755" s="1">
        <v>4.95</v>
      </c>
      <c r="AC2755" s="1">
        <v>3.3000000000000003</v>
      </c>
      <c r="AD2755" s="1">
        <v>4.125</v>
      </c>
      <c r="AE2755" s="1">
        <f>WORKSHEET[[#This Row],[Delay at toll gate in days]] +WORKSHEET[[#This Row],[Delay at workshop in days]] +WORKSHEET[[#This Row],[Delay at border in days]]</f>
        <v>12.375</v>
      </c>
    </row>
    <row r="2756" spans="1:31" x14ac:dyDescent="0.35">
      <c r="A2756" t="s">
        <v>2777</v>
      </c>
      <c r="B2756" t="s">
        <v>10</v>
      </c>
      <c r="C2756" t="s">
        <v>68</v>
      </c>
      <c r="D2756" t="s">
        <v>3616</v>
      </c>
      <c r="E2756" t="s">
        <v>3614</v>
      </c>
      <c r="F2756" t="str">
        <f>WORKSHEET[[#This Row],[Depart From]]&amp;"-"&amp;WORKSHEET[[#This Row],[Arrive To]]</f>
        <v>Marrakech-Alger</v>
      </c>
      <c r="G2756" s="2">
        <v>44694</v>
      </c>
      <c r="H2756" s="2">
        <v>44736</v>
      </c>
      <c r="I2756" s="2" t="str">
        <f t="shared" si="43"/>
        <v>Delivered</v>
      </c>
      <c r="J2756" s="2" t="str">
        <f>TEXT(WORKSHEET[[#This Row],[Offloading Date]], "mmm")</f>
        <v>Jun</v>
      </c>
      <c r="K2756" s="2" t="str">
        <f>IF(OR(WORKSHEET[[#This Row],[Year]]="", ISBLANK(WORKSHEET[[#This Row],[Year]]), WORKSHEET[[#This Row],[Year]]="null"), "Exclude", "Include")</f>
        <v>Include</v>
      </c>
      <c r="L2756" t="s">
        <v>16</v>
      </c>
      <c r="M2756" t="s">
        <v>12</v>
      </c>
      <c r="N2756" t="s">
        <v>13</v>
      </c>
      <c r="O2756">
        <v>9.6069999999999993</v>
      </c>
      <c r="P2756">
        <v>600</v>
      </c>
      <c r="Q2756" t="s">
        <v>14</v>
      </c>
      <c r="R2756">
        <f>P2756 * _xll.XLOOKUP(Q2756,CALCULATION!$A$15:$A$17, CALCULATION!$B$15:$B$17 )</f>
        <v>600</v>
      </c>
      <c r="S2756" s="5">
        <f>O2756*P2756*_xll.XLOOKUP(Q2756,CALCULATION!$A$15:$A$17, CALCULATION!$B$15:$B$17)</f>
        <v>5764.2</v>
      </c>
      <c r="T2756">
        <v>300</v>
      </c>
      <c r="U2756" t="s">
        <v>14</v>
      </c>
      <c r="V2756">
        <f>T2756 * _xll.XLOOKUP(U2756,CALCULATION!$A$15:$A$17, CALCULATION!$B$15:$B$17 )</f>
        <v>300</v>
      </c>
      <c r="W2756" s="5">
        <f>O2756*T2756*_xll.XLOOKUP(U2756,CALCULATION!$A$15:$A$17, CALCULATION!$B$15:$B$17)</f>
        <v>2882.1</v>
      </c>
      <c r="X2756" s="5">
        <f>WORKSHEET[[#This Row],[Clients Total Cost]] / WORKSHEET[[#This Row],[Clients Rate per T2 (USD)]]</f>
        <v>9.6069999999999993</v>
      </c>
      <c r="Y2756" s="5">
        <f>WORKSHEET[[#This Row],[Clients Rate per T2 (USD)]] - WORKSHEET[[#This Row],[Supplier Rate Per t2 (USD)]]</f>
        <v>300</v>
      </c>
      <c r="Z2756" s="5">
        <f>WORKSHEET[[#This Row],[Profit Per T]] * WORKSHEET[[#This Row],[Weight]]</f>
        <v>2882.1</v>
      </c>
      <c r="AA2756">
        <v>1</v>
      </c>
      <c r="AB2756" s="1">
        <v>6.3</v>
      </c>
      <c r="AC2756" s="1">
        <v>4.2</v>
      </c>
      <c r="AD2756" s="1">
        <v>5.25</v>
      </c>
      <c r="AE2756" s="1">
        <f>WORKSHEET[[#This Row],[Delay at toll gate in days]] +WORKSHEET[[#This Row],[Delay at workshop in days]] +WORKSHEET[[#This Row],[Delay at border in days]]</f>
        <v>15.75</v>
      </c>
    </row>
    <row r="2757" spans="1:31" x14ac:dyDescent="0.35">
      <c r="A2757" t="s">
        <v>2778</v>
      </c>
      <c r="B2757" t="s">
        <v>10</v>
      </c>
      <c r="C2757" t="s">
        <v>68</v>
      </c>
      <c r="D2757" t="s">
        <v>3611</v>
      </c>
      <c r="E2757" t="s">
        <v>3617</v>
      </c>
      <c r="F2757" t="str">
        <f>WORKSHEET[[#This Row],[Depart From]]&amp;"-"&amp;WORKSHEET[[#This Row],[Arrive To]]</f>
        <v>Mogadishu-Lagos</v>
      </c>
      <c r="G2757" s="2">
        <v>44732</v>
      </c>
      <c r="H2757" s="2">
        <v>44769</v>
      </c>
      <c r="I2757" s="2" t="str">
        <f t="shared" si="43"/>
        <v>Delivered</v>
      </c>
      <c r="J2757" s="2" t="str">
        <f>TEXT(WORKSHEET[[#This Row],[Offloading Date]], "mmm")</f>
        <v>Jul</v>
      </c>
      <c r="K2757" s="2" t="str">
        <f>IF(OR(WORKSHEET[[#This Row],[Year]]="", ISBLANK(WORKSHEET[[#This Row],[Year]]), WORKSHEET[[#This Row],[Year]]="null"), "Exclude", "Include")</f>
        <v>Include</v>
      </c>
      <c r="L2757" t="s">
        <v>12</v>
      </c>
      <c r="M2757" t="s">
        <v>12</v>
      </c>
      <c r="N2757" t="s">
        <v>13</v>
      </c>
      <c r="O2757">
        <v>11.4</v>
      </c>
      <c r="P2757">
        <v>600</v>
      </c>
      <c r="Q2757" t="s">
        <v>14</v>
      </c>
      <c r="R2757">
        <f>P2757 * _xll.XLOOKUP(Q2757,CALCULATION!$A$15:$A$17, CALCULATION!$B$15:$B$17 )</f>
        <v>600</v>
      </c>
      <c r="S2757" s="5">
        <f>O2757*P2757*_xll.XLOOKUP(Q2757,CALCULATION!$A$15:$A$17, CALCULATION!$B$15:$B$17)</f>
        <v>6840</v>
      </c>
      <c r="T2757">
        <v>300</v>
      </c>
      <c r="U2757" t="s">
        <v>14</v>
      </c>
      <c r="V2757">
        <f>T2757 * _xll.XLOOKUP(U2757,CALCULATION!$A$15:$A$17, CALCULATION!$B$15:$B$17 )</f>
        <v>300</v>
      </c>
      <c r="W2757" s="5">
        <f>O2757*T2757*_xll.XLOOKUP(U2757,CALCULATION!$A$15:$A$17, CALCULATION!$B$15:$B$17)</f>
        <v>3420</v>
      </c>
      <c r="X2757" s="5">
        <f>WORKSHEET[[#This Row],[Clients Total Cost]] / WORKSHEET[[#This Row],[Clients Rate per T2 (USD)]]</f>
        <v>11.4</v>
      </c>
      <c r="Y2757" s="5">
        <f>WORKSHEET[[#This Row],[Clients Rate per T2 (USD)]] - WORKSHEET[[#This Row],[Supplier Rate Per t2 (USD)]]</f>
        <v>300</v>
      </c>
      <c r="Z2757" s="5">
        <f>WORKSHEET[[#This Row],[Profit Per T]] * WORKSHEET[[#This Row],[Weight]]</f>
        <v>3420</v>
      </c>
      <c r="AA2757">
        <v>1</v>
      </c>
      <c r="AB2757" s="1">
        <v>5.55</v>
      </c>
      <c r="AC2757" s="1">
        <v>3.7</v>
      </c>
      <c r="AD2757" s="1">
        <v>4.625</v>
      </c>
      <c r="AE2757" s="1">
        <f>WORKSHEET[[#This Row],[Delay at toll gate in days]] +WORKSHEET[[#This Row],[Delay at workshop in days]] +WORKSHEET[[#This Row],[Delay at border in days]]</f>
        <v>13.875</v>
      </c>
    </row>
    <row r="2758" spans="1:31" x14ac:dyDescent="0.35">
      <c r="A2758" t="s">
        <v>2779</v>
      </c>
      <c r="B2758" t="s">
        <v>10</v>
      </c>
      <c r="C2758" t="s">
        <v>68</v>
      </c>
      <c r="D2758" t="s">
        <v>3619</v>
      </c>
      <c r="E2758" t="s">
        <v>3614</v>
      </c>
      <c r="F2758" t="str">
        <f>WORKSHEET[[#This Row],[Depart From]]&amp;"-"&amp;WORKSHEET[[#This Row],[Arrive To]]</f>
        <v>Addis Ababa-Alger</v>
      </c>
      <c r="G2758" s="2">
        <v>44732</v>
      </c>
      <c r="H2758" s="2">
        <v>44766</v>
      </c>
      <c r="I2758" s="2" t="str">
        <f t="shared" si="43"/>
        <v>Delivered</v>
      </c>
      <c r="J2758" s="2" t="str">
        <f>TEXT(WORKSHEET[[#This Row],[Offloading Date]], "mmm")</f>
        <v>Jul</v>
      </c>
      <c r="K2758" s="2" t="str">
        <f>IF(OR(WORKSHEET[[#This Row],[Year]]="", ISBLANK(WORKSHEET[[#This Row],[Year]]), WORKSHEET[[#This Row],[Year]]="null"), "Exclude", "Include")</f>
        <v>Include</v>
      </c>
      <c r="L2758" t="s">
        <v>16</v>
      </c>
      <c r="M2758" t="s">
        <v>12</v>
      </c>
      <c r="N2758" t="s">
        <v>13</v>
      </c>
      <c r="O2758">
        <v>15.6</v>
      </c>
      <c r="P2758">
        <v>600</v>
      </c>
      <c r="Q2758" t="s">
        <v>14</v>
      </c>
      <c r="R2758">
        <f>P2758 * _xll.XLOOKUP(Q2758,CALCULATION!$A$15:$A$17, CALCULATION!$B$15:$B$17 )</f>
        <v>600</v>
      </c>
      <c r="S2758" s="5">
        <f>O2758*P2758*_xll.XLOOKUP(Q2758,CALCULATION!$A$15:$A$17, CALCULATION!$B$15:$B$17)</f>
        <v>9360</v>
      </c>
      <c r="T2758">
        <v>300</v>
      </c>
      <c r="U2758" t="s">
        <v>14</v>
      </c>
      <c r="V2758">
        <f>T2758 * _xll.XLOOKUP(U2758,CALCULATION!$A$15:$A$17, CALCULATION!$B$15:$B$17 )</f>
        <v>300</v>
      </c>
      <c r="W2758" s="5">
        <f>O2758*T2758*_xll.XLOOKUP(U2758,CALCULATION!$A$15:$A$17, CALCULATION!$B$15:$B$17)</f>
        <v>4680</v>
      </c>
      <c r="X2758" s="5">
        <f>WORKSHEET[[#This Row],[Clients Total Cost]] / WORKSHEET[[#This Row],[Clients Rate per T2 (USD)]]</f>
        <v>15.6</v>
      </c>
      <c r="Y2758" s="5">
        <f>WORKSHEET[[#This Row],[Clients Rate per T2 (USD)]] - WORKSHEET[[#This Row],[Supplier Rate Per t2 (USD)]]</f>
        <v>300</v>
      </c>
      <c r="Z2758" s="5">
        <f>WORKSHEET[[#This Row],[Profit Per T]] * WORKSHEET[[#This Row],[Weight]]</f>
        <v>4680</v>
      </c>
      <c r="AA2758">
        <v>1</v>
      </c>
      <c r="AB2758" s="1">
        <v>5.0999999999999996</v>
      </c>
      <c r="AC2758" s="1">
        <v>3.4000000000000004</v>
      </c>
      <c r="AD2758" s="1">
        <v>4.25</v>
      </c>
      <c r="AE2758" s="1">
        <f>WORKSHEET[[#This Row],[Delay at toll gate in days]] +WORKSHEET[[#This Row],[Delay at workshop in days]] +WORKSHEET[[#This Row],[Delay at border in days]]</f>
        <v>12.75</v>
      </c>
    </row>
    <row r="2759" spans="1:31" x14ac:dyDescent="0.35">
      <c r="A2759" t="s">
        <v>2780</v>
      </c>
      <c r="B2759" t="s">
        <v>10</v>
      </c>
      <c r="C2759" t="s">
        <v>68</v>
      </c>
      <c r="D2759" t="s">
        <v>3616</v>
      </c>
      <c r="E2759" t="s">
        <v>3613</v>
      </c>
      <c r="F2759" t="str">
        <f>WORKSHEET[[#This Row],[Depart From]]&amp;"-"&amp;WORKSHEET[[#This Row],[Arrive To]]</f>
        <v>Marrakech-Sanaa</v>
      </c>
      <c r="G2759" s="2">
        <v>44673</v>
      </c>
      <c r="H2759" s="2">
        <v>44727</v>
      </c>
      <c r="I2759" s="2" t="str">
        <f t="shared" si="43"/>
        <v>Delivered</v>
      </c>
      <c r="J2759" s="2" t="str">
        <f>TEXT(WORKSHEET[[#This Row],[Offloading Date]], "mmm")</f>
        <v>Jun</v>
      </c>
      <c r="K2759" s="2" t="str">
        <f>IF(OR(WORKSHEET[[#This Row],[Year]]="", ISBLANK(WORKSHEET[[#This Row],[Year]]), WORKSHEET[[#This Row],[Year]]="null"), "Exclude", "Include")</f>
        <v>Include</v>
      </c>
      <c r="L2759" t="s">
        <v>16</v>
      </c>
      <c r="M2759" t="s">
        <v>12</v>
      </c>
      <c r="N2759" t="s">
        <v>13</v>
      </c>
      <c r="O2759">
        <v>14.64</v>
      </c>
      <c r="P2759">
        <v>600</v>
      </c>
      <c r="Q2759" t="s">
        <v>14</v>
      </c>
      <c r="R2759">
        <f>P2759 * _xll.XLOOKUP(Q2759,CALCULATION!$A$15:$A$17, CALCULATION!$B$15:$B$17 )</f>
        <v>600</v>
      </c>
      <c r="S2759" s="5">
        <f>O2759*P2759*_xll.XLOOKUP(Q2759,CALCULATION!$A$15:$A$17, CALCULATION!$B$15:$B$17)</f>
        <v>8784</v>
      </c>
      <c r="T2759">
        <v>300</v>
      </c>
      <c r="U2759" t="s">
        <v>14</v>
      </c>
      <c r="V2759">
        <f>T2759 * _xll.XLOOKUP(U2759,CALCULATION!$A$15:$A$17, CALCULATION!$B$15:$B$17 )</f>
        <v>300</v>
      </c>
      <c r="W2759" s="5">
        <f>O2759*T2759*_xll.XLOOKUP(U2759,CALCULATION!$A$15:$A$17, CALCULATION!$B$15:$B$17)</f>
        <v>4392</v>
      </c>
      <c r="X2759" s="5">
        <f>WORKSHEET[[#This Row],[Clients Total Cost]] / WORKSHEET[[#This Row],[Clients Rate per T2 (USD)]]</f>
        <v>14.64</v>
      </c>
      <c r="Y2759" s="5">
        <f>WORKSHEET[[#This Row],[Clients Rate per T2 (USD)]] - WORKSHEET[[#This Row],[Supplier Rate Per t2 (USD)]]</f>
        <v>300</v>
      </c>
      <c r="Z2759" s="5">
        <f>WORKSHEET[[#This Row],[Profit Per T]] * WORKSHEET[[#This Row],[Weight]]</f>
        <v>4392</v>
      </c>
      <c r="AA2759">
        <v>1</v>
      </c>
      <c r="AB2759" s="1">
        <v>8.1</v>
      </c>
      <c r="AC2759" s="1">
        <v>5.4</v>
      </c>
      <c r="AD2759" s="1">
        <v>6.75</v>
      </c>
      <c r="AE2759" s="1">
        <f>WORKSHEET[[#This Row],[Delay at toll gate in days]] +WORKSHEET[[#This Row],[Delay at workshop in days]] +WORKSHEET[[#This Row],[Delay at border in days]]</f>
        <v>20.25</v>
      </c>
    </row>
    <row r="2760" spans="1:31" x14ac:dyDescent="0.35">
      <c r="A2760" t="s">
        <v>2781</v>
      </c>
      <c r="B2760" t="s">
        <v>10</v>
      </c>
      <c r="C2760" t="s">
        <v>68</v>
      </c>
      <c r="D2760" t="s">
        <v>3611</v>
      </c>
      <c r="E2760" t="s">
        <v>3612</v>
      </c>
      <c r="F2760" t="str">
        <f>WORKSHEET[[#This Row],[Depart From]]&amp;"-"&amp;WORKSHEET[[#This Row],[Arrive To]]</f>
        <v>Mogadishu-Victoria</v>
      </c>
      <c r="G2760" s="2">
        <v>44694</v>
      </c>
      <c r="H2760" s="2">
        <v>44732</v>
      </c>
      <c r="I2760" s="2" t="str">
        <f t="shared" si="43"/>
        <v>Delivered</v>
      </c>
      <c r="J2760" s="2" t="str">
        <f>TEXT(WORKSHEET[[#This Row],[Offloading Date]], "mmm")</f>
        <v>Jun</v>
      </c>
      <c r="K2760" s="2" t="str">
        <f>IF(OR(WORKSHEET[[#This Row],[Year]]="", ISBLANK(WORKSHEET[[#This Row],[Year]]), WORKSHEET[[#This Row],[Year]]="null"), "Exclude", "Include")</f>
        <v>Include</v>
      </c>
      <c r="L2760" t="s">
        <v>16</v>
      </c>
      <c r="M2760" t="s">
        <v>12</v>
      </c>
      <c r="N2760" t="s">
        <v>13</v>
      </c>
      <c r="O2760">
        <v>25.911999999999999</v>
      </c>
      <c r="P2760">
        <v>600</v>
      </c>
      <c r="Q2760" t="s">
        <v>14</v>
      </c>
      <c r="R2760">
        <f>P2760 * _xll.XLOOKUP(Q2760,CALCULATION!$A$15:$A$17, CALCULATION!$B$15:$B$17 )</f>
        <v>600</v>
      </c>
      <c r="S2760" s="5">
        <f>O2760*P2760*_xll.XLOOKUP(Q2760,CALCULATION!$A$15:$A$17, CALCULATION!$B$15:$B$17)</f>
        <v>15547.199999999999</v>
      </c>
      <c r="T2760">
        <v>300</v>
      </c>
      <c r="U2760" t="s">
        <v>14</v>
      </c>
      <c r="V2760">
        <f>T2760 * _xll.XLOOKUP(U2760,CALCULATION!$A$15:$A$17, CALCULATION!$B$15:$B$17 )</f>
        <v>300</v>
      </c>
      <c r="W2760" s="5">
        <f>O2760*T2760*_xll.XLOOKUP(U2760,CALCULATION!$A$15:$A$17, CALCULATION!$B$15:$B$17)</f>
        <v>7773.5999999999995</v>
      </c>
      <c r="X2760" s="5">
        <f>WORKSHEET[[#This Row],[Clients Total Cost]] / WORKSHEET[[#This Row],[Clients Rate per T2 (USD)]]</f>
        <v>25.911999999999999</v>
      </c>
      <c r="Y2760" s="5">
        <f>WORKSHEET[[#This Row],[Clients Rate per T2 (USD)]] - WORKSHEET[[#This Row],[Supplier Rate Per t2 (USD)]]</f>
        <v>300</v>
      </c>
      <c r="Z2760" s="5">
        <f>WORKSHEET[[#This Row],[Profit Per T]] * WORKSHEET[[#This Row],[Weight]]</f>
        <v>7773.5999999999995</v>
      </c>
      <c r="AA2760">
        <v>1</v>
      </c>
      <c r="AB2760" s="1">
        <v>5.7</v>
      </c>
      <c r="AC2760" s="1">
        <v>3.8000000000000003</v>
      </c>
      <c r="AD2760" s="1">
        <v>4.75</v>
      </c>
      <c r="AE2760" s="1">
        <f>WORKSHEET[[#This Row],[Delay at toll gate in days]] +WORKSHEET[[#This Row],[Delay at workshop in days]] +WORKSHEET[[#This Row],[Delay at border in days]]</f>
        <v>14.25</v>
      </c>
    </row>
    <row r="2761" spans="1:31" x14ac:dyDescent="0.35">
      <c r="A2761" t="s">
        <v>2782</v>
      </c>
      <c r="B2761" t="s">
        <v>10</v>
      </c>
      <c r="C2761" t="s">
        <v>68</v>
      </c>
      <c r="D2761" t="s">
        <v>3611</v>
      </c>
      <c r="E2761" t="s">
        <v>3613</v>
      </c>
      <c r="F2761" t="str">
        <f>WORKSHEET[[#This Row],[Depart From]]&amp;"-"&amp;WORKSHEET[[#This Row],[Arrive To]]</f>
        <v>Mogadishu-Sanaa</v>
      </c>
      <c r="G2761" s="2">
        <v>44720</v>
      </c>
      <c r="H2761" s="2">
        <v>44782</v>
      </c>
      <c r="I2761" s="2" t="str">
        <f t="shared" si="43"/>
        <v>Delivered</v>
      </c>
      <c r="J2761" s="2" t="str">
        <f>TEXT(WORKSHEET[[#This Row],[Offloading Date]], "mmm")</f>
        <v>Aug</v>
      </c>
      <c r="K2761" s="2" t="str">
        <f>IF(OR(WORKSHEET[[#This Row],[Year]]="", ISBLANK(WORKSHEET[[#This Row],[Year]]), WORKSHEET[[#This Row],[Year]]="null"), "Exclude", "Include")</f>
        <v>Include</v>
      </c>
      <c r="L2761" t="s">
        <v>12</v>
      </c>
      <c r="M2761" t="s">
        <v>12</v>
      </c>
      <c r="N2761" t="s">
        <v>13</v>
      </c>
      <c r="O2761">
        <v>26.19</v>
      </c>
      <c r="P2761">
        <v>600</v>
      </c>
      <c r="Q2761" t="s">
        <v>14</v>
      </c>
      <c r="R2761">
        <f>P2761 * _xll.XLOOKUP(Q2761,CALCULATION!$A$15:$A$17, CALCULATION!$B$15:$B$17 )</f>
        <v>600</v>
      </c>
      <c r="S2761" s="5">
        <f>O2761*P2761*_xll.XLOOKUP(Q2761,CALCULATION!$A$15:$A$17, CALCULATION!$B$15:$B$17)</f>
        <v>15714</v>
      </c>
      <c r="T2761">
        <v>300</v>
      </c>
      <c r="U2761" t="s">
        <v>14</v>
      </c>
      <c r="V2761">
        <f>T2761 * _xll.XLOOKUP(U2761,CALCULATION!$A$15:$A$17, CALCULATION!$B$15:$B$17 )</f>
        <v>300</v>
      </c>
      <c r="W2761" s="5">
        <f>O2761*T2761*_xll.XLOOKUP(U2761,CALCULATION!$A$15:$A$17, CALCULATION!$B$15:$B$17)</f>
        <v>7857</v>
      </c>
      <c r="X2761" s="5">
        <f>WORKSHEET[[#This Row],[Clients Total Cost]] / WORKSHEET[[#This Row],[Clients Rate per T2 (USD)]]</f>
        <v>26.19</v>
      </c>
      <c r="Y2761" s="5">
        <f>WORKSHEET[[#This Row],[Clients Rate per T2 (USD)]] - WORKSHEET[[#This Row],[Supplier Rate Per t2 (USD)]]</f>
        <v>300</v>
      </c>
      <c r="Z2761" s="5">
        <f>WORKSHEET[[#This Row],[Profit Per T]] * WORKSHEET[[#This Row],[Weight]]</f>
        <v>7857</v>
      </c>
      <c r="AA2761">
        <v>1</v>
      </c>
      <c r="AB2761" s="1">
        <v>9.2999999999999989</v>
      </c>
      <c r="AC2761" s="1">
        <v>6.2</v>
      </c>
      <c r="AD2761" s="1">
        <v>7.75</v>
      </c>
      <c r="AE2761" s="1">
        <f>WORKSHEET[[#This Row],[Delay at toll gate in days]] +WORKSHEET[[#This Row],[Delay at workshop in days]] +WORKSHEET[[#This Row],[Delay at border in days]]</f>
        <v>23.25</v>
      </c>
    </row>
    <row r="2762" spans="1:31" x14ac:dyDescent="0.35">
      <c r="A2762" t="s">
        <v>2783</v>
      </c>
      <c r="B2762" t="s">
        <v>10</v>
      </c>
      <c r="C2762" t="s">
        <v>68</v>
      </c>
      <c r="D2762" t="s">
        <v>3620</v>
      </c>
      <c r="E2762" t="s">
        <v>3618</v>
      </c>
      <c r="F2762" t="str">
        <f>WORKSHEET[[#This Row],[Depart From]]&amp;"-"&amp;WORKSHEET[[#This Row],[Arrive To]]</f>
        <v>Zanzibar-Tripoli</v>
      </c>
      <c r="G2762" s="2">
        <v>44721</v>
      </c>
      <c r="H2762" s="2">
        <v>44754</v>
      </c>
      <c r="I2762" s="2" t="str">
        <f t="shared" si="43"/>
        <v>Delivered</v>
      </c>
      <c r="J2762" s="2" t="str">
        <f>TEXT(WORKSHEET[[#This Row],[Offloading Date]], "mmm")</f>
        <v>Jul</v>
      </c>
      <c r="K2762" s="2" t="str">
        <f>IF(OR(WORKSHEET[[#This Row],[Year]]="", ISBLANK(WORKSHEET[[#This Row],[Year]]), WORKSHEET[[#This Row],[Year]]="null"), "Exclude", "Include")</f>
        <v>Include</v>
      </c>
      <c r="L2762" t="s">
        <v>16</v>
      </c>
      <c r="M2762" t="s">
        <v>12</v>
      </c>
      <c r="N2762" t="s">
        <v>13</v>
      </c>
      <c r="O2762">
        <v>9.6</v>
      </c>
      <c r="P2762">
        <v>600</v>
      </c>
      <c r="Q2762" t="s">
        <v>14</v>
      </c>
      <c r="R2762">
        <f>P2762 * _xll.XLOOKUP(Q2762,CALCULATION!$A$15:$A$17, CALCULATION!$B$15:$B$17 )</f>
        <v>600</v>
      </c>
      <c r="S2762" s="5">
        <f>O2762*P2762*_xll.XLOOKUP(Q2762,CALCULATION!$A$15:$A$17, CALCULATION!$B$15:$B$17)</f>
        <v>5760</v>
      </c>
      <c r="T2762">
        <v>300</v>
      </c>
      <c r="U2762" t="s">
        <v>14</v>
      </c>
      <c r="V2762">
        <f>T2762 * _xll.XLOOKUP(U2762,CALCULATION!$A$15:$A$17, CALCULATION!$B$15:$B$17 )</f>
        <v>300</v>
      </c>
      <c r="W2762" s="5">
        <f>O2762*T2762*_xll.XLOOKUP(U2762,CALCULATION!$A$15:$A$17, CALCULATION!$B$15:$B$17)</f>
        <v>2880</v>
      </c>
      <c r="X2762" s="5">
        <f>WORKSHEET[[#This Row],[Clients Total Cost]] / WORKSHEET[[#This Row],[Clients Rate per T2 (USD)]]</f>
        <v>9.6</v>
      </c>
      <c r="Y2762" s="5">
        <f>WORKSHEET[[#This Row],[Clients Rate per T2 (USD)]] - WORKSHEET[[#This Row],[Supplier Rate Per t2 (USD)]]</f>
        <v>300</v>
      </c>
      <c r="Z2762" s="5">
        <f>WORKSHEET[[#This Row],[Profit Per T]] * WORKSHEET[[#This Row],[Weight]]</f>
        <v>2880</v>
      </c>
      <c r="AA2762">
        <v>1</v>
      </c>
      <c r="AB2762" s="1">
        <v>4.95</v>
      </c>
      <c r="AC2762" s="1">
        <v>3.3000000000000003</v>
      </c>
      <c r="AD2762" s="1">
        <v>4.125</v>
      </c>
      <c r="AE2762" s="1">
        <f>WORKSHEET[[#This Row],[Delay at toll gate in days]] +WORKSHEET[[#This Row],[Delay at workshop in days]] +WORKSHEET[[#This Row],[Delay at border in days]]</f>
        <v>12.375</v>
      </c>
    </row>
    <row r="2763" spans="1:31" x14ac:dyDescent="0.35">
      <c r="A2763" t="s">
        <v>2784</v>
      </c>
      <c r="B2763" t="s">
        <v>10</v>
      </c>
      <c r="C2763" t="s">
        <v>68</v>
      </c>
      <c r="D2763" t="s">
        <v>3616</v>
      </c>
      <c r="E2763" t="s">
        <v>3617</v>
      </c>
      <c r="F2763" t="str">
        <f>WORKSHEET[[#This Row],[Depart From]]&amp;"-"&amp;WORKSHEET[[#This Row],[Arrive To]]</f>
        <v>Marrakech-Lagos</v>
      </c>
      <c r="G2763" s="2">
        <v>44718</v>
      </c>
      <c r="H2763" s="2">
        <v>44757</v>
      </c>
      <c r="I2763" s="2" t="str">
        <f t="shared" si="43"/>
        <v>Delivered</v>
      </c>
      <c r="J2763" s="2" t="str">
        <f>TEXT(WORKSHEET[[#This Row],[Offloading Date]], "mmm")</f>
        <v>Jul</v>
      </c>
      <c r="K2763" s="2" t="str">
        <f>IF(OR(WORKSHEET[[#This Row],[Year]]="", ISBLANK(WORKSHEET[[#This Row],[Year]]), WORKSHEET[[#This Row],[Year]]="null"), "Exclude", "Include")</f>
        <v>Include</v>
      </c>
      <c r="L2763" t="s">
        <v>16</v>
      </c>
      <c r="M2763" t="s">
        <v>12</v>
      </c>
      <c r="N2763" t="s">
        <v>13</v>
      </c>
      <c r="O2763">
        <v>13.2</v>
      </c>
      <c r="P2763">
        <v>600</v>
      </c>
      <c r="Q2763" t="s">
        <v>14</v>
      </c>
      <c r="R2763">
        <f>P2763 * _xll.XLOOKUP(Q2763,CALCULATION!$A$15:$A$17, CALCULATION!$B$15:$B$17 )</f>
        <v>600</v>
      </c>
      <c r="S2763" s="5">
        <f>O2763*P2763*_xll.XLOOKUP(Q2763,CALCULATION!$A$15:$A$17, CALCULATION!$B$15:$B$17)</f>
        <v>7920</v>
      </c>
      <c r="T2763">
        <v>300</v>
      </c>
      <c r="U2763" t="s">
        <v>14</v>
      </c>
      <c r="V2763">
        <f>T2763 * _xll.XLOOKUP(U2763,CALCULATION!$A$15:$A$17, CALCULATION!$B$15:$B$17 )</f>
        <v>300</v>
      </c>
      <c r="W2763" s="5">
        <f>O2763*T2763*_xll.XLOOKUP(U2763,CALCULATION!$A$15:$A$17, CALCULATION!$B$15:$B$17)</f>
        <v>3960</v>
      </c>
      <c r="X2763" s="5">
        <f>WORKSHEET[[#This Row],[Clients Total Cost]] / WORKSHEET[[#This Row],[Clients Rate per T2 (USD)]]</f>
        <v>13.2</v>
      </c>
      <c r="Y2763" s="5">
        <f>WORKSHEET[[#This Row],[Clients Rate per T2 (USD)]] - WORKSHEET[[#This Row],[Supplier Rate Per t2 (USD)]]</f>
        <v>300</v>
      </c>
      <c r="Z2763" s="5">
        <f>WORKSHEET[[#This Row],[Profit Per T]] * WORKSHEET[[#This Row],[Weight]]</f>
        <v>3960</v>
      </c>
      <c r="AA2763">
        <v>1</v>
      </c>
      <c r="AB2763" s="1">
        <v>5.85</v>
      </c>
      <c r="AC2763" s="1">
        <v>3.9000000000000004</v>
      </c>
      <c r="AD2763" s="1">
        <v>4.875</v>
      </c>
      <c r="AE2763" s="1">
        <f>WORKSHEET[[#This Row],[Delay at toll gate in days]] +WORKSHEET[[#This Row],[Delay at workshop in days]] +WORKSHEET[[#This Row],[Delay at border in days]]</f>
        <v>14.625</v>
      </c>
    </row>
    <row r="2764" spans="1:31" x14ac:dyDescent="0.35">
      <c r="A2764" t="s">
        <v>2785</v>
      </c>
      <c r="B2764" t="s">
        <v>10</v>
      </c>
      <c r="C2764" t="s">
        <v>68</v>
      </c>
      <c r="D2764" t="s">
        <v>3620</v>
      </c>
      <c r="E2764" t="s">
        <v>3612</v>
      </c>
      <c r="F2764" t="str">
        <f>WORKSHEET[[#This Row],[Depart From]]&amp;"-"&amp;WORKSHEET[[#This Row],[Arrive To]]</f>
        <v>Zanzibar-Victoria</v>
      </c>
      <c r="G2764" s="2">
        <v>44719</v>
      </c>
      <c r="H2764" s="2">
        <v>44757</v>
      </c>
      <c r="I2764" s="2" t="str">
        <f t="shared" si="43"/>
        <v>Delivered</v>
      </c>
      <c r="J2764" s="2" t="str">
        <f>TEXT(WORKSHEET[[#This Row],[Offloading Date]], "mmm")</f>
        <v>Jul</v>
      </c>
      <c r="K2764" s="2" t="str">
        <f>IF(OR(WORKSHEET[[#This Row],[Year]]="", ISBLANK(WORKSHEET[[#This Row],[Year]]), WORKSHEET[[#This Row],[Year]]="null"), "Exclude", "Include")</f>
        <v>Include</v>
      </c>
      <c r="L2764" t="s">
        <v>16</v>
      </c>
      <c r="M2764" t="s">
        <v>12</v>
      </c>
      <c r="N2764" t="s">
        <v>13</v>
      </c>
      <c r="O2764">
        <v>15.4</v>
      </c>
      <c r="P2764">
        <v>600</v>
      </c>
      <c r="Q2764" t="s">
        <v>14</v>
      </c>
      <c r="R2764">
        <f>P2764 * _xll.XLOOKUP(Q2764,CALCULATION!$A$15:$A$17, CALCULATION!$B$15:$B$17 )</f>
        <v>600</v>
      </c>
      <c r="S2764" s="5">
        <f>O2764*P2764*_xll.XLOOKUP(Q2764,CALCULATION!$A$15:$A$17, CALCULATION!$B$15:$B$17)</f>
        <v>9240</v>
      </c>
      <c r="T2764">
        <v>300</v>
      </c>
      <c r="U2764" t="s">
        <v>14</v>
      </c>
      <c r="V2764">
        <f>T2764 * _xll.XLOOKUP(U2764,CALCULATION!$A$15:$A$17, CALCULATION!$B$15:$B$17 )</f>
        <v>300</v>
      </c>
      <c r="W2764" s="5">
        <f>O2764*T2764*_xll.XLOOKUP(U2764,CALCULATION!$A$15:$A$17, CALCULATION!$B$15:$B$17)</f>
        <v>4620</v>
      </c>
      <c r="X2764" s="5">
        <f>WORKSHEET[[#This Row],[Clients Total Cost]] / WORKSHEET[[#This Row],[Clients Rate per T2 (USD)]]</f>
        <v>15.4</v>
      </c>
      <c r="Y2764" s="5">
        <f>WORKSHEET[[#This Row],[Clients Rate per T2 (USD)]] - WORKSHEET[[#This Row],[Supplier Rate Per t2 (USD)]]</f>
        <v>300</v>
      </c>
      <c r="Z2764" s="5">
        <f>WORKSHEET[[#This Row],[Profit Per T]] * WORKSHEET[[#This Row],[Weight]]</f>
        <v>4620</v>
      </c>
      <c r="AA2764">
        <v>1</v>
      </c>
      <c r="AB2764" s="1">
        <v>5.7</v>
      </c>
      <c r="AC2764" s="1">
        <v>3.8000000000000003</v>
      </c>
      <c r="AD2764" s="1">
        <v>4.75</v>
      </c>
      <c r="AE2764" s="1">
        <f>WORKSHEET[[#This Row],[Delay at toll gate in days]] +WORKSHEET[[#This Row],[Delay at workshop in days]] +WORKSHEET[[#This Row],[Delay at border in days]]</f>
        <v>14.25</v>
      </c>
    </row>
    <row r="2765" spans="1:31" x14ac:dyDescent="0.35">
      <c r="A2765" t="s">
        <v>2786</v>
      </c>
      <c r="B2765" t="s">
        <v>10</v>
      </c>
      <c r="C2765" t="s">
        <v>68</v>
      </c>
      <c r="D2765" t="s">
        <v>3616</v>
      </c>
      <c r="E2765" t="s">
        <v>3618</v>
      </c>
      <c r="F2765" t="str">
        <f>WORKSHEET[[#This Row],[Depart From]]&amp;"-"&amp;WORKSHEET[[#This Row],[Arrive To]]</f>
        <v>Marrakech-Tripoli</v>
      </c>
      <c r="G2765" s="2">
        <v>44715</v>
      </c>
      <c r="H2765" s="2">
        <v>44757</v>
      </c>
      <c r="I2765" s="2" t="str">
        <f t="shared" si="43"/>
        <v>Delivered</v>
      </c>
      <c r="J2765" s="2" t="str">
        <f>TEXT(WORKSHEET[[#This Row],[Offloading Date]], "mmm")</f>
        <v>Jul</v>
      </c>
      <c r="K2765" s="2" t="str">
        <f>IF(OR(WORKSHEET[[#This Row],[Year]]="", ISBLANK(WORKSHEET[[#This Row],[Year]]), WORKSHEET[[#This Row],[Year]]="null"), "Exclude", "Include")</f>
        <v>Include</v>
      </c>
      <c r="L2765" t="s">
        <v>16</v>
      </c>
      <c r="M2765" t="s">
        <v>12</v>
      </c>
      <c r="N2765" t="s">
        <v>13</v>
      </c>
      <c r="O2765">
        <v>26.385000000000002</v>
      </c>
      <c r="P2765">
        <v>600</v>
      </c>
      <c r="Q2765" t="s">
        <v>14</v>
      </c>
      <c r="R2765">
        <f>P2765 * _xll.XLOOKUP(Q2765,CALCULATION!$A$15:$A$17, CALCULATION!$B$15:$B$17 )</f>
        <v>600</v>
      </c>
      <c r="S2765" s="5">
        <f>O2765*P2765*_xll.XLOOKUP(Q2765,CALCULATION!$A$15:$A$17, CALCULATION!$B$15:$B$17)</f>
        <v>15831.000000000002</v>
      </c>
      <c r="T2765">
        <v>300</v>
      </c>
      <c r="U2765" t="s">
        <v>14</v>
      </c>
      <c r="V2765">
        <f>T2765 * _xll.XLOOKUP(U2765,CALCULATION!$A$15:$A$17, CALCULATION!$B$15:$B$17 )</f>
        <v>300</v>
      </c>
      <c r="W2765" s="5">
        <f>O2765*T2765*_xll.XLOOKUP(U2765,CALCULATION!$A$15:$A$17, CALCULATION!$B$15:$B$17)</f>
        <v>7915.5000000000009</v>
      </c>
      <c r="X2765" s="5">
        <f>WORKSHEET[[#This Row],[Clients Total Cost]] / WORKSHEET[[#This Row],[Clients Rate per T2 (USD)]]</f>
        <v>26.385000000000002</v>
      </c>
      <c r="Y2765" s="5">
        <f>WORKSHEET[[#This Row],[Clients Rate per T2 (USD)]] - WORKSHEET[[#This Row],[Supplier Rate Per t2 (USD)]]</f>
        <v>300</v>
      </c>
      <c r="Z2765" s="5">
        <f>WORKSHEET[[#This Row],[Profit Per T]] * WORKSHEET[[#This Row],[Weight]]</f>
        <v>7915.5000000000009</v>
      </c>
      <c r="AA2765">
        <v>1</v>
      </c>
      <c r="AB2765" s="1">
        <v>6.3</v>
      </c>
      <c r="AC2765" s="1">
        <v>4.2</v>
      </c>
      <c r="AD2765" s="1">
        <v>5.25</v>
      </c>
      <c r="AE2765" s="1">
        <f>WORKSHEET[[#This Row],[Delay at toll gate in days]] +WORKSHEET[[#This Row],[Delay at workshop in days]] +WORKSHEET[[#This Row],[Delay at border in days]]</f>
        <v>15.75</v>
      </c>
    </row>
    <row r="2766" spans="1:31" x14ac:dyDescent="0.35">
      <c r="A2766" t="s">
        <v>2787</v>
      </c>
      <c r="B2766" t="s">
        <v>10</v>
      </c>
      <c r="C2766" t="s">
        <v>68</v>
      </c>
      <c r="D2766" t="s">
        <v>3615</v>
      </c>
      <c r="E2766" t="s">
        <v>3617</v>
      </c>
      <c r="F2766" t="str">
        <f>WORKSHEET[[#This Row],[Depart From]]&amp;"-"&amp;WORKSHEET[[#This Row],[Arrive To]]</f>
        <v>Mombasa-Lagos</v>
      </c>
      <c r="G2766" s="2">
        <v>44715</v>
      </c>
      <c r="H2766" s="2">
        <v>44751</v>
      </c>
      <c r="I2766" s="2" t="str">
        <f t="shared" si="43"/>
        <v>Delivered</v>
      </c>
      <c r="J2766" s="2" t="str">
        <f>TEXT(WORKSHEET[[#This Row],[Offloading Date]], "mmm")</f>
        <v>Jul</v>
      </c>
      <c r="K2766" s="2" t="str">
        <f>IF(OR(WORKSHEET[[#This Row],[Year]]="", ISBLANK(WORKSHEET[[#This Row],[Year]]), WORKSHEET[[#This Row],[Year]]="null"), "Exclude", "Include")</f>
        <v>Include</v>
      </c>
      <c r="L2766" t="s">
        <v>16</v>
      </c>
      <c r="M2766" t="s">
        <v>12</v>
      </c>
      <c r="N2766" t="s">
        <v>13</v>
      </c>
      <c r="O2766">
        <v>18.234999999999999</v>
      </c>
      <c r="P2766">
        <v>600</v>
      </c>
      <c r="Q2766" t="s">
        <v>14</v>
      </c>
      <c r="R2766">
        <f>P2766 * _xll.XLOOKUP(Q2766,CALCULATION!$A$15:$A$17, CALCULATION!$B$15:$B$17 )</f>
        <v>600</v>
      </c>
      <c r="S2766" s="5">
        <f>O2766*P2766*_xll.XLOOKUP(Q2766,CALCULATION!$A$15:$A$17, CALCULATION!$B$15:$B$17)</f>
        <v>10941</v>
      </c>
      <c r="T2766">
        <v>300</v>
      </c>
      <c r="U2766" t="s">
        <v>14</v>
      </c>
      <c r="V2766">
        <f>T2766 * _xll.XLOOKUP(U2766,CALCULATION!$A$15:$A$17, CALCULATION!$B$15:$B$17 )</f>
        <v>300</v>
      </c>
      <c r="W2766" s="5">
        <f>O2766*T2766*_xll.XLOOKUP(U2766,CALCULATION!$A$15:$A$17, CALCULATION!$B$15:$B$17)</f>
        <v>5470.5</v>
      </c>
      <c r="X2766" s="5">
        <f>WORKSHEET[[#This Row],[Clients Total Cost]] / WORKSHEET[[#This Row],[Clients Rate per T2 (USD)]]</f>
        <v>18.234999999999999</v>
      </c>
      <c r="Y2766" s="5">
        <f>WORKSHEET[[#This Row],[Clients Rate per T2 (USD)]] - WORKSHEET[[#This Row],[Supplier Rate Per t2 (USD)]]</f>
        <v>300</v>
      </c>
      <c r="Z2766" s="5">
        <f>WORKSHEET[[#This Row],[Profit Per T]] * WORKSHEET[[#This Row],[Weight]]</f>
        <v>5470.5</v>
      </c>
      <c r="AA2766">
        <v>1</v>
      </c>
      <c r="AB2766" s="1">
        <v>5.3999999999999995</v>
      </c>
      <c r="AC2766" s="1">
        <v>3.6</v>
      </c>
      <c r="AD2766" s="1">
        <v>4.5</v>
      </c>
      <c r="AE2766" s="1">
        <f>WORKSHEET[[#This Row],[Delay at toll gate in days]] +WORKSHEET[[#This Row],[Delay at workshop in days]] +WORKSHEET[[#This Row],[Delay at border in days]]</f>
        <v>13.5</v>
      </c>
    </row>
    <row r="2767" spans="1:31" x14ac:dyDescent="0.35">
      <c r="A2767" t="s">
        <v>2788</v>
      </c>
      <c r="B2767" t="s">
        <v>10</v>
      </c>
      <c r="C2767" t="s">
        <v>68</v>
      </c>
      <c r="D2767" t="s">
        <v>3611</v>
      </c>
      <c r="E2767" t="s">
        <v>3613</v>
      </c>
      <c r="F2767" t="str">
        <f>WORKSHEET[[#This Row],[Depart From]]&amp;"-"&amp;WORKSHEET[[#This Row],[Arrive To]]</f>
        <v>Mogadishu-Sanaa</v>
      </c>
      <c r="G2767" s="2">
        <v>44721</v>
      </c>
      <c r="H2767" s="2">
        <v>44759</v>
      </c>
      <c r="I2767" s="2" t="str">
        <f t="shared" si="43"/>
        <v>Delivered</v>
      </c>
      <c r="J2767" s="2" t="str">
        <f>TEXT(WORKSHEET[[#This Row],[Offloading Date]], "mmm")</f>
        <v>Jul</v>
      </c>
      <c r="K2767" s="2" t="str">
        <f>IF(OR(WORKSHEET[[#This Row],[Year]]="", ISBLANK(WORKSHEET[[#This Row],[Year]]), WORKSHEET[[#This Row],[Year]]="null"), "Exclude", "Include")</f>
        <v>Include</v>
      </c>
      <c r="L2767" t="s">
        <v>16</v>
      </c>
      <c r="M2767" t="s">
        <v>12</v>
      </c>
      <c r="N2767" t="s">
        <v>13</v>
      </c>
      <c r="O2767">
        <v>9</v>
      </c>
      <c r="P2767">
        <v>600</v>
      </c>
      <c r="Q2767" t="s">
        <v>14</v>
      </c>
      <c r="R2767">
        <f>P2767 * _xll.XLOOKUP(Q2767,CALCULATION!$A$15:$A$17, CALCULATION!$B$15:$B$17 )</f>
        <v>600</v>
      </c>
      <c r="S2767" s="5">
        <f>O2767*P2767*_xll.XLOOKUP(Q2767,CALCULATION!$A$15:$A$17, CALCULATION!$B$15:$B$17)</f>
        <v>5400</v>
      </c>
      <c r="T2767">
        <v>300</v>
      </c>
      <c r="U2767" t="s">
        <v>14</v>
      </c>
      <c r="V2767">
        <f>T2767 * _xll.XLOOKUP(U2767,CALCULATION!$A$15:$A$17, CALCULATION!$B$15:$B$17 )</f>
        <v>300</v>
      </c>
      <c r="W2767" s="5">
        <f>O2767*T2767*_xll.XLOOKUP(U2767,CALCULATION!$A$15:$A$17, CALCULATION!$B$15:$B$17)</f>
        <v>2700</v>
      </c>
      <c r="X2767" s="5">
        <f>WORKSHEET[[#This Row],[Clients Total Cost]] / WORKSHEET[[#This Row],[Clients Rate per T2 (USD)]]</f>
        <v>9</v>
      </c>
      <c r="Y2767" s="5">
        <f>WORKSHEET[[#This Row],[Clients Rate per T2 (USD)]] - WORKSHEET[[#This Row],[Supplier Rate Per t2 (USD)]]</f>
        <v>300</v>
      </c>
      <c r="Z2767" s="5">
        <f>WORKSHEET[[#This Row],[Profit Per T]] * WORKSHEET[[#This Row],[Weight]]</f>
        <v>2700</v>
      </c>
      <c r="AA2767">
        <v>1</v>
      </c>
      <c r="AB2767" s="1">
        <v>5.7</v>
      </c>
      <c r="AC2767" s="1">
        <v>3.8000000000000003</v>
      </c>
      <c r="AD2767" s="1">
        <v>4.75</v>
      </c>
      <c r="AE2767" s="1">
        <f>WORKSHEET[[#This Row],[Delay at toll gate in days]] +WORKSHEET[[#This Row],[Delay at workshop in days]] +WORKSHEET[[#This Row],[Delay at border in days]]</f>
        <v>14.25</v>
      </c>
    </row>
    <row r="2768" spans="1:31" x14ac:dyDescent="0.35">
      <c r="A2768" t="s">
        <v>2789</v>
      </c>
      <c r="B2768" t="s">
        <v>10</v>
      </c>
      <c r="C2768" t="s">
        <v>68</v>
      </c>
      <c r="D2768" t="s">
        <v>3616</v>
      </c>
      <c r="E2768" t="s">
        <v>3617</v>
      </c>
      <c r="F2768" t="str">
        <f>WORKSHEET[[#This Row],[Depart From]]&amp;"-"&amp;WORKSHEET[[#This Row],[Arrive To]]</f>
        <v>Marrakech-Lagos</v>
      </c>
      <c r="G2768" s="2">
        <v>44719</v>
      </c>
      <c r="H2768" s="2">
        <v>44759</v>
      </c>
      <c r="I2768" s="2" t="str">
        <f t="shared" si="43"/>
        <v>Delivered</v>
      </c>
      <c r="J2768" s="2" t="str">
        <f>TEXT(WORKSHEET[[#This Row],[Offloading Date]], "mmm")</f>
        <v>Jul</v>
      </c>
      <c r="K2768" s="2" t="str">
        <f>IF(OR(WORKSHEET[[#This Row],[Year]]="", ISBLANK(WORKSHEET[[#This Row],[Year]]), WORKSHEET[[#This Row],[Year]]="null"), "Exclude", "Include")</f>
        <v>Include</v>
      </c>
      <c r="L2768" t="s">
        <v>16</v>
      </c>
      <c r="M2768" t="s">
        <v>12</v>
      </c>
      <c r="N2768" t="s">
        <v>13</v>
      </c>
      <c r="O2768">
        <v>13.8</v>
      </c>
      <c r="P2768">
        <v>600</v>
      </c>
      <c r="Q2768" t="s">
        <v>14</v>
      </c>
      <c r="R2768">
        <f>P2768 * _xll.XLOOKUP(Q2768,CALCULATION!$A$15:$A$17, CALCULATION!$B$15:$B$17 )</f>
        <v>600</v>
      </c>
      <c r="S2768" s="5">
        <f>O2768*P2768*_xll.XLOOKUP(Q2768,CALCULATION!$A$15:$A$17, CALCULATION!$B$15:$B$17)</f>
        <v>8280</v>
      </c>
      <c r="T2768">
        <v>300</v>
      </c>
      <c r="U2768" t="s">
        <v>14</v>
      </c>
      <c r="V2768">
        <f>T2768 * _xll.XLOOKUP(U2768,CALCULATION!$A$15:$A$17, CALCULATION!$B$15:$B$17 )</f>
        <v>300</v>
      </c>
      <c r="W2768" s="5">
        <f>O2768*T2768*_xll.XLOOKUP(U2768,CALCULATION!$A$15:$A$17, CALCULATION!$B$15:$B$17)</f>
        <v>4140</v>
      </c>
      <c r="X2768" s="5">
        <f>WORKSHEET[[#This Row],[Clients Total Cost]] / WORKSHEET[[#This Row],[Clients Rate per T2 (USD)]]</f>
        <v>13.8</v>
      </c>
      <c r="Y2768" s="5">
        <f>WORKSHEET[[#This Row],[Clients Rate per T2 (USD)]] - WORKSHEET[[#This Row],[Supplier Rate Per t2 (USD)]]</f>
        <v>300</v>
      </c>
      <c r="Z2768" s="5">
        <f>WORKSHEET[[#This Row],[Profit Per T]] * WORKSHEET[[#This Row],[Weight]]</f>
        <v>4140</v>
      </c>
      <c r="AA2768">
        <v>1</v>
      </c>
      <c r="AB2768" s="1">
        <v>6</v>
      </c>
      <c r="AC2768" s="1">
        <v>4</v>
      </c>
      <c r="AD2768" s="1">
        <v>5</v>
      </c>
      <c r="AE2768" s="1">
        <f>WORKSHEET[[#This Row],[Delay at toll gate in days]] +WORKSHEET[[#This Row],[Delay at workshop in days]] +WORKSHEET[[#This Row],[Delay at border in days]]</f>
        <v>15</v>
      </c>
    </row>
    <row r="2769" spans="1:31" x14ac:dyDescent="0.35">
      <c r="A2769" t="s">
        <v>2790</v>
      </c>
      <c r="B2769" t="s">
        <v>10</v>
      </c>
      <c r="C2769" t="s">
        <v>68</v>
      </c>
      <c r="D2769" t="s">
        <v>3611</v>
      </c>
      <c r="E2769" t="s">
        <v>3613</v>
      </c>
      <c r="F2769" t="str">
        <f>WORKSHEET[[#This Row],[Depart From]]&amp;"-"&amp;WORKSHEET[[#This Row],[Arrive To]]</f>
        <v>Mogadishu-Sanaa</v>
      </c>
      <c r="G2769" s="2">
        <v>44723</v>
      </c>
      <c r="H2769" s="2">
        <v>44759</v>
      </c>
      <c r="I2769" s="2" t="str">
        <f t="shared" si="43"/>
        <v>Delivered</v>
      </c>
      <c r="J2769" s="2" t="str">
        <f>TEXT(WORKSHEET[[#This Row],[Offloading Date]], "mmm")</f>
        <v>Jul</v>
      </c>
      <c r="K2769" s="2" t="str">
        <f>IF(OR(WORKSHEET[[#This Row],[Year]]="", ISBLANK(WORKSHEET[[#This Row],[Year]]), WORKSHEET[[#This Row],[Year]]="null"), "Exclude", "Include")</f>
        <v>Include</v>
      </c>
      <c r="L2769" t="s">
        <v>16</v>
      </c>
      <c r="M2769" t="s">
        <v>12</v>
      </c>
      <c r="N2769" t="s">
        <v>13</v>
      </c>
      <c r="O2769">
        <v>7.05</v>
      </c>
      <c r="P2769">
        <v>600</v>
      </c>
      <c r="Q2769" t="s">
        <v>14</v>
      </c>
      <c r="R2769">
        <f>P2769 * _xll.XLOOKUP(Q2769,CALCULATION!$A$15:$A$17, CALCULATION!$B$15:$B$17 )</f>
        <v>600</v>
      </c>
      <c r="S2769" s="5">
        <f>O2769*P2769*_xll.XLOOKUP(Q2769,CALCULATION!$A$15:$A$17, CALCULATION!$B$15:$B$17)</f>
        <v>4230</v>
      </c>
      <c r="T2769">
        <v>300</v>
      </c>
      <c r="U2769" t="s">
        <v>14</v>
      </c>
      <c r="V2769">
        <f>T2769 * _xll.XLOOKUP(U2769,CALCULATION!$A$15:$A$17, CALCULATION!$B$15:$B$17 )</f>
        <v>300</v>
      </c>
      <c r="W2769" s="5">
        <f>O2769*T2769*_xll.XLOOKUP(U2769,CALCULATION!$A$15:$A$17, CALCULATION!$B$15:$B$17)</f>
        <v>2115</v>
      </c>
      <c r="X2769" s="5">
        <f>WORKSHEET[[#This Row],[Clients Total Cost]] / WORKSHEET[[#This Row],[Clients Rate per T2 (USD)]]</f>
        <v>7.05</v>
      </c>
      <c r="Y2769" s="5">
        <f>WORKSHEET[[#This Row],[Clients Rate per T2 (USD)]] - WORKSHEET[[#This Row],[Supplier Rate Per t2 (USD)]]</f>
        <v>300</v>
      </c>
      <c r="Z2769" s="5">
        <f>WORKSHEET[[#This Row],[Profit Per T]] * WORKSHEET[[#This Row],[Weight]]</f>
        <v>2115</v>
      </c>
      <c r="AA2769">
        <v>1</v>
      </c>
      <c r="AB2769" s="1">
        <v>5.3999999999999995</v>
      </c>
      <c r="AC2769" s="1">
        <v>3.6</v>
      </c>
      <c r="AD2769" s="1">
        <v>4.5</v>
      </c>
      <c r="AE2769" s="1">
        <f>WORKSHEET[[#This Row],[Delay at toll gate in days]] +WORKSHEET[[#This Row],[Delay at workshop in days]] +WORKSHEET[[#This Row],[Delay at border in days]]</f>
        <v>13.5</v>
      </c>
    </row>
    <row r="2770" spans="1:31" x14ac:dyDescent="0.35">
      <c r="A2770" t="s">
        <v>2791</v>
      </c>
      <c r="B2770" t="s">
        <v>10</v>
      </c>
      <c r="C2770" t="s">
        <v>68</v>
      </c>
      <c r="D2770" t="s">
        <v>3611</v>
      </c>
      <c r="E2770" t="s">
        <v>3612</v>
      </c>
      <c r="F2770" t="str">
        <f>WORKSHEET[[#This Row],[Depart From]]&amp;"-"&amp;WORKSHEET[[#This Row],[Arrive To]]</f>
        <v>Mogadishu-Victoria</v>
      </c>
      <c r="G2770" s="2">
        <v>44723</v>
      </c>
      <c r="H2770" s="2">
        <v>44759</v>
      </c>
      <c r="I2770" s="2" t="str">
        <f t="shared" si="43"/>
        <v>Delivered</v>
      </c>
      <c r="J2770" s="2" t="str">
        <f>TEXT(WORKSHEET[[#This Row],[Offloading Date]], "mmm")</f>
        <v>Jul</v>
      </c>
      <c r="K2770" s="2" t="str">
        <f>IF(OR(WORKSHEET[[#This Row],[Year]]="", ISBLANK(WORKSHEET[[#This Row],[Year]]), WORKSHEET[[#This Row],[Year]]="null"), "Exclude", "Include")</f>
        <v>Include</v>
      </c>
      <c r="L2770" t="s">
        <v>16</v>
      </c>
      <c r="M2770" t="s">
        <v>12</v>
      </c>
      <c r="N2770" t="s">
        <v>13</v>
      </c>
      <c r="O2770">
        <v>3.56</v>
      </c>
      <c r="P2770">
        <v>600</v>
      </c>
      <c r="Q2770" t="s">
        <v>14</v>
      </c>
      <c r="R2770">
        <f>P2770 * _xll.XLOOKUP(Q2770,CALCULATION!$A$15:$A$17, CALCULATION!$B$15:$B$17 )</f>
        <v>600</v>
      </c>
      <c r="S2770" s="5">
        <f>O2770*P2770*_xll.XLOOKUP(Q2770,CALCULATION!$A$15:$A$17, CALCULATION!$B$15:$B$17)</f>
        <v>2136</v>
      </c>
      <c r="T2770">
        <v>300</v>
      </c>
      <c r="U2770" t="s">
        <v>14</v>
      </c>
      <c r="V2770">
        <f>T2770 * _xll.XLOOKUP(U2770,CALCULATION!$A$15:$A$17, CALCULATION!$B$15:$B$17 )</f>
        <v>300</v>
      </c>
      <c r="W2770" s="5">
        <f>O2770*T2770*_xll.XLOOKUP(U2770,CALCULATION!$A$15:$A$17, CALCULATION!$B$15:$B$17)</f>
        <v>1068</v>
      </c>
      <c r="X2770" s="5">
        <f>WORKSHEET[[#This Row],[Clients Total Cost]] / WORKSHEET[[#This Row],[Clients Rate per T2 (USD)]]</f>
        <v>3.56</v>
      </c>
      <c r="Y2770" s="5">
        <f>WORKSHEET[[#This Row],[Clients Rate per T2 (USD)]] - WORKSHEET[[#This Row],[Supplier Rate Per t2 (USD)]]</f>
        <v>300</v>
      </c>
      <c r="Z2770" s="5">
        <f>WORKSHEET[[#This Row],[Profit Per T]] * WORKSHEET[[#This Row],[Weight]]</f>
        <v>1068</v>
      </c>
      <c r="AA2770">
        <v>1</v>
      </c>
      <c r="AB2770" s="1">
        <v>5.3999999999999995</v>
      </c>
      <c r="AC2770" s="1">
        <v>3.6</v>
      </c>
      <c r="AD2770" s="1">
        <v>4.5</v>
      </c>
      <c r="AE2770" s="1">
        <f>WORKSHEET[[#This Row],[Delay at toll gate in days]] +WORKSHEET[[#This Row],[Delay at workshop in days]] +WORKSHEET[[#This Row],[Delay at border in days]]</f>
        <v>13.5</v>
      </c>
    </row>
    <row r="2771" spans="1:31" x14ac:dyDescent="0.35">
      <c r="A2771" t="s">
        <v>2792</v>
      </c>
      <c r="B2771" t="s">
        <v>10</v>
      </c>
      <c r="C2771" t="s">
        <v>68</v>
      </c>
      <c r="D2771" t="s">
        <v>3615</v>
      </c>
      <c r="E2771" t="s">
        <v>3614</v>
      </c>
      <c r="F2771" t="str">
        <f>WORKSHEET[[#This Row],[Depart From]]&amp;"-"&amp;WORKSHEET[[#This Row],[Arrive To]]</f>
        <v>Mombasa-Alger</v>
      </c>
      <c r="G2771" s="2">
        <v>44723</v>
      </c>
      <c r="H2771" s="2">
        <v>44759</v>
      </c>
      <c r="I2771" s="2" t="str">
        <f t="shared" si="43"/>
        <v>Delivered</v>
      </c>
      <c r="J2771" s="2" t="str">
        <f>TEXT(WORKSHEET[[#This Row],[Offloading Date]], "mmm")</f>
        <v>Jul</v>
      </c>
      <c r="K2771" s="2" t="str">
        <f>IF(OR(WORKSHEET[[#This Row],[Year]]="", ISBLANK(WORKSHEET[[#This Row],[Year]]), WORKSHEET[[#This Row],[Year]]="null"), "Exclude", "Include")</f>
        <v>Include</v>
      </c>
      <c r="L2771" t="s">
        <v>16</v>
      </c>
      <c r="M2771" t="s">
        <v>12</v>
      </c>
      <c r="N2771" t="s">
        <v>13</v>
      </c>
      <c r="O2771">
        <v>12.32</v>
      </c>
      <c r="P2771">
        <v>600</v>
      </c>
      <c r="Q2771" t="s">
        <v>14</v>
      </c>
      <c r="R2771">
        <f>P2771 * _xll.XLOOKUP(Q2771,CALCULATION!$A$15:$A$17, CALCULATION!$B$15:$B$17 )</f>
        <v>600</v>
      </c>
      <c r="S2771" s="5">
        <f>O2771*P2771*_xll.XLOOKUP(Q2771,CALCULATION!$A$15:$A$17, CALCULATION!$B$15:$B$17)</f>
        <v>7392</v>
      </c>
      <c r="T2771">
        <v>300</v>
      </c>
      <c r="U2771" t="s">
        <v>14</v>
      </c>
      <c r="V2771">
        <f>T2771 * _xll.XLOOKUP(U2771,CALCULATION!$A$15:$A$17, CALCULATION!$B$15:$B$17 )</f>
        <v>300</v>
      </c>
      <c r="W2771" s="5">
        <f>O2771*T2771*_xll.XLOOKUP(U2771,CALCULATION!$A$15:$A$17, CALCULATION!$B$15:$B$17)</f>
        <v>3696</v>
      </c>
      <c r="X2771" s="5">
        <f>WORKSHEET[[#This Row],[Clients Total Cost]] / WORKSHEET[[#This Row],[Clients Rate per T2 (USD)]]</f>
        <v>12.32</v>
      </c>
      <c r="Y2771" s="5">
        <f>WORKSHEET[[#This Row],[Clients Rate per T2 (USD)]] - WORKSHEET[[#This Row],[Supplier Rate Per t2 (USD)]]</f>
        <v>300</v>
      </c>
      <c r="Z2771" s="5">
        <f>WORKSHEET[[#This Row],[Profit Per T]] * WORKSHEET[[#This Row],[Weight]]</f>
        <v>3696</v>
      </c>
      <c r="AA2771">
        <v>1</v>
      </c>
      <c r="AB2771" s="1">
        <v>5.3999999999999995</v>
      </c>
      <c r="AC2771" s="1">
        <v>3.6</v>
      </c>
      <c r="AD2771" s="1">
        <v>4.5</v>
      </c>
      <c r="AE2771" s="1">
        <f>WORKSHEET[[#This Row],[Delay at toll gate in days]] +WORKSHEET[[#This Row],[Delay at workshop in days]] +WORKSHEET[[#This Row],[Delay at border in days]]</f>
        <v>13.5</v>
      </c>
    </row>
    <row r="2772" spans="1:31" x14ac:dyDescent="0.35">
      <c r="A2772" t="s">
        <v>2793</v>
      </c>
      <c r="B2772" t="s">
        <v>10</v>
      </c>
      <c r="C2772" t="s">
        <v>68</v>
      </c>
      <c r="D2772" t="s">
        <v>3620</v>
      </c>
      <c r="E2772" t="s">
        <v>3618</v>
      </c>
      <c r="F2772" t="str">
        <f>WORKSHEET[[#This Row],[Depart From]]&amp;"-"&amp;WORKSHEET[[#This Row],[Arrive To]]</f>
        <v>Zanzibar-Tripoli</v>
      </c>
      <c r="G2772" s="2">
        <v>44719</v>
      </c>
      <c r="H2772" s="2">
        <v>44749</v>
      </c>
      <c r="I2772" s="2" t="str">
        <f t="shared" si="43"/>
        <v>Delivered</v>
      </c>
      <c r="J2772" s="2" t="str">
        <f>TEXT(WORKSHEET[[#This Row],[Offloading Date]], "mmm")</f>
        <v>Jul</v>
      </c>
      <c r="K2772" s="2" t="str">
        <f>IF(OR(WORKSHEET[[#This Row],[Year]]="", ISBLANK(WORKSHEET[[#This Row],[Year]]), WORKSHEET[[#This Row],[Year]]="null"), "Exclude", "Include")</f>
        <v>Include</v>
      </c>
      <c r="L2772" t="s">
        <v>16</v>
      </c>
      <c r="M2772" t="s">
        <v>12</v>
      </c>
      <c r="N2772" t="s">
        <v>13</v>
      </c>
      <c r="O2772">
        <v>10.1</v>
      </c>
      <c r="P2772">
        <v>600</v>
      </c>
      <c r="Q2772" t="s">
        <v>14</v>
      </c>
      <c r="R2772">
        <f>P2772 * _xll.XLOOKUP(Q2772,CALCULATION!$A$15:$A$17, CALCULATION!$B$15:$B$17 )</f>
        <v>600</v>
      </c>
      <c r="S2772" s="5">
        <f>O2772*P2772*_xll.XLOOKUP(Q2772,CALCULATION!$A$15:$A$17, CALCULATION!$B$15:$B$17)</f>
        <v>6060</v>
      </c>
      <c r="T2772">
        <v>300</v>
      </c>
      <c r="U2772" t="s">
        <v>14</v>
      </c>
      <c r="V2772">
        <f>T2772 * _xll.XLOOKUP(U2772,CALCULATION!$A$15:$A$17, CALCULATION!$B$15:$B$17 )</f>
        <v>300</v>
      </c>
      <c r="W2772" s="5">
        <f>O2772*T2772*_xll.XLOOKUP(U2772,CALCULATION!$A$15:$A$17, CALCULATION!$B$15:$B$17)</f>
        <v>3030</v>
      </c>
      <c r="X2772" s="5">
        <f>WORKSHEET[[#This Row],[Clients Total Cost]] / WORKSHEET[[#This Row],[Clients Rate per T2 (USD)]]</f>
        <v>10.1</v>
      </c>
      <c r="Y2772" s="5">
        <f>WORKSHEET[[#This Row],[Clients Rate per T2 (USD)]] - WORKSHEET[[#This Row],[Supplier Rate Per t2 (USD)]]</f>
        <v>300</v>
      </c>
      <c r="Z2772" s="5">
        <f>WORKSHEET[[#This Row],[Profit Per T]] * WORKSHEET[[#This Row],[Weight]]</f>
        <v>3030</v>
      </c>
      <c r="AA2772">
        <v>1</v>
      </c>
      <c r="AB2772" s="1">
        <v>4.5</v>
      </c>
      <c r="AC2772" s="1">
        <v>3</v>
      </c>
      <c r="AD2772" s="1">
        <v>3.75</v>
      </c>
      <c r="AE2772" s="1">
        <f>WORKSHEET[[#This Row],[Delay at toll gate in days]] +WORKSHEET[[#This Row],[Delay at workshop in days]] +WORKSHEET[[#This Row],[Delay at border in days]]</f>
        <v>11.25</v>
      </c>
    </row>
    <row r="2773" spans="1:31" x14ac:dyDescent="0.35">
      <c r="A2773" t="s">
        <v>2794</v>
      </c>
      <c r="B2773" t="s">
        <v>10</v>
      </c>
      <c r="C2773" t="s">
        <v>68</v>
      </c>
      <c r="D2773" t="s">
        <v>3619</v>
      </c>
      <c r="E2773" t="s">
        <v>3614</v>
      </c>
      <c r="F2773" t="str">
        <f>WORKSHEET[[#This Row],[Depart From]]&amp;"-"&amp;WORKSHEET[[#This Row],[Arrive To]]</f>
        <v>Addis Ababa-Alger</v>
      </c>
      <c r="G2773" s="2">
        <v>44723</v>
      </c>
      <c r="H2773" s="2">
        <v>44766</v>
      </c>
      <c r="I2773" s="2" t="str">
        <f t="shared" si="43"/>
        <v>Delivered</v>
      </c>
      <c r="J2773" s="2" t="str">
        <f>TEXT(WORKSHEET[[#This Row],[Offloading Date]], "mmm")</f>
        <v>Jul</v>
      </c>
      <c r="K2773" s="2" t="str">
        <f>IF(OR(WORKSHEET[[#This Row],[Year]]="", ISBLANK(WORKSHEET[[#This Row],[Year]]), WORKSHEET[[#This Row],[Year]]="null"), "Exclude", "Include")</f>
        <v>Include</v>
      </c>
      <c r="L2773" t="s">
        <v>16</v>
      </c>
      <c r="M2773" t="s">
        <v>12</v>
      </c>
      <c r="N2773" t="s">
        <v>13</v>
      </c>
      <c r="O2773">
        <v>3.1</v>
      </c>
      <c r="P2773">
        <v>600</v>
      </c>
      <c r="Q2773" t="s">
        <v>14</v>
      </c>
      <c r="R2773">
        <f>P2773 * _xll.XLOOKUP(Q2773,CALCULATION!$A$15:$A$17, CALCULATION!$B$15:$B$17 )</f>
        <v>600</v>
      </c>
      <c r="S2773" s="5">
        <f>O2773*P2773*_xll.XLOOKUP(Q2773,CALCULATION!$A$15:$A$17, CALCULATION!$B$15:$B$17)</f>
        <v>1860</v>
      </c>
      <c r="T2773">
        <v>300</v>
      </c>
      <c r="U2773" t="s">
        <v>14</v>
      </c>
      <c r="V2773">
        <f>T2773 * _xll.XLOOKUP(U2773,CALCULATION!$A$15:$A$17, CALCULATION!$B$15:$B$17 )</f>
        <v>300</v>
      </c>
      <c r="W2773" s="5">
        <f>O2773*T2773*_xll.XLOOKUP(U2773,CALCULATION!$A$15:$A$17, CALCULATION!$B$15:$B$17)</f>
        <v>930</v>
      </c>
      <c r="X2773" s="5">
        <f>WORKSHEET[[#This Row],[Clients Total Cost]] / WORKSHEET[[#This Row],[Clients Rate per T2 (USD)]]</f>
        <v>3.1</v>
      </c>
      <c r="Y2773" s="5">
        <f>WORKSHEET[[#This Row],[Clients Rate per T2 (USD)]] - WORKSHEET[[#This Row],[Supplier Rate Per t2 (USD)]]</f>
        <v>300</v>
      </c>
      <c r="Z2773" s="5">
        <f>WORKSHEET[[#This Row],[Profit Per T]] * WORKSHEET[[#This Row],[Weight]]</f>
        <v>930</v>
      </c>
      <c r="AA2773">
        <v>1</v>
      </c>
      <c r="AB2773" s="1">
        <v>6.45</v>
      </c>
      <c r="AC2773" s="1">
        <v>4.3</v>
      </c>
      <c r="AD2773" s="1">
        <v>5.375</v>
      </c>
      <c r="AE2773" s="1">
        <f>WORKSHEET[[#This Row],[Delay at toll gate in days]] +WORKSHEET[[#This Row],[Delay at workshop in days]] +WORKSHEET[[#This Row],[Delay at border in days]]</f>
        <v>16.125</v>
      </c>
    </row>
    <row r="2774" spans="1:31" x14ac:dyDescent="0.35">
      <c r="A2774" t="s">
        <v>2795</v>
      </c>
      <c r="B2774" t="s">
        <v>10</v>
      </c>
      <c r="C2774" t="s">
        <v>68</v>
      </c>
      <c r="D2774" t="s">
        <v>3619</v>
      </c>
      <c r="E2774" t="s">
        <v>3612</v>
      </c>
      <c r="F2774" t="str">
        <f>WORKSHEET[[#This Row],[Depart From]]&amp;"-"&amp;WORKSHEET[[#This Row],[Arrive To]]</f>
        <v>Addis Ababa-Victoria</v>
      </c>
      <c r="G2774" s="2">
        <v>44691</v>
      </c>
      <c r="H2774" s="2">
        <v>44722</v>
      </c>
      <c r="I2774" s="2" t="str">
        <f t="shared" si="43"/>
        <v>Delivered</v>
      </c>
      <c r="J2774" s="2" t="str">
        <f>TEXT(WORKSHEET[[#This Row],[Offloading Date]], "mmm")</f>
        <v>Jun</v>
      </c>
      <c r="K2774" s="2" t="str">
        <f>IF(OR(WORKSHEET[[#This Row],[Year]]="", ISBLANK(WORKSHEET[[#This Row],[Year]]), WORKSHEET[[#This Row],[Year]]="null"), "Exclude", "Include")</f>
        <v>Include</v>
      </c>
      <c r="L2774" t="s">
        <v>16</v>
      </c>
      <c r="M2774" t="s">
        <v>12</v>
      </c>
      <c r="N2774" t="s">
        <v>13</v>
      </c>
      <c r="O2774">
        <v>27.7728</v>
      </c>
      <c r="P2774">
        <v>600</v>
      </c>
      <c r="Q2774" t="s">
        <v>14</v>
      </c>
      <c r="R2774">
        <f>P2774 * _xll.XLOOKUP(Q2774,CALCULATION!$A$15:$A$17, CALCULATION!$B$15:$B$17 )</f>
        <v>600</v>
      </c>
      <c r="S2774" s="5">
        <f>O2774*P2774*_xll.XLOOKUP(Q2774,CALCULATION!$A$15:$A$17, CALCULATION!$B$15:$B$17)</f>
        <v>16663.68</v>
      </c>
      <c r="T2774">
        <v>300</v>
      </c>
      <c r="U2774" t="s">
        <v>14</v>
      </c>
      <c r="V2774">
        <f>T2774 * _xll.XLOOKUP(U2774,CALCULATION!$A$15:$A$17, CALCULATION!$B$15:$B$17 )</f>
        <v>300</v>
      </c>
      <c r="W2774" s="5">
        <f>O2774*T2774*_xll.XLOOKUP(U2774,CALCULATION!$A$15:$A$17, CALCULATION!$B$15:$B$17)</f>
        <v>8331.84</v>
      </c>
      <c r="X2774" s="5">
        <f>WORKSHEET[[#This Row],[Clients Total Cost]] / WORKSHEET[[#This Row],[Clients Rate per T2 (USD)]]</f>
        <v>27.7728</v>
      </c>
      <c r="Y2774" s="5">
        <f>WORKSHEET[[#This Row],[Clients Rate per T2 (USD)]] - WORKSHEET[[#This Row],[Supplier Rate Per t2 (USD)]]</f>
        <v>300</v>
      </c>
      <c r="Z2774" s="5">
        <f>WORKSHEET[[#This Row],[Profit Per T]] * WORKSHEET[[#This Row],[Weight]]</f>
        <v>8331.84</v>
      </c>
      <c r="AA2774">
        <v>1</v>
      </c>
      <c r="AB2774" s="1">
        <v>4.6499999999999995</v>
      </c>
      <c r="AC2774" s="1">
        <v>3.1</v>
      </c>
      <c r="AD2774" s="1">
        <v>3.875</v>
      </c>
      <c r="AE2774" s="1">
        <f>WORKSHEET[[#This Row],[Delay at toll gate in days]] +WORKSHEET[[#This Row],[Delay at workshop in days]] +WORKSHEET[[#This Row],[Delay at border in days]]</f>
        <v>11.625</v>
      </c>
    </row>
    <row r="2775" spans="1:31" x14ac:dyDescent="0.35">
      <c r="A2775" t="s">
        <v>2796</v>
      </c>
      <c r="B2775" t="s">
        <v>10</v>
      </c>
      <c r="C2775" t="s">
        <v>68</v>
      </c>
      <c r="D2775" t="s">
        <v>3615</v>
      </c>
      <c r="E2775" t="s">
        <v>3617</v>
      </c>
      <c r="F2775" t="str">
        <f>WORKSHEET[[#This Row],[Depart From]]&amp;"-"&amp;WORKSHEET[[#This Row],[Arrive To]]</f>
        <v>Mombasa-Lagos</v>
      </c>
      <c r="G2775" s="2">
        <v>44691</v>
      </c>
      <c r="H2775" s="2">
        <v>44714</v>
      </c>
      <c r="I2775" s="2" t="str">
        <f t="shared" si="43"/>
        <v>Delivered</v>
      </c>
      <c r="J2775" s="2" t="str">
        <f>TEXT(WORKSHEET[[#This Row],[Offloading Date]], "mmm")</f>
        <v>Jun</v>
      </c>
      <c r="K2775" s="2" t="str">
        <f>IF(OR(WORKSHEET[[#This Row],[Year]]="", ISBLANK(WORKSHEET[[#This Row],[Year]]), WORKSHEET[[#This Row],[Year]]="null"), "Exclude", "Include")</f>
        <v>Include</v>
      </c>
      <c r="L2775" t="s">
        <v>16</v>
      </c>
      <c r="M2775" t="s">
        <v>12</v>
      </c>
      <c r="N2775" t="s">
        <v>13</v>
      </c>
      <c r="O2775">
        <v>27.906970000000001</v>
      </c>
      <c r="P2775">
        <v>600</v>
      </c>
      <c r="Q2775" t="s">
        <v>14</v>
      </c>
      <c r="R2775">
        <f>P2775 * _xll.XLOOKUP(Q2775,CALCULATION!$A$15:$A$17, CALCULATION!$B$15:$B$17 )</f>
        <v>600</v>
      </c>
      <c r="S2775" s="5">
        <f>O2775*P2775*_xll.XLOOKUP(Q2775,CALCULATION!$A$15:$A$17, CALCULATION!$B$15:$B$17)</f>
        <v>16744.182000000001</v>
      </c>
      <c r="T2775">
        <v>300</v>
      </c>
      <c r="U2775" t="s">
        <v>14</v>
      </c>
      <c r="V2775">
        <f>T2775 * _xll.XLOOKUP(U2775,CALCULATION!$A$15:$A$17, CALCULATION!$B$15:$B$17 )</f>
        <v>300</v>
      </c>
      <c r="W2775" s="5">
        <f>O2775*T2775*_xll.XLOOKUP(U2775,CALCULATION!$A$15:$A$17, CALCULATION!$B$15:$B$17)</f>
        <v>8372.0910000000003</v>
      </c>
      <c r="X2775" s="5">
        <f>WORKSHEET[[#This Row],[Clients Total Cost]] / WORKSHEET[[#This Row],[Clients Rate per T2 (USD)]]</f>
        <v>27.906970000000001</v>
      </c>
      <c r="Y2775" s="5">
        <f>WORKSHEET[[#This Row],[Clients Rate per T2 (USD)]] - WORKSHEET[[#This Row],[Supplier Rate Per t2 (USD)]]</f>
        <v>300</v>
      </c>
      <c r="Z2775" s="5">
        <f>WORKSHEET[[#This Row],[Profit Per T]] * WORKSHEET[[#This Row],[Weight]]</f>
        <v>8372.0910000000003</v>
      </c>
      <c r="AA2775">
        <v>1</v>
      </c>
      <c r="AB2775" s="1">
        <v>3.4499999999999997</v>
      </c>
      <c r="AC2775" s="1">
        <v>2.3000000000000003</v>
      </c>
      <c r="AD2775" s="1">
        <v>2.875</v>
      </c>
      <c r="AE2775" s="1">
        <f>WORKSHEET[[#This Row],[Delay at toll gate in days]] +WORKSHEET[[#This Row],[Delay at workshop in days]] +WORKSHEET[[#This Row],[Delay at border in days]]</f>
        <v>8.625</v>
      </c>
    </row>
    <row r="2776" spans="1:31" x14ac:dyDescent="0.35">
      <c r="A2776" t="s">
        <v>2797</v>
      </c>
      <c r="B2776" t="s">
        <v>10</v>
      </c>
      <c r="C2776" t="s">
        <v>68</v>
      </c>
      <c r="D2776" t="s">
        <v>3615</v>
      </c>
      <c r="E2776" t="s">
        <v>3617</v>
      </c>
      <c r="F2776" t="str">
        <f>WORKSHEET[[#This Row],[Depart From]]&amp;"-"&amp;WORKSHEET[[#This Row],[Arrive To]]</f>
        <v>Mombasa-Lagos</v>
      </c>
      <c r="G2776" s="2">
        <v>44694</v>
      </c>
      <c r="H2776" s="2">
        <v>44732</v>
      </c>
      <c r="I2776" s="2" t="str">
        <f t="shared" si="43"/>
        <v>Delivered</v>
      </c>
      <c r="J2776" s="2" t="str">
        <f>TEXT(WORKSHEET[[#This Row],[Offloading Date]], "mmm")</f>
        <v>Jun</v>
      </c>
      <c r="K2776" s="2" t="str">
        <f>IF(OR(WORKSHEET[[#This Row],[Year]]="", ISBLANK(WORKSHEET[[#This Row],[Year]]), WORKSHEET[[#This Row],[Year]]="null"), "Exclude", "Include")</f>
        <v>Include</v>
      </c>
      <c r="L2776" t="s">
        <v>16</v>
      </c>
      <c r="M2776" t="s">
        <v>12</v>
      </c>
      <c r="N2776" t="s">
        <v>13</v>
      </c>
      <c r="O2776">
        <v>29.077000000000002</v>
      </c>
      <c r="P2776">
        <v>600</v>
      </c>
      <c r="Q2776" t="s">
        <v>14</v>
      </c>
      <c r="R2776">
        <f>P2776 * _xll.XLOOKUP(Q2776,CALCULATION!$A$15:$A$17, CALCULATION!$B$15:$B$17 )</f>
        <v>600</v>
      </c>
      <c r="S2776" s="5">
        <f>O2776*P2776*_xll.XLOOKUP(Q2776,CALCULATION!$A$15:$A$17, CALCULATION!$B$15:$B$17)</f>
        <v>17446.2</v>
      </c>
      <c r="T2776">
        <v>300</v>
      </c>
      <c r="U2776" t="s">
        <v>14</v>
      </c>
      <c r="V2776">
        <f>T2776 * _xll.XLOOKUP(U2776,CALCULATION!$A$15:$A$17, CALCULATION!$B$15:$B$17 )</f>
        <v>300</v>
      </c>
      <c r="W2776" s="5">
        <f>O2776*T2776*_xll.XLOOKUP(U2776,CALCULATION!$A$15:$A$17, CALCULATION!$B$15:$B$17)</f>
        <v>8723.1</v>
      </c>
      <c r="X2776" s="5">
        <f>WORKSHEET[[#This Row],[Clients Total Cost]] / WORKSHEET[[#This Row],[Clients Rate per T2 (USD)]]</f>
        <v>29.077000000000002</v>
      </c>
      <c r="Y2776" s="5">
        <f>WORKSHEET[[#This Row],[Clients Rate per T2 (USD)]] - WORKSHEET[[#This Row],[Supplier Rate Per t2 (USD)]]</f>
        <v>300</v>
      </c>
      <c r="Z2776" s="5">
        <f>WORKSHEET[[#This Row],[Profit Per T]] * WORKSHEET[[#This Row],[Weight]]</f>
        <v>8723.1</v>
      </c>
      <c r="AA2776">
        <v>1</v>
      </c>
      <c r="AB2776" s="1">
        <v>5.7</v>
      </c>
      <c r="AC2776" s="1">
        <v>3.8000000000000003</v>
      </c>
      <c r="AD2776" s="1">
        <v>4.75</v>
      </c>
      <c r="AE2776" s="1">
        <f>WORKSHEET[[#This Row],[Delay at toll gate in days]] +WORKSHEET[[#This Row],[Delay at workshop in days]] +WORKSHEET[[#This Row],[Delay at border in days]]</f>
        <v>14.25</v>
      </c>
    </row>
    <row r="2777" spans="1:31" x14ac:dyDescent="0.35">
      <c r="A2777" t="s">
        <v>2798</v>
      </c>
      <c r="B2777" t="s">
        <v>10</v>
      </c>
      <c r="C2777" t="s">
        <v>68</v>
      </c>
      <c r="D2777" t="s">
        <v>3615</v>
      </c>
      <c r="E2777" t="s">
        <v>3614</v>
      </c>
      <c r="F2777" t="str">
        <f>WORKSHEET[[#This Row],[Depart From]]&amp;"-"&amp;WORKSHEET[[#This Row],[Arrive To]]</f>
        <v>Mombasa-Alger</v>
      </c>
      <c r="G2777" s="2">
        <v>44693</v>
      </c>
      <c r="H2777" s="2">
        <v>44728</v>
      </c>
      <c r="I2777" s="2" t="str">
        <f t="shared" si="43"/>
        <v>Delivered</v>
      </c>
      <c r="J2777" s="2" t="str">
        <f>TEXT(WORKSHEET[[#This Row],[Offloading Date]], "mmm")</f>
        <v>Jun</v>
      </c>
      <c r="K2777" s="2" t="str">
        <f>IF(OR(WORKSHEET[[#This Row],[Year]]="", ISBLANK(WORKSHEET[[#This Row],[Year]]), WORKSHEET[[#This Row],[Year]]="null"), "Exclude", "Include")</f>
        <v>Include</v>
      </c>
      <c r="L2777" t="s">
        <v>16</v>
      </c>
      <c r="M2777" t="s">
        <v>12</v>
      </c>
      <c r="N2777" t="s">
        <v>13</v>
      </c>
      <c r="O2777">
        <v>23.398800000000001</v>
      </c>
      <c r="P2777">
        <v>600</v>
      </c>
      <c r="Q2777" t="s">
        <v>14</v>
      </c>
      <c r="R2777">
        <f>P2777 * _xll.XLOOKUP(Q2777,CALCULATION!$A$15:$A$17, CALCULATION!$B$15:$B$17 )</f>
        <v>600</v>
      </c>
      <c r="S2777" s="5">
        <f>O2777*P2777*_xll.XLOOKUP(Q2777,CALCULATION!$A$15:$A$17, CALCULATION!$B$15:$B$17)</f>
        <v>14039.28</v>
      </c>
      <c r="T2777">
        <v>300</v>
      </c>
      <c r="U2777" t="s">
        <v>14</v>
      </c>
      <c r="V2777">
        <f>T2777 * _xll.XLOOKUP(U2777,CALCULATION!$A$15:$A$17, CALCULATION!$B$15:$B$17 )</f>
        <v>300</v>
      </c>
      <c r="W2777" s="5">
        <f>O2777*T2777*_xll.XLOOKUP(U2777,CALCULATION!$A$15:$A$17, CALCULATION!$B$15:$B$17)</f>
        <v>7019.64</v>
      </c>
      <c r="X2777" s="5">
        <f>WORKSHEET[[#This Row],[Clients Total Cost]] / WORKSHEET[[#This Row],[Clients Rate per T2 (USD)]]</f>
        <v>23.398800000000001</v>
      </c>
      <c r="Y2777" s="5">
        <f>WORKSHEET[[#This Row],[Clients Rate per T2 (USD)]] - WORKSHEET[[#This Row],[Supplier Rate Per t2 (USD)]]</f>
        <v>300</v>
      </c>
      <c r="Z2777" s="5">
        <f>WORKSHEET[[#This Row],[Profit Per T]] * WORKSHEET[[#This Row],[Weight]]</f>
        <v>7019.64</v>
      </c>
      <c r="AA2777">
        <v>1</v>
      </c>
      <c r="AB2777" s="1">
        <v>5.25</v>
      </c>
      <c r="AC2777" s="1">
        <v>3.5</v>
      </c>
      <c r="AD2777" s="1">
        <v>4.375</v>
      </c>
      <c r="AE2777" s="1">
        <f>WORKSHEET[[#This Row],[Delay at toll gate in days]] +WORKSHEET[[#This Row],[Delay at workshop in days]] +WORKSHEET[[#This Row],[Delay at border in days]]</f>
        <v>13.125</v>
      </c>
    </row>
    <row r="2778" spans="1:31" x14ac:dyDescent="0.35">
      <c r="A2778" t="s">
        <v>2799</v>
      </c>
      <c r="B2778" t="s">
        <v>10</v>
      </c>
      <c r="C2778" t="s">
        <v>68</v>
      </c>
      <c r="D2778" t="s">
        <v>3616</v>
      </c>
      <c r="E2778" t="s">
        <v>3614</v>
      </c>
      <c r="F2778" t="str">
        <f>WORKSHEET[[#This Row],[Depart From]]&amp;"-"&amp;WORKSHEET[[#This Row],[Arrive To]]</f>
        <v>Marrakech-Alger</v>
      </c>
      <c r="G2778" s="2">
        <v>44692</v>
      </c>
      <c r="H2778" s="2">
        <v>44719</v>
      </c>
      <c r="I2778" s="2" t="str">
        <f t="shared" si="43"/>
        <v>Delivered</v>
      </c>
      <c r="J2778" s="2" t="str">
        <f>TEXT(WORKSHEET[[#This Row],[Offloading Date]], "mmm")</f>
        <v>Jun</v>
      </c>
      <c r="K2778" s="2" t="str">
        <f>IF(OR(WORKSHEET[[#This Row],[Year]]="", ISBLANK(WORKSHEET[[#This Row],[Year]]), WORKSHEET[[#This Row],[Year]]="null"), "Exclude", "Include")</f>
        <v>Include</v>
      </c>
      <c r="L2778" t="s">
        <v>16</v>
      </c>
      <c r="M2778" t="s">
        <v>12</v>
      </c>
      <c r="N2778" t="s">
        <v>13</v>
      </c>
      <c r="O2778">
        <v>21.841180000000001</v>
      </c>
      <c r="P2778">
        <v>600</v>
      </c>
      <c r="Q2778" t="s">
        <v>14</v>
      </c>
      <c r="R2778">
        <f>P2778 * _xll.XLOOKUP(Q2778,CALCULATION!$A$15:$A$17, CALCULATION!$B$15:$B$17 )</f>
        <v>600</v>
      </c>
      <c r="S2778" s="5">
        <f>O2778*P2778*_xll.XLOOKUP(Q2778,CALCULATION!$A$15:$A$17, CALCULATION!$B$15:$B$17)</f>
        <v>13104.708000000001</v>
      </c>
      <c r="T2778">
        <v>300</v>
      </c>
      <c r="U2778" t="s">
        <v>14</v>
      </c>
      <c r="V2778">
        <f>T2778 * _xll.XLOOKUP(U2778,CALCULATION!$A$15:$A$17, CALCULATION!$B$15:$B$17 )</f>
        <v>300</v>
      </c>
      <c r="W2778" s="5">
        <f>O2778*T2778*_xll.XLOOKUP(U2778,CALCULATION!$A$15:$A$17, CALCULATION!$B$15:$B$17)</f>
        <v>6552.3540000000003</v>
      </c>
      <c r="X2778" s="5">
        <f>WORKSHEET[[#This Row],[Clients Total Cost]] / WORKSHEET[[#This Row],[Clients Rate per T2 (USD)]]</f>
        <v>21.841180000000001</v>
      </c>
      <c r="Y2778" s="5">
        <f>WORKSHEET[[#This Row],[Clients Rate per T2 (USD)]] - WORKSHEET[[#This Row],[Supplier Rate Per t2 (USD)]]</f>
        <v>300</v>
      </c>
      <c r="Z2778" s="5">
        <f>WORKSHEET[[#This Row],[Profit Per T]] * WORKSHEET[[#This Row],[Weight]]</f>
        <v>6552.3540000000003</v>
      </c>
      <c r="AA2778">
        <v>1</v>
      </c>
      <c r="AB2778" s="1">
        <v>4.05</v>
      </c>
      <c r="AC2778" s="1">
        <v>2.7</v>
      </c>
      <c r="AD2778" s="1">
        <v>3.375</v>
      </c>
      <c r="AE2778" s="1">
        <f>WORKSHEET[[#This Row],[Delay at toll gate in days]] +WORKSHEET[[#This Row],[Delay at workshop in days]] +WORKSHEET[[#This Row],[Delay at border in days]]</f>
        <v>10.125</v>
      </c>
    </row>
    <row r="2779" spans="1:31" x14ac:dyDescent="0.35">
      <c r="A2779" t="s">
        <v>2800</v>
      </c>
      <c r="B2779" t="s">
        <v>10</v>
      </c>
      <c r="C2779" t="s">
        <v>68</v>
      </c>
      <c r="D2779" t="s">
        <v>3611</v>
      </c>
      <c r="E2779" t="s">
        <v>3617</v>
      </c>
      <c r="F2779" t="str">
        <f>WORKSHEET[[#This Row],[Depart From]]&amp;"-"&amp;WORKSHEET[[#This Row],[Arrive To]]</f>
        <v>Mogadishu-Lagos</v>
      </c>
      <c r="G2779" s="2">
        <v>44692</v>
      </c>
      <c r="H2779" s="2">
        <v>44725</v>
      </c>
      <c r="I2779" s="2" t="str">
        <f t="shared" si="43"/>
        <v>Delivered</v>
      </c>
      <c r="J2779" s="2" t="str">
        <f>TEXT(WORKSHEET[[#This Row],[Offloading Date]], "mmm")</f>
        <v>Jun</v>
      </c>
      <c r="K2779" s="2" t="str">
        <f>IF(OR(WORKSHEET[[#This Row],[Year]]="", ISBLANK(WORKSHEET[[#This Row],[Year]]), WORKSHEET[[#This Row],[Year]]="null"), "Exclude", "Include")</f>
        <v>Include</v>
      </c>
      <c r="L2779" t="s">
        <v>16</v>
      </c>
      <c r="M2779" t="s">
        <v>12</v>
      </c>
      <c r="N2779" t="s">
        <v>13</v>
      </c>
      <c r="O2779">
        <v>20.8948</v>
      </c>
      <c r="P2779">
        <v>600</v>
      </c>
      <c r="Q2779" t="s">
        <v>14</v>
      </c>
      <c r="R2779">
        <f>P2779 * _xll.XLOOKUP(Q2779,CALCULATION!$A$15:$A$17, CALCULATION!$B$15:$B$17 )</f>
        <v>600</v>
      </c>
      <c r="S2779" s="5">
        <f>O2779*P2779*_xll.XLOOKUP(Q2779,CALCULATION!$A$15:$A$17, CALCULATION!$B$15:$B$17)</f>
        <v>12536.88</v>
      </c>
      <c r="T2779">
        <v>300</v>
      </c>
      <c r="U2779" t="s">
        <v>14</v>
      </c>
      <c r="V2779">
        <f>T2779 * _xll.XLOOKUP(U2779,CALCULATION!$A$15:$A$17, CALCULATION!$B$15:$B$17 )</f>
        <v>300</v>
      </c>
      <c r="W2779" s="5">
        <f>O2779*T2779*_xll.XLOOKUP(U2779,CALCULATION!$A$15:$A$17, CALCULATION!$B$15:$B$17)</f>
        <v>6268.44</v>
      </c>
      <c r="X2779" s="5">
        <f>WORKSHEET[[#This Row],[Clients Total Cost]] / WORKSHEET[[#This Row],[Clients Rate per T2 (USD)]]</f>
        <v>20.8948</v>
      </c>
      <c r="Y2779" s="5">
        <f>WORKSHEET[[#This Row],[Clients Rate per T2 (USD)]] - WORKSHEET[[#This Row],[Supplier Rate Per t2 (USD)]]</f>
        <v>300</v>
      </c>
      <c r="Z2779" s="5">
        <f>WORKSHEET[[#This Row],[Profit Per T]] * WORKSHEET[[#This Row],[Weight]]</f>
        <v>6268.44</v>
      </c>
      <c r="AA2779">
        <v>1</v>
      </c>
      <c r="AB2779" s="1">
        <v>4.95</v>
      </c>
      <c r="AC2779" s="1">
        <v>3.3000000000000003</v>
      </c>
      <c r="AD2779" s="1">
        <v>4.125</v>
      </c>
      <c r="AE2779" s="1">
        <f>WORKSHEET[[#This Row],[Delay at toll gate in days]] +WORKSHEET[[#This Row],[Delay at workshop in days]] +WORKSHEET[[#This Row],[Delay at border in days]]</f>
        <v>12.375</v>
      </c>
    </row>
    <row r="2780" spans="1:31" x14ac:dyDescent="0.35">
      <c r="A2780" t="s">
        <v>2801</v>
      </c>
      <c r="B2780" t="s">
        <v>10</v>
      </c>
      <c r="C2780" t="s">
        <v>68</v>
      </c>
      <c r="D2780" t="s">
        <v>3619</v>
      </c>
      <c r="E2780" t="s">
        <v>3618</v>
      </c>
      <c r="F2780" t="str">
        <f>WORKSHEET[[#This Row],[Depart From]]&amp;"-"&amp;WORKSHEET[[#This Row],[Arrive To]]</f>
        <v>Addis Ababa-Tripoli</v>
      </c>
      <c r="G2780" s="2">
        <v>44694</v>
      </c>
      <c r="H2780" s="2">
        <v>44725</v>
      </c>
      <c r="I2780" s="2" t="str">
        <f t="shared" si="43"/>
        <v>Delivered</v>
      </c>
      <c r="J2780" s="2" t="str">
        <f>TEXT(WORKSHEET[[#This Row],[Offloading Date]], "mmm")</f>
        <v>Jun</v>
      </c>
      <c r="K2780" s="2" t="str">
        <f>IF(OR(WORKSHEET[[#This Row],[Year]]="", ISBLANK(WORKSHEET[[#This Row],[Year]]), WORKSHEET[[#This Row],[Year]]="null"), "Exclude", "Include")</f>
        <v>Include</v>
      </c>
      <c r="L2780" t="s">
        <v>16</v>
      </c>
      <c r="M2780" t="s">
        <v>12</v>
      </c>
      <c r="N2780" t="s">
        <v>13</v>
      </c>
      <c r="O2780">
        <v>27.283999999999999</v>
      </c>
      <c r="P2780">
        <v>600</v>
      </c>
      <c r="Q2780" t="s">
        <v>14</v>
      </c>
      <c r="R2780">
        <f>P2780 * _xll.XLOOKUP(Q2780,CALCULATION!$A$15:$A$17, CALCULATION!$B$15:$B$17 )</f>
        <v>600</v>
      </c>
      <c r="S2780" s="5">
        <f>O2780*P2780*_xll.XLOOKUP(Q2780,CALCULATION!$A$15:$A$17, CALCULATION!$B$15:$B$17)</f>
        <v>16370.4</v>
      </c>
      <c r="T2780">
        <v>300</v>
      </c>
      <c r="U2780" t="s">
        <v>14</v>
      </c>
      <c r="V2780">
        <f>T2780 * _xll.XLOOKUP(U2780,CALCULATION!$A$15:$A$17, CALCULATION!$B$15:$B$17 )</f>
        <v>300</v>
      </c>
      <c r="W2780" s="5">
        <f>O2780*T2780*_xll.XLOOKUP(U2780,CALCULATION!$A$15:$A$17, CALCULATION!$B$15:$B$17)</f>
        <v>8185.2</v>
      </c>
      <c r="X2780" s="5">
        <f>WORKSHEET[[#This Row],[Clients Total Cost]] / WORKSHEET[[#This Row],[Clients Rate per T2 (USD)]]</f>
        <v>27.283999999999999</v>
      </c>
      <c r="Y2780" s="5">
        <f>WORKSHEET[[#This Row],[Clients Rate per T2 (USD)]] - WORKSHEET[[#This Row],[Supplier Rate Per t2 (USD)]]</f>
        <v>300</v>
      </c>
      <c r="Z2780" s="5">
        <f>WORKSHEET[[#This Row],[Profit Per T]] * WORKSHEET[[#This Row],[Weight]]</f>
        <v>8185.2</v>
      </c>
      <c r="AA2780">
        <v>1</v>
      </c>
      <c r="AB2780" s="1">
        <v>4.6499999999999995</v>
      </c>
      <c r="AC2780" s="1">
        <v>3.1</v>
      </c>
      <c r="AD2780" s="1">
        <v>3.875</v>
      </c>
      <c r="AE2780" s="1">
        <f>WORKSHEET[[#This Row],[Delay at toll gate in days]] +WORKSHEET[[#This Row],[Delay at workshop in days]] +WORKSHEET[[#This Row],[Delay at border in days]]</f>
        <v>11.625</v>
      </c>
    </row>
    <row r="2781" spans="1:31" x14ac:dyDescent="0.35">
      <c r="A2781" t="s">
        <v>2802</v>
      </c>
      <c r="B2781" t="s">
        <v>10</v>
      </c>
      <c r="C2781" t="s">
        <v>68</v>
      </c>
      <c r="D2781" t="s">
        <v>3616</v>
      </c>
      <c r="E2781" t="s">
        <v>3614</v>
      </c>
      <c r="F2781" t="str">
        <f>WORKSHEET[[#This Row],[Depart From]]&amp;"-"&amp;WORKSHEET[[#This Row],[Arrive To]]</f>
        <v>Marrakech-Alger</v>
      </c>
      <c r="G2781" s="2">
        <v>44692</v>
      </c>
      <c r="H2781" s="2">
        <v>44733</v>
      </c>
      <c r="I2781" s="2" t="str">
        <f t="shared" si="43"/>
        <v>Delivered</v>
      </c>
      <c r="J2781" s="2" t="str">
        <f>TEXT(WORKSHEET[[#This Row],[Offloading Date]], "mmm")</f>
        <v>Jun</v>
      </c>
      <c r="K2781" s="2" t="str">
        <f>IF(OR(WORKSHEET[[#This Row],[Year]]="", ISBLANK(WORKSHEET[[#This Row],[Year]]), WORKSHEET[[#This Row],[Year]]="null"), "Exclude", "Include")</f>
        <v>Include</v>
      </c>
      <c r="L2781" t="s">
        <v>16</v>
      </c>
      <c r="M2781" t="s">
        <v>12</v>
      </c>
      <c r="N2781" t="s">
        <v>13</v>
      </c>
      <c r="O2781">
        <v>20.97</v>
      </c>
      <c r="P2781">
        <v>600</v>
      </c>
      <c r="Q2781" t="s">
        <v>14</v>
      </c>
      <c r="R2781">
        <f>P2781 * _xll.XLOOKUP(Q2781,CALCULATION!$A$15:$A$17, CALCULATION!$B$15:$B$17 )</f>
        <v>600</v>
      </c>
      <c r="S2781" s="5">
        <f>O2781*P2781*_xll.XLOOKUP(Q2781,CALCULATION!$A$15:$A$17, CALCULATION!$B$15:$B$17)</f>
        <v>12582</v>
      </c>
      <c r="T2781">
        <v>300</v>
      </c>
      <c r="U2781" t="s">
        <v>14</v>
      </c>
      <c r="V2781">
        <f>T2781 * _xll.XLOOKUP(U2781,CALCULATION!$A$15:$A$17, CALCULATION!$B$15:$B$17 )</f>
        <v>300</v>
      </c>
      <c r="W2781" s="5">
        <f>O2781*T2781*_xll.XLOOKUP(U2781,CALCULATION!$A$15:$A$17, CALCULATION!$B$15:$B$17)</f>
        <v>6291</v>
      </c>
      <c r="X2781" s="5">
        <f>WORKSHEET[[#This Row],[Clients Total Cost]] / WORKSHEET[[#This Row],[Clients Rate per T2 (USD)]]</f>
        <v>20.97</v>
      </c>
      <c r="Y2781" s="5">
        <f>WORKSHEET[[#This Row],[Clients Rate per T2 (USD)]] - WORKSHEET[[#This Row],[Supplier Rate Per t2 (USD)]]</f>
        <v>300</v>
      </c>
      <c r="Z2781" s="5">
        <f>WORKSHEET[[#This Row],[Profit Per T]] * WORKSHEET[[#This Row],[Weight]]</f>
        <v>6291</v>
      </c>
      <c r="AA2781">
        <v>1</v>
      </c>
      <c r="AB2781" s="1">
        <v>6.1499999999999995</v>
      </c>
      <c r="AC2781" s="1">
        <v>4.1000000000000005</v>
      </c>
      <c r="AD2781" s="1">
        <v>5.125</v>
      </c>
      <c r="AE2781" s="1">
        <f>WORKSHEET[[#This Row],[Delay at toll gate in days]] +WORKSHEET[[#This Row],[Delay at workshop in days]] +WORKSHEET[[#This Row],[Delay at border in days]]</f>
        <v>15.375</v>
      </c>
    </row>
    <row r="2782" spans="1:31" x14ac:dyDescent="0.35">
      <c r="A2782" t="s">
        <v>2803</v>
      </c>
      <c r="B2782" t="s">
        <v>10</v>
      </c>
      <c r="C2782" t="s">
        <v>68</v>
      </c>
      <c r="D2782" t="s">
        <v>3615</v>
      </c>
      <c r="E2782" t="s">
        <v>3614</v>
      </c>
      <c r="F2782" t="str">
        <f>WORKSHEET[[#This Row],[Depart From]]&amp;"-"&amp;WORKSHEET[[#This Row],[Arrive To]]</f>
        <v>Mombasa-Alger</v>
      </c>
      <c r="G2782" s="2">
        <v>44692</v>
      </c>
      <c r="H2782" s="2">
        <v>44714</v>
      </c>
      <c r="I2782" s="2" t="str">
        <f t="shared" si="43"/>
        <v>Delivered</v>
      </c>
      <c r="J2782" s="2" t="str">
        <f>TEXT(WORKSHEET[[#This Row],[Offloading Date]], "mmm")</f>
        <v>Jun</v>
      </c>
      <c r="K2782" s="2" t="str">
        <f>IF(OR(WORKSHEET[[#This Row],[Year]]="", ISBLANK(WORKSHEET[[#This Row],[Year]]), WORKSHEET[[#This Row],[Year]]="null"), "Exclude", "Include")</f>
        <v>Include</v>
      </c>
      <c r="L2782" t="s">
        <v>16</v>
      </c>
      <c r="M2782" t="s">
        <v>12</v>
      </c>
      <c r="N2782" t="s">
        <v>13</v>
      </c>
      <c r="O2782">
        <v>21.841180000000001</v>
      </c>
      <c r="P2782">
        <v>600</v>
      </c>
      <c r="Q2782" t="s">
        <v>14</v>
      </c>
      <c r="R2782">
        <f>P2782 * _xll.XLOOKUP(Q2782,CALCULATION!$A$15:$A$17, CALCULATION!$B$15:$B$17 )</f>
        <v>600</v>
      </c>
      <c r="S2782" s="5">
        <f>O2782*P2782*_xll.XLOOKUP(Q2782,CALCULATION!$A$15:$A$17, CALCULATION!$B$15:$B$17)</f>
        <v>13104.708000000001</v>
      </c>
      <c r="T2782">
        <v>300</v>
      </c>
      <c r="U2782" t="s">
        <v>14</v>
      </c>
      <c r="V2782">
        <f>T2782 * _xll.XLOOKUP(U2782,CALCULATION!$A$15:$A$17, CALCULATION!$B$15:$B$17 )</f>
        <v>300</v>
      </c>
      <c r="W2782" s="5">
        <f>O2782*T2782*_xll.XLOOKUP(U2782,CALCULATION!$A$15:$A$17, CALCULATION!$B$15:$B$17)</f>
        <v>6552.3540000000003</v>
      </c>
      <c r="X2782" s="5">
        <f>WORKSHEET[[#This Row],[Clients Total Cost]] / WORKSHEET[[#This Row],[Clients Rate per T2 (USD)]]</f>
        <v>21.841180000000001</v>
      </c>
      <c r="Y2782" s="5">
        <f>WORKSHEET[[#This Row],[Clients Rate per T2 (USD)]] - WORKSHEET[[#This Row],[Supplier Rate Per t2 (USD)]]</f>
        <v>300</v>
      </c>
      <c r="Z2782" s="5">
        <f>WORKSHEET[[#This Row],[Profit Per T]] * WORKSHEET[[#This Row],[Weight]]</f>
        <v>6552.3540000000003</v>
      </c>
      <c r="AA2782">
        <v>1</v>
      </c>
      <c r="AB2782" s="1">
        <v>3.3</v>
      </c>
      <c r="AC2782" s="1">
        <v>2.2000000000000002</v>
      </c>
      <c r="AD2782" s="1">
        <v>2.75</v>
      </c>
      <c r="AE2782" s="1">
        <f>WORKSHEET[[#This Row],[Delay at toll gate in days]] +WORKSHEET[[#This Row],[Delay at workshop in days]] +WORKSHEET[[#This Row],[Delay at border in days]]</f>
        <v>8.25</v>
      </c>
    </row>
    <row r="2783" spans="1:31" x14ac:dyDescent="0.35">
      <c r="A2783" t="s">
        <v>2804</v>
      </c>
      <c r="B2783" t="s">
        <v>10</v>
      </c>
      <c r="C2783" t="s">
        <v>68</v>
      </c>
      <c r="D2783" t="s">
        <v>3620</v>
      </c>
      <c r="E2783" t="s">
        <v>3612</v>
      </c>
      <c r="F2783" t="str">
        <f>WORKSHEET[[#This Row],[Depart From]]&amp;"-"&amp;WORKSHEET[[#This Row],[Arrive To]]</f>
        <v>Zanzibar-Victoria</v>
      </c>
      <c r="G2783" s="2">
        <v>44694</v>
      </c>
      <c r="H2783" s="2">
        <v>44732</v>
      </c>
      <c r="I2783" s="2" t="str">
        <f t="shared" si="43"/>
        <v>Delivered</v>
      </c>
      <c r="J2783" s="2" t="str">
        <f>TEXT(WORKSHEET[[#This Row],[Offloading Date]], "mmm")</f>
        <v>Jun</v>
      </c>
      <c r="K2783" s="2" t="str">
        <f>IF(OR(WORKSHEET[[#This Row],[Year]]="", ISBLANK(WORKSHEET[[#This Row],[Year]]), WORKSHEET[[#This Row],[Year]]="null"), "Exclude", "Include")</f>
        <v>Include</v>
      </c>
      <c r="L2783" t="s">
        <v>16</v>
      </c>
      <c r="M2783" t="s">
        <v>12</v>
      </c>
      <c r="N2783" t="s">
        <v>13</v>
      </c>
      <c r="O2783">
        <v>28.003299999999999</v>
      </c>
      <c r="P2783">
        <v>600</v>
      </c>
      <c r="Q2783" t="s">
        <v>14</v>
      </c>
      <c r="R2783">
        <f>P2783 * _xll.XLOOKUP(Q2783,CALCULATION!$A$15:$A$17, CALCULATION!$B$15:$B$17 )</f>
        <v>600</v>
      </c>
      <c r="S2783" s="5">
        <f>O2783*P2783*_xll.XLOOKUP(Q2783,CALCULATION!$A$15:$A$17, CALCULATION!$B$15:$B$17)</f>
        <v>16801.98</v>
      </c>
      <c r="T2783">
        <v>300</v>
      </c>
      <c r="U2783" t="s">
        <v>14</v>
      </c>
      <c r="V2783">
        <f>T2783 * _xll.XLOOKUP(U2783,CALCULATION!$A$15:$A$17, CALCULATION!$B$15:$B$17 )</f>
        <v>300</v>
      </c>
      <c r="W2783" s="5">
        <f>O2783*T2783*_xll.XLOOKUP(U2783,CALCULATION!$A$15:$A$17, CALCULATION!$B$15:$B$17)</f>
        <v>8400.99</v>
      </c>
      <c r="X2783" s="5">
        <f>WORKSHEET[[#This Row],[Clients Total Cost]] / WORKSHEET[[#This Row],[Clients Rate per T2 (USD)]]</f>
        <v>28.003299999999999</v>
      </c>
      <c r="Y2783" s="5">
        <f>WORKSHEET[[#This Row],[Clients Rate per T2 (USD)]] - WORKSHEET[[#This Row],[Supplier Rate Per t2 (USD)]]</f>
        <v>300</v>
      </c>
      <c r="Z2783" s="5">
        <f>WORKSHEET[[#This Row],[Profit Per T]] * WORKSHEET[[#This Row],[Weight]]</f>
        <v>8400.99</v>
      </c>
      <c r="AA2783">
        <v>1</v>
      </c>
      <c r="AB2783" s="1">
        <v>5.7</v>
      </c>
      <c r="AC2783" s="1">
        <v>3.8000000000000003</v>
      </c>
      <c r="AD2783" s="1">
        <v>4.75</v>
      </c>
      <c r="AE2783" s="1">
        <f>WORKSHEET[[#This Row],[Delay at toll gate in days]] +WORKSHEET[[#This Row],[Delay at workshop in days]] +WORKSHEET[[#This Row],[Delay at border in days]]</f>
        <v>14.25</v>
      </c>
    </row>
    <row r="2784" spans="1:31" x14ac:dyDescent="0.35">
      <c r="A2784" t="s">
        <v>2805</v>
      </c>
      <c r="B2784" t="s">
        <v>10</v>
      </c>
      <c r="C2784" t="s">
        <v>68</v>
      </c>
      <c r="D2784" t="s">
        <v>3615</v>
      </c>
      <c r="E2784" t="s">
        <v>3617</v>
      </c>
      <c r="F2784" t="str">
        <f>WORKSHEET[[#This Row],[Depart From]]&amp;"-"&amp;WORKSHEET[[#This Row],[Arrive To]]</f>
        <v>Mombasa-Lagos</v>
      </c>
      <c r="G2784" s="2">
        <v>44694</v>
      </c>
      <c r="H2784" s="2">
        <v>44723</v>
      </c>
      <c r="I2784" s="2" t="str">
        <f t="shared" si="43"/>
        <v>Delivered</v>
      </c>
      <c r="J2784" s="2" t="str">
        <f>TEXT(WORKSHEET[[#This Row],[Offloading Date]], "mmm")</f>
        <v>Jun</v>
      </c>
      <c r="K2784" s="2" t="str">
        <f>IF(OR(WORKSHEET[[#This Row],[Year]]="", ISBLANK(WORKSHEET[[#This Row],[Year]]), WORKSHEET[[#This Row],[Year]]="null"), "Exclude", "Include")</f>
        <v>Include</v>
      </c>
      <c r="L2784" t="s">
        <v>16</v>
      </c>
      <c r="M2784" t="s">
        <v>12</v>
      </c>
      <c r="N2784" t="s">
        <v>13</v>
      </c>
      <c r="O2784">
        <v>30</v>
      </c>
      <c r="P2784">
        <v>600</v>
      </c>
      <c r="Q2784" t="s">
        <v>14</v>
      </c>
      <c r="R2784">
        <f>P2784 * _xll.XLOOKUP(Q2784,CALCULATION!$A$15:$A$17, CALCULATION!$B$15:$B$17 )</f>
        <v>600</v>
      </c>
      <c r="S2784" s="5">
        <f>O2784*P2784*_xll.XLOOKUP(Q2784,CALCULATION!$A$15:$A$17, CALCULATION!$B$15:$B$17)</f>
        <v>18000</v>
      </c>
      <c r="T2784">
        <v>300</v>
      </c>
      <c r="U2784" t="s">
        <v>14</v>
      </c>
      <c r="V2784">
        <f>T2784 * _xll.XLOOKUP(U2784,CALCULATION!$A$15:$A$17, CALCULATION!$B$15:$B$17 )</f>
        <v>300</v>
      </c>
      <c r="W2784" s="5">
        <f>O2784*T2784*_xll.XLOOKUP(U2784,CALCULATION!$A$15:$A$17, CALCULATION!$B$15:$B$17)</f>
        <v>9000</v>
      </c>
      <c r="X2784" s="5">
        <f>WORKSHEET[[#This Row],[Clients Total Cost]] / WORKSHEET[[#This Row],[Clients Rate per T2 (USD)]]</f>
        <v>30</v>
      </c>
      <c r="Y2784" s="5">
        <f>WORKSHEET[[#This Row],[Clients Rate per T2 (USD)]] - WORKSHEET[[#This Row],[Supplier Rate Per t2 (USD)]]</f>
        <v>300</v>
      </c>
      <c r="Z2784" s="5">
        <f>WORKSHEET[[#This Row],[Profit Per T]] * WORKSHEET[[#This Row],[Weight]]</f>
        <v>9000</v>
      </c>
      <c r="AA2784">
        <v>1</v>
      </c>
      <c r="AB2784" s="1">
        <v>4.3499999999999996</v>
      </c>
      <c r="AC2784" s="1">
        <v>2.9000000000000004</v>
      </c>
      <c r="AD2784" s="1">
        <v>3.625</v>
      </c>
      <c r="AE2784" s="1">
        <f>WORKSHEET[[#This Row],[Delay at toll gate in days]] +WORKSHEET[[#This Row],[Delay at workshop in days]] +WORKSHEET[[#This Row],[Delay at border in days]]</f>
        <v>10.875</v>
      </c>
    </row>
    <row r="2785" spans="1:31" x14ac:dyDescent="0.35">
      <c r="A2785" t="s">
        <v>2806</v>
      </c>
      <c r="B2785" t="s">
        <v>10</v>
      </c>
      <c r="C2785" t="s">
        <v>68</v>
      </c>
      <c r="D2785" t="s">
        <v>3620</v>
      </c>
      <c r="E2785" t="s">
        <v>3612</v>
      </c>
      <c r="F2785" t="str">
        <f>WORKSHEET[[#This Row],[Depart From]]&amp;"-"&amp;WORKSHEET[[#This Row],[Arrive To]]</f>
        <v>Zanzibar-Victoria</v>
      </c>
      <c r="G2785" s="2">
        <v>44692</v>
      </c>
      <c r="H2785" s="2">
        <v>44725</v>
      </c>
      <c r="I2785" s="2" t="str">
        <f t="shared" si="43"/>
        <v>Delivered</v>
      </c>
      <c r="J2785" s="2" t="str">
        <f>TEXT(WORKSHEET[[#This Row],[Offloading Date]], "mmm")</f>
        <v>Jun</v>
      </c>
      <c r="K2785" s="2" t="str">
        <f>IF(OR(WORKSHEET[[#This Row],[Year]]="", ISBLANK(WORKSHEET[[#This Row],[Year]]), WORKSHEET[[#This Row],[Year]]="null"), "Exclude", "Include")</f>
        <v>Include</v>
      </c>
      <c r="L2785" t="s">
        <v>16</v>
      </c>
      <c r="M2785" t="s">
        <v>12</v>
      </c>
      <c r="N2785" t="s">
        <v>13</v>
      </c>
      <c r="O2785">
        <v>30.53895</v>
      </c>
      <c r="P2785">
        <v>600</v>
      </c>
      <c r="Q2785" t="s">
        <v>14</v>
      </c>
      <c r="R2785">
        <f>P2785 * _xll.XLOOKUP(Q2785,CALCULATION!$A$15:$A$17, CALCULATION!$B$15:$B$17 )</f>
        <v>600</v>
      </c>
      <c r="S2785" s="5">
        <f>O2785*P2785*_xll.XLOOKUP(Q2785,CALCULATION!$A$15:$A$17, CALCULATION!$B$15:$B$17)</f>
        <v>18323.37</v>
      </c>
      <c r="T2785">
        <v>300</v>
      </c>
      <c r="U2785" t="s">
        <v>14</v>
      </c>
      <c r="V2785">
        <f>T2785 * _xll.XLOOKUP(U2785,CALCULATION!$A$15:$A$17, CALCULATION!$B$15:$B$17 )</f>
        <v>300</v>
      </c>
      <c r="W2785" s="5">
        <f>O2785*T2785*_xll.XLOOKUP(U2785,CALCULATION!$A$15:$A$17, CALCULATION!$B$15:$B$17)</f>
        <v>9161.6849999999995</v>
      </c>
      <c r="X2785" s="5">
        <f>WORKSHEET[[#This Row],[Clients Total Cost]] / WORKSHEET[[#This Row],[Clients Rate per T2 (USD)]]</f>
        <v>30.53895</v>
      </c>
      <c r="Y2785" s="5">
        <f>WORKSHEET[[#This Row],[Clients Rate per T2 (USD)]] - WORKSHEET[[#This Row],[Supplier Rate Per t2 (USD)]]</f>
        <v>300</v>
      </c>
      <c r="Z2785" s="5">
        <f>WORKSHEET[[#This Row],[Profit Per T]] * WORKSHEET[[#This Row],[Weight]]</f>
        <v>9161.6849999999995</v>
      </c>
      <c r="AA2785">
        <v>1</v>
      </c>
      <c r="AB2785" s="1">
        <v>4.95</v>
      </c>
      <c r="AC2785" s="1">
        <v>3.3000000000000003</v>
      </c>
      <c r="AD2785" s="1">
        <v>4.125</v>
      </c>
      <c r="AE2785" s="1">
        <f>WORKSHEET[[#This Row],[Delay at toll gate in days]] +WORKSHEET[[#This Row],[Delay at workshop in days]] +WORKSHEET[[#This Row],[Delay at border in days]]</f>
        <v>12.375</v>
      </c>
    </row>
    <row r="2786" spans="1:31" x14ac:dyDescent="0.35">
      <c r="A2786" t="s">
        <v>2807</v>
      </c>
      <c r="B2786" t="s">
        <v>10</v>
      </c>
      <c r="C2786" t="s">
        <v>68</v>
      </c>
      <c r="D2786" t="s">
        <v>3615</v>
      </c>
      <c r="E2786" t="s">
        <v>3614</v>
      </c>
      <c r="F2786" t="str">
        <f>WORKSHEET[[#This Row],[Depart From]]&amp;"-"&amp;WORKSHEET[[#This Row],[Arrive To]]</f>
        <v>Mombasa-Alger</v>
      </c>
      <c r="G2786" s="2">
        <v>44694</v>
      </c>
      <c r="H2786" s="2">
        <v>44715</v>
      </c>
      <c r="I2786" s="2" t="str">
        <f t="shared" si="43"/>
        <v>Delivered</v>
      </c>
      <c r="J2786" s="2" t="str">
        <f>TEXT(WORKSHEET[[#This Row],[Offloading Date]], "mmm")</f>
        <v>Jun</v>
      </c>
      <c r="K2786" s="2" t="str">
        <f>IF(OR(WORKSHEET[[#This Row],[Year]]="", ISBLANK(WORKSHEET[[#This Row],[Year]]), WORKSHEET[[#This Row],[Year]]="null"), "Exclude", "Include")</f>
        <v>Include</v>
      </c>
      <c r="L2786" t="s">
        <v>16</v>
      </c>
      <c r="M2786" t="s">
        <v>12</v>
      </c>
      <c r="N2786" t="s">
        <v>13</v>
      </c>
      <c r="O2786">
        <v>21.242999999999999</v>
      </c>
      <c r="P2786">
        <v>600</v>
      </c>
      <c r="Q2786" t="s">
        <v>14</v>
      </c>
      <c r="R2786">
        <f>P2786 * _xll.XLOOKUP(Q2786,CALCULATION!$A$15:$A$17, CALCULATION!$B$15:$B$17 )</f>
        <v>600</v>
      </c>
      <c r="S2786" s="5">
        <f>O2786*P2786*_xll.XLOOKUP(Q2786,CALCULATION!$A$15:$A$17, CALCULATION!$B$15:$B$17)</f>
        <v>12745.8</v>
      </c>
      <c r="T2786">
        <v>300</v>
      </c>
      <c r="U2786" t="s">
        <v>14</v>
      </c>
      <c r="V2786">
        <f>T2786 * _xll.XLOOKUP(U2786,CALCULATION!$A$15:$A$17, CALCULATION!$B$15:$B$17 )</f>
        <v>300</v>
      </c>
      <c r="W2786" s="5">
        <f>O2786*T2786*_xll.XLOOKUP(U2786,CALCULATION!$A$15:$A$17, CALCULATION!$B$15:$B$17)</f>
        <v>6372.9</v>
      </c>
      <c r="X2786" s="5">
        <f>WORKSHEET[[#This Row],[Clients Total Cost]] / WORKSHEET[[#This Row],[Clients Rate per T2 (USD)]]</f>
        <v>21.242999999999999</v>
      </c>
      <c r="Y2786" s="5">
        <f>WORKSHEET[[#This Row],[Clients Rate per T2 (USD)]] - WORKSHEET[[#This Row],[Supplier Rate Per t2 (USD)]]</f>
        <v>300</v>
      </c>
      <c r="Z2786" s="5">
        <f>WORKSHEET[[#This Row],[Profit Per T]] * WORKSHEET[[#This Row],[Weight]]</f>
        <v>6372.9</v>
      </c>
      <c r="AA2786">
        <v>1</v>
      </c>
      <c r="AB2786" s="1">
        <v>3.15</v>
      </c>
      <c r="AC2786" s="1">
        <v>2.1</v>
      </c>
      <c r="AD2786" s="1">
        <v>2.625</v>
      </c>
      <c r="AE2786" s="1">
        <f>WORKSHEET[[#This Row],[Delay at toll gate in days]] +WORKSHEET[[#This Row],[Delay at workshop in days]] +WORKSHEET[[#This Row],[Delay at border in days]]</f>
        <v>7.875</v>
      </c>
    </row>
    <row r="2787" spans="1:31" x14ac:dyDescent="0.35">
      <c r="A2787" t="s">
        <v>2808</v>
      </c>
      <c r="B2787" t="s">
        <v>10</v>
      </c>
      <c r="C2787" t="s">
        <v>68</v>
      </c>
      <c r="D2787" t="s">
        <v>3619</v>
      </c>
      <c r="E2787" t="s">
        <v>3617</v>
      </c>
      <c r="F2787" t="str">
        <f>WORKSHEET[[#This Row],[Depart From]]&amp;"-"&amp;WORKSHEET[[#This Row],[Arrive To]]</f>
        <v>Addis Ababa-Lagos</v>
      </c>
      <c r="G2787" s="2">
        <v>44692</v>
      </c>
      <c r="H2787" s="2">
        <v>44714</v>
      </c>
      <c r="I2787" s="2" t="str">
        <f t="shared" si="43"/>
        <v>Delivered</v>
      </c>
      <c r="J2787" s="2" t="str">
        <f>TEXT(WORKSHEET[[#This Row],[Offloading Date]], "mmm")</f>
        <v>Jun</v>
      </c>
      <c r="K2787" s="2" t="str">
        <f>IF(OR(WORKSHEET[[#This Row],[Year]]="", ISBLANK(WORKSHEET[[#This Row],[Year]]), WORKSHEET[[#This Row],[Year]]="null"), "Exclude", "Include")</f>
        <v>Include</v>
      </c>
      <c r="L2787" t="s">
        <v>16</v>
      </c>
      <c r="M2787" t="s">
        <v>12</v>
      </c>
      <c r="N2787" t="s">
        <v>13</v>
      </c>
      <c r="O2787">
        <v>27.71284</v>
      </c>
      <c r="P2787">
        <v>600</v>
      </c>
      <c r="Q2787" t="s">
        <v>14</v>
      </c>
      <c r="R2787">
        <f>P2787 * _xll.XLOOKUP(Q2787,CALCULATION!$A$15:$A$17, CALCULATION!$B$15:$B$17 )</f>
        <v>600</v>
      </c>
      <c r="S2787" s="5">
        <f>O2787*P2787*_xll.XLOOKUP(Q2787,CALCULATION!$A$15:$A$17, CALCULATION!$B$15:$B$17)</f>
        <v>16627.704000000002</v>
      </c>
      <c r="T2787">
        <v>300</v>
      </c>
      <c r="U2787" t="s">
        <v>14</v>
      </c>
      <c r="V2787">
        <f>T2787 * _xll.XLOOKUP(U2787,CALCULATION!$A$15:$A$17, CALCULATION!$B$15:$B$17 )</f>
        <v>300</v>
      </c>
      <c r="W2787" s="5">
        <f>O2787*T2787*_xll.XLOOKUP(U2787,CALCULATION!$A$15:$A$17, CALCULATION!$B$15:$B$17)</f>
        <v>8313.8520000000008</v>
      </c>
      <c r="X2787" s="5">
        <f>WORKSHEET[[#This Row],[Clients Total Cost]] / WORKSHEET[[#This Row],[Clients Rate per T2 (USD)]]</f>
        <v>27.712840000000003</v>
      </c>
      <c r="Y2787" s="5">
        <f>WORKSHEET[[#This Row],[Clients Rate per T2 (USD)]] - WORKSHEET[[#This Row],[Supplier Rate Per t2 (USD)]]</f>
        <v>300</v>
      </c>
      <c r="Z2787" s="5">
        <f>WORKSHEET[[#This Row],[Profit Per T]] * WORKSHEET[[#This Row],[Weight]]</f>
        <v>8313.8520000000008</v>
      </c>
      <c r="AA2787">
        <v>1</v>
      </c>
      <c r="AB2787" s="1">
        <v>3.3</v>
      </c>
      <c r="AC2787" s="1">
        <v>2.2000000000000002</v>
      </c>
      <c r="AD2787" s="1">
        <v>2.75</v>
      </c>
      <c r="AE2787" s="1">
        <f>WORKSHEET[[#This Row],[Delay at toll gate in days]] +WORKSHEET[[#This Row],[Delay at workshop in days]] +WORKSHEET[[#This Row],[Delay at border in days]]</f>
        <v>8.25</v>
      </c>
    </row>
    <row r="2788" spans="1:31" x14ac:dyDescent="0.35">
      <c r="A2788" t="s">
        <v>2809</v>
      </c>
      <c r="B2788" t="s">
        <v>10</v>
      </c>
      <c r="C2788" t="s">
        <v>68</v>
      </c>
      <c r="D2788" t="s">
        <v>3620</v>
      </c>
      <c r="E2788" t="s">
        <v>3613</v>
      </c>
      <c r="F2788" t="str">
        <f>WORKSHEET[[#This Row],[Depart From]]&amp;"-"&amp;WORKSHEET[[#This Row],[Arrive To]]</f>
        <v>Zanzibar-Sanaa</v>
      </c>
      <c r="G2788" s="2">
        <v>44694</v>
      </c>
      <c r="H2788" s="2">
        <v>44718</v>
      </c>
      <c r="I2788" s="2" t="str">
        <f t="shared" si="43"/>
        <v>Delivered</v>
      </c>
      <c r="J2788" s="2" t="str">
        <f>TEXT(WORKSHEET[[#This Row],[Offloading Date]], "mmm")</f>
        <v>Jun</v>
      </c>
      <c r="K2788" s="2" t="str">
        <f>IF(OR(WORKSHEET[[#This Row],[Year]]="", ISBLANK(WORKSHEET[[#This Row],[Year]]), WORKSHEET[[#This Row],[Year]]="null"), "Exclude", "Include")</f>
        <v>Include</v>
      </c>
      <c r="L2788" t="s">
        <v>16</v>
      </c>
      <c r="M2788" t="s">
        <v>12</v>
      </c>
      <c r="N2788" t="s">
        <v>13</v>
      </c>
      <c r="O2788">
        <v>24.671340000000001</v>
      </c>
      <c r="P2788">
        <v>600</v>
      </c>
      <c r="Q2788" t="s">
        <v>14</v>
      </c>
      <c r="R2788">
        <f>P2788 * _xll.XLOOKUP(Q2788,CALCULATION!$A$15:$A$17, CALCULATION!$B$15:$B$17 )</f>
        <v>600</v>
      </c>
      <c r="S2788" s="5">
        <f>O2788*P2788*_xll.XLOOKUP(Q2788,CALCULATION!$A$15:$A$17, CALCULATION!$B$15:$B$17)</f>
        <v>14802.804</v>
      </c>
      <c r="T2788">
        <v>300</v>
      </c>
      <c r="U2788" t="s">
        <v>14</v>
      </c>
      <c r="V2788">
        <f>T2788 * _xll.XLOOKUP(U2788,CALCULATION!$A$15:$A$17, CALCULATION!$B$15:$B$17 )</f>
        <v>300</v>
      </c>
      <c r="W2788" s="5">
        <f>O2788*T2788*_xll.XLOOKUP(U2788,CALCULATION!$A$15:$A$17, CALCULATION!$B$15:$B$17)</f>
        <v>7401.402</v>
      </c>
      <c r="X2788" s="5">
        <f>WORKSHEET[[#This Row],[Clients Total Cost]] / WORKSHEET[[#This Row],[Clients Rate per T2 (USD)]]</f>
        <v>24.671340000000001</v>
      </c>
      <c r="Y2788" s="5">
        <f>WORKSHEET[[#This Row],[Clients Rate per T2 (USD)]] - WORKSHEET[[#This Row],[Supplier Rate Per t2 (USD)]]</f>
        <v>300</v>
      </c>
      <c r="Z2788" s="5">
        <f>WORKSHEET[[#This Row],[Profit Per T]] * WORKSHEET[[#This Row],[Weight]]</f>
        <v>7401.402</v>
      </c>
      <c r="AA2788">
        <v>1</v>
      </c>
      <c r="AB2788" s="1">
        <v>3.5999999999999996</v>
      </c>
      <c r="AC2788" s="1">
        <v>2.4000000000000004</v>
      </c>
      <c r="AD2788" s="1">
        <v>3</v>
      </c>
      <c r="AE2788" s="1">
        <f>WORKSHEET[[#This Row],[Delay at toll gate in days]] +WORKSHEET[[#This Row],[Delay at workshop in days]] +WORKSHEET[[#This Row],[Delay at border in days]]</f>
        <v>9</v>
      </c>
    </row>
    <row r="2789" spans="1:31" x14ac:dyDescent="0.35">
      <c r="A2789" t="s">
        <v>2810</v>
      </c>
      <c r="B2789" t="s">
        <v>10</v>
      </c>
      <c r="C2789" t="s">
        <v>68</v>
      </c>
      <c r="D2789" t="s">
        <v>3619</v>
      </c>
      <c r="E2789" t="s">
        <v>3618</v>
      </c>
      <c r="F2789" t="str">
        <f>WORKSHEET[[#This Row],[Depart From]]&amp;"-"&amp;WORKSHEET[[#This Row],[Arrive To]]</f>
        <v>Addis Ababa-Tripoli</v>
      </c>
      <c r="G2789" s="2">
        <v>44692</v>
      </c>
      <c r="H2789" s="2">
        <v>44714</v>
      </c>
      <c r="I2789" s="2" t="str">
        <f t="shared" si="43"/>
        <v>Delivered</v>
      </c>
      <c r="J2789" s="2" t="str">
        <f>TEXT(WORKSHEET[[#This Row],[Offloading Date]], "mmm")</f>
        <v>Jun</v>
      </c>
      <c r="K2789" s="2" t="str">
        <f>IF(OR(WORKSHEET[[#This Row],[Year]]="", ISBLANK(WORKSHEET[[#This Row],[Year]]), WORKSHEET[[#This Row],[Year]]="null"), "Exclude", "Include")</f>
        <v>Include</v>
      </c>
      <c r="L2789" t="s">
        <v>16</v>
      </c>
      <c r="M2789" t="s">
        <v>12</v>
      </c>
      <c r="N2789" t="s">
        <v>13</v>
      </c>
      <c r="O2789">
        <v>27.10829</v>
      </c>
      <c r="P2789">
        <v>600</v>
      </c>
      <c r="Q2789" t="s">
        <v>14</v>
      </c>
      <c r="R2789">
        <f>P2789 * _xll.XLOOKUP(Q2789,CALCULATION!$A$15:$A$17, CALCULATION!$B$15:$B$17 )</f>
        <v>600</v>
      </c>
      <c r="S2789" s="5">
        <f>O2789*P2789*_xll.XLOOKUP(Q2789,CALCULATION!$A$15:$A$17, CALCULATION!$B$15:$B$17)</f>
        <v>16264.974</v>
      </c>
      <c r="T2789">
        <v>300</v>
      </c>
      <c r="U2789" t="s">
        <v>14</v>
      </c>
      <c r="V2789">
        <f>T2789 * _xll.XLOOKUP(U2789,CALCULATION!$A$15:$A$17, CALCULATION!$B$15:$B$17 )</f>
        <v>300</v>
      </c>
      <c r="W2789" s="5">
        <f>O2789*T2789*_xll.XLOOKUP(U2789,CALCULATION!$A$15:$A$17, CALCULATION!$B$15:$B$17)</f>
        <v>8132.4870000000001</v>
      </c>
      <c r="X2789" s="5">
        <f>WORKSHEET[[#This Row],[Clients Total Cost]] / WORKSHEET[[#This Row],[Clients Rate per T2 (USD)]]</f>
        <v>27.10829</v>
      </c>
      <c r="Y2789" s="5">
        <f>WORKSHEET[[#This Row],[Clients Rate per T2 (USD)]] - WORKSHEET[[#This Row],[Supplier Rate Per t2 (USD)]]</f>
        <v>300</v>
      </c>
      <c r="Z2789" s="5">
        <f>WORKSHEET[[#This Row],[Profit Per T]] * WORKSHEET[[#This Row],[Weight]]</f>
        <v>8132.4870000000001</v>
      </c>
      <c r="AA2789">
        <v>1</v>
      </c>
      <c r="AB2789" s="1">
        <v>3.3</v>
      </c>
      <c r="AC2789" s="1">
        <v>2.2000000000000002</v>
      </c>
      <c r="AD2789" s="1">
        <v>2.75</v>
      </c>
      <c r="AE2789" s="1">
        <f>WORKSHEET[[#This Row],[Delay at toll gate in days]] +WORKSHEET[[#This Row],[Delay at workshop in days]] +WORKSHEET[[#This Row],[Delay at border in days]]</f>
        <v>8.25</v>
      </c>
    </row>
    <row r="2790" spans="1:31" x14ac:dyDescent="0.35">
      <c r="A2790" t="s">
        <v>2811</v>
      </c>
      <c r="B2790" t="s">
        <v>10</v>
      </c>
      <c r="C2790" t="s">
        <v>68</v>
      </c>
      <c r="D2790" t="s">
        <v>3611</v>
      </c>
      <c r="E2790" t="s">
        <v>3617</v>
      </c>
      <c r="F2790" t="str">
        <f>WORKSHEET[[#This Row],[Depart From]]&amp;"-"&amp;WORKSHEET[[#This Row],[Arrive To]]</f>
        <v>Mogadishu-Lagos</v>
      </c>
      <c r="G2790" s="2">
        <v>44692</v>
      </c>
      <c r="H2790" s="2">
        <v>44719</v>
      </c>
      <c r="I2790" s="2" t="str">
        <f t="shared" si="43"/>
        <v>Delivered</v>
      </c>
      <c r="J2790" s="2" t="str">
        <f>TEXT(WORKSHEET[[#This Row],[Offloading Date]], "mmm")</f>
        <v>Jun</v>
      </c>
      <c r="K2790" s="2" t="str">
        <f>IF(OR(WORKSHEET[[#This Row],[Year]]="", ISBLANK(WORKSHEET[[#This Row],[Year]]), WORKSHEET[[#This Row],[Year]]="null"), "Exclude", "Include")</f>
        <v>Include</v>
      </c>
      <c r="L2790" t="s">
        <v>16</v>
      </c>
      <c r="M2790" t="s">
        <v>12</v>
      </c>
      <c r="N2790" t="s">
        <v>13</v>
      </c>
      <c r="O2790">
        <v>26.252649999999999</v>
      </c>
      <c r="P2790">
        <v>600</v>
      </c>
      <c r="Q2790" t="s">
        <v>14</v>
      </c>
      <c r="R2790">
        <f>P2790 * _xll.XLOOKUP(Q2790,CALCULATION!$A$15:$A$17, CALCULATION!$B$15:$B$17 )</f>
        <v>600</v>
      </c>
      <c r="S2790" s="5">
        <f>O2790*P2790*_xll.XLOOKUP(Q2790,CALCULATION!$A$15:$A$17, CALCULATION!$B$15:$B$17)</f>
        <v>15751.59</v>
      </c>
      <c r="T2790">
        <v>300</v>
      </c>
      <c r="U2790" t="s">
        <v>14</v>
      </c>
      <c r="V2790">
        <f>T2790 * _xll.XLOOKUP(U2790,CALCULATION!$A$15:$A$17, CALCULATION!$B$15:$B$17 )</f>
        <v>300</v>
      </c>
      <c r="W2790" s="5">
        <f>O2790*T2790*_xll.XLOOKUP(U2790,CALCULATION!$A$15:$A$17, CALCULATION!$B$15:$B$17)</f>
        <v>7875.7950000000001</v>
      </c>
      <c r="X2790" s="5">
        <f>WORKSHEET[[#This Row],[Clients Total Cost]] / WORKSHEET[[#This Row],[Clients Rate per T2 (USD)]]</f>
        <v>26.252649999999999</v>
      </c>
      <c r="Y2790" s="5">
        <f>WORKSHEET[[#This Row],[Clients Rate per T2 (USD)]] - WORKSHEET[[#This Row],[Supplier Rate Per t2 (USD)]]</f>
        <v>300</v>
      </c>
      <c r="Z2790" s="5">
        <f>WORKSHEET[[#This Row],[Profit Per T]] * WORKSHEET[[#This Row],[Weight]]</f>
        <v>7875.7950000000001</v>
      </c>
      <c r="AA2790">
        <v>1</v>
      </c>
      <c r="AB2790" s="1">
        <v>4.05</v>
      </c>
      <c r="AC2790" s="1">
        <v>2.7</v>
      </c>
      <c r="AD2790" s="1">
        <v>3.375</v>
      </c>
      <c r="AE2790" s="1">
        <f>WORKSHEET[[#This Row],[Delay at toll gate in days]] +WORKSHEET[[#This Row],[Delay at workshop in days]] +WORKSHEET[[#This Row],[Delay at border in days]]</f>
        <v>10.125</v>
      </c>
    </row>
    <row r="2791" spans="1:31" x14ac:dyDescent="0.35">
      <c r="A2791" t="s">
        <v>2812</v>
      </c>
      <c r="B2791" t="s">
        <v>10</v>
      </c>
      <c r="C2791" t="s">
        <v>68</v>
      </c>
      <c r="D2791" t="s">
        <v>3611</v>
      </c>
      <c r="E2791" t="s">
        <v>3618</v>
      </c>
      <c r="F2791" t="str">
        <f>WORKSHEET[[#This Row],[Depart From]]&amp;"-"&amp;WORKSHEET[[#This Row],[Arrive To]]</f>
        <v>Mogadishu-Tripoli</v>
      </c>
      <c r="G2791" s="2">
        <v>44694</v>
      </c>
      <c r="H2791" s="2">
        <v>44725</v>
      </c>
      <c r="I2791" s="2" t="str">
        <f t="shared" si="43"/>
        <v>Delivered</v>
      </c>
      <c r="J2791" s="2" t="str">
        <f>TEXT(WORKSHEET[[#This Row],[Offloading Date]], "mmm")</f>
        <v>Jun</v>
      </c>
      <c r="K2791" s="2" t="str">
        <f>IF(OR(WORKSHEET[[#This Row],[Year]]="", ISBLANK(WORKSHEET[[#This Row],[Year]]), WORKSHEET[[#This Row],[Year]]="null"), "Exclude", "Include")</f>
        <v>Include</v>
      </c>
      <c r="L2791" t="s">
        <v>16</v>
      </c>
      <c r="M2791" t="s">
        <v>12</v>
      </c>
      <c r="N2791" t="s">
        <v>13</v>
      </c>
      <c r="O2791">
        <v>23.372769999999999</v>
      </c>
      <c r="P2791">
        <v>600</v>
      </c>
      <c r="Q2791" t="s">
        <v>14</v>
      </c>
      <c r="R2791">
        <f>P2791 * _xll.XLOOKUP(Q2791,CALCULATION!$A$15:$A$17, CALCULATION!$B$15:$B$17 )</f>
        <v>600</v>
      </c>
      <c r="S2791" s="5">
        <f>O2791*P2791*_xll.XLOOKUP(Q2791,CALCULATION!$A$15:$A$17, CALCULATION!$B$15:$B$17)</f>
        <v>14023.662</v>
      </c>
      <c r="T2791">
        <v>300</v>
      </c>
      <c r="U2791" t="s">
        <v>14</v>
      </c>
      <c r="V2791">
        <f>T2791 * _xll.XLOOKUP(U2791,CALCULATION!$A$15:$A$17, CALCULATION!$B$15:$B$17 )</f>
        <v>300</v>
      </c>
      <c r="W2791" s="5">
        <f>O2791*T2791*_xll.XLOOKUP(U2791,CALCULATION!$A$15:$A$17, CALCULATION!$B$15:$B$17)</f>
        <v>7011.8310000000001</v>
      </c>
      <c r="X2791" s="5">
        <f>WORKSHEET[[#This Row],[Clients Total Cost]] / WORKSHEET[[#This Row],[Clients Rate per T2 (USD)]]</f>
        <v>23.372769999999999</v>
      </c>
      <c r="Y2791" s="5">
        <f>WORKSHEET[[#This Row],[Clients Rate per T2 (USD)]] - WORKSHEET[[#This Row],[Supplier Rate Per t2 (USD)]]</f>
        <v>300</v>
      </c>
      <c r="Z2791" s="5">
        <f>WORKSHEET[[#This Row],[Profit Per T]] * WORKSHEET[[#This Row],[Weight]]</f>
        <v>7011.8310000000001</v>
      </c>
      <c r="AA2791">
        <v>1</v>
      </c>
      <c r="AB2791" s="1">
        <v>4.6499999999999995</v>
      </c>
      <c r="AC2791" s="1">
        <v>3.1</v>
      </c>
      <c r="AD2791" s="1">
        <v>3.875</v>
      </c>
      <c r="AE2791" s="1">
        <f>WORKSHEET[[#This Row],[Delay at toll gate in days]] +WORKSHEET[[#This Row],[Delay at workshop in days]] +WORKSHEET[[#This Row],[Delay at border in days]]</f>
        <v>11.625</v>
      </c>
    </row>
    <row r="2792" spans="1:31" x14ac:dyDescent="0.35">
      <c r="A2792" t="s">
        <v>2813</v>
      </c>
      <c r="B2792" t="s">
        <v>10</v>
      </c>
      <c r="C2792" t="s">
        <v>68</v>
      </c>
      <c r="D2792" t="s">
        <v>3620</v>
      </c>
      <c r="E2792" t="s">
        <v>3612</v>
      </c>
      <c r="F2792" t="str">
        <f>WORKSHEET[[#This Row],[Depart From]]&amp;"-"&amp;WORKSHEET[[#This Row],[Arrive To]]</f>
        <v>Zanzibar-Victoria</v>
      </c>
      <c r="G2792" s="2">
        <v>44692</v>
      </c>
      <c r="H2792" s="2">
        <v>44719</v>
      </c>
      <c r="I2792" s="2" t="str">
        <f t="shared" si="43"/>
        <v>Delivered</v>
      </c>
      <c r="J2792" s="2" t="str">
        <f>TEXT(WORKSHEET[[#This Row],[Offloading Date]], "mmm")</f>
        <v>Jun</v>
      </c>
      <c r="K2792" s="2" t="str">
        <f>IF(OR(WORKSHEET[[#This Row],[Year]]="", ISBLANK(WORKSHEET[[#This Row],[Year]]), WORKSHEET[[#This Row],[Year]]="null"), "Exclude", "Include")</f>
        <v>Include</v>
      </c>
      <c r="L2792" t="s">
        <v>16</v>
      </c>
      <c r="M2792" t="s">
        <v>12</v>
      </c>
      <c r="N2792" t="s">
        <v>13</v>
      </c>
      <c r="O2792">
        <v>22.56484</v>
      </c>
      <c r="P2792">
        <v>600</v>
      </c>
      <c r="Q2792" t="s">
        <v>14</v>
      </c>
      <c r="R2792">
        <f>P2792 * _xll.XLOOKUP(Q2792,CALCULATION!$A$15:$A$17, CALCULATION!$B$15:$B$17 )</f>
        <v>600</v>
      </c>
      <c r="S2792" s="5">
        <f>O2792*P2792*_xll.XLOOKUP(Q2792,CALCULATION!$A$15:$A$17, CALCULATION!$B$15:$B$17)</f>
        <v>13538.904</v>
      </c>
      <c r="T2792">
        <v>300</v>
      </c>
      <c r="U2792" t="s">
        <v>14</v>
      </c>
      <c r="V2792">
        <f>T2792 * _xll.XLOOKUP(U2792,CALCULATION!$A$15:$A$17, CALCULATION!$B$15:$B$17 )</f>
        <v>300</v>
      </c>
      <c r="W2792" s="5">
        <f>O2792*T2792*_xll.XLOOKUP(U2792,CALCULATION!$A$15:$A$17, CALCULATION!$B$15:$B$17)</f>
        <v>6769.4520000000002</v>
      </c>
      <c r="X2792" s="5">
        <f>WORKSHEET[[#This Row],[Clients Total Cost]] / WORKSHEET[[#This Row],[Clients Rate per T2 (USD)]]</f>
        <v>22.56484</v>
      </c>
      <c r="Y2792" s="5">
        <f>WORKSHEET[[#This Row],[Clients Rate per T2 (USD)]] - WORKSHEET[[#This Row],[Supplier Rate Per t2 (USD)]]</f>
        <v>300</v>
      </c>
      <c r="Z2792" s="5">
        <f>WORKSHEET[[#This Row],[Profit Per T]] * WORKSHEET[[#This Row],[Weight]]</f>
        <v>6769.4520000000002</v>
      </c>
      <c r="AA2792">
        <v>1</v>
      </c>
      <c r="AB2792" s="1">
        <v>4.05</v>
      </c>
      <c r="AC2792" s="1">
        <v>2.7</v>
      </c>
      <c r="AD2792" s="1">
        <v>3.375</v>
      </c>
      <c r="AE2792" s="1">
        <f>WORKSHEET[[#This Row],[Delay at toll gate in days]] +WORKSHEET[[#This Row],[Delay at workshop in days]] +WORKSHEET[[#This Row],[Delay at border in days]]</f>
        <v>10.125</v>
      </c>
    </row>
    <row r="2793" spans="1:31" x14ac:dyDescent="0.35">
      <c r="A2793" t="s">
        <v>2814</v>
      </c>
      <c r="B2793" t="s">
        <v>10</v>
      </c>
      <c r="C2793" t="s">
        <v>68</v>
      </c>
      <c r="D2793" t="s">
        <v>3616</v>
      </c>
      <c r="E2793" t="s">
        <v>3613</v>
      </c>
      <c r="F2793" t="str">
        <f>WORKSHEET[[#This Row],[Depart From]]&amp;"-"&amp;WORKSHEET[[#This Row],[Arrive To]]</f>
        <v>Marrakech-Sanaa</v>
      </c>
      <c r="G2793" s="2">
        <v>44692</v>
      </c>
      <c r="H2793" s="2">
        <v>44719</v>
      </c>
      <c r="I2793" s="2" t="str">
        <f t="shared" si="43"/>
        <v>Delivered</v>
      </c>
      <c r="J2793" s="2" t="str">
        <f>TEXT(WORKSHEET[[#This Row],[Offloading Date]], "mmm")</f>
        <v>Jun</v>
      </c>
      <c r="K2793" s="2" t="str">
        <f>IF(OR(WORKSHEET[[#This Row],[Year]]="", ISBLANK(WORKSHEET[[#This Row],[Year]]), WORKSHEET[[#This Row],[Year]]="null"), "Exclude", "Include")</f>
        <v>Include</v>
      </c>
      <c r="L2793" t="s">
        <v>16</v>
      </c>
      <c r="M2793" t="s">
        <v>12</v>
      </c>
      <c r="N2793" t="s">
        <v>13</v>
      </c>
      <c r="O2793">
        <v>31.615449999999999</v>
      </c>
      <c r="P2793">
        <v>600</v>
      </c>
      <c r="Q2793" t="s">
        <v>14</v>
      </c>
      <c r="R2793">
        <f>P2793 * _xll.XLOOKUP(Q2793,CALCULATION!$A$15:$A$17, CALCULATION!$B$15:$B$17 )</f>
        <v>600</v>
      </c>
      <c r="S2793" s="5">
        <f>O2793*P2793*_xll.XLOOKUP(Q2793,CALCULATION!$A$15:$A$17, CALCULATION!$B$15:$B$17)</f>
        <v>18969.27</v>
      </c>
      <c r="T2793">
        <v>300</v>
      </c>
      <c r="U2793" t="s">
        <v>14</v>
      </c>
      <c r="V2793">
        <f>T2793 * _xll.XLOOKUP(U2793,CALCULATION!$A$15:$A$17, CALCULATION!$B$15:$B$17 )</f>
        <v>300</v>
      </c>
      <c r="W2793" s="5">
        <f>O2793*T2793*_xll.XLOOKUP(U2793,CALCULATION!$A$15:$A$17, CALCULATION!$B$15:$B$17)</f>
        <v>9484.6350000000002</v>
      </c>
      <c r="X2793" s="5">
        <f>WORKSHEET[[#This Row],[Clients Total Cost]] / WORKSHEET[[#This Row],[Clients Rate per T2 (USD)]]</f>
        <v>31.615449999999999</v>
      </c>
      <c r="Y2793" s="5">
        <f>WORKSHEET[[#This Row],[Clients Rate per T2 (USD)]] - WORKSHEET[[#This Row],[Supplier Rate Per t2 (USD)]]</f>
        <v>300</v>
      </c>
      <c r="Z2793" s="5">
        <f>WORKSHEET[[#This Row],[Profit Per T]] * WORKSHEET[[#This Row],[Weight]]</f>
        <v>9484.6350000000002</v>
      </c>
      <c r="AA2793">
        <v>1</v>
      </c>
      <c r="AB2793" s="1">
        <v>4.05</v>
      </c>
      <c r="AC2793" s="1">
        <v>2.7</v>
      </c>
      <c r="AD2793" s="1">
        <v>3.375</v>
      </c>
      <c r="AE2793" s="1">
        <f>WORKSHEET[[#This Row],[Delay at toll gate in days]] +WORKSHEET[[#This Row],[Delay at workshop in days]] +WORKSHEET[[#This Row],[Delay at border in days]]</f>
        <v>10.125</v>
      </c>
    </row>
    <row r="2794" spans="1:31" x14ac:dyDescent="0.35">
      <c r="A2794" t="s">
        <v>2815</v>
      </c>
      <c r="B2794" t="s">
        <v>10</v>
      </c>
      <c r="C2794" t="s">
        <v>68</v>
      </c>
      <c r="D2794" t="s">
        <v>3620</v>
      </c>
      <c r="E2794" t="s">
        <v>3617</v>
      </c>
      <c r="F2794" t="str">
        <f>WORKSHEET[[#This Row],[Depart From]]&amp;"-"&amp;WORKSHEET[[#This Row],[Arrive To]]</f>
        <v>Zanzibar-Lagos</v>
      </c>
      <c r="G2794" s="2">
        <v>44692</v>
      </c>
      <c r="H2794" s="2">
        <v>44720</v>
      </c>
      <c r="I2794" s="2" t="str">
        <f t="shared" si="43"/>
        <v>Delivered</v>
      </c>
      <c r="J2794" s="2" t="str">
        <f>TEXT(WORKSHEET[[#This Row],[Offloading Date]], "mmm")</f>
        <v>Jun</v>
      </c>
      <c r="K2794" s="2" t="str">
        <f>IF(OR(WORKSHEET[[#This Row],[Year]]="", ISBLANK(WORKSHEET[[#This Row],[Year]]), WORKSHEET[[#This Row],[Year]]="null"), "Exclude", "Include")</f>
        <v>Include</v>
      </c>
      <c r="L2794" t="s">
        <v>16</v>
      </c>
      <c r="M2794" t="s">
        <v>12</v>
      </c>
      <c r="N2794" t="s">
        <v>13</v>
      </c>
      <c r="O2794">
        <v>23.409279999999999</v>
      </c>
      <c r="P2794">
        <v>600</v>
      </c>
      <c r="Q2794" t="s">
        <v>14</v>
      </c>
      <c r="R2794">
        <f>P2794 * _xll.XLOOKUP(Q2794,CALCULATION!$A$15:$A$17, CALCULATION!$B$15:$B$17 )</f>
        <v>600</v>
      </c>
      <c r="S2794" s="5">
        <f>O2794*P2794*_xll.XLOOKUP(Q2794,CALCULATION!$A$15:$A$17, CALCULATION!$B$15:$B$17)</f>
        <v>14045.567999999999</v>
      </c>
      <c r="T2794">
        <v>300</v>
      </c>
      <c r="U2794" t="s">
        <v>14</v>
      </c>
      <c r="V2794">
        <f>T2794 * _xll.XLOOKUP(U2794,CALCULATION!$A$15:$A$17, CALCULATION!$B$15:$B$17 )</f>
        <v>300</v>
      </c>
      <c r="W2794" s="5">
        <f>O2794*T2794*_xll.XLOOKUP(U2794,CALCULATION!$A$15:$A$17, CALCULATION!$B$15:$B$17)</f>
        <v>7022.7839999999997</v>
      </c>
      <c r="X2794" s="5">
        <f>WORKSHEET[[#This Row],[Clients Total Cost]] / WORKSHEET[[#This Row],[Clients Rate per T2 (USD)]]</f>
        <v>23.409279999999999</v>
      </c>
      <c r="Y2794" s="5">
        <f>WORKSHEET[[#This Row],[Clients Rate per T2 (USD)]] - WORKSHEET[[#This Row],[Supplier Rate Per t2 (USD)]]</f>
        <v>300</v>
      </c>
      <c r="Z2794" s="5">
        <f>WORKSHEET[[#This Row],[Profit Per T]] * WORKSHEET[[#This Row],[Weight]]</f>
        <v>7022.7839999999997</v>
      </c>
      <c r="AA2794">
        <v>1</v>
      </c>
      <c r="AB2794" s="1">
        <v>4.2</v>
      </c>
      <c r="AC2794" s="1">
        <v>2.8000000000000003</v>
      </c>
      <c r="AD2794" s="1">
        <v>3.5</v>
      </c>
      <c r="AE2794" s="1">
        <f>WORKSHEET[[#This Row],[Delay at toll gate in days]] +WORKSHEET[[#This Row],[Delay at workshop in days]] +WORKSHEET[[#This Row],[Delay at border in days]]</f>
        <v>10.5</v>
      </c>
    </row>
    <row r="2795" spans="1:31" x14ac:dyDescent="0.35">
      <c r="A2795" t="s">
        <v>2816</v>
      </c>
      <c r="B2795" t="s">
        <v>10</v>
      </c>
      <c r="C2795" t="s">
        <v>68</v>
      </c>
      <c r="D2795" t="s">
        <v>3611</v>
      </c>
      <c r="E2795" t="s">
        <v>3617</v>
      </c>
      <c r="F2795" t="str">
        <f>WORKSHEET[[#This Row],[Depart From]]&amp;"-"&amp;WORKSHEET[[#This Row],[Arrive To]]</f>
        <v>Mogadishu-Lagos</v>
      </c>
      <c r="G2795" s="2">
        <v>44694</v>
      </c>
      <c r="H2795" s="2">
        <v>44719</v>
      </c>
      <c r="I2795" s="2" t="str">
        <f t="shared" si="43"/>
        <v>Delivered</v>
      </c>
      <c r="J2795" s="2" t="str">
        <f>TEXT(WORKSHEET[[#This Row],[Offloading Date]], "mmm")</f>
        <v>Jun</v>
      </c>
      <c r="K2795" s="2" t="str">
        <f>IF(OR(WORKSHEET[[#This Row],[Year]]="", ISBLANK(WORKSHEET[[#This Row],[Year]]), WORKSHEET[[#This Row],[Year]]="null"), "Exclude", "Include")</f>
        <v>Include</v>
      </c>
      <c r="L2795" t="s">
        <v>16</v>
      </c>
      <c r="M2795" t="s">
        <v>12</v>
      </c>
      <c r="N2795" t="s">
        <v>13</v>
      </c>
      <c r="O2795">
        <v>28.003299999999999</v>
      </c>
      <c r="P2795">
        <v>600</v>
      </c>
      <c r="Q2795" t="s">
        <v>14</v>
      </c>
      <c r="R2795">
        <f>P2795 * _xll.XLOOKUP(Q2795,CALCULATION!$A$15:$A$17, CALCULATION!$B$15:$B$17 )</f>
        <v>600</v>
      </c>
      <c r="S2795" s="5">
        <f>O2795*P2795*_xll.XLOOKUP(Q2795,CALCULATION!$A$15:$A$17, CALCULATION!$B$15:$B$17)</f>
        <v>16801.98</v>
      </c>
      <c r="T2795">
        <v>300</v>
      </c>
      <c r="U2795" t="s">
        <v>14</v>
      </c>
      <c r="V2795">
        <f>T2795 * _xll.XLOOKUP(U2795,CALCULATION!$A$15:$A$17, CALCULATION!$B$15:$B$17 )</f>
        <v>300</v>
      </c>
      <c r="W2795" s="5">
        <f>O2795*T2795*_xll.XLOOKUP(U2795,CALCULATION!$A$15:$A$17, CALCULATION!$B$15:$B$17)</f>
        <v>8400.99</v>
      </c>
      <c r="X2795" s="5">
        <f>WORKSHEET[[#This Row],[Clients Total Cost]] / WORKSHEET[[#This Row],[Clients Rate per T2 (USD)]]</f>
        <v>28.003299999999999</v>
      </c>
      <c r="Y2795" s="5">
        <f>WORKSHEET[[#This Row],[Clients Rate per T2 (USD)]] - WORKSHEET[[#This Row],[Supplier Rate Per t2 (USD)]]</f>
        <v>300</v>
      </c>
      <c r="Z2795" s="5">
        <f>WORKSHEET[[#This Row],[Profit Per T]] * WORKSHEET[[#This Row],[Weight]]</f>
        <v>8400.99</v>
      </c>
      <c r="AA2795">
        <v>1</v>
      </c>
      <c r="AB2795" s="1">
        <v>3.75</v>
      </c>
      <c r="AC2795" s="1">
        <v>2.5</v>
      </c>
      <c r="AD2795" s="1">
        <v>3.125</v>
      </c>
      <c r="AE2795" s="1">
        <f>WORKSHEET[[#This Row],[Delay at toll gate in days]] +WORKSHEET[[#This Row],[Delay at workshop in days]] +WORKSHEET[[#This Row],[Delay at border in days]]</f>
        <v>9.375</v>
      </c>
    </row>
    <row r="2796" spans="1:31" x14ac:dyDescent="0.35">
      <c r="A2796" t="s">
        <v>2817</v>
      </c>
      <c r="B2796" t="s">
        <v>10</v>
      </c>
      <c r="C2796" t="s">
        <v>68</v>
      </c>
      <c r="D2796" t="s">
        <v>3615</v>
      </c>
      <c r="E2796" t="s">
        <v>3614</v>
      </c>
      <c r="F2796" t="str">
        <f>WORKSHEET[[#This Row],[Depart From]]&amp;"-"&amp;WORKSHEET[[#This Row],[Arrive To]]</f>
        <v>Mombasa-Alger</v>
      </c>
      <c r="G2796" s="2">
        <v>44694</v>
      </c>
      <c r="H2796" s="2">
        <v>44722</v>
      </c>
      <c r="I2796" s="2" t="str">
        <f t="shared" si="43"/>
        <v>Delivered</v>
      </c>
      <c r="J2796" s="2" t="str">
        <f>TEXT(WORKSHEET[[#This Row],[Offloading Date]], "mmm")</f>
        <v>Jun</v>
      </c>
      <c r="K2796" s="2" t="str">
        <f>IF(OR(WORKSHEET[[#This Row],[Year]]="", ISBLANK(WORKSHEET[[#This Row],[Year]]), WORKSHEET[[#This Row],[Year]]="null"), "Exclude", "Include")</f>
        <v>Include</v>
      </c>
      <c r="L2796" t="s">
        <v>16</v>
      </c>
      <c r="M2796" t="s">
        <v>12</v>
      </c>
      <c r="N2796" t="s">
        <v>13</v>
      </c>
      <c r="O2796">
        <v>29.436</v>
      </c>
      <c r="P2796">
        <v>600</v>
      </c>
      <c r="Q2796" t="s">
        <v>14</v>
      </c>
      <c r="R2796">
        <f>P2796 * _xll.XLOOKUP(Q2796,CALCULATION!$A$15:$A$17, CALCULATION!$B$15:$B$17 )</f>
        <v>600</v>
      </c>
      <c r="S2796" s="5">
        <f>O2796*P2796*_xll.XLOOKUP(Q2796,CALCULATION!$A$15:$A$17, CALCULATION!$B$15:$B$17)</f>
        <v>17661.599999999999</v>
      </c>
      <c r="T2796">
        <v>300</v>
      </c>
      <c r="U2796" t="s">
        <v>14</v>
      </c>
      <c r="V2796">
        <f>T2796 * _xll.XLOOKUP(U2796,CALCULATION!$A$15:$A$17, CALCULATION!$B$15:$B$17 )</f>
        <v>300</v>
      </c>
      <c r="W2796" s="5">
        <f>O2796*T2796*_xll.XLOOKUP(U2796,CALCULATION!$A$15:$A$17, CALCULATION!$B$15:$B$17)</f>
        <v>8830.7999999999993</v>
      </c>
      <c r="X2796" s="5">
        <f>WORKSHEET[[#This Row],[Clients Total Cost]] / WORKSHEET[[#This Row],[Clients Rate per T2 (USD)]]</f>
        <v>29.435999999999996</v>
      </c>
      <c r="Y2796" s="5">
        <f>WORKSHEET[[#This Row],[Clients Rate per T2 (USD)]] - WORKSHEET[[#This Row],[Supplier Rate Per t2 (USD)]]</f>
        <v>300</v>
      </c>
      <c r="Z2796" s="5">
        <f>WORKSHEET[[#This Row],[Profit Per T]] * WORKSHEET[[#This Row],[Weight]]</f>
        <v>8830.7999999999993</v>
      </c>
      <c r="AA2796">
        <v>1</v>
      </c>
      <c r="AB2796" s="1">
        <v>4.2</v>
      </c>
      <c r="AC2796" s="1">
        <v>2.8000000000000003</v>
      </c>
      <c r="AD2796" s="1">
        <v>3.5</v>
      </c>
      <c r="AE2796" s="1">
        <f>WORKSHEET[[#This Row],[Delay at toll gate in days]] +WORKSHEET[[#This Row],[Delay at workshop in days]] +WORKSHEET[[#This Row],[Delay at border in days]]</f>
        <v>10.5</v>
      </c>
    </row>
    <row r="2797" spans="1:31" x14ac:dyDescent="0.35">
      <c r="A2797" t="s">
        <v>2818</v>
      </c>
      <c r="B2797" t="s">
        <v>10</v>
      </c>
      <c r="C2797" t="s">
        <v>68</v>
      </c>
      <c r="D2797" t="s">
        <v>3616</v>
      </c>
      <c r="E2797" t="s">
        <v>3617</v>
      </c>
      <c r="F2797" t="str">
        <f>WORKSHEET[[#This Row],[Depart From]]&amp;"-"&amp;WORKSHEET[[#This Row],[Arrive To]]</f>
        <v>Marrakech-Lagos</v>
      </c>
      <c r="G2797" s="2">
        <v>44692</v>
      </c>
      <c r="H2797" s="2">
        <v>44719</v>
      </c>
      <c r="I2797" s="2" t="str">
        <f t="shared" si="43"/>
        <v>Delivered</v>
      </c>
      <c r="J2797" s="2" t="str">
        <f>TEXT(WORKSHEET[[#This Row],[Offloading Date]], "mmm")</f>
        <v>Jun</v>
      </c>
      <c r="K2797" s="2" t="str">
        <f>IF(OR(WORKSHEET[[#This Row],[Year]]="", ISBLANK(WORKSHEET[[#This Row],[Year]]), WORKSHEET[[#This Row],[Year]]="null"), "Exclude", "Include")</f>
        <v>Include</v>
      </c>
      <c r="L2797" t="s">
        <v>16</v>
      </c>
      <c r="M2797" t="s">
        <v>12</v>
      </c>
      <c r="N2797" t="s">
        <v>13</v>
      </c>
      <c r="O2797">
        <v>30.53895</v>
      </c>
      <c r="P2797">
        <v>600</v>
      </c>
      <c r="Q2797" t="s">
        <v>14</v>
      </c>
      <c r="R2797">
        <f>P2797 * _xll.XLOOKUP(Q2797,CALCULATION!$A$15:$A$17, CALCULATION!$B$15:$B$17 )</f>
        <v>600</v>
      </c>
      <c r="S2797" s="5">
        <f>O2797*P2797*_xll.XLOOKUP(Q2797,CALCULATION!$A$15:$A$17, CALCULATION!$B$15:$B$17)</f>
        <v>18323.37</v>
      </c>
      <c r="T2797">
        <v>300</v>
      </c>
      <c r="U2797" t="s">
        <v>14</v>
      </c>
      <c r="V2797">
        <f>T2797 * _xll.XLOOKUP(U2797,CALCULATION!$A$15:$A$17, CALCULATION!$B$15:$B$17 )</f>
        <v>300</v>
      </c>
      <c r="W2797" s="5">
        <f>O2797*T2797*_xll.XLOOKUP(U2797,CALCULATION!$A$15:$A$17, CALCULATION!$B$15:$B$17)</f>
        <v>9161.6849999999995</v>
      </c>
      <c r="X2797" s="5">
        <f>WORKSHEET[[#This Row],[Clients Total Cost]] / WORKSHEET[[#This Row],[Clients Rate per T2 (USD)]]</f>
        <v>30.53895</v>
      </c>
      <c r="Y2797" s="5">
        <f>WORKSHEET[[#This Row],[Clients Rate per T2 (USD)]] - WORKSHEET[[#This Row],[Supplier Rate Per t2 (USD)]]</f>
        <v>300</v>
      </c>
      <c r="Z2797" s="5">
        <f>WORKSHEET[[#This Row],[Profit Per T]] * WORKSHEET[[#This Row],[Weight]]</f>
        <v>9161.6849999999995</v>
      </c>
      <c r="AA2797">
        <v>1</v>
      </c>
      <c r="AB2797" s="1">
        <v>4.05</v>
      </c>
      <c r="AC2797" s="1">
        <v>2.7</v>
      </c>
      <c r="AD2797" s="1">
        <v>3.375</v>
      </c>
      <c r="AE2797" s="1">
        <f>WORKSHEET[[#This Row],[Delay at toll gate in days]] +WORKSHEET[[#This Row],[Delay at workshop in days]] +WORKSHEET[[#This Row],[Delay at border in days]]</f>
        <v>10.125</v>
      </c>
    </row>
    <row r="2798" spans="1:31" x14ac:dyDescent="0.35">
      <c r="A2798" t="s">
        <v>2819</v>
      </c>
      <c r="B2798" t="s">
        <v>10</v>
      </c>
      <c r="C2798" t="s">
        <v>68</v>
      </c>
      <c r="D2798" t="s">
        <v>3620</v>
      </c>
      <c r="E2798" t="s">
        <v>3612</v>
      </c>
      <c r="F2798" t="str">
        <f>WORKSHEET[[#This Row],[Depart From]]&amp;"-"&amp;WORKSHEET[[#This Row],[Arrive To]]</f>
        <v>Zanzibar-Victoria</v>
      </c>
      <c r="G2798" s="2">
        <v>44692</v>
      </c>
      <c r="H2798" s="2">
        <v>44719</v>
      </c>
      <c r="I2798" s="2" t="str">
        <f t="shared" si="43"/>
        <v>Delivered</v>
      </c>
      <c r="J2798" s="2" t="str">
        <f>TEXT(WORKSHEET[[#This Row],[Offloading Date]], "mmm")</f>
        <v>Jun</v>
      </c>
      <c r="K2798" s="2" t="str">
        <f>IF(OR(WORKSHEET[[#This Row],[Year]]="", ISBLANK(WORKSHEET[[#This Row],[Year]]), WORKSHEET[[#This Row],[Year]]="null"), "Exclude", "Include")</f>
        <v>Include</v>
      </c>
      <c r="L2798" t="s">
        <v>16</v>
      </c>
      <c r="M2798" t="s">
        <v>12</v>
      </c>
      <c r="N2798" t="s">
        <v>13</v>
      </c>
      <c r="O2798">
        <v>25.453119999999998</v>
      </c>
      <c r="P2798">
        <v>600</v>
      </c>
      <c r="Q2798" t="s">
        <v>14</v>
      </c>
      <c r="R2798">
        <f>P2798 * _xll.XLOOKUP(Q2798,CALCULATION!$A$15:$A$17, CALCULATION!$B$15:$B$17 )</f>
        <v>600</v>
      </c>
      <c r="S2798" s="5">
        <f>O2798*P2798*_xll.XLOOKUP(Q2798,CALCULATION!$A$15:$A$17, CALCULATION!$B$15:$B$17)</f>
        <v>15271.871999999999</v>
      </c>
      <c r="T2798">
        <v>300</v>
      </c>
      <c r="U2798" t="s">
        <v>14</v>
      </c>
      <c r="V2798">
        <f>T2798 * _xll.XLOOKUP(U2798,CALCULATION!$A$15:$A$17, CALCULATION!$B$15:$B$17 )</f>
        <v>300</v>
      </c>
      <c r="W2798" s="5">
        <f>O2798*T2798*_xll.XLOOKUP(U2798,CALCULATION!$A$15:$A$17, CALCULATION!$B$15:$B$17)</f>
        <v>7635.9359999999997</v>
      </c>
      <c r="X2798" s="5">
        <f>WORKSHEET[[#This Row],[Clients Total Cost]] / WORKSHEET[[#This Row],[Clients Rate per T2 (USD)]]</f>
        <v>25.453119999999998</v>
      </c>
      <c r="Y2798" s="5">
        <f>WORKSHEET[[#This Row],[Clients Rate per T2 (USD)]] - WORKSHEET[[#This Row],[Supplier Rate Per t2 (USD)]]</f>
        <v>300</v>
      </c>
      <c r="Z2798" s="5">
        <f>WORKSHEET[[#This Row],[Profit Per T]] * WORKSHEET[[#This Row],[Weight]]</f>
        <v>7635.9359999999997</v>
      </c>
      <c r="AA2798">
        <v>1</v>
      </c>
      <c r="AB2798" s="1">
        <v>4.05</v>
      </c>
      <c r="AC2798" s="1">
        <v>2.7</v>
      </c>
      <c r="AD2798" s="1">
        <v>3.375</v>
      </c>
      <c r="AE2798" s="1">
        <f>WORKSHEET[[#This Row],[Delay at toll gate in days]] +WORKSHEET[[#This Row],[Delay at workshop in days]] +WORKSHEET[[#This Row],[Delay at border in days]]</f>
        <v>10.125</v>
      </c>
    </row>
    <row r="2799" spans="1:31" x14ac:dyDescent="0.35">
      <c r="A2799" t="s">
        <v>2820</v>
      </c>
      <c r="B2799" t="s">
        <v>10</v>
      </c>
      <c r="C2799" t="s">
        <v>68</v>
      </c>
      <c r="D2799" t="s">
        <v>3616</v>
      </c>
      <c r="E2799" t="s">
        <v>3617</v>
      </c>
      <c r="F2799" t="str">
        <f>WORKSHEET[[#This Row],[Depart From]]&amp;"-"&amp;WORKSHEET[[#This Row],[Arrive To]]</f>
        <v>Marrakech-Lagos</v>
      </c>
      <c r="G2799" s="2">
        <v>44692</v>
      </c>
      <c r="H2799" s="2">
        <v>44719</v>
      </c>
      <c r="I2799" s="2" t="str">
        <f t="shared" si="43"/>
        <v>Delivered</v>
      </c>
      <c r="J2799" s="2" t="str">
        <f>TEXT(WORKSHEET[[#This Row],[Offloading Date]], "mmm")</f>
        <v>Jun</v>
      </c>
      <c r="K2799" s="2" t="str">
        <f>IF(OR(WORKSHEET[[#This Row],[Year]]="", ISBLANK(WORKSHEET[[#This Row],[Year]]), WORKSHEET[[#This Row],[Year]]="null"), "Exclude", "Include")</f>
        <v>Include</v>
      </c>
      <c r="L2799" t="s">
        <v>16</v>
      </c>
      <c r="M2799" t="s">
        <v>12</v>
      </c>
      <c r="N2799" t="s">
        <v>13</v>
      </c>
      <c r="O2799">
        <v>31.659369999999999</v>
      </c>
      <c r="P2799">
        <v>600</v>
      </c>
      <c r="Q2799" t="s">
        <v>14</v>
      </c>
      <c r="R2799">
        <f>P2799 * _xll.XLOOKUP(Q2799,CALCULATION!$A$15:$A$17, CALCULATION!$B$15:$B$17 )</f>
        <v>600</v>
      </c>
      <c r="S2799" s="5">
        <f>O2799*P2799*_xll.XLOOKUP(Q2799,CALCULATION!$A$15:$A$17, CALCULATION!$B$15:$B$17)</f>
        <v>18995.621999999999</v>
      </c>
      <c r="T2799">
        <v>300</v>
      </c>
      <c r="U2799" t="s">
        <v>14</v>
      </c>
      <c r="V2799">
        <f>T2799 * _xll.XLOOKUP(U2799,CALCULATION!$A$15:$A$17, CALCULATION!$B$15:$B$17 )</f>
        <v>300</v>
      </c>
      <c r="W2799" s="5">
        <f>O2799*T2799*_xll.XLOOKUP(U2799,CALCULATION!$A$15:$A$17, CALCULATION!$B$15:$B$17)</f>
        <v>9497.8109999999997</v>
      </c>
      <c r="X2799" s="5">
        <f>WORKSHEET[[#This Row],[Clients Total Cost]] / WORKSHEET[[#This Row],[Clients Rate per T2 (USD)]]</f>
        <v>31.659369999999999</v>
      </c>
      <c r="Y2799" s="5">
        <f>WORKSHEET[[#This Row],[Clients Rate per T2 (USD)]] - WORKSHEET[[#This Row],[Supplier Rate Per t2 (USD)]]</f>
        <v>300</v>
      </c>
      <c r="Z2799" s="5">
        <f>WORKSHEET[[#This Row],[Profit Per T]] * WORKSHEET[[#This Row],[Weight]]</f>
        <v>9497.8109999999997</v>
      </c>
      <c r="AA2799">
        <v>1</v>
      </c>
      <c r="AB2799" s="1">
        <v>4.05</v>
      </c>
      <c r="AC2799" s="1">
        <v>2.7</v>
      </c>
      <c r="AD2799" s="1">
        <v>3.375</v>
      </c>
      <c r="AE2799" s="1">
        <f>WORKSHEET[[#This Row],[Delay at toll gate in days]] +WORKSHEET[[#This Row],[Delay at workshop in days]] +WORKSHEET[[#This Row],[Delay at border in days]]</f>
        <v>10.125</v>
      </c>
    </row>
    <row r="2800" spans="1:31" x14ac:dyDescent="0.35">
      <c r="A2800" t="s">
        <v>2821</v>
      </c>
      <c r="B2800" t="s">
        <v>10</v>
      </c>
      <c r="C2800" t="s">
        <v>68</v>
      </c>
      <c r="D2800" t="s">
        <v>3615</v>
      </c>
      <c r="E2800" t="s">
        <v>3612</v>
      </c>
      <c r="F2800" t="str">
        <f>WORKSHEET[[#This Row],[Depart From]]&amp;"-"&amp;WORKSHEET[[#This Row],[Arrive To]]</f>
        <v>Mombasa-Victoria</v>
      </c>
      <c r="G2800" s="2">
        <v>44692</v>
      </c>
      <c r="H2800" s="2">
        <v>44714</v>
      </c>
      <c r="I2800" s="2" t="str">
        <f t="shared" si="43"/>
        <v>Delivered</v>
      </c>
      <c r="J2800" s="2" t="str">
        <f>TEXT(WORKSHEET[[#This Row],[Offloading Date]], "mmm")</f>
        <v>Jun</v>
      </c>
      <c r="K2800" s="2" t="str">
        <f>IF(OR(WORKSHEET[[#This Row],[Year]]="", ISBLANK(WORKSHEET[[#This Row],[Year]]), WORKSHEET[[#This Row],[Year]]="null"), "Exclude", "Include")</f>
        <v>Include</v>
      </c>
      <c r="L2800" t="s">
        <v>16</v>
      </c>
      <c r="M2800" t="s">
        <v>12</v>
      </c>
      <c r="N2800" t="s">
        <v>13</v>
      </c>
      <c r="O2800">
        <v>26.493950000000002</v>
      </c>
      <c r="P2800">
        <v>600</v>
      </c>
      <c r="Q2800" t="s">
        <v>14</v>
      </c>
      <c r="R2800">
        <f>P2800 * _xll.XLOOKUP(Q2800,CALCULATION!$A$15:$A$17, CALCULATION!$B$15:$B$17 )</f>
        <v>600</v>
      </c>
      <c r="S2800" s="5">
        <f>O2800*P2800*_xll.XLOOKUP(Q2800,CALCULATION!$A$15:$A$17, CALCULATION!$B$15:$B$17)</f>
        <v>15896.37</v>
      </c>
      <c r="T2800">
        <v>300</v>
      </c>
      <c r="U2800" t="s">
        <v>14</v>
      </c>
      <c r="V2800">
        <f>T2800 * _xll.XLOOKUP(U2800,CALCULATION!$A$15:$A$17, CALCULATION!$B$15:$B$17 )</f>
        <v>300</v>
      </c>
      <c r="W2800" s="5">
        <f>O2800*T2800*_xll.XLOOKUP(U2800,CALCULATION!$A$15:$A$17, CALCULATION!$B$15:$B$17)</f>
        <v>7948.1850000000004</v>
      </c>
      <c r="X2800" s="5">
        <f>WORKSHEET[[#This Row],[Clients Total Cost]] / WORKSHEET[[#This Row],[Clients Rate per T2 (USD)]]</f>
        <v>26.493950000000002</v>
      </c>
      <c r="Y2800" s="5">
        <f>WORKSHEET[[#This Row],[Clients Rate per T2 (USD)]] - WORKSHEET[[#This Row],[Supplier Rate Per t2 (USD)]]</f>
        <v>300</v>
      </c>
      <c r="Z2800" s="5">
        <f>WORKSHEET[[#This Row],[Profit Per T]] * WORKSHEET[[#This Row],[Weight]]</f>
        <v>7948.1850000000004</v>
      </c>
      <c r="AA2800">
        <v>1</v>
      </c>
      <c r="AB2800" s="1">
        <v>3.3</v>
      </c>
      <c r="AC2800" s="1">
        <v>2.2000000000000002</v>
      </c>
      <c r="AD2800" s="1">
        <v>2.75</v>
      </c>
      <c r="AE2800" s="1">
        <f>WORKSHEET[[#This Row],[Delay at toll gate in days]] +WORKSHEET[[#This Row],[Delay at workshop in days]] +WORKSHEET[[#This Row],[Delay at border in days]]</f>
        <v>8.25</v>
      </c>
    </row>
    <row r="2801" spans="1:31" x14ac:dyDescent="0.35">
      <c r="A2801" t="s">
        <v>2822</v>
      </c>
      <c r="B2801" t="s">
        <v>10</v>
      </c>
      <c r="C2801" t="s">
        <v>68</v>
      </c>
      <c r="D2801" t="s">
        <v>3615</v>
      </c>
      <c r="E2801" t="s">
        <v>3613</v>
      </c>
      <c r="F2801" t="str">
        <f>WORKSHEET[[#This Row],[Depart From]]&amp;"-"&amp;WORKSHEET[[#This Row],[Arrive To]]</f>
        <v>Mombasa-Sanaa</v>
      </c>
      <c r="G2801" s="2">
        <v>44692</v>
      </c>
      <c r="H2801" s="2">
        <v>44733</v>
      </c>
      <c r="I2801" s="2" t="str">
        <f t="shared" si="43"/>
        <v>Delivered</v>
      </c>
      <c r="J2801" s="2" t="str">
        <f>TEXT(WORKSHEET[[#This Row],[Offloading Date]], "mmm")</f>
        <v>Jun</v>
      </c>
      <c r="K2801" s="2" t="str">
        <f>IF(OR(WORKSHEET[[#This Row],[Year]]="", ISBLANK(WORKSHEET[[#This Row],[Year]]), WORKSHEET[[#This Row],[Year]]="null"), "Exclude", "Include")</f>
        <v>Include</v>
      </c>
      <c r="L2801" t="s">
        <v>16</v>
      </c>
      <c r="M2801" t="s">
        <v>12</v>
      </c>
      <c r="N2801" t="s">
        <v>13</v>
      </c>
      <c r="O2801">
        <v>22.405860000000001</v>
      </c>
      <c r="P2801">
        <v>600</v>
      </c>
      <c r="Q2801" t="s">
        <v>14</v>
      </c>
      <c r="R2801">
        <f>P2801 * _xll.XLOOKUP(Q2801,CALCULATION!$A$15:$A$17, CALCULATION!$B$15:$B$17 )</f>
        <v>600</v>
      </c>
      <c r="S2801" s="5">
        <f>O2801*P2801*_xll.XLOOKUP(Q2801,CALCULATION!$A$15:$A$17, CALCULATION!$B$15:$B$17)</f>
        <v>13443.516</v>
      </c>
      <c r="T2801">
        <v>300</v>
      </c>
      <c r="U2801" t="s">
        <v>14</v>
      </c>
      <c r="V2801">
        <f>T2801 * _xll.XLOOKUP(U2801,CALCULATION!$A$15:$A$17, CALCULATION!$B$15:$B$17 )</f>
        <v>300</v>
      </c>
      <c r="W2801" s="5">
        <f>O2801*T2801*_xll.XLOOKUP(U2801,CALCULATION!$A$15:$A$17, CALCULATION!$B$15:$B$17)</f>
        <v>6721.7579999999998</v>
      </c>
      <c r="X2801" s="5">
        <f>WORKSHEET[[#This Row],[Clients Total Cost]] / WORKSHEET[[#This Row],[Clients Rate per T2 (USD)]]</f>
        <v>22.405860000000001</v>
      </c>
      <c r="Y2801" s="5">
        <f>WORKSHEET[[#This Row],[Clients Rate per T2 (USD)]] - WORKSHEET[[#This Row],[Supplier Rate Per t2 (USD)]]</f>
        <v>300</v>
      </c>
      <c r="Z2801" s="5">
        <f>WORKSHEET[[#This Row],[Profit Per T]] * WORKSHEET[[#This Row],[Weight]]</f>
        <v>6721.7579999999998</v>
      </c>
      <c r="AA2801">
        <v>1</v>
      </c>
      <c r="AB2801" s="1">
        <v>6.1499999999999995</v>
      </c>
      <c r="AC2801" s="1">
        <v>4.1000000000000005</v>
      </c>
      <c r="AD2801" s="1">
        <v>5.125</v>
      </c>
      <c r="AE2801" s="1">
        <f>WORKSHEET[[#This Row],[Delay at toll gate in days]] +WORKSHEET[[#This Row],[Delay at workshop in days]] +WORKSHEET[[#This Row],[Delay at border in days]]</f>
        <v>15.375</v>
      </c>
    </row>
    <row r="2802" spans="1:31" x14ac:dyDescent="0.35">
      <c r="A2802" t="s">
        <v>2823</v>
      </c>
      <c r="B2802" t="s">
        <v>10</v>
      </c>
      <c r="C2802" t="s">
        <v>68</v>
      </c>
      <c r="D2802" t="s">
        <v>3611</v>
      </c>
      <c r="E2802" t="s">
        <v>3613</v>
      </c>
      <c r="F2802" t="str">
        <f>WORKSHEET[[#This Row],[Depart From]]&amp;"-"&amp;WORKSHEET[[#This Row],[Arrive To]]</f>
        <v>Mogadishu-Sanaa</v>
      </c>
      <c r="G2802" s="2">
        <v>44692</v>
      </c>
      <c r="H2802" s="2">
        <v>44722</v>
      </c>
      <c r="I2802" s="2" t="str">
        <f t="shared" si="43"/>
        <v>Delivered</v>
      </c>
      <c r="J2802" s="2" t="str">
        <f>TEXT(WORKSHEET[[#This Row],[Offloading Date]], "mmm")</f>
        <v>Jun</v>
      </c>
      <c r="K2802" s="2" t="str">
        <f>IF(OR(WORKSHEET[[#This Row],[Year]]="", ISBLANK(WORKSHEET[[#This Row],[Year]]), WORKSHEET[[#This Row],[Year]]="null"), "Exclude", "Include")</f>
        <v>Include</v>
      </c>
      <c r="L2802" t="s">
        <v>16</v>
      </c>
      <c r="M2802" t="s">
        <v>12</v>
      </c>
      <c r="N2802" t="s">
        <v>13</v>
      </c>
      <c r="O2802">
        <v>21.168800000000001</v>
      </c>
      <c r="P2802">
        <v>600</v>
      </c>
      <c r="Q2802" t="s">
        <v>14</v>
      </c>
      <c r="R2802">
        <f>P2802 * _xll.XLOOKUP(Q2802,CALCULATION!$A$15:$A$17, CALCULATION!$B$15:$B$17 )</f>
        <v>600</v>
      </c>
      <c r="S2802" s="5">
        <f>O2802*P2802*_xll.XLOOKUP(Q2802,CALCULATION!$A$15:$A$17, CALCULATION!$B$15:$B$17)</f>
        <v>12701.28</v>
      </c>
      <c r="T2802">
        <v>300</v>
      </c>
      <c r="U2802" t="s">
        <v>14</v>
      </c>
      <c r="V2802">
        <f>T2802 * _xll.XLOOKUP(U2802,CALCULATION!$A$15:$A$17, CALCULATION!$B$15:$B$17 )</f>
        <v>300</v>
      </c>
      <c r="W2802" s="5">
        <f>O2802*T2802*_xll.XLOOKUP(U2802,CALCULATION!$A$15:$A$17, CALCULATION!$B$15:$B$17)</f>
        <v>6350.64</v>
      </c>
      <c r="X2802" s="5">
        <f>WORKSHEET[[#This Row],[Clients Total Cost]] / WORKSHEET[[#This Row],[Clients Rate per T2 (USD)]]</f>
        <v>21.168800000000001</v>
      </c>
      <c r="Y2802" s="5">
        <f>WORKSHEET[[#This Row],[Clients Rate per T2 (USD)]] - WORKSHEET[[#This Row],[Supplier Rate Per t2 (USD)]]</f>
        <v>300</v>
      </c>
      <c r="Z2802" s="5">
        <f>WORKSHEET[[#This Row],[Profit Per T]] * WORKSHEET[[#This Row],[Weight]]</f>
        <v>6350.64</v>
      </c>
      <c r="AA2802">
        <v>1</v>
      </c>
      <c r="AB2802" s="1">
        <v>4.5</v>
      </c>
      <c r="AC2802" s="1">
        <v>3</v>
      </c>
      <c r="AD2802" s="1">
        <v>3.75</v>
      </c>
      <c r="AE2802" s="1">
        <f>WORKSHEET[[#This Row],[Delay at toll gate in days]] +WORKSHEET[[#This Row],[Delay at workshop in days]] +WORKSHEET[[#This Row],[Delay at border in days]]</f>
        <v>11.25</v>
      </c>
    </row>
    <row r="2803" spans="1:31" x14ac:dyDescent="0.35">
      <c r="A2803" t="s">
        <v>2824</v>
      </c>
      <c r="B2803" t="s">
        <v>10</v>
      </c>
      <c r="C2803" t="s">
        <v>68</v>
      </c>
      <c r="D2803" t="s">
        <v>3619</v>
      </c>
      <c r="E2803" t="s">
        <v>3617</v>
      </c>
      <c r="F2803" t="str">
        <f>WORKSHEET[[#This Row],[Depart From]]&amp;"-"&amp;WORKSHEET[[#This Row],[Arrive To]]</f>
        <v>Addis Ababa-Lagos</v>
      </c>
      <c r="G2803" s="2">
        <v>44693</v>
      </c>
      <c r="H2803" s="2">
        <v>44719</v>
      </c>
      <c r="I2803" s="2" t="str">
        <f t="shared" si="43"/>
        <v>Delivered</v>
      </c>
      <c r="J2803" s="2" t="str">
        <f>TEXT(WORKSHEET[[#This Row],[Offloading Date]], "mmm")</f>
        <v>Jun</v>
      </c>
      <c r="K2803" s="2" t="str">
        <f>IF(OR(WORKSHEET[[#This Row],[Year]]="", ISBLANK(WORKSHEET[[#This Row],[Year]]), WORKSHEET[[#This Row],[Year]]="null"), "Exclude", "Include")</f>
        <v>Include</v>
      </c>
      <c r="L2803" t="s">
        <v>16</v>
      </c>
      <c r="M2803" t="s">
        <v>12</v>
      </c>
      <c r="N2803" t="s">
        <v>13</v>
      </c>
      <c r="O2803">
        <v>30.53895</v>
      </c>
      <c r="P2803">
        <v>600</v>
      </c>
      <c r="Q2803" t="s">
        <v>14</v>
      </c>
      <c r="R2803">
        <f>P2803 * _xll.XLOOKUP(Q2803,CALCULATION!$A$15:$A$17, CALCULATION!$B$15:$B$17 )</f>
        <v>600</v>
      </c>
      <c r="S2803" s="5">
        <f>O2803*P2803*_xll.XLOOKUP(Q2803,CALCULATION!$A$15:$A$17, CALCULATION!$B$15:$B$17)</f>
        <v>18323.37</v>
      </c>
      <c r="T2803">
        <v>300</v>
      </c>
      <c r="U2803" t="s">
        <v>14</v>
      </c>
      <c r="V2803">
        <f>T2803 * _xll.XLOOKUP(U2803,CALCULATION!$A$15:$A$17, CALCULATION!$B$15:$B$17 )</f>
        <v>300</v>
      </c>
      <c r="W2803" s="5">
        <f>O2803*T2803*_xll.XLOOKUP(U2803,CALCULATION!$A$15:$A$17, CALCULATION!$B$15:$B$17)</f>
        <v>9161.6849999999995</v>
      </c>
      <c r="X2803" s="5">
        <f>WORKSHEET[[#This Row],[Clients Total Cost]] / WORKSHEET[[#This Row],[Clients Rate per T2 (USD)]]</f>
        <v>30.53895</v>
      </c>
      <c r="Y2803" s="5">
        <f>WORKSHEET[[#This Row],[Clients Rate per T2 (USD)]] - WORKSHEET[[#This Row],[Supplier Rate Per t2 (USD)]]</f>
        <v>300</v>
      </c>
      <c r="Z2803" s="5">
        <f>WORKSHEET[[#This Row],[Profit Per T]] * WORKSHEET[[#This Row],[Weight]]</f>
        <v>9161.6849999999995</v>
      </c>
      <c r="AA2803">
        <v>1</v>
      </c>
      <c r="AB2803" s="1">
        <v>3.9</v>
      </c>
      <c r="AC2803" s="1">
        <v>2.6</v>
      </c>
      <c r="AD2803" s="1">
        <v>3.25</v>
      </c>
      <c r="AE2803" s="1">
        <f>WORKSHEET[[#This Row],[Delay at toll gate in days]] +WORKSHEET[[#This Row],[Delay at workshop in days]] +WORKSHEET[[#This Row],[Delay at border in days]]</f>
        <v>9.75</v>
      </c>
    </row>
    <row r="2804" spans="1:31" x14ac:dyDescent="0.35">
      <c r="A2804" t="s">
        <v>2825</v>
      </c>
      <c r="B2804" t="s">
        <v>10</v>
      </c>
      <c r="C2804" t="s">
        <v>68</v>
      </c>
      <c r="D2804" t="s">
        <v>3616</v>
      </c>
      <c r="E2804" t="s">
        <v>3612</v>
      </c>
      <c r="F2804" t="str">
        <f>WORKSHEET[[#This Row],[Depart From]]&amp;"-"&amp;WORKSHEET[[#This Row],[Arrive To]]</f>
        <v>Marrakech-Victoria</v>
      </c>
      <c r="G2804" s="2">
        <v>44692</v>
      </c>
      <c r="H2804" s="2">
        <v>44719</v>
      </c>
      <c r="I2804" s="2" t="str">
        <f t="shared" si="43"/>
        <v>Delivered</v>
      </c>
      <c r="J2804" s="2" t="str">
        <f>TEXT(WORKSHEET[[#This Row],[Offloading Date]], "mmm")</f>
        <v>Jun</v>
      </c>
      <c r="K2804" s="2" t="str">
        <f>IF(OR(WORKSHEET[[#This Row],[Year]]="", ISBLANK(WORKSHEET[[#This Row],[Year]]), WORKSHEET[[#This Row],[Year]]="null"), "Exclude", "Include")</f>
        <v>Include</v>
      </c>
      <c r="L2804" t="s">
        <v>16</v>
      </c>
      <c r="M2804" t="s">
        <v>12</v>
      </c>
      <c r="N2804" t="s">
        <v>13</v>
      </c>
      <c r="O2804">
        <v>25.912459999999999</v>
      </c>
      <c r="P2804">
        <v>600</v>
      </c>
      <c r="Q2804" t="s">
        <v>14</v>
      </c>
      <c r="R2804">
        <f>P2804 * _xll.XLOOKUP(Q2804,CALCULATION!$A$15:$A$17, CALCULATION!$B$15:$B$17 )</f>
        <v>600</v>
      </c>
      <c r="S2804" s="5">
        <f>O2804*P2804*_xll.XLOOKUP(Q2804,CALCULATION!$A$15:$A$17, CALCULATION!$B$15:$B$17)</f>
        <v>15547.475999999999</v>
      </c>
      <c r="T2804">
        <v>300</v>
      </c>
      <c r="U2804" t="s">
        <v>14</v>
      </c>
      <c r="V2804">
        <f>T2804 * _xll.XLOOKUP(U2804,CALCULATION!$A$15:$A$17, CALCULATION!$B$15:$B$17 )</f>
        <v>300</v>
      </c>
      <c r="W2804" s="5">
        <f>O2804*T2804*_xll.XLOOKUP(U2804,CALCULATION!$A$15:$A$17, CALCULATION!$B$15:$B$17)</f>
        <v>7773.7379999999994</v>
      </c>
      <c r="X2804" s="5">
        <f>WORKSHEET[[#This Row],[Clients Total Cost]] / WORKSHEET[[#This Row],[Clients Rate per T2 (USD)]]</f>
        <v>25.912459999999999</v>
      </c>
      <c r="Y2804" s="5">
        <f>WORKSHEET[[#This Row],[Clients Rate per T2 (USD)]] - WORKSHEET[[#This Row],[Supplier Rate Per t2 (USD)]]</f>
        <v>300</v>
      </c>
      <c r="Z2804" s="5">
        <f>WORKSHEET[[#This Row],[Profit Per T]] * WORKSHEET[[#This Row],[Weight]]</f>
        <v>7773.7379999999994</v>
      </c>
      <c r="AA2804">
        <v>1</v>
      </c>
      <c r="AB2804" s="1">
        <v>4.05</v>
      </c>
      <c r="AC2804" s="1">
        <v>2.7</v>
      </c>
      <c r="AD2804" s="1">
        <v>3.375</v>
      </c>
      <c r="AE2804" s="1">
        <f>WORKSHEET[[#This Row],[Delay at toll gate in days]] +WORKSHEET[[#This Row],[Delay at workshop in days]] +WORKSHEET[[#This Row],[Delay at border in days]]</f>
        <v>10.125</v>
      </c>
    </row>
    <row r="2805" spans="1:31" x14ac:dyDescent="0.35">
      <c r="A2805" t="s">
        <v>2826</v>
      </c>
      <c r="B2805" t="s">
        <v>10</v>
      </c>
      <c r="C2805" t="s">
        <v>68</v>
      </c>
      <c r="D2805" t="s">
        <v>3620</v>
      </c>
      <c r="E2805" t="s">
        <v>3612</v>
      </c>
      <c r="F2805" t="str">
        <f>WORKSHEET[[#This Row],[Depart From]]&amp;"-"&amp;WORKSHEET[[#This Row],[Arrive To]]</f>
        <v>Zanzibar-Victoria</v>
      </c>
      <c r="G2805" s="2">
        <v>44691</v>
      </c>
      <c r="H2805" s="2">
        <v>44714</v>
      </c>
      <c r="I2805" s="2" t="str">
        <f t="shared" si="43"/>
        <v>Delivered</v>
      </c>
      <c r="J2805" s="2" t="str">
        <f>TEXT(WORKSHEET[[#This Row],[Offloading Date]], "mmm")</f>
        <v>Jun</v>
      </c>
      <c r="K2805" s="2" t="str">
        <f>IF(OR(WORKSHEET[[#This Row],[Year]]="", ISBLANK(WORKSHEET[[#This Row],[Year]]), WORKSHEET[[#This Row],[Year]]="null"), "Exclude", "Include")</f>
        <v>Include</v>
      </c>
      <c r="L2805" t="s">
        <v>16</v>
      </c>
      <c r="M2805" t="s">
        <v>12</v>
      </c>
      <c r="N2805" t="s">
        <v>13</v>
      </c>
      <c r="O2805">
        <v>29.6221</v>
      </c>
      <c r="P2805">
        <v>600</v>
      </c>
      <c r="Q2805" t="s">
        <v>14</v>
      </c>
      <c r="R2805">
        <f>P2805 * _xll.XLOOKUP(Q2805,CALCULATION!$A$15:$A$17, CALCULATION!$B$15:$B$17 )</f>
        <v>600</v>
      </c>
      <c r="S2805" s="5">
        <f>O2805*P2805*_xll.XLOOKUP(Q2805,CALCULATION!$A$15:$A$17, CALCULATION!$B$15:$B$17)</f>
        <v>17773.259999999998</v>
      </c>
      <c r="T2805">
        <v>300</v>
      </c>
      <c r="U2805" t="s">
        <v>14</v>
      </c>
      <c r="V2805">
        <f>T2805 * _xll.XLOOKUP(U2805,CALCULATION!$A$15:$A$17, CALCULATION!$B$15:$B$17 )</f>
        <v>300</v>
      </c>
      <c r="W2805" s="5">
        <f>O2805*T2805*_xll.XLOOKUP(U2805,CALCULATION!$A$15:$A$17, CALCULATION!$B$15:$B$17)</f>
        <v>8886.6299999999992</v>
      </c>
      <c r="X2805" s="5">
        <f>WORKSHEET[[#This Row],[Clients Total Cost]] / WORKSHEET[[#This Row],[Clients Rate per T2 (USD)]]</f>
        <v>29.622099999999996</v>
      </c>
      <c r="Y2805" s="5">
        <f>WORKSHEET[[#This Row],[Clients Rate per T2 (USD)]] - WORKSHEET[[#This Row],[Supplier Rate Per t2 (USD)]]</f>
        <v>300</v>
      </c>
      <c r="Z2805" s="5">
        <f>WORKSHEET[[#This Row],[Profit Per T]] * WORKSHEET[[#This Row],[Weight]]</f>
        <v>8886.6299999999992</v>
      </c>
      <c r="AA2805">
        <v>1</v>
      </c>
      <c r="AB2805" s="1">
        <v>3.4499999999999997</v>
      </c>
      <c r="AC2805" s="1">
        <v>2.3000000000000003</v>
      </c>
      <c r="AD2805" s="1">
        <v>2.875</v>
      </c>
      <c r="AE2805" s="1">
        <f>WORKSHEET[[#This Row],[Delay at toll gate in days]] +WORKSHEET[[#This Row],[Delay at workshop in days]] +WORKSHEET[[#This Row],[Delay at border in days]]</f>
        <v>8.625</v>
      </c>
    </row>
    <row r="2806" spans="1:31" x14ac:dyDescent="0.35">
      <c r="A2806" t="s">
        <v>2827</v>
      </c>
      <c r="B2806" t="s">
        <v>10</v>
      </c>
      <c r="C2806" t="s">
        <v>68</v>
      </c>
      <c r="D2806" t="s">
        <v>3620</v>
      </c>
      <c r="E2806" t="s">
        <v>3613</v>
      </c>
      <c r="F2806" t="str">
        <f>WORKSHEET[[#This Row],[Depart From]]&amp;"-"&amp;WORKSHEET[[#This Row],[Arrive To]]</f>
        <v>Zanzibar-Sanaa</v>
      </c>
      <c r="G2806" s="2">
        <v>44691</v>
      </c>
      <c r="H2806" s="2">
        <v>44719</v>
      </c>
      <c r="I2806" s="2" t="str">
        <f t="shared" si="43"/>
        <v>Delivered</v>
      </c>
      <c r="J2806" s="2" t="str">
        <f>TEXT(WORKSHEET[[#This Row],[Offloading Date]], "mmm")</f>
        <v>Jun</v>
      </c>
      <c r="K2806" s="2" t="str">
        <f>IF(OR(WORKSHEET[[#This Row],[Year]]="", ISBLANK(WORKSHEET[[#This Row],[Year]]), WORKSHEET[[#This Row],[Year]]="null"), "Exclude", "Include")</f>
        <v>Include</v>
      </c>
      <c r="L2806" t="s">
        <v>16</v>
      </c>
      <c r="M2806" t="s">
        <v>12</v>
      </c>
      <c r="N2806" t="s">
        <v>13</v>
      </c>
      <c r="O2806">
        <v>28.590119999999999</v>
      </c>
      <c r="P2806">
        <v>600</v>
      </c>
      <c r="Q2806" t="s">
        <v>14</v>
      </c>
      <c r="R2806">
        <f>P2806 * _xll.XLOOKUP(Q2806,CALCULATION!$A$15:$A$17, CALCULATION!$B$15:$B$17 )</f>
        <v>600</v>
      </c>
      <c r="S2806" s="5">
        <f>O2806*P2806*_xll.XLOOKUP(Q2806,CALCULATION!$A$15:$A$17, CALCULATION!$B$15:$B$17)</f>
        <v>17154.072</v>
      </c>
      <c r="T2806">
        <v>300</v>
      </c>
      <c r="U2806" t="s">
        <v>14</v>
      </c>
      <c r="V2806">
        <f>T2806 * _xll.XLOOKUP(U2806,CALCULATION!$A$15:$A$17, CALCULATION!$B$15:$B$17 )</f>
        <v>300</v>
      </c>
      <c r="W2806" s="5">
        <f>O2806*T2806*_xll.XLOOKUP(U2806,CALCULATION!$A$15:$A$17, CALCULATION!$B$15:$B$17)</f>
        <v>8577.0360000000001</v>
      </c>
      <c r="X2806" s="5">
        <f>WORKSHEET[[#This Row],[Clients Total Cost]] / WORKSHEET[[#This Row],[Clients Rate per T2 (USD)]]</f>
        <v>28.590119999999999</v>
      </c>
      <c r="Y2806" s="5">
        <f>WORKSHEET[[#This Row],[Clients Rate per T2 (USD)]] - WORKSHEET[[#This Row],[Supplier Rate Per t2 (USD)]]</f>
        <v>300</v>
      </c>
      <c r="Z2806" s="5">
        <f>WORKSHEET[[#This Row],[Profit Per T]] * WORKSHEET[[#This Row],[Weight]]</f>
        <v>8577.0360000000001</v>
      </c>
      <c r="AA2806">
        <v>1</v>
      </c>
      <c r="AB2806" s="1">
        <v>4.2</v>
      </c>
      <c r="AC2806" s="1">
        <v>2.8000000000000003</v>
      </c>
      <c r="AD2806" s="1">
        <v>3.5</v>
      </c>
      <c r="AE2806" s="1">
        <f>WORKSHEET[[#This Row],[Delay at toll gate in days]] +WORKSHEET[[#This Row],[Delay at workshop in days]] +WORKSHEET[[#This Row],[Delay at border in days]]</f>
        <v>10.5</v>
      </c>
    </row>
    <row r="2807" spans="1:31" x14ac:dyDescent="0.35">
      <c r="A2807" t="s">
        <v>2828</v>
      </c>
      <c r="B2807" t="s">
        <v>10</v>
      </c>
      <c r="C2807" t="s">
        <v>68</v>
      </c>
      <c r="D2807" t="s">
        <v>3620</v>
      </c>
      <c r="E2807" t="s">
        <v>3612</v>
      </c>
      <c r="F2807" t="str">
        <f>WORKSHEET[[#This Row],[Depart From]]&amp;"-"&amp;WORKSHEET[[#This Row],[Arrive To]]</f>
        <v>Zanzibar-Victoria</v>
      </c>
      <c r="G2807" s="2">
        <v>44740</v>
      </c>
      <c r="H2807" s="2">
        <v>44769</v>
      </c>
      <c r="I2807" s="2" t="str">
        <f t="shared" si="43"/>
        <v>Delivered</v>
      </c>
      <c r="J2807" s="2" t="str">
        <f>TEXT(WORKSHEET[[#This Row],[Offloading Date]], "mmm")</f>
        <v>Jul</v>
      </c>
      <c r="K2807" s="2" t="str">
        <f>IF(OR(WORKSHEET[[#This Row],[Year]]="", ISBLANK(WORKSHEET[[#This Row],[Year]]), WORKSHEET[[#This Row],[Year]]="null"), "Exclude", "Include")</f>
        <v>Include</v>
      </c>
      <c r="L2807" t="s">
        <v>12</v>
      </c>
      <c r="M2807" t="s">
        <v>12</v>
      </c>
      <c r="N2807" t="s">
        <v>13</v>
      </c>
      <c r="O2807">
        <v>9.6059999999999999</v>
      </c>
      <c r="P2807">
        <v>600</v>
      </c>
      <c r="Q2807" t="s">
        <v>14</v>
      </c>
      <c r="R2807">
        <f>P2807 * _xll.XLOOKUP(Q2807,CALCULATION!$A$15:$A$17, CALCULATION!$B$15:$B$17 )</f>
        <v>600</v>
      </c>
      <c r="S2807" s="5">
        <f>O2807*P2807*_xll.XLOOKUP(Q2807,CALCULATION!$A$15:$A$17, CALCULATION!$B$15:$B$17)</f>
        <v>5763.6</v>
      </c>
      <c r="T2807">
        <v>300</v>
      </c>
      <c r="U2807" t="s">
        <v>14</v>
      </c>
      <c r="V2807">
        <f>T2807 * _xll.XLOOKUP(U2807,CALCULATION!$A$15:$A$17, CALCULATION!$B$15:$B$17 )</f>
        <v>300</v>
      </c>
      <c r="W2807" s="5">
        <f>O2807*T2807*_xll.XLOOKUP(U2807,CALCULATION!$A$15:$A$17, CALCULATION!$B$15:$B$17)</f>
        <v>2881.8</v>
      </c>
      <c r="X2807" s="5">
        <f>WORKSHEET[[#This Row],[Clients Total Cost]] / WORKSHEET[[#This Row],[Clients Rate per T2 (USD)]]</f>
        <v>9.6059999999999999</v>
      </c>
      <c r="Y2807" s="5">
        <f>WORKSHEET[[#This Row],[Clients Rate per T2 (USD)]] - WORKSHEET[[#This Row],[Supplier Rate Per t2 (USD)]]</f>
        <v>300</v>
      </c>
      <c r="Z2807" s="5">
        <f>WORKSHEET[[#This Row],[Profit Per T]] * WORKSHEET[[#This Row],[Weight]]</f>
        <v>2881.8</v>
      </c>
      <c r="AA2807">
        <v>1</v>
      </c>
      <c r="AB2807" s="1">
        <v>4.3499999999999996</v>
      </c>
      <c r="AC2807" s="1">
        <v>2.9000000000000004</v>
      </c>
      <c r="AD2807" s="1">
        <v>3.625</v>
      </c>
      <c r="AE2807" s="1">
        <f>WORKSHEET[[#This Row],[Delay at toll gate in days]] +WORKSHEET[[#This Row],[Delay at workshop in days]] +WORKSHEET[[#This Row],[Delay at border in days]]</f>
        <v>10.875</v>
      </c>
    </row>
    <row r="2808" spans="1:31" x14ac:dyDescent="0.35">
      <c r="A2808" t="s">
        <v>2829</v>
      </c>
      <c r="B2808" t="s">
        <v>10</v>
      </c>
      <c r="C2808" t="s">
        <v>68</v>
      </c>
      <c r="D2808" t="s">
        <v>3615</v>
      </c>
      <c r="E2808" t="s">
        <v>3617</v>
      </c>
      <c r="F2808" t="str">
        <f>WORKSHEET[[#This Row],[Depart From]]&amp;"-"&amp;WORKSHEET[[#This Row],[Arrive To]]</f>
        <v>Mombasa-Lagos</v>
      </c>
      <c r="G2808" s="2">
        <v>44740</v>
      </c>
      <c r="H2808" s="2">
        <v>44769</v>
      </c>
      <c r="I2808" s="2" t="str">
        <f t="shared" si="43"/>
        <v>Delivered</v>
      </c>
      <c r="J2808" s="2" t="str">
        <f>TEXT(WORKSHEET[[#This Row],[Offloading Date]], "mmm")</f>
        <v>Jul</v>
      </c>
      <c r="K2808" s="2" t="str">
        <f>IF(OR(WORKSHEET[[#This Row],[Year]]="", ISBLANK(WORKSHEET[[#This Row],[Year]]), WORKSHEET[[#This Row],[Year]]="null"), "Exclude", "Include")</f>
        <v>Include</v>
      </c>
      <c r="L2808" t="s">
        <v>12</v>
      </c>
      <c r="M2808" t="s">
        <v>12</v>
      </c>
      <c r="N2808" t="s">
        <v>13</v>
      </c>
      <c r="O2808">
        <v>9.6059999999999999</v>
      </c>
      <c r="P2808">
        <v>600</v>
      </c>
      <c r="Q2808" t="s">
        <v>14</v>
      </c>
      <c r="R2808">
        <f>P2808 * _xll.XLOOKUP(Q2808,CALCULATION!$A$15:$A$17, CALCULATION!$B$15:$B$17 )</f>
        <v>600</v>
      </c>
      <c r="S2808" s="5">
        <f>O2808*P2808*_xll.XLOOKUP(Q2808,CALCULATION!$A$15:$A$17, CALCULATION!$B$15:$B$17)</f>
        <v>5763.6</v>
      </c>
      <c r="T2808">
        <v>300</v>
      </c>
      <c r="U2808" t="s">
        <v>14</v>
      </c>
      <c r="V2808">
        <f>T2808 * _xll.XLOOKUP(U2808,CALCULATION!$A$15:$A$17, CALCULATION!$B$15:$B$17 )</f>
        <v>300</v>
      </c>
      <c r="W2808" s="5">
        <f>O2808*T2808*_xll.XLOOKUP(U2808,CALCULATION!$A$15:$A$17, CALCULATION!$B$15:$B$17)</f>
        <v>2881.8</v>
      </c>
      <c r="X2808" s="5">
        <f>WORKSHEET[[#This Row],[Clients Total Cost]] / WORKSHEET[[#This Row],[Clients Rate per T2 (USD)]]</f>
        <v>9.6059999999999999</v>
      </c>
      <c r="Y2808" s="5">
        <f>WORKSHEET[[#This Row],[Clients Rate per T2 (USD)]] - WORKSHEET[[#This Row],[Supplier Rate Per t2 (USD)]]</f>
        <v>300</v>
      </c>
      <c r="Z2808" s="5">
        <f>WORKSHEET[[#This Row],[Profit Per T]] * WORKSHEET[[#This Row],[Weight]]</f>
        <v>2881.8</v>
      </c>
      <c r="AA2808">
        <v>1</v>
      </c>
      <c r="AB2808" s="1">
        <v>4.3499999999999996</v>
      </c>
      <c r="AC2808" s="1">
        <v>2.9000000000000004</v>
      </c>
      <c r="AD2808" s="1">
        <v>3.625</v>
      </c>
      <c r="AE2808" s="1">
        <f>WORKSHEET[[#This Row],[Delay at toll gate in days]] +WORKSHEET[[#This Row],[Delay at workshop in days]] +WORKSHEET[[#This Row],[Delay at border in days]]</f>
        <v>10.875</v>
      </c>
    </row>
    <row r="2809" spans="1:31" x14ac:dyDescent="0.35">
      <c r="A2809" t="s">
        <v>2830</v>
      </c>
      <c r="B2809" t="s">
        <v>10</v>
      </c>
      <c r="C2809" t="s">
        <v>68</v>
      </c>
      <c r="D2809" t="s">
        <v>3619</v>
      </c>
      <c r="E2809" t="s">
        <v>3613</v>
      </c>
      <c r="F2809" t="str">
        <f>WORKSHEET[[#This Row],[Depart From]]&amp;"-"&amp;WORKSHEET[[#This Row],[Arrive To]]</f>
        <v>Addis Ababa-Sanaa</v>
      </c>
      <c r="G2809" s="2">
        <v>44740</v>
      </c>
      <c r="H2809" s="2">
        <v>44769</v>
      </c>
      <c r="I2809" s="2" t="str">
        <f t="shared" si="43"/>
        <v>Delivered</v>
      </c>
      <c r="J2809" s="2" t="str">
        <f>TEXT(WORKSHEET[[#This Row],[Offloading Date]], "mmm")</f>
        <v>Jul</v>
      </c>
      <c r="K2809" s="2" t="str">
        <f>IF(OR(WORKSHEET[[#This Row],[Year]]="", ISBLANK(WORKSHEET[[#This Row],[Year]]), WORKSHEET[[#This Row],[Year]]="null"), "Exclude", "Include")</f>
        <v>Include</v>
      </c>
      <c r="L2809" t="s">
        <v>12</v>
      </c>
      <c r="M2809" t="s">
        <v>12</v>
      </c>
      <c r="N2809" t="s">
        <v>13</v>
      </c>
      <c r="O2809">
        <v>9.6059999999999999</v>
      </c>
      <c r="P2809">
        <v>600</v>
      </c>
      <c r="Q2809" t="s">
        <v>14</v>
      </c>
      <c r="R2809">
        <f>P2809 * _xll.XLOOKUP(Q2809,CALCULATION!$A$15:$A$17, CALCULATION!$B$15:$B$17 )</f>
        <v>600</v>
      </c>
      <c r="S2809" s="5">
        <f>O2809*P2809*_xll.XLOOKUP(Q2809,CALCULATION!$A$15:$A$17, CALCULATION!$B$15:$B$17)</f>
        <v>5763.6</v>
      </c>
      <c r="T2809">
        <v>300</v>
      </c>
      <c r="U2809" t="s">
        <v>14</v>
      </c>
      <c r="V2809">
        <f>T2809 * _xll.XLOOKUP(U2809,CALCULATION!$A$15:$A$17, CALCULATION!$B$15:$B$17 )</f>
        <v>300</v>
      </c>
      <c r="W2809" s="5">
        <f>O2809*T2809*_xll.XLOOKUP(U2809,CALCULATION!$A$15:$A$17, CALCULATION!$B$15:$B$17)</f>
        <v>2881.8</v>
      </c>
      <c r="X2809" s="5">
        <f>WORKSHEET[[#This Row],[Clients Total Cost]] / WORKSHEET[[#This Row],[Clients Rate per T2 (USD)]]</f>
        <v>9.6059999999999999</v>
      </c>
      <c r="Y2809" s="5">
        <f>WORKSHEET[[#This Row],[Clients Rate per T2 (USD)]] - WORKSHEET[[#This Row],[Supplier Rate Per t2 (USD)]]</f>
        <v>300</v>
      </c>
      <c r="Z2809" s="5">
        <f>WORKSHEET[[#This Row],[Profit Per T]] * WORKSHEET[[#This Row],[Weight]]</f>
        <v>2881.8</v>
      </c>
      <c r="AA2809">
        <v>1</v>
      </c>
      <c r="AB2809" s="1">
        <v>4.3499999999999996</v>
      </c>
      <c r="AC2809" s="1">
        <v>2.9000000000000004</v>
      </c>
      <c r="AD2809" s="1">
        <v>3.625</v>
      </c>
      <c r="AE2809" s="1">
        <f>WORKSHEET[[#This Row],[Delay at toll gate in days]] +WORKSHEET[[#This Row],[Delay at workshop in days]] +WORKSHEET[[#This Row],[Delay at border in days]]</f>
        <v>10.875</v>
      </c>
    </row>
    <row r="2810" spans="1:31" x14ac:dyDescent="0.35">
      <c r="A2810" t="s">
        <v>2831</v>
      </c>
      <c r="B2810" t="s">
        <v>10</v>
      </c>
      <c r="C2810" t="s">
        <v>68</v>
      </c>
      <c r="D2810" t="s">
        <v>3616</v>
      </c>
      <c r="E2810" t="s">
        <v>3618</v>
      </c>
      <c r="F2810" t="str">
        <f>WORKSHEET[[#This Row],[Depart From]]&amp;"-"&amp;WORKSHEET[[#This Row],[Arrive To]]</f>
        <v>Marrakech-Tripoli</v>
      </c>
      <c r="G2810" s="2">
        <v>44701</v>
      </c>
      <c r="H2810" s="2">
        <v>44730</v>
      </c>
      <c r="I2810" s="2" t="str">
        <f t="shared" si="43"/>
        <v>Delivered</v>
      </c>
      <c r="J2810" s="2" t="str">
        <f>TEXT(WORKSHEET[[#This Row],[Offloading Date]], "mmm")</f>
        <v>Jun</v>
      </c>
      <c r="K2810" s="2" t="str">
        <f>IF(OR(WORKSHEET[[#This Row],[Year]]="", ISBLANK(WORKSHEET[[#This Row],[Year]]), WORKSHEET[[#This Row],[Year]]="null"), "Exclude", "Include")</f>
        <v>Include</v>
      </c>
      <c r="L2810" t="s">
        <v>12</v>
      </c>
      <c r="M2810" t="s">
        <v>12</v>
      </c>
      <c r="N2810" t="s">
        <v>13</v>
      </c>
      <c r="O2810">
        <v>23.765999999999998</v>
      </c>
      <c r="P2810">
        <v>600</v>
      </c>
      <c r="Q2810" t="s">
        <v>14</v>
      </c>
      <c r="R2810">
        <f>P2810 * _xll.XLOOKUP(Q2810,CALCULATION!$A$15:$A$17, CALCULATION!$B$15:$B$17 )</f>
        <v>600</v>
      </c>
      <c r="S2810" s="5">
        <f>O2810*P2810*_xll.XLOOKUP(Q2810,CALCULATION!$A$15:$A$17, CALCULATION!$B$15:$B$17)</f>
        <v>14259.599999999999</v>
      </c>
      <c r="T2810">
        <v>300</v>
      </c>
      <c r="U2810" t="s">
        <v>14</v>
      </c>
      <c r="V2810">
        <f>T2810 * _xll.XLOOKUP(U2810,CALCULATION!$A$15:$A$17, CALCULATION!$B$15:$B$17 )</f>
        <v>300</v>
      </c>
      <c r="W2810" s="5">
        <f>O2810*T2810*_xll.XLOOKUP(U2810,CALCULATION!$A$15:$A$17, CALCULATION!$B$15:$B$17)</f>
        <v>7129.7999999999993</v>
      </c>
      <c r="X2810" s="5">
        <f>WORKSHEET[[#This Row],[Clients Total Cost]] / WORKSHEET[[#This Row],[Clients Rate per T2 (USD)]]</f>
        <v>23.765999999999998</v>
      </c>
      <c r="Y2810" s="5">
        <f>WORKSHEET[[#This Row],[Clients Rate per T2 (USD)]] - WORKSHEET[[#This Row],[Supplier Rate Per t2 (USD)]]</f>
        <v>300</v>
      </c>
      <c r="Z2810" s="5">
        <f>WORKSHEET[[#This Row],[Profit Per T]] * WORKSHEET[[#This Row],[Weight]]</f>
        <v>7129.7999999999993</v>
      </c>
      <c r="AA2810">
        <v>1</v>
      </c>
      <c r="AB2810" s="1">
        <v>4.3499999999999996</v>
      </c>
      <c r="AC2810" s="1">
        <v>2.9000000000000004</v>
      </c>
      <c r="AD2810" s="1">
        <v>3.625</v>
      </c>
      <c r="AE2810" s="1">
        <f>WORKSHEET[[#This Row],[Delay at toll gate in days]] +WORKSHEET[[#This Row],[Delay at workshop in days]] +WORKSHEET[[#This Row],[Delay at border in days]]</f>
        <v>10.875</v>
      </c>
    </row>
    <row r="2811" spans="1:31" x14ac:dyDescent="0.35">
      <c r="A2811" t="s">
        <v>2832</v>
      </c>
      <c r="B2811" t="s">
        <v>10</v>
      </c>
      <c r="C2811" t="s">
        <v>68</v>
      </c>
      <c r="D2811" t="s">
        <v>3611</v>
      </c>
      <c r="E2811" t="s">
        <v>3614</v>
      </c>
      <c r="F2811" t="str">
        <f>WORKSHEET[[#This Row],[Depart From]]&amp;"-"&amp;WORKSHEET[[#This Row],[Arrive To]]</f>
        <v>Mogadishu-Alger</v>
      </c>
      <c r="G2811" s="2">
        <v>44701</v>
      </c>
      <c r="H2811" s="2">
        <v>44730</v>
      </c>
      <c r="I2811" s="2" t="str">
        <f t="shared" si="43"/>
        <v>Delivered</v>
      </c>
      <c r="J2811" s="2" t="str">
        <f>TEXT(WORKSHEET[[#This Row],[Offloading Date]], "mmm")</f>
        <v>Jun</v>
      </c>
      <c r="K2811" s="2" t="str">
        <f>IF(OR(WORKSHEET[[#This Row],[Year]]="", ISBLANK(WORKSHEET[[#This Row],[Year]]), WORKSHEET[[#This Row],[Year]]="null"), "Exclude", "Include")</f>
        <v>Include</v>
      </c>
      <c r="L2811" t="s">
        <v>12</v>
      </c>
      <c r="M2811" t="s">
        <v>12</v>
      </c>
      <c r="N2811" t="s">
        <v>13</v>
      </c>
      <c r="O2811">
        <v>23.565999999999999</v>
      </c>
      <c r="P2811">
        <v>600</v>
      </c>
      <c r="Q2811" t="s">
        <v>14</v>
      </c>
      <c r="R2811">
        <f>P2811 * _xll.XLOOKUP(Q2811,CALCULATION!$A$15:$A$17, CALCULATION!$B$15:$B$17 )</f>
        <v>600</v>
      </c>
      <c r="S2811" s="5">
        <f>O2811*P2811*_xll.XLOOKUP(Q2811,CALCULATION!$A$15:$A$17, CALCULATION!$B$15:$B$17)</f>
        <v>14139.599999999999</v>
      </c>
      <c r="T2811">
        <v>300</v>
      </c>
      <c r="U2811" t="s">
        <v>14</v>
      </c>
      <c r="V2811">
        <f>T2811 * _xll.XLOOKUP(U2811,CALCULATION!$A$15:$A$17, CALCULATION!$B$15:$B$17 )</f>
        <v>300</v>
      </c>
      <c r="W2811" s="5">
        <f>O2811*T2811*_xll.XLOOKUP(U2811,CALCULATION!$A$15:$A$17, CALCULATION!$B$15:$B$17)</f>
        <v>7069.7999999999993</v>
      </c>
      <c r="X2811" s="5">
        <f>WORKSHEET[[#This Row],[Clients Total Cost]] / WORKSHEET[[#This Row],[Clients Rate per T2 (USD)]]</f>
        <v>23.565999999999999</v>
      </c>
      <c r="Y2811" s="5">
        <f>WORKSHEET[[#This Row],[Clients Rate per T2 (USD)]] - WORKSHEET[[#This Row],[Supplier Rate Per t2 (USD)]]</f>
        <v>300</v>
      </c>
      <c r="Z2811" s="5">
        <f>WORKSHEET[[#This Row],[Profit Per T]] * WORKSHEET[[#This Row],[Weight]]</f>
        <v>7069.7999999999993</v>
      </c>
      <c r="AA2811">
        <v>1</v>
      </c>
      <c r="AB2811" s="1">
        <v>4.3499999999999996</v>
      </c>
      <c r="AC2811" s="1">
        <v>2.9000000000000004</v>
      </c>
      <c r="AD2811" s="1">
        <v>3.625</v>
      </c>
      <c r="AE2811" s="1">
        <f>WORKSHEET[[#This Row],[Delay at toll gate in days]] +WORKSHEET[[#This Row],[Delay at workshop in days]] +WORKSHEET[[#This Row],[Delay at border in days]]</f>
        <v>10.875</v>
      </c>
    </row>
    <row r="2812" spans="1:31" x14ac:dyDescent="0.35">
      <c r="A2812" t="s">
        <v>2833</v>
      </c>
      <c r="B2812" t="s">
        <v>10</v>
      </c>
      <c r="C2812" t="s">
        <v>68</v>
      </c>
      <c r="D2812" t="s">
        <v>3616</v>
      </c>
      <c r="E2812" t="s">
        <v>3612</v>
      </c>
      <c r="F2812" t="str">
        <f>WORKSHEET[[#This Row],[Depart From]]&amp;"-"&amp;WORKSHEET[[#This Row],[Arrive To]]</f>
        <v>Marrakech-Victoria</v>
      </c>
      <c r="G2812" s="2">
        <v>44700</v>
      </c>
      <c r="H2812" s="2">
        <v>44737</v>
      </c>
      <c r="I2812" s="2" t="str">
        <f t="shared" si="43"/>
        <v>Delivered</v>
      </c>
      <c r="J2812" s="2" t="str">
        <f>TEXT(WORKSHEET[[#This Row],[Offloading Date]], "mmm")</f>
        <v>Jun</v>
      </c>
      <c r="K2812" s="2" t="str">
        <f>IF(OR(WORKSHEET[[#This Row],[Year]]="", ISBLANK(WORKSHEET[[#This Row],[Year]]), WORKSHEET[[#This Row],[Year]]="null"), "Exclude", "Include")</f>
        <v>Include</v>
      </c>
      <c r="L2812" t="s">
        <v>12</v>
      </c>
      <c r="M2812" t="s">
        <v>12</v>
      </c>
      <c r="N2812" t="s">
        <v>13</v>
      </c>
      <c r="O2812">
        <v>21.654</v>
      </c>
      <c r="P2812">
        <v>600</v>
      </c>
      <c r="Q2812" t="s">
        <v>14</v>
      </c>
      <c r="R2812">
        <f>P2812 * _xll.XLOOKUP(Q2812,CALCULATION!$A$15:$A$17, CALCULATION!$B$15:$B$17 )</f>
        <v>600</v>
      </c>
      <c r="S2812" s="5">
        <f>O2812*P2812*_xll.XLOOKUP(Q2812,CALCULATION!$A$15:$A$17, CALCULATION!$B$15:$B$17)</f>
        <v>12992.4</v>
      </c>
      <c r="T2812">
        <v>300</v>
      </c>
      <c r="U2812" t="s">
        <v>14</v>
      </c>
      <c r="V2812">
        <f>T2812 * _xll.XLOOKUP(U2812,CALCULATION!$A$15:$A$17, CALCULATION!$B$15:$B$17 )</f>
        <v>300</v>
      </c>
      <c r="W2812" s="5">
        <f>O2812*T2812*_xll.XLOOKUP(U2812,CALCULATION!$A$15:$A$17, CALCULATION!$B$15:$B$17)</f>
        <v>6496.2</v>
      </c>
      <c r="X2812" s="5">
        <f>WORKSHEET[[#This Row],[Clients Total Cost]] / WORKSHEET[[#This Row],[Clients Rate per T2 (USD)]]</f>
        <v>21.654</v>
      </c>
      <c r="Y2812" s="5">
        <f>WORKSHEET[[#This Row],[Clients Rate per T2 (USD)]] - WORKSHEET[[#This Row],[Supplier Rate Per t2 (USD)]]</f>
        <v>300</v>
      </c>
      <c r="Z2812" s="5">
        <f>WORKSHEET[[#This Row],[Profit Per T]] * WORKSHEET[[#This Row],[Weight]]</f>
        <v>6496.2</v>
      </c>
      <c r="AA2812">
        <v>1</v>
      </c>
      <c r="AB2812" s="1">
        <v>5.55</v>
      </c>
      <c r="AC2812" s="1">
        <v>3.7</v>
      </c>
      <c r="AD2812" s="1">
        <v>4.625</v>
      </c>
      <c r="AE2812" s="1">
        <f>WORKSHEET[[#This Row],[Delay at toll gate in days]] +WORKSHEET[[#This Row],[Delay at workshop in days]] +WORKSHEET[[#This Row],[Delay at border in days]]</f>
        <v>13.875</v>
      </c>
    </row>
    <row r="2813" spans="1:31" x14ac:dyDescent="0.35">
      <c r="A2813" t="s">
        <v>2834</v>
      </c>
      <c r="B2813" t="s">
        <v>10</v>
      </c>
      <c r="C2813" t="s">
        <v>68</v>
      </c>
      <c r="D2813" t="s">
        <v>3615</v>
      </c>
      <c r="E2813" t="s">
        <v>3617</v>
      </c>
      <c r="F2813" t="str">
        <f>WORKSHEET[[#This Row],[Depart From]]&amp;"-"&amp;WORKSHEET[[#This Row],[Arrive To]]</f>
        <v>Mombasa-Lagos</v>
      </c>
      <c r="G2813" s="2">
        <v>44702</v>
      </c>
      <c r="H2813" s="2">
        <v>44737</v>
      </c>
      <c r="I2813" s="2" t="str">
        <f t="shared" si="43"/>
        <v>Delivered</v>
      </c>
      <c r="J2813" s="2" t="str">
        <f>TEXT(WORKSHEET[[#This Row],[Offloading Date]], "mmm")</f>
        <v>Jun</v>
      </c>
      <c r="K2813" s="2" t="str">
        <f>IF(OR(WORKSHEET[[#This Row],[Year]]="", ISBLANK(WORKSHEET[[#This Row],[Year]]), WORKSHEET[[#This Row],[Year]]="null"), "Exclude", "Include")</f>
        <v>Include</v>
      </c>
      <c r="L2813" t="s">
        <v>12</v>
      </c>
      <c r="M2813" t="s">
        <v>12</v>
      </c>
      <c r="N2813" t="s">
        <v>13</v>
      </c>
      <c r="O2813">
        <v>21.654</v>
      </c>
      <c r="P2813">
        <v>600</v>
      </c>
      <c r="Q2813" t="s">
        <v>14</v>
      </c>
      <c r="R2813">
        <f>P2813 * _xll.XLOOKUP(Q2813,CALCULATION!$A$15:$A$17, CALCULATION!$B$15:$B$17 )</f>
        <v>600</v>
      </c>
      <c r="S2813" s="5">
        <f>O2813*P2813*_xll.XLOOKUP(Q2813,CALCULATION!$A$15:$A$17, CALCULATION!$B$15:$B$17)</f>
        <v>12992.4</v>
      </c>
      <c r="T2813">
        <v>300</v>
      </c>
      <c r="U2813" t="s">
        <v>14</v>
      </c>
      <c r="V2813">
        <f>T2813 * _xll.XLOOKUP(U2813,CALCULATION!$A$15:$A$17, CALCULATION!$B$15:$B$17 )</f>
        <v>300</v>
      </c>
      <c r="W2813" s="5">
        <f>O2813*T2813*_xll.XLOOKUP(U2813,CALCULATION!$A$15:$A$17, CALCULATION!$B$15:$B$17)</f>
        <v>6496.2</v>
      </c>
      <c r="X2813" s="5">
        <f>WORKSHEET[[#This Row],[Clients Total Cost]] / WORKSHEET[[#This Row],[Clients Rate per T2 (USD)]]</f>
        <v>21.654</v>
      </c>
      <c r="Y2813" s="5">
        <f>WORKSHEET[[#This Row],[Clients Rate per T2 (USD)]] - WORKSHEET[[#This Row],[Supplier Rate Per t2 (USD)]]</f>
        <v>300</v>
      </c>
      <c r="Z2813" s="5">
        <f>WORKSHEET[[#This Row],[Profit Per T]] * WORKSHEET[[#This Row],[Weight]]</f>
        <v>6496.2</v>
      </c>
      <c r="AA2813">
        <v>1</v>
      </c>
      <c r="AB2813" s="1">
        <v>5.25</v>
      </c>
      <c r="AC2813" s="1">
        <v>3.5</v>
      </c>
      <c r="AD2813" s="1">
        <v>4.375</v>
      </c>
      <c r="AE2813" s="1">
        <f>WORKSHEET[[#This Row],[Delay at toll gate in days]] +WORKSHEET[[#This Row],[Delay at workshop in days]] +WORKSHEET[[#This Row],[Delay at border in days]]</f>
        <v>13.125</v>
      </c>
    </row>
    <row r="2814" spans="1:31" x14ac:dyDescent="0.35">
      <c r="A2814" t="s">
        <v>2835</v>
      </c>
      <c r="B2814" t="s">
        <v>10</v>
      </c>
      <c r="C2814" t="s">
        <v>68</v>
      </c>
      <c r="D2814" t="s">
        <v>3620</v>
      </c>
      <c r="E2814" t="s">
        <v>3613</v>
      </c>
      <c r="F2814" t="str">
        <f>WORKSHEET[[#This Row],[Depart From]]&amp;"-"&amp;WORKSHEET[[#This Row],[Arrive To]]</f>
        <v>Zanzibar-Sanaa</v>
      </c>
      <c r="G2814" s="2">
        <v>44705</v>
      </c>
      <c r="H2814" s="2">
        <v>44739</v>
      </c>
      <c r="I2814" s="2" t="str">
        <f t="shared" si="43"/>
        <v>Delivered</v>
      </c>
      <c r="J2814" s="2" t="str">
        <f>TEXT(WORKSHEET[[#This Row],[Offloading Date]], "mmm")</f>
        <v>Jun</v>
      </c>
      <c r="K2814" s="2" t="str">
        <f>IF(OR(WORKSHEET[[#This Row],[Year]]="", ISBLANK(WORKSHEET[[#This Row],[Year]]), WORKSHEET[[#This Row],[Year]]="null"), "Exclude", "Include")</f>
        <v>Include</v>
      </c>
      <c r="L2814" t="s">
        <v>12</v>
      </c>
      <c r="M2814" t="s">
        <v>12</v>
      </c>
      <c r="N2814" t="s">
        <v>13</v>
      </c>
      <c r="O2814">
        <v>23.966000000000001</v>
      </c>
      <c r="P2814">
        <v>600</v>
      </c>
      <c r="Q2814" t="s">
        <v>14</v>
      </c>
      <c r="R2814">
        <f>P2814 * _xll.XLOOKUP(Q2814,CALCULATION!$A$15:$A$17, CALCULATION!$B$15:$B$17 )</f>
        <v>600</v>
      </c>
      <c r="S2814" s="5">
        <f>O2814*P2814*_xll.XLOOKUP(Q2814,CALCULATION!$A$15:$A$17, CALCULATION!$B$15:$B$17)</f>
        <v>14379.6</v>
      </c>
      <c r="T2814">
        <v>300</v>
      </c>
      <c r="U2814" t="s">
        <v>14</v>
      </c>
      <c r="V2814">
        <f>T2814 * _xll.XLOOKUP(U2814,CALCULATION!$A$15:$A$17, CALCULATION!$B$15:$B$17 )</f>
        <v>300</v>
      </c>
      <c r="W2814" s="5">
        <f>O2814*T2814*_xll.XLOOKUP(U2814,CALCULATION!$A$15:$A$17, CALCULATION!$B$15:$B$17)</f>
        <v>7189.8</v>
      </c>
      <c r="X2814" s="5">
        <f>WORKSHEET[[#This Row],[Clients Total Cost]] / WORKSHEET[[#This Row],[Clients Rate per T2 (USD)]]</f>
        <v>23.966000000000001</v>
      </c>
      <c r="Y2814" s="5">
        <f>WORKSHEET[[#This Row],[Clients Rate per T2 (USD)]] - WORKSHEET[[#This Row],[Supplier Rate Per t2 (USD)]]</f>
        <v>300</v>
      </c>
      <c r="Z2814" s="5">
        <f>WORKSHEET[[#This Row],[Profit Per T]] * WORKSHEET[[#This Row],[Weight]]</f>
        <v>7189.8</v>
      </c>
      <c r="AA2814">
        <v>1</v>
      </c>
      <c r="AB2814" s="1">
        <v>5.0999999999999996</v>
      </c>
      <c r="AC2814" s="1">
        <v>3.4000000000000004</v>
      </c>
      <c r="AD2814" s="1">
        <v>4.25</v>
      </c>
      <c r="AE2814" s="1">
        <f>WORKSHEET[[#This Row],[Delay at toll gate in days]] +WORKSHEET[[#This Row],[Delay at workshop in days]] +WORKSHEET[[#This Row],[Delay at border in days]]</f>
        <v>12.75</v>
      </c>
    </row>
    <row r="2815" spans="1:31" x14ac:dyDescent="0.35">
      <c r="A2815" t="s">
        <v>2836</v>
      </c>
      <c r="B2815" t="s">
        <v>10</v>
      </c>
      <c r="C2815" t="s">
        <v>68</v>
      </c>
      <c r="D2815" t="s">
        <v>3615</v>
      </c>
      <c r="E2815" t="s">
        <v>3613</v>
      </c>
      <c r="F2815" t="str">
        <f>WORKSHEET[[#This Row],[Depart From]]&amp;"-"&amp;WORKSHEET[[#This Row],[Arrive To]]</f>
        <v>Mombasa-Sanaa</v>
      </c>
      <c r="G2815" s="2">
        <v>44699</v>
      </c>
      <c r="H2815" s="2">
        <v>44733</v>
      </c>
      <c r="I2815" s="2" t="str">
        <f t="shared" si="43"/>
        <v>Delivered</v>
      </c>
      <c r="J2815" s="2" t="str">
        <f>TEXT(WORKSHEET[[#This Row],[Offloading Date]], "mmm")</f>
        <v>Jun</v>
      </c>
      <c r="K2815" s="2" t="str">
        <f>IF(OR(WORKSHEET[[#This Row],[Year]]="", ISBLANK(WORKSHEET[[#This Row],[Year]]), WORKSHEET[[#This Row],[Year]]="null"), "Exclude", "Include")</f>
        <v>Include</v>
      </c>
      <c r="L2815" t="s">
        <v>12</v>
      </c>
      <c r="M2815" t="s">
        <v>12</v>
      </c>
      <c r="N2815" t="s">
        <v>13</v>
      </c>
      <c r="O2815">
        <v>21.654</v>
      </c>
      <c r="P2815">
        <v>600</v>
      </c>
      <c r="Q2815" t="s">
        <v>14</v>
      </c>
      <c r="R2815">
        <f>P2815 * _xll.XLOOKUP(Q2815,CALCULATION!$A$15:$A$17, CALCULATION!$B$15:$B$17 )</f>
        <v>600</v>
      </c>
      <c r="S2815" s="5">
        <f>O2815*P2815*_xll.XLOOKUP(Q2815,CALCULATION!$A$15:$A$17, CALCULATION!$B$15:$B$17)</f>
        <v>12992.4</v>
      </c>
      <c r="T2815">
        <v>300</v>
      </c>
      <c r="U2815" t="s">
        <v>14</v>
      </c>
      <c r="V2815">
        <f>T2815 * _xll.XLOOKUP(U2815,CALCULATION!$A$15:$A$17, CALCULATION!$B$15:$B$17 )</f>
        <v>300</v>
      </c>
      <c r="W2815" s="5">
        <f>O2815*T2815*_xll.XLOOKUP(U2815,CALCULATION!$A$15:$A$17, CALCULATION!$B$15:$B$17)</f>
        <v>6496.2</v>
      </c>
      <c r="X2815" s="5">
        <f>WORKSHEET[[#This Row],[Clients Total Cost]] / WORKSHEET[[#This Row],[Clients Rate per T2 (USD)]]</f>
        <v>21.654</v>
      </c>
      <c r="Y2815" s="5">
        <f>WORKSHEET[[#This Row],[Clients Rate per T2 (USD)]] - WORKSHEET[[#This Row],[Supplier Rate Per t2 (USD)]]</f>
        <v>300</v>
      </c>
      <c r="Z2815" s="5">
        <f>WORKSHEET[[#This Row],[Profit Per T]] * WORKSHEET[[#This Row],[Weight]]</f>
        <v>6496.2</v>
      </c>
      <c r="AA2815">
        <v>1</v>
      </c>
      <c r="AB2815" s="1">
        <v>5.0999999999999996</v>
      </c>
      <c r="AC2815" s="1">
        <v>3.4000000000000004</v>
      </c>
      <c r="AD2815" s="1">
        <v>4.25</v>
      </c>
      <c r="AE2815" s="1">
        <f>WORKSHEET[[#This Row],[Delay at toll gate in days]] +WORKSHEET[[#This Row],[Delay at workshop in days]] +WORKSHEET[[#This Row],[Delay at border in days]]</f>
        <v>12.75</v>
      </c>
    </row>
    <row r="2816" spans="1:31" x14ac:dyDescent="0.35">
      <c r="A2816" t="s">
        <v>2837</v>
      </c>
      <c r="B2816" t="s">
        <v>10</v>
      </c>
      <c r="C2816" t="s">
        <v>68</v>
      </c>
      <c r="D2816" t="s">
        <v>3616</v>
      </c>
      <c r="E2816" t="s">
        <v>3614</v>
      </c>
      <c r="F2816" t="str">
        <f>WORKSHEET[[#This Row],[Depart From]]&amp;"-"&amp;WORKSHEET[[#This Row],[Arrive To]]</f>
        <v>Marrakech-Alger</v>
      </c>
      <c r="G2816" s="2">
        <v>44700</v>
      </c>
      <c r="H2816" s="2">
        <v>44733</v>
      </c>
      <c r="I2816" s="2" t="str">
        <f t="shared" si="43"/>
        <v>Delivered</v>
      </c>
      <c r="J2816" s="2" t="str">
        <f>TEXT(WORKSHEET[[#This Row],[Offloading Date]], "mmm")</f>
        <v>Jun</v>
      </c>
      <c r="K2816" s="2" t="str">
        <f>IF(OR(WORKSHEET[[#This Row],[Year]]="", ISBLANK(WORKSHEET[[#This Row],[Year]]), WORKSHEET[[#This Row],[Year]]="null"), "Exclude", "Include")</f>
        <v>Include</v>
      </c>
      <c r="L2816" t="s">
        <v>12</v>
      </c>
      <c r="M2816" t="s">
        <v>12</v>
      </c>
      <c r="N2816" t="s">
        <v>13</v>
      </c>
      <c r="O2816">
        <v>21.654</v>
      </c>
      <c r="P2816">
        <v>600</v>
      </c>
      <c r="Q2816" t="s">
        <v>14</v>
      </c>
      <c r="R2816">
        <f>P2816 * _xll.XLOOKUP(Q2816,CALCULATION!$A$15:$A$17, CALCULATION!$B$15:$B$17 )</f>
        <v>600</v>
      </c>
      <c r="S2816" s="5">
        <f>O2816*P2816*_xll.XLOOKUP(Q2816,CALCULATION!$A$15:$A$17, CALCULATION!$B$15:$B$17)</f>
        <v>12992.4</v>
      </c>
      <c r="T2816">
        <v>300</v>
      </c>
      <c r="U2816" t="s">
        <v>14</v>
      </c>
      <c r="V2816">
        <f>T2816 * _xll.XLOOKUP(U2816,CALCULATION!$A$15:$A$17, CALCULATION!$B$15:$B$17 )</f>
        <v>300</v>
      </c>
      <c r="W2816" s="5">
        <f>O2816*T2816*_xll.XLOOKUP(U2816,CALCULATION!$A$15:$A$17, CALCULATION!$B$15:$B$17)</f>
        <v>6496.2</v>
      </c>
      <c r="X2816" s="5">
        <f>WORKSHEET[[#This Row],[Clients Total Cost]] / WORKSHEET[[#This Row],[Clients Rate per T2 (USD)]]</f>
        <v>21.654</v>
      </c>
      <c r="Y2816" s="5">
        <f>WORKSHEET[[#This Row],[Clients Rate per T2 (USD)]] - WORKSHEET[[#This Row],[Supplier Rate Per t2 (USD)]]</f>
        <v>300</v>
      </c>
      <c r="Z2816" s="5">
        <f>WORKSHEET[[#This Row],[Profit Per T]] * WORKSHEET[[#This Row],[Weight]]</f>
        <v>6496.2</v>
      </c>
      <c r="AA2816">
        <v>1</v>
      </c>
      <c r="AB2816" s="1">
        <v>4.95</v>
      </c>
      <c r="AC2816" s="1">
        <v>3.3000000000000003</v>
      </c>
      <c r="AD2816" s="1">
        <v>4.125</v>
      </c>
      <c r="AE2816" s="1">
        <f>WORKSHEET[[#This Row],[Delay at toll gate in days]] +WORKSHEET[[#This Row],[Delay at workshop in days]] +WORKSHEET[[#This Row],[Delay at border in days]]</f>
        <v>12.375</v>
      </c>
    </row>
    <row r="2817" spans="1:31" x14ac:dyDescent="0.35">
      <c r="A2817" t="s">
        <v>2838</v>
      </c>
      <c r="B2817" t="s">
        <v>10</v>
      </c>
      <c r="C2817" t="s">
        <v>68</v>
      </c>
      <c r="D2817" t="s">
        <v>3619</v>
      </c>
      <c r="E2817" t="s">
        <v>3614</v>
      </c>
      <c r="F2817" t="str">
        <f>WORKSHEET[[#This Row],[Depart From]]&amp;"-"&amp;WORKSHEET[[#This Row],[Arrive To]]</f>
        <v>Addis Ababa-Alger</v>
      </c>
      <c r="G2817" s="2">
        <v>44699</v>
      </c>
      <c r="H2817" s="2">
        <v>44727</v>
      </c>
      <c r="I2817" s="2" t="str">
        <f t="shared" si="43"/>
        <v>Delivered</v>
      </c>
      <c r="J2817" s="2" t="str">
        <f>TEXT(WORKSHEET[[#This Row],[Offloading Date]], "mmm")</f>
        <v>Jun</v>
      </c>
      <c r="K2817" s="2" t="str">
        <f>IF(OR(WORKSHEET[[#This Row],[Year]]="", ISBLANK(WORKSHEET[[#This Row],[Year]]), WORKSHEET[[#This Row],[Year]]="null"), "Exclude", "Include")</f>
        <v>Include</v>
      </c>
      <c r="L2817" t="s">
        <v>12</v>
      </c>
      <c r="M2817" t="s">
        <v>12</v>
      </c>
      <c r="N2817" t="s">
        <v>13</v>
      </c>
      <c r="O2817">
        <v>19.646000000000001</v>
      </c>
      <c r="P2817">
        <v>600</v>
      </c>
      <c r="Q2817" t="s">
        <v>14</v>
      </c>
      <c r="R2817">
        <f>P2817 * _xll.XLOOKUP(Q2817,CALCULATION!$A$15:$A$17, CALCULATION!$B$15:$B$17 )</f>
        <v>600</v>
      </c>
      <c r="S2817" s="5">
        <f>O2817*P2817*_xll.XLOOKUP(Q2817,CALCULATION!$A$15:$A$17, CALCULATION!$B$15:$B$17)</f>
        <v>11787.6</v>
      </c>
      <c r="T2817">
        <v>300</v>
      </c>
      <c r="U2817" t="s">
        <v>14</v>
      </c>
      <c r="V2817">
        <f>T2817 * _xll.XLOOKUP(U2817,CALCULATION!$A$15:$A$17, CALCULATION!$B$15:$B$17 )</f>
        <v>300</v>
      </c>
      <c r="W2817" s="5">
        <f>O2817*T2817*_xll.XLOOKUP(U2817,CALCULATION!$A$15:$A$17, CALCULATION!$B$15:$B$17)</f>
        <v>5893.8</v>
      </c>
      <c r="X2817" s="5">
        <f>WORKSHEET[[#This Row],[Clients Total Cost]] / WORKSHEET[[#This Row],[Clients Rate per T2 (USD)]]</f>
        <v>19.646000000000001</v>
      </c>
      <c r="Y2817" s="5">
        <f>WORKSHEET[[#This Row],[Clients Rate per T2 (USD)]] - WORKSHEET[[#This Row],[Supplier Rate Per t2 (USD)]]</f>
        <v>300</v>
      </c>
      <c r="Z2817" s="5">
        <f>WORKSHEET[[#This Row],[Profit Per T]] * WORKSHEET[[#This Row],[Weight]]</f>
        <v>5893.8</v>
      </c>
      <c r="AA2817">
        <v>1</v>
      </c>
      <c r="AB2817" s="1">
        <v>4.2</v>
      </c>
      <c r="AC2817" s="1">
        <v>2.8000000000000003</v>
      </c>
      <c r="AD2817" s="1">
        <v>3.5</v>
      </c>
      <c r="AE2817" s="1">
        <f>WORKSHEET[[#This Row],[Delay at toll gate in days]] +WORKSHEET[[#This Row],[Delay at workshop in days]] +WORKSHEET[[#This Row],[Delay at border in days]]</f>
        <v>10.5</v>
      </c>
    </row>
    <row r="2818" spans="1:31" x14ac:dyDescent="0.35">
      <c r="A2818" t="s">
        <v>2839</v>
      </c>
      <c r="B2818" t="s">
        <v>10</v>
      </c>
      <c r="C2818" t="s">
        <v>68</v>
      </c>
      <c r="D2818" t="s">
        <v>3620</v>
      </c>
      <c r="E2818" t="s">
        <v>3617</v>
      </c>
      <c r="F2818" t="str">
        <f>WORKSHEET[[#This Row],[Depart From]]&amp;"-"&amp;WORKSHEET[[#This Row],[Arrive To]]</f>
        <v>Zanzibar-Lagos</v>
      </c>
      <c r="G2818" s="2">
        <v>44699</v>
      </c>
      <c r="H2818" s="2">
        <v>44733</v>
      </c>
      <c r="I2818" s="2" t="str">
        <f t="shared" ref="I2818:I2881" si="44">IF(OR(H2818="", H2818="NULL"), "Failed","Delivered")</f>
        <v>Delivered</v>
      </c>
      <c r="J2818" s="2" t="str">
        <f>TEXT(WORKSHEET[[#This Row],[Offloading Date]], "mmm")</f>
        <v>Jun</v>
      </c>
      <c r="K2818" s="2" t="str">
        <f>IF(OR(WORKSHEET[[#This Row],[Year]]="", ISBLANK(WORKSHEET[[#This Row],[Year]]), WORKSHEET[[#This Row],[Year]]="null"), "Exclude", "Include")</f>
        <v>Include</v>
      </c>
      <c r="L2818" t="s">
        <v>12</v>
      </c>
      <c r="M2818" t="s">
        <v>12</v>
      </c>
      <c r="N2818" t="s">
        <v>13</v>
      </c>
      <c r="O2818">
        <v>31.693999999999999</v>
      </c>
      <c r="P2818">
        <v>600</v>
      </c>
      <c r="Q2818" t="s">
        <v>14</v>
      </c>
      <c r="R2818">
        <f>P2818 * _xll.XLOOKUP(Q2818,CALCULATION!$A$15:$A$17, CALCULATION!$B$15:$B$17 )</f>
        <v>600</v>
      </c>
      <c r="S2818" s="5">
        <f>O2818*P2818*_xll.XLOOKUP(Q2818,CALCULATION!$A$15:$A$17, CALCULATION!$B$15:$B$17)</f>
        <v>19016.399999999998</v>
      </c>
      <c r="T2818">
        <v>300</v>
      </c>
      <c r="U2818" t="s">
        <v>14</v>
      </c>
      <c r="V2818">
        <f>T2818 * _xll.XLOOKUP(U2818,CALCULATION!$A$15:$A$17, CALCULATION!$B$15:$B$17 )</f>
        <v>300</v>
      </c>
      <c r="W2818" s="5">
        <f>O2818*T2818*_xll.XLOOKUP(U2818,CALCULATION!$A$15:$A$17, CALCULATION!$B$15:$B$17)</f>
        <v>9508.1999999999989</v>
      </c>
      <c r="X2818" s="5">
        <f>WORKSHEET[[#This Row],[Clients Total Cost]] / WORKSHEET[[#This Row],[Clients Rate per T2 (USD)]]</f>
        <v>31.693999999999996</v>
      </c>
      <c r="Y2818" s="5">
        <f>WORKSHEET[[#This Row],[Clients Rate per T2 (USD)]] - WORKSHEET[[#This Row],[Supplier Rate Per t2 (USD)]]</f>
        <v>300</v>
      </c>
      <c r="Z2818" s="5">
        <f>WORKSHEET[[#This Row],[Profit Per T]] * WORKSHEET[[#This Row],[Weight]]</f>
        <v>9508.1999999999989</v>
      </c>
      <c r="AA2818">
        <v>1</v>
      </c>
      <c r="AB2818" s="1">
        <v>5.0999999999999996</v>
      </c>
      <c r="AC2818" s="1">
        <v>3.4000000000000004</v>
      </c>
      <c r="AD2818" s="1">
        <v>4.25</v>
      </c>
      <c r="AE2818" s="1">
        <f>WORKSHEET[[#This Row],[Delay at toll gate in days]] +WORKSHEET[[#This Row],[Delay at workshop in days]] +WORKSHEET[[#This Row],[Delay at border in days]]</f>
        <v>12.75</v>
      </c>
    </row>
    <row r="2819" spans="1:31" x14ac:dyDescent="0.35">
      <c r="A2819" t="s">
        <v>2840</v>
      </c>
      <c r="B2819" t="s">
        <v>10</v>
      </c>
      <c r="C2819" t="s">
        <v>68</v>
      </c>
      <c r="D2819" t="s">
        <v>3611</v>
      </c>
      <c r="E2819" t="s">
        <v>3618</v>
      </c>
      <c r="F2819" t="str">
        <f>WORKSHEET[[#This Row],[Depart From]]&amp;"-"&amp;WORKSHEET[[#This Row],[Arrive To]]</f>
        <v>Mogadishu-Tripoli</v>
      </c>
      <c r="G2819" s="2">
        <v>44699</v>
      </c>
      <c r="H2819" s="2">
        <v>44730</v>
      </c>
      <c r="I2819" s="2" t="str">
        <f t="shared" si="44"/>
        <v>Delivered</v>
      </c>
      <c r="J2819" s="2" t="str">
        <f>TEXT(WORKSHEET[[#This Row],[Offloading Date]], "mmm")</f>
        <v>Jun</v>
      </c>
      <c r="K2819" s="2" t="str">
        <f>IF(OR(WORKSHEET[[#This Row],[Year]]="", ISBLANK(WORKSHEET[[#This Row],[Year]]), WORKSHEET[[#This Row],[Year]]="null"), "Exclude", "Include")</f>
        <v>Include</v>
      </c>
      <c r="L2819" t="s">
        <v>12</v>
      </c>
      <c r="M2819" t="s">
        <v>12</v>
      </c>
      <c r="N2819" t="s">
        <v>13</v>
      </c>
      <c r="O2819">
        <v>21.654</v>
      </c>
      <c r="P2819">
        <v>600</v>
      </c>
      <c r="Q2819" t="s">
        <v>14</v>
      </c>
      <c r="R2819">
        <f>P2819 * _xll.XLOOKUP(Q2819,CALCULATION!$A$15:$A$17, CALCULATION!$B$15:$B$17 )</f>
        <v>600</v>
      </c>
      <c r="S2819" s="5">
        <f>O2819*P2819*_xll.XLOOKUP(Q2819,CALCULATION!$A$15:$A$17, CALCULATION!$B$15:$B$17)</f>
        <v>12992.4</v>
      </c>
      <c r="T2819">
        <v>300</v>
      </c>
      <c r="U2819" t="s">
        <v>14</v>
      </c>
      <c r="V2819">
        <f>T2819 * _xll.XLOOKUP(U2819,CALCULATION!$A$15:$A$17, CALCULATION!$B$15:$B$17 )</f>
        <v>300</v>
      </c>
      <c r="W2819" s="5">
        <f>O2819*T2819*_xll.XLOOKUP(U2819,CALCULATION!$A$15:$A$17, CALCULATION!$B$15:$B$17)</f>
        <v>6496.2</v>
      </c>
      <c r="X2819" s="5">
        <f>WORKSHEET[[#This Row],[Clients Total Cost]] / WORKSHEET[[#This Row],[Clients Rate per T2 (USD)]]</f>
        <v>21.654</v>
      </c>
      <c r="Y2819" s="5">
        <f>WORKSHEET[[#This Row],[Clients Rate per T2 (USD)]] - WORKSHEET[[#This Row],[Supplier Rate Per t2 (USD)]]</f>
        <v>300</v>
      </c>
      <c r="Z2819" s="5">
        <f>WORKSHEET[[#This Row],[Profit Per T]] * WORKSHEET[[#This Row],[Weight]]</f>
        <v>6496.2</v>
      </c>
      <c r="AA2819">
        <v>1</v>
      </c>
      <c r="AB2819" s="1">
        <v>4.6499999999999995</v>
      </c>
      <c r="AC2819" s="1">
        <v>3.1</v>
      </c>
      <c r="AD2819" s="1">
        <v>3.875</v>
      </c>
      <c r="AE2819" s="1">
        <f>WORKSHEET[[#This Row],[Delay at toll gate in days]] +WORKSHEET[[#This Row],[Delay at workshop in days]] +WORKSHEET[[#This Row],[Delay at border in days]]</f>
        <v>11.625</v>
      </c>
    </row>
    <row r="2820" spans="1:31" x14ac:dyDescent="0.35">
      <c r="A2820" t="s">
        <v>2841</v>
      </c>
      <c r="B2820" t="s">
        <v>10</v>
      </c>
      <c r="C2820" t="s">
        <v>68</v>
      </c>
      <c r="D2820" t="s">
        <v>3616</v>
      </c>
      <c r="E2820" t="s">
        <v>3614</v>
      </c>
      <c r="F2820" t="str">
        <f>WORKSHEET[[#This Row],[Depart From]]&amp;"-"&amp;WORKSHEET[[#This Row],[Arrive To]]</f>
        <v>Marrakech-Alger</v>
      </c>
      <c r="G2820" s="2">
        <v>44699</v>
      </c>
      <c r="H2820" s="2">
        <v>44733</v>
      </c>
      <c r="I2820" s="2" t="str">
        <f t="shared" si="44"/>
        <v>Delivered</v>
      </c>
      <c r="J2820" s="2" t="str">
        <f>TEXT(WORKSHEET[[#This Row],[Offloading Date]], "mmm")</f>
        <v>Jun</v>
      </c>
      <c r="K2820" s="2" t="str">
        <f>IF(OR(WORKSHEET[[#This Row],[Year]]="", ISBLANK(WORKSHEET[[#This Row],[Year]]), WORKSHEET[[#This Row],[Year]]="null"), "Exclude", "Include")</f>
        <v>Include</v>
      </c>
      <c r="L2820" t="s">
        <v>12</v>
      </c>
      <c r="M2820" t="s">
        <v>12</v>
      </c>
      <c r="N2820" t="s">
        <v>13</v>
      </c>
      <c r="O2820">
        <v>21.654</v>
      </c>
      <c r="P2820">
        <v>600</v>
      </c>
      <c r="Q2820" t="s">
        <v>14</v>
      </c>
      <c r="R2820">
        <f>P2820 * _xll.XLOOKUP(Q2820,CALCULATION!$A$15:$A$17, CALCULATION!$B$15:$B$17 )</f>
        <v>600</v>
      </c>
      <c r="S2820" s="5">
        <f>O2820*P2820*_xll.XLOOKUP(Q2820,CALCULATION!$A$15:$A$17, CALCULATION!$B$15:$B$17)</f>
        <v>12992.4</v>
      </c>
      <c r="T2820">
        <v>300</v>
      </c>
      <c r="U2820" t="s">
        <v>14</v>
      </c>
      <c r="V2820">
        <f>T2820 * _xll.XLOOKUP(U2820,CALCULATION!$A$15:$A$17, CALCULATION!$B$15:$B$17 )</f>
        <v>300</v>
      </c>
      <c r="W2820" s="5">
        <f>O2820*T2820*_xll.XLOOKUP(U2820,CALCULATION!$A$15:$A$17, CALCULATION!$B$15:$B$17)</f>
        <v>6496.2</v>
      </c>
      <c r="X2820" s="5">
        <f>WORKSHEET[[#This Row],[Clients Total Cost]] / WORKSHEET[[#This Row],[Clients Rate per T2 (USD)]]</f>
        <v>21.654</v>
      </c>
      <c r="Y2820" s="5">
        <f>WORKSHEET[[#This Row],[Clients Rate per T2 (USD)]] - WORKSHEET[[#This Row],[Supplier Rate Per t2 (USD)]]</f>
        <v>300</v>
      </c>
      <c r="Z2820" s="5">
        <f>WORKSHEET[[#This Row],[Profit Per T]] * WORKSHEET[[#This Row],[Weight]]</f>
        <v>6496.2</v>
      </c>
      <c r="AA2820">
        <v>1</v>
      </c>
      <c r="AB2820" s="1">
        <v>5.0999999999999996</v>
      </c>
      <c r="AC2820" s="1">
        <v>3.4000000000000004</v>
      </c>
      <c r="AD2820" s="1">
        <v>4.25</v>
      </c>
      <c r="AE2820" s="1">
        <f>WORKSHEET[[#This Row],[Delay at toll gate in days]] +WORKSHEET[[#This Row],[Delay at workshop in days]] +WORKSHEET[[#This Row],[Delay at border in days]]</f>
        <v>12.75</v>
      </c>
    </row>
    <row r="2821" spans="1:31" x14ac:dyDescent="0.35">
      <c r="A2821" t="s">
        <v>2842</v>
      </c>
      <c r="B2821" t="s">
        <v>10</v>
      </c>
      <c r="C2821" t="s">
        <v>68</v>
      </c>
      <c r="D2821" t="s">
        <v>3619</v>
      </c>
      <c r="E2821" t="s">
        <v>3618</v>
      </c>
      <c r="F2821" t="str">
        <f>WORKSHEET[[#This Row],[Depart From]]&amp;"-"&amp;WORKSHEET[[#This Row],[Arrive To]]</f>
        <v>Addis Ababa-Tripoli</v>
      </c>
      <c r="G2821" s="2">
        <v>44701</v>
      </c>
      <c r="H2821" s="2">
        <v>44733</v>
      </c>
      <c r="I2821" s="2" t="str">
        <f t="shared" si="44"/>
        <v>Delivered</v>
      </c>
      <c r="J2821" s="2" t="str">
        <f>TEXT(WORKSHEET[[#This Row],[Offloading Date]], "mmm")</f>
        <v>Jun</v>
      </c>
      <c r="K2821" s="2" t="str">
        <f>IF(OR(WORKSHEET[[#This Row],[Year]]="", ISBLANK(WORKSHEET[[#This Row],[Year]]), WORKSHEET[[#This Row],[Year]]="null"), "Exclude", "Include")</f>
        <v>Include</v>
      </c>
      <c r="L2821" t="s">
        <v>12</v>
      </c>
      <c r="M2821" t="s">
        <v>12</v>
      </c>
      <c r="N2821" t="s">
        <v>13</v>
      </c>
      <c r="O2821">
        <v>20.675999999999998</v>
      </c>
      <c r="P2821">
        <v>600</v>
      </c>
      <c r="Q2821" t="s">
        <v>14</v>
      </c>
      <c r="R2821">
        <f>P2821 * _xll.XLOOKUP(Q2821,CALCULATION!$A$15:$A$17, CALCULATION!$B$15:$B$17 )</f>
        <v>600</v>
      </c>
      <c r="S2821" s="5">
        <f>O2821*P2821*_xll.XLOOKUP(Q2821,CALCULATION!$A$15:$A$17, CALCULATION!$B$15:$B$17)</f>
        <v>12405.599999999999</v>
      </c>
      <c r="T2821">
        <v>300</v>
      </c>
      <c r="U2821" t="s">
        <v>14</v>
      </c>
      <c r="V2821">
        <f>T2821 * _xll.XLOOKUP(U2821,CALCULATION!$A$15:$A$17, CALCULATION!$B$15:$B$17 )</f>
        <v>300</v>
      </c>
      <c r="W2821" s="5">
        <f>O2821*T2821*_xll.XLOOKUP(U2821,CALCULATION!$A$15:$A$17, CALCULATION!$B$15:$B$17)</f>
        <v>6202.7999999999993</v>
      </c>
      <c r="X2821" s="5">
        <f>WORKSHEET[[#This Row],[Clients Total Cost]] / WORKSHEET[[#This Row],[Clients Rate per T2 (USD)]]</f>
        <v>20.675999999999998</v>
      </c>
      <c r="Y2821" s="5">
        <f>WORKSHEET[[#This Row],[Clients Rate per T2 (USD)]] - WORKSHEET[[#This Row],[Supplier Rate Per t2 (USD)]]</f>
        <v>300</v>
      </c>
      <c r="Z2821" s="5">
        <f>WORKSHEET[[#This Row],[Profit Per T]] * WORKSHEET[[#This Row],[Weight]]</f>
        <v>6202.7999999999993</v>
      </c>
      <c r="AA2821">
        <v>1</v>
      </c>
      <c r="AB2821" s="1">
        <v>4.8</v>
      </c>
      <c r="AC2821" s="1">
        <v>3.2</v>
      </c>
      <c r="AD2821" s="1">
        <v>4</v>
      </c>
      <c r="AE2821" s="1">
        <f>WORKSHEET[[#This Row],[Delay at toll gate in days]] +WORKSHEET[[#This Row],[Delay at workshop in days]] +WORKSHEET[[#This Row],[Delay at border in days]]</f>
        <v>12</v>
      </c>
    </row>
    <row r="2822" spans="1:31" x14ac:dyDescent="0.35">
      <c r="A2822" t="s">
        <v>2843</v>
      </c>
      <c r="B2822" t="s">
        <v>10</v>
      </c>
      <c r="C2822" t="s">
        <v>68</v>
      </c>
      <c r="D2822" t="s">
        <v>3620</v>
      </c>
      <c r="E2822" t="s">
        <v>3617</v>
      </c>
      <c r="F2822" t="str">
        <f>WORKSHEET[[#This Row],[Depart From]]&amp;"-"&amp;WORKSHEET[[#This Row],[Arrive To]]</f>
        <v>Zanzibar-Lagos</v>
      </c>
      <c r="G2822" s="2">
        <v>44740</v>
      </c>
      <c r="H2822" s="2">
        <v>44769</v>
      </c>
      <c r="I2822" s="2" t="str">
        <f t="shared" si="44"/>
        <v>Delivered</v>
      </c>
      <c r="J2822" s="2" t="str">
        <f>TEXT(WORKSHEET[[#This Row],[Offloading Date]], "mmm")</f>
        <v>Jul</v>
      </c>
      <c r="K2822" s="2" t="str">
        <f>IF(OR(WORKSHEET[[#This Row],[Year]]="", ISBLANK(WORKSHEET[[#This Row],[Year]]), WORKSHEET[[#This Row],[Year]]="null"), "Exclude", "Include")</f>
        <v>Include</v>
      </c>
      <c r="L2822" t="s">
        <v>12</v>
      </c>
      <c r="M2822" t="s">
        <v>12</v>
      </c>
      <c r="N2822" t="s">
        <v>13</v>
      </c>
      <c r="O2822">
        <v>9.6059999999999999</v>
      </c>
      <c r="P2822">
        <v>600</v>
      </c>
      <c r="Q2822" t="s">
        <v>14</v>
      </c>
      <c r="R2822">
        <f>P2822 * _xll.XLOOKUP(Q2822,CALCULATION!$A$15:$A$17, CALCULATION!$B$15:$B$17 )</f>
        <v>600</v>
      </c>
      <c r="S2822" s="5">
        <f>O2822*P2822*_xll.XLOOKUP(Q2822,CALCULATION!$A$15:$A$17, CALCULATION!$B$15:$B$17)</f>
        <v>5763.6</v>
      </c>
      <c r="T2822">
        <v>300</v>
      </c>
      <c r="U2822" t="s">
        <v>14</v>
      </c>
      <c r="V2822">
        <f>T2822 * _xll.XLOOKUP(U2822,CALCULATION!$A$15:$A$17, CALCULATION!$B$15:$B$17 )</f>
        <v>300</v>
      </c>
      <c r="W2822" s="5">
        <f>O2822*T2822*_xll.XLOOKUP(U2822,CALCULATION!$A$15:$A$17, CALCULATION!$B$15:$B$17)</f>
        <v>2881.8</v>
      </c>
      <c r="X2822" s="5">
        <f>WORKSHEET[[#This Row],[Clients Total Cost]] / WORKSHEET[[#This Row],[Clients Rate per T2 (USD)]]</f>
        <v>9.6059999999999999</v>
      </c>
      <c r="Y2822" s="5">
        <f>WORKSHEET[[#This Row],[Clients Rate per T2 (USD)]] - WORKSHEET[[#This Row],[Supplier Rate Per t2 (USD)]]</f>
        <v>300</v>
      </c>
      <c r="Z2822" s="5">
        <f>WORKSHEET[[#This Row],[Profit Per T]] * WORKSHEET[[#This Row],[Weight]]</f>
        <v>2881.8</v>
      </c>
      <c r="AA2822">
        <v>1</v>
      </c>
      <c r="AB2822" s="1">
        <v>4.3499999999999996</v>
      </c>
      <c r="AC2822" s="1">
        <v>2.9000000000000004</v>
      </c>
      <c r="AD2822" s="1">
        <v>3.625</v>
      </c>
      <c r="AE2822" s="1">
        <f>WORKSHEET[[#This Row],[Delay at toll gate in days]] +WORKSHEET[[#This Row],[Delay at workshop in days]] +WORKSHEET[[#This Row],[Delay at border in days]]</f>
        <v>10.875</v>
      </c>
    </row>
    <row r="2823" spans="1:31" x14ac:dyDescent="0.35">
      <c r="A2823" t="s">
        <v>2844</v>
      </c>
      <c r="B2823" t="s">
        <v>10</v>
      </c>
      <c r="C2823" t="s">
        <v>68</v>
      </c>
      <c r="D2823" t="s">
        <v>3615</v>
      </c>
      <c r="E2823" t="s">
        <v>3617</v>
      </c>
      <c r="F2823" t="str">
        <f>WORKSHEET[[#This Row],[Depart From]]&amp;"-"&amp;WORKSHEET[[#This Row],[Arrive To]]</f>
        <v>Mombasa-Lagos</v>
      </c>
      <c r="G2823" s="2">
        <v>44737</v>
      </c>
      <c r="H2823" s="2">
        <v>44768</v>
      </c>
      <c r="I2823" s="2" t="str">
        <f t="shared" si="44"/>
        <v>Delivered</v>
      </c>
      <c r="J2823" s="2" t="str">
        <f>TEXT(WORKSHEET[[#This Row],[Offloading Date]], "mmm")</f>
        <v>Jul</v>
      </c>
      <c r="K2823" s="2" t="str">
        <f>IF(OR(WORKSHEET[[#This Row],[Year]]="", ISBLANK(WORKSHEET[[#This Row],[Year]]), WORKSHEET[[#This Row],[Year]]="null"), "Exclude", "Include")</f>
        <v>Include</v>
      </c>
      <c r="L2823" t="s">
        <v>12</v>
      </c>
      <c r="M2823" t="s">
        <v>12</v>
      </c>
      <c r="N2823" t="s">
        <v>13</v>
      </c>
      <c r="O2823">
        <v>21.657859999999999</v>
      </c>
      <c r="P2823">
        <v>600</v>
      </c>
      <c r="Q2823" t="s">
        <v>14</v>
      </c>
      <c r="R2823">
        <f>P2823 * _xll.XLOOKUP(Q2823,CALCULATION!$A$15:$A$17, CALCULATION!$B$15:$B$17 )</f>
        <v>600</v>
      </c>
      <c r="S2823" s="5">
        <f>O2823*P2823*_xll.XLOOKUP(Q2823,CALCULATION!$A$15:$A$17, CALCULATION!$B$15:$B$17)</f>
        <v>12994.716</v>
      </c>
      <c r="T2823">
        <v>300</v>
      </c>
      <c r="U2823" t="s">
        <v>14</v>
      </c>
      <c r="V2823">
        <f>T2823 * _xll.XLOOKUP(U2823,CALCULATION!$A$15:$A$17, CALCULATION!$B$15:$B$17 )</f>
        <v>300</v>
      </c>
      <c r="W2823" s="5">
        <f>O2823*T2823*_xll.XLOOKUP(U2823,CALCULATION!$A$15:$A$17, CALCULATION!$B$15:$B$17)</f>
        <v>6497.3580000000002</v>
      </c>
      <c r="X2823" s="5">
        <f>WORKSHEET[[#This Row],[Clients Total Cost]] / WORKSHEET[[#This Row],[Clients Rate per T2 (USD)]]</f>
        <v>21.657859999999999</v>
      </c>
      <c r="Y2823" s="5">
        <f>WORKSHEET[[#This Row],[Clients Rate per T2 (USD)]] - WORKSHEET[[#This Row],[Supplier Rate Per t2 (USD)]]</f>
        <v>300</v>
      </c>
      <c r="Z2823" s="5">
        <f>WORKSHEET[[#This Row],[Profit Per T]] * WORKSHEET[[#This Row],[Weight]]</f>
        <v>6497.3580000000002</v>
      </c>
      <c r="AA2823">
        <v>1</v>
      </c>
      <c r="AB2823" s="1">
        <v>4.6499999999999995</v>
      </c>
      <c r="AC2823" s="1">
        <v>3.1</v>
      </c>
      <c r="AD2823" s="1">
        <v>3.875</v>
      </c>
      <c r="AE2823" s="1">
        <f>WORKSHEET[[#This Row],[Delay at toll gate in days]] +WORKSHEET[[#This Row],[Delay at workshop in days]] +WORKSHEET[[#This Row],[Delay at border in days]]</f>
        <v>11.625</v>
      </c>
    </row>
    <row r="2824" spans="1:31" x14ac:dyDescent="0.35">
      <c r="A2824" t="s">
        <v>2845</v>
      </c>
      <c r="B2824" t="s">
        <v>10</v>
      </c>
      <c r="C2824" t="s">
        <v>68</v>
      </c>
      <c r="D2824" t="s">
        <v>3620</v>
      </c>
      <c r="E2824" t="s">
        <v>3613</v>
      </c>
      <c r="F2824" t="str">
        <f>WORKSHEET[[#This Row],[Depart From]]&amp;"-"&amp;WORKSHEET[[#This Row],[Arrive To]]</f>
        <v>Zanzibar-Sanaa</v>
      </c>
      <c r="G2824" s="2">
        <v>44737</v>
      </c>
      <c r="H2824" s="2">
        <v>44768</v>
      </c>
      <c r="I2824" s="2" t="str">
        <f t="shared" si="44"/>
        <v>Delivered</v>
      </c>
      <c r="J2824" s="2" t="str">
        <f>TEXT(WORKSHEET[[#This Row],[Offloading Date]], "mmm")</f>
        <v>Jul</v>
      </c>
      <c r="K2824" s="2" t="str">
        <f>IF(OR(WORKSHEET[[#This Row],[Year]]="", ISBLANK(WORKSHEET[[#This Row],[Year]]), WORKSHEET[[#This Row],[Year]]="null"), "Exclude", "Include")</f>
        <v>Include</v>
      </c>
      <c r="L2824" t="s">
        <v>12</v>
      </c>
      <c r="M2824" t="s">
        <v>12</v>
      </c>
      <c r="N2824" t="s">
        <v>13</v>
      </c>
      <c r="O2824">
        <v>21.657859999999999</v>
      </c>
      <c r="P2824">
        <v>600</v>
      </c>
      <c r="Q2824" t="s">
        <v>14</v>
      </c>
      <c r="R2824">
        <f>P2824 * _xll.XLOOKUP(Q2824,CALCULATION!$A$15:$A$17, CALCULATION!$B$15:$B$17 )</f>
        <v>600</v>
      </c>
      <c r="S2824" s="5">
        <f>O2824*P2824*_xll.XLOOKUP(Q2824,CALCULATION!$A$15:$A$17, CALCULATION!$B$15:$B$17)</f>
        <v>12994.716</v>
      </c>
      <c r="T2824">
        <v>300</v>
      </c>
      <c r="U2824" t="s">
        <v>14</v>
      </c>
      <c r="V2824">
        <f>T2824 * _xll.XLOOKUP(U2824,CALCULATION!$A$15:$A$17, CALCULATION!$B$15:$B$17 )</f>
        <v>300</v>
      </c>
      <c r="W2824" s="5">
        <f>O2824*T2824*_xll.XLOOKUP(U2824,CALCULATION!$A$15:$A$17, CALCULATION!$B$15:$B$17)</f>
        <v>6497.3580000000002</v>
      </c>
      <c r="X2824" s="5">
        <f>WORKSHEET[[#This Row],[Clients Total Cost]] / WORKSHEET[[#This Row],[Clients Rate per T2 (USD)]]</f>
        <v>21.657859999999999</v>
      </c>
      <c r="Y2824" s="5">
        <f>WORKSHEET[[#This Row],[Clients Rate per T2 (USD)]] - WORKSHEET[[#This Row],[Supplier Rate Per t2 (USD)]]</f>
        <v>300</v>
      </c>
      <c r="Z2824" s="5">
        <f>WORKSHEET[[#This Row],[Profit Per T]] * WORKSHEET[[#This Row],[Weight]]</f>
        <v>6497.3580000000002</v>
      </c>
      <c r="AA2824">
        <v>1</v>
      </c>
      <c r="AB2824" s="1">
        <v>4.6499999999999995</v>
      </c>
      <c r="AC2824" s="1">
        <v>3.1</v>
      </c>
      <c r="AD2824" s="1">
        <v>3.875</v>
      </c>
      <c r="AE2824" s="1">
        <f>WORKSHEET[[#This Row],[Delay at toll gate in days]] +WORKSHEET[[#This Row],[Delay at workshop in days]] +WORKSHEET[[#This Row],[Delay at border in days]]</f>
        <v>11.625</v>
      </c>
    </row>
    <row r="2825" spans="1:31" x14ac:dyDescent="0.35">
      <c r="A2825" t="s">
        <v>2846</v>
      </c>
      <c r="B2825" t="s">
        <v>10</v>
      </c>
      <c r="C2825" t="s">
        <v>68</v>
      </c>
      <c r="D2825" t="s">
        <v>3611</v>
      </c>
      <c r="E2825" t="s">
        <v>3618</v>
      </c>
      <c r="F2825" t="str">
        <f>WORKSHEET[[#This Row],[Depart From]]&amp;"-"&amp;WORKSHEET[[#This Row],[Arrive To]]</f>
        <v>Mogadishu-Tripoli</v>
      </c>
      <c r="G2825" s="2">
        <v>44737</v>
      </c>
      <c r="H2825" s="2">
        <v>44768</v>
      </c>
      <c r="I2825" s="2" t="str">
        <f t="shared" si="44"/>
        <v>Delivered</v>
      </c>
      <c r="J2825" s="2" t="str">
        <f>TEXT(WORKSHEET[[#This Row],[Offloading Date]], "mmm")</f>
        <v>Jul</v>
      </c>
      <c r="K2825" s="2" t="str">
        <f>IF(OR(WORKSHEET[[#This Row],[Year]]="", ISBLANK(WORKSHEET[[#This Row],[Year]]), WORKSHEET[[#This Row],[Year]]="null"), "Exclude", "Include")</f>
        <v>Include</v>
      </c>
      <c r="L2825" t="s">
        <v>12</v>
      </c>
      <c r="M2825" t="s">
        <v>12</v>
      </c>
      <c r="N2825" t="s">
        <v>13</v>
      </c>
      <c r="O2825">
        <v>21.657859999999999</v>
      </c>
      <c r="P2825">
        <v>600</v>
      </c>
      <c r="Q2825" t="s">
        <v>14</v>
      </c>
      <c r="R2825">
        <f>P2825 * _xll.XLOOKUP(Q2825,CALCULATION!$A$15:$A$17, CALCULATION!$B$15:$B$17 )</f>
        <v>600</v>
      </c>
      <c r="S2825" s="5">
        <f>O2825*P2825*_xll.XLOOKUP(Q2825,CALCULATION!$A$15:$A$17, CALCULATION!$B$15:$B$17)</f>
        <v>12994.716</v>
      </c>
      <c r="T2825">
        <v>300</v>
      </c>
      <c r="U2825" t="s">
        <v>14</v>
      </c>
      <c r="V2825">
        <f>T2825 * _xll.XLOOKUP(U2825,CALCULATION!$A$15:$A$17, CALCULATION!$B$15:$B$17 )</f>
        <v>300</v>
      </c>
      <c r="W2825" s="5">
        <f>O2825*T2825*_xll.XLOOKUP(U2825,CALCULATION!$A$15:$A$17, CALCULATION!$B$15:$B$17)</f>
        <v>6497.3580000000002</v>
      </c>
      <c r="X2825" s="5">
        <f>WORKSHEET[[#This Row],[Clients Total Cost]] / WORKSHEET[[#This Row],[Clients Rate per T2 (USD)]]</f>
        <v>21.657859999999999</v>
      </c>
      <c r="Y2825" s="5">
        <f>WORKSHEET[[#This Row],[Clients Rate per T2 (USD)]] - WORKSHEET[[#This Row],[Supplier Rate Per t2 (USD)]]</f>
        <v>300</v>
      </c>
      <c r="Z2825" s="5">
        <f>WORKSHEET[[#This Row],[Profit Per T]] * WORKSHEET[[#This Row],[Weight]]</f>
        <v>6497.3580000000002</v>
      </c>
      <c r="AA2825">
        <v>1</v>
      </c>
      <c r="AB2825" s="1">
        <v>4.6499999999999995</v>
      </c>
      <c r="AC2825" s="1">
        <v>3.1</v>
      </c>
      <c r="AD2825" s="1">
        <v>3.875</v>
      </c>
      <c r="AE2825" s="1">
        <f>WORKSHEET[[#This Row],[Delay at toll gate in days]] +WORKSHEET[[#This Row],[Delay at workshop in days]] +WORKSHEET[[#This Row],[Delay at border in days]]</f>
        <v>11.625</v>
      </c>
    </row>
    <row r="2826" spans="1:31" x14ac:dyDescent="0.35">
      <c r="A2826" t="s">
        <v>2847</v>
      </c>
      <c r="B2826" t="s">
        <v>10</v>
      </c>
      <c r="C2826" t="s">
        <v>68</v>
      </c>
      <c r="D2826" t="s">
        <v>3616</v>
      </c>
      <c r="E2826" t="s">
        <v>3617</v>
      </c>
      <c r="F2826" t="str">
        <f>WORKSHEET[[#This Row],[Depart From]]&amp;"-"&amp;WORKSHEET[[#This Row],[Arrive To]]</f>
        <v>Marrakech-Lagos</v>
      </c>
      <c r="G2826" s="2">
        <v>44695</v>
      </c>
      <c r="H2826" s="2">
        <v>44729</v>
      </c>
      <c r="I2826" s="2" t="str">
        <f t="shared" si="44"/>
        <v>Delivered</v>
      </c>
      <c r="J2826" s="2" t="str">
        <f>TEXT(WORKSHEET[[#This Row],[Offloading Date]], "mmm")</f>
        <v>Jun</v>
      </c>
      <c r="K2826" s="2" t="str">
        <f>IF(OR(WORKSHEET[[#This Row],[Year]]="", ISBLANK(WORKSHEET[[#This Row],[Year]]), WORKSHEET[[#This Row],[Year]]="null"), "Exclude", "Include")</f>
        <v>Include</v>
      </c>
      <c r="L2826" t="s">
        <v>12</v>
      </c>
      <c r="M2826" t="s">
        <v>12</v>
      </c>
      <c r="N2826" t="s">
        <v>13</v>
      </c>
      <c r="O2826">
        <v>19.2</v>
      </c>
      <c r="P2826">
        <v>600</v>
      </c>
      <c r="Q2826" t="s">
        <v>14</v>
      </c>
      <c r="R2826">
        <f>P2826 * _xll.XLOOKUP(Q2826,CALCULATION!$A$15:$A$17, CALCULATION!$B$15:$B$17 )</f>
        <v>600</v>
      </c>
      <c r="S2826" s="5">
        <f>O2826*P2826*_xll.XLOOKUP(Q2826,CALCULATION!$A$15:$A$17, CALCULATION!$B$15:$B$17)</f>
        <v>11520</v>
      </c>
      <c r="T2826">
        <v>300</v>
      </c>
      <c r="U2826" t="s">
        <v>14</v>
      </c>
      <c r="V2826">
        <f>T2826 * _xll.XLOOKUP(U2826,CALCULATION!$A$15:$A$17, CALCULATION!$B$15:$B$17 )</f>
        <v>300</v>
      </c>
      <c r="W2826" s="5">
        <f>O2826*T2826*_xll.XLOOKUP(U2826,CALCULATION!$A$15:$A$17, CALCULATION!$B$15:$B$17)</f>
        <v>5760</v>
      </c>
      <c r="X2826" s="5">
        <f>WORKSHEET[[#This Row],[Clients Total Cost]] / WORKSHEET[[#This Row],[Clients Rate per T2 (USD)]]</f>
        <v>19.2</v>
      </c>
      <c r="Y2826" s="5">
        <f>WORKSHEET[[#This Row],[Clients Rate per T2 (USD)]] - WORKSHEET[[#This Row],[Supplier Rate Per t2 (USD)]]</f>
        <v>300</v>
      </c>
      <c r="Z2826" s="5">
        <f>WORKSHEET[[#This Row],[Profit Per T]] * WORKSHEET[[#This Row],[Weight]]</f>
        <v>5760</v>
      </c>
      <c r="AA2826">
        <v>1</v>
      </c>
      <c r="AB2826" s="1">
        <v>5.0999999999999996</v>
      </c>
      <c r="AC2826" s="1">
        <v>3.4000000000000004</v>
      </c>
      <c r="AD2826" s="1">
        <v>4.25</v>
      </c>
      <c r="AE2826" s="1">
        <f>WORKSHEET[[#This Row],[Delay at toll gate in days]] +WORKSHEET[[#This Row],[Delay at workshop in days]] +WORKSHEET[[#This Row],[Delay at border in days]]</f>
        <v>12.75</v>
      </c>
    </row>
    <row r="2827" spans="1:31" x14ac:dyDescent="0.35">
      <c r="A2827" t="s">
        <v>2848</v>
      </c>
      <c r="B2827" t="s">
        <v>10</v>
      </c>
      <c r="C2827" t="s">
        <v>68</v>
      </c>
      <c r="D2827" t="s">
        <v>3611</v>
      </c>
      <c r="E2827" t="s">
        <v>3618</v>
      </c>
      <c r="F2827" t="str">
        <f>WORKSHEET[[#This Row],[Depart From]]&amp;"-"&amp;WORKSHEET[[#This Row],[Arrive To]]</f>
        <v>Mogadishu-Tripoli</v>
      </c>
      <c r="G2827" s="2">
        <v>44695</v>
      </c>
      <c r="H2827" s="2">
        <v>44723</v>
      </c>
      <c r="I2827" s="2" t="str">
        <f t="shared" si="44"/>
        <v>Delivered</v>
      </c>
      <c r="J2827" s="2" t="str">
        <f>TEXT(WORKSHEET[[#This Row],[Offloading Date]], "mmm")</f>
        <v>Jun</v>
      </c>
      <c r="K2827" s="2" t="str">
        <f>IF(OR(WORKSHEET[[#This Row],[Year]]="", ISBLANK(WORKSHEET[[#This Row],[Year]]), WORKSHEET[[#This Row],[Year]]="null"), "Exclude", "Include")</f>
        <v>Include</v>
      </c>
      <c r="L2827" t="s">
        <v>12</v>
      </c>
      <c r="M2827" t="s">
        <v>12</v>
      </c>
      <c r="N2827" t="s">
        <v>13</v>
      </c>
      <c r="O2827">
        <v>19.2</v>
      </c>
      <c r="P2827">
        <v>600</v>
      </c>
      <c r="Q2827" t="s">
        <v>14</v>
      </c>
      <c r="R2827">
        <f>P2827 * _xll.XLOOKUP(Q2827,CALCULATION!$A$15:$A$17, CALCULATION!$B$15:$B$17 )</f>
        <v>600</v>
      </c>
      <c r="S2827" s="5">
        <f>O2827*P2827*_xll.XLOOKUP(Q2827,CALCULATION!$A$15:$A$17, CALCULATION!$B$15:$B$17)</f>
        <v>11520</v>
      </c>
      <c r="T2827">
        <v>300</v>
      </c>
      <c r="U2827" t="s">
        <v>14</v>
      </c>
      <c r="V2827">
        <f>T2827 * _xll.XLOOKUP(U2827,CALCULATION!$A$15:$A$17, CALCULATION!$B$15:$B$17 )</f>
        <v>300</v>
      </c>
      <c r="W2827" s="5">
        <f>O2827*T2827*_xll.XLOOKUP(U2827,CALCULATION!$A$15:$A$17, CALCULATION!$B$15:$B$17)</f>
        <v>5760</v>
      </c>
      <c r="X2827" s="5">
        <f>WORKSHEET[[#This Row],[Clients Total Cost]] / WORKSHEET[[#This Row],[Clients Rate per T2 (USD)]]</f>
        <v>19.2</v>
      </c>
      <c r="Y2827" s="5">
        <f>WORKSHEET[[#This Row],[Clients Rate per T2 (USD)]] - WORKSHEET[[#This Row],[Supplier Rate Per t2 (USD)]]</f>
        <v>300</v>
      </c>
      <c r="Z2827" s="5">
        <f>WORKSHEET[[#This Row],[Profit Per T]] * WORKSHEET[[#This Row],[Weight]]</f>
        <v>5760</v>
      </c>
      <c r="AA2827">
        <v>1</v>
      </c>
      <c r="AB2827" s="1">
        <v>4.2</v>
      </c>
      <c r="AC2827" s="1">
        <v>2.8000000000000003</v>
      </c>
      <c r="AD2827" s="1">
        <v>3.5</v>
      </c>
      <c r="AE2827" s="1">
        <f>WORKSHEET[[#This Row],[Delay at toll gate in days]] +WORKSHEET[[#This Row],[Delay at workshop in days]] +WORKSHEET[[#This Row],[Delay at border in days]]</f>
        <v>10.5</v>
      </c>
    </row>
    <row r="2828" spans="1:31" x14ac:dyDescent="0.35">
      <c r="A2828" t="s">
        <v>2849</v>
      </c>
      <c r="B2828" t="s">
        <v>10</v>
      </c>
      <c r="C2828" t="s">
        <v>68</v>
      </c>
      <c r="D2828" t="s">
        <v>3615</v>
      </c>
      <c r="E2828" t="s">
        <v>3612</v>
      </c>
      <c r="F2828" t="str">
        <f>WORKSHEET[[#This Row],[Depart From]]&amp;"-"&amp;WORKSHEET[[#This Row],[Arrive To]]</f>
        <v>Mombasa-Victoria</v>
      </c>
      <c r="G2828" s="2">
        <v>44706</v>
      </c>
      <c r="H2828" s="2">
        <v>44734</v>
      </c>
      <c r="I2828" s="2" t="str">
        <f t="shared" si="44"/>
        <v>Delivered</v>
      </c>
      <c r="J2828" s="2" t="str">
        <f>TEXT(WORKSHEET[[#This Row],[Offloading Date]], "mmm")</f>
        <v>Jun</v>
      </c>
      <c r="K2828" s="2" t="str">
        <f>IF(OR(WORKSHEET[[#This Row],[Year]]="", ISBLANK(WORKSHEET[[#This Row],[Year]]), WORKSHEET[[#This Row],[Year]]="null"), "Exclude", "Include")</f>
        <v>Include</v>
      </c>
      <c r="L2828" t="s">
        <v>12</v>
      </c>
      <c r="M2828" t="s">
        <v>12</v>
      </c>
      <c r="N2828" t="s">
        <v>13</v>
      </c>
      <c r="O2828">
        <v>25.8</v>
      </c>
      <c r="P2828">
        <v>600</v>
      </c>
      <c r="Q2828" t="s">
        <v>14</v>
      </c>
      <c r="R2828">
        <f>P2828 * _xll.XLOOKUP(Q2828,CALCULATION!$A$15:$A$17, CALCULATION!$B$15:$B$17 )</f>
        <v>600</v>
      </c>
      <c r="S2828" s="5">
        <f>O2828*P2828*_xll.XLOOKUP(Q2828,CALCULATION!$A$15:$A$17, CALCULATION!$B$15:$B$17)</f>
        <v>15480</v>
      </c>
      <c r="T2828">
        <v>300</v>
      </c>
      <c r="U2828" t="s">
        <v>14</v>
      </c>
      <c r="V2828">
        <f>T2828 * _xll.XLOOKUP(U2828,CALCULATION!$A$15:$A$17, CALCULATION!$B$15:$B$17 )</f>
        <v>300</v>
      </c>
      <c r="W2828" s="5">
        <f>O2828*T2828*_xll.XLOOKUP(U2828,CALCULATION!$A$15:$A$17, CALCULATION!$B$15:$B$17)</f>
        <v>7740</v>
      </c>
      <c r="X2828" s="5">
        <f>WORKSHEET[[#This Row],[Clients Total Cost]] / WORKSHEET[[#This Row],[Clients Rate per T2 (USD)]]</f>
        <v>25.8</v>
      </c>
      <c r="Y2828" s="5">
        <f>WORKSHEET[[#This Row],[Clients Rate per T2 (USD)]] - WORKSHEET[[#This Row],[Supplier Rate Per t2 (USD)]]</f>
        <v>300</v>
      </c>
      <c r="Z2828" s="5">
        <f>WORKSHEET[[#This Row],[Profit Per T]] * WORKSHEET[[#This Row],[Weight]]</f>
        <v>7740</v>
      </c>
      <c r="AA2828">
        <v>1</v>
      </c>
      <c r="AB2828" s="1">
        <v>4.2</v>
      </c>
      <c r="AC2828" s="1">
        <v>2.8000000000000003</v>
      </c>
      <c r="AD2828" s="1">
        <v>3.5</v>
      </c>
      <c r="AE2828" s="1">
        <f>WORKSHEET[[#This Row],[Delay at toll gate in days]] +WORKSHEET[[#This Row],[Delay at workshop in days]] +WORKSHEET[[#This Row],[Delay at border in days]]</f>
        <v>10.5</v>
      </c>
    </row>
    <row r="2829" spans="1:31" x14ac:dyDescent="0.35">
      <c r="A2829" t="s">
        <v>2850</v>
      </c>
      <c r="B2829" t="s">
        <v>10</v>
      </c>
      <c r="C2829" t="s">
        <v>68</v>
      </c>
      <c r="D2829" t="s">
        <v>3611</v>
      </c>
      <c r="E2829" t="s">
        <v>3612</v>
      </c>
      <c r="F2829" t="str">
        <f>WORKSHEET[[#This Row],[Depart From]]&amp;"-"&amp;WORKSHEET[[#This Row],[Arrive To]]</f>
        <v>Mogadishu-Victoria</v>
      </c>
      <c r="G2829" s="2">
        <v>44707</v>
      </c>
      <c r="H2829" s="2">
        <v>44746</v>
      </c>
      <c r="I2829" s="2" t="str">
        <f t="shared" si="44"/>
        <v>Delivered</v>
      </c>
      <c r="J2829" s="2" t="str">
        <f>TEXT(WORKSHEET[[#This Row],[Offloading Date]], "mmm")</f>
        <v>Jul</v>
      </c>
      <c r="K2829" s="2" t="str">
        <f>IF(OR(WORKSHEET[[#This Row],[Year]]="", ISBLANK(WORKSHEET[[#This Row],[Year]]), WORKSHEET[[#This Row],[Year]]="null"), "Exclude", "Include")</f>
        <v>Include</v>
      </c>
      <c r="L2829" t="s">
        <v>12</v>
      </c>
      <c r="M2829" t="s">
        <v>12</v>
      </c>
      <c r="N2829" t="s">
        <v>13</v>
      </c>
      <c r="O2829">
        <v>17.512</v>
      </c>
      <c r="P2829">
        <v>600</v>
      </c>
      <c r="Q2829" t="s">
        <v>14</v>
      </c>
      <c r="R2829">
        <f>P2829 * _xll.XLOOKUP(Q2829,CALCULATION!$A$15:$A$17, CALCULATION!$B$15:$B$17 )</f>
        <v>600</v>
      </c>
      <c r="S2829" s="5">
        <f>O2829*P2829*_xll.XLOOKUP(Q2829,CALCULATION!$A$15:$A$17, CALCULATION!$B$15:$B$17)</f>
        <v>10507.2</v>
      </c>
      <c r="T2829">
        <v>300</v>
      </c>
      <c r="U2829" t="s">
        <v>14</v>
      </c>
      <c r="V2829">
        <f>T2829 * _xll.XLOOKUP(U2829,CALCULATION!$A$15:$A$17, CALCULATION!$B$15:$B$17 )</f>
        <v>300</v>
      </c>
      <c r="W2829" s="5">
        <f>O2829*T2829*_xll.XLOOKUP(U2829,CALCULATION!$A$15:$A$17, CALCULATION!$B$15:$B$17)</f>
        <v>5253.6</v>
      </c>
      <c r="X2829" s="5">
        <f>WORKSHEET[[#This Row],[Clients Total Cost]] / WORKSHEET[[#This Row],[Clients Rate per T2 (USD)]]</f>
        <v>17.512</v>
      </c>
      <c r="Y2829" s="5">
        <f>WORKSHEET[[#This Row],[Clients Rate per T2 (USD)]] - WORKSHEET[[#This Row],[Supplier Rate Per t2 (USD)]]</f>
        <v>300</v>
      </c>
      <c r="Z2829" s="5">
        <f>WORKSHEET[[#This Row],[Profit Per T]] * WORKSHEET[[#This Row],[Weight]]</f>
        <v>5253.6</v>
      </c>
      <c r="AA2829">
        <v>1</v>
      </c>
      <c r="AB2829" s="1">
        <v>5.85</v>
      </c>
      <c r="AC2829" s="1">
        <v>3.9000000000000004</v>
      </c>
      <c r="AD2829" s="1">
        <v>4.875</v>
      </c>
      <c r="AE2829" s="1">
        <f>WORKSHEET[[#This Row],[Delay at toll gate in days]] +WORKSHEET[[#This Row],[Delay at workshop in days]] +WORKSHEET[[#This Row],[Delay at border in days]]</f>
        <v>14.625</v>
      </c>
    </row>
    <row r="2830" spans="1:31" x14ac:dyDescent="0.35">
      <c r="A2830" t="s">
        <v>2851</v>
      </c>
      <c r="B2830" t="s">
        <v>10</v>
      </c>
      <c r="C2830" t="s">
        <v>68</v>
      </c>
      <c r="D2830" t="s">
        <v>3611</v>
      </c>
      <c r="E2830" t="s">
        <v>3618</v>
      </c>
      <c r="F2830" t="str">
        <f>WORKSHEET[[#This Row],[Depart From]]&amp;"-"&amp;WORKSHEET[[#This Row],[Arrive To]]</f>
        <v>Mogadishu-Tripoli</v>
      </c>
      <c r="G2830" s="2">
        <v>44709</v>
      </c>
      <c r="H2830" s="2">
        <v>44737</v>
      </c>
      <c r="I2830" s="2" t="str">
        <f t="shared" si="44"/>
        <v>Delivered</v>
      </c>
      <c r="J2830" s="2" t="str">
        <f>TEXT(WORKSHEET[[#This Row],[Offloading Date]], "mmm")</f>
        <v>Jun</v>
      </c>
      <c r="K2830" s="2" t="str">
        <f>IF(OR(WORKSHEET[[#This Row],[Year]]="", ISBLANK(WORKSHEET[[#This Row],[Year]]), WORKSHEET[[#This Row],[Year]]="null"), "Exclude", "Include")</f>
        <v>Include</v>
      </c>
      <c r="L2830" t="s">
        <v>12</v>
      </c>
      <c r="M2830" t="s">
        <v>12</v>
      </c>
      <c r="N2830" t="s">
        <v>13</v>
      </c>
      <c r="O2830">
        <v>22.085000000000001</v>
      </c>
      <c r="P2830">
        <v>600</v>
      </c>
      <c r="Q2830" t="s">
        <v>14</v>
      </c>
      <c r="R2830">
        <f>P2830 * _xll.XLOOKUP(Q2830,CALCULATION!$A$15:$A$17, CALCULATION!$B$15:$B$17 )</f>
        <v>600</v>
      </c>
      <c r="S2830" s="5">
        <f>O2830*P2830*_xll.XLOOKUP(Q2830,CALCULATION!$A$15:$A$17, CALCULATION!$B$15:$B$17)</f>
        <v>13251</v>
      </c>
      <c r="T2830">
        <v>300</v>
      </c>
      <c r="U2830" t="s">
        <v>14</v>
      </c>
      <c r="V2830">
        <f>T2830 * _xll.XLOOKUP(U2830,CALCULATION!$A$15:$A$17, CALCULATION!$B$15:$B$17 )</f>
        <v>300</v>
      </c>
      <c r="W2830" s="5">
        <f>O2830*T2830*_xll.XLOOKUP(U2830,CALCULATION!$A$15:$A$17, CALCULATION!$B$15:$B$17)</f>
        <v>6625.5</v>
      </c>
      <c r="X2830" s="5">
        <f>WORKSHEET[[#This Row],[Clients Total Cost]] / WORKSHEET[[#This Row],[Clients Rate per T2 (USD)]]</f>
        <v>22.085000000000001</v>
      </c>
      <c r="Y2830" s="5">
        <f>WORKSHEET[[#This Row],[Clients Rate per T2 (USD)]] - WORKSHEET[[#This Row],[Supplier Rate Per t2 (USD)]]</f>
        <v>300</v>
      </c>
      <c r="Z2830" s="5">
        <f>WORKSHEET[[#This Row],[Profit Per T]] * WORKSHEET[[#This Row],[Weight]]</f>
        <v>6625.5</v>
      </c>
      <c r="AA2830">
        <v>1</v>
      </c>
      <c r="AB2830" s="1">
        <v>4.2</v>
      </c>
      <c r="AC2830" s="1">
        <v>2.8000000000000003</v>
      </c>
      <c r="AD2830" s="1">
        <v>3.5</v>
      </c>
      <c r="AE2830" s="1">
        <f>WORKSHEET[[#This Row],[Delay at toll gate in days]] +WORKSHEET[[#This Row],[Delay at workshop in days]] +WORKSHEET[[#This Row],[Delay at border in days]]</f>
        <v>10.5</v>
      </c>
    </row>
    <row r="2831" spans="1:31" x14ac:dyDescent="0.35">
      <c r="A2831" t="s">
        <v>2852</v>
      </c>
      <c r="B2831" t="s">
        <v>10</v>
      </c>
      <c r="C2831" t="s">
        <v>68</v>
      </c>
      <c r="D2831" t="s">
        <v>3611</v>
      </c>
      <c r="E2831" t="s">
        <v>3618</v>
      </c>
      <c r="F2831" t="str">
        <f>WORKSHEET[[#This Row],[Depart From]]&amp;"-"&amp;WORKSHEET[[#This Row],[Arrive To]]</f>
        <v>Mogadishu-Tripoli</v>
      </c>
      <c r="G2831" s="2">
        <v>44709</v>
      </c>
      <c r="H2831" s="2">
        <v>44737</v>
      </c>
      <c r="I2831" s="2" t="str">
        <f t="shared" si="44"/>
        <v>Delivered</v>
      </c>
      <c r="J2831" s="2" t="str">
        <f>TEXT(WORKSHEET[[#This Row],[Offloading Date]], "mmm")</f>
        <v>Jun</v>
      </c>
      <c r="K2831" s="2" t="str">
        <f>IF(OR(WORKSHEET[[#This Row],[Year]]="", ISBLANK(WORKSHEET[[#This Row],[Year]]), WORKSHEET[[#This Row],[Year]]="null"), "Exclude", "Include")</f>
        <v>Include</v>
      </c>
      <c r="L2831" t="s">
        <v>12</v>
      </c>
      <c r="M2831" t="s">
        <v>12</v>
      </c>
      <c r="N2831" t="s">
        <v>13</v>
      </c>
      <c r="O2831">
        <v>11.53</v>
      </c>
      <c r="P2831">
        <v>600</v>
      </c>
      <c r="Q2831" t="s">
        <v>14</v>
      </c>
      <c r="R2831">
        <f>P2831 * _xll.XLOOKUP(Q2831,CALCULATION!$A$15:$A$17, CALCULATION!$B$15:$B$17 )</f>
        <v>600</v>
      </c>
      <c r="S2831" s="5">
        <f>O2831*P2831*_xll.XLOOKUP(Q2831,CALCULATION!$A$15:$A$17, CALCULATION!$B$15:$B$17)</f>
        <v>6918</v>
      </c>
      <c r="T2831">
        <v>300</v>
      </c>
      <c r="U2831" t="s">
        <v>14</v>
      </c>
      <c r="V2831">
        <f>T2831 * _xll.XLOOKUP(U2831,CALCULATION!$A$15:$A$17, CALCULATION!$B$15:$B$17 )</f>
        <v>300</v>
      </c>
      <c r="W2831" s="5">
        <f>O2831*T2831*_xll.XLOOKUP(U2831,CALCULATION!$A$15:$A$17, CALCULATION!$B$15:$B$17)</f>
        <v>3459</v>
      </c>
      <c r="X2831" s="5">
        <f>WORKSHEET[[#This Row],[Clients Total Cost]] / WORKSHEET[[#This Row],[Clients Rate per T2 (USD)]]</f>
        <v>11.53</v>
      </c>
      <c r="Y2831" s="5">
        <f>WORKSHEET[[#This Row],[Clients Rate per T2 (USD)]] - WORKSHEET[[#This Row],[Supplier Rate Per t2 (USD)]]</f>
        <v>300</v>
      </c>
      <c r="Z2831" s="5">
        <f>WORKSHEET[[#This Row],[Profit Per T]] * WORKSHEET[[#This Row],[Weight]]</f>
        <v>3459</v>
      </c>
      <c r="AA2831">
        <v>1</v>
      </c>
      <c r="AB2831" s="1">
        <v>4.2</v>
      </c>
      <c r="AC2831" s="1">
        <v>2.8000000000000003</v>
      </c>
      <c r="AD2831" s="1">
        <v>3.5</v>
      </c>
      <c r="AE2831" s="1">
        <f>WORKSHEET[[#This Row],[Delay at toll gate in days]] +WORKSHEET[[#This Row],[Delay at workshop in days]] +WORKSHEET[[#This Row],[Delay at border in days]]</f>
        <v>10.5</v>
      </c>
    </row>
    <row r="2832" spans="1:31" x14ac:dyDescent="0.35">
      <c r="A2832" t="s">
        <v>2853</v>
      </c>
      <c r="B2832" t="s">
        <v>10</v>
      </c>
      <c r="C2832" t="s">
        <v>68</v>
      </c>
      <c r="D2832" t="s">
        <v>3611</v>
      </c>
      <c r="E2832" t="s">
        <v>3618</v>
      </c>
      <c r="F2832" t="str">
        <f>WORKSHEET[[#This Row],[Depart From]]&amp;"-"&amp;WORKSHEET[[#This Row],[Arrive To]]</f>
        <v>Mogadishu-Tripoli</v>
      </c>
      <c r="G2832" s="2">
        <v>44708</v>
      </c>
      <c r="H2832" s="2">
        <v>44734</v>
      </c>
      <c r="I2832" s="2" t="str">
        <f t="shared" si="44"/>
        <v>Delivered</v>
      </c>
      <c r="J2832" s="2" t="str">
        <f>TEXT(WORKSHEET[[#This Row],[Offloading Date]], "mmm")</f>
        <v>Jun</v>
      </c>
      <c r="K2832" s="2" t="str">
        <f>IF(OR(WORKSHEET[[#This Row],[Year]]="", ISBLANK(WORKSHEET[[#This Row],[Year]]), WORKSHEET[[#This Row],[Year]]="null"), "Exclude", "Include")</f>
        <v>Include</v>
      </c>
      <c r="L2832" t="s">
        <v>12</v>
      </c>
      <c r="M2832" t="s">
        <v>12</v>
      </c>
      <c r="N2832" t="s">
        <v>13</v>
      </c>
      <c r="O2832">
        <v>13.378</v>
      </c>
      <c r="P2832">
        <v>600</v>
      </c>
      <c r="Q2832" t="s">
        <v>14</v>
      </c>
      <c r="R2832">
        <f>P2832 * _xll.XLOOKUP(Q2832,CALCULATION!$A$15:$A$17, CALCULATION!$B$15:$B$17 )</f>
        <v>600</v>
      </c>
      <c r="S2832" s="5">
        <f>O2832*P2832*_xll.XLOOKUP(Q2832,CALCULATION!$A$15:$A$17, CALCULATION!$B$15:$B$17)</f>
        <v>8026.8</v>
      </c>
      <c r="T2832">
        <v>300</v>
      </c>
      <c r="U2832" t="s">
        <v>14</v>
      </c>
      <c r="V2832">
        <f>T2832 * _xll.XLOOKUP(U2832,CALCULATION!$A$15:$A$17, CALCULATION!$B$15:$B$17 )</f>
        <v>300</v>
      </c>
      <c r="W2832" s="5">
        <f>O2832*T2832*_xll.XLOOKUP(U2832,CALCULATION!$A$15:$A$17, CALCULATION!$B$15:$B$17)</f>
        <v>4013.4</v>
      </c>
      <c r="X2832" s="5">
        <f>WORKSHEET[[#This Row],[Clients Total Cost]] / WORKSHEET[[#This Row],[Clients Rate per T2 (USD)]]</f>
        <v>13.378</v>
      </c>
      <c r="Y2832" s="5">
        <f>WORKSHEET[[#This Row],[Clients Rate per T2 (USD)]] - WORKSHEET[[#This Row],[Supplier Rate Per t2 (USD)]]</f>
        <v>300</v>
      </c>
      <c r="Z2832" s="5">
        <f>WORKSHEET[[#This Row],[Profit Per T]] * WORKSHEET[[#This Row],[Weight]]</f>
        <v>4013.4</v>
      </c>
      <c r="AA2832">
        <v>1</v>
      </c>
      <c r="AB2832" s="1">
        <v>3.9</v>
      </c>
      <c r="AC2832" s="1">
        <v>2.6</v>
      </c>
      <c r="AD2832" s="1">
        <v>3.25</v>
      </c>
      <c r="AE2832" s="1">
        <f>WORKSHEET[[#This Row],[Delay at toll gate in days]] +WORKSHEET[[#This Row],[Delay at workshop in days]] +WORKSHEET[[#This Row],[Delay at border in days]]</f>
        <v>9.75</v>
      </c>
    </row>
    <row r="2833" spans="1:31" x14ac:dyDescent="0.35">
      <c r="A2833" t="s">
        <v>2854</v>
      </c>
      <c r="B2833" t="s">
        <v>10</v>
      </c>
      <c r="C2833" t="s">
        <v>68</v>
      </c>
      <c r="D2833" t="s">
        <v>3620</v>
      </c>
      <c r="E2833" t="s">
        <v>3612</v>
      </c>
      <c r="F2833" t="str">
        <f>WORKSHEET[[#This Row],[Depart From]]&amp;"-"&amp;WORKSHEET[[#This Row],[Arrive To]]</f>
        <v>Zanzibar-Victoria</v>
      </c>
      <c r="G2833" s="2">
        <v>44709</v>
      </c>
      <c r="H2833" s="2">
        <v>44728</v>
      </c>
      <c r="I2833" s="2" t="str">
        <f t="shared" si="44"/>
        <v>Delivered</v>
      </c>
      <c r="J2833" s="2" t="str">
        <f>TEXT(WORKSHEET[[#This Row],[Offloading Date]], "mmm")</f>
        <v>Jun</v>
      </c>
      <c r="K2833" s="2" t="str">
        <f>IF(OR(WORKSHEET[[#This Row],[Year]]="", ISBLANK(WORKSHEET[[#This Row],[Year]]), WORKSHEET[[#This Row],[Year]]="null"), "Exclude", "Include")</f>
        <v>Include</v>
      </c>
      <c r="L2833" t="s">
        <v>12</v>
      </c>
      <c r="M2833" t="s">
        <v>12</v>
      </c>
      <c r="N2833" t="s">
        <v>13</v>
      </c>
      <c r="O2833">
        <v>11.84</v>
      </c>
      <c r="P2833">
        <v>600</v>
      </c>
      <c r="Q2833" t="s">
        <v>14</v>
      </c>
      <c r="R2833">
        <f>P2833 * _xll.XLOOKUP(Q2833,CALCULATION!$A$15:$A$17, CALCULATION!$B$15:$B$17 )</f>
        <v>600</v>
      </c>
      <c r="S2833" s="5">
        <f>O2833*P2833*_xll.XLOOKUP(Q2833,CALCULATION!$A$15:$A$17, CALCULATION!$B$15:$B$17)</f>
        <v>7104</v>
      </c>
      <c r="T2833">
        <v>300</v>
      </c>
      <c r="U2833" t="s">
        <v>14</v>
      </c>
      <c r="V2833">
        <f>T2833 * _xll.XLOOKUP(U2833,CALCULATION!$A$15:$A$17, CALCULATION!$B$15:$B$17 )</f>
        <v>300</v>
      </c>
      <c r="W2833" s="5">
        <f>O2833*T2833*_xll.XLOOKUP(U2833,CALCULATION!$A$15:$A$17, CALCULATION!$B$15:$B$17)</f>
        <v>3552</v>
      </c>
      <c r="X2833" s="5">
        <f>WORKSHEET[[#This Row],[Clients Total Cost]] / WORKSHEET[[#This Row],[Clients Rate per T2 (USD)]]</f>
        <v>11.84</v>
      </c>
      <c r="Y2833" s="5">
        <f>WORKSHEET[[#This Row],[Clients Rate per T2 (USD)]] - WORKSHEET[[#This Row],[Supplier Rate Per t2 (USD)]]</f>
        <v>300</v>
      </c>
      <c r="Z2833" s="5">
        <f>WORKSHEET[[#This Row],[Profit Per T]] * WORKSHEET[[#This Row],[Weight]]</f>
        <v>3552</v>
      </c>
      <c r="AA2833">
        <v>1</v>
      </c>
      <c r="AB2833" s="1">
        <v>2.85</v>
      </c>
      <c r="AC2833" s="1">
        <v>1.9000000000000001</v>
      </c>
      <c r="AD2833" s="1">
        <v>2.375</v>
      </c>
      <c r="AE2833" s="1">
        <f>WORKSHEET[[#This Row],[Delay at toll gate in days]] +WORKSHEET[[#This Row],[Delay at workshop in days]] +WORKSHEET[[#This Row],[Delay at border in days]]</f>
        <v>7.125</v>
      </c>
    </row>
    <row r="2834" spans="1:31" x14ac:dyDescent="0.35">
      <c r="A2834" t="s">
        <v>2855</v>
      </c>
      <c r="B2834" t="s">
        <v>10</v>
      </c>
      <c r="C2834" t="s">
        <v>68</v>
      </c>
      <c r="D2834" t="s">
        <v>3615</v>
      </c>
      <c r="E2834" t="s">
        <v>3617</v>
      </c>
      <c r="F2834" t="str">
        <f>WORKSHEET[[#This Row],[Depart From]]&amp;"-"&amp;WORKSHEET[[#This Row],[Arrive To]]</f>
        <v>Mombasa-Lagos</v>
      </c>
      <c r="G2834" s="2">
        <v>44710</v>
      </c>
      <c r="H2834" s="2">
        <v>44741</v>
      </c>
      <c r="I2834" s="2" t="str">
        <f t="shared" si="44"/>
        <v>Delivered</v>
      </c>
      <c r="J2834" s="2" t="str">
        <f>TEXT(WORKSHEET[[#This Row],[Offloading Date]], "mmm")</f>
        <v>Jun</v>
      </c>
      <c r="K2834" s="2" t="str">
        <f>IF(OR(WORKSHEET[[#This Row],[Year]]="", ISBLANK(WORKSHEET[[#This Row],[Year]]), WORKSHEET[[#This Row],[Year]]="null"), "Exclude", "Include")</f>
        <v>Include</v>
      </c>
      <c r="L2834" t="s">
        <v>12</v>
      </c>
      <c r="M2834" t="s">
        <v>12</v>
      </c>
      <c r="N2834" t="s">
        <v>13</v>
      </c>
      <c r="O2834">
        <v>17.699000000000002</v>
      </c>
      <c r="P2834">
        <v>600</v>
      </c>
      <c r="Q2834" t="s">
        <v>14</v>
      </c>
      <c r="R2834">
        <f>P2834 * _xll.XLOOKUP(Q2834,CALCULATION!$A$15:$A$17, CALCULATION!$B$15:$B$17 )</f>
        <v>600</v>
      </c>
      <c r="S2834" s="5">
        <f>O2834*P2834*_xll.XLOOKUP(Q2834,CALCULATION!$A$15:$A$17, CALCULATION!$B$15:$B$17)</f>
        <v>10619.400000000001</v>
      </c>
      <c r="T2834">
        <v>300</v>
      </c>
      <c r="U2834" t="s">
        <v>14</v>
      </c>
      <c r="V2834">
        <f>T2834 * _xll.XLOOKUP(U2834,CALCULATION!$A$15:$A$17, CALCULATION!$B$15:$B$17 )</f>
        <v>300</v>
      </c>
      <c r="W2834" s="5">
        <f>O2834*T2834*_xll.XLOOKUP(U2834,CALCULATION!$A$15:$A$17, CALCULATION!$B$15:$B$17)</f>
        <v>5309.7000000000007</v>
      </c>
      <c r="X2834" s="5">
        <f>WORKSHEET[[#This Row],[Clients Total Cost]] / WORKSHEET[[#This Row],[Clients Rate per T2 (USD)]]</f>
        <v>17.699000000000002</v>
      </c>
      <c r="Y2834" s="5">
        <f>WORKSHEET[[#This Row],[Clients Rate per T2 (USD)]] - WORKSHEET[[#This Row],[Supplier Rate Per t2 (USD)]]</f>
        <v>300</v>
      </c>
      <c r="Z2834" s="5">
        <f>WORKSHEET[[#This Row],[Profit Per T]] * WORKSHEET[[#This Row],[Weight]]</f>
        <v>5309.7000000000007</v>
      </c>
      <c r="AA2834">
        <v>1</v>
      </c>
      <c r="AB2834" s="1">
        <v>4.6499999999999995</v>
      </c>
      <c r="AC2834" s="1">
        <v>3.1</v>
      </c>
      <c r="AD2834" s="1">
        <v>3.875</v>
      </c>
      <c r="AE2834" s="1">
        <f>WORKSHEET[[#This Row],[Delay at toll gate in days]] +WORKSHEET[[#This Row],[Delay at workshop in days]] +WORKSHEET[[#This Row],[Delay at border in days]]</f>
        <v>11.625</v>
      </c>
    </row>
    <row r="2835" spans="1:31" x14ac:dyDescent="0.35">
      <c r="A2835" t="s">
        <v>2856</v>
      </c>
      <c r="B2835" t="s">
        <v>10</v>
      </c>
      <c r="C2835" t="s">
        <v>68</v>
      </c>
      <c r="D2835" t="s">
        <v>3616</v>
      </c>
      <c r="E2835" t="s">
        <v>3614</v>
      </c>
      <c r="F2835" t="str">
        <f>WORKSHEET[[#This Row],[Depart From]]&amp;"-"&amp;WORKSHEET[[#This Row],[Arrive To]]</f>
        <v>Marrakech-Alger</v>
      </c>
      <c r="G2835" s="2">
        <v>44708</v>
      </c>
      <c r="H2835" s="2">
        <v>44741</v>
      </c>
      <c r="I2835" s="2" t="str">
        <f t="shared" si="44"/>
        <v>Delivered</v>
      </c>
      <c r="J2835" s="2" t="str">
        <f>TEXT(WORKSHEET[[#This Row],[Offloading Date]], "mmm")</f>
        <v>Jun</v>
      </c>
      <c r="K2835" s="2" t="str">
        <f>IF(OR(WORKSHEET[[#This Row],[Year]]="", ISBLANK(WORKSHEET[[#This Row],[Year]]), WORKSHEET[[#This Row],[Year]]="null"), "Exclude", "Include")</f>
        <v>Include</v>
      </c>
      <c r="L2835" t="s">
        <v>12</v>
      </c>
      <c r="M2835" t="s">
        <v>12</v>
      </c>
      <c r="N2835" t="s">
        <v>13</v>
      </c>
      <c r="O2835">
        <v>23.515899999999998</v>
      </c>
      <c r="P2835">
        <v>600</v>
      </c>
      <c r="Q2835" t="s">
        <v>14</v>
      </c>
      <c r="R2835">
        <f>P2835 * _xll.XLOOKUP(Q2835,CALCULATION!$A$15:$A$17, CALCULATION!$B$15:$B$17 )</f>
        <v>600</v>
      </c>
      <c r="S2835" s="5">
        <f>O2835*P2835*_xll.XLOOKUP(Q2835,CALCULATION!$A$15:$A$17, CALCULATION!$B$15:$B$17)</f>
        <v>14109.539999999999</v>
      </c>
      <c r="T2835">
        <v>300</v>
      </c>
      <c r="U2835" t="s">
        <v>14</v>
      </c>
      <c r="V2835">
        <f>T2835 * _xll.XLOOKUP(U2835,CALCULATION!$A$15:$A$17, CALCULATION!$B$15:$B$17 )</f>
        <v>300</v>
      </c>
      <c r="W2835" s="5">
        <f>O2835*T2835*_xll.XLOOKUP(U2835,CALCULATION!$A$15:$A$17, CALCULATION!$B$15:$B$17)</f>
        <v>7054.7699999999995</v>
      </c>
      <c r="X2835" s="5">
        <f>WORKSHEET[[#This Row],[Clients Total Cost]] / WORKSHEET[[#This Row],[Clients Rate per T2 (USD)]]</f>
        <v>23.515899999999998</v>
      </c>
      <c r="Y2835" s="5">
        <f>WORKSHEET[[#This Row],[Clients Rate per T2 (USD)]] - WORKSHEET[[#This Row],[Supplier Rate Per t2 (USD)]]</f>
        <v>300</v>
      </c>
      <c r="Z2835" s="5">
        <f>WORKSHEET[[#This Row],[Profit Per T]] * WORKSHEET[[#This Row],[Weight]]</f>
        <v>7054.7699999999995</v>
      </c>
      <c r="AA2835">
        <v>1</v>
      </c>
      <c r="AB2835" s="1">
        <v>4.95</v>
      </c>
      <c r="AC2835" s="1">
        <v>3.3000000000000003</v>
      </c>
      <c r="AD2835" s="1">
        <v>4.125</v>
      </c>
      <c r="AE2835" s="1">
        <f>WORKSHEET[[#This Row],[Delay at toll gate in days]] +WORKSHEET[[#This Row],[Delay at workshop in days]] +WORKSHEET[[#This Row],[Delay at border in days]]</f>
        <v>12.375</v>
      </c>
    </row>
    <row r="2836" spans="1:31" x14ac:dyDescent="0.35">
      <c r="A2836" t="s">
        <v>2857</v>
      </c>
      <c r="B2836" t="s">
        <v>10</v>
      </c>
      <c r="C2836" t="s">
        <v>68</v>
      </c>
      <c r="D2836" t="s">
        <v>3620</v>
      </c>
      <c r="E2836" t="s">
        <v>3617</v>
      </c>
      <c r="F2836" t="str">
        <f>WORKSHEET[[#This Row],[Depart From]]&amp;"-"&amp;WORKSHEET[[#This Row],[Arrive To]]</f>
        <v>Zanzibar-Lagos</v>
      </c>
      <c r="G2836" s="2">
        <v>44709</v>
      </c>
      <c r="H2836" s="2">
        <v>44737</v>
      </c>
      <c r="I2836" s="2" t="str">
        <f t="shared" si="44"/>
        <v>Delivered</v>
      </c>
      <c r="J2836" s="2" t="str">
        <f>TEXT(WORKSHEET[[#This Row],[Offloading Date]], "mmm")</f>
        <v>Jun</v>
      </c>
      <c r="K2836" s="2" t="str">
        <f>IF(OR(WORKSHEET[[#This Row],[Year]]="", ISBLANK(WORKSHEET[[#This Row],[Year]]), WORKSHEET[[#This Row],[Year]]="null"), "Exclude", "Include")</f>
        <v>Include</v>
      </c>
      <c r="L2836" t="s">
        <v>12</v>
      </c>
      <c r="M2836" t="s">
        <v>12</v>
      </c>
      <c r="N2836" t="s">
        <v>13</v>
      </c>
      <c r="O2836">
        <v>10.5716</v>
      </c>
      <c r="P2836">
        <v>600</v>
      </c>
      <c r="Q2836" t="s">
        <v>14</v>
      </c>
      <c r="R2836">
        <f>P2836 * _xll.XLOOKUP(Q2836,CALCULATION!$A$15:$A$17, CALCULATION!$B$15:$B$17 )</f>
        <v>600</v>
      </c>
      <c r="S2836" s="5">
        <f>O2836*P2836*_xll.XLOOKUP(Q2836,CALCULATION!$A$15:$A$17, CALCULATION!$B$15:$B$17)</f>
        <v>6342.96</v>
      </c>
      <c r="T2836">
        <v>300</v>
      </c>
      <c r="U2836" t="s">
        <v>14</v>
      </c>
      <c r="V2836">
        <f>T2836 * _xll.XLOOKUP(U2836,CALCULATION!$A$15:$A$17, CALCULATION!$B$15:$B$17 )</f>
        <v>300</v>
      </c>
      <c r="W2836" s="5">
        <f>O2836*T2836*_xll.XLOOKUP(U2836,CALCULATION!$A$15:$A$17, CALCULATION!$B$15:$B$17)</f>
        <v>3171.48</v>
      </c>
      <c r="X2836" s="5">
        <f>WORKSHEET[[#This Row],[Clients Total Cost]] / WORKSHEET[[#This Row],[Clients Rate per T2 (USD)]]</f>
        <v>10.5716</v>
      </c>
      <c r="Y2836" s="5">
        <f>WORKSHEET[[#This Row],[Clients Rate per T2 (USD)]] - WORKSHEET[[#This Row],[Supplier Rate Per t2 (USD)]]</f>
        <v>300</v>
      </c>
      <c r="Z2836" s="5">
        <f>WORKSHEET[[#This Row],[Profit Per T]] * WORKSHEET[[#This Row],[Weight]]</f>
        <v>3171.48</v>
      </c>
      <c r="AA2836">
        <v>1</v>
      </c>
      <c r="AB2836" s="1">
        <v>4.2</v>
      </c>
      <c r="AC2836" s="1">
        <v>2.8000000000000003</v>
      </c>
      <c r="AD2836" s="1">
        <v>3.5</v>
      </c>
      <c r="AE2836" s="1">
        <f>WORKSHEET[[#This Row],[Delay at toll gate in days]] +WORKSHEET[[#This Row],[Delay at workshop in days]] +WORKSHEET[[#This Row],[Delay at border in days]]</f>
        <v>10.5</v>
      </c>
    </row>
    <row r="2837" spans="1:31" x14ac:dyDescent="0.35">
      <c r="A2837" t="s">
        <v>2858</v>
      </c>
      <c r="B2837" t="s">
        <v>10</v>
      </c>
      <c r="C2837" t="s">
        <v>68</v>
      </c>
      <c r="D2837" t="s">
        <v>3615</v>
      </c>
      <c r="E2837" t="s">
        <v>3612</v>
      </c>
      <c r="F2837" t="str">
        <f>WORKSHEET[[#This Row],[Depart From]]&amp;"-"&amp;WORKSHEET[[#This Row],[Arrive To]]</f>
        <v>Mombasa-Victoria</v>
      </c>
      <c r="G2837" s="2">
        <v>44708</v>
      </c>
      <c r="H2837" s="2">
        <v>44740</v>
      </c>
      <c r="I2837" s="2" t="str">
        <f t="shared" si="44"/>
        <v>Delivered</v>
      </c>
      <c r="J2837" s="2" t="str">
        <f>TEXT(WORKSHEET[[#This Row],[Offloading Date]], "mmm")</f>
        <v>Jun</v>
      </c>
      <c r="K2837" s="2" t="str">
        <f>IF(OR(WORKSHEET[[#This Row],[Year]]="", ISBLANK(WORKSHEET[[#This Row],[Year]]), WORKSHEET[[#This Row],[Year]]="null"), "Exclude", "Include")</f>
        <v>Include</v>
      </c>
      <c r="L2837" t="s">
        <v>12</v>
      </c>
      <c r="M2837" t="s">
        <v>12</v>
      </c>
      <c r="N2837" t="s">
        <v>13</v>
      </c>
      <c r="O2837">
        <v>23.207000000000001</v>
      </c>
      <c r="P2837">
        <v>600</v>
      </c>
      <c r="Q2837" t="s">
        <v>14</v>
      </c>
      <c r="R2837">
        <f>P2837 * _xll.XLOOKUP(Q2837,CALCULATION!$A$15:$A$17, CALCULATION!$B$15:$B$17 )</f>
        <v>600</v>
      </c>
      <c r="S2837" s="5">
        <f>O2837*P2837*_xll.XLOOKUP(Q2837,CALCULATION!$A$15:$A$17, CALCULATION!$B$15:$B$17)</f>
        <v>13924.2</v>
      </c>
      <c r="T2837">
        <v>300</v>
      </c>
      <c r="U2837" t="s">
        <v>14</v>
      </c>
      <c r="V2837">
        <f>T2837 * _xll.XLOOKUP(U2837,CALCULATION!$A$15:$A$17, CALCULATION!$B$15:$B$17 )</f>
        <v>300</v>
      </c>
      <c r="W2837" s="5">
        <f>O2837*T2837*_xll.XLOOKUP(U2837,CALCULATION!$A$15:$A$17, CALCULATION!$B$15:$B$17)</f>
        <v>6962.1</v>
      </c>
      <c r="X2837" s="5">
        <f>WORKSHEET[[#This Row],[Clients Total Cost]] / WORKSHEET[[#This Row],[Clients Rate per T2 (USD)]]</f>
        <v>23.207000000000001</v>
      </c>
      <c r="Y2837" s="5">
        <f>WORKSHEET[[#This Row],[Clients Rate per T2 (USD)]] - WORKSHEET[[#This Row],[Supplier Rate Per t2 (USD)]]</f>
        <v>300</v>
      </c>
      <c r="Z2837" s="5">
        <f>WORKSHEET[[#This Row],[Profit Per T]] * WORKSHEET[[#This Row],[Weight]]</f>
        <v>6962.1</v>
      </c>
      <c r="AA2837">
        <v>1</v>
      </c>
      <c r="AB2837" s="1">
        <v>4.8</v>
      </c>
      <c r="AC2837" s="1">
        <v>3.2</v>
      </c>
      <c r="AD2837" s="1">
        <v>4</v>
      </c>
      <c r="AE2837" s="1">
        <f>WORKSHEET[[#This Row],[Delay at toll gate in days]] +WORKSHEET[[#This Row],[Delay at workshop in days]] +WORKSHEET[[#This Row],[Delay at border in days]]</f>
        <v>12</v>
      </c>
    </row>
    <row r="2838" spans="1:31" x14ac:dyDescent="0.35">
      <c r="A2838" t="s">
        <v>2859</v>
      </c>
      <c r="B2838" t="s">
        <v>10</v>
      </c>
      <c r="C2838" t="s">
        <v>68</v>
      </c>
      <c r="D2838" t="s">
        <v>3620</v>
      </c>
      <c r="E2838" t="s">
        <v>3613</v>
      </c>
      <c r="F2838" t="str">
        <f>WORKSHEET[[#This Row],[Depart From]]&amp;"-"&amp;WORKSHEET[[#This Row],[Arrive To]]</f>
        <v>Zanzibar-Sanaa</v>
      </c>
      <c r="G2838" s="2">
        <v>44709</v>
      </c>
      <c r="H2838" s="2">
        <v>44737</v>
      </c>
      <c r="I2838" s="2" t="str">
        <f t="shared" si="44"/>
        <v>Delivered</v>
      </c>
      <c r="J2838" s="2" t="str">
        <f>TEXT(WORKSHEET[[#This Row],[Offloading Date]], "mmm")</f>
        <v>Jun</v>
      </c>
      <c r="K2838" s="2" t="str">
        <f>IF(OR(WORKSHEET[[#This Row],[Year]]="", ISBLANK(WORKSHEET[[#This Row],[Year]]), WORKSHEET[[#This Row],[Year]]="null"), "Exclude", "Include")</f>
        <v>Include</v>
      </c>
      <c r="L2838" t="s">
        <v>12</v>
      </c>
      <c r="M2838" t="s">
        <v>12</v>
      </c>
      <c r="N2838" t="s">
        <v>13</v>
      </c>
      <c r="O2838">
        <v>18.358000000000001</v>
      </c>
      <c r="P2838">
        <v>600</v>
      </c>
      <c r="Q2838" t="s">
        <v>14</v>
      </c>
      <c r="R2838">
        <f>P2838 * _xll.XLOOKUP(Q2838,CALCULATION!$A$15:$A$17, CALCULATION!$B$15:$B$17 )</f>
        <v>600</v>
      </c>
      <c r="S2838" s="5">
        <f>O2838*P2838*_xll.XLOOKUP(Q2838,CALCULATION!$A$15:$A$17, CALCULATION!$B$15:$B$17)</f>
        <v>11014.800000000001</v>
      </c>
      <c r="T2838">
        <v>300</v>
      </c>
      <c r="U2838" t="s">
        <v>14</v>
      </c>
      <c r="V2838">
        <f>T2838 * _xll.XLOOKUP(U2838,CALCULATION!$A$15:$A$17, CALCULATION!$B$15:$B$17 )</f>
        <v>300</v>
      </c>
      <c r="W2838" s="5">
        <f>O2838*T2838*_xll.XLOOKUP(U2838,CALCULATION!$A$15:$A$17, CALCULATION!$B$15:$B$17)</f>
        <v>5507.4000000000005</v>
      </c>
      <c r="X2838" s="5">
        <f>WORKSHEET[[#This Row],[Clients Total Cost]] / WORKSHEET[[#This Row],[Clients Rate per T2 (USD)]]</f>
        <v>18.358000000000001</v>
      </c>
      <c r="Y2838" s="5">
        <f>WORKSHEET[[#This Row],[Clients Rate per T2 (USD)]] - WORKSHEET[[#This Row],[Supplier Rate Per t2 (USD)]]</f>
        <v>300</v>
      </c>
      <c r="Z2838" s="5">
        <f>WORKSHEET[[#This Row],[Profit Per T]] * WORKSHEET[[#This Row],[Weight]]</f>
        <v>5507.4000000000005</v>
      </c>
      <c r="AA2838">
        <v>1</v>
      </c>
      <c r="AB2838" s="1">
        <v>4.2</v>
      </c>
      <c r="AC2838" s="1">
        <v>2.8000000000000003</v>
      </c>
      <c r="AD2838" s="1">
        <v>3.5</v>
      </c>
      <c r="AE2838" s="1">
        <f>WORKSHEET[[#This Row],[Delay at toll gate in days]] +WORKSHEET[[#This Row],[Delay at workshop in days]] +WORKSHEET[[#This Row],[Delay at border in days]]</f>
        <v>10.5</v>
      </c>
    </row>
    <row r="2839" spans="1:31" x14ac:dyDescent="0.35">
      <c r="A2839" t="s">
        <v>2860</v>
      </c>
      <c r="B2839" t="s">
        <v>10</v>
      </c>
      <c r="C2839" t="s">
        <v>68</v>
      </c>
      <c r="D2839" t="s">
        <v>3616</v>
      </c>
      <c r="E2839" t="s">
        <v>3613</v>
      </c>
      <c r="F2839" t="str">
        <f>WORKSHEET[[#This Row],[Depart From]]&amp;"-"&amp;WORKSHEET[[#This Row],[Arrive To]]</f>
        <v>Marrakech-Sanaa</v>
      </c>
      <c r="G2839" s="2">
        <v>44707</v>
      </c>
      <c r="H2839" s="2">
        <v>44733</v>
      </c>
      <c r="I2839" s="2" t="str">
        <f t="shared" si="44"/>
        <v>Delivered</v>
      </c>
      <c r="J2839" s="2" t="str">
        <f>TEXT(WORKSHEET[[#This Row],[Offloading Date]], "mmm")</f>
        <v>Jun</v>
      </c>
      <c r="K2839" s="2" t="str">
        <f>IF(OR(WORKSHEET[[#This Row],[Year]]="", ISBLANK(WORKSHEET[[#This Row],[Year]]), WORKSHEET[[#This Row],[Year]]="null"), "Exclude", "Include")</f>
        <v>Include</v>
      </c>
      <c r="L2839" t="s">
        <v>12</v>
      </c>
      <c r="M2839" t="s">
        <v>12</v>
      </c>
      <c r="N2839" t="s">
        <v>13</v>
      </c>
      <c r="O2839">
        <v>21.213000000000001</v>
      </c>
      <c r="P2839">
        <v>600</v>
      </c>
      <c r="Q2839" t="s">
        <v>14</v>
      </c>
      <c r="R2839">
        <f>P2839 * _xll.XLOOKUP(Q2839,CALCULATION!$A$15:$A$17, CALCULATION!$B$15:$B$17 )</f>
        <v>600</v>
      </c>
      <c r="S2839" s="5">
        <f>O2839*P2839*_xll.XLOOKUP(Q2839,CALCULATION!$A$15:$A$17, CALCULATION!$B$15:$B$17)</f>
        <v>12727.800000000001</v>
      </c>
      <c r="T2839">
        <v>300</v>
      </c>
      <c r="U2839" t="s">
        <v>14</v>
      </c>
      <c r="V2839">
        <f>T2839 * _xll.XLOOKUP(U2839,CALCULATION!$A$15:$A$17, CALCULATION!$B$15:$B$17 )</f>
        <v>300</v>
      </c>
      <c r="W2839" s="5">
        <f>O2839*T2839*_xll.XLOOKUP(U2839,CALCULATION!$A$15:$A$17, CALCULATION!$B$15:$B$17)</f>
        <v>6363.9000000000005</v>
      </c>
      <c r="X2839" s="5">
        <f>WORKSHEET[[#This Row],[Clients Total Cost]] / WORKSHEET[[#This Row],[Clients Rate per T2 (USD)]]</f>
        <v>21.213000000000001</v>
      </c>
      <c r="Y2839" s="5">
        <f>WORKSHEET[[#This Row],[Clients Rate per T2 (USD)]] - WORKSHEET[[#This Row],[Supplier Rate Per t2 (USD)]]</f>
        <v>300</v>
      </c>
      <c r="Z2839" s="5">
        <f>WORKSHEET[[#This Row],[Profit Per T]] * WORKSHEET[[#This Row],[Weight]]</f>
        <v>6363.9000000000005</v>
      </c>
      <c r="AA2839">
        <v>1</v>
      </c>
      <c r="AB2839" s="1">
        <v>3.9</v>
      </c>
      <c r="AC2839" s="1">
        <v>2.6</v>
      </c>
      <c r="AD2839" s="1">
        <v>3.25</v>
      </c>
      <c r="AE2839" s="1">
        <f>WORKSHEET[[#This Row],[Delay at toll gate in days]] +WORKSHEET[[#This Row],[Delay at workshop in days]] +WORKSHEET[[#This Row],[Delay at border in days]]</f>
        <v>9.75</v>
      </c>
    </row>
    <row r="2840" spans="1:31" x14ac:dyDescent="0.35">
      <c r="A2840" t="s">
        <v>2861</v>
      </c>
      <c r="B2840" t="s">
        <v>10</v>
      </c>
      <c r="C2840" t="s">
        <v>68</v>
      </c>
      <c r="D2840" t="s">
        <v>3619</v>
      </c>
      <c r="E2840" t="s">
        <v>3614</v>
      </c>
      <c r="F2840" t="str">
        <f>WORKSHEET[[#This Row],[Depart From]]&amp;"-"&amp;WORKSHEET[[#This Row],[Arrive To]]</f>
        <v>Addis Ababa-Alger</v>
      </c>
      <c r="G2840" s="2">
        <v>44714</v>
      </c>
      <c r="H2840" s="2">
        <v>44751</v>
      </c>
      <c r="I2840" s="2" t="str">
        <f t="shared" si="44"/>
        <v>Delivered</v>
      </c>
      <c r="J2840" s="2" t="str">
        <f>TEXT(WORKSHEET[[#This Row],[Offloading Date]], "mmm")</f>
        <v>Jul</v>
      </c>
      <c r="K2840" s="2" t="str">
        <f>IF(OR(WORKSHEET[[#This Row],[Year]]="", ISBLANK(WORKSHEET[[#This Row],[Year]]), WORKSHEET[[#This Row],[Year]]="null"), "Exclude", "Include")</f>
        <v>Include</v>
      </c>
      <c r="L2840" t="s">
        <v>12</v>
      </c>
      <c r="M2840" t="s">
        <v>12</v>
      </c>
      <c r="N2840" t="s">
        <v>13</v>
      </c>
      <c r="O2840">
        <v>12.182</v>
      </c>
      <c r="P2840">
        <v>600</v>
      </c>
      <c r="Q2840" t="s">
        <v>14</v>
      </c>
      <c r="R2840">
        <f>P2840 * _xll.XLOOKUP(Q2840,CALCULATION!$A$15:$A$17, CALCULATION!$B$15:$B$17 )</f>
        <v>600</v>
      </c>
      <c r="S2840" s="5">
        <f>O2840*P2840*_xll.XLOOKUP(Q2840,CALCULATION!$A$15:$A$17, CALCULATION!$B$15:$B$17)</f>
        <v>7309.2</v>
      </c>
      <c r="T2840">
        <v>300</v>
      </c>
      <c r="U2840" t="s">
        <v>14</v>
      </c>
      <c r="V2840">
        <f>T2840 * _xll.XLOOKUP(U2840,CALCULATION!$A$15:$A$17, CALCULATION!$B$15:$B$17 )</f>
        <v>300</v>
      </c>
      <c r="W2840" s="5">
        <f>O2840*T2840*_xll.XLOOKUP(U2840,CALCULATION!$A$15:$A$17, CALCULATION!$B$15:$B$17)</f>
        <v>3654.6</v>
      </c>
      <c r="X2840" s="5">
        <f>WORKSHEET[[#This Row],[Clients Total Cost]] / WORKSHEET[[#This Row],[Clients Rate per T2 (USD)]]</f>
        <v>12.182</v>
      </c>
      <c r="Y2840" s="5">
        <f>WORKSHEET[[#This Row],[Clients Rate per T2 (USD)]] - WORKSHEET[[#This Row],[Supplier Rate Per t2 (USD)]]</f>
        <v>300</v>
      </c>
      <c r="Z2840" s="5">
        <f>WORKSHEET[[#This Row],[Profit Per T]] * WORKSHEET[[#This Row],[Weight]]</f>
        <v>3654.6</v>
      </c>
      <c r="AA2840">
        <v>1</v>
      </c>
      <c r="AB2840" s="1">
        <v>5.55</v>
      </c>
      <c r="AC2840" s="1">
        <v>3.7</v>
      </c>
      <c r="AD2840" s="1">
        <v>4.625</v>
      </c>
      <c r="AE2840" s="1">
        <f>WORKSHEET[[#This Row],[Delay at toll gate in days]] +WORKSHEET[[#This Row],[Delay at workshop in days]] +WORKSHEET[[#This Row],[Delay at border in days]]</f>
        <v>13.875</v>
      </c>
    </row>
    <row r="2841" spans="1:31" x14ac:dyDescent="0.35">
      <c r="A2841" t="s">
        <v>2862</v>
      </c>
      <c r="B2841" t="s">
        <v>10</v>
      </c>
      <c r="C2841" t="s">
        <v>68</v>
      </c>
      <c r="D2841" t="s">
        <v>3619</v>
      </c>
      <c r="E2841" t="s">
        <v>3614</v>
      </c>
      <c r="F2841" t="str">
        <f>WORKSHEET[[#This Row],[Depart From]]&amp;"-"&amp;WORKSHEET[[#This Row],[Arrive To]]</f>
        <v>Addis Ababa-Alger</v>
      </c>
      <c r="G2841" s="2">
        <v>44707</v>
      </c>
      <c r="H2841" s="2">
        <v>44733</v>
      </c>
      <c r="I2841" s="2" t="str">
        <f t="shared" si="44"/>
        <v>Delivered</v>
      </c>
      <c r="J2841" s="2" t="str">
        <f>TEXT(WORKSHEET[[#This Row],[Offloading Date]], "mmm")</f>
        <v>Jun</v>
      </c>
      <c r="K2841" s="2" t="str">
        <f>IF(OR(WORKSHEET[[#This Row],[Year]]="", ISBLANK(WORKSHEET[[#This Row],[Year]]), WORKSHEET[[#This Row],[Year]]="null"), "Exclude", "Include")</f>
        <v>Include</v>
      </c>
      <c r="L2841" t="s">
        <v>12</v>
      </c>
      <c r="M2841" t="s">
        <v>12</v>
      </c>
      <c r="N2841" t="s">
        <v>13</v>
      </c>
      <c r="O2841">
        <v>22.6754</v>
      </c>
      <c r="P2841">
        <v>600</v>
      </c>
      <c r="Q2841" t="s">
        <v>14</v>
      </c>
      <c r="R2841">
        <f>P2841 * _xll.XLOOKUP(Q2841,CALCULATION!$A$15:$A$17, CALCULATION!$B$15:$B$17 )</f>
        <v>600</v>
      </c>
      <c r="S2841" s="5">
        <f>O2841*P2841*_xll.XLOOKUP(Q2841,CALCULATION!$A$15:$A$17, CALCULATION!$B$15:$B$17)</f>
        <v>13605.24</v>
      </c>
      <c r="T2841">
        <v>300</v>
      </c>
      <c r="U2841" t="s">
        <v>14</v>
      </c>
      <c r="V2841">
        <f>T2841 * _xll.XLOOKUP(U2841,CALCULATION!$A$15:$A$17, CALCULATION!$B$15:$B$17 )</f>
        <v>300</v>
      </c>
      <c r="W2841" s="5">
        <f>O2841*T2841*_xll.XLOOKUP(U2841,CALCULATION!$A$15:$A$17, CALCULATION!$B$15:$B$17)</f>
        <v>6802.62</v>
      </c>
      <c r="X2841" s="5">
        <f>WORKSHEET[[#This Row],[Clients Total Cost]] / WORKSHEET[[#This Row],[Clients Rate per T2 (USD)]]</f>
        <v>22.6754</v>
      </c>
      <c r="Y2841" s="5">
        <f>WORKSHEET[[#This Row],[Clients Rate per T2 (USD)]] - WORKSHEET[[#This Row],[Supplier Rate Per t2 (USD)]]</f>
        <v>300</v>
      </c>
      <c r="Z2841" s="5">
        <f>WORKSHEET[[#This Row],[Profit Per T]] * WORKSHEET[[#This Row],[Weight]]</f>
        <v>6802.62</v>
      </c>
      <c r="AA2841">
        <v>1</v>
      </c>
      <c r="AB2841" s="1">
        <v>3.9</v>
      </c>
      <c r="AC2841" s="1">
        <v>2.6</v>
      </c>
      <c r="AD2841" s="1">
        <v>3.25</v>
      </c>
      <c r="AE2841" s="1">
        <f>WORKSHEET[[#This Row],[Delay at toll gate in days]] +WORKSHEET[[#This Row],[Delay at workshop in days]] +WORKSHEET[[#This Row],[Delay at border in days]]</f>
        <v>9.75</v>
      </c>
    </row>
    <row r="2842" spans="1:31" x14ac:dyDescent="0.35">
      <c r="A2842" t="s">
        <v>2863</v>
      </c>
      <c r="B2842" t="s">
        <v>10</v>
      </c>
      <c r="C2842" t="s">
        <v>68</v>
      </c>
      <c r="D2842" t="s">
        <v>3620</v>
      </c>
      <c r="E2842" t="s">
        <v>3613</v>
      </c>
      <c r="F2842" t="str">
        <f>WORKSHEET[[#This Row],[Depart From]]&amp;"-"&amp;WORKSHEET[[#This Row],[Arrive To]]</f>
        <v>Zanzibar-Sanaa</v>
      </c>
      <c r="G2842" s="2">
        <v>44709</v>
      </c>
      <c r="H2842" s="2">
        <v>44737</v>
      </c>
      <c r="I2842" s="2" t="str">
        <f t="shared" si="44"/>
        <v>Delivered</v>
      </c>
      <c r="J2842" s="2" t="str">
        <f>TEXT(WORKSHEET[[#This Row],[Offloading Date]], "mmm")</f>
        <v>Jun</v>
      </c>
      <c r="K2842" s="2" t="str">
        <f>IF(OR(WORKSHEET[[#This Row],[Year]]="", ISBLANK(WORKSHEET[[#This Row],[Year]]), WORKSHEET[[#This Row],[Year]]="null"), "Exclude", "Include")</f>
        <v>Include</v>
      </c>
      <c r="L2842" t="s">
        <v>12</v>
      </c>
      <c r="M2842" t="s">
        <v>12</v>
      </c>
      <c r="N2842" t="s">
        <v>13</v>
      </c>
      <c r="O2842">
        <v>13.911</v>
      </c>
      <c r="P2842">
        <v>600</v>
      </c>
      <c r="Q2842" t="s">
        <v>14</v>
      </c>
      <c r="R2842">
        <f>P2842 * _xll.XLOOKUP(Q2842,CALCULATION!$A$15:$A$17, CALCULATION!$B$15:$B$17 )</f>
        <v>600</v>
      </c>
      <c r="S2842" s="5">
        <f>O2842*P2842*_xll.XLOOKUP(Q2842,CALCULATION!$A$15:$A$17, CALCULATION!$B$15:$B$17)</f>
        <v>8346.6</v>
      </c>
      <c r="T2842">
        <v>300</v>
      </c>
      <c r="U2842" t="s">
        <v>14</v>
      </c>
      <c r="V2842">
        <f>T2842 * _xll.XLOOKUP(U2842,CALCULATION!$A$15:$A$17, CALCULATION!$B$15:$B$17 )</f>
        <v>300</v>
      </c>
      <c r="W2842" s="5">
        <f>O2842*T2842*_xll.XLOOKUP(U2842,CALCULATION!$A$15:$A$17, CALCULATION!$B$15:$B$17)</f>
        <v>4173.3</v>
      </c>
      <c r="X2842" s="5">
        <f>WORKSHEET[[#This Row],[Clients Total Cost]] / WORKSHEET[[#This Row],[Clients Rate per T2 (USD)]]</f>
        <v>13.911000000000001</v>
      </c>
      <c r="Y2842" s="5">
        <f>WORKSHEET[[#This Row],[Clients Rate per T2 (USD)]] - WORKSHEET[[#This Row],[Supplier Rate Per t2 (USD)]]</f>
        <v>300</v>
      </c>
      <c r="Z2842" s="5">
        <f>WORKSHEET[[#This Row],[Profit Per T]] * WORKSHEET[[#This Row],[Weight]]</f>
        <v>4173.3</v>
      </c>
      <c r="AA2842">
        <v>1</v>
      </c>
      <c r="AB2842" s="1">
        <v>4.2</v>
      </c>
      <c r="AC2842" s="1">
        <v>2.8000000000000003</v>
      </c>
      <c r="AD2842" s="1">
        <v>3.5</v>
      </c>
      <c r="AE2842" s="1">
        <f>WORKSHEET[[#This Row],[Delay at toll gate in days]] +WORKSHEET[[#This Row],[Delay at workshop in days]] +WORKSHEET[[#This Row],[Delay at border in days]]</f>
        <v>10.5</v>
      </c>
    </row>
    <row r="2843" spans="1:31" x14ac:dyDescent="0.35">
      <c r="A2843" t="s">
        <v>2864</v>
      </c>
      <c r="B2843" t="s">
        <v>10</v>
      </c>
      <c r="C2843" t="s">
        <v>68</v>
      </c>
      <c r="D2843" t="s">
        <v>3619</v>
      </c>
      <c r="E2843" t="s">
        <v>3612</v>
      </c>
      <c r="F2843" t="str">
        <f>WORKSHEET[[#This Row],[Depart From]]&amp;"-"&amp;WORKSHEET[[#This Row],[Arrive To]]</f>
        <v>Addis Ababa-Victoria</v>
      </c>
      <c r="G2843" s="2">
        <v>44709</v>
      </c>
      <c r="H2843" s="2">
        <v>44742</v>
      </c>
      <c r="I2843" s="2" t="str">
        <f t="shared" si="44"/>
        <v>Delivered</v>
      </c>
      <c r="J2843" s="2" t="str">
        <f>TEXT(WORKSHEET[[#This Row],[Offloading Date]], "mmm")</f>
        <v>Jun</v>
      </c>
      <c r="K2843" s="2" t="str">
        <f>IF(OR(WORKSHEET[[#This Row],[Year]]="", ISBLANK(WORKSHEET[[#This Row],[Year]]), WORKSHEET[[#This Row],[Year]]="null"), "Exclude", "Include")</f>
        <v>Include</v>
      </c>
      <c r="L2843" t="s">
        <v>12</v>
      </c>
      <c r="M2843" t="s">
        <v>12</v>
      </c>
      <c r="N2843" t="s">
        <v>13</v>
      </c>
      <c r="O2843">
        <v>13.089</v>
      </c>
      <c r="P2843">
        <v>600</v>
      </c>
      <c r="Q2843" t="s">
        <v>14</v>
      </c>
      <c r="R2843">
        <f>P2843 * _xll.XLOOKUP(Q2843,CALCULATION!$A$15:$A$17, CALCULATION!$B$15:$B$17 )</f>
        <v>600</v>
      </c>
      <c r="S2843" s="5">
        <f>O2843*P2843*_xll.XLOOKUP(Q2843,CALCULATION!$A$15:$A$17, CALCULATION!$B$15:$B$17)</f>
        <v>7853.4000000000005</v>
      </c>
      <c r="T2843">
        <v>300</v>
      </c>
      <c r="U2843" t="s">
        <v>14</v>
      </c>
      <c r="V2843">
        <f>T2843 * _xll.XLOOKUP(U2843,CALCULATION!$A$15:$A$17, CALCULATION!$B$15:$B$17 )</f>
        <v>300</v>
      </c>
      <c r="W2843" s="5">
        <f>O2843*T2843*_xll.XLOOKUP(U2843,CALCULATION!$A$15:$A$17, CALCULATION!$B$15:$B$17)</f>
        <v>3926.7000000000003</v>
      </c>
      <c r="X2843" s="5">
        <f>WORKSHEET[[#This Row],[Clients Total Cost]] / WORKSHEET[[#This Row],[Clients Rate per T2 (USD)]]</f>
        <v>13.089</v>
      </c>
      <c r="Y2843" s="5">
        <f>WORKSHEET[[#This Row],[Clients Rate per T2 (USD)]] - WORKSHEET[[#This Row],[Supplier Rate Per t2 (USD)]]</f>
        <v>300</v>
      </c>
      <c r="Z2843" s="5">
        <f>WORKSHEET[[#This Row],[Profit Per T]] * WORKSHEET[[#This Row],[Weight]]</f>
        <v>3926.7000000000003</v>
      </c>
      <c r="AA2843">
        <v>1</v>
      </c>
      <c r="AB2843" s="1">
        <v>4.95</v>
      </c>
      <c r="AC2843" s="1">
        <v>3.3000000000000003</v>
      </c>
      <c r="AD2843" s="1">
        <v>4.125</v>
      </c>
      <c r="AE2843" s="1">
        <f>WORKSHEET[[#This Row],[Delay at toll gate in days]] +WORKSHEET[[#This Row],[Delay at workshop in days]] +WORKSHEET[[#This Row],[Delay at border in days]]</f>
        <v>12.375</v>
      </c>
    </row>
    <row r="2844" spans="1:31" x14ac:dyDescent="0.35">
      <c r="A2844" t="s">
        <v>2865</v>
      </c>
      <c r="B2844" t="s">
        <v>10</v>
      </c>
      <c r="C2844" t="s">
        <v>68</v>
      </c>
      <c r="D2844" t="s">
        <v>3615</v>
      </c>
      <c r="E2844" t="s">
        <v>3617</v>
      </c>
      <c r="F2844" t="str">
        <f>WORKSHEET[[#This Row],[Depart From]]&amp;"-"&amp;WORKSHEET[[#This Row],[Arrive To]]</f>
        <v>Mombasa-Lagos</v>
      </c>
      <c r="G2844" s="2">
        <v>44709</v>
      </c>
      <c r="H2844" s="2">
        <v>44737</v>
      </c>
      <c r="I2844" s="2" t="str">
        <f t="shared" si="44"/>
        <v>Delivered</v>
      </c>
      <c r="J2844" s="2" t="str">
        <f>TEXT(WORKSHEET[[#This Row],[Offloading Date]], "mmm")</f>
        <v>Jun</v>
      </c>
      <c r="K2844" s="2" t="str">
        <f>IF(OR(WORKSHEET[[#This Row],[Year]]="", ISBLANK(WORKSHEET[[#This Row],[Year]]), WORKSHEET[[#This Row],[Year]]="null"), "Exclude", "Include")</f>
        <v>Include</v>
      </c>
      <c r="L2844" t="s">
        <v>12</v>
      </c>
      <c r="M2844" t="s">
        <v>12</v>
      </c>
      <c r="N2844" t="s">
        <v>13</v>
      </c>
      <c r="O2844">
        <v>16.940000000000001</v>
      </c>
      <c r="P2844">
        <v>600</v>
      </c>
      <c r="Q2844" t="s">
        <v>14</v>
      </c>
      <c r="R2844">
        <f>P2844 * _xll.XLOOKUP(Q2844,CALCULATION!$A$15:$A$17, CALCULATION!$B$15:$B$17 )</f>
        <v>600</v>
      </c>
      <c r="S2844" s="5">
        <f>O2844*P2844*_xll.XLOOKUP(Q2844,CALCULATION!$A$15:$A$17, CALCULATION!$B$15:$B$17)</f>
        <v>10164</v>
      </c>
      <c r="T2844">
        <v>300</v>
      </c>
      <c r="U2844" t="s">
        <v>14</v>
      </c>
      <c r="V2844">
        <f>T2844 * _xll.XLOOKUP(U2844,CALCULATION!$A$15:$A$17, CALCULATION!$B$15:$B$17 )</f>
        <v>300</v>
      </c>
      <c r="W2844" s="5">
        <f>O2844*T2844*_xll.XLOOKUP(U2844,CALCULATION!$A$15:$A$17, CALCULATION!$B$15:$B$17)</f>
        <v>5082</v>
      </c>
      <c r="X2844" s="5">
        <f>WORKSHEET[[#This Row],[Clients Total Cost]] / WORKSHEET[[#This Row],[Clients Rate per T2 (USD)]]</f>
        <v>16.940000000000001</v>
      </c>
      <c r="Y2844" s="5">
        <f>WORKSHEET[[#This Row],[Clients Rate per T2 (USD)]] - WORKSHEET[[#This Row],[Supplier Rate Per t2 (USD)]]</f>
        <v>300</v>
      </c>
      <c r="Z2844" s="5">
        <f>WORKSHEET[[#This Row],[Profit Per T]] * WORKSHEET[[#This Row],[Weight]]</f>
        <v>5082</v>
      </c>
      <c r="AA2844">
        <v>1</v>
      </c>
      <c r="AB2844" s="1">
        <v>4.2</v>
      </c>
      <c r="AC2844" s="1">
        <v>2.8000000000000003</v>
      </c>
      <c r="AD2844" s="1">
        <v>3.5</v>
      </c>
      <c r="AE2844" s="1">
        <f>WORKSHEET[[#This Row],[Delay at toll gate in days]] +WORKSHEET[[#This Row],[Delay at workshop in days]] +WORKSHEET[[#This Row],[Delay at border in days]]</f>
        <v>10.5</v>
      </c>
    </row>
    <row r="2845" spans="1:31" x14ac:dyDescent="0.35">
      <c r="A2845" t="s">
        <v>2866</v>
      </c>
      <c r="B2845" t="s">
        <v>10</v>
      </c>
      <c r="C2845" t="s">
        <v>68</v>
      </c>
      <c r="D2845" t="s">
        <v>3616</v>
      </c>
      <c r="E2845" t="s">
        <v>3613</v>
      </c>
      <c r="F2845" t="str">
        <f>WORKSHEET[[#This Row],[Depart From]]&amp;"-"&amp;WORKSHEET[[#This Row],[Arrive To]]</f>
        <v>Marrakech-Sanaa</v>
      </c>
      <c r="G2845" s="2">
        <v>44707</v>
      </c>
      <c r="H2845" s="2">
        <v>44736</v>
      </c>
      <c r="I2845" s="2" t="str">
        <f t="shared" si="44"/>
        <v>Delivered</v>
      </c>
      <c r="J2845" s="2" t="str">
        <f>TEXT(WORKSHEET[[#This Row],[Offloading Date]], "mmm")</f>
        <v>Jun</v>
      </c>
      <c r="K2845" s="2" t="str">
        <f>IF(OR(WORKSHEET[[#This Row],[Year]]="", ISBLANK(WORKSHEET[[#This Row],[Year]]), WORKSHEET[[#This Row],[Year]]="null"), "Exclude", "Include")</f>
        <v>Include</v>
      </c>
      <c r="L2845" t="s">
        <v>12</v>
      </c>
      <c r="M2845" t="s">
        <v>12</v>
      </c>
      <c r="N2845" t="s">
        <v>13</v>
      </c>
      <c r="O2845">
        <v>16.412949999999999</v>
      </c>
      <c r="P2845">
        <v>600</v>
      </c>
      <c r="Q2845" t="s">
        <v>14</v>
      </c>
      <c r="R2845">
        <f>P2845 * _xll.XLOOKUP(Q2845,CALCULATION!$A$15:$A$17, CALCULATION!$B$15:$B$17 )</f>
        <v>600</v>
      </c>
      <c r="S2845" s="5">
        <f>O2845*P2845*_xll.XLOOKUP(Q2845,CALCULATION!$A$15:$A$17, CALCULATION!$B$15:$B$17)</f>
        <v>9847.7699999999986</v>
      </c>
      <c r="T2845">
        <v>300</v>
      </c>
      <c r="U2845" t="s">
        <v>14</v>
      </c>
      <c r="V2845">
        <f>T2845 * _xll.XLOOKUP(U2845,CALCULATION!$A$15:$A$17, CALCULATION!$B$15:$B$17 )</f>
        <v>300</v>
      </c>
      <c r="W2845" s="5">
        <f>O2845*T2845*_xll.XLOOKUP(U2845,CALCULATION!$A$15:$A$17, CALCULATION!$B$15:$B$17)</f>
        <v>4923.8849999999993</v>
      </c>
      <c r="X2845" s="5">
        <f>WORKSHEET[[#This Row],[Clients Total Cost]] / WORKSHEET[[#This Row],[Clients Rate per T2 (USD)]]</f>
        <v>16.412949999999999</v>
      </c>
      <c r="Y2845" s="5">
        <f>WORKSHEET[[#This Row],[Clients Rate per T2 (USD)]] - WORKSHEET[[#This Row],[Supplier Rate Per t2 (USD)]]</f>
        <v>300</v>
      </c>
      <c r="Z2845" s="5">
        <f>WORKSHEET[[#This Row],[Profit Per T]] * WORKSHEET[[#This Row],[Weight]]</f>
        <v>4923.8849999999993</v>
      </c>
      <c r="AA2845">
        <v>1</v>
      </c>
      <c r="AB2845" s="1">
        <v>4.3499999999999996</v>
      </c>
      <c r="AC2845" s="1">
        <v>2.9000000000000004</v>
      </c>
      <c r="AD2845" s="1">
        <v>3.625</v>
      </c>
      <c r="AE2845" s="1">
        <f>WORKSHEET[[#This Row],[Delay at toll gate in days]] +WORKSHEET[[#This Row],[Delay at workshop in days]] +WORKSHEET[[#This Row],[Delay at border in days]]</f>
        <v>10.875</v>
      </c>
    </row>
    <row r="2846" spans="1:31" x14ac:dyDescent="0.35">
      <c r="A2846" t="s">
        <v>2867</v>
      </c>
      <c r="B2846" t="s">
        <v>10</v>
      </c>
      <c r="C2846" t="s">
        <v>68</v>
      </c>
      <c r="D2846" t="s">
        <v>3616</v>
      </c>
      <c r="E2846" t="s">
        <v>3614</v>
      </c>
      <c r="F2846" t="str">
        <f>WORKSHEET[[#This Row],[Depart From]]&amp;"-"&amp;WORKSHEET[[#This Row],[Arrive To]]</f>
        <v>Marrakech-Alger</v>
      </c>
      <c r="G2846" s="2">
        <v>44708</v>
      </c>
      <c r="H2846" s="2">
        <v>44740</v>
      </c>
      <c r="I2846" s="2" t="str">
        <f t="shared" si="44"/>
        <v>Delivered</v>
      </c>
      <c r="J2846" s="2" t="str">
        <f>TEXT(WORKSHEET[[#This Row],[Offloading Date]], "mmm")</f>
        <v>Jun</v>
      </c>
      <c r="K2846" s="2" t="str">
        <f>IF(OR(WORKSHEET[[#This Row],[Year]]="", ISBLANK(WORKSHEET[[#This Row],[Year]]), WORKSHEET[[#This Row],[Year]]="null"), "Exclude", "Include")</f>
        <v>Include</v>
      </c>
      <c r="L2846" t="s">
        <v>12</v>
      </c>
      <c r="M2846" t="s">
        <v>12</v>
      </c>
      <c r="N2846" t="s">
        <v>13</v>
      </c>
      <c r="O2846">
        <v>14.8514</v>
      </c>
      <c r="P2846">
        <v>600</v>
      </c>
      <c r="Q2846" t="s">
        <v>14</v>
      </c>
      <c r="R2846">
        <f>P2846 * _xll.XLOOKUP(Q2846,CALCULATION!$A$15:$A$17, CALCULATION!$B$15:$B$17 )</f>
        <v>600</v>
      </c>
      <c r="S2846" s="5">
        <f>O2846*P2846*_xll.XLOOKUP(Q2846,CALCULATION!$A$15:$A$17, CALCULATION!$B$15:$B$17)</f>
        <v>8910.84</v>
      </c>
      <c r="T2846">
        <v>300</v>
      </c>
      <c r="U2846" t="s">
        <v>14</v>
      </c>
      <c r="V2846">
        <f>T2846 * _xll.XLOOKUP(U2846,CALCULATION!$A$15:$A$17, CALCULATION!$B$15:$B$17 )</f>
        <v>300</v>
      </c>
      <c r="W2846" s="5">
        <f>O2846*T2846*_xll.XLOOKUP(U2846,CALCULATION!$A$15:$A$17, CALCULATION!$B$15:$B$17)</f>
        <v>4455.42</v>
      </c>
      <c r="X2846" s="5">
        <f>WORKSHEET[[#This Row],[Clients Total Cost]] / WORKSHEET[[#This Row],[Clients Rate per T2 (USD)]]</f>
        <v>14.8514</v>
      </c>
      <c r="Y2846" s="5">
        <f>WORKSHEET[[#This Row],[Clients Rate per T2 (USD)]] - WORKSHEET[[#This Row],[Supplier Rate Per t2 (USD)]]</f>
        <v>300</v>
      </c>
      <c r="Z2846" s="5">
        <f>WORKSHEET[[#This Row],[Profit Per T]] * WORKSHEET[[#This Row],[Weight]]</f>
        <v>4455.42</v>
      </c>
      <c r="AA2846">
        <v>1</v>
      </c>
      <c r="AB2846" s="1">
        <v>4.8</v>
      </c>
      <c r="AC2846" s="1">
        <v>3.2</v>
      </c>
      <c r="AD2846" s="1">
        <v>4</v>
      </c>
      <c r="AE2846" s="1">
        <f>WORKSHEET[[#This Row],[Delay at toll gate in days]] +WORKSHEET[[#This Row],[Delay at workshop in days]] +WORKSHEET[[#This Row],[Delay at border in days]]</f>
        <v>12</v>
      </c>
    </row>
    <row r="2847" spans="1:31" x14ac:dyDescent="0.35">
      <c r="A2847" t="s">
        <v>2868</v>
      </c>
      <c r="B2847" t="s">
        <v>10</v>
      </c>
      <c r="C2847" t="s">
        <v>68</v>
      </c>
      <c r="D2847" t="s">
        <v>3616</v>
      </c>
      <c r="E2847" t="s">
        <v>3613</v>
      </c>
      <c r="F2847" t="str">
        <f>WORKSHEET[[#This Row],[Depart From]]&amp;"-"&amp;WORKSHEET[[#This Row],[Arrive To]]</f>
        <v>Marrakech-Sanaa</v>
      </c>
      <c r="G2847" s="2">
        <v>44709</v>
      </c>
      <c r="H2847" s="2">
        <v>44737</v>
      </c>
      <c r="I2847" s="2" t="str">
        <f t="shared" si="44"/>
        <v>Delivered</v>
      </c>
      <c r="J2847" s="2" t="str">
        <f>TEXT(WORKSHEET[[#This Row],[Offloading Date]], "mmm")</f>
        <v>Jun</v>
      </c>
      <c r="K2847" s="2" t="str">
        <f>IF(OR(WORKSHEET[[#This Row],[Year]]="", ISBLANK(WORKSHEET[[#This Row],[Year]]), WORKSHEET[[#This Row],[Year]]="null"), "Exclude", "Include")</f>
        <v>Include</v>
      </c>
      <c r="L2847" t="s">
        <v>12</v>
      </c>
      <c r="M2847" t="s">
        <v>12</v>
      </c>
      <c r="N2847" t="s">
        <v>13</v>
      </c>
      <c r="O2847">
        <v>15.38</v>
      </c>
      <c r="P2847">
        <v>600</v>
      </c>
      <c r="Q2847" t="s">
        <v>14</v>
      </c>
      <c r="R2847">
        <f>P2847 * _xll.XLOOKUP(Q2847,CALCULATION!$A$15:$A$17, CALCULATION!$B$15:$B$17 )</f>
        <v>600</v>
      </c>
      <c r="S2847" s="5">
        <f>O2847*P2847*_xll.XLOOKUP(Q2847,CALCULATION!$A$15:$A$17, CALCULATION!$B$15:$B$17)</f>
        <v>9228</v>
      </c>
      <c r="T2847">
        <v>300</v>
      </c>
      <c r="U2847" t="s">
        <v>14</v>
      </c>
      <c r="V2847">
        <f>T2847 * _xll.XLOOKUP(U2847,CALCULATION!$A$15:$A$17, CALCULATION!$B$15:$B$17 )</f>
        <v>300</v>
      </c>
      <c r="W2847" s="5">
        <f>O2847*T2847*_xll.XLOOKUP(U2847,CALCULATION!$A$15:$A$17, CALCULATION!$B$15:$B$17)</f>
        <v>4614</v>
      </c>
      <c r="X2847" s="5">
        <f>WORKSHEET[[#This Row],[Clients Total Cost]] / WORKSHEET[[#This Row],[Clients Rate per T2 (USD)]]</f>
        <v>15.38</v>
      </c>
      <c r="Y2847" s="5">
        <f>WORKSHEET[[#This Row],[Clients Rate per T2 (USD)]] - WORKSHEET[[#This Row],[Supplier Rate Per t2 (USD)]]</f>
        <v>300</v>
      </c>
      <c r="Z2847" s="5">
        <f>WORKSHEET[[#This Row],[Profit Per T]] * WORKSHEET[[#This Row],[Weight]]</f>
        <v>4614</v>
      </c>
      <c r="AA2847">
        <v>1</v>
      </c>
      <c r="AB2847" s="1">
        <v>4.2</v>
      </c>
      <c r="AC2847" s="1">
        <v>2.8000000000000003</v>
      </c>
      <c r="AD2847" s="1">
        <v>3.5</v>
      </c>
      <c r="AE2847" s="1">
        <f>WORKSHEET[[#This Row],[Delay at toll gate in days]] +WORKSHEET[[#This Row],[Delay at workshop in days]] +WORKSHEET[[#This Row],[Delay at border in days]]</f>
        <v>10.5</v>
      </c>
    </row>
    <row r="2848" spans="1:31" x14ac:dyDescent="0.35">
      <c r="A2848" t="s">
        <v>2869</v>
      </c>
      <c r="B2848" t="s">
        <v>10</v>
      </c>
      <c r="C2848" t="s">
        <v>68</v>
      </c>
      <c r="D2848" t="s">
        <v>3620</v>
      </c>
      <c r="E2848" t="s">
        <v>3613</v>
      </c>
      <c r="F2848" t="str">
        <f>WORKSHEET[[#This Row],[Depart From]]&amp;"-"&amp;WORKSHEET[[#This Row],[Arrive To]]</f>
        <v>Zanzibar-Sanaa</v>
      </c>
      <c r="G2848" s="2">
        <v>44709</v>
      </c>
      <c r="H2848" s="2">
        <v>44737</v>
      </c>
      <c r="I2848" s="2" t="str">
        <f t="shared" si="44"/>
        <v>Delivered</v>
      </c>
      <c r="J2848" s="2" t="str">
        <f>TEXT(WORKSHEET[[#This Row],[Offloading Date]], "mmm")</f>
        <v>Jun</v>
      </c>
      <c r="K2848" s="2" t="str">
        <f>IF(OR(WORKSHEET[[#This Row],[Year]]="", ISBLANK(WORKSHEET[[#This Row],[Year]]), WORKSHEET[[#This Row],[Year]]="null"), "Exclude", "Include")</f>
        <v>Include</v>
      </c>
      <c r="L2848" t="s">
        <v>12</v>
      </c>
      <c r="M2848" t="s">
        <v>12</v>
      </c>
      <c r="N2848" t="s">
        <v>13</v>
      </c>
      <c r="O2848">
        <v>17.263000000000002</v>
      </c>
      <c r="P2848">
        <v>600</v>
      </c>
      <c r="Q2848" t="s">
        <v>14</v>
      </c>
      <c r="R2848">
        <f>P2848 * _xll.XLOOKUP(Q2848,CALCULATION!$A$15:$A$17, CALCULATION!$B$15:$B$17 )</f>
        <v>600</v>
      </c>
      <c r="S2848" s="5">
        <f>O2848*P2848*_xll.XLOOKUP(Q2848,CALCULATION!$A$15:$A$17, CALCULATION!$B$15:$B$17)</f>
        <v>10357.800000000001</v>
      </c>
      <c r="T2848">
        <v>300</v>
      </c>
      <c r="U2848" t="s">
        <v>14</v>
      </c>
      <c r="V2848">
        <f>T2848 * _xll.XLOOKUP(U2848,CALCULATION!$A$15:$A$17, CALCULATION!$B$15:$B$17 )</f>
        <v>300</v>
      </c>
      <c r="W2848" s="5">
        <f>O2848*T2848*_xll.XLOOKUP(U2848,CALCULATION!$A$15:$A$17, CALCULATION!$B$15:$B$17)</f>
        <v>5178.9000000000005</v>
      </c>
      <c r="X2848" s="5">
        <f>WORKSHEET[[#This Row],[Clients Total Cost]] / WORKSHEET[[#This Row],[Clients Rate per T2 (USD)]]</f>
        <v>17.263000000000002</v>
      </c>
      <c r="Y2848" s="5">
        <f>WORKSHEET[[#This Row],[Clients Rate per T2 (USD)]] - WORKSHEET[[#This Row],[Supplier Rate Per t2 (USD)]]</f>
        <v>300</v>
      </c>
      <c r="Z2848" s="5">
        <f>WORKSHEET[[#This Row],[Profit Per T]] * WORKSHEET[[#This Row],[Weight]]</f>
        <v>5178.9000000000005</v>
      </c>
      <c r="AA2848">
        <v>1</v>
      </c>
      <c r="AB2848" s="1">
        <v>4.2</v>
      </c>
      <c r="AC2848" s="1">
        <v>2.8000000000000003</v>
      </c>
      <c r="AD2848" s="1">
        <v>3.5</v>
      </c>
      <c r="AE2848" s="1">
        <f>WORKSHEET[[#This Row],[Delay at toll gate in days]] +WORKSHEET[[#This Row],[Delay at workshop in days]] +WORKSHEET[[#This Row],[Delay at border in days]]</f>
        <v>10.5</v>
      </c>
    </row>
    <row r="2849" spans="1:31" x14ac:dyDescent="0.35">
      <c r="A2849" t="s">
        <v>2870</v>
      </c>
      <c r="B2849" t="s">
        <v>10</v>
      </c>
      <c r="C2849" t="s">
        <v>68</v>
      </c>
      <c r="D2849" t="s">
        <v>3619</v>
      </c>
      <c r="E2849" t="s">
        <v>3617</v>
      </c>
      <c r="F2849" t="str">
        <f>WORKSHEET[[#This Row],[Depart From]]&amp;"-"&amp;WORKSHEET[[#This Row],[Arrive To]]</f>
        <v>Addis Ababa-Lagos</v>
      </c>
      <c r="G2849" s="2">
        <v>44710</v>
      </c>
      <c r="H2849" s="2">
        <v>44736</v>
      </c>
      <c r="I2849" s="2" t="str">
        <f t="shared" si="44"/>
        <v>Delivered</v>
      </c>
      <c r="J2849" s="2" t="str">
        <f>TEXT(WORKSHEET[[#This Row],[Offloading Date]], "mmm")</f>
        <v>Jun</v>
      </c>
      <c r="K2849" s="2" t="str">
        <f>IF(OR(WORKSHEET[[#This Row],[Year]]="", ISBLANK(WORKSHEET[[#This Row],[Year]]), WORKSHEET[[#This Row],[Year]]="null"), "Exclude", "Include")</f>
        <v>Include</v>
      </c>
      <c r="L2849" t="s">
        <v>12</v>
      </c>
      <c r="M2849" t="s">
        <v>12</v>
      </c>
      <c r="N2849" t="s">
        <v>13</v>
      </c>
      <c r="O2849">
        <v>18.5472</v>
      </c>
      <c r="P2849">
        <v>600</v>
      </c>
      <c r="Q2849" t="s">
        <v>14</v>
      </c>
      <c r="R2849">
        <f>P2849 * _xll.XLOOKUP(Q2849,CALCULATION!$A$15:$A$17, CALCULATION!$B$15:$B$17 )</f>
        <v>600</v>
      </c>
      <c r="S2849" s="5">
        <f>O2849*P2849*_xll.XLOOKUP(Q2849,CALCULATION!$A$15:$A$17, CALCULATION!$B$15:$B$17)</f>
        <v>11128.32</v>
      </c>
      <c r="T2849">
        <v>300</v>
      </c>
      <c r="U2849" t="s">
        <v>14</v>
      </c>
      <c r="V2849">
        <f>T2849 * _xll.XLOOKUP(U2849,CALCULATION!$A$15:$A$17, CALCULATION!$B$15:$B$17 )</f>
        <v>300</v>
      </c>
      <c r="W2849" s="5">
        <f>O2849*T2849*_xll.XLOOKUP(U2849,CALCULATION!$A$15:$A$17, CALCULATION!$B$15:$B$17)</f>
        <v>5564.16</v>
      </c>
      <c r="X2849" s="5">
        <f>WORKSHEET[[#This Row],[Clients Total Cost]] / WORKSHEET[[#This Row],[Clients Rate per T2 (USD)]]</f>
        <v>18.5472</v>
      </c>
      <c r="Y2849" s="5">
        <f>WORKSHEET[[#This Row],[Clients Rate per T2 (USD)]] - WORKSHEET[[#This Row],[Supplier Rate Per t2 (USD)]]</f>
        <v>300</v>
      </c>
      <c r="Z2849" s="5">
        <f>WORKSHEET[[#This Row],[Profit Per T]] * WORKSHEET[[#This Row],[Weight]]</f>
        <v>5564.16</v>
      </c>
      <c r="AA2849">
        <v>1</v>
      </c>
      <c r="AB2849" s="1">
        <v>3.9</v>
      </c>
      <c r="AC2849" s="1">
        <v>2.6</v>
      </c>
      <c r="AD2849" s="1">
        <v>3.25</v>
      </c>
      <c r="AE2849" s="1">
        <f>WORKSHEET[[#This Row],[Delay at toll gate in days]] +WORKSHEET[[#This Row],[Delay at workshop in days]] +WORKSHEET[[#This Row],[Delay at border in days]]</f>
        <v>9.75</v>
      </c>
    </row>
    <row r="2850" spans="1:31" x14ac:dyDescent="0.35">
      <c r="A2850" t="s">
        <v>2871</v>
      </c>
      <c r="B2850" t="s">
        <v>10</v>
      </c>
      <c r="C2850" t="s">
        <v>68</v>
      </c>
      <c r="D2850" t="s">
        <v>3620</v>
      </c>
      <c r="E2850" t="s">
        <v>3613</v>
      </c>
      <c r="F2850" t="str">
        <f>WORKSHEET[[#This Row],[Depart From]]&amp;"-"&amp;WORKSHEET[[#This Row],[Arrive To]]</f>
        <v>Zanzibar-Sanaa</v>
      </c>
      <c r="G2850" s="2">
        <v>44707</v>
      </c>
      <c r="H2850" s="2">
        <v>44733</v>
      </c>
      <c r="I2850" s="2" t="str">
        <f t="shared" si="44"/>
        <v>Delivered</v>
      </c>
      <c r="J2850" s="2" t="str">
        <f>TEXT(WORKSHEET[[#This Row],[Offloading Date]], "mmm")</f>
        <v>Jun</v>
      </c>
      <c r="K2850" s="2" t="str">
        <f>IF(OR(WORKSHEET[[#This Row],[Year]]="", ISBLANK(WORKSHEET[[#This Row],[Year]]), WORKSHEET[[#This Row],[Year]]="null"), "Exclude", "Include")</f>
        <v>Include</v>
      </c>
      <c r="L2850" t="s">
        <v>12</v>
      </c>
      <c r="M2850" t="s">
        <v>12</v>
      </c>
      <c r="N2850" t="s">
        <v>13</v>
      </c>
      <c r="O2850">
        <v>21.441800000000001</v>
      </c>
      <c r="P2850">
        <v>600</v>
      </c>
      <c r="Q2850" t="s">
        <v>14</v>
      </c>
      <c r="R2850">
        <f>P2850 * _xll.XLOOKUP(Q2850,CALCULATION!$A$15:$A$17, CALCULATION!$B$15:$B$17 )</f>
        <v>600</v>
      </c>
      <c r="S2850" s="5">
        <f>O2850*P2850*_xll.XLOOKUP(Q2850,CALCULATION!$A$15:$A$17, CALCULATION!$B$15:$B$17)</f>
        <v>12865.08</v>
      </c>
      <c r="T2850">
        <v>300</v>
      </c>
      <c r="U2850" t="s">
        <v>14</v>
      </c>
      <c r="V2850">
        <f>T2850 * _xll.XLOOKUP(U2850,CALCULATION!$A$15:$A$17, CALCULATION!$B$15:$B$17 )</f>
        <v>300</v>
      </c>
      <c r="W2850" s="5">
        <f>O2850*T2850*_xll.XLOOKUP(U2850,CALCULATION!$A$15:$A$17, CALCULATION!$B$15:$B$17)</f>
        <v>6432.54</v>
      </c>
      <c r="X2850" s="5">
        <f>WORKSHEET[[#This Row],[Clients Total Cost]] / WORKSHEET[[#This Row],[Clients Rate per T2 (USD)]]</f>
        <v>21.441800000000001</v>
      </c>
      <c r="Y2850" s="5">
        <f>WORKSHEET[[#This Row],[Clients Rate per T2 (USD)]] - WORKSHEET[[#This Row],[Supplier Rate Per t2 (USD)]]</f>
        <v>300</v>
      </c>
      <c r="Z2850" s="5">
        <f>WORKSHEET[[#This Row],[Profit Per T]] * WORKSHEET[[#This Row],[Weight]]</f>
        <v>6432.54</v>
      </c>
      <c r="AA2850">
        <v>1</v>
      </c>
      <c r="AB2850" s="1">
        <v>3.9</v>
      </c>
      <c r="AC2850" s="1">
        <v>2.6</v>
      </c>
      <c r="AD2850" s="1">
        <v>3.25</v>
      </c>
      <c r="AE2850" s="1">
        <f>WORKSHEET[[#This Row],[Delay at toll gate in days]] +WORKSHEET[[#This Row],[Delay at workshop in days]] +WORKSHEET[[#This Row],[Delay at border in days]]</f>
        <v>9.75</v>
      </c>
    </row>
    <row r="2851" spans="1:31" x14ac:dyDescent="0.35">
      <c r="A2851" t="s">
        <v>2872</v>
      </c>
      <c r="B2851" t="s">
        <v>10</v>
      </c>
      <c r="C2851" t="s">
        <v>68</v>
      </c>
      <c r="D2851" t="s">
        <v>3620</v>
      </c>
      <c r="E2851" t="s">
        <v>3613</v>
      </c>
      <c r="F2851" t="str">
        <f>WORKSHEET[[#This Row],[Depart From]]&amp;"-"&amp;WORKSHEET[[#This Row],[Arrive To]]</f>
        <v>Zanzibar-Sanaa</v>
      </c>
      <c r="G2851" s="2">
        <v>44712</v>
      </c>
      <c r="H2851" s="2">
        <v>44742</v>
      </c>
      <c r="I2851" s="2" t="str">
        <f t="shared" si="44"/>
        <v>Delivered</v>
      </c>
      <c r="J2851" s="2" t="str">
        <f>TEXT(WORKSHEET[[#This Row],[Offloading Date]], "mmm")</f>
        <v>Jun</v>
      </c>
      <c r="K2851" s="2" t="str">
        <f>IF(OR(WORKSHEET[[#This Row],[Year]]="", ISBLANK(WORKSHEET[[#This Row],[Year]]), WORKSHEET[[#This Row],[Year]]="null"), "Exclude", "Include")</f>
        <v>Include</v>
      </c>
      <c r="L2851" t="s">
        <v>12</v>
      </c>
      <c r="M2851" t="s">
        <v>12</v>
      </c>
      <c r="N2851" t="s">
        <v>13</v>
      </c>
      <c r="O2851">
        <v>9.6609999999999996</v>
      </c>
      <c r="P2851">
        <v>600</v>
      </c>
      <c r="Q2851" t="s">
        <v>14</v>
      </c>
      <c r="R2851">
        <f>P2851 * _xll.XLOOKUP(Q2851,CALCULATION!$A$15:$A$17, CALCULATION!$B$15:$B$17 )</f>
        <v>600</v>
      </c>
      <c r="S2851" s="5">
        <f>O2851*P2851*_xll.XLOOKUP(Q2851,CALCULATION!$A$15:$A$17, CALCULATION!$B$15:$B$17)</f>
        <v>5796.5999999999995</v>
      </c>
      <c r="T2851">
        <v>300</v>
      </c>
      <c r="U2851" t="s">
        <v>14</v>
      </c>
      <c r="V2851">
        <f>T2851 * _xll.XLOOKUP(U2851,CALCULATION!$A$15:$A$17, CALCULATION!$B$15:$B$17 )</f>
        <v>300</v>
      </c>
      <c r="W2851" s="5">
        <f>O2851*T2851*_xll.XLOOKUP(U2851,CALCULATION!$A$15:$A$17, CALCULATION!$B$15:$B$17)</f>
        <v>2898.2999999999997</v>
      </c>
      <c r="X2851" s="5">
        <f>WORKSHEET[[#This Row],[Clients Total Cost]] / WORKSHEET[[#This Row],[Clients Rate per T2 (USD)]]</f>
        <v>9.6609999999999996</v>
      </c>
      <c r="Y2851" s="5">
        <f>WORKSHEET[[#This Row],[Clients Rate per T2 (USD)]] - WORKSHEET[[#This Row],[Supplier Rate Per t2 (USD)]]</f>
        <v>300</v>
      </c>
      <c r="Z2851" s="5">
        <f>WORKSHEET[[#This Row],[Profit Per T]] * WORKSHEET[[#This Row],[Weight]]</f>
        <v>2898.2999999999997</v>
      </c>
      <c r="AA2851">
        <v>1</v>
      </c>
      <c r="AB2851" s="1">
        <v>4.5</v>
      </c>
      <c r="AC2851" s="1">
        <v>3</v>
      </c>
      <c r="AD2851" s="1">
        <v>3.75</v>
      </c>
      <c r="AE2851" s="1">
        <f>WORKSHEET[[#This Row],[Delay at toll gate in days]] +WORKSHEET[[#This Row],[Delay at workshop in days]] +WORKSHEET[[#This Row],[Delay at border in days]]</f>
        <v>11.25</v>
      </c>
    </row>
    <row r="2852" spans="1:31" x14ac:dyDescent="0.35">
      <c r="A2852" t="s">
        <v>2873</v>
      </c>
      <c r="B2852" t="s">
        <v>10</v>
      </c>
      <c r="C2852" t="s">
        <v>68</v>
      </c>
      <c r="D2852" t="s">
        <v>3616</v>
      </c>
      <c r="E2852" t="s">
        <v>3614</v>
      </c>
      <c r="F2852" t="str">
        <f>WORKSHEET[[#This Row],[Depart From]]&amp;"-"&amp;WORKSHEET[[#This Row],[Arrive To]]</f>
        <v>Marrakech-Alger</v>
      </c>
      <c r="G2852" s="2">
        <v>44710</v>
      </c>
      <c r="H2852" s="2">
        <v>44740</v>
      </c>
      <c r="I2852" s="2" t="str">
        <f t="shared" si="44"/>
        <v>Delivered</v>
      </c>
      <c r="J2852" s="2" t="str">
        <f>TEXT(WORKSHEET[[#This Row],[Offloading Date]], "mmm")</f>
        <v>Jun</v>
      </c>
      <c r="K2852" s="2" t="str">
        <f>IF(OR(WORKSHEET[[#This Row],[Year]]="", ISBLANK(WORKSHEET[[#This Row],[Year]]), WORKSHEET[[#This Row],[Year]]="null"), "Exclude", "Include")</f>
        <v>Include</v>
      </c>
      <c r="L2852" t="s">
        <v>12</v>
      </c>
      <c r="M2852" t="s">
        <v>12</v>
      </c>
      <c r="N2852" t="s">
        <v>13</v>
      </c>
      <c r="O2852">
        <v>29.52</v>
      </c>
      <c r="P2852">
        <v>600</v>
      </c>
      <c r="Q2852" t="s">
        <v>14</v>
      </c>
      <c r="R2852">
        <f>P2852 * _xll.XLOOKUP(Q2852,CALCULATION!$A$15:$A$17, CALCULATION!$B$15:$B$17 )</f>
        <v>600</v>
      </c>
      <c r="S2852" s="5">
        <f>O2852*P2852*_xll.XLOOKUP(Q2852,CALCULATION!$A$15:$A$17, CALCULATION!$B$15:$B$17)</f>
        <v>17712</v>
      </c>
      <c r="T2852">
        <v>300</v>
      </c>
      <c r="U2852" t="s">
        <v>14</v>
      </c>
      <c r="V2852">
        <f>T2852 * _xll.XLOOKUP(U2852,CALCULATION!$A$15:$A$17, CALCULATION!$B$15:$B$17 )</f>
        <v>300</v>
      </c>
      <c r="W2852" s="5">
        <f>O2852*T2852*_xll.XLOOKUP(U2852,CALCULATION!$A$15:$A$17, CALCULATION!$B$15:$B$17)</f>
        <v>8856</v>
      </c>
      <c r="X2852" s="5">
        <f>WORKSHEET[[#This Row],[Clients Total Cost]] / WORKSHEET[[#This Row],[Clients Rate per T2 (USD)]]</f>
        <v>29.52</v>
      </c>
      <c r="Y2852" s="5">
        <f>WORKSHEET[[#This Row],[Clients Rate per T2 (USD)]] - WORKSHEET[[#This Row],[Supplier Rate Per t2 (USD)]]</f>
        <v>300</v>
      </c>
      <c r="Z2852" s="5">
        <f>WORKSHEET[[#This Row],[Profit Per T]] * WORKSHEET[[#This Row],[Weight]]</f>
        <v>8856</v>
      </c>
      <c r="AA2852">
        <v>1</v>
      </c>
      <c r="AB2852" s="1">
        <v>4.5</v>
      </c>
      <c r="AC2852" s="1">
        <v>3</v>
      </c>
      <c r="AD2852" s="1">
        <v>3.75</v>
      </c>
      <c r="AE2852" s="1">
        <f>WORKSHEET[[#This Row],[Delay at toll gate in days]] +WORKSHEET[[#This Row],[Delay at workshop in days]] +WORKSHEET[[#This Row],[Delay at border in days]]</f>
        <v>11.25</v>
      </c>
    </row>
    <row r="2853" spans="1:31" x14ac:dyDescent="0.35">
      <c r="A2853" t="s">
        <v>2874</v>
      </c>
      <c r="B2853" t="s">
        <v>10</v>
      </c>
      <c r="C2853" t="s">
        <v>68</v>
      </c>
      <c r="D2853" t="s">
        <v>3615</v>
      </c>
      <c r="E2853" t="s">
        <v>3618</v>
      </c>
      <c r="F2853" t="str">
        <f>WORKSHEET[[#This Row],[Depart From]]&amp;"-"&amp;WORKSHEET[[#This Row],[Arrive To]]</f>
        <v>Mombasa-Tripoli</v>
      </c>
      <c r="G2853" s="2">
        <v>44709</v>
      </c>
      <c r="H2853" s="2">
        <v>44737</v>
      </c>
      <c r="I2853" s="2" t="str">
        <f t="shared" si="44"/>
        <v>Delivered</v>
      </c>
      <c r="J2853" s="2" t="str">
        <f>TEXT(WORKSHEET[[#This Row],[Offloading Date]], "mmm")</f>
        <v>Jun</v>
      </c>
      <c r="K2853" s="2" t="str">
        <f>IF(OR(WORKSHEET[[#This Row],[Year]]="", ISBLANK(WORKSHEET[[#This Row],[Year]]), WORKSHEET[[#This Row],[Year]]="null"), "Exclude", "Include")</f>
        <v>Include</v>
      </c>
      <c r="L2853" t="s">
        <v>12</v>
      </c>
      <c r="M2853" t="s">
        <v>12</v>
      </c>
      <c r="N2853" t="s">
        <v>13</v>
      </c>
      <c r="O2853">
        <v>13.124000000000001</v>
      </c>
      <c r="P2853">
        <v>600</v>
      </c>
      <c r="Q2853" t="s">
        <v>14</v>
      </c>
      <c r="R2853">
        <f>P2853 * _xll.XLOOKUP(Q2853,CALCULATION!$A$15:$A$17, CALCULATION!$B$15:$B$17 )</f>
        <v>600</v>
      </c>
      <c r="S2853" s="5">
        <f>O2853*P2853*_xll.XLOOKUP(Q2853,CALCULATION!$A$15:$A$17, CALCULATION!$B$15:$B$17)</f>
        <v>7874.4000000000005</v>
      </c>
      <c r="T2853">
        <v>300</v>
      </c>
      <c r="U2853" t="s">
        <v>14</v>
      </c>
      <c r="V2853">
        <f>T2853 * _xll.XLOOKUP(U2853,CALCULATION!$A$15:$A$17, CALCULATION!$B$15:$B$17 )</f>
        <v>300</v>
      </c>
      <c r="W2853" s="5">
        <f>O2853*T2853*_xll.XLOOKUP(U2853,CALCULATION!$A$15:$A$17, CALCULATION!$B$15:$B$17)</f>
        <v>3937.2000000000003</v>
      </c>
      <c r="X2853" s="5">
        <f>WORKSHEET[[#This Row],[Clients Total Cost]] / WORKSHEET[[#This Row],[Clients Rate per T2 (USD)]]</f>
        <v>13.124000000000001</v>
      </c>
      <c r="Y2853" s="5">
        <f>WORKSHEET[[#This Row],[Clients Rate per T2 (USD)]] - WORKSHEET[[#This Row],[Supplier Rate Per t2 (USD)]]</f>
        <v>300</v>
      </c>
      <c r="Z2853" s="5">
        <f>WORKSHEET[[#This Row],[Profit Per T]] * WORKSHEET[[#This Row],[Weight]]</f>
        <v>3937.2000000000003</v>
      </c>
      <c r="AA2853">
        <v>1</v>
      </c>
      <c r="AB2853" s="1">
        <v>4.2</v>
      </c>
      <c r="AC2853" s="1">
        <v>2.8000000000000003</v>
      </c>
      <c r="AD2853" s="1">
        <v>3.5</v>
      </c>
      <c r="AE2853" s="1">
        <f>WORKSHEET[[#This Row],[Delay at toll gate in days]] +WORKSHEET[[#This Row],[Delay at workshop in days]] +WORKSHEET[[#This Row],[Delay at border in days]]</f>
        <v>10.5</v>
      </c>
    </row>
    <row r="2854" spans="1:31" x14ac:dyDescent="0.35">
      <c r="A2854" t="s">
        <v>2875</v>
      </c>
      <c r="B2854" t="s">
        <v>10</v>
      </c>
      <c r="C2854" t="s">
        <v>68</v>
      </c>
      <c r="D2854" t="s">
        <v>3616</v>
      </c>
      <c r="E2854" t="s">
        <v>3618</v>
      </c>
      <c r="F2854" t="str">
        <f>WORKSHEET[[#This Row],[Depart From]]&amp;"-"&amp;WORKSHEET[[#This Row],[Arrive To]]</f>
        <v>Marrakech-Tripoli</v>
      </c>
      <c r="G2854" s="2">
        <v>44709</v>
      </c>
      <c r="H2854" s="2">
        <v>44729</v>
      </c>
      <c r="I2854" s="2" t="str">
        <f t="shared" si="44"/>
        <v>Delivered</v>
      </c>
      <c r="J2854" s="2" t="str">
        <f>TEXT(WORKSHEET[[#This Row],[Offloading Date]], "mmm")</f>
        <v>Jun</v>
      </c>
      <c r="K2854" s="2" t="str">
        <f>IF(OR(WORKSHEET[[#This Row],[Year]]="", ISBLANK(WORKSHEET[[#This Row],[Year]]), WORKSHEET[[#This Row],[Year]]="null"), "Exclude", "Include")</f>
        <v>Include</v>
      </c>
      <c r="L2854" t="s">
        <v>12</v>
      </c>
      <c r="M2854" t="s">
        <v>12</v>
      </c>
      <c r="N2854" t="s">
        <v>13</v>
      </c>
      <c r="O2854">
        <v>16.942</v>
      </c>
      <c r="P2854">
        <v>600</v>
      </c>
      <c r="Q2854" t="s">
        <v>14</v>
      </c>
      <c r="R2854">
        <f>P2854 * _xll.XLOOKUP(Q2854,CALCULATION!$A$15:$A$17, CALCULATION!$B$15:$B$17 )</f>
        <v>600</v>
      </c>
      <c r="S2854" s="5">
        <f>O2854*P2854*_xll.XLOOKUP(Q2854,CALCULATION!$A$15:$A$17, CALCULATION!$B$15:$B$17)</f>
        <v>10165.200000000001</v>
      </c>
      <c r="T2854">
        <v>300</v>
      </c>
      <c r="U2854" t="s">
        <v>14</v>
      </c>
      <c r="V2854">
        <f>T2854 * _xll.XLOOKUP(U2854,CALCULATION!$A$15:$A$17, CALCULATION!$B$15:$B$17 )</f>
        <v>300</v>
      </c>
      <c r="W2854" s="5">
        <f>O2854*T2854*_xll.XLOOKUP(U2854,CALCULATION!$A$15:$A$17, CALCULATION!$B$15:$B$17)</f>
        <v>5082.6000000000004</v>
      </c>
      <c r="X2854" s="5">
        <f>WORKSHEET[[#This Row],[Clients Total Cost]] / WORKSHEET[[#This Row],[Clients Rate per T2 (USD)]]</f>
        <v>16.942</v>
      </c>
      <c r="Y2854" s="5">
        <f>WORKSHEET[[#This Row],[Clients Rate per T2 (USD)]] - WORKSHEET[[#This Row],[Supplier Rate Per t2 (USD)]]</f>
        <v>300</v>
      </c>
      <c r="Z2854" s="5">
        <f>WORKSHEET[[#This Row],[Profit Per T]] * WORKSHEET[[#This Row],[Weight]]</f>
        <v>5082.6000000000004</v>
      </c>
      <c r="AA2854">
        <v>1</v>
      </c>
      <c r="AB2854" s="1">
        <v>3</v>
      </c>
      <c r="AC2854" s="1">
        <v>2</v>
      </c>
      <c r="AD2854" s="1">
        <v>2.5</v>
      </c>
      <c r="AE2854" s="1">
        <f>WORKSHEET[[#This Row],[Delay at toll gate in days]] +WORKSHEET[[#This Row],[Delay at workshop in days]] +WORKSHEET[[#This Row],[Delay at border in days]]</f>
        <v>7.5</v>
      </c>
    </row>
    <row r="2855" spans="1:31" x14ac:dyDescent="0.35">
      <c r="A2855" t="s">
        <v>2876</v>
      </c>
      <c r="B2855" t="s">
        <v>10</v>
      </c>
      <c r="C2855" t="s">
        <v>68</v>
      </c>
      <c r="D2855" t="s">
        <v>3611</v>
      </c>
      <c r="E2855" t="s">
        <v>3617</v>
      </c>
      <c r="F2855" t="str">
        <f>WORKSHEET[[#This Row],[Depart From]]&amp;"-"&amp;WORKSHEET[[#This Row],[Arrive To]]</f>
        <v>Mogadishu-Lagos</v>
      </c>
      <c r="G2855" s="2">
        <v>44708</v>
      </c>
      <c r="H2855" s="2">
        <v>44736</v>
      </c>
      <c r="I2855" s="2" t="str">
        <f t="shared" si="44"/>
        <v>Delivered</v>
      </c>
      <c r="J2855" s="2" t="str">
        <f>TEXT(WORKSHEET[[#This Row],[Offloading Date]], "mmm")</f>
        <v>Jun</v>
      </c>
      <c r="K2855" s="2" t="str">
        <f>IF(OR(WORKSHEET[[#This Row],[Year]]="", ISBLANK(WORKSHEET[[#This Row],[Year]]), WORKSHEET[[#This Row],[Year]]="null"), "Exclude", "Include")</f>
        <v>Include</v>
      </c>
      <c r="L2855" t="s">
        <v>12</v>
      </c>
      <c r="M2855" t="s">
        <v>12</v>
      </c>
      <c r="N2855" t="s">
        <v>13</v>
      </c>
      <c r="O2855">
        <v>23.347999999999999</v>
      </c>
      <c r="P2855">
        <v>600</v>
      </c>
      <c r="Q2855" t="s">
        <v>14</v>
      </c>
      <c r="R2855">
        <f>P2855 * _xll.XLOOKUP(Q2855,CALCULATION!$A$15:$A$17, CALCULATION!$B$15:$B$17 )</f>
        <v>600</v>
      </c>
      <c r="S2855" s="5">
        <f>O2855*P2855*_xll.XLOOKUP(Q2855,CALCULATION!$A$15:$A$17, CALCULATION!$B$15:$B$17)</f>
        <v>14008.8</v>
      </c>
      <c r="T2855">
        <v>300</v>
      </c>
      <c r="U2855" t="s">
        <v>14</v>
      </c>
      <c r="V2855">
        <f>T2855 * _xll.XLOOKUP(U2855,CALCULATION!$A$15:$A$17, CALCULATION!$B$15:$B$17 )</f>
        <v>300</v>
      </c>
      <c r="W2855" s="5">
        <f>O2855*T2855*_xll.XLOOKUP(U2855,CALCULATION!$A$15:$A$17, CALCULATION!$B$15:$B$17)</f>
        <v>7004.4</v>
      </c>
      <c r="X2855" s="5">
        <f>WORKSHEET[[#This Row],[Clients Total Cost]] / WORKSHEET[[#This Row],[Clients Rate per T2 (USD)]]</f>
        <v>23.347999999999999</v>
      </c>
      <c r="Y2855" s="5">
        <f>WORKSHEET[[#This Row],[Clients Rate per T2 (USD)]] - WORKSHEET[[#This Row],[Supplier Rate Per t2 (USD)]]</f>
        <v>300</v>
      </c>
      <c r="Z2855" s="5">
        <f>WORKSHEET[[#This Row],[Profit Per T]] * WORKSHEET[[#This Row],[Weight]]</f>
        <v>7004.4</v>
      </c>
      <c r="AA2855">
        <v>1</v>
      </c>
      <c r="AB2855" s="1">
        <v>4.2</v>
      </c>
      <c r="AC2855" s="1">
        <v>2.8000000000000003</v>
      </c>
      <c r="AD2855" s="1">
        <v>3.5</v>
      </c>
      <c r="AE2855" s="1">
        <f>WORKSHEET[[#This Row],[Delay at toll gate in days]] +WORKSHEET[[#This Row],[Delay at workshop in days]] +WORKSHEET[[#This Row],[Delay at border in days]]</f>
        <v>10.5</v>
      </c>
    </row>
    <row r="2856" spans="1:31" x14ac:dyDescent="0.35">
      <c r="A2856" t="s">
        <v>2877</v>
      </c>
      <c r="B2856" t="s">
        <v>10</v>
      </c>
      <c r="C2856" t="s">
        <v>68</v>
      </c>
      <c r="D2856" t="s">
        <v>3619</v>
      </c>
      <c r="E2856" t="s">
        <v>3618</v>
      </c>
      <c r="F2856" t="str">
        <f>WORKSHEET[[#This Row],[Depart From]]&amp;"-"&amp;WORKSHEET[[#This Row],[Arrive To]]</f>
        <v>Addis Ababa-Tripoli</v>
      </c>
      <c r="G2856" s="2">
        <v>44709</v>
      </c>
      <c r="H2856" s="2">
        <v>44722</v>
      </c>
      <c r="I2856" s="2" t="str">
        <f t="shared" si="44"/>
        <v>Delivered</v>
      </c>
      <c r="J2856" s="2" t="str">
        <f>TEXT(WORKSHEET[[#This Row],[Offloading Date]], "mmm")</f>
        <v>Jun</v>
      </c>
      <c r="K2856" s="2" t="str">
        <f>IF(OR(WORKSHEET[[#This Row],[Year]]="", ISBLANK(WORKSHEET[[#This Row],[Year]]), WORKSHEET[[#This Row],[Year]]="null"), "Exclude", "Include")</f>
        <v>Include</v>
      </c>
      <c r="L2856" t="s">
        <v>12</v>
      </c>
      <c r="M2856" t="s">
        <v>12</v>
      </c>
      <c r="N2856" t="s">
        <v>13</v>
      </c>
      <c r="O2856">
        <v>22.7</v>
      </c>
      <c r="P2856">
        <v>600</v>
      </c>
      <c r="Q2856" t="s">
        <v>14</v>
      </c>
      <c r="R2856">
        <f>P2856 * _xll.XLOOKUP(Q2856,CALCULATION!$A$15:$A$17, CALCULATION!$B$15:$B$17 )</f>
        <v>600</v>
      </c>
      <c r="S2856" s="5">
        <f>O2856*P2856*_xll.XLOOKUP(Q2856,CALCULATION!$A$15:$A$17, CALCULATION!$B$15:$B$17)</f>
        <v>13620</v>
      </c>
      <c r="T2856">
        <v>300</v>
      </c>
      <c r="U2856" t="s">
        <v>14</v>
      </c>
      <c r="V2856">
        <f>T2856 * _xll.XLOOKUP(U2856,CALCULATION!$A$15:$A$17, CALCULATION!$B$15:$B$17 )</f>
        <v>300</v>
      </c>
      <c r="W2856" s="5">
        <f>O2856*T2856*_xll.XLOOKUP(U2856,CALCULATION!$A$15:$A$17, CALCULATION!$B$15:$B$17)</f>
        <v>6810</v>
      </c>
      <c r="X2856" s="5">
        <f>WORKSHEET[[#This Row],[Clients Total Cost]] / WORKSHEET[[#This Row],[Clients Rate per T2 (USD)]]</f>
        <v>22.7</v>
      </c>
      <c r="Y2856" s="5">
        <f>WORKSHEET[[#This Row],[Clients Rate per T2 (USD)]] - WORKSHEET[[#This Row],[Supplier Rate Per t2 (USD)]]</f>
        <v>300</v>
      </c>
      <c r="Z2856" s="5">
        <f>WORKSHEET[[#This Row],[Profit Per T]] * WORKSHEET[[#This Row],[Weight]]</f>
        <v>6810</v>
      </c>
      <c r="AA2856">
        <v>1</v>
      </c>
      <c r="AB2856" s="1">
        <v>1.95</v>
      </c>
      <c r="AC2856" s="1">
        <v>1.3</v>
      </c>
      <c r="AD2856" s="1">
        <v>1.625</v>
      </c>
      <c r="AE2856" s="1">
        <f>WORKSHEET[[#This Row],[Delay at toll gate in days]] +WORKSHEET[[#This Row],[Delay at workshop in days]] +WORKSHEET[[#This Row],[Delay at border in days]]</f>
        <v>4.875</v>
      </c>
    </row>
    <row r="2857" spans="1:31" x14ac:dyDescent="0.35">
      <c r="A2857" t="s">
        <v>2878</v>
      </c>
      <c r="B2857" t="s">
        <v>10</v>
      </c>
      <c r="C2857" t="s">
        <v>68</v>
      </c>
      <c r="D2857" t="s">
        <v>3619</v>
      </c>
      <c r="E2857" t="s">
        <v>3614</v>
      </c>
      <c r="F2857" t="str">
        <f>WORKSHEET[[#This Row],[Depart From]]&amp;"-"&amp;WORKSHEET[[#This Row],[Arrive To]]</f>
        <v>Addis Ababa-Alger</v>
      </c>
      <c r="G2857" s="2">
        <v>44710</v>
      </c>
      <c r="H2857" s="2">
        <v>44737</v>
      </c>
      <c r="I2857" s="2" t="str">
        <f t="shared" si="44"/>
        <v>Delivered</v>
      </c>
      <c r="J2857" s="2" t="str">
        <f>TEXT(WORKSHEET[[#This Row],[Offloading Date]], "mmm")</f>
        <v>Jun</v>
      </c>
      <c r="K2857" s="2" t="str">
        <f>IF(OR(WORKSHEET[[#This Row],[Year]]="", ISBLANK(WORKSHEET[[#This Row],[Year]]), WORKSHEET[[#This Row],[Year]]="null"), "Exclude", "Include")</f>
        <v>Include</v>
      </c>
      <c r="L2857" t="s">
        <v>12</v>
      </c>
      <c r="M2857" t="s">
        <v>12</v>
      </c>
      <c r="N2857" t="s">
        <v>13</v>
      </c>
      <c r="O2857">
        <v>15.489000000000001</v>
      </c>
      <c r="P2857">
        <v>600</v>
      </c>
      <c r="Q2857" t="s">
        <v>14</v>
      </c>
      <c r="R2857">
        <f>P2857 * _xll.XLOOKUP(Q2857,CALCULATION!$A$15:$A$17, CALCULATION!$B$15:$B$17 )</f>
        <v>600</v>
      </c>
      <c r="S2857" s="5">
        <f>O2857*P2857*_xll.XLOOKUP(Q2857,CALCULATION!$A$15:$A$17, CALCULATION!$B$15:$B$17)</f>
        <v>9293.4</v>
      </c>
      <c r="T2857">
        <v>300</v>
      </c>
      <c r="U2857" t="s">
        <v>14</v>
      </c>
      <c r="V2857">
        <f>T2857 * _xll.XLOOKUP(U2857,CALCULATION!$A$15:$A$17, CALCULATION!$B$15:$B$17 )</f>
        <v>300</v>
      </c>
      <c r="W2857" s="5">
        <f>O2857*T2857*_xll.XLOOKUP(U2857,CALCULATION!$A$15:$A$17, CALCULATION!$B$15:$B$17)</f>
        <v>4646.7</v>
      </c>
      <c r="X2857" s="5">
        <f>WORKSHEET[[#This Row],[Clients Total Cost]] / WORKSHEET[[#This Row],[Clients Rate per T2 (USD)]]</f>
        <v>15.488999999999999</v>
      </c>
      <c r="Y2857" s="5">
        <f>WORKSHEET[[#This Row],[Clients Rate per T2 (USD)]] - WORKSHEET[[#This Row],[Supplier Rate Per t2 (USD)]]</f>
        <v>300</v>
      </c>
      <c r="Z2857" s="5">
        <f>WORKSHEET[[#This Row],[Profit Per T]] * WORKSHEET[[#This Row],[Weight]]</f>
        <v>4646.7</v>
      </c>
      <c r="AA2857">
        <v>1</v>
      </c>
      <c r="AB2857" s="1">
        <v>4.05</v>
      </c>
      <c r="AC2857" s="1">
        <v>2.7</v>
      </c>
      <c r="AD2857" s="1">
        <v>3.375</v>
      </c>
      <c r="AE2857" s="1">
        <f>WORKSHEET[[#This Row],[Delay at toll gate in days]] +WORKSHEET[[#This Row],[Delay at workshop in days]] +WORKSHEET[[#This Row],[Delay at border in days]]</f>
        <v>10.125</v>
      </c>
    </row>
    <row r="2858" spans="1:31" x14ac:dyDescent="0.35">
      <c r="A2858" t="s">
        <v>2879</v>
      </c>
      <c r="B2858" t="s">
        <v>10</v>
      </c>
      <c r="C2858" t="s">
        <v>68</v>
      </c>
      <c r="D2858" t="s">
        <v>3620</v>
      </c>
      <c r="E2858" t="s">
        <v>3618</v>
      </c>
      <c r="F2858" t="str">
        <f>WORKSHEET[[#This Row],[Depart From]]&amp;"-"&amp;WORKSHEET[[#This Row],[Arrive To]]</f>
        <v>Zanzibar-Tripoli</v>
      </c>
      <c r="G2858" s="2">
        <v>44709</v>
      </c>
      <c r="H2858" s="2">
        <v>44737</v>
      </c>
      <c r="I2858" s="2" t="str">
        <f t="shared" si="44"/>
        <v>Delivered</v>
      </c>
      <c r="J2858" s="2" t="str">
        <f>TEXT(WORKSHEET[[#This Row],[Offloading Date]], "mmm")</f>
        <v>Jun</v>
      </c>
      <c r="K2858" s="2" t="str">
        <f>IF(OR(WORKSHEET[[#This Row],[Year]]="", ISBLANK(WORKSHEET[[#This Row],[Year]]), WORKSHEET[[#This Row],[Year]]="null"), "Exclude", "Include")</f>
        <v>Include</v>
      </c>
      <c r="L2858" t="s">
        <v>12</v>
      </c>
      <c r="M2858" t="s">
        <v>12</v>
      </c>
      <c r="N2858" t="s">
        <v>13</v>
      </c>
      <c r="O2858">
        <v>20.472999999999999</v>
      </c>
      <c r="P2858">
        <v>600</v>
      </c>
      <c r="Q2858" t="s">
        <v>14</v>
      </c>
      <c r="R2858">
        <f>P2858 * _xll.XLOOKUP(Q2858,CALCULATION!$A$15:$A$17, CALCULATION!$B$15:$B$17 )</f>
        <v>600</v>
      </c>
      <c r="S2858" s="5">
        <f>O2858*P2858*_xll.XLOOKUP(Q2858,CALCULATION!$A$15:$A$17, CALCULATION!$B$15:$B$17)</f>
        <v>12283.8</v>
      </c>
      <c r="T2858">
        <v>300</v>
      </c>
      <c r="U2858" t="s">
        <v>14</v>
      </c>
      <c r="V2858">
        <f>T2858 * _xll.XLOOKUP(U2858,CALCULATION!$A$15:$A$17, CALCULATION!$B$15:$B$17 )</f>
        <v>300</v>
      </c>
      <c r="W2858" s="5">
        <f>O2858*T2858*_xll.XLOOKUP(U2858,CALCULATION!$A$15:$A$17, CALCULATION!$B$15:$B$17)</f>
        <v>6141.9</v>
      </c>
      <c r="X2858" s="5">
        <f>WORKSHEET[[#This Row],[Clients Total Cost]] / WORKSHEET[[#This Row],[Clients Rate per T2 (USD)]]</f>
        <v>20.472999999999999</v>
      </c>
      <c r="Y2858" s="5">
        <f>WORKSHEET[[#This Row],[Clients Rate per T2 (USD)]] - WORKSHEET[[#This Row],[Supplier Rate Per t2 (USD)]]</f>
        <v>300</v>
      </c>
      <c r="Z2858" s="5">
        <f>WORKSHEET[[#This Row],[Profit Per T]] * WORKSHEET[[#This Row],[Weight]]</f>
        <v>6141.9</v>
      </c>
      <c r="AA2858">
        <v>1</v>
      </c>
      <c r="AB2858" s="1">
        <v>4.2</v>
      </c>
      <c r="AC2858" s="1">
        <v>2.8000000000000003</v>
      </c>
      <c r="AD2858" s="1">
        <v>3.5</v>
      </c>
      <c r="AE2858" s="1">
        <f>WORKSHEET[[#This Row],[Delay at toll gate in days]] +WORKSHEET[[#This Row],[Delay at workshop in days]] +WORKSHEET[[#This Row],[Delay at border in days]]</f>
        <v>10.5</v>
      </c>
    </row>
    <row r="2859" spans="1:31" x14ac:dyDescent="0.35">
      <c r="A2859" t="s">
        <v>2880</v>
      </c>
      <c r="B2859" t="s">
        <v>10</v>
      </c>
      <c r="C2859" t="s">
        <v>68</v>
      </c>
      <c r="D2859" t="s">
        <v>3619</v>
      </c>
      <c r="E2859" t="s">
        <v>3617</v>
      </c>
      <c r="F2859" t="str">
        <f>WORKSHEET[[#This Row],[Depart From]]&amp;"-"&amp;WORKSHEET[[#This Row],[Arrive To]]</f>
        <v>Addis Ababa-Lagos</v>
      </c>
      <c r="G2859" s="2">
        <v>44709</v>
      </c>
      <c r="H2859" s="2">
        <v>44742</v>
      </c>
      <c r="I2859" s="2" t="str">
        <f t="shared" si="44"/>
        <v>Delivered</v>
      </c>
      <c r="J2859" s="2" t="str">
        <f>TEXT(WORKSHEET[[#This Row],[Offloading Date]], "mmm")</f>
        <v>Jun</v>
      </c>
      <c r="K2859" s="2" t="str">
        <f>IF(OR(WORKSHEET[[#This Row],[Year]]="", ISBLANK(WORKSHEET[[#This Row],[Year]]), WORKSHEET[[#This Row],[Year]]="null"), "Exclude", "Include")</f>
        <v>Include</v>
      </c>
      <c r="L2859" t="s">
        <v>12</v>
      </c>
      <c r="M2859" t="s">
        <v>12</v>
      </c>
      <c r="N2859" t="s">
        <v>13</v>
      </c>
      <c r="O2859">
        <v>12.109</v>
      </c>
      <c r="P2859">
        <v>600</v>
      </c>
      <c r="Q2859" t="s">
        <v>14</v>
      </c>
      <c r="R2859">
        <f>P2859 * _xll.XLOOKUP(Q2859,CALCULATION!$A$15:$A$17, CALCULATION!$B$15:$B$17 )</f>
        <v>600</v>
      </c>
      <c r="S2859" s="5">
        <f>O2859*P2859*_xll.XLOOKUP(Q2859,CALCULATION!$A$15:$A$17, CALCULATION!$B$15:$B$17)</f>
        <v>7265.4</v>
      </c>
      <c r="T2859">
        <v>300</v>
      </c>
      <c r="U2859" t="s">
        <v>14</v>
      </c>
      <c r="V2859">
        <f>T2859 * _xll.XLOOKUP(U2859,CALCULATION!$A$15:$A$17, CALCULATION!$B$15:$B$17 )</f>
        <v>300</v>
      </c>
      <c r="W2859" s="5">
        <f>O2859*T2859*_xll.XLOOKUP(U2859,CALCULATION!$A$15:$A$17, CALCULATION!$B$15:$B$17)</f>
        <v>3632.7</v>
      </c>
      <c r="X2859" s="5">
        <f>WORKSHEET[[#This Row],[Clients Total Cost]] / WORKSHEET[[#This Row],[Clients Rate per T2 (USD)]]</f>
        <v>12.109</v>
      </c>
      <c r="Y2859" s="5">
        <f>WORKSHEET[[#This Row],[Clients Rate per T2 (USD)]] - WORKSHEET[[#This Row],[Supplier Rate Per t2 (USD)]]</f>
        <v>300</v>
      </c>
      <c r="Z2859" s="5">
        <f>WORKSHEET[[#This Row],[Profit Per T]] * WORKSHEET[[#This Row],[Weight]]</f>
        <v>3632.7</v>
      </c>
      <c r="AA2859">
        <v>1</v>
      </c>
      <c r="AB2859" s="1">
        <v>4.95</v>
      </c>
      <c r="AC2859" s="1">
        <v>3.3000000000000003</v>
      </c>
      <c r="AD2859" s="1">
        <v>4.125</v>
      </c>
      <c r="AE2859" s="1">
        <f>WORKSHEET[[#This Row],[Delay at toll gate in days]] +WORKSHEET[[#This Row],[Delay at workshop in days]] +WORKSHEET[[#This Row],[Delay at border in days]]</f>
        <v>12.375</v>
      </c>
    </row>
    <row r="2860" spans="1:31" x14ac:dyDescent="0.35">
      <c r="A2860" t="s">
        <v>2881</v>
      </c>
      <c r="B2860" t="s">
        <v>10</v>
      </c>
      <c r="C2860" t="s">
        <v>68</v>
      </c>
      <c r="D2860" t="s">
        <v>3619</v>
      </c>
      <c r="E2860" t="s">
        <v>3613</v>
      </c>
      <c r="F2860" t="str">
        <f>WORKSHEET[[#This Row],[Depart From]]&amp;"-"&amp;WORKSHEET[[#This Row],[Arrive To]]</f>
        <v>Addis Ababa-Sanaa</v>
      </c>
      <c r="G2860" s="2">
        <v>44713</v>
      </c>
      <c r="H2860" s="2">
        <v>44740</v>
      </c>
      <c r="I2860" s="2" t="str">
        <f t="shared" si="44"/>
        <v>Delivered</v>
      </c>
      <c r="J2860" s="2" t="str">
        <f>TEXT(WORKSHEET[[#This Row],[Offloading Date]], "mmm")</f>
        <v>Jun</v>
      </c>
      <c r="K2860" s="2" t="str">
        <f>IF(OR(WORKSHEET[[#This Row],[Year]]="", ISBLANK(WORKSHEET[[#This Row],[Year]]), WORKSHEET[[#This Row],[Year]]="null"), "Exclude", "Include")</f>
        <v>Include</v>
      </c>
      <c r="L2860" t="s">
        <v>12</v>
      </c>
      <c r="M2860" t="s">
        <v>12</v>
      </c>
      <c r="N2860" t="s">
        <v>13</v>
      </c>
      <c r="O2860">
        <v>15.062659999999999</v>
      </c>
      <c r="P2860">
        <v>600</v>
      </c>
      <c r="Q2860" t="s">
        <v>14</v>
      </c>
      <c r="R2860">
        <f>P2860 * _xll.XLOOKUP(Q2860,CALCULATION!$A$15:$A$17, CALCULATION!$B$15:$B$17 )</f>
        <v>600</v>
      </c>
      <c r="S2860" s="5">
        <f>O2860*P2860*_xll.XLOOKUP(Q2860,CALCULATION!$A$15:$A$17, CALCULATION!$B$15:$B$17)</f>
        <v>9037.5959999999995</v>
      </c>
      <c r="T2860">
        <v>300</v>
      </c>
      <c r="U2860" t="s">
        <v>14</v>
      </c>
      <c r="V2860">
        <f>T2860 * _xll.XLOOKUP(U2860,CALCULATION!$A$15:$A$17, CALCULATION!$B$15:$B$17 )</f>
        <v>300</v>
      </c>
      <c r="W2860" s="5">
        <f>O2860*T2860*_xll.XLOOKUP(U2860,CALCULATION!$A$15:$A$17, CALCULATION!$B$15:$B$17)</f>
        <v>4518.7979999999998</v>
      </c>
      <c r="X2860" s="5">
        <f>WORKSHEET[[#This Row],[Clients Total Cost]] / WORKSHEET[[#This Row],[Clients Rate per T2 (USD)]]</f>
        <v>15.062659999999999</v>
      </c>
      <c r="Y2860" s="5">
        <f>WORKSHEET[[#This Row],[Clients Rate per T2 (USD)]] - WORKSHEET[[#This Row],[Supplier Rate Per t2 (USD)]]</f>
        <v>300</v>
      </c>
      <c r="Z2860" s="5">
        <f>WORKSHEET[[#This Row],[Profit Per T]] * WORKSHEET[[#This Row],[Weight]]</f>
        <v>4518.7979999999998</v>
      </c>
      <c r="AA2860">
        <v>1</v>
      </c>
      <c r="AB2860" s="1">
        <v>4.05</v>
      </c>
      <c r="AC2860" s="1">
        <v>2.7</v>
      </c>
      <c r="AD2860" s="1">
        <v>3.375</v>
      </c>
      <c r="AE2860" s="1">
        <f>WORKSHEET[[#This Row],[Delay at toll gate in days]] +WORKSHEET[[#This Row],[Delay at workshop in days]] +WORKSHEET[[#This Row],[Delay at border in days]]</f>
        <v>10.125</v>
      </c>
    </row>
    <row r="2861" spans="1:31" x14ac:dyDescent="0.35">
      <c r="A2861" t="s">
        <v>2882</v>
      </c>
      <c r="B2861" t="s">
        <v>10</v>
      </c>
      <c r="C2861" t="s">
        <v>68</v>
      </c>
      <c r="D2861" t="s">
        <v>3619</v>
      </c>
      <c r="E2861" t="s">
        <v>3614</v>
      </c>
      <c r="F2861" t="str">
        <f>WORKSHEET[[#This Row],[Depart From]]&amp;"-"&amp;WORKSHEET[[#This Row],[Arrive To]]</f>
        <v>Addis Ababa-Alger</v>
      </c>
      <c r="G2861" s="2">
        <v>44715</v>
      </c>
      <c r="H2861" s="2">
        <v>44736</v>
      </c>
      <c r="I2861" s="2" t="str">
        <f t="shared" si="44"/>
        <v>Delivered</v>
      </c>
      <c r="J2861" s="2" t="str">
        <f>TEXT(WORKSHEET[[#This Row],[Offloading Date]], "mmm")</f>
        <v>Jun</v>
      </c>
      <c r="K2861" s="2" t="str">
        <f>IF(OR(WORKSHEET[[#This Row],[Year]]="", ISBLANK(WORKSHEET[[#This Row],[Year]]), WORKSHEET[[#This Row],[Year]]="null"), "Exclude", "Include")</f>
        <v>Include</v>
      </c>
      <c r="L2861" t="s">
        <v>12</v>
      </c>
      <c r="M2861" t="s">
        <v>12</v>
      </c>
      <c r="N2861" t="s">
        <v>13</v>
      </c>
      <c r="O2861">
        <v>15.38</v>
      </c>
      <c r="P2861">
        <v>600</v>
      </c>
      <c r="Q2861" t="s">
        <v>14</v>
      </c>
      <c r="R2861">
        <f>P2861 * _xll.XLOOKUP(Q2861,CALCULATION!$A$15:$A$17, CALCULATION!$B$15:$B$17 )</f>
        <v>600</v>
      </c>
      <c r="S2861" s="5">
        <f>O2861*P2861*_xll.XLOOKUP(Q2861,CALCULATION!$A$15:$A$17, CALCULATION!$B$15:$B$17)</f>
        <v>9228</v>
      </c>
      <c r="T2861">
        <v>300</v>
      </c>
      <c r="U2861" t="s">
        <v>14</v>
      </c>
      <c r="V2861">
        <f>T2861 * _xll.XLOOKUP(U2861,CALCULATION!$A$15:$A$17, CALCULATION!$B$15:$B$17 )</f>
        <v>300</v>
      </c>
      <c r="W2861" s="5">
        <f>O2861*T2861*_xll.XLOOKUP(U2861,CALCULATION!$A$15:$A$17, CALCULATION!$B$15:$B$17)</f>
        <v>4614</v>
      </c>
      <c r="X2861" s="5">
        <f>WORKSHEET[[#This Row],[Clients Total Cost]] / WORKSHEET[[#This Row],[Clients Rate per T2 (USD)]]</f>
        <v>15.38</v>
      </c>
      <c r="Y2861" s="5">
        <f>WORKSHEET[[#This Row],[Clients Rate per T2 (USD)]] - WORKSHEET[[#This Row],[Supplier Rate Per t2 (USD)]]</f>
        <v>300</v>
      </c>
      <c r="Z2861" s="5">
        <f>WORKSHEET[[#This Row],[Profit Per T]] * WORKSHEET[[#This Row],[Weight]]</f>
        <v>4614</v>
      </c>
      <c r="AA2861">
        <v>1</v>
      </c>
      <c r="AB2861" s="1">
        <v>3.15</v>
      </c>
      <c r="AC2861" s="1">
        <v>2.1</v>
      </c>
      <c r="AD2861" s="1">
        <v>2.625</v>
      </c>
      <c r="AE2861" s="1">
        <f>WORKSHEET[[#This Row],[Delay at toll gate in days]] +WORKSHEET[[#This Row],[Delay at workshop in days]] +WORKSHEET[[#This Row],[Delay at border in days]]</f>
        <v>7.875</v>
      </c>
    </row>
    <row r="2862" spans="1:31" x14ac:dyDescent="0.35">
      <c r="A2862" t="s">
        <v>2883</v>
      </c>
      <c r="B2862" t="s">
        <v>10</v>
      </c>
      <c r="C2862" t="s">
        <v>68</v>
      </c>
      <c r="D2862" t="s">
        <v>3616</v>
      </c>
      <c r="E2862" t="s">
        <v>3612</v>
      </c>
      <c r="F2862" t="str">
        <f>WORKSHEET[[#This Row],[Depart From]]&amp;"-"&amp;WORKSHEET[[#This Row],[Arrive To]]</f>
        <v>Marrakech-Victoria</v>
      </c>
      <c r="G2862" s="2">
        <v>44717</v>
      </c>
      <c r="H2862" s="2">
        <v>44740</v>
      </c>
      <c r="I2862" s="2" t="str">
        <f t="shared" si="44"/>
        <v>Delivered</v>
      </c>
      <c r="J2862" s="2" t="str">
        <f>TEXT(WORKSHEET[[#This Row],[Offloading Date]], "mmm")</f>
        <v>Jun</v>
      </c>
      <c r="K2862" s="2" t="str">
        <f>IF(OR(WORKSHEET[[#This Row],[Year]]="", ISBLANK(WORKSHEET[[#This Row],[Year]]), WORKSHEET[[#This Row],[Year]]="null"), "Exclude", "Include")</f>
        <v>Include</v>
      </c>
      <c r="L2862" t="s">
        <v>12</v>
      </c>
      <c r="M2862" t="s">
        <v>12</v>
      </c>
      <c r="N2862" t="s">
        <v>13</v>
      </c>
      <c r="O2862">
        <v>13.729620000000001</v>
      </c>
      <c r="P2862">
        <v>600</v>
      </c>
      <c r="Q2862" t="s">
        <v>14</v>
      </c>
      <c r="R2862">
        <f>P2862 * _xll.XLOOKUP(Q2862,CALCULATION!$A$15:$A$17, CALCULATION!$B$15:$B$17 )</f>
        <v>600</v>
      </c>
      <c r="S2862" s="5">
        <f>O2862*P2862*_xll.XLOOKUP(Q2862,CALCULATION!$A$15:$A$17, CALCULATION!$B$15:$B$17)</f>
        <v>8237.7720000000008</v>
      </c>
      <c r="T2862">
        <v>300</v>
      </c>
      <c r="U2862" t="s">
        <v>14</v>
      </c>
      <c r="V2862">
        <f>T2862 * _xll.XLOOKUP(U2862,CALCULATION!$A$15:$A$17, CALCULATION!$B$15:$B$17 )</f>
        <v>300</v>
      </c>
      <c r="W2862" s="5">
        <f>O2862*T2862*_xll.XLOOKUP(U2862,CALCULATION!$A$15:$A$17, CALCULATION!$B$15:$B$17)</f>
        <v>4118.8860000000004</v>
      </c>
      <c r="X2862" s="5">
        <f>WORKSHEET[[#This Row],[Clients Total Cost]] / WORKSHEET[[#This Row],[Clients Rate per T2 (USD)]]</f>
        <v>13.729620000000001</v>
      </c>
      <c r="Y2862" s="5">
        <f>WORKSHEET[[#This Row],[Clients Rate per T2 (USD)]] - WORKSHEET[[#This Row],[Supplier Rate Per t2 (USD)]]</f>
        <v>300</v>
      </c>
      <c r="Z2862" s="5">
        <f>WORKSHEET[[#This Row],[Profit Per T]] * WORKSHEET[[#This Row],[Weight]]</f>
        <v>4118.8860000000004</v>
      </c>
      <c r="AA2862">
        <v>1</v>
      </c>
      <c r="AB2862" s="1">
        <v>3.4499999999999997</v>
      </c>
      <c r="AC2862" s="1">
        <v>2.3000000000000003</v>
      </c>
      <c r="AD2862" s="1">
        <v>2.875</v>
      </c>
      <c r="AE2862" s="1">
        <f>WORKSHEET[[#This Row],[Delay at toll gate in days]] +WORKSHEET[[#This Row],[Delay at workshop in days]] +WORKSHEET[[#This Row],[Delay at border in days]]</f>
        <v>8.625</v>
      </c>
    </row>
    <row r="2863" spans="1:31" x14ac:dyDescent="0.35">
      <c r="A2863" t="s">
        <v>2884</v>
      </c>
      <c r="B2863" t="s">
        <v>10</v>
      </c>
      <c r="C2863" t="s">
        <v>68</v>
      </c>
      <c r="D2863" t="s">
        <v>3615</v>
      </c>
      <c r="E2863" t="s">
        <v>3618</v>
      </c>
      <c r="F2863" t="str">
        <f>WORKSHEET[[#This Row],[Depart From]]&amp;"-"&amp;WORKSHEET[[#This Row],[Arrive To]]</f>
        <v>Mombasa-Tripoli</v>
      </c>
      <c r="G2863" s="2">
        <v>44706</v>
      </c>
      <c r="H2863" s="2">
        <v>44742</v>
      </c>
      <c r="I2863" s="2" t="str">
        <f t="shared" si="44"/>
        <v>Delivered</v>
      </c>
      <c r="J2863" s="2" t="str">
        <f>TEXT(WORKSHEET[[#This Row],[Offloading Date]], "mmm")</f>
        <v>Jun</v>
      </c>
      <c r="K2863" s="2" t="str">
        <f>IF(OR(WORKSHEET[[#This Row],[Year]]="", ISBLANK(WORKSHEET[[#This Row],[Year]]), WORKSHEET[[#This Row],[Year]]="null"), "Exclude", "Include")</f>
        <v>Include</v>
      </c>
      <c r="L2863" t="s">
        <v>12</v>
      </c>
      <c r="M2863" t="s">
        <v>12</v>
      </c>
      <c r="N2863" t="s">
        <v>13</v>
      </c>
      <c r="O2863">
        <v>18.140999999999998</v>
      </c>
      <c r="P2863">
        <v>600</v>
      </c>
      <c r="Q2863" t="s">
        <v>14</v>
      </c>
      <c r="R2863">
        <f>P2863 * _xll.XLOOKUP(Q2863,CALCULATION!$A$15:$A$17, CALCULATION!$B$15:$B$17 )</f>
        <v>600</v>
      </c>
      <c r="S2863" s="5">
        <f>O2863*P2863*_xll.XLOOKUP(Q2863,CALCULATION!$A$15:$A$17, CALCULATION!$B$15:$B$17)</f>
        <v>10884.599999999999</v>
      </c>
      <c r="T2863">
        <v>300</v>
      </c>
      <c r="U2863" t="s">
        <v>14</v>
      </c>
      <c r="V2863">
        <f>T2863 * _xll.XLOOKUP(U2863,CALCULATION!$A$15:$A$17, CALCULATION!$B$15:$B$17 )</f>
        <v>300</v>
      </c>
      <c r="W2863" s="5">
        <f>O2863*T2863*_xll.XLOOKUP(U2863,CALCULATION!$A$15:$A$17, CALCULATION!$B$15:$B$17)</f>
        <v>5442.2999999999993</v>
      </c>
      <c r="X2863" s="5">
        <f>WORKSHEET[[#This Row],[Clients Total Cost]] / WORKSHEET[[#This Row],[Clients Rate per T2 (USD)]]</f>
        <v>18.140999999999998</v>
      </c>
      <c r="Y2863" s="5">
        <f>WORKSHEET[[#This Row],[Clients Rate per T2 (USD)]] - WORKSHEET[[#This Row],[Supplier Rate Per t2 (USD)]]</f>
        <v>300</v>
      </c>
      <c r="Z2863" s="5">
        <f>WORKSHEET[[#This Row],[Profit Per T]] * WORKSHEET[[#This Row],[Weight]]</f>
        <v>5442.2999999999993</v>
      </c>
      <c r="AA2863">
        <v>1</v>
      </c>
      <c r="AB2863" s="1">
        <v>5.3999999999999995</v>
      </c>
      <c r="AC2863" s="1">
        <v>3.6</v>
      </c>
      <c r="AD2863" s="1">
        <v>4.5</v>
      </c>
      <c r="AE2863" s="1">
        <f>WORKSHEET[[#This Row],[Delay at toll gate in days]] +WORKSHEET[[#This Row],[Delay at workshop in days]] +WORKSHEET[[#This Row],[Delay at border in days]]</f>
        <v>13.5</v>
      </c>
    </row>
    <row r="2864" spans="1:31" x14ac:dyDescent="0.35">
      <c r="A2864" t="s">
        <v>2885</v>
      </c>
      <c r="B2864" t="s">
        <v>10</v>
      </c>
      <c r="C2864" t="s">
        <v>68</v>
      </c>
      <c r="D2864" t="s">
        <v>3620</v>
      </c>
      <c r="E2864" t="s">
        <v>3612</v>
      </c>
      <c r="F2864" t="str">
        <f>WORKSHEET[[#This Row],[Depart From]]&amp;"-"&amp;WORKSHEET[[#This Row],[Arrive To]]</f>
        <v>Zanzibar-Victoria</v>
      </c>
      <c r="G2864" s="2">
        <v>44715</v>
      </c>
      <c r="H2864" s="2">
        <v>44760</v>
      </c>
      <c r="I2864" s="2" t="str">
        <f t="shared" si="44"/>
        <v>Delivered</v>
      </c>
      <c r="J2864" s="2" t="str">
        <f>TEXT(WORKSHEET[[#This Row],[Offloading Date]], "mmm")</f>
        <v>Jul</v>
      </c>
      <c r="K2864" s="2" t="str">
        <f>IF(OR(WORKSHEET[[#This Row],[Year]]="", ISBLANK(WORKSHEET[[#This Row],[Year]]), WORKSHEET[[#This Row],[Year]]="null"), "Exclude", "Include")</f>
        <v>Include</v>
      </c>
      <c r="L2864" t="s">
        <v>12</v>
      </c>
      <c r="M2864" t="s">
        <v>12</v>
      </c>
      <c r="N2864" t="s">
        <v>13</v>
      </c>
      <c r="O2864">
        <v>7.77</v>
      </c>
      <c r="P2864">
        <v>600</v>
      </c>
      <c r="Q2864" t="s">
        <v>14</v>
      </c>
      <c r="R2864">
        <f>P2864 * _xll.XLOOKUP(Q2864,CALCULATION!$A$15:$A$17, CALCULATION!$B$15:$B$17 )</f>
        <v>600</v>
      </c>
      <c r="S2864" s="5">
        <f>O2864*P2864*_xll.XLOOKUP(Q2864,CALCULATION!$A$15:$A$17, CALCULATION!$B$15:$B$17)</f>
        <v>4662</v>
      </c>
      <c r="T2864">
        <v>300</v>
      </c>
      <c r="U2864" t="s">
        <v>14</v>
      </c>
      <c r="V2864">
        <f>T2864 * _xll.XLOOKUP(U2864,CALCULATION!$A$15:$A$17, CALCULATION!$B$15:$B$17 )</f>
        <v>300</v>
      </c>
      <c r="W2864" s="5">
        <f>O2864*T2864*_xll.XLOOKUP(U2864,CALCULATION!$A$15:$A$17, CALCULATION!$B$15:$B$17)</f>
        <v>2331</v>
      </c>
      <c r="X2864" s="5">
        <f>WORKSHEET[[#This Row],[Clients Total Cost]] / WORKSHEET[[#This Row],[Clients Rate per T2 (USD)]]</f>
        <v>7.77</v>
      </c>
      <c r="Y2864" s="5">
        <f>WORKSHEET[[#This Row],[Clients Rate per T2 (USD)]] - WORKSHEET[[#This Row],[Supplier Rate Per t2 (USD)]]</f>
        <v>300</v>
      </c>
      <c r="Z2864" s="5">
        <f>WORKSHEET[[#This Row],[Profit Per T]] * WORKSHEET[[#This Row],[Weight]]</f>
        <v>2331</v>
      </c>
      <c r="AA2864">
        <v>1</v>
      </c>
      <c r="AB2864" s="1">
        <v>6.75</v>
      </c>
      <c r="AC2864" s="1">
        <v>4.5</v>
      </c>
      <c r="AD2864" s="1">
        <v>5.625</v>
      </c>
      <c r="AE2864" s="1">
        <f>WORKSHEET[[#This Row],[Delay at toll gate in days]] +WORKSHEET[[#This Row],[Delay at workshop in days]] +WORKSHEET[[#This Row],[Delay at border in days]]</f>
        <v>16.875</v>
      </c>
    </row>
    <row r="2865" spans="1:31" x14ac:dyDescent="0.35">
      <c r="A2865" t="s">
        <v>2886</v>
      </c>
      <c r="B2865" t="s">
        <v>10</v>
      </c>
      <c r="C2865" t="s">
        <v>68</v>
      </c>
      <c r="D2865" t="s">
        <v>3611</v>
      </c>
      <c r="E2865" t="s">
        <v>3613</v>
      </c>
      <c r="F2865" t="str">
        <f>WORKSHEET[[#This Row],[Depart From]]&amp;"-"&amp;WORKSHEET[[#This Row],[Arrive To]]</f>
        <v>Mogadishu-Sanaa</v>
      </c>
      <c r="G2865" s="2">
        <v>44716</v>
      </c>
      <c r="H2865" s="2">
        <v>44750</v>
      </c>
      <c r="I2865" s="2" t="str">
        <f t="shared" si="44"/>
        <v>Delivered</v>
      </c>
      <c r="J2865" s="2" t="str">
        <f>TEXT(WORKSHEET[[#This Row],[Offloading Date]], "mmm")</f>
        <v>Jul</v>
      </c>
      <c r="K2865" s="2" t="str">
        <f>IF(OR(WORKSHEET[[#This Row],[Year]]="", ISBLANK(WORKSHEET[[#This Row],[Year]]), WORKSHEET[[#This Row],[Year]]="null"), "Exclude", "Include")</f>
        <v>Include</v>
      </c>
      <c r="L2865" t="s">
        <v>12</v>
      </c>
      <c r="M2865" t="s">
        <v>12</v>
      </c>
      <c r="N2865" t="s">
        <v>13</v>
      </c>
      <c r="O2865">
        <v>11.305</v>
      </c>
      <c r="P2865">
        <v>600</v>
      </c>
      <c r="Q2865" t="s">
        <v>14</v>
      </c>
      <c r="R2865">
        <f>P2865 * _xll.XLOOKUP(Q2865,CALCULATION!$A$15:$A$17, CALCULATION!$B$15:$B$17 )</f>
        <v>600</v>
      </c>
      <c r="S2865" s="5">
        <f>O2865*P2865*_xll.XLOOKUP(Q2865,CALCULATION!$A$15:$A$17, CALCULATION!$B$15:$B$17)</f>
        <v>6783</v>
      </c>
      <c r="T2865">
        <v>300</v>
      </c>
      <c r="U2865" t="s">
        <v>14</v>
      </c>
      <c r="V2865">
        <f>T2865 * _xll.XLOOKUP(U2865,CALCULATION!$A$15:$A$17, CALCULATION!$B$15:$B$17 )</f>
        <v>300</v>
      </c>
      <c r="W2865" s="5">
        <f>O2865*T2865*_xll.XLOOKUP(U2865,CALCULATION!$A$15:$A$17, CALCULATION!$B$15:$B$17)</f>
        <v>3391.5</v>
      </c>
      <c r="X2865" s="5">
        <f>WORKSHEET[[#This Row],[Clients Total Cost]] / WORKSHEET[[#This Row],[Clients Rate per T2 (USD)]]</f>
        <v>11.305</v>
      </c>
      <c r="Y2865" s="5">
        <f>WORKSHEET[[#This Row],[Clients Rate per T2 (USD)]] - WORKSHEET[[#This Row],[Supplier Rate Per t2 (USD)]]</f>
        <v>300</v>
      </c>
      <c r="Z2865" s="5">
        <f>WORKSHEET[[#This Row],[Profit Per T]] * WORKSHEET[[#This Row],[Weight]]</f>
        <v>3391.5</v>
      </c>
      <c r="AA2865">
        <v>1</v>
      </c>
      <c r="AB2865" s="1">
        <v>5.0999999999999996</v>
      </c>
      <c r="AC2865" s="1">
        <v>3.4000000000000004</v>
      </c>
      <c r="AD2865" s="1">
        <v>4.25</v>
      </c>
      <c r="AE2865" s="1">
        <f>WORKSHEET[[#This Row],[Delay at toll gate in days]] +WORKSHEET[[#This Row],[Delay at workshop in days]] +WORKSHEET[[#This Row],[Delay at border in days]]</f>
        <v>12.75</v>
      </c>
    </row>
    <row r="2866" spans="1:31" x14ac:dyDescent="0.35">
      <c r="A2866" t="s">
        <v>2887</v>
      </c>
      <c r="B2866" t="s">
        <v>10</v>
      </c>
      <c r="C2866" t="s">
        <v>68</v>
      </c>
      <c r="D2866" t="s">
        <v>3615</v>
      </c>
      <c r="E2866" t="s">
        <v>3612</v>
      </c>
      <c r="F2866" t="str">
        <f>WORKSHEET[[#This Row],[Depart From]]&amp;"-"&amp;WORKSHEET[[#This Row],[Arrive To]]</f>
        <v>Mombasa-Victoria</v>
      </c>
      <c r="G2866" s="2">
        <v>44740</v>
      </c>
      <c r="H2866" s="2">
        <v>44775</v>
      </c>
      <c r="I2866" s="2" t="str">
        <f t="shared" si="44"/>
        <v>Delivered</v>
      </c>
      <c r="J2866" s="2" t="str">
        <f>TEXT(WORKSHEET[[#This Row],[Offloading Date]], "mmm")</f>
        <v>Aug</v>
      </c>
      <c r="K2866" s="2" t="str">
        <f>IF(OR(WORKSHEET[[#This Row],[Year]]="", ISBLANK(WORKSHEET[[#This Row],[Year]]), WORKSHEET[[#This Row],[Year]]="null"), "Exclude", "Include")</f>
        <v>Include</v>
      </c>
      <c r="L2866" t="s">
        <v>12</v>
      </c>
      <c r="M2866" t="s">
        <v>12</v>
      </c>
      <c r="N2866" t="s">
        <v>13</v>
      </c>
      <c r="O2866">
        <v>15.42</v>
      </c>
      <c r="P2866">
        <v>600</v>
      </c>
      <c r="Q2866" t="s">
        <v>14</v>
      </c>
      <c r="R2866">
        <f>P2866 * _xll.XLOOKUP(Q2866,CALCULATION!$A$15:$A$17, CALCULATION!$B$15:$B$17 )</f>
        <v>600</v>
      </c>
      <c r="S2866" s="5">
        <f>O2866*P2866*_xll.XLOOKUP(Q2866,CALCULATION!$A$15:$A$17, CALCULATION!$B$15:$B$17)</f>
        <v>9252</v>
      </c>
      <c r="T2866">
        <v>300</v>
      </c>
      <c r="U2866" t="s">
        <v>14</v>
      </c>
      <c r="V2866">
        <f>T2866 * _xll.XLOOKUP(U2866,CALCULATION!$A$15:$A$17, CALCULATION!$B$15:$B$17 )</f>
        <v>300</v>
      </c>
      <c r="W2866" s="5">
        <f>O2866*T2866*_xll.XLOOKUP(U2866,CALCULATION!$A$15:$A$17, CALCULATION!$B$15:$B$17)</f>
        <v>4626</v>
      </c>
      <c r="X2866" s="5">
        <f>WORKSHEET[[#This Row],[Clients Total Cost]] / WORKSHEET[[#This Row],[Clients Rate per T2 (USD)]]</f>
        <v>15.42</v>
      </c>
      <c r="Y2866" s="5">
        <f>WORKSHEET[[#This Row],[Clients Rate per T2 (USD)]] - WORKSHEET[[#This Row],[Supplier Rate Per t2 (USD)]]</f>
        <v>300</v>
      </c>
      <c r="Z2866" s="5">
        <f>WORKSHEET[[#This Row],[Profit Per T]] * WORKSHEET[[#This Row],[Weight]]</f>
        <v>4626</v>
      </c>
      <c r="AA2866">
        <v>1</v>
      </c>
      <c r="AB2866" s="1">
        <v>5.25</v>
      </c>
      <c r="AC2866" s="1">
        <v>3.5</v>
      </c>
      <c r="AD2866" s="1">
        <v>4.375</v>
      </c>
      <c r="AE2866" s="1">
        <f>WORKSHEET[[#This Row],[Delay at toll gate in days]] +WORKSHEET[[#This Row],[Delay at workshop in days]] +WORKSHEET[[#This Row],[Delay at border in days]]</f>
        <v>13.125</v>
      </c>
    </row>
    <row r="2867" spans="1:31" x14ac:dyDescent="0.35">
      <c r="A2867" t="s">
        <v>2888</v>
      </c>
      <c r="B2867" t="s">
        <v>10</v>
      </c>
      <c r="C2867" t="s">
        <v>68</v>
      </c>
      <c r="D2867" t="s">
        <v>3615</v>
      </c>
      <c r="E2867" t="s">
        <v>3617</v>
      </c>
      <c r="F2867" t="str">
        <f>WORKSHEET[[#This Row],[Depart From]]&amp;"-"&amp;WORKSHEET[[#This Row],[Arrive To]]</f>
        <v>Mombasa-Lagos</v>
      </c>
      <c r="G2867" s="2">
        <v>44726</v>
      </c>
      <c r="H2867" s="2">
        <v>44763</v>
      </c>
      <c r="I2867" s="2" t="str">
        <f t="shared" si="44"/>
        <v>Delivered</v>
      </c>
      <c r="J2867" s="2" t="str">
        <f>TEXT(WORKSHEET[[#This Row],[Offloading Date]], "mmm")</f>
        <v>Jul</v>
      </c>
      <c r="K2867" s="2" t="str">
        <f>IF(OR(WORKSHEET[[#This Row],[Year]]="", ISBLANK(WORKSHEET[[#This Row],[Year]]), WORKSHEET[[#This Row],[Year]]="null"), "Exclude", "Include")</f>
        <v>Include</v>
      </c>
      <c r="L2867" t="s">
        <v>12</v>
      </c>
      <c r="M2867" t="s">
        <v>12</v>
      </c>
      <c r="N2867" t="s">
        <v>13</v>
      </c>
      <c r="O2867">
        <v>15.42</v>
      </c>
      <c r="P2867">
        <v>600</v>
      </c>
      <c r="Q2867" t="s">
        <v>14</v>
      </c>
      <c r="R2867">
        <f>P2867 * _xll.XLOOKUP(Q2867,CALCULATION!$A$15:$A$17, CALCULATION!$B$15:$B$17 )</f>
        <v>600</v>
      </c>
      <c r="S2867" s="5">
        <f>O2867*P2867*_xll.XLOOKUP(Q2867,CALCULATION!$A$15:$A$17, CALCULATION!$B$15:$B$17)</f>
        <v>9252</v>
      </c>
      <c r="T2867">
        <v>300</v>
      </c>
      <c r="U2867" t="s">
        <v>14</v>
      </c>
      <c r="V2867">
        <f>T2867 * _xll.XLOOKUP(U2867,CALCULATION!$A$15:$A$17, CALCULATION!$B$15:$B$17 )</f>
        <v>300</v>
      </c>
      <c r="W2867" s="5">
        <f>O2867*T2867*_xll.XLOOKUP(U2867,CALCULATION!$A$15:$A$17, CALCULATION!$B$15:$B$17)</f>
        <v>4626</v>
      </c>
      <c r="X2867" s="5">
        <f>WORKSHEET[[#This Row],[Clients Total Cost]] / WORKSHEET[[#This Row],[Clients Rate per T2 (USD)]]</f>
        <v>15.42</v>
      </c>
      <c r="Y2867" s="5">
        <f>WORKSHEET[[#This Row],[Clients Rate per T2 (USD)]] - WORKSHEET[[#This Row],[Supplier Rate Per t2 (USD)]]</f>
        <v>300</v>
      </c>
      <c r="Z2867" s="5">
        <f>WORKSHEET[[#This Row],[Profit Per T]] * WORKSHEET[[#This Row],[Weight]]</f>
        <v>4626</v>
      </c>
      <c r="AA2867">
        <v>1</v>
      </c>
      <c r="AB2867" s="1">
        <v>5.55</v>
      </c>
      <c r="AC2867" s="1">
        <v>3.7</v>
      </c>
      <c r="AD2867" s="1">
        <v>4.625</v>
      </c>
      <c r="AE2867" s="1">
        <f>WORKSHEET[[#This Row],[Delay at toll gate in days]] +WORKSHEET[[#This Row],[Delay at workshop in days]] +WORKSHEET[[#This Row],[Delay at border in days]]</f>
        <v>13.875</v>
      </c>
    </row>
    <row r="2868" spans="1:31" x14ac:dyDescent="0.35">
      <c r="A2868" t="s">
        <v>2889</v>
      </c>
      <c r="B2868" t="s">
        <v>10</v>
      </c>
      <c r="C2868" t="s">
        <v>68</v>
      </c>
      <c r="D2868" t="s">
        <v>3616</v>
      </c>
      <c r="E2868" t="s">
        <v>3612</v>
      </c>
      <c r="F2868" t="str">
        <f>WORKSHEET[[#This Row],[Depart From]]&amp;"-"&amp;WORKSHEET[[#This Row],[Arrive To]]</f>
        <v>Marrakech-Victoria</v>
      </c>
      <c r="G2868" s="2">
        <v>44719</v>
      </c>
      <c r="H2868" s="2">
        <v>44749</v>
      </c>
      <c r="I2868" s="2" t="str">
        <f t="shared" si="44"/>
        <v>Delivered</v>
      </c>
      <c r="J2868" s="2" t="str">
        <f>TEXT(WORKSHEET[[#This Row],[Offloading Date]], "mmm")</f>
        <v>Jul</v>
      </c>
      <c r="K2868" s="2" t="str">
        <f>IF(OR(WORKSHEET[[#This Row],[Year]]="", ISBLANK(WORKSHEET[[#This Row],[Year]]), WORKSHEET[[#This Row],[Year]]="null"), "Exclude", "Include")</f>
        <v>Include</v>
      </c>
      <c r="L2868" t="s">
        <v>12</v>
      </c>
      <c r="M2868" t="s">
        <v>12</v>
      </c>
      <c r="N2868" t="s">
        <v>13</v>
      </c>
      <c r="O2868">
        <v>29.544</v>
      </c>
      <c r="P2868">
        <v>600</v>
      </c>
      <c r="Q2868" t="s">
        <v>14</v>
      </c>
      <c r="R2868">
        <f>P2868 * _xll.XLOOKUP(Q2868,CALCULATION!$A$15:$A$17, CALCULATION!$B$15:$B$17 )</f>
        <v>600</v>
      </c>
      <c r="S2868" s="5">
        <f>O2868*P2868*_xll.XLOOKUP(Q2868,CALCULATION!$A$15:$A$17, CALCULATION!$B$15:$B$17)</f>
        <v>17726.400000000001</v>
      </c>
      <c r="T2868">
        <v>300</v>
      </c>
      <c r="U2868" t="s">
        <v>14</v>
      </c>
      <c r="V2868">
        <f>T2868 * _xll.XLOOKUP(U2868,CALCULATION!$A$15:$A$17, CALCULATION!$B$15:$B$17 )</f>
        <v>300</v>
      </c>
      <c r="W2868" s="5">
        <f>O2868*T2868*_xll.XLOOKUP(U2868,CALCULATION!$A$15:$A$17, CALCULATION!$B$15:$B$17)</f>
        <v>8863.2000000000007</v>
      </c>
      <c r="X2868" s="5">
        <f>WORKSHEET[[#This Row],[Clients Total Cost]] / WORKSHEET[[#This Row],[Clients Rate per T2 (USD)]]</f>
        <v>29.544000000000004</v>
      </c>
      <c r="Y2868" s="5">
        <f>WORKSHEET[[#This Row],[Clients Rate per T2 (USD)]] - WORKSHEET[[#This Row],[Supplier Rate Per t2 (USD)]]</f>
        <v>300</v>
      </c>
      <c r="Z2868" s="5">
        <f>WORKSHEET[[#This Row],[Profit Per T]] * WORKSHEET[[#This Row],[Weight]]</f>
        <v>8863.2000000000007</v>
      </c>
      <c r="AA2868">
        <v>1</v>
      </c>
      <c r="AB2868" s="1">
        <v>4.5</v>
      </c>
      <c r="AC2868" s="1">
        <v>3</v>
      </c>
      <c r="AD2868" s="1">
        <v>3.75</v>
      </c>
      <c r="AE2868" s="1">
        <f>WORKSHEET[[#This Row],[Delay at toll gate in days]] +WORKSHEET[[#This Row],[Delay at workshop in days]] +WORKSHEET[[#This Row],[Delay at border in days]]</f>
        <v>11.25</v>
      </c>
    </row>
    <row r="2869" spans="1:31" x14ac:dyDescent="0.35">
      <c r="A2869" t="s">
        <v>2890</v>
      </c>
      <c r="B2869" t="s">
        <v>10</v>
      </c>
      <c r="C2869" t="s">
        <v>68</v>
      </c>
      <c r="D2869" t="s">
        <v>3615</v>
      </c>
      <c r="E2869" t="s">
        <v>3614</v>
      </c>
      <c r="F2869" t="str">
        <f>WORKSHEET[[#This Row],[Depart From]]&amp;"-"&amp;WORKSHEET[[#This Row],[Arrive To]]</f>
        <v>Mombasa-Alger</v>
      </c>
      <c r="G2869" s="2">
        <v>44722</v>
      </c>
      <c r="H2869" s="2">
        <v>44745</v>
      </c>
      <c r="I2869" s="2" t="str">
        <f t="shared" si="44"/>
        <v>Delivered</v>
      </c>
      <c r="J2869" s="2" t="str">
        <f>TEXT(WORKSHEET[[#This Row],[Offloading Date]], "mmm")</f>
        <v>Jul</v>
      </c>
      <c r="K2869" s="2" t="str">
        <f>IF(OR(WORKSHEET[[#This Row],[Year]]="", ISBLANK(WORKSHEET[[#This Row],[Year]]), WORKSHEET[[#This Row],[Year]]="null"), "Exclude", "Include")</f>
        <v>Include</v>
      </c>
      <c r="L2869" t="s">
        <v>12</v>
      </c>
      <c r="M2869" t="s">
        <v>12</v>
      </c>
      <c r="N2869" t="s">
        <v>13</v>
      </c>
      <c r="O2869">
        <v>23.853999999999999</v>
      </c>
      <c r="P2869">
        <v>600</v>
      </c>
      <c r="Q2869" t="s">
        <v>14</v>
      </c>
      <c r="R2869">
        <f>P2869 * _xll.XLOOKUP(Q2869,CALCULATION!$A$15:$A$17, CALCULATION!$B$15:$B$17 )</f>
        <v>600</v>
      </c>
      <c r="S2869" s="5">
        <f>O2869*P2869*_xll.XLOOKUP(Q2869,CALCULATION!$A$15:$A$17, CALCULATION!$B$15:$B$17)</f>
        <v>14312.4</v>
      </c>
      <c r="T2869">
        <v>300</v>
      </c>
      <c r="U2869" t="s">
        <v>14</v>
      </c>
      <c r="V2869">
        <f>T2869 * _xll.XLOOKUP(U2869,CALCULATION!$A$15:$A$17, CALCULATION!$B$15:$B$17 )</f>
        <v>300</v>
      </c>
      <c r="W2869" s="5">
        <f>O2869*T2869*_xll.XLOOKUP(U2869,CALCULATION!$A$15:$A$17, CALCULATION!$B$15:$B$17)</f>
        <v>7156.2</v>
      </c>
      <c r="X2869" s="5">
        <f>WORKSHEET[[#This Row],[Clients Total Cost]] / WORKSHEET[[#This Row],[Clients Rate per T2 (USD)]]</f>
        <v>23.853999999999999</v>
      </c>
      <c r="Y2869" s="5">
        <f>WORKSHEET[[#This Row],[Clients Rate per T2 (USD)]] - WORKSHEET[[#This Row],[Supplier Rate Per t2 (USD)]]</f>
        <v>300</v>
      </c>
      <c r="Z2869" s="5">
        <f>WORKSHEET[[#This Row],[Profit Per T]] * WORKSHEET[[#This Row],[Weight]]</f>
        <v>7156.2</v>
      </c>
      <c r="AA2869">
        <v>1</v>
      </c>
      <c r="AB2869" s="1">
        <v>3.4499999999999997</v>
      </c>
      <c r="AC2869" s="1">
        <v>2.3000000000000003</v>
      </c>
      <c r="AD2869" s="1">
        <v>2.875</v>
      </c>
      <c r="AE2869" s="1">
        <f>WORKSHEET[[#This Row],[Delay at toll gate in days]] +WORKSHEET[[#This Row],[Delay at workshop in days]] +WORKSHEET[[#This Row],[Delay at border in days]]</f>
        <v>8.625</v>
      </c>
    </row>
    <row r="2870" spans="1:31" x14ac:dyDescent="0.35">
      <c r="A2870" t="s">
        <v>2891</v>
      </c>
      <c r="B2870" t="s">
        <v>10</v>
      </c>
      <c r="C2870" t="s">
        <v>68</v>
      </c>
      <c r="D2870" t="s">
        <v>3616</v>
      </c>
      <c r="E2870" t="s">
        <v>3613</v>
      </c>
      <c r="F2870" t="str">
        <f>WORKSHEET[[#This Row],[Depart From]]&amp;"-"&amp;WORKSHEET[[#This Row],[Arrive To]]</f>
        <v>Marrakech-Sanaa</v>
      </c>
      <c r="G2870" s="2">
        <v>44722</v>
      </c>
      <c r="H2870" s="2">
        <v>44747</v>
      </c>
      <c r="I2870" s="2" t="str">
        <f t="shared" si="44"/>
        <v>Delivered</v>
      </c>
      <c r="J2870" s="2" t="str">
        <f>TEXT(WORKSHEET[[#This Row],[Offloading Date]], "mmm")</f>
        <v>Jul</v>
      </c>
      <c r="K2870" s="2" t="str">
        <f>IF(OR(WORKSHEET[[#This Row],[Year]]="", ISBLANK(WORKSHEET[[#This Row],[Year]]), WORKSHEET[[#This Row],[Year]]="null"), "Exclude", "Include")</f>
        <v>Include</v>
      </c>
      <c r="L2870" t="s">
        <v>12</v>
      </c>
      <c r="M2870" t="s">
        <v>12</v>
      </c>
      <c r="N2870" t="s">
        <v>13</v>
      </c>
      <c r="O2870">
        <v>22.85</v>
      </c>
      <c r="P2870">
        <v>600</v>
      </c>
      <c r="Q2870" t="s">
        <v>14</v>
      </c>
      <c r="R2870">
        <f>P2870 * _xll.XLOOKUP(Q2870,CALCULATION!$A$15:$A$17, CALCULATION!$B$15:$B$17 )</f>
        <v>600</v>
      </c>
      <c r="S2870" s="5">
        <f>O2870*P2870*_xll.XLOOKUP(Q2870,CALCULATION!$A$15:$A$17, CALCULATION!$B$15:$B$17)</f>
        <v>13710</v>
      </c>
      <c r="T2870">
        <v>300</v>
      </c>
      <c r="U2870" t="s">
        <v>14</v>
      </c>
      <c r="V2870">
        <f>T2870 * _xll.XLOOKUP(U2870,CALCULATION!$A$15:$A$17, CALCULATION!$B$15:$B$17 )</f>
        <v>300</v>
      </c>
      <c r="W2870" s="5">
        <f>O2870*T2870*_xll.XLOOKUP(U2870,CALCULATION!$A$15:$A$17, CALCULATION!$B$15:$B$17)</f>
        <v>6855</v>
      </c>
      <c r="X2870" s="5">
        <f>WORKSHEET[[#This Row],[Clients Total Cost]] / WORKSHEET[[#This Row],[Clients Rate per T2 (USD)]]</f>
        <v>22.85</v>
      </c>
      <c r="Y2870" s="5">
        <f>WORKSHEET[[#This Row],[Clients Rate per T2 (USD)]] - WORKSHEET[[#This Row],[Supplier Rate Per t2 (USD)]]</f>
        <v>300</v>
      </c>
      <c r="Z2870" s="5">
        <f>WORKSHEET[[#This Row],[Profit Per T]] * WORKSHEET[[#This Row],[Weight]]</f>
        <v>6855</v>
      </c>
      <c r="AA2870">
        <v>1</v>
      </c>
      <c r="AB2870" s="1">
        <v>3.75</v>
      </c>
      <c r="AC2870" s="1">
        <v>2.5</v>
      </c>
      <c r="AD2870" s="1">
        <v>3.125</v>
      </c>
      <c r="AE2870" s="1">
        <f>WORKSHEET[[#This Row],[Delay at toll gate in days]] +WORKSHEET[[#This Row],[Delay at workshop in days]] +WORKSHEET[[#This Row],[Delay at border in days]]</f>
        <v>9.375</v>
      </c>
    </row>
    <row r="2871" spans="1:31" x14ac:dyDescent="0.35">
      <c r="A2871" t="s">
        <v>2892</v>
      </c>
      <c r="B2871" t="s">
        <v>10</v>
      </c>
      <c r="C2871" t="s">
        <v>68</v>
      </c>
      <c r="D2871" t="s">
        <v>3615</v>
      </c>
      <c r="E2871" t="s">
        <v>3612</v>
      </c>
      <c r="F2871" t="str">
        <f>WORKSHEET[[#This Row],[Depart From]]&amp;"-"&amp;WORKSHEET[[#This Row],[Arrive To]]</f>
        <v>Mombasa-Victoria</v>
      </c>
      <c r="G2871" s="2">
        <v>44705</v>
      </c>
      <c r="H2871" s="2">
        <v>44737</v>
      </c>
      <c r="I2871" s="2" t="str">
        <f t="shared" si="44"/>
        <v>Delivered</v>
      </c>
      <c r="J2871" s="2" t="str">
        <f>TEXT(WORKSHEET[[#This Row],[Offloading Date]], "mmm")</f>
        <v>Jun</v>
      </c>
      <c r="K2871" s="2" t="str">
        <f>IF(OR(WORKSHEET[[#This Row],[Year]]="", ISBLANK(WORKSHEET[[#This Row],[Year]]), WORKSHEET[[#This Row],[Year]]="null"), "Exclude", "Include")</f>
        <v>Include</v>
      </c>
      <c r="L2871" t="s">
        <v>12</v>
      </c>
      <c r="M2871" t="s">
        <v>12</v>
      </c>
      <c r="N2871" t="s">
        <v>13</v>
      </c>
      <c r="O2871">
        <v>26.25</v>
      </c>
      <c r="P2871">
        <v>600</v>
      </c>
      <c r="Q2871" t="s">
        <v>14</v>
      </c>
      <c r="R2871">
        <f>P2871 * _xll.XLOOKUP(Q2871,CALCULATION!$A$15:$A$17, CALCULATION!$B$15:$B$17 )</f>
        <v>600</v>
      </c>
      <c r="S2871" s="5">
        <f>O2871*P2871*_xll.XLOOKUP(Q2871,CALCULATION!$A$15:$A$17, CALCULATION!$B$15:$B$17)</f>
        <v>15750</v>
      </c>
      <c r="T2871">
        <v>300</v>
      </c>
      <c r="U2871" t="s">
        <v>14</v>
      </c>
      <c r="V2871">
        <f>T2871 * _xll.XLOOKUP(U2871,CALCULATION!$A$15:$A$17, CALCULATION!$B$15:$B$17 )</f>
        <v>300</v>
      </c>
      <c r="W2871" s="5">
        <f>O2871*T2871*_xll.XLOOKUP(U2871,CALCULATION!$A$15:$A$17, CALCULATION!$B$15:$B$17)</f>
        <v>7875</v>
      </c>
      <c r="X2871" s="5">
        <f>WORKSHEET[[#This Row],[Clients Total Cost]] / WORKSHEET[[#This Row],[Clients Rate per T2 (USD)]]</f>
        <v>26.25</v>
      </c>
      <c r="Y2871" s="5">
        <f>WORKSHEET[[#This Row],[Clients Rate per T2 (USD)]] - WORKSHEET[[#This Row],[Supplier Rate Per t2 (USD)]]</f>
        <v>300</v>
      </c>
      <c r="Z2871" s="5">
        <f>WORKSHEET[[#This Row],[Profit Per T]] * WORKSHEET[[#This Row],[Weight]]</f>
        <v>7875</v>
      </c>
      <c r="AA2871">
        <v>1</v>
      </c>
      <c r="AB2871" s="1">
        <v>4.8</v>
      </c>
      <c r="AC2871" s="1">
        <v>3.2</v>
      </c>
      <c r="AD2871" s="1">
        <v>4</v>
      </c>
      <c r="AE2871" s="1">
        <f>WORKSHEET[[#This Row],[Delay at toll gate in days]] +WORKSHEET[[#This Row],[Delay at workshop in days]] +WORKSHEET[[#This Row],[Delay at border in days]]</f>
        <v>12</v>
      </c>
    </row>
    <row r="2872" spans="1:31" x14ac:dyDescent="0.35">
      <c r="A2872" t="s">
        <v>2893</v>
      </c>
      <c r="B2872" t="s">
        <v>10</v>
      </c>
      <c r="C2872" t="s">
        <v>68</v>
      </c>
      <c r="D2872" t="s">
        <v>3616</v>
      </c>
      <c r="E2872" t="s">
        <v>3617</v>
      </c>
      <c r="F2872" t="str">
        <f>WORKSHEET[[#This Row],[Depart From]]&amp;"-"&amp;WORKSHEET[[#This Row],[Arrive To]]</f>
        <v>Marrakech-Lagos</v>
      </c>
      <c r="G2872" s="2">
        <v>44705</v>
      </c>
      <c r="H2872" s="2">
        <v>44736</v>
      </c>
      <c r="I2872" s="2" t="str">
        <f t="shared" si="44"/>
        <v>Delivered</v>
      </c>
      <c r="J2872" s="2" t="str">
        <f>TEXT(WORKSHEET[[#This Row],[Offloading Date]], "mmm")</f>
        <v>Jun</v>
      </c>
      <c r="K2872" s="2" t="str">
        <f>IF(OR(WORKSHEET[[#This Row],[Year]]="", ISBLANK(WORKSHEET[[#This Row],[Year]]), WORKSHEET[[#This Row],[Year]]="null"), "Exclude", "Include")</f>
        <v>Include</v>
      </c>
      <c r="L2872" t="s">
        <v>12</v>
      </c>
      <c r="M2872" t="s">
        <v>12</v>
      </c>
      <c r="N2872" t="s">
        <v>13</v>
      </c>
      <c r="O2872">
        <v>14.8</v>
      </c>
      <c r="P2872">
        <v>600</v>
      </c>
      <c r="Q2872" t="s">
        <v>14</v>
      </c>
      <c r="R2872">
        <f>P2872 * _xll.XLOOKUP(Q2872,CALCULATION!$A$15:$A$17, CALCULATION!$B$15:$B$17 )</f>
        <v>600</v>
      </c>
      <c r="S2872" s="5">
        <f>O2872*P2872*_xll.XLOOKUP(Q2872,CALCULATION!$A$15:$A$17, CALCULATION!$B$15:$B$17)</f>
        <v>8880</v>
      </c>
      <c r="T2872">
        <v>300</v>
      </c>
      <c r="U2872" t="s">
        <v>14</v>
      </c>
      <c r="V2872">
        <f>T2872 * _xll.XLOOKUP(U2872,CALCULATION!$A$15:$A$17, CALCULATION!$B$15:$B$17 )</f>
        <v>300</v>
      </c>
      <c r="W2872" s="5">
        <f>O2872*T2872*_xll.XLOOKUP(U2872,CALCULATION!$A$15:$A$17, CALCULATION!$B$15:$B$17)</f>
        <v>4440</v>
      </c>
      <c r="X2872" s="5">
        <f>WORKSHEET[[#This Row],[Clients Total Cost]] / WORKSHEET[[#This Row],[Clients Rate per T2 (USD)]]</f>
        <v>14.8</v>
      </c>
      <c r="Y2872" s="5">
        <f>WORKSHEET[[#This Row],[Clients Rate per T2 (USD)]] - WORKSHEET[[#This Row],[Supplier Rate Per t2 (USD)]]</f>
        <v>300</v>
      </c>
      <c r="Z2872" s="5">
        <f>WORKSHEET[[#This Row],[Profit Per T]] * WORKSHEET[[#This Row],[Weight]]</f>
        <v>4440</v>
      </c>
      <c r="AA2872">
        <v>1</v>
      </c>
      <c r="AB2872" s="1">
        <v>4.6499999999999995</v>
      </c>
      <c r="AC2872" s="1">
        <v>3.1</v>
      </c>
      <c r="AD2872" s="1">
        <v>3.875</v>
      </c>
      <c r="AE2872" s="1">
        <f>WORKSHEET[[#This Row],[Delay at toll gate in days]] +WORKSHEET[[#This Row],[Delay at workshop in days]] +WORKSHEET[[#This Row],[Delay at border in days]]</f>
        <v>11.625</v>
      </c>
    </row>
    <row r="2873" spans="1:31" x14ac:dyDescent="0.35">
      <c r="A2873" t="s">
        <v>2894</v>
      </c>
      <c r="B2873" t="s">
        <v>10</v>
      </c>
      <c r="C2873" t="s">
        <v>68</v>
      </c>
      <c r="D2873" t="s">
        <v>3620</v>
      </c>
      <c r="E2873" t="s">
        <v>3613</v>
      </c>
      <c r="F2873" t="str">
        <f>WORKSHEET[[#This Row],[Depart From]]&amp;"-"&amp;WORKSHEET[[#This Row],[Arrive To]]</f>
        <v>Zanzibar-Sanaa</v>
      </c>
      <c r="G2873" s="2">
        <v>44705</v>
      </c>
      <c r="H2873" s="2">
        <v>44736</v>
      </c>
      <c r="I2873" s="2" t="str">
        <f t="shared" si="44"/>
        <v>Delivered</v>
      </c>
      <c r="J2873" s="2" t="str">
        <f>TEXT(WORKSHEET[[#This Row],[Offloading Date]], "mmm")</f>
        <v>Jun</v>
      </c>
      <c r="K2873" s="2" t="str">
        <f>IF(OR(WORKSHEET[[#This Row],[Year]]="", ISBLANK(WORKSHEET[[#This Row],[Year]]), WORKSHEET[[#This Row],[Year]]="null"), "Exclude", "Include")</f>
        <v>Include</v>
      </c>
      <c r="L2873" t="s">
        <v>12</v>
      </c>
      <c r="M2873" t="s">
        <v>12</v>
      </c>
      <c r="N2873" t="s">
        <v>13</v>
      </c>
      <c r="O2873">
        <v>16.565999999999999</v>
      </c>
      <c r="P2873">
        <v>600</v>
      </c>
      <c r="Q2873" t="s">
        <v>14</v>
      </c>
      <c r="R2873">
        <f>P2873 * _xll.XLOOKUP(Q2873,CALCULATION!$A$15:$A$17, CALCULATION!$B$15:$B$17 )</f>
        <v>600</v>
      </c>
      <c r="S2873" s="5">
        <f>O2873*P2873*_xll.XLOOKUP(Q2873,CALCULATION!$A$15:$A$17, CALCULATION!$B$15:$B$17)</f>
        <v>9939.5999999999985</v>
      </c>
      <c r="T2873">
        <v>300</v>
      </c>
      <c r="U2873" t="s">
        <v>14</v>
      </c>
      <c r="V2873">
        <f>T2873 * _xll.XLOOKUP(U2873,CALCULATION!$A$15:$A$17, CALCULATION!$B$15:$B$17 )</f>
        <v>300</v>
      </c>
      <c r="W2873" s="5">
        <f>O2873*T2873*_xll.XLOOKUP(U2873,CALCULATION!$A$15:$A$17, CALCULATION!$B$15:$B$17)</f>
        <v>4969.7999999999993</v>
      </c>
      <c r="X2873" s="5">
        <f>WORKSHEET[[#This Row],[Clients Total Cost]] / WORKSHEET[[#This Row],[Clients Rate per T2 (USD)]]</f>
        <v>16.565999999999999</v>
      </c>
      <c r="Y2873" s="5">
        <f>WORKSHEET[[#This Row],[Clients Rate per T2 (USD)]] - WORKSHEET[[#This Row],[Supplier Rate Per t2 (USD)]]</f>
        <v>300</v>
      </c>
      <c r="Z2873" s="5">
        <f>WORKSHEET[[#This Row],[Profit Per T]] * WORKSHEET[[#This Row],[Weight]]</f>
        <v>4969.7999999999993</v>
      </c>
      <c r="AA2873">
        <v>1</v>
      </c>
      <c r="AB2873" s="1">
        <v>4.6499999999999995</v>
      </c>
      <c r="AC2873" s="1">
        <v>3.1</v>
      </c>
      <c r="AD2873" s="1">
        <v>3.875</v>
      </c>
      <c r="AE2873" s="1">
        <f>WORKSHEET[[#This Row],[Delay at toll gate in days]] +WORKSHEET[[#This Row],[Delay at workshop in days]] +WORKSHEET[[#This Row],[Delay at border in days]]</f>
        <v>11.625</v>
      </c>
    </row>
    <row r="2874" spans="1:31" x14ac:dyDescent="0.35">
      <c r="A2874" t="s">
        <v>2895</v>
      </c>
      <c r="B2874" t="s">
        <v>10</v>
      </c>
      <c r="C2874" t="s">
        <v>68</v>
      </c>
      <c r="D2874" t="s">
        <v>3619</v>
      </c>
      <c r="E2874" t="s">
        <v>3617</v>
      </c>
      <c r="F2874" t="str">
        <f>WORKSHEET[[#This Row],[Depart From]]&amp;"-"&amp;WORKSHEET[[#This Row],[Arrive To]]</f>
        <v>Addis Ababa-Lagos</v>
      </c>
      <c r="G2874" s="2">
        <v>44704</v>
      </c>
      <c r="H2874" s="2">
        <v>44736</v>
      </c>
      <c r="I2874" s="2" t="str">
        <f t="shared" si="44"/>
        <v>Delivered</v>
      </c>
      <c r="J2874" s="2" t="str">
        <f>TEXT(WORKSHEET[[#This Row],[Offloading Date]], "mmm")</f>
        <v>Jun</v>
      </c>
      <c r="K2874" s="2" t="str">
        <f>IF(OR(WORKSHEET[[#This Row],[Year]]="", ISBLANK(WORKSHEET[[#This Row],[Year]]), WORKSHEET[[#This Row],[Year]]="null"), "Exclude", "Include")</f>
        <v>Include</v>
      </c>
      <c r="L2874" t="s">
        <v>12</v>
      </c>
      <c r="M2874" t="s">
        <v>12</v>
      </c>
      <c r="N2874" t="s">
        <v>13</v>
      </c>
      <c r="O2874">
        <v>15.87</v>
      </c>
      <c r="P2874">
        <v>600</v>
      </c>
      <c r="Q2874" t="s">
        <v>14</v>
      </c>
      <c r="R2874">
        <f>P2874 * _xll.XLOOKUP(Q2874,CALCULATION!$A$15:$A$17, CALCULATION!$B$15:$B$17 )</f>
        <v>600</v>
      </c>
      <c r="S2874" s="5">
        <f>O2874*P2874*_xll.XLOOKUP(Q2874,CALCULATION!$A$15:$A$17, CALCULATION!$B$15:$B$17)</f>
        <v>9522</v>
      </c>
      <c r="T2874">
        <v>300</v>
      </c>
      <c r="U2874" t="s">
        <v>14</v>
      </c>
      <c r="V2874">
        <f>T2874 * _xll.XLOOKUP(U2874,CALCULATION!$A$15:$A$17, CALCULATION!$B$15:$B$17 )</f>
        <v>300</v>
      </c>
      <c r="W2874" s="5">
        <f>O2874*T2874*_xll.XLOOKUP(U2874,CALCULATION!$A$15:$A$17, CALCULATION!$B$15:$B$17)</f>
        <v>4761</v>
      </c>
      <c r="X2874" s="5">
        <f>WORKSHEET[[#This Row],[Clients Total Cost]] / WORKSHEET[[#This Row],[Clients Rate per T2 (USD)]]</f>
        <v>15.87</v>
      </c>
      <c r="Y2874" s="5">
        <f>WORKSHEET[[#This Row],[Clients Rate per T2 (USD)]] - WORKSHEET[[#This Row],[Supplier Rate Per t2 (USD)]]</f>
        <v>300</v>
      </c>
      <c r="Z2874" s="5">
        <f>WORKSHEET[[#This Row],[Profit Per T]] * WORKSHEET[[#This Row],[Weight]]</f>
        <v>4761</v>
      </c>
      <c r="AA2874">
        <v>1</v>
      </c>
      <c r="AB2874" s="1">
        <v>4.8</v>
      </c>
      <c r="AC2874" s="1">
        <v>3.2</v>
      </c>
      <c r="AD2874" s="1">
        <v>4</v>
      </c>
      <c r="AE2874" s="1">
        <f>WORKSHEET[[#This Row],[Delay at toll gate in days]] +WORKSHEET[[#This Row],[Delay at workshop in days]] +WORKSHEET[[#This Row],[Delay at border in days]]</f>
        <v>12</v>
      </c>
    </row>
    <row r="2875" spans="1:31" x14ac:dyDescent="0.35">
      <c r="A2875" t="s">
        <v>2896</v>
      </c>
      <c r="B2875" t="s">
        <v>10</v>
      </c>
      <c r="C2875" t="s">
        <v>68</v>
      </c>
      <c r="D2875" t="s">
        <v>3620</v>
      </c>
      <c r="E2875" t="s">
        <v>3612</v>
      </c>
      <c r="F2875" t="str">
        <f>WORKSHEET[[#This Row],[Depart From]]&amp;"-"&amp;WORKSHEET[[#This Row],[Arrive To]]</f>
        <v>Zanzibar-Victoria</v>
      </c>
      <c r="G2875" s="2">
        <v>44704</v>
      </c>
      <c r="H2875" s="2">
        <v>44737</v>
      </c>
      <c r="I2875" s="2" t="str">
        <f t="shared" si="44"/>
        <v>Delivered</v>
      </c>
      <c r="J2875" s="2" t="str">
        <f>TEXT(WORKSHEET[[#This Row],[Offloading Date]], "mmm")</f>
        <v>Jun</v>
      </c>
      <c r="K2875" s="2" t="str">
        <f>IF(OR(WORKSHEET[[#This Row],[Year]]="", ISBLANK(WORKSHEET[[#This Row],[Year]]), WORKSHEET[[#This Row],[Year]]="null"), "Exclude", "Include")</f>
        <v>Include</v>
      </c>
      <c r="L2875" t="s">
        <v>12</v>
      </c>
      <c r="M2875" t="s">
        <v>12</v>
      </c>
      <c r="N2875" t="s">
        <v>13</v>
      </c>
      <c r="O2875">
        <v>14.57</v>
      </c>
      <c r="P2875">
        <v>600</v>
      </c>
      <c r="Q2875" t="s">
        <v>14</v>
      </c>
      <c r="R2875">
        <f>P2875 * _xll.XLOOKUP(Q2875,CALCULATION!$A$15:$A$17, CALCULATION!$B$15:$B$17 )</f>
        <v>600</v>
      </c>
      <c r="S2875" s="5">
        <f>O2875*P2875*_xll.XLOOKUP(Q2875,CALCULATION!$A$15:$A$17, CALCULATION!$B$15:$B$17)</f>
        <v>8742</v>
      </c>
      <c r="T2875">
        <v>300</v>
      </c>
      <c r="U2875" t="s">
        <v>14</v>
      </c>
      <c r="V2875">
        <f>T2875 * _xll.XLOOKUP(U2875,CALCULATION!$A$15:$A$17, CALCULATION!$B$15:$B$17 )</f>
        <v>300</v>
      </c>
      <c r="W2875" s="5">
        <f>O2875*T2875*_xll.XLOOKUP(U2875,CALCULATION!$A$15:$A$17, CALCULATION!$B$15:$B$17)</f>
        <v>4371</v>
      </c>
      <c r="X2875" s="5">
        <f>WORKSHEET[[#This Row],[Clients Total Cost]] / WORKSHEET[[#This Row],[Clients Rate per T2 (USD)]]</f>
        <v>14.57</v>
      </c>
      <c r="Y2875" s="5">
        <f>WORKSHEET[[#This Row],[Clients Rate per T2 (USD)]] - WORKSHEET[[#This Row],[Supplier Rate Per t2 (USD)]]</f>
        <v>300</v>
      </c>
      <c r="Z2875" s="5">
        <f>WORKSHEET[[#This Row],[Profit Per T]] * WORKSHEET[[#This Row],[Weight]]</f>
        <v>4371</v>
      </c>
      <c r="AA2875">
        <v>1</v>
      </c>
      <c r="AB2875" s="1">
        <v>4.95</v>
      </c>
      <c r="AC2875" s="1">
        <v>3.3000000000000003</v>
      </c>
      <c r="AD2875" s="1">
        <v>4.125</v>
      </c>
      <c r="AE2875" s="1">
        <f>WORKSHEET[[#This Row],[Delay at toll gate in days]] +WORKSHEET[[#This Row],[Delay at workshop in days]] +WORKSHEET[[#This Row],[Delay at border in days]]</f>
        <v>12.375</v>
      </c>
    </row>
    <row r="2876" spans="1:31" x14ac:dyDescent="0.35">
      <c r="A2876" t="s">
        <v>2897</v>
      </c>
      <c r="B2876" t="s">
        <v>10</v>
      </c>
      <c r="C2876" t="s">
        <v>68</v>
      </c>
      <c r="D2876" t="s">
        <v>3615</v>
      </c>
      <c r="E2876" t="s">
        <v>3612</v>
      </c>
      <c r="F2876" t="str">
        <f>WORKSHEET[[#This Row],[Depart From]]&amp;"-"&amp;WORKSHEET[[#This Row],[Arrive To]]</f>
        <v>Mombasa-Victoria</v>
      </c>
      <c r="G2876" s="2">
        <v>44709</v>
      </c>
      <c r="H2876" s="2">
        <v>44736</v>
      </c>
      <c r="I2876" s="2" t="str">
        <f t="shared" si="44"/>
        <v>Delivered</v>
      </c>
      <c r="J2876" s="2" t="str">
        <f>TEXT(WORKSHEET[[#This Row],[Offloading Date]], "mmm")</f>
        <v>Jun</v>
      </c>
      <c r="K2876" s="2" t="str">
        <f>IF(OR(WORKSHEET[[#This Row],[Year]]="", ISBLANK(WORKSHEET[[#This Row],[Year]]), WORKSHEET[[#This Row],[Year]]="null"), "Exclude", "Include")</f>
        <v>Include</v>
      </c>
      <c r="L2876" t="s">
        <v>12</v>
      </c>
      <c r="M2876" t="s">
        <v>12</v>
      </c>
      <c r="N2876" t="s">
        <v>13</v>
      </c>
      <c r="O2876">
        <v>9.1999999999999993</v>
      </c>
      <c r="P2876">
        <v>600</v>
      </c>
      <c r="Q2876" t="s">
        <v>14</v>
      </c>
      <c r="R2876">
        <f>P2876 * _xll.XLOOKUP(Q2876,CALCULATION!$A$15:$A$17, CALCULATION!$B$15:$B$17 )</f>
        <v>600</v>
      </c>
      <c r="S2876" s="5">
        <f>O2876*P2876*_xll.XLOOKUP(Q2876,CALCULATION!$A$15:$A$17, CALCULATION!$B$15:$B$17)</f>
        <v>5520</v>
      </c>
      <c r="T2876">
        <v>300</v>
      </c>
      <c r="U2876" t="s">
        <v>14</v>
      </c>
      <c r="V2876">
        <f>T2876 * _xll.XLOOKUP(U2876,CALCULATION!$A$15:$A$17, CALCULATION!$B$15:$B$17 )</f>
        <v>300</v>
      </c>
      <c r="W2876" s="5">
        <f>O2876*T2876*_xll.XLOOKUP(U2876,CALCULATION!$A$15:$A$17, CALCULATION!$B$15:$B$17)</f>
        <v>2760</v>
      </c>
      <c r="X2876" s="5">
        <f>WORKSHEET[[#This Row],[Clients Total Cost]] / WORKSHEET[[#This Row],[Clients Rate per T2 (USD)]]</f>
        <v>9.1999999999999993</v>
      </c>
      <c r="Y2876" s="5">
        <f>WORKSHEET[[#This Row],[Clients Rate per T2 (USD)]] - WORKSHEET[[#This Row],[Supplier Rate Per t2 (USD)]]</f>
        <v>300</v>
      </c>
      <c r="Z2876" s="5">
        <f>WORKSHEET[[#This Row],[Profit Per T]] * WORKSHEET[[#This Row],[Weight]]</f>
        <v>2760</v>
      </c>
      <c r="AA2876">
        <v>1</v>
      </c>
      <c r="AB2876" s="1">
        <v>4.05</v>
      </c>
      <c r="AC2876" s="1">
        <v>2.7</v>
      </c>
      <c r="AD2876" s="1">
        <v>3.375</v>
      </c>
      <c r="AE2876" s="1">
        <f>WORKSHEET[[#This Row],[Delay at toll gate in days]] +WORKSHEET[[#This Row],[Delay at workshop in days]] +WORKSHEET[[#This Row],[Delay at border in days]]</f>
        <v>10.125</v>
      </c>
    </row>
    <row r="2877" spans="1:31" x14ac:dyDescent="0.35">
      <c r="A2877" t="s">
        <v>2898</v>
      </c>
      <c r="B2877" t="s">
        <v>10</v>
      </c>
      <c r="C2877" t="s">
        <v>68</v>
      </c>
      <c r="D2877" t="s">
        <v>3615</v>
      </c>
      <c r="E2877" t="s">
        <v>3613</v>
      </c>
      <c r="F2877" t="str">
        <f>WORKSHEET[[#This Row],[Depart From]]&amp;"-"&amp;WORKSHEET[[#This Row],[Arrive To]]</f>
        <v>Mombasa-Sanaa</v>
      </c>
      <c r="G2877" s="2">
        <v>44709</v>
      </c>
      <c r="H2877" s="2">
        <v>44736</v>
      </c>
      <c r="I2877" s="2" t="str">
        <f t="shared" si="44"/>
        <v>Delivered</v>
      </c>
      <c r="J2877" s="2" t="str">
        <f>TEXT(WORKSHEET[[#This Row],[Offloading Date]], "mmm")</f>
        <v>Jun</v>
      </c>
      <c r="K2877" s="2" t="str">
        <f>IF(OR(WORKSHEET[[#This Row],[Year]]="", ISBLANK(WORKSHEET[[#This Row],[Year]]), WORKSHEET[[#This Row],[Year]]="null"), "Exclude", "Include")</f>
        <v>Include</v>
      </c>
      <c r="L2877" t="s">
        <v>12</v>
      </c>
      <c r="M2877" t="s">
        <v>12</v>
      </c>
      <c r="N2877" t="s">
        <v>13</v>
      </c>
      <c r="O2877">
        <v>9.1999999999999993</v>
      </c>
      <c r="P2877">
        <v>600</v>
      </c>
      <c r="Q2877" t="s">
        <v>14</v>
      </c>
      <c r="R2877">
        <f>P2877 * _xll.XLOOKUP(Q2877,CALCULATION!$A$15:$A$17, CALCULATION!$B$15:$B$17 )</f>
        <v>600</v>
      </c>
      <c r="S2877" s="5">
        <f>O2877*P2877*_xll.XLOOKUP(Q2877,CALCULATION!$A$15:$A$17, CALCULATION!$B$15:$B$17)</f>
        <v>5520</v>
      </c>
      <c r="T2877">
        <v>300</v>
      </c>
      <c r="U2877" t="s">
        <v>14</v>
      </c>
      <c r="V2877">
        <f>T2877 * _xll.XLOOKUP(U2877,CALCULATION!$A$15:$A$17, CALCULATION!$B$15:$B$17 )</f>
        <v>300</v>
      </c>
      <c r="W2877" s="5">
        <f>O2877*T2877*_xll.XLOOKUP(U2877,CALCULATION!$A$15:$A$17, CALCULATION!$B$15:$B$17)</f>
        <v>2760</v>
      </c>
      <c r="X2877" s="5">
        <f>WORKSHEET[[#This Row],[Clients Total Cost]] / WORKSHEET[[#This Row],[Clients Rate per T2 (USD)]]</f>
        <v>9.1999999999999993</v>
      </c>
      <c r="Y2877" s="5">
        <f>WORKSHEET[[#This Row],[Clients Rate per T2 (USD)]] - WORKSHEET[[#This Row],[Supplier Rate Per t2 (USD)]]</f>
        <v>300</v>
      </c>
      <c r="Z2877" s="5">
        <f>WORKSHEET[[#This Row],[Profit Per T]] * WORKSHEET[[#This Row],[Weight]]</f>
        <v>2760</v>
      </c>
      <c r="AA2877">
        <v>1</v>
      </c>
      <c r="AB2877" s="1">
        <v>4.05</v>
      </c>
      <c r="AC2877" s="1">
        <v>2.7</v>
      </c>
      <c r="AD2877" s="1">
        <v>3.375</v>
      </c>
      <c r="AE2877" s="1">
        <f>WORKSHEET[[#This Row],[Delay at toll gate in days]] +WORKSHEET[[#This Row],[Delay at workshop in days]] +WORKSHEET[[#This Row],[Delay at border in days]]</f>
        <v>10.125</v>
      </c>
    </row>
    <row r="2878" spans="1:31" x14ac:dyDescent="0.35">
      <c r="A2878" t="s">
        <v>2899</v>
      </c>
      <c r="B2878" t="s">
        <v>10</v>
      </c>
      <c r="C2878" t="s">
        <v>68</v>
      </c>
      <c r="D2878" t="s">
        <v>3620</v>
      </c>
      <c r="E2878" t="s">
        <v>3614</v>
      </c>
      <c r="F2878" t="str">
        <f>WORKSHEET[[#This Row],[Depart From]]&amp;"-"&amp;WORKSHEET[[#This Row],[Arrive To]]</f>
        <v>Zanzibar-Alger</v>
      </c>
      <c r="G2878" s="2">
        <v>44740</v>
      </c>
      <c r="H2878" s="2">
        <v>44777</v>
      </c>
      <c r="I2878" s="2" t="str">
        <f t="shared" si="44"/>
        <v>Delivered</v>
      </c>
      <c r="J2878" s="2" t="str">
        <f>TEXT(WORKSHEET[[#This Row],[Offloading Date]], "mmm")</f>
        <v>Aug</v>
      </c>
      <c r="K2878" s="2" t="str">
        <f>IF(OR(WORKSHEET[[#This Row],[Year]]="", ISBLANK(WORKSHEET[[#This Row],[Year]]), WORKSHEET[[#This Row],[Year]]="null"), "Exclude", "Include")</f>
        <v>Include</v>
      </c>
      <c r="L2878" t="s">
        <v>3624</v>
      </c>
      <c r="M2878" t="s">
        <v>12</v>
      </c>
      <c r="N2878" t="s">
        <v>13</v>
      </c>
      <c r="O2878">
        <v>22.7</v>
      </c>
      <c r="P2878">
        <v>600</v>
      </c>
      <c r="Q2878" t="s">
        <v>14</v>
      </c>
      <c r="R2878">
        <f>P2878 * _xll.XLOOKUP(Q2878,CALCULATION!$A$15:$A$17, CALCULATION!$B$15:$B$17 )</f>
        <v>600</v>
      </c>
      <c r="S2878" s="5">
        <f>O2878*P2878*_xll.XLOOKUP(Q2878,CALCULATION!$A$15:$A$17, CALCULATION!$B$15:$B$17)</f>
        <v>13620</v>
      </c>
      <c r="T2878">
        <v>300</v>
      </c>
      <c r="U2878" t="s">
        <v>14</v>
      </c>
      <c r="V2878">
        <f>T2878 * _xll.XLOOKUP(U2878,CALCULATION!$A$15:$A$17, CALCULATION!$B$15:$B$17 )</f>
        <v>300</v>
      </c>
      <c r="W2878" s="5">
        <f>O2878*T2878*_xll.XLOOKUP(U2878,CALCULATION!$A$15:$A$17, CALCULATION!$B$15:$B$17)</f>
        <v>6810</v>
      </c>
      <c r="X2878" s="5">
        <f>WORKSHEET[[#This Row],[Clients Total Cost]] / WORKSHEET[[#This Row],[Clients Rate per T2 (USD)]]</f>
        <v>22.7</v>
      </c>
      <c r="Y2878" s="5">
        <f>WORKSHEET[[#This Row],[Clients Rate per T2 (USD)]] - WORKSHEET[[#This Row],[Supplier Rate Per t2 (USD)]]</f>
        <v>300</v>
      </c>
      <c r="Z2878" s="5">
        <f>WORKSHEET[[#This Row],[Profit Per T]] * WORKSHEET[[#This Row],[Weight]]</f>
        <v>6810</v>
      </c>
      <c r="AA2878">
        <v>1</v>
      </c>
      <c r="AB2878" s="1">
        <v>5.55</v>
      </c>
      <c r="AC2878" s="1">
        <v>3.7</v>
      </c>
      <c r="AD2878" s="1">
        <v>4.625</v>
      </c>
      <c r="AE2878" s="1">
        <f>WORKSHEET[[#This Row],[Delay at toll gate in days]] +WORKSHEET[[#This Row],[Delay at workshop in days]] +WORKSHEET[[#This Row],[Delay at border in days]]</f>
        <v>13.875</v>
      </c>
    </row>
    <row r="2879" spans="1:31" x14ac:dyDescent="0.35">
      <c r="A2879" t="s">
        <v>2900</v>
      </c>
      <c r="B2879" t="s">
        <v>10</v>
      </c>
      <c r="C2879" t="s">
        <v>68</v>
      </c>
      <c r="D2879" t="s">
        <v>3615</v>
      </c>
      <c r="E2879" t="s">
        <v>3614</v>
      </c>
      <c r="F2879" t="str">
        <f>WORKSHEET[[#This Row],[Depart From]]&amp;"-"&amp;WORKSHEET[[#This Row],[Arrive To]]</f>
        <v>Mombasa-Alger</v>
      </c>
      <c r="G2879" s="2">
        <v>44755</v>
      </c>
      <c r="H2879" s="2">
        <v>44782</v>
      </c>
      <c r="I2879" s="2" t="str">
        <f t="shared" si="44"/>
        <v>Delivered</v>
      </c>
      <c r="J2879" s="2" t="str">
        <f>TEXT(WORKSHEET[[#This Row],[Offloading Date]], "mmm")</f>
        <v>Aug</v>
      </c>
      <c r="K2879" s="2" t="str">
        <f>IF(OR(WORKSHEET[[#This Row],[Year]]="", ISBLANK(WORKSHEET[[#This Row],[Year]]), WORKSHEET[[#This Row],[Year]]="null"), "Exclude", "Include")</f>
        <v>Include</v>
      </c>
      <c r="L2879" t="s">
        <v>12</v>
      </c>
      <c r="M2879" t="s">
        <v>12</v>
      </c>
      <c r="N2879" t="s">
        <v>13</v>
      </c>
      <c r="O2879">
        <v>26.956800000000001</v>
      </c>
      <c r="P2879">
        <v>600</v>
      </c>
      <c r="Q2879" t="s">
        <v>14</v>
      </c>
      <c r="R2879">
        <f>P2879 * _xll.XLOOKUP(Q2879,CALCULATION!$A$15:$A$17, CALCULATION!$B$15:$B$17 )</f>
        <v>600</v>
      </c>
      <c r="S2879" s="5">
        <f>O2879*P2879*_xll.XLOOKUP(Q2879,CALCULATION!$A$15:$A$17, CALCULATION!$B$15:$B$17)</f>
        <v>16174.08</v>
      </c>
      <c r="T2879">
        <v>300</v>
      </c>
      <c r="U2879" t="s">
        <v>14</v>
      </c>
      <c r="V2879">
        <f>T2879 * _xll.XLOOKUP(U2879,CALCULATION!$A$15:$A$17, CALCULATION!$B$15:$B$17 )</f>
        <v>300</v>
      </c>
      <c r="W2879" s="5">
        <f>O2879*T2879*_xll.XLOOKUP(U2879,CALCULATION!$A$15:$A$17, CALCULATION!$B$15:$B$17)</f>
        <v>8087.04</v>
      </c>
      <c r="X2879" s="5">
        <f>WORKSHEET[[#This Row],[Clients Total Cost]] / WORKSHEET[[#This Row],[Clients Rate per T2 (USD)]]</f>
        <v>26.956800000000001</v>
      </c>
      <c r="Y2879" s="5">
        <f>WORKSHEET[[#This Row],[Clients Rate per T2 (USD)]] - WORKSHEET[[#This Row],[Supplier Rate Per t2 (USD)]]</f>
        <v>300</v>
      </c>
      <c r="Z2879" s="5">
        <f>WORKSHEET[[#This Row],[Profit Per T]] * WORKSHEET[[#This Row],[Weight]]</f>
        <v>8087.04</v>
      </c>
      <c r="AA2879">
        <v>1</v>
      </c>
      <c r="AB2879" s="1">
        <v>4.05</v>
      </c>
      <c r="AC2879" s="1">
        <v>2.7</v>
      </c>
      <c r="AD2879" s="1">
        <v>3.375</v>
      </c>
      <c r="AE2879" s="1">
        <f>WORKSHEET[[#This Row],[Delay at toll gate in days]] +WORKSHEET[[#This Row],[Delay at workshop in days]] +WORKSHEET[[#This Row],[Delay at border in days]]</f>
        <v>10.125</v>
      </c>
    </row>
    <row r="2880" spans="1:31" x14ac:dyDescent="0.35">
      <c r="A2880" t="s">
        <v>2901</v>
      </c>
      <c r="B2880" t="s">
        <v>10</v>
      </c>
      <c r="C2880" t="s">
        <v>68</v>
      </c>
      <c r="D2880" t="s">
        <v>3615</v>
      </c>
      <c r="E2880" t="s">
        <v>3612</v>
      </c>
      <c r="F2880" t="str">
        <f>WORKSHEET[[#This Row],[Depart From]]&amp;"-"&amp;WORKSHEET[[#This Row],[Arrive To]]</f>
        <v>Mombasa-Victoria</v>
      </c>
      <c r="G2880" s="2">
        <v>44751</v>
      </c>
      <c r="H2880" s="2">
        <v>44781</v>
      </c>
      <c r="I2880" s="2" t="str">
        <f t="shared" si="44"/>
        <v>Delivered</v>
      </c>
      <c r="J2880" s="2" t="str">
        <f>TEXT(WORKSHEET[[#This Row],[Offloading Date]], "mmm")</f>
        <v>Aug</v>
      </c>
      <c r="K2880" s="2" t="str">
        <f>IF(OR(WORKSHEET[[#This Row],[Year]]="", ISBLANK(WORKSHEET[[#This Row],[Year]]), WORKSHEET[[#This Row],[Year]]="null"), "Exclude", "Include")</f>
        <v>Include</v>
      </c>
      <c r="L2880" t="s">
        <v>12</v>
      </c>
      <c r="M2880" t="s">
        <v>12</v>
      </c>
      <c r="N2880" t="s">
        <v>13</v>
      </c>
      <c r="O2880">
        <v>26.956800000000001</v>
      </c>
      <c r="P2880">
        <v>600</v>
      </c>
      <c r="Q2880" t="s">
        <v>14</v>
      </c>
      <c r="R2880">
        <f>P2880 * _xll.XLOOKUP(Q2880,CALCULATION!$A$15:$A$17, CALCULATION!$B$15:$B$17 )</f>
        <v>600</v>
      </c>
      <c r="S2880" s="5">
        <f>O2880*P2880*_xll.XLOOKUP(Q2880,CALCULATION!$A$15:$A$17, CALCULATION!$B$15:$B$17)</f>
        <v>16174.08</v>
      </c>
      <c r="T2880">
        <v>300</v>
      </c>
      <c r="U2880" t="s">
        <v>14</v>
      </c>
      <c r="V2880">
        <f>T2880 * _xll.XLOOKUP(U2880,CALCULATION!$A$15:$A$17, CALCULATION!$B$15:$B$17 )</f>
        <v>300</v>
      </c>
      <c r="W2880" s="5">
        <f>O2880*T2880*_xll.XLOOKUP(U2880,CALCULATION!$A$15:$A$17, CALCULATION!$B$15:$B$17)</f>
        <v>8087.04</v>
      </c>
      <c r="X2880" s="5">
        <f>WORKSHEET[[#This Row],[Clients Total Cost]] / WORKSHEET[[#This Row],[Clients Rate per T2 (USD)]]</f>
        <v>26.956800000000001</v>
      </c>
      <c r="Y2880" s="5">
        <f>WORKSHEET[[#This Row],[Clients Rate per T2 (USD)]] - WORKSHEET[[#This Row],[Supplier Rate Per t2 (USD)]]</f>
        <v>300</v>
      </c>
      <c r="Z2880" s="5">
        <f>WORKSHEET[[#This Row],[Profit Per T]] * WORKSHEET[[#This Row],[Weight]]</f>
        <v>8087.04</v>
      </c>
      <c r="AA2880">
        <v>1</v>
      </c>
      <c r="AB2880" s="1">
        <v>4.5</v>
      </c>
      <c r="AC2880" s="1">
        <v>3</v>
      </c>
      <c r="AD2880" s="1">
        <v>3.75</v>
      </c>
      <c r="AE2880" s="1">
        <f>WORKSHEET[[#This Row],[Delay at toll gate in days]] +WORKSHEET[[#This Row],[Delay at workshop in days]] +WORKSHEET[[#This Row],[Delay at border in days]]</f>
        <v>11.25</v>
      </c>
    </row>
    <row r="2881" spans="1:31" x14ac:dyDescent="0.35">
      <c r="A2881" t="s">
        <v>2902</v>
      </c>
      <c r="B2881" t="s">
        <v>10</v>
      </c>
      <c r="C2881" t="s">
        <v>68</v>
      </c>
      <c r="D2881" t="s">
        <v>3620</v>
      </c>
      <c r="E2881" t="s">
        <v>3613</v>
      </c>
      <c r="F2881" t="str">
        <f>WORKSHEET[[#This Row],[Depart From]]&amp;"-"&amp;WORKSHEET[[#This Row],[Arrive To]]</f>
        <v>Zanzibar-Sanaa</v>
      </c>
      <c r="G2881" s="2">
        <v>44751</v>
      </c>
      <c r="H2881" s="2">
        <v>44781</v>
      </c>
      <c r="I2881" s="2" t="str">
        <f t="shared" si="44"/>
        <v>Delivered</v>
      </c>
      <c r="J2881" s="2" t="str">
        <f>TEXT(WORKSHEET[[#This Row],[Offloading Date]], "mmm")</f>
        <v>Aug</v>
      </c>
      <c r="K2881" s="2" t="str">
        <f>IF(OR(WORKSHEET[[#This Row],[Year]]="", ISBLANK(WORKSHEET[[#This Row],[Year]]), WORKSHEET[[#This Row],[Year]]="null"), "Exclude", "Include")</f>
        <v>Include</v>
      </c>
      <c r="L2881" t="s">
        <v>12</v>
      </c>
      <c r="M2881" t="s">
        <v>12</v>
      </c>
      <c r="N2881" t="s">
        <v>13</v>
      </c>
      <c r="O2881">
        <v>26.956800000000001</v>
      </c>
      <c r="P2881">
        <v>600</v>
      </c>
      <c r="Q2881" t="s">
        <v>14</v>
      </c>
      <c r="R2881">
        <f>P2881 * _xll.XLOOKUP(Q2881,CALCULATION!$A$15:$A$17, CALCULATION!$B$15:$B$17 )</f>
        <v>600</v>
      </c>
      <c r="S2881" s="5">
        <f>O2881*P2881*_xll.XLOOKUP(Q2881,CALCULATION!$A$15:$A$17, CALCULATION!$B$15:$B$17)</f>
        <v>16174.08</v>
      </c>
      <c r="T2881">
        <v>300</v>
      </c>
      <c r="U2881" t="s">
        <v>14</v>
      </c>
      <c r="V2881">
        <f>T2881 * _xll.XLOOKUP(U2881,CALCULATION!$A$15:$A$17, CALCULATION!$B$15:$B$17 )</f>
        <v>300</v>
      </c>
      <c r="W2881" s="5">
        <f>O2881*T2881*_xll.XLOOKUP(U2881,CALCULATION!$A$15:$A$17, CALCULATION!$B$15:$B$17)</f>
        <v>8087.04</v>
      </c>
      <c r="X2881" s="5">
        <f>WORKSHEET[[#This Row],[Clients Total Cost]] / WORKSHEET[[#This Row],[Clients Rate per T2 (USD)]]</f>
        <v>26.956800000000001</v>
      </c>
      <c r="Y2881" s="5">
        <f>WORKSHEET[[#This Row],[Clients Rate per T2 (USD)]] - WORKSHEET[[#This Row],[Supplier Rate Per t2 (USD)]]</f>
        <v>300</v>
      </c>
      <c r="Z2881" s="5">
        <f>WORKSHEET[[#This Row],[Profit Per T]] * WORKSHEET[[#This Row],[Weight]]</f>
        <v>8087.04</v>
      </c>
      <c r="AA2881">
        <v>1</v>
      </c>
      <c r="AB2881" s="1">
        <v>4.5</v>
      </c>
      <c r="AC2881" s="1">
        <v>3</v>
      </c>
      <c r="AD2881" s="1">
        <v>3.75</v>
      </c>
      <c r="AE2881" s="1">
        <f>WORKSHEET[[#This Row],[Delay at toll gate in days]] +WORKSHEET[[#This Row],[Delay at workshop in days]] +WORKSHEET[[#This Row],[Delay at border in days]]</f>
        <v>11.25</v>
      </c>
    </row>
    <row r="2882" spans="1:31" x14ac:dyDescent="0.35">
      <c r="A2882" t="s">
        <v>2903</v>
      </c>
      <c r="B2882" t="s">
        <v>10</v>
      </c>
      <c r="C2882" t="s">
        <v>68</v>
      </c>
      <c r="D2882" t="s">
        <v>3620</v>
      </c>
      <c r="E2882" t="s">
        <v>3614</v>
      </c>
      <c r="F2882" t="str">
        <f>WORKSHEET[[#This Row],[Depart From]]&amp;"-"&amp;WORKSHEET[[#This Row],[Arrive To]]</f>
        <v>Zanzibar-Alger</v>
      </c>
      <c r="G2882" s="2">
        <v>44751</v>
      </c>
      <c r="H2882" s="2">
        <v>44776</v>
      </c>
      <c r="I2882" s="2" t="str">
        <f t="shared" ref="I2882:I2945" si="45">IF(OR(H2882="", H2882="NULL"), "Failed","Delivered")</f>
        <v>Delivered</v>
      </c>
      <c r="J2882" s="2" t="str">
        <f>TEXT(WORKSHEET[[#This Row],[Offloading Date]], "mmm")</f>
        <v>Aug</v>
      </c>
      <c r="K2882" s="2" t="str">
        <f>IF(OR(WORKSHEET[[#This Row],[Year]]="", ISBLANK(WORKSHEET[[#This Row],[Year]]), WORKSHEET[[#This Row],[Year]]="null"), "Exclude", "Include")</f>
        <v>Include</v>
      </c>
      <c r="L2882" t="s">
        <v>12</v>
      </c>
      <c r="M2882" t="s">
        <v>12</v>
      </c>
      <c r="N2882" t="s">
        <v>13</v>
      </c>
      <c r="O2882">
        <v>26.963999999999999</v>
      </c>
      <c r="P2882">
        <v>600</v>
      </c>
      <c r="Q2882" t="s">
        <v>14</v>
      </c>
      <c r="R2882">
        <f>P2882 * _xll.XLOOKUP(Q2882,CALCULATION!$A$15:$A$17, CALCULATION!$B$15:$B$17 )</f>
        <v>600</v>
      </c>
      <c r="S2882" s="5">
        <f>O2882*P2882*_xll.XLOOKUP(Q2882,CALCULATION!$A$15:$A$17, CALCULATION!$B$15:$B$17)</f>
        <v>16178.4</v>
      </c>
      <c r="T2882">
        <v>300</v>
      </c>
      <c r="U2882" t="s">
        <v>14</v>
      </c>
      <c r="V2882">
        <f>T2882 * _xll.XLOOKUP(U2882,CALCULATION!$A$15:$A$17, CALCULATION!$B$15:$B$17 )</f>
        <v>300</v>
      </c>
      <c r="W2882" s="5">
        <f>O2882*T2882*_xll.XLOOKUP(U2882,CALCULATION!$A$15:$A$17, CALCULATION!$B$15:$B$17)</f>
        <v>8089.2</v>
      </c>
      <c r="X2882" s="5">
        <f>WORKSHEET[[#This Row],[Clients Total Cost]] / WORKSHEET[[#This Row],[Clients Rate per T2 (USD)]]</f>
        <v>26.963999999999999</v>
      </c>
      <c r="Y2882" s="5">
        <f>WORKSHEET[[#This Row],[Clients Rate per T2 (USD)]] - WORKSHEET[[#This Row],[Supplier Rate Per t2 (USD)]]</f>
        <v>300</v>
      </c>
      <c r="Z2882" s="5">
        <f>WORKSHEET[[#This Row],[Profit Per T]] * WORKSHEET[[#This Row],[Weight]]</f>
        <v>8089.2</v>
      </c>
      <c r="AA2882">
        <v>1</v>
      </c>
      <c r="AB2882" s="1">
        <v>3.75</v>
      </c>
      <c r="AC2882" s="1">
        <v>2.5</v>
      </c>
      <c r="AD2882" s="1">
        <v>3.125</v>
      </c>
      <c r="AE2882" s="1">
        <f>WORKSHEET[[#This Row],[Delay at toll gate in days]] +WORKSHEET[[#This Row],[Delay at workshop in days]] +WORKSHEET[[#This Row],[Delay at border in days]]</f>
        <v>9.375</v>
      </c>
    </row>
    <row r="2883" spans="1:31" x14ac:dyDescent="0.35">
      <c r="A2883" t="s">
        <v>2904</v>
      </c>
      <c r="B2883" t="s">
        <v>10</v>
      </c>
      <c r="C2883" t="s">
        <v>68</v>
      </c>
      <c r="D2883" t="s">
        <v>3615</v>
      </c>
      <c r="E2883" t="s">
        <v>3613</v>
      </c>
      <c r="F2883" t="str">
        <f>WORKSHEET[[#This Row],[Depart From]]&amp;"-"&amp;WORKSHEET[[#This Row],[Arrive To]]</f>
        <v>Mombasa-Sanaa</v>
      </c>
      <c r="G2883" s="2">
        <v>44751</v>
      </c>
      <c r="H2883" s="2">
        <v>44779</v>
      </c>
      <c r="I2883" s="2" t="str">
        <f t="shared" si="45"/>
        <v>Delivered</v>
      </c>
      <c r="J2883" s="2" t="str">
        <f>TEXT(WORKSHEET[[#This Row],[Offloading Date]], "mmm")</f>
        <v>Aug</v>
      </c>
      <c r="K2883" s="2" t="str">
        <f>IF(OR(WORKSHEET[[#This Row],[Year]]="", ISBLANK(WORKSHEET[[#This Row],[Year]]), WORKSHEET[[#This Row],[Year]]="null"), "Exclude", "Include")</f>
        <v>Include</v>
      </c>
      <c r="L2883" t="s">
        <v>12</v>
      </c>
      <c r="M2883" t="s">
        <v>12</v>
      </c>
      <c r="N2883" t="s">
        <v>13</v>
      </c>
      <c r="O2883">
        <v>26.956800000000001</v>
      </c>
      <c r="P2883">
        <v>600</v>
      </c>
      <c r="Q2883" t="s">
        <v>14</v>
      </c>
      <c r="R2883">
        <f>P2883 * _xll.XLOOKUP(Q2883,CALCULATION!$A$15:$A$17, CALCULATION!$B$15:$B$17 )</f>
        <v>600</v>
      </c>
      <c r="S2883" s="5">
        <f>O2883*P2883*_xll.XLOOKUP(Q2883,CALCULATION!$A$15:$A$17, CALCULATION!$B$15:$B$17)</f>
        <v>16174.08</v>
      </c>
      <c r="T2883">
        <v>300</v>
      </c>
      <c r="U2883" t="s">
        <v>14</v>
      </c>
      <c r="V2883">
        <f>T2883 * _xll.XLOOKUP(U2883,CALCULATION!$A$15:$A$17, CALCULATION!$B$15:$B$17 )</f>
        <v>300</v>
      </c>
      <c r="W2883" s="5">
        <f>O2883*T2883*_xll.XLOOKUP(U2883,CALCULATION!$A$15:$A$17, CALCULATION!$B$15:$B$17)</f>
        <v>8087.04</v>
      </c>
      <c r="X2883" s="5">
        <f>WORKSHEET[[#This Row],[Clients Total Cost]] / WORKSHEET[[#This Row],[Clients Rate per T2 (USD)]]</f>
        <v>26.956800000000001</v>
      </c>
      <c r="Y2883" s="5">
        <f>WORKSHEET[[#This Row],[Clients Rate per T2 (USD)]] - WORKSHEET[[#This Row],[Supplier Rate Per t2 (USD)]]</f>
        <v>300</v>
      </c>
      <c r="Z2883" s="5">
        <f>WORKSHEET[[#This Row],[Profit Per T]] * WORKSHEET[[#This Row],[Weight]]</f>
        <v>8087.04</v>
      </c>
      <c r="AA2883">
        <v>1</v>
      </c>
      <c r="AB2883" s="1">
        <v>4.2</v>
      </c>
      <c r="AC2883" s="1">
        <v>2.8000000000000003</v>
      </c>
      <c r="AD2883" s="1">
        <v>3.5</v>
      </c>
      <c r="AE2883" s="1">
        <f>WORKSHEET[[#This Row],[Delay at toll gate in days]] +WORKSHEET[[#This Row],[Delay at workshop in days]] +WORKSHEET[[#This Row],[Delay at border in days]]</f>
        <v>10.5</v>
      </c>
    </row>
    <row r="2884" spans="1:31" x14ac:dyDescent="0.35">
      <c r="A2884" t="s">
        <v>2905</v>
      </c>
      <c r="B2884" t="s">
        <v>10</v>
      </c>
      <c r="C2884" t="s">
        <v>68</v>
      </c>
      <c r="D2884" t="s">
        <v>3620</v>
      </c>
      <c r="E2884" t="s">
        <v>3614</v>
      </c>
      <c r="F2884" t="str">
        <f>WORKSHEET[[#This Row],[Depart From]]&amp;"-"&amp;WORKSHEET[[#This Row],[Arrive To]]</f>
        <v>Zanzibar-Alger</v>
      </c>
      <c r="G2884" s="2">
        <v>44758</v>
      </c>
      <c r="H2884" s="2">
        <v>44783</v>
      </c>
      <c r="I2884" s="2" t="str">
        <f t="shared" si="45"/>
        <v>Delivered</v>
      </c>
      <c r="J2884" s="2" t="str">
        <f>TEXT(WORKSHEET[[#This Row],[Offloading Date]], "mmm")</f>
        <v>Aug</v>
      </c>
      <c r="K2884" s="2" t="str">
        <f>IF(OR(WORKSHEET[[#This Row],[Year]]="", ISBLANK(WORKSHEET[[#This Row],[Year]]), WORKSHEET[[#This Row],[Year]]="null"), "Exclude", "Include")</f>
        <v>Include</v>
      </c>
      <c r="L2884" t="s">
        <v>12</v>
      </c>
      <c r="M2884" t="s">
        <v>12</v>
      </c>
      <c r="N2884" t="s">
        <v>13</v>
      </c>
      <c r="O2884">
        <v>29.52</v>
      </c>
      <c r="P2884">
        <v>600</v>
      </c>
      <c r="Q2884" t="s">
        <v>14</v>
      </c>
      <c r="R2884">
        <f>P2884 * _xll.XLOOKUP(Q2884,CALCULATION!$A$15:$A$17, CALCULATION!$B$15:$B$17 )</f>
        <v>600</v>
      </c>
      <c r="S2884" s="5">
        <f>O2884*P2884*_xll.XLOOKUP(Q2884,CALCULATION!$A$15:$A$17, CALCULATION!$B$15:$B$17)</f>
        <v>17712</v>
      </c>
      <c r="T2884">
        <v>300</v>
      </c>
      <c r="U2884" t="s">
        <v>14</v>
      </c>
      <c r="V2884">
        <f>T2884 * _xll.XLOOKUP(U2884,CALCULATION!$A$15:$A$17, CALCULATION!$B$15:$B$17 )</f>
        <v>300</v>
      </c>
      <c r="W2884" s="5">
        <f>O2884*T2884*_xll.XLOOKUP(U2884,CALCULATION!$A$15:$A$17, CALCULATION!$B$15:$B$17)</f>
        <v>8856</v>
      </c>
      <c r="X2884" s="5">
        <f>WORKSHEET[[#This Row],[Clients Total Cost]] / WORKSHEET[[#This Row],[Clients Rate per T2 (USD)]]</f>
        <v>29.52</v>
      </c>
      <c r="Y2884" s="5">
        <f>WORKSHEET[[#This Row],[Clients Rate per T2 (USD)]] - WORKSHEET[[#This Row],[Supplier Rate Per t2 (USD)]]</f>
        <v>300</v>
      </c>
      <c r="Z2884" s="5">
        <f>WORKSHEET[[#This Row],[Profit Per T]] * WORKSHEET[[#This Row],[Weight]]</f>
        <v>8856</v>
      </c>
      <c r="AA2884">
        <v>1</v>
      </c>
      <c r="AB2884" s="1">
        <v>3.75</v>
      </c>
      <c r="AC2884" s="1">
        <v>2.5</v>
      </c>
      <c r="AD2884" s="1">
        <v>3.125</v>
      </c>
      <c r="AE2884" s="1">
        <f>WORKSHEET[[#This Row],[Delay at toll gate in days]] +WORKSHEET[[#This Row],[Delay at workshop in days]] +WORKSHEET[[#This Row],[Delay at border in days]]</f>
        <v>9.375</v>
      </c>
    </row>
    <row r="2885" spans="1:31" x14ac:dyDescent="0.35">
      <c r="A2885" t="s">
        <v>2906</v>
      </c>
      <c r="B2885" t="s">
        <v>10</v>
      </c>
      <c r="C2885" t="s">
        <v>68</v>
      </c>
      <c r="D2885" t="s">
        <v>3611</v>
      </c>
      <c r="E2885" t="s">
        <v>3612</v>
      </c>
      <c r="F2885" t="str">
        <f>WORKSHEET[[#This Row],[Depart From]]&amp;"-"&amp;WORKSHEET[[#This Row],[Arrive To]]</f>
        <v>Mogadishu-Victoria</v>
      </c>
      <c r="G2885" s="2">
        <v>44766</v>
      </c>
      <c r="H2885" s="2">
        <v>44787</v>
      </c>
      <c r="I2885" s="2" t="str">
        <f t="shared" si="45"/>
        <v>Delivered</v>
      </c>
      <c r="J2885" s="2" t="str">
        <f>TEXT(WORKSHEET[[#This Row],[Offloading Date]], "mmm")</f>
        <v>Aug</v>
      </c>
      <c r="K2885" s="2" t="str">
        <f>IF(OR(WORKSHEET[[#This Row],[Year]]="", ISBLANK(WORKSHEET[[#This Row],[Year]]), WORKSHEET[[#This Row],[Year]]="null"), "Exclude", "Include")</f>
        <v>Include</v>
      </c>
      <c r="L2885" t="s">
        <v>12</v>
      </c>
      <c r="M2885" t="s">
        <v>12</v>
      </c>
      <c r="N2885" t="s">
        <v>13</v>
      </c>
      <c r="O2885">
        <v>29.024000000000001</v>
      </c>
      <c r="P2885">
        <v>600</v>
      </c>
      <c r="Q2885" t="s">
        <v>14</v>
      </c>
      <c r="R2885">
        <f>P2885 * _xll.XLOOKUP(Q2885,CALCULATION!$A$15:$A$17, CALCULATION!$B$15:$B$17 )</f>
        <v>600</v>
      </c>
      <c r="S2885" s="5">
        <f>O2885*P2885*_xll.XLOOKUP(Q2885,CALCULATION!$A$15:$A$17, CALCULATION!$B$15:$B$17)</f>
        <v>17414.400000000001</v>
      </c>
      <c r="T2885">
        <v>300</v>
      </c>
      <c r="U2885" t="s">
        <v>14</v>
      </c>
      <c r="V2885">
        <f>T2885 * _xll.XLOOKUP(U2885,CALCULATION!$A$15:$A$17, CALCULATION!$B$15:$B$17 )</f>
        <v>300</v>
      </c>
      <c r="W2885" s="5">
        <f>O2885*T2885*_xll.XLOOKUP(U2885,CALCULATION!$A$15:$A$17, CALCULATION!$B$15:$B$17)</f>
        <v>8707.2000000000007</v>
      </c>
      <c r="X2885" s="5">
        <f>WORKSHEET[[#This Row],[Clients Total Cost]] / WORKSHEET[[#This Row],[Clients Rate per T2 (USD)]]</f>
        <v>29.024000000000001</v>
      </c>
      <c r="Y2885" s="5">
        <f>WORKSHEET[[#This Row],[Clients Rate per T2 (USD)]] - WORKSHEET[[#This Row],[Supplier Rate Per t2 (USD)]]</f>
        <v>300</v>
      </c>
      <c r="Z2885" s="5">
        <f>WORKSHEET[[#This Row],[Profit Per T]] * WORKSHEET[[#This Row],[Weight]]</f>
        <v>8707.2000000000007</v>
      </c>
      <c r="AA2885">
        <v>1</v>
      </c>
      <c r="AB2885" s="1">
        <v>3.15</v>
      </c>
      <c r="AC2885" s="1">
        <v>2.1</v>
      </c>
      <c r="AD2885" s="1">
        <v>2.625</v>
      </c>
      <c r="AE2885" s="1">
        <f>WORKSHEET[[#This Row],[Delay at toll gate in days]] +WORKSHEET[[#This Row],[Delay at workshop in days]] +WORKSHEET[[#This Row],[Delay at border in days]]</f>
        <v>7.875</v>
      </c>
    </row>
    <row r="2886" spans="1:31" x14ac:dyDescent="0.35">
      <c r="A2886" t="s">
        <v>2907</v>
      </c>
      <c r="B2886" t="s">
        <v>10</v>
      </c>
      <c r="C2886" t="s">
        <v>68</v>
      </c>
      <c r="D2886" t="s">
        <v>3611</v>
      </c>
      <c r="E2886" t="s">
        <v>3618</v>
      </c>
      <c r="F2886" t="str">
        <f>WORKSHEET[[#This Row],[Depart From]]&amp;"-"&amp;WORKSHEET[[#This Row],[Arrive To]]</f>
        <v>Mogadishu-Tripoli</v>
      </c>
      <c r="G2886" s="2">
        <v>44764</v>
      </c>
      <c r="H2886" s="2">
        <v>44789</v>
      </c>
      <c r="I2886" s="2" t="str">
        <f t="shared" si="45"/>
        <v>Delivered</v>
      </c>
      <c r="J2886" s="2" t="str">
        <f>TEXT(WORKSHEET[[#This Row],[Offloading Date]], "mmm")</f>
        <v>Aug</v>
      </c>
      <c r="K2886" s="2" t="str">
        <f>IF(OR(WORKSHEET[[#This Row],[Year]]="", ISBLANK(WORKSHEET[[#This Row],[Year]]), WORKSHEET[[#This Row],[Year]]="null"), "Exclude", "Include")</f>
        <v>Include</v>
      </c>
      <c r="L2886" t="s">
        <v>12</v>
      </c>
      <c r="M2886" t="s">
        <v>12</v>
      </c>
      <c r="N2886" t="s">
        <v>13</v>
      </c>
      <c r="O2886">
        <v>29.799199999999999</v>
      </c>
      <c r="P2886">
        <v>600</v>
      </c>
      <c r="Q2886" t="s">
        <v>14</v>
      </c>
      <c r="R2886">
        <f>P2886 * _xll.XLOOKUP(Q2886,CALCULATION!$A$15:$A$17, CALCULATION!$B$15:$B$17 )</f>
        <v>600</v>
      </c>
      <c r="S2886" s="5">
        <f>O2886*P2886*_xll.XLOOKUP(Q2886,CALCULATION!$A$15:$A$17, CALCULATION!$B$15:$B$17)</f>
        <v>17879.52</v>
      </c>
      <c r="T2886">
        <v>300</v>
      </c>
      <c r="U2886" t="s">
        <v>14</v>
      </c>
      <c r="V2886">
        <f>T2886 * _xll.XLOOKUP(U2886,CALCULATION!$A$15:$A$17, CALCULATION!$B$15:$B$17 )</f>
        <v>300</v>
      </c>
      <c r="W2886" s="5">
        <f>O2886*T2886*_xll.XLOOKUP(U2886,CALCULATION!$A$15:$A$17, CALCULATION!$B$15:$B$17)</f>
        <v>8939.76</v>
      </c>
      <c r="X2886" s="5">
        <f>WORKSHEET[[#This Row],[Clients Total Cost]] / WORKSHEET[[#This Row],[Clients Rate per T2 (USD)]]</f>
        <v>29.799199999999999</v>
      </c>
      <c r="Y2886" s="5">
        <f>WORKSHEET[[#This Row],[Clients Rate per T2 (USD)]] - WORKSHEET[[#This Row],[Supplier Rate Per t2 (USD)]]</f>
        <v>300</v>
      </c>
      <c r="Z2886" s="5">
        <f>WORKSHEET[[#This Row],[Profit Per T]] * WORKSHEET[[#This Row],[Weight]]</f>
        <v>8939.76</v>
      </c>
      <c r="AA2886">
        <v>1</v>
      </c>
      <c r="AB2886" s="1">
        <v>3.75</v>
      </c>
      <c r="AC2886" s="1">
        <v>2.5</v>
      </c>
      <c r="AD2886" s="1">
        <v>3.125</v>
      </c>
      <c r="AE2886" s="1">
        <f>WORKSHEET[[#This Row],[Delay at toll gate in days]] +WORKSHEET[[#This Row],[Delay at workshop in days]] +WORKSHEET[[#This Row],[Delay at border in days]]</f>
        <v>9.375</v>
      </c>
    </row>
    <row r="2887" spans="1:31" x14ac:dyDescent="0.35">
      <c r="A2887" t="s">
        <v>2908</v>
      </c>
      <c r="B2887" t="s">
        <v>10</v>
      </c>
      <c r="C2887" t="s">
        <v>68</v>
      </c>
      <c r="D2887" t="s">
        <v>3611</v>
      </c>
      <c r="E2887" t="s">
        <v>3617</v>
      </c>
      <c r="F2887" t="str">
        <f>WORKSHEET[[#This Row],[Depart From]]&amp;"-"&amp;WORKSHEET[[#This Row],[Arrive To]]</f>
        <v>Mogadishu-Lagos</v>
      </c>
      <c r="G2887" s="2">
        <v>44764</v>
      </c>
      <c r="H2887" s="2">
        <v>44791</v>
      </c>
      <c r="I2887" s="2" t="str">
        <f t="shared" si="45"/>
        <v>Delivered</v>
      </c>
      <c r="J2887" s="2" t="str">
        <f>TEXT(WORKSHEET[[#This Row],[Offloading Date]], "mmm")</f>
        <v>Aug</v>
      </c>
      <c r="K2887" s="2" t="str">
        <f>IF(OR(WORKSHEET[[#This Row],[Year]]="", ISBLANK(WORKSHEET[[#This Row],[Year]]), WORKSHEET[[#This Row],[Year]]="null"), "Exclude", "Include")</f>
        <v>Include</v>
      </c>
      <c r="L2887" t="s">
        <v>12</v>
      </c>
      <c r="M2887" t="s">
        <v>12</v>
      </c>
      <c r="N2887" t="s">
        <v>13</v>
      </c>
      <c r="O2887">
        <v>28.1312</v>
      </c>
      <c r="P2887">
        <v>600</v>
      </c>
      <c r="Q2887" t="s">
        <v>14</v>
      </c>
      <c r="R2887">
        <f>P2887 * _xll.XLOOKUP(Q2887,CALCULATION!$A$15:$A$17, CALCULATION!$B$15:$B$17 )</f>
        <v>600</v>
      </c>
      <c r="S2887" s="5">
        <f>O2887*P2887*_xll.XLOOKUP(Q2887,CALCULATION!$A$15:$A$17, CALCULATION!$B$15:$B$17)</f>
        <v>16878.72</v>
      </c>
      <c r="T2887">
        <v>300</v>
      </c>
      <c r="U2887" t="s">
        <v>14</v>
      </c>
      <c r="V2887">
        <f>T2887 * _xll.XLOOKUP(U2887,CALCULATION!$A$15:$A$17, CALCULATION!$B$15:$B$17 )</f>
        <v>300</v>
      </c>
      <c r="W2887" s="5">
        <f>O2887*T2887*_xll.XLOOKUP(U2887,CALCULATION!$A$15:$A$17, CALCULATION!$B$15:$B$17)</f>
        <v>8439.36</v>
      </c>
      <c r="X2887" s="5">
        <f>WORKSHEET[[#This Row],[Clients Total Cost]] / WORKSHEET[[#This Row],[Clients Rate per T2 (USD)]]</f>
        <v>28.131200000000003</v>
      </c>
      <c r="Y2887" s="5">
        <f>WORKSHEET[[#This Row],[Clients Rate per T2 (USD)]] - WORKSHEET[[#This Row],[Supplier Rate Per t2 (USD)]]</f>
        <v>300</v>
      </c>
      <c r="Z2887" s="5">
        <f>WORKSHEET[[#This Row],[Profit Per T]] * WORKSHEET[[#This Row],[Weight]]</f>
        <v>8439.36</v>
      </c>
      <c r="AA2887">
        <v>1</v>
      </c>
      <c r="AB2887" s="1">
        <v>4.05</v>
      </c>
      <c r="AC2887" s="1">
        <v>2.7</v>
      </c>
      <c r="AD2887" s="1">
        <v>3.375</v>
      </c>
      <c r="AE2887" s="1">
        <f>WORKSHEET[[#This Row],[Delay at toll gate in days]] +WORKSHEET[[#This Row],[Delay at workshop in days]] +WORKSHEET[[#This Row],[Delay at border in days]]</f>
        <v>10.125</v>
      </c>
    </row>
    <row r="2888" spans="1:31" x14ac:dyDescent="0.35">
      <c r="A2888" t="s">
        <v>2909</v>
      </c>
      <c r="B2888" t="s">
        <v>10</v>
      </c>
      <c r="C2888" t="s">
        <v>68</v>
      </c>
      <c r="D2888" t="s">
        <v>3619</v>
      </c>
      <c r="E2888" t="s">
        <v>3614</v>
      </c>
      <c r="F2888" t="str">
        <f>WORKSHEET[[#This Row],[Depart From]]&amp;"-"&amp;WORKSHEET[[#This Row],[Arrive To]]</f>
        <v>Addis Ababa-Alger</v>
      </c>
      <c r="G2888" s="2">
        <v>44764</v>
      </c>
      <c r="H2888" s="2">
        <v>44787</v>
      </c>
      <c r="I2888" s="2" t="str">
        <f t="shared" si="45"/>
        <v>Delivered</v>
      </c>
      <c r="J2888" s="2" t="str">
        <f>TEXT(WORKSHEET[[#This Row],[Offloading Date]], "mmm")</f>
        <v>Aug</v>
      </c>
      <c r="K2888" s="2" t="str">
        <f>IF(OR(WORKSHEET[[#This Row],[Year]]="", ISBLANK(WORKSHEET[[#This Row],[Year]]), WORKSHEET[[#This Row],[Year]]="null"), "Exclude", "Include")</f>
        <v>Include</v>
      </c>
      <c r="L2888" t="s">
        <v>12</v>
      </c>
      <c r="M2888" t="s">
        <v>12</v>
      </c>
      <c r="N2888" t="s">
        <v>13</v>
      </c>
      <c r="O2888">
        <v>30.183199999999999</v>
      </c>
      <c r="P2888">
        <v>600</v>
      </c>
      <c r="Q2888" t="s">
        <v>14</v>
      </c>
      <c r="R2888">
        <f>P2888 * _xll.XLOOKUP(Q2888,CALCULATION!$A$15:$A$17, CALCULATION!$B$15:$B$17 )</f>
        <v>600</v>
      </c>
      <c r="S2888" s="5">
        <f>O2888*P2888*_xll.XLOOKUP(Q2888,CALCULATION!$A$15:$A$17, CALCULATION!$B$15:$B$17)</f>
        <v>18109.919999999998</v>
      </c>
      <c r="T2888">
        <v>300</v>
      </c>
      <c r="U2888" t="s">
        <v>14</v>
      </c>
      <c r="V2888">
        <f>T2888 * _xll.XLOOKUP(U2888,CALCULATION!$A$15:$A$17, CALCULATION!$B$15:$B$17 )</f>
        <v>300</v>
      </c>
      <c r="W2888" s="5">
        <f>O2888*T2888*_xll.XLOOKUP(U2888,CALCULATION!$A$15:$A$17, CALCULATION!$B$15:$B$17)</f>
        <v>9054.9599999999991</v>
      </c>
      <c r="X2888" s="5">
        <f>WORKSHEET[[#This Row],[Clients Total Cost]] / WORKSHEET[[#This Row],[Clients Rate per T2 (USD)]]</f>
        <v>30.183199999999996</v>
      </c>
      <c r="Y2888" s="5">
        <f>WORKSHEET[[#This Row],[Clients Rate per T2 (USD)]] - WORKSHEET[[#This Row],[Supplier Rate Per t2 (USD)]]</f>
        <v>300</v>
      </c>
      <c r="Z2888" s="5">
        <f>WORKSHEET[[#This Row],[Profit Per T]] * WORKSHEET[[#This Row],[Weight]]</f>
        <v>9054.9599999999991</v>
      </c>
      <c r="AA2888">
        <v>1</v>
      </c>
      <c r="AB2888" s="1">
        <v>3.4499999999999997</v>
      </c>
      <c r="AC2888" s="1">
        <v>2.3000000000000003</v>
      </c>
      <c r="AD2888" s="1">
        <v>2.875</v>
      </c>
      <c r="AE2888" s="1">
        <f>WORKSHEET[[#This Row],[Delay at toll gate in days]] +WORKSHEET[[#This Row],[Delay at workshop in days]] +WORKSHEET[[#This Row],[Delay at border in days]]</f>
        <v>8.625</v>
      </c>
    </row>
    <row r="2889" spans="1:31" x14ac:dyDescent="0.35">
      <c r="A2889" t="s">
        <v>2910</v>
      </c>
      <c r="B2889" t="s">
        <v>10</v>
      </c>
      <c r="C2889" t="s">
        <v>68</v>
      </c>
      <c r="D2889" t="s">
        <v>3611</v>
      </c>
      <c r="E2889" t="s">
        <v>3613</v>
      </c>
      <c r="F2889" t="str">
        <f>WORKSHEET[[#This Row],[Depart From]]&amp;"-"&amp;WORKSHEET[[#This Row],[Arrive To]]</f>
        <v>Mogadishu-Sanaa</v>
      </c>
      <c r="G2889" s="2">
        <v>44766</v>
      </c>
      <c r="H2889" s="2">
        <v>44793</v>
      </c>
      <c r="I2889" s="2" t="str">
        <f t="shared" si="45"/>
        <v>Delivered</v>
      </c>
      <c r="J2889" s="2" t="str">
        <f>TEXT(WORKSHEET[[#This Row],[Offloading Date]], "mmm")</f>
        <v>Aug</v>
      </c>
      <c r="K2889" s="2" t="str">
        <f>IF(OR(WORKSHEET[[#This Row],[Year]]="", ISBLANK(WORKSHEET[[#This Row],[Year]]), WORKSHEET[[#This Row],[Year]]="null"), "Exclude", "Include")</f>
        <v>Include</v>
      </c>
      <c r="L2889" t="s">
        <v>12</v>
      </c>
      <c r="M2889" t="s">
        <v>12</v>
      </c>
      <c r="N2889" t="s">
        <v>13</v>
      </c>
      <c r="O2889">
        <v>27.402000000000001</v>
      </c>
      <c r="P2889">
        <v>600</v>
      </c>
      <c r="Q2889" t="s">
        <v>14</v>
      </c>
      <c r="R2889">
        <f>P2889 * _xll.XLOOKUP(Q2889,CALCULATION!$A$15:$A$17, CALCULATION!$B$15:$B$17 )</f>
        <v>600</v>
      </c>
      <c r="S2889" s="5">
        <f>O2889*P2889*_xll.XLOOKUP(Q2889,CALCULATION!$A$15:$A$17, CALCULATION!$B$15:$B$17)</f>
        <v>16441.2</v>
      </c>
      <c r="T2889">
        <v>300</v>
      </c>
      <c r="U2889" t="s">
        <v>14</v>
      </c>
      <c r="V2889">
        <f>T2889 * _xll.XLOOKUP(U2889,CALCULATION!$A$15:$A$17, CALCULATION!$B$15:$B$17 )</f>
        <v>300</v>
      </c>
      <c r="W2889" s="5">
        <f>O2889*T2889*_xll.XLOOKUP(U2889,CALCULATION!$A$15:$A$17, CALCULATION!$B$15:$B$17)</f>
        <v>8220.6</v>
      </c>
      <c r="X2889" s="5">
        <f>WORKSHEET[[#This Row],[Clients Total Cost]] / WORKSHEET[[#This Row],[Clients Rate per T2 (USD)]]</f>
        <v>27.402000000000001</v>
      </c>
      <c r="Y2889" s="5">
        <f>WORKSHEET[[#This Row],[Clients Rate per T2 (USD)]] - WORKSHEET[[#This Row],[Supplier Rate Per t2 (USD)]]</f>
        <v>300</v>
      </c>
      <c r="Z2889" s="5">
        <f>WORKSHEET[[#This Row],[Profit Per T]] * WORKSHEET[[#This Row],[Weight]]</f>
        <v>8220.6</v>
      </c>
      <c r="AA2889">
        <v>0</v>
      </c>
      <c r="AB2889" s="1">
        <v>4.05</v>
      </c>
      <c r="AC2889" s="1">
        <v>2.7</v>
      </c>
      <c r="AD2889" s="1">
        <v>3.375</v>
      </c>
      <c r="AE2889" s="1">
        <f>WORKSHEET[[#This Row],[Delay at toll gate in days]] +WORKSHEET[[#This Row],[Delay at workshop in days]] +WORKSHEET[[#This Row],[Delay at border in days]]</f>
        <v>10.125</v>
      </c>
    </row>
    <row r="2890" spans="1:31" x14ac:dyDescent="0.35">
      <c r="A2890" t="s">
        <v>2911</v>
      </c>
      <c r="B2890" t="s">
        <v>10</v>
      </c>
      <c r="C2890" t="s">
        <v>68</v>
      </c>
      <c r="D2890" t="s">
        <v>3611</v>
      </c>
      <c r="E2890" t="s">
        <v>3614</v>
      </c>
      <c r="F2890" t="str">
        <f>WORKSHEET[[#This Row],[Depart From]]&amp;"-"&amp;WORKSHEET[[#This Row],[Arrive To]]</f>
        <v>Mogadishu-Alger</v>
      </c>
      <c r="G2890" s="2">
        <v>44765</v>
      </c>
      <c r="H2890" s="2">
        <v>44787</v>
      </c>
      <c r="I2890" s="2" t="str">
        <f t="shared" si="45"/>
        <v>Delivered</v>
      </c>
      <c r="J2890" s="2" t="str">
        <f>TEXT(WORKSHEET[[#This Row],[Offloading Date]], "mmm")</f>
        <v>Aug</v>
      </c>
      <c r="K2890" s="2" t="str">
        <f>IF(OR(WORKSHEET[[#This Row],[Year]]="", ISBLANK(WORKSHEET[[#This Row],[Year]]), WORKSHEET[[#This Row],[Year]]="null"), "Exclude", "Include")</f>
        <v>Include</v>
      </c>
      <c r="L2890" t="s">
        <v>12</v>
      </c>
      <c r="M2890" t="s">
        <v>12</v>
      </c>
      <c r="N2890" t="s">
        <v>13</v>
      </c>
      <c r="O2890">
        <v>15.135</v>
      </c>
      <c r="P2890">
        <v>600</v>
      </c>
      <c r="Q2890" t="s">
        <v>14</v>
      </c>
      <c r="R2890">
        <f>P2890 * _xll.XLOOKUP(Q2890,CALCULATION!$A$15:$A$17, CALCULATION!$B$15:$B$17 )</f>
        <v>600</v>
      </c>
      <c r="S2890" s="5">
        <f>O2890*P2890*_xll.XLOOKUP(Q2890,CALCULATION!$A$15:$A$17, CALCULATION!$B$15:$B$17)</f>
        <v>9081</v>
      </c>
      <c r="T2890">
        <v>300</v>
      </c>
      <c r="U2890" t="s">
        <v>14</v>
      </c>
      <c r="V2890">
        <f>T2890 * _xll.XLOOKUP(U2890,CALCULATION!$A$15:$A$17, CALCULATION!$B$15:$B$17 )</f>
        <v>300</v>
      </c>
      <c r="W2890" s="5">
        <f>O2890*T2890*_xll.XLOOKUP(U2890,CALCULATION!$A$15:$A$17, CALCULATION!$B$15:$B$17)</f>
        <v>4540.5</v>
      </c>
      <c r="X2890" s="5">
        <f>WORKSHEET[[#This Row],[Clients Total Cost]] / WORKSHEET[[#This Row],[Clients Rate per T2 (USD)]]</f>
        <v>15.135</v>
      </c>
      <c r="Y2890" s="5">
        <f>WORKSHEET[[#This Row],[Clients Rate per T2 (USD)]] - WORKSHEET[[#This Row],[Supplier Rate Per t2 (USD)]]</f>
        <v>300</v>
      </c>
      <c r="Z2890" s="5">
        <f>WORKSHEET[[#This Row],[Profit Per T]] * WORKSHEET[[#This Row],[Weight]]</f>
        <v>4540.5</v>
      </c>
      <c r="AA2890">
        <v>1</v>
      </c>
      <c r="AB2890" s="1">
        <v>3.3</v>
      </c>
      <c r="AC2890" s="1">
        <v>2.2000000000000002</v>
      </c>
      <c r="AD2890" s="1">
        <v>2.75</v>
      </c>
      <c r="AE2890" s="1">
        <f>WORKSHEET[[#This Row],[Delay at toll gate in days]] +WORKSHEET[[#This Row],[Delay at workshop in days]] +WORKSHEET[[#This Row],[Delay at border in days]]</f>
        <v>8.25</v>
      </c>
    </row>
    <row r="2891" spans="1:31" x14ac:dyDescent="0.35">
      <c r="A2891" t="s">
        <v>2912</v>
      </c>
      <c r="B2891" t="s">
        <v>10</v>
      </c>
      <c r="C2891" t="s">
        <v>68</v>
      </c>
      <c r="D2891" t="s">
        <v>3615</v>
      </c>
      <c r="E2891" t="s">
        <v>3612</v>
      </c>
      <c r="F2891" t="str">
        <f>WORKSHEET[[#This Row],[Depart From]]&amp;"-"&amp;WORKSHEET[[#This Row],[Arrive To]]</f>
        <v>Mombasa-Victoria</v>
      </c>
      <c r="G2891" s="2">
        <v>44770</v>
      </c>
      <c r="H2891" s="2">
        <v>44796</v>
      </c>
      <c r="I2891" s="2" t="str">
        <f t="shared" si="45"/>
        <v>Delivered</v>
      </c>
      <c r="J2891" s="2" t="str">
        <f>TEXT(WORKSHEET[[#This Row],[Offloading Date]], "mmm")</f>
        <v>Aug</v>
      </c>
      <c r="K2891" s="2" t="str">
        <f>IF(OR(WORKSHEET[[#This Row],[Year]]="", ISBLANK(WORKSHEET[[#This Row],[Year]]), WORKSHEET[[#This Row],[Year]]="null"), "Exclude", "Include")</f>
        <v>Include</v>
      </c>
      <c r="L2891" t="s">
        <v>12</v>
      </c>
      <c r="M2891" t="s">
        <v>12</v>
      </c>
      <c r="N2891" t="s">
        <v>13</v>
      </c>
      <c r="O2891">
        <v>26.42</v>
      </c>
      <c r="P2891">
        <v>600</v>
      </c>
      <c r="Q2891" t="s">
        <v>14</v>
      </c>
      <c r="R2891">
        <f>P2891 * _xll.XLOOKUP(Q2891,CALCULATION!$A$15:$A$17, CALCULATION!$B$15:$B$17 )</f>
        <v>600</v>
      </c>
      <c r="S2891" s="5">
        <f>O2891*P2891*_xll.XLOOKUP(Q2891,CALCULATION!$A$15:$A$17, CALCULATION!$B$15:$B$17)</f>
        <v>15852.000000000002</v>
      </c>
      <c r="T2891">
        <v>300</v>
      </c>
      <c r="U2891" t="s">
        <v>14</v>
      </c>
      <c r="V2891">
        <f>T2891 * _xll.XLOOKUP(U2891,CALCULATION!$A$15:$A$17, CALCULATION!$B$15:$B$17 )</f>
        <v>300</v>
      </c>
      <c r="W2891" s="5">
        <f>O2891*T2891*_xll.XLOOKUP(U2891,CALCULATION!$A$15:$A$17, CALCULATION!$B$15:$B$17)</f>
        <v>7926.0000000000009</v>
      </c>
      <c r="X2891" s="5">
        <f>WORKSHEET[[#This Row],[Clients Total Cost]] / WORKSHEET[[#This Row],[Clients Rate per T2 (USD)]]</f>
        <v>26.42</v>
      </c>
      <c r="Y2891" s="5">
        <f>WORKSHEET[[#This Row],[Clients Rate per T2 (USD)]] - WORKSHEET[[#This Row],[Supplier Rate Per t2 (USD)]]</f>
        <v>300</v>
      </c>
      <c r="Z2891" s="5">
        <f>WORKSHEET[[#This Row],[Profit Per T]] * WORKSHEET[[#This Row],[Weight]]</f>
        <v>7926.0000000000009</v>
      </c>
      <c r="AA2891">
        <v>0</v>
      </c>
      <c r="AB2891" s="1">
        <v>3.9</v>
      </c>
      <c r="AC2891" s="1">
        <v>2.6</v>
      </c>
      <c r="AD2891" s="1">
        <v>3.25</v>
      </c>
      <c r="AE2891" s="1">
        <f>WORKSHEET[[#This Row],[Delay at toll gate in days]] +WORKSHEET[[#This Row],[Delay at workshop in days]] +WORKSHEET[[#This Row],[Delay at border in days]]</f>
        <v>9.75</v>
      </c>
    </row>
    <row r="2892" spans="1:31" x14ac:dyDescent="0.35">
      <c r="A2892" t="s">
        <v>2913</v>
      </c>
      <c r="B2892" t="s">
        <v>10</v>
      </c>
      <c r="C2892" t="s">
        <v>68</v>
      </c>
      <c r="D2892" t="s">
        <v>3620</v>
      </c>
      <c r="E2892" t="s">
        <v>3613</v>
      </c>
      <c r="F2892" t="str">
        <f>WORKSHEET[[#This Row],[Depart From]]&amp;"-"&amp;WORKSHEET[[#This Row],[Arrive To]]</f>
        <v>Zanzibar-Sanaa</v>
      </c>
      <c r="G2892" s="2">
        <v>44762</v>
      </c>
      <c r="H2892" s="2">
        <v>44789</v>
      </c>
      <c r="I2892" s="2" t="str">
        <f t="shared" si="45"/>
        <v>Delivered</v>
      </c>
      <c r="J2892" s="2" t="str">
        <f>TEXT(WORKSHEET[[#This Row],[Offloading Date]], "mmm")</f>
        <v>Aug</v>
      </c>
      <c r="K2892" s="2" t="str">
        <f>IF(OR(WORKSHEET[[#This Row],[Year]]="", ISBLANK(WORKSHEET[[#This Row],[Year]]), WORKSHEET[[#This Row],[Year]]="null"), "Exclude", "Include")</f>
        <v>Include</v>
      </c>
      <c r="L2892" t="s">
        <v>12</v>
      </c>
      <c r="M2892" t="s">
        <v>12</v>
      </c>
      <c r="N2892" t="s">
        <v>13</v>
      </c>
      <c r="O2892">
        <v>26.685500000000001</v>
      </c>
      <c r="P2892">
        <v>600</v>
      </c>
      <c r="Q2892" t="s">
        <v>14</v>
      </c>
      <c r="R2892">
        <f>P2892 * _xll.XLOOKUP(Q2892,CALCULATION!$A$15:$A$17, CALCULATION!$B$15:$B$17 )</f>
        <v>600</v>
      </c>
      <c r="S2892" s="5">
        <f>O2892*P2892*_xll.XLOOKUP(Q2892,CALCULATION!$A$15:$A$17, CALCULATION!$B$15:$B$17)</f>
        <v>16011.300000000001</v>
      </c>
      <c r="T2892">
        <v>300</v>
      </c>
      <c r="U2892" t="s">
        <v>14</v>
      </c>
      <c r="V2892">
        <f>T2892 * _xll.XLOOKUP(U2892,CALCULATION!$A$15:$A$17, CALCULATION!$B$15:$B$17 )</f>
        <v>300</v>
      </c>
      <c r="W2892" s="5">
        <f>O2892*T2892*_xll.XLOOKUP(U2892,CALCULATION!$A$15:$A$17, CALCULATION!$B$15:$B$17)</f>
        <v>8005.6500000000005</v>
      </c>
      <c r="X2892" s="5">
        <f>WORKSHEET[[#This Row],[Clients Total Cost]] / WORKSHEET[[#This Row],[Clients Rate per T2 (USD)]]</f>
        <v>26.685500000000001</v>
      </c>
      <c r="Y2892" s="5">
        <f>WORKSHEET[[#This Row],[Clients Rate per T2 (USD)]] - WORKSHEET[[#This Row],[Supplier Rate Per t2 (USD)]]</f>
        <v>300</v>
      </c>
      <c r="Z2892" s="5">
        <f>WORKSHEET[[#This Row],[Profit Per T]] * WORKSHEET[[#This Row],[Weight]]</f>
        <v>8005.6500000000005</v>
      </c>
      <c r="AA2892">
        <v>1</v>
      </c>
      <c r="AB2892" s="1">
        <v>4.05</v>
      </c>
      <c r="AC2892" s="1">
        <v>2.7</v>
      </c>
      <c r="AD2892" s="1">
        <v>3.375</v>
      </c>
      <c r="AE2892" s="1">
        <f>WORKSHEET[[#This Row],[Delay at toll gate in days]] +WORKSHEET[[#This Row],[Delay at workshop in days]] +WORKSHEET[[#This Row],[Delay at border in days]]</f>
        <v>10.125</v>
      </c>
    </row>
    <row r="2893" spans="1:31" x14ac:dyDescent="0.35">
      <c r="A2893" t="s">
        <v>2914</v>
      </c>
      <c r="B2893" t="s">
        <v>10</v>
      </c>
      <c r="C2893" t="s">
        <v>68</v>
      </c>
      <c r="D2893" t="s">
        <v>3619</v>
      </c>
      <c r="E2893" t="s">
        <v>3614</v>
      </c>
      <c r="F2893" t="str">
        <f>WORKSHEET[[#This Row],[Depart From]]&amp;"-"&amp;WORKSHEET[[#This Row],[Arrive To]]</f>
        <v>Addis Ababa-Alger</v>
      </c>
      <c r="G2893" s="2">
        <v>44764</v>
      </c>
      <c r="H2893" s="2">
        <v>44787</v>
      </c>
      <c r="I2893" s="2" t="str">
        <f t="shared" si="45"/>
        <v>Delivered</v>
      </c>
      <c r="J2893" s="2" t="str">
        <f>TEXT(WORKSHEET[[#This Row],[Offloading Date]], "mmm")</f>
        <v>Aug</v>
      </c>
      <c r="K2893" s="2" t="str">
        <f>IF(OR(WORKSHEET[[#This Row],[Year]]="", ISBLANK(WORKSHEET[[#This Row],[Year]]), WORKSHEET[[#This Row],[Year]]="null"), "Exclude", "Include")</f>
        <v>Include</v>
      </c>
      <c r="L2893" t="s">
        <v>12</v>
      </c>
      <c r="M2893" t="s">
        <v>12</v>
      </c>
      <c r="N2893" t="s">
        <v>13</v>
      </c>
      <c r="O2893">
        <v>29.1784</v>
      </c>
      <c r="P2893">
        <v>600</v>
      </c>
      <c r="Q2893" t="s">
        <v>14</v>
      </c>
      <c r="R2893">
        <f>P2893 * _xll.XLOOKUP(Q2893,CALCULATION!$A$15:$A$17, CALCULATION!$B$15:$B$17 )</f>
        <v>600</v>
      </c>
      <c r="S2893" s="5">
        <f>O2893*P2893*_xll.XLOOKUP(Q2893,CALCULATION!$A$15:$A$17, CALCULATION!$B$15:$B$17)</f>
        <v>17507.04</v>
      </c>
      <c r="T2893">
        <v>300</v>
      </c>
      <c r="U2893" t="s">
        <v>14</v>
      </c>
      <c r="V2893">
        <f>T2893 * _xll.XLOOKUP(U2893,CALCULATION!$A$15:$A$17, CALCULATION!$B$15:$B$17 )</f>
        <v>300</v>
      </c>
      <c r="W2893" s="5">
        <f>O2893*T2893*_xll.XLOOKUP(U2893,CALCULATION!$A$15:$A$17, CALCULATION!$B$15:$B$17)</f>
        <v>8753.52</v>
      </c>
      <c r="X2893" s="5">
        <f>WORKSHEET[[#This Row],[Clients Total Cost]] / WORKSHEET[[#This Row],[Clients Rate per T2 (USD)]]</f>
        <v>29.1784</v>
      </c>
      <c r="Y2893" s="5">
        <f>WORKSHEET[[#This Row],[Clients Rate per T2 (USD)]] - WORKSHEET[[#This Row],[Supplier Rate Per t2 (USD)]]</f>
        <v>300</v>
      </c>
      <c r="Z2893" s="5">
        <f>WORKSHEET[[#This Row],[Profit Per T]] * WORKSHEET[[#This Row],[Weight]]</f>
        <v>8753.52</v>
      </c>
      <c r="AA2893">
        <v>1</v>
      </c>
      <c r="AB2893" s="1">
        <v>3.4499999999999997</v>
      </c>
      <c r="AC2893" s="1">
        <v>2.3000000000000003</v>
      </c>
      <c r="AD2893" s="1">
        <v>2.875</v>
      </c>
      <c r="AE2893" s="1">
        <f>WORKSHEET[[#This Row],[Delay at toll gate in days]] +WORKSHEET[[#This Row],[Delay at workshop in days]] +WORKSHEET[[#This Row],[Delay at border in days]]</f>
        <v>8.625</v>
      </c>
    </row>
    <row r="2894" spans="1:31" x14ac:dyDescent="0.35">
      <c r="A2894" t="s">
        <v>2915</v>
      </c>
      <c r="B2894" t="s">
        <v>10</v>
      </c>
      <c r="C2894" t="s">
        <v>68</v>
      </c>
      <c r="D2894" t="s">
        <v>3619</v>
      </c>
      <c r="E2894" t="s">
        <v>3618</v>
      </c>
      <c r="F2894" t="str">
        <f>WORKSHEET[[#This Row],[Depart From]]&amp;"-"&amp;WORKSHEET[[#This Row],[Arrive To]]</f>
        <v>Addis Ababa-Tripoli</v>
      </c>
      <c r="G2894" s="2">
        <v>44764</v>
      </c>
      <c r="H2894" s="2">
        <v>44789</v>
      </c>
      <c r="I2894" s="2" t="str">
        <f t="shared" si="45"/>
        <v>Delivered</v>
      </c>
      <c r="J2894" s="2" t="str">
        <f>TEXT(WORKSHEET[[#This Row],[Offloading Date]], "mmm")</f>
        <v>Aug</v>
      </c>
      <c r="K2894" s="2" t="str">
        <f>IF(OR(WORKSHEET[[#This Row],[Year]]="", ISBLANK(WORKSHEET[[#This Row],[Year]]), WORKSHEET[[#This Row],[Year]]="null"), "Exclude", "Include")</f>
        <v>Include</v>
      </c>
      <c r="L2894" t="s">
        <v>12</v>
      </c>
      <c r="M2894" t="s">
        <v>12</v>
      </c>
      <c r="N2894" t="s">
        <v>13</v>
      </c>
      <c r="O2894">
        <v>28.655200000000001</v>
      </c>
      <c r="P2894">
        <v>600</v>
      </c>
      <c r="Q2894" t="s">
        <v>14</v>
      </c>
      <c r="R2894">
        <f>P2894 * _xll.XLOOKUP(Q2894,CALCULATION!$A$15:$A$17, CALCULATION!$B$15:$B$17 )</f>
        <v>600</v>
      </c>
      <c r="S2894" s="5">
        <f>O2894*P2894*_xll.XLOOKUP(Q2894,CALCULATION!$A$15:$A$17, CALCULATION!$B$15:$B$17)</f>
        <v>17193.12</v>
      </c>
      <c r="T2894">
        <v>300</v>
      </c>
      <c r="U2894" t="s">
        <v>14</v>
      </c>
      <c r="V2894">
        <f>T2894 * _xll.XLOOKUP(U2894,CALCULATION!$A$15:$A$17, CALCULATION!$B$15:$B$17 )</f>
        <v>300</v>
      </c>
      <c r="W2894" s="5">
        <f>O2894*T2894*_xll.XLOOKUP(U2894,CALCULATION!$A$15:$A$17, CALCULATION!$B$15:$B$17)</f>
        <v>8596.56</v>
      </c>
      <c r="X2894" s="5">
        <f>WORKSHEET[[#This Row],[Clients Total Cost]] / WORKSHEET[[#This Row],[Clients Rate per T2 (USD)]]</f>
        <v>28.655199999999997</v>
      </c>
      <c r="Y2894" s="5">
        <f>WORKSHEET[[#This Row],[Clients Rate per T2 (USD)]] - WORKSHEET[[#This Row],[Supplier Rate Per t2 (USD)]]</f>
        <v>300</v>
      </c>
      <c r="Z2894" s="5">
        <f>WORKSHEET[[#This Row],[Profit Per T]] * WORKSHEET[[#This Row],[Weight]]</f>
        <v>8596.56</v>
      </c>
      <c r="AA2894">
        <v>1</v>
      </c>
      <c r="AB2894" s="1">
        <v>3.75</v>
      </c>
      <c r="AC2894" s="1">
        <v>2.5</v>
      </c>
      <c r="AD2894" s="1">
        <v>3.125</v>
      </c>
      <c r="AE2894" s="1">
        <f>WORKSHEET[[#This Row],[Delay at toll gate in days]] +WORKSHEET[[#This Row],[Delay at workshop in days]] +WORKSHEET[[#This Row],[Delay at border in days]]</f>
        <v>9.375</v>
      </c>
    </row>
    <row r="2895" spans="1:31" x14ac:dyDescent="0.35">
      <c r="A2895" t="s">
        <v>2916</v>
      </c>
      <c r="B2895" t="s">
        <v>10</v>
      </c>
      <c r="C2895" t="s">
        <v>68</v>
      </c>
      <c r="D2895" t="s">
        <v>3620</v>
      </c>
      <c r="E2895" t="s">
        <v>3618</v>
      </c>
      <c r="F2895" t="str">
        <f>WORKSHEET[[#This Row],[Depart From]]&amp;"-"&amp;WORKSHEET[[#This Row],[Arrive To]]</f>
        <v>Zanzibar-Tripoli</v>
      </c>
      <c r="G2895" s="2">
        <v>44758</v>
      </c>
      <c r="H2895" s="2">
        <v>44779</v>
      </c>
      <c r="I2895" s="2" t="str">
        <f t="shared" si="45"/>
        <v>Delivered</v>
      </c>
      <c r="J2895" s="2" t="str">
        <f>TEXT(WORKSHEET[[#This Row],[Offloading Date]], "mmm")</f>
        <v>Aug</v>
      </c>
      <c r="K2895" s="2" t="str">
        <f>IF(OR(WORKSHEET[[#This Row],[Year]]="", ISBLANK(WORKSHEET[[#This Row],[Year]]), WORKSHEET[[#This Row],[Year]]="null"), "Exclude", "Include")</f>
        <v>Include</v>
      </c>
      <c r="L2895" t="s">
        <v>12</v>
      </c>
      <c r="M2895" t="s">
        <v>12</v>
      </c>
      <c r="N2895" t="s">
        <v>13</v>
      </c>
      <c r="O2895">
        <v>29.52</v>
      </c>
      <c r="P2895">
        <v>600</v>
      </c>
      <c r="Q2895" t="s">
        <v>14</v>
      </c>
      <c r="R2895">
        <f>P2895 * _xll.XLOOKUP(Q2895,CALCULATION!$A$15:$A$17, CALCULATION!$B$15:$B$17 )</f>
        <v>600</v>
      </c>
      <c r="S2895" s="5">
        <f>O2895*P2895*_xll.XLOOKUP(Q2895,CALCULATION!$A$15:$A$17, CALCULATION!$B$15:$B$17)</f>
        <v>17712</v>
      </c>
      <c r="T2895">
        <v>300</v>
      </c>
      <c r="U2895" t="s">
        <v>14</v>
      </c>
      <c r="V2895">
        <f>T2895 * _xll.XLOOKUP(U2895,CALCULATION!$A$15:$A$17, CALCULATION!$B$15:$B$17 )</f>
        <v>300</v>
      </c>
      <c r="W2895" s="5">
        <f>O2895*T2895*_xll.XLOOKUP(U2895,CALCULATION!$A$15:$A$17, CALCULATION!$B$15:$B$17)</f>
        <v>8856</v>
      </c>
      <c r="X2895" s="5">
        <f>WORKSHEET[[#This Row],[Clients Total Cost]] / WORKSHEET[[#This Row],[Clients Rate per T2 (USD)]]</f>
        <v>29.52</v>
      </c>
      <c r="Y2895" s="5">
        <f>WORKSHEET[[#This Row],[Clients Rate per T2 (USD)]] - WORKSHEET[[#This Row],[Supplier Rate Per t2 (USD)]]</f>
        <v>300</v>
      </c>
      <c r="Z2895" s="5">
        <f>WORKSHEET[[#This Row],[Profit Per T]] * WORKSHEET[[#This Row],[Weight]]</f>
        <v>8856</v>
      </c>
      <c r="AA2895">
        <v>1</v>
      </c>
      <c r="AB2895" s="1">
        <v>3.15</v>
      </c>
      <c r="AC2895" s="1">
        <v>2.1</v>
      </c>
      <c r="AD2895" s="1">
        <v>2.625</v>
      </c>
      <c r="AE2895" s="1">
        <f>WORKSHEET[[#This Row],[Delay at toll gate in days]] +WORKSHEET[[#This Row],[Delay at workshop in days]] +WORKSHEET[[#This Row],[Delay at border in days]]</f>
        <v>7.875</v>
      </c>
    </row>
    <row r="2896" spans="1:31" x14ac:dyDescent="0.35">
      <c r="A2896" t="s">
        <v>2917</v>
      </c>
      <c r="B2896" t="s">
        <v>10</v>
      </c>
      <c r="C2896" t="s">
        <v>68</v>
      </c>
      <c r="D2896" t="s">
        <v>3620</v>
      </c>
      <c r="E2896" t="s">
        <v>3617</v>
      </c>
      <c r="F2896" t="str">
        <f>WORKSHEET[[#This Row],[Depart From]]&amp;"-"&amp;WORKSHEET[[#This Row],[Arrive To]]</f>
        <v>Zanzibar-Lagos</v>
      </c>
      <c r="G2896" s="2">
        <v>44762</v>
      </c>
      <c r="H2896" s="2">
        <v>44784</v>
      </c>
      <c r="I2896" s="2" t="str">
        <f t="shared" si="45"/>
        <v>Delivered</v>
      </c>
      <c r="J2896" s="2" t="str">
        <f>TEXT(WORKSHEET[[#This Row],[Offloading Date]], "mmm")</f>
        <v>Aug</v>
      </c>
      <c r="K2896" s="2" t="str">
        <f>IF(OR(WORKSHEET[[#This Row],[Year]]="", ISBLANK(WORKSHEET[[#This Row],[Year]]), WORKSHEET[[#This Row],[Year]]="null"), "Exclude", "Include")</f>
        <v>Include</v>
      </c>
      <c r="L2896" t="s">
        <v>12</v>
      </c>
      <c r="M2896" t="s">
        <v>12</v>
      </c>
      <c r="N2896" t="s">
        <v>13</v>
      </c>
      <c r="O2896">
        <v>27.733599999999999</v>
      </c>
      <c r="P2896">
        <v>600</v>
      </c>
      <c r="Q2896" t="s">
        <v>14</v>
      </c>
      <c r="R2896">
        <f>P2896 * _xll.XLOOKUP(Q2896,CALCULATION!$A$15:$A$17, CALCULATION!$B$15:$B$17 )</f>
        <v>600</v>
      </c>
      <c r="S2896" s="5">
        <f>O2896*P2896*_xll.XLOOKUP(Q2896,CALCULATION!$A$15:$A$17, CALCULATION!$B$15:$B$17)</f>
        <v>16640.16</v>
      </c>
      <c r="T2896">
        <v>300</v>
      </c>
      <c r="U2896" t="s">
        <v>14</v>
      </c>
      <c r="V2896">
        <f>T2896 * _xll.XLOOKUP(U2896,CALCULATION!$A$15:$A$17, CALCULATION!$B$15:$B$17 )</f>
        <v>300</v>
      </c>
      <c r="W2896" s="5">
        <f>O2896*T2896*_xll.XLOOKUP(U2896,CALCULATION!$A$15:$A$17, CALCULATION!$B$15:$B$17)</f>
        <v>8320.08</v>
      </c>
      <c r="X2896" s="5">
        <f>WORKSHEET[[#This Row],[Clients Total Cost]] / WORKSHEET[[#This Row],[Clients Rate per T2 (USD)]]</f>
        <v>27.733599999999999</v>
      </c>
      <c r="Y2896" s="5">
        <f>WORKSHEET[[#This Row],[Clients Rate per T2 (USD)]] - WORKSHEET[[#This Row],[Supplier Rate Per t2 (USD)]]</f>
        <v>300</v>
      </c>
      <c r="Z2896" s="5">
        <f>WORKSHEET[[#This Row],[Profit Per T]] * WORKSHEET[[#This Row],[Weight]]</f>
        <v>8320.08</v>
      </c>
      <c r="AA2896">
        <v>1</v>
      </c>
      <c r="AB2896" s="1">
        <v>3.3</v>
      </c>
      <c r="AC2896" s="1">
        <v>2.2000000000000002</v>
      </c>
      <c r="AD2896" s="1">
        <v>2.75</v>
      </c>
      <c r="AE2896" s="1">
        <f>WORKSHEET[[#This Row],[Delay at toll gate in days]] +WORKSHEET[[#This Row],[Delay at workshop in days]] +WORKSHEET[[#This Row],[Delay at border in days]]</f>
        <v>8.25</v>
      </c>
    </row>
    <row r="2897" spans="1:31" x14ac:dyDescent="0.35">
      <c r="A2897" t="s">
        <v>2918</v>
      </c>
      <c r="B2897" t="s">
        <v>10</v>
      </c>
      <c r="C2897" t="s">
        <v>68</v>
      </c>
      <c r="D2897" t="s">
        <v>3611</v>
      </c>
      <c r="E2897" t="s">
        <v>3612</v>
      </c>
      <c r="F2897" t="str">
        <f>WORKSHEET[[#This Row],[Depart From]]&amp;"-"&amp;WORKSHEET[[#This Row],[Arrive To]]</f>
        <v>Mogadishu-Victoria</v>
      </c>
      <c r="G2897" s="2">
        <v>44769</v>
      </c>
      <c r="H2897" s="2">
        <v>44789</v>
      </c>
      <c r="I2897" s="2" t="str">
        <f t="shared" si="45"/>
        <v>Delivered</v>
      </c>
      <c r="J2897" s="2" t="str">
        <f>TEXT(WORKSHEET[[#This Row],[Offloading Date]], "mmm")</f>
        <v>Aug</v>
      </c>
      <c r="K2897" s="2" t="str">
        <f>IF(OR(WORKSHEET[[#This Row],[Year]]="", ISBLANK(WORKSHEET[[#This Row],[Year]]), WORKSHEET[[#This Row],[Year]]="null"), "Exclude", "Include")</f>
        <v>Include</v>
      </c>
      <c r="L2897" t="s">
        <v>12</v>
      </c>
      <c r="M2897" t="s">
        <v>12</v>
      </c>
      <c r="N2897" t="s">
        <v>13</v>
      </c>
      <c r="O2897">
        <v>30.0824</v>
      </c>
      <c r="P2897">
        <v>600</v>
      </c>
      <c r="Q2897" t="s">
        <v>14</v>
      </c>
      <c r="R2897">
        <f>P2897 * _xll.XLOOKUP(Q2897,CALCULATION!$A$15:$A$17, CALCULATION!$B$15:$B$17 )</f>
        <v>600</v>
      </c>
      <c r="S2897" s="5">
        <f>O2897*P2897*_xll.XLOOKUP(Q2897,CALCULATION!$A$15:$A$17, CALCULATION!$B$15:$B$17)</f>
        <v>18049.439999999999</v>
      </c>
      <c r="T2897">
        <v>300</v>
      </c>
      <c r="U2897" t="s">
        <v>14</v>
      </c>
      <c r="V2897">
        <f>T2897 * _xll.XLOOKUP(U2897,CALCULATION!$A$15:$A$17, CALCULATION!$B$15:$B$17 )</f>
        <v>300</v>
      </c>
      <c r="W2897" s="5">
        <f>O2897*T2897*_xll.XLOOKUP(U2897,CALCULATION!$A$15:$A$17, CALCULATION!$B$15:$B$17)</f>
        <v>9024.7199999999993</v>
      </c>
      <c r="X2897" s="5">
        <f>WORKSHEET[[#This Row],[Clients Total Cost]] / WORKSHEET[[#This Row],[Clients Rate per T2 (USD)]]</f>
        <v>30.082399999999996</v>
      </c>
      <c r="Y2897" s="5">
        <f>WORKSHEET[[#This Row],[Clients Rate per T2 (USD)]] - WORKSHEET[[#This Row],[Supplier Rate Per t2 (USD)]]</f>
        <v>300</v>
      </c>
      <c r="Z2897" s="5">
        <f>WORKSHEET[[#This Row],[Profit Per T]] * WORKSHEET[[#This Row],[Weight]]</f>
        <v>9024.7199999999993</v>
      </c>
      <c r="AA2897">
        <v>1</v>
      </c>
      <c r="AB2897" s="1">
        <v>3</v>
      </c>
      <c r="AC2897" s="1">
        <v>2</v>
      </c>
      <c r="AD2897" s="1">
        <v>2.5</v>
      </c>
      <c r="AE2897" s="1">
        <f>WORKSHEET[[#This Row],[Delay at toll gate in days]] +WORKSHEET[[#This Row],[Delay at workshop in days]] +WORKSHEET[[#This Row],[Delay at border in days]]</f>
        <v>7.5</v>
      </c>
    </row>
    <row r="2898" spans="1:31" x14ac:dyDescent="0.35">
      <c r="A2898" t="s">
        <v>2919</v>
      </c>
      <c r="B2898" t="s">
        <v>10</v>
      </c>
      <c r="C2898" t="s">
        <v>68</v>
      </c>
      <c r="D2898" t="s">
        <v>3615</v>
      </c>
      <c r="E2898" t="s">
        <v>3613</v>
      </c>
      <c r="F2898" t="str">
        <f>WORKSHEET[[#This Row],[Depart From]]&amp;"-"&amp;WORKSHEET[[#This Row],[Arrive To]]</f>
        <v>Mombasa-Sanaa</v>
      </c>
      <c r="G2898" s="2">
        <v>44761</v>
      </c>
      <c r="H2898" s="2">
        <v>44781</v>
      </c>
      <c r="I2898" s="2" t="str">
        <f t="shared" si="45"/>
        <v>Delivered</v>
      </c>
      <c r="J2898" s="2" t="str">
        <f>TEXT(WORKSHEET[[#This Row],[Offloading Date]], "mmm")</f>
        <v>Aug</v>
      </c>
      <c r="K2898" s="2" t="str">
        <f>IF(OR(WORKSHEET[[#This Row],[Year]]="", ISBLANK(WORKSHEET[[#This Row],[Year]]), WORKSHEET[[#This Row],[Year]]="null"), "Exclude", "Include")</f>
        <v>Include</v>
      </c>
      <c r="L2898" t="s">
        <v>12</v>
      </c>
      <c r="M2898" t="s">
        <v>12</v>
      </c>
      <c r="N2898" t="s">
        <v>13</v>
      </c>
      <c r="O2898">
        <v>28.655200000000001</v>
      </c>
      <c r="P2898">
        <v>600</v>
      </c>
      <c r="Q2898" t="s">
        <v>14</v>
      </c>
      <c r="R2898">
        <f>P2898 * _xll.XLOOKUP(Q2898,CALCULATION!$A$15:$A$17, CALCULATION!$B$15:$B$17 )</f>
        <v>600</v>
      </c>
      <c r="S2898" s="5">
        <f>O2898*P2898*_xll.XLOOKUP(Q2898,CALCULATION!$A$15:$A$17, CALCULATION!$B$15:$B$17)</f>
        <v>17193.12</v>
      </c>
      <c r="T2898">
        <v>300</v>
      </c>
      <c r="U2898" t="s">
        <v>14</v>
      </c>
      <c r="V2898">
        <f>T2898 * _xll.XLOOKUP(U2898,CALCULATION!$A$15:$A$17, CALCULATION!$B$15:$B$17 )</f>
        <v>300</v>
      </c>
      <c r="W2898" s="5">
        <f>O2898*T2898*_xll.XLOOKUP(U2898,CALCULATION!$A$15:$A$17, CALCULATION!$B$15:$B$17)</f>
        <v>8596.56</v>
      </c>
      <c r="X2898" s="5">
        <f>WORKSHEET[[#This Row],[Clients Total Cost]] / WORKSHEET[[#This Row],[Clients Rate per T2 (USD)]]</f>
        <v>28.655199999999997</v>
      </c>
      <c r="Y2898" s="5">
        <f>WORKSHEET[[#This Row],[Clients Rate per T2 (USD)]] - WORKSHEET[[#This Row],[Supplier Rate Per t2 (USD)]]</f>
        <v>300</v>
      </c>
      <c r="Z2898" s="5">
        <f>WORKSHEET[[#This Row],[Profit Per T]] * WORKSHEET[[#This Row],[Weight]]</f>
        <v>8596.56</v>
      </c>
      <c r="AA2898">
        <v>1</v>
      </c>
      <c r="AB2898" s="1">
        <v>3</v>
      </c>
      <c r="AC2898" s="1">
        <v>2</v>
      </c>
      <c r="AD2898" s="1">
        <v>2.5</v>
      </c>
      <c r="AE2898" s="1">
        <f>WORKSHEET[[#This Row],[Delay at toll gate in days]] +WORKSHEET[[#This Row],[Delay at workshop in days]] +WORKSHEET[[#This Row],[Delay at border in days]]</f>
        <v>7.5</v>
      </c>
    </row>
    <row r="2899" spans="1:31" x14ac:dyDescent="0.35">
      <c r="A2899" t="s">
        <v>2920</v>
      </c>
      <c r="B2899" t="s">
        <v>10</v>
      </c>
      <c r="C2899" t="s">
        <v>68</v>
      </c>
      <c r="D2899" t="s">
        <v>3620</v>
      </c>
      <c r="E2899" t="s">
        <v>3614</v>
      </c>
      <c r="F2899" t="str">
        <f>WORKSHEET[[#This Row],[Depart From]]&amp;"-"&amp;WORKSHEET[[#This Row],[Arrive To]]</f>
        <v>Zanzibar-Alger</v>
      </c>
      <c r="G2899" s="2">
        <v>44761</v>
      </c>
      <c r="H2899" s="2">
        <v>44783</v>
      </c>
      <c r="I2899" s="2" t="str">
        <f t="shared" si="45"/>
        <v>Delivered</v>
      </c>
      <c r="J2899" s="2" t="str">
        <f>TEXT(WORKSHEET[[#This Row],[Offloading Date]], "mmm")</f>
        <v>Aug</v>
      </c>
      <c r="K2899" s="2" t="str">
        <f>IF(OR(WORKSHEET[[#This Row],[Year]]="", ISBLANK(WORKSHEET[[#This Row],[Year]]), WORKSHEET[[#This Row],[Year]]="null"), "Exclude", "Include")</f>
        <v>Include</v>
      </c>
      <c r="L2899" t="s">
        <v>12</v>
      </c>
      <c r="M2899" t="s">
        <v>12</v>
      </c>
      <c r="N2899" t="s">
        <v>13</v>
      </c>
      <c r="O2899">
        <v>28.152000000000001</v>
      </c>
      <c r="P2899">
        <v>600</v>
      </c>
      <c r="Q2899" t="s">
        <v>14</v>
      </c>
      <c r="R2899">
        <f>P2899 * _xll.XLOOKUP(Q2899,CALCULATION!$A$15:$A$17, CALCULATION!$B$15:$B$17 )</f>
        <v>600</v>
      </c>
      <c r="S2899" s="5">
        <f>O2899*P2899*_xll.XLOOKUP(Q2899,CALCULATION!$A$15:$A$17, CALCULATION!$B$15:$B$17)</f>
        <v>16891.2</v>
      </c>
      <c r="T2899">
        <v>300</v>
      </c>
      <c r="U2899" t="s">
        <v>14</v>
      </c>
      <c r="V2899">
        <f>T2899 * _xll.XLOOKUP(U2899,CALCULATION!$A$15:$A$17, CALCULATION!$B$15:$B$17 )</f>
        <v>300</v>
      </c>
      <c r="W2899" s="5">
        <f>O2899*T2899*_xll.XLOOKUP(U2899,CALCULATION!$A$15:$A$17, CALCULATION!$B$15:$B$17)</f>
        <v>8445.6</v>
      </c>
      <c r="X2899" s="5">
        <f>WORKSHEET[[#This Row],[Clients Total Cost]] / WORKSHEET[[#This Row],[Clients Rate per T2 (USD)]]</f>
        <v>28.152000000000001</v>
      </c>
      <c r="Y2899" s="5">
        <f>WORKSHEET[[#This Row],[Clients Rate per T2 (USD)]] - WORKSHEET[[#This Row],[Supplier Rate Per t2 (USD)]]</f>
        <v>300</v>
      </c>
      <c r="Z2899" s="5">
        <f>WORKSHEET[[#This Row],[Profit Per T]] * WORKSHEET[[#This Row],[Weight]]</f>
        <v>8445.6</v>
      </c>
      <c r="AA2899">
        <v>1</v>
      </c>
      <c r="AB2899" s="1">
        <v>3.3</v>
      </c>
      <c r="AC2899" s="1">
        <v>2.2000000000000002</v>
      </c>
      <c r="AD2899" s="1">
        <v>2.75</v>
      </c>
      <c r="AE2899" s="1">
        <f>WORKSHEET[[#This Row],[Delay at toll gate in days]] +WORKSHEET[[#This Row],[Delay at workshop in days]] +WORKSHEET[[#This Row],[Delay at border in days]]</f>
        <v>8.25</v>
      </c>
    </row>
    <row r="2900" spans="1:31" x14ac:dyDescent="0.35">
      <c r="A2900" t="s">
        <v>2921</v>
      </c>
      <c r="B2900" t="s">
        <v>10</v>
      </c>
      <c r="C2900" t="s">
        <v>68</v>
      </c>
      <c r="D2900" t="s">
        <v>3611</v>
      </c>
      <c r="E2900" t="s">
        <v>3612</v>
      </c>
      <c r="F2900" t="str">
        <f>WORKSHEET[[#This Row],[Depart From]]&amp;"-"&amp;WORKSHEET[[#This Row],[Arrive To]]</f>
        <v>Mogadishu-Victoria</v>
      </c>
      <c r="G2900" s="2">
        <v>44761</v>
      </c>
      <c r="H2900" s="2">
        <v>44781</v>
      </c>
      <c r="I2900" s="2" t="str">
        <f t="shared" si="45"/>
        <v>Delivered</v>
      </c>
      <c r="J2900" s="2" t="str">
        <f>TEXT(WORKSHEET[[#This Row],[Offloading Date]], "mmm")</f>
        <v>Aug</v>
      </c>
      <c r="K2900" s="2" t="str">
        <f>IF(OR(WORKSHEET[[#This Row],[Year]]="", ISBLANK(WORKSHEET[[#This Row],[Year]]), WORKSHEET[[#This Row],[Year]]="null"), "Exclude", "Include")</f>
        <v>Include</v>
      </c>
      <c r="L2900" t="s">
        <v>12</v>
      </c>
      <c r="M2900" t="s">
        <v>12</v>
      </c>
      <c r="N2900" t="s">
        <v>13</v>
      </c>
      <c r="O2900">
        <v>29.703199999999999</v>
      </c>
      <c r="P2900">
        <v>600</v>
      </c>
      <c r="Q2900" t="s">
        <v>14</v>
      </c>
      <c r="R2900">
        <f>P2900 * _xll.XLOOKUP(Q2900,CALCULATION!$A$15:$A$17, CALCULATION!$B$15:$B$17 )</f>
        <v>600</v>
      </c>
      <c r="S2900" s="5">
        <f>O2900*P2900*_xll.XLOOKUP(Q2900,CALCULATION!$A$15:$A$17, CALCULATION!$B$15:$B$17)</f>
        <v>17821.919999999998</v>
      </c>
      <c r="T2900">
        <v>300</v>
      </c>
      <c r="U2900" t="s">
        <v>14</v>
      </c>
      <c r="V2900">
        <f>T2900 * _xll.XLOOKUP(U2900,CALCULATION!$A$15:$A$17, CALCULATION!$B$15:$B$17 )</f>
        <v>300</v>
      </c>
      <c r="W2900" s="5">
        <f>O2900*T2900*_xll.XLOOKUP(U2900,CALCULATION!$A$15:$A$17, CALCULATION!$B$15:$B$17)</f>
        <v>8910.9599999999991</v>
      </c>
      <c r="X2900" s="5">
        <f>WORKSHEET[[#This Row],[Clients Total Cost]] / WORKSHEET[[#This Row],[Clients Rate per T2 (USD)]]</f>
        <v>29.703199999999995</v>
      </c>
      <c r="Y2900" s="5">
        <f>WORKSHEET[[#This Row],[Clients Rate per T2 (USD)]] - WORKSHEET[[#This Row],[Supplier Rate Per t2 (USD)]]</f>
        <v>300</v>
      </c>
      <c r="Z2900" s="5">
        <f>WORKSHEET[[#This Row],[Profit Per T]] * WORKSHEET[[#This Row],[Weight]]</f>
        <v>8910.9599999999991</v>
      </c>
      <c r="AA2900">
        <v>1</v>
      </c>
      <c r="AB2900" s="1">
        <v>3</v>
      </c>
      <c r="AC2900" s="1">
        <v>2</v>
      </c>
      <c r="AD2900" s="1">
        <v>2.5</v>
      </c>
      <c r="AE2900" s="1">
        <f>WORKSHEET[[#This Row],[Delay at toll gate in days]] +WORKSHEET[[#This Row],[Delay at workshop in days]] +WORKSHEET[[#This Row],[Delay at border in days]]</f>
        <v>7.5</v>
      </c>
    </row>
    <row r="2901" spans="1:31" x14ac:dyDescent="0.35">
      <c r="A2901" t="s">
        <v>2922</v>
      </c>
      <c r="B2901" t="s">
        <v>10</v>
      </c>
      <c r="C2901" t="s">
        <v>68</v>
      </c>
      <c r="D2901" t="s">
        <v>3616</v>
      </c>
      <c r="E2901" t="s">
        <v>3617</v>
      </c>
      <c r="F2901" t="str">
        <f>WORKSHEET[[#This Row],[Depart From]]&amp;"-"&amp;WORKSHEET[[#This Row],[Arrive To]]</f>
        <v>Marrakech-Lagos</v>
      </c>
      <c r="G2901" s="2">
        <v>44763</v>
      </c>
      <c r="H2901" s="2">
        <v>44783</v>
      </c>
      <c r="I2901" s="2" t="str">
        <f t="shared" si="45"/>
        <v>Delivered</v>
      </c>
      <c r="J2901" s="2" t="str">
        <f>TEXT(WORKSHEET[[#This Row],[Offloading Date]], "mmm")</f>
        <v>Aug</v>
      </c>
      <c r="K2901" s="2" t="str">
        <f>IF(OR(WORKSHEET[[#This Row],[Year]]="", ISBLANK(WORKSHEET[[#This Row],[Year]]), WORKSHEET[[#This Row],[Year]]="null"), "Exclude", "Include")</f>
        <v>Include</v>
      </c>
      <c r="L2901" t="s">
        <v>12</v>
      </c>
      <c r="M2901" t="s">
        <v>12</v>
      </c>
      <c r="N2901" t="s">
        <v>13</v>
      </c>
      <c r="O2901">
        <v>26.685500000000001</v>
      </c>
      <c r="P2901">
        <v>600</v>
      </c>
      <c r="Q2901" t="s">
        <v>14</v>
      </c>
      <c r="R2901">
        <f>P2901 * _xll.XLOOKUP(Q2901,CALCULATION!$A$15:$A$17, CALCULATION!$B$15:$B$17 )</f>
        <v>600</v>
      </c>
      <c r="S2901" s="5">
        <f>O2901*P2901*_xll.XLOOKUP(Q2901,CALCULATION!$A$15:$A$17, CALCULATION!$B$15:$B$17)</f>
        <v>16011.300000000001</v>
      </c>
      <c r="T2901">
        <v>300</v>
      </c>
      <c r="U2901" t="s">
        <v>14</v>
      </c>
      <c r="V2901">
        <f>T2901 * _xll.XLOOKUP(U2901,CALCULATION!$A$15:$A$17, CALCULATION!$B$15:$B$17 )</f>
        <v>300</v>
      </c>
      <c r="W2901" s="5">
        <f>O2901*T2901*_xll.XLOOKUP(U2901,CALCULATION!$A$15:$A$17, CALCULATION!$B$15:$B$17)</f>
        <v>8005.6500000000005</v>
      </c>
      <c r="X2901" s="5">
        <f>WORKSHEET[[#This Row],[Clients Total Cost]] / WORKSHEET[[#This Row],[Clients Rate per T2 (USD)]]</f>
        <v>26.685500000000001</v>
      </c>
      <c r="Y2901" s="5">
        <f>WORKSHEET[[#This Row],[Clients Rate per T2 (USD)]] - WORKSHEET[[#This Row],[Supplier Rate Per t2 (USD)]]</f>
        <v>300</v>
      </c>
      <c r="Z2901" s="5">
        <f>WORKSHEET[[#This Row],[Profit Per T]] * WORKSHEET[[#This Row],[Weight]]</f>
        <v>8005.6500000000005</v>
      </c>
      <c r="AA2901">
        <v>1</v>
      </c>
      <c r="AB2901" s="1">
        <v>3</v>
      </c>
      <c r="AC2901" s="1">
        <v>2</v>
      </c>
      <c r="AD2901" s="1">
        <v>2.5</v>
      </c>
      <c r="AE2901" s="1">
        <f>WORKSHEET[[#This Row],[Delay at toll gate in days]] +WORKSHEET[[#This Row],[Delay at workshop in days]] +WORKSHEET[[#This Row],[Delay at border in days]]</f>
        <v>7.5</v>
      </c>
    </row>
    <row r="2902" spans="1:31" x14ac:dyDescent="0.35">
      <c r="A2902" t="s">
        <v>2923</v>
      </c>
      <c r="B2902" t="s">
        <v>10</v>
      </c>
      <c r="C2902" t="s">
        <v>68</v>
      </c>
      <c r="D2902" t="s">
        <v>3615</v>
      </c>
      <c r="E2902" t="s">
        <v>3614</v>
      </c>
      <c r="F2902" t="str">
        <f>WORKSHEET[[#This Row],[Depart From]]&amp;"-"&amp;WORKSHEET[[#This Row],[Arrive To]]</f>
        <v>Mombasa-Alger</v>
      </c>
      <c r="G2902" s="2">
        <v>44749</v>
      </c>
      <c r="H2902" s="2">
        <v>44776</v>
      </c>
      <c r="I2902" s="2" t="str">
        <f t="shared" si="45"/>
        <v>Delivered</v>
      </c>
      <c r="J2902" s="2" t="str">
        <f>TEXT(WORKSHEET[[#This Row],[Offloading Date]], "mmm")</f>
        <v>Aug</v>
      </c>
      <c r="K2902" s="2" t="str">
        <f>IF(OR(WORKSHEET[[#This Row],[Year]]="", ISBLANK(WORKSHEET[[#This Row],[Year]]), WORKSHEET[[#This Row],[Year]]="null"), "Exclude", "Include")</f>
        <v>Include</v>
      </c>
      <c r="L2902" t="s">
        <v>12</v>
      </c>
      <c r="M2902" t="s">
        <v>12</v>
      </c>
      <c r="N2902" t="s">
        <v>13</v>
      </c>
      <c r="O2902">
        <v>17.047999999999998</v>
      </c>
      <c r="P2902">
        <v>600</v>
      </c>
      <c r="Q2902" t="s">
        <v>14</v>
      </c>
      <c r="R2902">
        <f>P2902 * _xll.XLOOKUP(Q2902,CALCULATION!$A$15:$A$17, CALCULATION!$B$15:$B$17 )</f>
        <v>600</v>
      </c>
      <c r="S2902" s="5">
        <f>O2902*P2902*_xll.XLOOKUP(Q2902,CALCULATION!$A$15:$A$17, CALCULATION!$B$15:$B$17)</f>
        <v>10228.799999999999</v>
      </c>
      <c r="T2902">
        <v>300</v>
      </c>
      <c r="U2902" t="s">
        <v>14</v>
      </c>
      <c r="V2902">
        <f>T2902 * _xll.XLOOKUP(U2902,CALCULATION!$A$15:$A$17, CALCULATION!$B$15:$B$17 )</f>
        <v>300</v>
      </c>
      <c r="W2902" s="5">
        <f>O2902*T2902*_xll.XLOOKUP(U2902,CALCULATION!$A$15:$A$17, CALCULATION!$B$15:$B$17)</f>
        <v>5114.3999999999996</v>
      </c>
      <c r="X2902" s="5">
        <f>WORKSHEET[[#This Row],[Clients Total Cost]] / WORKSHEET[[#This Row],[Clients Rate per T2 (USD)]]</f>
        <v>17.047999999999998</v>
      </c>
      <c r="Y2902" s="5">
        <f>WORKSHEET[[#This Row],[Clients Rate per T2 (USD)]] - WORKSHEET[[#This Row],[Supplier Rate Per t2 (USD)]]</f>
        <v>300</v>
      </c>
      <c r="Z2902" s="5">
        <f>WORKSHEET[[#This Row],[Profit Per T]] * WORKSHEET[[#This Row],[Weight]]</f>
        <v>5114.3999999999996</v>
      </c>
      <c r="AA2902">
        <v>1</v>
      </c>
      <c r="AB2902" s="1">
        <v>4.05</v>
      </c>
      <c r="AC2902" s="1">
        <v>2.7</v>
      </c>
      <c r="AD2902" s="1">
        <v>3.375</v>
      </c>
      <c r="AE2902" s="1">
        <f>WORKSHEET[[#This Row],[Delay at toll gate in days]] +WORKSHEET[[#This Row],[Delay at workshop in days]] +WORKSHEET[[#This Row],[Delay at border in days]]</f>
        <v>10.125</v>
      </c>
    </row>
    <row r="2903" spans="1:31" x14ac:dyDescent="0.35">
      <c r="A2903" t="s">
        <v>2924</v>
      </c>
      <c r="B2903" t="s">
        <v>10</v>
      </c>
      <c r="C2903" t="s">
        <v>68</v>
      </c>
      <c r="D2903" t="s">
        <v>3620</v>
      </c>
      <c r="E2903" t="s">
        <v>3612</v>
      </c>
      <c r="F2903" t="str">
        <f>WORKSHEET[[#This Row],[Depart From]]&amp;"-"&amp;WORKSHEET[[#This Row],[Arrive To]]</f>
        <v>Zanzibar-Victoria</v>
      </c>
      <c r="G2903" s="2">
        <v>44749</v>
      </c>
      <c r="H2903" s="2">
        <v>44776</v>
      </c>
      <c r="I2903" s="2" t="str">
        <f t="shared" si="45"/>
        <v>Delivered</v>
      </c>
      <c r="J2903" s="2" t="str">
        <f>TEXT(WORKSHEET[[#This Row],[Offloading Date]], "mmm")</f>
        <v>Aug</v>
      </c>
      <c r="K2903" s="2" t="str">
        <f>IF(OR(WORKSHEET[[#This Row],[Year]]="", ISBLANK(WORKSHEET[[#This Row],[Year]]), WORKSHEET[[#This Row],[Year]]="null"), "Exclude", "Include")</f>
        <v>Include</v>
      </c>
      <c r="L2903" t="s">
        <v>12</v>
      </c>
      <c r="M2903" t="s">
        <v>12</v>
      </c>
      <c r="N2903" t="s">
        <v>13</v>
      </c>
      <c r="O2903">
        <v>16.113</v>
      </c>
      <c r="P2903">
        <v>600</v>
      </c>
      <c r="Q2903" t="s">
        <v>14</v>
      </c>
      <c r="R2903">
        <f>P2903 * _xll.XLOOKUP(Q2903,CALCULATION!$A$15:$A$17, CALCULATION!$B$15:$B$17 )</f>
        <v>600</v>
      </c>
      <c r="S2903" s="5">
        <f>O2903*P2903*_xll.XLOOKUP(Q2903,CALCULATION!$A$15:$A$17, CALCULATION!$B$15:$B$17)</f>
        <v>9667.7999999999993</v>
      </c>
      <c r="T2903">
        <v>300</v>
      </c>
      <c r="U2903" t="s">
        <v>14</v>
      </c>
      <c r="V2903">
        <f>T2903 * _xll.XLOOKUP(U2903,CALCULATION!$A$15:$A$17, CALCULATION!$B$15:$B$17 )</f>
        <v>300</v>
      </c>
      <c r="W2903" s="5">
        <f>O2903*T2903*_xll.XLOOKUP(U2903,CALCULATION!$A$15:$A$17, CALCULATION!$B$15:$B$17)</f>
        <v>4833.8999999999996</v>
      </c>
      <c r="X2903" s="5">
        <f>WORKSHEET[[#This Row],[Clients Total Cost]] / WORKSHEET[[#This Row],[Clients Rate per T2 (USD)]]</f>
        <v>16.113</v>
      </c>
      <c r="Y2903" s="5">
        <f>WORKSHEET[[#This Row],[Clients Rate per T2 (USD)]] - WORKSHEET[[#This Row],[Supplier Rate Per t2 (USD)]]</f>
        <v>300</v>
      </c>
      <c r="Z2903" s="5">
        <f>WORKSHEET[[#This Row],[Profit Per T]] * WORKSHEET[[#This Row],[Weight]]</f>
        <v>4833.8999999999996</v>
      </c>
      <c r="AA2903">
        <v>1</v>
      </c>
      <c r="AB2903" s="1">
        <v>4.05</v>
      </c>
      <c r="AC2903" s="1">
        <v>2.7</v>
      </c>
      <c r="AD2903" s="1">
        <v>3.375</v>
      </c>
      <c r="AE2903" s="1">
        <f>WORKSHEET[[#This Row],[Delay at toll gate in days]] +WORKSHEET[[#This Row],[Delay at workshop in days]] +WORKSHEET[[#This Row],[Delay at border in days]]</f>
        <v>10.125</v>
      </c>
    </row>
    <row r="2904" spans="1:31" x14ac:dyDescent="0.35">
      <c r="A2904" t="s">
        <v>2925</v>
      </c>
      <c r="B2904" t="s">
        <v>10</v>
      </c>
      <c r="C2904" t="s">
        <v>68</v>
      </c>
      <c r="D2904" t="s">
        <v>3620</v>
      </c>
      <c r="E2904" t="s">
        <v>3618</v>
      </c>
      <c r="F2904" t="str">
        <f>WORKSHEET[[#This Row],[Depart From]]&amp;"-"&amp;WORKSHEET[[#This Row],[Arrive To]]</f>
        <v>Zanzibar-Tripoli</v>
      </c>
      <c r="G2904" s="2">
        <v>44752</v>
      </c>
      <c r="H2904" s="2">
        <v>44781</v>
      </c>
      <c r="I2904" s="2" t="str">
        <f t="shared" si="45"/>
        <v>Delivered</v>
      </c>
      <c r="J2904" s="2" t="str">
        <f>TEXT(WORKSHEET[[#This Row],[Offloading Date]], "mmm")</f>
        <v>Aug</v>
      </c>
      <c r="K2904" s="2" t="str">
        <f>IF(OR(WORKSHEET[[#This Row],[Year]]="", ISBLANK(WORKSHEET[[#This Row],[Year]]), WORKSHEET[[#This Row],[Year]]="null"), "Exclude", "Include")</f>
        <v>Include</v>
      </c>
      <c r="L2904" t="s">
        <v>12</v>
      </c>
      <c r="M2904" t="s">
        <v>12</v>
      </c>
      <c r="N2904" t="s">
        <v>13</v>
      </c>
      <c r="O2904">
        <v>9.68</v>
      </c>
      <c r="P2904">
        <v>600</v>
      </c>
      <c r="Q2904" t="s">
        <v>14</v>
      </c>
      <c r="R2904">
        <f>P2904 * _xll.XLOOKUP(Q2904,CALCULATION!$A$15:$A$17, CALCULATION!$B$15:$B$17 )</f>
        <v>600</v>
      </c>
      <c r="S2904" s="5">
        <f>O2904*P2904*_xll.XLOOKUP(Q2904,CALCULATION!$A$15:$A$17, CALCULATION!$B$15:$B$17)</f>
        <v>5808</v>
      </c>
      <c r="T2904">
        <v>300</v>
      </c>
      <c r="U2904" t="s">
        <v>14</v>
      </c>
      <c r="V2904">
        <f>T2904 * _xll.XLOOKUP(U2904,CALCULATION!$A$15:$A$17, CALCULATION!$B$15:$B$17 )</f>
        <v>300</v>
      </c>
      <c r="W2904" s="5">
        <f>O2904*T2904*_xll.XLOOKUP(U2904,CALCULATION!$A$15:$A$17, CALCULATION!$B$15:$B$17)</f>
        <v>2904</v>
      </c>
      <c r="X2904" s="5">
        <f>WORKSHEET[[#This Row],[Clients Total Cost]] / WORKSHEET[[#This Row],[Clients Rate per T2 (USD)]]</f>
        <v>9.68</v>
      </c>
      <c r="Y2904" s="5">
        <f>WORKSHEET[[#This Row],[Clients Rate per T2 (USD)]] - WORKSHEET[[#This Row],[Supplier Rate Per t2 (USD)]]</f>
        <v>300</v>
      </c>
      <c r="Z2904" s="5">
        <f>WORKSHEET[[#This Row],[Profit Per T]] * WORKSHEET[[#This Row],[Weight]]</f>
        <v>2904</v>
      </c>
      <c r="AA2904">
        <v>1</v>
      </c>
      <c r="AB2904" s="1">
        <v>4.3499999999999996</v>
      </c>
      <c r="AC2904" s="1">
        <v>2.9000000000000004</v>
      </c>
      <c r="AD2904" s="1">
        <v>3.625</v>
      </c>
      <c r="AE2904" s="1">
        <f>WORKSHEET[[#This Row],[Delay at toll gate in days]] +WORKSHEET[[#This Row],[Delay at workshop in days]] +WORKSHEET[[#This Row],[Delay at border in days]]</f>
        <v>10.875</v>
      </c>
    </row>
    <row r="2905" spans="1:31" x14ac:dyDescent="0.35">
      <c r="A2905" t="s">
        <v>2926</v>
      </c>
      <c r="B2905" t="s">
        <v>10</v>
      </c>
      <c r="C2905" t="s">
        <v>68</v>
      </c>
      <c r="D2905" t="s">
        <v>3615</v>
      </c>
      <c r="E2905" t="s">
        <v>3618</v>
      </c>
      <c r="F2905" t="str">
        <f>WORKSHEET[[#This Row],[Depart From]]&amp;"-"&amp;WORKSHEET[[#This Row],[Arrive To]]</f>
        <v>Mombasa-Tripoli</v>
      </c>
      <c r="G2905" s="2">
        <v>44770</v>
      </c>
      <c r="H2905" s="2">
        <v>44792</v>
      </c>
      <c r="I2905" s="2" t="str">
        <f t="shared" si="45"/>
        <v>Delivered</v>
      </c>
      <c r="J2905" s="2" t="str">
        <f>TEXT(WORKSHEET[[#This Row],[Offloading Date]], "mmm")</f>
        <v>Aug</v>
      </c>
      <c r="K2905" s="2" t="str">
        <f>IF(OR(WORKSHEET[[#This Row],[Year]]="", ISBLANK(WORKSHEET[[#This Row],[Year]]), WORKSHEET[[#This Row],[Year]]="null"), "Exclude", "Include")</f>
        <v>Include</v>
      </c>
      <c r="L2905" t="s">
        <v>12</v>
      </c>
      <c r="M2905" t="s">
        <v>12</v>
      </c>
      <c r="N2905" t="s">
        <v>13</v>
      </c>
      <c r="O2905">
        <v>21.914000000000001</v>
      </c>
      <c r="P2905">
        <v>600</v>
      </c>
      <c r="Q2905" t="s">
        <v>14</v>
      </c>
      <c r="R2905">
        <f>P2905 * _xll.XLOOKUP(Q2905,CALCULATION!$A$15:$A$17, CALCULATION!$B$15:$B$17 )</f>
        <v>600</v>
      </c>
      <c r="S2905" s="5">
        <f>O2905*P2905*_xll.XLOOKUP(Q2905,CALCULATION!$A$15:$A$17, CALCULATION!$B$15:$B$17)</f>
        <v>13148.400000000001</v>
      </c>
      <c r="T2905">
        <v>300</v>
      </c>
      <c r="U2905" t="s">
        <v>14</v>
      </c>
      <c r="V2905">
        <f>T2905 * _xll.XLOOKUP(U2905,CALCULATION!$A$15:$A$17, CALCULATION!$B$15:$B$17 )</f>
        <v>300</v>
      </c>
      <c r="W2905" s="5">
        <f>O2905*T2905*_xll.XLOOKUP(U2905,CALCULATION!$A$15:$A$17, CALCULATION!$B$15:$B$17)</f>
        <v>6574.2000000000007</v>
      </c>
      <c r="X2905" s="5">
        <f>WORKSHEET[[#This Row],[Clients Total Cost]] / WORKSHEET[[#This Row],[Clients Rate per T2 (USD)]]</f>
        <v>21.914000000000001</v>
      </c>
      <c r="Y2905" s="5">
        <f>WORKSHEET[[#This Row],[Clients Rate per T2 (USD)]] - WORKSHEET[[#This Row],[Supplier Rate Per t2 (USD)]]</f>
        <v>300</v>
      </c>
      <c r="Z2905" s="5">
        <f>WORKSHEET[[#This Row],[Profit Per T]] * WORKSHEET[[#This Row],[Weight]]</f>
        <v>6574.2000000000007</v>
      </c>
      <c r="AA2905">
        <v>0</v>
      </c>
      <c r="AB2905" s="1">
        <v>3.3</v>
      </c>
      <c r="AC2905" s="1">
        <v>2.2000000000000002</v>
      </c>
      <c r="AD2905" s="1">
        <v>2.75</v>
      </c>
      <c r="AE2905" s="1">
        <f>WORKSHEET[[#This Row],[Delay at toll gate in days]] +WORKSHEET[[#This Row],[Delay at workshop in days]] +WORKSHEET[[#This Row],[Delay at border in days]]</f>
        <v>8.25</v>
      </c>
    </row>
    <row r="2906" spans="1:31" x14ac:dyDescent="0.35">
      <c r="A2906" t="s">
        <v>2927</v>
      </c>
      <c r="B2906" t="s">
        <v>10</v>
      </c>
      <c r="C2906" t="s">
        <v>68</v>
      </c>
      <c r="D2906" t="s">
        <v>3620</v>
      </c>
      <c r="E2906" t="s">
        <v>3617</v>
      </c>
      <c r="F2906" t="str">
        <f>WORKSHEET[[#This Row],[Depart From]]&amp;"-"&amp;WORKSHEET[[#This Row],[Arrive To]]</f>
        <v>Zanzibar-Lagos</v>
      </c>
      <c r="G2906" s="2">
        <v>44770</v>
      </c>
      <c r="H2906" s="2">
        <v>44792</v>
      </c>
      <c r="I2906" s="2" t="str">
        <f t="shared" si="45"/>
        <v>Delivered</v>
      </c>
      <c r="J2906" s="2" t="str">
        <f>TEXT(WORKSHEET[[#This Row],[Offloading Date]], "mmm")</f>
        <v>Aug</v>
      </c>
      <c r="K2906" s="2" t="str">
        <f>IF(OR(WORKSHEET[[#This Row],[Year]]="", ISBLANK(WORKSHEET[[#This Row],[Year]]), WORKSHEET[[#This Row],[Year]]="null"), "Exclude", "Include")</f>
        <v>Include</v>
      </c>
      <c r="L2906" t="s">
        <v>12</v>
      </c>
      <c r="M2906" t="s">
        <v>12</v>
      </c>
      <c r="N2906" t="s">
        <v>13</v>
      </c>
      <c r="O2906">
        <v>14.563000000000001</v>
      </c>
      <c r="P2906">
        <v>600</v>
      </c>
      <c r="Q2906" t="s">
        <v>14</v>
      </c>
      <c r="R2906">
        <f>P2906 * _xll.XLOOKUP(Q2906,CALCULATION!$A$15:$A$17, CALCULATION!$B$15:$B$17 )</f>
        <v>600</v>
      </c>
      <c r="S2906" s="5">
        <f>O2906*P2906*_xll.XLOOKUP(Q2906,CALCULATION!$A$15:$A$17, CALCULATION!$B$15:$B$17)</f>
        <v>8737.8000000000011</v>
      </c>
      <c r="T2906">
        <v>300</v>
      </c>
      <c r="U2906" t="s">
        <v>14</v>
      </c>
      <c r="V2906">
        <f>T2906 * _xll.XLOOKUP(U2906,CALCULATION!$A$15:$A$17, CALCULATION!$B$15:$B$17 )</f>
        <v>300</v>
      </c>
      <c r="W2906" s="5">
        <f>O2906*T2906*_xll.XLOOKUP(U2906,CALCULATION!$A$15:$A$17, CALCULATION!$B$15:$B$17)</f>
        <v>4368.9000000000005</v>
      </c>
      <c r="X2906" s="5">
        <f>WORKSHEET[[#This Row],[Clients Total Cost]] / WORKSHEET[[#This Row],[Clients Rate per T2 (USD)]]</f>
        <v>14.563000000000002</v>
      </c>
      <c r="Y2906" s="5">
        <f>WORKSHEET[[#This Row],[Clients Rate per T2 (USD)]] - WORKSHEET[[#This Row],[Supplier Rate Per t2 (USD)]]</f>
        <v>300</v>
      </c>
      <c r="Z2906" s="5">
        <f>WORKSHEET[[#This Row],[Profit Per T]] * WORKSHEET[[#This Row],[Weight]]</f>
        <v>4368.9000000000005</v>
      </c>
      <c r="AA2906">
        <v>0</v>
      </c>
      <c r="AB2906" s="1">
        <v>3.3</v>
      </c>
      <c r="AC2906" s="1">
        <v>2.2000000000000002</v>
      </c>
      <c r="AD2906" s="1">
        <v>2.75</v>
      </c>
      <c r="AE2906" s="1">
        <f>WORKSHEET[[#This Row],[Delay at toll gate in days]] +WORKSHEET[[#This Row],[Delay at workshop in days]] +WORKSHEET[[#This Row],[Delay at border in days]]</f>
        <v>8.25</v>
      </c>
    </row>
    <row r="2907" spans="1:31" x14ac:dyDescent="0.35">
      <c r="A2907" t="s">
        <v>2928</v>
      </c>
      <c r="B2907" t="s">
        <v>10</v>
      </c>
      <c r="C2907" t="s">
        <v>68</v>
      </c>
      <c r="D2907" t="s">
        <v>3619</v>
      </c>
      <c r="E2907" t="s">
        <v>3617</v>
      </c>
      <c r="F2907" t="str">
        <f>WORKSHEET[[#This Row],[Depart From]]&amp;"-"&amp;WORKSHEET[[#This Row],[Arrive To]]</f>
        <v>Addis Ababa-Lagos</v>
      </c>
      <c r="G2907" s="2">
        <v>44757</v>
      </c>
      <c r="H2907" s="2">
        <v>44781</v>
      </c>
      <c r="I2907" s="2" t="str">
        <f t="shared" si="45"/>
        <v>Delivered</v>
      </c>
      <c r="J2907" s="2" t="str">
        <f>TEXT(WORKSHEET[[#This Row],[Offloading Date]], "mmm")</f>
        <v>Aug</v>
      </c>
      <c r="K2907" s="2" t="str">
        <f>IF(OR(WORKSHEET[[#This Row],[Year]]="", ISBLANK(WORKSHEET[[#This Row],[Year]]), WORKSHEET[[#This Row],[Year]]="null"), "Exclude", "Include")</f>
        <v>Include</v>
      </c>
      <c r="L2907" t="s">
        <v>12</v>
      </c>
      <c r="M2907" t="s">
        <v>12</v>
      </c>
      <c r="N2907" t="s">
        <v>13</v>
      </c>
      <c r="O2907">
        <v>29.52</v>
      </c>
      <c r="P2907">
        <v>600</v>
      </c>
      <c r="Q2907" t="s">
        <v>14</v>
      </c>
      <c r="R2907">
        <f>P2907 * _xll.XLOOKUP(Q2907,CALCULATION!$A$15:$A$17, CALCULATION!$B$15:$B$17 )</f>
        <v>600</v>
      </c>
      <c r="S2907" s="5">
        <f>O2907*P2907*_xll.XLOOKUP(Q2907,CALCULATION!$A$15:$A$17, CALCULATION!$B$15:$B$17)</f>
        <v>17712</v>
      </c>
      <c r="T2907">
        <v>300</v>
      </c>
      <c r="U2907" t="s">
        <v>14</v>
      </c>
      <c r="V2907">
        <f>T2907 * _xll.XLOOKUP(U2907,CALCULATION!$A$15:$A$17, CALCULATION!$B$15:$B$17 )</f>
        <v>300</v>
      </c>
      <c r="W2907" s="5">
        <f>O2907*T2907*_xll.XLOOKUP(U2907,CALCULATION!$A$15:$A$17, CALCULATION!$B$15:$B$17)</f>
        <v>8856</v>
      </c>
      <c r="X2907" s="5">
        <f>WORKSHEET[[#This Row],[Clients Total Cost]] / WORKSHEET[[#This Row],[Clients Rate per T2 (USD)]]</f>
        <v>29.52</v>
      </c>
      <c r="Y2907" s="5">
        <f>WORKSHEET[[#This Row],[Clients Rate per T2 (USD)]] - WORKSHEET[[#This Row],[Supplier Rate Per t2 (USD)]]</f>
        <v>300</v>
      </c>
      <c r="Z2907" s="5">
        <f>WORKSHEET[[#This Row],[Profit Per T]] * WORKSHEET[[#This Row],[Weight]]</f>
        <v>8856</v>
      </c>
      <c r="AA2907">
        <v>1</v>
      </c>
      <c r="AB2907" s="1">
        <v>3.5999999999999996</v>
      </c>
      <c r="AC2907" s="1">
        <v>2.4000000000000004</v>
      </c>
      <c r="AD2907" s="1">
        <v>3</v>
      </c>
      <c r="AE2907" s="1">
        <f>WORKSHEET[[#This Row],[Delay at toll gate in days]] +WORKSHEET[[#This Row],[Delay at workshop in days]] +WORKSHEET[[#This Row],[Delay at border in days]]</f>
        <v>9</v>
      </c>
    </row>
    <row r="2908" spans="1:31" x14ac:dyDescent="0.35">
      <c r="A2908" t="s">
        <v>2929</v>
      </c>
      <c r="B2908" t="s">
        <v>10</v>
      </c>
      <c r="C2908" t="s">
        <v>68</v>
      </c>
      <c r="D2908" t="s">
        <v>3619</v>
      </c>
      <c r="E2908" t="s">
        <v>3613</v>
      </c>
      <c r="F2908" t="str">
        <f>WORKSHEET[[#This Row],[Depart From]]&amp;"-"&amp;WORKSHEET[[#This Row],[Arrive To]]</f>
        <v>Addis Ababa-Sanaa</v>
      </c>
      <c r="G2908" s="2">
        <v>44759</v>
      </c>
      <c r="H2908" s="2">
        <v>44781</v>
      </c>
      <c r="I2908" s="2" t="str">
        <f t="shared" si="45"/>
        <v>Delivered</v>
      </c>
      <c r="J2908" s="2" t="str">
        <f>TEXT(WORKSHEET[[#This Row],[Offloading Date]], "mmm")</f>
        <v>Aug</v>
      </c>
      <c r="K2908" s="2" t="str">
        <f>IF(OR(WORKSHEET[[#This Row],[Year]]="", ISBLANK(WORKSHEET[[#This Row],[Year]]), WORKSHEET[[#This Row],[Year]]="null"), "Exclude", "Include")</f>
        <v>Include</v>
      </c>
      <c r="L2908" t="s">
        <v>12</v>
      </c>
      <c r="M2908" t="s">
        <v>12</v>
      </c>
      <c r="N2908" t="s">
        <v>13</v>
      </c>
      <c r="O2908">
        <v>26.685500000000001</v>
      </c>
      <c r="P2908">
        <v>600</v>
      </c>
      <c r="Q2908" t="s">
        <v>14</v>
      </c>
      <c r="R2908">
        <f>P2908 * _xll.XLOOKUP(Q2908,CALCULATION!$A$15:$A$17, CALCULATION!$B$15:$B$17 )</f>
        <v>600</v>
      </c>
      <c r="S2908" s="5">
        <f>O2908*P2908*_xll.XLOOKUP(Q2908,CALCULATION!$A$15:$A$17, CALCULATION!$B$15:$B$17)</f>
        <v>16011.300000000001</v>
      </c>
      <c r="T2908">
        <v>300</v>
      </c>
      <c r="U2908" t="s">
        <v>14</v>
      </c>
      <c r="V2908">
        <f>T2908 * _xll.XLOOKUP(U2908,CALCULATION!$A$15:$A$17, CALCULATION!$B$15:$B$17 )</f>
        <v>300</v>
      </c>
      <c r="W2908" s="5">
        <f>O2908*T2908*_xll.XLOOKUP(U2908,CALCULATION!$A$15:$A$17, CALCULATION!$B$15:$B$17)</f>
        <v>8005.6500000000005</v>
      </c>
      <c r="X2908" s="5">
        <f>WORKSHEET[[#This Row],[Clients Total Cost]] / WORKSHEET[[#This Row],[Clients Rate per T2 (USD)]]</f>
        <v>26.685500000000001</v>
      </c>
      <c r="Y2908" s="5">
        <f>WORKSHEET[[#This Row],[Clients Rate per T2 (USD)]] - WORKSHEET[[#This Row],[Supplier Rate Per t2 (USD)]]</f>
        <v>300</v>
      </c>
      <c r="Z2908" s="5">
        <f>WORKSHEET[[#This Row],[Profit Per T]] * WORKSHEET[[#This Row],[Weight]]</f>
        <v>8005.6500000000005</v>
      </c>
      <c r="AA2908">
        <v>1</v>
      </c>
      <c r="AB2908" s="1">
        <v>3.3</v>
      </c>
      <c r="AC2908" s="1">
        <v>2.2000000000000002</v>
      </c>
      <c r="AD2908" s="1">
        <v>2.75</v>
      </c>
      <c r="AE2908" s="1">
        <f>WORKSHEET[[#This Row],[Delay at toll gate in days]] +WORKSHEET[[#This Row],[Delay at workshop in days]] +WORKSHEET[[#This Row],[Delay at border in days]]</f>
        <v>8.25</v>
      </c>
    </row>
    <row r="2909" spans="1:31" x14ac:dyDescent="0.35">
      <c r="A2909" t="s">
        <v>2930</v>
      </c>
      <c r="B2909" t="s">
        <v>10</v>
      </c>
      <c r="C2909" t="s">
        <v>68</v>
      </c>
      <c r="D2909" t="s">
        <v>3619</v>
      </c>
      <c r="E2909" t="s">
        <v>3614</v>
      </c>
      <c r="F2909" t="str">
        <f>WORKSHEET[[#This Row],[Depart From]]&amp;"-"&amp;WORKSHEET[[#This Row],[Arrive To]]</f>
        <v>Addis Ababa-Alger</v>
      </c>
      <c r="G2909" s="2">
        <v>44757</v>
      </c>
      <c r="H2909" s="2">
        <v>44779</v>
      </c>
      <c r="I2909" s="2" t="str">
        <f t="shared" si="45"/>
        <v>Delivered</v>
      </c>
      <c r="J2909" s="2" t="str">
        <f>TEXT(WORKSHEET[[#This Row],[Offloading Date]], "mmm")</f>
        <v>Aug</v>
      </c>
      <c r="K2909" s="2" t="str">
        <f>IF(OR(WORKSHEET[[#This Row],[Year]]="", ISBLANK(WORKSHEET[[#This Row],[Year]]), WORKSHEET[[#This Row],[Year]]="null"), "Exclude", "Include")</f>
        <v>Include</v>
      </c>
      <c r="L2909" t="s">
        <v>12</v>
      </c>
      <c r="M2909" t="s">
        <v>12</v>
      </c>
      <c r="N2909" t="s">
        <v>13</v>
      </c>
      <c r="O2909">
        <v>14.173</v>
      </c>
      <c r="P2909">
        <v>600</v>
      </c>
      <c r="Q2909" t="s">
        <v>14</v>
      </c>
      <c r="R2909">
        <f>P2909 * _xll.XLOOKUP(Q2909,CALCULATION!$A$15:$A$17, CALCULATION!$B$15:$B$17 )</f>
        <v>600</v>
      </c>
      <c r="S2909" s="5">
        <f>O2909*P2909*_xll.XLOOKUP(Q2909,CALCULATION!$A$15:$A$17, CALCULATION!$B$15:$B$17)</f>
        <v>8503.7999999999993</v>
      </c>
      <c r="T2909">
        <v>300</v>
      </c>
      <c r="U2909" t="s">
        <v>14</v>
      </c>
      <c r="V2909">
        <f>T2909 * _xll.XLOOKUP(U2909,CALCULATION!$A$15:$A$17, CALCULATION!$B$15:$B$17 )</f>
        <v>300</v>
      </c>
      <c r="W2909" s="5">
        <f>O2909*T2909*_xll.XLOOKUP(U2909,CALCULATION!$A$15:$A$17, CALCULATION!$B$15:$B$17)</f>
        <v>4251.8999999999996</v>
      </c>
      <c r="X2909" s="5">
        <f>WORKSHEET[[#This Row],[Clients Total Cost]] / WORKSHEET[[#This Row],[Clients Rate per T2 (USD)]]</f>
        <v>14.172999999999998</v>
      </c>
      <c r="Y2909" s="5">
        <f>WORKSHEET[[#This Row],[Clients Rate per T2 (USD)]] - WORKSHEET[[#This Row],[Supplier Rate Per t2 (USD)]]</f>
        <v>300</v>
      </c>
      <c r="Z2909" s="5">
        <f>WORKSHEET[[#This Row],[Profit Per T]] * WORKSHEET[[#This Row],[Weight]]</f>
        <v>4251.8999999999996</v>
      </c>
      <c r="AA2909">
        <v>1</v>
      </c>
      <c r="AB2909" s="1">
        <v>3.3</v>
      </c>
      <c r="AC2909" s="1">
        <v>2.2000000000000002</v>
      </c>
      <c r="AD2909" s="1">
        <v>2.75</v>
      </c>
      <c r="AE2909" s="1">
        <f>WORKSHEET[[#This Row],[Delay at toll gate in days]] +WORKSHEET[[#This Row],[Delay at workshop in days]] +WORKSHEET[[#This Row],[Delay at border in days]]</f>
        <v>8.25</v>
      </c>
    </row>
    <row r="2910" spans="1:31" x14ac:dyDescent="0.35">
      <c r="A2910" t="s">
        <v>2931</v>
      </c>
      <c r="B2910" t="s">
        <v>10</v>
      </c>
      <c r="C2910" t="s">
        <v>68</v>
      </c>
      <c r="D2910" t="s">
        <v>3619</v>
      </c>
      <c r="E2910" t="s">
        <v>3614</v>
      </c>
      <c r="F2910" t="str">
        <f>WORKSHEET[[#This Row],[Depart From]]&amp;"-"&amp;WORKSHEET[[#This Row],[Arrive To]]</f>
        <v>Addis Ababa-Alger</v>
      </c>
      <c r="G2910" s="2">
        <v>44757</v>
      </c>
      <c r="H2910" s="2">
        <v>44779</v>
      </c>
      <c r="I2910" s="2" t="str">
        <f t="shared" si="45"/>
        <v>Delivered</v>
      </c>
      <c r="J2910" s="2" t="str">
        <f>TEXT(WORKSHEET[[#This Row],[Offloading Date]], "mmm")</f>
        <v>Aug</v>
      </c>
      <c r="K2910" s="2" t="str">
        <f>IF(OR(WORKSHEET[[#This Row],[Year]]="", ISBLANK(WORKSHEET[[#This Row],[Year]]), WORKSHEET[[#This Row],[Year]]="null"), "Exclude", "Include")</f>
        <v>Include</v>
      </c>
      <c r="L2910" t="s">
        <v>12</v>
      </c>
      <c r="M2910" t="s">
        <v>12</v>
      </c>
      <c r="N2910" t="s">
        <v>13</v>
      </c>
      <c r="O2910">
        <v>14.173</v>
      </c>
      <c r="P2910">
        <v>600</v>
      </c>
      <c r="Q2910" t="s">
        <v>14</v>
      </c>
      <c r="R2910">
        <f>P2910 * _xll.XLOOKUP(Q2910,CALCULATION!$A$15:$A$17, CALCULATION!$B$15:$B$17 )</f>
        <v>600</v>
      </c>
      <c r="S2910" s="5">
        <f>O2910*P2910*_xll.XLOOKUP(Q2910,CALCULATION!$A$15:$A$17, CALCULATION!$B$15:$B$17)</f>
        <v>8503.7999999999993</v>
      </c>
      <c r="T2910">
        <v>300</v>
      </c>
      <c r="U2910" t="s">
        <v>14</v>
      </c>
      <c r="V2910">
        <f>T2910 * _xll.XLOOKUP(U2910,CALCULATION!$A$15:$A$17, CALCULATION!$B$15:$B$17 )</f>
        <v>300</v>
      </c>
      <c r="W2910" s="5">
        <f>O2910*T2910*_xll.XLOOKUP(U2910,CALCULATION!$A$15:$A$17, CALCULATION!$B$15:$B$17)</f>
        <v>4251.8999999999996</v>
      </c>
      <c r="X2910" s="5">
        <f>WORKSHEET[[#This Row],[Clients Total Cost]] / WORKSHEET[[#This Row],[Clients Rate per T2 (USD)]]</f>
        <v>14.172999999999998</v>
      </c>
      <c r="Y2910" s="5">
        <f>WORKSHEET[[#This Row],[Clients Rate per T2 (USD)]] - WORKSHEET[[#This Row],[Supplier Rate Per t2 (USD)]]</f>
        <v>300</v>
      </c>
      <c r="Z2910" s="5">
        <f>WORKSHEET[[#This Row],[Profit Per T]] * WORKSHEET[[#This Row],[Weight]]</f>
        <v>4251.8999999999996</v>
      </c>
      <c r="AA2910">
        <v>1</v>
      </c>
      <c r="AB2910" s="1">
        <v>3.3</v>
      </c>
      <c r="AC2910" s="1">
        <v>2.2000000000000002</v>
      </c>
      <c r="AD2910" s="1">
        <v>2.75</v>
      </c>
      <c r="AE2910" s="1">
        <f>WORKSHEET[[#This Row],[Delay at toll gate in days]] +WORKSHEET[[#This Row],[Delay at workshop in days]] +WORKSHEET[[#This Row],[Delay at border in days]]</f>
        <v>8.25</v>
      </c>
    </row>
    <row r="2911" spans="1:31" x14ac:dyDescent="0.35">
      <c r="A2911" t="s">
        <v>2932</v>
      </c>
      <c r="B2911" t="s">
        <v>10</v>
      </c>
      <c r="C2911" t="s">
        <v>68</v>
      </c>
      <c r="D2911" t="s">
        <v>3616</v>
      </c>
      <c r="E2911" t="s">
        <v>3618</v>
      </c>
      <c r="F2911" t="str">
        <f>WORKSHEET[[#This Row],[Depart From]]&amp;"-"&amp;WORKSHEET[[#This Row],[Arrive To]]</f>
        <v>Marrakech-Tripoli</v>
      </c>
      <c r="G2911" s="2">
        <v>44761</v>
      </c>
      <c r="H2911" s="2">
        <v>44782</v>
      </c>
      <c r="I2911" s="2" t="str">
        <f t="shared" si="45"/>
        <v>Delivered</v>
      </c>
      <c r="J2911" s="2" t="str">
        <f>TEXT(WORKSHEET[[#This Row],[Offloading Date]], "mmm")</f>
        <v>Aug</v>
      </c>
      <c r="K2911" s="2" t="str">
        <f>IF(OR(WORKSHEET[[#This Row],[Year]]="", ISBLANK(WORKSHEET[[#This Row],[Year]]), WORKSHEET[[#This Row],[Year]]="null"), "Exclude", "Include")</f>
        <v>Include</v>
      </c>
      <c r="L2911" t="s">
        <v>12</v>
      </c>
      <c r="M2911" t="s">
        <v>12</v>
      </c>
      <c r="N2911" t="s">
        <v>13</v>
      </c>
      <c r="O2911">
        <v>14.173</v>
      </c>
      <c r="P2911">
        <v>600</v>
      </c>
      <c r="Q2911" t="s">
        <v>14</v>
      </c>
      <c r="R2911">
        <f>P2911 * _xll.XLOOKUP(Q2911,CALCULATION!$A$15:$A$17, CALCULATION!$B$15:$B$17 )</f>
        <v>600</v>
      </c>
      <c r="S2911" s="5">
        <f>O2911*P2911*_xll.XLOOKUP(Q2911,CALCULATION!$A$15:$A$17, CALCULATION!$B$15:$B$17)</f>
        <v>8503.7999999999993</v>
      </c>
      <c r="T2911">
        <v>300</v>
      </c>
      <c r="U2911" t="s">
        <v>14</v>
      </c>
      <c r="V2911">
        <f>T2911 * _xll.XLOOKUP(U2911,CALCULATION!$A$15:$A$17, CALCULATION!$B$15:$B$17 )</f>
        <v>300</v>
      </c>
      <c r="W2911" s="5">
        <f>O2911*T2911*_xll.XLOOKUP(U2911,CALCULATION!$A$15:$A$17, CALCULATION!$B$15:$B$17)</f>
        <v>4251.8999999999996</v>
      </c>
      <c r="X2911" s="5">
        <f>WORKSHEET[[#This Row],[Clients Total Cost]] / WORKSHEET[[#This Row],[Clients Rate per T2 (USD)]]</f>
        <v>14.172999999999998</v>
      </c>
      <c r="Y2911" s="5">
        <f>WORKSHEET[[#This Row],[Clients Rate per T2 (USD)]] - WORKSHEET[[#This Row],[Supplier Rate Per t2 (USD)]]</f>
        <v>300</v>
      </c>
      <c r="Z2911" s="5">
        <f>WORKSHEET[[#This Row],[Profit Per T]] * WORKSHEET[[#This Row],[Weight]]</f>
        <v>4251.8999999999996</v>
      </c>
      <c r="AA2911">
        <v>1</v>
      </c>
      <c r="AB2911" s="1">
        <v>3.15</v>
      </c>
      <c r="AC2911" s="1">
        <v>2.1</v>
      </c>
      <c r="AD2911" s="1">
        <v>2.625</v>
      </c>
      <c r="AE2911" s="1">
        <f>WORKSHEET[[#This Row],[Delay at toll gate in days]] +WORKSHEET[[#This Row],[Delay at workshop in days]] +WORKSHEET[[#This Row],[Delay at border in days]]</f>
        <v>7.875</v>
      </c>
    </row>
    <row r="2912" spans="1:31" x14ac:dyDescent="0.35">
      <c r="A2912" t="s">
        <v>2933</v>
      </c>
      <c r="B2912" t="s">
        <v>10</v>
      </c>
      <c r="C2912" t="s">
        <v>68</v>
      </c>
      <c r="D2912" t="s">
        <v>3615</v>
      </c>
      <c r="E2912" t="s">
        <v>3614</v>
      </c>
      <c r="F2912" t="str">
        <f>WORKSHEET[[#This Row],[Depart From]]&amp;"-"&amp;WORKSHEET[[#This Row],[Arrive To]]</f>
        <v>Mombasa-Alger</v>
      </c>
      <c r="G2912" s="2">
        <v>44770</v>
      </c>
      <c r="H2912" s="2">
        <v>44789</v>
      </c>
      <c r="I2912" s="2" t="str">
        <f t="shared" si="45"/>
        <v>Delivered</v>
      </c>
      <c r="J2912" s="2" t="str">
        <f>TEXT(WORKSHEET[[#This Row],[Offloading Date]], "mmm")</f>
        <v>Aug</v>
      </c>
      <c r="K2912" s="2" t="str">
        <f>IF(OR(WORKSHEET[[#This Row],[Year]]="", ISBLANK(WORKSHEET[[#This Row],[Year]]), WORKSHEET[[#This Row],[Year]]="null"), "Exclude", "Include")</f>
        <v>Include</v>
      </c>
      <c r="L2912" t="s">
        <v>12</v>
      </c>
      <c r="M2912" t="s">
        <v>12</v>
      </c>
      <c r="N2912" t="s">
        <v>13</v>
      </c>
      <c r="O2912">
        <v>14.83</v>
      </c>
      <c r="P2912">
        <v>600</v>
      </c>
      <c r="Q2912" t="s">
        <v>14</v>
      </c>
      <c r="R2912">
        <f>P2912 * _xll.XLOOKUP(Q2912,CALCULATION!$A$15:$A$17, CALCULATION!$B$15:$B$17 )</f>
        <v>600</v>
      </c>
      <c r="S2912" s="5">
        <f>O2912*P2912*_xll.XLOOKUP(Q2912,CALCULATION!$A$15:$A$17, CALCULATION!$B$15:$B$17)</f>
        <v>8898</v>
      </c>
      <c r="T2912">
        <v>300</v>
      </c>
      <c r="U2912" t="s">
        <v>14</v>
      </c>
      <c r="V2912">
        <f>T2912 * _xll.XLOOKUP(U2912,CALCULATION!$A$15:$A$17, CALCULATION!$B$15:$B$17 )</f>
        <v>300</v>
      </c>
      <c r="W2912" s="5">
        <f>O2912*T2912*_xll.XLOOKUP(U2912,CALCULATION!$A$15:$A$17, CALCULATION!$B$15:$B$17)</f>
        <v>4449</v>
      </c>
      <c r="X2912" s="5">
        <f>WORKSHEET[[#This Row],[Clients Total Cost]] / WORKSHEET[[#This Row],[Clients Rate per T2 (USD)]]</f>
        <v>14.83</v>
      </c>
      <c r="Y2912" s="5">
        <f>WORKSHEET[[#This Row],[Clients Rate per T2 (USD)]] - WORKSHEET[[#This Row],[Supplier Rate Per t2 (USD)]]</f>
        <v>300</v>
      </c>
      <c r="Z2912" s="5">
        <f>WORKSHEET[[#This Row],[Profit Per T]] * WORKSHEET[[#This Row],[Weight]]</f>
        <v>4449</v>
      </c>
      <c r="AA2912">
        <v>1</v>
      </c>
      <c r="AB2912" s="1">
        <v>2.85</v>
      </c>
      <c r="AC2912" s="1">
        <v>1.9000000000000001</v>
      </c>
      <c r="AD2912" s="1">
        <v>2.375</v>
      </c>
      <c r="AE2912" s="1">
        <f>WORKSHEET[[#This Row],[Delay at toll gate in days]] +WORKSHEET[[#This Row],[Delay at workshop in days]] +WORKSHEET[[#This Row],[Delay at border in days]]</f>
        <v>7.125</v>
      </c>
    </row>
    <row r="2913" spans="1:31" x14ac:dyDescent="0.35">
      <c r="A2913" t="s">
        <v>2934</v>
      </c>
      <c r="B2913" t="s">
        <v>10</v>
      </c>
      <c r="C2913" t="s">
        <v>68</v>
      </c>
      <c r="D2913" t="s">
        <v>3611</v>
      </c>
      <c r="E2913" t="s">
        <v>3618</v>
      </c>
      <c r="F2913" t="str">
        <f>WORKSHEET[[#This Row],[Depart From]]&amp;"-"&amp;WORKSHEET[[#This Row],[Arrive To]]</f>
        <v>Mogadishu-Tripoli</v>
      </c>
      <c r="G2913" s="2">
        <v>44771</v>
      </c>
      <c r="H2913" s="2">
        <v>44796</v>
      </c>
      <c r="I2913" s="2" t="str">
        <f t="shared" si="45"/>
        <v>Delivered</v>
      </c>
      <c r="J2913" s="2" t="str">
        <f>TEXT(WORKSHEET[[#This Row],[Offloading Date]], "mmm")</f>
        <v>Aug</v>
      </c>
      <c r="K2913" s="2" t="str">
        <f>IF(OR(WORKSHEET[[#This Row],[Year]]="", ISBLANK(WORKSHEET[[#This Row],[Year]]), WORKSHEET[[#This Row],[Year]]="null"), "Exclude", "Include")</f>
        <v>Include</v>
      </c>
      <c r="L2913" t="s">
        <v>12</v>
      </c>
      <c r="M2913" t="s">
        <v>12</v>
      </c>
      <c r="N2913" t="s">
        <v>13</v>
      </c>
      <c r="O2913">
        <v>28.41</v>
      </c>
      <c r="P2913">
        <v>600</v>
      </c>
      <c r="Q2913" t="s">
        <v>14</v>
      </c>
      <c r="R2913">
        <f>P2913 * _xll.XLOOKUP(Q2913,CALCULATION!$A$15:$A$17, CALCULATION!$B$15:$B$17 )</f>
        <v>600</v>
      </c>
      <c r="S2913" s="5">
        <f>O2913*P2913*_xll.XLOOKUP(Q2913,CALCULATION!$A$15:$A$17, CALCULATION!$B$15:$B$17)</f>
        <v>17046</v>
      </c>
      <c r="T2913">
        <v>300</v>
      </c>
      <c r="U2913" t="s">
        <v>14</v>
      </c>
      <c r="V2913">
        <f>T2913 * _xll.XLOOKUP(U2913,CALCULATION!$A$15:$A$17, CALCULATION!$B$15:$B$17 )</f>
        <v>300</v>
      </c>
      <c r="W2913" s="5">
        <f>O2913*T2913*_xll.XLOOKUP(U2913,CALCULATION!$A$15:$A$17, CALCULATION!$B$15:$B$17)</f>
        <v>8523</v>
      </c>
      <c r="X2913" s="5">
        <f>WORKSHEET[[#This Row],[Clients Total Cost]] / WORKSHEET[[#This Row],[Clients Rate per T2 (USD)]]</f>
        <v>28.41</v>
      </c>
      <c r="Y2913" s="5">
        <f>WORKSHEET[[#This Row],[Clients Rate per T2 (USD)]] - WORKSHEET[[#This Row],[Supplier Rate Per t2 (USD)]]</f>
        <v>300</v>
      </c>
      <c r="Z2913" s="5">
        <f>WORKSHEET[[#This Row],[Profit Per T]] * WORKSHEET[[#This Row],[Weight]]</f>
        <v>8523</v>
      </c>
      <c r="AA2913">
        <v>0</v>
      </c>
      <c r="AB2913" s="1">
        <v>3.75</v>
      </c>
      <c r="AC2913" s="1">
        <v>2.5</v>
      </c>
      <c r="AD2913" s="1">
        <v>3.125</v>
      </c>
      <c r="AE2913" s="1">
        <f>WORKSHEET[[#This Row],[Delay at toll gate in days]] +WORKSHEET[[#This Row],[Delay at workshop in days]] +WORKSHEET[[#This Row],[Delay at border in days]]</f>
        <v>9.375</v>
      </c>
    </row>
    <row r="2914" spans="1:31" x14ac:dyDescent="0.35">
      <c r="A2914" t="s">
        <v>2935</v>
      </c>
      <c r="B2914" t="s">
        <v>10</v>
      </c>
      <c r="C2914" t="s">
        <v>68</v>
      </c>
      <c r="D2914" t="s">
        <v>3620</v>
      </c>
      <c r="E2914" t="s">
        <v>3613</v>
      </c>
      <c r="F2914" t="str">
        <f>WORKSHEET[[#This Row],[Depart From]]&amp;"-"&amp;WORKSHEET[[#This Row],[Arrive To]]</f>
        <v>Zanzibar-Sanaa</v>
      </c>
      <c r="G2914" s="2">
        <v>44772</v>
      </c>
      <c r="H2914" s="2">
        <v>44799</v>
      </c>
      <c r="I2914" s="2" t="str">
        <f t="shared" si="45"/>
        <v>Delivered</v>
      </c>
      <c r="J2914" s="2" t="str">
        <f>TEXT(WORKSHEET[[#This Row],[Offloading Date]], "mmm")</f>
        <v>Aug</v>
      </c>
      <c r="K2914" s="2" t="str">
        <f>IF(OR(WORKSHEET[[#This Row],[Year]]="", ISBLANK(WORKSHEET[[#This Row],[Year]]), WORKSHEET[[#This Row],[Year]]="null"), "Exclude", "Include")</f>
        <v>Include</v>
      </c>
      <c r="L2914" t="s">
        <v>12</v>
      </c>
      <c r="M2914" t="s">
        <v>12</v>
      </c>
      <c r="N2914" t="s">
        <v>13</v>
      </c>
      <c r="O2914">
        <v>27.62</v>
      </c>
      <c r="P2914">
        <v>600</v>
      </c>
      <c r="Q2914" t="s">
        <v>14</v>
      </c>
      <c r="R2914">
        <f>P2914 * _xll.XLOOKUP(Q2914,CALCULATION!$A$15:$A$17, CALCULATION!$B$15:$B$17 )</f>
        <v>600</v>
      </c>
      <c r="S2914" s="5">
        <f>O2914*P2914*_xll.XLOOKUP(Q2914,CALCULATION!$A$15:$A$17, CALCULATION!$B$15:$B$17)</f>
        <v>16572</v>
      </c>
      <c r="T2914">
        <v>300</v>
      </c>
      <c r="U2914" t="s">
        <v>14</v>
      </c>
      <c r="V2914">
        <f>T2914 * _xll.XLOOKUP(U2914,CALCULATION!$A$15:$A$17, CALCULATION!$B$15:$B$17 )</f>
        <v>300</v>
      </c>
      <c r="W2914" s="5">
        <f>O2914*T2914*_xll.XLOOKUP(U2914,CALCULATION!$A$15:$A$17, CALCULATION!$B$15:$B$17)</f>
        <v>8286</v>
      </c>
      <c r="X2914" s="5">
        <f>WORKSHEET[[#This Row],[Clients Total Cost]] / WORKSHEET[[#This Row],[Clients Rate per T2 (USD)]]</f>
        <v>27.62</v>
      </c>
      <c r="Y2914" s="5">
        <f>WORKSHEET[[#This Row],[Clients Rate per T2 (USD)]] - WORKSHEET[[#This Row],[Supplier Rate Per t2 (USD)]]</f>
        <v>300</v>
      </c>
      <c r="Z2914" s="5">
        <f>WORKSHEET[[#This Row],[Profit Per T]] * WORKSHEET[[#This Row],[Weight]]</f>
        <v>8286</v>
      </c>
      <c r="AA2914">
        <v>0</v>
      </c>
      <c r="AB2914" s="1">
        <v>4.05</v>
      </c>
      <c r="AC2914" s="1">
        <v>2.7</v>
      </c>
      <c r="AD2914" s="1">
        <v>3.375</v>
      </c>
      <c r="AE2914" s="1">
        <f>WORKSHEET[[#This Row],[Delay at toll gate in days]] +WORKSHEET[[#This Row],[Delay at workshop in days]] +WORKSHEET[[#This Row],[Delay at border in days]]</f>
        <v>10.125</v>
      </c>
    </row>
    <row r="2915" spans="1:31" x14ac:dyDescent="0.35">
      <c r="A2915" t="s">
        <v>2936</v>
      </c>
      <c r="B2915" t="s">
        <v>10</v>
      </c>
      <c r="C2915" t="s">
        <v>68</v>
      </c>
      <c r="D2915" t="s">
        <v>3615</v>
      </c>
      <c r="E2915" t="s">
        <v>3613</v>
      </c>
      <c r="F2915" t="str">
        <f>WORKSHEET[[#This Row],[Depart From]]&amp;"-"&amp;WORKSHEET[[#This Row],[Arrive To]]</f>
        <v>Mombasa-Sanaa</v>
      </c>
      <c r="G2915" s="2">
        <v>44767</v>
      </c>
      <c r="H2915" s="2">
        <v>44791</v>
      </c>
      <c r="I2915" s="2" t="str">
        <f t="shared" si="45"/>
        <v>Delivered</v>
      </c>
      <c r="J2915" s="2" t="str">
        <f>TEXT(WORKSHEET[[#This Row],[Offloading Date]], "mmm")</f>
        <v>Aug</v>
      </c>
      <c r="K2915" s="2" t="str">
        <f>IF(OR(WORKSHEET[[#This Row],[Year]]="", ISBLANK(WORKSHEET[[#This Row],[Year]]), WORKSHEET[[#This Row],[Year]]="null"), "Exclude", "Include")</f>
        <v>Include</v>
      </c>
      <c r="L2915" t="s">
        <v>12</v>
      </c>
      <c r="M2915" t="s">
        <v>12</v>
      </c>
      <c r="N2915" t="s">
        <v>13</v>
      </c>
      <c r="O2915">
        <v>12.734999999999999</v>
      </c>
      <c r="P2915">
        <v>600</v>
      </c>
      <c r="Q2915" t="s">
        <v>14</v>
      </c>
      <c r="R2915">
        <f>P2915 * _xll.XLOOKUP(Q2915,CALCULATION!$A$15:$A$17, CALCULATION!$B$15:$B$17 )</f>
        <v>600</v>
      </c>
      <c r="S2915" s="5">
        <f>O2915*P2915*_xll.XLOOKUP(Q2915,CALCULATION!$A$15:$A$17, CALCULATION!$B$15:$B$17)</f>
        <v>7641</v>
      </c>
      <c r="T2915">
        <v>300</v>
      </c>
      <c r="U2915" t="s">
        <v>14</v>
      </c>
      <c r="V2915">
        <f>T2915 * _xll.XLOOKUP(U2915,CALCULATION!$A$15:$A$17, CALCULATION!$B$15:$B$17 )</f>
        <v>300</v>
      </c>
      <c r="W2915" s="5">
        <f>O2915*T2915*_xll.XLOOKUP(U2915,CALCULATION!$A$15:$A$17, CALCULATION!$B$15:$B$17)</f>
        <v>3820.5</v>
      </c>
      <c r="X2915" s="5">
        <f>WORKSHEET[[#This Row],[Clients Total Cost]] / WORKSHEET[[#This Row],[Clients Rate per T2 (USD)]]</f>
        <v>12.734999999999999</v>
      </c>
      <c r="Y2915" s="5">
        <f>WORKSHEET[[#This Row],[Clients Rate per T2 (USD)]] - WORKSHEET[[#This Row],[Supplier Rate Per t2 (USD)]]</f>
        <v>300</v>
      </c>
      <c r="Z2915" s="5">
        <f>WORKSHEET[[#This Row],[Profit Per T]] * WORKSHEET[[#This Row],[Weight]]</f>
        <v>3820.5</v>
      </c>
      <c r="AA2915">
        <v>1</v>
      </c>
      <c r="AB2915" s="1">
        <v>3.5999999999999996</v>
      </c>
      <c r="AC2915" s="1">
        <v>2.4000000000000004</v>
      </c>
      <c r="AD2915" s="1">
        <v>3</v>
      </c>
      <c r="AE2915" s="1">
        <f>WORKSHEET[[#This Row],[Delay at toll gate in days]] +WORKSHEET[[#This Row],[Delay at workshop in days]] +WORKSHEET[[#This Row],[Delay at border in days]]</f>
        <v>9</v>
      </c>
    </row>
    <row r="2916" spans="1:31" x14ac:dyDescent="0.35">
      <c r="A2916" t="s">
        <v>2937</v>
      </c>
      <c r="B2916" t="s">
        <v>10</v>
      </c>
      <c r="C2916" t="s">
        <v>68</v>
      </c>
      <c r="D2916" t="s">
        <v>3616</v>
      </c>
      <c r="E2916" t="s">
        <v>3614</v>
      </c>
      <c r="F2916" t="str">
        <f>WORKSHEET[[#This Row],[Depart From]]&amp;"-"&amp;WORKSHEET[[#This Row],[Arrive To]]</f>
        <v>Marrakech-Alger</v>
      </c>
      <c r="G2916" s="2">
        <v>44766</v>
      </c>
      <c r="H2916" s="2">
        <v>44784</v>
      </c>
      <c r="I2916" s="2" t="str">
        <f t="shared" si="45"/>
        <v>Delivered</v>
      </c>
      <c r="J2916" s="2" t="str">
        <f>TEXT(WORKSHEET[[#This Row],[Offloading Date]], "mmm")</f>
        <v>Aug</v>
      </c>
      <c r="K2916" s="2" t="str">
        <f>IF(OR(WORKSHEET[[#This Row],[Year]]="", ISBLANK(WORKSHEET[[#This Row],[Year]]), WORKSHEET[[#This Row],[Year]]="null"), "Exclude", "Include")</f>
        <v>Include</v>
      </c>
      <c r="L2916" t="s">
        <v>12</v>
      </c>
      <c r="M2916" t="s">
        <v>12</v>
      </c>
      <c r="N2916" t="s">
        <v>13</v>
      </c>
      <c r="O2916">
        <v>9.68</v>
      </c>
      <c r="P2916">
        <v>600</v>
      </c>
      <c r="Q2916" t="s">
        <v>14</v>
      </c>
      <c r="R2916">
        <f>P2916 * _xll.XLOOKUP(Q2916,CALCULATION!$A$15:$A$17, CALCULATION!$B$15:$B$17 )</f>
        <v>600</v>
      </c>
      <c r="S2916" s="5">
        <f>O2916*P2916*_xll.XLOOKUP(Q2916,CALCULATION!$A$15:$A$17, CALCULATION!$B$15:$B$17)</f>
        <v>5808</v>
      </c>
      <c r="T2916">
        <v>300</v>
      </c>
      <c r="U2916" t="s">
        <v>14</v>
      </c>
      <c r="V2916">
        <f>T2916 * _xll.XLOOKUP(U2916,CALCULATION!$A$15:$A$17, CALCULATION!$B$15:$B$17 )</f>
        <v>300</v>
      </c>
      <c r="W2916" s="5">
        <f>O2916*T2916*_xll.XLOOKUP(U2916,CALCULATION!$A$15:$A$17, CALCULATION!$B$15:$B$17)</f>
        <v>2904</v>
      </c>
      <c r="X2916" s="5">
        <f>WORKSHEET[[#This Row],[Clients Total Cost]] / WORKSHEET[[#This Row],[Clients Rate per T2 (USD)]]</f>
        <v>9.68</v>
      </c>
      <c r="Y2916" s="5">
        <f>WORKSHEET[[#This Row],[Clients Rate per T2 (USD)]] - WORKSHEET[[#This Row],[Supplier Rate Per t2 (USD)]]</f>
        <v>300</v>
      </c>
      <c r="Z2916" s="5">
        <f>WORKSHEET[[#This Row],[Profit Per T]] * WORKSHEET[[#This Row],[Weight]]</f>
        <v>2904</v>
      </c>
      <c r="AA2916">
        <v>1</v>
      </c>
      <c r="AB2916" s="1">
        <v>2.6999999999999997</v>
      </c>
      <c r="AC2916" s="1">
        <v>1.8</v>
      </c>
      <c r="AD2916" s="1">
        <v>2.25</v>
      </c>
      <c r="AE2916" s="1">
        <f>WORKSHEET[[#This Row],[Delay at toll gate in days]] +WORKSHEET[[#This Row],[Delay at workshop in days]] +WORKSHEET[[#This Row],[Delay at border in days]]</f>
        <v>6.75</v>
      </c>
    </row>
    <row r="2917" spans="1:31" x14ac:dyDescent="0.35">
      <c r="A2917" t="s">
        <v>2938</v>
      </c>
      <c r="B2917" t="s">
        <v>10</v>
      </c>
      <c r="C2917" t="s">
        <v>68</v>
      </c>
      <c r="D2917" t="s">
        <v>3619</v>
      </c>
      <c r="E2917" t="s">
        <v>3612</v>
      </c>
      <c r="F2917" t="str">
        <f>WORKSHEET[[#This Row],[Depart From]]&amp;"-"&amp;WORKSHEET[[#This Row],[Arrive To]]</f>
        <v>Addis Ababa-Victoria</v>
      </c>
      <c r="G2917" s="2">
        <v>44758</v>
      </c>
      <c r="H2917" s="2">
        <v>44781</v>
      </c>
      <c r="I2917" s="2" t="str">
        <f t="shared" si="45"/>
        <v>Delivered</v>
      </c>
      <c r="J2917" s="2" t="str">
        <f>TEXT(WORKSHEET[[#This Row],[Offloading Date]], "mmm")</f>
        <v>Aug</v>
      </c>
      <c r="K2917" s="2" t="str">
        <f>IF(OR(WORKSHEET[[#This Row],[Year]]="", ISBLANK(WORKSHEET[[#This Row],[Year]]), WORKSHEET[[#This Row],[Year]]="null"), "Exclude", "Include")</f>
        <v>Include</v>
      </c>
      <c r="L2917" t="s">
        <v>12</v>
      </c>
      <c r="M2917" t="s">
        <v>12</v>
      </c>
      <c r="N2917" t="s">
        <v>13</v>
      </c>
      <c r="O2917">
        <v>29.52</v>
      </c>
      <c r="P2917">
        <v>600</v>
      </c>
      <c r="Q2917" t="s">
        <v>14</v>
      </c>
      <c r="R2917">
        <f>P2917 * _xll.XLOOKUP(Q2917,CALCULATION!$A$15:$A$17, CALCULATION!$B$15:$B$17 )</f>
        <v>600</v>
      </c>
      <c r="S2917" s="5">
        <f>O2917*P2917*_xll.XLOOKUP(Q2917,CALCULATION!$A$15:$A$17, CALCULATION!$B$15:$B$17)</f>
        <v>17712</v>
      </c>
      <c r="T2917">
        <v>300</v>
      </c>
      <c r="U2917" t="s">
        <v>14</v>
      </c>
      <c r="V2917">
        <f>T2917 * _xll.XLOOKUP(U2917,CALCULATION!$A$15:$A$17, CALCULATION!$B$15:$B$17 )</f>
        <v>300</v>
      </c>
      <c r="W2917" s="5">
        <f>O2917*T2917*_xll.XLOOKUP(U2917,CALCULATION!$A$15:$A$17, CALCULATION!$B$15:$B$17)</f>
        <v>8856</v>
      </c>
      <c r="X2917" s="5">
        <f>WORKSHEET[[#This Row],[Clients Total Cost]] / WORKSHEET[[#This Row],[Clients Rate per T2 (USD)]]</f>
        <v>29.52</v>
      </c>
      <c r="Y2917" s="5">
        <f>WORKSHEET[[#This Row],[Clients Rate per T2 (USD)]] - WORKSHEET[[#This Row],[Supplier Rate Per t2 (USD)]]</f>
        <v>300</v>
      </c>
      <c r="Z2917" s="5">
        <f>WORKSHEET[[#This Row],[Profit Per T]] * WORKSHEET[[#This Row],[Weight]]</f>
        <v>8856</v>
      </c>
      <c r="AA2917">
        <v>1</v>
      </c>
      <c r="AB2917" s="1">
        <v>3.4499999999999997</v>
      </c>
      <c r="AC2917" s="1">
        <v>2.3000000000000003</v>
      </c>
      <c r="AD2917" s="1">
        <v>2.875</v>
      </c>
      <c r="AE2917" s="1">
        <f>WORKSHEET[[#This Row],[Delay at toll gate in days]] +WORKSHEET[[#This Row],[Delay at workshop in days]] +WORKSHEET[[#This Row],[Delay at border in days]]</f>
        <v>8.625</v>
      </c>
    </row>
    <row r="2918" spans="1:31" x14ac:dyDescent="0.35">
      <c r="A2918" t="s">
        <v>2939</v>
      </c>
      <c r="B2918" t="s">
        <v>10</v>
      </c>
      <c r="C2918" t="s">
        <v>68</v>
      </c>
      <c r="D2918" t="s">
        <v>3616</v>
      </c>
      <c r="E2918" t="s">
        <v>3618</v>
      </c>
      <c r="F2918" t="str">
        <f>WORKSHEET[[#This Row],[Depart From]]&amp;"-"&amp;WORKSHEET[[#This Row],[Arrive To]]</f>
        <v>Marrakech-Tripoli</v>
      </c>
      <c r="G2918" s="2">
        <v>44757</v>
      </c>
      <c r="H2918" s="2">
        <v>44779</v>
      </c>
      <c r="I2918" s="2" t="str">
        <f t="shared" si="45"/>
        <v>Delivered</v>
      </c>
      <c r="J2918" s="2" t="str">
        <f>TEXT(WORKSHEET[[#This Row],[Offloading Date]], "mmm")</f>
        <v>Aug</v>
      </c>
      <c r="K2918" s="2" t="str">
        <f>IF(OR(WORKSHEET[[#This Row],[Year]]="", ISBLANK(WORKSHEET[[#This Row],[Year]]), WORKSHEET[[#This Row],[Year]]="null"), "Exclude", "Include")</f>
        <v>Include</v>
      </c>
      <c r="L2918" t="s">
        <v>12</v>
      </c>
      <c r="M2918" t="s">
        <v>12</v>
      </c>
      <c r="N2918" t="s">
        <v>13</v>
      </c>
      <c r="O2918">
        <v>29.52</v>
      </c>
      <c r="P2918">
        <v>600</v>
      </c>
      <c r="Q2918" t="s">
        <v>14</v>
      </c>
      <c r="R2918">
        <f>P2918 * _xll.XLOOKUP(Q2918,CALCULATION!$A$15:$A$17, CALCULATION!$B$15:$B$17 )</f>
        <v>600</v>
      </c>
      <c r="S2918" s="5">
        <f>O2918*P2918*_xll.XLOOKUP(Q2918,CALCULATION!$A$15:$A$17, CALCULATION!$B$15:$B$17)</f>
        <v>17712</v>
      </c>
      <c r="T2918">
        <v>300</v>
      </c>
      <c r="U2918" t="s">
        <v>14</v>
      </c>
      <c r="V2918">
        <f>T2918 * _xll.XLOOKUP(U2918,CALCULATION!$A$15:$A$17, CALCULATION!$B$15:$B$17 )</f>
        <v>300</v>
      </c>
      <c r="W2918" s="5">
        <f>O2918*T2918*_xll.XLOOKUP(U2918,CALCULATION!$A$15:$A$17, CALCULATION!$B$15:$B$17)</f>
        <v>8856</v>
      </c>
      <c r="X2918" s="5">
        <f>WORKSHEET[[#This Row],[Clients Total Cost]] / WORKSHEET[[#This Row],[Clients Rate per T2 (USD)]]</f>
        <v>29.52</v>
      </c>
      <c r="Y2918" s="5">
        <f>WORKSHEET[[#This Row],[Clients Rate per T2 (USD)]] - WORKSHEET[[#This Row],[Supplier Rate Per t2 (USD)]]</f>
        <v>300</v>
      </c>
      <c r="Z2918" s="5">
        <f>WORKSHEET[[#This Row],[Profit Per T]] * WORKSHEET[[#This Row],[Weight]]</f>
        <v>8856</v>
      </c>
      <c r="AA2918">
        <v>0</v>
      </c>
      <c r="AB2918" s="1">
        <v>3.3</v>
      </c>
      <c r="AC2918" s="1">
        <v>2.2000000000000002</v>
      </c>
      <c r="AD2918" s="1">
        <v>2.75</v>
      </c>
      <c r="AE2918" s="1">
        <f>WORKSHEET[[#This Row],[Delay at toll gate in days]] +WORKSHEET[[#This Row],[Delay at workshop in days]] +WORKSHEET[[#This Row],[Delay at border in days]]</f>
        <v>8.25</v>
      </c>
    </row>
    <row r="2919" spans="1:31" x14ac:dyDescent="0.35">
      <c r="A2919" t="s">
        <v>2940</v>
      </c>
      <c r="B2919" t="s">
        <v>10</v>
      </c>
      <c r="C2919" t="s">
        <v>68</v>
      </c>
      <c r="D2919" t="s">
        <v>3615</v>
      </c>
      <c r="E2919" t="s">
        <v>3614</v>
      </c>
      <c r="F2919" t="str">
        <f>WORKSHEET[[#This Row],[Depart From]]&amp;"-"&amp;WORKSHEET[[#This Row],[Arrive To]]</f>
        <v>Mombasa-Alger</v>
      </c>
      <c r="G2919" s="2">
        <v>44773</v>
      </c>
      <c r="H2919" s="2">
        <v>44799</v>
      </c>
      <c r="I2919" s="2" t="str">
        <f t="shared" si="45"/>
        <v>Delivered</v>
      </c>
      <c r="J2919" s="2" t="str">
        <f>TEXT(WORKSHEET[[#This Row],[Offloading Date]], "mmm")</f>
        <v>Aug</v>
      </c>
      <c r="K2919" s="2" t="str">
        <f>IF(OR(WORKSHEET[[#This Row],[Year]]="", ISBLANK(WORKSHEET[[#This Row],[Year]]), WORKSHEET[[#This Row],[Year]]="null"), "Exclude", "Include")</f>
        <v>Include</v>
      </c>
      <c r="L2919" t="s">
        <v>12</v>
      </c>
      <c r="M2919" t="s">
        <v>12</v>
      </c>
      <c r="N2919" t="s">
        <v>13</v>
      </c>
      <c r="O2919">
        <v>26.974799999999998</v>
      </c>
      <c r="P2919">
        <v>600</v>
      </c>
      <c r="Q2919" t="s">
        <v>14</v>
      </c>
      <c r="R2919">
        <f>P2919 * _xll.XLOOKUP(Q2919,CALCULATION!$A$15:$A$17, CALCULATION!$B$15:$B$17 )</f>
        <v>600</v>
      </c>
      <c r="S2919" s="5">
        <f>O2919*P2919*_xll.XLOOKUP(Q2919,CALCULATION!$A$15:$A$17, CALCULATION!$B$15:$B$17)</f>
        <v>16184.88</v>
      </c>
      <c r="T2919">
        <v>300</v>
      </c>
      <c r="U2919" t="s">
        <v>14</v>
      </c>
      <c r="V2919">
        <f>T2919 * _xll.XLOOKUP(U2919,CALCULATION!$A$15:$A$17, CALCULATION!$B$15:$B$17 )</f>
        <v>300</v>
      </c>
      <c r="W2919" s="5">
        <f>O2919*T2919*_xll.XLOOKUP(U2919,CALCULATION!$A$15:$A$17, CALCULATION!$B$15:$B$17)</f>
        <v>8092.44</v>
      </c>
      <c r="X2919" s="5">
        <f>WORKSHEET[[#This Row],[Clients Total Cost]] / WORKSHEET[[#This Row],[Clients Rate per T2 (USD)]]</f>
        <v>26.974799999999998</v>
      </c>
      <c r="Y2919" s="5">
        <f>WORKSHEET[[#This Row],[Clients Rate per T2 (USD)]] - WORKSHEET[[#This Row],[Supplier Rate Per t2 (USD)]]</f>
        <v>300</v>
      </c>
      <c r="Z2919" s="5">
        <f>WORKSHEET[[#This Row],[Profit Per T]] * WORKSHEET[[#This Row],[Weight]]</f>
        <v>8092.44</v>
      </c>
      <c r="AA2919">
        <v>0</v>
      </c>
      <c r="AB2919" s="1">
        <v>3.9</v>
      </c>
      <c r="AC2919" s="1">
        <v>2.6</v>
      </c>
      <c r="AD2919" s="1">
        <v>3.25</v>
      </c>
      <c r="AE2919" s="1">
        <f>WORKSHEET[[#This Row],[Delay at toll gate in days]] +WORKSHEET[[#This Row],[Delay at workshop in days]] +WORKSHEET[[#This Row],[Delay at border in days]]</f>
        <v>9.75</v>
      </c>
    </row>
    <row r="2920" spans="1:31" x14ac:dyDescent="0.35">
      <c r="A2920" t="s">
        <v>2941</v>
      </c>
      <c r="B2920" t="s">
        <v>10</v>
      </c>
      <c r="C2920" t="s">
        <v>68</v>
      </c>
      <c r="D2920" t="s">
        <v>3611</v>
      </c>
      <c r="E2920" t="s">
        <v>3612</v>
      </c>
      <c r="F2920" t="str">
        <f>WORKSHEET[[#This Row],[Depart From]]&amp;"-"&amp;WORKSHEET[[#This Row],[Arrive To]]</f>
        <v>Mogadishu-Victoria</v>
      </c>
      <c r="G2920" s="2">
        <v>44733</v>
      </c>
      <c r="H2920" s="2">
        <v>44760</v>
      </c>
      <c r="I2920" s="2" t="str">
        <f t="shared" si="45"/>
        <v>Delivered</v>
      </c>
      <c r="J2920" s="2" t="str">
        <f>TEXT(WORKSHEET[[#This Row],[Offloading Date]], "mmm")</f>
        <v>Jul</v>
      </c>
      <c r="K2920" s="2" t="str">
        <f>IF(OR(WORKSHEET[[#This Row],[Year]]="", ISBLANK(WORKSHEET[[#This Row],[Year]]), WORKSHEET[[#This Row],[Year]]="null"), "Exclude", "Include")</f>
        <v>Include</v>
      </c>
      <c r="L2920" t="s">
        <v>16</v>
      </c>
      <c r="M2920" t="s">
        <v>12</v>
      </c>
      <c r="N2920" t="s">
        <v>13</v>
      </c>
      <c r="O2920">
        <v>17.403960000000001</v>
      </c>
      <c r="P2920">
        <v>600</v>
      </c>
      <c r="Q2920" t="s">
        <v>14</v>
      </c>
      <c r="R2920">
        <f>P2920 * _xll.XLOOKUP(Q2920,CALCULATION!$A$15:$A$17, CALCULATION!$B$15:$B$17 )</f>
        <v>600</v>
      </c>
      <c r="S2920" s="5">
        <f>O2920*P2920*_xll.XLOOKUP(Q2920,CALCULATION!$A$15:$A$17, CALCULATION!$B$15:$B$17)</f>
        <v>10442.376</v>
      </c>
      <c r="T2920">
        <v>300</v>
      </c>
      <c r="U2920" t="s">
        <v>14</v>
      </c>
      <c r="V2920">
        <f>T2920 * _xll.XLOOKUP(U2920,CALCULATION!$A$15:$A$17, CALCULATION!$B$15:$B$17 )</f>
        <v>300</v>
      </c>
      <c r="W2920" s="5">
        <f>O2920*T2920*_xll.XLOOKUP(U2920,CALCULATION!$A$15:$A$17, CALCULATION!$B$15:$B$17)</f>
        <v>5221.1880000000001</v>
      </c>
      <c r="X2920" s="5">
        <f>WORKSHEET[[#This Row],[Clients Total Cost]] / WORKSHEET[[#This Row],[Clients Rate per T2 (USD)]]</f>
        <v>17.403960000000001</v>
      </c>
      <c r="Y2920" s="5">
        <f>WORKSHEET[[#This Row],[Clients Rate per T2 (USD)]] - WORKSHEET[[#This Row],[Supplier Rate Per t2 (USD)]]</f>
        <v>300</v>
      </c>
      <c r="Z2920" s="5">
        <f>WORKSHEET[[#This Row],[Profit Per T]] * WORKSHEET[[#This Row],[Weight]]</f>
        <v>5221.1880000000001</v>
      </c>
      <c r="AA2920">
        <v>1</v>
      </c>
      <c r="AB2920" s="1">
        <v>4.05</v>
      </c>
      <c r="AC2920" s="1">
        <v>2.7</v>
      </c>
      <c r="AD2920" s="1">
        <v>3.375</v>
      </c>
      <c r="AE2920" s="1">
        <f>WORKSHEET[[#This Row],[Delay at toll gate in days]] +WORKSHEET[[#This Row],[Delay at workshop in days]] +WORKSHEET[[#This Row],[Delay at border in days]]</f>
        <v>10.125</v>
      </c>
    </row>
    <row r="2921" spans="1:31" x14ac:dyDescent="0.35">
      <c r="A2921" t="s">
        <v>2942</v>
      </c>
      <c r="B2921" t="s">
        <v>10</v>
      </c>
      <c r="C2921" t="s">
        <v>68</v>
      </c>
      <c r="D2921" t="s">
        <v>3620</v>
      </c>
      <c r="E2921" t="s">
        <v>3617</v>
      </c>
      <c r="F2921" t="str">
        <f>WORKSHEET[[#This Row],[Depart From]]&amp;"-"&amp;WORKSHEET[[#This Row],[Arrive To]]</f>
        <v>Zanzibar-Lagos</v>
      </c>
      <c r="G2921" s="2">
        <v>44734</v>
      </c>
      <c r="H2921" s="2">
        <v>44762</v>
      </c>
      <c r="I2921" s="2" t="str">
        <f t="shared" si="45"/>
        <v>Delivered</v>
      </c>
      <c r="J2921" s="2" t="str">
        <f>TEXT(WORKSHEET[[#This Row],[Offloading Date]], "mmm")</f>
        <v>Jul</v>
      </c>
      <c r="K2921" s="2" t="str">
        <f>IF(OR(WORKSHEET[[#This Row],[Year]]="", ISBLANK(WORKSHEET[[#This Row],[Year]]), WORKSHEET[[#This Row],[Year]]="null"), "Exclude", "Include")</f>
        <v>Include</v>
      </c>
      <c r="L2921" t="s">
        <v>16</v>
      </c>
      <c r="M2921" t="s">
        <v>12</v>
      </c>
      <c r="N2921" t="s">
        <v>13</v>
      </c>
      <c r="O2921">
        <v>31.948</v>
      </c>
      <c r="P2921">
        <v>600</v>
      </c>
      <c r="Q2921" t="s">
        <v>14</v>
      </c>
      <c r="R2921">
        <f>P2921 * _xll.XLOOKUP(Q2921,CALCULATION!$A$15:$A$17, CALCULATION!$B$15:$B$17 )</f>
        <v>600</v>
      </c>
      <c r="S2921" s="5">
        <f>O2921*P2921*_xll.XLOOKUP(Q2921,CALCULATION!$A$15:$A$17, CALCULATION!$B$15:$B$17)</f>
        <v>19168.8</v>
      </c>
      <c r="T2921">
        <v>300</v>
      </c>
      <c r="U2921" t="s">
        <v>14</v>
      </c>
      <c r="V2921">
        <f>T2921 * _xll.XLOOKUP(U2921,CALCULATION!$A$15:$A$17, CALCULATION!$B$15:$B$17 )</f>
        <v>300</v>
      </c>
      <c r="W2921" s="5">
        <f>O2921*T2921*_xll.XLOOKUP(U2921,CALCULATION!$A$15:$A$17, CALCULATION!$B$15:$B$17)</f>
        <v>9584.4</v>
      </c>
      <c r="X2921" s="5">
        <f>WORKSHEET[[#This Row],[Clients Total Cost]] / WORKSHEET[[#This Row],[Clients Rate per T2 (USD)]]</f>
        <v>31.948</v>
      </c>
      <c r="Y2921" s="5">
        <f>WORKSHEET[[#This Row],[Clients Rate per T2 (USD)]] - WORKSHEET[[#This Row],[Supplier Rate Per t2 (USD)]]</f>
        <v>300</v>
      </c>
      <c r="Z2921" s="5">
        <f>WORKSHEET[[#This Row],[Profit Per T]] * WORKSHEET[[#This Row],[Weight]]</f>
        <v>9584.4</v>
      </c>
      <c r="AA2921">
        <v>1</v>
      </c>
      <c r="AB2921" s="1">
        <v>4.2</v>
      </c>
      <c r="AC2921" s="1">
        <v>2.8000000000000003</v>
      </c>
      <c r="AD2921" s="1">
        <v>3.5</v>
      </c>
      <c r="AE2921" s="1">
        <f>WORKSHEET[[#This Row],[Delay at toll gate in days]] +WORKSHEET[[#This Row],[Delay at workshop in days]] +WORKSHEET[[#This Row],[Delay at border in days]]</f>
        <v>10.5</v>
      </c>
    </row>
    <row r="2922" spans="1:31" x14ac:dyDescent="0.35">
      <c r="A2922" t="s">
        <v>2943</v>
      </c>
      <c r="B2922" t="s">
        <v>10</v>
      </c>
      <c r="C2922" t="s">
        <v>68</v>
      </c>
      <c r="D2922" t="s">
        <v>3615</v>
      </c>
      <c r="E2922" t="s">
        <v>3612</v>
      </c>
      <c r="F2922" t="str">
        <f>WORKSHEET[[#This Row],[Depart From]]&amp;"-"&amp;WORKSHEET[[#This Row],[Arrive To]]</f>
        <v>Mombasa-Victoria</v>
      </c>
      <c r="G2922" s="2">
        <v>44734</v>
      </c>
      <c r="H2922" s="2">
        <v>44764</v>
      </c>
      <c r="I2922" s="2" t="str">
        <f t="shared" si="45"/>
        <v>Delivered</v>
      </c>
      <c r="J2922" s="2" t="str">
        <f>TEXT(WORKSHEET[[#This Row],[Offloading Date]], "mmm")</f>
        <v>Jul</v>
      </c>
      <c r="K2922" s="2" t="str">
        <f>IF(OR(WORKSHEET[[#This Row],[Year]]="", ISBLANK(WORKSHEET[[#This Row],[Year]]), WORKSHEET[[#This Row],[Year]]="null"), "Exclude", "Include")</f>
        <v>Include</v>
      </c>
      <c r="L2922" t="s">
        <v>16</v>
      </c>
      <c r="M2922" t="s">
        <v>12</v>
      </c>
      <c r="N2922" t="s">
        <v>13</v>
      </c>
      <c r="O2922">
        <v>27.031330000000001</v>
      </c>
      <c r="P2922">
        <v>600</v>
      </c>
      <c r="Q2922" t="s">
        <v>14</v>
      </c>
      <c r="R2922">
        <f>P2922 * _xll.XLOOKUP(Q2922,CALCULATION!$A$15:$A$17, CALCULATION!$B$15:$B$17 )</f>
        <v>600</v>
      </c>
      <c r="S2922" s="5">
        <f>O2922*P2922*_xll.XLOOKUP(Q2922,CALCULATION!$A$15:$A$17, CALCULATION!$B$15:$B$17)</f>
        <v>16218.798000000001</v>
      </c>
      <c r="T2922">
        <v>300</v>
      </c>
      <c r="U2922" t="s">
        <v>14</v>
      </c>
      <c r="V2922">
        <f>T2922 * _xll.XLOOKUP(U2922,CALCULATION!$A$15:$A$17, CALCULATION!$B$15:$B$17 )</f>
        <v>300</v>
      </c>
      <c r="W2922" s="5">
        <f>O2922*T2922*_xll.XLOOKUP(U2922,CALCULATION!$A$15:$A$17, CALCULATION!$B$15:$B$17)</f>
        <v>8109.3990000000003</v>
      </c>
      <c r="X2922" s="5">
        <f>WORKSHEET[[#This Row],[Clients Total Cost]] / WORKSHEET[[#This Row],[Clients Rate per T2 (USD)]]</f>
        <v>27.031330000000001</v>
      </c>
      <c r="Y2922" s="5">
        <f>WORKSHEET[[#This Row],[Clients Rate per T2 (USD)]] - WORKSHEET[[#This Row],[Supplier Rate Per t2 (USD)]]</f>
        <v>300</v>
      </c>
      <c r="Z2922" s="5">
        <f>WORKSHEET[[#This Row],[Profit Per T]] * WORKSHEET[[#This Row],[Weight]]</f>
        <v>8109.3990000000003</v>
      </c>
      <c r="AA2922">
        <v>1</v>
      </c>
      <c r="AB2922" s="1">
        <v>4.5</v>
      </c>
      <c r="AC2922" s="1">
        <v>3</v>
      </c>
      <c r="AD2922" s="1">
        <v>3.75</v>
      </c>
      <c r="AE2922" s="1">
        <f>WORKSHEET[[#This Row],[Delay at toll gate in days]] +WORKSHEET[[#This Row],[Delay at workshop in days]] +WORKSHEET[[#This Row],[Delay at border in days]]</f>
        <v>11.25</v>
      </c>
    </row>
    <row r="2923" spans="1:31" x14ac:dyDescent="0.35">
      <c r="A2923" t="s">
        <v>2944</v>
      </c>
      <c r="B2923" t="s">
        <v>10</v>
      </c>
      <c r="C2923" t="s">
        <v>68</v>
      </c>
      <c r="D2923" t="s">
        <v>3611</v>
      </c>
      <c r="E2923" t="s">
        <v>3617</v>
      </c>
      <c r="F2923" t="str">
        <f>WORKSHEET[[#This Row],[Depart From]]&amp;"-"&amp;WORKSHEET[[#This Row],[Arrive To]]</f>
        <v>Mogadishu-Lagos</v>
      </c>
      <c r="G2923" s="2">
        <v>44768</v>
      </c>
      <c r="H2923" s="2">
        <v>44796</v>
      </c>
      <c r="I2923" s="2" t="str">
        <f t="shared" si="45"/>
        <v>Delivered</v>
      </c>
      <c r="J2923" s="2" t="str">
        <f>TEXT(WORKSHEET[[#This Row],[Offloading Date]], "mmm")</f>
        <v>Aug</v>
      </c>
      <c r="K2923" s="2" t="str">
        <f>IF(OR(WORKSHEET[[#This Row],[Year]]="", ISBLANK(WORKSHEET[[#This Row],[Year]]), WORKSHEET[[#This Row],[Year]]="null"), "Exclude", "Include")</f>
        <v>Include</v>
      </c>
      <c r="L2923" t="s">
        <v>3624</v>
      </c>
      <c r="M2923" t="s">
        <v>12</v>
      </c>
      <c r="N2923" t="s">
        <v>13</v>
      </c>
      <c r="O2923">
        <v>9.7810000000000006</v>
      </c>
      <c r="P2923">
        <v>600</v>
      </c>
      <c r="Q2923" t="s">
        <v>14</v>
      </c>
      <c r="R2923">
        <f>P2923 * _xll.XLOOKUP(Q2923,CALCULATION!$A$15:$A$17, CALCULATION!$B$15:$B$17 )</f>
        <v>600</v>
      </c>
      <c r="S2923" s="5">
        <f>O2923*P2923*_xll.XLOOKUP(Q2923,CALCULATION!$A$15:$A$17, CALCULATION!$B$15:$B$17)</f>
        <v>5868.6</v>
      </c>
      <c r="T2923">
        <v>300</v>
      </c>
      <c r="U2923" t="s">
        <v>14</v>
      </c>
      <c r="V2923">
        <f>T2923 * _xll.XLOOKUP(U2923,CALCULATION!$A$15:$A$17, CALCULATION!$B$15:$B$17 )</f>
        <v>300</v>
      </c>
      <c r="W2923" s="5">
        <f>O2923*T2923*_xll.XLOOKUP(U2923,CALCULATION!$A$15:$A$17, CALCULATION!$B$15:$B$17)</f>
        <v>2934.3</v>
      </c>
      <c r="X2923" s="5">
        <f>WORKSHEET[[#This Row],[Clients Total Cost]] / WORKSHEET[[#This Row],[Clients Rate per T2 (USD)]]</f>
        <v>9.7810000000000006</v>
      </c>
      <c r="Y2923" s="5">
        <f>WORKSHEET[[#This Row],[Clients Rate per T2 (USD)]] - WORKSHEET[[#This Row],[Supplier Rate Per t2 (USD)]]</f>
        <v>300</v>
      </c>
      <c r="Z2923" s="5">
        <f>WORKSHEET[[#This Row],[Profit Per T]] * WORKSHEET[[#This Row],[Weight]]</f>
        <v>2934.3</v>
      </c>
      <c r="AA2923">
        <v>1</v>
      </c>
      <c r="AB2923" s="1">
        <v>4.2</v>
      </c>
      <c r="AC2923" s="1">
        <v>2.8000000000000003</v>
      </c>
      <c r="AD2923" s="1">
        <v>3.5</v>
      </c>
      <c r="AE2923" s="1">
        <f>WORKSHEET[[#This Row],[Delay at toll gate in days]] +WORKSHEET[[#This Row],[Delay at workshop in days]] +WORKSHEET[[#This Row],[Delay at border in days]]</f>
        <v>10.5</v>
      </c>
    </row>
    <row r="2924" spans="1:31" x14ac:dyDescent="0.35">
      <c r="A2924" t="s">
        <v>2945</v>
      </c>
      <c r="B2924" t="s">
        <v>10</v>
      </c>
      <c r="C2924" t="s">
        <v>68</v>
      </c>
      <c r="D2924" t="s">
        <v>3616</v>
      </c>
      <c r="E2924" t="s">
        <v>3614</v>
      </c>
      <c r="F2924" t="str">
        <f>WORKSHEET[[#This Row],[Depart From]]&amp;"-"&amp;WORKSHEET[[#This Row],[Arrive To]]</f>
        <v>Marrakech-Alger</v>
      </c>
      <c r="G2924" s="2">
        <v>44769</v>
      </c>
      <c r="H2924" s="2">
        <v>44803</v>
      </c>
      <c r="I2924" s="2" t="str">
        <f t="shared" si="45"/>
        <v>Delivered</v>
      </c>
      <c r="J2924" s="2" t="str">
        <f>TEXT(WORKSHEET[[#This Row],[Offloading Date]], "mmm")</f>
        <v>Aug</v>
      </c>
      <c r="K2924" s="2" t="str">
        <f>IF(OR(WORKSHEET[[#This Row],[Year]]="", ISBLANK(WORKSHEET[[#This Row],[Year]]), WORKSHEET[[#This Row],[Year]]="null"), "Exclude", "Include")</f>
        <v>Include</v>
      </c>
      <c r="L2924" t="s">
        <v>3624</v>
      </c>
      <c r="M2924" t="s">
        <v>12</v>
      </c>
      <c r="N2924" t="s">
        <v>13</v>
      </c>
      <c r="O2924">
        <v>12.813000000000001</v>
      </c>
      <c r="P2924">
        <v>600</v>
      </c>
      <c r="Q2924" t="s">
        <v>14</v>
      </c>
      <c r="R2924">
        <f>P2924 * _xll.XLOOKUP(Q2924,CALCULATION!$A$15:$A$17, CALCULATION!$B$15:$B$17 )</f>
        <v>600</v>
      </c>
      <c r="S2924" s="5">
        <f>O2924*P2924*_xll.XLOOKUP(Q2924,CALCULATION!$A$15:$A$17, CALCULATION!$B$15:$B$17)</f>
        <v>7687.8</v>
      </c>
      <c r="T2924">
        <v>300</v>
      </c>
      <c r="U2924" t="s">
        <v>14</v>
      </c>
      <c r="V2924">
        <f>T2924 * _xll.XLOOKUP(U2924,CALCULATION!$A$15:$A$17, CALCULATION!$B$15:$B$17 )</f>
        <v>300</v>
      </c>
      <c r="W2924" s="5">
        <f>O2924*T2924*_xll.XLOOKUP(U2924,CALCULATION!$A$15:$A$17, CALCULATION!$B$15:$B$17)</f>
        <v>3843.9</v>
      </c>
      <c r="X2924" s="5">
        <f>WORKSHEET[[#This Row],[Clients Total Cost]] / WORKSHEET[[#This Row],[Clients Rate per T2 (USD)]]</f>
        <v>12.813000000000001</v>
      </c>
      <c r="Y2924" s="5">
        <f>WORKSHEET[[#This Row],[Clients Rate per T2 (USD)]] - WORKSHEET[[#This Row],[Supplier Rate Per t2 (USD)]]</f>
        <v>300</v>
      </c>
      <c r="Z2924" s="5">
        <f>WORKSHEET[[#This Row],[Profit Per T]] * WORKSHEET[[#This Row],[Weight]]</f>
        <v>3843.9</v>
      </c>
      <c r="AA2924">
        <v>1</v>
      </c>
      <c r="AB2924" s="1">
        <v>5.0999999999999996</v>
      </c>
      <c r="AC2924" s="1">
        <v>3.4000000000000004</v>
      </c>
      <c r="AD2924" s="1">
        <v>4.25</v>
      </c>
      <c r="AE2924" s="1">
        <f>WORKSHEET[[#This Row],[Delay at toll gate in days]] +WORKSHEET[[#This Row],[Delay at workshop in days]] +WORKSHEET[[#This Row],[Delay at border in days]]</f>
        <v>12.75</v>
      </c>
    </row>
    <row r="2925" spans="1:31" x14ac:dyDescent="0.35">
      <c r="A2925" t="s">
        <v>2946</v>
      </c>
      <c r="B2925" t="s">
        <v>10</v>
      </c>
      <c r="C2925" t="s">
        <v>68</v>
      </c>
      <c r="D2925" t="s">
        <v>3615</v>
      </c>
      <c r="E2925" t="s">
        <v>3617</v>
      </c>
      <c r="F2925" t="str">
        <f>WORKSHEET[[#This Row],[Depart From]]&amp;"-"&amp;WORKSHEET[[#This Row],[Arrive To]]</f>
        <v>Mombasa-Lagos</v>
      </c>
      <c r="G2925" s="2">
        <v>44776</v>
      </c>
      <c r="H2925" s="2">
        <v>44807</v>
      </c>
      <c r="I2925" s="2" t="str">
        <f t="shared" si="45"/>
        <v>Delivered</v>
      </c>
      <c r="J2925" s="2" t="str">
        <f>TEXT(WORKSHEET[[#This Row],[Offloading Date]], "mmm")</f>
        <v>Sep</v>
      </c>
      <c r="K2925" s="2" t="str">
        <f>IF(OR(WORKSHEET[[#This Row],[Year]]="", ISBLANK(WORKSHEET[[#This Row],[Year]]), WORKSHEET[[#This Row],[Year]]="null"), "Exclude", "Include")</f>
        <v>Include</v>
      </c>
      <c r="L2925" t="s">
        <v>3624</v>
      </c>
      <c r="M2925" t="s">
        <v>836</v>
      </c>
      <c r="N2925" t="s">
        <v>13</v>
      </c>
      <c r="O2925">
        <v>26.097000000000001</v>
      </c>
      <c r="P2925">
        <v>600</v>
      </c>
      <c r="Q2925" t="s">
        <v>14</v>
      </c>
      <c r="R2925">
        <f>P2925 * _xll.XLOOKUP(Q2925,CALCULATION!$A$15:$A$17, CALCULATION!$B$15:$B$17 )</f>
        <v>600</v>
      </c>
      <c r="S2925" s="5">
        <f>O2925*P2925*_xll.XLOOKUP(Q2925,CALCULATION!$A$15:$A$17, CALCULATION!$B$15:$B$17)</f>
        <v>15658.2</v>
      </c>
      <c r="T2925">
        <v>300</v>
      </c>
      <c r="U2925" t="s">
        <v>14</v>
      </c>
      <c r="V2925">
        <f>T2925 * _xll.XLOOKUP(U2925,CALCULATION!$A$15:$A$17, CALCULATION!$B$15:$B$17 )</f>
        <v>300</v>
      </c>
      <c r="W2925" s="5">
        <f>O2925*T2925*_xll.XLOOKUP(U2925,CALCULATION!$A$15:$A$17, CALCULATION!$B$15:$B$17)</f>
        <v>7829.1</v>
      </c>
      <c r="X2925" s="5">
        <f>WORKSHEET[[#This Row],[Clients Total Cost]] / WORKSHEET[[#This Row],[Clients Rate per T2 (USD)]]</f>
        <v>26.097000000000001</v>
      </c>
      <c r="Y2925" s="5">
        <f>WORKSHEET[[#This Row],[Clients Rate per T2 (USD)]] - WORKSHEET[[#This Row],[Supplier Rate Per t2 (USD)]]</f>
        <v>300</v>
      </c>
      <c r="Z2925" s="5">
        <f>WORKSHEET[[#This Row],[Profit Per T]] * WORKSHEET[[#This Row],[Weight]]</f>
        <v>7829.1</v>
      </c>
      <c r="AA2925">
        <v>1</v>
      </c>
      <c r="AB2925" s="1">
        <v>4.6499999999999995</v>
      </c>
      <c r="AC2925" s="1">
        <v>3.1</v>
      </c>
      <c r="AD2925" s="1">
        <v>3.875</v>
      </c>
      <c r="AE2925" s="1">
        <f>WORKSHEET[[#This Row],[Delay at toll gate in days]] +WORKSHEET[[#This Row],[Delay at workshop in days]] +WORKSHEET[[#This Row],[Delay at border in days]]</f>
        <v>11.625</v>
      </c>
    </row>
    <row r="2926" spans="1:31" x14ac:dyDescent="0.35">
      <c r="A2926" t="s">
        <v>2947</v>
      </c>
      <c r="B2926" t="s">
        <v>10</v>
      </c>
      <c r="C2926" t="s">
        <v>68</v>
      </c>
      <c r="D2926" t="s">
        <v>3611</v>
      </c>
      <c r="E2926" t="s">
        <v>3614</v>
      </c>
      <c r="F2926" t="str">
        <f>WORKSHEET[[#This Row],[Depart From]]&amp;"-"&amp;WORKSHEET[[#This Row],[Arrive To]]</f>
        <v>Mogadishu-Alger</v>
      </c>
      <c r="G2926" s="2">
        <v>44773</v>
      </c>
      <c r="H2926" s="2">
        <v>44807</v>
      </c>
      <c r="I2926" s="2" t="str">
        <f t="shared" si="45"/>
        <v>Delivered</v>
      </c>
      <c r="J2926" s="2" t="str">
        <f>TEXT(WORKSHEET[[#This Row],[Offloading Date]], "mmm")</f>
        <v>Sep</v>
      </c>
      <c r="K2926" s="2" t="str">
        <f>IF(OR(WORKSHEET[[#This Row],[Year]]="", ISBLANK(WORKSHEET[[#This Row],[Year]]), WORKSHEET[[#This Row],[Year]]="null"), "Exclude", "Include")</f>
        <v>Include</v>
      </c>
      <c r="L2926" t="s">
        <v>3624</v>
      </c>
      <c r="M2926" t="s">
        <v>836</v>
      </c>
      <c r="N2926" t="s">
        <v>13</v>
      </c>
      <c r="O2926">
        <v>10.629</v>
      </c>
      <c r="P2926">
        <v>600</v>
      </c>
      <c r="Q2926" t="s">
        <v>14</v>
      </c>
      <c r="R2926">
        <f>P2926 * _xll.XLOOKUP(Q2926,CALCULATION!$A$15:$A$17, CALCULATION!$B$15:$B$17 )</f>
        <v>600</v>
      </c>
      <c r="S2926" s="5">
        <f>O2926*P2926*_xll.XLOOKUP(Q2926,CALCULATION!$A$15:$A$17, CALCULATION!$B$15:$B$17)</f>
        <v>6377.4</v>
      </c>
      <c r="T2926">
        <v>300</v>
      </c>
      <c r="U2926" t="s">
        <v>14</v>
      </c>
      <c r="V2926">
        <f>T2926 * _xll.XLOOKUP(U2926,CALCULATION!$A$15:$A$17, CALCULATION!$B$15:$B$17 )</f>
        <v>300</v>
      </c>
      <c r="W2926" s="5">
        <f>O2926*T2926*_xll.XLOOKUP(U2926,CALCULATION!$A$15:$A$17, CALCULATION!$B$15:$B$17)</f>
        <v>3188.7</v>
      </c>
      <c r="X2926" s="5">
        <f>WORKSHEET[[#This Row],[Clients Total Cost]] / WORKSHEET[[#This Row],[Clients Rate per T2 (USD)]]</f>
        <v>10.629</v>
      </c>
      <c r="Y2926" s="5">
        <f>WORKSHEET[[#This Row],[Clients Rate per T2 (USD)]] - WORKSHEET[[#This Row],[Supplier Rate Per t2 (USD)]]</f>
        <v>300</v>
      </c>
      <c r="Z2926" s="5">
        <f>WORKSHEET[[#This Row],[Profit Per T]] * WORKSHEET[[#This Row],[Weight]]</f>
        <v>3188.7</v>
      </c>
      <c r="AA2926">
        <v>1</v>
      </c>
      <c r="AB2926" s="1">
        <v>5.0999999999999996</v>
      </c>
      <c r="AC2926" s="1">
        <v>3.4000000000000004</v>
      </c>
      <c r="AD2926" s="1">
        <v>4.25</v>
      </c>
      <c r="AE2926" s="1">
        <f>WORKSHEET[[#This Row],[Delay at toll gate in days]] +WORKSHEET[[#This Row],[Delay at workshop in days]] +WORKSHEET[[#This Row],[Delay at border in days]]</f>
        <v>12.75</v>
      </c>
    </row>
    <row r="2927" spans="1:31" x14ac:dyDescent="0.35">
      <c r="A2927" t="s">
        <v>2948</v>
      </c>
      <c r="B2927" t="s">
        <v>10</v>
      </c>
      <c r="C2927" t="s">
        <v>68</v>
      </c>
      <c r="D2927" t="s">
        <v>3615</v>
      </c>
      <c r="E2927" t="s">
        <v>3614</v>
      </c>
      <c r="F2927" t="str">
        <f>WORKSHEET[[#This Row],[Depart From]]&amp;"-"&amp;WORKSHEET[[#This Row],[Arrive To]]</f>
        <v>Mombasa-Alger</v>
      </c>
      <c r="G2927" s="2">
        <v>44770</v>
      </c>
      <c r="H2927" s="2">
        <v>44797</v>
      </c>
      <c r="I2927" s="2" t="str">
        <f t="shared" si="45"/>
        <v>Delivered</v>
      </c>
      <c r="J2927" s="2" t="str">
        <f>TEXT(WORKSHEET[[#This Row],[Offloading Date]], "mmm")</f>
        <v>Aug</v>
      </c>
      <c r="K2927" s="2" t="str">
        <f>IF(OR(WORKSHEET[[#This Row],[Year]]="", ISBLANK(WORKSHEET[[#This Row],[Year]]), WORKSHEET[[#This Row],[Year]]="null"), "Exclude", "Include")</f>
        <v>Include</v>
      </c>
      <c r="L2927" t="s">
        <v>3624</v>
      </c>
      <c r="M2927" t="s">
        <v>12</v>
      </c>
      <c r="N2927" t="s">
        <v>13</v>
      </c>
      <c r="O2927">
        <v>9.8610000000000007</v>
      </c>
      <c r="P2927">
        <v>600</v>
      </c>
      <c r="Q2927" t="s">
        <v>14</v>
      </c>
      <c r="R2927">
        <f>P2927 * _xll.XLOOKUP(Q2927,CALCULATION!$A$15:$A$17, CALCULATION!$B$15:$B$17 )</f>
        <v>600</v>
      </c>
      <c r="S2927" s="5">
        <f>O2927*P2927*_xll.XLOOKUP(Q2927,CALCULATION!$A$15:$A$17, CALCULATION!$B$15:$B$17)</f>
        <v>5916.6</v>
      </c>
      <c r="T2927">
        <v>300</v>
      </c>
      <c r="U2927" t="s">
        <v>14</v>
      </c>
      <c r="V2927">
        <f>T2927 * _xll.XLOOKUP(U2927,CALCULATION!$A$15:$A$17, CALCULATION!$B$15:$B$17 )</f>
        <v>300</v>
      </c>
      <c r="W2927" s="5">
        <f>O2927*T2927*_xll.XLOOKUP(U2927,CALCULATION!$A$15:$A$17, CALCULATION!$B$15:$B$17)</f>
        <v>2958.3</v>
      </c>
      <c r="X2927" s="5">
        <f>WORKSHEET[[#This Row],[Clients Total Cost]] / WORKSHEET[[#This Row],[Clients Rate per T2 (USD)]]</f>
        <v>9.8610000000000007</v>
      </c>
      <c r="Y2927" s="5">
        <f>WORKSHEET[[#This Row],[Clients Rate per T2 (USD)]] - WORKSHEET[[#This Row],[Supplier Rate Per t2 (USD)]]</f>
        <v>300</v>
      </c>
      <c r="Z2927" s="5">
        <f>WORKSHEET[[#This Row],[Profit Per T]] * WORKSHEET[[#This Row],[Weight]]</f>
        <v>2958.3</v>
      </c>
      <c r="AA2927">
        <v>0</v>
      </c>
      <c r="AB2927" s="1">
        <v>4.05</v>
      </c>
      <c r="AC2927" s="1">
        <v>2.7</v>
      </c>
      <c r="AD2927" s="1">
        <v>3.375</v>
      </c>
      <c r="AE2927" s="1">
        <f>WORKSHEET[[#This Row],[Delay at toll gate in days]] +WORKSHEET[[#This Row],[Delay at workshop in days]] +WORKSHEET[[#This Row],[Delay at border in days]]</f>
        <v>10.125</v>
      </c>
    </row>
    <row r="2928" spans="1:31" x14ac:dyDescent="0.35">
      <c r="A2928" t="s">
        <v>2949</v>
      </c>
      <c r="B2928" t="s">
        <v>10</v>
      </c>
      <c r="C2928" t="s">
        <v>68</v>
      </c>
      <c r="D2928" t="s">
        <v>3620</v>
      </c>
      <c r="E2928" t="s">
        <v>3614</v>
      </c>
      <c r="F2928" t="str">
        <f>WORKSHEET[[#This Row],[Depart From]]&amp;"-"&amp;WORKSHEET[[#This Row],[Arrive To]]</f>
        <v>Zanzibar-Alger</v>
      </c>
      <c r="G2928" s="2">
        <v>44771</v>
      </c>
      <c r="H2928" s="2">
        <v>44797</v>
      </c>
      <c r="I2928" s="2" t="str">
        <f t="shared" si="45"/>
        <v>Delivered</v>
      </c>
      <c r="J2928" s="2" t="str">
        <f>TEXT(WORKSHEET[[#This Row],[Offloading Date]], "mmm")</f>
        <v>Aug</v>
      </c>
      <c r="K2928" s="2" t="str">
        <f>IF(OR(WORKSHEET[[#This Row],[Year]]="", ISBLANK(WORKSHEET[[#This Row],[Year]]), WORKSHEET[[#This Row],[Year]]="null"), "Exclude", "Include")</f>
        <v>Include</v>
      </c>
      <c r="L2928" t="s">
        <v>3624</v>
      </c>
      <c r="M2928" t="s">
        <v>12</v>
      </c>
      <c r="N2928" t="s">
        <v>13</v>
      </c>
      <c r="O2928">
        <v>25</v>
      </c>
      <c r="P2928">
        <v>600</v>
      </c>
      <c r="Q2928" t="s">
        <v>14</v>
      </c>
      <c r="R2928">
        <f>P2928 * _xll.XLOOKUP(Q2928,CALCULATION!$A$15:$A$17, CALCULATION!$B$15:$B$17 )</f>
        <v>600</v>
      </c>
      <c r="S2928" s="5">
        <f>O2928*P2928*_xll.XLOOKUP(Q2928,CALCULATION!$A$15:$A$17, CALCULATION!$B$15:$B$17)</f>
        <v>15000</v>
      </c>
      <c r="T2928">
        <v>300</v>
      </c>
      <c r="U2928" t="s">
        <v>14</v>
      </c>
      <c r="V2928">
        <f>T2928 * _xll.XLOOKUP(U2928,CALCULATION!$A$15:$A$17, CALCULATION!$B$15:$B$17 )</f>
        <v>300</v>
      </c>
      <c r="W2928" s="5">
        <f>O2928*T2928*_xll.XLOOKUP(U2928,CALCULATION!$A$15:$A$17, CALCULATION!$B$15:$B$17)</f>
        <v>7500</v>
      </c>
      <c r="X2928" s="5">
        <f>WORKSHEET[[#This Row],[Clients Total Cost]] / WORKSHEET[[#This Row],[Clients Rate per T2 (USD)]]</f>
        <v>25</v>
      </c>
      <c r="Y2928" s="5">
        <f>WORKSHEET[[#This Row],[Clients Rate per T2 (USD)]] - WORKSHEET[[#This Row],[Supplier Rate Per t2 (USD)]]</f>
        <v>300</v>
      </c>
      <c r="Z2928" s="5">
        <f>WORKSHEET[[#This Row],[Profit Per T]] * WORKSHEET[[#This Row],[Weight]]</f>
        <v>7500</v>
      </c>
      <c r="AA2928">
        <v>0</v>
      </c>
      <c r="AB2928" s="1">
        <v>3.9</v>
      </c>
      <c r="AC2928" s="1">
        <v>2.6</v>
      </c>
      <c r="AD2928" s="1">
        <v>3.25</v>
      </c>
      <c r="AE2928" s="1">
        <f>WORKSHEET[[#This Row],[Delay at toll gate in days]] +WORKSHEET[[#This Row],[Delay at workshop in days]] +WORKSHEET[[#This Row],[Delay at border in days]]</f>
        <v>9.75</v>
      </c>
    </row>
    <row r="2929" spans="1:31" x14ac:dyDescent="0.35">
      <c r="A2929" t="s">
        <v>2950</v>
      </c>
      <c r="B2929" t="s">
        <v>10</v>
      </c>
      <c r="C2929" t="s">
        <v>68</v>
      </c>
      <c r="D2929" t="s">
        <v>3616</v>
      </c>
      <c r="E2929" t="s">
        <v>3612</v>
      </c>
      <c r="F2929" t="str">
        <f>WORKSHEET[[#This Row],[Depart From]]&amp;"-"&amp;WORKSHEET[[#This Row],[Arrive To]]</f>
        <v>Marrakech-Victoria</v>
      </c>
      <c r="G2929" s="2">
        <v>44771</v>
      </c>
      <c r="H2929" s="2">
        <v>44803</v>
      </c>
      <c r="I2929" s="2" t="str">
        <f t="shared" si="45"/>
        <v>Delivered</v>
      </c>
      <c r="J2929" s="2" t="str">
        <f>TEXT(WORKSHEET[[#This Row],[Offloading Date]], "mmm")</f>
        <v>Aug</v>
      </c>
      <c r="K2929" s="2" t="str">
        <f>IF(OR(WORKSHEET[[#This Row],[Year]]="", ISBLANK(WORKSHEET[[#This Row],[Year]]), WORKSHEET[[#This Row],[Year]]="null"), "Exclude", "Include")</f>
        <v>Include</v>
      </c>
      <c r="L2929" t="s">
        <v>3624</v>
      </c>
      <c r="M2929" t="s">
        <v>12</v>
      </c>
      <c r="N2929" t="s">
        <v>13</v>
      </c>
      <c r="O2929">
        <v>16.913</v>
      </c>
      <c r="P2929">
        <v>600</v>
      </c>
      <c r="Q2929" t="s">
        <v>14</v>
      </c>
      <c r="R2929">
        <f>P2929 * _xll.XLOOKUP(Q2929,CALCULATION!$A$15:$A$17, CALCULATION!$B$15:$B$17 )</f>
        <v>600</v>
      </c>
      <c r="S2929" s="5">
        <f>O2929*P2929*_xll.XLOOKUP(Q2929,CALCULATION!$A$15:$A$17, CALCULATION!$B$15:$B$17)</f>
        <v>10147.799999999999</v>
      </c>
      <c r="T2929">
        <v>300</v>
      </c>
      <c r="U2929" t="s">
        <v>14</v>
      </c>
      <c r="V2929">
        <f>T2929 * _xll.XLOOKUP(U2929,CALCULATION!$A$15:$A$17, CALCULATION!$B$15:$B$17 )</f>
        <v>300</v>
      </c>
      <c r="W2929" s="5">
        <f>O2929*T2929*_xll.XLOOKUP(U2929,CALCULATION!$A$15:$A$17, CALCULATION!$B$15:$B$17)</f>
        <v>5073.8999999999996</v>
      </c>
      <c r="X2929" s="5">
        <f>WORKSHEET[[#This Row],[Clients Total Cost]] / WORKSHEET[[#This Row],[Clients Rate per T2 (USD)]]</f>
        <v>16.913</v>
      </c>
      <c r="Y2929" s="5">
        <f>WORKSHEET[[#This Row],[Clients Rate per T2 (USD)]] - WORKSHEET[[#This Row],[Supplier Rate Per t2 (USD)]]</f>
        <v>300</v>
      </c>
      <c r="Z2929" s="5">
        <f>WORKSHEET[[#This Row],[Profit Per T]] * WORKSHEET[[#This Row],[Weight]]</f>
        <v>5073.8999999999996</v>
      </c>
      <c r="AA2929">
        <v>1</v>
      </c>
      <c r="AB2929" s="1">
        <v>4.8</v>
      </c>
      <c r="AC2929" s="1">
        <v>3.2</v>
      </c>
      <c r="AD2929" s="1">
        <v>4</v>
      </c>
      <c r="AE2929" s="1">
        <f>WORKSHEET[[#This Row],[Delay at toll gate in days]] +WORKSHEET[[#This Row],[Delay at workshop in days]] +WORKSHEET[[#This Row],[Delay at border in days]]</f>
        <v>12</v>
      </c>
    </row>
    <row r="2930" spans="1:31" x14ac:dyDescent="0.35">
      <c r="A2930" t="s">
        <v>2951</v>
      </c>
      <c r="B2930" t="s">
        <v>10</v>
      </c>
      <c r="C2930" t="s">
        <v>68</v>
      </c>
      <c r="D2930" t="s">
        <v>3615</v>
      </c>
      <c r="E2930" t="s">
        <v>3612</v>
      </c>
      <c r="F2930" t="str">
        <f>WORKSHEET[[#This Row],[Depart From]]&amp;"-"&amp;WORKSHEET[[#This Row],[Arrive To]]</f>
        <v>Mombasa-Victoria</v>
      </c>
      <c r="G2930" s="2">
        <v>44770</v>
      </c>
      <c r="H2930" s="2">
        <v>44807</v>
      </c>
      <c r="I2930" s="2" t="str">
        <f t="shared" si="45"/>
        <v>Delivered</v>
      </c>
      <c r="J2930" s="2" t="str">
        <f>TEXT(WORKSHEET[[#This Row],[Offloading Date]], "mmm")</f>
        <v>Sep</v>
      </c>
      <c r="K2930" s="2" t="str">
        <f>IF(OR(WORKSHEET[[#This Row],[Year]]="", ISBLANK(WORKSHEET[[#This Row],[Year]]), WORKSHEET[[#This Row],[Year]]="null"), "Exclude", "Include")</f>
        <v>Include</v>
      </c>
      <c r="L2930" t="s">
        <v>3624</v>
      </c>
      <c r="M2930" t="s">
        <v>3624</v>
      </c>
      <c r="N2930" t="s">
        <v>13</v>
      </c>
      <c r="O2930">
        <v>20.6</v>
      </c>
      <c r="P2930">
        <v>600</v>
      </c>
      <c r="Q2930" t="s">
        <v>14</v>
      </c>
      <c r="R2930">
        <f>P2930 * _xll.XLOOKUP(Q2930,CALCULATION!$A$15:$A$17, CALCULATION!$B$15:$B$17 )</f>
        <v>600</v>
      </c>
      <c r="S2930" s="5">
        <f>O2930*P2930*_xll.XLOOKUP(Q2930,CALCULATION!$A$15:$A$17, CALCULATION!$B$15:$B$17)</f>
        <v>12360</v>
      </c>
      <c r="T2930">
        <v>300</v>
      </c>
      <c r="U2930" t="s">
        <v>14</v>
      </c>
      <c r="V2930">
        <f>T2930 * _xll.XLOOKUP(U2930,CALCULATION!$A$15:$A$17, CALCULATION!$B$15:$B$17 )</f>
        <v>300</v>
      </c>
      <c r="W2930" s="5">
        <f>O2930*T2930*_xll.XLOOKUP(U2930,CALCULATION!$A$15:$A$17, CALCULATION!$B$15:$B$17)</f>
        <v>6180</v>
      </c>
      <c r="X2930" s="5">
        <f>WORKSHEET[[#This Row],[Clients Total Cost]] / WORKSHEET[[#This Row],[Clients Rate per T2 (USD)]]</f>
        <v>20.6</v>
      </c>
      <c r="Y2930" s="5">
        <f>WORKSHEET[[#This Row],[Clients Rate per T2 (USD)]] - WORKSHEET[[#This Row],[Supplier Rate Per t2 (USD)]]</f>
        <v>300</v>
      </c>
      <c r="Z2930" s="5">
        <f>WORKSHEET[[#This Row],[Profit Per T]] * WORKSHEET[[#This Row],[Weight]]</f>
        <v>6180</v>
      </c>
      <c r="AA2930">
        <v>1</v>
      </c>
      <c r="AB2930" s="1">
        <v>5.55</v>
      </c>
      <c r="AC2930" s="1">
        <v>3.7</v>
      </c>
      <c r="AD2930" s="1">
        <v>4.625</v>
      </c>
      <c r="AE2930" s="1">
        <f>WORKSHEET[[#This Row],[Delay at toll gate in days]] +WORKSHEET[[#This Row],[Delay at workshop in days]] +WORKSHEET[[#This Row],[Delay at border in days]]</f>
        <v>13.875</v>
      </c>
    </row>
    <row r="2931" spans="1:31" x14ac:dyDescent="0.35">
      <c r="A2931" t="s">
        <v>2952</v>
      </c>
      <c r="B2931" t="s">
        <v>10</v>
      </c>
      <c r="C2931" t="s">
        <v>68</v>
      </c>
      <c r="D2931" t="s">
        <v>3620</v>
      </c>
      <c r="E2931" t="s">
        <v>3613</v>
      </c>
      <c r="F2931" t="str">
        <f>WORKSHEET[[#This Row],[Depart From]]&amp;"-"&amp;WORKSHEET[[#This Row],[Arrive To]]</f>
        <v>Zanzibar-Sanaa</v>
      </c>
      <c r="G2931" s="2">
        <v>44771</v>
      </c>
      <c r="H2931" s="2">
        <v>44807</v>
      </c>
      <c r="I2931" s="2" t="str">
        <f t="shared" si="45"/>
        <v>Delivered</v>
      </c>
      <c r="J2931" s="2" t="str">
        <f>TEXT(WORKSHEET[[#This Row],[Offloading Date]], "mmm")</f>
        <v>Sep</v>
      </c>
      <c r="K2931" s="2" t="str">
        <f>IF(OR(WORKSHEET[[#This Row],[Year]]="", ISBLANK(WORKSHEET[[#This Row],[Year]]), WORKSHEET[[#This Row],[Year]]="null"), "Exclude", "Include")</f>
        <v>Include</v>
      </c>
      <c r="L2931" t="s">
        <v>3624</v>
      </c>
      <c r="M2931" t="s">
        <v>3624</v>
      </c>
      <c r="N2931" t="s">
        <v>13</v>
      </c>
      <c r="O2931">
        <v>12.5</v>
      </c>
      <c r="P2931">
        <v>600</v>
      </c>
      <c r="Q2931" t="s">
        <v>14</v>
      </c>
      <c r="R2931">
        <f>P2931 * _xll.XLOOKUP(Q2931,CALCULATION!$A$15:$A$17, CALCULATION!$B$15:$B$17 )</f>
        <v>600</v>
      </c>
      <c r="S2931" s="5">
        <f>O2931*P2931*_xll.XLOOKUP(Q2931,CALCULATION!$A$15:$A$17, CALCULATION!$B$15:$B$17)</f>
        <v>7500</v>
      </c>
      <c r="T2931">
        <v>300</v>
      </c>
      <c r="U2931" t="s">
        <v>14</v>
      </c>
      <c r="V2931">
        <f>T2931 * _xll.XLOOKUP(U2931,CALCULATION!$A$15:$A$17, CALCULATION!$B$15:$B$17 )</f>
        <v>300</v>
      </c>
      <c r="W2931" s="5">
        <f>O2931*T2931*_xll.XLOOKUP(U2931,CALCULATION!$A$15:$A$17, CALCULATION!$B$15:$B$17)</f>
        <v>3750</v>
      </c>
      <c r="X2931" s="5">
        <f>WORKSHEET[[#This Row],[Clients Total Cost]] / WORKSHEET[[#This Row],[Clients Rate per T2 (USD)]]</f>
        <v>12.5</v>
      </c>
      <c r="Y2931" s="5">
        <f>WORKSHEET[[#This Row],[Clients Rate per T2 (USD)]] - WORKSHEET[[#This Row],[Supplier Rate Per t2 (USD)]]</f>
        <v>300</v>
      </c>
      <c r="Z2931" s="5">
        <f>WORKSHEET[[#This Row],[Profit Per T]] * WORKSHEET[[#This Row],[Weight]]</f>
        <v>3750</v>
      </c>
      <c r="AA2931">
        <v>1</v>
      </c>
      <c r="AB2931" s="1">
        <v>5.3999999999999995</v>
      </c>
      <c r="AC2931" s="1">
        <v>3.6</v>
      </c>
      <c r="AD2931" s="1">
        <v>4.5</v>
      </c>
      <c r="AE2931" s="1">
        <f>WORKSHEET[[#This Row],[Delay at toll gate in days]] +WORKSHEET[[#This Row],[Delay at workshop in days]] +WORKSHEET[[#This Row],[Delay at border in days]]</f>
        <v>13.5</v>
      </c>
    </row>
    <row r="2932" spans="1:31" x14ac:dyDescent="0.35">
      <c r="A2932" t="s">
        <v>2953</v>
      </c>
      <c r="B2932" t="s">
        <v>10</v>
      </c>
      <c r="C2932" t="s">
        <v>68</v>
      </c>
      <c r="D2932" t="s">
        <v>3611</v>
      </c>
      <c r="E2932" t="s">
        <v>3614</v>
      </c>
      <c r="F2932" t="str">
        <f>WORKSHEET[[#This Row],[Depart From]]&amp;"-"&amp;WORKSHEET[[#This Row],[Arrive To]]</f>
        <v>Mogadishu-Alger</v>
      </c>
      <c r="G2932" s="2">
        <v>44746</v>
      </c>
      <c r="H2932" s="2">
        <v>44776</v>
      </c>
      <c r="I2932" s="2" t="str">
        <f t="shared" si="45"/>
        <v>Delivered</v>
      </c>
      <c r="J2932" s="2" t="str">
        <f>TEXT(WORKSHEET[[#This Row],[Offloading Date]], "mmm")</f>
        <v>Aug</v>
      </c>
      <c r="K2932" s="2" t="str">
        <f>IF(OR(WORKSHEET[[#This Row],[Year]]="", ISBLANK(WORKSHEET[[#This Row],[Year]]), WORKSHEET[[#This Row],[Year]]="null"), "Exclude", "Include")</f>
        <v>Include</v>
      </c>
      <c r="L2932" t="s">
        <v>3624</v>
      </c>
      <c r="M2932" t="s">
        <v>12</v>
      </c>
      <c r="N2932" t="s">
        <v>13</v>
      </c>
      <c r="O2932">
        <v>27.3</v>
      </c>
      <c r="P2932">
        <v>600</v>
      </c>
      <c r="Q2932" t="s">
        <v>14</v>
      </c>
      <c r="R2932">
        <f>P2932 * _xll.XLOOKUP(Q2932,CALCULATION!$A$15:$A$17, CALCULATION!$B$15:$B$17 )</f>
        <v>600</v>
      </c>
      <c r="S2932" s="5">
        <f>O2932*P2932*_xll.XLOOKUP(Q2932,CALCULATION!$A$15:$A$17, CALCULATION!$B$15:$B$17)</f>
        <v>16380</v>
      </c>
      <c r="T2932">
        <v>300</v>
      </c>
      <c r="U2932" t="s">
        <v>14</v>
      </c>
      <c r="V2932">
        <f>T2932 * _xll.XLOOKUP(U2932,CALCULATION!$A$15:$A$17, CALCULATION!$B$15:$B$17 )</f>
        <v>300</v>
      </c>
      <c r="W2932" s="5">
        <f>O2932*T2932*_xll.XLOOKUP(U2932,CALCULATION!$A$15:$A$17, CALCULATION!$B$15:$B$17)</f>
        <v>8190</v>
      </c>
      <c r="X2932" s="5">
        <f>WORKSHEET[[#This Row],[Clients Total Cost]] / WORKSHEET[[#This Row],[Clients Rate per T2 (USD)]]</f>
        <v>27.3</v>
      </c>
      <c r="Y2932" s="5">
        <f>WORKSHEET[[#This Row],[Clients Rate per T2 (USD)]] - WORKSHEET[[#This Row],[Supplier Rate Per t2 (USD)]]</f>
        <v>300</v>
      </c>
      <c r="Z2932" s="5">
        <f>WORKSHEET[[#This Row],[Profit Per T]] * WORKSHEET[[#This Row],[Weight]]</f>
        <v>8190</v>
      </c>
      <c r="AA2932">
        <v>1</v>
      </c>
      <c r="AB2932" s="1">
        <v>4.5</v>
      </c>
      <c r="AC2932" s="1">
        <v>3</v>
      </c>
      <c r="AD2932" s="1">
        <v>3.75</v>
      </c>
      <c r="AE2932" s="1">
        <f>WORKSHEET[[#This Row],[Delay at toll gate in days]] +WORKSHEET[[#This Row],[Delay at workshop in days]] +WORKSHEET[[#This Row],[Delay at border in days]]</f>
        <v>11.25</v>
      </c>
    </row>
    <row r="2933" spans="1:31" x14ac:dyDescent="0.35">
      <c r="A2933" t="s">
        <v>2954</v>
      </c>
      <c r="B2933" t="s">
        <v>10</v>
      </c>
      <c r="C2933" t="s">
        <v>68</v>
      </c>
      <c r="D2933" t="s">
        <v>3615</v>
      </c>
      <c r="E2933" t="s">
        <v>3618</v>
      </c>
      <c r="F2933" t="str">
        <f>WORKSHEET[[#This Row],[Depart From]]&amp;"-"&amp;WORKSHEET[[#This Row],[Arrive To]]</f>
        <v>Mombasa-Tripoli</v>
      </c>
      <c r="G2933" s="2">
        <v>44744</v>
      </c>
      <c r="H2933" s="2">
        <v>44769</v>
      </c>
      <c r="I2933" s="2" t="str">
        <f t="shared" si="45"/>
        <v>Delivered</v>
      </c>
      <c r="J2933" s="2" t="str">
        <f>TEXT(WORKSHEET[[#This Row],[Offloading Date]], "mmm")</f>
        <v>Jul</v>
      </c>
      <c r="K2933" s="2" t="str">
        <f>IF(OR(WORKSHEET[[#This Row],[Year]]="", ISBLANK(WORKSHEET[[#This Row],[Year]]), WORKSHEET[[#This Row],[Year]]="null"), "Exclude", "Include")</f>
        <v>Include</v>
      </c>
      <c r="L2933" t="s">
        <v>3624</v>
      </c>
      <c r="M2933" t="s">
        <v>583</v>
      </c>
      <c r="N2933" t="s">
        <v>13</v>
      </c>
      <c r="O2933">
        <v>15.006</v>
      </c>
      <c r="P2933">
        <v>600</v>
      </c>
      <c r="Q2933" t="s">
        <v>14</v>
      </c>
      <c r="R2933">
        <f>P2933 * _xll.XLOOKUP(Q2933,CALCULATION!$A$15:$A$17, CALCULATION!$B$15:$B$17 )</f>
        <v>600</v>
      </c>
      <c r="S2933" s="5">
        <f>O2933*P2933*_xll.XLOOKUP(Q2933,CALCULATION!$A$15:$A$17, CALCULATION!$B$15:$B$17)</f>
        <v>9003.6</v>
      </c>
      <c r="T2933">
        <v>300</v>
      </c>
      <c r="U2933" t="s">
        <v>14</v>
      </c>
      <c r="V2933">
        <f>T2933 * _xll.XLOOKUP(U2933,CALCULATION!$A$15:$A$17, CALCULATION!$B$15:$B$17 )</f>
        <v>300</v>
      </c>
      <c r="W2933" s="5">
        <f>O2933*T2933*_xll.XLOOKUP(U2933,CALCULATION!$A$15:$A$17, CALCULATION!$B$15:$B$17)</f>
        <v>4501.8</v>
      </c>
      <c r="X2933" s="5">
        <f>WORKSHEET[[#This Row],[Clients Total Cost]] / WORKSHEET[[#This Row],[Clients Rate per T2 (USD)]]</f>
        <v>15.006</v>
      </c>
      <c r="Y2933" s="5">
        <f>WORKSHEET[[#This Row],[Clients Rate per T2 (USD)]] - WORKSHEET[[#This Row],[Supplier Rate Per t2 (USD)]]</f>
        <v>300</v>
      </c>
      <c r="Z2933" s="5">
        <f>WORKSHEET[[#This Row],[Profit Per T]] * WORKSHEET[[#This Row],[Weight]]</f>
        <v>4501.8</v>
      </c>
      <c r="AA2933">
        <v>1</v>
      </c>
      <c r="AB2933" s="1">
        <v>3.75</v>
      </c>
      <c r="AC2933" s="1">
        <v>2.5</v>
      </c>
      <c r="AD2933" s="1">
        <v>3.125</v>
      </c>
      <c r="AE2933" s="1">
        <f>WORKSHEET[[#This Row],[Delay at toll gate in days]] +WORKSHEET[[#This Row],[Delay at workshop in days]] +WORKSHEET[[#This Row],[Delay at border in days]]</f>
        <v>9.375</v>
      </c>
    </row>
    <row r="2934" spans="1:31" x14ac:dyDescent="0.35">
      <c r="A2934" t="s">
        <v>2955</v>
      </c>
      <c r="B2934" t="s">
        <v>10</v>
      </c>
      <c r="C2934" t="s">
        <v>68</v>
      </c>
      <c r="D2934" t="s">
        <v>3619</v>
      </c>
      <c r="E2934" t="s">
        <v>3613</v>
      </c>
      <c r="F2934" t="str">
        <f>WORKSHEET[[#This Row],[Depart From]]&amp;"-"&amp;WORKSHEET[[#This Row],[Arrive To]]</f>
        <v>Addis Ababa-Sanaa</v>
      </c>
      <c r="G2934" s="2">
        <v>44744</v>
      </c>
      <c r="H2934" s="2">
        <v>44769</v>
      </c>
      <c r="I2934" s="2" t="str">
        <f t="shared" si="45"/>
        <v>Delivered</v>
      </c>
      <c r="J2934" s="2" t="str">
        <f>TEXT(WORKSHEET[[#This Row],[Offloading Date]], "mmm")</f>
        <v>Jul</v>
      </c>
      <c r="K2934" s="2" t="str">
        <f>IF(OR(WORKSHEET[[#This Row],[Year]]="", ISBLANK(WORKSHEET[[#This Row],[Year]]), WORKSHEET[[#This Row],[Year]]="null"), "Exclude", "Include")</f>
        <v>Include</v>
      </c>
      <c r="L2934" t="s">
        <v>3624</v>
      </c>
      <c r="M2934" t="s">
        <v>836</v>
      </c>
      <c r="N2934" t="s">
        <v>13</v>
      </c>
      <c r="O2934">
        <v>14.61</v>
      </c>
      <c r="P2934">
        <v>600</v>
      </c>
      <c r="Q2934" t="s">
        <v>14</v>
      </c>
      <c r="R2934">
        <f>P2934 * _xll.XLOOKUP(Q2934,CALCULATION!$A$15:$A$17, CALCULATION!$B$15:$B$17 )</f>
        <v>600</v>
      </c>
      <c r="S2934" s="5">
        <f>O2934*P2934*_xll.XLOOKUP(Q2934,CALCULATION!$A$15:$A$17, CALCULATION!$B$15:$B$17)</f>
        <v>8766</v>
      </c>
      <c r="T2934">
        <v>300</v>
      </c>
      <c r="U2934" t="s">
        <v>14</v>
      </c>
      <c r="V2934">
        <f>T2934 * _xll.XLOOKUP(U2934,CALCULATION!$A$15:$A$17, CALCULATION!$B$15:$B$17 )</f>
        <v>300</v>
      </c>
      <c r="W2934" s="5">
        <f>O2934*T2934*_xll.XLOOKUP(U2934,CALCULATION!$A$15:$A$17, CALCULATION!$B$15:$B$17)</f>
        <v>4383</v>
      </c>
      <c r="X2934" s="5">
        <f>WORKSHEET[[#This Row],[Clients Total Cost]] / WORKSHEET[[#This Row],[Clients Rate per T2 (USD)]]</f>
        <v>14.61</v>
      </c>
      <c r="Y2934" s="5">
        <f>WORKSHEET[[#This Row],[Clients Rate per T2 (USD)]] - WORKSHEET[[#This Row],[Supplier Rate Per t2 (USD)]]</f>
        <v>300</v>
      </c>
      <c r="Z2934" s="5">
        <f>WORKSHEET[[#This Row],[Profit Per T]] * WORKSHEET[[#This Row],[Weight]]</f>
        <v>4383</v>
      </c>
      <c r="AA2934">
        <v>1</v>
      </c>
      <c r="AB2934" s="1">
        <v>3.75</v>
      </c>
      <c r="AC2934" s="1">
        <v>2.5</v>
      </c>
      <c r="AD2934" s="1">
        <v>3.125</v>
      </c>
      <c r="AE2934" s="1">
        <f>WORKSHEET[[#This Row],[Delay at toll gate in days]] +WORKSHEET[[#This Row],[Delay at workshop in days]] +WORKSHEET[[#This Row],[Delay at border in days]]</f>
        <v>9.375</v>
      </c>
    </row>
    <row r="2935" spans="1:31" x14ac:dyDescent="0.35">
      <c r="A2935" t="s">
        <v>2956</v>
      </c>
      <c r="B2935" t="s">
        <v>10</v>
      </c>
      <c r="C2935" t="s">
        <v>68</v>
      </c>
      <c r="D2935" t="s">
        <v>3616</v>
      </c>
      <c r="E2935" t="s">
        <v>3614</v>
      </c>
      <c r="F2935" t="str">
        <f>WORKSHEET[[#This Row],[Depart From]]&amp;"-"&amp;WORKSHEET[[#This Row],[Arrive To]]</f>
        <v>Marrakech-Alger</v>
      </c>
      <c r="G2935" s="2">
        <v>44744</v>
      </c>
      <c r="H2935" s="2">
        <v>44768</v>
      </c>
      <c r="I2935" s="2" t="str">
        <f t="shared" si="45"/>
        <v>Delivered</v>
      </c>
      <c r="J2935" s="2" t="str">
        <f>TEXT(WORKSHEET[[#This Row],[Offloading Date]], "mmm")</f>
        <v>Jul</v>
      </c>
      <c r="K2935" s="2" t="str">
        <f>IF(OR(WORKSHEET[[#This Row],[Year]]="", ISBLANK(WORKSHEET[[#This Row],[Year]]), WORKSHEET[[#This Row],[Year]]="null"), "Exclude", "Include")</f>
        <v>Include</v>
      </c>
      <c r="L2935" t="s">
        <v>3624</v>
      </c>
      <c r="M2935" t="s">
        <v>583</v>
      </c>
      <c r="N2935" t="s">
        <v>13</v>
      </c>
      <c r="O2935">
        <v>25.248999999999999</v>
      </c>
      <c r="P2935">
        <v>600</v>
      </c>
      <c r="Q2935" t="s">
        <v>14</v>
      </c>
      <c r="R2935">
        <f>P2935 * _xll.XLOOKUP(Q2935,CALCULATION!$A$15:$A$17, CALCULATION!$B$15:$B$17 )</f>
        <v>600</v>
      </c>
      <c r="S2935" s="5">
        <f>O2935*P2935*_xll.XLOOKUP(Q2935,CALCULATION!$A$15:$A$17, CALCULATION!$B$15:$B$17)</f>
        <v>15149.4</v>
      </c>
      <c r="T2935">
        <v>300</v>
      </c>
      <c r="U2935" t="s">
        <v>14</v>
      </c>
      <c r="V2935">
        <f>T2935 * _xll.XLOOKUP(U2935,CALCULATION!$A$15:$A$17, CALCULATION!$B$15:$B$17 )</f>
        <v>300</v>
      </c>
      <c r="W2935" s="5">
        <f>O2935*T2935*_xll.XLOOKUP(U2935,CALCULATION!$A$15:$A$17, CALCULATION!$B$15:$B$17)</f>
        <v>7574.7</v>
      </c>
      <c r="X2935" s="5">
        <f>WORKSHEET[[#This Row],[Clients Total Cost]] / WORKSHEET[[#This Row],[Clients Rate per T2 (USD)]]</f>
        <v>25.248999999999999</v>
      </c>
      <c r="Y2935" s="5">
        <f>WORKSHEET[[#This Row],[Clients Rate per T2 (USD)]] - WORKSHEET[[#This Row],[Supplier Rate Per t2 (USD)]]</f>
        <v>300</v>
      </c>
      <c r="Z2935" s="5">
        <f>WORKSHEET[[#This Row],[Profit Per T]] * WORKSHEET[[#This Row],[Weight]]</f>
        <v>7574.7</v>
      </c>
      <c r="AA2935">
        <v>1</v>
      </c>
      <c r="AB2935" s="1">
        <v>3.5999999999999996</v>
      </c>
      <c r="AC2935" s="1">
        <v>2.4000000000000004</v>
      </c>
      <c r="AD2935" s="1">
        <v>3</v>
      </c>
      <c r="AE2935" s="1">
        <f>WORKSHEET[[#This Row],[Delay at toll gate in days]] +WORKSHEET[[#This Row],[Delay at workshop in days]] +WORKSHEET[[#This Row],[Delay at border in days]]</f>
        <v>9</v>
      </c>
    </row>
    <row r="2936" spans="1:31" x14ac:dyDescent="0.35">
      <c r="A2936" t="s">
        <v>2957</v>
      </c>
      <c r="B2936" t="s">
        <v>10</v>
      </c>
      <c r="C2936" t="s">
        <v>68</v>
      </c>
      <c r="D2936" t="s">
        <v>3615</v>
      </c>
      <c r="E2936" t="s">
        <v>3613</v>
      </c>
      <c r="F2936" t="str">
        <f>WORKSHEET[[#This Row],[Depart From]]&amp;"-"&amp;WORKSHEET[[#This Row],[Arrive To]]</f>
        <v>Mombasa-Sanaa</v>
      </c>
      <c r="G2936" s="2">
        <v>44744</v>
      </c>
      <c r="H2936" s="2">
        <v>44768</v>
      </c>
      <c r="I2936" s="2" t="str">
        <f t="shared" si="45"/>
        <v>Delivered</v>
      </c>
      <c r="J2936" s="2" t="str">
        <f>TEXT(WORKSHEET[[#This Row],[Offloading Date]], "mmm")</f>
        <v>Jul</v>
      </c>
      <c r="K2936" s="2" t="str">
        <f>IF(OR(WORKSHEET[[#This Row],[Year]]="", ISBLANK(WORKSHEET[[#This Row],[Year]]), WORKSHEET[[#This Row],[Year]]="null"), "Exclude", "Include")</f>
        <v>Include</v>
      </c>
      <c r="L2936" t="s">
        <v>3624</v>
      </c>
      <c r="M2936" t="s">
        <v>583</v>
      </c>
      <c r="N2936" t="s">
        <v>13</v>
      </c>
      <c r="O2936">
        <v>12.42</v>
      </c>
      <c r="P2936">
        <v>600</v>
      </c>
      <c r="Q2936" t="s">
        <v>14</v>
      </c>
      <c r="R2936">
        <f>P2936 * _xll.XLOOKUP(Q2936,CALCULATION!$A$15:$A$17, CALCULATION!$B$15:$B$17 )</f>
        <v>600</v>
      </c>
      <c r="S2936" s="5">
        <f>O2936*P2936*_xll.XLOOKUP(Q2936,CALCULATION!$A$15:$A$17, CALCULATION!$B$15:$B$17)</f>
        <v>7452</v>
      </c>
      <c r="T2936">
        <v>300</v>
      </c>
      <c r="U2936" t="s">
        <v>14</v>
      </c>
      <c r="V2936">
        <f>T2936 * _xll.XLOOKUP(U2936,CALCULATION!$A$15:$A$17, CALCULATION!$B$15:$B$17 )</f>
        <v>300</v>
      </c>
      <c r="W2936" s="5">
        <f>O2936*T2936*_xll.XLOOKUP(U2936,CALCULATION!$A$15:$A$17, CALCULATION!$B$15:$B$17)</f>
        <v>3726</v>
      </c>
      <c r="X2936" s="5">
        <f>WORKSHEET[[#This Row],[Clients Total Cost]] / WORKSHEET[[#This Row],[Clients Rate per T2 (USD)]]</f>
        <v>12.42</v>
      </c>
      <c r="Y2936" s="5">
        <f>WORKSHEET[[#This Row],[Clients Rate per T2 (USD)]] - WORKSHEET[[#This Row],[Supplier Rate Per t2 (USD)]]</f>
        <v>300</v>
      </c>
      <c r="Z2936" s="5">
        <f>WORKSHEET[[#This Row],[Profit Per T]] * WORKSHEET[[#This Row],[Weight]]</f>
        <v>3726</v>
      </c>
      <c r="AA2936">
        <v>1</v>
      </c>
      <c r="AB2936" s="1">
        <v>3.5999999999999996</v>
      </c>
      <c r="AC2936" s="1">
        <v>2.4000000000000004</v>
      </c>
      <c r="AD2936" s="1">
        <v>3</v>
      </c>
      <c r="AE2936" s="1">
        <f>WORKSHEET[[#This Row],[Delay at toll gate in days]] +WORKSHEET[[#This Row],[Delay at workshop in days]] +WORKSHEET[[#This Row],[Delay at border in days]]</f>
        <v>9</v>
      </c>
    </row>
    <row r="2937" spans="1:31" x14ac:dyDescent="0.35">
      <c r="A2937" t="s">
        <v>2958</v>
      </c>
      <c r="B2937" t="s">
        <v>10</v>
      </c>
      <c r="C2937" t="s">
        <v>68</v>
      </c>
      <c r="D2937" t="s">
        <v>3619</v>
      </c>
      <c r="E2937" t="s">
        <v>3612</v>
      </c>
      <c r="F2937" t="str">
        <f>WORKSHEET[[#This Row],[Depart From]]&amp;"-"&amp;WORKSHEET[[#This Row],[Arrive To]]</f>
        <v>Addis Ababa-Victoria</v>
      </c>
      <c r="G2937" s="2">
        <v>44744</v>
      </c>
      <c r="H2937" s="2">
        <v>44769</v>
      </c>
      <c r="I2937" s="2" t="str">
        <f t="shared" si="45"/>
        <v>Delivered</v>
      </c>
      <c r="J2937" s="2" t="str">
        <f>TEXT(WORKSHEET[[#This Row],[Offloading Date]], "mmm")</f>
        <v>Jul</v>
      </c>
      <c r="K2937" s="2" t="str">
        <f>IF(OR(WORKSHEET[[#This Row],[Year]]="", ISBLANK(WORKSHEET[[#This Row],[Year]]), WORKSHEET[[#This Row],[Year]]="null"), "Exclude", "Include")</f>
        <v>Include</v>
      </c>
      <c r="L2937" t="s">
        <v>3624</v>
      </c>
      <c r="M2937" t="s">
        <v>583</v>
      </c>
      <c r="N2937" t="s">
        <v>13</v>
      </c>
      <c r="O2937">
        <v>21.190999999999999</v>
      </c>
      <c r="P2937">
        <v>600</v>
      </c>
      <c r="Q2937" t="s">
        <v>14</v>
      </c>
      <c r="R2937">
        <f>P2937 * _xll.XLOOKUP(Q2937,CALCULATION!$A$15:$A$17, CALCULATION!$B$15:$B$17 )</f>
        <v>600</v>
      </c>
      <c r="S2937" s="5">
        <f>O2937*P2937*_xll.XLOOKUP(Q2937,CALCULATION!$A$15:$A$17, CALCULATION!$B$15:$B$17)</f>
        <v>12714.599999999999</v>
      </c>
      <c r="T2937">
        <v>300</v>
      </c>
      <c r="U2937" t="s">
        <v>14</v>
      </c>
      <c r="V2937">
        <f>T2937 * _xll.XLOOKUP(U2937,CALCULATION!$A$15:$A$17, CALCULATION!$B$15:$B$17 )</f>
        <v>300</v>
      </c>
      <c r="W2937" s="5">
        <f>O2937*T2937*_xll.XLOOKUP(U2937,CALCULATION!$A$15:$A$17, CALCULATION!$B$15:$B$17)</f>
        <v>6357.2999999999993</v>
      </c>
      <c r="X2937" s="5">
        <f>WORKSHEET[[#This Row],[Clients Total Cost]] / WORKSHEET[[#This Row],[Clients Rate per T2 (USD)]]</f>
        <v>21.190999999999999</v>
      </c>
      <c r="Y2937" s="5">
        <f>WORKSHEET[[#This Row],[Clients Rate per T2 (USD)]] - WORKSHEET[[#This Row],[Supplier Rate Per t2 (USD)]]</f>
        <v>300</v>
      </c>
      <c r="Z2937" s="5">
        <f>WORKSHEET[[#This Row],[Profit Per T]] * WORKSHEET[[#This Row],[Weight]]</f>
        <v>6357.2999999999993</v>
      </c>
      <c r="AA2937">
        <v>1</v>
      </c>
      <c r="AB2937" s="1">
        <v>3.75</v>
      </c>
      <c r="AC2937" s="1">
        <v>2.5</v>
      </c>
      <c r="AD2937" s="1">
        <v>3.125</v>
      </c>
      <c r="AE2937" s="1">
        <f>WORKSHEET[[#This Row],[Delay at toll gate in days]] +WORKSHEET[[#This Row],[Delay at workshop in days]] +WORKSHEET[[#This Row],[Delay at border in days]]</f>
        <v>9.375</v>
      </c>
    </row>
    <row r="2938" spans="1:31" x14ac:dyDescent="0.35">
      <c r="A2938" t="s">
        <v>2959</v>
      </c>
      <c r="B2938" t="s">
        <v>10</v>
      </c>
      <c r="C2938" t="s">
        <v>68</v>
      </c>
      <c r="D2938" t="s">
        <v>3619</v>
      </c>
      <c r="E2938" t="s">
        <v>3614</v>
      </c>
      <c r="F2938" t="str">
        <f>WORKSHEET[[#This Row],[Depart From]]&amp;"-"&amp;WORKSHEET[[#This Row],[Arrive To]]</f>
        <v>Addis Ababa-Alger</v>
      </c>
      <c r="G2938" s="2">
        <v>44744</v>
      </c>
      <c r="H2938" s="2">
        <v>44769</v>
      </c>
      <c r="I2938" s="2" t="str">
        <f t="shared" si="45"/>
        <v>Delivered</v>
      </c>
      <c r="J2938" s="2" t="str">
        <f>TEXT(WORKSHEET[[#This Row],[Offloading Date]], "mmm")</f>
        <v>Jul</v>
      </c>
      <c r="K2938" s="2" t="str">
        <f>IF(OR(WORKSHEET[[#This Row],[Year]]="", ISBLANK(WORKSHEET[[#This Row],[Year]]), WORKSHEET[[#This Row],[Year]]="null"), "Exclude", "Include")</f>
        <v>Include</v>
      </c>
      <c r="L2938" t="s">
        <v>3624</v>
      </c>
      <c r="M2938" t="s">
        <v>583</v>
      </c>
      <c r="N2938" t="s">
        <v>13</v>
      </c>
      <c r="O2938">
        <v>7.2640000000000002</v>
      </c>
      <c r="P2938">
        <v>600</v>
      </c>
      <c r="Q2938" t="s">
        <v>14</v>
      </c>
      <c r="R2938">
        <f>P2938 * _xll.XLOOKUP(Q2938,CALCULATION!$A$15:$A$17, CALCULATION!$B$15:$B$17 )</f>
        <v>600</v>
      </c>
      <c r="S2938" s="5">
        <f>O2938*P2938*_xll.XLOOKUP(Q2938,CALCULATION!$A$15:$A$17, CALCULATION!$B$15:$B$17)</f>
        <v>4358.4000000000005</v>
      </c>
      <c r="T2938">
        <v>300</v>
      </c>
      <c r="U2938" t="s">
        <v>14</v>
      </c>
      <c r="V2938">
        <f>T2938 * _xll.XLOOKUP(U2938,CALCULATION!$A$15:$A$17, CALCULATION!$B$15:$B$17 )</f>
        <v>300</v>
      </c>
      <c r="W2938" s="5">
        <f>O2938*T2938*_xll.XLOOKUP(U2938,CALCULATION!$A$15:$A$17, CALCULATION!$B$15:$B$17)</f>
        <v>2179.2000000000003</v>
      </c>
      <c r="X2938" s="5">
        <f>WORKSHEET[[#This Row],[Clients Total Cost]] / WORKSHEET[[#This Row],[Clients Rate per T2 (USD)]]</f>
        <v>7.2640000000000011</v>
      </c>
      <c r="Y2938" s="5">
        <f>WORKSHEET[[#This Row],[Clients Rate per T2 (USD)]] - WORKSHEET[[#This Row],[Supplier Rate Per t2 (USD)]]</f>
        <v>300</v>
      </c>
      <c r="Z2938" s="5">
        <f>WORKSHEET[[#This Row],[Profit Per T]] * WORKSHEET[[#This Row],[Weight]]</f>
        <v>2179.2000000000003</v>
      </c>
      <c r="AA2938">
        <v>1</v>
      </c>
      <c r="AB2938" s="1">
        <v>3.75</v>
      </c>
      <c r="AC2938" s="1">
        <v>2.5</v>
      </c>
      <c r="AD2938" s="1">
        <v>3.125</v>
      </c>
      <c r="AE2938" s="1">
        <f>WORKSHEET[[#This Row],[Delay at toll gate in days]] +WORKSHEET[[#This Row],[Delay at workshop in days]] +WORKSHEET[[#This Row],[Delay at border in days]]</f>
        <v>9.375</v>
      </c>
    </row>
    <row r="2939" spans="1:31" x14ac:dyDescent="0.35">
      <c r="A2939" t="s">
        <v>2960</v>
      </c>
      <c r="B2939" t="s">
        <v>10</v>
      </c>
      <c r="C2939" t="s">
        <v>68</v>
      </c>
      <c r="D2939" t="s">
        <v>3616</v>
      </c>
      <c r="E2939" t="s">
        <v>3614</v>
      </c>
      <c r="F2939" t="str">
        <f>WORKSHEET[[#This Row],[Depart From]]&amp;"-"&amp;WORKSHEET[[#This Row],[Arrive To]]</f>
        <v>Marrakech-Alger</v>
      </c>
      <c r="G2939" s="2">
        <v>44744</v>
      </c>
      <c r="H2939" s="2">
        <v>44782</v>
      </c>
      <c r="I2939" s="2" t="str">
        <f t="shared" si="45"/>
        <v>Delivered</v>
      </c>
      <c r="J2939" s="2" t="str">
        <f>TEXT(WORKSHEET[[#This Row],[Offloading Date]], "mmm")</f>
        <v>Aug</v>
      </c>
      <c r="K2939" s="2" t="str">
        <f>IF(OR(WORKSHEET[[#This Row],[Year]]="", ISBLANK(WORKSHEET[[#This Row],[Year]]), WORKSHEET[[#This Row],[Year]]="null"), "Exclude", "Include")</f>
        <v>Include</v>
      </c>
      <c r="L2939" t="s">
        <v>3624</v>
      </c>
      <c r="M2939" t="s">
        <v>12</v>
      </c>
      <c r="N2939" t="s">
        <v>13</v>
      </c>
      <c r="O2939">
        <v>11.486000000000001</v>
      </c>
      <c r="P2939">
        <v>600</v>
      </c>
      <c r="Q2939" t="s">
        <v>14</v>
      </c>
      <c r="R2939">
        <f>P2939 * _xll.XLOOKUP(Q2939,CALCULATION!$A$15:$A$17, CALCULATION!$B$15:$B$17 )</f>
        <v>600</v>
      </c>
      <c r="S2939" s="5">
        <f>O2939*P2939*_xll.XLOOKUP(Q2939,CALCULATION!$A$15:$A$17, CALCULATION!$B$15:$B$17)</f>
        <v>6891.6</v>
      </c>
      <c r="T2939">
        <v>300</v>
      </c>
      <c r="U2939" t="s">
        <v>14</v>
      </c>
      <c r="V2939">
        <f>T2939 * _xll.XLOOKUP(U2939,CALCULATION!$A$15:$A$17, CALCULATION!$B$15:$B$17 )</f>
        <v>300</v>
      </c>
      <c r="W2939" s="5">
        <f>O2939*T2939*_xll.XLOOKUP(U2939,CALCULATION!$A$15:$A$17, CALCULATION!$B$15:$B$17)</f>
        <v>3445.8</v>
      </c>
      <c r="X2939" s="5">
        <f>WORKSHEET[[#This Row],[Clients Total Cost]] / WORKSHEET[[#This Row],[Clients Rate per T2 (USD)]]</f>
        <v>11.486000000000001</v>
      </c>
      <c r="Y2939" s="5">
        <f>WORKSHEET[[#This Row],[Clients Rate per T2 (USD)]] - WORKSHEET[[#This Row],[Supplier Rate Per t2 (USD)]]</f>
        <v>300</v>
      </c>
      <c r="Z2939" s="5">
        <f>WORKSHEET[[#This Row],[Profit Per T]] * WORKSHEET[[#This Row],[Weight]]</f>
        <v>3445.8</v>
      </c>
      <c r="AA2939">
        <v>1</v>
      </c>
      <c r="AB2939" s="1">
        <v>5.7</v>
      </c>
      <c r="AC2939" s="1">
        <v>3.8000000000000003</v>
      </c>
      <c r="AD2939" s="1">
        <v>4.75</v>
      </c>
      <c r="AE2939" s="1">
        <f>WORKSHEET[[#This Row],[Delay at toll gate in days]] +WORKSHEET[[#This Row],[Delay at workshop in days]] +WORKSHEET[[#This Row],[Delay at border in days]]</f>
        <v>14.25</v>
      </c>
    </row>
    <row r="2940" spans="1:31" x14ac:dyDescent="0.35">
      <c r="A2940" t="s">
        <v>2961</v>
      </c>
      <c r="B2940" t="s">
        <v>10</v>
      </c>
      <c r="C2940" t="s">
        <v>68</v>
      </c>
      <c r="D2940" t="s">
        <v>3620</v>
      </c>
      <c r="E2940" t="s">
        <v>3614</v>
      </c>
      <c r="F2940" t="str">
        <f>WORKSHEET[[#This Row],[Depart From]]&amp;"-"&amp;WORKSHEET[[#This Row],[Arrive To]]</f>
        <v>Zanzibar-Alger</v>
      </c>
      <c r="G2940" s="2">
        <v>44744</v>
      </c>
      <c r="H2940" s="2">
        <v>44776</v>
      </c>
      <c r="I2940" s="2" t="str">
        <f t="shared" si="45"/>
        <v>Delivered</v>
      </c>
      <c r="J2940" s="2" t="str">
        <f>TEXT(WORKSHEET[[#This Row],[Offloading Date]], "mmm")</f>
        <v>Aug</v>
      </c>
      <c r="K2940" s="2" t="str">
        <f>IF(OR(WORKSHEET[[#This Row],[Year]]="", ISBLANK(WORKSHEET[[#This Row],[Year]]), WORKSHEET[[#This Row],[Year]]="null"), "Exclude", "Include")</f>
        <v>Include</v>
      </c>
      <c r="L2940" t="s">
        <v>3624</v>
      </c>
      <c r="M2940" t="s">
        <v>12</v>
      </c>
      <c r="N2940" t="s">
        <v>13</v>
      </c>
      <c r="O2940">
        <v>8.7560000000000002</v>
      </c>
      <c r="P2940">
        <v>600</v>
      </c>
      <c r="Q2940" t="s">
        <v>14</v>
      </c>
      <c r="R2940">
        <f>P2940 * _xll.XLOOKUP(Q2940,CALCULATION!$A$15:$A$17, CALCULATION!$B$15:$B$17 )</f>
        <v>600</v>
      </c>
      <c r="S2940" s="5">
        <f>O2940*P2940*_xll.XLOOKUP(Q2940,CALCULATION!$A$15:$A$17, CALCULATION!$B$15:$B$17)</f>
        <v>5253.6</v>
      </c>
      <c r="T2940">
        <v>300</v>
      </c>
      <c r="U2940" t="s">
        <v>14</v>
      </c>
      <c r="V2940">
        <f>T2940 * _xll.XLOOKUP(U2940,CALCULATION!$A$15:$A$17, CALCULATION!$B$15:$B$17 )</f>
        <v>300</v>
      </c>
      <c r="W2940" s="5">
        <f>O2940*T2940*_xll.XLOOKUP(U2940,CALCULATION!$A$15:$A$17, CALCULATION!$B$15:$B$17)</f>
        <v>2626.8</v>
      </c>
      <c r="X2940" s="5">
        <f>WORKSHEET[[#This Row],[Clients Total Cost]] / WORKSHEET[[#This Row],[Clients Rate per T2 (USD)]]</f>
        <v>8.7560000000000002</v>
      </c>
      <c r="Y2940" s="5">
        <f>WORKSHEET[[#This Row],[Clients Rate per T2 (USD)]] - WORKSHEET[[#This Row],[Supplier Rate Per t2 (USD)]]</f>
        <v>300</v>
      </c>
      <c r="Z2940" s="5">
        <f>WORKSHEET[[#This Row],[Profit Per T]] * WORKSHEET[[#This Row],[Weight]]</f>
        <v>2626.8</v>
      </c>
      <c r="AA2940">
        <v>1</v>
      </c>
      <c r="AB2940" s="1">
        <v>4.8</v>
      </c>
      <c r="AC2940" s="1">
        <v>3.2</v>
      </c>
      <c r="AD2940" s="1">
        <v>4</v>
      </c>
      <c r="AE2940" s="1">
        <f>WORKSHEET[[#This Row],[Delay at toll gate in days]] +WORKSHEET[[#This Row],[Delay at workshop in days]] +WORKSHEET[[#This Row],[Delay at border in days]]</f>
        <v>12</v>
      </c>
    </row>
    <row r="2941" spans="1:31" x14ac:dyDescent="0.35">
      <c r="A2941" t="s">
        <v>2962</v>
      </c>
      <c r="B2941" t="s">
        <v>10</v>
      </c>
      <c r="C2941" t="s">
        <v>68</v>
      </c>
      <c r="D2941" t="s">
        <v>3616</v>
      </c>
      <c r="E2941" t="s">
        <v>3618</v>
      </c>
      <c r="F2941" t="str">
        <f>WORKSHEET[[#This Row],[Depart From]]&amp;"-"&amp;WORKSHEET[[#This Row],[Arrive To]]</f>
        <v>Marrakech-Tripoli</v>
      </c>
      <c r="G2941" s="2">
        <v>44748</v>
      </c>
      <c r="H2941" s="2">
        <v>44775</v>
      </c>
      <c r="I2941" s="2" t="str">
        <f t="shared" si="45"/>
        <v>Delivered</v>
      </c>
      <c r="J2941" s="2" t="str">
        <f>TEXT(WORKSHEET[[#This Row],[Offloading Date]], "mmm")</f>
        <v>Aug</v>
      </c>
      <c r="K2941" s="2" t="str">
        <f>IF(OR(WORKSHEET[[#This Row],[Year]]="", ISBLANK(WORKSHEET[[#This Row],[Year]]), WORKSHEET[[#This Row],[Year]]="null"), "Exclude", "Include")</f>
        <v>Include</v>
      </c>
      <c r="L2941" t="s">
        <v>3624</v>
      </c>
      <c r="M2941" t="s">
        <v>12</v>
      </c>
      <c r="N2941" t="s">
        <v>13</v>
      </c>
      <c r="O2941">
        <v>29.40286</v>
      </c>
      <c r="P2941">
        <v>600</v>
      </c>
      <c r="Q2941" t="s">
        <v>14</v>
      </c>
      <c r="R2941">
        <f>P2941 * _xll.XLOOKUP(Q2941,CALCULATION!$A$15:$A$17, CALCULATION!$B$15:$B$17 )</f>
        <v>600</v>
      </c>
      <c r="S2941" s="5">
        <f>O2941*P2941*_xll.XLOOKUP(Q2941,CALCULATION!$A$15:$A$17, CALCULATION!$B$15:$B$17)</f>
        <v>17641.716</v>
      </c>
      <c r="T2941">
        <v>300</v>
      </c>
      <c r="U2941" t="s">
        <v>14</v>
      </c>
      <c r="V2941">
        <f>T2941 * _xll.XLOOKUP(U2941,CALCULATION!$A$15:$A$17, CALCULATION!$B$15:$B$17 )</f>
        <v>300</v>
      </c>
      <c r="W2941" s="5">
        <f>O2941*T2941*_xll.XLOOKUP(U2941,CALCULATION!$A$15:$A$17, CALCULATION!$B$15:$B$17)</f>
        <v>8820.8580000000002</v>
      </c>
      <c r="X2941" s="5">
        <f>WORKSHEET[[#This Row],[Clients Total Cost]] / WORKSHEET[[#This Row],[Clients Rate per T2 (USD)]]</f>
        <v>29.40286</v>
      </c>
      <c r="Y2941" s="5">
        <f>WORKSHEET[[#This Row],[Clients Rate per T2 (USD)]] - WORKSHEET[[#This Row],[Supplier Rate Per t2 (USD)]]</f>
        <v>300</v>
      </c>
      <c r="Z2941" s="5">
        <f>WORKSHEET[[#This Row],[Profit Per T]] * WORKSHEET[[#This Row],[Weight]]</f>
        <v>8820.8580000000002</v>
      </c>
      <c r="AA2941">
        <v>1</v>
      </c>
      <c r="AB2941" s="1">
        <v>4.05</v>
      </c>
      <c r="AC2941" s="1">
        <v>2.7</v>
      </c>
      <c r="AD2941" s="1">
        <v>3.375</v>
      </c>
      <c r="AE2941" s="1">
        <f>WORKSHEET[[#This Row],[Delay at toll gate in days]] +WORKSHEET[[#This Row],[Delay at workshop in days]] +WORKSHEET[[#This Row],[Delay at border in days]]</f>
        <v>10.125</v>
      </c>
    </row>
    <row r="2942" spans="1:31" x14ac:dyDescent="0.35">
      <c r="A2942" t="s">
        <v>2963</v>
      </c>
      <c r="B2942" t="s">
        <v>10</v>
      </c>
      <c r="C2942" t="s">
        <v>68</v>
      </c>
      <c r="D2942" t="s">
        <v>3611</v>
      </c>
      <c r="E2942" t="s">
        <v>3617</v>
      </c>
      <c r="F2942" t="str">
        <f>WORKSHEET[[#This Row],[Depart From]]&amp;"-"&amp;WORKSHEET[[#This Row],[Arrive To]]</f>
        <v>Mogadishu-Lagos</v>
      </c>
      <c r="G2942" s="2">
        <v>44746</v>
      </c>
      <c r="H2942" s="2">
        <v>44772</v>
      </c>
      <c r="I2942" s="2" t="str">
        <f t="shared" si="45"/>
        <v>Delivered</v>
      </c>
      <c r="J2942" s="2" t="str">
        <f>TEXT(WORKSHEET[[#This Row],[Offloading Date]], "mmm")</f>
        <v>Jul</v>
      </c>
      <c r="K2942" s="2" t="str">
        <f>IF(OR(WORKSHEET[[#This Row],[Year]]="", ISBLANK(WORKSHEET[[#This Row],[Year]]), WORKSHEET[[#This Row],[Year]]="null"), "Exclude", "Include")</f>
        <v>Include</v>
      </c>
      <c r="L2942" t="s">
        <v>3624</v>
      </c>
      <c r="M2942" t="s">
        <v>583</v>
      </c>
      <c r="N2942" t="s">
        <v>13</v>
      </c>
      <c r="O2942">
        <v>18.2</v>
      </c>
      <c r="P2942">
        <v>600</v>
      </c>
      <c r="Q2942" t="s">
        <v>14</v>
      </c>
      <c r="R2942">
        <f>P2942 * _xll.XLOOKUP(Q2942,CALCULATION!$A$15:$A$17, CALCULATION!$B$15:$B$17 )</f>
        <v>600</v>
      </c>
      <c r="S2942" s="5">
        <f>O2942*P2942*_xll.XLOOKUP(Q2942,CALCULATION!$A$15:$A$17, CALCULATION!$B$15:$B$17)</f>
        <v>10920</v>
      </c>
      <c r="T2942">
        <v>300</v>
      </c>
      <c r="U2942" t="s">
        <v>14</v>
      </c>
      <c r="V2942">
        <f>T2942 * _xll.XLOOKUP(U2942,CALCULATION!$A$15:$A$17, CALCULATION!$B$15:$B$17 )</f>
        <v>300</v>
      </c>
      <c r="W2942" s="5">
        <f>O2942*T2942*_xll.XLOOKUP(U2942,CALCULATION!$A$15:$A$17, CALCULATION!$B$15:$B$17)</f>
        <v>5460</v>
      </c>
      <c r="X2942" s="5">
        <f>WORKSHEET[[#This Row],[Clients Total Cost]] / WORKSHEET[[#This Row],[Clients Rate per T2 (USD)]]</f>
        <v>18.2</v>
      </c>
      <c r="Y2942" s="5">
        <f>WORKSHEET[[#This Row],[Clients Rate per T2 (USD)]] - WORKSHEET[[#This Row],[Supplier Rate Per t2 (USD)]]</f>
        <v>300</v>
      </c>
      <c r="Z2942" s="5">
        <f>WORKSHEET[[#This Row],[Profit Per T]] * WORKSHEET[[#This Row],[Weight]]</f>
        <v>5460</v>
      </c>
      <c r="AA2942">
        <v>1</v>
      </c>
      <c r="AB2942" s="1">
        <v>3.9</v>
      </c>
      <c r="AC2942" s="1">
        <v>2.6</v>
      </c>
      <c r="AD2942" s="1">
        <v>3.25</v>
      </c>
      <c r="AE2942" s="1">
        <f>WORKSHEET[[#This Row],[Delay at toll gate in days]] +WORKSHEET[[#This Row],[Delay at workshop in days]] +WORKSHEET[[#This Row],[Delay at border in days]]</f>
        <v>9.75</v>
      </c>
    </row>
    <row r="2943" spans="1:31" x14ac:dyDescent="0.35">
      <c r="A2943" t="s">
        <v>2964</v>
      </c>
      <c r="B2943" t="s">
        <v>10</v>
      </c>
      <c r="C2943" t="s">
        <v>68</v>
      </c>
      <c r="D2943" t="s">
        <v>3620</v>
      </c>
      <c r="E2943" t="s">
        <v>3617</v>
      </c>
      <c r="F2943" t="str">
        <f>WORKSHEET[[#This Row],[Depart From]]&amp;"-"&amp;WORKSHEET[[#This Row],[Arrive To]]</f>
        <v>Zanzibar-Lagos</v>
      </c>
      <c r="G2943" s="2">
        <v>44745</v>
      </c>
      <c r="H2943" s="2">
        <v>44775</v>
      </c>
      <c r="I2943" s="2" t="str">
        <f t="shared" si="45"/>
        <v>Delivered</v>
      </c>
      <c r="J2943" s="2" t="str">
        <f>TEXT(WORKSHEET[[#This Row],[Offloading Date]], "mmm")</f>
        <v>Aug</v>
      </c>
      <c r="K2943" s="2" t="str">
        <f>IF(OR(WORKSHEET[[#This Row],[Year]]="", ISBLANK(WORKSHEET[[#This Row],[Year]]), WORKSHEET[[#This Row],[Year]]="null"), "Exclude", "Include")</f>
        <v>Include</v>
      </c>
      <c r="L2943" t="s">
        <v>3624</v>
      </c>
      <c r="M2943" t="s">
        <v>12</v>
      </c>
      <c r="N2943" t="s">
        <v>13</v>
      </c>
      <c r="O2943">
        <v>7.2350000000000003</v>
      </c>
      <c r="P2943">
        <v>600</v>
      </c>
      <c r="Q2943" t="s">
        <v>14</v>
      </c>
      <c r="R2943">
        <f>P2943 * _xll.XLOOKUP(Q2943,CALCULATION!$A$15:$A$17, CALCULATION!$B$15:$B$17 )</f>
        <v>600</v>
      </c>
      <c r="S2943" s="5">
        <f>O2943*P2943*_xll.XLOOKUP(Q2943,CALCULATION!$A$15:$A$17, CALCULATION!$B$15:$B$17)</f>
        <v>4341</v>
      </c>
      <c r="T2943">
        <v>300</v>
      </c>
      <c r="U2943" t="s">
        <v>14</v>
      </c>
      <c r="V2943">
        <f>T2943 * _xll.XLOOKUP(U2943,CALCULATION!$A$15:$A$17, CALCULATION!$B$15:$B$17 )</f>
        <v>300</v>
      </c>
      <c r="W2943" s="5">
        <f>O2943*T2943*_xll.XLOOKUP(U2943,CALCULATION!$A$15:$A$17, CALCULATION!$B$15:$B$17)</f>
        <v>2170.5</v>
      </c>
      <c r="X2943" s="5">
        <f>WORKSHEET[[#This Row],[Clients Total Cost]] / WORKSHEET[[#This Row],[Clients Rate per T2 (USD)]]</f>
        <v>7.2350000000000003</v>
      </c>
      <c r="Y2943" s="5">
        <f>WORKSHEET[[#This Row],[Clients Rate per T2 (USD)]] - WORKSHEET[[#This Row],[Supplier Rate Per t2 (USD)]]</f>
        <v>300</v>
      </c>
      <c r="Z2943" s="5">
        <f>WORKSHEET[[#This Row],[Profit Per T]] * WORKSHEET[[#This Row],[Weight]]</f>
        <v>2170.5</v>
      </c>
      <c r="AA2943">
        <v>1</v>
      </c>
      <c r="AB2943" s="1">
        <v>4.5</v>
      </c>
      <c r="AC2943" s="1">
        <v>3</v>
      </c>
      <c r="AD2943" s="1">
        <v>3.75</v>
      </c>
      <c r="AE2943" s="1">
        <f>WORKSHEET[[#This Row],[Delay at toll gate in days]] +WORKSHEET[[#This Row],[Delay at workshop in days]] +WORKSHEET[[#This Row],[Delay at border in days]]</f>
        <v>11.25</v>
      </c>
    </row>
    <row r="2944" spans="1:31" x14ac:dyDescent="0.35">
      <c r="A2944" t="s">
        <v>2965</v>
      </c>
      <c r="B2944" t="s">
        <v>10</v>
      </c>
      <c r="C2944" t="s">
        <v>68</v>
      </c>
      <c r="D2944" t="s">
        <v>3611</v>
      </c>
      <c r="E2944" t="s">
        <v>3618</v>
      </c>
      <c r="F2944" t="str">
        <f>WORKSHEET[[#This Row],[Depart From]]&amp;"-"&amp;WORKSHEET[[#This Row],[Arrive To]]</f>
        <v>Mogadishu-Tripoli</v>
      </c>
      <c r="G2944" s="2">
        <v>44744</v>
      </c>
      <c r="H2944" s="2">
        <v>44775</v>
      </c>
      <c r="I2944" s="2" t="str">
        <f t="shared" si="45"/>
        <v>Delivered</v>
      </c>
      <c r="J2944" s="2" t="str">
        <f>TEXT(WORKSHEET[[#This Row],[Offloading Date]], "mmm")</f>
        <v>Aug</v>
      </c>
      <c r="K2944" s="2" t="str">
        <f>IF(OR(WORKSHEET[[#This Row],[Year]]="", ISBLANK(WORKSHEET[[#This Row],[Year]]), WORKSHEET[[#This Row],[Year]]="null"), "Exclude", "Include")</f>
        <v>Include</v>
      </c>
      <c r="L2944" t="s">
        <v>3624</v>
      </c>
      <c r="M2944" t="s">
        <v>12</v>
      </c>
      <c r="N2944" t="s">
        <v>13</v>
      </c>
      <c r="O2944">
        <v>6.8479999999999999</v>
      </c>
      <c r="P2944">
        <v>600</v>
      </c>
      <c r="Q2944" t="s">
        <v>14</v>
      </c>
      <c r="R2944">
        <f>P2944 * _xll.XLOOKUP(Q2944,CALCULATION!$A$15:$A$17, CALCULATION!$B$15:$B$17 )</f>
        <v>600</v>
      </c>
      <c r="S2944" s="5">
        <f>O2944*P2944*_xll.XLOOKUP(Q2944,CALCULATION!$A$15:$A$17, CALCULATION!$B$15:$B$17)</f>
        <v>4108.8</v>
      </c>
      <c r="T2944">
        <v>300</v>
      </c>
      <c r="U2944" t="s">
        <v>14</v>
      </c>
      <c r="V2944">
        <f>T2944 * _xll.XLOOKUP(U2944,CALCULATION!$A$15:$A$17, CALCULATION!$B$15:$B$17 )</f>
        <v>300</v>
      </c>
      <c r="W2944" s="5">
        <f>O2944*T2944*_xll.XLOOKUP(U2944,CALCULATION!$A$15:$A$17, CALCULATION!$B$15:$B$17)</f>
        <v>2054.4</v>
      </c>
      <c r="X2944" s="5">
        <f>WORKSHEET[[#This Row],[Clients Total Cost]] / WORKSHEET[[#This Row],[Clients Rate per T2 (USD)]]</f>
        <v>6.8479999999999999</v>
      </c>
      <c r="Y2944" s="5">
        <f>WORKSHEET[[#This Row],[Clients Rate per T2 (USD)]] - WORKSHEET[[#This Row],[Supplier Rate Per t2 (USD)]]</f>
        <v>300</v>
      </c>
      <c r="Z2944" s="5">
        <f>WORKSHEET[[#This Row],[Profit Per T]] * WORKSHEET[[#This Row],[Weight]]</f>
        <v>2054.4</v>
      </c>
      <c r="AA2944">
        <v>1</v>
      </c>
      <c r="AB2944" s="1">
        <v>4.6499999999999995</v>
      </c>
      <c r="AC2944" s="1">
        <v>3.1</v>
      </c>
      <c r="AD2944" s="1">
        <v>3.875</v>
      </c>
      <c r="AE2944" s="1">
        <f>WORKSHEET[[#This Row],[Delay at toll gate in days]] +WORKSHEET[[#This Row],[Delay at workshop in days]] +WORKSHEET[[#This Row],[Delay at border in days]]</f>
        <v>11.625</v>
      </c>
    </row>
    <row r="2945" spans="1:31" x14ac:dyDescent="0.35">
      <c r="A2945" t="s">
        <v>2966</v>
      </c>
      <c r="B2945" t="s">
        <v>10</v>
      </c>
      <c r="C2945" t="s">
        <v>68</v>
      </c>
      <c r="D2945" t="s">
        <v>3620</v>
      </c>
      <c r="E2945" t="s">
        <v>3613</v>
      </c>
      <c r="F2945" t="str">
        <f>WORKSHEET[[#This Row],[Depart From]]&amp;"-"&amp;WORKSHEET[[#This Row],[Arrive To]]</f>
        <v>Zanzibar-Sanaa</v>
      </c>
      <c r="G2945" s="2">
        <v>44745</v>
      </c>
      <c r="H2945" s="2">
        <v>44775</v>
      </c>
      <c r="I2945" s="2" t="str">
        <f t="shared" si="45"/>
        <v>Delivered</v>
      </c>
      <c r="J2945" s="2" t="str">
        <f>TEXT(WORKSHEET[[#This Row],[Offloading Date]], "mmm")</f>
        <v>Aug</v>
      </c>
      <c r="K2945" s="2" t="str">
        <f>IF(OR(WORKSHEET[[#This Row],[Year]]="", ISBLANK(WORKSHEET[[#This Row],[Year]]), WORKSHEET[[#This Row],[Year]]="null"), "Exclude", "Include")</f>
        <v>Include</v>
      </c>
      <c r="L2945" t="s">
        <v>3624</v>
      </c>
      <c r="M2945" t="s">
        <v>12</v>
      </c>
      <c r="N2945" t="s">
        <v>13</v>
      </c>
      <c r="O2945">
        <v>7.32</v>
      </c>
      <c r="P2945">
        <v>600</v>
      </c>
      <c r="Q2945" t="s">
        <v>14</v>
      </c>
      <c r="R2945">
        <f>P2945 * _xll.XLOOKUP(Q2945,CALCULATION!$A$15:$A$17, CALCULATION!$B$15:$B$17 )</f>
        <v>600</v>
      </c>
      <c r="S2945" s="5">
        <f>O2945*P2945*_xll.XLOOKUP(Q2945,CALCULATION!$A$15:$A$17, CALCULATION!$B$15:$B$17)</f>
        <v>4392</v>
      </c>
      <c r="T2945">
        <v>300</v>
      </c>
      <c r="U2945" t="s">
        <v>14</v>
      </c>
      <c r="V2945">
        <f>T2945 * _xll.XLOOKUP(U2945,CALCULATION!$A$15:$A$17, CALCULATION!$B$15:$B$17 )</f>
        <v>300</v>
      </c>
      <c r="W2945" s="5">
        <f>O2945*T2945*_xll.XLOOKUP(U2945,CALCULATION!$A$15:$A$17, CALCULATION!$B$15:$B$17)</f>
        <v>2196</v>
      </c>
      <c r="X2945" s="5">
        <f>WORKSHEET[[#This Row],[Clients Total Cost]] / WORKSHEET[[#This Row],[Clients Rate per T2 (USD)]]</f>
        <v>7.32</v>
      </c>
      <c r="Y2945" s="5">
        <f>WORKSHEET[[#This Row],[Clients Rate per T2 (USD)]] - WORKSHEET[[#This Row],[Supplier Rate Per t2 (USD)]]</f>
        <v>300</v>
      </c>
      <c r="Z2945" s="5">
        <f>WORKSHEET[[#This Row],[Profit Per T]] * WORKSHEET[[#This Row],[Weight]]</f>
        <v>2196</v>
      </c>
      <c r="AA2945">
        <v>1</v>
      </c>
      <c r="AB2945" s="1">
        <v>4.5</v>
      </c>
      <c r="AC2945" s="1">
        <v>3</v>
      </c>
      <c r="AD2945" s="1">
        <v>3.75</v>
      </c>
      <c r="AE2945" s="1">
        <f>WORKSHEET[[#This Row],[Delay at toll gate in days]] +WORKSHEET[[#This Row],[Delay at workshop in days]] +WORKSHEET[[#This Row],[Delay at border in days]]</f>
        <v>11.25</v>
      </c>
    </row>
    <row r="2946" spans="1:31" x14ac:dyDescent="0.35">
      <c r="A2946" t="s">
        <v>2967</v>
      </c>
      <c r="B2946" t="s">
        <v>10</v>
      </c>
      <c r="C2946" t="s">
        <v>68</v>
      </c>
      <c r="D2946" t="s">
        <v>3615</v>
      </c>
      <c r="E2946" t="s">
        <v>3612</v>
      </c>
      <c r="F2946" t="str">
        <f>WORKSHEET[[#This Row],[Depart From]]&amp;"-"&amp;WORKSHEET[[#This Row],[Arrive To]]</f>
        <v>Mombasa-Victoria</v>
      </c>
      <c r="G2946" s="2">
        <v>44747</v>
      </c>
      <c r="H2946" s="2">
        <v>44775</v>
      </c>
      <c r="I2946" s="2" t="str">
        <f t="shared" ref="I2946:I3009" si="46">IF(OR(H2946="", H2946="NULL"), "Failed","Delivered")</f>
        <v>Delivered</v>
      </c>
      <c r="J2946" s="2" t="str">
        <f>TEXT(WORKSHEET[[#This Row],[Offloading Date]], "mmm")</f>
        <v>Aug</v>
      </c>
      <c r="K2946" s="2" t="str">
        <f>IF(OR(WORKSHEET[[#This Row],[Year]]="", ISBLANK(WORKSHEET[[#This Row],[Year]]), WORKSHEET[[#This Row],[Year]]="null"), "Exclude", "Include")</f>
        <v>Include</v>
      </c>
      <c r="L2946" t="s">
        <v>3624</v>
      </c>
      <c r="M2946" t="s">
        <v>12</v>
      </c>
      <c r="N2946" t="s">
        <v>13</v>
      </c>
      <c r="O2946">
        <v>22.33989</v>
      </c>
      <c r="P2946">
        <v>600</v>
      </c>
      <c r="Q2946" t="s">
        <v>14</v>
      </c>
      <c r="R2946">
        <f>P2946 * _xll.XLOOKUP(Q2946,CALCULATION!$A$15:$A$17, CALCULATION!$B$15:$B$17 )</f>
        <v>600</v>
      </c>
      <c r="S2946" s="5">
        <f>O2946*P2946*_xll.XLOOKUP(Q2946,CALCULATION!$A$15:$A$17, CALCULATION!$B$15:$B$17)</f>
        <v>13403.934000000001</v>
      </c>
      <c r="T2946">
        <v>300</v>
      </c>
      <c r="U2946" t="s">
        <v>14</v>
      </c>
      <c r="V2946">
        <f>T2946 * _xll.XLOOKUP(U2946,CALCULATION!$A$15:$A$17, CALCULATION!$B$15:$B$17 )</f>
        <v>300</v>
      </c>
      <c r="W2946" s="5">
        <f>O2946*T2946*_xll.XLOOKUP(U2946,CALCULATION!$A$15:$A$17, CALCULATION!$B$15:$B$17)</f>
        <v>6701.9670000000006</v>
      </c>
      <c r="X2946" s="5">
        <f>WORKSHEET[[#This Row],[Clients Total Cost]] / WORKSHEET[[#This Row],[Clients Rate per T2 (USD)]]</f>
        <v>22.33989</v>
      </c>
      <c r="Y2946" s="5">
        <f>WORKSHEET[[#This Row],[Clients Rate per T2 (USD)]] - WORKSHEET[[#This Row],[Supplier Rate Per t2 (USD)]]</f>
        <v>300</v>
      </c>
      <c r="Z2946" s="5">
        <f>WORKSHEET[[#This Row],[Profit Per T]] * WORKSHEET[[#This Row],[Weight]]</f>
        <v>6701.9670000000006</v>
      </c>
      <c r="AA2946">
        <v>1</v>
      </c>
      <c r="AB2946" s="1">
        <v>4.2</v>
      </c>
      <c r="AC2946" s="1">
        <v>2.8000000000000003</v>
      </c>
      <c r="AD2946" s="1">
        <v>3.5</v>
      </c>
      <c r="AE2946" s="1">
        <f>WORKSHEET[[#This Row],[Delay at toll gate in days]] +WORKSHEET[[#This Row],[Delay at workshop in days]] +WORKSHEET[[#This Row],[Delay at border in days]]</f>
        <v>10.5</v>
      </c>
    </row>
    <row r="2947" spans="1:31" x14ac:dyDescent="0.35">
      <c r="A2947" t="s">
        <v>2968</v>
      </c>
      <c r="B2947" t="s">
        <v>10</v>
      </c>
      <c r="C2947" t="s">
        <v>68</v>
      </c>
      <c r="D2947" t="s">
        <v>3616</v>
      </c>
      <c r="E2947" t="s">
        <v>3612</v>
      </c>
      <c r="F2947" t="str">
        <f>WORKSHEET[[#This Row],[Depart From]]&amp;"-"&amp;WORKSHEET[[#This Row],[Arrive To]]</f>
        <v>Marrakech-Victoria</v>
      </c>
      <c r="G2947" s="2">
        <v>44744</v>
      </c>
      <c r="H2947" s="2">
        <v>44769</v>
      </c>
      <c r="I2947" s="2" t="str">
        <f t="shared" si="46"/>
        <v>Delivered</v>
      </c>
      <c r="J2947" s="2" t="str">
        <f>TEXT(WORKSHEET[[#This Row],[Offloading Date]], "mmm")</f>
        <v>Jul</v>
      </c>
      <c r="K2947" s="2" t="str">
        <f>IF(OR(WORKSHEET[[#This Row],[Year]]="", ISBLANK(WORKSHEET[[#This Row],[Year]]), WORKSHEET[[#This Row],[Year]]="null"), "Exclude", "Include")</f>
        <v>Include</v>
      </c>
      <c r="L2947" t="s">
        <v>3624</v>
      </c>
      <c r="M2947" t="s">
        <v>583</v>
      </c>
      <c r="N2947" t="s">
        <v>13</v>
      </c>
      <c r="O2947">
        <v>16.436</v>
      </c>
      <c r="P2947">
        <v>600</v>
      </c>
      <c r="Q2947" t="s">
        <v>14</v>
      </c>
      <c r="R2947">
        <f>P2947 * _xll.XLOOKUP(Q2947,CALCULATION!$A$15:$A$17, CALCULATION!$B$15:$B$17 )</f>
        <v>600</v>
      </c>
      <c r="S2947" s="5">
        <f>O2947*P2947*_xll.XLOOKUP(Q2947,CALCULATION!$A$15:$A$17, CALCULATION!$B$15:$B$17)</f>
        <v>9861.6</v>
      </c>
      <c r="T2947">
        <v>300</v>
      </c>
      <c r="U2947" t="s">
        <v>14</v>
      </c>
      <c r="V2947">
        <f>T2947 * _xll.XLOOKUP(U2947,CALCULATION!$A$15:$A$17, CALCULATION!$B$15:$B$17 )</f>
        <v>300</v>
      </c>
      <c r="W2947" s="5">
        <f>O2947*T2947*_xll.XLOOKUP(U2947,CALCULATION!$A$15:$A$17, CALCULATION!$B$15:$B$17)</f>
        <v>4930.8</v>
      </c>
      <c r="X2947" s="5">
        <f>WORKSHEET[[#This Row],[Clients Total Cost]] / WORKSHEET[[#This Row],[Clients Rate per T2 (USD)]]</f>
        <v>16.436</v>
      </c>
      <c r="Y2947" s="5">
        <f>WORKSHEET[[#This Row],[Clients Rate per T2 (USD)]] - WORKSHEET[[#This Row],[Supplier Rate Per t2 (USD)]]</f>
        <v>300</v>
      </c>
      <c r="Z2947" s="5">
        <f>WORKSHEET[[#This Row],[Profit Per T]] * WORKSHEET[[#This Row],[Weight]]</f>
        <v>4930.8</v>
      </c>
      <c r="AA2947">
        <v>1</v>
      </c>
      <c r="AB2947" s="1">
        <v>3.75</v>
      </c>
      <c r="AC2947" s="1">
        <v>2.5</v>
      </c>
      <c r="AD2947" s="1">
        <v>3.125</v>
      </c>
      <c r="AE2947" s="1">
        <f>WORKSHEET[[#This Row],[Delay at toll gate in days]] +WORKSHEET[[#This Row],[Delay at workshop in days]] +WORKSHEET[[#This Row],[Delay at border in days]]</f>
        <v>9.375</v>
      </c>
    </row>
    <row r="2948" spans="1:31" x14ac:dyDescent="0.35">
      <c r="A2948" t="s">
        <v>2969</v>
      </c>
      <c r="B2948" t="s">
        <v>10</v>
      </c>
      <c r="C2948" t="s">
        <v>68</v>
      </c>
      <c r="D2948" t="s">
        <v>3615</v>
      </c>
      <c r="E2948" t="s">
        <v>3617</v>
      </c>
      <c r="F2948" t="str">
        <f>WORKSHEET[[#This Row],[Depart From]]&amp;"-"&amp;WORKSHEET[[#This Row],[Arrive To]]</f>
        <v>Mombasa-Lagos</v>
      </c>
      <c r="G2948" s="2">
        <v>44747</v>
      </c>
      <c r="H2948" s="2">
        <v>44775</v>
      </c>
      <c r="I2948" s="2" t="str">
        <f t="shared" si="46"/>
        <v>Delivered</v>
      </c>
      <c r="J2948" s="2" t="str">
        <f>TEXT(WORKSHEET[[#This Row],[Offloading Date]], "mmm")</f>
        <v>Aug</v>
      </c>
      <c r="K2948" s="2" t="str">
        <f>IF(OR(WORKSHEET[[#This Row],[Year]]="", ISBLANK(WORKSHEET[[#This Row],[Year]]), WORKSHEET[[#This Row],[Year]]="null"), "Exclude", "Include")</f>
        <v>Include</v>
      </c>
      <c r="L2948" t="s">
        <v>3624</v>
      </c>
      <c r="M2948" t="s">
        <v>12</v>
      </c>
      <c r="N2948" t="s">
        <v>13</v>
      </c>
      <c r="O2948">
        <v>18.788409999999999</v>
      </c>
      <c r="P2948">
        <v>600</v>
      </c>
      <c r="Q2948" t="s">
        <v>14</v>
      </c>
      <c r="R2948">
        <f>P2948 * _xll.XLOOKUP(Q2948,CALCULATION!$A$15:$A$17, CALCULATION!$B$15:$B$17 )</f>
        <v>600</v>
      </c>
      <c r="S2948" s="5">
        <f>O2948*P2948*_xll.XLOOKUP(Q2948,CALCULATION!$A$15:$A$17, CALCULATION!$B$15:$B$17)</f>
        <v>11273.045999999998</v>
      </c>
      <c r="T2948">
        <v>300</v>
      </c>
      <c r="U2948" t="s">
        <v>14</v>
      </c>
      <c r="V2948">
        <f>T2948 * _xll.XLOOKUP(U2948,CALCULATION!$A$15:$A$17, CALCULATION!$B$15:$B$17 )</f>
        <v>300</v>
      </c>
      <c r="W2948" s="5">
        <f>O2948*T2948*_xll.XLOOKUP(U2948,CALCULATION!$A$15:$A$17, CALCULATION!$B$15:$B$17)</f>
        <v>5636.5229999999992</v>
      </c>
      <c r="X2948" s="5">
        <f>WORKSHEET[[#This Row],[Clients Total Cost]] / WORKSHEET[[#This Row],[Clients Rate per T2 (USD)]]</f>
        <v>18.788409999999999</v>
      </c>
      <c r="Y2948" s="5">
        <f>WORKSHEET[[#This Row],[Clients Rate per T2 (USD)]] - WORKSHEET[[#This Row],[Supplier Rate Per t2 (USD)]]</f>
        <v>300</v>
      </c>
      <c r="Z2948" s="5">
        <f>WORKSHEET[[#This Row],[Profit Per T]] * WORKSHEET[[#This Row],[Weight]]</f>
        <v>5636.5229999999992</v>
      </c>
      <c r="AA2948">
        <v>1</v>
      </c>
      <c r="AB2948" s="1">
        <v>4.2</v>
      </c>
      <c r="AC2948" s="1">
        <v>2.8000000000000003</v>
      </c>
      <c r="AD2948" s="1">
        <v>3.5</v>
      </c>
      <c r="AE2948" s="1">
        <f>WORKSHEET[[#This Row],[Delay at toll gate in days]] +WORKSHEET[[#This Row],[Delay at workshop in days]] +WORKSHEET[[#This Row],[Delay at border in days]]</f>
        <v>10.5</v>
      </c>
    </row>
    <row r="2949" spans="1:31" x14ac:dyDescent="0.35">
      <c r="A2949" t="s">
        <v>2970</v>
      </c>
      <c r="B2949" t="s">
        <v>10</v>
      </c>
      <c r="C2949" t="s">
        <v>68</v>
      </c>
      <c r="D2949" t="s">
        <v>3619</v>
      </c>
      <c r="E2949" t="s">
        <v>3612</v>
      </c>
      <c r="F2949" t="str">
        <f>WORKSHEET[[#This Row],[Depart From]]&amp;"-"&amp;WORKSHEET[[#This Row],[Arrive To]]</f>
        <v>Addis Ababa-Victoria</v>
      </c>
      <c r="G2949" s="2">
        <v>44745</v>
      </c>
      <c r="H2949" s="2">
        <v>44769</v>
      </c>
      <c r="I2949" s="2" t="str">
        <f t="shared" si="46"/>
        <v>Delivered</v>
      </c>
      <c r="J2949" s="2" t="str">
        <f>TEXT(WORKSHEET[[#This Row],[Offloading Date]], "mmm")</f>
        <v>Jul</v>
      </c>
      <c r="K2949" s="2" t="str">
        <f>IF(OR(WORKSHEET[[#This Row],[Year]]="", ISBLANK(WORKSHEET[[#This Row],[Year]]), WORKSHEET[[#This Row],[Year]]="null"), "Exclude", "Include")</f>
        <v>Include</v>
      </c>
      <c r="L2949" t="s">
        <v>3624</v>
      </c>
      <c r="M2949" t="s">
        <v>583</v>
      </c>
      <c r="N2949" t="s">
        <v>13</v>
      </c>
      <c r="O2949">
        <v>6.6890000000000001</v>
      </c>
      <c r="P2949">
        <v>600</v>
      </c>
      <c r="Q2949" t="s">
        <v>14</v>
      </c>
      <c r="R2949">
        <f>P2949 * _xll.XLOOKUP(Q2949,CALCULATION!$A$15:$A$17, CALCULATION!$B$15:$B$17 )</f>
        <v>600</v>
      </c>
      <c r="S2949" s="5">
        <f>O2949*P2949*_xll.XLOOKUP(Q2949,CALCULATION!$A$15:$A$17, CALCULATION!$B$15:$B$17)</f>
        <v>4013.4</v>
      </c>
      <c r="T2949">
        <v>300</v>
      </c>
      <c r="U2949" t="s">
        <v>14</v>
      </c>
      <c r="V2949">
        <f>T2949 * _xll.XLOOKUP(U2949,CALCULATION!$A$15:$A$17, CALCULATION!$B$15:$B$17 )</f>
        <v>300</v>
      </c>
      <c r="W2949" s="5">
        <f>O2949*T2949*_xll.XLOOKUP(U2949,CALCULATION!$A$15:$A$17, CALCULATION!$B$15:$B$17)</f>
        <v>2006.7</v>
      </c>
      <c r="X2949" s="5">
        <f>WORKSHEET[[#This Row],[Clients Total Cost]] / WORKSHEET[[#This Row],[Clients Rate per T2 (USD)]]</f>
        <v>6.6890000000000001</v>
      </c>
      <c r="Y2949" s="5">
        <f>WORKSHEET[[#This Row],[Clients Rate per T2 (USD)]] - WORKSHEET[[#This Row],[Supplier Rate Per t2 (USD)]]</f>
        <v>300</v>
      </c>
      <c r="Z2949" s="5">
        <f>WORKSHEET[[#This Row],[Profit Per T]] * WORKSHEET[[#This Row],[Weight]]</f>
        <v>2006.7</v>
      </c>
      <c r="AA2949">
        <v>1</v>
      </c>
      <c r="AB2949" s="1">
        <v>3.5999999999999996</v>
      </c>
      <c r="AC2949" s="1">
        <v>2.4000000000000004</v>
      </c>
      <c r="AD2949" s="1">
        <v>3</v>
      </c>
      <c r="AE2949" s="1">
        <f>WORKSHEET[[#This Row],[Delay at toll gate in days]] +WORKSHEET[[#This Row],[Delay at workshop in days]] +WORKSHEET[[#This Row],[Delay at border in days]]</f>
        <v>9</v>
      </c>
    </row>
    <row r="2950" spans="1:31" x14ac:dyDescent="0.35">
      <c r="A2950" t="s">
        <v>2971</v>
      </c>
      <c r="B2950" t="s">
        <v>10</v>
      </c>
      <c r="C2950" t="s">
        <v>68</v>
      </c>
      <c r="D2950" t="s">
        <v>3616</v>
      </c>
      <c r="E2950" t="s">
        <v>3614</v>
      </c>
      <c r="F2950" t="str">
        <f>WORKSHEET[[#This Row],[Depart From]]&amp;"-"&amp;WORKSHEET[[#This Row],[Arrive To]]</f>
        <v>Marrakech-Alger</v>
      </c>
      <c r="G2950" s="2">
        <v>44745</v>
      </c>
      <c r="H2950" s="2">
        <v>44774</v>
      </c>
      <c r="I2950" s="2" t="str">
        <f t="shared" si="46"/>
        <v>Delivered</v>
      </c>
      <c r="J2950" s="2" t="str">
        <f>TEXT(WORKSHEET[[#This Row],[Offloading Date]], "mmm")</f>
        <v>Aug</v>
      </c>
      <c r="K2950" s="2" t="str">
        <f>IF(OR(WORKSHEET[[#This Row],[Year]]="", ISBLANK(WORKSHEET[[#This Row],[Year]]), WORKSHEET[[#This Row],[Year]]="null"), "Exclude", "Include")</f>
        <v>Include</v>
      </c>
      <c r="L2950" t="s">
        <v>3624</v>
      </c>
      <c r="M2950" t="s">
        <v>12</v>
      </c>
      <c r="N2950" t="s">
        <v>13</v>
      </c>
      <c r="O2950">
        <v>6.8479999999999999</v>
      </c>
      <c r="P2950">
        <v>600</v>
      </c>
      <c r="Q2950" t="s">
        <v>14</v>
      </c>
      <c r="R2950">
        <f>P2950 * _xll.XLOOKUP(Q2950,CALCULATION!$A$15:$A$17, CALCULATION!$B$15:$B$17 )</f>
        <v>600</v>
      </c>
      <c r="S2950" s="5">
        <f>O2950*P2950*_xll.XLOOKUP(Q2950,CALCULATION!$A$15:$A$17, CALCULATION!$B$15:$B$17)</f>
        <v>4108.8</v>
      </c>
      <c r="T2950">
        <v>300</v>
      </c>
      <c r="U2950" t="s">
        <v>14</v>
      </c>
      <c r="V2950">
        <f>T2950 * _xll.XLOOKUP(U2950,CALCULATION!$A$15:$A$17, CALCULATION!$B$15:$B$17 )</f>
        <v>300</v>
      </c>
      <c r="W2950" s="5">
        <f>O2950*T2950*_xll.XLOOKUP(U2950,CALCULATION!$A$15:$A$17, CALCULATION!$B$15:$B$17)</f>
        <v>2054.4</v>
      </c>
      <c r="X2950" s="5">
        <f>WORKSHEET[[#This Row],[Clients Total Cost]] / WORKSHEET[[#This Row],[Clients Rate per T2 (USD)]]</f>
        <v>6.8479999999999999</v>
      </c>
      <c r="Y2950" s="5">
        <f>WORKSHEET[[#This Row],[Clients Rate per T2 (USD)]] - WORKSHEET[[#This Row],[Supplier Rate Per t2 (USD)]]</f>
        <v>300</v>
      </c>
      <c r="Z2950" s="5">
        <f>WORKSHEET[[#This Row],[Profit Per T]] * WORKSHEET[[#This Row],[Weight]]</f>
        <v>2054.4</v>
      </c>
      <c r="AA2950">
        <v>1</v>
      </c>
      <c r="AB2950" s="1">
        <v>4.3499999999999996</v>
      </c>
      <c r="AC2950" s="1">
        <v>2.9000000000000004</v>
      </c>
      <c r="AD2950" s="1">
        <v>3.625</v>
      </c>
      <c r="AE2950" s="1">
        <f>WORKSHEET[[#This Row],[Delay at toll gate in days]] +WORKSHEET[[#This Row],[Delay at workshop in days]] +WORKSHEET[[#This Row],[Delay at border in days]]</f>
        <v>10.875</v>
      </c>
    </row>
    <row r="2951" spans="1:31" x14ac:dyDescent="0.35">
      <c r="A2951" t="s">
        <v>2972</v>
      </c>
      <c r="B2951" t="s">
        <v>10</v>
      </c>
      <c r="C2951" t="s">
        <v>68</v>
      </c>
      <c r="D2951" t="s">
        <v>3611</v>
      </c>
      <c r="E2951" t="s">
        <v>3613</v>
      </c>
      <c r="F2951" t="str">
        <f>WORKSHEET[[#This Row],[Depart From]]&amp;"-"&amp;WORKSHEET[[#This Row],[Arrive To]]</f>
        <v>Mogadishu-Sanaa</v>
      </c>
      <c r="G2951" s="2">
        <v>44744</v>
      </c>
      <c r="H2951" s="2">
        <v>44769</v>
      </c>
      <c r="I2951" s="2" t="str">
        <f t="shared" si="46"/>
        <v>Delivered</v>
      </c>
      <c r="J2951" s="2" t="str">
        <f>TEXT(WORKSHEET[[#This Row],[Offloading Date]], "mmm")</f>
        <v>Jul</v>
      </c>
      <c r="K2951" s="2" t="str">
        <f>IF(OR(WORKSHEET[[#This Row],[Year]]="", ISBLANK(WORKSHEET[[#This Row],[Year]]), WORKSHEET[[#This Row],[Year]]="null"), "Exclude", "Include")</f>
        <v>Include</v>
      </c>
      <c r="L2951" t="s">
        <v>3624</v>
      </c>
      <c r="M2951" t="s">
        <v>583</v>
      </c>
      <c r="N2951" t="s">
        <v>13</v>
      </c>
      <c r="O2951">
        <v>19.966000000000001</v>
      </c>
      <c r="P2951">
        <v>600</v>
      </c>
      <c r="Q2951" t="s">
        <v>14</v>
      </c>
      <c r="R2951">
        <f>P2951 * _xll.XLOOKUP(Q2951,CALCULATION!$A$15:$A$17, CALCULATION!$B$15:$B$17 )</f>
        <v>600</v>
      </c>
      <c r="S2951" s="5">
        <f>O2951*P2951*_xll.XLOOKUP(Q2951,CALCULATION!$A$15:$A$17, CALCULATION!$B$15:$B$17)</f>
        <v>11979.6</v>
      </c>
      <c r="T2951">
        <v>300</v>
      </c>
      <c r="U2951" t="s">
        <v>14</v>
      </c>
      <c r="V2951">
        <f>T2951 * _xll.XLOOKUP(U2951,CALCULATION!$A$15:$A$17, CALCULATION!$B$15:$B$17 )</f>
        <v>300</v>
      </c>
      <c r="W2951" s="5">
        <f>O2951*T2951*_xll.XLOOKUP(U2951,CALCULATION!$A$15:$A$17, CALCULATION!$B$15:$B$17)</f>
        <v>5989.8</v>
      </c>
      <c r="X2951" s="5">
        <f>WORKSHEET[[#This Row],[Clients Total Cost]] / WORKSHEET[[#This Row],[Clients Rate per T2 (USD)]]</f>
        <v>19.966000000000001</v>
      </c>
      <c r="Y2951" s="5">
        <f>WORKSHEET[[#This Row],[Clients Rate per T2 (USD)]] - WORKSHEET[[#This Row],[Supplier Rate Per t2 (USD)]]</f>
        <v>300</v>
      </c>
      <c r="Z2951" s="5">
        <f>WORKSHEET[[#This Row],[Profit Per T]] * WORKSHEET[[#This Row],[Weight]]</f>
        <v>5989.8</v>
      </c>
      <c r="AA2951">
        <v>1</v>
      </c>
      <c r="AB2951" s="1">
        <v>3.75</v>
      </c>
      <c r="AC2951" s="1">
        <v>2.5</v>
      </c>
      <c r="AD2951" s="1">
        <v>3.125</v>
      </c>
      <c r="AE2951" s="1">
        <f>WORKSHEET[[#This Row],[Delay at toll gate in days]] +WORKSHEET[[#This Row],[Delay at workshop in days]] +WORKSHEET[[#This Row],[Delay at border in days]]</f>
        <v>9.375</v>
      </c>
    </row>
    <row r="2952" spans="1:31" x14ac:dyDescent="0.35">
      <c r="A2952" t="s">
        <v>2973</v>
      </c>
      <c r="B2952" t="s">
        <v>10</v>
      </c>
      <c r="C2952" t="s">
        <v>68</v>
      </c>
      <c r="D2952" t="s">
        <v>3615</v>
      </c>
      <c r="E2952" t="s">
        <v>3618</v>
      </c>
      <c r="F2952" t="str">
        <f>WORKSHEET[[#This Row],[Depart From]]&amp;"-"&amp;WORKSHEET[[#This Row],[Arrive To]]</f>
        <v>Mombasa-Tripoli</v>
      </c>
      <c r="G2952" s="2">
        <v>44748</v>
      </c>
      <c r="H2952" s="2">
        <v>44775</v>
      </c>
      <c r="I2952" s="2" t="str">
        <f t="shared" si="46"/>
        <v>Delivered</v>
      </c>
      <c r="J2952" s="2" t="str">
        <f>TEXT(WORKSHEET[[#This Row],[Offloading Date]], "mmm")</f>
        <v>Aug</v>
      </c>
      <c r="K2952" s="2" t="str">
        <f>IF(OR(WORKSHEET[[#This Row],[Year]]="", ISBLANK(WORKSHEET[[#This Row],[Year]]), WORKSHEET[[#This Row],[Year]]="null"), "Exclude", "Include")</f>
        <v>Include</v>
      </c>
      <c r="L2952" t="s">
        <v>3624</v>
      </c>
      <c r="M2952" t="s">
        <v>12</v>
      </c>
      <c r="N2952" t="s">
        <v>13</v>
      </c>
      <c r="O2952">
        <v>9.2230000000000008</v>
      </c>
      <c r="P2952">
        <v>600</v>
      </c>
      <c r="Q2952" t="s">
        <v>14</v>
      </c>
      <c r="R2952">
        <f>P2952 * _xll.XLOOKUP(Q2952,CALCULATION!$A$15:$A$17, CALCULATION!$B$15:$B$17 )</f>
        <v>600</v>
      </c>
      <c r="S2952" s="5">
        <f>O2952*P2952*_xll.XLOOKUP(Q2952,CALCULATION!$A$15:$A$17, CALCULATION!$B$15:$B$17)</f>
        <v>5533.8</v>
      </c>
      <c r="T2952">
        <v>300</v>
      </c>
      <c r="U2952" t="s">
        <v>14</v>
      </c>
      <c r="V2952">
        <f>T2952 * _xll.XLOOKUP(U2952,CALCULATION!$A$15:$A$17, CALCULATION!$B$15:$B$17 )</f>
        <v>300</v>
      </c>
      <c r="W2952" s="5">
        <f>O2952*T2952*_xll.XLOOKUP(U2952,CALCULATION!$A$15:$A$17, CALCULATION!$B$15:$B$17)</f>
        <v>2766.9</v>
      </c>
      <c r="X2952" s="5">
        <f>WORKSHEET[[#This Row],[Clients Total Cost]] / WORKSHEET[[#This Row],[Clients Rate per T2 (USD)]]</f>
        <v>9.2230000000000008</v>
      </c>
      <c r="Y2952" s="5">
        <f>WORKSHEET[[#This Row],[Clients Rate per T2 (USD)]] - WORKSHEET[[#This Row],[Supplier Rate Per t2 (USD)]]</f>
        <v>300</v>
      </c>
      <c r="Z2952" s="5">
        <f>WORKSHEET[[#This Row],[Profit Per T]] * WORKSHEET[[#This Row],[Weight]]</f>
        <v>2766.9</v>
      </c>
      <c r="AA2952">
        <v>1</v>
      </c>
      <c r="AB2952" s="1">
        <v>4.05</v>
      </c>
      <c r="AC2952" s="1">
        <v>2.7</v>
      </c>
      <c r="AD2952" s="1">
        <v>3.375</v>
      </c>
      <c r="AE2952" s="1">
        <f>WORKSHEET[[#This Row],[Delay at toll gate in days]] +WORKSHEET[[#This Row],[Delay at workshop in days]] +WORKSHEET[[#This Row],[Delay at border in days]]</f>
        <v>10.125</v>
      </c>
    </row>
    <row r="2953" spans="1:31" x14ac:dyDescent="0.35">
      <c r="A2953" t="s">
        <v>2974</v>
      </c>
      <c r="B2953" t="s">
        <v>10</v>
      </c>
      <c r="C2953" t="s">
        <v>68</v>
      </c>
      <c r="D2953" t="s">
        <v>3611</v>
      </c>
      <c r="E2953" t="s">
        <v>3613</v>
      </c>
      <c r="F2953" t="str">
        <f>WORKSHEET[[#This Row],[Depart From]]&amp;"-"&amp;WORKSHEET[[#This Row],[Arrive To]]</f>
        <v>Mogadishu-Sanaa</v>
      </c>
      <c r="G2953" s="2">
        <v>44748</v>
      </c>
      <c r="H2953" s="2">
        <v>44774</v>
      </c>
      <c r="I2953" s="2" t="str">
        <f t="shared" si="46"/>
        <v>Delivered</v>
      </c>
      <c r="J2953" s="2" t="str">
        <f>TEXT(WORKSHEET[[#This Row],[Offloading Date]], "mmm")</f>
        <v>Aug</v>
      </c>
      <c r="K2953" s="2" t="str">
        <f>IF(OR(WORKSHEET[[#This Row],[Year]]="", ISBLANK(WORKSHEET[[#This Row],[Year]]), WORKSHEET[[#This Row],[Year]]="null"), "Exclude", "Include")</f>
        <v>Include</v>
      </c>
      <c r="L2953" t="s">
        <v>3624</v>
      </c>
      <c r="M2953" t="s">
        <v>12</v>
      </c>
      <c r="N2953" t="s">
        <v>13</v>
      </c>
      <c r="O2953">
        <v>22.734000000000002</v>
      </c>
      <c r="P2953">
        <v>600</v>
      </c>
      <c r="Q2953" t="s">
        <v>14</v>
      </c>
      <c r="R2953">
        <f>P2953 * _xll.XLOOKUP(Q2953,CALCULATION!$A$15:$A$17, CALCULATION!$B$15:$B$17 )</f>
        <v>600</v>
      </c>
      <c r="S2953" s="5">
        <f>O2953*P2953*_xll.XLOOKUP(Q2953,CALCULATION!$A$15:$A$17, CALCULATION!$B$15:$B$17)</f>
        <v>13640.400000000001</v>
      </c>
      <c r="T2953">
        <v>300</v>
      </c>
      <c r="U2953" t="s">
        <v>14</v>
      </c>
      <c r="V2953">
        <f>T2953 * _xll.XLOOKUP(U2953,CALCULATION!$A$15:$A$17, CALCULATION!$B$15:$B$17 )</f>
        <v>300</v>
      </c>
      <c r="W2953" s="5">
        <f>O2953*T2953*_xll.XLOOKUP(U2953,CALCULATION!$A$15:$A$17, CALCULATION!$B$15:$B$17)</f>
        <v>6820.2000000000007</v>
      </c>
      <c r="X2953" s="5">
        <f>WORKSHEET[[#This Row],[Clients Total Cost]] / WORKSHEET[[#This Row],[Clients Rate per T2 (USD)]]</f>
        <v>22.734000000000002</v>
      </c>
      <c r="Y2953" s="5">
        <f>WORKSHEET[[#This Row],[Clients Rate per T2 (USD)]] - WORKSHEET[[#This Row],[Supplier Rate Per t2 (USD)]]</f>
        <v>300</v>
      </c>
      <c r="Z2953" s="5">
        <f>WORKSHEET[[#This Row],[Profit Per T]] * WORKSHEET[[#This Row],[Weight]]</f>
        <v>6820.2000000000007</v>
      </c>
      <c r="AA2953">
        <v>1</v>
      </c>
      <c r="AB2953" s="1">
        <v>3.9</v>
      </c>
      <c r="AC2953" s="1">
        <v>2.6</v>
      </c>
      <c r="AD2953" s="1">
        <v>3.25</v>
      </c>
      <c r="AE2953" s="1">
        <f>WORKSHEET[[#This Row],[Delay at toll gate in days]] +WORKSHEET[[#This Row],[Delay at workshop in days]] +WORKSHEET[[#This Row],[Delay at border in days]]</f>
        <v>9.75</v>
      </c>
    </row>
    <row r="2954" spans="1:31" x14ac:dyDescent="0.35">
      <c r="A2954" t="s">
        <v>2975</v>
      </c>
      <c r="B2954" t="s">
        <v>10</v>
      </c>
      <c r="C2954" t="s">
        <v>68</v>
      </c>
      <c r="D2954" t="s">
        <v>3611</v>
      </c>
      <c r="E2954" t="s">
        <v>3612</v>
      </c>
      <c r="F2954" t="str">
        <f>WORKSHEET[[#This Row],[Depart From]]&amp;"-"&amp;WORKSHEET[[#This Row],[Arrive To]]</f>
        <v>Mogadishu-Victoria</v>
      </c>
      <c r="G2954" s="2">
        <v>44748</v>
      </c>
      <c r="H2954" s="2">
        <v>44776</v>
      </c>
      <c r="I2954" s="2" t="str">
        <f t="shared" si="46"/>
        <v>Delivered</v>
      </c>
      <c r="J2954" s="2" t="str">
        <f>TEXT(WORKSHEET[[#This Row],[Offloading Date]], "mmm")</f>
        <v>Aug</v>
      </c>
      <c r="K2954" s="2" t="str">
        <f>IF(OR(WORKSHEET[[#This Row],[Year]]="", ISBLANK(WORKSHEET[[#This Row],[Year]]), WORKSHEET[[#This Row],[Year]]="null"), "Exclude", "Include")</f>
        <v>Include</v>
      </c>
      <c r="L2954" t="s">
        <v>3624</v>
      </c>
      <c r="M2954" t="s">
        <v>12</v>
      </c>
      <c r="N2954" t="s">
        <v>13</v>
      </c>
      <c r="O2954">
        <v>7.3129999999999997</v>
      </c>
      <c r="P2954">
        <v>600</v>
      </c>
      <c r="Q2954" t="s">
        <v>14</v>
      </c>
      <c r="R2954">
        <f>P2954 * _xll.XLOOKUP(Q2954,CALCULATION!$A$15:$A$17, CALCULATION!$B$15:$B$17 )</f>
        <v>600</v>
      </c>
      <c r="S2954" s="5">
        <f>O2954*P2954*_xll.XLOOKUP(Q2954,CALCULATION!$A$15:$A$17, CALCULATION!$B$15:$B$17)</f>
        <v>4387.8</v>
      </c>
      <c r="T2954">
        <v>300</v>
      </c>
      <c r="U2954" t="s">
        <v>14</v>
      </c>
      <c r="V2954">
        <f>T2954 * _xll.XLOOKUP(U2954,CALCULATION!$A$15:$A$17, CALCULATION!$B$15:$B$17 )</f>
        <v>300</v>
      </c>
      <c r="W2954" s="5">
        <f>O2954*T2954*_xll.XLOOKUP(U2954,CALCULATION!$A$15:$A$17, CALCULATION!$B$15:$B$17)</f>
        <v>2193.9</v>
      </c>
      <c r="X2954" s="5">
        <f>WORKSHEET[[#This Row],[Clients Total Cost]] / WORKSHEET[[#This Row],[Clients Rate per T2 (USD)]]</f>
        <v>7.3130000000000006</v>
      </c>
      <c r="Y2954" s="5">
        <f>WORKSHEET[[#This Row],[Clients Rate per T2 (USD)]] - WORKSHEET[[#This Row],[Supplier Rate Per t2 (USD)]]</f>
        <v>300</v>
      </c>
      <c r="Z2954" s="5">
        <f>WORKSHEET[[#This Row],[Profit Per T]] * WORKSHEET[[#This Row],[Weight]]</f>
        <v>2193.9</v>
      </c>
      <c r="AA2954">
        <v>1</v>
      </c>
      <c r="AB2954" s="1">
        <v>4.2</v>
      </c>
      <c r="AC2954" s="1">
        <v>2.8000000000000003</v>
      </c>
      <c r="AD2954" s="1">
        <v>3.5</v>
      </c>
      <c r="AE2954" s="1">
        <f>WORKSHEET[[#This Row],[Delay at toll gate in days]] +WORKSHEET[[#This Row],[Delay at workshop in days]] +WORKSHEET[[#This Row],[Delay at border in days]]</f>
        <v>10.5</v>
      </c>
    </row>
    <row r="2955" spans="1:31" x14ac:dyDescent="0.35">
      <c r="A2955" t="s">
        <v>2976</v>
      </c>
      <c r="B2955" t="s">
        <v>10</v>
      </c>
      <c r="C2955" t="s">
        <v>68</v>
      </c>
      <c r="D2955" t="s">
        <v>3619</v>
      </c>
      <c r="E2955" t="s">
        <v>3613</v>
      </c>
      <c r="F2955" t="str">
        <f>WORKSHEET[[#This Row],[Depart From]]&amp;"-"&amp;WORKSHEET[[#This Row],[Arrive To]]</f>
        <v>Addis Ababa-Sanaa</v>
      </c>
      <c r="G2955" s="2">
        <v>44748</v>
      </c>
      <c r="H2955" s="2">
        <v>44774</v>
      </c>
      <c r="I2955" s="2" t="str">
        <f t="shared" si="46"/>
        <v>Delivered</v>
      </c>
      <c r="J2955" s="2" t="str">
        <f>TEXT(WORKSHEET[[#This Row],[Offloading Date]], "mmm")</f>
        <v>Aug</v>
      </c>
      <c r="K2955" s="2" t="str">
        <f>IF(OR(WORKSHEET[[#This Row],[Year]]="", ISBLANK(WORKSHEET[[#This Row],[Year]]), WORKSHEET[[#This Row],[Year]]="null"), "Exclude", "Include")</f>
        <v>Include</v>
      </c>
      <c r="L2955" t="s">
        <v>3624</v>
      </c>
      <c r="M2955" t="s">
        <v>12</v>
      </c>
      <c r="N2955" t="s">
        <v>13</v>
      </c>
      <c r="O2955">
        <v>22.058</v>
      </c>
      <c r="P2955">
        <v>600</v>
      </c>
      <c r="Q2955" t="s">
        <v>14</v>
      </c>
      <c r="R2955">
        <f>P2955 * _xll.XLOOKUP(Q2955,CALCULATION!$A$15:$A$17, CALCULATION!$B$15:$B$17 )</f>
        <v>600</v>
      </c>
      <c r="S2955" s="5">
        <f>O2955*P2955*_xll.XLOOKUP(Q2955,CALCULATION!$A$15:$A$17, CALCULATION!$B$15:$B$17)</f>
        <v>13234.8</v>
      </c>
      <c r="T2955">
        <v>300</v>
      </c>
      <c r="U2955" t="s">
        <v>14</v>
      </c>
      <c r="V2955">
        <f>T2955 * _xll.XLOOKUP(U2955,CALCULATION!$A$15:$A$17, CALCULATION!$B$15:$B$17 )</f>
        <v>300</v>
      </c>
      <c r="W2955" s="5">
        <f>O2955*T2955*_xll.XLOOKUP(U2955,CALCULATION!$A$15:$A$17, CALCULATION!$B$15:$B$17)</f>
        <v>6617.4</v>
      </c>
      <c r="X2955" s="5">
        <f>WORKSHEET[[#This Row],[Clients Total Cost]] / WORKSHEET[[#This Row],[Clients Rate per T2 (USD)]]</f>
        <v>22.058</v>
      </c>
      <c r="Y2955" s="5">
        <f>WORKSHEET[[#This Row],[Clients Rate per T2 (USD)]] - WORKSHEET[[#This Row],[Supplier Rate Per t2 (USD)]]</f>
        <v>300</v>
      </c>
      <c r="Z2955" s="5">
        <f>WORKSHEET[[#This Row],[Profit Per T]] * WORKSHEET[[#This Row],[Weight]]</f>
        <v>6617.4</v>
      </c>
      <c r="AA2955">
        <v>1</v>
      </c>
      <c r="AB2955" s="1">
        <v>3.9</v>
      </c>
      <c r="AC2955" s="1">
        <v>2.6</v>
      </c>
      <c r="AD2955" s="1">
        <v>3.25</v>
      </c>
      <c r="AE2955" s="1">
        <f>WORKSHEET[[#This Row],[Delay at toll gate in days]] +WORKSHEET[[#This Row],[Delay at workshop in days]] +WORKSHEET[[#This Row],[Delay at border in days]]</f>
        <v>9.75</v>
      </c>
    </row>
    <row r="2956" spans="1:31" x14ac:dyDescent="0.35">
      <c r="A2956" t="s">
        <v>2977</v>
      </c>
      <c r="B2956" t="s">
        <v>10</v>
      </c>
      <c r="C2956" t="s">
        <v>68</v>
      </c>
      <c r="D2956" t="s">
        <v>3619</v>
      </c>
      <c r="E2956" t="s">
        <v>3618</v>
      </c>
      <c r="F2956" t="str">
        <f>WORKSHEET[[#This Row],[Depart From]]&amp;"-"&amp;WORKSHEET[[#This Row],[Arrive To]]</f>
        <v>Addis Ababa-Tripoli</v>
      </c>
      <c r="G2956" s="2">
        <v>44753</v>
      </c>
      <c r="H2956" s="2">
        <v>44773</v>
      </c>
      <c r="I2956" s="2" t="str">
        <f t="shared" si="46"/>
        <v>Delivered</v>
      </c>
      <c r="J2956" s="2" t="str">
        <f>TEXT(WORKSHEET[[#This Row],[Offloading Date]], "mmm")</f>
        <v>Jul</v>
      </c>
      <c r="K2956" s="2" t="str">
        <f>IF(OR(WORKSHEET[[#This Row],[Year]]="", ISBLANK(WORKSHEET[[#This Row],[Year]]), WORKSHEET[[#This Row],[Year]]="null"), "Exclude", "Include")</f>
        <v>Include</v>
      </c>
      <c r="L2956" t="s">
        <v>3624</v>
      </c>
      <c r="M2956" t="s">
        <v>12</v>
      </c>
      <c r="N2956" t="s">
        <v>13</v>
      </c>
      <c r="O2956">
        <v>8.3059999999999992</v>
      </c>
      <c r="P2956">
        <v>600</v>
      </c>
      <c r="Q2956" t="s">
        <v>14</v>
      </c>
      <c r="R2956">
        <f>P2956 * _xll.XLOOKUP(Q2956,CALCULATION!$A$15:$A$17, CALCULATION!$B$15:$B$17 )</f>
        <v>600</v>
      </c>
      <c r="S2956" s="5">
        <f>O2956*P2956*_xll.XLOOKUP(Q2956,CALCULATION!$A$15:$A$17, CALCULATION!$B$15:$B$17)</f>
        <v>4983.5999999999995</v>
      </c>
      <c r="T2956">
        <v>300</v>
      </c>
      <c r="U2956" t="s">
        <v>14</v>
      </c>
      <c r="V2956">
        <f>T2956 * _xll.XLOOKUP(U2956,CALCULATION!$A$15:$A$17, CALCULATION!$B$15:$B$17 )</f>
        <v>300</v>
      </c>
      <c r="W2956" s="5">
        <f>O2956*T2956*_xll.XLOOKUP(U2956,CALCULATION!$A$15:$A$17, CALCULATION!$B$15:$B$17)</f>
        <v>2491.7999999999997</v>
      </c>
      <c r="X2956" s="5">
        <f>WORKSHEET[[#This Row],[Clients Total Cost]] / WORKSHEET[[#This Row],[Clients Rate per T2 (USD)]]</f>
        <v>8.3059999999999992</v>
      </c>
      <c r="Y2956" s="5">
        <f>WORKSHEET[[#This Row],[Clients Rate per T2 (USD)]] - WORKSHEET[[#This Row],[Supplier Rate Per t2 (USD)]]</f>
        <v>300</v>
      </c>
      <c r="Z2956" s="5">
        <f>WORKSHEET[[#This Row],[Profit Per T]] * WORKSHEET[[#This Row],[Weight]]</f>
        <v>2491.7999999999997</v>
      </c>
      <c r="AA2956">
        <v>1</v>
      </c>
      <c r="AB2956" s="1">
        <v>3</v>
      </c>
      <c r="AC2956" s="1">
        <v>2</v>
      </c>
      <c r="AD2956" s="1">
        <v>2.5</v>
      </c>
      <c r="AE2956" s="1">
        <f>WORKSHEET[[#This Row],[Delay at toll gate in days]] +WORKSHEET[[#This Row],[Delay at workshop in days]] +WORKSHEET[[#This Row],[Delay at border in days]]</f>
        <v>7.5</v>
      </c>
    </row>
    <row r="2957" spans="1:31" x14ac:dyDescent="0.35">
      <c r="A2957" t="s">
        <v>2978</v>
      </c>
      <c r="B2957" t="s">
        <v>10</v>
      </c>
      <c r="C2957" t="s">
        <v>68</v>
      </c>
      <c r="D2957" t="s">
        <v>3615</v>
      </c>
      <c r="E2957" t="s">
        <v>3612</v>
      </c>
      <c r="F2957" t="str">
        <f>WORKSHEET[[#This Row],[Depart From]]&amp;"-"&amp;WORKSHEET[[#This Row],[Arrive To]]</f>
        <v>Mombasa-Victoria</v>
      </c>
      <c r="G2957" s="2">
        <v>44753</v>
      </c>
      <c r="H2957" s="2">
        <v>44783</v>
      </c>
      <c r="I2957" s="2" t="str">
        <f t="shared" si="46"/>
        <v>Delivered</v>
      </c>
      <c r="J2957" s="2" t="str">
        <f>TEXT(WORKSHEET[[#This Row],[Offloading Date]], "mmm")</f>
        <v>Aug</v>
      </c>
      <c r="K2957" s="2" t="str">
        <f>IF(OR(WORKSHEET[[#This Row],[Year]]="", ISBLANK(WORKSHEET[[#This Row],[Year]]), WORKSHEET[[#This Row],[Year]]="null"), "Exclude", "Include")</f>
        <v>Include</v>
      </c>
      <c r="L2957" t="s">
        <v>3624</v>
      </c>
      <c r="M2957" t="s">
        <v>12</v>
      </c>
      <c r="N2957" t="s">
        <v>13</v>
      </c>
      <c r="O2957">
        <v>12.598000000000001</v>
      </c>
      <c r="P2957">
        <v>600</v>
      </c>
      <c r="Q2957" t="s">
        <v>14</v>
      </c>
      <c r="R2957">
        <f>P2957 * _xll.XLOOKUP(Q2957,CALCULATION!$A$15:$A$17, CALCULATION!$B$15:$B$17 )</f>
        <v>600</v>
      </c>
      <c r="S2957" s="5">
        <f>O2957*P2957*_xll.XLOOKUP(Q2957,CALCULATION!$A$15:$A$17, CALCULATION!$B$15:$B$17)</f>
        <v>7558.8</v>
      </c>
      <c r="T2957">
        <v>300</v>
      </c>
      <c r="U2957" t="s">
        <v>14</v>
      </c>
      <c r="V2957">
        <f>T2957 * _xll.XLOOKUP(U2957,CALCULATION!$A$15:$A$17, CALCULATION!$B$15:$B$17 )</f>
        <v>300</v>
      </c>
      <c r="W2957" s="5">
        <f>O2957*T2957*_xll.XLOOKUP(U2957,CALCULATION!$A$15:$A$17, CALCULATION!$B$15:$B$17)</f>
        <v>3779.4</v>
      </c>
      <c r="X2957" s="5">
        <f>WORKSHEET[[#This Row],[Clients Total Cost]] / WORKSHEET[[#This Row],[Clients Rate per T2 (USD)]]</f>
        <v>12.598000000000001</v>
      </c>
      <c r="Y2957" s="5">
        <f>WORKSHEET[[#This Row],[Clients Rate per T2 (USD)]] - WORKSHEET[[#This Row],[Supplier Rate Per t2 (USD)]]</f>
        <v>300</v>
      </c>
      <c r="Z2957" s="5">
        <f>WORKSHEET[[#This Row],[Profit Per T]] * WORKSHEET[[#This Row],[Weight]]</f>
        <v>3779.4</v>
      </c>
      <c r="AA2957">
        <v>1</v>
      </c>
      <c r="AB2957" s="1">
        <v>4.5</v>
      </c>
      <c r="AC2957" s="1">
        <v>3</v>
      </c>
      <c r="AD2957" s="1">
        <v>3.75</v>
      </c>
      <c r="AE2957" s="1">
        <f>WORKSHEET[[#This Row],[Delay at toll gate in days]] +WORKSHEET[[#This Row],[Delay at workshop in days]] +WORKSHEET[[#This Row],[Delay at border in days]]</f>
        <v>11.25</v>
      </c>
    </row>
    <row r="2958" spans="1:31" x14ac:dyDescent="0.35">
      <c r="A2958" t="s">
        <v>2979</v>
      </c>
      <c r="B2958" t="s">
        <v>10</v>
      </c>
      <c r="C2958" t="s">
        <v>68</v>
      </c>
      <c r="D2958" t="s">
        <v>3615</v>
      </c>
      <c r="E2958" t="s">
        <v>3612</v>
      </c>
      <c r="F2958" t="str">
        <f>WORKSHEET[[#This Row],[Depart From]]&amp;"-"&amp;WORKSHEET[[#This Row],[Arrive To]]</f>
        <v>Mombasa-Victoria</v>
      </c>
      <c r="G2958" s="2">
        <v>44753</v>
      </c>
      <c r="H2958" s="2">
        <v>44779</v>
      </c>
      <c r="I2958" s="2" t="str">
        <f t="shared" si="46"/>
        <v>Delivered</v>
      </c>
      <c r="J2958" s="2" t="str">
        <f>TEXT(WORKSHEET[[#This Row],[Offloading Date]], "mmm")</f>
        <v>Aug</v>
      </c>
      <c r="K2958" s="2" t="str">
        <f>IF(OR(WORKSHEET[[#This Row],[Year]]="", ISBLANK(WORKSHEET[[#This Row],[Year]]), WORKSHEET[[#This Row],[Year]]="null"), "Exclude", "Include")</f>
        <v>Include</v>
      </c>
      <c r="L2958" t="s">
        <v>3624</v>
      </c>
      <c r="M2958" t="s">
        <v>12</v>
      </c>
      <c r="N2958" t="s">
        <v>13</v>
      </c>
      <c r="O2958">
        <v>8.7520000000000007</v>
      </c>
      <c r="P2958">
        <v>600</v>
      </c>
      <c r="Q2958" t="s">
        <v>14</v>
      </c>
      <c r="R2958">
        <f>P2958 * _xll.XLOOKUP(Q2958,CALCULATION!$A$15:$A$17, CALCULATION!$B$15:$B$17 )</f>
        <v>600</v>
      </c>
      <c r="S2958" s="5">
        <f>O2958*P2958*_xll.XLOOKUP(Q2958,CALCULATION!$A$15:$A$17, CALCULATION!$B$15:$B$17)</f>
        <v>5251.2000000000007</v>
      </c>
      <c r="T2958">
        <v>300</v>
      </c>
      <c r="U2958" t="s">
        <v>14</v>
      </c>
      <c r="V2958">
        <f>T2958 * _xll.XLOOKUP(U2958,CALCULATION!$A$15:$A$17, CALCULATION!$B$15:$B$17 )</f>
        <v>300</v>
      </c>
      <c r="W2958" s="5">
        <f>O2958*T2958*_xll.XLOOKUP(U2958,CALCULATION!$A$15:$A$17, CALCULATION!$B$15:$B$17)</f>
        <v>2625.6000000000004</v>
      </c>
      <c r="X2958" s="5">
        <f>WORKSHEET[[#This Row],[Clients Total Cost]] / WORKSHEET[[#This Row],[Clients Rate per T2 (USD)]]</f>
        <v>8.7520000000000007</v>
      </c>
      <c r="Y2958" s="5">
        <f>WORKSHEET[[#This Row],[Clients Rate per T2 (USD)]] - WORKSHEET[[#This Row],[Supplier Rate Per t2 (USD)]]</f>
        <v>300</v>
      </c>
      <c r="Z2958" s="5">
        <f>WORKSHEET[[#This Row],[Profit Per T]] * WORKSHEET[[#This Row],[Weight]]</f>
        <v>2625.6000000000004</v>
      </c>
      <c r="AA2958">
        <v>1</v>
      </c>
      <c r="AB2958" s="1">
        <v>3.9</v>
      </c>
      <c r="AC2958" s="1">
        <v>2.6</v>
      </c>
      <c r="AD2958" s="1">
        <v>3.25</v>
      </c>
      <c r="AE2958" s="1">
        <f>WORKSHEET[[#This Row],[Delay at toll gate in days]] +WORKSHEET[[#This Row],[Delay at workshop in days]] +WORKSHEET[[#This Row],[Delay at border in days]]</f>
        <v>9.75</v>
      </c>
    </row>
    <row r="2959" spans="1:31" x14ac:dyDescent="0.35">
      <c r="A2959" t="s">
        <v>2980</v>
      </c>
      <c r="B2959" t="s">
        <v>10</v>
      </c>
      <c r="C2959" t="s">
        <v>68</v>
      </c>
      <c r="D2959" t="s">
        <v>3615</v>
      </c>
      <c r="E2959" t="s">
        <v>3618</v>
      </c>
      <c r="F2959" t="str">
        <f>WORKSHEET[[#This Row],[Depart From]]&amp;"-"&amp;WORKSHEET[[#This Row],[Arrive To]]</f>
        <v>Mombasa-Tripoli</v>
      </c>
      <c r="G2959" s="2">
        <v>44753</v>
      </c>
      <c r="H2959" s="2">
        <v>44774</v>
      </c>
      <c r="I2959" s="2" t="str">
        <f t="shared" si="46"/>
        <v>Delivered</v>
      </c>
      <c r="J2959" s="2" t="str">
        <f>TEXT(WORKSHEET[[#This Row],[Offloading Date]], "mmm")</f>
        <v>Aug</v>
      </c>
      <c r="K2959" s="2" t="str">
        <f>IF(OR(WORKSHEET[[#This Row],[Year]]="", ISBLANK(WORKSHEET[[#This Row],[Year]]), WORKSHEET[[#This Row],[Year]]="null"), "Exclude", "Include")</f>
        <v>Include</v>
      </c>
      <c r="L2959" t="s">
        <v>3624</v>
      </c>
      <c r="M2959" t="s">
        <v>12</v>
      </c>
      <c r="N2959" t="s">
        <v>13</v>
      </c>
      <c r="O2959">
        <v>13.263999999999999</v>
      </c>
      <c r="P2959">
        <v>600</v>
      </c>
      <c r="Q2959" t="s">
        <v>14</v>
      </c>
      <c r="R2959">
        <f>P2959 * _xll.XLOOKUP(Q2959,CALCULATION!$A$15:$A$17, CALCULATION!$B$15:$B$17 )</f>
        <v>600</v>
      </c>
      <c r="S2959" s="5">
        <f>O2959*P2959*_xll.XLOOKUP(Q2959,CALCULATION!$A$15:$A$17, CALCULATION!$B$15:$B$17)</f>
        <v>7958.4</v>
      </c>
      <c r="T2959">
        <v>300</v>
      </c>
      <c r="U2959" t="s">
        <v>14</v>
      </c>
      <c r="V2959">
        <f>T2959 * _xll.XLOOKUP(U2959,CALCULATION!$A$15:$A$17, CALCULATION!$B$15:$B$17 )</f>
        <v>300</v>
      </c>
      <c r="W2959" s="5">
        <f>O2959*T2959*_xll.XLOOKUP(U2959,CALCULATION!$A$15:$A$17, CALCULATION!$B$15:$B$17)</f>
        <v>3979.2</v>
      </c>
      <c r="X2959" s="5">
        <f>WORKSHEET[[#This Row],[Clients Total Cost]] / WORKSHEET[[#This Row],[Clients Rate per T2 (USD)]]</f>
        <v>13.263999999999999</v>
      </c>
      <c r="Y2959" s="5">
        <f>WORKSHEET[[#This Row],[Clients Rate per T2 (USD)]] - WORKSHEET[[#This Row],[Supplier Rate Per t2 (USD)]]</f>
        <v>300</v>
      </c>
      <c r="Z2959" s="5">
        <f>WORKSHEET[[#This Row],[Profit Per T]] * WORKSHEET[[#This Row],[Weight]]</f>
        <v>3979.2</v>
      </c>
      <c r="AA2959">
        <v>1</v>
      </c>
      <c r="AB2959" s="1">
        <v>3.15</v>
      </c>
      <c r="AC2959" s="1">
        <v>2.1</v>
      </c>
      <c r="AD2959" s="1">
        <v>2.625</v>
      </c>
      <c r="AE2959" s="1">
        <f>WORKSHEET[[#This Row],[Delay at toll gate in days]] +WORKSHEET[[#This Row],[Delay at workshop in days]] +WORKSHEET[[#This Row],[Delay at border in days]]</f>
        <v>7.875</v>
      </c>
    </row>
    <row r="2960" spans="1:31" x14ac:dyDescent="0.35">
      <c r="A2960" t="s">
        <v>2981</v>
      </c>
      <c r="B2960" t="s">
        <v>10</v>
      </c>
      <c r="C2960" t="s">
        <v>68</v>
      </c>
      <c r="D2960" t="s">
        <v>3611</v>
      </c>
      <c r="E2960" t="s">
        <v>3618</v>
      </c>
      <c r="F2960" t="str">
        <f>WORKSHEET[[#This Row],[Depart From]]&amp;"-"&amp;WORKSHEET[[#This Row],[Arrive To]]</f>
        <v>Mogadishu-Tripoli</v>
      </c>
      <c r="G2960" s="2">
        <v>44753</v>
      </c>
      <c r="H2960" s="2">
        <v>44782</v>
      </c>
      <c r="I2960" s="2" t="str">
        <f t="shared" si="46"/>
        <v>Delivered</v>
      </c>
      <c r="J2960" s="2" t="str">
        <f>TEXT(WORKSHEET[[#This Row],[Offloading Date]], "mmm")</f>
        <v>Aug</v>
      </c>
      <c r="K2960" s="2" t="str">
        <f>IF(OR(WORKSHEET[[#This Row],[Year]]="", ISBLANK(WORKSHEET[[#This Row],[Year]]), WORKSHEET[[#This Row],[Year]]="null"), "Exclude", "Include")</f>
        <v>Include</v>
      </c>
      <c r="L2960" t="s">
        <v>3624</v>
      </c>
      <c r="M2960" t="s">
        <v>12</v>
      </c>
      <c r="N2960" t="s">
        <v>13</v>
      </c>
      <c r="O2960">
        <v>13.603999999999999</v>
      </c>
      <c r="P2960">
        <v>600</v>
      </c>
      <c r="Q2960" t="s">
        <v>14</v>
      </c>
      <c r="R2960">
        <f>P2960 * _xll.XLOOKUP(Q2960,CALCULATION!$A$15:$A$17, CALCULATION!$B$15:$B$17 )</f>
        <v>600</v>
      </c>
      <c r="S2960" s="5">
        <f>O2960*P2960*_xll.XLOOKUP(Q2960,CALCULATION!$A$15:$A$17, CALCULATION!$B$15:$B$17)</f>
        <v>8162.4</v>
      </c>
      <c r="T2960">
        <v>300</v>
      </c>
      <c r="U2960" t="s">
        <v>14</v>
      </c>
      <c r="V2960">
        <f>T2960 * _xll.XLOOKUP(U2960,CALCULATION!$A$15:$A$17, CALCULATION!$B$15:$B$17 )</f>
        <v>300</v>
      </c>
      <c r="W2960" s="5">
        <f>O2960*T2960*_xll.XLOOKUP(U2960,CALCULATION!$A$15:$A$17, CALCULATION!$B$15:$B$17)</f>
        <v>4081.2</v>
      </c>
      <c r="X2960" s="5">
        <f>WORKSHEET[[#This Row],[Clients Total Cost]] / WORKSHEET[[#This Row],[Clients Rate per T2 (USD)]]</f>
        <v>13.603999999999999</v>
      </c>
      <c r="Y2960" s="5">
        <f>WORKSHEET[[#This Row],[Clients Rate per T2 (USD)]] - WORKSHEET[[#This Row],[Supplier Rate Per t2 (USD)]]</f>
        <v>300</v>
      </c>
      <c r="Z2960" s="5">
        <f>WORKSHEET[[#This Row],[Profit Per T]] * WORKSHEET[[#This Row],[Weight]]</f>
        <v>4081.2</v>
      </c>
      <c r="AA2960">
        <v>1</v>
      </c>
      <c r="AB2960" s="1">
        <v>4.3499999999999996</v>
      </c>
      <c r="AC2960" s="1">
        <v>2.9000000000000004</v>
      </c>
      <c r="AD2960" s="1">
        <v>3.625</v>
      </c>
      <c r="AE2960" s="1">
        <f>WORKSHEET[[#This Row],[Delay at toll gate in days]] +WORKSHEET[[#This Row],[Delay at workshop in days]] +WORKSHEET[[#This Row],[Delay at border in days]]</f>
        <v>10.875</v>
      </c>
    </row>
    <row r="2961" spans="1:31" x14ac:dyDescent="0.35">
      <c r="A2961" t="s">
        <v>2982</v>
      </c>
      <c r="B2961" t="s">
        <v>10</v>
      </c>
      <c r="C2961" t="s">
        <v>68</v>
      </c>
      <c r="D2961" t="s">
        <v>3611</v>
      </c>
      <c r="E2961" t="s">
        <v>3613</v>
      </c>
      <c r="F2961" t="str">
        <f>WORKSHEET[[#This Row],[Depart From]]&amp;"-"&amp;WORKSHEET[[#This Row],[Arrive To]]</f>
        <v>Mogadishu-Sanaa</v>
      </c>
      <c r="G2961" s="2">
        <v>44753</v>
      </c>
      <c r="H2961" s="2">
        <v>44779</v>
      </c>
      <c r="I2961" s="2" t="str">
        <f t="shared" si="46"/>
        <v>Delivered</v>
      </c>
      <c r="J2961" s="2" t="str">
        <f>TEXT(WORKSHEET[[#This Row],[Offloading Date]], "mmm")</f>
        <v>Aug</v>
      </c>
      <c r="K2961" s="2" t="str">
        <f>IF(OR(WORKSHEET[[#This Row],[Year]]="", ISBLANK(WORKSHEET[[#This Row],[Year]]), WORKSHEET[[#This Row],[Year]]="null"), "Exclude", "Include")</f>
        <v>Include</v>
      </c>
      <c r="L2961" t="s">
        <v>3624</v>
      </c>
      <c r="M2961" t="s">
        <v>12</v>
      </c>
      <c r="N2961" t="s">
        <v>13</v>
      </c>
      <c r="O2961">
        <v>14.396000000000001</v>
      </c>
      <c r="P2961">
        <v>600</v>
      </c>
      <c r="Q2961" t="s">
        <v>14</v>
      </c>
      <c r="R2961">
        <f>P2961 * _xll.XLOOKUP(Q2961,CALCULATION!$A$15:$A$17, CALCULATION!$B$15:$B$17 )</f>
        <v>600</v>
      </c>
      <c r="S2961" s="5">
        <f>O2961*P2961*_xll.XLOOKUP(Q2961,CALCULATION!$A$15:$A$17, CALCULATION!$B$15:$B$17)</f>
        <v>8637.6</v>
      </c>
      <c r="T2961">
        <v>300</v>
      </c>
      <c r="U2961" t="s">
        <v>14</v>
      </c>
      <c r="V2961">
        <f>T2961 * _xll.XLOOKUP(U2961,CALCULATION!$A$15:$A$17, CALCULATION!$B$15:$B$17 )</f>
        <v>300</v>
      </c>
      <c r="W2961" s="5">
        <f>O2961*T2961*_xll.XLOOKUP(U2961,CALCULATION!$A$15:$A$17, CALCULATION!$B$15:$B$17)</f>
        <v>4318.8</v>
      </c>
      <c r="X2961" s="5">
        <f>WORKSHEET[[#This Row],[Clients Total Cost]] / WORKSHEET[[#This Row],[Clients Rate per T2 (USD)]]</f>
        <v>14.396000000000001</v>
      </c>
      <c r="Y2961" s="5">
        <f>WORKSHEET[[#This Row],[Clients Rate per T2 (USD)]] - WORKSHEET[[#This Row],[Supplier Rate Per t2 (USD)]]</f>
        <v>300</v>
      </c>
      <c r="Z2961" s="5">
        <f>WORKSHEET[[#This Row],[Profit Per T]] * WORKSHEET[[#This Row],[Weight]]</f>
        <v>4318.8</v>
      </c>
      <c r="AA2961">
        <v>1</v>
      </c>
      <c r="AB2961" s="1">
        <v>3.9</v>
      </c>
      <c r="AC2961" s="1">
        <v>2.6</v>
      </c>
      <c r="AD2961" s="1">
        <v>3.25</v>
      </c>
      <c r="AE2961" s="1">
        <f>WORKSHEET[[#This Row],[Delay at toll gate in days]] +WORKSHEET[[#This Row],[Delay at workshop in days]] +WORKSHEET[[#This Row],[Delay at border in days]]</f>
        <v>9.75</v>
      </c>
    </row>
    <row r="2962" spans="1:31" x14ac:dyDescent="0.35">
      <c r="A2962" t="s">
        <v>2983</v>
      </c>
      <c r="B2962" t="s">
        <v>10</v>
      </c>
      <c r="C2962" t="s">
        <v>68</v>
      </c>
      <c r="D2962" t="s">
        <v>3620</v>
      </c>
      <c r="E2962" t="s">
        <v>3614</v>
      </c>
      <c r="F2962" t="str">
        <f>WORKSHEET[[#This Row],[Depart From]]&amp;"-"&amp;WORKSHEET[[#This Row],[Arrive To]]</f>
        <v>Zanzibar-Alger</v>
      </c>
      <c r="G2962" s="2">
        <v>44753</v>
      </c>
      <c r="H2962" s="2">
        <v>44776</v>
      </c>
      <c r="I2962" s="2" t="str">
        <f t="shared" si="46"/>
        <v>Delivered</v>
      </c>
      <c r="J2962" s="2" t="str">
        <f>TEXT(WORKSHEET[[#This Row],[Offloading Date]], "mmm")</f>
        <v>Aug</v>
      </c>
      <c r="K2962" s="2" t="str">
        <f>IF(OR(WORKSHEET[[#This Row],[Year]]="", ISBLANK(WORKSHEET[[#This Row],[Year]]), WORKSHEET[[#This Row],[Year]]="null"), "Exclude", "Include")</f>
        <v>Include</v>
      </c>
      <c r="L2962" t="s">
        <v>3624</v>
      </c>
      <c r="M2962" t="s">
        <v>12</v>
      </c>
      <c r="N2962" t="s">
        <v>13</v>
      </c>
      <c r="O2962">
        <v>12.598000000000001</v>
      </c>
      <c r="P2962">
        <v>600</v>
      </c>
      <c r="Q2962" t="s">
        <v>14</v>
      </c>
      <c r="R2962">
        <f>P2962 * _xll.XLOOKUP(Q2962,CALCULATION!$A$15:$A$17, CALCULATION!$B$15:$B$17 )</f>
        <v>600</v>
      </c>
      <c r="S2962" s="5">
        <f>O2962*P2962*_xll.XLOOKUP(Q2962,CALCULATION!$A$15:$A$17, CALCULATION!$B$15:$B$17)</f>
        <v>7558.8</v>
      </c>
      <c r="T2962">
        <v>300</v>
      </c>
      <c r="U2962" t="s">
        <v>14</v>
      </c>
      <c r="V2962">
        <f>T2962 * _xll.XLOOKUP(U2962,CALCULATION!$A$15:$A$17, CALCULATION!$B$15:$B$17 )</f>
        <v>300</v>
      </c>
      <c r="W2962" s="5">
        <f>O2962*T2962*_xll.XLOOKUP(U2962,CALCULATION!$A$15:$A$17, CALCULATION!$B$15:$B$17)</f>
        <v>3779.4</v>
      </c>
      <c r="X2962" s="5">
        <f>WORKSHEET[[#This Row],[Clients Total Cost]] / WORKSHEET[[#This Row],[Clients Rate per T2 (USD)]]</f>
        <v>12.598000000000001</v>
      </c>
      <c r="Y2962" s="5">
        <f>WORKSHEET[[#This Row],[Clients Rate per T2 (USD)]] - WORKSHEET[[#This Row],[Supplier Rate Per t2 (USD)]]</f>
        <v>300</v>
      </c>
      <c r="Z2962" s="5">
        <f>WORKSHEET[[#This Row],[Profit Per T]] * WORKSHEET[[#This Row],[Weight]]</f>
        <v>3779.4</v>
      </c>
      <c r="AA2962">
        <v>1</v>
      </c>
      <c r="AB2962" s="1">
        <v>3.4499999999999997</v>
      </c>
      <c r="AC2962" s="1">
        <v>2.3000000000000003</v>
      </c>
      <c r="AD2962" s="1">
        <v>2.875</v>
      </c>
      <c r="AE2962" s="1">
        <f>WORKSHEET[[#This Row],[Delay at toll gate in days]] +WORKSHEET[[#This Row],[Delay at workshop in days]] +WORKSHEET[[#This Row],[Delay at border in days]]</f>
        <v>8.625</v>
      </c>
    </row>
    <row r="2963" spans="1:31" x14ac:dyDescent="0.35">
      <c r="A2963" t="s">
        <v>2984</v>
      </c>
      <c r="B2963" t="s">
        <v>10</v>
      </c>
      <c r="C2963" t="s">
        <v>68</v>
      </c>
      <c r="D2963" t="s">
        <v>3619</v>
      </c>
      <c r="E2963" t="s">
        <v>3612</v>
      </c>
      <c r="F2963" t="str">
        <f>WORKSHEET[[#This Row],[Depart From]]&amp;"-"&amp;WORKSHEET[[#This Row],[Arrive To]]</f>
        <v>Addis Ababa-Victoria</v>
      </c>
      <c r="G2963" s="2">
        <v>44772</v>
      </c>
      <c r="H2963" s="2" t="s">
        <v>3631</v>
      </c>
      <c r="I2963" s="2" t="str">
        <f t="shared" si="46"/>
        <v>Failed</v>
      </c>
      <c r="J2963" s="2" t="str">
        <f>TEXT(WORKSHEET[[#This Row],[Offloading Date]], "mmm")</f>
        <v>NULL</v>
      </c>
      <c r="K2963" s="2" t="str">
        <f>IF(OR(WORKSHEET[[#This Row],[Year]]="", ISBLANK(WORKSHEET[[#This Row],[Year]]), WORKSHEET[[#This Row],[Year]]="null"), "Exclude", "Include")</f>
        <v>Exclude</v>
      </c>
      <c r="L2963" t="s">
        <v>3624</v>
      </c>
      <c r="M2963" t="s">
        <v>3624</v>
      </c>
      <c r="N2963" t="s">
        <v>13</v>
      </c>
      <c r="O2963">
        <v>14.151999999999999</v>
      </c>
      <c r="P2963">
        <v>600</v>
      </c>
      <c r="Q2963" t="s">
        <v>14</v>
      </c>
      <c r="R2963">
        <f>P2963 * _xll.XLOOKUP(Q2963,CALCULATION!$A$15:$A$17, CALCULATION!$B$15:$B$17 )</f>
        <v>600</v>
      </c>
      <c r="S2963" s="5">
        <f>O2963*P2963*_xll.XLOOKUP(Q2963,CALCULATION!$A$15:$A$17, CALCULATION!$B$15:$B$17)</f>
        <v>8491.1999999999989</v>
      </c>
      <c r="T2963">
        <v>300</v>
      </c>
      <c r="U2963" t="s">
        <v>14</v>
      </c>
      <c r="V2963">
        <f>T2963 * _xll.XLOOKUP(U2963,CALCULATION!$A$15:$A$17, CALCULATION!$B$15:$B$17 )</f>
        <v>300</v>
      </c>
      <c r="W2963" s="5">
        <f>O2963*T2963*_xll.XLOOKUP(U2963,CALCULATION!$A$15:$A$17, CALCULATION!$B$15:$B$17)</f>
        <v>4245.5999999999995</v>
      </c>
      <c r="X2963" s="5">
        <f>WORKSHEET[[#This Row],[Clients Total Cost]] / WORKSHEET[[#This Row],[Clients Rate per T2 (USD)]]</f>
        <v>14.151999999999997</v>
      </c>
      <c r="Y2963" s="5">
        <f>WORKSHEET[[#This Row],[Clients Rate per T2 (USD)]] - WORKSHEET[[#This Row],[Supplier Rate Per t2 (USD)]]</f>
        <v>300</v>
      </c>
      <c r="Z2963" s="5">
        <f>WORKSHEET[[#This Row],[Profit Per T]] * WORKSHEET[[#This Row],[Weight]]</f>
        <v>4245.5999999999995</v>
      </c>
      <c r="AA2963">
        <v>0</v>
      </c>
      <c r="AB2963" s="1">
        <v>0</v>
      </c>
      <c r="AC2963" s="1">
        <v>0</v>
      </c>
      <c r="AD2963">
        <v>0</v>
      </c>
      <c r="AE2963" s="1">
        <f>WORKSHEET[[#This Row],[Delay at toll gate in days]] +WORKSHEET[[#This Row],[Delay at workshop in days]] +WORKSHEET[[#This Row],[Delay at border in days]]</f>
        <v>0</v>
      </c>
    </row>
    <row r="2964" spans="1:31" x14ac:dyDescent="0.35">
      <c r="A2964" t="s">
        <v>2985</v>
      </c>
      <c r="B2964" t="s">
        <v>10</v>
      </c>
      <c r="C2964" t="s">
        <v>68</v>
      </c>
      <c r="D2964" t="s">
        <v>3619</v>
      </c>
      <c r="E2964" t="s">
        <v>3614</v>
      </c>
      <c r="F2964" t="str">
        <f>WORKSHEET[[#This Row],[Depart From]]&amp;"-"&amp;WORKSHEET[[#This Row],[Arrive To]]</f>
        <v>Addis Ababa-Alger</v>
      </c>
      <c r="G2964" s="2">
        <v>44783</v>
      </c>
      <c r="H2964" s="2">
        <v>44794</v>
      </c>
      <c r="I2964" s="2" t="str">
        <f t="shared" si="46"/>
        <v>Delivered</v>
      </c>
      <c r="J2964" s="2" t="str">
        <f>TEXT(WORKSHEET[[#This Row],[Offloading Date]], "mmm")</f>
        <v>Aug</v>
      </c>
      <c r="K2964" s="2" t="str">
        <f>IF(OR(WORKSHEET[[#This Row],[Year]]="", ISBLANK(WORKSHEET[[#This Row],[Year]]), WORKSHEET[[#This Row],[Year]]="null"), "Exclude", "Include")</f>
        <v>Include</v>
      </c>
      <c r="L2964" t="s">
        <v>3624</v>
      </c>
      <c r="M2964" t="s">
        <v>12</v>
      </c>
      <c r="N2964" t="s">
        <v>13</v>
      </c>
      <c r="O2964">
        <v>14.151999999999999</v>
      </c>
      <c r="P2964">
        <v>600</v>
      </c>
      <c r="Q2964" t="s">
        <v>14</v>
      </c>
      <c r="R2964">
        <f>P2964 * _xll.XLOOKUP(Q2964,CALCULATION!$A$15:$A$17, CALCULATION!$B$15:$B$17 )</f>
        <v>600</v>
      </c>
      <c r="S2964" s="5">
        <f>O2964*P2964*_xll.XLOOKUP(Q2964,CALCULATION!$A$15:$A$17, CALCULATION!$B$15:$B$17)</f>
        <v>8491.1999999999989</v>
      </c>
      <c r="T2964">
        <v>300</v>
      </c>
      <c r="U2964" t="s">
        <v>14</v>
      </c>
      <c r="V2964">
        <f>T2964 * _xll.XLOOKUP(U2964,CALCULATION!$A$15:$A$17, CALCULATION!$B$15:$B$17 )</f>
        <v>300</v>
      </c>
      <c r="W2964" s="5">
        <f>O2964*T2964*_xll.XLOOKUP(U2964,CALCULATION!$A$15:$A$17, CALCULATION!$B$15:$B$17)</f>
        <v>4245.5999999999995</v>
      </c>
      <c r="X2964" s="5">
        <f>WORKSHEET[[#This Row],[Clients Total Cost]] / WORKSHEET[[#This Row],[Clients Rate per T2 (USD)]]</f>
        <v>14.151999999999997</v>
      </c>
      <c r="Y2964" s="5">
        <f>WORKSHEET[[#This Row],[Clients Rate per T2 (USD)]] - WORKSHEET[[#This Row],[Supplier Rate Per t2 (USD)]]</f>
        <v>300</v>
      </c>
      <c r="Z2964" s="5">
        <f>WORKSHEET[[#This Row],[Profit Per T]] * WORKSHEET[[#This Row],[Weight]]</f>
        <v>4245.5999999999995</v>
      </c>
      <c r="AA2964">
        <v>0</v>
      </c>
      <c r="AB2964" s="1">
        <v>1.65</v>
      </c>
      <c r="AC2964" s="1">
        <v>1.1000000000000001</v>
      </c>
      <c r="AD2964" s="1">
        <v>1.375</v>
      </c>
      <c r="AE2964" s="1">
        <f>WORKSHEET[[#This Row],[Delay at toll gate in days]] +WORKSHEET[[#This Row],[Delay at workshop in days]] +WORKSHEET[[#This Row],[Delay at border in days]]</f>
        <v>4.125</v>
      </c>
    </row>
    <row r="2965" spans="1:31" x14ac:dyDescent="0.35">
      <c r="A2965" t="s">
        <v>2986</v>
      </c>
      <c r="B2965" t="s">
        <v>10</v>
      </c>
      <c r="C2965" t="s">
        <v>68</v>
      </c>
      <c r="D2965" t="s">
        <v>3619</v>
      </c>
      <c r="E2965" t="s">
        <v>3618</v>
      </c>
      <c r="F2965" t="str">
        <f>WORKSHEET[[#This Row],[Depart From]]&amp;"-"&amp;WORKSHEET[[#This Row],[Arrive To]]</f>
        <v>Addis Ababa-Tripoli</v>
      </c>
      <c r="G2965" s="2">
        <v>44776</v>
      </c>
      <c r="H2965" s="2">
        <v>44796</v>
      </c>
      <c r="I2965" s="2" t="str">
        <f t="shared" si="46"/>
        <v>Delivered</v>
      </c>
      <c r="J2965" s="2" t="str">
        <f>TEXT(WORKSHEET[[#This Row],[Offloading Date]], "mmm")</f>
        <v>Aug</v>
      </c>
      <c r="K2965" s="2" t="str">
        <f>IF(OR(WORKSHEET[[#This Row],[Year]]="", ISBLANK(WORKSHEET[[#This Row],[Year]]), WORKSHEET[[#This Row],[Year]]="null"), "Exclude", "Include")</f>
        <v>Include</v>
      </c>
      <c r="L2965" t="s">
        <v>12</v>
      </c>
      <c r="M2965" t="s">
        <v>12</v>
      </c>
      <c r="N2965" t="s">
        <v>13</v>
      </c>
      <c r="O2965">
        <v>33.798000000000002</v>
      </c>
      <c r="P2965">
        <v>600</v>
      </c>
      <c r="Q2965" t="s">
        <v>14</v>
      </c>
      <c r="R2965">
        <f>P2965 * _xll.XLOOKUP(Q2965,CALCULATION!$A$15:$A$17, CALCULATION!$B$15:$B$17 )</f>
        <v>600</v>
      </c>
      <c r="S2965" s="5">
        <f>O2965*P2965*_xll.XLOOKUP(Q2965,CALCULATION!$A$15:$A$17, CALCULATION!$B$15:$B$17)</f>
        <v>20278.800000000003</v>
      </c>
      <c r="T2965">
        <v>300</v>
      </c>
      <c r="U2965" t="s">
        <v>14</v>
      </c>
      <c r="V2965">
        <f>T2965 * _xll.XLOOKUP(U2965,CALCULATION!$A$15:$A$17, CALCULATION!$B$15:$B$17 )</f>
        <v>300</v>
      </c>
      <c r="W2965" s="5">
        <f>O2965*T2965*_xll.XLOOKUP(U2965,CALCULATION!$A$15:$A$17, CALCULATION!$B$15:$B$17)</f>
        <v>10139.400000000001</v>
      </c>
      <c r="X2965" s="5">
        <f>WORKSHEET[[#This Row],[Clients Total Cost]] / WORKSHEET[[#This Row],[Clients Rate per T2 (USD)]]</f>
        <v>33.798000000000002</v>
      </c>
      <c r="Y2965" s="5">
        <f>WORKSHEET[[#This Row],[Clients Rate per T2 (USD)]] - WORKSHEET[[#This Row],[Supplier Rate Per t2 (USD)]]</f>
        <v>300</v>
      </c>
      <c r="Z2965" s="5">
        <f>WORKSHEET[[#This Row],[Profit Per T]] * WORKSHEET[[#This Row],[Weight]]</f>
        <v>10139.400000000001</v>
      </c>
      <c r="AA2965">
        <v>0</v>
      </c>
      <c r="AB2965" s="1">
        <v>3</v>
      </c>
      <c r="AC2965" s="1">
        <v>2</v>
      </c>
      <c r="AD2965" s="1">
        <v>2.5</v>
      </c>
      <c r="AE2965" s="1">
        <f>WORKSHEET[[#This Row],[Delay at toll gate in days]] +WORKSHEET[[#This Row],[Delay at workshop in days]] +WORKSHEET[[#This Row],[Delay at border in days]]</f>
        <v>7.5</v>
      </c>
    </row>
    <row r="2966" spans="1:31" x14ac:dyDescent="0.35">
      <c r="A2966" t="s">
        <v>2987</v>
      </c>
      <c r="B2966" t="s">
        <v>10</v>
      </c>
      <c r="C2966" t="s">
        <v>68</v>
      </c>
      <c r="D2966" t="s">
        <v>3616</v>
      </c>
      <c r="E2966" t="s">
        <v>3613</v>
      </c>
      <c r="F2966" t="str">
        <f>WORKSHEET[[#This Row],[Depart From]]&amp;"-"&amp;WORKSHEET[[#This Row],[Arrive To]]</f>
        <v>Marrakech-Sanaa</v>
      </c>
      <c r="G2966" s="2">
        <v>44777</v>
      </c>
      <c r="H2966" s="2">
        <v>44801</v>
      </c>
      <c r="I2966" s="2" t="str">
        <f t="shared" si="46"/>
        <v>Delivered</v>
      </c>
      <c r="J2966" s="2" t="str">
        <f>TEXT(WORKSHEET[[#This Row],[Offloading Date]], "mmm")</f>
        <v>Aug</v>
      </c>
      <c r="K2966" s="2" t="str">
        <f>IF(OR(WORKSHEET[[#This Row],[Year]]="", ISBLANK(WORKSHEET[[#This Row],[Year]]), WORKSHEET[[#This Row],[Year]]="null"), "Exclude", "Include")</f>
        <v>Include</v>
      </c>
      <c r="L2966" t="s">
        <v>12</v>
      </c>
      <c r="M2966" t="s">
        <v>12</v>
      </c>
      <c r="N2966" t="s">
        <v>13</v>
      </c>
      <c r="O2966">
        <v>34.402999999999999</v>
      </c>
      <c r="P2966">
        <v>600</v>
      </c>
      <c r="Q2966" t="s">
        <v>14</v>
      </c>
      <c r="R2966">
        <f>P2966 * _xll.XLOOKUP(Q2966,CALCULATION!$A$15:$A$17, CALCULATION!$B$15:$B$17 )</f>
        <v>600</v>
      </c>
      <c r="S2966" s="5">
        <f>O2966*P2966*_xll.XLOOKUP(Q2966,CALCULATION!$A$15:$A$17, CALCULATION!$B$15:$B$17)</f>
        <v>20641.8</v>
      </c>
      <c r="T2966">
        <v>300</v>
      </c>
      <c r="U2966" t="s">
        <v>14</v>
      </c>
      <c r="V2966">
        <f>T2966 * _xll.XLOOKUP(U2966,CALCULATION!$A$15:$A$17, CALCULATION!$B$15:$B$17 )</f>
        <v>300</v>
      </c>
      <c r="W2966" s="5">
        <f>O2966*T2966*_xll.XLOOKUP(U2966,CALCULATION!$A$15:$A$17, CALCULATION!$B$15:$B$17)</f>
        <v>10320.9</v>
      </c>
      <c r="X2966" s="5">
        <f>WORKSHEET[[#This Row],[Clients Total Cost]] / WORKSHEET[[#This Row],[Clients Rate per T2 (USD)]]</f>
        <v>34.402999999999999</v>
      </c>
      <c r="Y2966" s="5">
        <f>WORKSHEET[[#This Row],[Clients Rate per T2 (USD)]] - WORKSHEET[[#This Row],[Supplier Rate Per t2 (USD)]]</f>
        <v>300</v>
      </c>
      <c r="Z2966" s="5">
        <f>WORKSHEET[[#This Row],[Profit Per T]] * WORKSHEET[[#This Row],[Weight]]</f>
        <v>10320.9</v>
      </c>
      <c r="AA2966">
        <v>1</v>
      </c>
      <c r="AB2966" s="1">
        <v>3.5999999999999996</v>
      </c>
      <c r="AC2966" s="1">
        <v>2.4000000000000004</v>
      </c>
      <c r="AD2966" s="1">
        <v>3</v>
      </c>
      <c r="AE2966" s="1">
        <f>WORKSHEET[[#This Row],[Delay at toll gate in days]] +WORKSHEET[[#This Row],[Delay at workshop in days]] +WORKSHEET[[#This Row],[Delay at border in days]]</f>
        <v>9</v>
      </c>
    </row>
    <row r="2967" spans="1:31" x14ac:dyDescent="0.35">
      <c r="A2967" t="s">
        <v>2988</v>
      </c>
      <c r="B2967" t="s">
        <v>10</v>
      </c>
      <c r="C2967" t="s">
        <v>68</v>
      </c>
      <c r="D2967" t="s">
        <v>3620</v>
      </c>
      <c r="E2967" t="s">
        <v>3617</v>
      </c>
      <c r="F2967" t="str">
        <f>WORKSHEET[[#This Row],[Depart From]]&amp;"-"&amp;WORKSHEET[[#This Row],[Arrive To]]</f>
        <v>Zanzibar-Lagos</v>
      </c>
      <c r="G2967" s="2">
        <v>44775</v>
      </c>
      <c r="H2967" s="2">
        <v>44801</v>
      </c>
      <c r="I2967" s="2" t="str">
        <f t="shared" si="46"/>
        <v>Delivered</v>
      </c>
      <c r="J2967" s="2" t="str">
        <f>TEXT(WORKSHEET[[#This Row],[Offloading Date]], "mmm")</f>
        <v>Aug</v>
      </c>
      <c r="K2967" s="2" t="str">
        <f>IF(OR(WORKSHEET[[#This Row],[Year]]="", ISBLANK(WORKSHEET[[#This Row],[Year]]), WORKSHEET[[#This Row],[Year]]="null"), "Exclude", "Include")</f>
        <v>Include</v>
      </c>
      <c r="L2967" t="s">
        <v>12</v>
      </c>
      <c r="M2967" t="s">
        <v>12</v>
      </c>
      <c r="N2967" t="s">
        <v>13</v>
      </c>
      <c r="O2967">
        <v>27.384</v>
      </c>
      <c r="P2967">
        <v>600</v>
      </c>
      <c r="Q2967" t="s">
        <v>14</v>
      </c>
      <c r="R2967">
        <f>P2967 * _xll.XLOOKUP(Q2967,CALCULATION!$A$15:$A$17, CALCULATION!$B$15:$B$17 )</f>
        <v>600</v>
      </c>
      <c r="S2967" s="5">
        <f>O2967*P2967*_xll.XLOOKUP(Q2967,CALCULATION!$A$15:$A$17, CALCULATION!$B$15:$B$17)</f>
        <v>16430.400000000001</v>
      </c>
      <c r="T2967">
        <v>300</v>
      </c>
      <c r="U2967" t="s">
        <v>14</v>
      </c>
      <c r="V2967">
        <f>T2967 * _xll.XLOOKUP(U2967,CALCULATION!$A$15:$A$17, CALCULATION!$B$15:$B$17 )</f>
        <v>300</v>
      </c>
      <c r="W2967" s="5">
        <f>O2967*T2967*_xll.XLOOKUP(U2967,CALCULATION!$A$15:$A$17, CALCULATION!$B$15:$B$17)</f>
        <v>8215.2000000000007</v>
      </c>
      <c r="X2967" s="5">
        <f>WORKSHEET[[#This Row],[Clients Total Cost]] / WORKSHEET[[#This Row],[Clients Rate per T2 (USD)]]</f>
        <v>27.384000000000004</v>
      </c>
      <c r="Y2967" s="5">
        <f>WORKSHEET[[#This Row],[Clients Rate per T2 (USD)]] - WORKSHEET[[#This Row],[Supplier Rate Per t2 (USD)]]</f>
        <v>300</v>
      </c>
      <c r="Z2967" s="5">
        <f>WORKSHEET[[#This Row],[Profit Per T]] * WORKSHEET[[#This Row],[Weight]]</f>
        <v>8215.2000000000007</v>
      </c>
      <c r="AA2967">
        <v>1</v>
      </c>
      <c r="AB2967" s="1">
        <v>3.9</v>
      </c>
      <c r="AC2967" s="1">
        <v>2.6</v>
      </c>
      <c r="AD2967" s="1">
        <v>3.25</v>
      </c>
      <c r="AE2967" s="1">
        <f>WORKSHEET[[#This Row],[Delay at toll gate in days]] +WORKSHEET[[#This Row],[Delay at workshop in days]] +WORKSHEET[[#This Row],[Delay at border in days]]</f>
        <v>9.75</v>
      </c>
    </row>
    <row r="2968" spans="1:31" x14ac:dyDescent="0.35">
      <c r="A2968" t="s">
        <v>2989</v>
      </c>
      <c r="B2968" t="s">
        <v>10</v>
      </c>
      <c r="C2968" t="s">
        <v>68</v>
      </c>
      <c r="D2968" t="s">
        <v>3616</v>
      </c>
      <c r="E2968" t="s">
        <v>3617</v>
      </c>
      <c r="F2968" t="str">
        <f>WORKSHEET[[#This Row],[Depart From]]&amp;"-"&amp;WORKSHEET[[#This Row],[Arrive To]]</f>
        <v>Marrakech-Lagos</v>
      </c>
      <c r="G2968" s="2">
        <v>44773</v>
      </c>
      <c r="H2968" s="2">
        <v>44802</v>
      </c>
      <c r="I2968" s="2" t="str">
        <f t="shared" si="46"/>
        <v>Delivered</v>
      </c>
      <c r="J2968" s="2" t="str">
        <f>TEXT(WORKSHEET[[#This Row],[Offloading Date]], "mmm")</f>
        <v>Aug</v>
      </c>
      <c r="K2968" s="2" t="str">
        <f>IF(OR(WORKSHEET[[#This Row],[Year]]="", ISBLANK(WORKSHEET[[#This Row],[Year]]), WORKSHEET[[#This Row],[Year]]="null"), "Exclude", "Include")</f>
        <v>Include</v>
      </c>
      <c r="L2968" t="s">
        <v>12</v>
      </c>
      <c r="M2968" t="s">
        <v>12</v>
      </c>
      <c r="N2968" t="s">
        <v>13</v>
      </c>
      <c r="O2968">
        <v>31.172000000000001</v>
      </c>
      <c r="P2968">
        <v>600</v>
      </c>
      <c r="Q2968" t="s">
        <v>14</v>
      </c>
      <c r="R2968">
        <f>P2968 * _xll.XLOOKUP(Q2968,CALCULATION!$A$15:$A$17, CALCULATION!$B$15:$B$17 )</f>
        <v>600</v>
      </c>
      <c r="S2968" s="5">
        <f>O2968*P2968*_xll.XLOOKUP(Q2968,CALCULATION!$A$15:$A$17, CALCULATION!$B$15:$B$17)</f>
        <v>18703.2</v>
      </c>
      <c r="T2968">
        <v>300</v>
      </c>
      <c r="U2968" t="s">
        <v>14</v>
      </c>
      <c r="V2968">
        <f>T2968 * _xll.XLOOKUP(U2968,CALCULATION!$A$15:$A$17, CALCULATION!$B$15:$B$17 )</f>
        <v>300</v>
      </c>
      <c r="W2968" s="5">
        <f>O2968*T2968*_xll.XLOOKUP(U2968,CALCULATION!$A$15:$A$17, CALCULATION!$B$15:$B$17)</f>
        <v>9351.6</v>
      </c>
      <c r="X2968" s="5">
        <f>WORKSHEET[[#This Row],[Clients Total Cost]] / WORKSHEET[[#This Row],[Clients Rate per T2 (USD)]]</f>
        <v>31.172000000000001</v>
      </c>
      <c r="Y2968" s="5">
        <f>WORKSHEET[[#This Row],[Clients Rate per T2 (USD)]] - WORKSHEET[[#This Row],[Supplier Rate Per t2 (USD)]]</f>
        <v>300</v>
      </c>
      <c r="Z2968" s="5">
        <f>WORKSHEET[[#This Row],[Profit Per T]] * WORKSHEET[[#This Row],[Weight]]</f>
        <v>9351.6</v>
      </c>
      <c r="AA2968">
        <v>1</v>
      </c>
      <c r="AB2968" s="1">
        <v>4.3499999999999996</v>
      </c>
      <c r="AC2968" s="1">
        <v>2.9000000000000004</v>
      </c>
      <c r="AD2968" s="1">
        <v>3.625</v>
      </c>
      <c r="AE2968" s="1">
        <f>WORKSHEET[[#This Row],[Delay at toll gate in days]] +WORKSHEET[[#This Row],[Delay at workshop in days]] +WORKSHEET[[#This Row],[Delay at border in days]]</f>
        <v>10.875</v>
      </c>
    </row>
    <row r="2969" spans="1:31" x14ac:dyDescent="0.35">
      <c r="A2969" t="s">
        <v>2990</v>
      </c>
      <c r="B2969" t="s">
        <v>10</v>
      </c>
      <c r="C2969" t="s">
        <v>68</v>
      </c>
      <c r="D2969" t="s">
        <v>3620</v>
      </c>
      <c r="E2969" t="s">
        <v>3613</v>
      </c>
      <c r="F2969" t="str">
        <f>WORKSHEET[[#This Row],[Depart From]]&amp;"-"&amp;WORKSHEET[[#This Row],[Arrive To]]</f>
        <v>Zanzibar-Sanaa</v>
      </c>
      <c r="G2969" s="2">
        <v>44772</v>
      </c>
      <c r="H2969" s="2">
        <v>44801</v>
      </c>
      <c r="I2969" s="2" t="str">
        <f t="shared" si="46"/>
        <v>Delivered</v>
      </c>
      <c r="J2969" s="2" t="str">
        <f>TEXT(WORKSHEET[[#This Row],[Offloading Date]], "mmm")</f>
        <v>Aug</v>
      </c>
      <c r="K2969" s="2" t="str">
        <f>IF(OR(WORKSHEET[[#This Row],[Year]]="", ISBLANK(WORKSHEET[[#This Row],[Year]]), WORKSHEET[[#This Row],[Year]]="null"), "Exclude", "Include")</f>
        <v>Include</v>
      </c>
      <c r="L2969" t="s">
        <v>12</v>
      </c>
      <c r="M2969" t="s">
        <v>12</v>
      </c>
      <c r="N2969" t="s">
        <v>13</v>
      </c>
      <c r="O2969">
        <v>33.933999999999997</v>
      </c>
      <c r="P2969">
        <v>600</v>
      </c>
      <c r="Q2969" t="s">
        <v>14</v>
      </c>
      <c r="R2969">
        <f>P2969 * _xll.XLOOKUP(Q2969,CALCULATION!$A$15:$A$17, CALCULATION!$B$15:$B$17 )</f>
        <v>600</v>
      </c>
      <c r="S2969" s="5">
        <f>O2969*P2969*_xll.XLOOKUP(Q2969,CALCULATION!$A$15:$A$17, CALCULATION!$B$15:$B$17)</f>
        <v>20360.399999999998</v>
      </c>
      <c r="T2969">
        <v>300</v>
      </c>
      <c r="U2969" t="s">
        <v>14</v>
      </c>
      <c r="V2969">
        <f>T2969 * _xll.XLOOKUP(U2969,CALCULATION!$A$15:$A$17, CALCULATION!$B$15:$B$17 )</f>
        <v>300</v>
      </c>
      <c r="W2969" s="5">
        <f>O2969*T2969*_xll.XLOOKUP(U2969,CALCULATION!$A$15:$A$17, CALCULATION!$B$15:$B$17)</f>
        <v>10180.199999999999</v>
      </c>
      <c r="X2969" s="5">
        <f>WORKSHEET[[#This Row],[Clients Total Cost]] / WORKSHEET[[#This Row],[Clients Rate per T2 (USD)]]</f>
        <v>33.933999999999997</v>
      </c>
      <c r="Y2969" s="5">
        <f>WORKSHEET[[#This Row],[Clients Rate per T2 (USD)]] - WORKSHEET[[#This Row],[Supplier Rate Per t2 (USD)]]</f>
        <v>300</v>
      </c>
      <c r="Z2969" s="5">
        <f>WORKSHEET[[#This Row],[Profit Per T]] * WORKSHEET[[#This Row],[Weight]]</f>
        <v>10180.199999999999</v>
      </c>
      <c r="AA2969">
        <v>1</v>
      </c>
      <c r="AB2969" s="1">
        <v>4.3499999999999996</v>
      </c>
      <c r="AC2969" s="1">
        <v>2.9000000000000004</v>
      </c>
      <c r="AD2969" s="1">
        <v>3.625</v>
      </c>
      <c r="AE2969" s="1">
        <f>WORKSHEET[[#This Row],[Delay at toll gate in days]] +WORKSHEET[[#This Row],[Delay at workshop in days]] +WORKSHEET[[#This Row],[Delay at border in days]]</f>
        <v>10.875</v>
      </c>
    </row>
    <row r="2970" spans="1:31" x14ac:dyDescent="0.35">
      <c r="A2970" t="s">
        <v>2991</v>
      </c>
      <c r="B2970" t="s">
        <v>10</v>
      </c>
      <c r="C2970" t="s">
        <v>68</v>
      </c>
      <c r="D2970" t="s">
        <v>3619</v>
      </c>
      <c r="E2970" t="s">
        <v>3618</v>
      </c>
      <c r="F2970" t="str">
        <f>WORKSHEET[[#This Row],[Depart From]]&amp;"-"&amp;WORKSHEET[[#This Row],[Arrive To]]</f>
        <v>Addis Ababa-Tripoli</v>
      </c>
      <c r="G2970" s="2">
        <v>44772</v>
      </c>
      <c r="H2970" s="2">
        <v>44804</v>
      </c>
      <c r="I2970" s="2" t="str">
        <f t="shared" si="46"/>
        <v>Delivered</v>
      </c>
      <c r="J2970" s="2" t="str">
        <f>TEXT(WORKSHEET[[#This Row],[Offloading Date]], "mmm")</f>
        <v>Aug</v>
      </c>
      <c r="K2970" s="2" t="str">
        <f>IF(OR(WORKSHEET[[#This Row],[Year]]="", ISBLANK(WORKSHEET[[#This Row],[Year]]), WORKSHEET[[#This Row],[Year]]="null"), "Exclude", "Include")</f>
        <v>Include</v>
      </c>
      <c r="L2970" t="s">
        <v>12</v>
      </c>
      <c r="M2970" t="s">
        <v>12</v>
      </c>
      <c r="N2970" t="s">
        <v>13</v>
      </c>
      <c r="O2970">
        <v>33.798000000000002</v>
      </c>
      <c r="P2970">
        <v>600</v>
      </c>
      <c r="Q2970" t="s">
        <v>14</v>
      </c>
      <c r="R2970">
        <f>P2970 * _xll.XLOOKUP(Q2970,CALCULATION!$A$15:$A$17, CALCULATION!$B$15:$B$17 )</f>
        <v>600</v>
      </c>
      <c r="S2970" s="5">
        <f>O2970*P2970*_xll.XLOOKUP(Q2970,CALCULATION!$A$15:$A$17, CALCULATION!$B$15:$B$17)</f>
        <v>20278.800000000003</v>
      </c>
      <c r="T2970">
        <v>300</v>
      </c>
      <c r="U2970" t="s">
        <v>14</v>
      </c>
      <c r="V2970">
        <f>T2970 * _xll.XLOOKUP(U2970,CALCULATION!$A$15:$A$17, CALCULATION!$B$15:$B$17 )</f>
        <v>300</v>
      </c>
      <c r="W2970" s="5">
        <f>O2970*T2970*_xll.XLOOKUP(U2970,CALCULATION!$A$15:$A$17, CALCULATION!$B$15:$B$17)</f>
        <v>10139.400000000001</v>
      </c>
      <c r="X2970" s="5">
        <f>WORKSHEET[[#This Row],[Clients Total Cost]] / WORKSHEET[[#This Row],[Clients Rate per T2 (USD)]]</f>
        <v>33.798000000000002</v>
      </c>
      <c r="Y2970" s="5">
        <f>WORKSHEET[[#This Row],[Clients Rate per T2 (USD)]] - WORKSHEET[[#This Row],[Supplier Rate Per t2 (USD)]]</f>
        <v>300</v>
      </c>
      <c r="Z2970" s="5">
        <f>WORKSHEET[[#This Row],[Profit Per T]] * WORKSHEET[[#This Row],[Weight]]</f>
        <v>10139.400000000001</v>
      </c>
      <c r="AA2970">
        <v>1</v>
      </c>
      <c r="AB2970" s="1">
        <v>4.8</v>
      </c>
      <c r="AC2970" s="1">
        <v>3.2</v>
      </c>
      <c r="AD2970" s="1">
        <v>4</v>
      </c>
      <c r="AE2970" s="1">
        <f>WORKSHEET[[#This Row],[Delay at toll gate in days]] +WORKSHEET[[#This Row],[Delay at workshop in days]] +WORKSHEET[[#This Row],[Delay at border in days]]</f>
        <v>12</v>
      </c>
    </row>
    <row r="2971" spans="1:31" x14ac:dyDescent="0.35">
      <c r="A2971" t="s">
        <v>2992</v>
      </c>
      <c r="B2971" t="s">
        <v>10</v>
      </c>
      <c r="C2971" t="s">
        <v>68</v>
      </c>
      <c r="D2971" t="s">
        <v>3619</v>
      </c>
      <c r="E2971" t="s">
        <v>3614</v>
      </c>
      <c r="F2971" t="str">
        <f>WORKSHEET[[#This Row],[Depart From]]&amp;"-"&amp;WORKSHEET[[#This Row],[Arrive To]]</f>
        <v>Addis Ababa-Alger</v>
      </c>
      <c r="G2971" s="2">
        <v>44776</v>
      </c>
      <c r="H2971" s="2">
        <v>44801</v>
      </c>
      <c r="I2971" s="2" t="str">
        <f t="shared" si="46"/>
        <v>Delivered</v>
      </c>
      <c r="J2971" s="2" t="str">
        <f>TEXT(WORKSHEET[[#This Row],[Offloading Date]], "mmm")</f>
        <v>Aug</v>
      </c>
      <c r="K2971" s="2" t="str">
        <f>IF(OR(WORKSHEET[[#This Row],[Year]]="", ISBLANK(WORKSHEET[[#This Row],[Year]]), WORKSHEET[[#This Row],[Year]]="null"), "Exclude", "Include")</f>
        <v>Include</v>
      </c>
      <c r="L2971" t="s">
        <v>12</v>
      </c>
      <c r="M2971" t="s">
        <v>12</v>
      </c>
      <c r="N2971" t="s">
        <v>13</v>
      </c>
      <c r="O2971">
        <v>30.86</v>
      </c>
      <c r="P2971">
        <v>600</v>
      </c>
      <c r="Q2971" t="s">
        <v>14</v>
      </c>
      <c r="R2971">
        <f>P2971 * _xll.XLOOKUP(Q2971,CALCULATION!$A$15:$A$17, CALCULATION!$B$15:$B$17 )</f>
        <v>600</v>
      </c>
      <c r="S2971" s="5">
        <f>O2971*P2971*_xll.XLOOKUP(Q2971,CALCULATION!$A$15:$A$17, CALCULATION!$B$15:$B$17)</f>
        <v>18516</v>
      </c>
      <c r="T2971">
        <v>300</v>
      </c>
      <c r="U2971" t="s">
        <v>14</v>
      </c>
      <c r="V2971">
        <f>T2971 * _xll.XLOOKUP(U2971,CALCULATION!$A$15:$A$17, CALCULATION!$B$15:$B$17 )</f>
        <v>300</v>
      </c>
      <c r="W2971" s="5">
        <f>O2971*T2971*_xll.XLOOKUP(U2971,CALCULATION!$A$15:$A$17, CALCULATION!$B$15:$B$17)</f>
        <v>9258</v>
      </c>
      <c r="X2971" s="5">
        <f>WORKSHEET[[#This Row],[Clients Total Cost]] / WORKSHEET[[#This Row],[Clients Rate per T2 (USD)]]</f>
        <v>30.86</v>
      </c>
      <c r="Y2971" s="5">
        <f>WORKSHEET[[#This Row],[Clients Rate per T2 (USD)]] - WORKSHEET[[#This Row],[Supplier Rate Per t2 (USD)]]</f>
        <v>300</v>
      </c>
      <c r="Z2971" s="5">
        <f>WORKSHEET[[#This Row],[Profit Per T]] * WORKSHEET[[#This Row],[Weight]]</f>
        <v>9258</v>
      </c>
      <c r="AA2971">
        <v>1</v>
      </c>
      <c r="AB2971" s="1">
        <v>3.75</v>
      </c>
      <c r="AC2971" s="1">
        <v>2.5</v>
      </c>
      <c r="AD2971" s="1">
        <v>3.125</v>
      </c>
      <c r="AE2971" s="1">
        <f>WORKSHEET[[#This Row],[Delay at toll gate in days]] +WORKSHEET[[#This Row],[Delay at workshop in days]] +WORKSHEET[[#This Row],[Delay at border in days]]</f>
        <v>9.375</v>
      </c>
    </row>
    <row r="2972" spans="1:31" x14ac:dyDescent="0.35">
      <c r="A2972" t="s">
        <v>2993</v>
      </c>
      <c r="B2972" t="s">
        <v>10</v>
      </c>
      <c r="C2972" t="s">
        <v>56</v>
      </c>
      <c r="D2972" t="s">
        <v>3619</v>
      </c>
      <c r="E2972" t="s">
        <v>3612</v>
      </c>
      <c r="F2972" t="str">
        <f>WORKSHEET[[#This Row],[Depart From]]&amp;"-"&amp;WORKSHEET[[#This Row],[Arrive To]]</f>
        <v>Addis Ababa-Victoria</v>
      </c>
      <c r="G2972" s="2">
        <v>44776</v>
      </c>
      <c r="H2972" s="2">
        <v>44803</v>
      </c>
      <c r="I2972" s="2" t="str">
        <f t="shared" si="46"/>
        <v>Delivered</v>
      </c>
      <c r="J2972" s="2" t="str">
        <f>TEXT(WORKSHEET[[#This Row],[Offloading Date]], "mmm")</f>
        <v>Aug</v>
      </c>
      <c r="K2972" s="2" t="str">
        <f>IF(OR(WORKSHEET[[#This Row],[Year]]="", ISBLANK(WORKSHEET[[#This Row],[Year]]), WORKSHEET[[#This Row],[Year]]="null"), "Exclude", "Include")</f>
        <v>Include</v>
      </c>
      <c r="L2972" t="s">
        <v>3624</v>
      </c>
      <c r="M2972" t="s">
        <v>12</v>
      </c>
      <c r="N2972" t="s">
        <v>13</v>
      </c>
      <c r="O2972">
        <v>22.372</v>
      </c>
      <c r="P2972">
        <v>600</v>
      </c>
      <c r="Q2972" t="s">
        <v>14</v>
      </c>
      <c r="R2972">
        <f>P2972 * _xll.XLOOKUP(Q2972,CALCULATION!$A$15:$A$17, CALCULATION!$B$15:$B$17 )</f>
        <v>600</v>
      </c>
      <c r="S2972" s="5">
        <f>O2972*P2972*_xll.XLOOKUP(Q2972,CALCULATION!$A$15:$A$17, CALCULATION!$B$15:$B$17)</f>
        <v>13423.2</v>
      </c>
      <c r="T2972">
        <v>300</v>
      </c>
      <c r="U2972" t="s">
        <v>14</v>
      </c>
      <c r="V2972">
        <f>T2972 * _xll.XLOOKUP(U2972,CALCULATION!$A$15:$A$17, CALCULATION!$B$15:$B$17 )</f>
        <v>300</v>
      </c>
      <c r="W2972" s="5">
        <f>O2972*T2972*_xll.XLOOKUP(U2972,CALCULATION!$A$15:$A$17, CALCULATION!$B$15:$B$17)</f>
        <v>6711.6</v>
      </c>
      <c r="X2972" s="5">
        <f>WORKSHEET[[#This Row],[Clients Total Cost]] / WORKSHEET[[#This Row],[Clients Rate per T2 (USD)]]</f>
        <v>22.372</v>
      </c>
      <c r="Y2972" s="5">
        <f>WORKSHEET[[#This Row],[Clients Rate per T2 (USD)]] - WORKSHEET[[#This Row],[Supplier Rate Per t2 (USD)]]</f>
        <v>300</v>
      </c>
      <c r="Z2972" s="5">
        <f>WORKSHEET[[#This Row],[Profit Per T]] * WORKSHEET[[#This Row],[Weight]]</f>
        <v>6711.6</v>
      </c>
      <c r="AA2972">
        <v>0</v>
      </c>
      <c r="AB2972" s="1">
        <v>4.05</v>
      </c>
      <c r="AC2972" s="1">
        <v>2.7</v>
      </c>
      <c r="AD2972" s="1">
        <v>3.375</v>
      </c>
      <c r="AE2972" s="1">
        <f>WORKSHEET[[#This Row],[Delay at toll gate in days]] +WORKSHEET[[#This Row],[Delay at workshop in days]] +WORKSHEET[[#This Row],[Delay at border in days]]</f>
        <v>10.125</v>
      </c>
    </row>
    <row r="2973" spans="1:31" x14ac:dyDescent="0.35">
      <c r="A2973" t="s">
        <v>2994</v>
      </c>
      <c r="B2973" t="s">
        <v>10</v>
      </c>
      <c r="C2973" t="s">
        <v>56</v>
      </c>
      <c r="D2973" t="s">
        <v>3616</v>
      </c>
      <c r="E2973" t="s">
        <v>3617</v>
      </c>
      <c r="F2973" t="str">
        <f>WORKSHEET[[#This Row],[Depart From]]&amp;"-"&amp;WORKSHEET[[#This Row],[Arrive To]]</f>
        <v>Marrakech-Lagos</v>
      </c>
      <c r="G2973" s="2">
        <v>44776</v>
      </c>
      <c r="H2973" s="2">
        <v>44803</v>
      </c>
      <c r="I2973" s="2" t="str">
        <f t="shared" si="46"/>
        <v>Delivered</v>
      </c>
      <c r="J2973" s="2" t="str">
        <f>TEXT(WORKSHEET[[#This Row],[Offloading Date]], "mmm")</f>
        <v>Aug</v>
      </c>
      <c r="K2973" s="2" t="str">
        <f>IF(OR(WORKSHEET[[#This Row],[Year]]="", ISBLANK(WORKSHEET[[#This Row],[Year]]), WORKSHEET[[#This Row],[Year]]="null"), "Exclude", "Include")</f>
        <v>Include</v>
      </c>
      <c r="L2973" t="s">
        <v>3624</v>
      </c>
      <c r="M2973" t="s">
        <v>12</v>
      </c>
      <c r="N2973" t="s">
        <v>13</v>
      </c>
      <c r="O2973">
        <v>20.811</v>
      </c>
      <c r="P2973">
        <v>600</v>
      </c>
      <c r="Q2973" t="s">
        <v>14</v>
      </c>
      <c r="R2973">
        <f>P2973 * _xll.XLOOKUP(Q2973,CALCULATION!$A$15:$A$17, CALCULATION!$B$15:$B$17 )</f>
        <v>600</v>
      </c>
      <c r="S2973" s="5">
        <f>O2973*P2973*_xll.XLOOKUP(Q2973,CALCULATION!$A$15:$A$17, CALCULATION!$B$15:$B$17)</f>
        <v>12486.6</v>
      </c>
      <c r="T2973">
        <v>300</v>
      </c>
      <c r="U2973" t="s">
        <v>14</v>
      </c>
      <c r="V2973">
        <f>T2973 * _xll.XLOOKUP(U2973,CALCULATION!$A$15:$A$17, CALCULATION!$B$15:$B$17 )</f>
        <v>300</v>
      </c>
      <c r="W2973" s="5">
        <f>O2973*T2973*_xll.XLOOKUP(U2973,CALCULATION!$A$15:$A$17, CALCULATION!$B$15:$B$17)</f>
        <v>6243.3</v>
      </c>
      <c r="X2973" s="5">
        <f>WORKSHEET[[#This Row],[Clients Total Cost]] / WORKSHEET[[#This Row],[Clients Rate per T2 (USD)]]</f>
        <v>20.811</v>
      </c>
      <c r="Y2973" s="5">
        <f>WORKSHEET[[#This Row],[Clients Rate per T2 (USD)]] - WORKSHEET[[#This Row],[Supplier Rate Per t2 (USD)]]</f>
        <v>300</v>
      </c>
      <c r="Z2973" s="5">
        <f>WORKSHEET[[#This Row],[Profit Per T]] * WORKSHEET[[#This Row],[Weight]]</f>
        <v>6243.3</v>
      </c>
      <c r="AA2973">
        <v>0</v>
      </c>
      <c r="AB2973" s="1">
        <v>4.05</v>
      </c>
      <c r="AC2973" s="1">
        <v>2.7</v>
      </c>
      <c r="AD2973" s="1">
        <v>3.375</v>
      </c>
      <c r="AE2973" s="1">
        <f>WORKSHEET[[#This Row],[Delay at toll gate in days]] +WORKSHEET[[#This Row],[Delay at workshop in days]] +WORKSHEET[[#This Row],[Delay at border in days]]</f>
        <v>10.125</v>
      </c>
    </row>
    <row r="2974" spans="1:31" x14ac:dyDescent="0.35">
      <c r="A2974" t="s">
        <v>2995</v>
      </c>
      <c r="B2974" t="s">
        <v>10</v>
      </c>
      <c r="C2974" t="s">
        <v>56</v>
      </c>
      <c r="D2974" t="s">
        <v>3620</v>
      </c>
      <c r="E2974" t="s">
        <v>3618</v>
      </c>
      <c r="F2974" t="str">
        <f>WORKSHEET[[#This Row],[Depart From]]&amp;"-"&amp;WORKSHEET[[#This Row],[Arrive To]]</f>
        <v>Zanzibar-Tripoli</v>
      </c>
      <c r="G2974" s="2">
        <v>44776</v>
      </c>
      <c r="H2974" s="2">
        <v>44803</v>
      </c>
      <c r="I2974" s="2" t="str">
        <f t="shared" si="46"/>
        <v>Delivered</v>
      </c>
      <c r="J2974" s="2" t="str">
        <f>TEXT(WORKSHEET[[#This Row],[Offloading Date]], "mmm")</f>
        <v>Aug</v>
      </c>
      <c r="K2974" s="2" t="str">
        <f>IF(OR(WORKSHEET[[#This Row],[Year]]="", ISBLANK(WORKSHEET[[#This Row],[Year]]), WORKSHEET[[#This Row],[Year]]="null"), "Exclude", "Include")</f>
        <v>Include</v>
      </c>
      <c r="L2974" t="s">
        <v>3624</v>
      </c>
      <c r="M2974" t="s">
        <v>12</v>
      </c>
      <c r="N2974" t="s">
        <v>13</v>
      </c>
      <c r="O2974">
        <v>22.789000000000001</v>
      </c>
      <c r="P2974">
        <v>600</v>
      </c>
      <c r="Q2974" t="s">
        <v>14</v>
      </c>
      <c r="R2974">
        <f>P2974 * _xll.XLOOKUP(Q2974,CALCULATION!$A$15:$A$17, CALCULATION!$B$15:$B$17 )</f>
        <v>600</v>
      </c>
      <c r="S2974" s="5">
        <f>O2974*P2974*_xll.XLOOKUP(Q2974,CALCULATION!$A$15:$A$17, CALCULATION!$B$15:$B$17)</f>
        <v>13673.400000000001</v>
      </c>
      <c r="T2974">
        <v>300</v>
      </c>
      <c r="U2974" t="s">
        <v>14</v>
      </c>
      <c r="V2974">
        <f>T2974 * _xll.XLOOKUP(U2974,CALCULATION!$A$15:$A$17, CALCULATION!$B$15:$B$17 )</f>
        <v>300</v>
      </c>
      <c r="W2974" s="5">
        <f>O2974*T2974*_xll.XLOOKUP(U2974,CALCULATION!$A$15:$A$17, CALCULATION!$B$15:$B$17)</f>
        <v>6836.7000000000007</v>
      </c>
      <c r="X2974" s="5">
        <f>WORKSHEET[[#This Row],[Clients Total Cost]] / WORKSHEET[[#This Row],[Clients Rate per T2 (USD)]]</f>
        <v>22.789000000000001</v>
      </c>
      <c r="Y2974" s="5">
        <f>WORKSHEET[[#This Row],[Clients Rate per T2 (USD)]] - WORKSHEET[[#This Row],[Supplier Rate Per t2 (USD)]]</f>
        <v>300</v>
      </c>
      <c r="Z2974" s="5">
        <f>WORKSHEET[[#This Row],[Profit Per T]] * WORKSHEET[[#This Row],[Weight]]</f>
        <v>6836.7000000000007</v>
      </c>
      <c r="AA2974">
        <v>0</v>
      </c>
      <c r="AB2974" s="1">
        <v>4.05</v>
      </c>
      <c r="AC2974" s="1">
        <v>2.7</v>
      </c>
      <c r="AD2974" s="1">
        <v>3.375</v>
      </c>
      <c r="AE2974" s="1">
        <f>WORKSHEET[[#This Row],[Delay at toll gate in days]] +WORKSHEET[[#This Row],[Delay at workshop in days]] +WORKSHEET[[#This Row],[Delay at border in days]]</f>
        <v>10.125</v>
      </c>
    </row>
    <row r="2975" spans="1:31" x14ac:dyDescent="0.35">
      <c r="A2975" t="s">
        <v>2996</v>
      </c>
      <c r="B2975" t="s">
        <v>10</v>
      </c>
      <c r="C2975" t="s">
        <v>56</v>
      </c>
      <c r="D2975" t="s">
        <v>3620</v>
      </c>
      <c r="E2975" t="s">
        <v>3613</v>
      </c>
      <c r="F2975" t="str">
        <f>WORKSHEET[[#This Row],[Depart From]]&amp;"-"&amp;WORKSHEET[[#This Row],[Arrive To]]</f>
        <v>Zanzibar-Sanaa</v>
      </c>
      <c r="G2975" s="2">
        <v>44776</v>
      </c>
      <c r="H2975" s="2">
        <v>44806</v>
      </c>
      <c r="I2975" s="2" t="str">
        <f t="shared" si="46"/>
        <v>Delivered</v>
      </c>
      <c r="J2975" s="2" t="str">
        <f>TEXT(WORKSHEET[[#This Row],[Offloading Date]], "mmm")</f>
        <v>Sep</v>
      </c>
      <c r="K2975" s="2" t="str">
        <f>IF(OR(WORKSHEET[[#This Row],[Year]]="", ISBLANK(WORKSHEET[[#This Row],[Year]]), WORKSHEET[[#This Row],[Year]]="null"), "Exclude", "Include")</f>
        <v>Include</v>
      </c>
      <c r="L2975" t="s">
        <v>3624</v>
      </c>
      <c r="M2975" t="s">
        <v>12</v>
      </c>
      <c r="N2975" t="s">
        <v>13</v>
      </c>
      <c r="O2975">
        <v>17.53</v>
      </c>
      <c r="P2975">
        <v>600</v>
      </c>
      <c r="Q2975" t="s">
        <v>14</v>
      </c>
      <c r="R2975">
        <f>P2975 * _xll.XLOOKUP(Q2975,CALCULATION!$A$15:$A$17, CALCULATION!$B$15:$B$17 )</f>
        <v>600</v>
      </c>
      <c r="S2975" s="5">
        <f>O2975*P2975*_xll.XLOOKUP(Q2975,CALCULATION!$A$15:$A$17, CALCULATION!$B$15:$B$17)</f>
        <v>10518</v>
      </c>
      <c r="T2975">
        <v>300</v>
      </c>
      <c r="U2975" t="s">
        <v>14</v>
      </c>
      <c r="V2975">
        <f>T2975 * _xll.XLOOKUP(U2975,CALCULATION!$A$15:$A$17, CALCULATION!$B$15:$B$17 )</f>
        <v>300</v>
      </c>
      <c r="W2975" s="5">
        <f>O2975*T2975*_xll.XLOOKUP(U2975,CALCULATION!$A$15:$A$17, CALCULATION!$B$15:$B$17)</f>
        <v>5259</v>
      </c>
      <c r="X2975" s="5">
        <f>WORKSHEET[[#This Row],[Clients Total Cost]] / WORKSHEET[[#This Row],[Clients Rate per T2 (USD)]]</f>
        <v>17.53</v>
      </c>
      <c r="Y2975" s="5">
        <f>WORKSHEET[[#This Row],[Clients Rate per T2 (USD)]] - WORKSHEET[[#This Row],[Supplier Rate Per t2 (USD)]]</f>
        <v>300</v>
      </c>
      <c r="Z2975" s="5">
        <f>WORKSHEET[[#This Row],[Profit Per T]] * WORKSHEET[[#This Row],[Weight]]</f>
        <v>5259</v>
      </c>
      <c r="AA2975">
        <v>0</v>
      </c>
      <c r="AB2975" s="1">
        <v>4.5</v>
      </c>
      <c r="AC2975" s="1">
        <v>3</v>
      </c>
      <c r="AD2975" s="1">
        <v>3.75</v>
      </c>
      <c r="AE2975" s="1">
        <f>WORKSHEET[[#This Row],[Delay at toll gate in days]] +WORKSHEET[[#This Row],[Delay at workshop in days]] +WORKSHEET[[#This Row],[Delay at border in days]]</f>
        <v>11.25</v>
      </c>
    </row>
    <row r="2976" spans="1:31" x14ac:dyDescent="0.35">
      <c r="A2976" t="s">
        <v>2997</v>
      </c>
      <c r="B2976" t="s">
        <v>10</v>
      </c>
      <c r="C2976" t="s">
        <v>56</v>
      </c>
      <c r="D2976" t="s">
        <v>3615</v>
      </c>
      <c r="E2976" t="s">
        <v>3617</v>
      </c>
      <c r="F2976" t="str">
        <f>WORKSHEET[[#This Row],[Depart From]]&amp;"-"&amp;WORKSHEET[[#This Row],[Arrive To]]</f>
        <v>Mombasa-Lagos</v>
      </c>
      <c r="G2976" s="2">
        <v>44776</v>
      </c>
      <c r="H2976" s="2">
        <v>44806</v>
      </c>
      <c r="I2976" s="2" t="str">
        <f t="shared" si="46"/>
        <v>Delivered</v>
      </c>
      <c r="J2976" s="2" t="str">
        <f>TEXT(WORKSHEET[[#This Row],[Offloading Date]], "mmm")</f>
        <v>Sep</v>
      </c>
      <c r="K2976" s="2" t="str">
        <f>IF(OR(WORKSHEET[[#This Row],[Year]]="", ISBLANK(WORKSHEET[[#This Row],[Year]]), WORKSHEET[[#This Row],[Year]]="null"), "Exclude", "Include")</f>
        <v>Include</v>
      </c>
      <c r="L2976" t="s">
        <v>3624</v>
      </c>
      <c r="M2976" t="s">
        <v>12</v>
      </c>
      <c r="N2976" t="s">
        <v>13</v>
      </c>
      <c r="O2976">
        <v>9.2319999999999993</v>
      </c>
      <c r="P2976">
        <v>600</v>
      </c>
      <c r="Q2976" t="s">
        <v>14</v>
      </c>
      <c r="R2976">
        <f>P2976 * _xll.XLOOKUP(Q2976,CALCULATION!$A$15:$A$17, CALCULATION!$B$15:$B$17 )</f>
        <v>600</v>
      </c>
      <c r="S2976" s="5">
        <f>O2976*P2976*_xll.XLOOKUP(Q2976,CALCULATION!$A$15:$A$17, CALCULATION!$B$15:$B$17)</f>
        <v>5539.2</v>
      </c>
      <c r="T2976">
        <v>300</v>
      </c>
      <c r="U2976" t="s">
        <v>14</v>
      </c>
      <c r="V2976">
        <f>T2976 * _xll.XLOOKUP(U2976,CALCULATION!$A$15:$A$17, CALCULATION!$B$15:$B$17 )</f>
        <v>300</v>
      </c>
      <c r="W2976" s="5">
        <f>O2976*T2976*_xll.XLOOKUP(U2976,CALCULATION!$A$15:$A$17, CALCULATION!$B$15:$B$17)</f>
        <v>2769.6</v>
      </c>
      <c r="X2976" s="5">
        <f>WORKSHEET[[#This Row],[Clients Total Cost]] / WORKSHEET[[#This Row],[Clients Rate per T2 (USD)]]</f>
        <v>9.2319999999999993</v>
      </c>
      <c r="Y2976" s="5">
        <f>WORKSHEET[[#This Row],[Clients Rate per T2 (USD)]] - WORKSHEET[[#This Row],[Supplier Rate Per t2 (USD)]]</f>
        <v>300</v>
      </c>
      <c r="Z2976" s="5">
        <f>WORKSHEET[[#This Row],[Profit Per T]] * WORKSHEET[[#This Row],[Weight]]</f>
        <v>2769.6</v>
      </c>
      <c r="AA2976">
        <v>0</v>
      </c>
      <c r="AB2976" s="1">
        <v>4.5</v>
      </c>
      <c r="AC2976" s="1">
        <v>3</v>
      </c>
      <c r="AD2976" s="1">
        <v>3.75</v>
      </c>
      <c r="AE2976" s="1">
        <f>WORKSHEET[[#This Row],[Delay at toll gate in days]] +WORKSHEET[[#This Row],[Delay at workshop in days]] +WORKSHEET[[#This Row],[Delay at border in days]]</f>
        <v>11.25</v>
      </c>
    </row>
    <row r="2977" spans="1:31" x14ac:dyDescent="0.35">
      <c r="A2977" t="s">
        <v>2998</v>
      </c>
      <c r="B2977" t="s">
        <v>10</v>
      </c>
      <c r="C2977" t="s">
        <v>56</v>
      </c>
      <c r="D2977" t="s">
        <v>3611</v>
      </c>
      <c r="E2977" t="s">
        <v>3614</v>
      </c>
      <c r="F2977" t="str">
        <f>WORKSHEET[[#This Row],[Depart From]]&amp;"-"&amp;WORKSHEET[[#This Row],[Arrive To]]</f>
        <v>Mogadishu-Alger</v>
      </c>
      <c r="G2977" s="2">
        <v>44776</v>
      </c>
      <c r="H2977" s="2">
        <v>44806</v>
      </c>
      <c r="I2977" s="2" t="str">
        <f t="shared" si="46"/>
        <v>Delivered</v>
      </c>
      <c r="J2977" s="2" t="str">
        <f>TEXT(WORKSHEET[[#This Row],[Offloading Date]], "mmm")</f>
        <v>Sep</v>
      </c>
      <c r="K2977" s="2" t="str">
        <f>IF(OR(WORKSHEET[[#This Row],[Year]]="", ISBLANK(WORKSHEET[[#This Row],[Year]]), WORKSHEET[[#This Row],[Year]]="null"), "Exclude", "Include")</f>
        <v>Include</v>
      </c>
      <c r="L2977" t="s">
        <v>3624</v>
      </c>
      <c r="M2977" t="s">
        <v>12</v>
      </c>
      <c r="N2977" t="s">
        <v>13</v>
      </c>
      <c r="O2977">
        <v>25.366</v>
      </c>
      <c r="P2977">
        <v>600</v>
      </c>
      <c r="Q2977" t="s">
        <v>14</v>
      </c>
      <c r="R2977">
        <f>P2977 * _xll.XLOOKUP(Q2977,CALCULATION!$A$15:$A$17, CALCULATION!$B$15:$B$17 )</f>
        <v>600</v>
      </c>
      <c r="S2977" s="5">
        <f>O2977*P2977*_xll.XLOOKUP(Q2977,CALCULATION!$A$15:$A$17, CALCULATION!$B$15:$B$17)</f>
        <v>15219.6</v>
      </c>
      <c r="T2977">
        <v>300</v>
      </c>
      <c r="U2977" t="s">
        <v>14</v>
      </c>
      <c r="V2977">
        <f>T2977 * _xll.XLOOKUP(U2977,CALCULATION!$A$15:$A$17, CALCULATION!$B$15:$B$17 )</f>
        <v>300</v>
      </c>
      <c r="W2977" s="5">
        <f>O2977*T2977*_xll.XLOOKUP(U2977,CALCULATION!$A$15:$A$17, CALCULATION!$B$15:$B$17)</f>
        <v>7609.8</v>
      </c>
      <c r="X2977" s="5">
        <f>WORKSHEET[[#This Row],[Clients Total Cost]] / WORKSHEET[[#This Row],[Clients Rate per T2 (USD)]]</f>
        <v>25.366</v>
      </c>
      <c r="Y2977" s="5">
        <f>WORKSHEET[[#This Row],[Clients Rate per T2 (USD)]] - WORKSHEET[[#This Row],[Supplier Rate Per t2 (USD)]]</f>
        <v>300</v>
      </c>
      <c r="Z2977" s="5">
        <f>WORKSHEET[[#This Row],[Profit Per T]] * WORKSHEET[[#This Row],[Weight]]</f>
        <v>7609.8</v>
      </c>
      <c r="AA2977">
        <v>0</v>
      </c>
      <c r="AB2977" s="1">
        <v>4.5</v>
      </c>
      <c r="AC2977" s="1">
        <v>3</v>
      </c>
      <c r="AD2977" s="1">
        <v>3.75</v>
      </c>
      <c r="AE2977" s="1">
        <f>WORKSHEET[[#This Row],[Delay at toll gate in days]] +WORKSHEET[[#This Row],[Delay at workshop in days]] +WORKSHEET[[#This Row],[Delay at border in days]]</f>
        <v>11.25</v>
      </c>
    </row>
    <row r="2978" spans="1:31" x14ac:dyDescent="0.35">
      <c r="A2978" t="s">
        <v>2999</v>
      </c>
      <c r="B2978" t="s">
        <v>10</v>
      </c>
      <c r="C2978" t="s">
        <v>56</v>
      </c>
      <c r="D2978" t="s">
        <v>3616</v>
      </c>
      <c r="E2978" t="s">
        <v>3618</v>
      </c>
      <c r="F2978" t="str">
        <f>WORKSHEET[[#This Row],[Depart From]]&amp;"-"&amp;WORKSHEET[[#This Row],[Arrive To]]</f>
        <v>Marrakech-Tripoli</v>
      </c>
      <c r="G2978" s="2">
        <v>44776</v>
      </c>
      <c r="H2978" s="2">
        <v>44813</v>
      </c>
      <c r="I2978" s="2" t="str">
        <f t="shared" si="46"/>
        <v>Delivered</v>
      </c>
      <c r="J2978" s="2" t="str">
        <f>TEXT(WORKSHEET[[#This Row],[Offloading Date]], "mmm")</f>
        <v>Sep</v>
      </c>
      <c r="K2978" s="2" t="str">
        <f>IF(OR(WORKSHEET[[#This Row],[Year]]="", ISBLANK(WORKSHEET[[#This Row],[Year]]), WORKSHEET[[#This Row],[Year]]="null"), "Exclude", "Include")</f>
        <v>Include</v>
      </c>
      <c r="L2978" t="s">
        <v>3624</v>
      </c>
      <c r="M2978" t="s">
        <v>12</v>
      </c>
      <c r="N2978" t="s">
        <v>13</v>
      </c>
      <c r="O2978">
        <v>15.3</v>
      </c>
      <c r="P2978">
        <v>600</v>
      </c>
      <c r="Q2978" t="s">
        <v>14</v>
      </c>
      <c r="R2978">
        <f>P2978 * _xll.XLOOKUP(Q2978,CALCULATION!$A$15:$A$17, CALCULATION!$B$15:$B$17 )</f>
        <v>600</v>
      </c>
      <c r="S2978" s="5">
        <f>O2978*P2978*_xll.XLOOKUP(Q2978,CALCULATION!$A$15:$A$17, CALCULATION!$B$15:$B$17)</f>
        <v>9180</v>
      </c>
      <c r="T2978">
        <v>300</v>
      </c>
      <c r="U2978" t="s">
        <v>14</v>
      </c>
      <c r="V2978">
        <f>T2978 * _xll.XLOOKUP(U2978,CALCULATION!$A$15:$A$17, CALCULATION!$B$15:$B$17 )</f>
        <v>300</v>
      </c>
      <c r="W2978" s="5">
        <f>O2978*T2978*_xll.XLOOKUP(U2978,CALCULATION!$A$15:$A$17, CALCULATION!$B$15:$B$17)</f>
        <v>4590</v>
      </c>
      <c r="X2978" s="5">
        <f>WORKSHEET[[#This Row],[Clients Total Cost]] / WORKSHEET[[#This Row],[Clients Rate per T2 (USD)]]</f>
        <v>15.3</v>
      </c>
      <c r="Y2978" s="5">
        <f>WORKSHEET[[#This Row],[Clients Rate per T2 (USD)]] - WORKSHEET[[#This Row],[Supplier Rate Per t2 (USD)]]</f>
        <v>300</v>
      </c>
      <c r="Z2978" s="5">
        <f>WORKSHEET[[#This Row],[Profit Per T]] * WORKSHEET[[#This Row],[Weight]]</f>
        <v>4590</v>
      </c>
      <c r="AA2978">
        <v>0</v>
      </c>
      <c r="AB2978" s="1">
        <v>5.55</v>
      </c>
      <c r="AC2978" s="1">
        <v>3.7</v>
      </c>
      <c r="AD2978" s="1">
        <v>4.625</v>
      </c>
      <c r="AE2978" s="1">
        <f>WORKSHEET[[#This Row],[Delay at toll gate in days]] +WORKSHEET[[#This Row],[Delay at workshop in days]] +WORKSHEET[[#This Row],[Delay at border in days]]</f>
        <v>13.875</v>
      </c>
    </row>
    <row r="2979" spans="1:31" x14ac:dyDescent="0.35">
      <c r="A2979" t="s">
        <v>3000</v>
      </c>
      <c r="B2979" t="s">
        <v>10</v>
      </c>
      <c r="C2979" t="s">
        <v>56</v>
      </c>
      <c r="D2979" t="s">
        <v>3619</v>
      </c>
      <c r="E2979" t="s">
        <v>3612</v>
      </c>
      <c r="F2979" t="str">
        <f>WORKSHEET[[#This Row],[Depart From]]&amp;"-"&amp;WORKSHEET[[#This Row],[Arrive To]]</f>
        <v>Addis Ababa-Victoria</v>
      </c>
      <c r="G2979" s="2">
        <v>44784</v>
      </c>
      <c r="H2979" s="2">
        <v>44806</v>
      </c>
      <c r="I2979" s="2" t="str">
        <f t="shared" si="46"/>
        <v>Delivered</v>
      </c>
      <c r="J2979" s="2" t="str">
        <f>TEXT(WORKSHEET[[#This Row],[Offloading Date]], "mmm")</f>
        <v>Sep</v>
      </c>
      <c r="K2979" s="2" t="str">
        <f>IF(OR(WORKSHEET[[#This Row],[Year]]="", ISBLANK(WORKSHEET[[#This Row],[Year]]), WORKSHEET[[#This Row],[Year]]="null"), "Exclude", "Include")</f>
        <v>Include</v>
      </c>
      <c r="L2979" t="s">
        <v>3624</v>
      </c>
      <c r="M2979" t="s">
        <v>12</v>
      </c>
      <c r="N2979" t="s">
        <v>13</v>
      </c>
      <c r="O2979">
        <v>23.69</v>
      </c>
      <c r="P2979">
        <v>600</v>
      </c>
      <c r="Q2979" t="s">
        <v>14</v>
      </c>
      <c r="R2979">
        <f>P2979 * _xll.XLOOKUP(Q2979,CALCULATION!$A$15:$A$17, CALCULATION!$B$15:$B$17 )</f>
        <v>600</v>
      </c>
      <c r="S2979" s="5">
        <f>O2979*P2979*_xll.XLOOKUP(Q2979,CALCULATION!$A$15:$A$17, CALCULATION!$B$15:$B$17)</f>
        <v>14214</v>
      </c>
      <c r="T2979">
        <v>300</v>
      </c>
      <c r="U2979" t="s">
        <v>14</v>
      </c>
      <c r="V2979">
        <f>T2979 * _xll.XLOOKUP(U2979,CALCULATION!$A$15:$A$17, CALCULATION!$B$15:$B$17 )</f>
        <v>300</v>
      </c>
      <c r="W2979" s="5">
        <f>O2979*T2979*_xll.XLOOKUP(U2979,CALCULATION!$A$15:$A$17, CALCULATION!$B$15:$B$17)</f>
        <v>7107</v>
      </c>
      <c r="X2979" s="5">
        <f>WORKSHEET[[#This Row],[Clients Total Cost]] / WORKSHEET[[#This Row],[Clients Rate per T2 (USD)]]</f>
        <v>23.69</v>
      </c>
      <c r="Y2979" s="5">
        <f>WORKSHEET[[#This Row],[Clients Rate per T2 (USD)]] - WORKSHEET[[#This Row],[Supplier Rate Per t2 (USD)]]</f>
        <v>300</v>
      </c>
      <c r="Z2979" s="5">
        <f>WORKSHEET[[#This Row],[Profit Per T]] * WORKSHEET[[#This Row],[Weight]]</f>
        <v>7107</v>
      </c>
      <c r="AA2979">
        <v>0</v>
      </c>
      <c r="AB2979" s="1">
        <v>3.3</v>
      </c>
      <c r="AC2979" s="1">
        <v>2.2000000000000002</v>
      </c>
      <c r="AD2979" s="1">
        <v>2.75</v>
      </c>
      <c r="AE2979" s="1">
        <f>WORKSHEET[[#This Row],[Delay at toll gate in days]] +WORKSHEET[[#This Row],[Delay at workshop in days]] +WORKSHEET[[#This Row],[Delay at border in days]]</f>
        <v>8.25</v>
      </c>
    </row>
    <row r="2980" spans="1:31" x14ac:dyDescent="0.35">
      <c r="A2980" t="s">
        <v>3001</v>
      </c>
      <c r="B2980" t="s">
        <v>10</v>
      </c>
      <c r="C2980" t="s">
        <v>56</v>
      </c>
      <c r="D2980" t="s">
        <v>3615</v>
      </c>
      <c r="E2980" t="s">
        <v>3617</v>
      </c>
      <c r="F2980" t="str">
        <f>WORKSHEET[[#This Row],[Depart From]]&amp;"-"&amp;WORKSHEET[[#This Row],[Arrive To]]</f>
        <v>Mombasa-Lagos</v>
      </c>
      <c r="G2980" s="2">
        <v>44789</v>
      </c>
      <c r="H2980" s="2">
        <v>44817</v>
      </c>
      <c r="I2980" s="2" t="str">
        <f t="shared" si="46"/>
        <v>Delivered</v>
      </c>
      <c r="J2980" s="2" t="str">
        <f>TEXT(WORKSHEET[[#This Row],[Offloading Date]], "mmm")</f>
        <v>Sep</v>
      </c>
      <c r="K2980" s="2" t="str">
        <f>IF(OR(WORKSHEET[[#This Row],[Year]]="", ISBLANK(WORKSHEET[[#This Row],[Year]]), WORKSHEET[[#This Row],[Year]]="null"), "Exclude", "Include")</f>
        <v>Include</v>
      </c>
      <c r="L2980" t="s">
        <v>3624</v>
      </c>
      <c r="M2980" t="s">
        <v>12</v>
      </c>
      <c r="N2980" t="s">
        <v>13</v>
      </c>
      <c r="O2980">
        <v>23.69</v>
      </c>
      <c r="P2980">
        <v>600</v>
      </c>
      <c r="Q2980" t="s">
        <v>14</v>
      </c>
      <c r="R2980">
        <f>P2980 * _xll.XLOOKUP(Q2980,CALCULATION!$A$15:$A$17, CALCULATION!$B$15:$B$17 )</f>
        <v>600</v>
      </c>
      <c r="S2980" s="5">
        <f>O2980*P2980*_xll.XLOOKUP(Q2980,CALCULATION!$A$15:$A$17, CALCULATION!$B$15:$B$17)</f>
        <v>14214</v>
      </c>
      <c r="T2980">
        <v>300</v>
      </c>
      <c r="U2980" t="s">
        <v>14</v>
      </c>
      <c r="V2980">
        <f>T2980 * _xll.XLOOKUP(U2980,CALCULATION!$A$15:$A$17, CALCULATION!$B$15:$B$17 )</f>
        <v>300</v>
      </c>
      <c r="W2980" s="5">
        <f>O2980*T2980*_xll.XLOOKUP(U2980,CALCULATION!$A$15:$A$17, CALCULATION!$B$15:$B$17)</f>
        <v>7107</v>
      </c>
      <c r="X2980" s="5">
        <f>WORKSHEET[[#This Row],[Clients Total Cost]] / WORKSHEET[[#This Row],[Clients Rate per T2 (USD)]]</f>
        <v>23.69</v>
      </c>
      <c r="Y2980" s="5">
        <f>WORKSHEET[[#This Row],[Clients Rate per T2 (USD)]] - WORKSHEET[[#This Row],[Supplier Rate Per t2 (USD)]]</f>
        <v>300</v>
      </c>
      <c r="Z2980" s="5">
        <f>WORKSHEET[[#This Row],[Profit Per T]] * WORKSHEET[[#This Row],[Weight]]</f>
        <v>7107</v>
      </c>
      <c r="AA2980">
        <v>0</v>
      </c>
      <c r="AB2980" s="1">
        <v>4.2</v>
      </c>
      <c r="AC2980" s="1">
        <v>2.8000000000000003</v>
      </c>
      <c r="AD2980" s="1">
        <v>3.5</v>
      </c>
      <c r="AE2980" s="1">
        <f>WORKSHEET[[#This Row],[Delay at toll gate in days]] +WORKSHEET[[#This Row],[Delay at workshop in days]] +WORKSHEET[[#This Row],[Delay at border in days]]</f>
        <v>10.5</v>
      </c>
    </row>
    <row r="2981" spans="1:31" x14ac:dyDescent="0.35">
      <c r="A2981" t="s">
        <v>3002</v>
      </c>
      <c r="B2981" t="s">
        <v>10</v>
      </c>
      <c r="C2981" t="s">
        <v>56</v>
      </c>
      <c r="D2981" t="s">
        <v>3615</v>
      </c>
      <c r="E2981" t="s">
        <v>3613</v>
      </c>
      <c r="F2981" t="str">
        <f>WORKSHEET[[#This Row],[Depart From]]&amp;"-"&amp;WORKSHEET[[#This Row],[Arrive To]]</f>
        <v>Mombasa-Sanaa</v>
      </c>
      <c r="G2981" s="2">
        <v>44792</v>
      </c>
      <c r="H2981" s="2">
        <v>44817</v>
      </c>
      <c r="I2981" s="2" t="str">
        <f t="shared" si="46"/>
        <v>Delivered</v>
      </c>
      <c r="J2981" s="2" t="str">
        <f>TEXT(WORKSHEET[[#This Row],[Offloading Date]], "mmm")</f>
        <v>Sep</v>
      </c>
      <c r="K2981" s="2" t="str">
        <f>IF(OR(WORKSHEET[[#This Row],[Year]]="", ISBLANK(WORKSHEET[[#This Row],[Year]]), WORKSHEET[[#This Row],[Year]]="null"), "Exclude", "Include")</f>
        <v>Include</v>
      </c>
      <c r="L2981" t="s">
        <v>3624</v>
      </c>
      <c r="M2981" t="s">
        <v>12</v>
      </c>
      <c r="N2981" t="s">
        <v>13</v>
      </c>
      <c r="O2981">
        <v>5.2549999999999999</v>
      </c>
      <c r="P2981">
        <v>600</v>
      </c>
      <c r="Q2981" t="s">
        <v>14</v>
      </c>
      <c r="R2981">
        <f>P2981 * _xll.XLOOKUP(Q2981,CALCULATION!$A$15:$A$17, CALCULATION!$B$15:$B$17 )</f>
        <v>600</v>
      </c>
      <c r="S2981" s="5">
        <f>O2981*P2981*_xll.XLOOKUP(Q2981,CALCULATION!$A$15:$A$17, CALCULATION!$B$15:$B$17)</f>
        <v>3153</v>
      </c>
      <c r="T2981">
        <v>300</v>
      </c>
      <c r="U2981" t="s">
        <v>14</v>
      </c>
      <c r="V2981">
        <f>T2981 * _xll.XLOOKUP(U2981,CALCULATION!$A$15:$A$17, CALCULATION!$B$15:$B$17 )</f>
        <v>300</v>
      </c>
      <c r="W2981" s="5">
        <f>O2981*T2981*_xll.XLOOKUP(U2981,CALCULATION!$A$15:$A$17, CALCULATION!$B$15:$B$17)</f>
        <v>1576.5</v>
      </c>
      <c r="X2981" s="5">
        <f>WORKSHEET[[#This Row],[Clients Total Cost]] / WORKSHEET[[#This Row],[Clients Rate per T2 (USD)]]</f>
        <v>5.2549999999999999</v>
      </c>
      <c r="Y2981" s="5">
        <f>WORKSHEET[[#This Row],[Clients Rate per T2 (USD)]] - WORKSHEET[[#This Row],[Supplier Rate Per t2 (USD)]]</f>
        <v>300</v>
      </c>
      <c r="Z2981" s="5">
        <f>WORKSHEET[[#This Row],[Profit Per T]] * WORKSHEET[[#This Row],[Weight]]</f>
        <v>1576.5</v>
      </c>
      <c r="AA2981">
        <v>0</v>
      </c>
      <c r="AB2981" s="1">
        <v>3.75</v>
      </c>
      <c r="AC2981" s="1">
        <v>2.5</v>
      </c>
      <c r="AD2981" s="1">
        <v>3.125</v>
      </c>
      <c r="AE2981" s="1">
        <f>WORKSHEET[[#This Row],[Delay at toll gate in days]] +WORKSHEET[[#This Row],[Delay at workshop in days]] +WORKSHEET[[#This Row],[Delay at border in days]]</f>
        <v>9.375</v>
      </c>
    </row>
    <row r="2982" spans="1:31" x14ac:dyDescent="0.35">
      <c r="A2982" t="s">
        <v>3003</v>
      </c>
      <c r="B2982" t="s">
        <v>10</v>
      </c>
      <c r="C2982" t="s">
        <v>56</v>
      </c>
      <c r="D2982" t="s">
        <v>3620</v>
      </c>
      <c r="E2982" t="s">
        <v>3614</v>
      </c>
      <c r="F2982" t="str">
        <f>WORKSHEET[[#This Row],[Depart From]]&amp;"-"&amp;WORKSHEET[[#This Row],[Arrive To]]</f>
        <v>Zanzibar-Alger</v>
      </c>
      <c r="G2982" s="2">
        <v>44793</v>
      </c>
      <c r="H2982" s="2">
        <v>44813</v>
      </c>
      <c r="I2982" s="2" t="str">
        <f t="shared" si="46"/>
        <v>Delivered</v>
      </c>
      <c r="J2982" s="2" t="str">
        <f>TEXT(WORKSHEET[[#This Row],[Offloading Date]], "mmm")</f>
        <v>Sep</v>
      </c>
      <c r="K2982" s="2" t="str">
        <f>IF(OR(WORKSHEET[[#This Row],[Year]]="", ISBLANK(WORKSHEET[[#This Row],[Year]]), WORKSHEET[[#This Row],[Year]]="null"), "Exclude", "Include")</f>
        <v>Include</v>
      </c>
      <c r="L2982" t="s">
        <v>3624</v>
      </c>
      <c r="M2982" t="s">
        <v>3624</v>
      </c>
      <c r="N2982" t="s">
        <v>13</v>
      </c>
      <c r="O2982">
        <v>4.2619999999999996</v>
      </c>
      <c r="P2982">
        <v>600</v>
      </c>
      <c r="Q2982" t="s">
        <v>14</v>
      </c>
      <c r="R2982">
        <f>P2982 * _xll.XLOOKUP(Q2982,CALCULATION!$A$15:$A$17, CALCULATION!$B$15:$B$17 )</f>
        <v>600</v>
      </c>
      <c r="S2982" s="5">
        <f>O2982*P2982*_xll.XLOOKUP(Q2982,CALCULATION!$A$15:$A$17, CALCULATION!$B$15:$B$17)</f>
        <v>2557.1999999999998</v>
      </c>
      <c r="T2982">
        <v>300</v>
      </c>
      <c r="U2982" t="s">
        <v>14</v>
      </c>
      <c r="V2982">
        <f>T2982 * _xll.XLOOKUP(U2982,CALCULATION!$A$15:$A$17, CALCULATION!$B$15:$B$17 )</f>
        <v>300</v>
      </c>
      <c r="W2982" s="5">
        <f>O2982*T2982*_xll.XLOOKUP(U2982,CALCULATION!$A$15:$A$17, CALCULATION!$B$15:$B$17)</f>
        <v>1278.5999999999999</v>
      </c>
      <c r="X2982" s="5">
        <f>WORKSHEET[[#This Row],[Clients Total Cost]] / WORKSHEET[[#This Row],[Clients Rate per T2 (USD)]]</f>
        <v>4.2619999999999996</v>
      </c>
      <c r="Y2982" s="5">
        <f>WORKSHEET[[#This Row],[Clients Rate per T2 (USD)]] - WORKSHEET[[#This Row],[Supplier Rate Per t2 (USD)]]</f>
        <v>300</v>
      </c>
      <c r="Z2982" s="5">
        <f>WORKSHEET[[#This Row],[Profit Per T]] * WORKSHEET[[#This Row],[Weight]]</f>
        <v>1278.5999999999999</v>
      </c>
      <c r="AA2982">
        <v>0</v>
      </c>
      <c r="AB2982" s="1">
        <v>3</v>
      </c>
      <c r="AC2982" s="1">
        <v>2</v>
      </c>
      <c r="AD2982" s="1">
        <v>2.5</v>
      </c>
      <c r="AE2982" s="1">
        <f>WORKSHEET[[#This Row],[Delay at toll gate in days]] +WORKSHEET[[#This Row],[Delay at workshop in days]] +WORKSHEET[[#This Row],[Delay at border in days]]</f>
        <v>7.5</v>
      </c>
    </row>
    <row r="2983" spans="1:31" x14ac:dyDescent="0.35">
      <c r="A2983" t="s">
        <v>3004</v>
      </c>
      <c r="B2983" t="s">
        <v>10</v>
      </c>
      <c r="C2983" t="s">
        <v>56</v>
      </c>
      <c r="D2983" t="s">
        <v>3611</v>
      </c>
      <c r="E2983" t="s">
        <v>3612</v>
      </c>
      <c r="F2983" t="str">
        <f>WORKSHEET[[#This Row],[Depart From]]&amp;"-"&amp;WORKSHEET[[#This Row],[Arrive To]]</f>
        <v>Mogadishu-Victoria</v>
      </c>
      <c r="G2983" s="2">
        <v>44793</v>
      </c>
      <c r="H2983" s="2">
        <v>44813</v>
      </c>
      <c r="I2983" s="2" t="str">
        <f t="shared" si="46"/>
        <v>Delivered</v>
      </c>
      <c r="J2983" s="2" t="str">
        <f>TEXT(WORKSHEET[[#This Row],[Offloading Date]], "mmm")</f>
        <v>Sep</v>
      </c>
      <c r="K2983" s="2" t="str">
        <f>IF(OR(WORKSHEET[[#This Row],[Year]]="", ISBLANK(WORKSHEET[[#This Row],[Year]]), WORKSHEET[[#This Row],[Year]]="null"), "Exclude", "Include")</f>
        <v>Include</v>
      </c>
      <c r="L2983" t="s">
        <v>3624</v>
      </c>
      <c r="M2983" t="s">
        <v>3624</v>
      </c>
      <c r="N2983" t="s">
        <v>13</v>
      </c>
      <c r="O2983">
        <v>11.385</v>
      </c>
      <c r="P2983">
        <v>600</v>
      </c>
      <c r="Q2983" t="s">
        <v>14</v>
      </c>
      <c r="R2983">
        <f>P2983 * _xll.XLOOKUP(Q2983,CALCULATION!$A$15:$A$17, CALCULATION!$B$15:$B$17 )</f>
        <v>600</v>
      </c>
      <c r="S2983" s="5">
        <f>O2983*P2983*_xll.XLOOKUP(Q2983,CALCULATION!$A$15:$A$17, CALCULATION!$B$15:$B$17)</f>
        <v>6831</v>
      </c>
      <c r="T2983">
        <v>300</v>
      </c>
      <c r="U2983" t="s">
        <v>14</v>
      </c>
      <c r="V2983">
        <f>T2983 * _xll.XLOOKUP(U2983,CALCULATION!$A$15:$A$17, CALCULATION!$B$15:$B$17 )</f>
        <v>300</v>
      </c>
      <c r="W2983" s="5">
        <f>O2983*T2983*_xll.XLOOKUP(U2983,CALCULATION!$A$15:$A$17, CALCULATION!$B$15:$B$17)</f>
        <v>3415.5</v>
      </c>
      <c r="X2983" s="5">
        <f>WORKSHEET[[#This Row],[Clients Total Cost]] / WORKSHEET[[#This Row],[Clients Rate per T2 (USD)]]</f>
        <v>11.385</v>
      </c>
      <c r="Y2983" s="5">
        <f>WORKSHEET[[#This Row],[Clients Rate per T2 (USD)]] - WORKSHEET[[#This Row],[Supplier Rate Per t2 (USD)]]</f>
        <v>300</v>
      </c>
      <c r="Z2983" s="5">
        <f>WORKSHEET[[#This Row],[Profit Per T]] * WORKSHEET[[#This Row],[Weight]]</f>
        <v>3415.5</v>
      </c>
      <c r="AA2983">
        <v>0</v>
      </c>
      <c r="AB2983" s="1">
        <v>3</v>
      </c>
      <c r="AC2983" s="1">
        <v>2</v>
      </c>
      <c r="AD2983" s="1">
        <v>2.5</v>
      </c>
      <c r="AE2983" s="1">
        <f>WORKSHEET[[#This Row],[Delay at toll gate in days]] +WORKSHEET[[#This Row],[Delay at workshop in days]] +WORKSHEET[[#This Row],[Delay at border in days]]</f>
        <v>7.5</v>
      </c>
    </row>
    <row r="2984" spans="1:31" x14ac:dyDescent="0.35">
      <c r="A2984" t="s">
        <v>3005</v>
      </c>
      <c r="B2984" t="s">
        <v>10</v>
      </c>
      <c r="C2984" t="s">
        <v>56</v>
      </c>
      <c r="D2984" t="s">
        <v>3616</v>
      </c>
      <c r="E2984" t="s">
        <v>3612</v>
      </c>
      <c r="F2984" t="str">
        <f>WORKSHEET[[#This Row],[Depart From]]&amp;"-"&amp;WORKSHEET[[#This Row],[Arrive To]]</f>
        <v>Marrakech-Victoria</v>
      </c>
      <c r="G2984" s="2">
        <v>44806</v>
      </c>
      <c r="H2984" s="2" t="s">
        <v>3631</v>
      </c>
      <c r="I2984" s="2" t="str">
        <f t="shared" si="46"/>
        <v>Failed</v>
      </c>
      <c r="J2984" s="2" t="str">
        <f>TEXT(WORKSHEET[[#This Row],[Offloading Date]], "mmm")</f>
        <v>NULL</v>
      </c>
      <c r="K2984" s="2" t="str">
        <f>IF(OR(WORKSHEET[[#This Row],[Year]]="", ISBLANK(WORKSHEET[[#This Row],[Year]]), WORKSHEET[[#This Row],[Year]]="null"), "Exclude", "Include")</f>
        <v>Exclude</v>
      </c>
      <c r="L2984" t="s">
        <v>3624</v>
      </c>
      <c r="M2984" t="s">
        <v>3624</v>
      </c>
      <c r="N2984" t="s">
        <v>13</v>
      </c>
      <c r="O2984">
        <v>19.88</v>
      </c>
      <c r="P2984">
        <v>600</v>
      </c>
      <c r="Q2984" t="s">
        <v>14</v>
      </c>
      <c r="R2984">
        <f>P2984 * _xll.XLOOKUP(Q2984,CALCULATION!$A$15:$A$17, CALCULATION!$B$15:$B$17 )</f>
        <v>600</v>
      </c>
      <c r="S2984" s="5">
        <f>O2984*P2984*_xll.XLOOKUP(Q2984,CALCULATION!$A$15:$A$17, CALCULATION!$B$15:$B$17)</f>
        <v>11928</v>
      </c>
      <c r="T2984">
        <v>300</v>
      </c>
      <c r="U2984" t="s">
        <v>14</v>
      </c>
      <c r="V2984">
        <f>T2984 * _xll.XLOOKUP(U2984,CALCULATION!$A$15:$A$17, CALCULATION!$B$15:$B$17 )</f>
        <v>300</v>
      </c>
      <c r="W2984" s="5">
        <f>O2984*T2984*_xll.XLOOKUP(U2984,CALCULATION!$A$15:$A$17, CALCULATION!$B$15:$B$17)</f>
        <v>5964</v>
      </c>
      <c r="X2984" s="5">
        <f>WORKSHEET[[#This Row],[Clients Total Cost]] / WORKSHEET[[#This Row],[Clients Rate per T2 (USD)]]</f>
        <v>19.88</v>
      </c>
      <c r="Y2984" s="5">
        <f>WORKSHEET[[#This Row],[Clients Rate per T2 (USD)]] - WORKSHEET[[#This Row],[Supplier Rate Per t2 (USD)]]</f>
        <v>300</v>
      </c>
      <c r="Z2984" s="5">
        <f>WORKSHEET[[#This Row],[Profit Per T]] * WORKSHEET[[#This Row],[Weight]]</f>
        <v>5964</v>
      </c>
      <c r="AA2984">
        <v>0</v>
      </c>
      <c r="AB2984" s="1">
        <v>0</v>
      </c>
      <c r="AC2984" s="1">
        <v>0</v>
      </c>
      <c r="AD2984">
        <v>0</v>
      </c>
      <c r="AE2984" s="1">
        <f>WORKSHEET[[#This Row],[Delay at toll gate in days]] +WORKSHEET[[#This Row],[Delay at workshop in days]] +WORKSHEET[[#This Row],[Delay at border in days]]</f>
        <v>0</v>
      </c>
    </row>
    <row r="2985" spans="1:31" x14ac:dyDescent="0.35">
      <c r="A2985" t="s">
        <v>3006</v>
      </c>
      <c r="B2985" t="s">
        <v>10</v>
      </c>
      <c r="C2985" t="s">
        <v>56</v>
      </c>
      <c r="D2985" t="s">
        <v>3616</v>
      </c>
      <c r="E2985" t="s">
        <v>3618</v>
      </c>
      <c r="F2985" t="str">
        <f>WORKSHEET[[#This Row],[Depart From]]&amp;"-"&amp;WORKSHEET[[#This Row],[Arrive To]]</f>
        <v>Marrakech-Tripoli</v>
      </c>
      <c r="G2985" s="2">
        <v>44806</v>
      </c>
      <c r="H2985" s="2" t="s">
        <v>3631</v>
      </c>
      <c r="I2985" s="2" t="str">
        <f t="shared" si="46"/>
        <v>Failed</v>
      </c>
      <c r="J2985" s="2" t="str">
        <f>TEXT(WORKSHEET[[#This Row],[Offloading Date]], "mmm")</f>
        <v>NULL</v>
      </c>
      <c r="K2985" s="2" t="str">
        <f>IF(OR(WORKSHEET[[#This Row],[Year]]="", ISBLANK(WORKSHEET[[#This Row],[Year]]), WORKSHEET[[#This Row],[Year]]="null"), "Exclude", "Include")</f>
        <v>Exclude</v>
      </c>
      <c r="L2985" t="s">
        <v>3624</v>
      </c>
      <c r="M2985" t="s">
        <v>3624</v>
      </c>
      <c r="N2985" t="s">
        <v>13</v>
      </c>
      <c r="O2985">
        <v>20.100000000000001</v>
      </c>
      <c r="P2985">
        <v>600</v>
      </c>
      <c r="Q2985" t="s">
        <v>14</v>
      </c>
      <c r="R2985">
        <f>P2985 * _xll.XLOOKUP(Q2985,CALCULATION!$A$15:$A$17, CALCULATION!$B$15:$B$17 )</f>
        <v>600</v>
      </c>
      <c r="S2985" s="5">
        <f>O2985*P2985*_xll.XLOOKUP(Q2985,CALCULATION!$A$15:$A$17, CALCULATION!$B$15:$B$17)</f>
        <v>12060</v>
      </c>
      <c r="T2985">
        <v>300</v>
      </c>
      <c r="U2985" t="s">
        <v>14</v>
      </c>
      <c r="V2985">
        <f>T2985 * _xll.XLOOKUP(U2985,CALCULATION!$A$15:$A$17, CALCULATION!$B$15:$B$17 )</f>
        <v>300</v>
      </c>
      <c r="W2985" s="5">
        <f>O2985*T2985*_xll.XLOOKUP(U2985,CALCULATION!$A$15:$A$17, CALCULATION!$B$15:$B$17)</f>
        <v>6030</v>
      </c>
      <c r="X2985" s="5">
        <f>WORKSHEET[[#This Row],[Clients Total Cost]] / WORKSHEET[[#This Row],[Clients Rate per T2 (USD)]]</f>
        <v>20.100000000000001</v>
      </c>
      <c r="Y2985" s="5">
        <f>WORKSHEET[[#This Row],[Clients Rate per T2 (USD)]] - WORKSHEET[[#This Row],[Supplier Rate Per t2 (USD)]]</f>
        <v>300</v>
      </c>
      <c r="Z2985" s="5">
        <f>WORKSHEET[[#This Row],[Profit Per T]] * WORKSHEET[[#This Row],[Weight]]</f>
        <v>6030</v>
      </c>
      <c r="AA2985">
        <v>0</v>
      </c>
      <c r="AB2985" s="1">
        <v>0</v>
      </c>
      <c r="AC2985" s="1">
        <v>0</v>
      </c>
      <c r="AD2985">
        <v>0</v>
      </c>
      <c r="AE2985" s="1">
        <f>WORKSHEET[[#This Row],[Delay at toll gate in days]] +WORKSHEET[[#This Row],[Delay at workshop in days]] +WORKSHEET[[#This Row],[Delay at border in days]]</f>
        <v>0</v>
      </c>
    </row>
    <row r="2986" spans="1:31" x14ac:dyDescent="0.35">
      <c r="A2986" t="s">
        <v>3007</v>
      </c>
      <c r="B2986" t="s">
        <v>10</v>
      </c>
      <c r="C2986" t="s">
        <v>68</v>
      </c>
      <c r="D2986" t="s">
        <v>3620</v>
      </c>
      <c r="E2986" t="s">
        <v>3618</v>
      </c>
      <c r="F2986" t="str">
        <f>WORKSHEET[[#This Row],[Depart From]]&amp;"-"&amp;WORKSHEET[[#This Row],[Arrive To]]</f>
        <v>Zanzibar-Tripoli</v>
      </c>
      <c r="G2986" s="2">
        <v>44787</v>
      </c>
      <c r="H2986" s="2">
        <v>44808</v>
      </c>
      <c r="I2986" s="2" t="str">
        <f t="shared" si="46"/>
        <v>Delivered</v>
      </c>
      <c r="J2986" s="2" t="str">
        <f>TEXT(WORKSHEET[[#This Row],[Offloading Date]], "mmm")</f>
        <v>Sep</v>
      </c>
      <c r="K2986" s="2" t="str">
        <f>IF(OR(WORKSHEET[[#This Row],[Year]]="", ISBLANK(WORKSHEET[[#This Row],[Year]]), WORKSHEET[[#This Row],[Year]]="null"), "Exclude", "Include")</f>
        <v>Include</v>
      </c>
      <c r="L2986" t="s">
        <v>3624</v>
      </c>
      <c r="M2986" t="s">
        <v>12</v>
      </c>
      <c r="N2986" t="s">
        <v>13</v>
      </c>
      <c r="O2986">
        <v>22.401060000000001</v>
      </c>
      <c r="P2986">
        <v>600</v>
      </c>
      <c r="Q2986" t="s">
        <v>14</v>
      </c>
      <c r="R2986">
        <f>P2986 * _xll.XLOOKUP(Q2986,CALCULATION!$A$15:$A$17, CALCULATION!$B$15:$B$17 )</f>
        <v>600</v>
      </c>
      <c r="S2986" s="5">
        <f>O2986*P2986*_xll.XLOOKUP(Q2986,CALCULATION!$A$15:$A$17, CALCULATION!$B$15:$B$17)</f>
        <v>13440.636</v>
      </c>
      <c r="T2986">
        <v>300</v>
      </c>
      <c r="U2986" t="s">
        <v>14</v>
      </c>
      <c r="V2986">
        <f>T2986 * _xll.XLOOKUP(U2986,CALCULATION!$A$15:$A$17, CALCULATION!$B$15:$B$17 )</f>
        <v>300</v>
      </c>
      <c r="W2986" s="5">
        <f>O2986*T2986*_xll.XLOOKUP(U2986,CALCULATION!$A$15:$A$17, CALCULATION!$B$15:$B$17)</f>
        <v>6720.3180000000002</v>
      </c>
      <c r="X2986" s="5">
        <f>WORKSHEET[[#This Row],[Clients Total Cost]] / WORKSHEET[[#This Row],[Clients Rate per T2 (USD)]]</f>
        <v>22.401060000000001</v>
      </c>
      <c r="Y2986" s="5">
        <f>WORKSHEET[[#This Row],[Clients Rate per T2 (USD)]] - WORKSHEET[[#This Row],[Supplier Rate Per t2 (USD)]]</f>
        <v>300</v>
      </c>
      <c r="Z2986" s="5">
        <f>WORKSHEET[[#This Row],[Profit Per T]] * WORKSHEET[[#This Row],[Weight]]</f>
        <v>6720.3180000000002</v>
      </c>
      <c r="AA2986">
        <v>1</v>
      </c>
      <c r="AB2986" s="1">
        <v>3.15</v>
      </c>
      <c r="AC2986" s="1">
        <v>2.1</v>
      </c>
      <c r="AD2986" s="1">
        <v>2.625</v>
      </c>
      <c r="AE2986" s="1">
        <f>WORKSHEET[[#This Row],[Delay at toll gate in days]] +WORKSHEET[[#This Row],[Delay at workshop in days]] +WORKSHEET[[#This Row],[Delay at border in days]]</f>
        <v>7.875</v>
      </c>
    </row>
    <row r="2987" spans="1:31" x14ac:dyDescent="0.35">
      <c r="A2987" t="s">
        <v>3008</v>
      </c>
      <c r="B2987" t="s">
        <v>10</v>
      </c>
      <c r="C2987" t="s">
        <v>68</v>
      </c>
      <c r="D2987" t="s">
        <v>3619</v>
      </c>
      <c r="E2987" t="s">
        <v>3614</v>
      </c>
      <c r="F2987" t="str">
        <f>WORKSHEET[[#This Row],[Depart From]]&amp;"-"&amp;WORKSHEET[[#This Row],[Arrive To]]</f>
        <v>Addis Ababa-Alger</v>
      </c>
      <c r="G2987" s="2">
        <v>44787</v>
      </c>
      <c r="H2987" s="2">
        <v>44812</v>
      </c>
      <c r="I2987" s="2" t="str">
        <f t="shared" si="46"/>
        <v>Delivered</v>
      </c>
      <c r="J2987" s="2" t="str">
        <f>TEXT(WORKSHEET[[#This Row],[Offloading Date]], "mmm")</f>
        <v>Sep</v>
      </c>
      <c r="K2987" s="2" t="str">
        <f>IF(OR(WORKSHEET[[#This Row],[Year]]="", ISBLANK(WORKSHEET[[#This Row],[Year]]), WORKSHEET[[#This Row],[Year]]="null"), "Exclude", "Include")</f>
        <v>Include</v>
      </c>
      <c r="L2987" t="s">
        <v>3624</v>
      </c>
      <c r="M2987" t="s">
        <v>583</v>
      </c>
      <c r="N2987" t="s">
        <v>13</v>
      </c>
      <c r="O2987">
        <v>27.593430000000001</v>
      </c>
      <c r="P2987">
        <v>600</v>
      </c>
      <c r="Q2987" t="s">
        <v>14</v>
      </c>
      <c r="R2987">
        <f>P2987 * _xll.XLOOKUP(Q2987,CALCULATION!$A$15:$A$17, CALCULATION!$B$15:$B$17 )</f>
        <v>600</v>
      </c>
      <c r="S2987" s="5">
        <f>O2987*P2987*_xll.XLOOKUP(Q2987,CALCULATION!$A$15:$A$17, CALCULATION!$B$15:$B$17)</f>
        <v>16556.058000000001</v>
      </c>
      <c r="T2987">
        <v>300</v>
      </c>
      <c r="U2987" t="s">
        <v>14</v>
      </c>
      <c r="V2987">
        <f>T2987 * _xll.XLOOKUP(U2987,CALCULATION!$A$15:$A$17, CALCULATION!$B$15:$B$17 )</f>
        <v>300</v>
      </c>
      <c r="W2987" s="5">
        <f>O2987*T2987*_xll.XLOOKUP(U2987,CALCULATION!$A$15:$A$17, CALCULATION!$B$15:$B$17)</f>
        <v>8278.0290000000005</v>
      </c>
      <c r="X2987" s="5">
        <f>WORKSHEET[[#This Row],[Clients Total Cost]] / WORKSHEET[[#This Row],[Clients Rate per T2 (USD)]]</f>
        <v>27.593430000000001</v>
      </c>
      <c r="Y2987" s="5">
        <f>WORKSHEET[[#This Row],[Clients Rate per T2 (USD)]] - WORKSHEET[[#This Row],[Supplier Rate Per t2 (USD)]]</f>
        <v>300</v>
      </c>
      <c r="Z2987" s="5">
        <f>WORKSHEET[[#This Row],[Profit Per T]] * WORKSHEET[[#This Row],[Weight]]</f>
        <v>8278.0290000000005</v>
      </c>
      <c r="AA2987">
        <v>0</v>
      </c>
      <c r="AB2987" s="1">
        <v>3.75</v>
      </c>
      <c r="AC2987" s="1">
        <v>2.5</v>
      </c>
      <c r="AD2987" s="1">
        <v>3.125</v>
      </c>
      <c r="AE2987" s="1">
        <f>WORKSHEET[[#This Row],[Delay at toll gate in days]] +WORKSHEET[[#This Row],[Delay at workshop in days]] +WORKSHEET[[#This Row],[Delay at border in days]]</f>
        <v>9.375</v>
      </c>
    </row>
    <row r="2988" spans="1:31" x14ac:dyDescent="0.35">
      <c r="A2988" t="s">
        <v>3009</v>
      </c>
      <c r="B2988" t="s">
        <v>10</v>
      </c>
      <c r="C2988" t="s">
        <v>68</v>
      </c>
      <c r="D2988" t="s">
        <v>3611</v>
      </c>
      <c r="E2988" t="s">
        <v>3613</v>
      </c>
      <c r="F2988" t="str">
        <f>WORKSHEET[[#This Row],[Depart From]]&amp;"-"&amp;WORKSHEET[[#This Row],[Arrive To]]</f>
        <v>Mogadishu-Sanaa</v>
      </c>
      <c r="G2988" s="2">
        <v>44786</v>
      </c>
      <c r="H2988" s="2">
        <v>44811</v>
      </c>
      <c r="I2988" s="2" t="str">
        <f t="shared" si="46"/>
        <v>Delivered</v>
      </c>
      <c r="J2988" s="2" t="str">
        <f>TEXT(WORKSHEET[[#This Row],[Offloading Date]], "mmm")</f>
        <v>Sep</v>
      </c>
      <c r="K2988" s="2" t="str">
        <f>IF(OR(WORKSHEET[[#This Row],[Year]]="", ISBLANK(WORKSHEET[[#This Row],[Year]]), WORKSHEET[[#This Row],[Year]]="null"), "Exclude", "Include")</f>
        <v>Include</v>
      </c>
      <c r="L2988" t="s">
        <v>3624</v>
      </c>
      <c r="M2988" t="s">
        <v>12</v>
      </c>
      <c r="N2988" t="s">
        <v>13</v>
      </c>
      <c r="O2988">
        <v>24.97062</v>
      </c>
      <c r="P2988">
        <v>600</v>
      </c>
      <c r="Q2988" t="s">
        <v>14</v>
      </c>
      <c r="R2988">
        <f>P2988 * _xll.XLOOKUP(Q2988,CALCULATION!$A$15:$A$17, CALCULATION!$B$15:$B$17 )</f>
        <v>600</v>
      </c>
      <c r="S2988" s="5">
        <f>O2988*P2988*_xll.XLOOKUP(Q2988,CALCULATION!$A$15:$A$17, CALCULATION!$B$15:$B$17)</f>
        <v>14982.371999999999</v>
      </c>
      <c r="T2988">
        <v>300</v>
      </c>
      <c r="U2988" t="s">
        <v>14</v>
      </c>
      <c r="V2988">
        <f>T2988 * _xll.XLOOKUP(U2988,CALCULATION!$A$15:$A$17, CALCULATION!$B$15:$B$17 )</f>
        <v>300</v>
      </c>
      <c r="W2988" s="5">
        <f>O2988*T2988*_xll.XLOOKUP(U2988,CALCULATION!$A$15:$A$17, CALCULATION!$B$15:$B$17)</f>
        <v>7491.1859999999997</v>
      </c>
      <c r="X2988" s="5">
        <f>WORKSHEET[[#This Row],[Clients Total Cost]] / WORKSHEET[[#This Row],[Clients Rate per T2 (USD)]]</f>
        <v>24.97062</v>
      </c>
      <c r="Y2988" s="5">
        <f>WORKSHEET[[#This Row],[Clients Rate per T2 (USD)]] - WORKSHEET[[#This Row],[Supplier Rate Per t2 (USD)]]</f>
        <v>300</v>
      </c>
      <c r="Z2988" s="5">
        <f>WORKSHEET[[#This Row],[Profit Per T]] * WORKSHEET[[#This Row],[Weight]]</f>
        <v>7491.1859999999997</v>
      </c>
      <c r="AA2988">
        <v>1</v>
      </c>
      <c r="AB2988" s="1">
        <v>3.75</v>
      </c>
      <c r="AC2988" s="1">
        <v>2.5</v>
      </c>
      <c r="AD2988" s="1">
        <v>3.125</v>
      </c>
      <c r="AE2988" s="1">
        <f>WORKSHEET[[#This Row],[Delay at toll gate in days]] +WORKSHEET[[#This Row],[Delay at workshop in days]] +WORKSHEET[[#This Row],[Delay at border in days]]</f>
        <v>9.375</v>
      </c>
    </row>
    <row r="2989" spans="1:31" x14ac:dyDescent="0.35">
      <c r="A2989" t="s">
        <v>3010</v>
      </c>
      <c r="B2989" t="s">
        <v>10</v>
      </c>
      <c r="C2989" t="s">
        <v>68</v>
      </c>
      <c r="D2989" t="s">
        <v>3616</v>
      </c>
      <c r="E2989" t="s">
        <v>3613</v>
      </c>
      <c r="F2989" t="str">
        <f>WORKSHEET[[#This Row],[Depart From]]&amp;"-"&amp;WORKSHEET[[#This Row],[Arrive To]]</f>
        <v>Marrakech-Sanaa</v>
      </c>
      <c r="G2989" s="2">
        <v>44787</v>
      </c>
      <c r="H2989" s="2">
        <v>44808</v>
      </c>
      <c r="I2989" s="2" t="str">
        <f t="shared" si="46"/>
        <v>Delivered</v>
      </c>
      <c r="J2989" s="2" t="str">
        <f>TEXT(WORKSHEET[[#This Row],[Offloading Date]], "mmm")</f>
        <v>Sep</v>
      </c>
      <c r="K2989" s="2" t="str">
        <f>IF(OR(WORKSHEET[[#This Row],[Year]]="", ISBLANK(WORKSHEET[[#This Row],[Year]]), WORKSHEET[[#This Row],[Year]]="null"), "Exclude", "Include")</f>
        <v>Include</v>
      </c>
      <c r="L2989" t="s">
        <v>3624</v>
      </c>
      <c r="M2989" t="s">
        <v>12</v>
      </c>
      <c r="N2989" t="s">
        <v>13</v>
      </c>
      <c r="O2989">
        <v>29.72315</v>
      </c>
      <c r="P2989">
        <v>600</v>
      </c>
      <c r="Q2989" t="s">
        <v>14</v>
      </c>
      <c r="R2989">
        <f>P2989 * _xll.XLOOKUP(Q2989,CALCULATION!$A$15:$A$17, CALCULATION!$B$15:$B$17 )</f>
        <v>600</v>
      </c>
      <c r="S2989" s="5">
        <f>O2989*P2989*_xll.XLOOKUP(Q2989,CALCULATION!$A$15:$A$17, CALCULATION!$B$15:$B$17)</f>
        <v>17833.89</v>
      </c>
      <c r="T2989">
        <v>300</v>
      </c>
      <c r="U2989" t="s">
        <v>14</v>
      </c>
      <c r="V2989">
        <f>T2989 * _xll.XLOOKUP(U2989,CALCULATION!$A$15:$A$17, CALCULATION!$B$15:$B$17 )</f>
        <v>300</v>
      </c>
      <c r="W2989" s="5">
        <f>O2989*T2989*_xll.XLOOKUP(U2989,CALCULATION!$A$15:$A$17, CALCULATION!$B$15:$B$17)</f>
        <v>8916.9449999999997</v>
      </c>
      <c r="X2989" s="5">
        <f>WORKSHEET[[#This Row],[Clients Total Cost]] / WORKSHEET[[#This Row],[Clients Rate per T2 (USD)]]</f>
        <v>29.72315</v>
      </c>
      <c r="Y2989" s="5">
        <f>WORKSHEET[[#This Row],[Clients Rate per T2 (USD)]] - WORKSHEET[[#This Row],[Supplier Rate Per t2 (USD)]]</f>
        <v>300</v>
      </c>
      <c r="Z2989" s="5">
        <f>WORKSHEET[[#This Row],[Profit Per T]] * WORKSHEET[[#This Row],[Weight]]</f>
        <v>8916.9449999999997</v>
      </c>
      <c r="AA2989">
        <v>1</v>
      </c>
      <c r="AB2989" s="1">
        <v>3.15</v>
      </c>
      <c r="AC2989" s="1">
        <v>2.1</v>
      </c>
      <c r="AD2989" s="1">
        <v>2.625</v>
      </c>
      <c r="AE2989" s="1">
        <f>WORKSHEET[[#This Row],[Delay at toll gate in days]] +WORKSHEET[[#This Row],[Delay at workshop in days]] +WORKSHEET[[#This Row],[Delay at border in days]]</f>
        <v>7.875</v>
      </c>
    </row>
    <row r="2990" spans="1:31" x14ac:dyDescent="0.35">
      <c r="A2990" t="s">
        <v>3011</v>
      </c>
      <c r="B2990" t="s">
        <v>10</v>
      </c>
      <c r="C2990" t="s">
        <v>68</v>
      </c>
      <c r="D2990" t="s">
        <v>3611</v>
      </c>
      <c r="E2990" t="s">
        <v>3618</v>
      </c>
      <c r="F2990" t="str">
        <f>WORKSHEET[[#This Row],[Depart From]]&amp;"-"&amp;WORKSHEET[[#This Row],[Arrive To]]</f>
        <v>Mogadishu-Tripoli</v>
      </c>
      <c r="G2990" s="2">
        <v>44788</v>
      </c>
      <c r="H2990" s="2">
        <v>44807</v>
      </c>
      <c r="I2990" s="2" t="str">
        <f t="shared" si="46"/>
        <v>Delivered</v>
      </c>
      <c r="J2990" s="2" t="str">
        <f>TEXT(WORKSHEET[[#This Row],[Offloading Date]], "mmm")</f>
        <v>Sep</v>
      </c>
      <c r="K2990" s="2" t="str">
        <f>IF(OR(WORKSHEET[[#This Row],[Year]]="", ISBLANK(WORKSHEET[[#This Row],[Year]]), WORKSHEET[[#This Row],[Year]]="null"), "Exclude", "Include")</f>
        <v>Include</v>
      </c>
      <c r="L2990" t="s">
        <v>3624</v>
      </c>
      <c r="M2990" t="s">
        <v>12</v>
      </c>
      <c r="N2990" t="s">
        <v>13</v>
      </c>
      <c r="O2990">
        <v>25.12077</v>
      </c>
      <c r="P2990">
        <v>600</v>
      </c>
      <c r="Q2990" t="s">
        <v>14</v>
      </c>
      <c r="R2990">
        <f>P2990 * _xll.XLOOKUP(Q2990,CALCULATION!$A$15:$A$17, CALCULATION!$B$15:$B$17 )</f>
        <v>600</v>
      </c>
      <c r="S2990" s="5">
        <f>O2990*P2990*_xll.XLOOKUP(Q2990,CALCULATION!$A$15:$A$17, CALCULATION!$B$15:$B$17)</f>
        <v>15072.462</v>
      </c>
      <c r="T2990">
        <v>300</v>
      </c>
      <c r="U2990" t="s">
        <v>14</v>
      </c>
      <c r="V2990">
        <f>T2990 * _xll.XLOOKUP(U2990,CALCULATION!$A$15:$A$17, CALCULATION!$B$15:$B$17 )</f>
        <v>300</v>
      </c>
      <c r="W2990" s="5">
        <f>O2990*T2990*_xll.XLOOKUP(U2990,CALCULATION!$A$15:$A$17, CALCULATION!$B$15:$B$17)</f>
        <v>7536.2309999999998</v>
      </c>
      <c r="X2990" s="5">
        <f>WORKSHEET[[#This Row],[Clients Total Cost]] / WORKSHEET[[#This Row],[Clients Rate per T2 (USD)]]</f>
        <v>25.12077</v>
      </c>
      <c r="Y2990" s="5">
        <f>WORKSHEET[[#This Row],[Clients Rate per T2 (USD)]] - WORKSHEET[[#This Row],[Supplier Rate Per t2 (USD)]]</f>
        <v>300</v>
      </c>
      <c r="Z2990" s="5">
        <f>WORKSHEET[[#This Row],[Profit Per T]] * WORKSHEET[[#This Row],[Weight]]</f>
        <v>7536.2309999999998</v>
      </c>
      <c r="AA2990">
        <v>1</v>
      </c>
      <c r="AB2990" s="1">
        <v>2.85</v>
      </c>
      <c r="AC2990" s="1">
        <v>1.9000000000000001</v>
      </c>
      <c r="AD2990" s="1">
        <v>2.375</v>
      </c>
      <c r="AE2990" s="1">
        <f>WORKSHEET[[#This Row],[Delay at toll gate in days]] +WORKSHEET[[#This Row],[Delay at workshop in days]] +WORKSHEET[[#This Row],[Delay at border in days]]</f>
        <v>7.125</v>
      </c>
    </row>
    <row r="2991" spans="1:31" x14ac:dyDescent="0.35">
      <c r="A2991" t="s">
        <v>3012</v>
      </c>
      <c r="B2991" t="s">
        <v>10</v>
      </c>
      <c r="C2991" t="s">
        <v>68</v>
      </c>
      <c r="D2991" t="s">
        <v>3615</v>
      </c>
      <c r="E2991" t="s">
        <v>3613</v>
      </c>
      <c r="F2991" t="str">
        <f>WORKSHEET[[#This Row],[Depart From]]&amp;"-"&amp;WORKSHEET[[#This Row],[Arrive To]]</f>
        <v>Mombasa-Sanaa</v>
      </c>
      <c r="G2991" s="2">
        <v>44788</v>
      </c>
      <c r="H2991" s="2">
        <v>44806</v>
      </c>
      <c r="I2991" s="2" t="str">
        <f t="shared" si="46"/>
        <v>Delivered</v>
      </c>
      <c r="J2991" s="2" t="str">
        <f>TEXT(WORKSHEET[[#This Row],[Offloading Date]], "mmm")</f>
        <v>Sep</v>
      </c>
      <c r="K2991" s="2" t="str">
        <f>IF(OR(WORKSHEET[[#This Row],[Year]]="", ISBLANK(WORKSHEET[[#This Row],[Year]]), WORKSHEET[[#This Row],[Year]]="null"), "Exclude", "Include")</f>
        <v>Include</v>
      </c>
      <c r="L2991" t="s">
        <v>3624</v>
      </c>
      <c r="M2991" t="s">
        <v>12</v>
      </c>
      <c r="N2991" t="s">
        <v>13</v>
      </c>
      <c r="O2991">
        <v>18.720040000000001</v>
      </c>
      <c r="P2991">
        <v>600</v>
      </c>
      <c r="Q2991" t="s">
        <v>14</v>
      </c>
      <c r="R2991">
        <f>P2991 * _xll.XLOOKUP(Q2991,CALCULATION!$A$15:$A$17, CALCULATION!$B$15:$B$17 )</f>
        <v>600</v>
      </c>
      <c r="S2991" s="5">
        <f>O2991*P2991*_xll.XLOOKUP(Q2991,CALCULATION!$A$15:$A$17, CALCULATION!$B$15:$B$17)</f>
        <v>11232.024000000001</v>
      </c>
      <c r="T2991">
        <v>300</v>
      </c>
      <c r="U2991" t="s">
        <v>14</v>
      </c>
      <c r="V2991">
        <f>T2991 * _xll.XLOOKUP(U2991,CALCULATION!$A$15:$A$17, CALCULATION!$B$15:$B$17 )</f>
        <v>300</v>
      </c>
      <c r="W2991" s="5">
        <f>O2991*T2991*_xll.XLOOKUP(U2991,CALCULATION!$A$15:$A$17, CALCULATION!$B$15:$B$17)</f>
        <v>5616.0120000000006</v>
      </c>
      <c r="X2991" s="5">
        <f>WORKSHEET[[#This Row],[Clients Total Cost]] / WORKSHEET[[#This Row],[Clients Rate per T2 (USD)]]</f>
        <v>18.720040000000001</v>
      </c>
      <c r="Y2991" s="5">
        <f>WORKSHEET[[#This Row],[Clients Rate per T2 (USD)]] - WORKSHEET[[#This Row],[Supplier Rate Per t2 (USD)]]</f>
        <v>300</v>
      </c>
      <c r="Z2991" s="5">
        <f>WORKSHEET[[#This Row],[Profit Per T]] * WORKSHEET[[#This Row],[Weight]]</f>
        <v>5616.0120000000006</v>
      </c>
      <c r="AA2991">
        <v>1</v>
      </c>
      <c r="AB2991" s="1">
        <v>2.6999999999999997</v>
      </c>
      <c r="AC2991" s="1">
        <v>1.8</v>
      </c>
      <c r="AD2991" s="1">
        <v>2.25</v>
      </c>
      <c r="AE2991" s="1">
        <f>WORKSHEET[[#This Row],[Delay at toll gate in days]] +WORKSHEET[[#This Row],[Delay at workshop in days]] +WORKSHEET[[#This Row],[Delay at border in days]]</f>
        <v>6.75</v>
      </c>
    </row>
    <row r="2992" spans="1:31" x14ac:dyDescent="0.35">
      <c r="A2992" t="s">
        <v>3013</v>
      </c>
      <c r="B2992" t="s">
        <v>10</v>
      </c>
      <c r="C2992" t="s">
        <v>68</v>
      </c>
      <c r="D2992" t="s">
        <v>3616</v>
      </c>
      <c r="E2992" t="s">
        <v>3618</v>
      </c>
      <c r="F2992" t="str">
        <f>WORKSHEET[[#This Row],[Depart From]]&amp;"-"&amp;WORKSHEET[[#This Row],[Arrive To]]</f>
        <v>Marrakech-Tripoli</v>
      </c>
      <c r="G2992" s="2">
        <v>44788</v>
      </c>
      <c r="H2992" s="2">
        <v>44808</v>
      </c>
      <c r="I2992" s="2" t="str">
        <f t="shared" si="46"/>
        <v>Delivered</v>
      </c>
      <c r="J2992" s="2" t="str">
        <f>TEXT(WORKSHEET[[#This Row],[Offloading Date]], "mmm")</f>
        <v>Sep</v>
      </c>
      <c r="K2992" s="2" t="str">
        <f>IF(OR(WORKSHEET[[#This Row],[Year]]="", ISBLANK(WORKSHEET[[#This Row],[Year]]), WORKSHEET[[#This Row],[Year]]="null"), "Exclude", "Include")</f>
        <v>Include</v>
      </c>
      <c r="L2992" t="s">
        <v>3624</v>
      </c>
      <c r="M2992" t="s">
        <v>12</v>
      </c>
      <c r="N2992" t="s">
        <v>13</v>
      </c>
      <c r="O2992">
        <v>25.41037</v>
      </c>
      <c r="P2992">
        <v>600</v>
      </c>
      <c r="Q2992" t="s">
        <v>14</v>
      </c>
      <c r="R2992">
        <f>P2992 * _xll.XLOOKUP(Q2992,CALCULATION!$A$15:$A$17, CALCULATION!$B$15:$B$17 )</f>
        <v>600</v>
      </c>
      <c r="S2992" s="5">
        <f>O2992*P2992*_xll.XLOOKUP(Q2992,CALCULATION!$A$15:$A$17, CALCULATION!$B$15:$B$17)</f>
        <v>15246.222</v>
      </c>
      <c r="T2992">
        <v>300</v>
      </c>
      <c r="U2992" t="s">
        <v>14</v>
      </c>
      <c r="V2992">
        <f>T2992 * _xll.XLOOKUP(U2992,CALCULATION!$A$15:$A$17, CALCULATION!$B$15:$B$17 )</f>
        <v>300</v>
      </c>
      <c r="W2992" s="5">
        <f>O2992*T2992*_xll.XLOOKUP(U2992,CALCULATION!$A$15:$A$17, CALCULATION!$B$15:$B$17)</f>
        <v>7623.1109999999999</v>
      </c>
      <c r="X2992" s="5">
        <f>WORKSHEET[[#This Row],[Clients Total Cost]] / WORKSHEET[[#This Row],[Clients Rate per T2 (USD)]]</f>
        <v>25.41037</v>
      </c>
      <c r="Y2992" s="5">
        <f>WORKSHEET[[#This Row],[Clients Rate per T2 (USD)]] - WORKSHEET[[#This Row],[Supplier Rate Per t2 (USD)]]</f>
        <v>300</v>
      </c>
      <c r="Z2992" s="5">
        <f>WORKSHEET[[#This Row],[Profit Per T]] * WORKSHEET[[#This Row],[Weight]]</f>
        <v>7623.1109999999999</v>
      </c>
      <c r="AA2992">
        <v>1</v>
      </c>
      <c r="AB2992" s="1">
        <v>3</v>
      </c>
      <c r="AC2992" s="1">
        <v>2</v>
      </c>
      <c r="AD2992" s="1">
        <v>2.5</v>
      </c>
      <c r="AE2992" s="1">
        <f>WORKSHEET[[#This Row],[Delay at toll gate in days]] +WORKSHEET[[#This Row],[Delay at workshop in days]] +WORKSHEET[[#This Row],[Delay at border in days]]</f>
        <v>7.5</v>
      </c>
    </row>
    <row r="2993" spans="1:31" x14ac:dyDescent="0.35">
      <c r="A2993" t="s">
        <v>3014</v>
      </c>
      <c r="B2993" t="s">
        <v>10</v>
      </c>
      <c r="C2993" t="s">
        <v>68</v>
      </c>
      <c r="D2993" t="s">
        <v>3615</v>
      </c>
      <c r="E2993" t="s">
        <v>3614</v>
      </c>
      <c r="F2993" t="str">
        <f>WORKSHEET[[#This Row],[Depart From]]&amp;"-"&amp;WORKSHEET[[#This Row],[Arrive To]]</f>
        <v>Mombasa-Alger</v>
      </c>
      <c r="G2993" s="2">
        <v>44786</v>
      </c>
      <c r="H2993" s="2">
        <v>44809</v>
      </c>
      <c r="I2993" s="2" t="str">
        <f t="shared" si="46"/>
        <v>Delivered</v>
      </c>
      <c r="J2993" s="2" t="str">
        <f>TEXT(WORKSHEET[[#This Row],[Offloading Date]], "mmm")</f>
        <v>Sep</v>
      </c>
      <c r="K2993" s="2" t="str">
        <f>IF(OR(WORKSHEET[[#This Row],[Year]]="", ISBLANK(WORKSHEET[[#This Row],[Year]]), WORKSHEET[[#This Row],[Year]]="null"), "Exclude", "Include")</f>
        <v>Include</v>
      </c>
      <c r="L2993" t="s">
        <v>3624</v>
      </c>
      <c r="M2993" t="s">
        <v>12</v>
      </c>
      <c r="N2993" t="s">
        <v>13</v>
      </c>
      <c r="O2993">
        <v>27.59263</v>
      </c>
      <c r="P2993">
        <v>600</v>
      </c>
      <c r="Q2993" t="s">
        <v>14</v>
      </c>
      <c r="R2993">
        <f>P2993 * _xll.XLOOKUP(Q2993,CALCULATION!$A$15:$A$17, CALCULATION!$B$15:$B$17 )</f>
        <v>600</v>
      </c>
      <c r="S2993" s="5">
        <f>O2993*P2993*_xll.XLOOKUP(Q2993,CALCULATION!$A$15:$A$17, CALCULATION!$B$15:$B$17)</f>
        <v>16555.578000000001</v>
      </c>
      <c r="T2993">
        <v>300</v>
      </c>
      <c r="U2993" t="s">
        <v>14</v>
      </c>
      <c r="V2993">
        <f>T2993 * _xll.XLOOKUP(U2993,CALCULATION!$A$15:$A$17, CALCULATION!$B$15:$B$17 )</f>
        <v>300</v>
      </c>
      <c r="W2993" s="5">
        <f>O2993*T2993*_xll.XLOOKUP(U2993,CALCULATION!$A$15:$A$17, CALCULATION!$B$15:$B$17)</f>
        <v>8277.7890000000007</v>
      </c>
      <c r="X2993" s="5">
        <f>WORKSHEET[[#This Row],[Clients Total Cost]] / WORKSHEET[[#This Row],[Clients Rate per T2 (USD)]]</f>
        <v>27.592630000000003</v>
      </c>
      <c r="Y2993" s="5">
        <f>WORKSHEET[[#This Row],[Clients Rate per T2 (USD)]] - WORKSHEET[[#This Row],[Supplier Rate Per t2 (USD)]]</f>
        <v>300</v>
      </c>
      <c r="Z2993" s="5">
        <f>WORKSHEET[[#This Row],[Profit Per T]] * WORKSHEET[[#This Row],[Weight]]</f>
        <v>8277.7890000000007</v>
      </c>
      <c r="AA2993">
        <v>1</v>
      </c>
      <c r="AB2993" s="1">
        <v>3.4499999999999997</v>
      </c>
      <c r="AC2993" s="1">
        <v>2.3000000000000003</v>
      </c>
      <c r="AD2993" s="1">
        <v>2.875</v>
      </c>
      <c r="AE2993" s="1">
        <f>WORKSHEET[[#This Row],[Delay at toll gate in days]] +WORKSHEET[[#This Row],[Delay at workshop in days]] +WORKSHEET[[#This Row],[Delay at border in days]]</f>
        <v>8.625</v>
      </c>
    </row>
    <row r="2994" spans="1:31" x14ac:dyDescent="0.35">
      <c r="A2994" t="s">
        <v>3015</v>
      </c>
      <c r="B2994" t="s">
        <v>10</v>
      </c>
      <c r="C2994" t="s">
        <v>68</v>
      </c>
      <c r="D2994" t="s">
        <v>3619</v>
      </c>
      <c r="E2994" t="s">
        <v>3613</v>
      </c>
      <c r="F2994" t="str">
        <f>WORKSHEET[[#This Row],[Depart From]]&amp;"-"&amp;WORKSHEET[[#This Row],[Arrive To]]</f>
        <v>Addis Ababa-Sanaa</v>
      </c>
      <c r="G2994" s="2">
        <v>44788</v>
      </c>
      <c r="H2994" s="2">
        <v>44811</v>
      </c>
      <c r="I2994" s="2" t="str">
        <f t="shared" si="46"/>
        <v>Delivered</v>
      </c>
      <c r="J2994" s="2" t="str">
        <f>TEXT(WORKSHEET[[#This Row],[Offloading Date]], "mmm")</f>
        <v>Sep</v>
      </c>
      <c r="K2994" s="2" t="str">
        <f>IF(OR(WORKSHEET[[#This Row],[Year]]="", ISBLANK(WORKSHEET[[#This Row],[Year]]), WORKSHEET[[#This Row],[Year]]="null"), "Exclude", "Include")</f>
        <v>Include</v>
      </c>
      <c r="L2994" t="s">
        <v>3624</v>
      </c>
      <c r="M2994" t="s">
        <v>12</v>
      </c>
      <c r="N2994" t="s">
        <v>13</v>
      </c>
      <c r="O2994">
        <v>15.7006</v>
      </c>
      <c r="P2994">
        <v>600</v>
      </c>
      <c r="Q2994" t="s">
        <v>14</v>
      </c>
      <c r="R2994">
        <f>P2994 * _xll.XLOOKUP(Q2994,CALCULATION!$A$15:$A$17, CALCULATION!$B$15:$B$17 )</f>
        <v>600</v>
      </c>
      <c r="S2994" s="5">
        <f>O2994*P2994*_xll.XLOOKUP(Q2994,CALCULATION!$A$15:$A$17, CALCULATION!$B$15:$B$17)</f>
        <v>9420.36</v>
      </c>
      <c r="T2994">
        <v>300</v>
      </c>
      <c r="U2994" t="s">
        <v>14</v>
      </c>
      <c r="V2994">
        <f>T2994 * _xll.XLOOKUP(U2994,CALCULATION!$A$15:$A$17, CALCULATION!$B$15:$B$17 )</f>
        <v>300</v>
      </c>
      <c r="W2994" s="5">
        <f>O2994*T2994*_xll.XLOOKUP(U2994,CALCULATION!$A$15:$A$17, CALCULATION!$B$15:$B$17)</f>
        <v>4710.18</v>
      </c>
      <c r="X2994" s="5">
        <f>WORKSHEET[[#This Row],[Clients Total Cost]] / WORKSHEET[[#This Row],[Clients Rate per T2 (USD)]]</f>
        <v>15.700600000000001</v>
      </c>
      <c r="Y2994" s="5">
        <f>WORKSHEET[[#This Row],[Clients Rate per T2 (USD)]] - WORKSHEET[[#This Row],[Supplier Rate Per t2 (USD)]]</f>
        <v>300</v>
      </c>
      <c r="Z2994" s="5">
        <f>WORKSHEET[[#This Row],[Profit Per T]] * WORKSHEET[[#This Row],[Weight]]</f>
        <v>4710.18</v>
      </c>
      <c r="AA2994">
        <v>0</v>
      </c>
      <c r="AB2994" s="1">
        <v>3.4499999999999997</v>
      </c>
      <c r="AC2994" s="1">
        <v>2.3000000000000003</v>
      </c>
      <c r="AD2994" s="1">
        <v>2.875</v>
      </c>
      <c r="AE2994" s="1">
        <f>WORKSHEET[[#This Row],[Delay at toll gate in days]] +WORKSHEET[[#This Row],[Delay at workshop in days]] +WORKSHEET[[#This Row],[Delay at border in days]]</f>
        <v>8.625</v>
      </c>
    </row>
    <row r="2995" spans="1:31" x14ac:dyDescent="0.35">
      <c r="A2995" t="s">
        <v>3016</v>
      </c>
      <c r="B2995" t="s">
        <v>10</v>
      </c>
      <c r="C2995" t="s">
        <v>68</v>
      </c>
      <c r="D2995" t="s">
        <v>3616</v>
      </c>
      <c r="E2995" t="s">
        <v>3617</v>
      </c>
      <c r="F2995" t="str">
        <f>WORKSHEET[[#This Row],[Depart From]]&amp;"-"&amp;WORKSHEET[[#This Row],[Arrive To]]</f>
        <v>Marrakech-Lagos</v>
      </c>
      <c r="G2995" s="2">
        <v>44788</v>
      </c>
      <c r="H2995" s="2">
        <v>44809</v>
      </c>
      <c r="I2995" s="2" t="str">
        <f t="shared" si="46"/>
        <v>Delivered</v>
      </c>
      <c r="J2995" s="2" t="str">
        <f>TEXT(WORKSHEET[[#This Row],[Offloading Date]], "mmm")</f>
        <v>Sep</v>
      </c>
      <c r="K2995" s="2" t="str">
        <f>IF(OR(WORKSHEET[[#This Row],[Year]]="", ISBLANK(WORKSHEET[[#This Row],[Year]]), WORKSHEET[[#This Row],[Year]]="null"), "Exclude", "Include")</f>
        <v>Include</v>
      </c>
      <c r="L2995" t="s">
        <v>3624</v>
      </c>
      <c r="M2995" t="s">
        <v>12</v>
      </c>
      <c r="N2995" t="s">
        <v>13</v>
      </c>
      <c r="O2995">
        <v>24.081230000000001</v>
      </c>
      <c r="P2995">
        <v>600</v>
      </c>
      <c r="Q2995" t="s">
        <v>14</v>
      </c>
      <c r="R2995">
        <f>P2995 * _xll.XLOOKUP(Q2995,CALCULATION!$A$15:$A$17, CALCULATION!$B$15:$B$17 )</f>
        <v>600</v>
      </c>
      <c r="S2995" s="5">
        <f>O2995*P2995*_xll.XLOOKUP(Q2995,CALCULATION!$A$15:$A$17, CALCULATION!$B$15:$B$17)</f>
        <v>14448.738000000001</v>
      </c>
      <c r="T2995">
        <v>300</v>
      </c>
      <c r="U2995" t="s">
        <v>14</v>
      </c>
      <c r="V2995">
        <f>T2995 * _xll.XLOOKUP(U2995,CALCULATION!$A$15:$A$17, CALCULATION!$B$15:$B$17 )</f>
        <v>300</v>
      </c>
      <c r="W2995" s="5">
        <f>O2995*T2995*_xll.XLOOKUP(U2995,CALCULATION!$A$15:$A$17, CALCULATION!$B$15:$B$17)</f>
        <v>7224.3690000000006</v>
      </c>
      <c r="X2995" s="5">
        <f>WORKSHEET[[#This Row],[Clients Total Cost]] / WORKSHEET[[#This Row],[Clients Rate per T2 (USD)]]</f>
        <v>24.081230000000001</v>
      </c>
      <c r="Y2995" s="5">
        <f>WORKSHEET[[#This Row],[Clients Rate per T2 (USD)]] - WORKSHEET[[#This Row],[Supplier Rate Per t2 (USD)]]</f>
        <v>300</v>
      </c>
      <c r="Z2995" s="5">
        <f>WORKSHEET[[#This Row],[Profit Per T]] * WORKSHEET[[#This Row],[Weight]]</f>
        <v>7224.3690000000006</v>
      </c>
      <c r="AA2995">
        <v>1</v>
      </c>
      <c r="AB2995" s="1">
        <v>3.15</v>
      </c>
      <c r="AC2995" s="1">
        <v>2.1</v>
      </c>
      <c r="AD2995" s="1">
        <v>2.625</v>
      </c>
      <c r="AE2995" s="1">
        <f>WORKSHEET[[#This Row],[Delay at toll gate in days]] +WORKSHEET[[#This Row],[Delay at workshop in days]] +WORKSHEET[[#This Row],[Delay at border in days]]</f>
        <v>7.875</v>
      </c>
    </row>
    <row r="2996" spans="1:31" x14ac:dyDescent="0.35">
      <c r="A2996" t="s">
        <v>3017</v>
      </c>
      <c r="B2996" t="s">
        <v>10</v>
      </c>
      <c r="C2996" t="s">
        <v>68</v>
      </c>
      <c r="D2996" t="s">
        <v>3611</v>
      </c>
      <c r="E2996" t="s">
        <v>3617</v>
      </c>
      <c r="F2996" t="str">
        <f>WORKSHEET[[#This Row],[Depart From]]&amp;"-"&amp;WORKSHEET[[#This Row],[Arrive To]]</f>
        <v>Mogadishu-Lagos</v>
      </c>
      <c r="G2996" s="2">
        <v>44790</v>
      </c>
      <c r="H2996" s="2">
        <v>44819</v>
      </c>
      <c r="I2996" s="2" t="str">
        <f t="shared" si="46"/>
        <v>Delivered</v>
      </c>
      <c r="J2996" s="2" t="str">
        <f>TEXT(WORKSHEET[[#This Row],[Offloading Date]], "mmm")</f>
        <v>Sep</v>
      </c>
      <c r="K2996" s="2" t="str">
        <f>IF(OR(WORKSHEET[[#This Row],[Year]]="", ISBLANK(WORKSHEET[[#This Row],[Year]]), WORKSHEET[[#This Row],[Year]]="null"), "Exclude", "Include")</f>
        <v>Include</v>
      </c>
      <c r="L2996" t="s">
        <v>3624</v>
      </c>
      <c r="M2996" t="s">
        <v>3624</v>
      </c>
      <c r="N2996" t="s">
        <v>13</v>
      </c>
      <c r="O2996">
        <v>26.30312</v>
      </c>
      <c r="P2996">
        <v>600</v>
      </c>
      <c r="Q2996" t="s">
        <v>14</v>
      </c>
      <c r="R2996">
        <f>P2996 * _xll.XLOOKUP(Q2996,CALCULATION!$A$15:$A$17, CALCULATION!$B$15:$B$17 )</f>
        <v>600</v>
      </c>
      <c r="S2996" s="5">
        <f>O2996*P2996*_xll.XLOOKUP(Q2996,CALCULATION!$A$15:$A$17, CALCULATION!$B$15:$B$17)</f>
        <v>15781.871999999999</v>
      </c>
      <c r="T2996">
        <v>300</v>
      </c>
      <c r="U2996" t="s">
        <v>14</v>
      </c>
      <c r="V2996">
        <f>T2996 * _xll.XLOOKUP(U2996,CALCULATION!$A$15:$A$17, CALCULATION!$B$15:$B$17 )</f>
        <v>300</v>
      </c>
      <c r="W2996" s="5">
        <f>O2996*T2996*_xll.XLOOKUP(U2996,CALCULATION!$A$15:$A$17, CALCULATION!$B$15:$B$17)</f>
        <v>7890.9359999999997</v>
      </c>
      <c r="X2996" s="5">
        <f>WORKSHEET[[#This Row],[Clients Total Cost]] / WORKSHEET[[#This Row],[Clients Rate per T2 (USD)]]</f>
        <v>26.30312</v>
      </c>
      <c r="Y2996" s="5">
        <f>WORKSHEET[[#This Row],[Clients Rate per T2 (USD)]] - WORKSHEET[[#This Row],[Supplier Rate Per t2 (USD)]]</f>
        <v>300</v>
      </c>
      <c r="Z2996" s="5">
        <f>WORKSHEET[[#This Row],[Profit Per T]] * WORKSHEET[[#This Row],[Weight]]</f>
        <v>7890.9359999999997</v>
      </c>
      <c r="AA2996">
        <v>0</v>
      </c>
      <c r="AB2996" s="1">
        <v>4.3499999999999996</v>
      </c>
      <c r="AC2996" s="1">
        <v>2.9000000000000004</v>
      </c>
      <c r="AD2996" s="1">
        <v>3.625</v>
      </c>
      <c r="AE2996" s="1">
        <f>WORKSHEET[[#This Row],[Delay at toll gate in days]] +WORKSHEET[[#This Row],[Delay at workshop in days]] +WORKSHEET[[#This Row],[Delay at border in days]]</f>
        <v>10.875</v>
      </c>
    </row>
    <row r="2997" spans="1:31" x14ac:dyDescent="0.35">
      <c r="A2997" t="s">
        <v>3018</v>
      </c>
      <c r="B2997" t="s">
        <v>10</v>
      </c>
      <c r="C2997" t="s">
        <v>68</v>
      </c>
      <c r="D2997" t="s">
        <v>3611</v>
      </c>
      <c r="E2997" t="s">
        <v>3614</v>
      </c>
      <c r="F2997" t="str">
        <f>WORKSHEET[[#This Row],[Depart From]]&amp;"-"&amp;WORKSHEET[[#This Row],[Arrive To]]</f>
        <v>Mogadishu-Alger</v>
      </c>
      <c r="G2997" s="2">
        <v>44786</v>
      </c>
      <c r="H2997" s="2">
        <v>44809</v>
      </c>
      <c r="I2997" s="2" t="str">
        <f t="shared" si="46"/>
        <v>Delivered</v>
      </c>
      <c r="J2997" s="2" t="str">
        <f>TEXT(WORKSHEET[[#This Row],[Offloading Date]], "mmm")</f>
        <v>Sep</v>
      </c>
      <c r="K2997" s="2" t="str">
        <f>IF(OR(WORKSHEET[[#This Row],[Year]]="", ISBLANK(WORKSHEET[[#This Row],[Year]]), WORKSHEET[[#This Row],[Year]]="null"), "Exclude", "Include")</f>
        <v>Include</v>
      </c>
      <c r="L2997" t="s">
        <v>3624</v>
      </c>
      <c r="M2997" t="s">
        <v>12</v>
      </c>
      <c r="N2997" t="s">
        <v>13</v>
      </c>
      <c r="O2997">
        <v>28.661480000000001</v>
      </c>
      <c r="P2997">
        <v>600</v>
      </c>
      <c r="Q2997" t="s">
        <v>14</v>
      </c>
      <c r="R2997">
        <f>P2997 * _xll.XLOOKUP(Q2997,CALCULATION!$A$15:$A$17, CALCULATION!$B$15:$B$17 )</f>
        <v>600</v>
      </c>
      <c r="S2997" s="5">
        <f>O2997*P2997*_xll.XLOOKUP(Q2997,CALCULATION!$A$15:$A$17, CALCULATION!$B$15:$B$17)</f>
        <v>17196.887999999999</v>
      </c>
      <c r="T2997">
        <v>300</v>
      </c>
      <c r="U2997" t="s">
        <v>14</v>
      </c>
      <c r="V2997">
        <f>T2997 * _xll.XLOOKUP(U2997,CALCULATION!$A$15:$A$17, CALCULATION!$B$15:$B$17 )</f>
        <v>300</v>
      </c>
      <c r="W2997" s="5">
        <f>O2997*T2997*_xll.XLOOKUP(U2997,CALCULATION!$A$15:$A$17, CALCULATION!$B$15:$B$17)</f>
        <v>8598.4439999999995</v>
      </c>
      <c r="X2997" s="5">
        <f>WORKSHEET[[#This Row],[Clients Total Cost]] / WORKSHEET[[#This Row],[Clients Rate per T2 (USD)]]</f>
        <v>28.661479999999997</v>
      </c>
      <c r="Y2997" s="5">
        <f>WORKSHEET[[#This Row],[Clients Rate per T2 (USD)]] - WORKSHEET[[#This Row],[Supplier Rate Per t2 (USD)]]</f>
        <v>300</v>
      </c>
      <c r="Z2997" s="5">
        <f>WORKSHEET[[#This Row],[Profit Per T]] * WORKSHEET[[#This Row],[Weight]]</f>
        <v>8598.4439999999995</v>
      </c>
      <c r="AA2997">
        <v>1</v>
      </c>
      <c r="AB2997" s="1">
        <v>3.4499999999999997</v>
      </c>
      <c r="AC2997" s="1">
        <v>2.3000000000000003</v>
      </c>
      <c r="AD2997" s="1">
        <v>2.875</v>
      </c>
      <c r="AE2997" s="1">
        <f>WORKSHEET[[#This Row],[Delay at toll gate in days]] +WORKSHEET[[#This Row],[Delay at workshop in days]] +WORKSHEET[[#This Row],[Delay at border in days]]</f>
        <v>8.625</v>
      </c>
    </row>
    <row r="2998" spans="1:31" x14ac:dyDescent="0.35">
      <c r="A2998" t="s">
        <v>3019</v>
      </c>
      <c r="B2998" t="s">
        <v>10</v>
      </c>
      <c r="C2998" t="s">
        <v>68</v>
      </c>
      <c r="D2998" t="s">
        <v>3615</v>
      </c>
      <c r="E2998" t="s">
        <v>3612</v>
      </c>
      <c r="F2998" t="str">
        <f>WORKSHEET[[#This Row],[Depart From]]&amp;"-"&amp;WORKSHEET[[#This Row],[Arrive To]]</f>
        <v>Mombasa-Victoria</v>
      </c>
      <c r="G2998" s="2">
        <v>44789</v>
      </c>
      <c r="H2998" s="2">
        <v>44814</v>
      </c>
      <c r="I2998" s="2" t="str">
        <f t="shared" si="46"/>
        <v>Delivered</v>
      </c>
      <c r="J2998" s="2" t="str">
        <f>TEXT(WORKSHEET[[#This Row],[Offloading Date]], "mmm")</f>
        <v>Sep</v>
      </c>
      <c r="K2998" s="2" t="str">
        <f>IF(OR(WORKSHEET[[#This Row],[Year]]="", ISBLANK(WORKSHEET[[#This Row],[Year]]), WORKSHEET[[#This Row],[Year]]="null"), "Exclude", "Include")</f>
        <v>Include</v>
      </c>
      <c r="L2998" t="s">
        <v>3624</v>
      </c>
      <c r="M2998" t="s">
        <v>583</v>
      </c>
      <c r="N2998" t="s">
        <v>13</v>
      </c>
      <c r="O2998">
        <v>27.261040000000001</v>
      </c>
      <c r="P2998">
        <v>600</v>
      </c>
      <c r="Q2998" t="s">
        <v>14</v>
      </c>
      <c r="R2998">
        <f>P2998 * _xll.XLOOKUP(Q2998,CALCULATION!$A$15:$A$17, CALCULATION!$B$15:$B$17 )</f>
        <v>600</v>
      </c>
      <c r="S2998" s="5">
        <f>O2998*P2998*_xll.XLOOKUP(Q2998,CALCULATION!$A$15:$A$17, CALCULATION!$B$15:$B$17)</f>
        <v>16356.624000000002</v>
      </c>
      <c r="T2998">
        <v>300</v>
      </c>
      <c r="U2998" t="s">
        <v>14</v>
      </c>
      <c r="V2998">
        <f>T2998 * _xll.XLOOKUP(U2998,CALCULATION!$A$15:$A$17, CALCULATION!$B$15:$B$17 )</f>
        <v>300</v>
      </c>
      <c r="W2998" s="5">
        <f>O2998*T2998*_xll.XLOOKUP(U2998,CALCULATION!$A$15:$A$17, CALCULATION!$B$15:$B$17)</f>
        <v>8178.3120000000008</v>
      </c>
      <c r="X2998" s="5">
        <f>WORKSHEET[[#This Row],[Clients Total Cost]] / WORKSHEET[[#This Row],[Clients Rate per T2 (USD)]]</f>
        <v>27.261040000000001</v>
      </c>
      <c r="Y2998" s="5">
        <f>WORKSHEET[[#This Row],[Clients Rate per T2 (USD)]] - WORKSHEET[[#This Row],[Supplier Rate Per t2 (USD)]]</f>
        <v>300</v>
      </c>
      <c r="Z2998" s="5">
        <f>WORKSHEET[[#This Row],[Profit Per T]] * WORKSHEET[[#This Row],[Weight]]</f>
        <v>8178.3120000000008</v>
      </c>
      <c r="AA2998">
        <v>0</v>
      </c>
      <c r="AB2998" s="1">
        <v>3.75</v>
      </c>
      <c r="AC2998" s="1">
        <v>2.5</v>
      </c>
      <c r="AD2998" s="1">
        <v>3.125</v>
      </c>
      <c r="AE2998" s="1">
        <f>WORKSHEET[[#This Row],[Delay at toll gate in days]] +WORKSHEET[[#This Row],[Delay at workshop in days]] +WORKSHEET[[#This Row],[Delay at border in days]]</f>
        <v>9.375</v>
      </c>
    </row>
    <row r="2999" spans="1:31" x14ac:dyDescent="0.35">
      <c r="A2999" t="s">
        <v>3020</v>
      </c>
      <c r="B2999" t="s">
        <v>10</v>
      </c>
      <c r="C2999" t="s">
        <v>68</v>
      </c>
      <c r="D2999" t="s">
        <v>3611</v>
      </c>
      <c r="E2999" t="s">
        <v>3612</v>
      </c>
      <c r="F2999" t="str">
        <f>WORKSHEET[[#This Row],[Depart From]]&amp;"-"&amp;WORKSHEET[[#This Row],[Arrive To]]</f>
        <v>Mogadishu-Victoria</v>
      </c>
      <c r="G2999" s="2">
        <v>44788</v>
      </c>
      <c r="H2999" s="2">
        <v>44809</v>
      </c>
      <c r="I2999" s="2" t="str">
        <f t="shared" si="46"/>
        <v>Delivered</v>
      </c>
      <c r="J2999" s="2" t="str">
        <f>TEXT(WORKSHEET[[#This Row],[Offloading Date]], "mmm")</f>
        <v>Sep</v>
      </c>
      <c r="K2999" s="2" t="str">
        <f>IF(OR(WORKSHEET[[#This Row],[Year]]="", ISBLANK(WORKSHEET[[#This Row],[Year]]), WORKSHEET[[#This Row],[Year]]="null"), "Exclude", "Include")</f>
        <v>Include</v>
      </c>
      <c r="L2999" t="s">
        <v>3624</v>
      </c>
      <c r="M2999" t="s">
        <v>12</v>
      </c>
      <c r="N2999" t="s">
        <v>13</v>
      </c>
      <c r="O2999">
        <v>24.189699999999998</v>
      </c>
      <c r="P2999">
        <v>600</v>
      </c>
      <c r="Q2999" t="s">
        <v>14</v>
      </c>
      <c r="R2999">
        <f>P2999 * _xll.XLOOKUP(Q2999,CALCULATION!$A$15:$A$17, CALCULATION!$B$15:$B$17 )</f>
        <v>600</v>
      </c>
      <c r="S2999" s="5">
        <f>O2999*P2999*_xll.XLOOKUP(Q2999,CALCULATION!$A$15:$A$17, CALCULATION!$B$15:$B$17)</f>
        <v>14513.82</v>
      </c>
      <c r="T2999">
        <v>300</v>
      </c>
      <c r="U2999" t="s">
        <v>14</v>
      </c>
      <c r="V2999">
        <f>T2999 * _xll.XLOOKUP(U2999,CALCULATION!$A$15:$A$17, CALCULATION!$B$15:$B$17 )</f>
        <v>300</v>
      </c>
      <c r="W2999" s="5">
        <f>O2999*T2999*_xll.XLOOKUP(U2999,CALCULATION!$A$15:$A$17, CALCULATION!$B$15:$B$17)</f>
        <v>7256.91</v>
      </c>
      <c r="X2999" s="5">
        <f>WORKSHEET[[#This Row],[Clients Total Cost]] / WORKSHEET[[#This Row],[Clients Rate per T2 (USD)]]</f>
        <v>24.189699999999998</v>
      </c>
      <c r="Y2999" s="5">
        <f>WORKSHEET[[#This Row],[Clients Rate per T2 (USD)]] - WORKSHEET[[#This Row],[Supplier Rate Per t2 (USD)]]</f>
        <v>300</v>
      </c>
      <c r="Z2999" s="5">
        <f>WORKSHEET[[#This Row],[Profit Per T]] * WORKSHEET[[#This Row],[Weight]]</f>
        <v>7256.91</v>
      </c>
      <c r="AA2999">
        <v>1</v>
      </c>
      <c r="AB2999" s="1">
        <v>3.15</v>
      </c>
      <c r="AC2999" s="1">
        <v>2.1</v>
      </c>
      <c r="AD2999" s="1">
        <v>2.625</v>
      </c>
      <c r="AE2999" s="1">
        <f>WORKSHEET[[#This Row],[Delay at toll gate in days]] +WORKSHEET[[#This Row],[Delay at workshop in days]] +WORKSHEET[[#This Row],[Delay at border in days]]</f>
        <v>7.875</v>
      </c>
    </row>
    <row r="3000" spans="1:31" x14ac:dyDescent="0.35">
      <c r="A3000" t="s">
        <v>3021</v>
      </c>
      <c r="B3000" t="s">
        <v>10</v>
      </c>
      <c r="C3000" t="s">
        <v>68</v>
      </c>
      <c r="D3000" t="s">
        <v>3611</v>
      </c>
      <c r="E3000" t="s">
        <v>3612</v>
      </c>
      <c r="F3000" t="str">
        <f>WORKSHEET[[#This Row],[Depart From]]&amp;"-"&amp;WORKSHEET[[#This Row],[Arrive To]]</f>
        <v>Mogadishu-Victoria</v>
      </c>
      <c r="G3000" s="2">
        <v>44786</v>
      </c>
      <c r="H3000" s="2">
        <v>44806</v>
      </c>
      <c r="I3000" s="2" t="str">
        <f t="shared" si="46"/>
        <v>Delivered</v>
      </c>
      <c r="J3000" s="2" t="str">
        <f>TEXT(WORKSHEET[[#This Row],[Offloading Date]], "mmm")</f>
        <v>Sep</v>
      </c>
      <c r="K3000" s="2" t="str">
        <f>IF(OR(WORKSHEET[[#This Row],[Year]]="", ISBLANK(WORKSHEET[[#This Row],[Year]]), WORKSHEET[[#This Row],[Year]]="null"), "Exclude", "Include")</f>
        <v>Include</v>
      </c>
      <c r="L3000" t="s">
        <v>3624</v>
      </c>
      <c r="M3000" t="s">
        <v>12</v>
      </c>
      <c r="N3000" t="s">
        <v>13</v>
      </c>
      <c r="O3000">
        <v>27.01896</v>
      </c>
      <c r="P3000">
        <v>600</v>
      </c>
      <c r="Q3000" t="s">
        <v>14</v>
      </c>
      <c r="R3000">
        <f>P3000 * _xll.XLOOKUP(Q3000,CALCULATION!$A$15:$A$17, CALCULATION!$B$15:$B$17 )</f>
        <v>600</v>
      </c>
      <c r="S3000" s="5">
        <f>O3000*P3000*_xll.XLOOKUP(Q3000,CALCULATION!$A$15:$A$17, CALCULATION!$B$15:$B$17)</f>
        <v>16211.376</v>
      </c>
      <c r="T3000">
        <v>300</v>
      </c>
      <c r="U3000" t="s">
        <v>14</v>
      </c>
      <c r="V3000">
        <f>T3000 * _xll.XLOOKUP(U3000,CALCULATION!$A$15:$A$17, CALCULATION!$B$15:$B$17 )</f>
        <v>300</v>
      </c>
      <c r="W3000" s="5">
        <f>O3000*T3000*_xll.XLOOKUP(U3000,CALCULATION!$A$15:$A$17, CALCULATION!$B$15:$B$17)</f>
        <v>8105.6880000000001</v>
      </c>
      <c r="X3000" s="5">
        <f>WORKSHEET[[#This Row],[Clients Total Cost]] / WORKSHEET[[#This Row],[Clients Rate per T2 (USD)]]</f>
        <v>27.01896</v>
      </c>
      <c r="Y3000" s="5">
        <f>WORKSHEET[[#This Row],[Clients Rate per T2 (USD)]] - WORKSHEET[[#This Row],[Supplier Rate Per t2 (USD)]]</f>
        <v>300</v>
      </c>
      <c r="Z3000" s="5">
        <f>WORKSHEET[[#This Row],[Profit Per T]] * WORKSHEET[[#This Row],[Weight]]</f>
        <v>8105.6880000000001</v>
      </c>
      <c r="AA3000">
        <v>1</v>
      </c>
      <c r="AB3000" s="1">
        <v>3</v>
      </c>
      <c r="AC3000" s="1">
        <v>2</v>
      </c>
      <c r="AD3000" s="1">
        <v>2.5</v>
      </c>
      <c r="AE3000" s="1">
        <f>WORKSHEET[[#This Row],[Delay at toll gate in days]] +WORKSHEET[[#This Row],[Delay at workshop in days]] +WORKSHEET[[#This Row],[Delay at border in days]]</f>
        <v>7.5</v>
      </c>
    </row>
    <row r="3001" spans="1:31" x14ac:dyDescent="0.35">
      <c r="A3001" t="s">
        <v>3022</v>
      </c>
      <c r="B3001" t="s">
        <v>10</v>
      </c>
      <c r="C3001" t="s">
        <v>68</v>
      </c>
      <c r="D3001" t="s">
        <v>3616</v>
      </c>
      <c r="E3001" t="s">
        <v>3617</v>
      </c>
      <c r="F3001" t="str">
        <f>WORKSHEET[[#This Row],[Depart From]]&amp;"-"&amp;WORKSHEET[[#This Row],[Arrive To]]</f>
        <v>Marrakech-Lagos</v>
      </c>
      <c r="G3001" s="2">
        <v>44799</v>
      </c>
      <c r="H3001" s="2" t="s">
        <v>3631</v>
      </c>
      <c r="I3001" s="2" t="str">
        <f t="shared" si="46"/>
        <v>Failed</v>
      </c>
      <c r="J3001" s="2" t="str">
        <f>TEXT(WORKSHEET[[#This Row],[Offloading Date]], "mmm")</f>
        <v>NULL</v>
      </c>
      <c r="K3001" s="2" t="str">
        <f>IF(OR(WORKSHEET[[#This Row],[Year]]="", ISBLANK(WORKSHEET[[#This Row],[Year]]), WORKSHEET[[#This Row],[Year]]="null"), "Exclude", "Include")</f>
        <v>Exclude</v>
      </c>
      <c r="L3001" t="s">
        <v>3624</v>
      </c>
      <c r="M3001" t="s">
        <v>3624</v>
      </c>
      <c r="N3001" t="s">
        <v>13</v>
      </c>
      <c r="O3001">
        <v>24.915852000000001</v>
      </c>
      <c r="P3001">
        <v>600</v>
      </c>
      <c r="Q3001" t="s">
        <v>14</v>
      </c>
      <c r="R3001">
        <f>P3001 * _xll.XLOOKUP(Q3001,CALCULATION!$A$15:$A$17, CALCULATION!$B$15:$B$17 )</f>
        <v>600</v>
      </c>
      <c r="S3001" s="5">
        <f>O3001*P3001*_xll.XLOOKUP(Q3001,CALCULATION!$A$15:$A$17, CALCULATION!$B$15:$B$17)</f>
        <v>14949.511200000001</v>
      </c>
      <c r="T3001">
        <v>300</v>
      </c>
      <c r="U3001" t="s">
        <v>14</v>
      </c>
      <c r="V3001">
        <f>T3001 * _xll.XLOOKUP(U3001,CALCULATION!$A$15:$A$17, CALCULATION!$B$15:$B$17 )</f>
        <v>300</v>
      </c>
      <c r="W3001" s="5">
        <f>O3001*T3001*_xll.XLOOKUP(U3001,CALCULATION!$A$15:$A$17, CALCULATION!$B$15:$B$17)</f>
        <v>7474.7556000000004</v>
      </c>
      <c r="X3001" s="5">
        <f>WORKSHEET[[#This Row],[Clients Total Cost]] / WORKSHEET[[#This Row],[Clients Rate per T2 (USD)]]</f>
        <v>24.915852000000001</v>
      </c>
      <c r="Y3001" s="5">
        <f>WORKSHEET[[#This Row],[Clients Rate per T2 (USD)]] - WORKSHEET[[#This Row],[Supplier Rate Per t2 (USD)]]</f>
        <v>300</v>
      </c>
      <c r="Z3001" s="5">
        <f>WORKSHEET[[#This Row],[Profit Per T]] * WORKSHEET[[#This Row],[Weight]]</f>
        <v>7474.7556000000004</v>
      </c>
      <c r="AA3001">
        <v>0</v>
      </c>
      <c r="AB3001" s="1">
        <v>0</v>
      </c>
      <c r="AC3001" s="1">
        <v>0</v>
      </c>
      <c r="AD3001">
        <v>0</v>
      </c>
      <c r="AE3001" s="1">
        <f>WORKSHEET[[#This Row],[Delay at toll gate in days]] +WORKSHEET[[#This Row],[Delay at workshop in days]] +WORKSHEET[[#This Row],[Delay at border in days]]</f>
        <v>0</v>
      </c>
    </row>
    <row r="3002" spans="1:31" x14ac:dyDescent="0.35">
      <c r="A3002" t="s">
        <v>3023</v>
      </c>
      <c r="B3002" t="s">
        <v>10</v>
      </c>
      <c r="C3002" t="s">
        <v>68</v>
      </c>
      <c r="D3002" t="s">
        <v>3615</v>
      </c>
      <c r="E3002" t="s">
        <v>3618</v>
      </c>
      <c r="F3002" t="str">
        <f>WORKSHEET[[#This Row],[Depart From]]&amp;"-"&amp;WORKSHEET[[#This Row],[Arrive To]]</f>
        <v>Mombasa-Tripoli</v>
      </c>
      <c r="G3002" s="2">
        <v>44787</v>
      </c>
      <c r="H3002" s="2">
        <v>44811</v>
      </c>
      <c r="I3002" s="2" t="str">
        <f t="shared" si="46"/>
        <v>Delivered</v>
      </c>
      <c r="J3002" s="2" t="str">
        <f>TEXT(WORKSHEET[[#This Row],[Offloading Date]], "mmm")</f>
        <v>Sep</v>
      </c>
      <c r="K3002" s="2" t="str">
        <f>IF(OR(WORKSHEET[[#This Row],[Year]]="", ISBLANK(WORKSHEET[[#This Row],[Year]]), WORKSHEET[[#This Row],[Year]]="null"), "Exclude", "Include")</f>
        <v>Include</v>
      </c>
      <c r="L3002" t="s">
        <v>3624</v>
      </c>
      <c r="M3002" t="s">
        <v>12</v>
      </c>
      <c r="N3002" t="s">
        <v>13</v>
      </c>
      <c r="O3002">
        <v>21.437719999999999</v>
      </c>
      <c r="P3002">
        <v>600</v>
      </c>
      <c r="Q3002" t="s">
        <v>14</v>
      </c>
      <c r="R3002">
        <f>P3002 * _xll.XLOOKUP(Q3002,CALCULATION!$A$15:$A$17, CALCULATION!$B$15:$B$17 )</f>
        <v>600</v>
      </c>
      <c r="S3002" s="5">
        <f>O3002*P3002*_xll.XLOOKUP(Q3002,CALCULATION!$A$15:$A$17, CALCULATION!$B$15:$B$17)</f>
        <v>12862.632</v>
      </c>
      <c r="T3002">
        <v>300</v>
      </c>
      <c r="U3002" t="s">
        <v>14</v>
      </c>
      <c r="V3002">
        <f>T3002 * _xll.XLOOKUP(U3002,CALCULATION!$A$15:$A$17, CALCULATION!$B$15:$B$17 )</f>
        <v>300</v>
      </c>
      <c r="W3002" s="5">
        <f>O3002*T3002*_xll.XLOOKUP(U3002,CALCULATION!$A$15:$A$17, CALCULATION!$B$15:$B$17)</f>
        <v>6431.3159999999998</v>
      </c>
      <c r="X3002" s="5">
        <f>WORKSHEET[[#This Row],[Clients Total Cost]] / WORKSHEET[[#This Row],[Clients Rate per T2 (USD)]]</f>
        <v>21.437719999999999</v>
      </c>
      <c r="Y3002" s="5">
        <f>WORKSHEET[[#This Row],[Clients Rate per T2 (USD)]] - WORKSHEET[[#This Row],[Supplier Rate Per t2 (USD)]]</f>
        <v>300</v>
      </c>
      <c r="Z3002" s="5">
        <f>WORKSHEET[[#This Row],[Profit Per T]] * WORKSHEET[[#This Row],[Weight]]</f>
        <v>6431.3159999999998</v>
      </c>
      <c r="AA3002">
        <v>1</v>
      </c>
      <c r="AB3002" s="1">
        <v>3.5999999999999996</v>
      </c>
      <c r="AC3002" s="1">
        <v>2.4000000000000004</v>
      </c>
      <c r="AD3002" s="1">
        <v>3</v>
      </c>
      <c r="AE3002" s="1">
        <f>WORKSHEET[[#This Row],[Delay at toll gate in days]] +WORKSHEET[[#This Row],[Delay at workshop in days]] +WORKSHEET[[#This Row],[Delay at border in days]]</f>
        <v>9</v>
      </c>
    </row>
    <row r="3003" spans="1:31" x14ac:dyDescent="0.35">
      <c r="A3003" t="s">
        <v>3024</v>
      </c>
      <c r="B3003" t="s">
        <v>10</v>
      </c>
      <c r="C3003" t="s">
        <v>68</v>
      </c>
      <c r="D3003" t="s">
        <v>3615</v>
      </c>
      <c r="E3003" t="s">
        <v>3614</v>
      </c>
      <c r="F3003" t="str">
        <f>WORKSHEET[[#This Row],[Depart From]]&amp;"-"&amp;WORKSHEET[[#This Row],[Arrive To]]</f>
        <v>Mombasa-Alger</v>
      </c>
      <c r="G3003" s="2">
        <v>44793</v>
      </c>
      <c r="H3003" s="2">
        <v>44814</v>
      </c>
      <c r="I3003" s="2" t="str">
        <f t="shared" si="46"/>
        <v>Delivered</v>
      </c>
      <c r="J3003" s="2" t="str">
        <f>TEXT(WORKSHEET[[#This Row],[Offloading Date]], "mmm")</f>
        <v>Sep</v>
      </c>
      <c r="K3003" s="2" t="str">
        <f>IF(OR(WORKSHEET[[#This Row],[Year]]="", ISBLANK(WORKSHEET[[#This Row],[Year]]), WORKSHEET[[#This Row],[Year]]="null"), "Exclude", "Include")</f>
        <v>Include</v>
      </c>
      <c r="L3003" t="s">
        <v>3624</v>
      </c>
      <c r="M3003" t="s">
        <v>3624</v>
      </c>
      <c r="N3003" t="s">
        <v>13</v>
      </c>
      <c r="O3003">
        <v>18.475750000000001</v>
      </c>
      <c r="P3003">
        <v>600</v>
      </c>
      <c r="Q3003" t="s">
        <v>14</v>
      </c>
      <c r="R3003">
        <f>P3003 * _xll.XLOOKUP(Q3003,CALCULATION!$A$15:$A$17, CALCULATION!$B$15:$B$17 )</f>
        <v>600</v>
      </c>
      <c r="S3003" s="5">
        <f>O3003*P3003*_xll.XLOOKUP(Q3003,CALCULATION!$A$15:$A$17, CALCULATION!$B$15:$B$17)</f>
        <v>11085.45</v>
      </c>
      <c r="T3003">
        <v>300</v>
      </c>
      <c r="U3003" t="s">
        <v>14</v>
      </c>
      <c r="V3003">
        <f>T3003 * _xll.XLOOKUP(U3003,CALCULATION!$A$15:$A$17, CALCULATION!$B$15:$B$17 )</f>
        <v>300</v>
      </c>
      <c r="W3003" s="5">
        <f>O3003*T3003*_xll.XLOOKUP(U3003,CALCULATION!$A$15:$A$17, CALCULATION!$B$15:$B$17)</f>
        <v>5542.7250000000004</v>
      </c>
      <c r="X3003" s="5">
        <f>WORKSHEET[[#This Row],[Clients Total Cost]] / WORKSHEET[[#This Row],[Clients Rate per T2 (USD)]]</f>
        <v>18.475750000000001</v>
      </c>
      <c r="Y3003" s="5">
        <f>WORKSHEET[[#This Row],[Clients Rate per T2 (USD)]] - WORKSHEET[[#This Row],[Supplier Rate Per t2 (USD)]]</f>
        <v>300</v>
      </c>
      <c r="Z3003" s="5">
        <f>WORKSHEET[[#This Row],[Profit Per T]] * WORKSHEET[[#This Row],[Weight]]</f>
        <v>5542.7250000000004</v>
      </c>
      <c r="AA3003">
        <v>1</v>
      </c>
      <c r="AB3003" s="1">
        <v>3.15</v>
      </c>
      <c r="AC3003" s="1">
        <v>2.1</v>
      </c>
      <c r="AD3003" s="1">
        <v>2.625</v>
      </c>
      <c r="AE3003" s="1">
        <f>WORKSHEET[[#This Row],[Delay at toll gate in days]] +WORKSHEET[[#This Row],[Delay at workshop in days]] +WORKSHEET[[#This Row],[Delay at border in days]]</f>
        <v>7.875</v>
      </c>
    </row>
    <row r="3004" spans="1:31" x14ac:dyDescent="0.35">
      <c r="A3004" t="s">
        <v>3025</v>
      </c>
      <c r="B3004" t="s">
        <v>10</v>
      </c>
      <c r="C3004" t="s">
        <v>68</v>
      </c>
      <c r="D3004" t="s">
        <v>3619</v>
      </c>
      <c r="E3004" t="s">
        <v>3617</v>
      </c>
      <c r="F3004" t="str">
        <f>WORKSHEET[[#This Row],[Depart From]]&amp;"-"&amp;WORKSHEET[[#This Row],[Arrive To]]</f>
        <v>Addis Ababa-Lagos</v>
      </c>
      <c r="G3004" s="2">
        <v>44791</v>
      </c>
      <c r="H3004" s="2">
        <v>44811</v>
      </c>
      <c r="I3004" s="2" t="str">
        <f t="shared" si="46"/>
        <v>Delivered</v>
      </c>
      <c r="J3004" s="2" t="str">
        <f>TEXT(WORKSHEET[[#This Row],[Offloading Date]], "mmm")</f>
        <v>Sep</v>
      </c>
      <c r="K3004" s="2" t="str">
        <f>IF(OR(WORKSHEET[[#This Row],[Year]]="", ISBLANK(WORKSHEET[[#This Row],[Year]]), WORKSHEET[[#This Row],[Year]]="null"), "Exclude", "Include")</f>
        <v>Include</v>
      </c>
      <c r="L3004" t="s">
        <v>3624</v>
      </c>
      <c r="M3004" t="s">
        <v>12</v>
      </c>
      <c r="N3004" t="s">
        <v>13</v>
      </c>
      <c r="O3004">
        <v>26.867349999999998</v>
      </c>
      <c r="P3004">
        <v>600</v>
      </c>
      <c r="Q3004" t="s">
        <v>14</v>
      </c>
      <c r="R3004">
        <f>P3004 * _xll.XLOOKUP(Q3004,CALCULATION!$A$15:$A$17, CALCULATION!$B$15:$B$17 )</f>
        <v>600</v>
      </c>
      <c r="S3004" s="5">
        <f>O3004*P3004*_xll.XLOOKUP(Q3004,CALCULATION!$A$15:$A$17, CALCULATION!$B$15:$B$17)</f>
        <v>16120.41</v>
      </c>
      <c r="T3004">
        <v>300</v>
      </c>
      <c r="U3004" t="s">
        <v>14</v>
      </c>
      <c r="V3004">
        <f>T3004 * _xll.XLOOKUP(U3004,CALCULATION!$A$15:$A$17, CALCULATION!$B$15:$B$17 )</f>
        <v>300</v>
      </c>
      <c r="W3004" s="5">
        <f>O3004*T3004*_xll.XLOOKUP(U3004,CALCULATION!$A$15:$A$17, CALCULATION!$B$15:$B$17)</f>
        <v>8060.2049999999999</v>
      </c>
      <c r="X3004" s="5">
        <f>WORKSHEET[[#This Row],[Clients Total Cost]] / WORKSHEET[[#This Row],[Clients Rate per T2 (USD)]]</f>
        <v>26.867349999999998</v>
      </c>
      <c r="Y3004" s="5">
        <f>WORKSHEET[[#This Row],[Clients Rate per T2 (USD)]] - WORKSHEET[[#This Row],[Supplier Rate Per t2 (USD)]]</f>
        <v>300</v>
      </c>
      <c r="Z3004" s="5">
        <f>WORKSHEET[[#This Row],[Profit Per T]] * WORKSHEET[[#This Row],[Weight]]</f>
        <v>8060.2049999999999</v>
      </c>
      <c r="AA3004">
        <v>1</v>
      </c>
      <c r="AB3004" s="1">
        <v>3</v>
      </c>
      <c r="AC3004" s="1">
        <v>2</v>
      </c>
      <c r="AD3004" s="1">
        <v>2.5</v>
      </c>
      <c r="AE3004" s="1">
        <f>WORKSHEET[[#This Row],[Delay at toll gate in days]] +WORKSHEET[[#This Row],[Delay at workshop in days]] +WORKSHEET[[#This Row],[Delay at border in days]]</f>
        <v>7.5</v>
      </c>
    </row>
    <row r="3005" spans="1:31" x14ac:dyDescent="0.35">
      <c r="A3005" t="s">
        <v>3026</v>
      </c>
      <c r="B3005" t="s">
        <v>10</v>
      </c>
      <c r="C3005" t="s">
        <v>68</v>
      </c>
      <c r="D3005" t="s">
        <v>3620</v>
      </c>
      <c r="E3005" t="s">
        <v>3614</v>
      </c>
      <c r="F3005" t="str">
        <f>WORKSHEET[[#This Row],[Depart From]]&amp;"-"&amp;WORKSHEET[[#This Row],[Arrive To]]</f>
        <v>Zanzibar-Alger</v>
      </c>
      <c r="G3005" s="2">
        <v>44789</v>
      </c>
      <c r="H3005" s="2">
        <v>44813</v>
      </c>
      <c r="I3005" s="2" t="str">
        <f t="shared" si="46"/>
        <v>Delivered</v>
      </c>
      <c r="J3005" s="2" t="str">
        <f>TEXT(WORKSHEET[[#This Row],[Offloading Date]], "mmm")</f>
        <v>Sep</v>
      </c>
      <c r="K3005" s="2" t="str">
        <f>IF(OR(WORKSHEET[[#This Row],[Year]]="", ISBLANK(WORKSHEET[[#This Row],[Year]]), WORKSHEET[[#This Row],[Year]]="null"), "Exclude", "Include")</f>
        <v>Include</v>
      </c>
      <c r="L3005" t="s">
        <v>3624</v>
      </c>
      <c r="M3005" t="s">
        <v>583</v>
      </c>
      <c r="N3005" t="s">
        <v>13</v>
      </c>
      <c r="O3005">
        <v>27.988099999999999</v>
      </c>
      <c r="P3005">
        <v>600</v>
      </c>
      <c r="Q3005" t="s">
        <v>14</v>
      </c>
      <c r="R3005">
        <f>P3005 * _xll.XLOOKUP(Q3005,CALCULATION!$A$15:$A$17, CALCULATION!$B$15:$B$17 )</f>
        <v>600</v>
      </c>
      <c r="S3005" s="5">
        <f>O3005*P3005*_xll.XLOOKUP(Q3005,CALCULATION!$A$15:$A$17, CALCULATION!$B$15:$B$17)</f>
        <v>16792.86</v>
      </c>
      <c r="T3005">
        <v>300</v>
      </c>
      <c r="U3005" t="s">
        <v>14</v>
      </c>
      <c r="V3005">
        <f>T3005 * _xll.XLOOKUP(U3005,CALCULATION!$A$15:$A$17, CALCULATION!$B$15:$B$17 )</f>
        <v>300</v>
      </c>
      <c r="W3005" s="5">
        <f>O3005*T3005*_xll.XLOOKUP(U3005,CALCULATION!$A$15:$A$17, CALCULATION!$B$15:$B$17)</f>
        <v>8396.43</v>
      </c>
      <c r="X3005" s="5">
        <f>WORKSHEET[[#This Row],[Clients Total Cost]] / WORKSHEET[[#This Row],[Clients Rate per T2 (USD)]]</f>
        <v>27.988099999999999</v>
      </c>
      <c r="Y3005" s="5">
        <f>WORKSHEET[[#This Row],[Clients Rate per T2 (USD)]] - WORKSHEET[[#This Row],[Supplier Rate Per t2 (USD)]]</f>
        <v>300</v>
      </c>
      <c r="Z3005" s="5">
        <f>WORKSHEET[[#This Row],[Profit Per T]] * WORKSHEET[[#This Row],[Weight]]</f>
        <v>8396.43</v>
      </c>
      <c r="AA3005">
        <v>0</v>
      </c>
      <c r="AB3005" s="1">
        <v>3.5999999999999996</v>
      </c>
      <c r="AC3005" s="1">
        <v>2.4000000000000004</v>
      </c>
      <c r="AD3005" s="1">
        <v>3</v>
      </c>
      <c r="AE3005" s="1">
        <f>WORKSHEET[[#This Row],[Delay at toll gate in days]] +WORKSHEET[[#This Row],[Delay at workshop in days]] +WORKSHEET[[#This Row],[Delay at border in days]]</f>
        <v>9</v>
      </c>
    </row>
    <row r="3006" spans="1:31" x14ac:dyDescent="0.35">
      <c r="A3006" t="s">
        <v>3027</v>
      </c>
      <c r="B3006" t="s">
        <v>10</v>
      </c>
      <c r="C3006" t="s">
        <v>68</v>
      </c>
      <c r="D3006" t="s">
        <v>3620</v>
      </c>
      <c r="E3006" t="s">
        <v>3614</v>
      </c>
      <c r="F3006" t="str">
        <f>WORKSHEET[[#This Row],[Depart From]]&amp;"-"&amp;WORKSHEET[[#This Row],[Arrive To]]</f>
        <v>Zanzibar-Alger</v>
      </c>
      <c r="G3006" s="2">
        <v>44792</v>
      </c>
      <c r="H3006" s="2">
        <v>44817</v>
      </c>
      <c r="I3006" s="2" t="str">
        <f t="shared" si="46"/>
        <v>Delivered</v>
      </c>
      <c r="J3006" s="2" t="str">
        <f>TEXT(WORKSHEET[[#This Row],[Offloading Date]], "mmm")</f>
        <v>Sep</v>
      </c>
      <c r="K3006" s="2" t="str">
        <f>IF(OR(WORKSHEET[[#This Row],[Year]]="", ISBLANK(WORKSHEET[[#This Row],[Year]]), WORKSHEET[[#This Row],[Year]]="null"), "Exclude", "Include")</f>
        <v>Include</v>
      </c>
      <c r="L3006" t="s">
        <v>3624</v>
      </c>
      <c r="M3006" t="s">
        <v>3624</v>
      </c>
      <c r="N3006" t="s">
        <v>13</v>
      </c>
      <c r="O3006">
        <v>28.480560000000001</v>
      </c>
      <c r="P3006">
        <v>600</v>
      </c>
      <c r="Q3006" t="s">
        <v>14</v>
      </c>
      <c r="R3006">
        <f>P3006 * _xll.XLOOKUP(Q3006,CALCULATION!$A$15:$A$17, CALCULATION!$B$15:$B$17 )</f>
        <v>600</v>
      </c>
      <c r="S3006" s="5">
        <f>O3006*P3006*_xll.XLOOKUP(Q3006,CALCULATION!$A$15:$A$17, CALCULATION!$B$15:$B$17)</f>
        <v>17088.335999999999</v>
      </c>
      <c r="T3006">
        <v>300</v>
      </c>
      <c r="U3006" t="s">
        <v>14</v>
      </c>
      <c r="V3006">
        <f>T3006 * _xll.XLOOKUP(U3006,CALCULATION!$A$15:$A$17, CALCULATION!$B$15:$B$17 )</f>
        <v>300</v>
      </c>
      <c r="W3006" s="5">
        <f>O3006*T3006*_xll.XLOOKUP(U3006,CALCULATION!$A$15:$A$17, CALCULATION!$B$15:$B$17)</f>
        <v>8544.1679999999997</v>
      </c>
      <c r="X3006" s="5">
        <f>WORKSHEET[[#This Row],[Clients Total Cost]] / WORKSHEET[[#This Row],[Clients Rate per T2 (USD)]]</f>
        <v>28.480560000000001</v>
      </c>
      <c r="Y3006" s="5">
        <f>WORKSHEET[[#This Row],[Clients Rate per T2 (USD)]] - WORKSHEET[[#This Row],[Supplier Rate Per t2 (USD)]]</f>
        <v>300</v>
      </c>
      <c r="Z3006" s="5">
        <f>WORKSHEET[[#This Row],[Profit Per T]] * WORKSHEET[[#This Row],[Weight]]</f>
        <v>8544.1679999999997</v>
      </c>
      <c r="AA3006">
        <v>1</v>
      </c>
      <c r="AB3006" s="1">
        <v>3.75</v>
      </c>
      <c r="AC3006" s="1">
        <v>2.5</v>
      </c>
      <c r="AD3006" s="1">
        <v>3.125</v>
      </c>
      <c r="AE3006" s="1">
        <f>WORKSHEET[[#This Row],[Delay at toll gate in days]] +WORKSHEET[[#This Row],[Delay at workshop in days]] +WORKSHEET[[#This Row],[Delay at border in days]]</f>
        <v>9.375</v>
      </c>
    </row>
    <row r="3007" spans="1:31" x14ac:dyDescent="0.35">
      <c r="A3007" t="s">
        <v>3028</v>
      </c>
      <c r="B3007" t="s">
        <v>10</v>
      </c>
      <c r="C3007" t="s">
        <v>68</v>
      </c>
      <c r="D3007" t="s">
        <v>3611</v>
      </c>
      <c r="E3007" t="s">
        <v>3613</v>
      </c>
      <c r="F3007" t="str">
        <f>WORKSHEET[[#This Row],[Depart From]]&amp;"-"&amp;WORKSHEET[[#This Row],[Arrive To]]</f>
        <v>Mogadishu-Sanaa</v>
      </c>
      <c r="G3007" s="2">
        <v>44791</v>
      </c>
      <c r="H3007" s="2">
        <v>44813</v>
      </c>
      <c r="I3007" s="2" t="str">
        <f t="shared" si="46"/>
        <v>Delivered</v>
      </c>
      <c r="J3007" s="2" t="str">
        <f>TEXT(WORKSHEET[[#This Row],[Offloading Date]], "mmm")</f>
        <v>Sep</v>
      </c>
      <c r="K3007" s="2" t="str">
        <f>IF(OR(WORKSHEET[[#This Row],[Year]]="", ISBLANK(WORKSHEET[[#This Row],[Year]]), WORKSHEET[[#This Row],[Year]]="null"), "Exclude", "Include")</f>
        <v>Include</v>
      </c>
      <c r="L3007" t="s">
        <v>3624</v>
      </c>
      <c r="M3007" t="s">
        <v>583</v>
      </c>
      <c r="N3007" t="s">
        <v>13</v>
      </c>
      <c r="O3007">
        <v>17.06146</v>
      </c>
      <c r="P3007">
        <v>600</v>
      </c>
      <c r="Q3007" t="s">
        <v>14</v>
      </c>
      <c r="R3007">
        <f>P3007 * _xll.XLOOKUP(Q3007,CALCULATION!$A$15:$A$17, CALCULATION!$B$15:$B$17 )</f>
        <v>600</v>
      </c>
      <c r="S3007" s="5">
        <f>O3007*P3007*_xll.XLOOKUP(Q3007,CALCULATION!$A$15:$A$17, CALCULATION!$B$15:$B$17)</f>
        <v>10236.876</v>
      </c>
      <c r="T3007">
        <v>300</v>
      </c>
      <c r="U3007" t="s">
        <v>14</v>
      </c>
      <c r="V3007">
        <f>T3007 * _xll.XLOOKUP(U3007,CALCULATION!$A$15:$A$17, CALCULATION!$B$15:$B$17 )</f>
        <v>300</v>
      </c>
      <c r="W3007" s="5">
        <f>O3007*T3007*_xll.XLOOKUP(U3007,CALCULATION!$A$15:$A$17, CALCULATION!$B$15:$B$17)</f>
        <v>5118.4380000000001</v>
      </c>
      <c r="X3007" s="5">
        <f>WORKSHEET[[#This Row],[Clients Total Cost]] / WORKSHEET[[#This Row],[Clients Rate per T2 (USD)]]</f>
        <v>17.06146</v>
      </c>
      <c r="Y3007" s="5">
        <f>WORKSHEET[[#This Row],[Clients Rate per T2 (USD)]] - WORKSHEET[[#This Row],[Supplier Rate Per t2 (USD)]]</f>
        <v>300</v>
      </c>
      <c r="Z3007" s="5">
        <f>WORKSHEET[[#This Row],[Profit Per T]] * WORKSHEET[[#This Row],[Weight]]</f>
        <v>5118.4380000000001</v>
      </c>
      <c r="AA3007">
        <v>1</v>
      </c>
      <c r="AB3007" s="1">
        <v>3.3</v>
      </c>
      <c r="AC3007" s="1">
        <v>2.2000000000000002</v>
      </c>
      <c r="AD3007" s="1">
        <v>2.75</v>
      </c>
      <c r="AE3007" s="1">
        <f>WORKSHEET[[#This Row],[Delay at toll gate in days]] +WORKSHEET[[#This Row],[Delay at workshop in days]] +WORKSHEET[[#This Row],[Delay at border in days]]</f>
        <v>8.25</v>
      </c>
    </row>
    <row r="3008" spans="1:31" x14ac:dyDescent="0.35">
      <c r="A3008" t="s">
        <v>3029</v>
      </c>
      <c r="B3008" t="s">
        <v>10</v>
      </c>
      <c r="C3008" t="s">
        <v>68</v>
      </c>
      <c r="D3008" t="s">
        <v>3620</v>
      </c>
      <c r="E3008" t="s">
        <v>3617</v>
      </c>
      <c r="F3008" t="str">
        <f>WORKSHEET[[#This Row],[Depart From]]&amp;"-"&amp;WORKSHEET[[#This Row],[Arrive To]]</f>
        <v>Zanzibar-Lagos</v>
      </c>
      <c r="G3008" s="2">
        <v>44800</v>
      </c>
      <c r="H3008" s="2" t="s">
        <v>3631</v>
      </c>
      <c r="I3008" s="2" t="str">
        <f t="shared" si="46"/>
        <v>Failed</v>
      </c>
      <c r="J3008" s="2" t="str">
        <f>TEXT(WORKSHEET[[#This Row],[Offloading Date]], "mmm")</f>
        <v>NULL</v>
      </c>
      <c r="K3008" s="2" t="str">
        <f>IF(OR(WORKSHEET[[#This Row],[Year]]="", ISBLANK(WORKSHEET[[#This Row],[Year]]), WORKSHEET[[#This Row],[Year]]="null"), "Exclude", "Include")</f>
        <v>Exclude</v>
      </c>
      <c r="L3008" t="s">
        <v>3624</v>
      </c>
      <c r="M3008" t="s">
        <v>3624</v>
      </c>
      <c r="N3008" t="s">
        <v>13</v>
      </c>
      <c r="O3008">
        <v>23.138020000000001</v>
      </c>
      <c r="P3008">
        <v>600</v>
      </c>
      <c r="Q3008" t="s">
        <v>14</v>
      </c>
      <c r="R3008">
        <f>P3008 * _xll.XLOOKUP(Q3008,CALCULATION!$A$15:$A$17, CALCULATION!$B$15:$B$17 )</f>
        <v>600</v>
      </c>
      <c r="S3008" s="5">
        <f>O3008*P3008*_xll.XLOOKUP(Q3008,CALCULATION!$A$15:$A$17, CALCULATION!$B$15:$B$17)</f>
        <v>13882.812</v>
      </c>
      <c r="T3008">
        <v>300</v>
      </c>
      <c r="U3008" t="s">
        <v>14</v>
      </c>
      <c r="V3008">
        <f>T3008 * _xll.XLOOKUP(U3008,CALCULATION!$A$15:$A$17, CALCULATION!$B$15:$B$17 )</f>
        <v>300</v>
      </c>
      <c r="W3008" s="5">
        <f>O3008*T3008*_xll.XLOOKUP(U3008,CALCULATION!$A$15:$A$17, CALCULATION!$B$15:$B$17)</f>
        <v>6941.4059999999999</v>
      </c>
      <c r="X3008" s="5">
        <f>WORKSHEET[[#This Row],[Clients Total Cost]] / WORKSHEET[[#This Row],[Clients Rate per T2 (USD)]]</f>
        <v>23.138020000000001</v>
      </c>
      <c r="Y3008" s="5">
        <f>WORKSHEET[[#This Row],[Clients Rate per T2 (USD)]] - WORKSHEET[[#This Row],[Supplier Rate Per t2 (USD)]]</f>
        <v>300</v>
      </c>
      <c r="Z3008" s="5">
        <f>WORKSHEET[[#This Row],[Profit Per T]] * WORKSHEET[[#This Row],[Weight]]</f>
        <v>6941.4059999999999</v>
      </c>
      <c r="AA3008">
        <v>0</v>
      </c>
      <c r="AB3008" s="1">
        <v>0</v>
      </c>
      <c r="AC3008" s="1">
        <v>0</v>
      </c>
      <c r="AD3008">
        <v>0</v>
      </c>
      <c r="AE3008" s="1">
        <f>WORKSHEET[[#This Row],[Delay at toll gate in days]] +WORKSHEET[[#This Row],[Delay at workshop in days]] +WORKSHEET[[#This Row],[Delay at border in days]]</f>
        <v>0</v>
      </c>
    </row>
    <row r="3009" spans="1:31" x14ac:dyDescent="0.35">
      <c r="A3009" t="s">
        <v>3030</v>
      </c>
      <c r="B3009" t="s">
        <v>10</v>
      </c>
      <c r="C3009" t="s">
        <v>68</v>
      </c>
      <c r="D3009" t="s">
        <v>3615</v>
      </c>
      <c r="E3009" t="s">
        <v>3612</v>
      </c>
      <c r="F3009" t="str">
        <f>WORKSHEET[[#This Row],[Depart From]]&amp;"-"&amp;WORKSHEET[[#This Row],[Arrive To]]</f>
        <v>Mombasa-Victoria</v>
      </c>
      <c r="G3009" s="2">
        <v>44801</v>
      </c>
      <c r="H3009" s="2" t="s">
        <v>3631</v>
      </c>
      <c r="I3009" s="2" t="str">
        <f t="shared" si="46"/>
        <v>Failed</v>
      </c>
      <c r="J3009" s="2" t="str">
        <f>TEXT(WORKSHEET[[#This Row],[Offloading Date]], "mmm")</f>
        <v>NULL</v>
      </c>
      <c r="K3009" s="2" t="str">
        <f>IF(OR(WORKSHEET[[#This Row],[Year]]="", ISBLANK(WORKSHEET[[#This Row],[Year]]), WORKSHEET[[#This Row],[Year]]="null"), "Exclude", "Include")</f>
        <v>Exclude</v>
      </c>
      <c r="L3009" t="s">
        <v>3624</v>
      </c>
      <c r="M3009" t="s">
        <v>3624</v>
      </c>
      <c r="N3009" t="s">
        <v>13</v>
      </c>
      <c r="O3009">
        <v>23.282070000000001</v>
      </c>
      <c r="P3009">
        <v>600</v>
      </c>
      <c r="Q3009" t="s">
        <v>14</v>
      </c>
      <c r="R3009">
        <f>P3009 * _xll.XLOOKUP(Q3009,CALCULATION!$A$15:$A$17, CALCULATION!$B$15:$B$17 )</f>
        <v>600</v>
      </c>
      <c r="S3009" s="5">
        <f>O3009*P3009*_xll.XLOOKUP(Q3009,CALCULATION!$A$15:$A$17, CALCULATION!$B$15:$B$17)</f>
        <v>13969.242</v>
      </c>
      <c r="T3009">
        <v>300</v>
      </c>
      <c r="U3009" t="s">
        <v>14</v>
      </c>
      <c r="V3009">
        <f>T3009 * _xll.XLOOKUP(U3009,CALCULATION!$A$15:$A$17, CALCULATION!$B$15:$B$17 )</f>
        <v>300</v>
      </c>
      <c r="W3009" s="5">
        <f>O3009*T3009*_xll.XLOOKUP(U3009,CALCULATION!$A$15:$A$17, CALCULATION!$B$15:$B$17)</f>
        <v>6984.6210000000001</v>
      </c>
      <c r="X3009" s="5">
        <f>WORKSHEET[[#This Row],[Clients Total Cost]] / WORKSHEET[[#This Row],[Clients Rate per T2 (USD)]]</f>
        <v>23.282070000000001</v>
      </c>
      <c r="Y3009" s="5">
        <f>WORKSHEET[[#This Row],[Clients Rate per T2 (USD)]] - WORKSHEET[[#This Row],[Supplier Rate Per t2 (USD)]]</f>
        <v>300</v>
      </c>
      <c r="Z3009" s="5">
        <f>WORKSHEET[[#This Row],[Profit Per T]] * WORKSHEET[[#This Row],[Weight]]</f>
        <v>6984.6210000000001</v>
      </c>
      <c r="AA3009">
        <v>0</v>
      </c>
      <c r="AB3009" s="1">
        <v>0</v>
      </c>
      <c r="AC3009" s="1">
        <v>0</v>
      </c>
      <c r="AD3009">
        <v>0</v>
      </c>
      <c r="AE3009" s="1">
        <f>WORKSHEET[[#This Row],[Delay at toll gate in days]] +WORKSHEET[[#This Row],[Delay at workshop in days]] +WORKSHEET[[#This Row],[Delay at border in days]]</f>
        <v>0</v>
      </c>
    </row>
    <row r="3010" spans="1:31" x14ac:dyDescent="0.35">
      <c r="A3010" t="s">
        <v>3031</v>
      </c>
      <c r="B3010" t="s">
        <v>10</v>
      </c>
      <c r="C3010" t="s">
        <v>68</v>
      </c>
      <c r="D3010" t="s">
        <v>3616</v>
      </c>
      <c r="E3010" t="s">
        <v>3614</v>
      </c>
      <c r="F3010" t="str">
        <f>WORKSHEET[[#This Row],[Depart From]]&amp;"-"&amp;WORKSHEET[[#This Row],[Arrive To]]</f>
        <v>Marrakech-Alger</v>
      </c>
      <c r="G3010" s="2">
        <v>44788</v>
      </c>
      <c r="H3010" s="2">
        <v>44812</v>
      </c>
      <c r="I3010" s="2" t="str">
        <f t="shared" ref="I3010:I3073" si="47">IF(OR(H3010="", H3010="NULL"), "Failed","Delivered")</f>
        <v>Delivered</v>
      </c>
      <c r="J3010" s="2" t="str">
        <f>TEXT(WORKSHEET[[#This Row],[Offloading Date]], "mmm")</f>
        <v>Sep</v>
      </c>
      <c r="K3010" s="2" t="str">
        <f>IF(OR(WORKSHEET[[#This Row],[Year]]="", ISBLANK(WORKSHEET[[#This Row],[Year]]), WORKSHEET[[#This Row],[Year]]="null"), "Exclude", "Include")</f>
        <v>Include</v>
      </c>
      <c r="L3010" t="s">
        <v>3624</v>
      </c>
      <c r="M3010" t="s">
        <v>583</v>
      </c>
      <c r="N3010" t="s">
        <v>13</v>
      </c>
      <c r="O3010">
        <v>21.580500000000001</v>
      </c>
      <c r="P3010">
        <v>600</v>
      </c>
      <c r="Q3010" t="s">
        <v>14</v>
      </c>
      <c r="R3010">
        <f>P3010 * _xll.XLOOKUP(Q3010,CALCULATION!$A$15:$A$17, CALCULATION!$B$15:$B$17 )</f>
        <v>600</v>
      </c>
      <c r="S3010" s="5">
        <f>O3010*P3010*_xll.XLOOKUP(Q3010,CALCULATION!$A$15:$A$17, CALCULATION!$B$15:$B$17)</f>
        <v>12948.300000000001</v>
      </c>
      <c r="T3010">
        <v>300</v>
      </c>
      <c r="U3010" t="s">
        <v>14</v>
      </c>
      <c r="V3010">
        <f>T3010 * _xll.XLOOKUP(U3010,CALCULATION!$A$15:$A$17, CALCULATION!$B$15:$B$17 )</f>
        <v>300</v>
      </c>
      <c r="W3010" s="5">
        <f>O3010*T3010*_xll.XLOOKUP(U3010,CALCULATION!$A$15:$A$17, CALCULATION!$B$15:$B$17)</f>
        <v>6474.1500000000005</v>
      </c>
      <c r="X3010" s="5">
        <f>WORKSHEET[[#This Row],[Clients Total Cost]] / WORKSHEET[[#This Row],[Clients Rate per T2 (USD)]]</f>
        <v>21.580500000000001</v>
      </c>
      <c r="Y3010" s="5">
        <f>WORKSHEET[[#This Row],[Clients Rate per T2 (USD)]] - WORKSHEET[[#This Row],[Supplier Rate Per t2 (USD)]]</f>
        <v>300</v>
      </c>
      <c r="Z3010" s="5">
        <f>WORKSHEET[[#This Row],[Profit Per T]] * WORKSHEET[[#This Row],[Weight]]</f>
        <v>6474.1500000000005</v>
      </c>
      <c r="AA3010">
        <v>0</v>
      </c>
      <c r="AB3010" s="1">
        <v>3.5999999999999996</v>
      </c>
      <c r="AC3010" s="1">
        <v>2.4000000000000004</v>
      </c>
      <c r="AD3010" s="1">
        <v>3</v>
      </c>
      <c r="AE3010" s="1">
        <f>WORKSHEET[[#This Row],[Delay at toll gate in days]] +WORKSHEET[[#This Row],[Delay at workshop in days]] +WORKSHEET[[#This Row],[Delay at border in days]]</f>
        <v>9</v>
      </c>
    </row>
    <row r="3011" spans="1:31" x14ac:dyDescent="0.35">
      <c r="A3011" t="s">
        <v>3032</v>
      </c>
      <c r="B3011" t="s">
        <v>10</v>
      </c>
      <c r="C3011" t="s">
        <v>68</v>
      </c>
      <c r="D3011" t="s">
        <v>3619</v>
      </c>
      <c r="E3011" t="s">
        <v>3612</v>
      </c>
      <c r="F3011" t="str">
        <f>WORKSHEET[[#This Row],[Depart From]]&amp;"-"&amp;WORKSHEET[[#This Row],[Arrive To]]</f>
        <v>Addis Ababa-Victoria</v>
      </c>
      <c r="G3011" s="2">
        <v>44803</v>
      </c>
      <c r="H3011" s="2" t="s">
        <v>3631</v>
      </c>
      <c r="I3011" s="2" t="str">
        <f t="shared" si="47"/>
        <v>Failed</v>
      </c>
      <c r="J3011" s="2" t="str">
        <f>TEXT(WORKSHEET[[#This Row],[Offloading Date]], "mmm")</f>
        <v>NULL</v>
      </c>
      <c r="K3011" s="2" t="str">
        <f>IF(OR(WORKSHEET[[#This Row],[Year]]="", ISBLANK(WORKSHEET[[#This Row],[Year]]), WORKSHEET[[#This Row],[Year]]="null"), "Exclude", "Include")</f>
        <v>Exclude</v>
      </c>
      <c r="L3011" t="s">
        <v>3624</v>
      </c>
      <c r="M3011" t="s">
        <v>3624</v>
      </c>
      <c r="N3011" t="s">
        <v>13</v>
      </c>
      <c r="O3011">
        <v>23.449470000000002</v>
      </c>
      <c r="P3011">
        <v>600</v>
      </c>
      <c r="Q3011" t="s">
        <v>14</v>
      </c>
      <c r="R3011">
        <f>P3011 * _xll.XLOOKUP(Q3011,CALCULATION!$A$15:$A$17, CALCULATION!$B$15:$B$17 )</f>
        <v>600</v>
      </c>
      <c r="S3011" s="5">
        <f>O3011*P3011*_xll.XLOOKUP(Q3011,CALCULATION!$A$15:$A$17, CALCULATION!$B$15:$B$17)</f>
        <v>14069.682000000001</v>
      </c>
      <c r="T3011">
        <v>300</v>
      </c>
      <c r="U3011" t="s">
        <v>14</v>
      </c>
      <c r="V3011">
        <f>T3011 * _xll.XLOOKUP(U3011,CALCULATION!$A$15:$A$17, CALCULATION!$B$15:$B$17 )</f>
        <v>300</v>
      </c>
      <c r="W3011" s="5">
        <f>O3011*T3011*_xll.XLOOKUP(U3011,CALCULATION!$A$15:$A$17, CALCULATION!$B$15:$B$17)</f>
        <v>7034.8410000000003</v>
      </c>
      <c r="X3011" s="5">
        <f>WORKSHEET[[#This Row],[Clients Total Cost]] / WORKSHEET[[#This Row],[Clients Rate per T2 (USD)]]</f>
        <v>23.449470000000002</v>
      </c>
      <c r="Y3011" s="5">
        <f>WORKSHEET[[#This Row],[Clients Rate per T2 (USD)]] - WORKSHEET[[#This Row],[Supplier Rate Per t2 (USD)]]</f>
        <v>300</v>
      </c>
      <c r="Z3011" s="5">
        <f>WORKSHEET[[#This Row],[Profit Per T]] * WORKSHEET[[#This Row],[Weight]]</f>
        <v>7034.8410000000003</v>
      </c>
      <c r="AA3011">
        <v>0</v>
      </c>
      <c r="AB3011" s="1">
        <v>0</v>
      </c>
      <c r="AC3011" s="1">
        <v>0</v>
      </c>
      <c r="AD3011">
        <v>0</v>
      </c>
      <c r="AE3011" s="1">
        <f>WORKSHEET[[#This Row],[Delay at toll gate in days]] +WORKSHEET[[#This Row],[Delay at workshop in days]] +WORKSHEET[[#This Row],[Delay at border in days]]</f>
        <v>0</v>
      </c>
    </row>
    <row r="3012" spans="1:31" x14ac:dyDescent="0.35">
      <c r="A3012" t="s">
        <v>3033</v>
      </c>
      <c r="B3012" t="s">
        <v>10</v>
      </c>
      <c r="C3012" t="s">
        <v>68</v>
      </c>
      <c r="D3012" t="s">
        <v>3616</v>
      </c>
      <c r="E3012" t="s">
        <v>3613</v>
      </c>
      <c r="F3012" t="str">
        <f>WORKSHEET[[#This Row],[Depart From]]&amp;"-"&amp;WORKSHEET[[#This Row],[Arrive To]]</f>
        <v>Marrakech-Sanaa</v>
      </c>
      <c r="G3012" s="2">
        <v>44805</v>
      </c>
      <c r="H3012" s="2" t="s">
        <v>3631</v>
      </c>
      <c r="I3012" s="2" t="str">
        <f t="shared" si="47"/>
        <v>Failed</v>
      </c>
      <c r="J3012" s="2" t="str">
        <f>TEXT(WORKSHEET[[#This Row],[Offloading Date]], "mmm")</f>
        <v>NULL</v>
      </c>
      <c r="K3012" s="2" t="str">
        <f>IF(OR(WORKSHEET[[#This Row],[Year]]="", ISBLANK(WORKSHEET[[#This Row],[Year]]), WORKSHEET[[#This Row],[Year]]="null"), "Exclude", "Include")</f>
        <v>Exclude</v>
      </c>
      <c r="L3012" t="s">
        <v>3624</v>
      </c>
      <c r="M3012" t="s">
        <v>3624</v>
      </c>
      <c r="N3012" t="s">
        <v>13</v>
      </c>
      <c r="O3012">
        <v>27.191109999999998</v>
      </c>
      <c r="P3012">
        <v>600</v>
      </c>
      <c r="Q3012" t="s">
        <v>14</v>
      </c>
      <c r="R3012">
        <f>P3012 * _xll.XLOOKUP(Q3012,CALCULATION!$A$15:$A$17, CALCULATION!$B$15:$B$17 )</f>
        <v>600</v>
      </c>
      <c r="S3012" s="5">
        <f>O3012*P3012*_xll.XLOOKUP(Q3012,CALCULATION!$A$15:$A$17, CALCULATION!$B$15:$B$17)</f>
        <v>16314.665999999999</v>
      </c>
      <c r="T3012">
        <v>300</v>
      </c>
      <c r="U3012" t="s">
        <v>14</v>
      </c>
      <c r="V3012">
        <f>T3012 * _xll.XLOOKUP(U3012,CALCULATION!$A$15:$A$17, CALCULATION!$B$15:$B$17 )</f>
        <v>300</v>
      </c>
      <c r="W3012" s="5">
        <f>O3012*T3012*_xll.XLOOKUP(U3012,CALCULATION!$A$15:$A$17, CALCULATION!$B$15:$B$17)</f>
        <v>8157.3329999999996</v>
      </c>
      <c r="X3012" s="5">
        <f>WORKSHEET[[#This Row],[Clients Total Cost]] / WORKSHEET[[#This Row],[Clients Rate per T2 (USD)]]</f>
        <v>27.191109999999998</v>
      </c>
      <c r="Y3012" s="5">
        <f>WORKSHEET[[#This Row],[Clients Rate per T2 (USD)]] - WORKSHEET[[#This Row],[Supplier Rate Per t2 (USD)]]</f>
        <v>300</v>
      </c>
      <c r="Z3012" s="5">
        <f>WORKSHEET[[#This Row],[Profit Per T]] * WORKSHEET[[#This Row],[Weight]]</f>
        <v>8157.3329999999996</v>
      </c>
      <c r="AA3012">
        <v>0</v>
      </c>
      <c r="AB3012" s="1">
        <v>0</v>
      </c>
      <c r="AC3012" s="1">
        <v>0</v>
      </c>
      <c r="AD3012">
        <v>0</v>
      </c>
      <c r="AE3012" s="1">
        <f>WORKSHEET[[#This Row],[Delay at toll gate in days]] +WORKSHEET[[#This Row],[Delay at workshop in days]] +WORKSHEET[[#This Row],[Delay at border in days]]</f>
        <v>0</v>
      </c>
    </row>
    <row r="3013" spans="1:31" x14ac:dyDescent="0.35">
      <c r="A3013" t="s">
        <v>3034</v>
      </c>
      <c r="B3013" t="s">
        <v>10</v>
      </c>
      <c r="C3013" t="s">
        <v>68</v>
      </c>
      <c r="D3013" t="s">
        <v>3620</v>
      </c>
      <c r="E3013" t="s">
        <v>3618</v>
      </c>
      <c r="F3013" t="str">
        <f>WORKSHEET[[#This Row],[Depart From]]&amp;"-"&amp;WORKSHEET[[#This Row],[Arrive To]]</f>
        <v>Zanzibar-Tripoli</v>
      </c>
      <c r="G3013" s="2">
        <v>44807</v>
      </c>
      <c r="H3013" s="2" t="s">
        <v>3631</v>
      </c>
      <c r="I3013" s="2" t="str">
        <f t="shared" si="47"/>
        <v>Failed</v>
      </c>
      <c r="J3013" s="2" t="str">
        <f>TEXT(WORKSHEET[[#This Row],[Offloading Date]], "mmm")</f>
        <v>NULL</v>
      </c>
      <c r="K3013" s="2" t="str">
        <f>IF(OR(WORKSHEET[[#This Row],[Year]]="", ISBLANK(WORKSHEET[[#This Row],[Year]]), WORKSHEET[[#This Row],[Year]]="null"), "Exclude", "Include")</f>
        <v>Exclude</v>
      </c>
      <c r="L3013" t="s">
        <v>3624</v>
      </c>
      <c r="M3013" t="s">
        <v>3624</v>
      </c>
      <c r="N3013" t="s">
        <v>13</v>
      </c>
      <c r="O3013">
        <v>16.74062</v>
      </c>
      <c r="P3013">
        <v>600</v>
      </c>
      <c r="Q3013" t="s">
        <v>14</v>
      </c>
      <c r="R3013">
        <f>P3013 * _xll.XLOOKUP(Q3013,CALCULATION!$A$15:$A$17, CALCULATION!$B$15:$B$17 )</f>
        <v>600</v>
      </c>
      <c r="S3013" s="5">
        <f>O3013*P3013*_xll.XLOOKUP(Q3013,CALCULATION!$A$15:$A$17, CALCULATION!$B$15:$B$17)</f>
        <v>10044.371999999999</v>
      </c>
      <c r="T3013">
        <v>300</v>
      </c>
      <c r="U3013" t="s">
        <v>14</v>
      </c>
      <c r="V3013">
        <f>T3013 * _xll.XLOOKUP(U3013,CALCULATION!$A$15:$A$17, CALCULATION!$B$15:$B$17 )</f>
        <v>300</v>
      </c>
      <c r="W3013" s="5">
        <f>O3013*T3013*_xll.XLOOKUP(U3013,CALCULATION!$A$15:$A$17, CALCULATION!$B$15:$B$17)</f>
        <v>5022.1859999999997</v>
      </c>
      <c r="X3013" s="5">
        <f>WORKSHEET[[#This Row],[Clients Total Cost]] / WORKSHEET[[#This Row],[Clients Rate per T2 (USD)]]</f>
        <v>16.74062</v>
      </c>
      <c r="Y3013" s="5">
        <f>WORKSHEET[[#This Row],[Clients Rate per T2 (USD)]] - WORKSHEET[[#This Row],[Supplier Rate Per t2 (USD)]]</f>
        <v>300</v>
      </c>
      <c r="Z3013" s="5">
        <f>WORKSHEET[[#This Row],[Profit Per T]] * WORKSHEET[[#This Row],[Weight]]</f>
        <v>5022.1859999999997</v>
      </c>
      <c r="AA3013">
        <v>0</v>
      </c>
      <c r="AB3013" s="1">
        <v>0</v>
      </c>
      <c r="AC3013" s="1">
        <v>0</v>
      </c>
      <c r="AD3013">
        <v>0</v>
      </c>
      <c r="AE3013" s="1">
        <f>WORKSHEET[[#This Row],[Delay at toll gate in days]] +WORKSHEET[[#This Row],[Delay at workshop in days]] +WORKSHEET[[#This Row],[Delay at border in days]]</f>
        <v>0</v>
      </c>
    </row>
    <row r="3014" spans="1:31" x14ac:dyDescent="0.35">
      <c r="A3014" t="s">
        <v>3035</v>
      </c>
      <c r="B3014" t="s">
        <v>10</v>
      </c>
      <c r="C3014" t="s">
        <v>68</v>
      </c>
      <c r="D3014" t="s">
        <v>3615</v>
      </c>
      <c r="E3014" t="s">
        <v>3613</v>
      </c>
      <c r="F3014" t="str">
        <f>WORKSHEET[[#This Row],[Depart From]]&amp;"-"&amp;WORKSHEET[[#This Row],[Arrive To]]</f>
        <v>Mombasa-Sanaa</v>
      </c>
      <c r="G3014" s="2">
        <v>44805</v>
      </c>
      <c r="H3014" s="2" t="s">
        <v>3631</v>
      </c>
      <c r="I3014" s="2" t="str">
        <f t="shared" si="47"/>
        <v>Failed</v>
      </c>
      <c r="J3014" s="2" t="str">
        <f>TEXT(WORKSHEET[[#This Row],[Offloading Date]], "mmm")</f>
        <v>NULL</v>
      </c>
      <c r="K3014" s="2" t="str">
        <f>IF(OR(WORKSHEET[[#This Row],[Year]]="", ISBLANK(WORKSHEET[[#This Row],[Year]]), WORKSHEET[[#This Row],[Year]]="null"), "Exclude", "Include")</f>
        <v>Exclude</v>
      </c>
      <c r="L3014" t="s">
        <v>3624</v>
      </c>
      <c r="M3014" t="s">
        <v>3624</v>
      </c>
      <c r="N3014" t="s">
        <v>13</v>
      </c>
      <c r="O3014">
        <v>25.119389999999999</v>
      </c>
      <c r="P3014">
        <v>600</v>
      </c>
      <c r="Q3014" t="s">
        <v>14</v>
      </c>
      <c r="R3014">
        <f>P3014 * _xll.XLOOKUP(Q3014,CALCULATION!$A$15:$A$17, CALCULATION!$B$15:$B$17 )</f>
        <v>600</v>
      </c>
      <c r="S3014" s="5">
        <f>O3014*P3014*_xll.XLOOKUP(Q3014,CALCULATION!$A$15:$A$17, CALCULATION!$B$15:$B$17)</f>
        <v>15071.634</v>
      </c>
      <c r="T3014">
        <v>300</v>
      </c>
      <c r="U3014" t="s">
        <v>14</v>
      </c>
      <c r="V3014">
        <f>T3014 * _xll.XLOOKUP(U3014,CALCULATION!$A$15:$A$17, CALCULATION!$B$15:$B$17 )</f>
        <v>300</v>
      </c>
      <c r="W3014" s="5">
        <f>O3014*T3014*_xll.XLOOKUP(U3014,CALCULATION!$A$15:$A$17, CALCULATION!$B$15:$B$17)</f>
        <v>7535.817</v>
      </c>
      <c r="X3014" s="5">
        <f>WORKSHEET[[#This Row],[Clients Total Cost]] / WORKSHEET[[#This Row],[Clients Rate per T2 (USD)]]</f>
        <v>25.119389999999999</v>
      </c>
      <c r="Y3014" s="5">
        <f>WORKSHEET[[#This Row],[Clients Rate per T2 (USD)]] - WORKSHEET[[#This Row],[Supplier Rate Per t2 (USD)]]</f>
        <v>300</v>
      </c>
      <c r="Z3014" s="5">
        <f>WORKSHEET[[#This Row],[Profit Per T]] * WORKSHEET[[#This Row],[Weight]]</f>
        <v>7535.817</v>
      </c>
      <c r="AA3014">
        <v>0</v>
      </c>
      <c r="AB3014" s="1">
        <v>0</v>
      </c>
      <c r="AC3014" s="1">
        <v>0</v>
      </c>
      <c r="AD3014">
        <v>0</v>
      </c>
      <c r="AE3014" s="1">
        <f>WORKSHEET[[#This Row],[Delay at toll gate in days]] +WORKSHEET[[#This Row],[Delay at workshop in days]] +WORKSHEET[[#This Row],[Delay at border in days]]</f>
        <v>0</v>
      </c>
    </row>
    <row r="3015" spans="1:31" x14ac:dyDescent="0.35">
      <c r="A3015" t="s">
        <v>3036</v>
      </c>
      <c r="B3015" t="s">
        <v>10</v>
      </c>
      <c r="C3015" t="s">
        <v>68</v>
      </c>
      <c r="D3015" t="s">
        <v>3616</v>
      </c>
      <c r="E3015" t="s">
        <v>3618</v>
      </c>
      <c r="F3015" t="str">
        <f>WORKSHEET[[#This Row],[Depart From]]&amp;"-"&amp;WORKSHEET[[#This Row],[Arrive To]]</f>
        <v>Marrakech-Tripoli</v>
      </c>
      <c r="G3015" s="2">
        <v>44804</v>
      </c>
      <c r="H3015" s="2" t="s">
        <v>3631</v>
      </c>
      <c r="I3015" s="2" t="str">
        <f t="shared" si="47"/>
        <v>Failed</v>
      </c>
      <c r="J3015" s="2" t="str">
        <f>TEXT(WORKSHEET[[#This Row],[Offloading Date]], "mmm")</f>
        <v>NULL</v>
      </c>
      <c r="K3015" s="2" t="str">
        <f>IF(OR(WORKSHEET[[#This Row],[Year]]="", ISBLANK(WORKSHEET[[#This Row],[Year]]), WORKSHEET[[#This Row],[Year]]="null"), "Exclude", "Include")</f>
        <v>Exclude</v>
      </c>
      <c r="L3015" t="s">
        <v>3624</v>
      </c>
      <c r="M3015" t="s">
        <v>3624</v>
      </c>
      <c r="N3015" t="s">
        <v>13</v>
      </c>
      <c r="O3015">
        <v>17.25243</v>
      </c>
      <c r="P3015">
        <v>600</v>
      </c>
      <c r="Q3015" t="s">
        <v>14</v>
      </c>
      <c r="R3015">
        <f>P3015 * _xll.XLOOKUP(Q3015,CALCULATION!$A$15:$A$17, CALCULATION!$B$15:$B$17 )</f>
        <v>600</v>
      </c>
      <c r="S3015" s="5">
        <f>O3015*P3015*_xll.XLOOKUP(Q3015,CALCULATION!$A$15:$A$17, CALCULATION!$B$15:$B$17)</f>
        <v>10351.458000000001</v>
      </c>
      <c r="T3015">
        <v>300</v>
      </c>
      <c r="U3015" t="s">
        <v>14</v>
      </c>
      <c r="V3015">
        <f>T3015 * _xll.XLOOKUP(U3015,CALCULATION!$A$15:$A$17, CALCULATION!$B$15:$B$17 )</f>
        <v>300</v>
      </c>
      <c r="W3015" s="5">
        <f>O3015*T3015*_xll.XLOOKUP(U3015,CALCULATION!$A$15:$A$17, CALCULATION!$B$15:$B$17)</f>
        <v>5175.7290000000003</v>
      </c>
      <c r="X3015" s="5">
        <f>WORKSHEET[[#This Row],[Clients Total Cost]] / WORKSHEET[[#This Row],[Clients Rate per T2 (USD)]]</f>
        <v>17.25243</v>
      </c>
      <c r="Y3015" s="5">
        <f>WORKSHEET[[#This Row],[Clients Rate per T2 (USD)]] - WORKSHEET[[#This Row],[Supplier Rate Per t2 (USD)]]</f>
        <v>300</v>
      </c>
      <c r="Z3015" s="5">
        <f>WORKSHEET[[#This Row],[Profit Per T]] * WORKSHEET[[#This Row],[Weight]]</f>
        <v>5175.7290000000003</v>
      </c>
      <c r="AA3015">
        <v>0</v>
      </c>
      <c r="AB3015" s="1">
        <v>0</v>
      </c>
      <c r="AC3015" s="1">
        <v>0</v>
      </c>
      <c r="AD3015">
        <v>0</v>
      </c>
      <c r="AE3015" s="1">
        <f>WORKSHEET[[#This Row],[Delay at toll gate in days]] +WORKSHEET[[#This Row],[Delay at workshop in days]] +WORKSHEET[[#This Row],[Delay at border in days]]</f>
        <v>0</v>
      </c>
    </row>
    <row r="3016" spans="1:31" x14ac:dyDescent="0.35">
      <c r="A3016" t="s">
        <v>3037</v>
      </c>
      <c r="B3016" t="s">
        <v>10</v>
      </c>
      <c r="C3016" t="s">
        <v>68</v>
      </c>
      <c r="D3016" t="s">
        <v>3611</v>
      </c>
      <c r="E3016" t="s">
        <v>3612</v>
      </c>
      <c r="F3016" t="str">
        <f>WORKSHEET[[#This Row],[Depart From]]&amp;"-"&amp;WORKSHEET[[#This Row],[Arrive To]]</f>
        <v>Mogadishu-Victoria</v>
      </c>
      <c r="G3016" s="2">
        <v>44803</v>
      </c>
      <c r="H3016" s="2" t="s">
        <v>3631</v>
      </c>
      <c r="I3016" s="2" t="str">
        <f t="shared" si="47"/>
        <v>Failed</v>
      </c>
      <c r="J3016" s="2" t="str">
        <f>TEXT(WORKSHEET[[#This Row],[Offloading Date]], "mmm")</f>
        <v>NULL</v>
      </c>
      <c r="K3016" s="2" t="str">
        <f>IF(OR(WORKSHEET[[#This Row],[Year]]="", ISBLANK(WORKSHEET[[#This Row],[Year]]), WORKSHEET[[#This Row],[Year]]="null"), "Exclude", "Include")</f>
        <v>Exclude</v>
      </c>
      <c r="L3016" t="s">
        <v>3624</v>
      </c>
      <c r="M3016" t="s">
        <v>3624</v>
      </c>
      <c r="N3016" t="s">
        <v>13</v>
      </c>
      <c r="O3016">
        <v>18.307169999999999</v>
      </c>
      <c r="P3016">
        <v>600</v>
      </c>
      <c r="Q3016" t="s">
        <v>14</v>
      </c>
      <c r="R3016">
        <f>P3016 * _xll.XLOOKUP(Q3016,CALCULATION!$A$15:$A$17, CALCULATION!$B$15:$B$17 )</f>
        <v>600</v>
      </c>
      <c r="S3016" s="5">
        <f>O3016*P3016*_xll.XLOOKUP(Q3016,CALCULATION!$A$15:$A$17, CALCULATION!$B$15:$B$17)</f>
        <v>10984.302</v>
      </c>
      <c r="T3016">
        <v>300</v>
      </c>
      <c r="U3016" t="s">
        <v>14</v>
      </c>
      <c r="V3016">
        <f>T3016 * _xll.XLOOKUP(U3016,CALCULATION!$A$15:$A$17, CALCULATION!$B$15:$B$17 )</f>
        <v>300</v>
      </c>
      <c r="W3016" s="5">
        <f>O3016*T3016*_xll.XLOOKUP(U3016,CALCULATION!$A$15:$A$17, CALCULATION!$B$15:$B$17)</f>
        <v>5492.1509999999998</v>
      </c>
      <c r="X3016" s="5">
        <f>WORKSHEET[[#This Row],[Clients Total Cost]] / WORKSHEET[[#This Row],[Clients Rate per T2 (USD)]]</f>
        <v>18.307169999999999</v>
      </c>
      <c r="Y3016" s="5">
        <f>WORKSHEET[[#This Row],[Clients Rate per T2 (USD)]] - WORKSHEET[[#This Row],[Supplier Rate Per t2 (USD)]]</f>
        <v>300</v>
      </c>
      <c r="Z3016" s="5">
        <f>WORKSHEET[[#This Row],[Profit Per T]] * WORKSHEET[[#This Row],[Weight]]</f>
        <v>5492.1509999999998</v>
      </c>
      <c r="AA3016">
        <v>0</v>
      </c>
      <c r="AB3016" s="1">
        <v>0</v>
      </c>
      <c r="AC3016" s="1">
        <v>0</v>
      </c>
      <c r="AD3016">
        <v>0</v>
      </c>
      <c r="AE3016" s="1">
        <f>WORKSHEET[[#This Row],[Delay at toll gate in days]] +WORKSHEET[[#This Row],[Delay at workshop in days]] +WORKSHEET[[#This Row],[Delay at border in days]]</f>
        <v>0</v>
      </c>
    </row>
    <row r="3017" spans="1:31" x14ac:dyDescent="0.35">
      <c r="A3017" t="s">
        <v>3038</v>
      </c>
      <c r="B3017" t="s">
        <v>10</v>
      </c>
      <c r="C3017" t="s">
        <v>68</v>
      </c>
      <c r="D3017" t="s">
        <v>3616</v>
      </c>
      <c r="E3017" t="s">
        <v>3618</v>
      </c>
      <c r="F3017" t="str">
        <f>WORKSHEET[[#This Row],[Depart From]]&amp;"-"&amp;WORKSHEET[[#This Row],[Arrive To]]</f>
        <v>Marrakech-Tripoli</v>
      </c>
      <c r="G3017" s="2">
        <v>44804</v>
      </c>
      <c r="H3017" s="2" t="s">
        <v>3631</v>
      </c>
      <c r="I3017" s="2" t="str">
        <f t="shared" si="47"/>
        <v>Failed</v>
      </c>
      <c r="J3017" s="2" t="str">
        <f>TEXT(WORKSHEET[[#This Row],[Offloading Date]], "mmm")</f>
        <v>NULL</v>
      </c>
      <c r="K3017" s="2" t="str">
        <f>IF(OR(WORKSHEET[[#This Row],[Year]]="", ISBLANK(WORKSHEET[[#This Row],[Year]]), WORKSHEET[[#This Row],[Year]]="null"), "Exclude", "Include")</f>
        <v>Exclude</v>
      </c>
      <c r="L3017" t="s">
        <v>3624</v>
      </c>
      <c r="M3017" t="s">
        <v>3624</v>
      </c>
      <c r="N3017" t="s">
        <v>13</v>
      </c>
      <c r="O3017">
        <v>21.47709</v>
      </c>
      <c r="P3017">
        <v>600</v>
      </c>
      <c r="Q3017" t="s">
        <v>14</v>
      </c>
      <c r="R3017">
        <f>P3017 * _xll.XLOOKUP(Q3017,CALCULATION!$A$15:$A$17, CALCULATION!$B$15:$B$17 )</f>
        <v>600</v>
      </c>
      <c r="S3017" s="5">
        <f>O3017*P3017*_xll.XLOOKUP(Q3017,CALCULATION!$A$15:$A$17, CALCULATION!$B$15:$B$17)</f>
        <v>12886.254000000001</v>
      </c>
      <c r="T3017">
        <v>300</v>
      </c>
      <c r="U3017" t="s">
        <v>14</v>
      </c>
      <c r="V3017">
        <f>T3017 * _xll.XLOOKUP(U3017,CALCULATION!$A$15:$A$17, CALCULATION!$B$15:$B$17 )</f>
        <v>300</v>
      </c>
      <c r="W3017" s="5">
        <f>O3017*T3017*_xll.XLOOKUP(U3017,CALCULATION!$A$15:$A$17, CALCULATION!$B$15:$B$17)</f>
        <v>6443.1270000000004</v>
      </c>
      <c r="X3017" s="5">
        <f>WORKSHEET[[#This Row],[Clients Total Cost]] / WORKSHEET[[#This Row],[Clients Rate per T2 (USD)]]</f>
        <v>21.47709</v>
      </c>
      <c r="Y3017" s="5">
        <f>WORKSHEET[[#This Row],[Clients Rate per T2 (USD)]] - WORKSHEET[[#This Row],[Supplier Rate Per t2 (USD)]]</f>
        <v>300</v>
      </c>
      <c r="Z3017" s="5">
        <f>WORKSHEET[[#This Row],[Profit Per T]] * WORKSHEET[[#This Row],[Weight]]</f>
        <v>6443.1270000000004</v>
      </c>
      <c r="AA3017">
        <v>0</v>
      </c>
      <c r="AB3017" s="1">
        <v>0</v>
      </c>
      <c r="AC3017" s="1">
        <v>0</v>
      </c>
      <c r="AD3017">
        <v>0</v>
      </c>
      <c r="AE3017" s="1">
        <f>WORKSHEET[[#This Row],[Delay at toll gate in days]] +WORKSHEET[[#This Row],[Delay at workshop in days]] +WORKSHEET[[#This Row],[Delay at border in days]]</f>
        <v>0</v>
      </c>
    </row>
    <row r="3018" spans="1:31" x14ac:dyDescent="0.35">
      <c r="A3018" t="s">
        <v>3039</v>
      </c>
      <c r="B3018" t="s">
        <v>10</v>
      </c>
      <c r="C3018" t="s">
        <v>68</v>
      </c>
      <c r="D3018" t="s">
        <v>3620</v>
      </c>
      <c r="E3018" t="s">
        <v>3612</v>
      </c>
      <c r="F3018" t="str">
        <f>WORKSHEET[[#This Row],[Depart From]]&amp;"-"&amp;WORKSHEET[[#This Row],[Arrive To]]</f>
        <v>Zanzibar-Victoria</v>
      </c>
      <c r="G3018" s="2">
        <v>44805</v>
      </c>
      <c r="H3018" s="2" t="s">
        <v>3631</v>
      </c>
      <c r="I3018" s="2" t="str">
        <f t="shared" si="47"/>
        <v>Failed</v>
      </c>
      <c r="J3018" s="2" t="str">
        <f>TEXT(WORKSHEET[[#This Row],[Offloading Date]], "mmm")</f>
        <v>NULL</v>
      </c>
      <c r="K3018" s="2" t="str">
        <f>IF(OR(WORKSHEET[[#This Row],[Year]]="", ISBLANK(WORKSHEET[[#This Row],[Year]]), WORKSHEET[[#This Row],[Year]]="null"), "Exclude", "Include")</f>
        <v>Exclude</v>
      </c>
      <c r="L3018" t="s">
        <v>3624</v>
      </c>
      <c r="M3018" t="s">
        <v>3624</v>
      </c>
      <c r="N3018" t="s">
        <v>13</v>
      </c>
      <c r="O3018">
        <v>26.69669</v>
      </c>
      <c r="P3018">
        <v>600</v>
      </c>
      <c r="Q3018" t="s">
        <v>14</v>
      </c>
      <c r="R3018">
        <f>P3018 * _xll.XLOOKUP(Q3018,CALCULATION!$A$15:$A$17, CALCULATION!$B$15:$B$17 )</f>
        <v>600</v>
      </c>
      <c r="S3018" s="5">
        <f>O3018*P3018*_xll.XLOOKUP(Q3018,CALCULATION!$A$15:$A$17, CALCULATION!$B$15:$B$17)</f>
        <v>16018.014000000001</v>
      </c>
      <c r="T3018">
        <v>300</v>
      </c>
      <c r="U3018" t="s">
        <v>14</v>
      </c>
      <c r="V3018">
        <f>T3018 * _xll.XLOOKUP(U3018,CALCULATION!$A$15:$A$17, CALCULATION!$B$15:$B$17 )</f>
        <v>300</v>
      </c>
      <c r="W3018" s="5">
        <f>O3018*T3018*_xll.XLOOKUP(U3018,CALCULATION!$A$15:$A$17, CALCULATION!$B$15:$B$17)</f>
        <v>8009.0070000000005</v>
      </c>
      <c r="X3018" s="5">
        <f>WORKSHEET[[#This Row],[Clients Total Cost]] / WORKSHEET[[#This Row],[Clients Rate per T2 (USD)]]</f>
        <v>26.69669</v>
      </c>
      <c r="Y3018" s="5">
        <f>WORKSHEET[[#This Row],[Clients Rate per T2 (USD)]] - WORKSHEET[[#This Row],[Supplier Rate Per t2 (USD)]]</f>
        <v>300</v>
      </c>
      <c r="Z3018" s="5">
        <f>WORKSHEET[[#This Row],[Profit Per T]] * WORKSHEET[[#This Row],[Weight]]</f>
        <v>8009.0070000000005</v>
      </c>
      <c r="AA3018">
        <v>0</v>
      </c>
      <c r="AB3018" s="1">
        <v>0</v>
      </c>
      <c r="AC3018" s="1">
        <v>0</v>
      </c>
      <c r="AD3018">
        <v>0</v>
      </c>
      <c r="AE3018" s="1">
        <f>WORKSHEET[[#This Row],[Delay at toll gate in days]] +WORKSHEET[[#This Row],[Delay at workshop in days]] +WORKSHEET[[#This Row],[Delay at border in days]]</f>
        <v>0</v>
      </c>
    </row>
    <row r="3019" spans="1:31" x14ac:dyDescent="0.35">
      <c r="A3019" t="s">
        <v>3040</v>
      </c>
      <c r="B3019" t="s">
        <v>10</v>
      </c>
      <c r="C3019" t="s">
        <v>68</v>
      </c>
      <c r="D3019" t="s">
        <v>3611</v>
      </c>
      <c r="E3019" t="s">
        <v>3612</v>
      </c>
      <c r="F3019" t="str">
        <f>WORKSHEET[[#This Row],[Depart From]]&amp;"-"&amp;WORKSHEET[[#This Row],[Arrive To]]</f>
        <v>Mogadishu-Victoria</v>
      </c>
      <c r="G3019" s="2">
        <v>44803</v>
      </c>
      <c r="H3019" s="2" t="s">
        <v>3631</v>
      </c>
      <c r="I3019" s="2" t="str">
        <f t="shared" si="47"/>
        <v>Failed</v>
      </c>
      <c r="J3019" s="2" t="str">
        <f>TEXT(WORKSHEET[[#This Row],[Offloading Date]], "mmm")</f>
        <v>NULL</v>
      </c>
      <c r="K3019" s="2" t="str">
        <f>IF(OR(WORKSHEET[[#This Row],[Year]]="", ISBLANK(WORKSHEET[[#This Row],[Year]]), WORKSHEET[[#This Row],[Year]]="null"), "Exclude", "Include")</f>
        <v>Exclude</v>
      </c>
      <c r="L3019" t="s">
        <v>3624</v>
      </c>
      <c r="M3019" t="s">
        <v>3624</v>
      </c>
      <c r="N3019" t="s">
        <v>13</v>
      </c>
      <c r="O3019">
        <v>23.220559999999999</v>
      </c>
      <c r="P3019">
        <v>600</v>
      </c>
      <c r="Q3019" t="s">
        <v>14</v>
      </c>
      <c r="R3019">
        <f>P3019 * _xll.XLOOKUP(Q3019,CALCULATION!$A$15:$A$17, CALCULATION!$B$15:$B$17 )</f>
        <v>600</v>
      </c>
      <c r="S3019" s="5">
        <f>O3019*P3019*_xll.XLOOKUP(Q3019,CALCULATION!$A$15:$A$17, CALCULATION!$B$15:$B$17)</f>
        <v>13932.335999999999</v>
      </c>
      <c r="T3019">
        <v>300</v>
      </c>
      <c r="U3019" t="s">
        <v>14</v>
      </c>
      <c r="V3019">
        <f>T3019 * _xll.XLOOKUP(U3019,CALCULATION!$A$15:$A$17, CALCULATION!$B$15:$B$17 )</f>
        <v>300</v>
      </c>
      <c r="W3019" s="5">
        <f>O3019*T3019*_xll.XLOOKUP(U3019,CALCULATION!$A$15:$A$17, CALCULATION!$B$15:$B$17)</f>
        <v>6966.1679999999997</v>
      </c>
      <c r="X3019" s="5">
        <f>WORKSHEET[[#This Row],[Clients Total Cost]] / WORKSHEET[[#This Row],[Clients Rate per T2 (USD)]]</f>
        <v>23.220559999999999</v>
      </c>
      <c r="Y3019" s="5">
        <f>WORKSHEET[[#This Row],[Clients Rate per T2 (USD)]] - WORKSHEET[[#This Row],[Supplier Rate Per t2 (USD)]]</f>
        <v>300</v>
      </c>
      <c r="Z3019" s="5">
        <f>WORKSHEET[[#This Row],[Profit Per T]] * WORKSHEET[[#This Row],[Weight]]</f>
        <v>6966.1679999999997</v>
      </c>
      <c r="AA3019">
        <v>0</v>
      </c>
      <c r="AB3019" s="1">
        <v>0</v>
      </c>
      <c r="AC3019" s="1">
        <v>0</v>
      </c>
      <c r="AD3019">
        <v>0</v>
      </c>
      <c r="AE3019" s="1">
        <f>WORKSHEET[[#This Row],[Delay at toll gate in days]] +WORKSHEET[[#This Row],[Delay at workshop in days]] +WORKSHEET[[#This Row],[Delay at border in days]]</f>
        <v>0</v>
      </c>
    </row>
    <row r="3020" spans="1:31" x14ac:dyDescent="0.35">
      <c r="A3020" t="s">
        <v>3041</v>
      </c>
      <c r="B3020" t="s">
        <v>10</v>
      </c>
      <c r="C3020" t="s">
        <v>68</v>
      </c>
      <c r="D3020" t="s">
        <v>3619</v>
      </c>
      <c r="E3020" t="s">
        <v>3618</v>
      </c>
      <c r="F3020" t="str">
        <f>WORKSHEET[[#This Row],[Depart From]]&amp;"-"&amp;WORKSHEET[[#This Row],[Arrive To]]</f>
        <v>Addis Ababa-Tripoli</v>
      </c>
      <c r="G3020" s="2">
        <v>44803</v>
      </c>
      <c r="H3020" s="2" t="s">
        <v>3631</v>
      </c>
      <c r="I3020" s="2" t="str">
        <f t="shared" si="47"/>
        <v>Failed</v>
      </c>
      <c r="J3020" s="2" t="str">
        <f>TEXT(WORKSHEET[[#This Row],[Offloading Date]], "mmm")</f>
        <v>NULL</v>
      </c>
      <c r="K3020" s="2" t="str">
        <f>IF(OR(WORKSHEET[[#This Row],[Year]]="", ISBLANK(WORKSHEET[[#This Row],[Year]]), WORKSHEET[[#This Row],[Year]]="null"), "Exclude", "Include")</f>
        <v>Exclude</v>
      </c>
      <c r="L3020" t="s">
        <v>3624</v>
      </c>
      <c r="M3020" t="s">
        <v>3624</v>
      </c>
      <c r="N3020" t="s">
        <v>13</v>
      </c>
      <c r="O3020">
        <v>21.635159999999999</v>
      </c>
      <c r="P3020">
        <v>600</v>
      </c>
      <c r="Q3020" t="s">
        <v>14</v>
      </c>
      <c r="R3020">
        <f>P3020 * _xll.XLOOKUP(Q3020,CALCULATION!$A$15:$A$17, CALCULATION!$B$15:$B$17 )</f>
        <v>600</v>
      </c>
      <c r="S3020" s="5">
        <f>O3020*P3020*_xll.XLOOKUP(Q3020,CALCULATION!$A$15:$A$17, CALCULATION!$B$15:$B$17)</f>
        <v>12981.096</v>
      </c>
      <c r="T3020">
        <v>300</v>
      </c>
      <c r="U3020" t="s">
        <v>14</v>
      </c>
      <c r="V3020">
        <f>T3020 * _xll.XLOOKUP(U3020,CALCULATION!$A$15:$A$17, CALCULATION!$B$15:$B$17 )</f>
        <v>300</v>
      </c>
      <c r="W3020" s="5">
        <f>O3020*T3020*_xll.XLOOKUP(U3020,CALCULATION!$A$15:$A$17, CALCULATION!$B$15:$B$17)</f>
        <v>6490.5479999999998</v>
      </c>
      <c r="X3020" s="5">
        <f>WORKSHEET[[#This Row],[Clients Total Cost]] / WORKSHEET[[#This Row],[Clients Rate per T2 (USD)]]</f>
        <v>21.635159999999999</v>
      </c>
      <c r="Y3020" s="5">
        <f>WORKSHEET[[#This Row],[Clients Rate per T2 (USD)]] - WORKSHEET[[#This Row],[Supplier Rate Per t2 (USD)]]</f>
        <v>300</v>
      </c>
      <c r="Z3020" s="5">
        <f>WORKSHEET[[#This Row],[Profit Per T]] * WORKSHEET[[#This Row],[Weight]]</f>
        <v>6490.5479999999998</v>
      </c>
      <c r="AA3020">
        <v>0</v>
      </c>
      <c r="AB3020" s="1">
        <v>0</v>
      </c>
      <c r="AC3020" s="1">
        <v>0</v>
      </c>
      <c r="AD3020">
        <v>0</v>
      </c>
      <c r="AE3020" s="1">
        <f>WORKSHEET[[#This Row],[Delay at toll gate in days]] +WORKSHEET[[#This Row],[Delay at workshop in days]] +WORKSHEET[[#This Row],[Delay at border in days]]</f>
        <v>0</v>
      </c>
    </row>
    <row r="3021" spans="1:31" x14ac:dyDescent="0.35">
      <c r="A3021" t="s">
        <v>3042</v>
      </c>
      <c r="B3021" t="s">
        <v>10</v>
      </c>
      <c r="C3021" t="s">
        <v>68</v>
      </c>
      <c r="D3021" t="s">
        <v>3615</v>
      </c>
      <c r="E3021" t="s">
        <v>3613</v>
      </c>
      <c r="F3021" t="str">
        <f>WORKSHEET[[#This Row],[Depart From]]&amp;"-"&amp;WORKSHEET[[#This Row],[Arrive To]]</f>
        <v>Mombasa-Sanaa</v>
      </c>
      <c r="G3021" s="2">
        <v>44802</v>
      </c>
      <c r="H3021" s="2">
        <v>44819</v>
      </c>
      <c r="I3021" s="2" t="str">
        <f t="shared" si="47"/>
        <v>Delivered</v>
      </c>
      <c r="J3021" s="2" t="str">
        <f>TEXT(WORKSHEET[[#This Row],[Offloading Date]], "mmm")</f>
        <v>Sep</v>
      </c>
      <c r="K3021" s="2" t="str">
        <f>IF(OR(WORKSHEET[[#This Row],[Year]]="", ISBLANK(WORKSHEET[[#This Row],[Year]]), WORKSHEET[[#This Row],[Year]]="null"), "Exclude", "Include")</f>
        <v>Include</v>
      </c>
      <c r="L3021" t="s">
        <v>3624</v>
      </c>
      <c r="M3021" t="s">
        <v>3624</v>
      </c>
      <c r="N3021" t="s">
        <v>13</v>
      </c>
      <c r="O3021">
        <v>25.147690000000001</v>
      </c>
      <c r="P3021">
        <v>600</v>
      </c>
      <c r="Q3021" t="s">
        <v>14</v>
      </c>
      <c r="R3021">
        <f>P3021 * _xll.XLOOKUP(Q3021,CALCULATION!$A$15:$A$17, CALCULATION!$B$15:$B$17 )</f>
        <v>600</v>
      </c>
      <c r="S3021" s="5">
        <f>O3021*P3021*_xll.XLOOKUP(Q3021,CALCULATION!$A$15:$A$17, CALCULATION!$B$15:$B$17)</f>
        <v>15088.614</v>
      </c>
      <c r="T3021">
        <v>300</v>
      </c>
      <c r="U3021" t="s">
        <v>14</v>
      </c>
      <c r="V3021">
        <f>T3021 * _xll.XLOOKUP(U3021,CALCULATION!$A$15:$A$17, CALCULATION!$B$15:$B$17 )</f>
        <v>300</v>
      </c>
      <c r="W3021" s="5">
        <f>O3021*T3021*_xll.XLOOKUP(U3021,CALCULATION!$A$15:$A$17, CALCULATION!$B$15:$B$17)</f>
        <v>7544.3069999999998</v>
      </c>
      <c r="X3021" s="5">
        <f>WORKSHEET[[#This Row],[Clients Total Cost]] / WORKSHEET[[#This Row],[Clients Rate per T2 (USD)]]</f>
        <v>25.147690000000001</v>
      </c>
      <c r="Y3021" s="5">
        <f>WORKSHEET[[#This Row],[Clients Rate per T2 (USD)]] - WORKSHEET[[#This Row],[Supplier Rate Per t2 (USD)]]</f>
        <v>300</v>
      </c>
      <c r="Z3021" s="5">
        <f>WORKSHEET[[#This Row],[Profit Per T]] * WORKSHEET[[#This Row],[Weight]]</f>
        <v>7544.3069999999998</v>
      </c>
      <c r="AA3021">
        <v>0</v>
      </c>
      <c r="AB3021" s="1">
        <v>2.5499999999999998</v>
      </c>
      <c r="AC3021" s="1">
        <v>1.7000000000000002</v>
      </c>
      <c r="AD3021" s="1">
        <v>2.125</v>
      </c>
      <c r="AE3021" s="1">
        <f>WORKSHEET[[#This Row],[Delay at toll gate in days]] +WORKSHEET[[#This Row],[Delay at workshop in days]] +WORKSHEET[[#This Row],[Delay at border in days]]</f>
        <v>6.375</v>
      </c>
    </row>
    <row r="3022" spans="1:31" x14ac:dyDescent="0.35">
      <c r="A3022" t="s">
        <v>3043</v>
      </c>
      <c r="B3022" t="s">
        <v>10</v>
      </c>
      <c r="C3022" t="s">
        <v>68</v>
      </c>
      <c r="D3022" t="s">
        <v>3616</v>
      </c>
      <c r="E3022" t="s">
        <v>3612</v>
      </c>
      <c r="F3022" t="str">
        <f>WORKSHEET[[#This Row],[Depart From]]&amp;"-"&amp;WORKSHEET[[#This Row],[Arrive To]]</f>
        <v>Marrakech-Victoria</v>
      </c>
      <c r="G3022" s="2">
        <v>44808</v>
      </c>
      <c r="H3022" s="2" t="s">
        <v>3631</v>
      </c>
      <c r="I3022" s="2" t="str">
        <f t="shared" si="47"/>
        <v>Failed</v>
      </c>
      <c r="J3022" s="2" t="str">
        <f>TEXT(WORKSHEET[[#This Row],[Offloading Date]], "mmm")</f>
        <v>NULL</v>
      </c>
      <c r="K3022" s="2" t="str">
        <f>IF(OR(WORKSHEET[[#This Row],[Year]]="", ISBLANK(WORKSHEET[[#This Row],[Year]]), WORKSHEET[[#This Row],[Year]]="null"), "Exclude", "Include")</f>
        <v>Exclude</v>
      </c>
      <c r="L3022" t="s">
        <v>3624</v>
      </c>
      <c r="M3022" t="s">
        <v>3624</v>
      </c>
      <c r="N3022" t="s">
        <v>13</v>
      </c>
      <c r="O3022">
        <v>19.173300000000001</v>
      </c>
      <c r="P3022">
        <v>600</v>
      </c>
      <c r="Q3022" t="s">
        <v>14</v>
      </c>
      <c r="R3022">
        <f>P3022 * _xll.XLOOKUP(Q3022,CALCULATION!$A$15:$A$17, CALCULATION!$B$15:$B$17 )</f>
        <v>600</v>
      </c>
      <c r="S3022" s="5">
        <f>O3022*P3022*_xll.XLOOKUP(Q3022,CALCULATION!$A$15:$A$17, CALCULATION!$B$15:$B$17)</f>
        <v>11503.980000000001</v>
      </c>
      <c r="T3022">
        <v>300</v>
      </c>
      <c r="U3022" t="s">
        <v>14</v>
      </c>
      <c r="V3022">
        <f>T3022 * _xll.XLOOKUP(U3022,CALCULATION!$A$15:$A$17, CALCULATION!$B$15:$B$17 )</f>
        <v>300</v>
      </c>
      <c r="W3022" s="5">
        <f>O3022*T3022*_xll.XLOOKUP(U3022,CALCULATION!$A$15:$A$17, CALCULATION!$B$15:$B$17)</f>
        <v>5751.9900000000007</v>
      </c>
      <c r="X3022" s="5">
        <f>WORKSHEET[[#This Row],[Clients Total Cost]] / WORKSHEET[[#This Row],[Clients Rate per T2 (USD)]]</f>
        <v>19.173300000000001</v>
      </c>
      <c r="Y3022" s="5">
        <f>WORKSHEET[[#This Row],[Clients Rate per T2 (USD)]] - WORKSHEET[[#This Row],[Supplier Rate Per t2 (USD)]]</f>
        <v>300</v>
      </c>
      <c r="Z3022" s="5">
        <f>WORKSHEET[[#This Row],[Profit Per T]] * WORKSHEET[[#This Row],[Weight]]</f>
        <v>5751.9900000000007</v>
      </c>
      <c r="AA3022">
        <v>0</v>
      </c>
      <c r="AB3022" s="1">
        <v>0</v>
      </c>
      <c r="AC3022" s="1">
        <v>0</v>
      </c>
      <c r="AD3022">
        <v>0</v>
      </c>
      <c r="AE3022" s="1">
        <f>WORKSHEET[[#This Row],[Delay at toll gate in days]] +WORKSHEET[[#This Row],[Delay at workshop in days]] +WORKSHEET[[#This Row],[Delay at border in days]]</f>
        <v>0</v>
      </c>
    </row>
    <row r="3023" spans="1:31" x14ac:dyDescent="0.35">
      <c r="A3023" t="s">
        <v>3044</v>
      </c>
      <c r="B3023" t="s">
        <v>10</v>
      </c>
      <c r="C3023" t="s">
        <v>68</v>
      </c>
      <c r="D3023" t="s">
        <v>3619</v>
      </c>
      <c r="E3023" t="s">
        <v>3617</v>
      </c>
      <c r="F3023" t="str">
        <f>WORKSHEET[[#This Row],[Depart From]]&amp;"-"&amp;WORKSHEET[[#This Row],[Arrive To]]</f>
        <v>Addis Ababa-Lagos</v>
      </c>
      <c r="G3023" s="2">
        <v>44805</v>
      </c>
      <c r="H3023" s="2" t="s">
        <v>3631</v>
      </c>
      <c r="I3023" s="2" t="str">
        <f t="shared" si="47"/>
        <v>Failed</v>
      </c>
      <c r="J3023" s="2" t="str">
        <f>TEXT(WORKSHEET[[#This Row],[Offloading Date]], "mmm")</f>
        <v>NULL</v>
      </c>
      <c r="K3023" s="2" t="str">
        <f>IF(OR(WORKSHEET[[#This Row],[Year]]="", ISBLANK(WORKSHEET[[#This Row],[Year]]), WORKSHEET[[#This Row],[Year]]="null"), "Exclude", "Include")</f>
        <v>Exclude</v>
      </c>
      <c r="L3023" t="s">
        <v>3624</v>
      </c>
      <c r="M3023" t="s">
        <v>3624</v>
      </c>
      <c r="N3023" t="s">
        <v>13</v>
      </c>
      <c r="O3023">
        <v>26.260750000000002</v>
      </c>
      <c r="P3023">
        <v>600</v>
      </c>
      <c r="Q3023" t="s">
        <v>14</v>
      </c>
      <c r="R3023">
        <f>P3023 * _xll.XLOOKUP(Q3023,CALCULATION!$A$15:$A$17, CALCULATION!$B$15:$B$17 )</f>
        <v>600</v>
      </c>
      <c r="S3023" s="5">
        <f>O3023*P3023*_xll.XLOOKUP(Q3023,CALCULATION!$A$15:$A$17, CALCULATION!$B$15:$B$17)</f>
        <v>15756.45</v>
      </c>
      <c r="T3023">
        <v>300</v>
      </c>
      <c r="U3023" t="s">
        <v>14</v>
      </c>
      <c r="V3023">
        <f>T3023 * _xll.XLOOKUP(U3023,CALCULATION!$A$15:$A$17, CALCULATION!$B$15:$B$17 )</f>
        <v>300</v>
      </c>
      <c r="W3023" s="5">
        <f>O3023*T3023*_xll.XLOOKUP(U3023,CALCULATION!$A$15:$A$17, CALCULATION!$B$15:$B$17)</f>
        <v>7878.2250000000004</v>
      </c>
      <c r="X3023" s="5">
        <f>WORKSHEET[[#This Row],[Clients Total Cost]] / WORKSHEET[[#This Row],[Clients Rate per T2 (USD)]]</f>
        <v>26.260750000000002</v>
      </c>
      <c r="Y3023" s="5">
        <f>WORKSHEET[[#This Row],[Clients Rate per T2 (USD)]] - WORKSHEET[[#This Row],[Supplier Rate Per t2 (USD)]]</f>
        <v>300</v>
      </c>
      <c r="Z3023" s="5">
        <f>WORKSHEET[[#This Row],[Profit Per T]] * WORKSHEET[[#This Row],[Weight]]</f>
        <v>7878.2250000000004</v>
      </c>
      <c r="AA3023">
        <v>0</v>
      </c>
      <c r="AB3023" s="1">
        <v>0</v>
      </c>
      <c r="AC3023" s="1">
        <v>0</v>
      </c>
      <c r="AD3023">
        <v>0</v>
      </c>
      <c r="AE3023" s="1">
        <f>WORKSHEET[[#This Row],[Delay at toll gate in days]] +WORKSHEET[[#This Row],[Delay at workshop in days]] +WORKSHEET[[#This Row],[Delay at border in days]]</f>
        <v>0</v>
      </c>
    </row>
    <row r="3024" spans="1:31" x14ac:dyDescent="0.35">
      <c r="A3024" t="s">
        <v>3045</v>
      </c>
      <c r="B3024" t="s">
        <v>10</v>
      </c>
      <c r="C3024" t="s">
        <v>68</v>
      </c>
      <c r="D3024" t="s">
        <v>3619</v>
      </c>
      <c r="E3024" t="s">
        <v>3612</v>
      </c>
      <c r="F3024" t="str">
        <f>WORKSHEET[[#This Row],[Depart From]]&amp;"-"&amp;WORKSHEET[[#This Row],[Arrive To]]</f>
        <v>Addis Ababa-Victoria</v>
      </c>
      <c r="G3024" s="2">
        <v>44802</v>
      </c>
      <c r="H3024" s="2" t="s">
        <v>3631</v>
      </c>
      <c r="I3024" s="2" t="str">
        <f t="shared" si="47"/>
        <v>Failed</v>
      </c>
      <c r="J3024" s="2" t="str">
        <f>TEXT(WORKSHEET[[#This Row],[Offloading Date]], "mmm")</f>
        <v>NULL</v>
      </c>
      <c r="K3024" s="2" t="str">
        <f>IF(OR(WORKSHEET[[#This Row],[Year]]="", ISBLANK(WORKSHEET[[#This Row],[Year]]), WORKSHEET[[#This Row],[Year]]="null"), "Exclude", "Include")</f>
        <v>Exclude</v>
      </c>
      <c r="L3024" t="s">
        <v>3624</v>
      </c>
      <c r="M3024" t="s">
        <v>3624</v>
      </c>
      <c r="N3024" t="s">
        <v>13</v>
      </c>
      <c r="O3024">
        <v>19.56786</v>
      </c>
      <c r="P3024">
        <v>600</v>
      </c>
      <c r="Q3024" t="s">
        <v>14</v>
      </c>
      <c r="R3024">
        <f>P3024 * _xll.XLOOKUP(Q3024,CALCULATION!$A$15:$A$17, CALCULATION!$B$15:$B$17 )</f>
        <v>600</v>
      </c>
      <c r="S3024" s="5">
        <f>O3024*P3024*_xll.XLOOKUP(Q3024,CALCULATION!$A$15:$A$17, CALCULATION!$B$15:$B$17)</f>
        <v>11740.716</v>
      </c>
      <c r="T3024">
        <v>300</v>
      </c>
      <c r="U3024" t="s">
        <v>14</v>
      </c>
      <c r="V3024">
        <f>T3024 * _xll.XLOOKUP(U3024,CALCULATION!$A$15:$A$17, CALCULATION!$B$15:$B$17 )</f>
        <v>300</v>
      </c>
      <c r="W3024" s="5">
        <f>O3024*T3024*_xll.XLOOKUP(U3024,CALCULATION!$A$15:$A$17, CALCULATION!$B$15:$B$17)</f>
        <v>5870.3580000000002</v>
      </c>
      <c r="X3024" s="5">
        <f>WORKSHEET[[#This Row],[Clients Total Cost]] / WORKSHEET[[#This Row],[Clients Rate per T2 (USD)]]</f>
        <v>19.56786</v>
      </c>
      <c r="Y3024" s="5">
        <f>WORKSHEET[[#This Row],[Clients Rate per T2 (USD)]] - WORKSHEET[[#This Row],[Supplier Rate Per t2 (USD)]]</f>
        <v>300</v>
      </c>
      <c r="Z3024" s="5">
        <f>WORKSHEET[[#This Row],[Profit Per T]] * WORKSHEET[[#This Row],[Weight]]</f>
        <v>5870.3580000000002</v>
      </c>
      <c r="AA3024">
        <v>0</v>
      </c>
      <c r="AB3024" s="1">
        <v>0</v>
      </c>
      <c r="AC3024" s="1">
        <v>0</v>
      </c>
      <c r="AD3024">
        <v>0</v>
      </c>
      <c r="AE3024" s="1">
        <f>WORKSHEET[[#This Row],[Delay at toll gate in days]] +WORKSHEET[[#This Row],[Delay at workshop in days]] +WORKSHEET[[#This Row],[Delay at border in days]]</f>
        <v>0</v>
      </c>
    </row>
    <row r="3025" spans="1:31" x14ac:dyDescent="0.35">
      <c r="A3025" t="s">
        <v>3046</v>
      </c>
      <c r="B3025" t="s">
        <v>10</v>
      </c>
      <c r="C3025" t="s">
        <v>68</v>
      </c>
      <c r="D3025" t="s">
        <v>3620</v>
      </c>
      <c r="E3025" t="s">
        <v>3618</v>
      </c>
      <c r="F3025" t="str">
        <f>WORKSHEET[[#This Row],[Depart From]]&amp;"-"&amp;WORKSHEET[[#This Row],[Arrive To]]</f>
        <v>Zanzibar-Tripoli</v>
      </c>
      <c r="G3025" s="2">
        <v>44809</v>
      </c>
      <c r="H3025" s="2" t="s">
        <v>3631</v>
      </c>
      <c r="I3025" s="2" t="str">
        <f t="shared" si="47"/>
        <v>Failed</v>
      </c>
      <c r="J3025" s="2" t="str">
        <f>TEXT(WORKSHEET[[#This Row],[Offloading Date]], "mmm")</f>
        <v>NULL</v>
      </c>
      <c r="K3025" s="2" t="str">
        <f>IF(OR(WORKSHEET[[#This Row],[Year]]="", ISBLANK(WORKSHEET[[#This Row],[Year]]), WORKSHEET[[#This Row],[Year]]="null"), "Exclude", "Include")</f>
        <v>Exclude</v>
      </c>
      <c r="L3025" t="s">
        <v>3624</v>
      </c>
      <c r="M3025" t="s">
        <v>3624</v>
      </c>
      <c r="N3025" t="s">
        <v>13</v>
      </c>
      <c r="O3025">
        <v>13.992380000000001</v>
      </c>
      <c r="P3025">
        <v>600</v>
      </c>
      <c r="Q3025" t="s">
        <v>14</v>
      </c>
      <c r="R3025">
        <f>P3025 * _xll.XLOOKUP(Q3025,CALCULATION!$A$15:$A$17, CALCULATION!$B$15:$B$17 )</f>
        <v>600</v>
      </c>
      <c r="S3025" s="5">
        <f>O3025*P3025*_xll.XLOOKUP(Q3025,CALCULATION!$A$15:$A$17, CALCULATION!$B$15:$B$17)</f>
        <v>8395.4279999999999</v>
      </c>
      <c r="T3025">
        <v>300</v>
      </c>
      <c r="U3025" t="s">
        <v>14</v>
      </c>
      <c r="V3025">
        <f>T3025 * _xll.XLOOKUP(U3025,CALCULATION!$A$15:$A$17, CALCULATION!$B$15:$B$17 )</f>
        <v>300</v>
      </c>
      <c r="W3025" s="5">
        <f>O3025*T3025*_xll.XLOOKUP(U3025,CALCULATION!$A$15:$A$17, CALCULATION!$B$15:$B$17)</f>
        <v>4197.7139999999999</v>
      </c>
      <c r="X3025" s="5">
        <f>WORKSHEET[[#This Row],[Clients Total Cost]] / WORKSHEET[[#This Row],[Clients Rate per T2 (USD)]]</f>
        <v>13.992379999999999</v>
      </c>
      <c r="Y3025" s="5">
        <f>WORKSHEET[[#This Row],[Clients Rate per T2 (USD)]] - WORKSHEET[[#This Row],[Supplier Rate Per t2 (USD)]]</f>
        <v>300</v>
      </c>
      <c r="Z3025" s="5">
        <f>WORKSHEET[[#This Row],[Profit Per T]] * WORKSHEET[[#This Row],[Weight]]</f>
        <v>4197.7139999999999</v>
      </c>
      <c r="AA3025">
        <v>0</v>
      </c>
      <c r="AB3025" s="1">
        <v>0</v>
      </c>
      <c r="AC3025" s="1">
        <v>0</v>
      </c>
      <c r="AD3025">
        <v>0</v>
      </c>
      <c r="AE3025" s="1">
        <f>WORKSHEET[[#This Row],[Delay at toll gate in days]] +WORKSHEET[[#This Row],[Delay at workshop in days]] +WORKSHEET[[#This Row],[Delay at border in days]]</f>
        <v>0</v>
      </c>
    </row>
    <row r="3026" spans="1:31" x14ac:dyDescent="0.35">
      <c r="A3026" t="s">
        <v>3047</v>
      </c>
      <c r="B3026" t="s">
        <v>10</v>
      </c>
      <c r="C3026" t="s">
        <v>68</v>
      </c>
      <c r="D3026" t="s">
        <v>3611</v>
      </c>
      <c r="E3026" t="s">
        <v>3617</v>
      </c>
      <c r="F3026" t="str">
        <f>WORKSHEET[[#This Row],[Depart From]]&amp;"-"&amp;WORKSHEET[[#This Row],[Arrive To]]</f>
        <v>Mogadishu-Lagos</v>
      </c>
      <c r="G3026" s="2">
        <v>44807</v>
      </c>
      <c r="H3026" s="2" t="s">
        <v>3631</v>
      </c>
      <c r="I3026" s="2" t="str">
        <f t="shared" si="47"/>
        <v>Failed</v>
      </c>
      <c r="J3026" s="2" t="str">
        <f>TEXT(WORKSHEET[[#This Row],[Offloading Date]], "mmm")</f>
        <v>NULL</v>
      </c>
      <c r="K3026" s="2" t="str">
        <f>IF(OR(WORKSHEET[[#This Row],[Year]]="", ISBLANK(WORKSHEET[[#This Row],[Year]]), WORKSHEET[[#This Row],[Year]]="null"), "Exclude", "Include")</f>
        <v>Exclude</v>
      </c>
      <c r="L3026" t="s">
        <v>3624</v>
      </c>
      <c r="M3026" t="s">
        <v>3624</v>
      </c>
      <c r="N3026" t="s">
        <v>13</v>
      </c>
      <c r="O3026">
        <v>22.334050000000001</v>
      </c>
      <c r="P3026">
        <v>600</v>
      </c>
      <c r="Q3026" t="s">
        <v>14</v>
      </c>
      <c r="R3026">
        <f>P3026 * _xll.XLOOKUP(Q3026,CALCULATION!$A$15:$A$17, CALCULATION!$B$15:$B$17 )</f>
        <v>600</v>
      </c>
      <c r="S3026" s="5">
        <f>O3026*P3026*_xll.XLOOKUP(Q3026,CALCULATION!$A$15:$A$17, CALCULATION!$B$15:$B$17)</f>
        <v>13400.43</v>
      </c>
      <c r="T3026">
        <v>300</v>
      </c>
      <c r="U3026" t="s">
        <v>14</v>
      </c>
      <c r="V3026">
        <f>T3026 * _xll.XLOOKUP(U3026,CALCULATION!$A$15:$A$17, CALCULATION!$B$15:$B$17 )</f>
        <v>300</v>
      </c>
      <c r="W3026" s="5">
        <f>O3026*T3026*_xll.XLOOKUP(U3026,CALCULATION!$A$15:$A$17, CALCULATION!$B$15:$B$17)</f>
        <v>6700.2150000000001</v>
      </c>
      <c r="X3026" s="5">
        <f>WORKSHEET[[#This Row],[Clients Total Cost]] / WORKSHEET[[#This Row],[Clients Rate per T2 (USD)]]</f>
        <v>22.334050000000001</v>
      </c>
      <c r="Y3026" s="5">
        <f>WORKSHEET[[#This Row],[Clients Rate per T2 (USD)]] - WORKSHEET[[#This Row],[Supplier Rate Per t2 (USD)]]</f>
        <v>300</v>
      </c>
      <c r="Z3026" s="5">
        <f>WORKSHEET[[#This Row],[Profit Per T]] * WORKSHEET[[#This Row],[Weight]]</f>
        <v>6700.2150000000001</v>
      </c>
      <c r="AA3026">
        <v>0</v>
      </c>
      <c r="AB3026" s="1">
        <v>0</v>
      </c>
      <c r="AC3026" s="1">
        <v>0</v>
      </c>
      <c r="AD3026">
        <v>0</v>
      </c>
      <c r="AE3026" s="1">
        <f>WORKSHEET[[#This Row],[Delay at toll gate in days]] +WORKSHEET[[#This Row],[Delay at workshop in days]] +WORKSHEET[[#This Row],[Delay at border in days]]</f>
        <v>0</v>
      </c>
    </row>
    <row r="3027" spans="1:31" x14ac:dyDescent="0.35">
      <c r="A3027" t="s">
        <v>3048</v>
      </c>
      <c r="B3027" t="s">
        <v>10</v>
      </c>
      <c r="C3027" t="s">
        <v>68</v>
      </c>
      <c r="D3027" t="s">
        <v>3620</v>
      </c>
      <c r="E3027" t="s">
        <v>3613</v>
      </c>
      <c r="F3027" t="str">
        <f>WORKSHEET[[#This Row],[Depart From]]&amp;"-"&amp;WORKSHEET[[#This Row],[Arrive To]]</f>
        <v>Zanzibar-Sanaa</v>
      </c>
      <c r="G3027" s="2">
        <v>44807</v>
      </c>
      <c r="H3027" s="2" t="s">
        <v>3631</v>
      </c>
      <c r="I3027" s="2" t="str">
        <f t="shared" si="47"/>
        <v>Failed</v>
      </c>
      <c r="J3027" s="2" t="str">
        <f>TEXT(WORKSHEET[[#This Row],[Offloading Date]], "mmm")</f>
        <v>NULL</v>
      </c>
      <c r="K3027" s="2" t="str">
        <f>IF(OR(WORKSHEET[[#This Row],[Year]]="", ISBLANK(WORKSHEET[[#This Row],[Year]]), WORKSHEET[[#This Row],[Year]]="null"), "Exclude", "Include")</f>
        <v>Exclude</v>
      </c>
      <c r="L3027" t="s">
        <v>3624</v>
      </c>
      <c r="M3027" t="s">
        <v>3624</v>
      </c>
      <c r="N3027" t="s">
        <v>13</v>
      </c>
      <c r="O3027">
        <v>23.949459999999998</v>
      </c>
      <c r="P3027">
        <v>600</v>
      </c>
      <c r="Q3027" t="s">
        <v>14</v>
      </c>
      <c r="R3027">
        <f>P3027 * _xll.XLOOKUP(Q3027,CALCULATION!$A$15:$A$17, CALCULATION!$B$15:$B$17 )</f>
        <v>600</v>
      </c>
      <c r="S3027" s="5">
        <f>O3027*P3027*_xll.XLOOKUP(Q3027,CALCULATION!$A$15:$A$17, CALCULATION!$B$15:$B$17)</f>
        <v>14369.675999999999</v>
      </c>
      <c r="T3027">
        <v>300</v>
      </c>
      <c r="U3027" t="s">
        <v>14</v>
      </c>
      <c r="V3027">
        <f>T3027 * _xll.XLOOKUP(U3027,CALCULATION!$A$15:$A$17, CALCULATION!$B$15:$B$17 )</f>
        <v>300</v>
      </c>
      <c r="W3027" s="5">
        <f>O3027*T3027*_xll.XLOOKUP(U3027,CALCULATION!$A$15:$A$17, CALCULATION!$B$15:$B$17)</f>
        <v>7184.8379999999997</v>
      </c>
      <c r="X3027" s="5">
        <f>WORKSHEET[[#This Row],[Clients Total Cost]] / WORKSHEET[[#This Row],[Clients Rate per T2 (USD)]]</f>
        <v>23.949459999999998</v>
      </c>
      <c r="Y3027" s="5">
        <f>WORKSHEET[[#This Row],[Clients Rate per T2 (USD)]] - WORKSHEET[[#This Row],[Supplier Rate Per t2 (USD)]]</f>
        <v>300</v>
      </c>
      <c r="Z3027" s="5">
        <f>WORKSHEET[[#This Row],[Profit Per T]] * WORKSHEET[[#This Row],[Weight]]</f>
        <v>7184.8379999999997</v>
      </c>
      <c r="AA3027">
        <v>0</v>
      </c>
      <c r="AB3027" s="1">
        <v>0</v>
      </c>
      <c r="AC3027" s="1">
        <v>0</v>
      </c>
      <c r="AD3027">
        <v>0</v>
      </c>
      <c r="AE3027" s="1">
        <f>WORKSHEET[[#This Row],[Delay at toll gate in days]] +WORKSHEET[[#This Row],[Delay at workshop in days]] +WORKSHEET[[#This Row],[Delay at border in days]]</f>
        <v>0</v>
      </c>
    </row>
    <row r="3028" spans="1:31" x14ac:dyDescent="0.35">
      <c r="A3028" t="s">
        <v>3049</v>
      </c>
      <c r="B3028" t="s">
        <v>10</v>
      </c>
      <c r="C3028" t="s">
        <v>68</v>
      </c>
      <c r="D3028" t="s">
        <v>3620</v>
      </c>
      <c r="E3028" t="s">
        <v>3614</v>
      </c>
      <c r="F3028" t="str">
        <f>WORKSHEET[[#This Row],[Depart From]]&amp;"-"&amp;WORKSHEET[[#This Row],[Arrive To]]</f>
        <v>Zanzibar-Alger</v>
      </c>
      <c r="G3028" s="2">
        <v>44806</v>
      </c>
      <c r="H3028" s="2" t="s">
        <v>3631</v>
      </c>
      <c r="I3028" s="2" t="str">
        <f t="shared" si="47"/>
        <v>Failed</v>
      </c>
      <c r="J3028" s="2" t="str">
        <f>TEXT(WORKSHEET[[#This Row],[Offloading Date]], "mmm")</f>
        <v>NULL</v>
      </c>
      <c r="K3028" s="2" t="str">
        <f>IF(OR(WORKSHEET[[#This Row],[Year]]="", ISBLANK(WORKSHEET[[#This Row],[Year]]), WORKSHEET[[#This Row],[Year]]="null"), "Exclude", "Include")</f>
        <v>Exclude</v>
      </c>
      <c r="L3028" t="s">
        <v>3624</v>
      </c>
      <c r="M3028" t="s">
        <v>3624</v>
      </c>
      <c r="N3028" t="s">
        <v>13</v>
      </c>
      <c r="O3028">
        <v>17.06062</v>
      </c>
      <c r="P3028">
        <v>600</v>
      </c>
      <c r="Q3028" t="s">
        <v>14</v>
      </c>
      <c r="R3028">
        <f>P3028 * _xll.XLOOKUP(Q3028,CALCULATION!$A$15:$A$17, CALCULATION!$B$15:$B$17 )</f>
        <v>600</v>
      </c>
      <c r="S3028" s="5">
        <f>O3028*P3028*_xll.XLOOKUP(Q3028,CALCULATION!$A$15:$A$17, CALCULATION!$B$15:$B$17)</f>
        <v>10236.371999999999</v>
      </c>
      <c r="T3028">
        <v>300</v>
      </c>
      <c r="U3028" t="s">
        <v>14</v>
      </c>
      <c r="V3028">
        <f>T3028 * _xll.XLOOKUP(U3028,CALCULATION!$A$15:$A$17, CALCULATION!$B$15:$B$17 )</f>
        <v>300</v>
      </c>
      <c r="W3028" s="5">
        <f>O3028*T3028*_xll.XLOOKUP(U3028,CALCULATION!$A$15:$A$17, CALCULATION!$B$15:$B$17)</f>
        <v>5118.1859999999997</v>
      </c>
      <c r="X3028" s="5">
        <f>WORKSHEET[[#This Row],[Clients Total Cost]] / WORKSHEET[[#This Row],[Clients Rate per T2 (USD)]]</f>
        <v>17.06062</v>
      </c>
      <c r="Y3028" s="5">
        <f>WORKSHEET[[#This Row],[Clients Rate per T2 (USD)]] - WORKSHEET[[#This Row],[Supplier Rate Per t2 (USD)]]</f>
        <v>300</v>
      </c>
      <c r="Z3028" s="5">
        <f>WORKSHEET[[#This Row],[Profit Per T]] * WORKSHEET[[#This Row],[Weight]]</f>
        <v>5118.1859999999997</v>
      </c>
      <c r="AA3028">
        <v>0</v>
      </c>
      <c r="AB3028" s="1">
        <v>0</v>
      </c>
      <c r="AC3028" s="1">
        <v>0</v>
      </c>
      <c r="AD3028">
        <v>0</v>
      </c>
      <c r="AE3028" s="1">
        <f>WORKSHEET[[#This Row],[Delay at toll gate in days]] +WORKSHEET[[#This Row],[Delay at workshop in days]] +WORKSHEET[[#This Row],[Delay at border in days]]</f>
        <v>0</v>
      </c>
    </row>
    <row r="3029" spans="1:31" x14ac:dyDescent="0.35">
      <c r="A3029" t="s">
        <v>3050</v>
      </c>
      <c r="B3029" t="s">
        <v>10</v>
      </c>
      <c r="C3029" t="s">
        <v>68</v>
      </c>
      <c r="D3029" t="s">
        <v>3619</v>
      </c>
      <c r="E3029" t="s">
        <v>3618</v>
      </c>
      <c r="F3029" t="str">
        <f>WORKSHEET[[#This Row],[Depart From]]&amp;"-"&amp;WORKSHEET[[#This Row],[Arrive To]]</f>
        <v>Addis Ababa-Tripoli</v>
      </c>
      <c r="G3029" s="2">
        <v>44807</v>
      </c>
      <c r="H3029" s="2" t="s">
        <v>3631</v>
      </c>
      <c r="I3029" s="2" t="str">
        <f t="shared" si="47"/>
        <v>Failed</v>
      </c>
      <c r="J3029" s="2" t="str">
        <f>TEXT(WORKSHEET[[#This Row],[Offloading Date]], "mmm")</f>
        <v>NULL</v>
      </c>
      <c r="K3029" s="2" t="str">
        <f>IF(OR(WORKSHEET[[#This Row],[Year]]="", ISBLANK(WORKSHEET[[#This Row],[Year]]), WORKSHEET[[#This Row],[Year]]="null"), "Exclude", "Include")</f>
        <v>Exclude</v>
      </c>
      <c r="L3029" t="s">
        <v>3624</v>
      </c>
      <c r="M3029" t="s">
        <v>3624</v>
      </c>
      <c r="N3029" t="s">
        <v>13</v>
      </c>
      <c r="O3029">
        <v>17.113389999999999</v>
      </c>
      <c r="P3029">
        <v>600</v>
      </c>
      <c r="Q3029" t="s">
        <v>14</v>
      </c>
      <c r="R3029">
        <f>P3029 * _xll.XLOOKUP(Q3029,CALCULATION!$A$15:$A$17, CALCULATION!$B$15:$B$17 )</f>
        <v>600</v>
      </c>
      <c r="S3029" s="5">
        <f>O3029*P3029*_xll.XLOOKUP(Q3029,CALCULATION!$A$15:$A$17, CALCULATION!$B$15:$B$17)</f>
        <v>10268.034</v>
      </c>
      <c r="T3029">
        <v>300</v>
      </c>
      <c r="U3029" t="s">
        <v>14</v>
      </c>
      <c r="V3029">
        <f>T3029 * _xll.XLOOKUP(U3029,CALCULATION!$A$15:$A$17, CALCULATION!$B$15:$B$17 )</f>
        <v>300</v>
      </c>
      <c r="W3029" s="5">
        <f>O3029*T3029*_xll.XLOOKUP(U3029,CALCULATION!$A$15:$A$17, CALCULATION!$B$15:$B$17)</f>
        <v>5134.0169999999998</v>
      </c>
      <c r="X3029" s="5">
        <f>WORKSHEET[[#This Row],[Clients Total Cost]] / WORKSHEET[[#This Row],[Clients Rate per T2 (USD)]]</f>
        <v>17.113389999999999</v>
      </c>
      <c r="Y3029" s="5">
        <f>WORKSHEET[[#This Row],[Clients Rate per T2 (USD)]] - WORKSHEET[[#This Row],[Supplier Rate Per t2 (USD)]]</f>
        <v>300</v>
      </c>
      <c r="Z3029" s="5">
        <f>WORKSHEET[[#This Row],[Profit Per T]] * WORKSHEET[[#This Row],[Weight]]</f>
        <v>5134.0169999999998</v>
      </c>
      <c r="AA3029">
        <v>0</v>
      </c>
      <c r="AB3029" s="1">
        <v>0</v>
      </c>
      <c r="AC3029" s="1">
        <v>0</v>
      </c>
      <c r="AD3029">
        <v>0</v>
      </c>
      <c r="AE3029" s="1">
        <f>WORKSHEET[[#This Row],[Delay at toll gate in days]] +WORKSHEET[[#This Row],[Delay at workshop in days]] +WORKSHEET[[#This Row],[Delay at border in days]]</f>
        <v>0</v>
      </c>
    </row>
    <row r="3030" spans="1:31" x14ac:dyDescent="0.35">
      <c r="A3030" t="s">
        <v>3051</v>
      </c>
      <c r="B3030" t="s">
        <v>10</v>
      </c>
      <c r="C3030" t="s">
        <v>68</v>
      </c>
      <c r="D3030" t="s">
        <v>3616</v>
      </c>
      <c r="E3030" t="s">
        <v>3618</v>
      </c>
      <c r="F3030" t="str">
        <f>WORKSHEET[[#This Row],[Depart From]]&amp;"-"&amp;WORKSHEET[[#This Row],[Arrive To]]</f>
        <v>Marrakech-Tripoli</v>
      </c>
      <c r="G3030" s="2">
        <v>44807</v>
      </c>
      <c r="H3030" s="2" t="s">
        <v>3631</v>
      </c>
      <c r="I3030" s="2" t="str">
        <f t="shared" si="47"/>
        <v>Failed</v>
      </c>
      <c r="J3030" s="2" t="str">
        <f>TEXT(WORKSHEET[[#This Row],[Offloading Date]], "mmm")</f>
        <v>NULL</v>
      </c>
      <c r="K3030" s="2" t="str">
        <f>IF(OR(WORKSHEET[[#This Row],[Year]]="", ISBLANK(WORKSHEET[[#This Row],[Year]]), WORKSHEET[[#This Row],[Year]]="null"), "Exclude", "Include")</f>
        <v>Exclude</v>
      </c>
      <c r="L3030" t="s">
        <v>3624</v>
      </c>
      <c r="M3030" t="s">
        <v>3624</v>
      </c>
      <c r="N3030" t="s">
        <v>13</v>
      </c>
      <c r="O3030">
        <v>14.79777</v>
      </c>
      <c r="P3030">
        <v>600</v>
      </c>
      <c r="Q3030" t="s">
        <v>14</v>
      </c>
      <c r="R3030">
        <f>P3030 * _xll.XLOOKUP(Q3030,CALCULATION!$A$15:$A$17, CALCULATION!$B$15:$B$17 )</f>
        <v>600</v>
      </c>
      <c r="S3030" s="5">
        <f>O3030*P3030*_xll.XLOOKUP(Q3030,CALCULATION!$A$15:$A$17, CALCULATION!$B$15:$B$17)</f>
        <v>8878.6620000000003</v>
      </c>
      <c r="T3030">
        <v>300</v>
      </c>
      <c r="U3030" t="s">
        <v>14</v>
      </c>
      <c r="V3030">
        <f>T3030 * _xll.XLOOKUP(U3030,CALCULATION!$A$15:$A$17, CALCULATION!$B$15:$B$17 )</f>
        <v>300</v>
      </c>
      <c r="W3030" s="5">
        <f>O3030*T3030*_xll.XLOOKUP(U3030,CALCULATION!$A$15:$A$17, CALCULATION!$B$15:$B$17)</f>
        <v>4439.3310000000001</v>
      </c>
      <c r="X3030" s="5">
        <f>WORKSHEET[[#This Row],[Clients Total Cost]] / WORKSHEET[[#This Row],[Clients Rate per T2 (USD)]]</f>
        <v>14.79777</v>
      </c>
      <c r="Y3030" s="5">
        <f>WORKSHEET[[#This Row],[Clients Rate per T2 (USD)]] - WORKSHEET[[#This Row],[Supplier Rate Per t2 (USD)]]</f>
        <v>300</v>
      </c>
      <c r="Z3030" s="5">
        <f>WORKSHEET[[#This Row],[Profit Per T]] * WORKSHEET[[#This Row],[Weight]]</f>
        <v>4439.3310000000001</v>
      </c>
      <c r="AA3030">
        <v>0</v>
      </c>
      <c r="AB3030" s="1">
        <v>0</v>
      </c>
      <c r="AC3030" s="1">
        <v>0</v>
      </c>
      <c r="AD3030">
        <v>0</v>
      </c>
      <c r="AE3030" s="1">
        <f>WORKSHEET[[#This Row],[Delay at toll gate in days]] +WORKSHEET[[#This Row],[Delay at workshop in days]] +WORKSHEET[[#This Row],[Delay at border in days]]</f>
        <v>0</v>
      </c>
    </row>
    <row r="3031" spans="1:31" x14ac:dyDescent="0.35">
      <c r="A3031" t="s">
        <v>3052</v>
      </c>
      <c r="B3031" t="s">
        <v>10</v>
      </c>
      <c r="C3031" t="s">
        <v>68</v>
      </c>
      <c r="D3031" t="s">
        <v>3611</v>
      </c>
      <c r="E3031" t="s">
        <v>3612</v>
      </c>
      <c r="F3031" t="str">
        <f>WORKSHEET[[#This Row],[Depart From]]&amp;"-"&amp;WORKSHEET[[#This Row],[Arrive To]]</f>
        <v>Mogadishu-Victoria</v>
      </c>
      <c r="G3031" s="2">
        <v>44809</v>
      </c>
      <c r="H3031" s="2" t="s">
        <v>3631</v>
      </c>
      <c r="I3031" s="2" t="str">
        <f t="shared" si="47"/>
        <v>Failed</v>
      </c>
      <c r="J3031" s="2" t="str">
        <f>TEXT(WORKSHEET[[#This Row],[Offloading Date]], "mmm")</f>
        <v>NULL</v>
      </c>
      <c r="K3031" s="2" t="str">
        <f>IF(OR(WORKSHEET[[#This Row],[Year]]="", ISBLANK(WORKSHEET[[#This Row],[Year]]), WORKSHEET[[#This Row],[Year]]="null"), "Exclude", "Include")</f>
        <v>Exclude</v>
      </c>
      <c r="L3031" t="s">
        <v>3624</v>
      </c>
      <c r="M3031" t="s">
        <v>3624</v>
      </c>
      <c r="N3031" t="s">
        <v>13</v>
      </c>
      <c r="O3031">
        <v>19.413139999999999</v>
      </c>
      <c r="P3031">
        <v>600</v>
      </c>
      <c r="Q3031" t="s">
        <v>14</v>
      </c>
      <c r="R3031">
        <f>P3031 * _xll.XLOOKUP(Q3031,CALCULATION!$A$15:$A$17, CALCULATION!$B$15:$B$17 )</f>
        <v>600</v>
      </c>
      <c r="S3031" s="5">
        <f>O3031*P3031*_xll.XLOOKUP(Q3031,CALCULATION!$A$15:$A$17, CALCULATION!$B$15:$B$17)</f>
        <v>11647.883999999998</v>
      </c>
      <c r="T3031">
        <v>300</v>
      </c>
      <c r="U3031" t="s">
        <v>14</v>
      </c>
      <c r="V3031">
        <f>T3031 * _xll.XLOOKUP(U3031,CALCULATION!$A$15:$A$17, CALCULATION!$B$15:$B$17 )</f>
        <v>300</v>
      </c>
      <c r="W3031" s="5">
        <f>O3031*T3031*_xll.XLOOKUP(U3031,CALCULATION!$A$15:$A$17, CALCULATION!$B$15:$B$17)</f>
        <v>5823.9419999999991</v>
      </c>
      <c r="X3031" s="5">
        <f>WORKSHEET[[#This Row],[Clients Total Cost]] / WORKSHEET[[#This Row],[Clients Rate per T2 (USD)]]</f>
        <v>19.413139999999999</v>
      </c>
      <c r="Y3031" s="5">
        <f>WORKSHEET[[#This Row],[Clients Rate per T2 (USD)]] - WORKSHEET[[#This Row],[Supplier Rate Per t2 (USD)]]</f>
        <v>300</v>
      </c>
      <c r="Z3031" s="5">
        <f>WORKSHEET[[#This Row],[Profit Per T]] * WORKSHEET[[#This Row],[Weight]]</f>
        <v>5823.9419999999991</v>
      </c>
      <c r="AA3031">
        <v>0</v>
      </c>
      <c r="AB3031" s="1">
        <v>0</v>
      </c>
      <c r="AC3031" s="1">
        <v>0</v>
      </c>
      <c r="AD3031">
        <v>0</v>
      </c>
      <c r="AE3031" s="1">
        <f>WORKSHEET[[#This Row],[Delay at toll gate in days]] +WORKSHEET[[#This Row],[Delay at workshop in days]] +WORKSHEET[[#This Row],[Delay at border in days]]</f>
        <v>0</v>
      </c>
    </row>
    <row r="3032" spans="1:31" x14ac:dyDescent="0.35">
      <c r="A3032" t="s">
        <v>3053</v>
      </c>
      <c r="B3032" t="s">
        <v>10</v>
      </c>
      <c r="C3032" t="s">
        <v>68</v>
      </c>
      <c r="D3032" t="s">
        <v>3620</v>
      </c>
      <c r="E3032" t="s">
        <v>3614</v>
      </c>
      <c r="F3032" t="str">
        <f>WORKSHEET[[#This Row],[Depart From]]&amp;"-"&amp;WORKSHEET[[#This Row],[Arrive To]]</f>
        <v>Zanzibar-Alger</v>
      </c>
      <c r="G3032" s="2">
        <v>44806</v>
      </c>
      <c r="H3032" s="2" t="s">
        <v>3631</v>
      </c>
      <c r="I3032" s="2" t="str">
        <f t="shared" si="47"/>
        <v>Failed</v>
      </c>
      <c r="J3032" s="2" t="str">
        <f>TEXT(WORKSHEET[[#This Row],[Offloading Date]], "mmm")</f>
        <v>NULL</v>
      </c>
      <c r="K3032" s="2" t="str">
        <f>IF(OR(WORKSHEET[[#This Row],[Year]]="", ISBLANK(WORKSHEET[[#This Row],[Year]]), WORKSHEET[[#This Row],[Year]]="null"), "Exclude", "Include")</f>
        <v>Exclude</v>
      </c>
      <c r="L3032" t="s">
        <v>3624</v>
      </c>
      <c r="M3032" t="s">
        <v>3624</v>
      </c>
      <c r="N3032" t="s">
        <v>13</v>
      </c>
      <c r="O3032">
        <v>21.876249999999999</v>
      </c>
      <c r="P3032">
        <v>600</v>
      </c>
      <c r="Q3032" t="s">
        <v>14</v>
      </c>
      <c r="R3032">
        <f>P3032 * _xll.XLOOKUP(Q3032,CALCULATION!$A$15:$A$17, CALCULATION!$B$15:$B$17 )</f>
        <v>600</v>
      </c>
      <c r="S3032" s="5">
        <f>O3032*P3032*_xll.XLOOKUP(Q3032,CALCULATION!$A$15:$A$17, CALCULATION!$B$15:$B$17)</f>
        <v>13125.75</v>
      </c>
      <c r="T3032">
        <v>300</v>
      </c>
      <c r="U3032" t="s">
        <v>14</v>
      </c>
      <c r="V3032">
        <f>T3032 * _xll.XLOOKUP(U3032,CALCULATION!$A$15:$A$17, CALCULATION!$B$15:$B$17 )</f>
        <v>300</v>
      </c>
      <c r="W3032" s="5">
        <f>O3032*T3032*_xll.XLOOKUP(U3032,CALCULATION!$A$15:$A$17, CALCULATION!$B$15:$B$17)</f>
        <v>6562.875</v>
      </c>
      <c r="X3032" s="5">
        <f>WORKSHEET[[#This Row],[Clients Total Cost]] / WORKSHEET[[#This Row],[Clients Rate per T2 (USD)]]</f>
        <v>21.876249999999999</v>
      </c>
      <c r="Y3032" s="5">
        <f>WORKSHEET[[#This Row],[Clients Rate per T2 (USD)]] - WORKSHEET[[#This Row],[Supplier Rate Per t2 (USD)]]</f>
        <v>300</v>
      </c>
      <c r="Z3032" s="5">
        <f>WORKSHEET[[#This Row],[Profit Per T]] * WORKSHEET[[#This Row],[Weight]]</f>
        <v>6562.875</v>
      </c>
      <c r="AA3032">
        <v>0</v>
      </c>
      <c r="AB3032" s="1">
        <v>0</v>
      </c>
      <c r="AC3032" s="1">
        <v>0</v>
      </c>
      <c r="AD3032">
        <v>0</v>
      </c>
      <c r="AE3032" s="1">
        <f>WORKSHEET[[#This Row],[Delay at toll gate in days]] +WORKSHEET[[#This Row],[Delay at workshop in days]] +WORKSHEET[[#This Row],[Delay at border in days]]</f>
        <v>0</v>
      </c>
    </row>
    <row r="3033" spans="1:31" x14ac:dyDescent="0.35">
      <c r="A3033" t="s">
        <v>3054</v>
      </c>
      <c r="B3033" t="s">
        <v>10</v>
      </c>
      <c r="C3033" t="s">
        <v>68</v>
      </c>
      <c r="D3033" t="s">
        <v>3619</v>
      </c>
      <c r="E3033" t="s">
        <v>3618</v>
      </c>
      <c r="F3033" t="str">
        <f>WORKSHEET[[#This Row],[Depart From]]&amp;"-"&amp;WORKSHEET[[#This Row],[Arrive To]]</f>
        <v>Addis Ababa-Tripoli</v>
      </c>
      <c r="G3033" s="2">
        <v>44805</v>
      </c>
      <c r="H3033" s="2" t="s">
        <v>3631</v>
      </c>
      <c r="I3033" s="2" t="str">
        <f t="shared" si="47"/>
        <v>Failed</v>
      </c>
      <c r="J3033" s="2" t="str">
        <f>TEXT(WORKSHEET[[#This Row],[Offloading Date]], "mmm")</f>
        <v>NULL</v>
      </c>
      <c r="K3033" s="2" t="str">
        <f>IF(OR(WORKSHEET[[#This Row],[Year]]="", ISBLANK(WORKSHEET[[#This Row],[Year]]), WORKSHEET[[#This Row],[Year]]="null"), "Exclude", "Include")</f>
        <v>Exclude</v>
      </c>
      <c r="L3033" t="s">
        <v>3624</v>
      </c>
      <c r="M3033" t="s">
        <v>3624</v>
      </c>
      <c r="N3033" t="s">
        <v>13</v>
      </c>
      <c r="O3033">
        <v>20.937719999999999</v>
      </c>
      <c r="P3033">
        <v>600</v>
      </c>
      <c r="Q3033" t="s">
        <v>14</v>
      </c>
      <c r="R3033">
        <f>P3033 * _xll.XLOOKUP(Q3033,CALCULATION!$A$15:$A$17, CALCULATION!$B$15:$B$17 )</f>
        <v>600</v>
      </c>
      <c r="S3033" s="5">
        <f>O3033*P3033*_xll.XLOOKUP(Q3033,CALCULATION!$A$15:$A$17, CALCULATION!$B$15:$B$17)</f>
        <v>12562.632</v>
      </c>
      <c r="T3033">
        <v>300</v>
      </c>
      <c r="U3033" t="s">
        <v>14</v>
      </c>
      <c r="V3033">
        <f>T3033 * _xll.XLOOKUP(U3033,CALCULATION!$A$15:$A$17, CALCULATION!$B$15:$B$17 )</f>
        <v>300</v>
      </c>
      <c r="W3033" s="5">
        <f>O3033*T3033*_xll.XLOOKUP(U3033,CALCULATION!$A$15:$A$17, CALCULATION!$B$15:$B$17)</f>
        <v>6281.3159999999998</v>
      </c>
      <c r="X3033" s="5">
        <f>WORKSHEET[[#This Row],[Clients Total Cost]] / WORKSHEET[[#This Row],[Clients Rate per T2 (USD)]]</f>
        <v>20.937719999999999</v>
      </c>
      <c r="Y3033" s="5">
        <f>WORKSHEET[[#This Row],[Clients Rate per T2 (USD)]] - WORKSHEET[[#This Row],[Supplier Rate Per t2 (USD)]]</f>
        <v>300</v>
      </c>
      <c r="Z3033" s="5">
        <f>WORKSHEET[[#This Row],[Profit Per T]] * WORKSHEET[[#This Row],[Weight]]</f>
        <v>6281.3159999999998</v>
      </c>
      <c r="AA3033">
        <v>0</v>
      </c>
      <c r="AB3033" s="1">
        <v>0</v>
      </c>
      <c r="AC3033" s="1">
        <v>0</v>
      </c>
      <c r="AD3033">
        <v>0</v>
      </c>
      <c r="AE3033" s="1">
        <f>WORKSHEET[[#This Row],[Delay at toll gate in days]] +WORKSHEET[[#This Row],[Delay at workshop in days]] +WORKSHEET[[#This Row],[Delay at border in days]]</f>
        <v>0</v>
      </c>
    </row>
    <row r="3034" spans="1:31" x14ac:dyDescent="0.35">
      <c r="A3034" t="s">
        <v>3055</v>
      </c>
      <c r="B3034" t="s">
        <v>10</v>
      </c>
      <c r="C3034" t="s">
        <v>68</v>
      </c>
      <c r="D3034" t="s">
        <v>3616</v>
      </c>
      <c r="E3034" t="s">
        <v>3613</v>
      </c>
      <c r="F3034" t="str">
        <f>WORKSHEET[[#This Row],[Depart From]]&amp;"-"&amp;WORKSHEET[[#This Row],[Arrive To]]</f>
        <v>Marrakech-Sanaa</v>
      </c>
      <c r="G3034" s="2">
        <v>44808</v>
      </c>
      <c r="H3034" s="2" t="s">
        <v>3631</v>
      </c>
      <c r="I3034" s="2" t="str">
        <f t="shared" si="47"/>
        <v>Failed</v>
      </c>
      <c r="J3034" s="2" t="str">
        <f>TEXT(WORKSHEET[[#This Row],[Offloading Date]], "mmm")</f>
        <v>NULL</v>
      </c>
      <c r="K3034" s="2" t="str">
        <f>IF(OR(WORKSHEET[[#This Row],[Year]]="", ISBLANK(WORKSHEET[[#This Row],[Year]]), WORKSHEET[[#This Row],[Year]]="null"), "Exclude", "Include")</f>
        <v>Exclude</v>
      </c>
      <c r="L3034" t="s">
        <v>3624</v>
      </c>
      <c r="M3034" t="s">
        <v>3624</v>
      </c>
      <c r="N3034" t="s">
        <v>13</v>
      </c>
      <c r="O3034">
        <v>16.87463</v>
      </c>
      <c r="P3034">
        <v>600</v>
      </c>
      <c r="Q3034" t="s">
        <v>14</v>
      </c>
      <c r="R3034">
        <f>P3034 * _xll.XLOOKUP(Q3034,CALCULATION!$A$15:$A$17, CALCULATION!$B$15:$B$17 )</f>
        <v>600</v>
      </c>
      <c r="S3034" s="5">
        <f>O3034*P3034*_xll.XLOOKUP(Q3034,CALCULATION!$A$15:$A$17, CALCULATION!$B$15:$B$17)</f>
        <v>10124.778</v>
      </c>
      <c r="T3034">
        <v>300</v>
      </c>
      <c r="U3034" t="s">
        <v>14</v>
      </c>
      <c r="V3034">
        <f>T3034 * _xll.XLOOKUP(U3034,CALCULATION!$A$15:$A$17, CALCULATION!$B$15:$B$17 )</f>
        <v>300</v>
      </c>
      <c r="W3034" s="5">
        <f>O3034*T3034*_xll.XLOOKUP(U3034,CALCULATION!$A$15:$A$17, CALCULATION!$B$15:$B$17)</f>
        <v>5062.3890000000001</v>
      </c>
      <c r="X3034" s="5">
        <f>WORKSHEET[[#This Row],[Clients Total Cost]] / WORKSHEET[[#This Row],[Clients Rate per T2 (USD)]]</f>
        <v>16.87463</v>
      </c>
      <c r="Y3034" s="5">
        <f>WORKSHEET[[#This Row],[Clients Rate per T2 (USD)]] - WORKSHEET[[#This Row],[Supplier Rate Per t2 (USD)]]</f>
        <v>300</v>
      </c>
      <c r="Z3034" s="5">
        <f>WORKSHEET[[#This Row],[Profit Per T]] * WORKSHEET[[#This Row],[Weight]]</f>
        <v>5062.3890000000001</v>
      </c>
      <c r="AA3034">
        <v>0</v>
      </c>
      <c r="AB3034" s="1">
        <v>0</v>
      </c>
      <c r="AC3034" s="1">
        <v>0</v>
      </c>
      <c r="AD3034">
        <v>0</v>
      </c>
      <c r="AE3034" s="1">
        <f>WORKSHEET[[#This Row],[Delay at toll gate in days]] +WORKSHEET[[#This Row],[Delay at workshop in days]] +WORKSHEET[[#This Row],[Delay at border in days]]</f>
        <v>0</v>
      </c>
    </row>
    <row r="3035" spans="1:31" x14ac:dyDescent="0.35">
      <c r="A3035" t="s">
        <v>3056</v>
      </c>
      <c r="B3035" t="s">
        <v>10</v>
      </c>
      <c r="C3035" t="s">
        <v>68</v>
      </c>
      <c r="D3035" t="s">
        <v>3620</v>
      </c>
      <c r="E3035" t="s">
        <v>3612</v>
      </c>
      <c r="F3035" t="str">
        <f>WORKSHEET[[#This Row],[Depart From]]&amp;"-"&amp;WORKSHEET[[#This Row],[Arrive To]]</f>
        <v>Zanzibar-Victoria</v>
      </c>
      <c r="G3035" s="2">
        <v>44811</v>
      </c>
      <c r="H3035" s="2" t="s">
        <v>3631</v>
      </c>
      <c r="I3035" s="2" t="str">
        <f t="shared" si="47"/>
        <v>Failed</v>
      </c>
      <c r="J3035" s="2" t="str">
        <f>TEXT(WORKSHEET[[#This Row],[Offloading Date]], "mmm")</f>
        <v>NULL</v>
      </c>
      <c r="K3035" s="2" t="str">
        <f>IF(OR(WORKSHEET[[#This Row],[Year]]="", ISBLANK(WORKSHEET[[#This Row],[Year]]), WORKSHEET[[#This Row],[Year]]="null"), "Exclude", "Include")</f>
        <v>Exclude</v>
      </c>
      <c r="L3035" t="s">
        <v>3624</v>
      </c>
      <c r="M3035" t="s">
        <v>3624</v>
      </c>
      <c r="N3035" t="s">
        <v>13</v>
      </c>
      <c r="O3035">
        <v>22.374009999999998</v>
      </c>
      <c r="P3035">
        <v>600</v>
      </c>
      <c r="Q3035" t="s">
        <v>14</v>
      </c>
      <c r="R3035">
        <f>P3035 * _xll.XLOOKUP(Q3035,CALCULATION!$A$15:$A$17, CALCULATION!$B$15:$B$17 )</f>
        <v>600</v>
      </c>
      <c r="S3035" s="5">
        <f>O3035*P3035*_xll.XLOOKUP(Q3035,CALCULATION!$A$15:$A$17, CALCULATION!$B$15:$B$17)</f>
        <v>13424.405999999999</v>
      </c>
      <c r="T3035">
        <v>300</v>
      </c>
      <c r="U3035" t="s">
        <v>14</v>
      </c>
      <c r="V3035">
        <f>T3035 * _xll.XLOOKUP(U3035,CALCULATION!$A$15:$A$17, CALCULATION!$B$15:$B$17 )</f>
        <v>300</v>
      </c>
      <c r="W3035" s="5">
        <f>O3035*T3035*_xll.XLOOKUP(U3035,CALCULATION!$A$15:$A$17, CALCULATION!$B$15:$B$17)</f>
        <v>6712.2029999999995</v>
      </c>
      <c r="X3035" s="5">
        <f>WORKSHEET[[#This Row],[Clients Total Cost]] / WORKSHEET[[#This Row],[Clients Rate per T2 (USD)]]</f>
        <v>22.374009999999998</v>
      </c>
      <c r="Y3035" s="5">
        <f>WORKSHEET[[#This Row],[Clients Rate per T2 (USD)]] - WORKSHEET[[#This Row],[Supplier Rate Per t2 (USD)]]</f>
        <v>300</v>
      </c>
      <c r="Z3035" s="5">
        <f>WORKSHEET[[#This Row],[Profit Per T]] * WORKSHEET[[#This Row],[Weight]]</f>
        <v>6712.2029999999995</v>
      </c>
      <c r="AA3035">
        <v>0</v>
      </c>
      <c r="AB3035" s="1">
        <v>0</v>
      </c>
      <c r="AC3035" s="1">
        <v>0</v>
      </c>
      <c r="AD3035">
        <v>0</v>
      </c>
      <c r="AE3035" s="1">
        <f>WORKSHEET[[#This Row],[Delay at toll gate in days]] +WORKSHEET[[#This Row],[Delay at workshop in days]] +WORKSHEET[[#This Row],[Delay at border in days]]</f>
        <v>0</v>
      </c>
    </row>
    <row r="3036" spans="1:31" x14ac:dyDescent="0.35">
      <c r="A3036" t="s">
        <v>3057</v>
      </c>
      <c r="B3036" t="s">
        <v>10</v>
      </c>
      <c r="C3036" t="s">
        <v>68</v>
      </c>
      <c r="D3036" t="s">
        <v>3615</v>
      </c>
      <c r="E3036" t="s">
        <v>3614</v>
      </c>
      <c r="F3036" t="str">
        <f>WORKSHEET[[#This Row],[Depart From]]&amp;"-"&amp;WORKSHEET[[#This Row],[Arrive To]]</f>
        <v>Mombasa-Alger</v>
      </c>
      <c r="G3036" s="2">
        <v>44807</v>
      </c>
      <c r="H3036" s="2" t="s">
        <v>3631</v>
      </c>
      <c r="I3036" s="2" t="str">
        <f t="shared" si="47"/>
        <v>Failed</v>
      </c>
      <c r="J3036" s="2" t="str">
        <f>TEXT(WORKSHEET[[#This Row],[Offloading Date]], "mmm")</f>
        <v>NULL</v>
      </c>
      <c r="K3036" s="2" t="str">
        <f>IF(OR(WORKSHEET[[#This Row],[Year]]="", ISBLANK(WORKSHEET[[#This Row],[Year]]), WORKSHEET[[#This Row],[Year]]="null"), "Exclude", "Include")</f>
        <v>Exclude</v>
      </c>
      <c r="L3036" t="s">
        <v>3624</v>
      </c>
      <c r="M3036" t="s">
        <v>3624</v>
      </c>
      <c r="N3036" t="s">
        <v>13</v>
      </c>
      <c r="O3036">
        <v>15.84191</v>
      </c>
      <c r="P3036">
        <v>600</v>
      </c>
      <c r="Q3036" t="s">
        <v>14</v>
      </c>
      <c r="R3036">
        <f>P3036 * _xll.XLOOKUP(Q3036,CALCULATION!$A$15:$A$17, CALCULATION!$B$15:$B$17 )</f>
        <v>600</v>
      </c>
      <c r="S3036" s="5">
        <f>O3036*P3036*_xll.XLOOKUP(Q3036,CALCULATION!$A$15:$A$17, CALCULATION!$B$15:$B$17)</f>
        <v>9505.1460000000006</v>
      </c>
      <c r="T3036">
        <v>300</v>
      </c>
      <c r="U3036" t="s">
        <v>14</v>
      </c>
      <c r="V3036">
        <f>T3036 * _xll.XLOOKUP(U3036,CALCULATION!$A$15:$A$17, CALCULATION!$B$15:$B$17 )</f>
        <v>300</v>
      </c>
      <c r="W3036" s="5">
        <f>O3036*T3036*_xll.XLOOKUP(U3036,CALCULATION!$A$15:$A$17, CALCULATION!$B$15:$B$17)</f>
        <v>4752.5730000000003</v>
      </c>
      <c r="X3036" s="5">
        <f>WORKSHEET[[#This Row],[Clients Total Cost]] / WORKSHEET[[#This Row],[Clients Rate per T2 (USD)]]</f>
        <v>15.84191</v>
      </c>
      <c r="Y3036" s="5">
        <f>WORKSHEET[[#This Row],[Clients Rate per T2 (USD)]] - WORKSHEET[[#This Row],[Supplier Rate Per t2 (USD)]]</f>
        <v>300</v>
      </c>
      <c r="Z3036" s="5">
        <f>WORKSHEET[[#This Row],[Profit Per T]] * WORKSHEET[[#This Row],[Weight]]</f>
        <v>4752.5730000000003</v>
      </c>
      <c r="AA3036">
        <v>0</v>
      </c>
      <c r="AB3036" s="1">
        <v>0</v>
      </c>
      <c r="AC3036" s="1">
        <v>0</v>
      </c>
      <c r="AD3036">
        <v>0</v>
      </c>
      <c r="AE3036" s="1">
        <f>WORKSHEET[[#This Row],[Delay at toll gate in days]] +WORKSHEET[[#This Row],[Delay at workshop in days]] +WORKSHEET[[#This Row],[Delay at border in days]]</f>
        <v>0</v>
      </c>
    </row>
    <row r="3037" spans="1:31" x14ac:dyDescent="0.35">
      <c r="A3037" t="s">
        <v>3058</v>
      </c>
      <c r="B3037" t="s">
        <v>10</v>
      </c>
      <c r="C3037" t="s">
        <v>68</v>
      </c>
      <c r="D3037" t="s">
        <v>3619</v>
      </c>
      <c r="E3037" t="s">
        <v>3613</v>
      </c>
      <c r="F3037" t="str">
        <f>WORKSHEET[[#This Row],[Depart From]]&amp;"-"&amp;WORKSHEET[[#This Row],[Arrive To]]</f>
        <v>Addis Ababa-Sanaa</v>
      </c>
      <c r="G3037" s="2">
        <v>44787</v>
      </c>
      <c r="H3037" s="2">
        <v>44812</v>
      </c>
      <c r="I3037" s="2" t="str">
        <f t="shared" si="47"/>
        <v>Delivered</v>
      </c>
      <c r="J3037" s="2" t="str">
        <f>TEXT(WORKSHEET[[#This Row],[Offloading Date]], "mmm")</f>
        <v>Sep</v>
      </c>
      <c r="K3037" s="2" t="str">
        <f>IF(OR(WORKSHEET[[#This Row],[Year]]="", ISBLANK(WORKSHEET[[#This Row],[Year]]), WORKSHEET[[#This Row],[Year]]="null"), "Exclude", "Include")</f>
        <v>Include</v>
      </c>
      <c r="L3037" t="s">
        <v>3624</v>
      </c>
      <c r="M3037" t="s">
        <v>12</v>
      </c>
      <c r="N3037" t="s">
        <v>13</v>
      </c>
      <c r="O3037">
        <v>25.209140000000001</v>
      </c>
      <c r="P3037">
        <v>600</v>
      </c>
      <c r="Q3037" t="s">
        <v>14</v>
      </c>
      <c r="R3037">
        <f>P3037 * _xll.XLOOKUP(Q3037,CALCULATION!$A$15:$A$17, CALCULATION!$B$15:$B$17 )</f>
        <v>600</v>
      </c>
      <c r="S3037" s="5">
        <f>O3037*P3037*_xll.XLOOKUP(Q3037,CALCULATION!$A$15:$A$17, CALCULATION!$B$15:$B$17)</f>
        <v>15125.484</v>
      </c>
      <c r="T3037">
        <v>300</v>
      </c>
      <c r="U3037" t="s">
        <v>14</v>
      </c>
      <c r="V3037">
        <f>T3037 * _xll.XLOOKUP(U3037,CALCULATION!$A$15:$A$17, CALCULATION!$B$15:$B$17 )</f>
        <v>300</v>
      </c>
      <c r="W3037" s="5">
        <f>O3037*T3037*_xll.XLOOKUP(U3037,CALCULATION!$A$15:$A$17, CALCULATION!$B$15:$B$17)</f>
        <v>7562.7420000000002</v>
      </c>
      <c r="X3037" s="5">
        <f>WORKSHEET[[#This Row],[Clients Total Cost]] / WORKSHEET[[#This Row],[Clients Rate per T2 (USD)]]</f>
        <v>25.209140000000001</v>
      </c>
      <c r="Y3037" s="5">
        <f>WORKSHEET[[#This Row],[Clients Rate per T2 (USD)]] - WORKSHEET[[#This Row],[Supplier Rate Per t2 (USD)]]</f>
        <v>300</v>
      </c>
      <c r="Z3037" s="5">
        <f>WORKSHEET[[#This Row],[Profit Per T]] * WORKSHEET[[#This Row],[Weight]]</f>
        <v>7562.7420000000002</v>
      </c>
      <c r="AA3037">
        <v>1</v>
      </c>
      <c r="AB3037" s="1">
        <v>3.75</v>
      </c>
      <c r="AC3037" s="1">
        <v>2.5</v>
      </c>
      <c r="AD3037" s="1">
        <v>3.125</v>
      </c>
      <c r="AE3037" s="1">
        <f>WORKSHEET[[#This Row],[Delay at toll gate in days]] +WORKSHEET[[#This Row],[Delay at workshop in days]] +WORKSHEET[[#This Row],[Delay at border in days]]</f>
        <v>9.375</v>
      </c>
    </row>
    <row r="3038" spans="1:31" x14ac:dyDescent="0.35">
      <c r="A3038" t="s">
        <v>3059</v>
      </c>
      <c r="B3038" t="s">
        <v>10</v>
      </c>
      <c r="C3038" t="s">
        <v>68</v>
      </c>
      <c r="D3038" t="s">
        <v>3615</v>
      </c>
      <c r="E3038" t="s">
        <v>3617</v>
      </c>
      <c r="F3038" t="str">
        <f>WORKSHEET[[#This Row],[Depart From]]&amp;"-"&amp;WORKSHEET[[#This Row],[Arrive To]]</f>
        <v>Mombasa-Lagos</v>
      </c>
      <c r="G3038" s="2">
        <v>44806</v>
      </c>
      <c r="H3038" s="2" t="s">
        <v>3631</v>
      </c>
      <c r="I3038" s="2" t="str">
        <f t="shared" si="47"/>
        <v>Failed</v>
      </c>
      <c r="J3038" s="2" t="str">
        <f>TEXT(WORKSHEET[[#This Row],[Offloading Date]], "mmm")</f>
        <v>NULL</v>
      </c>
      <c r="K3038" s="2" t="str">
        <f>IF(OR(WORKSHEET[[#This Row],[Year]]="", ISBLANK(WORKSHEET[[#This Row],[Year]]), WORKSHEET[[#This Row],[Year]]="null"), "Exclude", "Include")</f>
        <v>Exclude</v>
      </c>
      <c r="L3038" t="s">
        <v>3624</v>
      </c>
      <c r="M3038" t="s">
        <v>3624</v>
      </c>
      <c r="N3038" t="s">
        <v>13</v>
      </c>
      <c r="O3038">
        <v>17.527360000000002</v>
      </c>
      <c r="P3038">
        <v>600</v>
      </c>
      <c r="Q3038" t="s">
        <v>14</v>
      </c>
      <c r="R3038">
        <f>P3038 * _xll.XLOOKUP(Q3038,CALCULATION!$A$15:$A$17, CALCULATION!$B$15:$B$17 )</f>
        <v>600</v>
      </c>
      <c r="S3038" s="5">
        <f>O3038*P3038*_xll.XLOOKUP(Q3038,CALCULATION!$A$15:$A$17, CALCULATION!$B$15:$B$17)</f>
        <v>10516.416000000001</v>
      </c>
      <c r="T3038">
        <v>300</v>
      </c>
      <c r="U3038" t="s">
        <v>14</v>
      </c>
      <c r="V3038">
        <f>T3038 * _xll.XLOOKUP(U3038,CALCULATION!$A$15:$A$17, CALCULATION!$B$15:$B$17 )</f>
        <v>300</v>
      </c>
      <c r="W3038" s="5">
        <f>O3038*T3038*_xll.XLOOKUP(U3038,CALCULATION!$A$15:$A$17, CALCULATION!$B$15:$B$17)</f>
        <v>5258.2080000000005</v>
      </c>
      <c r="X3038" s="5">
        <f>WORKSHEET[[#This Row],[Clients Total Cost]] / WORKSHEET[[#This Row],[Clients Rate per T2 (USD)]]</f>
        <v>17.527360000000002</v>
      </c>
      <c r="Y3038" s="5">
        <f>WORKSHEET[[#This Row],[Clients Rate per T2 (USD)]] - WORKSHEET[[#This Row],[Supplier Rate Per t2 (USD)]]</f>
        <v>300</v>
      </c>
      <c r="Z3038" s="5">
        <f>WORKSHEET[[#This Row],[Profit Per T]] * WORKSHEET[[#This Row],[Weight]]</f>
        <v>5258.2080000000005</v>
      </c>
      <c r="AA3038">
        <v>0</v>
      </c>
      <c r="AB3038" s="1">
        <v>0</v>
      </c>
      <c r="AC3038" s="1">
        <v>0</v>
      </c>
      <c r="AD3038">
        <v>0</v>
      </c>
      <c r="AE3038" s="1">
        <f>WORKSHEET[[#This Row],[Delay at toll gate in days]] +WORKSHEET[[#This Row],[Delay at workshop in days]] +WORKSHEET[[#This Row],[Delay at border in days]]</f>
        <v>0</v>
      </c>
    </row>
    <row r="3039" spans="1:31" x14ac:dyDescent="0.35">
      <c r="A3039" t="s">
        <v>3060</v>
      </c>
      <c r="B3039" t="s">
        <v>10</v>
      </c>
      <c r="C3039" t="s">
        <v>68</v>
      </c>
      <c r="D3039" t="s">
        <v>3616</v>
      </c>
      <c r="E3039" t="s">
        <v>3613</v>
      </c>
      <c r="F3039" t="str">
        <f>WORKSHEET[[#This Row],[Depart From]]&amp;"-"&amp;WORKSHEET[[#This Row],[Arrive To]]</f>
        <v>Marrakech-Sanaa</v>
      </c>
      <c r="G3039" s="2">
        <v>44806</v>
      </c>
      <c r="H3039" s="2" t="s">
        <v>3631</v>
      </c>
      <c r="I3039" s="2" t="str">
        <f t="shared" si="47"/>
        <v>Failed</v>
      </c>
      <c r="J3039" s="2" t="str">
        <f>TEXT(WORKSHEET[[#This Row],[Offloading Date]], "mmm")</f>
        <v>NULL</v>
      </c>
      <c r="K3039" s="2" t="str">
        <f>IF(OR(WORKSHEET[[#This Row],[Year]]="", ISBLANK(WORKSHEET[[#This Row],[Year]]), WORKSHEET[[#This Row],[Year]]="null"), "Exclude", "Include")</f>
        <v>Exclude</v>
      </c>
      <c r="L3039" t="s">
        <v>3624</v>
      </c>
      <c r="M3039" t="s">
        <v>3624</v>
      </c>
      <c r="N3039" t="s">
        <v>13</v>
      </c>
      <c r="O3039">
        <v>25.088090000000001</v>
      </c>
      <c r="P3039">
        <v>600</v>
      </c>
      <c r="Q3039" t="s">
        <v>14</v>
      </c>
      <c r="R3039">
        <f>P3039 * _xll.XLOOKUP(Q3039,CALCULATION!$A$15:$A$17, CALCULATION!$B$15:$B$17 )</f>
        <v>600</v>
      </c>
      <c r="S3039" s="5">
        <f>O3039*P3039*_xll.XLOOKUP(Q3039,CALCULATION!$A$15:$A$17, CALCULATION!$B$15:$B$17)</f>
        <v>15052.854000000001</v>
      </c>
      <c r="T3039">
        <v>300</v>
      </c>
      <c r="U3039" t="s">
        <v>14</v>
      </c>
      <c r="V3039">
        <f>T3039 * _xll.XLOOKUP(U3039,CALCULATION!$A$15:$A$17, CALCULATION!$B$15:$B$17 )</f>
        <v>300</v>
      </c>
      <c r="W3039" s="5">
        <f>O3039*T3039*_xll.XLOOKUP(U3039,CALCULATION!$A$15:$A$17, CALCULATION!$B$15:$B$17)</f>
        <v>7526.4270000000006</v>
      </c>
      <c r="X3039" s="5">
        <f>WORKSHEET[[#This Row],[Clients Total Cost]] / WORKSHEET[[#This Row],[Clients Rate per T2 (USD)]]</f>
        <v>25.088090000000001</v>
      </c>
      <c r="Y3039" s="5">
        <f>WORKSHEET[[#This Row],[Clients Rate per T2 (USD)]] - WORKSHEET[[#This Row],[Supplier Rate Per t2 (USD)]]</f>
        <v>300</v>
      </c>
      <c r="Z3039" s="5">
        <f>WORKSHEET[[#This Row],[Profit Per T]] * WORKSHEET[[#This Row],[Weight]]</f>
        <v>7526.4270000000006</v>
      </c>
      <c r="AA3039">
        <v>0</v>
      </c>
      <c r="AB3039" s="1">
        <v>0</v>
      </c>
      <c r="AC3039" s="1">
        <v>0</v>
      </c>
      <c r="AD3039">
        <v>0</v>
      </c>
      <c r="AE3039" s="1">
        <f>WORKSHEET[[#This Row],[Delay at toll gate in days]] +WORKSHEET[[#This Row],[Delay at workshop in days]] +WORKSHEET[[#This Row],[Delay at border in days]]</f>
        <v>0</v>
      </c>
    </row>
    <row r="3040" spans="1:31" x14ac:dyDescent="0.35">
      <c r="A3040" t="s">
        <v>3061</v>
      </c>
      <c r="B3040" t="s">
        <v>10</v>
      </c>
      <c r="C3040" t="s">
        <v>68</v>
      </c>
      <c r="D3040" t="s">
        <v>3616</v>
      </c>
      <c r="E3040" t="s">
        <v>3614</v>
      </c>
      <c r="F3040" t="str">
        <f>WORKSHEET[[#This Row],[Depart From]]&amp;"-"&amp;WORKSHEET[[#This Row],[Arrive To]]</f>
        <v>Marrakech-Alger</v>
      </c>
      <c r="G3040" s="2">
        <v>44809</v>
      </c>
      <c r="H3040" s="2" t="s">
        <v>3631</v>
      </c>
      <c r="I3040" s="2" t="str">
        <f t="shared" si="47"/>
        <v>Failed</v>
      </c>
      <c r="J3040" s="2" t="str">
        <f>TEXT(WORKSHEET[[#This Row],[Offloading Date]], "mmm")</f>
        <v>NULL</v>
      </c>
      <c r="K3040" s="2" t="str">
        <f>IF(OR(WORKSHEET[[#This Row],[Year]]="", ISBLANK(WORKSHEET[[#This Row],[Year]]), WORKSHEET[[#This Row],[Year]]="null"), "Exclude", "Include")</f>
        <v>Exclude</v>
      </c>
      <c r="L3040" t="s">
        <v>3624</v>
      </c>
      <c r="M3040" t="s">
        <v>3624</v>
      </c>
      <c r="N3040" t="s">
        <v>13</v>
      </c>
      <c r="O3040">
        <v>14.08883</v>
      </c>
      <c r="P3040">
        <v>600</v>
      </c>
      <c r="Q3040" t="s">
        <v>14</v>
      </c>
      <c r="R3040">
        <f>P3040 * _xll.XLOOKUP(Q3040,CALCULATION!$A$15:$A$17, CALCULATION!$B$15:$B$17 )</f>
        <v>600</v>
      </c>
      <c r="S3040" s="5">
        <f>O3040*P3040*_xll.XLOOKUP(Q3040,CALCULATION!$A$15:$A$17, CALCULATION!$B$15:$B$17)</f>
        <v>8453.2980000000007</v>
      </c>
      <c r="T3040">
        <v>300</v>
      </c>
      <c r="U3040" t="s">
        <v>14</v>
      </c>
      <c r="V3040">
        <f>T3040 * _xll.XLOOKUP(U3040,CALCULATION!$A$15:$A$17, CALCULATION!$B$15:$B$17 )</f>
        <v>300</v>
      </c>
      <c r="W3040" s="5">
        <f>O3040*T3040*_xll.XLOOKUP(U3040,CALCULATION!$A$15:$A$17, CALCULATION!$B$15:$B$17)</f>
        <v>4226.6490000000003</v>
      </c>
      <c r="X3040" s="5">
        <f>WORKSHEET[[#This Row],[Clients Total Cost]] / WORKSHEET[[#This Row],[Clients Rate per T2 (USD)]]</f>
        <v>14.088830000000002</v>
      </c>
      <c r="Y3040" s="5">
        <f>WORKSHEET[[#This Row],[Clients Rate per T2 (USD)]] - WORKSHEET[[#This Row],[Supplier Rate Per t2 (USD)]]</f>
        <v>300</v>
      </c>
      <c r="Z3040" s="5">
        <f>WORKSHEET[[#This Row],[Profit Per T]] * WORKSHEET[[#This Row],[Weight]]</f>
        <v>4226.6490000000003</v>
      </c>
      <c r="AA3040">
        <v>0</v>
      </c>
      <c r="AB3040" s="1">
        <v>0</v>
      </c>
      <c r="AC3040" s="1">
        <v>0</v>
      </c>
      <c r="AD3040">
        <v>0</v>
      </c>
      <c r="AE3040" s="1">
        <f>WORKSHEET[[#This Row],[Delay at toll gate in days]] +WORKSHEET[[#This Row],[Delay at workshop in days]] +WORKSHEET[[#This Row],[Delay at border in days]]</f>
        <v>0</v>
      </c>
    </row>
    <row r="3041" spans="1:31" x14ac:dyDescent="0.35">
      <c r="A3041" t="s">
        <v>3062</v>
      </c>
      <c r="B3041" t="s">
        <v>10</v>
      </c>
      <c r="C3041" t="s">
        <v>68</v>
      </c>
      <c r="D3041" t="s">
        <v>3616</v>
      </c>
      <c r="E3041" t="s">
        <v>3617</v>
      </c>
      <c r="F3041" t="str">
        <f>WORKSHEET[[#This Row],[Depart From]]&amp;"-"&amp;WORKSHEET[[#This Row],[Arrive To]]</f>
        <v>Marrakech-Lagos</v>
      </c>
      <c r="G3041" s="2">
        <v>44811</v>
      </c>
      <c r="H3041" s="2" t="s">
        <v>3631</v>
      </c>
      <c r="I3041" s="2" t="str">
        <f t="shared" si="47"/>
        <v>Failed</v>
      </c>
      <c r="J3041" s="2" t="str">
        <f>TEXT(WORKSHEET[[#This Row],[Offloading Date]], "mmm")</f>
        <v>NULL</v>
      </c>
      <c r="K3041" s="2" t="str">
        <f>IF(OR(WORKSHEET[[#This Row],[Year]]="", ISBLANK(WORKSHEET[[#This Row],[Year]]), WORKSHEET[[#This Row],[Year]]="null"), "Exclude", "Include")</f>
        <v>Exclude</v>
      </c>
      <c r="L3041" t="s">
        <v>3624</v>
      </c>
      <c r="M3041" t="s">
        <v>3624</v>
      </c>
      <c r="N3041" t="s">
        <v>13</v>
      </c>
      <c r="O3041">
        <v>12.55106</v>
      </c>
      <c r="P3041">
        <v>600</v>
      </c>
      <c r="Q3041" t="s">
        <v>14</v>
      </c>
      <c r="R3041">
        <f>P3041 * _xll.XLOOKUP(Q3041,CALCULATION!$A$15:$A$17, CALCULATION!$B$15:$B$17 )</f>
        <v>600</v>
      </c>
      <c r="S3041" s="5">
        <f>O3041*P3041*_xll.XLOOKUP(Q3041,CALCULATION!$A$15:$A$17, CALCULATION!$B$15:$B$17)</f>
        <v>7530.6359999999995</v>
      </c>
      <c r="T3041">
        <v>300</v>
      </c>
      <c r="U3041" t="s">
        <v>14</v>
      </c>
      <c r="V3041">
        <f>T3041 * _xll.XLOOKUP(U3041,CALCULATION!$A$15:$A$17, CALCULATION!$B$15:$B$17 )</f>
        <v>300</v>
      </c>
      <c r="W3041" s="5">
        <f>O3041*T3041*_xll.XLOOKUP(U3041,CALCULATION!$A$15:$A$17, CALCULATION!$B$15:$B$17)</f>
        <v>3765.3179999999998</v>
      </c>
      <c r="X3041" s="5">
        <f>WORKSHEET[[#This Row],[Clients Total Cost]] / WORKSHEET[[#This Row],[Clients Rate per T2 (USD)]]</f>
        <v>12.55106</v>
      </c>
      <c r="Y3041" s="5">
        <f>WORKSHEET[[#This Row],[Clients Rate per T2 (USD)]] - WORKSHEET[[#This Row],[Supplier Rate Per t2 (USD)]]</f>
        <v>300</v>
      </c>
      <c r="Z3041" s="5">
        <f>WORKSHEET[[#This Row],[Profit Per T]] * WORKSHEET[[#This Row],[Weight]]</f>
        <v>3765.3179999999998</v>
      </c>
      <c r="AA3041">
        <v>0</v>
      </c>
      <c r="AB3041" s="1">
        <v>0</v>
      </c>
      <c r="AC3041" s="1">
        <v>0</v>
      </c>
      <c r="AD3041">
        <v>0</v>
      </c>
      <c r="AE3041" s="1">
        <f>WORKSHEET[[#This Row],[Delay at toll gate in days]] +WORKSHEET[[#This Row],[Delay at workshop in days]] +WORKSHEET[[#This Row],[Delay at border in days]]</f>
        <v>0</v>
      </c>
    </row>
    <row r="3042" spans="1:31" x14ac:dyDescent="0.35">
      <c r="A3042" t="s">
        <v>3063</v>
      </c>
      <c r="B3042" t="s">
        <v>10</v>
      </c>
      <c r="C3042" t="s">
        <v>68</v>
      </c>
      <c r="D3042" t="s">
        <v>3619</v>
      </c>
      <c r="E3042" t="s">
        <v>3612</v>
      </c>
      <c r="F3042" t="str">
        <f>WORKSHEET[[#This Row],[Depart From]]&amp;"-"&amp;WORKSHEET[[#This Row],[Arrive To]]</f>
        <v>Addis Ababa-Victoria</v>
      </c>
      <c r="G3042" s="2">
        <v>44784</v>
      </c>
      <c r="H3042" s="2">
        <v>44812</v>
      </c>
      <c r="I3042" s="2" t="str">
        <f t="shared" si="47"/>
        <v>Delivered</v>
      </c>
      <c r="J3042" s="2" t="str">
        <f>TEXT(WORKSHEET[[#This Row],[Offloading Date]], "mmm")</f>
        <v>Sep</v>
      </c>
      <c r="K3042" s="2" t="str">
        <f>IF(OR(WORKSHEET[[#This Row],[Year]]="", ISBLANK(WORKSHEET[[#This Row],[Year]]), WORKSHEET[[#This Row],[Year]]="null"), "Exclude", "Include")</f>
        <v>Include</v>
      </c>
      <c r="L3042" t="s">
        <v>3624</v>
      </c>
      <c r="M3042" t="s">
        <v>583</v>
      </c>
      <c r="N3042" t="s">
        <v>13</v>
      </c>
      <c r="O3042">
        <v>21.580500000000001</v>
      </c>
      <c r="P3042">
        <v>600</v>
      </c>
      <c r="Q3042" t="s">
        <v>14</v>
      </c>
      <c r="R3042">
        <f>P3042 * _xll.XLOOKUP(Q3042,CALCULATION!$A$15:$A$17, CALCULATION!$B$15:$B$17 )</f>
        <v>600</v>
      </c>
      <c r="S3042" s="5">
        <f>O3042*P3042*_xll.XLOOKUP(Q3042,CALCULATION!$A$15:$A$17, CALCULATION!$B$15:$B$17)</f>
        <v>12948.300000000001</v>
      </c>
      <c r="T3042">
        <v>300</v>
      </c>
      <c r="U3042" t="s">
        <v>14</v>
      </c>
      <c r="V3042">
        <f>T3042 * _xll.XLOOKUP(U3042,CALCULATION!$A$15:$A$17, CALCULATION!$B$15:$B$17 )</f>
        <v>300</v>
      </c>
      <c r="W3042" s="5">
        <f>O3042*T3042*_xll.XLOOKUP(U3042,CALCULATION!$A$15:$A$17, CALCULATION!$B$15:$B$17)</f>
        <v>6474.1500000000005</v>
      </c>
      <c r="X3042" s="5">
        <f>WORKSHEET[[#This Row],[Clients Total Cost]] / WORKSHEET[[#This Row],[Clients Rate per T2 (USD)]]</f>
        <v>21.580500000000001</v>
      </c>
      <c r="Y3042" s="5">
        <f>WORKSHEET[[#This Row],[Clients Rate per T2 (USD)]] - WORKSHEET[[#This Row],[Supplier Rate Per t2 (USD)]]</f>
        <v>300</v>
      </c>
      <c r="Z3042" s="5">
        <f>WORKSHEET[[#This Row],[Profit Per T]] * WORKSHEET[[#This Row],[Weight]]</f>
        <v>6474.1500000000005</v>
      </c>
      <c r="AA3042">
        <v>0</v>
      </c>
      <c r="AB3042" s="1">
        <v>4.2</v>
      </c>
      <c r="AC3042" s="1">
        <v>2.8000000000000003</v>
      </c>
      <c r="AD3042" s="1">
        <v>3.5</v>
      </c>
      <c r="AE3042" s="1">
        <f>WORKSHEET[[#This Row],[Delay at toll gate in days]] +WORKSHEET[[#This Row],[Delay at workshop in days]] +WORKSHEET[[#This Row],[Delay at border in days]]</f>
        <v>10.5</v>
      </c>
    </row>
    <row r="3043" spans="1:31" x14ac:dyDescent="0.35">
      <c r="A3043" t="s">
        <v>3064</v>
      </c>
      <c r="B3043" t="s">
        <v>10</v>
      </c>
      <c r="C3043" t="s">
        <v>68</v>
      </c>
      <c r="D3043" t="s">
        <v>3616</v>
      </c>
      <c r="E3043" t="s">
        <v>3617</v>
      </c>
      <c r="F3043" t="str">
        <f>WORKSHEET[[#This Row],[Depart From]]&amp;"-"&amp;WORKSHEET[[#This Row],[Arrive To]]</f>
        <v>Marrakech-Lagos</v>
      </c>
      <c r="G3043" s="2">
        <v>44793</v>
      </c>
      <c r="H3043" s="2" t="s">
        <v>3631</v>
      </c>
      <c r="I3043" s="2" t="str">
        <f t="shared" si="47"/>
        <v>Failed</v>
      </c>
      <c r="J3043" s="2" t="str">
        <f>TEXT(WORKSHEET[[#This Row],[Offloading Date]], "mmm")</f>
        <v>NULL</v>
      </c>
      <c r="K3043" s="2" t="str">
        <f>IF(OR(WORKSHEET[[#This Row],[Year]]="", ISBLANK(WORKSHEET[[#This Row],[Year]]), WORKSHEET[[#This Row],[Year]]="null"), "Exclude", "Include")</f>
        <v>Exclude</v>
      </c>
      <c r="L3043" t="s">
        <v>3624</v>
      </c>
      <c r="M3043" t="s">
        <v>3624</v>
      </c>
      <c r="N3043" t="s">
        <v>13</v>
      </c>
      <c r="O3043">
        <v>33.30585</v>
      </c>
      <c r="P3043">
        <v>600</v>
      </c>
      <c r="Q3043" t="s">
        <v>14</v>
      </c>
      <c r="R3043">
        <f>P3043 * _xll.XLOOKUP(Q3043,CALCULATION!$A$15:$A$17, CALCULATION!$B$15:$B$17 )</f>
        <v>600</v>
      </c>
      <c r="S3043" s="5">
        <f>O3043*P3043*_xll.XLOOKUP(Q3043,CALCULATION!$A$15:$A$17, CALCULATION!$B$15:$B$17)</f>
        <v>19983.509999999998</v>
      </c>
      <c r="T3043">
        <v>300</v>
      </c>
      <c r="U3043" t="s">
        <v>14</v>
      </c>
      <c r="V3043">
        <f>T3043 * _xll.XLOOKUP(U3043,CALCULATION!$A$15:$A$17, CALCULATION!$B$15:$B$17 )</f>
        <v>300</v>
      </c>
      <c r="W3043" s="5">
        <f>O3043*T3043*_xll.XLOOKUP(U3043,CALCULATION!$A$15:$A$17, CALCULATION!$B$15:$B$17)</f>
        <v>9991.7549999999992</v>
      </c>
      <c r="X3043" s="5">
        <f>WORKSHEET[[#This Row],[Clients Total Cost]] / WORKSHEET[[#This Row],[Clients Rate per T2 (USD)]]</f>
        <v>33.30585</v>
      </c>
      <c r="Y3043" s="5">
        <f>WORKSHEET[[#This Row],[Clients Rate per T2 (USD)]] - WORKSHEET[[#This Row],[Supplier Rate Per t2 (USD)]]</f>
        <v>300</v>
      </c>
      <c r="Z3043" s="5">
        <f>WORKSHEET[[#This Row],[Profit Per T]] * WORKSHEET[[#This Row],[Weight]]</f>
        <v>9991.7549999999992</v>
      </c>
      <c r="AA3043">
        <v>0</v>
      </c>
      <c r="AB3043" s="1">
        <v>0</v>
      </c>
      <c r="AC3043" s="1">
        <v>0</v>
      </c>
      <c r="AD3043">
        <v>0</v>
      </c>
      <c r="AE3043" s="1">
        <f>WORKSHEET[[#This Row],[Delay at toll gate in days]] +WORKSHEET[[#This Row],[Delay at workshop in days]] +WORKSHEET[[#This Row],[Delay at border in days]]</f>
        <v>0</v>
      </c>
    </row>
    <row r="3044" spans="1:31" x14ac:dyDescent="0.35">
      <c r="A3044" t="s">
        <v>3065</v>
      </c>
      <c r="B3044" t="s">
        <v>10</v>
      </c>
      <c r="C3044" t="s">
        <v>68</v>
      </c>
      <c r="D3044" t="s">
        <v>3615</v>
      </c>
      <c r="E3044" t="s">
        <v>3612</v>
      </c>
      <c r="F3044" t="str">
        <f>WORKSHEET[[#This Row],[Depart From]]&amp;"-"&amp;WORKSHEET[[#This Row],[Arrive To]]</f>
        <v>Mombasa-Victoria</v>
      </c>
      <c r="G3044" s="2">
        <v>44794</v>
      </c>
      <c r="H3044" s="2" t="s">
        <v>3631</v>
      </c>
      <c r="I3044" s="2" t="str">
        <f t="shared" si="47"/>
        <v>Failed</v>
      </c>
      <c r="J3044" s="2" t="str">
        <f>TEXT(WORKSHEET[[#This Row],[Offloading Date]], "mmm")</f>
        <v>NULL</v>
      </c>
      <c r="K3044" s="2" t="str">
        <f>IF(OR(WORKSHEET[[#This Row],[Year]]="", ISBLANK(WORKSHEET[[#This Row],[Year]]), WORKSHEET[[#This Row],[Year]]="null"), "Exclude", "Include")</f>
        <v>Exclude</v>
      </c>
      <c r="L3044" t="s">
        <v>3624</v>
      </c>
      <c r="M3044" t="s">
        <v>3624</v>
      </c>
      <c r="N3044" t="s">
        <v>13</v>
      </c>
      <c r="O3044">
        <v>29.609400000000001</v>
      </c>
      <c r="P3044">
        <v>600</v>
      </c>
      <c r="Q3044" t="s">
        <v>14</v>
      </c>
      <c r="R3044">
        <f>P3044 * _xll.XLOOKUP(Q3044,CALCULATION!$A$15:$A$17, CALCULATION!$B$15:$B$17 )</f>
        <v>600</v>
      </c>
      <c r="S3044" s="5">
        <f>O3044*P3044*_xll.XLOOKUP(Q3044,CALCULATION!$A$15:$A$17, CALCULATION!$B$15:$B$17)</f>
        <v>17765.64</v>
      </c>
      <c r="T3044">
        <v>300</v>
      </c>
      <c r="U3044" t="s">
        <v>14</v>
      </c>
      <c r="V3044">
        <f>T3044 * _xll.XLOOKUP(U3044,CALCULATION!$A$15:$A$17, CALCULATION!$B$15:$B$17 )</f>
        <v>300</v>
      </c>
      <c r="W3044" s="5">
        <f>O3044*T3044*_xll.XLOOKUP(U3044,CALCULATION!$A$15:$A$17, CALCULATION!$B$15:$B$17)</f>
        <v>8882.82</v>
      </c>
      <c r="X3044" s="5">
        <f>WORKSHEET[[#This Row],[Clients Total Cost]] / WORKSHEET[[#This Row],[Clients Rate per T2 (USD)]]</f>
        <v>29.609399999999997</v>
      </c>
      <c r="Y3044" s="5">
        <f>WORKSHEET[[#This Row],[Clients Rate per T2 (USD)]] - WORKSHEET[[#This Row],[Supplier Rate Per t2 (USD)]]</f>
        <v>300</v>
      </c>
      <c r="Z3044" s="5">
        <f>WORKSHEET[[#This Row],[Profit Per T]] * WORKSHEET[[#This Row],[Weight]]</f>
        <v>8882.82</v>
      </c>
      <c r="AA3044">
        <v>0</v>
      </c>
      <c r="AB3044" s="1">
        <v>0</v>
      </c>
      <c r="AC3044" s="1">
        <v>0</v>
      </c>
      <c r="AD3044">
        <v>0</v>
      </c>
      <c r="AE3044" s="1">
        <f>WORKSHEET[[#This Row],[Delay at toll gate in days]] +WORKSHEET[[#This Row],[Delay at workshop in days]] +WORKSHEET[[#This Row],[Delay at border in days]]</f>
        <v>0</v>
      </c>
    </row>
    <row r="3045" spans="1:31" x14ac:dyDescent="0.35">
      <c r="A3045" t="s">
        <v>3066</v>
      </c>
      <c r="B3045" t="s">
        <v>10</v>
      </c>
      <c r="C3045" t="s">
        <v>68</v>
      </c>
      <c r="D3045" t="s">
        <v>3620</v>
      </c>
      <c r="E3045" t="s">
        <v>3613</v>
      </c>
      <c r="F3045" t="str">
        <f>WORKSHEET[[#This Row],[Depart From]]&amp;"-"&amp;WORKSHEET[[#This Row],[Arrive To]]</f>
        <v>Zanzibar-Sanaa</v>
      </c>
      <c r="G3045" s="2">
        <v>44793</v>
      </c>
      <c r="H3045" s="2" t="s">
        <v>3631</v>
      </c>
      <c r="I3045" s="2" t="str">
        <f t="shared" si="47"/>
        <v>Failed</v>
      </c>
      <c r="J3045" s="2" t="str">
        <f>TEXT(WORKSHEET[[#This Row],[Offloading Date]], "mmm")</f>
        <v>NULL</v>
      </c>
      <c r="K3045" s="2" t="str">
        <f>IF(OR(WORKSHEET[[#This Row],[Year]]="", ISBLANK(WORKSHEET[[#This Row],[Year]]), WORKSHEET[[#This Row],[Year]]="null"), "Exclude", "Include")</f>
        <v>Exclude</v>
      </c>
      <c r="L3045" t="s">
        <v>3624</v>
      </c>
      <c r="M3045" t="s">
        <v>3624</v>
      </c>
      <c r="N3045" t="s">
        <v>13</v>
      </c>
      <c r="O3045">
        <v>22.275400000000001</v>
      </c>
      <c r="P3045">
        <v>600</v>
      </c>
      <c r="Q3045" t="s">
        <v>14</v>
      </c>
      <c r="R3045">
        <f>P3045 * _xll.XLOOKUP(Q3045,CALCULATION!$A$15:$A$17, CALCULATION!$B$15:$B$17 )</f>
        <v>600</v>
      </c>
      <c r="S3045" s="5">
        <f>O3045*P3045*_xll.XLOOKUP(Q3045,CALCULATION!$A$15:$A$17, CALCULATION!$B$15:$B$17)</f>
        <v>13365.240000000002</v>
      </c>
      <c r="T3045">
        <v>300</v>
      </c>
      <c r="U3045" t="s">
        <v>14</v>
      </c>
      <c r="V3045">
        <f>T3045 * _xll.XLOOKUP(U3045,CALCULATION!$A$15:$A$17, CALCULATION!$B$15:$B$17 )</f>
        <v>300</v>
      </c>
      <c r="W3045" s="5">
        <f>O3045*T3045*_xll.XLOOKUP(U3045,CALCULATION!$A$15:$A$17, CALCULATION!$B$15:$B$17)</f>
        <v>6682.6200000000008</v>
      </c>
      <c r="X3045" s="5">
        <f>WORKSHEET[[#This Row],[Clients Total Cost]] / WORKSHEET[[#This Row],[Clients Rate per T2 (USD)]]</f>
        <v>22.275400000000001</v>
      </c>
      <c r="Y3045" s="5">
        <f>WORKSHEET[[#This Row],[Clients Rate per T2 (USD)]] - WORKSHEET[[#This Row],[Supplier Rate Per t2 (USD)]]</f>
        <v>300</v>
      </c>
      <c r="Z3045" s="5">
        <f>WORKSHEET[[#This Row],[Profit Per T]] * WORKSHEET[[#This Row],[Weight]]</f>
        <v>6682.6200000000008</v>
      </c>
      <c r="AA3045">
        <v>0</v>
      </c>
      <c r="AB3045" s="1">
        <v>0</v>
      </c>
      <c r="AC3045" s="1">
        <v>0</v>
      </c>
      <c r="AD3045">
        <v>0</v>
      </c>
      <c r="AE3045" s="1">
        <f>WORKSHEET[[#This Row],[Delay at toll gate in days]] +WORKSHEET[[#This Row],[Delay at workshop in days]] +WORKSHEET[[#This Row],[Delay at border in days]]</f>
        <v>0</v>
      </c>
    </row>
    <row r="3046" spans="1:31" x14ac:dyDescent="0.35">
      <c r="A3046" t="s">
        <v>3067</v>
      </c>
      <c r="B3046" t="s">
        <v>10</v>
      </c>
      <c r="C3046" t="s">
        <v>68</v>
      </c>
      <c r="D3046" t="s">
        <v>3620</v>
      </c>
      <c r="E3046" t="s">
        <v>3614</v>
      </c>
      <c r="F3046" t="str">
        <f>WORKSHEET[[#This Row],[Depart From]]&amp;"-"&amp;WORKSHEET[[#This Row],[Arrive To]]</f>
        <v>Zanzibar-Alger</v>
      </c>
      <c r="G3046" s="2">
        <v>44779</v>
      </c>
      <c r="H3046" s="2">
        <v>44806</v>
      </c>
      <c r="I3046" s="2" t="str">
        <f t="shared" si="47"/>
        <v>Delivered</v>
      </c>
      <c r="J3046" s="2" t="str">
        <f>TEXT(WORKSHEET[[#This Row],[Offloading Date]], "mmm")</f>
        <v>Sep</v>
      </c>
      <c r="K3046" s="2" t="str">
        <f>IF(OR(WORKSHEET[[#This Row],[Year]]="", ISBLANK(WORKSHEET[[#This Row],[Year]]), WORKSHEET[[#This Row],[Year]]="null"), "Exclude", "Include")</f>
        <v>Include</v>
      </c>
      <c r="L3046" t="s">
        <v>3624</v>
      </c>
      <c r="M3046" t="s">
        <v>583</v>
      </c>
      <c r="N3046" t="s">
        <v>13</v>
      </c>
      <c r="O3046">
        <v>32.367600000000003</v>
      </c>
      <c r="P3046">
        <v>600</v>
      </c>
      <c r="Q3046" t="s">
        <v>14</v>
      </c>
      <c r="R3046">
        <f>P3046 * _xll.XLOOKUP(Q3046,CALCULATION!$A$15:$A$17, CALCULATION!$B$15:$B$17 )</f>
        <v>600</v>
      </c>
      <c r="S3046" s="5">
        <f>O3046*P3046*_xll.XLOOKUP(Q3046,CALCULATION!$A$15:$A$17, CALCULATION!$B$15:$B$17)</f>
        <v>19420.560000000001</v>
      </c>
      <c r="T3046">
        <v>300</v>
      </c>
      <c r="U3046" t="s">
        <v>14</v>
      </c>
      <c r="V3046">
        <f>T3046 * _xll.XLOOKUP(U3046,CALCULATION!$A$15:$A$17, CALCULATION!$B$15:$B$17 )</f>
        <v>300</v>
      </c>
      <c r="W3046" s="5">
        <f>O3046*T3046*_xll.XLOOKUP(U3046,CALCULATION!$A$15:$A$17, CALCULATION!$B$15:$B$17)</f>
        <v>9710.2800000000007</v>
      </c>
      <c r="X3046" s="5">
        <f>WORKSHEET[[#This Row],[Clients Total Cost]] / WORKSHEET[[#This Row],[Clients Rate per T2 (USD)]]</f>
        <v>32.367600000000003</v>
      </c>
      <c r="Y3046" s="5">
        <f>WORKSHEET[[#This Row],[Clients Rate per T2 (USD)]] - WORKSHEET[[#This Row],[Supplier Rate Per t2 (USD)]]</f>
        <v>300</v>
      </c>
      <c r="Z3046" s="5">
        <f>WORKSHEET[[#This Row],[Profit Per T]] * WORKSHEET[[#This Row],[Weight]]</f>
        <v>9710.2800000000007</v>
      </c>
      <c r="AA3046">
        <v>1</v>
      </c>
      <c r="AB3046" s="1">
        <v>4.05</v>
      </c>
      <c r="AC3046" s="1">
        <v>2.7</v>
      </c>
      <c r="AD3046" s="1">
        <v>3.375</v>
      </c>
      <c r="AE3046" s="1">
        <f>WORKSHEET[[#This Row],[Delay at toll gate in days]] +WORKSHEET[[#This Row],[Delay at workshop in days]] +WORKSHEET[[#This Row],[Delay at border in days]]</f>
        <v>10.125</v>
      </c>
    </row>
    <row r="3047" spans="1:31" x14ac:dyDescent="0.35">
      <c r="A3047" t="s">
        <v>3068</v>
      </c>
      <c r="B3047" t="s">
        <v>10</v>
      </c>
      <c r="C3047" t="s">
        <v>68</v>
      </c>
      <c r="D3047" t="s">
        <v>3616</v>
      </c>
      <c r="E3047" t="s">
        <v>3618</v>
      </c>
      <c r="F3047" t="str">
        <f>WORKSHEET[[#This Row],[Depart From]]&amp;"-"&amp;WORKSHEET[[#This Row],[Arrive To]]</f>
        <v>Marrakech-Tripoli</v>
      </c>
      <c r="G3047" s="2">
        <v>44779</v>
      </c>
      <c r="H3047" s="2">
        <v>44797</v>
      </c>
      <c r="I3047" s="2" t="str">
        <f t="shared" si="47"/>
        <v>Delivered</v>
      </c>
      <c r="J3047" s="2" t="str">
        <f>TEXT(WORKSHEET[[#This Row],[Offloading Date]], "mmm")</f>
        <v>Aug</v>
      </c>
      <c r="K3047" s="2" t="str">
        <f>IF(OR(WORKSHEET[[#This Row],[Year]]="", ISBLANK(WORKSHEET[[#This Row],[Year]]), WORKSHEET[[#This Row],[Year]]="null"), "Exclude", "Include")</f>
        <v>Include</v>
      </c>
      <c r="L3047" t="s">
        <v>3624</v>
      </c>
      <c r="M3047" t="s">
        <v>12</v>
      </c>
      <c r="N3047" t="s">
        <v>13</v>
      </c>
      <c r="O3047">
        <v>32.367600000000003</v>
      </c>
      <c r="P3047">
        <v>600</v>
      </c>
      <c r="Q3047" t="s">
        <v>14</v>
      </c>
      <c r="R3047">
        <f>P3047 * _xll.XLOOKUP(Q3047,CALCULATION!$A$15:$A$17, CALCULATION!$B$15:$B$17 )</f>
        <v>600</v>
      </c>
      <c r="S3047" s="5">
        <f>O3047*P3047*_xll.XLOOKUP(Q3047,CALCULATION!$A$15:$A$17, CALCULATION!$B$15:$B$17)</f>
        <v>19420.560000000001</v>
      </c>
      <c r="T3047">
        <v>300</v>
      </c>
      <c r="U3047" t="s">
        <v>14</v>
      </c>
      <c r="V3047">
        <f>T3047 * _xll.XLOOKUP(U3047,CALCULATION!$A$15:$A$17, CALCULATION!$B$15:$B$17 )</f>
        <v>300</v>
      </c>
      <c r="W3047" s="5">
        <f>O3047*T3047*_xll.XLOOKUP(U3047,CALCULATION!$A$15:$A$17, CALCULATION!$B$15:$B$17)</f>
        <v>9710.2800000000007</v>
      </c>
      <c r="X3047" s="5">
        <f>WORKSHEET[[#This Row],[Clients Total Cost]] / WORKSHEET[[#This Row],[Clients Rate per T2 (USD)]]</f>
        <v>32.367600000000003</v>
      </c>
      <c r="Y3047" s="5">
        <f>WORKSHEET[[#This Row],[Clients Rate per T2 (USD)]] - WORKSHEET[[#This Row],[Supplier Rate Per t2 (USD)]]</f>
        <v>300</v>
      </c>
      <c r="Z3047" s="5">
        <f>WORKSHEET[[#This Row],[Profit Per T]] * WORKSHEET[[#This Row],[Weight]]</f>
        <v>9710.2800000000007</v>
      </c>
      <c r="AA3047">
        <v>0</v>
      </c>
      <c r="AB3047" s="1">
        <v>2.6999999999999997</v>
      </c>
      <c r="AC3047" s="1">
        <v>1.8</v>
      </c>
      <c r="AD3047" s="1">
        <v>2.25</v>
      </c>
      <c r="AE3047" s="1">
        <f>WORKSHEET[[#This Row],[Delay at toll gate in days]] +WORKSHEET[[#This Row],[Delay at workshop in days]] +WORKSHEET[[#This Row],[Delay at border in days]]</f>
        <v>6.75</v>
      </c>
    </row>
    <row r="3048" spans="1:31" x14ac:dyDescent="0.35">
      <c r="A3048" t="s">
        <v>3069</v>
      </c>
      <c r="B3048" t="s">
        <v>10</v>
      </c>
      <c r="C3048" t="s">
        <v>68</v>
      </c>
      <c r="D3048" t="s">
        <v>3619</v>
      </c>
      <c r="E3048" t="s">
        <v>3618</v>
      </c>
      <c r="F3048" t="str">
        <f>WORKSHEET[[#This Row],[Depart From]]&amp;"-"&amp;WORKSHEET[[#This Row],[Arrive To]]</f>
        <v>Addis Ababa-Tripoli</v>
      </c>
      <c r="G3048" s="2">
        <v>44784</v>
      </c>
      <c r="H3048" s="2">
        <v>44814</v>
      </c>
      <c r="I3048" s="2" t="str">
        <f t="shared" si="47"/>
        <v>Delivered</v>
      </c>
      <c r="J3048" s="2" t="str">
        <f>TEXT(WORKSHEET[[#This Row],[Offloading Date]], "mmm")</f>
        <v>Sep</v>
      </c>
      <c r="K3048" s="2" t="str">
        <f>IF(OR(WORKSHEET[[#This Row],[Year]]="", ISBLANK(WORKSHEET[[#This Row],[Year]]), WORKSHEET[[#This Row],[Year]]="null"), "Exclude", "Include")</f>
        <v>Include</v>
      </c>
      <c r="L3048" t="s">
        <v>3624</v>
      </c>
      <c r="M3048" t="s">
        <v>583</v>
      </c>
      <c r="N3048" t="s">
        <v>13</v>
      </c>
      <c r="O3048">
        <v>33.182899999999997</v>
      </c>
      <c r="P3048">
        <v>600</v>
      </c>
      <c r="Q3048" t="s">
        <v>14</v>
      </c>
      <c r="R3048">
        <f>P3048 * _xll.XLOOKUP(Q3048,CALCULATION!$A$15:$A$17, CALCULATION!$B$15:$B$17 )</f>
        <v>600</v>
      </c>
      <c r="S3048" s="5">
        <f>O3048*P3048*_xll.XLOOKUP(Q3048,CALCULATION!$A$15:$A$17, CALCULATION!$B$15:$B$17)</f>
        <v>19909.739999999998</v>
      </c>
      <c r="T3048">
        <v>300</v>
      </c>
      <c r="U3048" t="s">
        <v>14</v>
      </c>
      <c r="V3048">
        <f>T3048 * _xll.XLOOKUP(U3048,CALCULATION!$A$15:$A$17, CALCULATION!$B$15:$B$17 )</f>
        <v>300</v>
      </c>
      <c r="W3048" s="5">
        <f>O3048*T3048*_xll.XLOOKUP(U3048,CALCULATION!$A$15:$A$17, CALCULATION!$B$15:$B$17)</f>
        <v>9954.869999999999</v>
      </c>
      <c r="X3048" s="5">
        <f>WORKSHEET[[#This Row],[Clients Total Cost]] / WORKSHEET[[#This Row],[Clients Rate per T2 (USD)]]</f>
        <v>33.182899999999997</v>
      </c>
      <c r="Y3048" s="5">
        <f>WORKSHEET[[#This Row],[Clients Rate per T2 (USD)]] - WORKSHEET[[#This Row],[Supplier Rate Per t2 (USD)]]</f>
        <v>300</v>
      </c>
      <c r="Z3048" s="5">
        <f>WORKSHEET[[#This Row],[Profit Per T]] * WORKSHEET[[#This Row],[Weight]]</f>
        <v>9954.869999999999</v>
      </c>
      <c r="AA3048">
        <v>0</v>
      </c>
      <c r="AB3048" s="1">
        <v>4.5</v>
      </c>
      <c r="AC3048" s="1">
        <v>3</v>
      </c>
      <c r="AD3048" s="1">
        <v>3.75</v>
      </c>
      <c r="AE3048" s="1">
        <f>WORKSHEET[[#This Row],[Delay at toll gate in days]] +WORKSHEET[[#This Row],[Delay at workshop in days]] +WORKSHEET[[#This Row],[Delay at border in days]]</f>
        <v>11.25</v>
      </c>
    </row>
    <row r="3049" spans="1:31" x14ac:dyDescent="0.35">
      <c r="A3049" t="s">
        <v>3070</v>
      </c>
      <c r="B3049" t="s">
        <v>10</v>
      </c>
      <c r="C3049" t="s">
        <v>68</v>
      </c>
      <c r="D3049" t="s">
        <v>3616</v>
      </c>
      <c r="E3049" t="s">
        <v>3614</v>
      </c>
      <c r="F3049" t="str">
        <f>WORKSHEET[[#This Row],[Depart From]]&amp;"-"&amp;WORKSHEET[[#This Row],[Arrive To]]</f>
        <v>Marrakech-Alger</v>
      </c>
      <c r="G3049" s="2">
        <v>44783</v>
      </c>
      <c r="H3049" s="2">
        <v>44806</v>
      </c>
      <c r="I3049" s="2" t="str">
        <f t="shared" si="47"/>
        <v>Delivered</v>
      </c>
      <c r="J3049" s="2" t="str">
        <f>TEXT(WORKSHEET[[#This Row],[Offloading Date]], "mmm")</f>
        <v>Sep</v>
      </c>
      <c r="K3049" s="2" t="str">
        <f>IF(OR(WORKSHEET[[#This Row],[Year]]="", ISBLANK(WORKSHEET[[#This Row],[Year]]), WORKSHEET[[#This Row],[Year]]="null"), "Exclude", "Include")</f>
        <v>Include</v>
      </c>
      <c r="L3049" t="s">
        <v>3624</v>
      </c>
      <c r="M3049" t="s">
        <v>583</v>
      </c>
      <c r="N3049" t="s">
        <v>13</v>
      </c>
      <c r="O3049">
        <v>33.189</v>
      </c>
      <c r="P3049">
        <v>600</v>
      </c>
      <c r="Q3049" t="s">
        <v>14</v>
      </c>
      <c r="R3049">
        <f>P3049 * _xll.XLOOKUP(Q3049,CALCULATION!$A$15:$A$17, CALCULATION!$B$15:$B$17 )</f>
        <v>600</v>
      </c>
      <c r="S3049" s="5">
        <f>O3049*P3049*_xll.XLOOKUP(Q3049,CALCULATION!$A$15:$A$17, CALCULATION!$B$15:$B$17)</f>
        <v>19913.400000000001</v>
      </c>
      <c r="T3049">
        <v>300</v>
      </c>
      <c r="U3049" t="s">
        <v>14</v>
      </c>
      <c r="V3049">
        <f>T3049 * _xll.XLOOKUP(U3049,CALCULATION!$A$15:$A$17, CALCULATION!$B$15:$B$17 )</f>
        <v>300</v>
      </c>
      <c r="W3049" s="5">
        <f>O3049*T3049*_xll.XLOOKUP(U3049,CALCULATION!$A$15:$A$17, CALCULATION!$B$15:$B$17)</f>
        <v>9956.7000000000007</v>
      </c>
      <c r="X3049" s="5">
        <f>WORKSHEET[[#This Row],[Clients Total Cost]] / WORKSHEET[[#This Row],[Clients Rate per T2 (USD)]]</f>
        <v>33.189</v>
      </c>
      <c r="Y3049" s="5">
        <f>WORKSHEET[[#This Row],[Clients Rate per T2 (USD)]] - WORKSHEET[[#This Row],[Supplier Rate Per t2 (USD)]]</f>
        <v>300</v>
      </c>
      <c r="Z3049" s="5">
        <f>WORKSHEET[[#This Row],[Profit Per T]] * WORKSHEET[[#This Row],[Weight]]</f>
        <v>9956.7000000000007</v>
      </c>
      <c r="AA3049">
        <v>1</v>
      </c>
      <c r="AB3049" s="1">
        <v>3.4499999999999997</v>
      </c>
      <c r="AC3049" s="1">
        <v>2.3000000000000003</v>
      </c>
      <c r="AD3049" s="1">
        <v>2.875</v>
      </c>
      <c r="AE3049" s="1">
        <f>WORKSHEET[[#This Row],[Delay at toll gate in days]] +WORKSHEET[[#This Row],[Delay at workshop in days]] +WORKSHEET[[#This Row],[Delay at border in days]]</f>
        <v>8.625</v>
      </c>
    </row>
    <row r="3050" spans="1:31" x14ac:dyDescent="0.35">
      <c r="A3050" t="s">
        <v>3071</v>
      </c>
      <c r="B3050" t="s">
        <v>10</v>
      </c>
      <c r="C3050" t="s">
        <v>68</v>
      </c>
      <c r="D3050" t="s">
        <v>3616</v>
      </c>
      <c r="E3050" t="s">
        <v>3618</v>
      </c>
      <c r="F3050" t="str">
        <f>WORKSHEET[[#This Row],[Depart From]]&amp;"-"&amp;WORKSHEET[[#This Row],[Arrive To]]</f>
        <v>Marrakech-Tripoli</v>
      </c>
      <c r="G3050" s="2">
        <v>44784</v>
      </c>
      <c r="H3050" s="2">
        <v>44806</v>
      </c>
      <c r="I3050" s="2" t="str">
        <f t="shared" si="47"/>
        <v>Delivered</v>
      </c>
      <c r="J3050" s="2" t="str">
        <f>TEXT(WORKSHEET[[#This Row],[Offloading Date]], "mmm")</f>
        <v>Sep</v>
      </c>
      <c r="K3050" s="2" t="str">
        <f>IF(OR(WORKSHEET[[#This Row],[Year]]="", ISBLANK(WORKSHEET[[#This Row],[Year]]), WORKSHEET[[#This Row],[Year]]="null"), "Exclude", "Include")</f>
        <v>Include</v>
      </c>
      <c r="L3050" t="s">
        <v>3624</v>
      </c>
      <c r="M3050" t="s">
        <v>583</v>
      </c>
      <c r="N3050" t="s">
        <v>13</v>
      </c>
      <c r="O3050">
        <v>32.083799999999997</v>
      </c>
      <c r="P3050">
        <v>600</v>
      </c>
      <c r="Q3050" t="s">
        <v>14</v>
      </c>
      <c r="R3050">
        <f>P3050 * _xll.XLOOKUP(Q3050,CALCULATION!$A$15:$A$17, CALCULATION!$B$15:$B$17 )</f>
        <v>600</v>
      </c>
      <c r="S3050" s="5">
        <f>O3050*P3050*_xll.XLOOKUP(Q3050,CALCULATION!$A$15:$A$17, CALCULATION!$B$15:$B$17)</f>
        <v>19250.28</v>
      </c>
      <c r="T3050">
        <v>300</v>
      </c>
      <c r="U3050" t="s">
        <v>14</v>
      </c>
      <c r="V3050">
        <f>T3050 * _xll.XLOOKUP(U3050,CALCULATION!$A$15:$A$17, CALCULATION!$B$15:$B$17 )</f>
        <v>300</v>
      </c>
      <c r="W3050" s="5">
        <f>O3050*T3050*_xll.XLOOKUP(U3050,CALCULATION!$A$15:$A$17, CALCULATION!$B$15:$B$17)</f>
        <v>9625.14</v>
      </c>
      <c r="X3050" s="5">
        <f>WORKSHEET[[#This Row],[Clients Total Cost]] / WORKSHEET[[#This Row],[Clients Rate per T2 (USD)]]</f>
        <v>32.083799999999997</v>
      </c>
      <c r="Y3050" s="5">
        <f>WORKSHEET[[#This Row],[Clients Rate per T2 (USD)]] - WORKSHEET[[#This Row],[Supplier Rate Per t2 (USD)]]</f>
        <v>300</v>
      </c>
      <c r="Z3050" s="5">
        <f>WORKSHEET[[#This Row],[Profit Per T]] * WORKSHEET[[#This Row],[Weight]]</f>
        <v>9625.14</v>
      </c>
      <c r="AA3050">
        <v>1</v>
      </c>
      <c r="AB3050" s="1">
        <v>3.3</v>
      </c>
      <c r="AC3050" s="1">
        <v>2.2000000000000002</v>
      </c>
      <c r="AD3050" s="1">
        <v>2.75</v>
      </c>
      <c r="AE3050" s="1">
        <f>WORKSHEET[[#This Row],[Delay at toll gate in days]] +WORKSHEET[[#This Row],[Delay at workshop in days]] +WORKSHEET[[#This Row],[Delay at border in days]]</f>
        <v>8.25</v>
      </c>
    </row>
    <row r="3051" spans="1:31" x14ac:dyDescent="0.35">
      <c r="A3051" t="s">
        <v>3072</v>
      </c>
      <c r="B3051" t="s">
        <v>10</v>
      </c>
      <c r="C3051" t="s">
        <v>68</v>
      </c>
      <c r="D3051" t="s">
        <v>3611</v>
      </c>
      <c r="E3051" t="s">
        <v>3618</v>
      </c>
      <c r="F3051" t="str">
        <f>WORKSHEET[[#This Row],[Depart From]]&amp;"-"&amp;WORKSHEET[[#This Row],[Arrive To]]</f>
        <v>Mogadishu-Tripoli</v>
      </c>
      <c r="G3051" s="2">
        <v>44783</v>
      </c>
      <c r="H3051" s="2">
        <v>44803</v>
      </c>
      <c r="I3051" s="2" t="str">
        <f t="shared" si="47"/>
        <v>Delivered</v>
      </c>
      <c r="J3051" s="2" t="str">
        <f>TEXT(WORKSHEET[[#This Row],[Offloading Date]], "mmm")</f>
        <v>Aug</v>
      </c>
      <c r="K3051" s="2" t="str">
        <f>IF(OR(WORKSHEET[[#This Row],[Year]]="", ISBLANK(WORKSHEET[[#This Row],[Year]]), WORKSHEET[[#This Row],[Year]]="null"), "Exclude", "Include")</f>
        <v>Include</v>
      </c>
      <c r="L3051" t="s">
        <v>3624</v>
      </c>
      <c r="M3051" t="s">
        <v>12</v>
      </c>
      <c r="N3051" t="s">
        <v>13</v>
      </c>
      <c r="O3051">
        <v>33.237000000000002</v>
      </c>
      <c r="P3051">
        <v>600</v>
      </c>
      <c r="Q3051" t="s">
        <v>14</v>
      </c>
      <c r="R3051">
        <f>P3051 * _xll.XLOOKUP(Q3051,CALCULATION!$A$15:$A$17, CALCULATION!$B$15:$B$17 )</f>
        <v>600</v>
      </c>
      <c r="S3051" s="5">
        <f>O3051*P3051*_xll.XLOOKUP(Q3051,CALCULATION!$A$15:$A$17, CALCULATION!$B$15:$B$17)</f>
        <v>19942.2</v>
      </c>
      <c r="T3051">
        <v>300</v>
      </c>
      <c r="U3051" t="s">
        <v>14</v>
      </c>
      <c r="V3051">
        <f>T3051 * _xll.XLOOKUP(U3051,CALCULATION!$A$15:$A$17, CALCULATION!$B$15:$B$17 )</f>
        <v>300</v>
      </c>
      <c r="W3051" s="5">
        <f>O3051*T3051*_xll.XLOOKUP(U3051,CALCULATION!$A$15:$A$17, CALCULATION!$B$15:$B$17)</f>
        <v>9971.1</v>
      </c>
      <c r="X3051" s="5">
        <f>WORKSHEET[[#This Row],[Clients Total Cost]] / WORKSHEET[[#This Row],[Clients Rate per T2 (USD)]]</f>
        <v>33.237000000000002</v>
      </c>
      <c r="Y3051" s="5">
        <f>WORKSHEET[[#This Row],[Clients Rate per T2 (USD)]] - WORKSHEET[[#This Row],[Supplier Rate Per t2 (USD)]]</f>
        <v>300</v>
      </c>
      <c r="Z3051" s="5">
        <f>WORKSHEET[[#This Row],[Profit Per T]] * WORKSHEET[[#This Row],[Weight]]</f>
        <v>9971.1</v>
      </c>
      <c r="AA3051">
        <v>1</v>
      </c>
      <c r="AB3051" s="1">
        <v>3</v>
      </c>
      <c r="AC3051" s="1">
        <v>2</v>
      </c>
      <c r="AD3051" s="1">
        <v>2.5</v>
      </c>
      <c r="AE3051" s="1">
        <f>WORKSHEET[[#This Row],[Delay at toll gate in days]] +WORKSHEET[[#This Row],[Delay at workshop in days]] +WORKSHEET[[#This Row],[Delay at border in days]]</f>
        <v>7.5</v>
      </c>
    </row>
    <row r="3052" spans="1:31" x14ac:dyDescent="0.35">
      <c r="A3052" t="s">
        <v>3073</v>
      </c>
      <c r="B3052" t="s">
        <v>10</v>
      </c>
      <c r="C3052" t="s">
        <v>68</v>
      </c>
      <c r="D3052" t="s">
        <v>3616</v>
      </c>
      <c r="E3052" t="s">
        <v>3617</v>
      </c>
      <c r="F3052" t="str">
        <f>WORKSHEET[[#This Row],[Depart From]]&amp;"-"&amp;WORKSHEET[[#This Row],[Arrive To]]</f>
        <v>Marrakech-Lagos</v>
      </c>
      <c r="G3052" s="2">
        <v>44783</v>
      </c>
      <c r="H3052" s="2">
        <v>44807</v>
      </c>
      <c r="I3052" s="2" t="str">
        <f t="shared" si="47"/>
        <v>Delivered</v>
      </c>
      <c r="J3052" s="2" t="str">
        <f>TEXT(WORKSHEET[[#This Row],[Offloading Date]], "mmm")</f>
        <v>Sep</v>
      </c>
      <c r="K3052" s="2" t="str">
        <f>IF(OR(WORKSHEET[[#This Row],[Year]]="", ISBLANK(WORKSHEET[[#This Row],[Year]]), WORKSHEET[[#This Row],[Year]]="null"), "Exclude", "Include")</f>
        <v>Include</v>
      </c>
      <c r="L3052" t="s">
        <v>3624</v>
      </c>
      <c r="M3052" t="s">
        <v>583</v>
      </c>
      <c r="N3052" t="s">
        <v>13</v>
      </c>
      <c r="O3052">
        <v>33.854599999999998</v>
      </c>
      <c r="P3052">
        <v>600</v>
      </c>
      <c r="Q3052" t="s">
        <v>14</v>
      </c>
      <c r="R3052">
        <f>P3052 * _xll.XLOOKUP(Q3052,CALCULATION!$A$15:$A$17, CALCULATION!$B$15:$B$17 )</f>
        <v>600</v>
      </c>
      <c r="S3052" s="5">
        <f>O3052*P3052*_xll.XLOOKUP(Q3052,CALCULATION!$A$15:$A$17, CALCULATION!$B$15:$B$17)</f>
        <v>20312.759999999998</v>
      </c>
      <c r="T3052">
        <v>300</v>
      </c>
      <c r="U3052" t="s">
        <v>14</v>
      </c>
      <c r="V3052">
        <f>T3052 * _xll.XLOOKUP(U3052,CALCULATION!$A$15:$A$17, CALCULATION!$B$15:$B$17 )</f>
        <v>300</v>
      </c>
      <c r="W3052" s="5">
        <f>O3052*T3052*_xll.XLOOKUP(U3052,CALCULATION!$A$15:$A$17, CALCULATION!$B$15:$B$17)</f>
        <v>10156.379999999999</v>
      </c>
      <c r="X3052" s="5">
        <f>WORKSHEET[[#This Row],[Clients Total Cost]] / WORKSHEET[[#This Row],[Clients Rate per T2 (USD)]]</f>
        <v>33.854599999999998</v>
      </c>
      <c r="Y3052" s="5">
        <f>WORKSHEET[[#This Row],[Clients Rate per T2 (USD)]] - WORKSHEET[[#This Row],[Supplier Rate Per t2 (USD)]]</f>
        <v>300</v>
      </c>
      <c r="Z3052" s="5">
        <f>WORKSHEET[[#This Row],[Profit Per T]] * WORKSHEET[[#This Row],[Weight]]</f>
        <v>10156.379999999999</v>
      </c>
      <c r="AA3052">
        <v>1</v>
      </c>
      <c r="AB3052" s="1">
        <v>3.5999999999999996</v>
      </c>
      <c r="AC3052" s="1">
        <v>2.4000000000000004</v>
      </c>
      <c r="AD3052" s="1">
        <v>3</v>
      </c>
      <c r="AE3052" s="1">
        <f>WORKSHEET[[#This Row],[Delay at toll gate in days]] +WORKSHEET[[#This Row],[Delay at workshop in days]] +WORKSHEET[[#This Row],[Delay at border in days]]</f>
        <v>9</v>
      </c>
    </row>
    <row r="3053" spans="1:31" x14ac:dyDescent="0.35">
      <c r="A3053" t="s">
        <v>3074</v>
      </c>
      <c r="B3053" t="s">
        <v>10</v>
      </c>
      <c r="C3053" t="s">
        <v>68</v>
      </c>
      <c r="D3053" t="s">
        <v>3611</v>
      </c>
      <c r="E3053" t="s">
        <v>3612</v>
      </c>
      <c r="F3053" t="str">
        <f>WORKSHEET[[#This Row],[Depart From]]&amp;"-"&amp;WORKSHEET[[#This Row],[Arrive To]]</f>
        <v>Mogadishu-Victoria</v>
      </c>
      <c r="G3053" s="2">
        <v>44785</v>
      </c>
      <c r="H3053" s="2">
        <v>44806</v>
      </c>
      <c r="I3053" s="2" t="str">
        <f t="shared" si="47"/>
        <v>Delivered</v>
      </c>
      <c r="J3053" s="2" t="str">
        <f>TEXT(WORKSHEET[[#This Row],[Offloading Date]], "mmm")</f>
        <v>Sep</v>
      </c>
      <c r="K3053" s="2" t="str">
        <f>IF(OR(WORKSHEET[[#This Row],[Year]]="", ISBLANK(WORKSHEET[[#This Row],[Year]]), WORKSHEET[[#This Row],[Year]]="null"), "Exclude", "Include")</f>
        <v>Include</v>
      </c>
      <c r="L3053" t="s">
        <v>3624</v>
      </c>
      <c r="M3053" t="s">
        <v>583</v>
      </c>
      <c r="N3053" t="s">
        <v>13</v>
      </c>
      <c r="O3053">
        <v>31.79814</v>
      </c>
      <c r="P3053">
        <v>600</v>
      </c>
      <c r="Q3053" t="s">
        <v>14</v>
      </c>
      <c r="R3053">
        <f>P3053 * _xll.XLOOKUP(Q3053,CALCULATION!$A$15:$A$17, CALCULATION!$B$15:$B$17 )</f>
        <v>600</v>
      </c>
      <c r="S3053" s="5">
        <f>O3053*P3053*_xll.XLOOKUP(Q3053,CALCULATION!$A$15:$A$17, CALCULATION!$B$15:$B$17)</f>
        <v>19078.884000000002</v>
      </c>
      <c r="T3053">
        <v>300</v>
      </c>
      <c r="U3053" t="s">
        <v>14</v>
      </c>
      <c r="V3053">
        <f>T3053 * _xll.XLOOKUP(U3053,CALCULATION!$A$15:$A$17, CALCULATION!$B$15:$B$17 )</f>
        <v>300</v>
      </c>
      <c r="W3053" s="5">
        <f>O3053*T3053*_xll.XLOOKUP(U3053,CALCULATION!$A$15:$A$17, CALCULATION!$B$15:$B$17)</f>
        <v>9539.4420000000009</v>
      </c>
      <c r="X3053" s="5">
        <f>WORKSHEET[[#This Row],[Clients Total Cost]] / WORKSHEET[[#This Row],[Clients Rate per T2 (USD)]]</f>
        <v>31.798140000000004</v>
      </c>
      <c r="Y3053" s="5">
        <f>WORKSHEET[[#This Row],[Clients Rate per T2 (USD)]] - WORKSHEET[[#This Row],[Supplier Rate Per t2 (USD)]]</f>
        <v>300</v>
      </c>
      <c r="Z3053" s="5">
        <f>WORKSHEET[[#This Row],[Profit Per T]] * WORKSHEET[[#This Row],[Weight]]</f>
        <v>9539.4420000000009</v>
      </c>
      <c r="AA3053">
        <v>1</v>
      </c>
      <c r="AB3053" s="1">
        <v>3.15</v>
      </c>
      <c r="AC3053" s="1">
        <v>2.1</v>
      </c>
      <c r="AD3053" s="1">
        <v>2.625</v>
      </c>
      <c r="AE3053" s="1">
        <f>WORKSHEET[[#This Row],[Delay at toll gate in days]] +WORKSHEET[[#This Row],[Delay at workshop in days]] +WORKSHEET[[#This Row],[Delay at border in days]]</f>
        <v>7.875</v>
      </c>
    </row>
    <row r="3054" spans="1:31" x14ac:dyDescent="0.35">
      <c r="A3054" t="s">
        <v>3075</v>
      </c>
      <c r="B3054" t="s">
        <v>10</v>
      </c>
      <c r="C3054" t="s">
        <v>68</v>
      </c>
      <c r="D3054" t="s">
        <v>3619</v>
      </c>
      <c r="E3054" t="s">
        <v>3617</v>
      </c>
      <c r="F3054" t="str">
        <f>WORKSHEET[[#This Row],[Depart From]]&amp;"-"&amp;WORKSHEET[[#This Row],[Arrive To]]</f>
        <v>Addis Ababa-Lagos</v>
      </c>
      <c r="G3054" s="2">
        <v>44782</v>
      </c>
      <c r="H3054" s="2">
        <v>44798</v>
      </c>
      <c r="I3054" s="2" t="str">
        <f t="shared" si="47"/>
        <v>Delivered</v>
      </c>
      <c r="J3054" s="2" t="str">
        <f>TEXT(WORKSHEET[[#This Row],[Offloading Date]], "mmm")</f>
        <v>Aug</v>
      </c>
      <c r="K3054" s="2" t="str">
        <f>IF(OR(WORKSHEET[[#This Row],[Year]]="", ISBLANK(WORKSHEET[[#This Row],[Year]]), WORKSHEET[[#This Row],[Year]]="null"), "Exclude", "Include")</f>
        <v>Include</v>
      </c>
      <c r="L3054" t="s">
        <v>3624</v>
      </c>
      <c r="M3054" t="s">
        <v>12</v>
      </c>
      <c r="N3054" t="s">
        <v>13</v>
      </c>
      <c r="O3054">
        <v>32.367600000000003</v>
      </c>
      <c r="P3054">
        <v>600</v>
      </c>
      <c r="Q3054" t="s">
        <v>14</v>
      </c>
      <c r="R3054">
        <f>P3054 * _xll.XLOOKUP(Q3054,CALCULATION!$A$15:$A$17, CALCULATION!$B$15:$B$17 )</f>
        <v>600</v>
      </c>
      <c r="S3054" s="5">
        <f>O3054*P3054*_xll.XLOOKUP(Q3054,CALCULATION!$A$15:$A$17, CALCULATION!$B$15:$B$17)</f>
        <v>19420.560000000001</v>
      </c>
      <c r="T3054">
        <v>300</v>
      </c>
      <c r="U3054" t="s">
        <v>14</v>
      </c>
      <c r="V3054">
        <f>T3054 * _xll.XLOOKUP(U3054,CALCULATION!$A$15:$A$17, CALCULATION!$B$15:$B$17 )</f>
        <v>300</v>
      </c>
      <c r="W3054" s="5">
        <f>O3054*T3054*_xll.XLOOKUP(U3054,CALCULATION!$A$15:$A$17, CALCULATION!$B$15:$B$17)</f>
        <v>9710.2800000000007</v>
      </c>
      <c r="X3054" s="5">
        <f>WORKSHEET[[#This Row],[Clients Total Cost]] / WORKSHEET[[#This Row],[Clients Rate per T2 (USD)]]</f>
        <v>32.367600000000003</v>
      </c>
      <c r="Y3054" s="5">
        <f>WORKSHEET[[#This Row],[Clients Rate per T2 (USD)]] - WORKSHEET[[#This Row],[Supplier Rate Per t2 (USD)]]</f>
        <v>300</v>
      </c>
      <c r="Z3054" s="5">
        <f>WORKSHEET[[#This Row],[Profit Per T]] * WORKSHEET[[#This Row],[Weight]]</f>
        <v>9710.2800000000007</v>
      </c>
      <c r="AA3054">
        <v>0</v>
      </c>
      <c r="AB3054" s="1">
        <v>2.4</v>
      </c>
      <c r="AC3054" s="1">
        <v>1.6</v>
      </c>
      <c r="AD3054" s="1">
        <v>2</v>
      </c>
      <c r="AE3054" s="1">
        <f>WORKSHEET[[#This Row],[Delay at toll gate in days]] +WORKSHEET[[#This Row],[Delay at workshop in days]] +WORKSHEET[[#This Row],[Delay at border in days]]</f>
        <v>6</v>
      </c>
    </row>
    <row r="3055" spans="1:31" x14ac:dyDescent="0.35">
      <c r="A3055" t="s">
        <v>3076</v>
      </c>
      <c r="B3055" t="s">
        <v>10</v>
      </c>
      <c r="C3055" t="s">
        <v>68</v>
      </c>
      <c r="D3055" t="s">
        <v>3620</v>
      </c>
      <c r="E3055" t="s">
        <v>3618</v>
      </c>
      <c r="F3055" t="str">
        <f>WORKSHEET[[#This Row],[Depart From]]&amp;"-"&amp;WORKSHEET[[#This Row],[Arrive To]]</f>
        <v>Zanzibar-Tripoli</v>
      </c>
      <c r="G3055" s="2">
        <v>44792</v>
      </c>
      <c r="H3055" s="2" t="s">
        <v>3631</v>
      </c>
      <c r="I3055" s="2" t="str">
        <f t="shared" si="47"/>
        <v>Failed</v>
      </c>
      <c r="J3055" s="2" t="str">
        <f>TEXT(WORKSHEET[[#This Row],[Offloading Date]], "mmm")</f>
        <v>NULL</v>
      </c>
      <c r="K3055" s="2" t="str">
        <f>IF(OR(WORKSHEET[[#This Row],[Year]]="", ISBLANK(WORKSHEET[[#This Row],[Year]]), WORKSHEET[[#This Row],[Year]]="null"), "Exclude", "Include")</f>
        <v>Exclude</v>
      </c>
      <c r="L3055" t="s">
        <v>3624</v>
      </c>
      <c r="M3055" t="s">
        <v>3624</v>
      </c>
      <c r="N3055" t="s">
        <v>13</v>
      </c>
      <c r="O3055">
        <v>32.706859999999999</v>
      </c>
      <c r="P3055">
        <v>600</v>
      </c>
      <c r="Q3055" t="s">
        <v>14</v>
      </c>
      <c r="R3055">
        <f>P3055 * _xll.XLOOKUP(Q3055,CALCULATION!$A$15:$A$17, CALCULATION!$B$15:$B$17 )</f>
        <v>600</v>
      </c>
      <c r="S3055" s="5">
        <f>O3055*P3055*_xll.XLOOKUP(Q3055,CALCULATION!$A$15:$A$17, CALCULATION!$B$15:$B$17)</f>
        <v>19624.115999999998</v>
      </c>
      <c r="T3055">
        <v>300</v>
      </c>
      <c r="U3055" t="s">
        <v>14</v>
      </c>
      <c r="V3055">
        <f>T3055 * _xll.XLOOKUP(U3055,CALCULATION!$A$15:$A$17, CALCULATION!$B$15:$B$17 )</f>
        <v>300</v>
      </c>
      <c r="W3055" s="5">
        <f>O3055*T3055*_xll.XLOOKUP(U3055,CALCULATION!$A$15:$A$17, CALCULATION!$B$15:$B$17)</f>
        <v>9812.0579999999991</v>
      </c>
      <c r="X3055" s="5">
        <f>WORKSHEET[[#This Row],[Clients Total Cost]] / WORKSHEET[[#This Row],[Clients Rate per T2 (USD)]]</f>
        <v>32.706859999999999</v>
      </c>
      <c r="Y3055" s="5">
        <f>WORKSHEET[[#This Row],[Clients Rate per T2 (USD)]] - WORKSHEET[[#This Row],[Supplier Rate Per t2 (USD)]]</f>
        <v>300</v>
      </c>
      <c r="Z3055" s="5">
        <f>WORKSHEET[[#This Row],[Profit Per T]] * WORKSHEET[[#This Row],[Weight]]</f>
        <v>9812.0579999999991</v>
      </c>
      <c r="AA3055">
        <v>0</v>
      </c>
      <c r="AB3055" s="1">
        <v>0</v>
      </c>
      <c r="AC3055" s="1">
        <v>0</v>
      </c>
      <c r="AD3055">
        <v>0</v>
      </c>
      <c r="AE3055" s="1">
        <f>WORKSHEET[[#This Row],[Delay at toll gate in days]] +WORKSHEET[[#This Row],[Delay at workshop in days]] +WORKSHEET[[#This Row],[Delay at border in days]]</f>
        <v>0</v>
      </c>
    </row>
    <row r="3056" spans="1:31" x14ac:dyDescent="0.35">
      <c r="A3056" t="s">
        <v>3077</v>
      </c>
      <c r="B3056" t="s">
        <v>10</v>
      </c>
      <c r="C3056" t="s">
        <v>68</v>
      </c>
      <c r="D3056" t="s">
        <v>3619</v>
      </c>
      <c r="E3056" t="s">
        <v>3613</v>
      </c>
      <c r="F3056" t="str">
        <f>WORKSHEET[[#This Row],[Depart From]]&amp;"-"&amp;WORKSHEET[[#This Row],[Arrive To]]</f>
        <v>Addis Ababa-Sanaa</v>
      </c>
      <c r="G3056" s="2">
        <v>44784</v>
      </c>
      <c r="H3056" s="2">
        <v>44803</v>
      </c>
      <c r="I3056" s="2" t="str">
        <f t="shared" si="47"/>
        <v>Delivered</v>
      </c>
      <c r="J3056" s="2" t="str">
        <f>TEXT(WORKSHEET[[#This Row],[Offloading Date]], "mmm")</f>
        <v>Aug</v>
      </c>
      <c r="K3056" s="2" t="str">
        <f>IF(OR(WORKSHEET[[#This Row],[Year]]="", ISBLANK(WORKSHEET[[#This Row],[Year]]), WORKSHEET[[#This Row],[Year]]="null"), "Exclude", "Include")</f>
        <v>Include</v>
      </c>
      <c r="L3056" t="s">
        <v>3624</v>
      </c>
      <c r="M3056" t="s">
        <v>12</v>
      </c>
      <c r="N3056" t="s">
        <v>13</v>
      </c>
      <c r="O3056">
        <v>30.322749999999999</v>
      </c>
      <c r="P3056">
        <v>600</v>
      </c>
      <c r="Q3056" t="s">
        <v>14</v>
      </c>
      <c r="R3056">
        <f>P3056 * _xll.XLOOKUP(Q3056,CALCULATION!$A$15:$A$17, CALCULATION!$B$15:$B$17 )</f>
        <v>600</v>
      </c>
      <c r="S3056" s="5">
        <f>O3056*P3056*_xll.XLOOKUP(Q3056,CALCULATION!$A$15:$A$17, CALCULATION!$B$15:$B$17)</f>
        <v>18193.649999999998</v>
      </c>
      <c r="T3056">
        <v>300</v>
      </c>
      <c r="U3056" t="s">
        <v>14</v>
      </c>
      <c r="V3056">
        <f>T3056 * _xll.XLOOKUP(U3056,CALCULATION!$A$15:$A$17, CALCULATION!$B$15:$B$17 )</f>
        <v>300</v>
      </c>
      <c r="W3056" s="5">
        <f>O3056*T3056*_xll.XLOOKUP(U3056,CALCULATION!$A$15:$A$17, CALCULATION!$B$15:$B$17)</f>
        <v>9096.8249999999989</v>
      </c>
      <c r="X3056" s="5">
        <f>WORKSHEET[[#This Row],[Clients Total Cost]] / WORKSHEET[[#This Row],[Clients Rate per T2 (USD)]]</f>
        <v>30.322749999999996</v>
      </c>
      <c r="Y3056" s="5">
        <f>WORKSHEET[[#This Row],[Clients Rate per T2 (USD)]] - WORKSHEET[[#This Row],[Supplier Rate Per t2 (USD)]]</f>
        <v>300</v>
      </c>
      <c r="Z3056" s="5">
        <f>WORKSHEET[[#This Row],[Profit Per T]] * WORKSHEET[[#This Row],[Weight]]</f>
        <v>9096.8249999999989</v>
      </c>
      <c r="AA3056">
        <v>1</v>
      </c>
      <c r="AB3056" s="1">
        <v>2.85</v>
      </c>
      <c r="AC3056" s="1">
        <v>1.9000000000000001</v>
      </c>
      <c r="AD3056" s="1">
        <v>2.375</v>
      </c>
      <c r="AE3056" s="1">
        <f>WORKSHEET[[#This Row],[Delay at toll gate in days]] +WORKSHEET[[#This Row],[Delay at workshop in days]] +WORKSHEET[[#This Row],[Delay at border in days]]</f>
        <v>7.125</v>
      </c>
    </row>
    <row r="3057" spans="1:31" x14ac:dyDescent="0.35">
      <c r="A3057" t="s">
        <v>3078</v>
      </c>
      <c r="B3057" t="s">
        <v>10</v>
      </c>
      <c r="C3057" t="s">
        <v>68</v>
      </c>
      <c r="D3057" t="s">
        <v>3620</v>
      </c>
      <c r="E3057" t="s">
        <v>3618</v>
      </c>
      <c r="F3057" t="str">
        <f>WORKSHEET[[#This Row],[Depart From]]&amp;"-"&amp;WORKSHEET[[#This Row],[Arrive To]]</f>
        <v>Zanzibar-Tripoli</v>
      </c>
      <c r="G3057" s="2">
        <v>44782</v>
      </c>
      <c r="H3057" s="2">
        <v>44806</v>
      </c>
      <c r="I3057" s="2" t="str">
        <f t="shared" si="47"/>
        <v>Delivered</v>
      </c>
      <c r="J3057" s="2" t="str">
        <f>TEXT(WORKSHEET[[#This Row],[Offloading Date]], "mmm")</f>
        <v>Sep</v>
      </c>
      <c r="K3057" s="2" t="str">
        <f>IF(OR(WORKSHEET[[#This Row],[Year]]="", ISBLANK(WORKSHEET[[#This Row],[Year]]), WORKSHEET[[#This Row],[Year]]="null"), "Exclude", "Include")</f>
        <v>Include</v>
      </c>
      <c r="L3057" t="s">
        <v>3624</v>
      </c>
      <c r="M3057" t="s">
        <v>583</v>
      </c>
      <c r="N3057" t="s">
        <v>13</v>
      </c>
      <c r="O3057">
        <v>33.069000000000003</v>
      </c>
      <c r="P3057">
        <v>600</v>
      </c>
      <c r="Q3057" t="s">
        <v>14</v>
      </c>
      <c r="R3057">
        <f>P3057 * _xll.XLOOKUP(Q3057,CALCULATION!$A$15:$A$17, CALCULATION!$B$15:$B$17 )</f>
        <v>600</v>
      </c>
      <c r="S3057" s="5">
        <f>O3057*P3057*_xll.XLOOKUP(Q3057,CALCULATION!$A$15:$A$17, CALCULATION!$B$15:$B$17)</f>
        <v>19841.400000000001</v>
      </c>
      <c r="T3057">
        <v>300</v>
      </c>
      <c r="U3057" t="s">
        <v>14</v>
      </c>
      <c r="V3057">
        <f>T3057 * _xll.XLOOKUP(U3057,CALCULATION!$A$15:$A$17, CALCULATION!$B$15:$B$17 )</f>
        <v>300</v>
      </c>
      <c r="W3057" s="5">
        <f>O3057*T3057*_xll.XLOOKUP(U3057,CALCULATION!$A$15:$A$17, CALCULATION!$B$15:$B$17)</f>
        <v>9920.7000000000007</v>
      </c>
      <c r="X3057" s="5">
        <f>WORKSHEET[[#This Row],[Clients Total Cost]] / WORKSHEET[[#This Row],[Clients Rate per T2 (USD)]]</f>
        <v>33.069000000000003</v>
      </c>
      <c r="Y3057" s="5">
        <f>WORKSHEET[[#This Row],[Clients Rate per T2 (USD)]] - WORKSHEET[[#This Row],[Supplier Rate Per t2 (USD)]]</f>
        <v>300</v>
      </c>
      <c r="Z3057" s="5">
        <f>WORKSHEET[[#This Row],[Profit Per T]] * WORKSHEET[[#This Row],[Weight]]</f>
        <v>9920.7000000000007</v>
      </c>
      <c r="AA3057">
        <v>1</v>
      </c>
      <c r="AB3057" s="1">
        <v>3.5999999999999996</v>
      </c>
      <c r="AC3057" s="1">
        <v>2.4000000000000004</v>
      </c>
      <c r="AD3057" s="1">
        <v>3</v>
      </c>
      <c r="AE3057" s="1">
        <f>WORKSHEET[[#This Row],[Delay at toll gate in days]] +WORKSHEET[[#This Row],[Delay at workshop in days]] +WORKSHEET[[#This Row],[Delay at border in days]]</f>
        <v>9</v>
      </c>
    </row>
    <row r="3058" spans="1:31" x14ac:dyDescent="0.35">
      <c r="A3058" t="s">
        <v>3079</v>
      </c>
      <c r="B3058" t="s">
        <v>10</v>
      </c>
      <c r="C3058" t="s">
        <v>68</v>
      </c>
      <c r="D3058" t="s">
        <v>3620</v>
      </c>
      <c r="E3058" t="s">
        <v>3613</v>
      </c>
      <c r="F3058" t="str">
        <f>WORKSHEET[[#This Row],[Depart From]]&amp;"-"&amp;WORKSHEET[[#This Row],[Arrive To]]</f>
        <v>Zanzibar-Sanaa</v>
      </c>
      <c r="G3058" s="2">
        <v>44791</v>
      </c>
      <c r="H3058" s="2" t="s">
        <v>3631</v>
      </c>
      <c r="I3058" s="2" t="str">
        <f t="shared" si="47"/>
        <v>Failed</v>
      </c>
      <c r="J3058" s="2" t="str">
        <f>TEXT(WORKSHEET[[#This Row],[Offloading Date]], "mmm")</f>
        <v>NULL</v>
      </c>
      <c r="K3058" s="2" t="str">
        <f>IF(OR(WORKSHEET[[#This Row],[Year]]="", ISBLANK(WORKSHEET[[#This Row],[Year]]), WORKSHEET[[#This Row],[Year]]="null"), "Exclude", "Include")</f>
        <v>Exclude</v>
      </c>
      <c r="L3058" t="s">
        <v>3624</v>
      </c>
      <c r="M3058" t="s">
        <v>3624</v>
      </c>
      <c r="N3058" t="s">
        <v>13</v>
      </c>
      <c r="O3058">
        <v>28.872800000000002</v>
      </c>
      <c r="P3058">
        <v>600</v>
      </c>
      <c r="Q3058" t="s">
        <v>14</v>
      </c>
      <c r="R3058">
        <f>P3058 * _xll.XLOOKUP(Q3058,CALCULATION!$A$15:$A$17, CALCULATION!$B$15:$B$17 )</f>
        <v>600</v>
      </c>
      <c r="S3058" s="5">
        <f>O3058*P3058*_xll.XLOOKUP(Q3058,CALCULATION!$A$15:$A$17, CALCULATION!$B$15:$B$17)</f>
        <v>17323.68</v>
      </c>
      <c r="T3058">
        <v>300</v>
      </c>
      <c r="U3058" t="s">
        <v>14</v>
      </c>
      <c r="V3058">
        <f>T3058 * _xll.XLOOKUP(U3058,CALCULATION!$A$15:$A$17, CALCULATION!$B$15:$B$17 )</f>
        <v>300</v>
      </c>
      <c r="W3058" s="5">
        <f>O3058*T3058*_xll.XLOOKUP(U3058,CALCULATION!$A$15:$A$17, CALCULATION!$B$15:$B$17)</f>
        <v>8661.84</v>
      </c>
      <c r="X3058" s="5">
        <f>WORKSHEET[[#This Row],[Clients Total Cost]] / WORKSHEET[[#This Row],[Clients Rate per T2 (USD)]]</f>
        <v>28.872800000000002</v>
      </c>
      <c r="Y3058" s="5">
        <f>WORKSHEET[[#This Row],[Clients Rate per T2 (USD)]] - WORKSHEET[[#This Row],[Supplier Rate Per t2 (USD)]]</f>
        <v>300</v>
      </c>
      <c r="Z3058" s="5">
        <f>WORKSHEET[[#This Row],[Profit Per T]] * WORKSHEET[[#This Row],[Weight]]</f>
        <v>8661.84</v>
      </c>
      <c r="AA3058">
        <v>0</v>
      </c>
      <c r="AB3058" s="1">
        <v>0</v>
      </c>
      <c r="AC3058" s="1">
        <v>0</v>
      </c>
      <c r="AD3058">
        <v>0</v>
      </c>
      <c r="AE3058" s="1">
        <f>WORKSHEET[[#This Row],[Delay at toll gate in days]] +WORKSHEET[[#This Row],[Delay at workshop in days]] +WORKSHEET[[#This Row],[Delay at border in days]]</f>
        <v>0</v>
      </c>
    </row>
    <row r="3059" spans="1:31" x14ac:dyDescent="0.35">
      <c r="A3059" t="s">
        <v>3080</v>
      </c>
      <c r="B3059" t="s">
        <v>10</v>
      </c>
      <c r="C3059" t="s">
        <v>68</v>
      </c>
      <c r="D3059" t="s">
        <v>3615</v>
      </c>
      <c r="E3059" t="s">
        <v>3614</v>
      </c>
      <c r="F3059" t="str">
        <f>WORKSHEET[[#This Row],[Depart From]]&amp;"-"&amp;WORKSHEET[[#This Row],[Arrive To]]</f>
        <v>Mombasa-Alger</v>
      </c>
      <c r="G3059" s="2">
        <v>44789</v>
      </c>
      <c r="H3059" s="2" t="s">
        <v>3631</v>
      </c>
      <c r="I3059" s="2" t="str">
        <f t="shared" si="47"/>
        <v>Failed</v>
      </c>
      <c r="J3059" s="2" t="str">
        <f>TEXT(WORKSHEET[[#This Row],[Offloading Date]], "mmm")</f>
        <v>NULL</v>
      </c>
      <c r="K3059" s="2" t="str">
        <f>IF(OR(WORKSHEET[[#This Row],[Year]]="", ISBLANK(WORKSHEET[[#This Row],[Year]]), WORKSHEET[[#This Row],[Year]]="null"), "Exclude", "Include")</f>
        <v>Exclude</v>
      </c>
      <c r="L3059" t="s">
        <v>3624</v>
      </c>
      <c r="M3059" t="s">
        <v>3624</v>
      </c>
      <c r="N3059" t="s">
        <v>13</v>
      </c>
      <c r="O3059">
        <v>33.88456</v>
      </c>
      <c r="P3059">
        <v>600</v>
      </c>
      <c r="Q3059" t="s">
        <v>14</v>
      </c>
      <c r="R3059">
        <f>P3059 * _xll.XLOOKUP(Q3059,CALCULATION!$A$15:$A$17, CALCULATION!$B$15:$B$17 )</f>
        <v>600</v>
      </c>
      <c r="S3059" s="5">
        <f>O3059*P3059*_xll.XLOOKUP(Q3059,CALCULATION!$A$15:$A$17, CALCULATION!$B$15:$B$17)</f>
        <v>20330.736000000001</v>
      </c>
      <c r="T3059">
        <v>300</v>
      </c>
      <c r="U3059" t="s">
        <v>14</v>
      </c>
      <c r="V3059">
        <f>T3059 * _xll.XLOOKUP(U3059,CALCULATION!$A$15:$A$17, CALCULATION!$B$15:$B$17 )</f>
        <v>300</v>
      </c>
      <c r="W3059" s="5">
        <f>O3059*T3059*_xll.XLOOKUP(U3059,CALCULATION!$A$15:$A$17, CALCULATION!$B$15:$B$17)</f>
        <v>10165.368</v>
      </c>
      <c r="X3059" s="5">
        <f>WORKSHEET[[#This Row],[Clients Total Cost]] / WORKSHEET[[#This Row],[Clients Rate per T2 (USD)]]</f>
        <v>33.88456</v>
      </c>
      <c r="Y3059" s="5">
        <f>WORKSHEET[[#This Row],[Clients Rate per T2 (USD)]] - WORKSHEET[[#This Row],[Supplier Rate Per t2 (USD)]]</f>
        <v>300</v>
      </c>
      <c r="Z3059" s="5">
        <f>WORKSHEET[[#This Row],[Profit Per T]] * WORKSHEET[[#This Row],[Weight]]</f>
        <v>10165.368</v>
      </c>
      <c r="AA3059">
        <v>0</v>
      </c>
      <c r="AB3059" s="1">
        <v>0</v>
      </c>
      <c r="AC3059" s="1">
        <v>0</v>
      </c>
      <c r="AD3059">
        <v>0</v>
      </c>
      <c r="AE3059" s="1">
        <f>WORKSHEET[[#This Row],[Delay at toll gate in days]] +WORKSHEET[[#This Row],[Delay at workshop in days]] +WORKSHEET[[#This Row],[Delay at border in days]]</f>
        <v>0</v>
      </c>
    </row>
    <row r="3060" spans="1:31" x14ac:dyDescent="0.35">
      <c r="A3060" t="s">
        <v>3081</v>
      </c>
      <c r="B3060" t="s">
        <v>10</v>
      </c>
      <c r="C3060" t="s">
        <v>68</v>
      </c>
      <c r="D3060" t="s">
        <v>3615</v>
      </c>
      <c r="E3060" t="s">
        <v>3613</v>
      </c>
      <c r="F3060" t="str">
        <f>WORKSHEET[[#This Row],[Depart From]]&amp;"-"&amp;WORKSHEET[[#This Row],[Arrive To]]</f>
        <v>Mombasa-Sanaa</v>
      </c>
      <c r="G3060" s="2">
        <v>44788</v>
      </c>
      <c r="H3060" s="2">
        <v>44806</v>
      </c>
      <c r="I3060" s="2" t="str">
        <f t="shared" si="47"/>
        <v>Delivered</v>
      </c>
      <c r="J3060" s="2" t="str">
        <f>TEXT(WORKSHEET[[#This Row],[Offloading Date]], "mmm")</f>
        <v>Sep</v>
      </c>
      <c r="K3060" s="2" t="str">
        <f>IF(OR(WORKSHEET[[#This Row],[Year]]="", ISBLANK(WORKSHEET[[#This Row],[Year]]), WORKSHEET[[#This Row],[Year]]="null"), "Exclude", "Include")</f>
        <v>Include</v>
      </c>
      <c r="L3060" t="s">
        <v>3624</v>
      </c>
      <c r="M3060" t="s">
        <v>583</v>
      </c>
      <c r="N3060" t="s">
        <v>13</v>
      </c>
      <c r="O3060">
        <v>29.518080000000001</v>
      </c>
      <c r="P3060">
        <v>600</v>
      </c>
      <c r="Q3060" t="s">
        <v>14</v>
      </c>
      <c r="R3060">
        <f>P3060 * _xll.XLOOKUP(Q3060,CALCULATION!$A$15:$A$17, CALCULATION!$B$15:$B$17 )</f>
        <v>600</v>
      </c>
      <c r="S3060" s="5">
        <f>O3060*P3060*_xll.XLOOKUP(Q3060,CALCULATION!$A$15:$A$17, CALCULATION!$B$15:$B$17)</f>
        <v>17710.848000000002</v>
      </c>
      <c r="T3060">
        <v>300</v>
      </c>
      <c r="U3060" t="s">
        <v>14</v>
      </c>
      <c r="V3060">
        <f>T3060 * _xll.XLOOKUP(U3060,CALCULATION!$A$15:$A$17, CALCULATION!$B$15:$B$17 )</f>
        <v>300</v>
      </c>
      <c r="W3060" s="5">
        <f>O3060*T3060*_xll.XLOOKUP(U3060,CALCULATION!$A$15:$A$17, CALCULATION!$B$15:$B$17)</f>
        <v>8855.4240000000009</v>
      </c>
      <c r="X3060" s="5">
        <f>WORKSHEET[[#This Row],[Clients Total Cost]] / WORKSHEET[[#This Row],[Clients Rate per T2 (USD)]]</f>
        <v>29.518080000000001</v>
      </c>
      <c r="Y3060" s="5">
        <f>WORKSHEET[[#This Row],[Clients Rate per T2 (USD)]] - WORKSHEET[[#This Row],[Supplier Rate Per t2 (USD)]]</f>
        <v>300</v>
      </c>
      <c r="Z3060" s="5">
        <f>WORKSHEET[[#This Row],[Profit Per T]] * WORKSHEET[[#This Row],[Weight]]</f>
        <v>8855.4240000000009</v>
      </c>
      <c r="AA3060">
        <v>1</v>
      </c>
      <c r="AB3060" s="1">
        <v>2.6999999999999997</v>
      </c>
      <c r="AC3060" s="1">
        <v>1.8</v>
      </c>
      <c r="AD3060" s="1">
        <v>2.25</v>
      </c>
      <c r="AE3060" s="1">
        <f>WORKSHEET[[#This Row],[Delay at toll gate in days]] +WORKSHEET[[#This Row],[Delay at workshop in days]] +WORKSHEET[[#This Row],[Delay at border in days]]</f>
        <v>6.75</v>
      </c>
    </row>
    <row r="3061" spans="1:31" x14ac:dyDescent="0.35">
      <c r="A3061" t="s">
        <v>3082</v>
      </c>
      <c r="B3061" t="s">
        <v>10</v>
      </c>
      <c r="C3061" t="s">
        <v>68</v>
      </c>
      <c r="D3061" t="s">
        <v>3615</v>
      </c>
      <c r="E3061" t="s">
        <v>3614</v>
      </c>
      <c r="F3061" t="str">
        <f>WORKSHEET[[#This Row],[Depart From]]&amp;"-"&amp;WORKSHEET[[#This Row],[Arrive To]]</f>
        <v>Mombasa-Alger</v>
      </c>
      <c r="G3061" s="2">
        <v>44788</v>
      </c>
      <c r="H3061" s="2">
        <v>44811</v>
      </c>
      <c r="I3061" s="2" t="str">
        <f t="shared" si="47"/>
        <v>Delivered</v>
      </c>
      <c r="J3061" s="2" t="str">
        <f>TEXT(WORKSHEET[[#This Row],[Offloading Date]], "mmm")</f>
        <v>Sep</v>
      </c>
      <c r="K3061" s="2" t="str">
        <f>IF(OR(WORKSHEET[[#This Row],[Year]]="", ISBLANK(WORKSHEET[[#This Row],[Year]]), WORKSHEET[[#This Row],[Year]]="null"), "Exclude", "Include")</f>
        <v>Include</v>
      </c>
      <c r="L3061" t="s">
        <v>3624</v>
      </c>
      <c r="M3061" t="s">
        <v>583</v>
      </c>
      <c r="N3061" t="s">
        <v>13</v>
      </c>
      <c r="O3061">
        <v>23.764890000000001</v>
      </c>
      <c r="P3061">
        <v>600</v>
      </c>
      <c r="Q3061" t="s">
        <v>14</v>
      </c>
      <c r="R3061">
        <f>P3061 * _xll.XLOOKUP(Q3061,CALCULATION!$A$15:$A$17, CALCULATION!$B$15:$B$17 )</f>
        <v>600</v>
      </c>
      <c r="S3061" s="5">
        <f>O3061*P3061*_xll.XLOOKUP(Q3061,CALCULATION!$A$15:$A$17, CALCULATION!$B$15:$B$17)</f>
        <v>14258.934000000001</v>
      </c>
      <c r="T3061">
        <v>300</v>
      </c>
      <c r="U3061" t="s">
        <v>14</v>
      </c>
      <c r="V3061">
        <f>T3061 * _xll.XLOOKUP(U3061,CALCULATION!$A$15:$A$17, CALCULATION!$B$15:$B$17 )</f>
        <v>300</v>
      </c>
      <c r="W3061" s="5">
        <f>O3061*T3061*_xll.XLOOKUP(U3061,CALCULATION!$A$15:$A$17, CALCULATION!$B$15:$B$17)</f>
        <v>7129.4670000000006</v>
      </c>
      <c r="X3061" s="5">
        <f>WORKSHEET[[#This Row],[Clients Total Cost]] / WORKSHEET[[#This Row],[Clients Rate per T2 (USD)]]</f>
        <v>23.764890000000001</v>
      </c>
      <c r="Y3061" s="5">
        <f>WORKSHEET[[#This Row],[Clients Rate per T2 (USD)]] - WORKSHEET[[#This Row],[Supplier Rate Per t2 (USD)]]</f>
        <v>300</v>
      </c>
      <c r="Z3061" s="5">
        <f>WORKSHEET[[#This Row],[Profit Per T]] * WORKSHEET[[#This Row],[Weight]]</f>
        <v>7129.4670000000006</v>
      </c>
      <c r="AA3061">
        <v>1</v>
      </c>
      <c r="AB3061" s="1">
        <v>3.4499999999999997</v>
      </c>
      <c r="AC3061" s="1">
        <v>2.3000000000000003</v>
      </c>
      <c r="AD3061" s="1">
        <v>2.875</v>
      </c>
      <c r="AE3061" s="1">
        <f>WORKSHEET[[#This Row],[Delay at toll gate in days]] +WORKSHEET[[#This Row],[Delay at workshop in days]] +WORKSHEET[[#This Row],[Delay at border in days]]</f>
        <v>8.625</v>
      </c>
    </row>
    <row r="3062" spans="1:31" x14ac:dyDescent="0.35">
      <c r="A3062" t="s">
        <v>3083</v>
      </c>
      <c r="B3062" t="s">
        <v>10</v>
      </c>
      <c r="C3062" t="s">
        <v>68</v>
      </c>
      <c r="D3062" t="s">
        <v>3620</v>
      </c>
      <c r="E3062" t="s">
        <v>3617</v>
      </c>
      <c r="F3062" t="str">
        <f>WORKSHEET[[#This Row],[Depart From]]&amp;"-"&amp;WORKSHEET[[#This Row],[Arrive To]]</f>
        <v>Zanzibar-Lagos</v>
      </c>
      <c r="G3062" s="2">
        <v>44793</v>
      </c>
      <c r="H3062" s="2">
        <v>44819</v>
      </c>
      <c r="I3062" s="2" t="str">
        <f t="shared" si="47"/>
        <v>Delivered</v>
      </c>
      <c r="J3062" s="2" t="str">
        <f>TEXT(WORKSHEET[[#This Row],[Offloading Date]], "mmm")</f>
        <v>Sep</v>
      </c>
      <c r="K3062" s="2" t="str">
        <f>IF(OR(WORKSHEET[[#This Row],[Year]]="", ISBLANK(WORKSHEET[[#This Row],[Year]]), WORKSHEET[[#This Row],[Year]]="null"), "Exclude", "Include")</f>
        <v>Include</v>
      </c>
      <c r="L3062" t="s">
        <v>3624</v>
      </c>
      <c r="M3062" t="s">
        <v>3624</v>
      </c>
      <c r="N3062" t="s">
        <v>13</v>
      </c>
      <c r="O3062">
        <v>29.343209999999999</v>
      </c>
      <c r="P3062">
        <v>600</v>
      </c>
      <c r="Q3062" t="s">
        <v>14</v>
      </c>
      <c r="R3062">
        <f>P3062 * _xll.XLOOKUP(Q3062,CALCULATION!$A$15:$A$17, CALCULATION!$B$15:$B$17 )</f>
        <v>600</v>
      </c>
      <c r="S3062" s="5">
        <f>O3062*P3062*_xll.XLOOKUP(Q3062,CALCULATION!$A$15:$A$17, CALCULATION!$B$15:$B$17)</f>
        <v>17605.925999999999</v>
      </c>
      <c r="T3062">
        <v>300</v>
      </c>
      <c r="U3062" t="s">
        <v>14</v>
      </c>
      <c r="V3062">
        <f>T3062 * _xll.XLOOKUP(U3062,CALCULATION!$A$15:$A$17, CALCULATION!$B$15:$B$17 )</f>
        <v>300</v>
      </c>
      <c r="W3062" s="5">
        <f>O3062*T3062*_xll.XLOOKUP(U3062,CALCULATION!$A$15:$A$17, CALCULATION!$B$15:$B$17)</f>
        <v>8802.9629999999997</v>
      </c>
      <c r="X3062" s="5">
        <f>WORKSHEET[[#This Row],[Clients Total Cost]] / WORKSHEET[[#This Row],[Clients Rate per T2 (USD)]]</f>
        <v>29.343209999999999</v>
      </c>
      <c r="Y3062" s="5">
        <f>WORKSHEET[[#This Row],[Clients Rate per T2 (USD)]] - WORKSHEET[[#This Row],[Supplier Rate Per t2 (USD)]]</f>
        <v>300</v>
      </c>
      <c r="Z3062" s="5">
        <f>WORKSHEET[[#This Row],[Profit Per T]] * WORKSHEET[[#This Row],[Weight]]</f>
        <v>8802.9629999999997</v>
      </c>
      <c r="AA3062">
        <v>0</v>
      </c>
      <c r="AB3062" s="1">
        <v>3.9</v>
      </c>
      <c r="AC3062" s="1">
        <v>2.6</v>
      </c>
      <c r="AD3062" s="1">
        <v>3.25</v>
      </c>
      <c r="AE3062" s="1">
        <f>WORKSHEET[[#This Row],[Delay at toll gate in days]] +WORKSHEET[[#This Row],[Delay at workshop in days]] +WORKSHEET[[#This Row],[Delay at border in days]]</f>
        <v>9.75</v>
      </c>
    </row>
    <row r="3063" spans="1:31" x14ac:dyDescent="0.35">
      <c r="A3063" t="s">
        <v>3084</v>
      </c>
      <c r="B3063" t="s">
        <v>10</v>
      </c>
      <c r="C3063" t="s">
        <v>68</v>
      </c>
      <c r="D3063" t="s">
        <v>3616</v>
      </c>
      <c r="E3063" t="s">
        <v>3614</v>
      </c>
      <c r="F3063" t="str">
        <f>WORKSHEET[[#This Row],[Depart From]]&amp;"-"&amp;WORKSHEET[[#This Row],[Arrive To]]</f>
        <v>Marrakech-Alger</v>
      </c>
      <c r="G3063" s="2">
        <v>44793</v>
      </c>
      <c r="H3063" s="2">
        <v>44819</v>
      </c>
      <c r="I3063" s="2" t="str">
        <f t="shared" si="47"/>
        <v>Delivered</v>
      </c>
      <c r="J3063" s="2" t="str">
        <f>TEXT(WORKSHEET[[#This Row],[Offloading Date]], "mmm")</f>
        <v>Sep</v>
      </c>
      <c r="K3063" s="2" t="str">
        <f>IF(OR(WORKSHEET[[#This Row],[Year]]="", ISBLANK(WORKSHEET[[#This Row],[Year]]), WORKSHEET[[#This Row],[Year]]="null"), "Exclude", "Include")</f>
        <v>Include</v>
      </c>
      <c r="L3063" t="s">
        <v>3624</v>
      </c>
      <c r="M3063" t="s">
        <v>3624</v>
      </c>
      <c r="N3063" t="s">
        <v>13</v>
      </c>
      <c r="O3063">
        <v>29.060580000000002</v>
      </c>
      <c r="P3063">
        <v>600</v>
      </c>
      <c r="Q3063" t="s">
        <v>14</v>
      </c>
      <c r="R3063">
        <f>P3063 * _xll.XLOOKUP(Q3063,CALCULATION!$A$15:$A$17, CALCULATION!$B$15:$B$17 )</f>
        <v>600</v>
      </c>
      <c r="S3063" s="5">
        <f>O3063*P3063*_xll.XLOOKUP(Q3063,CALCULATION!$A$15:$A$17, CALCULATION!$B$15:$B$17)</f>
        <v>17436.348000000002</v>
      </c>
      <c r="T3063">
        <v>300</v>
      </c>
      <c r="U3063" t="s">
        <v>14</v>
      </c>
      <c r="V3063">
        <f>T3063 * _xll.XLOOKUP(U3063,CALCULATION!$A$15:$A$17, CALCULATION!$B$15:$B$17 )</f>
        <v>300</v>
      </c>
      <c r="W3063" s="5">
        <f>O3063*T3063*_xll.XLOOKUP(U3063,CALCULATION!$A$15:$A$17, CALCULATION!$B$15:$B$17)</f>
        <v>8718.1740000000009</v>
      </c>
      <c r="X3063" s="5">
        <f>WORKSHEET[[#This Row],[Clients Total Cost]] / WORKSHEET[[#This Row],[Clients Rate per T2 (USD)]]</f>
        <v>29.060580000000002</v>
      </c>
      <c r="Y3063" s="5">
        <f>WORKSHEET[[#This Row],[Clients Rate per T2 (USD)]] - WORKSHEET[[#This Row],[Supplier Rate Per t2 (USD)]]</f>
        <v>300</v>
      </c>
      <c r="Z3063" s="5">
        <f>WORKSHEET[[#This Row],[Profit Per T]] * WORKSHEET[[#This Row],[Weight]]</f>
        <v>8718.1740000000009</v>
      </c>
      <c r="AA3063">
        <v>0</v>
      </c>
      <c r="AB3063" s="1">
        <v>3.9</v>
      </c>
      <c r="AC3063" s="1">
        <v>2.6</v>
      </c>
      <c r="AD3063" s="1">
        <v>3.25</v>
      </c>
      <c r="AE3063" s="1">
        <f>WORKSHEET[[#This Row],[Delay at toll gate in days]] +WORKSHEET[[#This Row],[Delay at workshop in days]] +WORKSHEET[[#This Row],[Delay at border in days]]</f>
        <v>9.75</v>
      </c>
    </row>
    <row r="3064" spans="1:31" x14ac:dyDescent="0.35">
      <c r="A3064" t="s">
        <v>3085</v>
      </c>
      <c r="B3064" t="s">
        <v>10</v>
      </c>
      <c r="C3064" t="s">
        <v>68</v>
      </c>
      <c r="D3064" t="s">
        <v>3611</v>
      </c>
      <c r="E3064" t="s">
        <v>3613</v>
      </c>
      <c r="F3064" t="str">
        <f>WORKSHEET[[#This Row],[Depart From]]&amp;"-"&amp;WORKSHEET[[#This Row],[Arrive To]]</f>
        <v>Mogadishu-Sanaa</v>
      </c>
      <c r="G3064" s="2">
        <v>44778</v>
      </c>
      <c r="H3064" s="2">
        <v>44797</v>
      </c>
      <c r="I3064" s="2" t="str">
        <f t="shared" si="47"/>
        <v>Delivered</v>
      </c>
      <c r="J3064" s="2" t="str">
        <f>TEXT(WORKSHEET[[#This Row],[Offloading Date]], "mmm")</f>
        <v>Aug</v>
      </c>
      <c r="K3064" s="2" t="str">
        <f>IF(OR(WORKSHEET[[#This Row],[Year]]="", ISBLANK(WORKSHEET[[#This Row],[Year]]), WORKSHEET[[#This Row],[Year]]="null"), "Exclude", "Include")</f>
        <v>Include</v>
      </c>
      <c r="L3064" t="s">
        <v>3624</v>
      </c>
      <c r="M3064" t="s">
        <v>12</v>
      </c>
      <c r="N3064" t="s">
        <v>13</v>
      </c>
      <c r="O3064">
        <v>32.367600000000003</v>
      </c>
      <c r="P3064">
        <v>600</v>
      </c>
      <c r="Q3064" t="s">
        <v>14</v>
      </c>
      <c r="R3064">
        <f>P3064 * _xll.XLOOKUP(Q3064,CALCULATION!$A$15:$A$17, CALCULATION!$B$15:$B$17 )</f>
        <v>600</v>
      </c>
      <c r="S3064" s="5">
        <f>O3064*P3064*_xll.XLOOKUP(Q3064,CALCULATION!$A$15:$A$17, CALCULATION!$B$15:$B$17)</f>
        <v>19420.560000000001</v>
      </c>
      <c r="T3064">
        <v>300</v>
      </c>
      <c r="U3064" t="s">
        <v>14</v>
      </c>
      <c r="V3064">
        <f>T3064 * _xll.XLOOKUP(U3064,CALCULATION!$A$15:$A$17, CALCULATION!$B$15:$B$17 )</f>
        <v>300</v>
      </c>
      <c r="W3064" s="5">
        <f>O3064*T3064*_xll.XLOOKUP(U3064,CALCULATION!$A$15:$A$17, CALCULATION!$B$15:$B$17)</f>
        <v>9710.2800000000007</v>
      </c>
      <c r="X3064" s="5">
        <f>WORKSHEET[[#This Row],[Clients Total Cost]] / WORKSHEET[[#This Row],[Clients Rate per T2 (USD)]]</f>
        <v>32.367600000000003</v>
      </c>
      <c r="Y3064" s="5">
        <f>WORKSHEET[[#This Row],[Clients Rate per T2 (USD)]] - WORKSHEET[[#This Row],[Supplier Rate Per t2 (USD)]]</f>
        <v>300</v>
      </c>
      <c r="Z3064" s="5">
        <f>WORKSHEET[[#This Row],[Profit Per T]] * WORKSHEET[[#This Row],[Weight]]</f>
        <v>9710.2800000000007</v>
      </c>
      <c r="AA3064">
        <v>0</v>
      </c>
      <c r="AB3064" s="1">
        <v>2.85</v>
      </c>
      <c r="AC3064" s="1">
        <v>1.9000000000000001</v>
      </c>
      <c r="AD3064" s="1">
        <v>2.375</v>
      </c>
      <c r="AE3064" s="1">
        <f>WORKSHEET[[#This Row],[Delay at toll gate in days]] +WORKSHEET[[#This Row],[Delay at workshop in days]] +WORKSHEET[[#This Row],[Delay at border in days]]</f>
        <v>7.125</v>
      </c>
    </row>
    <row r="3065" spans="1:31" x14ac:dyDescent="0.35">
      <c r="A3065" t="s">
        <v>3086</v>
      </c>
      <c r="B3065" t="s">
        <v>10</v>
      </c>
      <c r="C3065" t="s">
        <v>68</v>
      </c>
      <c r="D3065" t="s">
        <v>3615</v>
      </c>
      <c r="E3065" t="s">
        <v>3613</v>
      </c>
      <c r="F3065" t="str">
        <f>WORKSHEET[[#This Row],[Depart From]]&amp;"-"&amp;WORKSHEET[[#This Row],[Arrive To]]</f>
        <v>Mombasa-Sanaa</v>
      </c>
      <c r="G3065" s="2">
        <v>44779</v>
      </c>
      <c r="H3065" s="2">
        <v>44799</v>
      </c>
      <c r="I3065" s="2" t="str">
        <f t="shared" si="47"/>
        <v>Delivered</v>
      </c>
      <c r="J3065" s="2" t="str">
        <f>TEXT(WORKSHEET[[#This Row],[Offloading Date]], "mmm")</f>
        <v>Aug</v>
      </c>
      <c r="K3065" s="2" t="str">
        <f>IF(OR(WORKSHEET[[#This Row],[Year]]="", ISBLANK(WORKSHEET[[#This Row],[Year]]), WORKSHEET[[#This Row],[Year]]="null"), "Exclude", "Include")</f>
        <v>Include</v>
      </c>
      <c r="L3065" t="s">
        <v>3624</v>
      </c>
      <c r="M3065" t="s">
        <v>12</v>
      </c>
      <c r="N3065" t="s">
        <v>13</v>
      </c>
      <c r="O3065">
        <v>32.367600000000003</v>
      </c>
      <c r="P3065">
        <v>600</v>
      </c>
      <c r="Q3065" t="s">
        <v>14</v>
      </c>
      <c r="R3065">
        <f>P3065 * _xll.XLOOKUP(Q3065,CALCULATION!$A$15:$A$17, CALCULATION!$B$15:$B$17 )</f>
        <v>600</v>
      </c>
      <c r="S3065" s="5">
        <f>O3065*P3065*_xll.XLOOKUP(Q3065,CALCULATION!$A$15:$A$17, CALCULATION!$B$15:$B$17)</f>
        <v>19420.560000000001</v>
      </c>
      <c r="T3065">
        <v>300</v>
      </c>
      <c r="U3065" t="s">
        <v>14</v>
      </c>
      <c r="V3065">
        <f>T3065 * _xll.XLOOKUP(U3065,CALCULATION!$A$15:$A$17, CALCULATION!$B$15:$B$17 )</f>
        <v>300</v>
      </c>
      <c r="W3065" s="5">
        <f>O3065*T3065*_xll.XLOOKUP(U3065,CALCULATION!$A$15:$A$17, CALCULATION!$B$15:$B$17)</f>
        <v>9710.2800000000007</v>
      </c>
      <c r="X3065" s="5">
        <f>WORKSHEET[[#This Row],[Clients Total Cost]] / WORKSHEET[[#This Row],[Clients Rate per T2 (USD)]]</f>
        <v>32.367600000000003</v>
      </c>
      <c r="Y3065" s="5">
        <f>WORKSHEET[[#This Row],[Clients Rate per T2 (USD)]] - WORKSHEET[[#This Row],[Supplier Rate Per t2 (USD)]]</f>
        <v>300</v>
      </c>
      <c r="Z3065" s="5">
        <f>WORKSHEET[[#This Row],[Profit Per T]] * WORKSHEET[[#This Row],[Weight]]</f>
        <v>9710.2800000000007</v>
      </c>
      <c r="AA3065">
        <v>0</v>
      </c>
      <c r="AB3065" s="1">
        <v>3</v>
      </c>
      <c r="AC3065" s="1">
        <v>2</v>
      </c>
      <c r="AD3065" s="1">
        <v>2.5</v>
      </c>
      <c r="AE3065" s="1">
        <f>WORKSHEET[[#This Row],[Delay at toll gate in days]] +WORKSHEET[[#This Row],[Delay at workshop in days]] +WORKSHEET[[#This Row],[Delay at border in days]]</f>
        <v>7.5</v>
      </c>
    </row>
    <row r="3066" spans="1:31" x14ac:dyDescent="0.35">
      <c r="A3066" t="s">
        <v>3087</v>
      </c>
      <c r="B3066" t="s">
        <v>10</v>
      </c>
      <c r="C3066" t="s">
        <v>68</v>
      </c>
      <c r="D3066" t="s">
        <v>3611</v>
      </c>
      <c r="E3066" t="s">
        <v>3614</v>
      </c>
      <c r="F3066" t="str">
        <f>WORKSHEET[[#This Row],[Depart From]]&amp;"-"&amp;WORKSHEET[[#This Row],[Arrive To]]</f>
        <v>Mogadishu-Alger</v>
      </c>
      <c r="G3066" s="2">
        <v>44791</v>
      </c>
      <c r="H3066" s="2">
        <v>44812</v>
      </c>
      <c r="I3066" s="2" t="str">
        <f t="shared" si="47"/>
        <v>Delivered</v>
      </c>
      <c r="J3066" s="2" t="str">
        <f>TEXT(WORKSHEET[[#This Row],[Offloading Date]], "mmm")</f>
        <v>Sep</v>
      </c>
      <c r="K3066" s="2" t="str">
        <f>IF(OR(WORKSHEET[[#This Row],[Year]]="", ISBLANK(WORKSHEET[[#This Row],[Year]]), WORKSHEET[[#This Row],[Year]]="null"), "Exclude", "Include")</f>
        <v>Include</v>
      </c>
      <c r="L3066" t="s">
        <v>3624</v>
      </c>
      <c r="M3066" t="s">
        <v>583</v>
      </c>
      <c r="N3066" t="s">
        <v>13</v>
      </c>
      <c r="O3066">
        <v>32.367600000000003</v>
      </c>
      <c r="P3066">
        <v>600</v>
      </c>
      <c r="Q3066" t="s">
        <v>14</v>
      </c>
      <c r="R3066">
        <f>P3066 * _xll.XLOOKUP(Q3066,CALCULATION!$A$15:$A$17, CALCULATION!$B$15:$B$17 )</f>
        <v>600</v>
      </c>
      <c r="S3066" s="5">
        <f>O3066*P3066*_xll.XLOOKUP(Q3066,CALCULATION!$A$15:$A$17, CALCULATION!$B$15:$B$17)</f>
        <v>19420.560000000001</v>
      </c>
      <c r="T3066">
        <v>300</v>
      </c>
      <c r="U3066" t="s">
        <v>14</v>
      </c>
      <c r="V3066">
        <f>T3066 * _xll.XLOOKUP(U3066,CALCULATION!$A$15:$A$17, CALCULATION!$B$15:$B$17 )</f>
        <v>300</v>
      </c>
      <c r="W3066" s="5">
        <f>O3066*T3066*_xll.XLOOKUP(U3066,CALCULATION!$A$15:$A$17, CALCULATION!$B$15:$B$17)</f>
        <v>9710.2800000000007</v>
      </c>
      <c r="X3066" s="5">
        <f>WORKSHEET[[#This Row],[Clients Total Cost]] / WORKSHEET[[#This Row],[Clients Rate per T2 (USD)]]</f>
        <v>32.367600000000003</v>
      </c>
      <c r="Y3066" s="5">
        <f>WORKSHEET[[#This Row],[Clients Rate per T2 (USD)]] - WORKSHEET[[#This Row],[Supplier Rate Per t2 (USD)]]</f>
        <v>300</v>
      </c>
      <c r="Z3066" s="5">
        <f>WORKSHEET[[#This Row],[Profit Per T]] * WORKSHEET[[#This Row],[Weight]]</f>
        <v>9710.2800000000007</v>
      </c>
      <c r="AA3066">
        <v>0</v>
      </c>
      <c r="AB3066" s="1">
        <v>3.15</v>
      </c>
      <c r="AC3066" s="1">
        <v>2.1</v>
      </c>
      <c r="AD3066" s="1">
        <v>2.625</v>
      </c>
      <c r="AE3066" s="1">
        <f>WORKSHEET[[#This Row],[Delay at toll gate in days]] +WORKSHEET[[#This Row],[Delay at workshop in days]] +WORKSHEET[[#This Row],[Delay at border in days]]</f>
        <v>7.875</v>
      </c>
    </row>
    <row r="3067" spans="1:31" x14ac:dyDescent="0.35">
      <c r="A3067" t="s">
        <v>3088</v>
      </c>
      <c r="B3067" t="s">
        <v>10</v>
      </c>
      <c r="C3067" t="s">
        <v>68</v>
      </c>
      <c r="D3067" t="s">
        <v>3611</v>
      </c>
      <c r="E3067" t="s">
        <v>3618</v>
      </c>
      <c r="F3067" t="str">
        <f>WORKSHEET[[#This Row],[Depart From]]&amp;"-"&amp;WORKSHEET[[#This Row],[Arrive To]]</f>
        <v>Mogadishu-Tripoli</v>
      </c>
      <c r="G3067" s="2">
        <v>44798</v>
      </c>
      <c r="H3067" s="2" t="s">
        <v>3631</v>
      </c>
      <c r="I3067" s="2" t="str">
        <f t="shared" si="47"/>
        <v>Failed</v>
      </c>
      <c r="J3067" s="2" t="str">
        <f>TEXT(WORKSHEET[[#This Row],[Offloading Date]], "mmm")</f>
        <v>NULL</v>
      </c>
      <c r="K3067" s="2" t="str">
        <f>IF(OR(WORKSHEET[[#This Row],[Year]]="", ISBLANK(WORKSHEET[[#This Row],[Year]]), WORKSHEET[[#This Row],[Year]]="null"), "Exclude", "Include")</f>
        <v>Exclude</v>
      </c>
      <c r="L3067" t="s">
        <v>3624</v>
      </c>
      <c r="M3067" t="s">
        <v>3624</v>
      </c>
      <c r="N3067" t="s">
        <v>13</v>
      </c>
      <c r="O3067">
        <v>19.800540000000002</v>
      </c>
      <c r="P3067">
        <v>600</v>
      </c>
      <c r="Q3067" t="s">
        <v>14</v>
      </c>
      <c r="R3067">
        <f>P3067 * _xll.XLOOKUP(Q3067,CALCULATION!$A$15:$A$17, CALCULATION!$B$15:$B$17 )</f>
        <v>600</v>
      </c>
      <c r="S3067" s="5">
        <f>O3067*P3067*_xll.XLOOKUP(Q3067,CALCULATION!$A$15:$A$17, CALCULATION!$B$15:$B$17)</f>
        <v>11880.324000000001</v>
      </c>
      <c r="T3067">
        <v>300</v>
      </c>
      <c r="U3067" t="s">
        <v>14</v>
      </c>
      <c r="V3067">
        <f>T3067 * _xll.XLOOKUP(U3067,CALCULATION!$A$15:$A$17, CALCULATION!$B$15:$B$17 )</f>
        <v>300</v>
      </c>
      <c r="W3067" s="5">
        <f>O3067*T3067*_xll.XLOOKUP(U3067,CALCULATION!$A$15:$A$17, CALCULATION!$B$15:$B$17)</f>
        <v>5940.1620000000003</v>
      </c>
      <c r="X3067" s="5">
        <f>WORKSHEET[[#This Row],[Clients Total Cost]] / WORKSHEET[[#This Row],[Clients Rate per T2 (USD)]]</f>
        <v>19.800540000000002</v>
      </c>
      <c r="Y3067" s="5">
        <f>WORKSHEET[[#This Row],[Clients Rate per T2 (USD)]] - WORKSHEET[[#This Row],[Supplier Rate Per t2 (USD)]]</f>
        <v>300</v>
      </c>
      <c r="Z3067" s="5">
        <f>WORKSHEET[[#This Row],[Profit Per T]] * WORKSHEET[[#This Row],[Weight]]</f>
        <v>5940.1620000000003</v>
      </c>
      <c r="AA3067">
        <v>0</v>
      </c>
      <c r="AB3067" s="1">
        <v>0</v>
      </c>
      <c r="AC3067" s="1">
        <v>0</v>
      </c>
      <c r="AD3067">
        <v>0</v>
      </c>
      <c r="AE3067" s="1">
        <f>WORKSHEET[[#This Row],[Delay at toll gate in days]] +WORKSHEET[[#This Row],[Delay at workshop in days]] +WORKSHEET[[#This Row],[Delay at border in days]]</f>
        <v>0</v>
      </c>
    </row>
    <row r="3068" spans="1:31" x14ac:dyDescent="0.35">
      <c r="A3068" t="s">
        <v>3089</v>
      </c>
      <c r="B3068" t="s">
        <v>10</v>
      </c>
      <c r="C3068" t="s">
        <v>68</v>
      </c>
      <c r="D3068" t="s">
        <v>3619</v>
      </c>
      <c r="E3068" t="s">
        <v>3618</v>
      </c>
      <c r="F3068" t="str">
        <f>WORKSHEET[[#This Row],[Depart From]]&amp;"-"&amp;WORKSHEET[[#This Row],[Arrive To]]</f>
        <v>Addis Ababa-Tripoli</v>
      </c>
      <c r="G3068" s="2">
        <v>44803</v>
      </c>
      <c r="H3068" s="2" t="s">
        <v>3631</v>
      </c>
      <c r="I3068" s="2" t="str">
        <f t="shared" si="47"/>
        <v>Failed</v>
      </c>
      <c r="J3068" s="2" t="str">
        <f>TEXT(WORKSHEET[[#This Row],[Offloading Date]], "mmm")</f>
        <v>NULL</v>
      </c>
      <c r="K3068" s="2" t="str">
        <f>IF(OR(WORKSHEET[[#This Row],[Year]]="", ISBLANK(WORKSHEET[[#This Row],[Year]]), WORKSHEET[[#This Row],[Year]]="null"), "Exclude", "Include")</f>
        <v>Exclude</v>
      </c>
      <c r="L3068" t="s">
        <v>3624</v>
      </c>
      <c r="M3068" t="s">
        <v>3624</v>
      </c>
      <c r="N3068" t="s">
        <v>13</v>
      </c>
      <c r="O3068">
        <v>32.839759999999998</v>
      </c>
      <c r="P3068">
        <v>600</v>
      </c>
      <c r="Q3068" t="s">
        <v>14</v>
      </c>
      <c r="R3068">
        <f>P3068 * _xll.XLOOKUP(Q3068,CALCULATION!$A$15:$A$17, CALCULATION!$B$15:$B$17 )</f>
        <v>600</v>
      </c>
      <c r="S3068" s="5">
        <f>O3068*P3068*_xll.XLOOKUP(Q3068,CALCULATION!$A$15:$A$17, CALCULATION!$B$15:$B$17)</f>
        <v>19703.856</v>
      </c>
      <c r="T3068">
        <v>300</v>
      </c>
      <c r="U3068" t="s">
        <v>14</v>
      </c>
      <c r="V3068">
        <f>T3068 * _xll.XLOOKUP(U3068,CALCULATION!$A$15:$A$17, CALCULATION!$B$15:$B$17 )</f>
        <v>300</v>
      </c>
      <c r="W3068" s="5">
        <f>O3068*T3068*_xll.XLOOKUP(U3068,CALCULATION!$A$15:$A$17, CALCULATION!$B$15:$B$17)</f>
        <v>9851.9279999999999</v>
      </c>
      <c r="X3068" s="5">
        <f>WORKSHEET[[#This Row],[Clients Total Cost]] / WORKSHEET[[#This Row],[Clients Rate per T2 (USD)]]</f>
        <v>32.839759999999998</v>
      </c>
      <c r="Y3068" s="5">
        <f>WORKSHEET[[#This Row],[Clients Rate per T2 (USD)]] - WORKSHEET[[#This Row],[Supplier Rate Per t2 (USD)]]</f>
        <v>300</v>
      </c>
      <c r="Z3068" s="5">
        <f>WORKSHEET[[#This Row],[Profit Per T]] * WORKSHEET[[#This Row],[Weight]]</f>
        <v>9851.9279999999999</v>
      </c>
      <c r="AA3068">
        <v>0</v>
      </c>
      <c r="AB3068" s="1">
        <v>0</v>
      </c>
      <c r="AC3068" s="1">
        <v>0</v>
      </c>
      <c r="AD3068">
        <v>0</v>
      </c>
      <c r="AE3068" s="1">
        <f>WORKSHEET[[#This Row],[Delay at toll gate in days]] +WORKSHEET[[#This Row],[Delay at workshop in days]] +WORKSHEET[[#This Row],[Delay at border in days]]</f>
        <v>0</v>
      </c>
    </row>
    <row r="3069" spans="1:31" x14ac:dyDescent="0.35">
      <c r="A3069" t="s">
        <v>3090</v>
      </c>
      <c r="B3069" t="s">
        <v>10</v>
      </c>
      <c r="C3069" t="s">
        <v>68</v>
      </c>
      <c r="D3069" t="s">
        <v>3616</v>
      </c>
      <c r="E3069" t="s">
        <v>3612</v>
      </c>
      <c r="F3069" t="str">
        <f>WORKSHEET[[#This Row],[Depart From]]&amp;"-"&amp;WORKSHEET[[#This Row],[Arrive To]]</f>
        <v>Marrakech-Victoria</v>
      </c>
      <c r="G3069" s="2">
        <v>44800</v>
      </c>
      <c r="H3069" s="2" t="s">
        <v>3631</v>
      </c>
      <c r="I3069" s="2" t="str">
        <f t="shared" si="47"/>
        <v>Failed</v>
      </c>
      <c r="J3069" s="2" t="str">
        <f>TEXT(WORKSHEET[[#This Row],[Offloading Date]], "mmm")</f>
        <v>NULL</v>
      </c>
      <c r="K3069" s="2" t="str">
        <f>IF(OR(WORKSHEET[[#This Row],[Year]]="", ISBLANK(WORKSHEET[[#This Row],[Year]]), WORKSHEET[[#This Row],[Year]]="null"), "Exclude", "Include")</f>
        <v>Exclude</v>
      </c>
      <c r="L3069" t="s">
        <v>3624</v>
      </c>
      <c r="M3069" t="s">
        <v>3624</v>
      </c>
      <c r="N3069" t="s">
        <v>13</v>
      </c>
      <c r="O3069">
        <v>25.639199999999999</v>
      </c>
      <c r="P3069">
        <v>600</v>
      </c>
      <c r="Q3069" t="s">
        <v>14</v>
      </c>
      <c r="R3069">
        <f>P3069 * _xll.XLOOKUP(Q3069,CALCULATION!$A$15:$A$17, CALCULATION!$B$15:$B$17 )</f>
        <v>600</v>
      </c>
      <c r="S3069" s="5">
        <f>O3069*P3069*_xll.XLOOKUP(Q3069,CALCULATION!$A$15:$A$17, CALCULATION!$B$15:$B$17)</f>
        <v>15383.519999999999</v>
      </c>
      <c r="T3069">
        <v>300</v>
      </c>
      <c r="U3069" t="s">
        <v>14</v>
      </c>
      <c r="V3069">
        <f>T3069 * _xll.XLOOKUP(U3069,CALCULATION!$A$15:$A$17, CALCULATION!$B$15:$B$17 )</f>
        <v>300</v>
      </c>
      <c r="W3069" s="5">
        <f>O3069*T3069*_xll.XLOOKUP(U3069,CALCULATION!$A$15:$A$17, CALCULATION!$B$15:$B$17)</f>
        <v>7691.7599999999993</v>
      </c>
      <c r="X3069" s="5">
        <f>WORKSHEET[[#This Row],[Clients Total Cost]] / WORKSHEET[[#This Row],[Clients Rate per T2 (USD)]]</f>
        <v>25.639199999999999</v>
      </c>
      <c r="Y3069" s="5">
        <f>WORKSHEET[[#This Row],[Clients Rate per T2 (USD)]] - WORKSHEET[[#This Row],[Supplier Rate Per t2 (USD)]]</f>
        <v>300</v>
      </c>
      <c r="Z3069" s="5">
        <f>WORKSHEET[[#This Row],[Profit Per T]] * WORKSHEET[[#This Row],[Weight]]</f>
        <v>7691.7599999999993</v>
      </c>
      <c r="AA3069">
        <v>0</v>
      </c>
      <c r="AB3069" s="1">
        <v>0</v>
      </c>
      <c r="AC3069" s="1">
        <v>0</v>
      </c>
      <c r="AD3069">
        <v>0</v>
      </c>
      <c r="AE3069" s="1">
        <f>WORKSHEET[[#This Row],[Delay at toll gate in days]] +WORKSHEET[[#This Row],[Delay at workshop in days]] +WORKSHEET[[#This Row],[Delay at border in days]]</f>
        <v>0</v>
      </c>
    </row>
    <row r="3070" spans="1:31" x14ac:dyDescent="0.35">
      <c r="A3070" t="s">
        <v>3091</v>
      </c>
      <c r="B3070" t="s">
        <v>10</v>
      </c>
      <c r="C3070" t="s">
        <v>68</v>
      </c>
      <c r="D3070" t="s">
        <v>3611</v>
      </c>
      <c r="E3070" t="s">
        <v>3613</v>
      </c>
      <c r="F3070" t="str">
        <f>WORKSHEET[[#This Row],[Depart From]]&amp;"-"&amp;WORKSHEET[[#This Row],[Arrive To]]</f>
        <v>Mogadishu-Sanaa</v>
      </c>
      <c r="G3070" s="2">
        <v>44811</v>
      </c>
      <c r="H3070" s="2" t="s">
        <v>3631</v>
      </c>
      <c r="I3070" s="2" t="str">
        <f t="shared" si="47"/>
        <v>Failed</v>
      </c>
      <c r="J3070" s="2" t="str">
        <f>TEXT(WORKSHEET[[#This Row],[Offloading Date]], "mmm")</f>
        <v>NULL</v>
      </c>
      <c r="K3070" s="2" t="str">
        <f>IF(OR(WORKSHEET[[#This Row],[Year]]="", ISBLANK(WORKSHEET[[#This Row],[Year]]), WORKSHEET[[#This Row],[Year]]="null"), "Exclude", "Include")</f>
        <v>Exclude</v>
      </c>
      <c r="L3070" t="s">
        <v>3624</v>
      </c>
      <c r="M3070" t="s">
        <v>3624</v>
      </c>
      <c r="N3070" t="s">
        <v>13</v>
      </c>
      <c r="O3070">
        <v>20.41751</v>
      </c>
      <c r="P3070">
        <v>600</v>
      </c>
      <c r="Q3070" t="s">
        <v>14</v>
      </c>
      <c r="R3070">
        <f>P3070 * _xll.XLOOKUP(Q3070,CALCULATION!$A$15:$A$17, CALCULATION!$B$15:$B$17 )</f>
        <v>600</v>
      </c>
      <c r="S3070" s="5">
        <f>O3070*P3070*_xll.XLOOKUP(Q3070,CALCULATION!$A$15:$A$17, CALCULATION!$B$15:$B$17)</f>
        <v>12250.505999999999</v>
      </c>
      <c r="T3070">
        <v>300</v>
      </c>
      <c r="U3070" t="s">
        <v>14</v>
      </c>
      <c r="V3070">
        <f>T3070 * _xll.XLOOKUP(U3070,CALCULATION!$A$15:$A$17, CALCULATION!$B$15:$B$17 )</f>
        <v>300</v>
      </c>
      <c r="W3070" s="5">
        <f>O3070*T3070*_xll.XLOOKUP(U3070,CALCULATION!$A$15:$A$17, CALCULATION!$B$15:$B$17)</f>
        <v>6125.2529999999997</v>
      </c>
      <c r="X3070" s="5">
        <f>WORKSHEET[[#This Row],[Clients Total Cost]] / WORKSHEET[[#This Row],[Clients Rate per T2 (USD)]]</f>
        <v>20.41751</v>
      </c>
      <c r="Y3070" s="5">
        <f>WORKSHEET[[#This Row],[Clients Rate per T2 (USD)]] - WORKSHEET[[#This Row],[Supplier Rate Per t2 (USD)]]</f>
        <v>300</v>
      </c>
      <c r="Z3070" s="5">
        <f>WORKSHEET[[#This Row],[Profit Per T]] * WORKSHEET[[#This Row],[Weight]]</f>
        <v>6125.2529999999997</v>
      </c>
      <c r="AA3070">
        <v>0</v>
      </c>
      <c r="AB3070" s="1">
        <v>0</v>
      </c>
      <c r="AC3070" s="1">
        <v>0</v>
      </c>
      <c r="AD3070">
        <v>0</v>
      </c>
      <c r="AE3070" s="1">
        <f>WORKSHEET[[#This Row],[Delay at toll gate in days]] +WORKSHEET[[#This Row],[Delay at workshop in days]] +WORKSHEET[[#This Row],[Delay at border in days]]</f>
        <v>0</v>
      </c>
    </row>
    <row r="3071" spans="1:31" x14ac:dyDescent="0.35">
      <c r="A3071" t="s">
        <v>3092</v>
      </c>
      <c r="B3071" t="s">
        <v>10</v>
      </c>
      <c r="C3071" t="s">
        <v>68</v>
      </c>
      <c r="D3071" t="s">
        <v>3620</v>
      </c>
      <c r="E3071" t="s">
        <v>3614</v>
      </c>
      <c r="F3071" t="str">
        <f>WORKSHEET[[#This Row],[Depart From]]&amp;"-"&amp;WORKSHEET[[#This Row],[Arrive To]]</f>
        <v>Zanzibar-Alger</v>
      </c>
      <c r="G3071" s="2">
        <v>44803</v>
      </c>
      <c r="H3071" s="2" t="s">
        <v>3631</v>
      </c>
      <c r="I3071" s="2" t="str">
        <f t="shared" si="47"/>
        <v>Failed</v>
      </c>
      <c r="J3071" s="2" t="str">
        <f>TEXT(WORKSHEET[[#This Row],[Offloading Date]], "mmm")</f>
        <v>NULL</v>
      </c>
      <c r="K3071" s="2" t="str">
        <f>IF(OR(WORKSHEET[[#This Row],[Year]]="", ISBLANK(WORKSHEET[[#This Row],[Year]]), WORKSHEET[[#This Row],[Year]]="null"), "Exclude", "Include")</f>
        <v>Exclude</v>
      </c>
      <c r="L3071" t="s">
        <v>3624</v>
      </c>
      <c r="M3071" t="s">
        <v>3624</v>
      </c>
      <c r="N3071" t="s">
        <v>13</v>
      </c>
      <c r="O3071">
        <v>20.64</v>
      </c>
      <c r="P3071">
        <v>600</v>
      </c>
      <c r="Q3071" t="s">
        <v>14</v>
      </c>
      <c r="R3071">
        <f>P3071 * _xll.XLOOKUP(Q3071,CALCULATION!$A$15:$A$17, CALCULATION!$B$15:$B$17 )</f>
        <v>600</v>
      </c>
      <c r="S3071" s="5">
        <f>O3071*P3071*_xll.XLOOKUP(Q3071,CALCULATION!$A$15:$A$17, CALCULATION!$B$15:$B$17)</f>
        <v>12384</v>
      </c>
      <c r="T3071">
        <v>300</v>
      </c>
      <c r="U3071" t="s">
        <v>14</v>
      </c>
      <c r="V3071">
        <f>T3071 * _xll.XLOOKUP(U3071,CALCULATION!$A$15:$A$17, CALCULATION!$B$15:$B$17 )</f>
        <v>300</v>
      </c>
      <c r="W3071" s="5">
        <f>O3071*T3071*_xll.XLOOKUP(U3071,CALCULATION!$A$15:$A$17, CALCULATION!$B$15:$B$17)</f>
        <v>6192</v>
      </c>
      <c r="X3071" s="5">
        <f>WORKSHEET[[#This Row],[Clients Total Cost]] / WORKSHEET[[#This Row],[Clients Rate per T2 (USD)]]</f>
        <v>20.64</v>
      </c>
      <c r="Y3071" s="5">
        <f>WORKSHEET[[#This Row],[Clients Rate per T2 (USD)]] - WORKSHEET[[#This Row],[Supplier Rate Per t2 (USD)]]</f>
        <v>300</v>
      </c>
      <c r="Z3071" s="5">
        <f>WORKSHEET[[#This Row],[Profit Per T]] * WORKSHEET[[#This Row],[Weight]]</f>
        <v>6192</v>
      </c>
      <c r="AA3071">
        <v>0</v>
      </c>
      <c r="AB3071" s="1">
        <v>0</v>
      </c>
      <c r="AC3071" s="1">
        <v>0</v>
      </c>
      <c r="AD3071">
        <v>0</v>
      </c>
      <c r="AE3071" s="1">
        <f>WORKSHEET[[#This Row],[Delay at toll gate in days]] +WORKSHEET[[#This Row],[Delay at workshop in days]] +WORKSHEET[[#This Row],[Delay at border in days]]</f>
        <v>0</v>
      </c>
    </row>
    <row r="3072" spans="1:31" x14ac:dyDescent="0.35">
      <c r="A3072" t="s">
        <v>3093</v>
      </c>
      <c r="B3072" t="s">
        <v>10</v>
      </c>
      <c r="C3072" t="s">
        <v>68</v>
      </c>
      <c r="D3072" t="s">
        <v>3619</v>
      </c>
      <c r="E3072" t="s">
        <v>3613</v>
      </c>
      <c r="F3072" t="str">
        <f>WORKSHEET[[#This Row],[Depart From]]&amp;"-"&amp;WORKSHEET[[#This Row],[Arrive To]]</f>
        <v>Addis Ababa-Sanaa</v>
      </c>
      <c r="G3072" s="2">
        <v>44805</v>
      </c>
      <c r="H3072" s="2" t="s">
        <v>3631</v>
      </c>
      <c r="I3072" s="2" t="str">
        <f t="shared" si="47"/>
        <v>Failed</v>
      </c>
      <c r="J3072" s="2" t="str">
        <f>TEXT(WORKSHEET[[#This Row],[Offloading Date]], "mmm")</f>
        <v>NULL</v>
      </c>
      <c r="K3072" s="2" t="str">
        <f>IF(OR(WORKSHEET[[#This Row],[Year]]="", ISBLANK(WORKSHEET[[#This Row],[Year]]), WORKSHEET[[#This Row],[Year]]="null"), "Exclude", "Include")</f>
        <v>Exclude</v>
      </c>
      <c r="L3072" t="s">
        <v>3624</v>
      </c>
      <c r="M3072" t="s">
        <v>3624</v>
      </c>
      <c r="N3072" t="s">
        <v>13</v>
      </c>
      <c r="O3072">
        <v>30.25</v>
      </c>
      <c r="P3072">
        <v>600</v>
      </c>
      <c r="Q3072" t="s">
        <v>14</v>
      </c>
      <c r="R3072">
        <f>P3072 * _xll.XLOOKUP(Q3072,CALCULATION!$A$15:$A$17, CALCULATION!$B$15:$B$17 )</f>
        <v>600</v>
      </c>
      <c r="S3072" s="5">
        <f>O3072*P3072*_xll.XLOOKUP(Q3072,CALCULATION!$A$15:$A$17, CALCULATION!$B$15:$B$17)</f>
        <v>18150</v>
      </c>
      <c r="T3072">
        <v>300</v>
      </c>
      <c r="U3072" t="s">
        <v>14</v>
      </c>
      <c r="V3072">
        <f>T3072 * _xll.XLOOKUP(U3072,CALCULATION!$A$15:$A$17, CALCULATION!$B$15:$B$17 )</f>
        <v>300</v>
      </c>
      <c r="W3072" s="5">
        <f>O3072*T3072*_xll.XLOOKUP(U3072,CALCULATION!$A$15:$A$17, CALCULATION!$B$15:$B$17)</f>
        <v>9075</v>
      </c>
      <c r="X3072" s="5">
        <f>WORKSHEET[[#This Row],[Clients Total Cost]] / WORKSHEET[[#This Row],[Clients Rate per T2 (USD)]]</f>
        <v>30.25</v>
      </c>
      <c r="Y3072" s="5">
        <f>WORKSHEET[[#This Row],[Clients Rate per T2 (USD)]] - WORKSHEET[[#This Row],[Supplier Rate Per t2 (USD)]]</f>
        <v>300</v>
      </c>
      <c r="Z3072" s="5">
        <f>WORKSHEET[[#This Row],[Profit Per T]] * WORKSHEET[[#This Row],[Weight]]</f>
        <v>9075</v>
      </c>
      <c r="AA3072">
        <v>0</v>
      </c>
      <c r="AB3072" s="1">
        <v>0</v>
      </c>
      <c r="AC3072" s="1">
        <v>0</v>
      </c>
      <c r="AD3072">
        <v>0</v>
      </c>
      <c r="AE3072" s="1">
        <f>WORKSHEET[[#This Row],[Delay at toll gate in days]] +WORKSHEET[[#This Row],[Delay at workshop in days]] +WORKSHEET[[#This Row],[Delay at border in days]]</f>
        <v>0</v>
      </c>
    </row>
    <row r="3073" spans="1:31" x14ac:dyDescent="0.35">
      <c r="A3073" t="s">
        <v>3094</v>
      </c>
      <c r="B3073" t="s">
        <v>10</v>
      </c>
      <c r="C3073" t="s">
        <v>68</v>
      </c>
      <c r="D3073" t="s">
        <v>3611</v>
      </c>
      <c r="E3073" t="s">
        <v>3613</v>
      </c>
      <c r="F3073" t="str">
        <f>WORKSHEET[[#This Row],[Depart From]]&amp;"-"&amp;WORKSHEET[[#This Row],[Arrive To]]</f>
        <v>Mogadishu-Sanaa</v>
      </c>
      <c r="G3073" s="2">
        <v>44804</v>
      </c>
      <c r="H3073" s="2" t="s">
        <v>3631</v>
      </c>
      <c r="I3073" s="2" t="str">
        <f t="shared" si="47"/>
        <v>Failed</v>
      </c>
      <c r="J3073" s="2" t="str">
        <f>TEXT(WORKSHEET[[#This Row],[Offloading Date]], "mmm")</f>
        <v>NULL</v>
      </c>
      <c r="K3073" s="2" t="str">
        <f>IF(OR(WORKSHEET[[#This Row],[Year]]="", ISBLANK(WORKSHEET[[#This Row],[Year]]), WORKSHEET[[#This Row],[Year]]="null"), "Exclude", "Include")</f>
        <v>Exclude</v>
      </c>
      <c r="L3073" t="s">
        <v>3624</v>
      </c>
      <c r="M3073" t="s">
        <v>3624</v>
      </c>
      <c r="N3073" t="s">
        <v>13</v>
      </c>
      <c r="O3073">
        <v>24.905000000000001</v>
      </c>
      <c r="P3073">
        <v>600</v>
      </c>
      <c r="Q3073" t="s">
        <v>14</v>
      </c>
      <c r="R3073">
        <f>P3073 * _xll.XLOOKUP(Q3073,CALCULATION!$A$15:$A$17, CALCULATION!$B$15:$B$17 )</f>
        <v>600</v>
      </c>
      <c r="S3073" s="5">
        <f>O3073*P3073*_xll.XLOOKUP(Q3073,CALCULATION!$A$15:$A$17, CALCULATION!$B$15:$B$17)</f>
        <v>14943</v>
      </c>
      <c r="T3073">
        <v>300</v>
      </c>
      <c r="U3073" t="s">
        <v>14</v>
      </c>
      <c r="V3073">
        <f>T3073 * _xll.XLOOKUP(U3073,CALCULATION!$A$15:$A$17, CALCULATION!$B$15:$B$17 )</f>
        <v>300</v>
      </c>
      <c r="W3073" s="5">
        <f>O3073*T3073*_xll.XLOOKUP(U3073,CALCULATION!$A$15:$A$17, CALCULATION!$B$15:$B$17)</f>
        <v>7471.5</v>
      </c>
      <c r="X3073" s="5">
        <f>WORKSHEET[[#This Row],[Clients Total Cost]] / WORKSHEET[[#This Row],[Clients Rate per T2 (USD)]]</f>
        <v>24.905000000000001</v>
      </c>
      <c r="Y3073" s="5">
        <f>WORKSHEET[[#This Row],[Clients Rate per T2 (USD)]] - WORKSHEET[[#This Row],[Supplier Rate Per t2 (USD)]]</f>
        <v>300</v>
      </c>
      <c r="Z3073" s="5">
        <f>WORKSHEET[[#This Row],[Profit Per T]] * WORKSHEET[[#This Row],[Weight]]</f>
        <v>7471.5</v>
      </c>
      <c r="AA3073">
        <v>0</v>
      </c>
      <c r="AB3073" s="1">
        <v>0</v>
      </c>
      <c r="AC3073" s="1">
        <v>0</v>
      </c>
      <c r="AD3073">
        <v>0</v>
      </c>
      <c r="AE3073" s="1">
        <f>WORKSHEET[[#This Row],[Delay at toll gate in days]] +WORKSHEET[[#This Row],[Delay at workshop in days]] +WORKSHEET[[#This Row],[Delay at border in days]]</f>
        <v>0</v>
      </c>
    </row>
    <row r="3074" spans="1:31" x14ac:dyDescent="0.35">
      <c r="A3074" t="s">
        <v>3095</v>
      </c>
      <c r="B3074" t="s">
        <v>10</v>
      </c>
      <c r="C3074" t="s">
        <v>68</v>
      </c>
      <c r="D3074" t="s">
        <v>3615</v>
      </c>
      <c r="E3074" t="s">
        <v>3614</v>
      </c>
      <c r="F3074" t="str">
        <f>WORKSHEET[[#This Row],[Depart From]]&amp;"-"&amp;WORKSHEET[[#This Row],[Arrive To]]</f>
        <v>Mombasa-Alger</v>
      </c>
      <c r="G3074" s="2">
        <v>44811</v>
      </c>
      <c r="H3074" s="2" t="s">
        <v>3631</v>
      </c>
      <c r="I3074" s="2" t="str">
        <f t="shared" ref="I3074:I3137" si="48">IF(OR(H3074="", H3074="NULL"), "Failed","Delivered")</f>
        <v>Failed</v>
      </c>
      <c r="J3074" s="2" t="str">
        <f>TEXT(WORKSHEET[[#This Row],[Offloading Date]], "mmm")</f>
        <v>NULL</v>
      </c>
      <c r="K3074" s="2" t="str">
        <f>IF(OR(WORKSHEET[[#This Row],[Year]]="", ISBLANK(WORKSHEET[[#This Row],[Year]]), WORKSHEET[[#This Row],[Year]]="null"), "Exclude", "Include")</f>
        <v>Exclude</v>
      </c>
      <c r="L3074" t="s">
        <v>3624</v>
      </c>
      <c r="M3074" t="s">
        <v>3624</v>
      </c>
      <c r="N3074" t="s">
        <v>13</v>
      </c>
      <c r="O3074">
        <v>30.411460000000002</v>
      </c>
      <c r="P3074">
        <v>600</v>
      </c>
      <c r="Q3074" t="s">
        <v>14</v>
      </c>
      <c r="R3074">
        <f>P3074 * _xll.XLOOKUP(Q3074,CALCULATION!$A$15:$A$17, CALCULATION!$B$15:$B$17 )</f>
        <v>600</v>
      </c>
      <c r="S3074" s="5">
        <f>O3074*P3074*_xll.XLOOKUP(Q3074,CALCULATION!$A$15:$A$17, CALCULATION!$B$15:$B$17)</f>
        <v>18246.876</v>
      </c>
      <c r="T3074">
        <v>300</v>
      </c>
      <c r="U3074" t="s">
        <v>14</v>
      </c>
      <c r="V3074">
        <f>T3074 * _xll.XLOOKUP(U3074,CALCULATION!$A$15:$A$17, CALCULATION!$B$15:$B$17 )</f>
        <v>300</v>
      </c>
      <c r="W3074" s="5">
        <f>O3074*T3074*_xll.XLOOKUP(U3074,CALCULATION!$A$15:$A$17, CALCULATION!$B$15:$B$17)</f>
        <v>9123.4380000000001</v>
      </c>
      <c r="X3074" s="5">
        <f>WORKSHEET[[#This Row],[Clients Total Cost]] / WORKSHEET[[#This Row],[Clients Rate per T2 (USD)]]</f>
        <v>30.411460000000002</v>
      </c>
      <c r="Y3074" s="5">
        <f>WORKSHEET[[#This Row],[Clients Rate per T2 (USD)]] - WORKSHEET[[#This Row],[Supplier Rate Per t2 (USD)]]</f>
        <v>300</v>
      </c>
      <c r="Z3074" s="5">
        <f>WORKSHEET[[#This Row],[Profit Per T]] * WORKSHEET[[#This Row],[Weight]]</f>
        <v>9123.4380000000001</v>
      </c>
      <c r="AA3074">
        <v>0</v>
      </c>
      <c r="AB3074" s="1">
        <v>0</v>
      </c>
      <c r="AC3074" s="1">
        <v>0</v>
      </c>
      <c r="AD3074">
        <v>0</v>
      </c>
      <c r="AE3074" s="1">
        <f>WORKSHEET[[#This Row],[Delay at toll gate in days]] +WORKSHEET[[#This Row],[Delay at workshop in days]] +WORKSHEET[[#This Row],[Delay at border in days]]</f>
        <v>0</v>
      </c>
    </row>
    <row r="3075" spans="1:31" x14ac:dyDescent="0.35">
      <c r="A3075" t="s">
        <v>3096</v>
      </c>
      <c r="B3075" t="s">
        <v>10</v>
      </c>
      <c r="C3075" t="s">
        <v>68</v>
      </c>
      <c r="D3075" t="s">
        <v>3620</v>
      </c>
      <c r="E3075" t="s">
        <v>3617</v>
      </c>
      <c r="F3075" t="str">
        <f>WORKSHEET[[#This Row],[Depart From]]&amp;"-"&amp;WORKSHEET[[#This Row],[Arrive To]]</f>
        <v>Zanzibar-Lagos</v>
      </c>
      <c r="G3075" s="2">
        <v>44805</v>
      </c>
      <c r="H3075" s="2" t="s">
        <v>3631</v>
      </c>
      <c r="I3075" s="2" t="str">
        <f t="shared" si="48"/>
        <v>Failed</v>
      </c>
      <c r="J3075" s="2" t="str">
        <f>TEXT(WORKSHEET[[#This Row],[Offloading Date]], "mmm")</f>
        <v>NULL</v>
      </c>
      <c r="K3075" s="2" t="str">
        <f>IF(OR(WORKSHEET[[#This Row],[Year]]="", ISBLANK(WORKSHEET[[#This Row],[Year]]), WORKSHEET[[#This Row],[Year]]="null"), "Exclude", "Include")</f>
        <v>Exclude</v>
      </c>
      <c r="L3075" t="s">
        <v>3624</v>
      </c>
      <c r="M3075" t="s">
        <v>3624</v>
      </c>
      <c r="N3075" t="s">
        <v>13</v>
      </c>
      <c r="O3075">
        <v>19.54</v>
      </c>
      <c r="P3075">
        <v>600</v>
      </c>
      <c r="Q3075" t="s">
        <v>14</v>
      </c>
      <c r="R3075">
        <f>P3075 * _xll.XLOOKUP(Q3075,CALCULATION!$A$15:$A$17, CALCULATION!$B$15:$B$17 )</f>
        <v>600</v>
      </c>
      <c r="S3075" s="5">
        <f>O3075*P3075*_xll.XLOOKUP(Q3075,CALCULATION!$A$15:$A$17, CALCULATION!$B$15:$B$17)</f>
        <v>11724</v>
      </c>
      <c r="T3075">
        <v>300</v>
      </c>
      <c r="U3075" t="s">
        <v>14</v>
      </c>
      <c r="V3075">
        <f>T3075 * _xll.XLOOKUP(U3075,CALCULATION!$A$15:$A$17, CALCULATION!$B$15:$B$17 )</f>
        <v>300</v>
      </c>
      <c r="W3075" s="5">
        <f>O3075*T3075*_xll.XLOOKUP(U3075,CALCULATION!$A$15:$A$17, CALCULATION!$B$15:$B$17)</f>
        <v>5862</v>
      </c>
      <c r="X3075" s="5">
        <f>WORKSHEET[[#This Row],[Clients Total Cost]] / WORKSHEET[[#This Row],[Clients Rate per T2 (USD)]]</f>
        <v>19.54</v>
      </c>
      <c r="Y3075" s="5">
        <f>WORKSHEET[[#This Row],[Clients Rate per T2 (USD)]] - WORKSHEET[[#This Row],[Supplier Rate Per t2 (USD)]]</f>
        <v>300</v>
      </c>
      <c r="Z3075" s="5">
        <f>WORKSHEET[[#This Row],[Profit Per T]] * WORKSHEET[[#This Row],[Weight]]</f>
        <v>5862</v>
      </c>
      <c r="AA3075">
        <v>0</v>
      </c>
      <c r="AB3075" s="1">
        <v>0</v>
      </c>
      <c r="AC3075" s="1">
        <v>0</v>
      </c>
      <c r="AD3075">
        <v>0</v>
      </c>
      <c r="AE3075" s="1">
        <f>WORKSHEET[[#This Row],[Delay at toll gate in days]] +WORKSHEET[[#This Row],[Delay at workshop in days]] +WORKSHEET[[#This Row],[Delay at border in days]]</f>
        <v>0</v>
      </c>
    </row>
    <row r="3076" spans="1:31" x14ac:dyDescent="0.35">
      <c r="A3076" t="s">
        <v>3097</v>
      </c>
      <c r="B3076" t="s">
        <v>10</v>
      </c>
      <c r="C3076" t="s">
        <v>68</v>
      </c>
      <c r="D3076" t="s">
        <v>3616</v>
      </c>
      <c r="E3076" t="s">
        <v>3614</v>
      </c>
      <c r="F3076" t="str">
        <f>WORKSHEET[[#This Row],[Depart From]]&amp;"-"&amp;WORKSHEET[[#This Row],[Arrive To]]</f>
        <v>Marrakech-Alger</v>
      </c>
      <c r="G3076" s="2">
        <v>44811</v>
      </c>
      <c r="H3076" s="2" t="s">
        <v>3631</v>
      </c>
      <c r="I3076" s="2" t="str">
        <f t="shared" si="48"/>
        <v>Failed</v>
      </c>
      <c r="J3076" s="2" t="str">
        <f>TEXT(WORKSHEET[[#This Row],[Offloading Date]], "mmm")</f>
        <v>NULL</v>
      </c>
      <c r="K3076" s="2" t="str">
        <f>IF(OR(WORKSHEET[[#This Row],[Year]]="", ISBLANK(WORKSHEET[[#This Row],[Year]]), WORKSHEET[[#This Row],[Year]]="null"), "Exclude", "Include")</f>
        <v>Exclude</v>
      </c>
      <c r="L3076" t="s">
        <v>3624</v>
      </c>
      <c r="M3076" t="s">
        <v>3624</v>
      </c>
      <c r="N3076" t="s">
        <v>13</v>
      </c>
      <c r="O3076">
        <v>28.60379</v>
      </c>
      <c r="P3076">
        <v>600</v>
      </c>
      <c r="Q3076" t="s">
        <v>14</v>
      </c>
      <c r="R3076">
        <f>P3076 * _xll.XLOOKUP(Q3076,CALCULATION!$A$15:$A$17, CALCULATION!$B$15:$B$17 )</f>
        <v>600</v>
      </c>
      <c r="S3076" s="5">
        <f>O3076*P3076*_xll.XLOOKUP(Q3076,CALCULATION!$A$15:$A$17, CALCULATION!$B$15:$B$17)</f>
        <v>17162.274000000001</v>
      </c>
      <c r="T3076">
        <v>300</v>
      </c>
      <c r="U3076" t="s">
        <v>14</v>
      </c>
      <c r="V3076">
        <f>T3076 * _xll.XLOOKUP(U3076,CALCULATION!$A$15:$A$17, CALCULATION!$B$15:$B$17 )</f>
        <v>300</v>
      </c>
      <c r="W3076" s="5">
        <f>O3076*T3076*_xll.XLOOKUP(U3076,CALCULATION!$A$15:$A$17, CALCULATION!$B$15:$B$17)</f>
        <v>8581.1370000000006</v>
      </c>
      <c r="X3076" s="5">
        <f>WORKSHEET[[#This Row],[Clients Total Cost]] / WORKSHEET[[#This Row],[Clients Rate per T2 (USD)]]</f>
        <v>28.603790000000004</v>
      </c>
      <c r="Y3076" s="5">
        <f>WORKSHEET[[#This Row],[Clients Rate per T2 (USD)]] - WORKSHEET[[#This Row],[Supplier Rate Per t2 (USD)]]</f>
        <v>300</v>
      </c>
      <c r="Z3076" s="5">
        <f>WORKSHEET[[#This Row],[Profit Per T]] * WORKSHEET[[#This Row],[Weight]]</f>
        <v>8581.1370000000006</v>
      </c>
      <c r="AA3076">
        <v>0</v>
      </c>
      <c r="AB3076" s="1">
        <v>0</v>
      </c>
      <c r="AC3076" s="1">
        <v>0</v>
      </c>
      <c r="AD3076">
        <v>0</v>
      </c>
      <c r="AE3076" s="1">
        <f>WORKSHEET[[#This Row],[Delay at toll gate in days]] +WORKSHEET[[#This Row],[Delay at workshop in days]] +WORKSHEET[[#This Row],[Delay at border in days]]</f>
        <v>0</v>
      </c>
    </row>
    <row r="3077" spans="1:31" x14ac:dyDescent="0.35">
      <c r="A3077" t="s">
        <v>3098</v>
      </c>
      <c r="B3077" t="s">
        <v>10</v>
      </c>
      <c r="C3077" t="s">
        <v>68</v>
      </c>
      <c r="D3077" t="s">
        <v>3619</v>
      </c>
      <c r="E3077" t="s">
        <v>3612</v>
      </c>
      <c r="F3077" t="str">
        <f>WORKSHEET[[#This Row],[Depart From]]&amp;"-"&amp;WORKSHEET[[#This Row],[Arrive To]]</f>
        <v>Addis Ababa-Victoria</v>
      </c>
      <c r="G3077" s="2">
        <v>44811</v>
      </c>
      <c r="H3077" s="2" t="s">
        <v>3631</v>
      </c>
      <c r="I3077" s="2" t="str">
        <f t="shared" si="48"/>
        <v>Failed</v>
      </c>
      <c r="J3077" s="2" t="str">
        <f>TEXT(WORKSHEET[[#This Row],[Offloading Date]], "mmm")</f>
        <v>NULL</v>
      </c>
      <c r="K3077" s="2" t="str">
        <f>IF(OR(WORKSHEET[[#This Row],[Year]]="", ISBLANK(WORKSHEET[[#This Row],[Year]]), WORKSHEET[[#This Row],[Year]]="null"), "Exclude", "Include")</f>
        <v>Exclude</v>
      </c>
      <c r="L3077" t="s">
        <v>3624</v>
      </c>
      <c r="M3077" t="s">
        <v>3624</v>
      </c>
      <c r="N3077" t="s">
        <v>13</v>
      </c>
      <c r="O3077">
        <v>27.813790000000001</v>
      </c>
      <c r="P3077">
        <v>600</v>
      </c>
      <c r="Q3077" t="s">
        <v>14</v>
      </c>
      <c r="R3077">
        <f>P3077 * _xll.XLOOKUP(Q3077,CALCULATION!$A$15:$A$17, CALCULATION!$B$15:$B$17 )</f>
        <v>600</v>
      </c>
      <c r="S3077" s="5">
        <f>O3077*P3077*_xll.XLOOKUP(Q3077,CALCULATION!$A$15:$A$17, CALCULATION!$B$15:$B$17)</f>
        <v>16688.274000000001</v>
      </c>
      <c r="T3077">
        <v>300</v>
      </c>
      <c r="U3077" t="s">
        <v>14</v>
      </c>
      <c r="V3077">
        <f>T3077 * _xll.XLOOKUP(U3077,CALCULATION!$A$15:$A$17, CALCULATION!$B$15:$B$17 )</f>
        <v>300</v>
      </c>
      <c r="W3077" s="5">
        <f>O3077*T3077*_xll.XLOOKUP(U3077,CALCULATION!$A$15:$A$17, CALCULATION!$B$15:$B$17)</f>
        <v>8344.1370000000006</v>
      </c>
      <c r="X3077" s="5">
        <f>WORKSHEET[[#This Row],[Clients Total Cost]] / WORKSHEET[[#This Row],[Clients Rate per T2 (USD)]]</f>
        <v>27.813790000000001</v>
      </c>
      <c r="Y3077" s="5">
        <f>WORKSHEET[[#This Row],[Clients Rate per T2 (USD)]] - WORKSHEET[[#This Row],[Supplier Rate Per t2 (USD)]]</f>
        <v>300</v>
      </c>
      <c r="Z3077" s="5">
        <f>WORKSHEET[[#This Row],[Profit Per T]] * WORKSHEET[[#This Row],[Weight]]</f>
        <v>8344.1370000000006</v>
      </c>
      <c r="AA3077">
        <v>0</v>
      </c>
      <c r="AB3077" s="1">
        <v>0</v>
      </c>
      <c r="AC3077" s="1">
        <v>0</v>
      </c>
      <c r="AD3077">
        <v>0</v>
      </c>
      <c r="AE3077" s="1">
        <f>WORKSHEET[[#This Row],[Delay at toll gate in days]] +WORKSHEET[[#This Row],[Delay at workshop in days]] +WORKSHEET[[#This Row],[Delay at border in days]]</f>
        <v>0</v>
      </c>
    </row>
    <row r="3078" spans="1:31" x14ac:dyDescent="0.35">
      <c r="A3078" t="s">
        <v>3099</v>
      </c>
      <c r="B3078" t="s">
        <v>10</v>
      </c>
      <c r="C3078" t="s">
        <v>68</v>
      </c>
      <c r="D3078" t="s">
        <v>3611</v>
      </c>
      <c r="E3078" t="s">
        <v>3617</v>
      </c>
      <c r="F3078" t="str">
        <f>WORKSHEET[[#This Row],[Depart From]]&amp;"-"&amp;WORKSHEET[[#This Row],[Arrive To]]</f>
        <v>Mogadishu-Lagos</v>
      </c>
      <c r="G3078" s="2">
        <v>44814</v>
      </c>
      <c r="H3078" s="2" t="s">
        <v>3631</v>
      </c>
      <c r="I3078" s="2" t="str">
        <f t="shared" si="48"/>
        <v>Failed</v>
      </c>
      <c r="J3078" s="2" t="str">
        <f>TEXT(WORKSHEET[[#This Row],[Offloading Date]], "mmm")</f>
        <v>NULL</v>
      </c>
      <c r="K3078" s="2" t="str">
        <f>IF(OR(WORKSHEET[[#This Row],[Year]]="", ISBLANK(WORKSHEET[[#This Row],[Year]]), WORKSHEET[[#This Row],[Year]]="null"), "Exclude", "Include")</f>
        <v>Exclude</v>
      </c>
      <c r="L3078" t="s">
        <v>3624</v>
      </c>
      <c r="M3078" t="s">
        <v>3624</v>
      </c>
      <c r="N3078" t="s">
        <v>13</v>
      </c>
      <c r="O3078">
        <v>32.6</v>
      </c>
      <c r="P3078">
        <v>600</v>
      </c>
      <c r="Q3078" t="s">
        <v>14</v>
      </c>
      <c r="R3078">
        <f>P3078 * _xll.XLOOKUP(Q3078,CALCULATION!$A$15:$A$17, CALCULATION!$B$15:$B$17 )</f>
        <v>600</v>
      </c>
      <c r="S3078" s="5">
        <f>O3078*P3078*_xll.XLOOKUP(Q3078,CALCULATION!$A$15:$A$17, CALCULATION!$B$15:$B$17)</f>
        <v>19560</v>
      </c>
      <c r="T3078">
        <v>300</v>
      </c>
      <c r="U3078" t="s">
        <v>14</v>
      </c>
      <c r="V3078">
        <f>T3078 * _xll.XLOOKUP(U3078,CALCULATION!$A$15:$A$17, CALCULATION!$B$15:$B$17 )</f>
        <v>300</v>
      </c>
      <c r="W3078" s="5">
        <f>O3078*T3078*_xll.XLOOKUP(U3078,CALCULATION!$A$15:$A$17, CALCULATION!$B$15:$B$17)</f>
        <v>9780</v>
      </c>
      <c r="X3078" s="5">
        <f>WORKSHEET[[#This Row],[Clients Total Cost]] / WORKSHEET[[#This Row],[Clients Rate per T2 (USD)]]</f>
        <v>32.6</v>
      </c>
      <c r="Y3078" s="5">
        <f>WORKSHEET[[#This Row],[Clients Rate per T2 (USD)]] - WORKSHEET[[#This Row],[Supplier Rate Per t2 (USD)]]</f>
        <v>300</v>
      </c>
      <c r="Z3078" s="5">
        <f>WORKSHEET[[#This Row],[Profit Per T]] * WORKSHEET[[#This Row],[Weight]]</f>
        <v>9780</v>
      </c>
      <c r="AA3078">
        <v>0</v>
      </c>
      <c r="AB3078" s="1">
        <v>0</v>
      </c>
      <c r="AC3078" s="1">
        <v>0</v>
      </c>
      <c r="AD3078">
        <v>0</v>
      </c>
      <c r="AE3078" s="1">
        <f>WORKSHEET[[#This Row],[Delay at toll gate in days]] +WORKSHEET[[#This Row],[Delay at workshop in days]] +WORKSHEET[[#This Row],[Delay at border in days]]</f>
        <v>0</v>
      </c>
    </row>
    <row r="3079" spans="1:31" x14ac:dyDescent="0.35">
      <c r="A3079" t="s">
        <v>3100</v>
      </c>
      <c r="B3079" t="s">
        <v>10</v>
      </c>
      <c r="C3079" t="s">
        <v>68</v>
      </c>
      <c r="D3079" t="s">
        <v>3619</v>
      </c>
      <c r="E3079" t="s">
        <v>3612</v>
      </c>
      <c r="F3079" t="str">
        <f>WORKSHEET[[#This Row],[Depart From]]&amp;"-"&amp;WORKSHEET[[#This Row],[Arrive To]]</f>
        <v>Addis Ababa-Victoria</v>
      </c>
      <c r="G3079" s="2">
        <v>44814</v>
      </c>
      <c r="H3079" s="2" t="s">
        <v>3631</v>
      </c>
      <c r="I3079" s="2" t="str">
        <f t="shared" si="48"/>
        <v>Failed</v>
      </c>
      <c r="J3079" s="2" t="str">
        <f>TEXT(WORKSHEET[[#This Row],[Offloading Date]], "mmm")</f>
        <v>NULL</v>
      </c>
      <c r="K3079" s="2" t="str">
        <f>IF(OR(WORKSHEET[[#This Row],[Year]]="", ISBLANK(WORKSHEET[[#This Row],[Year]]), WORKSHEET[[#This Row],[Year]]="null"), "Exclude", "Include")</f>
        <v>Exclude</v>
      </c>
      <c r="L3079" t="s">
        <v>3624</v>
      </c>
      <c r="M3079" t="s">
        <v>3624</v>
      </c>
      <c r="N3079" t="s">
        <v>13</v>
      </c>
      <c r="O3079">
        <v>31.299199999999999</v>
      </c>
      <c r="P3079">
        <v>600</v>
      </c>
      <c r="Q3079" t="s">
        <v>14</v>
      </c>
      <c r="R3079">
        <f>P3079 * _xll.XLOOKUP(Q3079,CALCULATION!$A$15:$A$17, CALCULATION!$B$15:$B$17 )</f>
        <v>600</v>
      </c>
      <c r="S3079" s="5">
        <f>O3079*P3079*_xll.XLOOKUP(Q3079,CALCULATION!$A$15:$A$17, CALCULATION!$B$15:$B$17)</f>
        <v>18779.52</v>
      </c>
      <c r="T3079">
        <v>300</v>
      </c>
      <c r="U3079" t="s">
        <v>14</v>
      </c>
      <c r="V3079">
        <f>T3079 * _xll.XLOOKUP(U3079,CALCULATION!$A$15:$A$17, CALCULATION!$B$15:$B$17 )</f>
        <v>300</v>
      </c>
      <c r="W3079" s="5">
        <f>O3079*T3079*_xll.XLOOKUP(U3079,CALCULATION!$A$15:$A$17, CALCULATION!$B$15:$B$17)</f>
        <v>9389.76</v>
      </c>
      <c r="X3079" s="5">
        <f>WORKSHEET[[#This Row],[Clients Total Cost]] / WORKSHEET[[#This Row],[Clients Rate per T2 (USD)]]</f>
        <v>31.299199999999999</v>
      </c>
      <c r="Y3079" s="5">
        <f>WORKSHEET[[#This Row],[Clients Rate per T2 (USD)]] - WORKSHEET[[#This Row],[Supplier Rate Per t2 (USD)]]</f>
        <v>300</v>
      </c>
      <c r="Z3079" s="5">
        <f>WORKSHEET[[#This Row],[Profit Per T]] * WORKSHEET[[#This Row],[Weight]]</f>
        <v>9389.76</v>
      </c>
      <c r="AA3079">
        <v>0</v>
      </c>
      <c r="AB3079" s="1">
        <v>0</v>
      </c>
      <c r="AC3079" s="1">
        <v>0</v>
      </c>
      <c r="AD3079">
        <v>0</v>
      </c>
      <c r="AE3079" s="1">
        <f>WORKSHEET[[#This Row],[Delay at toll gate in days]] +WORKSHEET[[#This Row],[Delay at workshop in days]] +WORKSHEET[[#This Row],[Delay at border in days]]</f>
        <v>0</v>
      </c>
    </row>
    <row r="3080" spans="1:31" x14ac:dyDescent="0.35">
      <c r="A3080" t="s">
        <v>3101</v>
      </c>
      <c r="B3080" t="s">
        <v>10</v>
      </c>
      <c r="C3080" t="s">
        <v>68</v>
      </c>
      <c r="D3080" t="s">
        <v>3611</v>
      </c>
      <c r="E3080" t="s">
        <v>3618</v>
      </c>
      <c r="F3080" t="str">
        <f>WORKSHEET[[#This Row],[Depart From]]&amp;"-"&amp;WORKSHEET[[#This Row],[Arrive To]]</f>
        <v>Mogadishu-Tripoli</v>
      </c>
      <c r="G3080" s="2">
        <v>44816</v>
      </c>
      <c r="H3080" s="2" t="s">
        <v>3631</v>
      </c>
      <c r="I3080" s="2" t="str">
        <f t="shared" si="48"/>
        <v>Failed</v>
      </c>
      <c r="J3080" s="2" t="str">
        <f>TEXT(WORKSHEET[[#This Row],[Offloading Date]], "mmm")</f>
        <v>NULL</v>
      </c>
      <c r="K3080" s="2" t="str">
        <f>IF(OR(WORKSHEET[[#This Row],[Year]]="", ISBLANK(WORKSHEET[[#This Row],[Year]]), WORKSHEET[[#This Row],[Year]]="null"), "Exclude", "Include")</f>
        <v>Exclude</v>
      </c>
      <c r="L3080" t="s">
        <v>3624</v>
      </c>
      <c r="M3080" t="s">
        <v>3624</v>
      </c>
      <c r="N3080" t="s">
        <v>13</v>
      </c>
      <c r="O3080">
        <v>30.69</v>
      </c>
      <c r="P3080">
        <v>600</v>
      </c>
      <c r="Q3080" t="s">
        <v>14</v>
      </c>
      <c r="R3080">
        <f>P3080 * _xll.XLOOKUP(Q3080,CALCULATION!$A$15:$A$17, CALCULATION!$B$15:$B$17 )</f>
        <v>600</v>
      </c>
      <c r="S3080" s="5">
        <f>O3080*P3080*_xll.XLOOKUP(Q3080,CALCULATION!$A$15:$A$17, CALCULATION!$B$15:$B$17)</f>
        <v>18414</v>
      </c>
      <c r="T3080">
        <v>300</v>
      </c>
      <c r="U3080" t="s">
        <v>14</v>
      </c>
      <c r="V3080">
        <f>T3080 * _xll.XLOOKUP(U3080,CALCULATION!$A$15:$A$17, CALCULATION!$B$15:$B$17 )</f>
        <v>300</v>
      </c>
      <c r="W3080" s="5">
        <f>O3080*T3080*_xll.XLOOKUP(U3080,CALCULATION!$A$15:$A$17, CALCULATION!$B$15:$B$17)</f>
        <v>9207</v>
      </c>
      <c r="X3080" s="5">
        <f>WORKSHEET[[#This Row],[Clients Total Cost]] / WORKSHEET[[#This Row],[Clients Rate per T2 (USD)]]</f>
        <v>30.69</v>
      </c>
      <c r="Y3080" s="5">
        <f>WORKSHEET[[#This Row],[Clients Rate per T2 (USD)]] - WORKSHEET[[#This Row],[Supplier Rate Per t2 (USD)]]</f>
        <v>300</v>
      </c>
      <c r="Z3080" s="5">
        <f>WORKSHEET[[#This Row],[Profit Per T]] * WORKSHEET[[#This Row],[Weight]]</f>
        <v>9207</v>
      </c>
      <c r="AA3080">
        <v>0</v>
      </c>
      <c r="AB3080" s="1">
        <v>0</v>
      </c>
      <c r="AC3080" s="1">
        <v>0</v>
      </c>
      <c r="AD3080">
        <v>0</v>
      </c>
      <c r="AE3080" s="1">
        <f>WORKSHEET[[#This Row],[Delay at toll gate in days]] +WORKSHEET[[#This Row],[Delay at workshop in days]] +WORKSHEET[[#This Row],[Delay at border in days]]</f>
        <v>0</v>
      </c>
    </row>
    <row r="3081" spans="1:31" x14ac:dyDescent="0.35">
      <c r="A3081" t="s">
        <v>3102</v>
      </c>
      <c r="B3081" t="s">
        <v>10</v>
      </c>
      <c r="C3081" t="s">
        <v>68</v>
      </c>
      <c r="D3081" t="s">
        <v>3619</v>
      </c>
      <c r="E3081" t="s">
        <v>3618</v>
      </c>
      <c r="F3081" t="str">
        <f>WORKSHEET[[#This Row],[Depart From]]&amp;"-"&amp;WORKSHEET[[#This Row],[Arrive To]]</f>
        <v>Addis Ababa-Tripoli</v>
      </c>
      <c r="G3081" s="2">
        <v>44812</v>
      </c>
      <c r="H3081" s="2" t="s">
        <v>3631</v>
      </c>
      <c r="I3081" s="2" t="str">
        <f t="shared" si="48"/>
        <v>Failed</v>
      </c>
      <c r="J3081" s="2" t="str">
        <f>TEXT(WORKSHEET[[#This Row],[Offloading Date]], "mmm")</f>
        <v>NULL</v>
      </c>
      <c r="K3081" s="2" t="str">
        <f>IF(OR(WORKSHEET[[#This Row],[Year]]="", ISBLANK(WORKSHEET[[#This Row],[Year]]), WORKSHEET[[#This Row],[Year]]="null"), "Exclude", "Include")</f>
        <v>Exclude</v>
      </c>
      <c r="L3081" t="s">
        <v>3624</v>
      </c>
      <c r="M3081" t="s">
        <v>3624</v>
      </c>
      <c r="N3081" t="s">
        <v>13</v>
      </c>
      <c r="O3081">
        <v>26.160319999999999</v>
      </c>
      <c r="P3081">
        <v>600</v>
      </c>
      <c r="Q3081" t="s">
        <v>14</v>
      </c>
      <c r="R3081">
        <f>P3081 * _xll.XLOOKUP(Q3081,CALCULATION!$A$15:$A$17, CALCULATION!$B$15:$B$17 )</f>
        <v>600</v>
      </c>
      <c r="S3081" s="5">
        <f>O3081*P3081*_xll.XLOOKUP(Q3081,CALCULATION!$A$15:$A$17, CALCULATION!$B$15:$B$17)</f>
        <v>15696.191999999999</v>
      </c>
      <c r="T3081">
        <v>300</v>
      </c>
      <c r="U3081" t="s">
        <v>14</v>
      </c>
      <c r="V3081">
        <f>T3081 * _xll.XLOOKUP(U3081,CALCULATION!$A$15:$A$17, CALCULATION!$B$15:$B$17 )</f>
        <v>300</v>
      </c>
      <c r="W3081" s="5">
        <f>O3081*T3081*_xll.XLOOKUP(U3081,CALCULATION!$A$15:$A$17, CALCULATION!$B$15:$B$17)</f>
        <v>7848.0959999999995</v>
      </c>
      <c r="X3081" s="5">
        <f>WORKSHEET[[#This Row],[Clients Total Cost]] / WORKSHEET[[#This Row],[Clients Rate per T2 (USD)]]</f>
        <v>26.160319999999999</v>
      </c>
      <c r="Y3081" s="5">
        <f>WORKSHEET[[#This Row],[Clients Rate per T2 (USD)]] - WORKSHEET[[#This Row],[Supplier Rate Per t2 (USD)]]</f>
        <v>300</v>
      </c>
      <c r="Z3081" s="5">
        <f>WORKSHEET[[#This Row],[Profit Per T]] * WORKSHEET[[#This Row],[Weight]]</f>
        <v>7848.0959999999995</v>
      </c>
      <c r="AA3081">
        <v>0</v>
      </c>
      <c r="AB3081" s="1">
        <v>0</v>
      </c>
      <c r="AC3081" s="1">
        <v>0</v>
      </c>
      <c r="AD3081">
        <v>0</v>
      </c>
      <c r="AE3081" s="1">
        <f>WORKSHEET[[#This Row],[Delay at toll gate in days]] +WORKSHEET[[#This Row],[Delay at workshop in days]] +WORKSHEET[[#This Row],[Delay at border in days]]</f>
        <v>0</v>
      </c>
    </row>
    <row r="3082" spans="1:31" x14ac:dyDescent="0.35">
      <c r="A3082" t="s">
        <v>3103</v>
      </c>
      <c r="B3082" t="s">
        <v>10</v>
      </c>
      <c r="C3082" t="s">
        <v>68</v>
      </c>
      <c r="D3082" t="s">
        <v>3615</v>
      </c>
      <c r="E3082" t="s">
        <v>3613</v>
      </c>
      <c r="F3082" t="str">
        <f>WORKSHEET[[#This Row],[Depart From]]&amp;"-"&amp;WORKSHEET[[#This Row],[Arrive To]]</f>
        <v>Mombasa-Sanaa</v>
      </c>
      <c r="G3082" s="2">
        <v>44815</v>
      </c>
      <c r="H3082" s="2" t="s">
        <v>3631</v>
      </c>
      <c r="I3082" s="2" t="str">
        <f t="shared" si="48"/>
        <v>Failed</v>
      </c>
      <c r="J3082" s="2" t="str">
        <f>TEXT(WORKSHEET[[#This Row],[Offloading Date]], "mmm")</f>
        <v>NULL</v>
      </c>
      <c r="K3082" s="2" t="str">
        <f>IF(OR(WORKSHEET[[#This Row],[Year]]="", ISBLANK(WORKSHEET[[#This Row],[Year]]), WORKSHEET[[#This Row],[Year]]="null"), "Exclude", "Include")</f>
        <v>Exclude</v>
      </c>
      <c r="L3082" t="s">
        <v>3624</v>
      </c>
      <c r="M3082" t="s">
        <v>3624</v>
      </c>
      <c r="N3082" t="s">
        <v>13</v>
      </c>
      <c r="O3082">
        <v>31.545999999999999</v>
      </c>
      <c r="P3082">
        <v>600</v>
      </c>
      <c r="Q3082" t="s">
        <v>14</v>
      </c>
      <c r="R3082">
        <f>P3082 * _xll.XLOOKUP(Q3082,CALCULATION!$A$15:$A$17, CALCULATION!$B$15:$B$17 )</f>
        <v>600</v>
      </c>
      <c r="S3082" s="5">
        <f>O3082*P3082*_xll.XLOOKUP(Q3082,CALCULATION!$A$15:$A$17, CALCULATION!$B$15:$B$17)</f>
        <v>18927.599999999999</v>
      </c>
      <c r="T3082">
        <v>300</v>
      </c>
      <c r="U3082" t="s">
        <v>14</v>
      </c>
      <c r="V3082">
        <f>T3082 * _xll.XLOOKUP(U3082,CALCULATION!$A$15:$A$17, CALCULATION!$B$15:$B$17 )</f>
        <v>300</v>
      </c>
      <c r="W3082" s="5">
        <f>O3082*T3082*_xll.XLOOKUP(U3082,CALCULATION!$A$15:$A$17, CALCULATION!$B$15:$B$17)</f>
        <v>9463.7999999999993</v>
      </c>
      <c r="X3082" s="5">
        <f>WORKSHEET[[#This Row],[Clients Total Cost]] / WORKSHEET[[#This Row],[Clients Rate per T2 (USD)]]</f>
        <v>31.545999999999996</v>
      </c>
      <c r="Y3082" s="5">
        <f>WORKSHEET[[#This Row],[Clients Rate per T2 (USD)]] - WORKSHEET[[#This Row],[Supplier Rate Per t2 (USD)]]</f>
        <v>300</v>
      </c>
      <c r="Z3082" s="5">
        <f>WORKSHEET[[#This Row],[Profit Per T]] * WORKSHEET[[#This Row],[Weight]]</f>
        <v>9463.7999999999993</v>
      </c>
      <c r="AA3082">
        <v>0</v>
      </c>
      <c r="AB3082" s="1">
        <v>0</v>
      </c>
      <c r="AC3082" s="1">
        <v>0</v>
      </c>
      <c r="AD3082">
        <v>0</v>
      </c>
      <c r="AE3082" s="1">
        <f>WORKSHEET[[#This Row],[Delay at toll gate in days]] +WORKSHEET[[#This Row],[Delay at workshop in days]] +WORKSHEET[[#This Row],[Delay at border in days]]</f>
        <v>0</v>
      </c>
    </row>
    <row r="3083" spans="1:31" x14ac:dyDescent="0.35">
      <c r="A3083" t="s">
        <v>3104</v>
      </c>
      <c r="B3083" t="s">
        <v>10</v>
      </c>
      <c r="C3083" t="s">
        <v>68</v>
      </c>
      <c r="D3083" t="s">
        <v>3616</v>
      </c>
      <c r="E3083" t="s">
        <v>3614</v>
      </c>
      <c r="F3083" t="str">
        <f>WORKSHEET[[#This Row],[Depart From]]&amp;"-"&amp;WORKSHEET[[#This Row],[Arrive To]]</f>
        <v>Marrakech-Alger</v>
      </c>
      <c r="G3083" s="2">
        <v>44817</v>
      </c>
      <c r="H3083" s="2" t="s">
        <v>3631</v>
      </c>
      <c r="I3083" s="2" t="str">
        <f t="shared" si="48"/>
        <v>Failed</v>
      </c>
      <c r="J3083" s="2" t="str">
        <f>TEXT(WORKSHEET[[#This Row],[Offloading Date]], "mmm")</f>
        <v>NULL</v>
      </c>
      <c r="K3083" s="2" t="str">
        <f>IF(OR(WORKSHEET[[#This Row],[Year]]="", ISBLANK(WORKSHEET[[#This Row],[Year]]), WORKSHEET[[#This Row],[Year]]="null"), "Exclude", "Include")</f>
        <v>Exclude</v>
      </c>
      <c r="L3083" t="s">
        <v>3624</v>
      </c>
      <c r="M3083" t="s">
        <v>3624</v>
      </c>
      <c r="N3083" t="s">
        <v>13</v>
      </c>
      <c r="O3083">
        <v>22.5183</v>
      </c>
      <c r="P3083">
        <v>600</v>
      </c>
      <c r="Q3083" t="s">
        <v>14</v>
      </c>
      <c r="R3083">
        <f>P3083 * _xll.XLOOKUP(Q3083,CALCULATION!$A$15:$A$17, CALCULATION!$B$15:$B$17 )</f>
        <v>600</v>
      </c>
      <c r="S3083" s="5">
        <f>O3083*P3083*_xll.XLOOKUP(Q3083,CALCULATION!$A$15:$A$17, CALCULATION!$B$15:$B$17)</f>
        <v>13510.98</v>
      </c>
      <c r="T3083">
        <v>300</v>
      </c>
      <c r="U3083" t="s">
        <v>14</v>
      </c>
      <c r="V3083">
        <f>T3083 * _xll.XLOOKUP(U3083,CALCULATION!$A$15:$A$17, CALCULATION!$B$15:$B$17 )</f>
        <v>300</v>
      </c>
      <c r="W3083" s="5">
        <f>O3083*T3083*_xll.XLOOKUP(U3083,CALCULATION!$A$15:$A$17, CALCULATION!$B$15:$B$17)</f>
        <v>6755.49</v>
      </c>
      <c r="X3083" s="5">
        <f>WORKSHEET[[#This Row],[Clients Total Cost]] / WORKSHEET[[#This Row],[Clients Rate per T2 (USD)]]</f>
        <v>22.5183</v>
      </c>
      <c r="Y3083" s="5">
        <f>WORKSHEET[[#This Row],[Clients Rate per T2 (USD)]] - WORKSHEET[[#This Row],[Supplier Rate Per t2 (USD)]]</f>
        <v>300</v>
      </c>
      <c r="Z3083" s="5">
        <f>WORKSHEET[[#This Row],[Profit Per T]] * WORKSHEET[[#This Row],[Weight]]</f>
        <v>6755.49</v>
      </c>
      <c r="AA3083">
        <v>0</v>
      </c>
      <c r="AB3083" s="1">
        <v>0</v>
      </c>
      <c r="AC3083" s="1">
        <v>0</v>
      </c>
      <c r="AD3083">
        <v>0</v>
      </c>
      <c r="AE3083" s="1">
        <f>WORKSHEET[[#This Row],[Delay at toll gate in days]] +WORKSHEET[[#This Row],[Delay at workshop in days]] +WORKSHEET[[#This Row],[Delay at border in days]]</f>
        <v>0</v>
      </c>
    </row>
    <row r="3084" spans="1:31" x14ac:dyDescent="0.35">
      <c r="A3084" t="s">
        <v>3105</v>
      </c>
      <c r="B3084" t="s">
        <v>10</v>
      </c>
      <c r="C3084" t="s">
        <v>68</v>
      </c>
      <c r="D3084" t="s">
        <v>3616</v>
      </c>
      <c r="E3084" t="s">
        <v>3614</v>
      </c>
      <c r="F3084" t="str">
        <f>WORKSHEET[[#This Row],[Depart From]]&amp;"-"&amp;WORKSHEET[[#This Row],[Arrive To]]</f>
        <v>Marrakech-Alger</v>
      </c>
      <c r="G3084" s="2">
        <v>44814</v>
      </c>
      <c r="H3084" s="2" t="s">
        <v>3631</v>
      </c>
      <c r="I3084" s="2" t="str">
        <f t="shared" si="48"/>
        <v>Failed</v>
      </c>
      <c r="J3084" s="2" t="str">
        <f>TEXT(WORKSHEET[[#This Row],[Offloading Date]], "mmm")</f>
        <v>NULL</v>
      </c>
      <c r="K3084" s="2" t="str">
        <f>IF(OR(WORKSHEET[[#This Row],[Year]]="", ISBLANK(WORKSHEET[[#This Row],[Year]]), WORKSHEET[[#This Row],[Year]]="null"), "Exclude", "Include")</f>
        <v>Exclude</v>
      </c>
      <c r="L3084" t="s">
        <v>3624</v>
      </c>
      <c r="M3084" t="s">
        <v>3624</v>
      </c>
      <c r="N3084" t="s">
        <v>13</v>
      </c>
      <c r="O3084">
        <v>29.556999999999999</v>
      </c>
      <c r="P3084">
        <v>600</v>
      </c>
      <c r="Q3084" t="s">
        <v>14</v>
      </c>
      <c r="R3084">
        <f>P3084 * _xll.XLOOKUP(Q3084,CALCULATION!$A$15:$A$17, CALCULATION!$B$15:$B$17 )</f>
        <v>600</v>
      </c>
      <c r="S3084" s="5">
        <f>O3084*P3084*_xll.XLOOKUP(Q3084,CALCULATION!$A$15:$A$17, CALCULATION!$B$15:$B$17)</f>
        <v>17734.2</v>
      </c>
      <c r="T3084">
        <v>300</v>
      </c>
      <c r="U3084" t="s">
        <v>14</v>
      </c>
      <c r="V3084">
        <f>T3084 * _xll.XLOOKUP(U3084,CALCULATION!$A$15:$A$17, CALCULATION!$B$15:$B$17 )</f>
        <v>300</v>
      </c>
      <c r="W3084" s="5">
        <f>O3084*T3084*_xll.XLOOKUP(U3084,CALCULATION!$A$15:$A$17, CALCULATION!$B$15:$B$17)</f>
        <v>8867.1</v>
      </c>
      <c r="X3084" s="5">
        <f>WORKSHEET[[#This Row],[Clients Total Cost]] / WORKSHEET[[#This Row],[Clients Rate per T2 (USD)]]</f>
        <v>29.557000000000002</v>
      </c>
      <c r="Y3084" s="5">
        <f>WORKSHEET[[#This Row],[Clients Rate per T2 (USD)]] - WORKSHEET[[#This Row],[Supplier Rate Per t2 (USD)]]</f>
        <v>300</v>
      </c>
      <c r="Z3084" s="5">
        <f>WORKSHEET[[#This Row],[Profit Per T]] * WORKSHEET[[#This Row],[Weight]]</f>
        <v>8867.1</v>
      </c>
      <c r="AA3084">
        <v>0</v>
      </c>
      <c r="AB3084" s="1">
        <v>0</v>
      </c>
      <c r="AC3084" s="1">
        <v>0</v>
      </c>
      <c r="AD3084">
        <v>0</v>
      </c>
      <c r="AE3084" s="1">
        <f>WORKSHEET[[#This Row],[Delay at toll gate in days]] +WORKSHEET[[#This Row],[Delay at workshop in days]] +WORKSHEET[[#This Row],[Delay at border in days]]</f>
        <v>0</v>
      </c>
    </row>
    <row r="3085" spans="1:31" x14ac:dyDescent="0.35">
      <c r="A3085" t="s">
        <v>3106</v>
      </c>
      <c r="B3085" t="s">
        <v>10</v>
      </c>
      <c r="C3085" t="s">
        <v>68</v>
      </c>
      <c r="D3085" t="s">
        <v>3615</v>
      </c>
      <c r="E3085" t="s">
        <v>3614</v>
      </c>
      <c r="F3085" t="str">
        <f>WORKSHEET[[#This Row],[Depart From]]&amp;"-"&amp;WORKSHEET[[#This Row],[Arrive To]]</f>
        <v>Mombasa-Alger</v>
      </c>
      <c r="G3085" s="2">
        <v>44814</v>
      </c>
      <c r="H3085" s="2" t="s">
        <v>3631</v>
      </c>
      <c r="I3085" s="2" t="str">
        <f t="shared" si="48"/>
        <v>Failed</v>
      </c>
      <c r="J3085" s="2" t="str">
        <f>TEXT(WORKSHEET[[#This Row],[Offloading Date]], "mmm")</f>
        <v>NULL</v>
      </c>
      <c r="K3085" s="2" t="str">
        <f>IF(OR(WORKSHEET[[#This Row],[Year]]="", ISBLANK(WORKSHEET[[#This Row],[Year]]), WORKSHEET[[#This Row],[Year]]="null"), "Exclude", "Include")</f>
        <v>Exclude</v>
      </c>
      <c r="L3085" t="s">
        <v>3624</v>
      </c>
      <c r="M3085" t="s">
        <v>3624</v>
      </c>
      <c r="N3085" t="s">
        <v>13</v>
      </c>
      <c r="O3085">
        <v>29.486999999999998</v>
      </c>
      <c r="P3085">
        <v>600</v>
      </c>
      <c r="Q3085" t="s">
        <v>14</v>
      </c>
      <c r="R3085">
        <f>P3085 * _xll.XLOOKUP(Q3085,CALCULATION!$A$15:$A$17, CALCULATION!$B$15:$B$17 )</f>
        <v>600</v>
      </c>
      <c r="S3085" s="5">
        <f>O3085*P3085*_xll.XLOOKUP(Q3085,CALCULATION!$A$15:$A$17, CALCULATION!$B$15:$B$17)</f>
        <v>17692.2</v>
      </c>
      <c r="T3085">
        <v>300</v>
      </c>
      <c r="U3085" t="s">
        <v>14</v>
      </c>
      <c r="V3085">
        <f>T3085 * _xll.XLOOKUP(U3085,CALCULATION!$A$15:$A$17, CALCULATION!$B$15:$B$17 )</f>
        <v>300</v>
      </c>
      <c r="W3085" s="5">
        <f>O3085*T3085*_xll.XLOOKUP(U3085,CALCULATION!$A$15:$A$17, CALCULATION!$B$15:$B$17)</f>
        <v>8846.1</v>
      </c>
      <c r="X3085" s="5">
        <f>WORKSHEET[[#This Row],[Clients Total Cost]] / WORKSHEET[[#This Row],[Clients Rate per T2 (USD)]]</f>
        <v>29.487000000000002</v>
      </c>
      <c r="Y3085" s="5">
        <f>WORKSHEET[[#This Row],[Clients Rate per T2 (USD)]] - WORKSHEET[[#This Row],[Supplier Rate Per t2 (USD)]]</f>
        <v>300</v>
      </c>
      <c r="Z3085" s="5">
        <f>WORKSHEET[[#This Row],[Profit Per T]] * WORKSHEET[[#This Row],[Weight]]</f>
        <v>8846.1</v>
      </c>
      <c r="AA3085">
        <v>0</v>
      </c>
      <c r="AB3085" s="1">
        <v>0</v>
      </c>
      <c r="AC3085" s="1">
        <v>0</v>
      </c>
      <c r="AD3085">
        <v>0</v>
      </c>
      <c r="AE3085" s="1">
        <f>WORKSHEET[[#This Row],[Delay at toll gate in days]] +WORKSHEET[[#This Row],[Delay at workshop in days]] +WORKSHEET[[#This Row],[Delay at border in days]]</f>
        <v>0</v>
      </c>
    </row>
    <row r="3086" spans="1:31" x14ac:dyDescent="0.35">
      <c r="A3086" t="s">
        <v>3107</v>
      </c>
      <c r="B3086" t="s">
        <v>10</v>
      </c>
      <c r="C3086" t="s">
        <v>68</v>
      </c>
      <c r="D3086" t="s">
        <v>3620</v>
      </c>
      <c r="E3086" t="s">
        <v>3613</v>
      </c>
      <c r="F3086" t="str">
        <f>WORKSHEET[[#This Row],[Depart From]]&amp;"-"&amp;WORKSHEET[[#This Row],[Arrive To]]</f>
        <v>Zanzibar-Sanaa</v>
      </c>
      <c r="G3086" s="2">
        <v>44817</v>
      </c>
      <c r="H3086" s="2" t="s">
        <v>3631</v>
      </c>
      <c r="I3086" s="2" t="str">
        <f t="shared" si="48"/>
        <v>Failed</v>
      </c>
      <c r="J3086" s="2" t="str">
        <f>TEXT(WORKSHEET[[#This Row],[Offloading Date]], "mmm")</f>
        <v>NULL</v>
      </c>
      <c r="K3086" s="2" t="str">
        <f>IF(OR(WORKSHEET[[#This Row],[Year]]="", ISBLANK(WORKSHEET[[#This Row],[Year]]), WORKSHEET[[#This Row],[Year]]="null"), "Exclude", "Include")</f>
        <v>Exclude</v>
      </c>
      <c r="L3086" t="s">
        <v>3624</v>
      </c>
      <c r="M3086" t="s">
        <v>3624</v>
      </c>
      <c r="N3086" t="s">
        <v>13</v>
      </c>
      <c r="O3086">
        <v>16.356999999999999</v>
      </c>
      <c r="P3086">
        <v>600</v>
      </c>
      <c r="Q3086" t="s">
        <v>14</v>
      </c>
      <c r="R3086">
        <f>P3086 * _xll.XLOOKUP(Q3086,CALCULATION!$A$15:$A$17, CALCULATION!$B$15:$B$17 )</f>
        <v>600</v>
      </c>
      <c r="S3086" s="5">
        <f>O3086*P3086*_xll.XLOOKUP(Q3086,CALCULATION!$A$15:$A$17, CALCULATION!$B$15:$B$17)</f>
        <v>9814.1999999999989</v>
      </c>
      <c r="T3086">
        <v>300</v>
      </c>
      <c r="U3086" t="s">
        <v>14</v>
      </c>
      <c r="V3086">
        <f>T3086 * _xll.XLOOKUP(U3086,CALCULATION!$A$15:$A$17, CALCULATION!$B$15:$B$17 )</f>
        <v>300</v>
      </c>
      <c r="W3086" s="5">
        <f>O3086*T3086*_xll.XLOOKUP(U3086,CALCULATION!$A$15:$A$17, CALCULATION!$B$15:$B$17)</f>
        <v>4907.0999999999995</v>
      </c>
      <c r="X3086" s="5">
        <f>WORKSHEET[[#This Row],[Clients Total Cost]] / WORKSHEET[[#This Row],[Clients Rate per T2 (USD)]]</f>
        <v>16.356999999999999</v>
      </c>
      <c r="Y3086" s="5">
        <f>WORKSHEET[[#This Row],[Clients Rate per T2 (USD)]] - WORKSHEET[[#This Row],[Supplier Rate Per t2 (USD)]]</f>
        <v>300</v>
      </c>
      <c r="Z3086" s="5">
        <f>WORKSHEET[[#This Row],[Profit Per T]] * WORKSHEET[[#This Row],[Weight]]</f>
        <v>4907.0999999999995</v>
      </c>
      <c r="AA3086">
        <v>0</v>
      </c>
      <c r="AB3086" s="1">
        <v>0</v>
      </c>
      <c r="AC3086" s="1">
        <v>0</v>
      </c>
      <c r="AD3086">
        <v>0</v>
      </c>
      <c r="AE3086" s="1">
        <f>WORKSHEET[[#This Row],[Delay at toll gate in days]] +WORKSHEET[[#This Row],[Delay at workshop in days]] +WORKSHEET[[#This Row],[Delay at border in days]]</f>
        <v>0</v>
      </c>
    </row>
    <row r="3087" spans="1:31" x14ac:dyDescent="0.35">
      <c r="A3087" t="s">
        <v>3108</v>
      </c>
      <c r="B3087" t="s">
        <v>10</v>
      </c>
      <c r="C3087" t="s">
        <v>68</v>
      </c>
      <c r="D3087" t="s">
        <v>3611</v>
      </c>
      <c r="E3087" t="s">
        <v>3613</v>
      </c>
      <c r="F3087" t="str">
        <f>WORKSHEET[[#This Row],[Depart From]]&amp;"-"&amp;WORKSHEET[[#This Row],[Arrive To]]</f>
        <v>Mogadishu-Sanaa</v>
      </c>
      <c r="G3087" s="2">
        <v>44817</v>
      </c>
      <c r="H3087" s="2" t="s">
        <v>3631</v>
      </c>
      <c r="I3087" s="2" t="str">
        <f t="shared" si="48"/>
        <v>Failed</v>
      </c>
      <c r="J3087" s="2" t="str">
        <f>TEXT(WORKSHEET[[#This Row],[Offloading Date]], "mmm")</f>
        <v>NULL</v>
      </c>
      <c r="K3087" s="2" t="str">
        <f>IF(OR(WORKSHEET[[#This Row],[Year]]="", ISBLANK(WORKSHEET[[#This Row],[Year]]), WORKSHEET[[#This Row],[Year]]="null"), "Exclude", "Include")</f>
        <v>Exclude</v>
      </c>
      <c r="L3087" t="s">
        <v>3624</v>
      </c>
      <c r="M3087" t="s">
        <v>3624</v>
      </c>
      <c r="N3087" t="s">
        <v>13</v>
      </c>
      <c r="O3087">
        <v>17.568000000000001</v>
      </c>
      <c r="P3087">
        <v>600</v>
      </c>
      <c r="Q3087" t="s">
        <v>14</v>
      </c>
      <c r="R3087">
        <f>P3087 * _xll.XLOOKUP(Q3087,CALCULATION!$A$15:$A$17, CALCULATION!$B$15:$B$17 )</f>
        <v>600</v>
      </c>
      <c r="S3087" s="5">
        <f>O3087*P3087*_xll.XLOOKUP(Q3087,CALCULATION!$A$15:$A$17, CALCULATION!$B$15:$B$17)</f>
        <v>10540.800000000001</v>
      </c>
      <c r="T3087">
        <v>300</v>
      </c>
      <c r="U3087" t="s">
        <v>14</v>
      </c>
      <c r="V3087">
        <f>T3087 * _xll.XLOOKUP(U3087,CALCULATION!$A$15:$A$17, CALCULATION!$B$15:$B$17 )</f>
        <v>300</v>
      </c>
      <c r="W3087" s="5">
        <f>O3087*T3087*_xll.XLOOKUP(U3087,CALCULATION!$A$15:$A$17, CALCULATION!$B$15:$B$17)</f>
        <v>5270.4000000000005</v>
      </c>
      <c r="X3087" s="5">
        <f>WORKSHEET[[#This Row],[Clients Total Cost]] / WORKSHEET[[#This Row],[Clients Rate per T2 (USD)]]</f>
        <v>17.568000000000001</v>
      </c>
      <c r="Y3087" s="5">
        <f>WORKSHEET[[#This Row],[Clients Rate per T2 (USD)]] - WORKSHEET[[#This Row],[Supplier Rate Per t2 (USD)]]</f>
        <v>300</v>
      </c>
      <c r="Z3087" s="5">
        <f>WORKSHEET[[#This Row],[Profit Per T]] * WORKSHEET[[#This Row],[Weight]]</f>
        <v>5270.4000000000005</v>
      </c>
      <c r="AA3087">
        <v>0</v>
      </c>
      <c r="AB3087" s="1">
        <v>0</v>
      </c>
      <c r="AC3087" s="1">
        <v>0</v>
      </c>
      <c r="AD3087">
        <v>0</v>
      </c>
      <c r="AE3087" s="1">
        <f>WORKSHEET[[#This Row],[Delay at toll gate in days]] +WORKSHEET[[#This Row],[Delay at workshop in days]] +WORKSHEET[[#This Row],[Delay at border in days]]</f>
        <v>0</v>
      </c>
    </row>
    <row r="3088" spans="1:31" x14ac:dyDescent="0.35">
      <c r="A3088" t="s">
        <v>3109</v>
      </c>
      <c r="B3088" t="s">
        <v>10</v>
      </c>
      <c r="C3088" t="s">
        <v>68</v>
      </c>
      <c r="D3088" t="s">
        <v>3616</v>
      </c>
      <c r="E3088" t="s">
        <v>3612</v>
      </c>
      <c r="F3088" t="str">
        <f>WORKSHEET[[#This Row],[Depart From]]&amp;"-"&amp;WORKSHEET[[#This Row],[Arrive To]]</f>
        <v>Marrakech-Victoria</v>
      </c>
      <c r="G3088" s="2">
        <v>44819</v>
      </c>
      <c r="H3088" s="2" t="s">
        <v>3631</v>
      </c>
      <c r="I3088" s="2" t="str">
        <f t="shared" si="48"/>
        <v>Failed</v>
      </c>
      <c r="J3088" s="2" t="str">
        <f>TEXT(WORKSHEET[[#This Row],[Offloading Date]], "mmm")</f>
        <v>NULL</v>
      </c>
      <c r="K3088" s="2" t="str">
        <f>IF(OR(WORKSHEET[[#This Row],[Year]]="", ISBLANK(WORKSHEET[[#This Row],[Year]]), WORKSHEET[[#This Row],[Year]]="null"), "Exclude", "Include")</f>
        <v>Exclude</v>
      </c>
      <c r="L3088" t="s">
        <v>3624</v>
      </c>
      <c r="M3088" t="s">
        <v>3624</v>
      </c>
      <c r="N3088" t="s">
        <v>13</v>
      </c>
      <c r="O3088">
        <v>30</v>
      </c>
      <c r="P3088">
        <v>600</v>
      </c>
      <c r="Q3088" t="s">
        <v>14</v>
      </c>
      <c r="R3088">
        <f>P3088 * _xll.XLOOKUP(Q3088,CALCULATION!$A$15:$A$17, CALCULATION!$B$15:$B$17 )</f>
        <v>600</v>
      </c>
      <c r="S3088" s="5">
        <f>O3088*P3088*_xll.XLOOKUP(Q3088,CALCULATION!$A$15:$A$17, CALCULATION!$B$15:$B$17)</f>
        <v>18000</v>
      </c>
      <c r="T3088">
        <v>300</v>
      </c>
      <c r="U3088" t="s">
        <v>14</v>
      </c>
      <c r="V3088">
        <f>T3088 * _xll.XLOOKUP(U3088,CALCULATION!$A$15:$A$17, CALCULATION!$B$15:$B$17 )</f>
        <v>300</v>
      </c>
      <c r="W3088" s="5">
        <f>O3088*T3088*_xll.XLOOKUP(U3088,CALCULATION!$A$15:$A$17, CALCULATION!$B$15:$B$17)</f>
        <v>9000</v>
      </c>
      <c r="X3088" s="5">
        <f>WORKSHEET[[#This Row],[Clients Total Cost]] / WORKSHEET[[#This Row],[Clients Rate per T2 (USD)]]</f>
        <v>30</v>
      </c>
      <c r="Y3088" s="5">
        <f>WORKSHEET[[#This Row],[Clients Rate per T2 (USD)]] - WORKSHEET[[#This Row],[Supplier Rate Per t2 (USD)]]</f>
        <v>300</v>
      </c>
      <c r="Z3088" s="5">
        <f>WORKSHEET[[#This Row],[Profit Per T]] * WORKSHEET[[#This Row],[Weight]]</f>
        <v>9000</v>
      </c>
      <c r="AA3088">
        <v>0</v>
      </c>
      <c r="AB3088" s="1">
        <v>0</v>
      </c>
      <c r="AC3088" s="1">
        <v>0</v>
      </c>
      <c r="AD3088">
        <v>0</v>
      </c>
      <c r="AE3088" s="1">
        <f>WORKSHEET[[#This Row],[Delay at toll gate in days]] +WORKSHEET[[#This Row],[Delay at workshop in days]] +WORKSHEET[[#This Row],[Delay at border in days]]</f>
        <v>0</v>
      </c>
    </row>
    <row r="3089" spans="1:31" x14ac:dyDescent="0.35">
      <c r="A3089" t="s">
        <v>3110</v>
      </c>
      <c r="B3089" t="s">
        <v>10</v>
      </c>
      <c r="C3089" t="s">
        <v>68</v>
      </c>
      <c r="D3089" t="s">
        <v>3615</v>
      </c>
      <c r="E3089" t="s">
        <v>3618</v>
      </c>
      <c r="F3089" t="str">
        <f>WORKSHEET[[#This Row],[Depart From]]&amp;"-"&amp;WORKSHEET[[#This Row],[Arrive To]]</f>
        <v>Mombasa-Tripoli</v>
      </c>
      <c r="G3089" s="2">
        <v>44817</v>
      </c>
      <c r="H3089" s="2" t="s">
        <v>3631</v>
      </c>
      <c r="I3089" s="2" t="str">
        <f t="shared" si="48"/>
        <v>Failed</v>
      </c>
      <c r="J3089" s="2" t="str">
        <f>TEXT(WORKSHEET[[#This Row],[Offloading Date]], "mmm")</f>
        <v>NULL</v>
      </c>
      <c r="K3089" s="2" t="str">
        <f>IF(OR(WORKSHEET[[#This Row],[Year]]="", ISBLANK(WORKSHEET[[#This Row],[Year]]), WORKSHEET[[#This Row],[Year]]="null"), "Exclude", "Include")</f>
        <v>Exclude</v>
      </c>
      <c r="L3089" t="s">
        <v>3624</v>
      </c>
      <c r="M3089" t="s">
        <v>3624</v>
      </c>
      <c r="N3089" t="s">
        <v>13</v>
      </c>
      <c r="O3089">
        <v>17.199000000000002</v>
      </c>
      <c r="P3089">
        <v>600</v>
      </c>
      <c r="Q3089" t="s">
        <v>14</v>
      </c>
      <c r="R3089">
        <f>P3089 * _xll.XLOOKUP(Q3089,CALCULATION!$A$15:$A$17, CALCULATION!$B$15:$B$17 )</f>
        <v>600</v>
      </c>
      <c r="S3089" s="5">
        <f>O3089*P3089*_xll.XLOOKUP(Q3089,CALCULATION!$A$15:$A$17, CALCULATION!$B$15:$B$17)</f>
        <v>10319.400000000001</v>
      </c>
      <c r="T3089">
        <v>300</v>
      </c>
      <c r="U3089" t="s">
        <v>14</v>
      </c>
      <c r="V3089">
        <f>T3089 * _xll.XLOOKUP(U3089,CALCULATION!$A$15:$A$17, CALCULATION!$B$15:$B$17 )</f>
        <v>300</v>
      </c>
      <c r="W3089" s="5">
        <f>O3089*T3089*_xll.XLOOKUP(U3089,CALCULATION!$A$15:$A$17, CALCULATION!$B$15:$B$17)</f>
        <v>5159.7000000000007</v>
      </c>
      <c r="X3089" s="5">
        <f>WORKSHEET[[#This Row],[Clients Total Cost]] / WORKSHEET[[#This Row],[Clients Rate per T2 (USD)]]</f>
        <v>17.199000000000002</v>
      </c>
      <c r="Y3089" s="5">
        <f>WORKSHEET[[#This Row],[Clients Rate per T2 (USD)]] - WORKSHEET[[#This Row],[Supplier Rate Per t2 (USD)]]</f>
        <v>300</v>
      </c>
      <c r="Z3089" s="5">
        <f>WORKSHEET[[#This Row],[Profit Per T]] * WORKSHEET[[#This Row],[Weight]]</f>
        <v>5159.7000000000007</v>
      </c>
      <c r="AA3089">
        <v>0</v>
      </c>
      <c r="AB3089" s="1">
        <v>0</v>
      </c>
      <c r="AC3089" s="1">
        <v>0</v>
      </c>
      <c r="AD3089">
        <v>0</v>
      </c>
      <c r="AE3089" s="1">
        <f>WORKSHEET[[#This Row],[Delay at toll gate in days]] +WORKSHEET[[#This Row],[Delay at workshop in days]] +WORKSHEET[[#This Row],[Delay at border in days]]</f>
        <v>0</v>
      </c>
    </row>
    <row r="3090" spans="1:31" x14ac:dyDescent="0.35">
      <c r="A3090" t="s">
        <v>3111</v>
      </c>
      <c r="B3090" t="s">
        <v>10</v>
      </c>
      <c r="C3090" t="s">
        <v>68</v>
      </c>
      <c r="D3090" t="s">
        <v>3620</v>
      </c>
      <c r="E3090" t="s">
        <v>3612</v>
      </c>
      <c r="F3090" t="str">
        <f>WORKSHEET[[#This Row],[Depart From]]&amp;"-"&amp;WORKSHEET[[#This Row],[Arrive To]]</f>
        <v>Zanzibar-Victoria</v>
      </c>
      <c r="G3090" s="2">
        <v>44817</v>
      </c>
      <c r="H3090" s="2" t="s">
        <v>3631</v>
      </c>
      <c r="I3090" s="2" t="str">
        <f t="shared" si="48"/>
        <v>Failed</v>
      </c>
      <c r="J3090" s="2" t="str">
        <f>TEXT(WORKSHEET[[#This Row],[Offloading Date]], "mmm")</f>
        <v>NULL</v>
      </c>
      <c r="K3090" s="2" t="str">
        <f>IF(OR(WORKSHEET[[#This Row],[Year]]="", ISBLANK(WORKSHEET[[#This Row],[Year]]), WORKSHEET[[#This Row],[Year]]="null"), "Exclude", "Include")</f>
        <v>Exclude</v>
      </c>
      <c r="L3090" t="s">
        <v>3624</v>
      </c>
      <c r="M3090" t="s">
        <v>3624</v>
      </c>
      <c r="N3090" t="s">
        <v>13</v>
      </c>
      <c r="O3090">
        <v>7.4459999999999997</v>
      </c>
      <c r="P3090">
        <v>600</v>
      </c>
      <c r="Q3090" t="s">
        <v>14</v>
      </c>
      <c r="R3090">
        <f>P3090 * _xll.XLOOKUP(Q3090,CALCULATION!$A$15:$A$17, CALCULATION!$B$15:$B$17 )</f>
        <v>600</v>
      </c>
      <c r="S3090" s="5">
        <f>O3090*P3090*_xll.XLOOKUP(Q3090,CALCULATION!$A$15:$A$17, CALCULATION!$B$15:$B$17)</f>
        <v>4467.5999999999995</v>
      </c>
      <c r="T3090">
        <v>300</v>
      </c>
      <c r="U3090" t="s">
        <v>14</v>
      </c>
      <c r="V3090">
        <f>T3090 * _xll.XLOOKUP(U3090,CALCULATION!$A$15:$A$17, CALCULATION!$B$15:$B$17 )</f>
        <v>300</v>
      </c>
      <c r="W3090" s="5">
        <f>O3090*T3090*_xll.XLOOKUP(U3090,CALCULATION!$A$15:$A$17, CALCULATION!$B$15:$B$17)</f>
        <v>2233.7999999999997</v>
      </c>
      <c r="X3090" s="5">
        <f>WORKSHEET[[#This Row],[Clients Total Cost]] / WORKSHEET[[#This Row],[Clients Rate per T2 (USD)]]</f>
        <v>7.4459999999999988</v>
      </c>
      <c r="Y3090" s="5">
        <f>WORKSHEET[[#This Row],[Clients Rate per T2 (USD)]] - WORKSHEET[[#This Row],[Supplier Rate Per t2 (USD)]]</f>
        <v>300</v>
      </c>
      <c r="Z3090" s="5">
        <f>WORKSHEET[[#This Row],[Profit Per T]] * WORKSHEET[[#This Row],[Weight]]</f>
        <v>2233.7999999999997</v>
      </c>
      <c r="AA3090">
        <v>0</v>
      </c>
      <c r="AB3090" s="1">
        <v>0</v>
      </c>
      <c r="AC3090" s="1">
        <v>0</v>
      </c>
      <c r="AD3090">
        <v>0</v>
      </c>
      <c r="AE3090" s="1">
        <f>WORKSHEET[[#This Row],[Delay at toll gate in days]] +WORKSHEET[[#This Row],[Delay at workshop in days]] +WORKSHEET[[#This Row],[Delay at border in days]]</f>
        <v>0</v>
      </c>
    </row>
    <row r="3091" spans="1:31" x14ac:dyDescent="0.35">
      <c r="A3091" t="s">
        <v>3112</v>
      </c>
      <c r="B3091" t="s">
        <v>10</v>
      </c>
      <c r="C3091" t="s">
        <v>68</v>
      </c>
      <c r="D3091" t="s">
        <v>3616</v>
      </c>
      <c r="E3091" t="s">
        <v>3612</v>
      </c>
      <c r="F3091" t="str">
        <f>WORKSHEET[[#This Row],[Depart From]]&amp;"-"&amp;WORKSHEET[[#This Row],[Arrive To]]</f>
        <v>Marrakech-Victoria</v>
      </c>
      <c r="G3091" s="2">
        <v>44819</v>
      </c>
      <c r="H3091" s="2" t="s">
        <v>3631</v>
      </c>
      <c r="I3091" s="2" t="str">
        <f t="shared" si="48"/>
        <v>Failed</v>
      </c>
      <c r="J3091" s="2" t="str">
        <f>TEXT(WORKSHEET[[#This Row],[Offloading Date]], "mmm")</f>
        <v>NULL</v>
      </c>
      <c r="K3091" s="2" t="str">
        <f>IF(OR(WORKSHEET[[#This Row],[Year]]="", ISBLANK(WORKSHEET[[#This Row],[Year]]), WORKSHEET[[#This Row],[Year]]="null"), "Exclude", "Include")</f>
        <v>Exclude</v>
      </c>
      <c r="L3091" t="s">
        <v>3624</v>
      </c>
      <c r="M3091" t="s">
        <v>3624</v>
      </c>
      <c r="N3091" t="s">
        <v>13</v>
      </c>
      <c r="O3091">
        <v>30</v>
      </c>
      <c r="P3091">
        <v>600</v>
      </c>
      <c r="Q3091" t="s">
        <v>14</v>
      </c>
      <c r="R3091">
        <f>P3091 * _xll.XLOOKUP(Q3091,CALCULATION!$A$15:$A$17, CALCULATION!$B$15:$B$17 )</f>
        <v>600</v>
      </c>
      <c r="S3091" s="5">
        <f>O3091*P3091*_xll.XLOOKUP(Q3091,CALCULATION!$A$15:$A$17, CALCULATION!$B$15:$B$17)</f>
        <v>18000</v>
      </c>
      <c r="T3091">
        <v>300</v>
      </c>
      <c r="U3091" t="s">
        <v>14</v>
      </c>
      <c r="V3091">
        <f>T3091 * _xll.XLOOKUP(U3091,CALCULATION!$A$15:$A$17, CALCULATION!$B$15:$B$17 )</f>
        <v>300</v>
      </c>
      <c r="W3091" s="5">
        <f>O3091*T3091*_xll.XLOOKUP(U3091,CALCULATION!$A$15:$A$17, CALCULATION!$B$15:$B$17)</f>
        <v>9000</v>
      </c>
      <c r="X3091" s="5">
        <f>WORKSHEET[[#This Row],[Clients Total Cost]] / WORKSHEET[[#This Row],[Clients Rate per T2 (USD)]]</f>
        <v>30</v>
      </c>
      <c r="Y3091" s="5">
        <f>WORKSHEET[[#This Row],[Clients Rate per T2 (USD)]] - WORKSHEET[[#This Row],[Supplier Rate Per t2 (USD)]]</f>
        <v>300</v>
      </c>
      <c r="Z3091" s="5">
        <f>WORKSHEET[[#This Row],[Profit Per T]] * WORKSHEET[[#This Row],[Weight]]</f>
        <v>9000</v>
      </c>
      <c r="AA3091">
        <v>0</v>
      </c>
      <c r="AB3091" s="1">
        <v>0</v>
      </c>
      <c r="AC3091" s="1">
        <v>0</v>
      </c>
      <c r="AD3091">
        <v>0</v>
      </c>
      <c r="AE3091" s="1">
        <f>WORKSHEET[[#This Row],[Delay at toll gate in days]] +WORKSHEET[[#This Row],[Delay at workshop in days]] +WORKSHEET[[#This Row],[Delay at border in days]]</f>
        <v>0</v>
      </c>
    </row>
    <row r="3092" spans="1:31" x14ac:dyDescent="0.35">
      <c r="A3092" t="s">
        <v>3113</v>
      </c>
      <c r="B3092" t="s">
        <v>10</v>
      </c>
      <c r="C3092" t="s">
        <v>68</v>
      </c>
      <c r="D3092" t="s">
        <v>3615</v>
      </c>
      <c r="E3092" t="s">
        <v>3614</v>
      </c>
      <c r="F3092" t="str">
        <f>WORKSHEET[[#This Row],[Depart From]]&amp;"-"&amp;WORKSHEET[[#This Row],[Arrive To]]</f>
        <v>Mombasa-Alger</v>
      </c>
      <c r="G3092" s="2">
        <v>44817</v>
      </c>
      <c r="H3092" s="2" t="s">
        <v>3631</v>
      </c>
      <c r="I3092" s="2" t="str">
        <f t="shared" si="48"/>
        <v>Failed</v>
      </c>
      <c r="J3092" s="2" t="str">
        <f>TEXT(WORKSHEET[[#This Row],[Offloading Date]], "mmm")</f>
        <v>NULL</v>
      </c>
      <c r="K3092" s="2" t="str">
        <f>IF(OR(WORKSHEET[[#This Row],[Year]]="", ISBLANK(WORKSHEET[[#This Row],[Year]]), WORKSHEET[[#This Row],[Year]]="null"), "Exclude", "Include")</f>
        <v>Exclude</v>
      </c>
      <c r="L3092" t="s">
        <v>3624</v>
      </c>
      <c r="M3092" t="s">
        <v>3624</v>
      </c>
      <c r="N3092" t="s">
        <v>13</v>
      </c>
      <c r="O3092">
        <v>15.484</v>
      </c>
      <c r="P3092">
        <v>600</v>
      </c>
      <c r="Q3092" t="s">
        <v>14</v>
      </c>
      <c r="R3092">
        <f>P3092 * _xll.XLOOKUP(Q3092,CALCULATION!$A$15:$A$17, CALCULATION!$B$15:$B$17 )</f>
        <v>600</v>
      </c>
      <c r="S3092" s="5">
        <f>O3092*P3092*_xll.XLOOKUP(Q3092,CALCULATION!$A$15:$A$17, CALCULATION!$B$15:$B$17)</f>
        <v>9290.4</v>
      </c>
      <c r="T3092">
        <v>300</v>
      </c>
      <c r="U3092" t="s">
        <v>14</v>
      </c>
      <c r="V3092">
        <f>T3092 * _xll.XLOOKUP(U3092,CALCULATION!$A$15:$A$17, CALCULATION!$B$15:$B$17 )</f>
        <v>300</v>
      </c>
      <c r="W3092" s="5">
        <f>O3092*T3092*_xll.XLOOKUP(U3092,CALCULATION!$A$15:$A$17, CALCULATION!$B$15:$B$17)</f>
        <v>4645.2</v>
      </c>
      <c r="X3092" s="5">
        <f>WORKSHEET[[#This Row],[Clients Total Cost]] / WORKSHEET[[#This Row],[Clients Rate per T2 (USD)]]</f>
        <v>15.484</v>
      </c>
      <c r="Y3092" s="5">
        <f>WORKSHEET[[#This Row],[Clients Rate per T2 (USD)]] - WORKSHEET[[#This Row],[Supplier Rate Per t2 (USD)]]</f>
        <v>300</v>
      </c>
      <c r="Z3092" s="5">
        <f>WORKSHEET[[#This Row],[Profit Per T]] * WORKSHEET[[#This Row],[Weight]]</f>
        <v>4645.2</v>
      </c>
      <c r="AA3092">
        <v>0</v>
      </c>
      <c r="AB3092" s="1">
        <v>0</v>
      </c>
      <c r="AC3092" s="1">
        <v>0</v>
      </c>
      <c r="AD3092">
        <v>0</v>
      </c>
      <c r="AE3092" s="1">
        <f>WORKSHEET[[#This Row],[Delay at toll gate in days]] +WORKSHEET[[#This Row],[Delay at workshop in days]] +WORKSHEET[[#This Row],[Delay at border in days]]</f>
        <v>0</v>
      </c>
    </row>
    <row r="3093" spans="1:31" x14ac:dyDescent="0.35">
      <c r="A3093" t="s">
        <v>3114</v>
      </c>
      <c r="B3093" t="s">
        <v>10</v>
      </c>
      <c r="C3093" t="s">
        <v>68</v>
      </c>
      <c r="D3093" t="s">
        <v>3615</v>
      </c>
      <c r="E3093" t="s">
        <v>3612</v>
      </c>
      <c r="F3093" t="str">
        <f>WORKSHEET[[#This Row],[Depart From]]&amp;"-"&amp;WORKSHEET[[#This Row],[Arrive To]]</f>
        <v>Mombasa-Victoria</v>
      </c>
      <c r="G3093" s="2">
        <v>44819</v>
      </c>
      <c r="H3093" s="2" t="s">
        <v>3631</v>
      </c>
      <c r="I3093" s="2" t="str">
        <f t="shared" si="48"/>
        <v>Failed</v>
      </c>
      <c r="J3093" s="2" t="str">
        <f>TEXT(WORKSHEET[[#This Row],[Offloading Date]], "mmm")</f>
        <v>NULL</v>
      </c>
      <c r="K3093" s="2" t="str">
        <f>IF(OR(WORKSHEET[[#This Row],[Year]]="", ISBLANK(WORKSHEET[[#This Row],[Year]]), WORKSHEET[[#This Row],[Year]]="null"), "Exclude", "Include")</f>
        <v>Exclude</v>
      </c>
      <c r="L3093" t="s">
        <v>3624</v>
      </c>
      <c r="M3093" t="s">
        <v>3624</v>
      </c>
      <c r="N3093" t="s">
        <v>13</v>
      </c>
      <c r="O3093">
        <v>30</v>
      </c>
      <c r="P3093">
        <v>600</v>
      </c>
      <c r="Q3093" t="s">
        <v>14</v>
      </c>
      <c r="R3093">
        <f>P3093 * _xll.XLOOKUP(Q3093,CALCULATION!$A$15:$A$17, CALCULATION!$B$15:$B$17 )</f>
        <v>600</v>
      </c>
      <c r="S3093" s="5">
        <f>O3093*P3093*_xll.XLOOKUP(Q3093,CALCULATION!$A$15:$A$17, CALCULATION!$B$15:$B$17)</f>
        <v>18000</v>
      </c>
      <c r="T3093">
        <v>300</v>
      </c>
      <c r="U3093" t="s">
        <v>14</v>
      </c>
      <c r="V3093">
        <f>T3093 * _xll.XLOOKUP(U3093,CALCULATION!$A$15:$A$17, CALCULATION!$B$15:$B$17 )</f>
        <v>300</v>
      </c>
      <c r="W3093" s="5">
        <f>O3093*T3093*_xll.XLOOKUP(U3093,CALCULATION!$A$15:$A$17, CALCULATION!$B$15:$B$17)</f>
        <v>9000</v>
      </c>
      <c r="X3093" s="5">
        <f>WORKSHEET[[#This Row],[Clients Total Cost]] / WORKSHEET[[#This Row],[Clients Rate per T2 (USD)]]</f>
        <v>30</v>
      </c>
      <c r="Y3093" s="5">
        <f>WORKSHEET[[#This Row],[Clients Rate per T2 (USD)]] - WORKSHEET[[#This Row],[Supplier Rate Per t2 (USD)]]</f>
        <v>300</v>
      </c>
      <c r="Z3093" s="5">
        <f>WORKSHEET[[#This Row],[Profit Per T]] * WORKSHEET[[#This Row],[Weight]]</f>
        <v>9000</v>
      </c>
      <c r="AA3093">
        <v>0</v>
      </c>
      <c r="AB3093" s="1">
        <v>0</v>
      </c>
      <c r="AC3093" s="1">
        <v>0</v>
      </c>
      <c r="AD3093">
        <v>0</v>
      </c>
      <c r="AE3093" s="1">
        <f>WORKSHEET[[#This Row],[Delay at toll gate in days]] +WORKSHEET[[#This Row],[Delay at workshop in days]] +WORKSHEET[[#This Row],[Delay at border in days]]</f>
        <v>0</v>
      </c>
    </row>
    <row r="3094" spans="1:31" x14ac:dyDescent="0.35">
      <c r="A3094" t="s">
        <v>3115</v>
      </c>
      <c r="B3094" t="s">
        <v>10</v>
      </c>
      <c r="C3094" t="s">
        <v>68</v>
      </c>
      <c r="D3094" t="s">
        <v>3620</v>
      </c>
      <c r="E3094" t="s">
        <v>3617</v>
      </c>
      <c r="F3094" t="str">
        <f>WORKSHEET[[#This Row],[Depart From]]&amp;"-"&amp;WORKSHEET[[#This Row],[Arrive To]]</f>
        <v>Zanzibar-Lagos</v>
      </c>
      <c r="G3094" s="2">
        <v>44809</v>
      </c>
      <c r="H3094" s="2" t="s">
        <v>3631</v>
      </c>
      <c r="I3094" s="2" t="str">
        <f t="shared" si="48"/>
        <v>Failed</v>
      </c>
      <c r="J3094" s="2" t="str">
        <f>TEXT(WORKSHEET[[#This Row],[Offloading Date]], "mmm")</f>
        <v>NULL</v>
      </c>
      <c r="K3094" s="2" t="str">
        <f>IF(OR(WORKSHEET[[#This Row],[Year]]="", ISBLANK(WORKSHEET[[#This Row],[Year]]), WORKSHEET[[#This Row],[Year]]="null"), "Exclude", "Include")</f>
        <v>Exclude</v>
      </c>
      <c r="L3094" t="s">
        <v>3624</v>
      </c>
      <c r="M3094" t="s">
        <v>3624</v>
      </c>
      <c r="N3094" t="s">
        <v>13</v>
      </c>
      <c r="O3094">
        <v>17.03</v>
      </c>
      <c r="P3094">
        <v>600</v>
      </c>
      <c r="Q3094" t="s">
        <v>14</v>
      </c>
      <c r="R3094">
        <f>P3094 * _xll.XLOOKUP(Q3094,CALCULATION!$A$15:$A$17, CALCULATION!$B$15:$B$17 )</f>
        <v>600</v>
      </c>
      <c r="S3094" s="5">
        <f>O3094*P3094*_xll.XLOOKUP(Q3094,CALCULATION!$A$15:$A$17, CALCULATION!$B$15:$B$17)</f>
        <v>10218</v>
      </c>
      <c r="T3094">
        <v>300</v>
      </c>
      <c r="U3094" t="s">
        <v>14</v>
      </c>
      <c r="V3094">
        <f>T3094 * _xll.XLOOKUP(U3094,CALCULATION!$A$15:$A$17, CALCULATION!$B$15:$B$17 )</f>
        <v>300</v>
      </c>
      <c r="W3094" s="5">
        <f>O3094*T3094*_xll.XLOOKUP(U3094,CALCULATION!$A$15:$A$17, CALCULATION!$B$15:$B$17)</f>
        <v>5109</v>
      </c>
      <c r="X3094" s="5">
        <f>WORKSHEET[[#This Row],[Clients Total Cost]] / WORKSHEET[[#This Row],[Clients Rate per T2 (USD)]]</f>
        <v>17.03</v>
      </c>
      <c r="Y3094" s="5">
        <f>WORKSHEET[[#This Row],[Clients Rate per T2 (USD)]] - WORKSHEET[[#This Row],[Supplier Rate Per t2 (USD)]]</f>
        <v>300</v>
      </c>
      <c r="Z3094" s="5">
        <f>WORKSHEET[[#This Row],[Profit Per T]] * WORKSHEET[[#This Row],[Weight]]</f>
        <v>5109</v>
      </c>
      <c r="AA3094">
        <v>0</v>
      </c>
      <c r="AB3094" s="1">
        <v>0</v>
      </c>
      <c r="AC3094" s="1">
        <v>0</v>
      </c>
      <c r="AD3094">
        <v>0</v>
      </c>
      <c r="AE3094" s="1">
        <f>WORKSHEET[[#This Row],[Delay at toll gate in days]] +WORKSHEET[[#This Row],[Delay at workshop in days]] +WORKSHEET[[#This Row],[Delay at border in days]]</f>
        <v>0</v>
      </c>
    </row>
    <row r="3095" spans="1:31" x14ac:dyDescent="0.35">
      <c r="A3095" t="s">
        <v>3116</v>
      </c>
      <c r="B3095" t="s">
        <v>10</v>
      </c>
      <c r="C3095" t="s">
        <v>68</v>
      </c>
      <c r="D3095" t="s">
        <v>3615</v>
      </c>
      <c r="E3095" t="s">
        <v>3613</v>
      </c>
      <c r="F3095" t="str">
        <f>WORKSHEET[[#This Row],[Depart From]]&amp;"-"&amp;WORKSHEET[[#This Row],[Arrive To]]</f>
        <v>Mombasa-Sanaa</v>
      </c>
      <c r="G3095" s="2">
        <v>44809</v>
      </c>
      <c r="H3095" s="2" t="s">
        <v>3631</v>
      </c>
      <c r="I3095" s="2" t="str">
        <f t="shared" si="48"/>
        <v>Failed</v>
      </c>
      <c r="J3095" s="2" t="str">
        <f>TEXT(WORKSHEET[[#This Row],[Offloading Date]], "mmm")</f>
        <v>NULL</v>
      </c>
      <c r="K3095" s="2" t="str">
        <f>IF(OR(WORKSHEET[[#This Row],[Year]]="", ISBLANK(WORKSHEET[[#This Row],[Year]]), WORKSHEET[[#This Row],[Year]]="null"), "Exclude", "Include")</f>
        <v>Exclude</v>
      </c>
      <c r="L3095" t="s">
        <v>3624</v>
      </c>
      <c r="M3095" t="s">
        <v>3624</v>
      </c>
      <c r="N3095" t="s">
        <v>13</v>
      </c>
      <c r="O3095">
        <v>27.053999999999998</v>
      </c>
      <c r="P3095">
        <v>600</v>
      </c>
      <c r="Q3095" t="s">
        <v>14</v>
      </c>
      <c r="R3095">
        <f>P3095 * _xll.XLOOKUP(Q3095,CALCULATION!$A$15:$A$17, CALCULATION!$B$15:$B$17 )</f>
        <v>600</v>
      </c>
      <c r="S3095" s="5">
        <f>O3095*P3095*_xll.XLOOKUP(Q3095,CALCULATION!$A$15:$A$17, CALCULATION!$B$15:$B$17)</f>
        <v>16232.4</v>
      </c>
      <c r="T3095">
        <v>300</v>
      </c>
      <c r="U3095" t="s">
        <v>14</v>
      </c>
      <c r="V3095">
        <f>T3095 * _xll.XLOOKUP(U3095,CALCULATION!$A$15:$A$17, CALCULATION!$B$15:$B$17 )</f>
        <v>300</v>
      </c>
      <c r="W3095" s="5">
        <f>O3095*T3095*_xll.XLOOKUP(U3095,CALCULATION!$A$15:$A$17, CALCULATION!$B$15:$B$17)</f>
        <v>8116.2</v>
      </c>
      <c r="X3095" s="5">
        <f>WORKSHEET[[#This Row],[Clients Total Cost]] / WORKSHEET[[#This Row],[Clients Rate per T2 (USD)]]</f>
        <v>27.053999999999998</v>
      </c>
      <c r="Y3095" s="5">
        <f>WORKSHEET[[#This Row],[Clients Rate per T2 (USD)]] - WORKSHEET[[#This Row],[Supplier Rate Per t2 (USD)]]</f>
        <v>300</v>
      </c>
      <c r="Z3095" s="5">
        <f>WORKSHEET[[#This Row],[Profit Per T]] * WORKSHEET[[#This Row],[Weight]]</f>
        <v>8116.2</v>
      </c>
      <c r="AA3095">
        <v>0</v>
      </c>
      <c r="AB3095" s="1">
        <v>0</v>
      </c>
      <c r="AC3095" s="1">
        <v>0</v>
      </c>
      <c r="AD3095">
        <v>0</v>
      </c>
      <c r="AE3095" s="1">
        <f>WORKSHEET[[#This Row],[Delay at toll gate in days]] +WORKSHEET[[#This Row],[Delay at workshop in days]] +WORKSHEET[[#This Row],[Delay at border in days]]</f>
        <v>0</v>
      </c>
    </row>
    <row r="3096" spans="1:31" x14ac:dyDescent="0.35">
      <c r="A3096" t="s">
        <v>3117</v>
      </c>
      <c r="B3096" t="s">
        <v>10</v>
      </c>
      <c r="C3096" t="s">
        <v>68</v>
      </c>
      <c r="D3096" t="s">
        <v>3620</v>
      </c>
      <c r="E3096" t="s">
        <v>3617</v>
      </c>
      <c r="F3096" t="str">
        <f>WORKSHEET[[#This Row],[Depart From]]&amp;"-"&amp;WORKSHEET[[#This Row],[Arrive To]]</f>
        <v>Zanzibar-Lagos</v>
      </c>
      <c r="G3096" s="2">
        <v>44809</v>
      </c>
      <c r="H3096" s="2" t="s">
        <v>3631</v>
      </c>
      <c r="I3096" s="2" t="str">
        <f t="shared" si="48"/>
        <v>Failed</v>
      </c>
      <c r="J3096" s="2" t="str">
        <f>TEXT(WORKSHEET[[#This Row],[Offloading Date]], "mmm")</f>
        <v>NULL</v>
      </c>
      <c r="K3096" s="2" t="str">
        <f>IF(OR(WORKSHEET[[#This Row],[Year]]="", ISBLANK(WORKSHEET[[#This Row],[Year]]), WORKSHEET[[#This Row],[Year]]="null"), "Exclude", "Include")</f>
        <v>Exclude</v>
      </c>
      <c r="L3096" t="s">
        <v>3624</v>
      </c>
      <c r="M3096" t="s">
        <v>3624</v>
      </c>
      <c r="N3096" t="s">
        <v>13</v>
      </c>
      <c r="O3096">
        <v>17.05</v>
      </c>
      <c r="P3096">
        <v>600</v>
      </c>
      <c r="Q3096" t="s">
        <v>14</v>
      </c>
      <c r="R3096">
        <f>P3096 * _xll.XLOOKUP(Q3096,CALCULATION!$A$15:$A$17, CALCULATION!$B$15:$B$17 )</f>
        <v>600</v>
      </c>
      <c r="S3096" s="5">
        <f>O3096*P3096*_xll.XLOOKUP(Q3096,CALCULATION!$A$15:$A$17, CALCULATION!$B$15:$B$17)</f>
        <v>10230</v>
      </c>
      <c r="T3096">
        <v>300</v>
      </c>
      <c r="U3096" t="s">
        <v>14</v>
      </c>
      <c r="V3096">
        <f>T3096 * _xll.XLOOKUP(U3096,CALCULATION!$A$15:$A$17, CALCULATION!$B$15:$B$17 )</f>
        <v>300</v>
      </c>
      <c r="W3096" s="5">
        <f>O3096*T3096*_xll.XLOOKUP(U3096,CALCULATION!$A$15:$A$17, CALCULATION!$B$15:$B$17)</f>
        <v>5115</v>
      </c>
      <c r="X3096" s="5">
        <f>WORKSHEET[[#This Row],[Clients Total Cost]] / WORKSHEET[[#This Row],[Clients Rate per T2 (USD)]]</f>
        <v>17.05</v>
      </c>
      <c r="Y3096" s="5">
        <f>WORKSHEET[[#This Row],[Clients Rate per T2 (USD)]] - WORKSHEET[[#This Row],[Supplier Rate Per t2 (USD)]]</f>
        <v>300</v>
      </c>
      <c r="Z3096" s="5">
        <f>WORKSHEET[[#This Row],[Profit Per T]] * WORKSHEET[[#This Row],[Weight]]</f>
        <v>5115</v>
      </c>
      <c r="AA3096">
        <v>0</v>
      </c>
      <c r="AB3096" s="1">
        <v>0</v>
      </c>
      <c r="AC3096" s="1">
        <v>0</v>
      </c>
      <c r="AD3096">
        <v>0</v>
      </c>
      <c r="AE3096" s="1">
        <f>WORKSHEET[[#This Row],[Delay at toll gate in days]] +WORKSHEET[[#This Row],[Delay at workshop in days]] +WORKSHEET[[#This Row],[Delay at border in days]]</f>
        <v>0</v>
      </c>
    </row>
    <row r="3097" spans="1:31" x14ac:dyDescent="0.35">
      <c r="A3097" t="s">
        <v>3118</v>
      </c>
      <c r="B3097" t="s">
        <v>10</v>
      </c>
      <c r="C3097" t="s">
        <v>68</v>
      </c>
      <c r="D3097" t="s">
        <v>3616</v>
      </c>
      <c r="E3097" t="s">
        <v>3617</v>
      </c>
      <c r="F3097" t="str">
        <f>WORKSHEET[[#This Row],[Depart From]]&amp;"-"&amp;WORKSHEET[[#This Row],[Arrive To]]</f>
        <v>Marrakech-Lagos</v>
      </c>
      <c r="G3097" s="2">
        <v>44809</v>
      </c>
      <c r="H3097" s="2" t="s">
        <v>3631</v>
      </c>
      <c r="I3097" s="2" t="str">
        <f t="shared" si="48"/>
        <v>Failed</v>
      </c>
      <c r="J3097" s="2" t="str">
        <f>TEXT(WORKSHEET[[#This Row],[Offloading Date]], "mmm")</f>
        <v>NULL</v>
      </c>
      <c r="K3097" s="2" t="str">
        <f>IF(OR(WORKSHEET[[#This Row],[Year]]="", ISBLANK(WORKSHEET[[#This Row],[Year]]), WORKSHEET[[#This Row],[Year]]="null"), "Exclude", "Include")</f>
        <v>Exclude</v>
      </c>
      <c r="L3097" t="s">
        <v>3624</v>
      </c>
      <c r="M3097" t="s">
        <v>3624</v>
      </c>
      <c r="N3097" t="s">
        <v>13</v>
      </c>
      <c r="O3097">
        <v>23.594000000000001</v>
      </c>
      <c r="P3097">
        <v>600</v>
      </c>
      <c r="Q3097" t="s">
        <v>14</v>
      </c>
      <c r="R3097">
        <f>P3097 * _xll.XLOOKUP(Q3097,CALCULATION!$A$15:$A$17, CALCULATION!$B$15:$B$17 )</f>
        <v>600</v>
      </c>
      <c r="S3097" s="5">
        <f>O3097*P3097*_xll.XLOOKUP(Q3097,CALCULATION!$A$15:$A$17, CALCULATION!$B$15:$B$17)</f>
        <v>14156.400000000001</v>
      </c>
      <c r="T3097">
        <v>300</v>
      </c>
      <c r="U3097" t="s">
        <v>14</v>
      </c>
      <c r="V3097">
        <f>T3097 * _xll.XLOOKUP(U3097,CALCULATION!$A$15:$A$17, CALCULATION!$B$15:$B$17 )</f>
        <v>300</v>
      </c>
      <c r="W3097" s="5">
        <f>O3097*T3097*_xll.XLOOKUP(U3097,CALCULATION!$A$15:$A$17, CALCULATION!$B$15:$B$17)</f>
        <v>7078.2000000000007</v>
      </c>
      <c r="X3097" s="5">
        <f>WORKSHEET[[#This Row],[Clients Total Cost]] / WORKSHEET[[#This Row],[Clients Rate per T2 (USD)]]</f>
        <v>23.594000000000001</v>
      </c>
      <c r="Y3097" s="5">
        <f>WORKSHEET[[#This Row],[Clients Rate per T2 (USD)]] - WORKSHEET[[#This Row],[Supplier Rate Per t2 (USD)]]</f>
        <v>300</v>
      </c>
      <c r="Z3097" s="5">
        <f>WORKSHEET[[#This Row],[Profit Per T]] * WORKSHEET[[#This Row],[Weight]]</f>
        <v>7078.2000000000007</v>
      </c>
      <c r="AA3097">
        <v>0</v>
      </c>
      <c r="AB3097" s="1">
        <v>0</v>
      </c>
      <c r="AC3097" s="1">
        <v>0</v>
      </c>
      <c r="AD3097">
        <v>0</v>
      </c>
      <c r="AE3097" s="1">
        <f>WORKSHEET[[#This Row],[Delay at toll gate in days]] +WORKSHEET[[#This Row],[Delay at workshop in days]] +WORKSHEET[[#This Row],[Delay at border in days]]</f>
        <v>0</v>
      </c>
    </row>
    <row r="3098" spans="1:31" x14ac:dyDescent="0.35">
      <c r="A3098" t="s">
        <v>3119</v>
      </c>
      <c r="B3098" t="s">
        <v>10</v>
      </c>
      <c r="C3098" t="s">
        <v>68</v>
      </c>
      <c r="D3098" t="s">
        <v>3616</v>
      </c>
      <c r="E3098" t="s">
        <v>3612</v>
      </c>
      <c r="F3098" t="str">
        <f>WORKSHEET[[#This Row],[Depart From]]&amp;"-"&amp;WORKSHEET[[#This Row],[Arrive To]]</f>
        <v>Marrakech-Victoria</v>
      </c>
      <c r="G3098" s="2">
        <v>44809</v>
      </c>
      <c r="H3098" s="2" t="s">
        <v>3631</v>
      </c>
      <c r="I3098" s="2" t="str">
        <f t="shared" si="48"/>
        <v>Failed</v>
      </c>
      <c r="J3098" s="2" t="str">
        <f>TEXT(WORKSHEET[[#This Row],[Offloading Date]], "mmm")</f>
        <v>NULL</v>
      </c>
      <c r="K3098" s="2" t="str">
        <f>IF(OR(WORKSHEET[[#This Row],[Year]]="", ISBLANK(WORKSHEET[[#This Row],[Year]]), WORKSHEET[[#This Row],[Year]]="null"), "Exclude", "Include")</f>
        <v>Exclude</v>
      </c>
      <c r="L3098" t="s">
        <v>3624</v>
      </c>
      <c r="M3098" t="s">
        <v>3624</v>
      </c>
      <c r="N3098" t="s">
        <v>13</v>
      </c>
      <c r="O3098">
        <v>26.62</v>
      </c>
      <c r="P3098">
        <v>600</v>
      </c>
      <c r="Q3098" t="s">
        <v>14</v>
      </c>
      <c r="R3098">
        <f>P3098 * _xll.XLOOKUP(Q3098,CALCULATION!$A$15:$A$17, CALCULATION!$B$15:$B$17 )</f>
        <v>600</v>
      </c>
      <c r="S3098" s="5">
        <f>O3098*P3098*_xll.XLOOKUP(Q3098,CALCULATION!$A$15:$A$17, CALCULATION!$B$15:$B$17)</f>
        <v>15972</v>
      </c>
      <c r="T3098">
        <v>300</v>
      </c>
      <c r="U3098" t="s">
        <v>14</v>
      </c>
      <c r="V3098">
        <f>T3098 * _xll.XLOOKUP(U3098,CALCULATION!$A$15:$A$17, CALCULATION!$B$15:$B$17 )</f>
        <v>300</v>
      </c>
      <c r="W3098" s="5">
        <f>O3098*T3098*_xll.XLOOKUP(U3098,CALCULATION!$A$15:$A$17, CALCULATION!$B$15:$B$17)</f>
        <v>7986</v>
      </c>
      <c r="X3098" s="5">
        <f>WORKSHEET[[#This Row],[Clients Total Cost]] / WORKSHEET[[#This Row],[Clients Rate per T2 (USD)]]</f>
        <v>26.62</v>
      </c>
      <c r="Y3098" s="5">
        <f>WORKSHEET[[#This Row],[Clients Rate per T2 (USD)]] - WORKSHEET[[#This Row],[Supplier Rate Per t2 (USD)]]</f>
        <v>300</v>
      </c>
      <c r="Z3098" s="5">
        <f>WORKSHEET[[#This Row],[Profit Per T]] * WORKSHEET[[#This Row],[Weight]]</f>
        <v>7986</v>
      </c>
      <c r="AA3098">
        <v>0</v>
      </c>
      <c r="AB3098" s="1">
        <v>0</v>
      </c>
      <c r="AC3098" s="1">
        <v>0</v>
      </c>
      <c r="AD3098">
        <v>0</v>
      </c>
      <c r="AE3098" s="1">
        <f>WORKSHEET[[#This Row],[Delay at toll gate in days]] +WORKSHEET[[#This Row],[Delay at workshop in days]] +WORKSHEET[[#This Row],[Delay at border in days]]</f>
        <v>0</v>
      </c>
    </row>
    <row r="3099" spans="1:31" x14ac:dyDescent="0.35">
      <c r="A3099" t="s">
        <v>3120</v>
      </c>
      <c r="B3099" t="s">
        <v>10</v>
      </c>
      <c r="C3099" t="s">
        <v>68</v>
      </c>
      <c r="D3099" t="s">
        <v>3620</v>
      </c>
      <c r="E3099" t="s">
        <v>3618</v>
      </c>
      <c r="F3099" t="str">
        <f>WORKSHEET[[#This Row],[Depart From]]&amp;"-"&amp;WORKSHEET[[#This Row],[Arrive To]]</f>
        <v>Zanzibar-Tripoli</v>
      </c>
      <c r="G3099" s="2">
        <v>44692</v>
      </c>
      <c r="H3099" s="2">
        <v>44722</v>
      </c>
      <c r="I3099" s="2" t="str">
        <f t="shared" si="48"/>
        <v>Delivered</v>
      </c>
      <c r="J3099" s="2" t="str">
        <f>TEXT(WORKSHEET[[#This Row],[Offloading Date]], "mmm")</f>
        <v>Jun</v>
      </c>
      <c r="K3099" s="2" t="str">
        <f>IF(OR(WORKSHEET[[#This Row],[Year]]="", ISBLANK(WORKSHEET[[#This Row],[Year]]), WORKSHEET[[#This Row],[Year]]="null"), "Exclude", "Include")</f>
        <v>Include</v>
      </c>
      <c r="L3099" t="s">
        <v>16</v>
      </c>
      <c r="M3099" t="s">
        <v>12</v>
      </c>
      <c r="N3099" t="s">
        <v>13</v>
      </c>
      <c r="O3099">
        <v>34.067999999999998</v>
      </c>
      <c r="P3099">
        <v>600</v>
      </c>
      <c r="Q3099" t="s">
        <v>14</v>
      </c>
      <c r="R3099">
        <f>P3099 * _xll.XLOOKUP(Q3099,CALCULATION!$A$15:$A$17, CALCULATION!$B$15:$B$17 )</f>
        <v>600</v>
      </c>
      <c r="S3099" s="5">
        <f>O3099*P3099*_xll.XLOOKUP(Q3099,CALCULATION!$A$15:$A$17, CALCULATION!$B$15:$B$17)</f>
        <v>20440.8</v>
      </c>
      <c r="T3099">
        <v>300</v>
      </c>
      <c r="U3099" t="s">
        <v>14</v>
      </c>
      <c r="V3099">
        <f>T3099 * _xll.XLOOKUP(U3099,CALCULATION!$A$15:$A$17, CALCULATION!$B$15:$B$17 )</f>
        <v>300</v>
      </c>
      <c r="W3099" s="5">
        <f>O3099*T3099*_xll.XLOOKUP(U3099,CALCULATION!$A$15:$A$17, CALCULATION!$B$15:$B$17)</f>
        <v>10220.4</v>
      </c>
      <c r="X3099" s="5">
        <f>WORKSHEET[[#This Row],[Clients Total Cost]] / WORKSHEET[[#This Row],[Clients Rate per T2 (USD)]]</f>
        <v>34.067999999999998</v>
      </c>
      <c r="Y3099" s="5">
        <f>WORKSHEET[[#This Row],[Clients Rate per T2 (USD)]] - WORKSHEET[[#This Row],[Supplier Rate Per t2 (USD)]]</f>
        <v>300</v>
      </c>
      <c r="Z3099" s="5">
        <f>WORKSHEET[[#This Row],[Profit Per T]] * WORKSHEET[[#This Row],[Weight]]</f>
        <v>10220.4</v>
      </c>
      <c r="AA3099">
        <v>1</v>
      </c>
      <c r="AB3099" s="1">
        <v>4.5</v>
      </c>
      <c r="AC3099" s="1">
        <v>3</v>
      </c>
      <c r="AD3099" s="1">
        <v>3.75</v>
      </c>
      <c r="AE3099" s="1">
        <f>WORKSHEET[[#This Row],[Delay at toll gate in days]] +WORKSHEET[[#This Row],[Delay at workshop in days]] +WORKSHEET[[#This Row],[Delay at border in days]]</f>
        <v>11.25</v>
      </c>
    </row>
    <row r="3100" spans="1:31" x14ac:dyDescent="0.35">
      <c r="A3100" t="s">
        <v>3121</v>
      </c>
      <c r="B3100" t="s">
        <v>10</v>
      </c>
      <c r="C3100" t="s">
        <v>68</v>
      </c>
      <c r="D3100" t="s">
        <v>3615</v>
      </c>
      <c r="E3100" t="s">
        <v>3617</v>
      </c>
      <c r="F3100" t="str">
        <f>WORKSHEET[[#This Row],[Depart From]]&amp;"-"&amp;WORKSHEET[[#This Row],[Arrive To]]</f>
        <v>Mombasa-Lagos</v>
      </c>
      <c r="G3100" s="2">
        <v>44689</v>
      </c>
      <c r="H3100" s="2">
        <v>44731</v>
      </c>
      <c r="I3100" s="2" t="str">
        <f t="shared" si="48"/>
        <v>Delivered</v>
      </c>
      <c r="J3100" s="2" t="str">
        <f>TEXT(WORKSHEET[[#This Row],[Offloading Date]], "mmm")</f>
        <v>Jun</v>
      </c>
      <c r="K3100" s="2" t="str">
        <f>IF(OR(WORKSHEET[[#This Row],[Year]]="", ISBLANK(WORKSHEET[[#This Row],[Year]]), WORKSHEET[[#This Row],[Year]]="null"), "Exclude", "Include")</f>
        <v>Include</v>
      </c>
      <c r="L3100" t="s">
        <v>16</v>
      </c>
      <c r="M3100" t="s">
        <v>12</v>
      </c>
      <c r="N3100" t="s">
        <v>13</v>
      </c>
      <c r="O3100">
        <v>33.066000000000003</v>
      </c>
      <c r="P3100">
        <v>600</v>
      </c>
      <c r="Q3100" t="s">
        <v>14</v>
      </c>
      <c r="R3100">
        <f>P3100 * _xll.XLOOKUP(Q3100,CALCULATION!$A$15:$A$17, CALCULATION!$B$15:$B$17 )</f>
        <v>600</v>
      </c>
      <c r="S3100" s="5">
        <f>O3100*P3100*_xll.XLOOKUP(Q3100,CALCULATION!$A$15:$A$17, CALCULATION!$B$15:$B$17)</f>
        <v>19839.600000000002</v>
      </c>
      <c r="T3100">
        <v>300</v>
      </c>
      <c r="U3100" t="s">
        <v>14</v>
      </c>
      <c r="V3100">
        <f>T3100 * _xll.XLOOKUP(U3100,CALCULATION!$A$15:$A$17, CALCULATION!$B$15:$B$17 )</f>
        <v>300</v>
      </c>
      <c r="W3100" s="5">
        <f>O3100*T3100*_xll.XLOOKUP(U3100,CALCULATION!$A$15:$A$17, CALCULATION!$B$15:$B$17)</f>
        <v>9919.8000000000011</v>
      </c>
      <c r="X3100" s="5">
        <f>WORKSHEET[[#This Row],[Clients Total Cost]] / WORKSHEET[[#This Row],[Clients Rate per T2 (USD)]]</f>
        <v>33.066000000000003</v>
      </c>
      <c r="Y3100" s="5">
        <f>WORKSHEET[[#This Row],[Clients Rate per T2 (USD)]] - WORKSHEET[[#This Row],[Supplier Rate Per t2 (USD)]]</f>
        <v>300</v>
      </c>
      <c r="Z3100" s="5">
        <f>WORKSHEET[[#This Row],[Profit Per T]] * WORKSHEET[[#This Row],[Weight]]</f>
        <v>9919.8000000000011</v>
      </c>
      <c r="AA3100">
        <v>1</v>
      </c>
      <c r="AB3100" s="1">
        <v>6.3</v>
      </c>
      <c r="AC3100" s="1">
        <v>4.2</v>
      </c>
      <c r="AD3100" s="1">
        <v>5.25</v>
      </c>
      <c r="AE3100" s="1">
        <f>WORKSHEET[[#This Row],[Delay at toll gate in days]] +WORKSHEET[[#This Row],[Delay at workshop in days]] +WORKSHEET[[#This Row],[Delay at border in days]]</f>
        <v>15.75</v>
      </c>
    </row>
    <row r="3101" spans="1:31" x14ac:dyDescent="0.35">
      <c r="A3101" t="s">
        <v>3122</v>
      </c>
      <c r="B3101" t="s">
        <v>10</v>
      </c>
      <c r="C3101" t="s">
        <v>68</v>
      </c>
      <c r="D3101" t="s">
        <v>3620</v>
      </c>
      <c r="E3101" t="s">
        <v>3617</v>
      </c>
      <c r="F3101" t="str">
        <f>WORKSHEET[[#This Row],[Depart From]]&amp;"-"&amp;WORKSHEET[[#This Row],[Arrive To]]</f>
        <v>Zanzibar-Lagos</v>
      </c>
      <c r="G3101" s="2">
        <v>44692</v>
      </c>
      <c r="H3101" s="2">
        <v>44722</v>
      </c>
      <c r="I3101" s="2" t="str">
        <f t="shared" si="48"/>
        <v>Delivered</v>
      </c>
      <c r="J3101" s="2" t="str">
        <f>TEXT(WORKSHEET[[#This Row],[Offloading Date]], "mmm")</f>
        <v>Jun</v>
      </c>
      <c r="K3101" s="2" t="str">
        <f>IF(OR(WORKSHEET[[#This Row],[Year]]="", ISBLANK(WORKSHEET[[#This Row],[Year]]), WORKSHEET[[#This Row],[Year]]="null"), "Exclude", "Include")</f>
        <v>Include</v>
      </c>
      <c r="L3101" t="s">
        <v>16</v>
      </c>
      <c r="M3101" t="s">
        <v>12</v>
      </c>
      <c r="N3101" t="s">
        <v>13</v>
      </c>
      <c r="O3101">
        <v>34.067999999999998</v>
      </c>
      <c r="P3101">
        <v>600</v>
      </c>
      <c r="Q3101" t="s">
        <v>14</v>
      </c>
      <c r="R3101">
        <f>P3101 * _xll.XLOOKUP(Q3101,CALCULATION!$A$15:$A$17, CALCULATION!$B$15:$B$17 )</f>
        <v>600</v>
      </c>
      <c r="S3101" s="5">
        <f>O3101*P3101*_xll.XLOOKUP(Q3101,CALCULATION!$A$15:$A$17, CALCULATION!$B$15:$B$17)</f>
        <v>20440.8</v>
      </c>
      <c r="T3101">
        <v>300</v>
      </c>
      <c r="U3101" t="s">
        <v>14</v>
      </c>
      <c r="V3101">
        <f>T3101 * _xll.XLOOKUP(U3101,CALCULATION!$A$15:$A$17, CALCULATION!$B$15:$B$17 )</f>
        <v>300</v>
      </c>
      <c r="W3101" s="5">
        <f>O3101*T3101*_xll.XLOOKUP(U3101,CALCULATION!$A$15:$A$17, CALCULATION!$B$15:$B$17)</f>
        <v>10220.4</v>
      </c>
      <c r="X3101" s="5">
        <f>WORKSHEET[[#This Row],[Clients Total Cost]] / WORKSHEET[[#This Row],[Clients Rate per T2 (USD)]]</f>
        <v>34.067999999999998</v>
      </c>
      <c r="Y3101" s="5">
        <f>WORKSHEET[[#This Row],[Clients Rate per T2 (USD)]] - WORKSHEET[[#This Row],[Supplier Rate Per t2 (USD)]]</f>
        <v>300</v>
      </c>
      <c r="Z3101" s="5">
        <f>WORKSHEET[[#This Row],[Profit Per T]] * WORKSHEET[[#This Row],[Weight]]</f>
        <v>10220.4</v>
      </c>
      <c r="AA3101">
        <v>1</v>
      </c>
      <c r="AB3101" s="1">
        <v>4.5</v>
      </c>
      <c r="AC3101" s="1">
        <v>3</v>
      </c>
      <c r="AD3101" s="1">
        <v>3.75</v>
      </c>
      <c r="AE3101" s="1">
        <f>WORKSHEET[[#This Row],[Delay at toll gate in days]] +WORKSHEET[[#This Row],[Delay at workshop in days]] +WORKSHEET[[#This Row],[Delay at border in days]]</f>
        <v>11.25</v>
      </c>
    </row>
    <row r="3102" spans="1:31" x14ac:dyDescent="0.35">
      <c r="A3102" t="s">
        <v>3123</v>
      </c>
      <c r="B3102" t="s">
        <v>10</v>
      </c>
      <c r="C3102" t="s">
        <v>68</v>
      </c>
      <c r="D3102" t="s">
        <v>3619</v>
      </c>
      <c r="E3102" t="s">
        <v>3618</v>
      </c>
      <c r="F3102" t="str">
        <f>WORKSHEET[[#This Row],[Depart From]]&amp;"-"&amp;WORKSHEET[[#This Row],[Arrive To]]</f>
        <v>Addis Ababa-Tripoli</v>
      </c>
      <c r="G3102" s="2">
        <v>44691</v>
      </c>
      <c r="H3102" s="2">
        <v>44727</v>
      </c>
      <c r="I3102" s="2" t="str">
        <f t="shared" si="48"/>
        <v>Delivered</v>
      </c>
      <c r="J3102" s="2" t="str">
        <f>TEXT(WORKSHEET[[#This Row],[Offloading Date]], "mmm")</f>
        <v>Jun</v>
      </c>
      <c r="K3102" s="2" t="str">
        <f>IF(OR(WORKSHEET[[#This Row],[Year]]="", ISBLANK(WORKSHEET[[#This Row],[Year]]), WORKSHEET[[#This Row],[Year]]="null"), "Exclude", "Include")</f>
        <v>Include</v>
      </c>
      <c r="L3102" t="s">
        <v>16</v>
      </c>
      <c r="M3102" t="s">
        <v>12</v>
      </c>
      <c r="N3102" t="s">
        <v>13</v>
      </c>
      <c r="O3102">
        <v>33.066000000000003</v>
      </c>
      <c r="P3102">
        <v>600</v>
      </c>
      <c r="Q3102" t="s">
        <v>14</v>
      </c>
      <c r="R3102">
        <f>P3102 * _xll.XLOOKUP(Q3102,CALCULATION!$A$15:$A$17, CALCULATION!$B$15:$B$17 )</f>
        <v>600</v>
      </c>
      <c r="S3102" s="5">
        <f>O3102*P3102*_xll.XLOOKUP(Q3102,CALCULATION!$A$15:$A$17, CALCULATION!$B$15:$B$17)</f>
        <v>19839.600000000002</v>
      </c>
      <c r="T3102">
        <v>300</v>
      </c>
      <c r="U3102" t="s">
        <v>14</v>
      </c>
      <c r="V3102">
        <f>T3102 * _xll.XLOOKUP(U3102,CALCULATION!$A$15:$A$17, CALCULATION!$B$15:$B$17 )</f>
        <v>300</v>
      </c>
      <c r="W3102" s="5">
        <f>O3102*T3102*_xll.XLOOKUP(U3102,CALCULATION!$A$15:$A$17, CALCULATION!$B$15:$B$17)</f>
        <v>9919.8000000000011</v>
      </c>
      <c r="X3102" s="5">
        <f>WORKSHEET[[#This Row],[Clients Total Cost]] / WORKSHEET[[#This Row],[Clients Rate per T2 (USD)]]</f>
        <v>33.066000000000003</v>
      </c>
      <c r="Y3102" s="5">
        <f>WORKSHEET[[#This Row],[Clients Rate per T2 (USD)]] - WORKSHEET[[#This Row],[Supplier Rate Per t2 (USD)]]</f>
        <v>300</v>
      </c>
      <c r="Z3102" s="5">
        <f>WORKSHEET[[#This Row],[Profit Per T]] * WORKSHEET[[#This Row],[Weight]]</f>
        <v>9919.8000000000011</v>
      </c>
      <c r="AA3102">
        <v>1</v>
      </c>
      <c r="AB3102" s="1">
        <v>5.3999999999999995</v>
      </c>
      <c r="AC3102" s="1">
        <v>3.6</v>
      </c>
      <c r="AD3102" s="1">
        <v>4.5</v>
      </c>
      <c r="AE3102" s="1">
        <f>WORKSHEET[[#This Row],[Delay at toll gate in days]] +WORKSHEET[[#This Row],[Delay at workshop in days]] +WORKSHEET[[#This Row],[Delay at border in days]]</f>
        <v>13.5</v>
      </c>
    </row>
    <row r="3103" spans="1:31" x14ac:dyDescent="0.35">
      <c r="A3103" t="s">
        <v>3124</v>
      </c>
      <c r="B3103" t="s">
        <v>10</v>
      </c>
      <c r="C3103" t="s">
        <v>68</v>
      </c>
      <c r="D3103" t="s">
        <v>3620</v>
      </c>
      <c r="E3103" t="s">
        <v>3612</v>
      </c>
      <c r="F3103" t="str">
        <f>WORKSHEET[[#This Row],[Depart From]]&amp;"-"&amp;WORKSHEET[[#This Row],[Arrive To]]</f>
        <v>Zanzibar-Victoria</v>
      </c>
      <c r="G3103" s="2">
        <v>44688</v>
      </c>
      <c r="H3103" s="2">
        <v>44727</v>
      </c>
      <c r="I3103" s="2" t="str">
        <f t="shared" si="48"/>
        <v>Delivered</v>
      </c>
      <c r="J3103" s="2" t="str">
        <f>TEXT(WORKSHEET[[#This Row],[Offloading Date]], "mmm")</f>
        <v>Jun</v>
      </c>
      <c r="K3103" s="2" t="str">
        <f>IF(OR(WORKSHEET[[#This Row],[Year]]="", ISBLANK(WORKSHEET[[#This Row],[Year]]), WORKSHEET[[#This Row],[Year]]="null"), "Exclude", "Include")</f>
        <v>Include</v>
      </c>
      <c r="L3103" t="s">
        <v>16</v>
      </c>
      <c r="M3103" t="s">
        <v>12</v>
      </c>
      <c r="N3103" t="s">
        <v>13</v>
      </c>
      <c r="O3103">
        <v>33.066000000000003</v>
      </c>
      <c r="P3103">
        <v>600</v>
      </c>
      <c r="Q3103" t="s">
        <v>14</v>
      </c>
      <c r="R3103">
        <f>P3103 * _xll.XLOOKUP(Q3103,CALCULATION!$A$15:$A$17, CALCULATION!$B$15:$B$17 )</f>
        <v>600</v>
      </c>
      <c r="S3103" s="5">
        <f>O3103*P3103*_xll.XLOOKUP(Q3103,CALCULATION!$A$15:$A$17, CALCULATION!$B$15:$B$17)</f>
        <v>19839.600000000002</v>
      </c>
      <c r="T3103">
        <v>300</v>
      </c>
      <c r="U3103" t="s">
        <v>14</v>
      </c>
      <c r="V3103">
        <f>T3103 * _xll.XLOOKUP(U3103,CALCULATION!$A$15:$A$17, CALCULATION!$B$15:$B$17 )</f>
        <v>300</v>
      </c>
      <c r="W3103" s="5">
        <f>O3103*T3103*_xll.XLOOKUP(U3103,CALCULATION!$A$15:$A$17, CALCULATION!$B$15:$B$17)</f>
        <v>9919.8000000000011</v>
      </c>
      <c r="X3103" s="5">
        <f>WORKSHEET[[#This Row],[Clients Total Cost]] / WORKSHEET[[#This Row],[Clients Rate per T2 (USD)]]</f>
        <v>33.066000000000003</v>
      </c>
      <c r="Y3103" s="5">
        <f>WORKSHEET[[#This Row],[Clients Rate per T2 (USD)]] - WORKSHEET[[#This Row],[Supplier Rate Per t2 (USD)]]</f>
        <v>300</v>
      </c>
      <c r="Z3103" s="5">
        <f>WORKSHEET[[#This Row],[Profit Per T]] * WORKSHEET[[#This Row],[Weight]]</f>
        <v>9919.8000000000011</v>
      </c>
      <c r="AA3103">
        <v>1</v>
      </c>
      <c r="AB3103" s="1">
        <v>5.85</v>
      </c>
      <c r="AC3103" s="1">
        <v>3.9000000000000004</v>
      </c>
      <c r="AD3103" s="1">
        <v>4.875</v>
      </c>
      <c r="AE3103" s="1">
        <f>WORKSHEET[[#This Row],[Delay at toll gate in days]] +WORKSHEET[[#This Row],[Delay at workshop in days]] +WORKSHEET[[#This Row],[Delay at border in days]]</f>
        <v>14.625</v>
      </c>
    </row>
    <row r="3104" spans="1:31" x14ac:dyDescent="0.35">
      <c r="A3104" t="s">
        <v>3125</v>
      </c>
      <c r="B3104" t="s">
        <v>10</v>
      </c>
      <c r="C3104" t="s">
        <v>68</v>
      </c>
      <c r="D3104" t="s">
        <v>3620</v>
      </c>
      <c r="E3104" t="s">
        <v>3617</v>
      </c>
      <c r="F3104" t="str">
        <f>WORKSHEET[[#This Row],[Depart From]]&amp;"-"&amp;WORKSHEET[[#This Row],[Arrive To]]</f>
        <v>Zanzibar-Lagos</v>
      </c>
      <c r="G3104" s="2">
        <v>44688</v>
      </c>
      <c r="H3104" s="2">
        <v>44722</v>
      </c>
      <c r="I3104" s="2" t="str">
        <f t="shared" si="48"/>
        <v>Delivered</v>
      </c>
      <c r="J3104" s="2" t="str">
        <f>TEXT(WORKSHEET[[#This Row],[Offloading Date]], "mmm")</f>
        <v>Jun</v>
      </c>
      <c r="K3104" s="2" t="str">
        <f>IF(OR(WORKSHEET[[#This Row],[Year]]="", ISBLANK(WORKSHEET[[#This Row],[Year]]), WORKSHEET[[#This Row],[Year]]="null"), "Exclude", "Include")</f>
        <v>Include</v>
      </c>
      <c r="L3104" t="s">
        <v>16</v>
      </c>
      <c r="M3104" t="s">
        <v>12</v>
      </c>
      <c r="N3104" t="s">
        <v>13</v>
      </c>
      <c r="O3104">
        <v>33.066000000000003</v>
      </c>
      <c r="P3104">
        <v>600</v>
      </c>
      <c r="Q3104" t="s">
        <v>14</v>
      </c>
      <c r="R3104">
        <f>P3104 * _xll.XLOOKUP(Q3104,CALCULATION!$A$15:$A$17, CALCULATION!$B$15:$B$17 )</f>
        <v>600</v>
      </c>
      <c r="S3104" s="5">
        <f>O3104*P3104*_xll.XLOOKUP(Q3104,CALCULATION!$A$15:$A$17, CALCULATION!$B$15:$B$17)</f>
        <v>19839.600000000002</v>
      </c>
      <c r="T3104">
        <v>300</v>
      </c>
      <c r="U3104" t="s">
        <v>14</v>
      </c>
      <c r="V3104">
        <f>T3104 * _xll.XLOOKUP(U3104,CALCULATION!$A$15:$A$17, CALCULATION!$B$15:$B$17 )</f>
        <v>300</v>
      </c>
      <c r="W3104" s="5">
        <f>O3104*T3104*_xll.XLOOKUP(U3104,CALCULATION!$A$15:$A$17, CALCULATION!$B$15:$B$17)</f>
        <v>9919.8000000000011</v>
      </c>
      <c r="X3104" s="5">
        <f>WORKSHEET[[#This Row],[Clients Total Cost]] / WORKSHEET[[#This Row],[Clients Rate per T2 (USD)]]</f>
        <v>33.066000000000003</v>
      </c>
      <c r="Y3104" s="5">
        <f>WORKSHEET[[#This Row],[Clients Rate per T2 (USD)]] - WORKSHEET[[#This Row],[Supplier Rate Per t2 (USD)]]</f>
        <v>300</v>
      </c>
      <c r="Z3104" s="5">
        <f>WORKSHEET[[#This Row],[Profit Per T]] * WORKSHEET[[#This Row],[Weight]]</f>
        <v>9919.8000000000011</v>
      </c>
      <c r="AA3104">
        <v>1</v>
      </c>
      <c r="AB3104" s="1">
        <v>5.0999999999999996</v>
      </c>
      <c r="AC3104" s="1">
        <v>3.4000000000000004</v>
      </c>
      <c r="AD3104" s="1">
        <v>4.25</v>
      </c>
      <c r="AE3104" s="1">
        <f>WORKSHEET[[#This Row],[Delay at toll gate in days]] +WORKSHEET[[#This Row],[Delay at workshop in days]] +WORKSHEET[[#This Row],[Delay at border in days]]</f>
        <v>12.75</v>
      </c>
    </row>
    <row r="3105" spans="1:31" x14ac:dyDescent="0.35">
      <c r="A3105" t="s">
        <v>3126</v>
      </c>
      <c r="B3105" t="s">
        <v>10</v>
      </c>
      <c r="C3105" t="s">
        <v>68</v>
      </c>
      <c r="D3105" t="s">
        <v>3611</v>
      </c>
      <c r="E3105" t="s">
        <v>3617</v>
      </c>
      <c r="F3105" t="str">
        <f>WORKSHEET[[#This Row],[Depart From]]&amp;"-"&amp;WORKSHEET[[#This Row],[Arrive To]]</f>
        <v>Mogadishu-Lagos</v>
      </c>
      <c r="G3105" s="2">
        <v>44692</v>
      </c>
      <c r="H3105" s="2">
        <v>44722</v>
      </c>
      <c r="I3105" s="2" t="str">
        <f t="shared" si="48"/>
        <v>Delivered</v>
      </c>
      <c r="J3105" s="2" t="str">
        <f>TEXT(WORKSHEET[[#This Row],[Offloading Date]], "mmm")</f>
        <v>Jun</v>
      </c>
      <c r="K3105" s="2" t="str">
        <f>IF(OR(WORKSHEET[[#This Row],[Year]]="", ISBLANK(WORKSHEET[[#This Row],[Year]]), WORKSHEET[[#This Row],[Year]]="null"), "Exclude", "Include")</f>
        <v>Include</v>
      </c>
      <c r="L3105" t="s">
        <v>16</v>
      </c>
      <c r="M3105" t="s">
        <v>12</v>
      </c>
      <c r="N3105" t="s">
        <v>13</v>
      </c>
      <c r="O3105">
        <v>33.066000000000003</v>
      </c>
      <c r="P3105">
        <v>600</v>
      </c>
      <c r="Q3105" t="s">
        <v>14</v>
      </c>
      <c r="R3105">
        <f>P3105 * _xll.XLOOKUP(Q3105,CALCULATION!$A$15:$A$17, CALCULATION!$B$15:$B$17 )</f>
        <v>600</v>
      </c>
      <c r="S3105" s="5">
        <f>O3105*P3105*_xll.XLOOKUP(Q3105,CALCULATION!$A$15:$A$17, CALCULATION!$B$15:$B$17)</f>
        <v>19839.600000000002</v>
      </c>
      <c r="T3105">
        <v>300</v>
      </c>
      <c r="U3105" t="s">
        <v>14</v>
      </c>
      <c r="V3105">
        <f>T3105 * _xll.XLOOKUP(U3105,CALCULATION!$A$15:$A$17, CALCULATION!$B$15:$B$17 )</f>
        <v>300</v>
      </c>
      <c r="W3105" s="5">
        <f>O3105*T3105*_xll.XLOOKUP(U3105,CALCULATION!$A$15:$A$17, CALCULATION!$B$15:$B$17)</f>
        <v>9919.8000000000011</v>
      </c>
      <c r="X3105" s="5">
        <f>WORKSHEET[[#This Row],[Clients Total Cost]] / WORKSHEET[[#This Row],[Clients Rate per T2 (USD)]]</f>
        <v>33.066000000000003</v>
      </c>
      <c r="Y3105" s="5">
        <f>WORKSHEET[[#This Row],[Clients Rate per T2 (USD)]] - WORKSHEET[[#This Row],[Supplier Rate Per t2 (USD)]]</f>
        <v>300</v>
      </c>
      <c r="Z3105" s="5">
        <f>WORKSHEET[[#This Row],[Profit Per T]] * WORKSHEET[[#This Row],[Weight]]</f>
        <v>9919.8000000000011</v>
      </c>
      <c r="AA3105">
        <v>1</v>
      </c>
      <c r="AB3105" s="1">
        <v>4.5</v>
      </c>
      <c r="AC3105" s="1">
        <v>3</v>
      </c>
      <c r="AD3105" s="1">
        <v>3.75</v>
      </c>
      <c r="AE3105" s="1">
        <f>WORKSHEET[[#This Row],[Delay at toll gate in days]] +WORKSHEET[[#This Row],[Delay at workshop in days]] +WORKSHEET[[#This Row],[Delay at border in days]]</f>
        <v>11.25</v>
      </c>
    </row>
    <row r="3106" spans="1:31" x14ac:dyDescent="0.35">
      <c r="A3106" t="s">
        <v>3127</v>
      </c>
      <c r="B3106" t="s">
        <v>10</v>
      </c>
      <c r="C3106" t="s">
        <v>68</v>
      </c>
      <c r="D3106" t="s">
        <v>3611</v>
      </c>
      <c r="E3106" t="s">
        <v>3617</v>
      </c>
      <c r="F3106" t="str">
        <f>WORKSHEET[[#This Row],[Depart From]]&amp;"-"&amp;WORKSHEET[[#This Row],[Arrive To]]</f>
        <v>Mogadishu-Lagos</v>
      </c>
      <c r="G3106" s="2">
        <v>44688</v>
      </c>
      <c r="H3106" s="2">
        <v>44727</v>
      </c>
      <c r="I3106" s="2" t="str">
        <f t="shared" si="48"/>
        <v>Delivered</v>
      </c>
      <c r="J3106" s="2" t="str">
        <f>TEXT(WORKSHEET[[#This Row],[Offloading Date]], "mmm")</f>
        <v>Jun</v>
      </c>
      <c r="K3106" s="2" t="str">
        <f>IF(OR(WORKSHEET[[#This Row],[Year]]="", ISBLANK(WORKSHEET[[#This Row],[Year]]), WORKSHEET[[#This Row],[Year]]="null"), "Exclude", "Include")</f>
        <v>Include</v>
      </c>
      <c r="L3106" t="s">
        <v>16</v>
      </c>
      <c r="M3106" t="s">
        <v>12</v>
      </c>
      <c r="N3106" t="s">
        <v>13</v>
      </c>
      <c r="O3106">
        <v>34.067999999999998</v>
      </c>
      <c r="P3106">
        <v>600</v>
      </c>
      <c r="Q3106" t="s">
        <v>14</v>
      </c>
      <c r="R3106">
        <f>P3106 * _xll.XLOOKUP(Q3106,CALCULATION!$A$15:$A$17, CALCULATION!$B$15:$B$17 )</f>
        <v>600</v>
      </c>
      <c r="S3106" s="5">
        <f>O3106*P3106*_xll.XLOOKUP(Q3106,CALCULATION!$A$15:$A$17, CALCULATION!$B$15:$B$17)</f>
        <v>20440.8</v>
      </c>
      <c r="T3106">
        <v>300</v>
      </c>
      <c r="U3106" t="s">
        <v>14</v>
      </c>
      <c r="V3106">
        <f>T3106 * _xll.XLOOKUP(U3106,CALCULATION!$A$15:$A$17, CALCULATION!$B$15:$B$17 )</f>
        <v>300</v>
      </c>
      <c r="W3106" s="5">
        <f>O3106*T3106*_xll.XLOOKUP(U3106,CALCULATION!$A$15:$A$17, CALCULATION!$B$15:$B$17)</f>
        <v>10220.4</v>
      </c>
      <c r="X3106" s="5">
        <f>WORKSHEET[[#This Row],[Clients Total Cost]] / WORKSHEET[[#This Row],[Clients Rate per T2 (USD)]]</f>
        <v>34.067999999999998</v>
      </c>
      <c r="Y3106" s="5">
        <f>WORKSHEET[[#This Row],[Clients Rate per T2 (USD)]] - WORKSHEET[[#This Row],[Supplier Rate Per t2 (USD)]]</f>
        <v>300</v>
      </c>
      <c r="Z3106" s="5">
        <f>WORKSHEET[[#This Row],[Profit Per T]] * WORKSHEET[[#This Row],[Weight]]</f>
        <v>10220.4</v>
      </c>
      <c r="AA3106">
        <v>1</v>
      </c>
      <c r="AB3106" s="1">
        <v>5.85</v>
      </c>
      <c r="AC3106" s="1">
        <v>3.9000000000000004</v>
      </c>
      <c r="AD3106" s="1">
        <v>4.875</v>
      </c>
      <c r="AE3106" s="1">
        <f>WORKSHEET[[#This Row],[Delay at toll gate in days]] +WORKSHEET[[#This Row],[Delay at workshop in days]] +WORKSHEET[[#This Row],[Delay at border in days]]</f>
        <v>14.625</v>
      </c>
    </row>
    <row r="3107" spans="1:31" x14ac:dyDescent="0.35">
      <c r="A3107" t="s">
        <v>3128</v>
      </c>
      <c r="B3107" t="s">
        <v>10</v>
      </c>
      <c r="C3107" t="s">
        <v>68</v>
      </c>
      <c r="D3107" t="s">
        <v>3620</v>
      </c>
      <c r="E3107" t="s">
        <v>3612</v>
      </c>
      <c r="F3107" t="str">
        <f>WORKSHEET[[#This Row],[Depart From]]&amp;"-"&amp;WORKSHEET[[#This Row],[Arrive To]]</f>
        <v>Zanzibar-Victoria</v>
      </c>
      <c r="G3107" s="2">
        <v>44688</v>
      </c>
      <c r="H3107" s="2">
        <v>44728</v>
      </c>
      <c r="I3107" s="2" t="str">
        <f t="shared" si="48"/>
        <v>Delivered</v>
      </c>
      <c r="J3107" s="2" t="str">
        <f>TEXT(WORKSHEET[[#This Row],[Offloading Date]], "mmm")</f>
        <v>Jun</v>
      </c>
      <c r="K3107" s="2" t="str">
        <f>IF(OR(WORKSHEET[[#This Row],[Year]]="", ISBLANK(WORKSHEET[[#This Row],[Year]]), WORKSHEET[[#This Row],[Year]]="null"), "Exclude", "Include")</f>
        <v>Include</v>
      </c>
      <c r="L3107" t="s">
        <v>16</v>
      </c>
      <c r="M3107" t="s">
        <v>12</v>
      </c>
      <c r="N3107" t="s">
        <v>13</v>
      </c>
      <c r="O3107">
        <v>34.067999999999998</v>
      </c>
      <c r="P3107">
        <v>600</v>
      </c>
      <c r="Q3107" t="s">
        <v>14</v>
      </c>
      <c r="R3107">
        <f>P3107 * _xll.XLOOKUP(Q3107,CALCULATION!$A$15:$A$17, CALCULATION!$B$15:$B$17 )</f>
        <v>600</v>
      </c>
      <c r="S3107" s="5">
        <f>O3107*P3107*_xll.XLOOKUP(Q3107,CALCULATION!$A$15:$A$17, CALCULATION!$B$15:$B$17)</f>
        <v>20440.8</v>
      </c>
      <c r="T3107">
        <v>300</v>
      </c>
      <c r="U3107" t="s">
        <v>14</v>
      </c>
      <c r="V3107">
        <f>T3107 * _xll.XLOOKUP(U3107,CALCULATION!$A$15:$A$17, CALCULATION!$B$15:$B$17 )</f>
        <v>300</v>
      </c>
      <c r="W3107" s="5">
        <f>O3107*T3107*_xll.XLOOKUP(U3107,CALCULATION!$A$15:$A$17, CALCULATION!$B$15:$B$17)</f>
        <v>10220.4</v>
      </c>
      <c r="X3107" s="5">
        <f>WORKSHEET[[#This Row],[Clients Total Cost]] / WORKSHEET[[#This Row],[Clients Rate per T2 (USD)]]</f>
        <v>34.067999999999998</v>
      </c>
      <c r="Y3107" s="5">
        <f>WORKSHEET[[#This Row],[Clients Rate per T2 (USD)]] - WORKSHEET[[#This Row],[Supplier Rate Per t2 (USD)]]</f>
        <v>300</v>
      </c>
      <c r="Z3107" s="5">
        <f>WORKSHEET[[#This Row],[Profit Per T]] * WORKSHEET[[#This Row],[Weight]]</f>
        <v>10220.4</v>
      </c>
      <c r="AA3107">
        <v>1</v>
      </c>
      <c r="AB3107" s="1">
        <v>6</v>
      </c>
      <c r="AC3107" s="1">
        <v>4</v>
      </c>
      <c r="AD3107" s="1">
        <v>5</v>
      </c>
      <c r="AE3107" s="1">
        <f>WORKSHEET[[#This Row],[Delay at toll gate in days]] +WORKSHEET[[#This Row],[Delay at workshop in days]] +WORKSHEET[[#This Row],[Delay at border in days]]</f>
        <v>15</v>
      </c>
    </row>
    <row r="3108" spans="1:31" x14ac:dyDescent="0.35">
      <c r="A3108" t="s">
        <v>3129</v>
      </c>
      <c r="B3108" t="s">
        <v>10</v>
      </c>
      <c r="C3108" t="s">
        <v>68</v>
      </c>
      <c r="D3108" t="s">
        <v>3611</v>
      </c>
      <c r="E3108" t="s">
        <v>3617</v>
      </c>
      <c r="F3108" t="str">
        <f>WORKSHEET[[#This Row],[Depart From]]&amp;"-"&amp;WORKSHEET[[#This Row],[Arrive To]]</f>
        <v>Mogadishu-Lagos</v>
      </c>
      <c r="G3108" s="2">
        <v>44688</v>
      </c>
      <c r="H3108" s="2">
        <v>44750</v>
      </c>
      <c r="I3108" s="2" t="str">
        <f t="shared" si="48"/>
        <v>Delivered</v>
      </c>
      <c r="J3108" s="2" t="str">
        <f>TEXT(WORKSHEET[[#This Row],[Offloading Date]], "mmm")</f>
        <v>Jul</v>
      </c>
      <c r="K3108" s="2" t="str">
        <f>IF(OR(WORKSHEET[[#This Row],[Year]]="", ISBLANK(WORKSHEET[[#This Row],[Year]]), WORKSHEET[[#This Row],[Year]]="null"), "Exclude", "Include")</f>
        <v>Include</v>
      </c>
      <c r="L3108" t="s">
        <v>16</v>
      </c>
      <c r="M3108" t="s">
        <v>12</v>
      </c>
      <c r="N3108" t="s">
        <v>13</v>
      </c>
      <c r="O3108">
        <v>34.067999999999998</v>
      </c>
      <c r="P3108">
        <v>600</v>
      </c>
      <c r="Q3108" t="s">
        <v>14</v>
      </c>
      <c r="R3108">
        <f>P3108 * _xll.XLOOKUP(Q3108,CALCULATION!$A$15:$A$17, CALCULATION!$B$15:$B$17 )</f>
        <v>600</v>
      </c>
      <c r="S3108" s="5">
        <f>O3108*P3108*_xll.XLOOKUP(Q3108,CALCULATION!$A$15:$A$17, CALCULATION!$B$15:$B$17)</f>
        <v>20440.8</v>
      </c>
      <c r="T3108">
        <v>300</v>
      </c>
      <c r="U3108" t="s">
        <v>14</v>
      </c>
      <c r="V3108">
        <f>T3108 * _xll.XLOOKUP(U3108,CALCULATION!$A$15:$A$17, CALCULATION!$B$15:$B$17 )</f>
        <v>300</v>
      </c>
      <c r="W3108" s="5">
        <f>O3108*T3108*_xll.XLOOKUP(U3108,CALCULATION!$A$15:$A$17, CALCULATION!$B$15:$B$17)</f>
        <v>10220.4</v>
      </c>
      <c r="X3108" s="5">
        <f>WORKSHEET[[#This Row],[Clients Total Cost]] / WORKSHEET[[#This Row],[Clients Rate per T2 (USD)]]</f>
        <v>34.067999999999998</v>
      </c>
      <c r="Y3108" s="5">
        <f>WORKSHEET[[#This Row],[Clients Rate per T2 (USD)]] - WORKSHEET[[#This Row],[Supplier Rate Per t2 (USD)]]</f>
        <v>300</v>
      </c>
      <c r="Z3108" s="5">
        <f>WORKSHEET[[#This Row],[Profit Per T]] * WORKSHEET[[#This Row],[Weight]]</f>
        <v>10220.4</v>
      </c>
      <c r="AA3108">
        <v>1</v>
      </c>
      <c r="AB3108" s="1">
        <v>9.2999999999999989</v>
      </c>
      <c r="AC3108" s="1">
        <v>6.2</v>
      </c>
      <c r="AD3108" s="1">
        <v>7.75</v>
      </c>
      <c r="AE3108" s="1">
        <f>WORKSHEET[[#This Row],[Delay at toll gate in days]] +WORKSHEET[[#This Row],[Delay at workshop in days]] +WORKSHEET[[#This Row],[Delay at border in days]]</f>
        <v>23.25</v>
      </c>
    </row>
    <row r="3109" spans="1:31" x14ac:dyDescent="0.35">
      <c r="A3109" t="s">
        <v>3130</v>
      </c>
      <c r="B3109" t="s">
        <v>10</v>
      </c>
      <c r="C3109" t="s">
        <v>68</v>
      </c>
      <c r="D3109" t="s">
        <v>3620</v>
      </c>
      <c r="E3109" t="s">
        <v>3617</v>
      </c>
      <c r="F3109" t="str">
        <f>WORKSHEET[[#This Row],[Depart From]]&amp;"-"&amp;WORKSHEET[[#This Row],[Arrive To]]</f>
        <v>Zanzibar-Lagos</v>
      </c>
      <c r="G3109" s="2">
        <v>44691</v>
      </c>
      <c r="H3109" s="2">
        <v>44731</v>
      </c>
      <c r="I3109" s="2" t="str">
        <f t="shared" si="48"/>
        <v>Delivered</v>
      </c>
      <c r="J3109" s="2" t="str">
        <f>TEXT(WORKSHEET[[#This Row],[Offloading Date]], "mmm")</f>
        <v>Jun</v>
      </c>
      <c r="K3109" s="2" t="str">
        <f>IF(OR(WORKSHEET[[#This Row],[Year]]="", ISBLANK(WORKSHEET[[#This Row],[Year]]), WORKSHEET[[#This Row],[Year]]="null"), "Exclude", "Include")</f>
        <v>Include</v>
      </c>
      <c r="L3109" t="s">
        <v>16</v>
      </c>
      <c r="M3109" t="s">
        <v>12</v>
      </c>
      <c r="N3109" t="s">
        <v>13</v>
      </c>
      <c r="O3109">
        <v>33.066000000000003</v>
      </c>
      <c r="P3109">
        <v>600</v>
      </c>
      <c r="Q3109" t="s">
        <v>14</v>
      </c>
      <c r="R3109">
        <f>P3109 * _xll.XLOOKUP(Q3109,CALCULATION!$A$15:$A$17, CALCULATION!$B$15:$B$17 )</f>
        <v>600</v>
      </c>
      <c r="S3109" s="5">
        <f>O3109*P3109*_xll.XLOOKUP(Q3109,CALCULATION!$A$15:$A$17, CALCULATION!$B$15:$B$17)</f>
        <v>19839.600000000002</v>
      </c>
      <c r="T3109">
        <v>300</v>
      </c>
      <c r="U3109" t="s">
        <v>14</v>
      </c>
      <c r="V3109">
        <f>T3109 * _xll.XLOOKUP(U3109,CALCULATION!$A$15:$A$17, CALCULATION!$B$15:$B$17 )</f>
        <v>300</v>
      </c>
      <c r="W3109" s="5">
        <f>O3109*T3109*_xll.XLOOKUP(U3109,CALCULATION!$A$15:$A$17, CALCULATION!$B$15:$B$17)</f>
        <v>9919.8000000000011</v>
      </c>
      <c r="X3109" s="5">
        <f>WORKSHEET[[#This Row],[Clients Total Cost]] / WORKSHEET[[#This Row],[Clients Rate per T2 (USD)]]</f>
        <v>33.066000000000003</v>
      </c>
      <c r="Y3109" s="5">
        <f>WORKSHEET[[#This Row],[Clients Rate per T2 (USD)]] - WORKSHEET[[#This Row],[Supplier Rate Per t2 (USD)]]</f>
        <v>300</v>
      </c>
      <c r="Z3109" s="5">
        <f>WORKSHEET[[#This Row],[Profit Per T]] * WORKSHEET[[#This Row],[Weight]]</f>
        <v>9919.8000000000011</v>
      </c>
      <c r="AA3109">
        <v>1</v>
      </c>
      <c r="AB3109" s="1">
        <v>6</v>
      </c>
      <c r="AC3109" s="1">
        <v>4</v>
      </c>
      <c r="AD3109" s="1">
        <v>5</v>
      </c>
      <c r="AE3109" s="1">
        <f>WORKSHEET[[#This Row],[Delay at toll gate in days]] +WORKSHEET[[#This Row],[Delay at workshop in days]] +WORKSHEET[[#This Row],[Delay at border in days]]</f>
        <v>15</v>
      </c>
    </row>
    <row r="3110" spans="1:31" x14ac:dyDescent="0.35">
      <c r="A3110" t="s">
        <v>3131</v>
      </c>
      <c r="B3110" t="s">
        <v>10</v>
      </c>
      <c r="C3110" t="s">
        <v>68</v>
      </c>
      <c r="D3110" t="s">
        <v>3620</v>
      </c>
      <c r="E3110" t="s">
        <v>3612</v>
      </c>
      <c r="F3110" t="str">
        <f>WORKSHEET[[#This Row],[Depart From]]&amp;"-"&amp;WORKSHEET[[#This Row],[Arrive To]]</f>
        <v>Zanzibar-Victoria</v>
      </c>
      <c r="G3110" s="2">
        <v>44692</v>
      </c>
      <c r="H3110" s="2">
        <v>44727</v>
      </c>
      <c r="I3110" s="2" t="str">
        <f t="shared" si="48"/>
        <v>Delivered</v>
      </c>
      <c r="J3110" s="2" t="str">
        <f>TEXT(WORKSHEET[[#This Row],[Offloading Date]], "mmm")</f>
        <v>Jun</v>
      </c>
      <c r="K3110" s="2" t="str">
        <f>IF(OR(WORKSHEET[[#This Row],[Year]]="", ISBLANK(WORKSHEET[[#This Row],[Year]]), WORKSHEET[[#This Row],[Year]]="null"), "Exclude", "Include")</f>
        <v>Include</v>
      </c>
      <c r="L3110" t="s">
        <v>16</v>
      </c>
      <c r="M3110" t="s">
        <v>12</v>
      </c>
      <c r="N3110" t="s">
        <v>13</v>
      </c>
      <c r="O3110">
        <v>34.067999999999998</v>
      </c>
      <c r="P3110">
        <v>600</v>
      </c>
      <c r="Q3110" t="s">
        <v>14</v>
      </c>
      <c r="R3110">
        <f>P3110 * _xll.XLOOKUP(Q3110,CALCULATION!$A$15:$A$17, CALCULATION!$B$15:$B$17 )</f>
        <v>600</v>
      </c>
      <c r="S3110" s="5">
        <f>O3110*P3110*_xll.XLOOKUP(Q3110,CALCULATION!$A$15:$A$17, CALCULATION!$B$15:$B$17)</f>
        <v>20440.8</v>
      </c>
      <c r="T3110">
        <v>300</v>
      </c>
      <c r="U3110" t="s">
        <v>14</v>
      </c>
      <c r="V3110">
        <f>T3110 * _xll.XLOOKUP(U3110,CALCULATION!$A$15:$A$17, CALCULATION!$B$15:$B$17 )</f>
        <v>300</v>
      </c>
      <c r="W3110" s="5">
        <f>O3110*T3110*_xll.XLOOKUP(U3110,CALCULATION!$A$15:$A$17, CALCULATION!$B$15:$B$17)</f>
        <v>10220.4</v>
      </c>
      <c r="X3110" s="5">
        <f>WORKSHEET[[#This Row],[Clients Total Cost]] / WORKSHEET[[#This Row],[Clients Rate per T2 (USD)]]</f>
        <v>34.067999999999998</v>
      </c>
      <c r="Y3110" s="5">
        <f>WORKSHEET[[#This Row],[Clients Rate per T2 (USD)]] - WORKSHEET[[#This Row],[Supplier Rate Per t2 (USD)]]</f>
        <v>300</v>
      </c>
      <c r="Z3110" s="5">
        <f>WORKSHEET[[#This Row],[Profit Per T]] * WORKSHEET[[#This Row],[Weight]]</f>
        <v>10220.4</v>
      </c>
      <c r="AA3110">
        <v>1</v>
      </c>
      <c r="AB3110" s="1">
        <v>5.25</v>
      </c>
      <c r="AC3110" s="1">
        <v>3.5</v>
      </c>
      <c r="AD3110" s="1">
        <v>4.375</v>
      </c>
      <c r="AE3110" s="1">
        <f>WORKSHEET[[#This Row],[Delay at toll gate in days]] +WORKSHEET[[#This Row],[Delay at workshop in days]] +WORKSHEET[[#This Row],[Delay at border in days]]</f>
        <v>13.125</v>
      </c>
    </row>
    <row r="3111" spans="1:31" x14ac:dyDescent="0.35">
      <c r="A3111" t="s">
        <v>3132</v>
      </c>
      <c r="B3111" t="s">
        <v>10</v>
      </c>
      <c r="C3111" t="s">
        <v>68</v>
      </c>
      <c r="D3111" t="s">
        <v>3616</v>
      </c>
      <c r="E3111" t="s">
        <v>3613</v>
      </c>
      <c r="F3111" t="str">
        <f>WORKSHEET[[#This Row],[Depart From]]&amp;"-"&amp;WORKSHEET[[#This Row],[Arrive To]]</f>
        <v>Marrakech-Sanaa</v>
      </c>
      <c r="G3111" s="2">
        <v>44706</v>
      </c>
      <c r="H3111" s="2">
        <v>44737</v>
      </c>
      <c r="I3111" s="2" t="str">
        <f t="shared" si="48"/>
        <v>Delivered</v>
      </c>
      <c r="J3111" s="2" t="str">
        <f>TEXT(WORKSHEET[[#This Row],[Offloading Date]], "mmm")</f>
        <v>Jun</v>
      </c>
      <c r="K3111" s="2" t="str">
        <f>IF(OR(WORKSHEET[[#This Row],[Year]]="", ISBLANK(WORKSHEET[[#This Row],[Year]]), WORKSHEET[[#This Row],[Year]]="null"), "Exclude", "Include")</f>
        <v>Include</v>
      </c>
      <c r="L3111" t="s">
        <v>16</v>
      </c>
      <c r="M3111" t="s">
        <v>12</v>
      </c>
      <c r="N3111" t="s">
        <v>13</v>
      </c>
      <c r="O3111">
        <v>33.066000000000003</v>
      </c>
      <c r="P3111">
        <v>600</v>
      </c>
      <c r="Q3111" t="s">
        <v>14</v>
      </c>
      <c r="R3111">
        <f>P3111 * _xll.XLOOKUP(Q3111,CALCULATION!$A$15:$A$17, CALCULATION!$B$15:$B$17 )</f>
        <v>600</v>
      </c>
      <c r="S3111" s="5">
        <f>O3111*P3111*_xll.XLOOKUP(Q3111,CALCULATION!$A$15:$A$17, CALCULATION!$B$15:$B$17)</f>
        <v>19839.600000000002</v>
      </c>
      <c r="T3111">
        <v>300</v>
      </c>
      <c r="U3111" t="s">
        <v>14</v>
      </c>
      <c r="V3111">
        <f>T3111 * _xll.XLOOKUP(U3111,CALCULATION!$A$15:$A$17, CALCULATION!$B$15:$B$17 )</f>
        <v>300</v>
      </c>
      <c r="W3111" s="5">
        <f>O3111*T3111*_xll.XLOOKUP(U3111,CALCULATION!$A$15:$A$17, CALCULATION!$B$15:$B$17)</f>
        <v>9919.8000000000011</v>
      </c>
      <c r="X3111" s="5">
        <f>WORKSHEET[[#This Row],[Clients Total Cost]] / WORKSHEET[[#This Row],[Clients Rate per T2 (USD)]]</f>
        <v>33.066000000000003</v>
      </c>
      <c r="Y3111" s="5">
        <f>WORKSHEET[[#This Row],[Clients Rate per T2 (USD)]] - WORKSHEET[[#This Row],[Supplier Rate Per t2 (USD)]]</f>
        <v>300</v>
      </c>
      <c r="Z3111" s="5">
        <f>WORKSHEET[[#This Row],[Profit Per T]] * WORKSHEET[[#This Row],[Weight]]</f>
        <v>9919.8000000000011</v>
      </c>
      <c r="AA3111">
        <v>1</v>
      </c>
      <c r="AB3111" s="1">
        <v>4.6499999999999995</v>
      </c>
      <c r="AC3111" s="1">
        <v>3.1</v>
      </c>
      <c r="AD3111" s="1">
        <v>3.875</v>
      </c>
      <c r="AE3111" s="1">
        <f>WORKSHEET[[#This Row],[Delay at toll gate in days]] +WORKSHEET[[#This Row],[Delay at workshop in days]] +WORKSHEET[[#This Row],[Delay at border in days]]</f>
        <v>11.625</v>
      </c>
    </row>
    <row r="3112" spans="1:31" x14ac:dyDescent="0.35">
      <c r="A3112" t="s">
        <v>3133</v>
      </c>
      <c r="B3112" t="s">
        <v>10</v>
      </c>
      <c r="C3112" t="s">
        <v>68</v>
      </c>
      <c r="D3112" t="s">
        <v>3616</v>
      </c>
      <c r="E3112" t="s">
        <v>3617</v>
      </c>
      <c r="F3112" t="str">
        <f>WORKSHEET[[#This Row],[Depart From]]&amp;"-"&amp;WORKSHEET[[#This Row],[Arrive To]]</f>
        <v>Marrakech-Lagos</v>
      </c>
      <c r="G3112" s="2">
        <v>44693</v>
      </c>
      <c r="H3112" s="2">
        <v>44730</v>
      </c>
      <c r="I3112" s="2" t="str">
        <f t="shared" si="48"/>
        <v>Delivered</v>
      </c>
      <c r="J3112" s="2" t="str">
        <f>TEXT(WORKSHEET[[#This Row],[Offloading Date]], "mmm")</f>
        <v>Jun</v>
      </c>
      <c r="K3112" s="2" t="str">
        <f>IF(OR(WORKSHEET[[#This Row],[Year]]="", ISBLANK(WORKSHEET[[#This Row],[Year]]), WORKSHEET[[#This Row],[Year]]="null"), "Exclude", "Include")</f>
        <v>Include</v>
      </c>
      <c r="L3112" t="s">
        <v>16</v>
      </c>
      <c r="M3112" t="s">
        <v>12</v>
      </c>
      <c r="N3112" t="s">
        <v>13</v>
      </c>
      <c r="O3112">
        <v>30.06</v>
      </c>
      <c r="P3112">
        <v>600</v>
      </c>
      <c r="Q3112" t="s">
        <v>14</v>
      </c>
      <c r="R3112">
        <f>P3112 * _xll.XLOOKUP(Q3112,CALCULATION!$A$15:$A$17, CALCULATION!$B$15:$B$17 )</f>
        <v>600</v>
      </c>
      <c r="S3112" s="5">
        <f>O3112*P3112*_xll.XLOOKUP(Q3112,CALCULATION!$A$15:$A$17, CALCULATION!$B$15:$B$17)</f>
        <v>18036</v>
      </c>
      <c r="T3112">
        <v>300</v>
      </c>
      <c r="U3112" t="s">
        <v>14</v>
      </c>
      <c r="V3112">
        <f>T3112 * _xll.XLOOKUP(U3112,CALCULATION!$A$15:$A$17, CALCULATION!$B$15:$B$17 )</f>
        <v>300</v>
      </c>
      <c r="W3112" s="5">
        <f>O3112*T3112*_xll.XLOOKUP(U3112,CALCULATION!$A$15:$A$17, CALCULATION!$B$15:$B$17)</f>
        <v>9018</v>
      </c>
      <c r="X3112" s="5">
        <f>WORKSHEET[[#This Row],[Clients Total Cost]] / WORKSHEET[[#This Row],[Clients Rate per T2 (USD)]]</f>
        <v>30.06</v>
      </c>
      <c r="Y3112" s="5">
        <f>WORKSHEET[[#This Row],[Clients Rate per T2 (USD)]] - WORKSHEET[[#This Row],[Supplier Rate Per t2 (USD)]]</f>
        <v>300</v>
      </c>
      <c r="Z3112" s="5">
        <f>WORKSHEET[[#This Row],[Profit Per T]] * WORKSHEET[[#This Row],[Weight]]</f>
        <v>9018</v>
      </c>
      <c r="AA3112">
        <v>1</v>
      </c>
      <c r="AB3112" s="1">
        <v>5.55</v>
      </c>
      <c r="AC3112" s="1">
        <v>3.7</v>
      </c>
      <c r="AD3112" s="1">
        <v>4.625</v>
      </c>
      <c r="AE3112" s="1">
        <f>WORKSHEET[[#This Row],[Delay at toll gate in days]] +WORKSHEET[[#This Row],[Delay at workshop in days]] +WORKSHEET[[#This Row],[Delay at border in days]]</f>
        <v>13.875</v>
      </c>
    </row>
    <row r="3113" spans="1:31" x14ac:dyDescent="0.35">
      <c r="A3113" t="s">
        <v>3134</v>
      </c>
      <c r="B3113" t="s">
        <v>10</v>
      </c>
      <c r="C3113" t="s">
        <v>68</v>
      </c>
      <c r="D3113" t="s">
        <v>3619</v>
      </c>
      <c r="E3113" t="s">
        <v>3617</v>
      </c>
      <c r="F3113" t="str">
        <f>WORKSHEET[[#This Row],[Depart From]]&amp;"-"&amp;WORKSHEET[[#This Row],[Arrive To]]</f>
        <v>Addis Ababa-Lagos</v>
      </c>
      <c r="G3113" s="2">
        <v>44693</v>
      </c>
      <c r="H3113" s="2">
        <v>44730</v>
      </c>
      <c r="I3113" s="2" t="str">
        <f t="shared" si="48"/>
        <v>Delivered</v>
      </c>
      <c r="J3113" s="2" t="str">
        <f>TEXT(WORKSHEET[[#This Row],[Offloading Date]], "mmm")</f>
        <v>Jun</v>
      </c>
      <c r="K3113" s="2" t="str">
        <f>IF(OR(WORKSHEET[[#This Row],[Year]]="", ISBLANK(WORKSHEET[[#This Row],[Year]]), WORKSHEET[[#This Row],[Year]]="null"), "Exclude", "Include")</f>
        <v>Include</v>
      </c>
      <c r="L3113" t="s">
        <v>16</v>
      </c>
      <c r="M3113" t="s">
        <v>12</v>
      </c>
      <c r="N3113" t="s">
        <v>13</v>
      </c>
      <c r="O3113">
        <v>29.058</v>
      </c>
      <c r="P3113">
        <v>600</v>
      </c>
      <c r="Q3113" t="s">
        <v>14</v>
      </c>
      <c r="R3113">
        <f>P3113 * _xll.XLOOKUP(Q3113,CALCULATION!$A$15:$A$17, CALCULATION!$B$15:$B$17 )</f>
        <v>600</v>
      </c>
      <c r="S3113" s="5">
        <f>O3113*P3113*_xll.XLOOKUP(Q3113,CALCULATION!$A$15:$A$17, CALCULATION!$B$15:$B$17)</f>
        <v>17434.8</v>
      </c>
      <c r="T3113">
        <v>300</v>
      </c>
      <c r="U3113" t="s">
        <v>14</v>
      </c>
      <c r="V3113">
        <f>T3113 * _xll.XLOOKUP(U3113,CALCULATION!$A$15:$A$17, CALCULATION!$B$15:$B$17 )</f>
        <v>300</v>
      </c>
      <c r="W3113" s="5">
        <f>O3113*T3113*_xll.XLOOKUP(U3113,CALCULATION!$A$15:$A$17, CALCULATION!$B$15:$B$17)</f>
        <v>8717.4</v>
      </c>
      <c r="X3113" s="5">
        <f>WORKSHEET[[#This Row],[Clients Total Cost]] / WORKSHEET[[#This Row],[Clients Rate per T2 (USD)]]</f>
        <v>29.058</v>
      </c>
      <c r="Y3113" s="5">
        <f>WORKSHEET[[#This Row],[Clients Rate per T2 (USD)]] - WORKSHEET[[#This Row],[Supplier Rate Per t2 (USD)]]</f>
        <v>300</v>
      </c>
      <c r="Z3113" s="5">
        <f>WORKSHEET[[#This Row],[Profit Per T]] * WORKSHEET[[#This Row],[Weight]]</f>
        <v>8717.4</v>
      </c>
      <c r="AA3113">
        <v>1</v>
      </c>
      <c r="AB3113" s="1">
        <v>5.55</v>
      </c>
      <c r="AC3113" s="1">
        <v>3.7</v>
      </c>
      <c r="AD3113" s="1">
        <v>4.625</v>
      </c>
      <c r="AE3113" s="1">
        <f>WORKSHEET[[#This Row],[Delay at toll gate in days]] +WORKSHEET[[#This Row],[Delay at workshop in days]] +WORKSHEET[[#This Row],[Delay at border in days]]</f>
        <v>13.875</v>
      </c>
    </row>
    <row r="3114" spans="1:31" x14ac:dyDescent="0.35">
      <c r="A3114" t="s">
        <v>3135</v>
      </c>
      <c r="B3114" t="s">
        <v>10</v>
      </c>
      <c r="C3114" t="s">
        <v>68</v>
      </c>
      <c r="D3114" t="s">
        <v>3620</v>
      </c>
      <c r="E3114" t="s">
        <v>3618</v>
      </c>
      <c r="F3114" t="str">
        <f>WORKSHEET[[#This Row],[Depart From]]&amp;"-"&amp;WORKSHEET[[#This Row],[Arrive To]]</f>
        <v>Zanzibar-Tripoli</v>
      </c>
      <c r="G3114" s="2">
        <v>44693</v>
      </c>
      <c r="H3114" s="2">
        <v>44726</v>
      </c>
      <c r="I3114" s="2" t="str">
        <f t="shared" si="48"/>
        <v>Delivered</v>
      </c>
      <c r="J3114" s="2" t="str">
        <f>TEXT(WORKSHEET[[#This Row],[Offloading Date]], "mmm")</f>
        <v>Jun</v>
      </c>
      <c r="K3114" s="2" t="str">
        <f>IF(OR(WORKSHEET[[#This Row],[Year]]="", ISBLANK(WORKSHEET[[#This Row],[Year]]), WORKSHEET[[#This Row],[Year]]="null"), "Exclude", "Include")</f>
        <v>Include</v>
      </c>
      <c r="L3114" t="s">
        <v>16</v>
      </c>
      <c r="M3114" t="s">
        <v>12</v>
      </c>
      <c r="N3114" t="s">
        <v>13</v>
      </c>
      <c r="O3114">
        <v>30.06</v>
      </c>
      <c r="P3114">
        <v>600</v>
      </c>
      <c r="Q3114" t="s">
        <v>14</v>
      </c>
      <c r="R3114">
        <f>P3114 * _xll.XLOOKUP(Q3114,CALCULATION!$A$15:$A$17, CALCULATION!$B$15:$B$17 )</f>
        <v>600</v>
      </c>
      <c r="S3114" s="5">
        <f>O3114*P3114*_xll.XLOOKUP(Q3114,CALCULATION!$A$15:$A$17, CALCULATION!$B$15:$B$17)</f>
        <v>18036</v>
      </c>
      <c r="T3114">
        <v>300</v>
      </c>
      <c r="U3114" t="s">
        <v>14</v>
      </c>
      <c r="V3114">
        <f>T3114 * _xll.XLOOKUP(U3114,CALCULATION!$A$15:$A$17, CALCULATION!$B$15:$B$17 )</f>
        <v>300</v>
      </c>
      <c r="W3114" s="5">
        <f>O3114*T3114*_xll.XLOOKUP(U3114,CALCULATION!$A$15:$A$17, CALCULATION!$B$15:$B$17)</f>
        <v>9018</v>
      </c>
      <c r="X3114" s="5">
        <f>WORKSHEET[[#This Row],[Clients Total Cost]] / WORKSHEET[[#This Row],[Clients Rate per T2 (USD)]]</f>
        <v>30.06</v>
      </c>
      <c r="Y3114" s="5">
        <f>WORKSHEET[[#This Row],[Clients Rate per T2 (USD)]] - WORKSHEET[[#This Row],[Supplier Rate Per t2 (USD)]]</f>
        <v>300</v>
      </c>
      <c r="Z3114" s="5">
        <f>WORKSHEET[[#This Row],[Profit Per T]] * WORKSHEET[[#This Row],[Weight]]</f>
        <v>9018</v>
      </c>
      <c r="AA3114">
        <v>1</v>
      </c>
      <c r="AB3114" s="1">
        <v>4.95</v>
      </c>
      <c r="AC3114" s="1">
        <v>3.3000000000000003</v>
      </c>
      <c r="AD3114" s="1">
        <v>4.125</v>
      </c>
      <c r="AE3114" s="1">
        <f>WORKSHEET[[#This Row],[Delay at toll gate in days]] +WORKSHEET[[#This Row],[Delay at workshop in days]] +WORKSHEET[[#This Row],[Delay at border in days]]</f>
        <v>12.375</v>
      </c>
    </row>
    <row r="3115" spans="1:31" x14ac:dyDescent="0.35">
      <c r="A3115" t="s">
        <v>3136</v>
      </c>
      <c r="B3115" t="s">
        <v>10</v>
      </c>
      <c r="C3115" t="s">
        <v>68</v>
      </c>
      <c r="D3115" t="s">
        <v>3619</v>
      </c>
      <c r="E3115" t="s">
        <v>3613</v>
      </c>
      <c r="F3115" t="str">
        <f>WORKSHEET[[#This Row],[Depart From]]&amp;"-"&amp;WORKSHEET[[#This Row],[Arrive To]]</f>
        <v>Addis Ababa-Sanaa</v>
      </c>
      <c r="G3115" s="2">
        <v>44694</v>
      </c>
      <c r="H3115" s="2">
        <v>44726</v>
      </c>
      <c r="I3115" s="2" t="str">
        <f t="shared" si="48"/>
        <v>Delivered</v>
      </c>
      <c r="J3115" s="2" t="str">
        <f>TEXT(WORKSHEET[[#This Row],[Offloading Date]], "mmm")</f>
        <v>Jun</v>
      </c>
      <c r="K3115" s="2" t="str">
        <f>IF(OR(WORKSHEET[[#This Row],[Year]]="", ISBLANK(WORKSHEET[[#This Row],[Year]]), WORKSHEET[[#This Row],[Year]]="null"), "Exclude", "Include")</f>
        <v>Include</v>
      </c>
      <c r="L3115" t="s">
        <v>16</v>
      </c>
      <c r="M3115" t="s">
        <v>12</v>
      </c>
      <c r="N3115" t="s">
        <v>13</v>
      </c>
      <c r="O3115">
        <v>30.06</v>
      </c>
      <c r="P3115">
        <v>600</v>
      </c>
      <c r="Q3115" t="s">
        <v>14</v>
      </c>
      <c r="R3115">
        <f>P3115 * _xll.XLOOKUP(Q3115,CALCULATION!$A$15:$A$17, CALCULATION!$B$15:$B$17 )</f>
        <v>600</v>
      </c>
      <c r="S3115" s="5">
        <f>O3115*P3115*_xll.XLOOKUP(Q3115,CALCULATION!$A$15:$A$17, CALCULATION!$B$15:$B$17)</f>
        <v>18036</v>
      </c>
      <c r="T3115">
        <v>300</v>
      </c>
      <c r="U3115" t="s">
        <v>14</v>
      </c>
      <c r="V3115">
        <f>T3115 * _xll.XLOOKUP(U3115,CALCULATION!$A$15:$A$17, CALCULATION!$B$15:$B$17 )</f>
        <v>300</v>
      </c>
      <c r="W3115" s="5">
        <f>O3115*T3115*_xll.XLOOKUP(U3115,CALCULATION!$A$15:$A$17, CALCULATION!$B$15:$B$17)</f>
        <v>9018</v>
      </c>
      <c r="X3115" s="5">
        <f>WORKSHEET[[#This Row],[Clients Total Cost]] / WORKSHEET[[#This Row],[Clients Rate per T2 (USD)]]</f>
        <v>30.06</v>
      </c>
      <c r="Y3115" s="5">
        <f>WORKSHEET[[#This Row],[Clients Rate per T2 (USD)]] - WORKSHEET[[#This Row],[Supplier Rate Per t2 (USD)]]</f>
        <v>300</v>
      </c>
      <c r="Z3115" s="5">
        <f>WORKSHEET[[#This Row],[Profit Per T]] * WORKSHEET[[#This Row],[Weight]]</f>
        <v>9018</v>
      </c>
      <c r="AA3115">
        <v>1</v>
      </c>
      <c r="AB3115" s="1">
        <v>4.8</v>
      </c>
      <c r="AC3115" s="1">
        <v>3.2</v>
      </c>
      <c r="AD3115" s="1">
        <v>4</v>
      </c>
      <c r="AE3115" s="1">
        <f>WORKSHEET[[#This Row],[Delay at toll gate in days]] +WORKSHEET[[#This Row],[Delay at workshop in days]] +WORKSHEET[[#This Row],[Delay at border in days]]</f>
        <v>12</v>
      </c>
    </row>
    <row r="3116" spans="1:31" x14ac:dyDescent="0.35">
      <c r="A3116" t="s">
        <v>3137</v>
      </c>
      <c r="B3116" t="s">
        <v>10</v>
      </c>
      <c r="C3116" t="s">
        <v>68</v>
      </c>
      <c r="D3116" t="s">
        <v>3619</v>
      </c>
      <c r="E3116" t="s">
        <v>3614</v>
      </c>
      <c r="F3116" t="str">
        <f>WORKSHEET[[#This Row],[Depart From]]&amp;"-"&amp;WORKSHEET[[#This Row],[Arrive To]]</f>
        <v>Addis Ababa-Alger</v>
      </c>
      <c r="G3116" s="2">
        <v>44693</v>
      </c>
      <c r="H3116" s="2">
        <v>44731</v>
      </c>
      <c r="I3116" s="2" t="str">
        <f t="shared" si="48"/>
        <v>Delivered</v>
      </c>
      <c r="J3116" s="2" t="str">
        <f>TEXT(WORKSHEET[[#This Row],[Offloading Date]], "mmm")</f>
        <v>Jun</v>
      </c>
      <c r="K3116" s="2" t="str">
        <f>IF(OR(WORKSHEET[[#This Row],[Year]]="", ISBLANK(WORKSHEET[[#This Row],[Year]]), WORKSHEET[[#This Row],[Year]]="null"), "Exclude", "Include")</f>
        <v>Include</v>
      </c>
      <c r="L3116" t="s">
        <v>16</v>
      </c>
      <c r="M3116" t="s">
        <v>12</v>
      </c>
      <c r="N3116" t="s">
        <v>13</v>
      </c>
      <c r="O3116">
        <v>33.066000000000003</v>
      </c>
      <c r="P3116">
        <v>600</v>
      </c>
      <c r="Q3116" t="s">
        <v>14</v>
      </c>
      <c r="R3116">
        <f>P3116 * _xll.XLOOKUP(Q3116,CALCULATION!$A$15:$A$17, CALCULATION!$B$15:$B$17 )</f>
        <v>600</v>
      </c>
      <c r="S3116" s="5">
        <f>O3116*P3116*_xll.XLOOKUP(Q3116,CALCULATION!$A$15:$A$17, CALCULATION!$B$15:$B$17)</f>
        <v>19839.600000000002</v>
      </c>
      <c r="T3116">
        <v>300</v>
      </c>
      <c r="U3116" t="s">
        <v>14</v>
      </c>
      <c r="V3116">
        <f>T3116 * _xll.XLOOKUP(U3116,CALCULATION!$A$15:$A$17, CALCULATION!$B$15:$B$17 )</f>
        <v>300</v>
      </c>
      <c r="W3116" s="5">
        <f>O3116*T3116*_xll.XLOOKUP(U3116,CALCULATION!$A$15:$A$17, CALCULATION!$B$15:$B$17)</f>
        <v>9919.8000000000011</v>
      </c>
      <c r="X3116" s="5">
        <f>WORKSHEET[[#This Row],[Clients Total Cost]] / WORKSHEET[[#This Row],[Clients Rate per T2 (USD)]]</f>
        <v>33.066000000000003</v>
      </c>
      <c r="Y3116" s="5">
        <f>WORKSHEET[[#This Row],[Clients Rate per T2 (USD)]] - WORKSHEET[[#This Row],[Supplier Rate Per t2 (USD)]]</f>
        <v>300</v>
      </c>
      <c r="Z3116" s="5">
        <f>WORKSHEET[[#This Row],[Profit Per T]] * WORKSHEET[[#This Row],[Weight]]</f>
        <v>9919.8000000000011</v>
      </c>
      <c r="AA3116">
        <v>1</v>
      </c>
      <c r="AB3116" s="1">
        <v>5.7</v>
      </c>
      <c r="AC3116" s="1">
        <v>3.8000000000000003</v>
      </c>
      <c r="AD3116" s="1">
        <v>4.75</v>
      </c>
      <c r="AE3116" s="1">
        <f>WORKSHEET[[#This Row],[Delay at toll gate in days]] +WORKSHEET[[#This Row],[Delay at workshop in days]] +WORKSHEET[[#This Row],[Delay at border in days]]</f>
        <v>14.25</v>
      </c>
    </row>
    <row r="3117" spans="1:31" x14ac:dyDescent="0.35">
      <c r="A3117" t="s">
        <v>3138</v>
      </c>
      <c r="B3117" t="s">
        <v>10</v>
      </c>
      <c r="C3117" t="s">
        <v>68</v>
      </c>
      <c r="D3117" t="s">
        <v>3616</v>
      </c>
      <c r="E3117" t="s">
        <v>3614</v>
      </c>
      <c r="F3117" t="str">
        <f>WORKSHEET[[#This Row],[Depart From]]&amp;"-"&amp;WORKSHEET[[#This Row],[Arrive To]]</f>
        <v>Marrakech-Alger</v>
      </c>
      <c r="G3117" s="2">
        <v>44694</v>
      </c>
      <c r="H3117" s="2">
        <v>44731</v>
      </c>
      <c r="I3117" s="2" t="str">
        <f t="shared" si="48"/>
        <v>Delivered</v>
      </c>
      <c r="J3117" s="2" t="str">
        <f>TEXT(WORKSHEET[[#This Row],[Offloading Date]], "mmm")</f>
        <v>Jun</v>
      </c>
      <c r="K3117" s="2" t="str">
        <f>IF(OR(WORKSHEET[[#This Row],[Year]]="", ISBLANK(WORKSHEET[[#This Row],[Year]]), WORKSHEET[[#This Row],[Year]]="null"), "Exclude", "Include")</f>
        <v>Include</v>
      </c>
      <c r="L3117" t="s">
        <v>16</v>
      </c>
      <c r="M3117" t="s">
        <v>12</v>
      </c>
      <c r="N3117" t="s">
        <v>13</v>
      </c>
      <c r="O3117">
        <v>33.066000000000003</v>
      </c>
      <c r="P3117">
        <v>600</v>
      </c>
      <c r="Q3117" t="s">
        <v>14</v>
      </c>
      <c r="R3117">
        <f>P3117 * _xll.XLOOKUP(Q3117,CALCULATION!$A$15:$A$17, CALCULATION!$B$15:$B$17 )</f>
        <v>600</v>
      </c>
      <c r="S3117" s="5">
        <f>O3117*P3117*_xll.XLOOKUP(Q3117,CALCULATION!$A$15:$A$17, CALCULATION!$B$15:$B$17)</f>
        <v>19839.600000000002</v>
      </c>
      <c r="T3117">
        <v>300</v>
      </c>
      <c r="U3117" t="s">
        <v>14</v>
      </c>
      <c r="V3117">
        <f>T3117 * _xll.XLOOKUP(U3117,CALCULATION!$A$15:$A$17, CALCULATION!$B$15:$B$17 )</f>
        <v>300</v>
      </c>
      <c r="W3117" s="5">
        <f>O3117*T3117*_xll.XLOOKUP(U3117,CALCULATION!$A$15:$A$17, CALCULATION!$B$15:$B$17)</f>
        <v>9919.8000000000011</v>
      </c>
      <c r="X3117" s="5">
        <f>WORKSHEET[[#This Row],[Clients Total Cost]] / WORKSHEET[[#This Row],[Clients Rate per T2 (USD)]]</f>
        <v>33.066000000000003</v>
      </c>
      <c r="Y3117" s="5">
        <f>WORKSHEET[[#This Row],[Clients Rate per T2 (USD)]] - WORKSHEET[[#This Row],[Supplier Rate Per t2 (USD)]]</f>
        <v>300</v>
      </c>
      <c r="Z3117" s="5">
        <f>WORKSHEET[[#This Row],[Profit Per T]] * WORKSHEET[[#This Row],[Weight]]</f>
        <v>9919.8000000000011</v>
      </c>
      <c r="AA3117">
        <v>1</v>
      </c>
      <c r="AB3117" s="1">
        <v>5.55</v>
      </c>
      <c r="AC3117" s="1">
        <v>3.7</v>
      </c>
      <c r="AD3117" s="1">
        <v>4.625</v>
      </c>
      <c r="AE3117" s="1">
        <f>WORKSHEET[[#This Row],[Delay at toll gate in days]] +WORKSHEET[[#This Row],[Delay at workshop in days]] +WORKSHEET[[#This Row],[Delay at border in days]]</f>
        <v>13.875</v>
      </c>
    </row>
    <row r="3118" spans="1:31" x14ac:dyDescent="0.35">
      <c r="A3118" t="s">
        <v>3139</v>
      </c>
      <c r="B3118" t="s">
        <v>10</v>
      </c>
      <c r="C3118" t="s">
        <v>68</v>
      </c>
      <c r="D3118" t="s">
        <v>3619</v>
      </c>
      <c r="E3118" t="s">
        <v>3618</v>
      </c>
      <c r="F3118" t="str">
        <f>WORKSHEET[[#This Row],[Depart From]]&amp;"-"&amp;WORKSHEET[[#This Row],[Arrive To]]</f>
        <v>Addis Ababa-Tripoli</v>
      </c>
      <c r="G3118" s="2">
        <v>44694</v>
      </c>
      <c r="H3118" s="2">
        <v>44759</v>
      </c>
      <c r="I3118" s="2" t="str">
        <f t="shared" si="48"/>
        <v>Delivered</v>
      </c>
      <c r="J3118" s="2" t="str">
        <f>TEXT(WORKSHEET[[#This Row],[Offloading Date]], "mmm")</f>
        <v>Jul</v>
      </c>
      <c r="K3118" s="2" t="str">
        <f>IF(OR(WORKSHEET[[#This Row],[Year]]="", ISBLANK(WORKSHEET[[#This Row],[Year]]), WORKSHEET[[#This Row],[Year]]="null"), "Exclude", "Include")</f>
        <v>Include</v>
      </c>
      <c r="L3118" t="s">
        <v>16</v>
      </c>
      <c r="M3118" t="s">
        <v>12</v>
      </c>
      <c r="N3118" t="s">
        <v>13</v>
      </c>
      <c r="O3118">
        <v>34.067999999999998</v>
      </c>
      <c r="P3118">
        <v>600</v>
      </c>
      <c r="Q3118" t="s">
        <v>14</v>
      </c>
      <c r="R3118">
        <f>P3118 * _xll.XLOOKUP(Q3118,CALCULATION!$A$15:$A$17, CALCULATION!$B$15:$B$17 )</f>
        <v>600</v>
      </c>
      <c r="S3118" s="5">
        <f>O3118*P3118*_xll.XLOOKUP(Q3118,CALCULATION!$A$15:$A$17, CALCULATION!$B$15:$B$17)</f>
        <v>20440.8</v>
      </c>
      <c r="T3118">
        <v>300</v>
      </c>
      <c r="U3118" t="s">
        <v>14</v>
      </c>
      <c r="V3118">
        <f>T3118 * _xll.XLOOKUP(U3118,CALCULATION!$A$15:$A$17, CALCULATION!$B$15:$B$17 )</f>
        <v>300</v>
      </c>
      <c r="W3118" s="5">
        <f>O3118*T3118*_xll.XLOOKUP(U3118,CALCULATION!$A$15:$A$17, CALCULATION!$B$15:$B$17)</f>
        <v>10220.4</v>
      </c>
      <c r="X3118" s="5">
        <f>WORKSHEET[[#This Row],[Clients Total Cost]] / WORKSHEET[[#This Row],[Clients Rate per T2 (USD)]]</f>
        <v>34.067999999999998</v>
      </c>
      <c r="Y3118" s="5">
        <f>WORKSHEET[[#This Row],[Clients Rate per T2 (USD)]] - WORKSHEET[[#This Row],[Supplier Rate Per t2 (USD)]]</f>
        <v>300</v>
      </c>
      <c r="Z3118" s="5">
        <f>WORKSHEET[[#This Row],[Profit Per T]] * WORKSHEET[[#This Row],[Weight]]</f>
        <v>10220.4</v>
      </c>
      <c r="AA3118">
        <v>1</v>
      </c>
      <c r="AB3118" s="1">
        <v>9.75</v>
      </c>
      <c r="AC3118" s="1">
        <v>6.5</v>
      </c>
      <c r="AD3118" s="1">
        <v>8.125</v>
      </c>
      <c r="AE3118" s="1">
        <f>WORKSHEET[[#This Row],[Delay at toll gate in days]] +WORKSHEET[[#This Row],[Delay at workshop in days]] +WORKSHEET[[#This Row],[Delay at border in days]]</f>
        <v>24.375</v>
      </c>
    </row>
    <row r="3119" spans="1:31" x14ac:dyDescent="0.35">
      <c r="A3119" t="s">
        <v>3140</v>
      </c>
      <c r="B3119" t="s">
        <v>10</v>
      </c>
      <c r="C3119" t="s">
        <v>68</v>
      </c>
      <c r="D3119" t="s">
        <v>3616</v>
      </c>
      <c r="E3119" t="s">
        <v>3614</v>
      </c>
      <c r="F3119" t="str">
        <f>WORKSHEET[[#This Row],[Depart From]]&amp;"-"&amp;WORKSHEET[[#This Row],[Arrive To]]</f>
        <v>Marrakech-Alger</v>
      </c>
      <c r="G3119" s="2">
        <v>44700</v>
      </c>
      <c r="H3119" s="2">
        <v>44757</v>
      </c>
      <c r="I3119" s="2" t="str">
        <f t="shared" si="48"/>
        <v>Delivered</v>
      </c>
      <c r="J3119" s="2" t="str">
        <f>TEXT(WORKSHEET[[#This Row],[Offloading Date]], "mmm")</f>
        <v>Jul</v>
      </c>
      <c r="K3119" s="2" t="str">
        <f>IF(OR(WORKSHEET[[#This Row],[Year]]="", ISBLANK(WORKSHEET[[#This Row],[Year]]), WORKSHEET[[#This Row],[Year]]="null"), "Exclude", "Include")</f>
        <v>Include</v>
      </c>
      <c r="L3119" t="s">
        <v>16</v>
      </c>
      <c r="M3119" t="s">
        <v>12</v>
      </c>
      <c r="N3119" t="s">
        <v>13</v>
      </c>
      <c r="O3119">
        <v>34.067999999999998</v>
      </c>
      <c r="P3119">
        <v>600</v>
      </c>
      <c r="Q3119" t="s">
        <v>14</v>
      </c>
      <c r="R3119">
        <f>P3119 * _xll.XLOOKUP(Q3119,CALCULATION!$A$15:$A$17, CALCULATION!$B$15:$B$17 )</f>
        <v>600</v>
      </c>
      <c r="S3119" s="5">
        <f>O3119*P3119*_xll.XLOOKUP(Q3119,CALCULATION!$A$15:$A$17, CALCULATION!$B$15:$B$17)</f>
        <v>20440.8</v>
      </c>
      <c r="T3119">
        <v>300</v>
      </c>
      <c r="U3119" t="s">
        <v>14</v>
      </c>
      <c r="V3119">
        <f>T3119 * _xll.XLOOKUP(U3119,CALCULATION!$A$15:$A$17, CALCULATION!$B$15:$B$17 )</f>
        <v>300</v>
      </c>
      <c r="W3119" s="5">
        <f>O3119*T3119*_xll.XLOOKUP(U3119,CALCULATION!$A$15:$A$17, CALCULATION!$B$15:$B$17)</f>
        <v>10220.4</v>
      </c>
      <c r="X3119" s="5">
        <f>WORKSHEET[[#This Row],[Clients Total Cost]] / WORKSHEET[[#This Row],[Clients Rate per T2 (USD)]]</f>
        <v>34.067999999999998</v>
      </c>
      <c r="Y3119" s="5">
        <f>WORKSHEET[[#This Row],[Clients Rate per T2 (USD)]] - WORKSHEET[[#This Row],[Supplier Rate Per t2 (USD)]]</f>
        <v>300</v>
      </c>
      <c r="Z3119" s="5">
        <f>WORKSHEET[[#This Row],[Profit Per T]] * WORKSHEET[[#This Row],[Weight]]</f>
        <v>10220.4</v>
      </c>
      <c r="AA3119">
        <v>1</v>
      </c>
      <c r="AB3119" s="1">
        <v>8.5499999999999989</v>
      </c>
      <c r="AC3119" s="1">
        <v>5.7</v>
      </c>
      <c r="AD3119" s="1">
        <v>7.125</v>
      </c>
      <c r="AE3119" s="1">
        <f>WORKSHEET[[#This Row],[Delay at toll gate in days]] +WORKSHEET[[#This Row],[Delay at workshop in days]] +WORKSHEET[[#This Row],[Delay at border in days]]</f>
        <v>21.375</v>
      </c>
    </row>
    <row r="3120" spans="1:31" x14ac:dyDescent="0.35">
      <c r="A3120" t="s">
        <v>3141</v>
      </c>
      <c r="B3120" t="s">
        <v>10</v>
      </c>
      <c r="C3120" t="s">
        <v>68</v>
      </c>
      <c r="D3120" t="s">
        <v>3619</v>
      </c>
      <c r="E3120" t="s">
        <v>3613</v>
      </c>
      <c r="F3120" t="str">
        <f>WORKSHEET[[#This Row],[Depart From]]&amp;"-"&amp;WORKSHEET[[#This Row],[Arrive To]]</f>
        <v>Addis Ababa-Sanaa</v>
      </c>
      <c r="G3120" s="2">
        <v>44749</v>
      </c>
      <c r="H3120" s="2">
        <v>44777</v>
      </c>
      <c r="I3120" s="2" t="str">
        <f t="shared" si="48"/>
        <v>Delivered</v>
      </c>
      <c r="J3120" s="2" t="str">
        <f>TEXT(WORKSHEET[[#This Row],[Offloading Date]], "mmm")</f>
        <v>Aug</v>
      </c>
      <c r="K3120" s="2" t="str">
        <f>IF(OR(WORKSHEET[[#This Row],[Year]]="", ISBLANK(WORKSHEET[[#This Row],[Year]]), WORKSHEET[[#This Row],[Year]]="null"), "Exclude", "Include")</f>
        <v>Include</v>
      </c>
      <c r="L3120" t="s">
        <v>16</v>
      </c>
      <c r="M3120" t="s">
        <v>12</v>
      </c>
      <c r="N3120" t="s">
        <v>13</v>
      </c>
      <c r="O3120">
        <v>34.067999999999998</v>
      </c>
      <c r="P3120">
        <v>600</v>
      </c>
      <c r="Q3120" t="s">
        <v>14</v>
      </c>
      <c r="R3120">
        <f>P3120 * _xll.XLOOKUP(Q3120,CALCULATION!$A$15:$A$17, CALCULATION!$B$15:$B$17 )</f>
        <v>600</v>
      </c>
      <c r="S3120" s="5">
        <f>O3120*P3120*_xll.XLOOKUP(Q3120,CALCULATION!$A$15:$A$17, CALCULATION!$B$15:$B$17)</f>
        <v>20440.8</v>
      </c>
      <c r="T3120">
        <v>300</v>
      </c>
      <c r="U3120" t="s">
        <v>14</v>
      </c>
      <c r="V3120">
        <f>T3120 * _xll.XLOOKUP(U3120,CALCULATION!$A$15:$A$17, CALCULATION!$B$15:$B$17 )</f>
        <v>300</v>
      </c>
      <c r="W3120" s="5">
        <f>O3120*T3120*_xll.XLOOKUP(U3120,CALCULATION!$A$15:$A$17, CALCULATION!$B$15:$B$17)</f>
        <v>10220.4</v>
      </c>
      <c r="X3120" s="5">
        <f>WORKSHEET[[#This Row],[Clients Total Cost]] / WORKSHEET[[#This Row],[Clients Rate per T2 (USD)]]</f>
        <v>34.067999999999998</v>
      </c>
      <c r="Y3120" s="5">
        <f>WORKSHEET[[#This Row],[Clients Rate per T2 (USD)]] - WORKSHEET[[#This Row],[Supplier Rate Per t2 (USD)]]</f>
        <v>300</v>
      </c>
      <c r="Z3120" s="5">
        <f>WORKSHEET[[#This Row],[Profit Per T]] * WORKSHEET[[#This Row],[Weight]]</f>
        <v>10220.4</v>
      </c>
      <c r="AA3120">
        <v>1</v>
      </c>
      <c r="AB3120" s="1">
        <v>4.2</v>
      </c>
      <c r="AC3120" s="1">
        <v>2.8000000000000003</v>
      </c>
      <c r="AD3120" s="1">
        <v>3.5</v>
      </c>
      <c r="AE3120" s="1">
        <f>WORKSHEET[[#This Row],[Delay at toll gate in days]] +WORKSHEET[[#This Row],[Delay at workshop in days]] +WORKSHEET[[#This Row],[Delay at border in days]]</f>
        <v>10.5</v>
      </c>
    </row>
    <row r="3121" spans="1:31" x14ac:dyDescent="0.35">
      <c r="A3121" t="s">
        <v>3142</v>
      </c>
      <c r="B3121" t="s">
        <v>10</v>
      </c>
      <c r="C3121" t="s">
        <v>68</v>
      </c>
      <c r="D3121" t="s">
        <v>3611</v>
      </c>
      <c r="E3121" t="s">
        <v>3617</v>
      </c>
      <c r="F3121" t="str">
        <f>WORKSHEET[[#This Row],[Depart From]]&amp;"-"&amp;WORKSHEET[[#This Row],[Arrive To]]</f>
        <v>Mogadishu-Lagos</v>
      </c>
      <c r="G3121" s="2">
        <v>44688</v>
      </c>
      <c r="H3121" s="2">
        <v>44727</v>
      </c>
      <c r="I3121" s="2" t="str">
        <f t="shared" si="48"/>
        <v>Delivered</v>
      </c>
      <c r="J3121" s="2" t="str">
        <f>TEXT(WORKSHEET[[#This Row],[Offloading Date]], "mmm")</f>
        <v>Jun</v>
      </c>
      <c r="K3121" s="2" t="str">
        <f>IF(OR(WORKSHEET[[#This Row],[Year]]="", ISBLANK(WORKSHEET[[#This Row],[Year]]), WORKSHEET[[#This Row],[Year]]="null"), "Exclude", "Include")</f>
        <v>Include</v>
      </c>
      <c r="L3121" t="s">
        <v>16</v>
      </c>
      <c r="M3121" t="s">
        <v>12</v>
      </c>
      <c r="N3121" t="s">
        <v>13</v>
      </c>
      <c r="O3121">
        <v>33.066000000000003</v>
      </c>
      <c r="P3121">
        <v>600</v>
      </c>
      <c r="Q3121" t="s">
        <v>14</v>
      </c>
      <c r="R3121">
        <f>P3121 * _xll.XLOOKUP(Q3121,CALCULATION!$A$15:$A$17, CALCULATION!$B$15:$B$17 )</f>
        <v>600</v>
      </c>
      <c r="S3121" s="5">
        <f>O3121*P3121*_xll.XLOOKUP(Q3121,CALCULATION!$A$15:$A$17, CALCULATION!$B$15:$B$17)</f>
        <v>19839.600000000002</v>
      </c>
      <c r="T3121">
        <v>300</v>
      </c>
      <c r="U3121" t="s">
        <v>14</v>
      </c>
      <c r="V3121">
        <f>T3121 * _xll.XLOOKUP(U3121,CALCULATION!$A$15:$A$17, CALCULATION!$B$15:$B$17 )</f>
        <v>300</v>
      </c>
      <c r="W3121" s="5">
        <f>O3121*T3121*_xll.XLOOKUP(U3121,CALCULATION!$A$15:$A$17, CALCULATION!$B$15:$B$17)</f>
        <v>9919.8000000000011</v>
      </c>
      <c r="X3121" s="5">
        <f>WORKSHEET[[#This Row],[Clients Total Cost]] / WORKSHEET[[#This Row],[Clients Rate per T2 (USD)]]</f>
        <v>33.066000000000003</v>
      </c>
      <c r="Y3121" s="5">
        <f>WORKSHEET[[#This Row],[Clients Rate per T2 (USD)]] - WORKSHEET[[#This Row],[Supplier Rate Per t2 (USD)]]</f>
        <v>300</v>
      </c>
      <c r="Z3121" s="5">
        <f>WORKSHEET[[#This Row],[Profit Per T]] * WORKSHEET[[#This Row],[Weight]]</f>
        <v>9919.8000000000011</v>
      </c>
      <c r="AA3121">
        <v>1</v>
      </c>
      <c r="AB3121" s="1">
        <v>5.85</v>
      </c>
      <c r="AC3121" s="1">
        <v>3.9000000000000004</v>
      </c>
      <c r="AD3121" s="1">
        <v>4.875</v>
      </c>
      <c r="AE3121" s="1">
        <f>WORKSHEET[[#This Row],[Delay at toll gate in days]] +WORKSHEET[[#This Row],[Delay at workshop in days]] +WORKSHEET[[#This Row],[Delay at border in days]]</f>
        <v>14.625</v>
      </c>
    </row>
    <row r="3122" spans="1:31" x14ac:dyDescent="0.35">
      <c r="A3122" t="s">
        <v>3143</v>
      </c>
      <c r="B3122" t="s">
        <v>10</v>
      </c>
      <c r="C3122" t="s">
        <v>68</v>
      </c>
      <c r="D3122" t="s">
        <v>3616</v>
      </c>
      <c r="E3122" t="s">
        <v>3618</v>
      </c>
      <c r="F3122" t="str">
        <f>WORKSHEET[[#This Row],[Depart From]]&amp;"-"&amp;WORKSHEET[[#This Row],[Arrive To]]</f>
        <v>Marrakech-Tripoli</v>
      </c>
      <c r="G3122" s="2">
        <v>44700</v>
      </c>
      <c r="H3122" s="2">
        <v>44727</v>
      </c>
      <c r="I3122" s="2" t="str">
        <f t="shared" si="48"/>
        <v>Delivered</v>
      </c>
      <c r="J3122" s="2" t="str">
        <f>TEXT(WORKSHEET[[#This Row],[Offloading Date]], "mmm")</f>
        <v>Jun</v>
      </c>
      <c r="K3122" s="2" t="str">
        <f>IF(OR(WORKSHEET[[#This Row],[Year]]="", ISBLANK(WORKSHEET[[#This Row],[Year]]), WORKSHEET[[#This Row],[Year]]="null"), "Exclude", "Include")</f>
        <v>Include</v>
      </c>
      <c r="L3122" t="s">
        <v>16</v>
      </c>
      <c r="M3122" t="s">
        <v>12</v>
      </c>
      <c r="N3122" t="s">
        <v>13</v>
      </c>
      <c r="O3122">
        <v>30.06</v>
      </c>
      <c r="P3122">
        <v>600</v>
      </c>
      <c r="Q3122" t="s">
        <v>14</v>
      </c>
      <c r="R3122">
        <f>P3122 * _xll.XLOOKUP(Q3122,CALCULATION!$A$15:$A$17, CALCULATION!$B$15:$B$17 )</f>
        <v>600</v>
      </c>
      <c r="S3122" s="5">
        <f>O3122*P3122*_xll.XLOOKUP(Q3122,CALCULATION!$A$15:$A$17, CALCULATION!$B$15:$B$17)</f>
        <v>18036</v>
      </c>
      <c r="T3122">
        <v>300</v>
      </c>
      <c r="U3122" t="s">
        <v>14</v>
      </c>
      <c r="V3122">
        <f>T3122 * _xll.XLOOKUP(U3122,CALCULATION!$A$15:$A$17, CALCULATION!$B$15:$B$17 )</f>
        <v>300</v>
      </c>
      <c r="W3122" s="5">
        <f>O3122*T3122*_xll.XLOOKUP(U3122,CALCULATION!$A$15:$A$17, CALCULATION!$B$15:$B$17)</f>
        <v>9018</v>
      </c>
      <c r="X3122" s="5">
        <f>WORKSHEET[[#This Row],[Clients Total Cost]] / WORKSHEET[[#This Row],[Clients Rate per T2 (USD)]]</f>
        <v>30.06</v>
      </c>
      <c r="Y3122" s="5">
        <f>WORKSHEET[[#This Row],[Clients Rate per T2 (USD)]] - WORKSHEET[[#This Row],[Supplier Rate Per t2 (USD)]]</f>
        <v>300</v>
      </c>
      <c r="Z3122" s="5">
        <f>WORKSHEET[[#This Row],[Profit Per T]] * WORKSHEET[[#This Row],[Weight]]</f>
        <v>9018</v>
      </c>
      <c r="AA3122">
        <v>1</v>
      </c>
      <c r="AB3122" s="1">
        <v>4.05</v>
      </c>
      <c r="AC3122" s="1">
        <v>2.7</v>
      </c>
      <c r="AD3122" s="1">
        <v>3.375</v>
      </c>
      <c r="AE3122" s="1">
        <f>WORKSHEET[[#This Row],[Delay at toll gate in days]] +WORKSHEET[[#This Row],[Delay at workshop in days]] +WORKSHEET[[#This Row],[Delay at border in days]]</f>
        <v>10.125</v>
      </c>
    </row>
    <row r="3123" spans="1:31" x14ac:dyDescent="0.35">
      <c r="A3123" t="s">
        <v>3144</v>
      </c>
      <c r="B3123" t="s">
        <v>10</v>
      </c>
      <c r="C3123" t="s">
        <v>68</v>
      </c>
      <c r="D3123" t="s">
        <v>3616</v>
      </c>
      <c r="E3123" t="s">
        <v>3613</v>
      </c>
      <c r="F3123" t="str">
        <f>WORKSHEET[[#This Row],[Depart From]]&amp;"-"&amp;WORKSHEET[[#This Row],[Arrive To]]</f>
        <v>Marrakech-Sanaa</v>
      </c>
      <c r="G3123" s="2">
        <v>44700</v>
      </c>
      <c r="H3123" s="2">
        <v>44735</v>
      </c>
      <c r="I3123" s="2" t="str">
        <f t="shared" si="48"/>
        <v>Delivered</v>
      </c>
      <c r="J3123" s="2" t="str">
        <f>TEXT(WORKSHEET[[#This Row],[Offloading Date]], "mmm")</f>
        <v>Jun</v>
      </c>
      <c r="K3123" s="2" t="str">
        <f>IF(OR(WORKSHEET[[#This Row],[Year]]="", ISBLANK(WORKSHEET[[#This Row],[Year]]), WORKSHEET[[#This Row],[Year]]="null"), "Exclude", "Include")</f>
        <v>Include</v>
      </c>
      <c r="L3123" t="s">
        <v>16</v>
      </c>
      <c r="M3123" t="s">
        <v>12</v>
      </c>
      <c r="N3123" t="s">
        <v>13</v>
      </c>
      <c r="O3123">
        <v>29.058</v>
      </c>
      <c r="P3123">
        <v>600</v>
      </c>
      <c r="Q3123" t="s">
        <v>14</v>
      </c>
      <c r="R3123">
        <f>P3123 * _xll.XLOOKUP(Q3123,CALCULATION!$A$15:$A$17, CALCULATION!$B$15:$B$17 )</f>
        <v>600</v>
      </c>
      <c r="S3123" s="5">
        <f>O3123*P3123*_xll.XLOOKUP(Q3123,CALCULATION!$A$15:$A$17, CALCULATION!$B$15:$B$17)</f>
        <v>17434.8</v>
      </c>
      <c r="T3123">
        <v>300</v>
      </c>
      <c r="U3123" t="s">
        <v>14</v>
      </c>
      <c r="V3123">
        <f>T3123 * _xll.XLOOKUP(U3123,CALCULATION!$A$15:$A$17, CALCULATION!$B$15:$B$17 )</f>
        <v>300</v>
      </c>
      <c r="W3123" s="5">
        <f>O3123*T3123*_xll.XLOOKUP(U3123,CALCULATION!$A$15:$A$17, CALCULATION!$B$15:$B$17)</f>
        <v>8717.4</v>
      </c>
      <c r="X3123" s="5">
        <f>WORKSHEET[[#This Row],[Clients Total Cost]] / WORKSHEET[[#This Row],[Clients Rate per T2 (USD)]]</f>
        <v>29.058</v>
      </c>
      <c r="Y3123" s="5">
        <f>WORKSHEET[[#This Row],[Clients Rate per T2 (USD)]] - WORKSHEET[[#This Row],[Supplier Rate Per t2 (USD)]]</f>
        <v>300</v>
      </c>
      <c r="Z3123" s="5">
        <f>WORKSHEET[[#This Row],[Profit Per T]] * WORKSHEET[[#This Row],[Weight]]</f>
        <v>8717.4</v>
      </c>
      <c r="AA3123">
        <v>1</v>
      </c>
      <c r="AB3123" s="1">
        <v>5.25</v>
      </c>
      <c r="AC3123" s="1">
        <v>3.5</v>
      </c>
      <c r="AD3123" s="1">
        <v>4.375</v>
      </c>
      <c r="AE3123" s="1">
        <f>WORKSHEET[[#This Row],[Delay at toll gate in days]] +WORKSHEET[[#This Row],[Delay at workshop in days]] +WORKSHEET[[#This Row],[Delay at border in days]]</f>
        <v>13.125</v>
      </c>
    </row>
    <row r="3124" spans="1:31" x14ac:dyDescent="0.35">
      <c r="A3124" t="s">
        <v>3145</v>
      </c>
      <c r="B3124" t="s">
        <v>10</v>
      </c>
      <c r="C3124" t="s">
        <v>68</v>
      </c>
      <c r="D3124" t="s">
        <v>3616</v>
      </c>
      <c r="E3124" t="s">
        <v>3612</v>
      </c>
      <c r="F3124" t="str">
        <f>WORKSHEET[[#This Row],[Depart From]]&amp;"-"&amp;WORKSHEET[[#This Row],[Arrive To]]</f>
        <v>Marrakech-Victoria</v>
      </c>
      <c r="G3124" s="2">
        <v>44703</v>
      </c>
      <c r="H3124" s="2">
        <v>44742</v>
      </c>
      <c r="I3124" s="2" t="str">
        <f t="shared" si="48"/>
        <v>Delivered</v>
      </c>
      <c r="J3124" s="2" t="str">
        <f>TEXT(WORKSHEET[[#This Row],[Offloading Date]], "mmm")</f>
        <v>Jun</v>
      </c>
      <c r="K3124" s="2" t="str">
        <f>IF(OR(WORKSHEET[[#This Row],[Year]]="", ISBLANK(WORKSHEET[[#This Row],[Year]]), WORKSHEET[[#This Row],[Year]]="null"), "Exclude", "Include")</f>
        <v>Include</v>
      </c>
      <c r="L3124" t="s">
        <v>16</v>
      </c>
      <c r="M3124" t="s">
        <v>12</v>
      </c>
      <c r="N3124" t="s">
        <v>13</v>
      </c>
      <c r="O3124">
        <v>29.058</v>
      </c>
      <c r="P3124">
        <v>600</v>
      </c>
      <c r="Q3124" t="s">
        <v>14</v>
      </c>
      <c r="R3124">
        <f>P3124 * _xll.XLOOKUP(Q3124,CALCULATION!$A$15:$A$17, CALCULATION!$B$15:$B$17 )</f>
        <v>600</v>
      </c>
      <c r="S3124" s="5">
        <f>O3124*P3124*_xll.XLOOKUP(Q3124,CALCULATION!$A$15:$A$17, CALCULATION!$B$15:$B$17)</f>
        <v>17434.8</v>
      </c>
      <c r="T3124">
        <v>300</v>
      </c>
      <c r="U3124" t="s">
        <v>14</v>
      </c>
      <c r="V3124">
        <f>T3124 * _xll.XLOOKUP(U3124,CALCULATION!$A$15:$A$17, CALCULATION!$B$15:$B$17 )</f>
        <v>300</v>
      </c>
      <c r="W3124" s="5">
        <f>O3124*T3124*_xll.XLOOKUP(U3124,CALCULATION!$A$15:$A$17, CALCULATION!$B$15:$B$17)</f>
        <v>8717.4</v>
      </c>
      <c r="X3124" s="5">
        <f>WORKSHEET[[#This Row],[Clients Total Cost]] / WORKSHEET[[#This Row],[Clients Rate per T2 (USD)]]</f>
        <v>29.058</v>
      </c>
      <c r="Y3124" s="5">
        <f>WORKSHEET[[#This Row],[Clients Rate per T2 (USD)]] - WORKSHEET[[#This Row],[Supplier Rate Per t2 (USD)]]</f>
        <v>300</v>
      </c>
      <c r="Z3124" s="5">
        <f>WORKSHEET[[#This Row],[Profit Per T]] * WORKSHEET[[#This Row],[Weight]]</f>
        <v>8717.4</v>
      </c>
      <c r="AA3124">
        <v>1</v>
      </c>
      <c r="AB3124" s="1">
        <v>5.85</v>
      </c>
      <c r="AC3124" s="1">
        <v>3.9000000000000004</v>
      </c>
      <c r="AD3124" s="1">
        <v>4.875</v>
      </c>
      <c r="AE3124" s="1">
        <f>WORKSHEET[[#This Row],[Delay at toll gate in days]] +WORKSHEET[[#This Row],[Delay at workshop in days]] +WORKSHEET[[#This Row],[Delay at border in days]]</f>
        <v>14.625</v>
      </c>
    </row>
    <row r="3125" spans="1:31" x14ac:dyDescent="0.35">
      <c r="A3125" t="s">
        <v>3146</v>
      </c>
      <c r="B3125" t="s">
        <v>10</v>
      </c>
      <c r="C3125" t="s">
        <v>68</v>
      </c>
      <c r="D3125" t="s">
        <v>3619</v>
      </c>
      <c r="E3125" t="s">
        <v>3612</v>
      </c>
      <c r="F3125" t="str">
        <f>WORKSHEET[[#This Row],[Depart From]]&amp;"-"&amp;WORKSHEET[[#This Row],[Arrive To]]</f>
        <v>Addis Ababa-Victoria</v>
      </c>
      <c r="G3125" s="2">
        <v>44701</v>
      </c>
      <c r="H3125" s="2">
        <v>44726</v>
      </c>
      <c r="I3125" s="2" t="str">
        <f t="shared" si="48"/>
        <v>Delivered</v>
      </c>
      <c r="J3125" s="2" t="str">
        <f>TEXT(WORKSHEET[[#This Row],[Offloading Date]], "mmm")</f>
        <v>Jun</v>
      </c>
      <c r="K3125" s="2" t="str">
        <f>IF(OR(WORKSHEET[[#This Row],[Year]]="", ISBLANK(WORKSHEET[[#This Row],[Year]]), WORKSHEET[[#This Row],[Year]]="null"), "Exclude", "Include")</f>
        <v>Include</v>
      </c>
      <c r="L3125" t="s">
        <v>16</v>
      </c>
      <c r="M3125" t="s">
        <v>12</v>
      </c>
      <c r="N3125" t="s">
        <v>13</v>
      </c>
      <c r="O3125">
        <v>29.058</v>
      </c>
      <c r="P3125">
        <v>600</v>
      </c>
      <c r="Q3125" t="s">
        <v>14</v>
      </c>
      <c r="R3125">
        <f>P3125 * _xll.XLOOKUP(Q3125,CALCULATION!$A$15:$A$17, CALCULATION!$B$15:$B$17 )</f>
        <v>600</v>
      </c>
      <c r="S3125" s="5">
        <f>O3125*P3125*_xll.XLOOKUP(Q3125,CALCULATION!$A$15:$A$17, CALCULATION!$B$15:$B$17)</f>
        <v>17434.8</v>
      </c>
      <c r="T3125">
        <v>300</v>
      </c>
      <c r="U3125" t="s">
        <v>14</v>
      </c>
      <c r="V3125">
        <f>T3125 * _xll.XLOOKUP(U3125,CALCULATION!$A$15:$A$17, CALCULATION!$B$15:$B$17 )</f>
        <v>300</v>
      </c>
      <c r="W3125" s="5">
        <f>O3125*T3125*_xll.XLOOKUP(U3125,CALCULATION!$A$15:$A$17, CALCULATION!$B$15:$B$17)</f>
        <v>8717.4</v>
      </c>
      <c r="X3125" s="5">
        <f>WORKSHEET[[#This Row],[Clients Total Cost]] / WORKSHEET[[#This Row],[Clients Rate per T2 (USD)]]</f>
        <v>29.058</v>
      </c>
      <c r="Y3125" s="5">
        <f>WORKSHEET[[#This Row],[Clients Rate per T2 (USD)]] - WORKSHEET[[#This Row],[Supplier Rate Per t2 (USD)]]</f>
        <v>300</v>
      </c>
      <c r="Z3125" s="5">
        <f>WORKSHEET[[#This Row],[Profit Per T]] * WORKSHEET[[#This Row],[Weight]]</f>
        <v>8717.4</v>
      </c>
      <c r="AA3125">
        <v>1</v>
      </c>
      <c r="AB3125" s="1">
        <v>3.75</v>
      </c>
      <c r="AC3125" s="1">
        <v>2.5</v>
      </c>
      <c r="AD3125" s="1">
        <v>3.125</v>
      </c>
      <c r="AE3125" s="1">
        <f>WORKSHEET[[#This Row],[Delay at toll gate in days]] +WORKSHEET[[#This Row],[Delay at workshop in days]] +WORKSHEET[[#This Row],[Delay at border in days]]</f>
        <v>9.375</v>
      </c>
    </row>
    <row r="3126" spans="1:31" x14ac:dyDescent="0.35">
      <c r="A3126" t="s">
        <v>3147</v>
      </c>
      <c r="B3126" t="s">
        <v>10</v>
      </c>
      <c r="C3126" t="s">
        <v>68</v>
      </c>
      <c r="D3126" t="s">
        <v>3611</v>
      </c>
      <c r="E3126" t="s">
        <v>3612</v>
      </c>
      <c r="F3126" t="str">
        <f>WORKSHEET[[#This Row],[Depart From]]&amp;"-"&amp;WORKSHEET[[#This Row],[Arrive To]]</f>
        <v>Mogadishu-Victoria</v>
      </c>
      <c r="G3126" s="2">
        <v>44702</v>
      </c>
      <c r="H3126" s="2">
        <v>44743</v>
      </c>
      <c r="I3126" s="2" t="str">
        <f t="shared" si="48"/>
        <v>Delivered</v>
      </c>
      <c r="J3126" s="2" t="str">
        <f>TEXT(WORKSHEET[[#This Row],[Offloading Date]], "mmm")</f>
        <v>Jul</v>
      </c>
      <c r="K3126" s="2" t="str">
        <f>IF(OR(WORKSHEET[[#This Row],[Year]]="", ISBLANK(WORKSHEET[[#This Row],[Year]]), WORKSHEET[[#This Row],[Year]]="null"), "Exclude", "Include")</f>
        <v>Include</v>
      </c>
      <c r="L3126" t="s">
        <v>16</v>
      </c>
      <c r="M3126" t="s">
        <v>12</v>
      </c>
      <c r="N3126" t="s">
        <v>13</v>
      </c>
      <c r="O3126">
        <v>30.06</v>
      </c>
      <c r="P3126">
        <v>600</v>
      </c>
      <c r="Q3126" t="s">
        <v>14</v>
      </c>
      <c r="R3126">
        <f>P3126 * _xll.XLOOKUP(Q3126,CALCULATION!$A$15:$A$17, CALCULATION!$B$15:$B$17 )</f>
        <v>600</v>
      </c>
      <c r="S3126" s="5">
        <f>O3126*P3126*_xll.XLOOKUP(Q3126,CALCULATION!$A$15:$A$17, CALCULATION!$B$15:$B$17)</f>
        <v>18036</v>
      </c>
      <c r="T3126">
        <v>300</v>
      </c>
      <c r="U3126" t="s">
        <v>14</v>
      </c>
      <c r="V3126">
        <f>T3126 * _xll.XLOOKUP(U3126,CALCULATION!$A$15:$A$17, CALCULATION!$B$15:$B$17 )</f>
        <v>300</v>
      </c>
      <c r="W3126" s="5">
        <f>O3126*T3126*_xll.XLOOKUP(U3126,CALCULATION!$A$15:$A$17, CALCULATION!$B$15:$B$17)</f>
        <v>9018</v>
      </c>
      <c r="X3126" s="5">
        <f>WORKSHEET[[#This Row],[Clients Total Cost]] / WORKSHEET[[#This Row],[Clients Rate per T2 (USD)]]</f>
        <v>30.06</v>
      </c>
      <c r="Y3126" s="5">
        <f>WORKSHEET[[#This Row],[Clients Rate per T2 (USD)]] - WORKSHEET[[#This Row],[Supplier Rate Per t2 (USD)]]</f>
        <v>300</v>
      </c>
      <c r="Z3126" s="5">
        <f>WORKSHEET[[#This Row],[Profit Per T]] * WORKSHEET[[#This Row],[Weight]]</f>
        <v>9018</v>
      </c>
      <c r="AA3126">
        <v>1</v>
      </c>
      <c r="AB3126" s="1">
        <v>6.1499999999999995</v>
      </c>
      <c r="AC3126" s="1">
        <v>4.1000000000000005</v>
      </c>
      <c r="AD3126" s="1">
        <v>5.125</v>
      </c>
      <c r="AE3126" s="1">
        <f>WORKSHEET[[#This Row],[Delay at toll gate in days]] +WORKSHEET[[#This Row],[Delay at workshop in days]] +WORKSHEET[[#This Row],[Delay at border in days]]</f>
        <v>15.375</v>
      </c>
    </row>
    <row r="3127" spans="1:31" x14ac:dyDescent="0.35">
      <c r="A3127" t="s">
        <v>3148</v>
      </c>
      <c r="B3127" t="s">
        <v>10</v>
      </c>
      <c r="C3127" t="s">
        <v>68</v>
      </c>
      <c r="D3127" t="s">
        <v>3615</v>
      </c>
      <c r="E3127" t="s">
        <v>3614</v>
      </c>
      <c r="F3127" t="str">
        <f>WORKSHEET[[#This Row],[Depart From]]&amp;"-"&amp;WORKSHEET[[#This Row],[Arrive To]]</f>
        <v>Mombasa-Alger</v>
      </c>
      <c r="G3127" s="2">
        <v>44700</v>
      </c>
      <c r="H3127" s="2">
        <v>44726</v>
      </c>
      <c r="I3127" s="2" t="str">
        <f t="shared" si="48"/>
        <v>Delivered</v>
      </c>
      <c r="J3127" s="2" t="str">
        <f>TEXT(WORKSHEET[[#This Row],[Offloading Date]], "mmm")</f>
        <v>Jun</v>
      </c>
      <c r="K3127" s="2" t="str">
        <f>IF(OR(WORKSHEET[[#This Row],[Year]]="", ISBLANK(WORKSHEET[[#This Row],[Year]]), WORKSHEET[[#This Row],[Year]]="null"), "Exclude", "Include")</f>
        <v>Include</v>
      </c>
      <c r="L3127" t="s">
        <v>16</v>
      </c>
      <c r="M3127" t="s">
        <v>12</v>
      </c>
      <c r="N3127" t="s">
        <v>13</v>
      </c>
      <c r="O3127">
        <v>29.058</v>
      </c>
      <c r="P3127">
        <v>600</v>
      </c>
      <c r="Q3127" t="s">
        <v>14</v>
      </c>
      <c r="R3127">
        <f>P3127 * _xll.XLOOKUP(Q3127,CALCULATION!$A$15:$A$17, CALCULATION!$B$15:$B$17 )</f>
        <v>600</v>
      </c>
      <c r="S3127" s="5">
        <f>O3127*P3127*_xll.XLOOKUP(Q3127,CALCULATION!$A$15:$A$17, CALCULATION!$B$15:$B$17)</f>
        <v>17434.8</v>
      </c>
      <c r="T3127">
        <v>300</v>
      </c>
      <c r="U3127" t="s">
        <v>14</v>
      </c>
      <c r="V3127">
        <f>T3127 * _xll.XLOOKUP(U3127,CALCULATION!$A$15:$A$17, CALCULATION!$B$15:$B$17 )</f>
        <v>300</v>
      </c>
      <c r="W3127" s="5">
        <f>O3127*T3127*_xll.XLOOKUP(U3127,CALCULATION!$A$15:$A$17, CALCULATION!$B$15:$B$17)</f>
        <v>8717.4</v>
      </c>
      <c r="X3127" s="5">
        <f>WORKSHEET[[#This Row],[Clients Total Cost]] / WORKSHEET[[#This Row],[Clients Rate per T2 (USD)]]</f>
        <v>29.058</v>
      </c>
      <c r="Y3127" s="5">
        <f>WORKSHEET[[#This Row],[Clients Rate per T2 (USD)]] - WORKSHEET[[#This Row],[Supplier Rate Per t2 (USD)]]</f>
        <v>300</v>
      </c>
      <c r="Z3127" s="5">
        <f>WORKSHEET[[#This Row],[Profit Per T]] * WORKSHEET[[#This Row],[Weight]]</f>
        <v>8717.4</v>
      </c>
      <c r="AA3127">
        <v>1</v>
      </c>
      <c r="AB3127" s="1">
        <v>3.9</v>
      </c>
      <c r="AC3127" s="1">
        <v>2.6</v>
      </c>
      <c r="AD3127" s="1">
        <v>3.25</v>
      </c>
      <c r="AE3127" s="1">
        <f>WORKSHEET[[#This Row],[Delay at toll gate in days]] +WORKSHEET[[#This Row],[Delay at workshop in days]] +WORKSHEET[[#This Row],[Delay at border in days]]</f>
        <v>9.75</v>
      </c>
    </row>
    <row r="3128" spans="1:31" x14ac:dyDescent="0.35">
      <c r="A3128" t="s">
        <v>3149</v>
      </c>
      <c r="B3128" t="s">
        <v>10</v>
      </c>
      <c r="C3128" t="s">
        <v>68</v>
      </c>
      <c r="D3128" t="s">
        <v>3611</v>
      </c>
      <c r="E3128" t="s">
        <v>3614</v>
      </c>
      <c r="F3128" t="str">
        <f>WORKSHEET[[#This Row],[Depart From]]&amp;"-"&amp;WORKSHEET[[#This Row],[Arrive To]]</f>
        <v>Mogadishu-Alger</v>
      </c>
      <c r="G3128" s="2">
        <v>44702</v>
      </c>
      <c r="H3128" s="2">
        <v>44741</v>
      </c>
      <c r="I3128" s="2" t="str">
        <f t="shared" si="48"/>
        <v>Delivered</v>
      </c>
      <c r="J3128" s="2" t="str">
        <f>TEXT(WORKSHEET[[#This Row],[Offloading Date]], "mmm")</f>
        <v>Jun</v>
      </c>
      <c r="K3128" s="2" t="str">
        <f>IF(OR(WORKSHEET[[#This Row],[Year]]="", ISBLANK(WORKSHEET[[#This Row],[Year]]), WORKSHEET[[#This Row],[Year]]="null"), "Exclude", "Include")</f>
        <v>Include</v>
      </c>
      <c r="L3128" t="s">
        <v>16</v>
      </c>
      <c r="M3128" t="s">
        <v>12</v>
      </c>
      <c r="N3128" t="s">
        <v>13</v>
      </c>
      <c r="O3128">
        <v>29.058</v>
      </c>
      <c r="P3128">
        <v>600</v>
      </c>
      <c r="Q3128" t="s">
        <v>14</v>
      </c>
      <c r="R3128">
        <f>P3128 * _xll.XLOOKUP(Q3128,CALCULATION!$A$15:$A$17, CALCULATION!$B$15:$B$17 )</f>
        <v>600</v>
      </c>
      <c r="S3128" s="5">
        <f>O3128*P3128*_xll.XLOOKUP(Q3128,CALCULATION!$A$15:$A$17, CALCULATION!$B$15:$B$17)</f>
        <v>17434.8</v>
      </c>
      <c r="T3128">
        <v>300</v>
      </c>
      <c r="U3128" t="s">
        <v>14</v>
      </c>
      <c r="V3128">
        <f>T3128 * _xll.XLOOKUP(U3128,CALCULATION!$A$15:$A$17, CALCULATION!$B$15:$B$17 )</f>
        <v>300</v>
      </c>
      <c r="W3128" s="5">
        <f>O3128*T3128*_xll.XLOOKUP(U3128,CALCULATION!$A$15:$A$17, CALCULATION!$B$15:$B$17)</f>
        <v>8717.4</v>
      </c>
      <c r="X3128" s="5">
        <f>WORKSHEET[[#This Row],[Clients Total Cost]] / WORKSHEET[[#This Row],[Clients Rate per T2 (USD)]]</f>
        <v>29.058</v>
      </c>
      <c r="Y3128" s="5">
        <f>WORKSHEET[[#This Row],[Clients Rate per T2 (USD)]] - WORKSHEET[[#This Row],[Supplier Rate Per t2 (USD)]]</f>
        <v>300</v>
      </c>
      <c r="Z3128" s="5">
        <f>WORKSHEET[[#This Row],[Profit Per T]] * WORKSHEET[[#This Row],[Weight]]</f>
        <v>8717.4</v>
      </c>
      <c r="AA3128">
        <v>1</v>
      </c>
      <c r="AB3128" s="1">
        <v>5.85</v>
      </c>
      <c r="AC3128" s="1">
        <v>3.9000000000000004</v>
      </c>
      <c r="AD3128" s="1">
        <v>4.875</v>
      </c>
      <c r="AE3128" s="1">
        <f>WORKSHEET[[#This Row],[Delay at toll gate in days]] +WORKSHEET[[#This Row],[Delay at workshop in days]] +WORKSHEET[[#This Row],[Delay at border in days]]</f>
        <v>14.625</v>
      </c>
    </row>
    <row r="3129" spans="1:31" x14ac:dyDescent="0.35">
      <c r="A3129" t="s">
        <v>3150</v>
      </c>
      <c r="B3129" t="s">
        <v>10</v>
      </c>
      <c r="C3129" t="s">
        <v>68</v>
      </c>
      <c r="D3129" t="s">
        <v>3620</v>
      </c>
      <c r="E3129" t="s">
        <v>3612</v>
      </c>
      <c r="F3129" t="str">
        <f>WORKSHEET[[#This Row],[Depart From]]&amp;"-"&amp;WORKSHEET[[#This Row],[Arrive To]]</f>
        <v>Zanzibar-Victoria</v>
      </c>
      <c r="G3129" s="2">
        <v>44702</v>
      </c>
      <c r="H3129" s="2">
        <v>44743</v>
      </c>
      <c r="I3129" s="2" t="str">
        <f t="shared" si="48"/>
        <v>Delivered</v>
      </c>
      <c r="J3129" s="2" t="str">
        <f>TEXT(WORKSHEET[[#This Row],[Offloading Date]], "mmm")</f>
        <v>Jul</v>
      </c>
      <c r="K3129" s="2" t="str">
        <f>IF(OR(WORKSHEET[[#This Row],[Year]]="", ISBLANK(WORKSHEET[[#This Row],[Year]]), WORKSHEET[[#This Row],[Year]]="null"), "Exclude", "Include")</f>
        <v>Include</v>
      </c>
      <c r="L3129" t="s">
        <v>16</v>
      </c>
      <c r="M3129" t="s">
        <v>12</v>
      </c>
      <c r="N3129" t="s">
        <v>13</v>
      </c>
      <c r="O3129">
        <v>30.06</v>
      </c>
      <c r="P3129">
        <v>600</v>
      </c>
      <c r="Q3129" t="s">
        <v>14</v>
      </c>
      <c r="R3129">
        <f>P3129 * _xll.XLOOKUP(Q3129,CALCULATION!$A$15:$A$17, CALCULATION!$B$15:$B$17 )</f>
        <v>600</v>
      </c>
      <c r="S3129" s="5">
        <f>O3129*P3129*_xll.XLOOKUP(Q3129,CALCULATION!$A$15:$A$17, CALCULATION!$B$15:$B$17)</f>
        <v>18036</v>
      </c>
      <c r="T3129">
        <v>300</v>
      </c>
      <c r="U3129" t="s">
        <v>14</v>
      </c>
      <c r="V3129">
        <f>T3129 * _xll.XLOOKUP(U3129,CALCULATION!$A$15:$A$17, CALCULATION!$B$15:$B$17 )</f>
        <v>300</v>
      </c>
      <c r="W3129" s="5">
        <f>O3129*T3129*_xll.XLOOKUP(U3129,CALCULATION!$A$15:$A$17, CALCULATION!$B$15:$B$17)</f>
        <v>9018</v>
      </c>
      <c r="X3129" s="5">
        <f>WORKSHEET[[#This Row],[Clients Total Cost]] / WORKSHEET[[#This Row],[Clients Rate per T2 (USD)]]</f>
        <v>30.06</v>
      </c>
      <c r="Y3129" s="5">
        <f>WORKSHEET[[#This Row],[Clients Rate per T2 (USD)]] - WORKSHEET[[#This Row],[Supplier Rate Per t2 (USD)]]</f>
        <v>300</v>
      </c>
      <c r="Z3129" s="5">
        <f>WORKSHEET[[#This Row],[Profit Per T]] * WORKSHEET[[#This Row],[Weight]]</f>
        <v>9018</v>
      </c>
      <c r="AA3129">
        <v>1</v>
      </c>
      <c r="AB3129" s="1">
        <v>6.1499999999999995</v>
      </c>
      <c r="AC3129" s="1">
        <v>4.1000000000000005</v>
      </c>
      <c r="AD3129" s="1">
        <v>5.125</v>
      </c>
      <c r="AE3129" s="1">
        <f>WORKSHEET[[#This Row],[Delay at toll gate in days]] +WORKSHEET[[#This Row],[Delay at workshop in days]] +WORKSHEET[[#This Row],[Delay at border in days]]</f>
        <v>15.375</v>
      </c>
    </row>
    <row r="3130" spans="1:31" x14ac:dyDescent="0.35">
      <c r="A3130" t="s">
        <v>3151</v>
      </c>
      <c r="B3130" t="s">
        <v>10</v>
      </c>
      <c r="C3130" t="s">
        <v>68</v>
      </c>
      <c r="D3130" t="s">
        <v>3611</v>
      </c>
      <c r="E3130" t="s">
        <v>3612</v>
      </c>
      <c r="F3130" t="str">
        <f>WORKSHEET[[#This Row],[Depart From]]&amp;"-"&amp;WORKSHEET[[#This Row],[Arrive To]]</f>
        <v>Mogadishu-Victoria</v>
      </c>
      <c r="G3130" s="2">
        <v>44700</v>
      </c>
      <c r="H3130" s="2">
        <v>44726</v>
      </c>
      <c r="I3130" s="2" t="str">
        <f t="shared" si="48"/>
        <v>Delivered</v>
      </c>
      <c r="J3130" s="2" t="str">
        <f>TEXT(WORKSHEET[[#This Row],[Offloading Date]], "mmm")</f>
        <v>Jun</v>
      </c>
      <c r="K3130" s="2" t="str">
        <f>IF(OR(WORKSHEET[[#This Row],[Year]]="", ISBLANK(WORKSHEET[[#This Row],[Year]]), WORKSHEET[[#This Row],[Year]]="null"), "Exclude", "Include")</f>
        <v>Include</v>
      </c>
      <c r="L3130" t="s">
        <v>16</v>
      </c>
      <c r="M3130" t="s">
        <v>12</v>
      </c>
      <c r="N3130" t="s">
        <v>13</v>
      </c>
      <c r="O3130">
        <v>30.06</v>
      </c>
      <c r="P3130">
        <v>600</v>
      </c>
      <c r="Q3130" t="s">
        <v>14</v>
      </c>
      <c r="R3130">
        <f>P3130 * _xll.XLOOKUP(Q3130,CALCULATION!$A$15:$A$17, CALCULATION!$B$15:$B$17 )</f>
        <v>600</v>
      </c>
      <c r="S3130" s="5">
        <f>O3130*P3130*_xll.XLOOKUP(Q3130,CALCULATION!$A$15:$A$17, CALCULATION!$B$15:$B$17)</f>
        <v>18036</v>
      </c>
      <c r="T3130">
        <v>300</v>
      </c>
      <c r="U3130" t="s">
        <v>14</v>
      </c>
      <c r="V3130">
        <f>T3130 * _xll.XLOOKUP(U3130,CALCULATION!$A$15:$A$17, CALCULATION!$B$15:$B$17 )</f>
        <v>300</v>
      </c>
      <c r="W3130" s="5">
        <f>O3130*T3130*_xll.XLOOKUP(U3130,CALCULATION!$A$15:$A$17, CALCULATION!$B$15:$B$17)</f>
        <v>9018</v>
      </c>
      <c r="X3130" s="5">
        <f>WORKSHEET[[#This Row],[Clients Total Cost]] / WORKSHEET[[#This Row],[Clients Rate per T2 (USD)]]</f>
        <v>30.06</v>
      </c>
      <c r="Y3130" s="5">
        <f>WORKSHEET[[#This Row],[Clients Rate per T2 (USD)]] - WORKSHEET[[#This Row],[Supplier Rate Per t2 (USD)]]</f>
        <v>300</v>
      </c>
      <c r="Z3130" s="5">
        <f>WORKSHEET[[#This Row],[Profit Per T]] * WORKSHEET[[#This Row],[Weight]]</f>
        <v>9018</v>
      </c>
      <c r="AA3130">
        <v>1</v>
      </c>
      <c r="AB3130" s="1">
        <v>3.9</v>
      </c>
      <c r="AC3130" s="1">
        <v>2.6</v>
      </c>
      <c r="AD3130" s="1">
        <v>3.25</v>
      </c>
      <c r="AE3130" s="1">
        <f>WORKSHEET[[#This Row],[Delay at toll gate in days]] +WORKSHEET[[#This Row],[Delay at workshop in days]] +WORKSHEET[[#This Row],[Delay at border in days]]</f>
        <v>9.75</v>
      </c>
    </row>
    <row r="3131" spans="1:31" x14ac:dyDescent="0.35">
      <c r="A3131" t="s">
        <v>3152</v>
      </c>
      <c r="B3131" t="s">
        <v>10</v>
      </c>
      <c r="C3131" t="s">
        <v>68</v>
      </c>
      <c r="D3131" t="s">
        <v>3611</v>
      </c>
      <c r="E3131" t="s">
        <v>3618</v>
      </c>
      <c r="F3131" t="str">
        <f>WORKSHEET[[#This Row],[Depart From]]&amp;"-"&amp;WORKSHEET[[#This Row],[Arrive To]]</f>
        <v>Mogadishu-Tripoli</v>
      </c>
      <c r="G3131" s="2">
        <v>44709</v>
      </c>
      <c r="H3131" s="2">
        <v>44742</v>
      </c>
      <c r="I3131" s="2" t="str">
        <f t="shared" si="48"/>
        <v>Delivered</v>
      </c>
      <c r="J3131" s="2" t="str">
        <f>TEXT(WORKSHEET[[#This Row],[Offloading Date]], "mmm")</f>
        <v>Jun</v>
      </c>
      <c r="K3131" s="2" t="str">
        <f>IF(OR(WORKSHEET[[#This Row],[Year]]="", ISBLANK(WORKSHEET[[#This Row],[Year]]), WORKSHEET[[#This Row],[Year]]="null"), "Exclude", "Include")</f>
        <v>Include</v>
      </c>
      <c r="L3131" t="s">
        <v>16</v>
      </c>
      <c r="M3131" t="s">
        <v>12</v>
      </c>
      <c r="N3131" t="s">
        <v>13</v>
      </c>
      <c r="O3131">
        <v>30.06</v>
      </c>
      <c r="P3131">
        <v>600</v>
      </c>
      <c r="Q3131" t="s">
        <v>14</v>
      </c>
      <c r="R3131">
        <f>P3131 * _xll.XLOOKUP(Q3131,CALCULATION!$A$15:$A$17, CALCULATION!$B$15:$B$17 )</f>
        <v>600</v>
      </c>
      <c r="S3131" s="5">
        <f>O3131*P3131*_xll.XLOOKUP(Q3131,CALCULATION!$A$15:$A$17, CALCULATION!$B$15:$B$17)</f>
        <v>18036</v>
      </c>
      <c r="T3131">
        <v>300</v>
      </c>
      <c r="U3131" t="s">
        <v>14</v>
      </c>
      <c r="V3131">
        <f>T3131 * _xll.XLOOKUP(U3131,CALCULATION!$A$15:$A$17, CALCULATION!$B$15:$B$17 )</f>
        <v>300</v>
      </c>
      <c r="W3131" s="5">
        <f>O3131*T3131*_xll.XLOOKUP(U3131,CALCULATION!$A$15:$A$17, CALCULATION!$B$15:$B$17)</f>
        <v>9018</v>
      </c>
      <c r="X3131" s="5">
        <f>WORKSHEET[[#This Row],[Clients Total Cost]] / WORKSHEET[[#This Row],[Clients Rate per T2 (USD)]]</f>
        <v>30.06</v>
      </c>
      <c r="Y3131" s="5">
        <f>WORKSHEET[[#This Row],[Clients Rate per T2 (USD)]] - WORKSHEET[[#This Row],[Supplier Rate Per t2 (USD)]]</f>
        <v>300</v>
      </c>
      <c r="Z3131" s="5">
        <f>WORKSHEET[[#This Row],[Profit Per T]] * WORKSHEET[[#This Row],[Weight]]</f>
        <v>9018</v>
      </c>
      <c r="AA3131">
        <v>1</v>
      </c>
      <c r="AB3131" s="1">
        <v>4.95</v>
      </c>
      <c r="AC3131" s="1">
        <v>3.3000000000000003</v>
      </c>
      <c r="AD3131" s="1">
        <v>4.125</v>
      </c>
      <c r="AE3131" s="1">
        <f>WORKSHEET[[#This Row],[Delay at toll gate in days]] +WORKSHEET[[#This Row],[Delay at workshop in days]] +WORKSHEET[[#This Row],[Delay at border in days]]</f>
        <v>12.375</v>
      </c>
    </row>
    <row r="3132" spans="1:31" x14ac:dyDescent="0.35">
      <c r="A3132" t="s">
        <v>3153</v>
      </c>
      <c r="B3132" t="s">
        <v>10</v>
      </c>
      <c r="C3132" t="s">
        <v>68</v>
      </c>
      <c r="D3132" t="s">
        <v>3616</v>
      </c>
      <c r="E3132" t="s">
        <v>3614</v>
      </c>
      <c r="F3132" t="str">
        <f>WORKSHEET[[#This Row],[Depart From]]&amp;"-"&amp;WORKSHEET[[#This Row],[Arrive To]]</f>
        <v>Marrakech-Alger</v>
      </c>
      <c r="G3132" s="2">
        <v>44702</v>
      </c>
      <c r="H3132" s="2">
        <v>44743</v>
      </c>
      <c r="I3132" s="2" t="str">
        <f t="shared" si="48"/>
        <v>Delivered</v>
      </c>
      <c r="J3132" s="2" t="str">
        <f>TEXT(WORKSHEET[[#This Row],[Offloading Date]], "mmm")</f>
        <v>Jul</v>
      </c>
      <c r="K3132" s="2" t="str">
        <f>IF(OR(WORKSHEET[[#This Row],[Year]]="", ISBLANK(WORKSHEET[[#This Row],[Year]]), WORKSHEET[[#This Row],[Year]]="null"), "Exclude", "Include")</f>
        <v>Include</v>
      </c>
      <c r="L3132" t="s">
        <v>16</v>
      </c>
      <c r="M3132" t="s">
        <v>12</v>
      </c>
      <c r="N3132" t="s">
        <v>13</v>
      </c>
      <c r="O3132">
        <v>30.06</v>
      </c>
      <c r="P3132">
        <v>600</v>
      </c>
      <c r="Q3132" t="s">
        <v>14</v>
      </c>
      <c r="R3132">
        <f>P3132 * _xll.XLOOKUP(Q3132,CALCULATION!$A$15:$A$17, CALCULATION!$B$15:$B$17 )</f>
        <v>600</v>
      </c>
      <c r="S3132" s="5">
        <f>O3132*P3132*_xll.XLOOKUP(Q3132,CALCULATION!$A$15:$A$17, CALCULATION!$B$15:$B$17)</f>
        <v>18036</v>
      </c>
      <c r="T3132">
        <v>300</v>
      </c>
      <c r="U3132" t="s">
        <v>14</v>
      </c>
      <c r="V3132">
        <f>T3132 * _xll.XLOOKUP(U3132,CALCULATION!$A$15:$A$17, CALCULATION!$B$15:$B$17 )</f>
        <v>300</v>
      </c>
      <c r="W3132" s="5">
        <f>O3132*T3132*_xll.XLOOKUP(U3132,CALCULATION!$A$15:$A$17, CALCULATION!$B$15:$B$17)</f>
        <v>9018</v>
      </c>
      <c r="X3132" s="5">
        <f>WORKSHEET[[#This Row],[Clients Total Cost]] / WORKSHEET[[#This Row],[Clients Rate per T2 (USD)]]</f>
        <v>30.06</v>
      </c>
      <c r="Y3132" s="5">
        <f>WORKSHEET[[#This Row],[Clients Rate per T2 (USD)]] - WORKSHEET[[#This Row],[Supplier Rate Per t2 (USD)]]</f>
        <v>300</v>
      </c>
      <c r="Z3132" s="5">
        <f>WORKSHEET[[#This Row],[Profit Per T]] * WORKSHEET[[#This Row],[Weight]]</f>
        <v>9018</v>
      </c>
      <c r="AA3132">
        <v>1</v>
      </c>
      <c r="AB3132" s="1">
        <v>6.1499999999999995</v>
      </c>
      <c r="AC3132" s="1">
        <v>4.1000000000000005</v>
      </c>
      <c r="AD3132" s="1">
        <v>5.125</v>
      </c>
      <c r="AE3132" s="1">
        <f>WORKSHEET[[#This Row],[Delay at toll gate in days]] +WORKSHEET[[#This Row],[Delay at workshop in days]] +WORKSHEET[[#This Row],[Delay at border in days]]</f>
        <v>15.375</v>
      </c>
    </row>
    <row r="3133" spans="1:31" x14ac:dyDescent="0.35">
      <c r="A3133" t="s">
        <v>3154</v>
      </c>
      <c r="B3133" t="s">
        <v>10</v>
      </c>
      <c r="C3133" t="s">
        <v>68</v>
      </c>
      <c r="D3133" t="s">
        <v>3619</v>
      </c>
      <c r="E3133" t="s">
        <v>3613</v>
      </c>
      <c r="F3133" t="str">
        <f>WORKSHEET[[#This Row],[Depart From]]&amp;"-"&amp;WORKSHEET[[#This Row],[Arrive To]]</f>
        <v>Addis Ababa-Sanaa</v>
      </c>
      <c r="G3133" s="2">
        <v>44703</v>
      </c>
      <c r="H3133" s="2">
        <v>44746</v>
      </c>
      <c r="I3133" s="2" t="str">
        <f t="shared" si="48"/>
        <v>Delivered</v>
      </c>
      <c r="J3133" s="2" t="str">
        <f>TEXT(WORKSHEET[[#This Row],[Offloading Date]], "mmm")</f>
        <v>Jul</v>
      </c>
      <c r="K3133" s="2" t="str">
        <f>IF(OR(WORKSHEET[[#This Row],[Year]]="", ISBLANK(WORKSHEET[[#This Row],[Year]]), WORKSHEET[[#This Row],[Year]]="null"), "Exclude", "Include")</f>
        <v>Include</v>
      </c>
      <c r="L3133" t="s">
        <v>16</v>
      </c>
      <c r="M3133" t="s">
        <v>12</v>
      </c>
      <c r="N3133" t="s">
        <v>13</v>
      </c>
      <c r="O3133">
        <v>30.06</v>
      </c>
      <c r="P3133">
        <v>600</v>
      </c>
      <c r="Q3133" t="s">
        <v>14</v>
      </c>
      <c r="R3133">
        <f>P3133 * _xll.XLOOKUP(Q3133,CALCULATION!$A$15:$A$17, CALCULATION!$B$15:$B$17 )</f>
        <v>600</v>
      </c>
      <c r="S3133" s="5">
        <f>O3133*P3133*_xll.XLOOKUP(Q3133,CALCULATION!$A$15:$A$17, CALCULATION!$B$15:$B$17)</f>
        <v>18036</v>
      </c>
      <c r="T3133">
        <v>300</v>
      </c>
      <c r="U3133" t="s">
        <v>14</v>
      </c>
      <c r="V3133">
        <f>T3133 * _xll.XLOOKUP(U3133,CALCULATION!$A$15:$A$17, CALCULATION!$B$15:$B$17 )</f>
        <v>300</v>
      </c>
      <c r="W3133" s="5">
        <f>O3133*T3133*_xll.XLOOKUP(U3133,CALCULATION!$A$15:$A$17, CALCULATION!$B$15:$B$17)</f>
        <v>9018</v>
      </c>
      <c r="X3133" s="5">
        <f>WORKSHEET[[#This Row],[Clients Total Cost]] / WORKSHEET[[#This Row],[Clients Rate per T2 (USD)]]</f>
        <v>30.06</v>
      </c>
      <c r="Y3133" s="5">
        <f>WORKSHEET[[#This Row],[Clients Rate per T2 (USD)]] - WORKSHEET[[#This Row],[Supplier Rate Per t2 (USD)]]</f>
        <v>300</v>
      </c>
      <c r="Z3133" s="5">
        <f>WORKSHEET[[#This Row],[Profit Per T]] * WORKSHEET[[#This Row],[Weight]]</f>
        <v>9018</v>
      </c>
      <c r="AA3133">
        <v>1</v>
      </c>
      <c r="AB3133" s="1">
        <v>6.45</v>
      </c>
      <c r="AC3133" s="1">
        <v>4.3</v>
      </c>
      <c r="AD3133" s="1">
        <v>5.375</v>
      </c>
      <c r="AE3133" s="1">
        <f>WORKSHEET[[#This Row],[Delay at toll gate in days]] +WORKSHEET[[#This Row],[Delay at workshop in days]] +WORKSHEET[[#This Row],[Delay at border in days]]</f>
        <v>16.125</v>
      </c>
    </row>
    <row r="3134" spans="1:31" x14ac:dyDescent="0.35">
      <c r="A3134" t="s">
        <v>3155</v>
      </c>
      <c r="B3134" t="s">
        <v>10</v>
      </c>
      <c r="C3134" t="s">
        <v>68</v>
      </c>
      <c r="D3134" t="s">
        <v>3620</v>
      </c>
      <c r="E3134" t="s">
        <v>3612</v>
      </c>
      <c r="F3134" t="str">
        <f>WORKSHEET[[#This Row],[Depart From]]&amp;"-"&amp;WORKSHEET[[#This Row],[Arrive To]]</f>
        <v>Zanzibar-Victoria</v>
      </c>
      <c r="G3134" s="2">
        <v>44702</v>
      </c>
      <c r="H3134" s="2">
        <v>44743</v>
      </c>
      <c r="I3134" s="2" t="str">
        <f t="shared" si="48"/>
        <v>Delivered</v>
      </c>
      <c r="J3134" s="2" t="str">
        <f>TEXT(WORKSHEET[[#This Row],[Offloading Date]], "mmm")</f>
        <v>Jul</v>
      </c>
      <c r="K3134" s="2" t="str">
        <f>IF(OR(WORKSHEET[[#This Row],[Year]]="", ISBLANK(WORKSHEET[[#This Row],[Year]]), WORKSHEET[[#This Row],[Year]]="null"), "Exclude", "Include")</f>
        <v>Include</v>
      </c>
      <c r="L3134" t="s">
        <v>16</v>
      </c>
      <c r="M3134" t="s">
        <v>12</v>
      </c>
      <c r="N3134" t="s">
        <v>13</v>
      </c>
      <c r="O3134">
        <v>30.06</v>
      </c>
      <c r="P3134">
        <v>600</v>
      </c>
      <c r="Q3134" t="s">
        <v>14</v>
      </c>
      <c r="R3134">
        <f>P3134 * _xll.XLOOKUP(Q3134,CALCULATION!$A$15:$A$17, CALCULATION!$B$15:$B$17 )</f>
        <v>600</v>
      </c>
      <c r="S3134" s="5">
        <f>O3134*P3134*_xll.XLOOKUP(Q3134,CALCULATION!$A$15:$A$17, CALCULATION!$B$15:$B$17)</f>
        <v>18036</v>
      </c>
      <c r="T3134">
        <v>300</v>
      </c>
      <c r="U3134" t="s">
        <v>14</v>
      </c>
      <c r="V3134">
        <f>T3134 * _xll.XLOOKUP(U3134,CALCULATION!$A$15:$A$17, CALCULATION!$B$15:$B$17 )</f>
        <v>300</v>
      </c>
      <c r="W3134" s="5">
        <f>O3134*T3134*_xll.XLOOKUP(U3134,CALCULATION!$A$15:$A$17, CALCULATION!$B$15:$B$17)</f>
        <v>9018</v>
      </c>
      <c r="X3134" s="5">
        <f>WORKSHEET[[#This Row],[Clients Total Cost]] / WORKSHEET[[#This Row],[Clients Rate per T2 (USD)]]</f>
        <v>30.06</v>
      </c>
      <c r="Y3134" s="5">
        <f>WORKSHEET[[#This Row],[Clients Rate per T2 (USD)]] - WORKSHEET[[#This Row],[Supplier Rate Per t2 (USD)]]</f>
        <v>300</v>
      </c>
      <c r="Z3134" s="5">
        <f>WORKSHEET[[#This Row],[Profit Per T]] * WORKSHEET[[#This Row],[Weight]]</f>
        <v>9018</v>
      </c>
      <c r="AA3134">
        <v>1</v>
      </c>
      <c r="AB3134" s="1">
        <v>6.1499999999999995</v>
      </c>
      <c r="AC3134" s="1">
        <v>4.1000000000000005</v>
      </c>
      <c r="AD3134" s="1">
        <v>5.125</v>
      </c>
      <c r="AE3134" s="1">
        <f>WORKSHEET[[#This Row],[Delay at toll gate in days]] +WORKSHEET[[#This Row],[Delay at workshop in days]] +WORKSHEET[[#This Row],[Delay at border in days]]</f>
        <v>15.375</v>
      </c>
    </row>
    <row r="3135" spans="1:31" x14ac:dyDescent="0.35">
      <c r="A3135" t="s">
        <v>3156</v>
      </c>
      <c r="B3135" t="s">
        <v>10</v>
      </c>
      <c r="C3135" t="s">
        <v>68</v>
      </c>
      <c r="D3135" t="s">
        <v>3615</v>
      </c>
      <c r="E3135" t="s">
        <v>3618</v>
      </c>
      <c r="F3135" t="str">
        <f>WORKSHEET[[#This Row],[Depart From]]&amp;"-"&amp;WORKSHEET[[#This Row],[Arrive To]]</f>
        <v>Mombasa-Tripoli</v>
      </c>
      <c r="G3135" s="2">
        <v>44703</v>
      </c>
      <c r="H3135" s="2">
        <v>44759</v>
      </c>
      <c r="I3135" s="2" t="str">
        <f t="shared" si="48"/>
        <v>Delivered</v>
      </c>
      <c r="J3135" s="2" t="str">
        <f>TEXT(WORKSHEET[[#This Row],[Offloading Date]], "mmm")</f>
        <v>Jul</v>
      </c>
      <c r="K3135" s="2" t="str">
        <f>IF(OR(WORKSHEET[[#This Row],[Year]]="", ISBLANK(WORKSHEET[[#This Row],[Year]]), WORKSHEET[[#This Row],[Year]]="null"), "Exclude", "Include")</f>
        <v>Include</v>
      </c>
      <c r="L3135" t="s">
        <v>16</v>
      </c>
      <c r="M3135" t="s">
        <v>12</v>
      </c>
      <c r="N3135" t="s">
        <v>13</v>
      </c>
      <c r="O3135">
        <v>29.058</v>
      </c>
      <c r="P3135">
        <v>600</v>
      </c>
      <c r="Q3135" t="s">
        <v>14</v>
      </c>
      <c r="R3135">
        <f>P3135 * _xll.XLOOKUP(Q3135,CALCULATION!$A$15:$A$17, CALCULATION!$B$15:$B$17 )</f>
        <v>600</v>
      </c>
      <c r="S3135" s="5">
        <f>O3135*P3135*_xll.XLOOKUP(Q3135,CALCULATION!$A$15:$A$17, CALCULATION!$B$15:$B$17)</f>
        <v>17434.8</v>
      </c>
      <c r="T3135">
        <v>300</v>
      </c>
      <c r="U3135" t="s">
        <v>14</v>
      </c>
      <c r="V3135">
        <f>T3135 * _xll.XLOOKUP(U3135,CALCULATION!$A$15:$A$17, CALCULATION!$B$15:$B$17 )</f>
        <v>300</v>
      </c>
      <c r="W3135" s="5">
        <f>O3135*T3135*_xll.XLOOKUP(U3135,CALCULATION!$A$15:$A$17, CALCULATION!$B$15:$B$17)</f>
        <v>8717.4</v>
      </c>
      <c r="X3135" s="5">
        <f>WORKSHEET[[#This Row],[Clients Total Cost]] / WORKSHEET[[#This Row],[Clients Rate per T2 (USD)]]</f>
        <v>29.058</v>
      </c>
      <c r="Y3135" s="5">
        <f>WORKSHEET[[#This Row],[Clients Rate per T2 (USD)]] - WORKSHEET[[#This Row],[Supplier Rate Per t2 (USD)]]</f>
        <v>300</v>
      </c>
      <c r="Z3135" s="5">
        <f>WORKSHEET[[#This Row],[Profit Per T]] * WORKSHEET[[#This Row],[Weight]]</f>
        <v>8717.4</v>
      </c>
      <c r="AA3135">
        <v>1</v>
      </c>
      <c r="AB3135" s="1">
        <v>8.4</v>
      </c>
      <c r="AC3135" s="1">
        <v>5.6000000000000005</v>
      </c>
      <c r="AD3135" s="1">
        <v>7</v>
      </c>
      <c r="AE3135" s="1">
        <f>WORKSHEET[[#This Row],[Delay at toll gate in days]] +WORKSHEET[[#This Row],[Delay at workshop in days]] +WORKSHEET[[#This Row],[Delay at border in days]]</f>
        <v>21</v>
      </c>
    </row>
    <row r="3136" spans="1:31" x14ac:dyDescent="0.35">
      <c r="A3136" t="s">
        <v>3157</v>
      </c>
      <c r="B3136" t="s">
        <v>10</v>
      </c>
      <c r="C3136" t="s">
        <v>68</v>
      </c>
      <c r="D3136" t="s">
        <v>3619</v>
      </c>
      <c r="E3136" t="s">
        <v>3614</v>
      </c>
      <c r="F3136" t="str">
        <f>WORKSHEET[[#This Row],[Depart From]]&amp;"-"&amp;WORKSHEET[[#This Row],[Arrive To]]</f>
        <v>Addis Ababa-Alger</v>
      </c>
      <c r="G3136" s="2">
        <v>44701</v>
      </c>
      <c r="H3136" s="2">
        <v>44727</v>
      </c>
      <c r="I3136" s="2" t="str">
        <f t="shared" si="48"/>
        <v>Delivered</v>
      </c>
      <c r="J3136" s="2" t="str">
        <f>TEXT(WORKSHEET[[#This Row],[Offloading Date]], "mmm")</f>
        <v>Jun</v>
      </c>
      <c r="K3136" s="2" t="str">
        <f>IF(OR(WORKSHEET[[#This Row],[Year]]="", ISBLANK(WORKSHEET[[#This Row],[Year]]), WORKSHEET[[#This Row],[Year]]="null"), "Exclude", "Include")</f>
        <v>Include</v>
      </c>
      <c r="L3136" t="s">
        <v>16</v>
      </c>
      <c r="M3136" t="s">
        <v>12</v>
      </c>
      <c r="N3136" t="s">
        <v>13</v>
      </c>
      <c r="O3136">
        <v>33.066000000000003</v>
      </c>
      <c r="P3136">
        <v>600</v>
      </c>
      <c r="Q3136" t="s">
        <v>14</v>
      </c>
      <c r="R3136">
        <f>P3136 * _xll.XLOOKUP(Q3136,CALCULATION!$A$15:$A$17, CALCULATION!$B$15:$B$17 )</f>
        <v>600</v>
      </c>
      <c r="S3136" s="5">
        <f>O3136*P3136*_xll.XLOOKUP(Q3136,CALCULATION!$A$15:$A$17, CALCULATION!$B$15:$B$17)</f>
        <v>19839.600000000002</v>
      </c>
      <c r="T3136">
        <v>300</v>
      </c>
      <c r="U3136" t="s">
        <v>14</v>
      </c>
      <c r="V3136">
        <f>T3136 * _xll.XLOOKUP(U3136,CALCULATION!$A$15:$A$17, CALCULATION!$B$15:$B$17 )</f>
        <v>300</v>
      </c>
      <c r="W3136" s="5">
        <f>O3136*T3136*_xll.XLOOKUP(U3136,CALCULATION!$A$15:$A$17, CALCULATION!$B$15:$B$17)</f>
        <v>9919.8000000000011</v>
      </c>
      <c r="X3136" s="5">
        <f>WORKSHEET[[#This Row],[Clients Total Cost]] / WORKSHEET[[#This Row],[Clients Rate per T2 (USD)]]</f>
        <v>33.066000000000003</v>
      </c>
      <c r="Y3136" s="5">
        <f>WORKSHEET[[#This Row],[Clients Rate per T2 (USD)]] - WORKSHEET[[#This Row],[Supplier Rate Per t2 (USD)]]</f>
        <v>300</v>
      </c>
      <c r="Z3136" s="5">
        <f>WORKSHEET[[#This Row],[Profit Per T]] * WORKSHEET[[#This Row],[Weight]]</f>
        <v>9919.8000000000011</v>
      </c>
      <c r="AA3136">
        <v>1</v>
      </c>
      <c r="AB3136" s="1">
        <v>3.9</v>
      </c>
      <c r="AC3136" s="1">
        <v>2.6</v>
      </c>
      <c r="AD3136" s="1">
        <v>3.25</v>
      </c>
      <c r="AE3136" s="1">
        <f>WORKSHEET[[#This Row],[Delay at toll gate in days]] +WORKSHEET[[#This Row],[Delay at workshop in days]] +WORKSHEET[[#This Row],[Delay at border in days]]</f>
        <v>9.75</v>
      </c>
    </row>
    <row r="3137" spans="1:31" x14ac:dyDescent="0.35">
      <c r="A3137" t="s">
        <v>3158</v>
      </c>
      <c r="B3137" t="s">
        <v>10</v>
      </c>
      <c r="C3137" t="s">
        <v>68</v>
      </c>
      <c r="D3137" t="s">
        <v>3616</v>
      </c>
      <c r="E3137" t="s">
        <v>3613</v>
      </c>
      <c r="F3137" t="str">
        <f>WORKSHEET[[#This Row],[Depart From]]&amp;"-"&amp;WORKSHEET[[#This Row],[Arrive To]]</f>
        <v>Marrakech-Sanaa</v>
      </c>
      <c r="G3137" s="2">
        <v>44707</v>
      </c>
      <c r="H3137" s="2">
        <v>44742</v>
      </c>
      <c r="I3137" s="2" t="str">
        <f t="shared" si="48"/>
        <v>Delivered</v>
      </c>
      <c r="J3137" s="2" t="str">
        <f>TEXT(WORKSHEET[[#This Row],[Offloading Date]], "mmm")</f>
        <v>Jun</v>
      </c>
      <c r="K3137" s="2" t="str">
        <f>IF(OR(WORKSHEET[[#This Row],[Year]]="", ISBLANK(WORKSHEET[[#This Row],[Year]]), WORKSHEET[[#This Row],[Year]]="null"), "Exclude", "Include")</f>
        <v>Include</v>
      </c>
      <c r="L3137" t="s">
        <v>16</v>
      </c>
      <c r="M3137" t="s">
        <v>12</v>
      </c>
      <c r="N3137" t="s">
        <v>13</v>
      </c>
      <c r="O3137">
        <v>30.06</v>
      </c>
      <c r="P3137">
        <v>600</v>
      </c>
      <c r="Q3137" t="s">
        <v>14</v>
      </c>
      <c r="R3137">
        <f>P3137 * _xll.XLOOKUP(Q3137,CALCULATION!$A$15:$A$17, CALCULATION!$B$15:$B$17 )</f>
        <v>600</v>
      </c>
      <c r="S3137" s="5">
        <f>O3137*P3137*_xll.XLOOKUP(Q3137,CALCULATION!$A$15:$A$17, CALCULATION!$B$15:$B$17)</f>
        <v>18036</v>
      </c>
      <c r="T3137">
        <v>300</v>
      </c>
      <c r="U3137" t="s">
        <v>14</v>
      </c>
      <c r="V3137">
        <f>T3137 * _xll.XLOOKUP(U3137,CALCULATION!$A$15:$A$17, CALCULATION!$B$15:$B$17 )</f>
        <v>300</v>
      </c>
      <c r="W3137" s="5">
        <f>O3137*T3137*_xll.XLOOKUP(U3137,CALCULATION!$A$15:$A$17, CALCULATION!$B$15:$B$17)</f>
        <v>9018</v>
      </c>
      <c r="X3137" s="5">
        <f>WORKSHEET[[#This Row],[Clients Total Cost]] / WORKSHEET[[#This Row],[Clients Rate per T2 (USD)]]</f>
        <v>30.06</v>
      </c>
      <c r="Y3137" s="5">
        <f>WORKSHEET[[#This Row],[Clients Rate per T2 (USD)]] - WORKSHEET[[#This Row],[Supplier Rate Per t2 (USD)]]</f>
        <v>300</v>
      </c>
      <c r="Z3137" s="5">
        <f>WORKSHEET[[#This Row],[Profit Per T]] * WORKSHEET[[#This Row],[Weight]]</f>
        <v>9018</v>
      </c>
      <c r="AA3137">
        <v>1</v>
      </c>
      <c r="AB3137" s="1">
        <v>5.25</v>
      </c>
      <c r="AC3137" s="1">
        <v>3.5</v>
      </c>
      <c r="AD3137" s="1">
        <v>4.375</v>
      </c>
      <c r="AE3137" s="1">
        <f>WORKSHEET[[#This Row],[Delay at toll gate in days]] +WORKSHEET[[#This Row],[Delay at workshop in days]] +WORKSHEET[[#This Row],[Delay at border in days]]</f>
        <v>13.125</v>
      </c>
    </row>
    <row r="3138" spans="1:31" x14ac:dyDescent="0.35">
      <c r="A3138" t="s">
        <v>3159</v>
      </c>
      <c r="B3138" t="s">
        <v>10</v>
      </c>
      <c r="C3138" t="s">
        <v>68</v>
      </c>
      <c r="D3138" t="s">
        <v>3619</v>
      </c>
      <c r="E3138" t="s">
        <v>3614</v>
      </c>
      <c r="F3138" t="str">
        <f>WORKSHEET[[#This Row],[Depart From]]&amp;"-"&amp;WORKSHEET[[#This Row],[Arrive To]]</f>
        <v>Addis Ababa-Alger</v>
      </c>
      <c r="G3138" s="2">
        <v>44702</v>
      </c>
      <c r="H3138" s="2">
        <v>44741</v>
      </c>
      <c r="I3138" s="2" t="str">
        <f t="shared" ref="I3138:I3201" si="49">IF(OR(H3138="", H3138="NULL"), "Failed","Delivered")</f>
        <v>Delivered</v>
      </c>
      <c r="J3138" s="2" t="str">
        <f>TEXT(WORKSHEET[[#This Row],[Offloading Date]], "mmm")</f>
        <v>Jun</v>
      </c>
      <c r="K3138" s="2" t="str">
        <f>IF(OR(WORKSHEET[[#This Row],[Year]]="", ISBLANK(WORKSHEET[[#This Row],[Year]]), WORKSHEET[[#This Row],[Year]]="null"), "Exclude", "Include")</f>
        <v>Include</v>
      </c>
      <c r="L3138" t="s">
        <v>16</v>
      </c>
      <c r="M3138" t="s">
        <v>12</v>
      </c>
      <c r="N3138" t="s">
        <v>13</v>
      </c>
      <c r="O3138">
        <v>29.058</v>
      </c>
      <c r="P3138">
        <v>600</v>
      </c>
      <c r="Q3138" t="s">
        <v>14</v>
      </c>
      <c r="R3138">
        <f>P3138 * _xll.XLOOKUP(Q3138,CALCULATION!$A$15:$A$17, CALCULATION!$B$15:$B$17 )</f>
        <v>600</v>
      </c>
      <c r="S3138" s="5">
        <f>O3138*P3138*_xll.XLOOKUP(Q3138,CALCULATION!$A$15:$A$17, CALCULATION!$B$15:$B$17)</f>
        <v>17434.8</v>
      </c>
      <c r="T3138">
        <v>300</v>
      </c>
      <c r="U3138" t="s">
        <v>14</v>
      </c>
      <c r="V3138">
        <f>T3138 * _xll.XLOOKUP(U3138,CALCULATION!$A$15:$A$17, CALCULATION!$B$15:$B$17 )</f>
        <v>300</v>
      </c>
      <c r="W3138" s="5">
        <f>O3138*T3138*_xll.XLOOKUP(U3138,CALCULATION!$A$15:$A$17, CALCULATION!$B$15:$B$17)</f>
        <v>8717.4</v>
      </c>
      <c r="X3138" s="5">
        <f>WORKSHEET[[#This Row],[Clients Total Cost]] / WORKSHEET[[#This Row],[Clients Rate per T2 (USD)]]</f>
        <v>29.058</v>
      </c>
      <c r="Y3138" s="5">
        <f>WORKSHEET[[#This Row],[Clients Rate per T2 (USD)]] - WORKSHEET[[#This Row],[Supplier Rate Per t2 (USD)]]</f>
        <v>300</v>
      </c>
      <c r="Z3138" s="5">
        <f>WORKSHEET[[#This Row],[Profit Per T]] * WORKSHEET[[#This Row],[Weight]]</f>
        <v>8717.4</v>
      </c>
      <c r="AA3138">
        <v>1</v>
      </c>
      <c r="AB3138" s="1">
        <v>5.85</v>
      </c>
      <c r="AC3138" s="1">
        <v>3.9000000000000004</v>
      </c>
      <c r="AD3138" s="1">
        <v>4.875</v>
      </c>
      <c r="AE3138" s="1">
        <f>WORKSHEET[[#This Row],[Delay at toll gate in days]] +WORKSHEET[[#This Row],[Delay at workshop in days]] +WORKSHEET[[#This Row],[Delay at border in days]]</f>
        <v>14.625</v>
      </c>
    </row>
    <row r="3139" spans="1:31" x14ac:dyDescent="0.35">
      <c r="A3139" t="s">
        <v>3160</v>
      </c>
      <c r="B3139" t="s">
        <v>10</v>
      </c>
      <c r="C3139" t="s">
        <v>68</v>
      </c>
      <c r="D3139" t="s">
        <v>3616</v>
      </c>
      <c r="E3139" t="s">
        <v>3613</v>
      </c>
      <c r="F3139" t="str">
        <f>WORKSHEET[[#This Row],[Depart From]]&amp;"-"&amp;WORKSHEET[[#This Row],[Arrive To]]</f>
        <v>Marrakech-Sanaa</v>
      </c>
      <c r="G3139" s="2">
        <v>44703</v>
      </c>
      <c r="H3139" s="2">
        <v>44751</v>
      </c>
      <c r="I3139" s="2" t="str">
        <f t="shared" si="49"/>
        <v>Delivered</v>
      </c>
      <c r="J3139" s="2" t="str">
        <f>TEXT(WORKSHEET[[#This Row],[Offloading Date]], "mmm")</f>
        <v>Jul</v>
      </c>
      <c r="K3139" s="2" t="str">
        <f>IF(OR(WORKSHEET[[#This Row],[Year]]="", ISBLANK(WORKSHEET[[#This Row],[Year]]), WORKSHEET[[#This Row],[Year]]="null"), "Exclude", "Include")</f>
        <v>Include</v>
      </c>
      <c r="L3139" t="s">
        <v>16</v>
      </c>
      <c r="M3139" t="s">
        <v>12</v>
      </c>
      <c r="N3139" t="s">
        <v>13</v>
      </c>
      <c r="O3139">
        <v>29.058</v>
      </c>
      <c r="P3139">
        <v>600</v>
      </c>
      <c r="Q3139" t="s">
        <v>14</v>
      </c>
      <c r="R3139">
        <f>P3139 * _xll.XLOOKUP(Q3139,CALCULATION!$A$15:$A$17, CALCULATION!$B$15:$B$17 )</f>
        <v>600</v>
      </c>
      <c r="S3139" s="5">
        <f>O3139*P3139*_xll.XLOOKUP(Q3139,CALCULATION!$A$15:$A$17, CALCULATION!$B$15:$B$17)</f>
        <v>17434.8</v>
      </c>
      <c r="T3139">
        <v>300</v>
      </c>
      <c r="U3139" t="s">
        <v>14</v>
      </c>
      <c r="V3139">
        <f>T3139 * _xll.XLOOKUP(U3139,CALCULATION!$A$15:$A$17, CALCULATION!$B$15:$B$17 )</f>
        <v>300</v>
      </c>
      <c r="W3139" s="5">
        <f>O3139*T3139*_xll.XLOOKUP(U3139,CALCULATION!$A$15:$A$17, CALCULATION!$B$15:$B$17)</f>
        <v>8717.4</v>
      </c>
      <c r="X3139" s="5">
        <f>WORKSHEET[[#This Row],[Clients Total Cost]] / WORKSHEET[[#This Row],[Clients Rate per T2 (USD)]]</f>
        <v>29.058</v>
      </c>
      <c r="Y3139" s="5">
        <f>WORKSHEET[[#This Row],[Clients Rate per T2 (USD)]] - WORKSHEET[[#This Row],[Supplier Rate Per t2 (USD)]]</f>
        <v>300</v>
      </c>
      <c r="Z3139" s="5">
        <f>WORKSHEET[[#This Row],[Profit Per T]] * WORKSHEET[[#This Row],[Weight]]</f>
        <v>8717.4</v>
      </c>
      <c r="AA3139">
        <v>1</v>
      </c>
      <c r="AB3139" s="1">
        <v>7.1999999999999993</v>
      </c>
      <c r="AC3139" s="1">
        <v>4.8000000000000007</v>
      </c>
      <c r="AD3139" s="1">
        <v>6</v>
      </c>
      <c r="AE3139" s="1">
        <f>WORKSHEET[[#This Row],[Delay at toll gate in days]] +WORKSHEET[[#This Row],[Delay at workshop in days]] +WORKSHEET[[#This Row],[Delay at border in days]]</f>
        <v>18</v>
      </c>
    </row>
    <row r="3140" spans="1:31" x14ac:dyDescent="0.35">
      <c r="A3140" t="s">
        <v>3161</v>
      </c>
      <c r="B3140" t="s">
        <v>10</v>
      </c>
      <c r="C3140" t="s">
        <v>68</v>
      </c>
      <c r="D3140" t="s">
        <v>3619</v>
      </c>
      <c r="E3140" t="s">
        <v>3614</v>
      </c>
      <c r="F3140" t="str">
        <f>WORKSHEET[[#This Row],[Depart From]]&amp;"-"&amp;WORKSHEET[[#This Row],[Arrive To]]</f>
        <v>Addis Ababa-Alger</v>
      </c>
      <c r="G3140" s="2">
        <v>44709</v>
      </c>
      <c r="H3140" s="2">
        <v>44742</v>
      </c>
      <c r="I3140" s="2" t="str">
        <f t="shared" si="49"/>
        <v>Delivered</v>
      </c>
      <c r="J3140" s="2" t="str">
        <f>TEXT(WORKSHEET[[#This Row],[Offloading Date]], "mmm")</f>
        <v>Jun</v>
      </c>
      <c r="K3140" s="2" t="str">
        <f>IF(OR(WORKSHEET[[#This Row],[Year]]="", ISBLANK(WORKSHEET[[#This Row],[Year]]), WORKSHEET[[#This Row],[Year]]="null"), "Exclude", "Include")</f>
        <v>Include</v>
      </c>
      <c r="L3140" t="s">
        <v>16</v>
      </c>
      <c r="M3140" t="s">
        <v>12</v>
      </c>
      <c r="N3140" t="s">
        <v>13</v>
      </c>
      <c r="O3140">
        <v>30.06</v>
      </c>
      <c r="P3140">
        <v>600</v>
      </c>
      <c r="Q3140" t="s">
        <v>14</v>
      </c>
      <c r="R3140">
        <f>P3140 * _xll.XLOOKUP(Q3140,CALCULATION!$A$15:$A$17, CALCULATION!$B$15:$B$17 )</f>
        <v>600</v>
      </c>
      <c r="S3140" s="5">
        <f>O3140*P3140*_xll.XLOOKUP(Q3140,CALCULATION!$A$15:$A$17, CALCULATION!$B$15:$B$17)</f>
        <v>18036</v>
      </c>
      <c r="T3140">
        <v>300</v>
      </c>
      <c r="U3140" t="s">
        <v>14</v>
      </c>
      <c r="V3140">
        <f>T3140 * _xll.XLOOKUP(U3140,CALCULATION!$A$15:$A$17, CALCULATION!$B$15:$B$17 )</f>
        <v>300</v>
      </c>
      <c r="W3140" s="5">
        <f>O3140*T3140*_xll.XLOOKUP(U3140,CALCULATION!$A$15:$A$17, CALCULATION!$B$15:$B$17)</f>
        <v>9018</v>
      </c>
      <c r="X3140" s="5">
        <f>WORKSHEET[[#This Row],[Clients Total Cost]] / WORKSHEET[[#This Row],[Clients Rate per T2 (USD)]]</f>
        <v>30.06</v>
      </c>
      <c r="Y3140" s="5">
        <f>WORKSHEET[[#This Row],[Clients Rate per T2 (USD)]] - WORKSHEET[[#This Row],[Supplier Rate Per t2 (USD)]]</f>
        <v>300</v>
      </c>
      <c r="Z3140" s="5">
        <f>WORKSHEET[[#This Row],[Profit Per T]] * WORKSHEET[[#This Row],[Weight]]</f>
        <v>9018</v>
      </c>
      <c r="AA3140">
        <v>1</v>
      </c>
      <c r="AB3140" s="1">
        <v>4.95</v>
      </c>
      <c r="AC3140" s="1">
        <v>3.3000000000000003</v>
      </c>
      <c r="AD3140" s="1">
        <v>4.125</v>
      </c>
      <c r="AE3140" s="1">
        <f>WORKSHEET[[#This Row],[Delay at toll gate in days]] +WORKSHEET[[#This Row],[Delay at workshop in days]] +WORKSHEET[[#This Row],[Delay at border in days]]</f>
        <v>12.375</v>
      </c>
    </row>
    <row r="3141" spans="1:31" x14ac:dyDescent="0.35">
      <c r="A3141" t="s">
        <v>3162</v>
      </c>
      <c r="B3141" t="s">
        <v>10</v>
      </c>
      <c r="C3141" t="s">
        <v>68</v>
      </c>
      <c r="D3141" t="s">
        <v>3620</v>
      </c>
      <c r="E3141" t="s">
        <v>3618</v>
      </c>
      <c r="F3141" t="str">
        <f>WORKSHEET[[#This Row],[Depart From]]&amp;"-"&amp;WORKSHEET[[#This Row],[Arrive To]]</f>
        <v>Zanzibar-Tripoli</v>
      </c>
      <c r="G3141" s="2">
        <v>44701</v>
      </c>
      <c r="H3141" s="2">
        <v>44743</v>
      </c>
      <c r="I3141" s="2" t="str">
        <f t="shared" si="49"/>
        <v>Delivered</v>
      </c>
      <c r="J3141" s="2" t="str">
        <f>TEXT(WORKSHEET[[#This Row],[Offloading Date]], "mmm")</f>
        <v>Jul</v>
      </c>
      <c r="K3141" s="2" t="str">
        <f>IF(OR(WORKSHEET[[#This Row],[Year]]="", ISBLANK(WORKSHEET[[#This Row],[Year]]), WORKSHEET[[#This Row],[Year]]="null"), "Exclude", "Include")</f>
        <v>Include</v>
      </c>
      <c r="L3141" t="s">
        <v>16</v>
      </c>
      <c r="M3141" t="s">
        <v>12</v>
      </c>
      <c r="N3141" t="s">
        <v>13</v>
      </c>
      <c r="O3141">
        <v>33.066000000000003</v>
      </c>
      <c r="P3141">
        <v>600</v>
      </c>
      <c r="Q3141" t="s">
        <v>14</v>
      </c>
      <c r="R3141">
        <f>P3141 * _xll.XLOOKUP(Q3141,CALCULATION!$A$15:$A$17, CALCULATION!$B$15:$B$17 )</f>
        <v>600</v>
      </c>
      <c r="S3141" s="5">
        <f>O3141*P3141*_xll.XLOOKUP(Q3141,CALCULATION!$A$15:$A$17, CALCULATION!$B$15:$B$17)</f>
        <v>19839.600000000002</v>
      </c>
      <c r="T3141">
        <v>300</v>
      </c>
      <c r="U3141" t="s">
        <v>14</v>
      </c>
      <c r="V3141">
        <f>T3141 * _xll.XLOOKUP(U3141,CALCULATION!$A$15:$A$17, CALCULATION!$B$15:$B$17 )</f>
        <v>300</v>
      </c>
      <c r="W3141" s="5">
        <f>O3141*T3141*_xll.XLOOKUP(U3141,CALCULATION!$A$15:$A$17, CALCULATION!$B$15:$B$17)</f>
        <v>9919.8000000000011</v>
      </c>
      <c r="X3141" s="5">
        <f>WORKSHEET[[#This Row],[Clients Total Cost]] / WORKSHEET[[#This Row],[Clients Rate per T2 (USD)]]</f>
        <v>33.066000000000003</v>
      </c>
      <c r="Y3141" s="5">
        <f>WORKSHEET[[#This Row],[Clients Rate per T2 (USD)]] - WORKSHEET[[#This Row],[Supplier Rate Per t2 (USD)]]</f>
        <v>300</v>
      </c>
      <c r="Z3141" s="5">
        <f>WORKSHEET[[#This Row],[Profit Per T]] * WORKSHEET[[#This Row],[Weight]]</f>
        <v>9919.8000000000011</v>
      </c>
      <c r="AA3141">
        <v>1</v>
      </c>
      <c r="AB3141" s="1">
        <v>6.3</v>
      </c>
      <c r="AC3141" s="1">
        <v>4.2</v>
      </c>
      <c r="AD3141" s="1">
        <v>5.25</v>
      </c>
      <c r="AE3141" s="1">
        <f>WORKSHEET[[#This Row],[Delay at toll gate in days]] +WORKSHEET[[#This Row],[Delay at workshop in days]] +WORKSHEET[[#This Row],[Delay at border in days]]</f>
        <v>15.75</v>
      </c>
    </row>
    <row r="3142" spans="1:31" x14ac:dyDescent="0.35">
      <c r="A3142" t="s">
        <v>3163</v>
      </c>
      <c r="B3142" t="s">
        <v>10</v>
      </c>
      <c r="C3142" t="s">
        <v>68</v>
      </c>
      <c r="D3142" t="s">
        <v>3619</v>
      </c>
      <c r="E3142" t="s">
        <v>3612</v>
      </c>
      <c r="F3142" t="str">
        <f>WORKSHEET[[#This Row],[Depart From]]&amp;"-"&amp;WORKSHEET[[#This Row],[Arrive To]]</f>
        <v>Addis Ababa-Victoria</v>
      </c>
      <c r="G3142" s="2">
        <v>44702</v>
      </c>
      <c r="H3142" s="2">
        <v>44743</v>
      </c>
      <c r="I3142" s="2" t="str">
        <f t="shared" si="49"/>
        <v>Delivered</v>
      </c>
      <c r="J3142" s="2" t="str">
        <f>TEXT(WORKSHEET[[#This Row],[Offloading Date]], "mmm")</f>
        <v>Jul</v>
      </c>
      <c r="K3142" s="2" t="str">
        <f>IF(OR(WORKSHEET[[#This Row],[Year]]="", ISBLANK(WORKSHEET[[#This Row],[Year]]), WORKSHEET[[#This Row],[Year]]="null"), "Exclude", "Include")</f>
        <v>Include</v>
      </c>
      <c r="L3142" t="s">
        <v>16</v>
      </c>
      <c r="M3142" t="s">
        <v>12</v>
      </c>
      <c r="N3142" t="s">
        <v>13</v>
      </c>
      <c r="O3142">
        <v>29.058</v>
      </c>
      <c r="P3142">
        <v>600</v>
      </c>
      <c r="Q3142" t="s">
        <v>14</v>
      </c>
      <c r="R3142">
        <f>P3142 * _xll.XLOOKUP(Q3142,CALCULATION!$A$15:$A$17, CALCULATION!$B$15:$B$17 )</f>
        <v>600</v>
      </c>
      <c r="S3142" s="5">
        <f>O3142*P3142*_xll.XLOOKUP(Q3142,CALCULATION!$A$15:$A$17, CALCULATION!$B$15:$B$17)</f>
        <v>17434.8</v>
      </c>
      <c r="T3142">
        <v>300</v>
      </c>
      <c r="U3142" t="s">
        <v>14</v>
      </c>
      <c r="V3142">
        <f>T3142 * _xll.XLOOKUP(U3142,CALCULATION!$A$15:$A$17, CALCULATION!$B$15:$B$17 )</f>
        <v>300</v>
      </c>
      <c r="W3142" s="5">
        <f>O3142*T3142*_xll.XLOOKUP(U3142,CALCULATION!$A$15:$A$17, CALCULATION!$B$15:$B$17)</f>
        <v>8717.4</v>
      </c>
      <c r="X3142" s="5">
        <f>WORKSHEET[[#This Row],[Clients Total Cost]] / WORKSHEET[[#This Row],[Clients Rate per T2 (USD)]]</f>
        <v>29.058</v>
      </c>
      <c r="Y3142" s="5">
        <f>WORKSHEET[[#This Row],[Clients Rate per T2 (USD)]] - WORKSHEET[[#This Row],[Supplier Rate Per t2 (USD)]]</f>
        <v>300</v>
      </c>
      <c r="Z3142" s="5">
        <f>WORKSHEET[[#This Row],[Profit Per T]] * WORKSHEET[[#This Row],[Weight]]</f>
        <v>8717.4</v>
      </c>
      <c r="AA3142">
        <v>1</v>
      </c>
      <c r="AB3142" s="1">
        <v>6.1499999999999995</v>
      </c>
      <c r="AC3142" s="1">
        <v>4.1000000000000005</v>
      </c>
      <c r="AD3142" s="1">
        <v>5.125</v>
      </c>
      <c r="AE3142" s="1">
        <f>WORKSHEET[[#This Row],[Delay at toll gate in days]] +WORKSHEET[[#This Row],[Delay at workshop in days]] +WORKSHEET[[#This Row],[Delay at border in days]]</f>
        <v>15.375</v>
      </c>
    </row>
    <row r="3143" spans="1:31" x14ac:dyDescent="0.35">
      <c r="A3143" t="s">
        <v>3164</v>
      </c>
      <c r="B3143" t="s">
        <v>10</v>
      </c>
      <c r="C3143" t="s">
        <v>68</v>
      </c>
      <c r="D3143" t="s">
        <v>3620</v>
      </c>
      <c r="E3143" t="s">
        <v>3617</v>
      </c>
      <c r="F3143" t="str">
        <f>WORKSHEET[[#This Row],[Depart From]]&amp;"-"&amp;WORKSHEET[[#This Row],[Arrive To]]</f>
        <v>Zanzibar-Lagos</v>
      </c>
      <c r="G3143" s="2">
        <v>44704</v>
      </c>
      <c r="H3143" s="2">
        <v>44743</v>
      </c>
      <c r="I3143" s="2" t="str">
        <f t="shared" si="49"/>
        <v>Delivered</v>
      </c>
      <c r="J3143" s="2" t="str">
        <f>TEXT(WORKSHEET[[#This Row],[Offloading Date]], "mmm")</f>
        <v>Jul</v>
      </c>
      <c r="K3143" s="2" t="str">
        <f>IF(OR(WORKSHEET[[#This Row],[Year]]="", ISBLANK(WORKSHEET[[#This Row],[Year]]), WORKSHEET[[#This Row],[Year]]="null"), "Exclude", "Include")</f>
        <v>Include</v>
      </c>
      <c r="L3143" t="s">
        <v>16</v>
      </c>
      <c r="M3143" t="s">
        <v>12</v>
      </c>
      <c r="N3143" t="s">
        <v>13</v>
      </c>
      <c r="O3143">
        <v>30.06</v>
      </c>
      <c r="P3143">
        <v>600</v>
      </c>
      <c r="Q3143" t="s">
        <v>14</v>
      </c>
      <c r="R3143">
        <f>P3143 * _xll.XLOOKUP(Q3143,CALCULATION!$A$15:$A$17, CALCULATION!$B$15:$B$17 )</f>
        <v>600</v>
      </c>
      <c r="S3143" s="5">
        <f>O3143*P3143*_xll.XLOOKUP(Q3143,CALCULATION!$A$15:$A$17, CALCULATION!$B$15:$B$17)</f>
        <v>18036</v>
      </c>
      <c r="T3143">
        <v>300</v>
      </c>
      <c r="U3143" t="s">
        <v>14</v>
      </c>
      <c r="V3143">
        <f>T3143 * _xll.XLOOKUP(U3143,CALCULATION!$A$15:$A$17, CALCULATION!$B$15:$B$17 )</f>
        <v>300</v>
      </c>
      <c r="W3143" s="5">
        <f>O3143*T3143*_xll.XLOOKUP(U3143,CALCULATION!$A$15:$A$17, CALCULATION!$B$15:$B$17)</f>
        <v>9018</v>
      </c>
      <c r="X3143" s="5">
        <f>WORKSHEET[[#This Row],[Clients Total Cost]] / WORKSHEET[[#This Row],[Clients Rate per T2 (USD)]]</f>
        <v>30.06</v>
      </c>
      <c r="Y3143" s="5">
        <f>WORKSHEET[[#This Row],[Clients Rate per T2 (USD)]] - WORKSHEET[[#This Row],[Supplier Rate Per t2 (USD)]]</f>
        <v>300</v>
      </c>
      <c r="Z3143" s="5">
        <f>WORKSHEET[[#This Row],[Profit Per T]] * WORKSHEET[[#This Row],[Weight]]</f>
        <v>9018</v>
      </c>
      <c r="AA3143">
        <v>1</v>
      </c>
      <c r="AB3143" s="1">
        <v>5.85</v>
      </c>
      <c r="AC3143" s="1">
        <v>3.9000000000000004</v>
      </c>
      <c r="AD3143" s="1">
        <v>4.875</v>
      </c>
      <c r="AE3143" s="1">
        <f>WORKSHEET[[#This Row],[Delay at toll gate in days]] +WORKSHEET[[#This Row],[Delay at workshop in days]] +WORKSHEET[[#This Row],[Delay at border in days]]</f>
        <v>14.625</v>
      </c>
    </row>
    <row r="3144" spans="1:31" x14ac:dyDescent="0.35">
      <c r="A3144" t="s">
        <v>3165</v>
      </c>
      <c r="B3144" t="s">
        <v>10</v>
      </c>
      <c r="C3144" t="s">
        <v>68</v>
      </c>
      <c r="D3144" t="s">
        <v>3615</v>
      </c>
      <c r="E3144" t="s">
        <v>3613</v>
      </c>
      <c r="F3144" t="str">
        <f>WORKSHEET[[#This Row],[Depart From]]&amp;"-"&amp;WORKSHEET[[#This Row],[Arrive To]]</f>
        <v>Mombasa-Sanaa</v>
      </c>
      <c r="G3144" s="2">
        <v>44700</v>
      </c>
      <c r="H3144" s="2">
        <v>44726</v>
      </c>
      <c r="I3144" s="2" t="str">
        <f t="shared" si="49"/>
        <v>Delivered</v>
      </c>
      <c r="J3144" s="2" t="str">
        <f>TEXT(WORKSHEET[[#This Row],[Offloading Date]], "mmm")</f>
        <v>Jun</v>
      </c>
      <c r="K3144" s="2" t="str">
        <f>IF(OR(WORKSHEET[[#This Row],[Year]]="", ISBLANK(WORKSHEET[[#This Row],[Year]]), WORKSHEET[[#This Row],[Year]]="null"), "Exclude", "Include")</f>
        <v>Include</v>
      </c>
      <c r="L3144" t="s">
        <v>16</v>
      </c>
      <c r="M3144" t="s">
        <v>12</v>
      </c>
      <c r="N3144" t="s">
        <v>13</v>
      </c>
      <c r="O3144">
        <v>30.06</v>
      </c>
      <c r="P3144">
        <v>600</v>
      </c>
      <c r="Q3144" t="s">
        <v>14</v>
      </c>
      <c r="R3144">
        <f>P3144 * _xll.XLOOKUP(Q3144,CALCULATION!$A$15:$A$17, CALCULATION!$B$15:$B$17 )</f>
        <v>600</v>
      </c>
      <c r="S3144" s="5">
        <f>O3144*P3144*_xll.XLOOKUP(Q3144,CALCULATION!$A$15:$A$17, CALCULATION!$B$15:$B$17)</f>
        <v>18036</v>
      </c>
      <c r="T3144">
        <v>300</v>
      </c>
      <c r="U3144" t="s">
        <v>14</v>
      </c>
      <c r="V3144">
        <f>T3144 * _xll.XLOOKUP(U3144,CALCULATION!$A$15:$A$17, CALCULATION!$B$15:$B$17 )</f>
        <v>300</v>
      </c>
      <c r="W3144" s="5">
        <f>O3144*T3144*_xll.XLOOKUP(U3144,CALCULATION!$A$15:$A$17, CALCULATION!$B$15:$B$17)</f>
        <v>9018</v>
      </c>
      <c r="X3144" s="5">
        <f>WORKSHEET[[#This Row],[Clients Total Cost]] / WORKSHEET[[#This Row],[Clients Rate per T2 (USD)]]</f>
        <v>30.06</v>
      </c>
      <c r="Y3144" s="5">
        <f>WORKSHEET[[#This Row],[Clients Rate per T2 (USD)]] - WORKSHEET[[#This Row],[Supplier Rate Per t2 (USD)]]</f>
        <v>300</v>
      </c>
      <c r="Z3144" s="5">
        <f>WORKSHEET[[#This Row],[Profit Per T]] * WORKSHEET[[#This Row],[Weight]]</f>
        <v>9018</v>
      </c>
      <c r="AA3144">
        <v>1</v>
      </c>
      <c r="AB3144" s="1">
        <v>3.9</v>
      </c>
      <c r="AC3144" s="1">
        <v>2.6</v>
      </c>
      <c r="AD3144" s="1">
        <v>3.25</v>
      </c>
      <c r="AE3144" s="1">
        <f>WORKSHEET[[#This Row],[Delay at toll gate in days]] +WORKSHEET[[#This Row],[Delay at workshop in days]] +WORKSHEET[[#This Row],[Delay at border in days]]</f>
        <v>9.75</v>
      </c>
    </row>
    <row r="3145" spans="1:31" x14ac:dyDescent="0.35">
      <c r="A3145" t="s">
        <v>3166</v>
      </c>
      <c r="B3145" t="s">
        <v>10</v>
      </c>
      <c r="C3145" t="s">
        <v>68</v>
      </c>
      <c r="D3145" t="s">
        <v>3615</v>
      </c>
      <c r="E3145" t="s">
        <v>3614</v>
      </c>
      <c r="F3145" t="str">
        <f>WORKSHEET[[#This Row],[Depart From]]&amp;"-"&amp;WORKSHEET[[#This Row],[Arrive To]]</f>
        <v>Mombasa-Alger</v>
      </c>
      <c r="G3145" s="2">
        <v>44705</v>
      </c>
      <c r="H3145" s="2">
        <v>44743</v>
      </c>
      <c r="I3145" s="2" t="str">
        <f t="shared" si="49"/>
        <v>Delivered</v>
      </c>
      <c r="J3145" s="2" t="str">
        <f>TEXT(WORKSHEET[[#This Row],[Offloading Date]], "mmm")</f>
        <v>Jul</v>
      </c>
      <c r="K3145" s="2" t="str">
        <f>IF(OR(WORKSHEET[[#This Row],[Year]]="", ISBLANK(WORKSHEET[[#This Row],[Year]]), WORKSHEET[[#This Row],[Year]]="null"), "Exclude", "Include")</f>
        <v>Include</v>
      </c>
      <c r="L3145" t="s">
        <v>16</v>
      </c>
      <c r="M3145" t="s">
        <v>12</v>
      </c>
      <c r="N3145" t="s">
        <v>13</v>
      </c>
      <c r="O3145">
        <v>33.066000000000003</v>
      </c>
      <c r="P3145">
        <v>600</v>
      </c>
      <c r="Q3145" t="s">
        <v>14</v>
      </c>
      <c r="R3145">
        <f>P3145 * _xll.XLOOKUP(Q3145,CALCULATION!$A$15:$A$17, CALCULATION!$B$15:$B$17 )</f>
        <v>600</v>
      </c>
      <c r="S3145" s="5">
        <f>O3145*P3145*_xll.XLOOKUP(Q3145,CALCULATION!$A$15:$A$17, CALCULATION!$B$15:$B$17)</f>
        <v>19839.600000000002</v>
      </c>
      <c r="T3145">
        <v>300</v>
      </c>
      <c r="U3145" t="s">
        <v>14</v>
      </c>
      <c r="V3145">
        <f>T3145 * _xll.XLOOKUP(U3145,CALCULATION!$A$15:$A$17, CALCULATION!$B$15:$B$17 )</f>
        <v>300</v>
      </c>
      <c r="W3145" s="5">
        <f>O3145*T3145*_xll.XLOOKUP(U3145,CALCULATION!$A$15:$A$17, CALCULATION!$B$15:$B$17)</f>
        <v>9919.8000000000011</v>
      </c>
      <c r="X3145" s="5">
        <f>WORKSHEET[[#This Row],[Clients Total Cost]] / WORKSHEET[[#This Row],[Clients Rate per T2 (USD)]]</f>
        <v>33.066000000000003</v>
      </c>
      <c r="Y3145" s="5">
        <f>WORKSHEET[[#This Row],[Clients Rate per T2 (USD)]] - WORKSHEET[[#This Row],[Supplier Rate Per t2 (USD)]]</f>
        <v>300</v>
      </c>
      <c r="Z3145" s="5">
        <f>WORKSHEET[[#This Row],[Profit Per T]] * WORKSHEET[[#This Row],[Weight]]</f>
        <v>9919.8000000000011</v>
      </c>
      <c r="AA3145">
        <v>1</v>
      </c>
      <c r="AB3145" s="1">
        <v>5.7</v>
      </c>
      <c r="AC3145" s="1">
        <v>3.8000000000000003</v>
      </c>
      <c r="AD3145" s="1">
        <v>4.75</v>
      </c>
      <c r="AE3145" s="1">
        <f>WORKSHEET[[#This Row],[Delay at toll gate in days]] +WORKSHEET[[#This Row],[Delay at workshop in days]] +WORKSHEET[[#This Row],[Delay at border in days]]</f>
        <v>14.25</v>
      </c>
    </row>
    <row r="3146" spans="1:31" x14ac:dyDescent="0.35">
      <c r="A3146" t="s">
        <v>3167</v>
      </c>
      <c r="B3146" t="s">
        <v>10</v>
      </c>
      <c r="C3146" t="s">
        <v>68</v>
      </c>
      <c r="D3146" t="s">
        <v>3611</v>
      </c>
      <c r="E3146" t="s">
        <v>3617</v>
      </c>
      <c r="F3146" t="str">
        <f>WORKSHEET[[#This Row],[Depart From]]&amp;"-"&amp;WORKSHEET[[#This Row],[Arrive To]]</f>
        <v>Mogadishu-Lagos</v>
      </c>
      <c r="G3146" s="2">
        <v>44703</v>
      </c>
      <c r="H3146" s="2">
        <v>44742</v>
      </c>
      <c r="I3146" s="2" t="str">
        <f t="shared" si="49"/>
        <v>Delivered</v>
      </c>
      <c r="J3146" s="2" t="str">
        <f>TEXT(WORKSHEET[[#This Row],[Offloading Date]], "mmm")</f>
        <v>Jun</v>
      </c>
      <c r="K3146" s="2" t="str">
        <f>IF(OR(WORKSHEET[[#This Row],[Year]]="", ISBLANK(WORKSHEET[[#This Row],[Year]]), WORKSHEET[[#This Row],[Year]]="null"), "Exclude", "Include")</f>
        <v>Include</v>
      </c>
      <c r="L3146" t="s">
        <v>16</v>
      </c>
      <c r="M3146" t="s">
        <v>12</v>
      </c>
      <c r="N3146" t="s">
        <v>13</v>
      </c>
      <c r="O3146">
        <v>30.06</v>
      </c>
      <c r="P3146">
        <v>600</v>
      </c>
      <c r="Q3146" t="s">
        <v>14</v>
      </c>
      <c r="R3146">
        <f>P3146 * _xll.XLOOKUP(Q3146,CALCULATION!$A$15:$A$17, CALCULATION!$B$15:$B$17 )</f>
        <v>600</v>
      </c>
      <c r="S3146" s="5">
        <f>O3146*P3146*_xll.XLOOKUP(Q3146,CALCULATION!$A$15:$A$17, CALCULATION!$B$15:$B$17)</f>
        <v>18036</v>
      </c>
      <c r="T3146">
        <v>300</v>
      </c>
      <c r="U3146" t="s">
        <v>14</v>
      </c>
      <c r="V3146">
        <f>T3146 * _xll.XLOOKUP(U3146,CALCULATION!$A$15:$A$17, CALCULATION!$B$15:$B$17 )</f>
        <v>300</v>
      </c>
      <c r="W3146" s="5">
        <f>O3146*T3146*_xll.XLOOKUP(U3146,CALCULATION!$A$15:$A$17, CALCULATION!$B$15:$B$17)</f>
        <v>9018</v>
      </c>
      <c r="X3146" s="5">
        <f>WORKSHEET[[#This Row],[Clients Total Cost]] / WORKSHEET[[#This Row],[Clients Rate per T2 (USD)]]</f>
        <v>30.06</v>
      </c>
      <c r="Y3146" s="5">
        <f>WORKSHEET[[#This Row],[Clients Rate per T2 (USD)]] - WORKSHEET[[#This Row],[Supplier Rate Per t2 (USD)]]</f>
        <v>300</v>
      </c>
      <c r="Z3146" s="5">
        <f>WORKSHEET[[#This Row],[Profit Per T]] * WORKSHEET[[#This Row],[Weight]]</f>
        <v>9018</v>
      </c>
      <c r="AA3146">
        <v>1</v>
      </c>
      <c r="AB3146" s="1">
        <v>5.85</v>
      </c>
      <c r="AC3146" s="1">
        <v>3.9000000000000004</v>
      </c>
      <c r="AD3146" s="1">
        <v>4.875</v>
      </c>
      <c r="AE3146" s="1">
        <f>WORKSHEET[[#This Row],[Delay at toll gate in days]] +WORKSHEET[[#This Row],[Delay at workshop in days]] +WORKSHEET[[#This Row],[Delay at border in days]]</f>
        <v>14.625</v>
      </c>
    </row>
    <row r="3147" spans="1:31" x14ac:dyDescent="0.35">
      <c r="A3147" t="s">
        <v>3168</v>
      </c>
      <c r="B3147" t="s">
        <v>10</v>
      </c>
      <c r="C3147" t="s">
        <v>68</v>
      </c>
      <c r="D3147" t="s">
        <v>3619</v>
      </c>
      <c r="E3147" t="s">
        <v>3614</v>
      </c>
      <c r="F3147" t="str">
        <f>WORKSHEET[[#This Row],[Depart From]]&amp;"-"&amp;WORKSHEET[[#This Row],[Arrive To]]</f>
        <v>Addis Ababa-Alger</v>
      </c>
      <c r="G3147" s="2">
        <v>44705</v>
      </c>
      <c r="H3147" s="2">
        <v>44743</v>
      </c>
      <c r="I3147" s="2" t="str">
        <f t="shared" si="49"/>
        <v>Delivered</v>
      </c>
      <c r="J3147" s="2" t="str">
        <f>TEXT(WORKSHEET[[#This Row],[Offloading Date]], "mmm")</f>
        <v>Jul</v>
      </c>
      <c r="K3147" s="2" t="str">
        <f>IF(OR(WORKSHEET[[#This Row],[Year]]="", ISBLANK(WORKSHEET[[#This Row],[Year]]), WORKSHEET[[#This Row],[Year]]="null"), "Exclude", "Include")</f>
        <v>Include</v>
      </c>
      <c r="L3147" t="s">
        <v>16</v>
      </c>
      <c r="M3147" t="s">
        <v>12</v>
      </c>
      <c r="N3147" t="s">
        <v>13</v>
      </c>
      <c r="O3147">
        <v>29.058</v>
      </c>
      <c r="P3147">
        <v>600</v>
      </c>
      <c r="Q3147" t="s">
        <v>14</v>
      </c>
      <c r="R3147">
        <f>P3147 * _xll.XLOOKUP(Q3147,CALCULATION!$A$15:$A$17, CALCULATION!$B$15:$B$17 )</f>
        <v>600</v>
      </c>
      <c r="S3147" s="5">
        <f>O3147*P3147*_xll.XLOOKUP(Q3147,CALCULATION!$A$15:$A$17, CALCULATION!$B$15:$B$17)</f>
        <v>17434.8</v>
      </c>
      <c r="T3147">
        <v>300</v>
      </c>
      <c r="U3147" t="s">
        <v>14</v>
      </c>
      <c r="V3147">
        <f>T3147 * _xll.XLOOKUP(U3147,CALCULATION!$A$15:$A$17, CALCULATION!$B$15:$B$17 )</f>
        <v>300</v>
      </c>
      <c r="W3147" s="5">
        <f>O3147*T3147*_xll.XLOOKUP(U3147,CALCULATION!$A$15:$A$17, CALCULATION!$B$15:$B$17)</f>
        <v>8717.4</v>
      </c>
      <c r="X3147" s="5">
        <f>WORKSHEET[[#This Row],[Clients Total Cost]] / WORKSHEET[[#This Row],[Clients Rate per T2 (USD)]]</f>
        <v>29.058</v>
      </c>
      <c r="Y3147" s="5">
        <f>WORKSHEET[[#This Row],[Clients Rate per T2 (USD)]] - WORKSHEET[[#This Row],[Supplier Rate Per t2 (USD)]]</f>
        <v>300</v>
      </c>
      <c r="Z3147" s="5">
        <f>WORKSHEET[[#This Row],[Profit Per T]] * WORKSHEET[[#This Row],[Weight]]</f>
        <v>8717.4</v>
      </c>
      <c r="AA3147">
        <v>1</v>
      </c>
      <c r="AB3147" s="1">
        <v>5.7</v>
      </c>
      <c r="AC3147" s="1">
        <v>3.8000000000000003</v>
      </c>
      <c r="AD3147" s="1">
        <v>4.75</v>
      </c>
      <c r="AE3147" s="1">
        <f>WORKSHEET[[#This Row],[Delay at toll gate in days]] +WORKSHEET[[#This Row],[Delay at workshop in days]] +WORKSHEET[[#This Row],[Delay at border in days]]</f>
        <v>14.25</v>
      </c>
    </row>
    <row r="3148" spans="1:31" x14ac:dyDescent="0.35">
      <c r="A3148" t="s">
        <v>3169</v>
      </c>
      <c r="B3148" t="s">
        <v>10</v>
      </c>
      <c r="C3148" t="s">
        <v>68</v>
      </c>
      <c r="D3148" t="s">
        <v>3619</v>
      </c>
      <c r="E3148" t="s">
        <v>3612</v>
      </c>
      <c r="F3148" t="str">
        <f>WORKSHEET[[#This Row],[Depart From]]&amp;"-"&amp;WORKSHEET[[#This Row],[Arrive To]]</f>
        <v>Addis Ababa-Victoria</v>
      </c>
      <c r="G3148" s="2">
        <v>44705</v>
      </c>
      <c r="H3148" s="2">
        <v>44741</v>
      </c>
      <c r="I3148" s="2" t="str">
        <f t="shared" si="49"/>
        <v>Delivered</v>
      </c>
      <c r="J3148" s="2" t="str">
        <f>TEXT(WORKSHEET[[#This Row],[Offloading Date]], "mmm")</f>
        <v>Jun</v>
      </c>
      <c r="K3148" s="2" t="str">
        <f>IF(OR(WORKSHEET[[#This Row],[Year]]="", ISBLANK(WORKSHEET[[#This Row],[Year]]), WORKSHEET[[#This Row],[Year]]="null"), "Exclude", "Include")</f>
        <v>Include</v>
      </c>
      <c r="L3148" t="s">
        <v>16</v>
      </c>
      <c r="M3148" t="s">
        <v>12</v>
      </c>
      <c r="N3148" t="s">
        <v>13</v>
      </c>
      <c r="O3148">
        <v>30.06</v>
      </c>
      <c r="P3148">
        <v>600</v>
      </c>
      <c r="Q3148" t="s">
        <v>14</v>
      </c>
      <c r="R3148">
        <f>P3148 * _xll.XLOOKUP(Q3148,CALCULATION!$A$15:$A$17, CALCULATION!$B$15:$B$17 )</f>
        <v>600</v>
      </c>
      <c r="S3148" s="5">
        <f>O3148*P3148*_xll.XLOOKUP(Q3148,CALCULATION!$A$15:$A$17, CALCULATION!$B$15:$B$17)</f>
        <v>18036</v>
      </c>
      <c r="T3148">
        <v>300</v>
      </c>
      <c r="U3148" t="s">
        <v>14</v>
      </c>
      <c r="V3148">
        <f>T3148 * _xll.XLOOKUP(U3148,CALCULATION!$A$15:$A$17, CALCULATION!$B$15:$B$17 )</f>
        <v>300</v>
      </c>
      <c r="W3148" s="5">
        <f>O3148*T3148*_xll.XLOOKUP(U3148,CALCULATION!$A$15:$A$17, CALCULATION!$B$15:$B$17)</f>
        <v>9018</v>
      </c>
      <c r="X3148" s="5">
        <f>WORKSHEET[[#This Row],[Clients Total Cost]] / WORKSHEET[[#This Row],[Clients Rate per T2 (USD)]]</f>
        <v>30.06</v>
      </c>
      <c r="Y3148" s="5">
        <f>WORKSHEET[[#This Row],[Clients Rate per T2 (USD)]] - WORKSHEET[[#This Row],[Supplier Rate Per t2 (USD)]]</f>
        <v>300</v>
      </c>
      <c r="Z3148" s="5">
        <f>WORKSHEET[[#This Row],[Profit Per T]] * WORKSHEET[[#This Row],[Weight]]</f>
        <v>9018</v>
      </c>
      <c r="AA3148">
        <v>1</v>
      </c>
      <c r="AB3148" s="1">
        <v>5.3999999999999995</v>
      </c>
      <c r="AC3148" s="1">
        <v>3.6</v>
      </c>
      <c r="AD3148" s="1">
        <v>4.5</v>
      </c>
      <c r="AE3148" s="1">
        <f>WORKSHEET[[#This Row],[Delay at toll gate in days]] +WORKSHEET[[#This Row],[Delay at workshop in days]] +WORKSHEET[[#This Row],[Delay at border in days]]</f>
        <v>13.5</v>
      </c>
    </row>
    <row r="3149" spans="1:31" x14ac:dyDescent="0.35">
      <c r="A3149" t="s">
        <v>3170</v>
      </c>
      <c r="B3149" t="s">
        <v>10</v>
      </c>
      <c r="C3149" t="s">
        <v>68</v>
      </c>
      <c r="D3149" t="s">
        <v>3615</v>
      </c>
      <c r="E3149" t="s">
        <v>3612</v>
      </c>
      <c r="F3149" t="str">
        <f>WORKSHEET[[#This Row],[Depart From]]&amp;"-"&amp;WORKSHEET[[#This Row],[Arrive To]]</f>
        <v>Mombasa-Victoria</v>
      </c>
      <c r="G3149" s="2">
        <v>44705</v>
      </c>
      <c r="H3149" s="2">
        <v>44742</v>
      </c>
      <c r="I3149" s="2" t="str">
        <f t="shared" si="49"/>
        <v>Delivered</v>
      </c>
      <c r="J3149" s="2" t="str">
        <f>TEXT(WORKSHEET[[#This Row],[Offloading Date]], "mmm")</f>
        <v>Jun</v>
      </c>
      <c r="K3149" s="2" t="str">
        <f>IF(OR(WORKSHEET[[#This Row],[Year]]="", ISBLANK(WORKSHEET[[#This Row],[Year]]), WORKSHEET[[#This Row],[Year]]="null"), "Exclude", "Include")</f>
        <v>Include</v>
      </c>
      <c r="L3149" t="s">
        <v>16</v>
      </c>
      <c r="M3149" t="s">
        <v>12</v>
      </c>
      <c r="N3149" t="s">
        <v>13</v>
      </c>
      <c r="O3149">
        <v>30.06</v>
      </c>
      <c r="P3149">
        <v>600</v>
      </c>
      <c r="Q3149" t="s">
        <v>14</v>
      </c>
      <c r="R3149">
        <f>P3149 * _xll.XLOOKUP(Q3149,CALCULATION!$A$15:$A$17, CALCULATION!$B$15:$B$17 )</f>
        <v>600</v>
      </c>
      <c r="S3149" s="5">
        <f>O3149*P3149*_xll.XLOOKUP(Q3149,CALCULATION!$A$15:$A$17, CALCULATION!$B$15:$B$17)</f>
        <v>18036</v>
      </c>
      <c r="T3149">
        <v>300</v>
      </c>
      <c r="U3149" t="s">
        <v>14</v>
      </c>
      <c r="V3149">
        <f>T3149 * _xll.XLOOKUP(U3149,CALCULATION!$A$15:$A$17, CALCULATION!$B$15:$B$17 )</f>
        <v>300</v>
      </c>
      <c r="W3149" s="5">
        <f>O3149*T3149*_xll.XLOOKUP(U3149,CALCULATION!$A$15:$A$17, CALCULATION!$B$15:$B$17)</f>
        <v>9018</v>
      </c>
      <c r="X3149" s="5">
        <f>WORKSHEET[[#This Row],[Clients Total Cost]] / WORKSHEET[[#This Row],[Clients Rate per T2 (USD)]]</f>
        <v>30.06</v>
      </c>
      <c r="Y3149" s="5">
        <f>WORKSHEET[[#This Row],[Clients Rate per T2 (USD)]] - WORKSHEET[[#This Row],[Supplier Rate Per t2 (USD)]]</f>
        <v>300</v>
      </c>
      <c r="Z3149" s="5">
        <f>WORKSHEET[[#This Row],[Profit Per T]] * WORKSHEET[[#This Row],[Weight]]</f>
        <v>9018</v>
      </c>
      <c r="AA3149">
        <v>1</v>
      </c>
      <c r="AB3149" s="1">
        <v>5.55</v>
      </c>
      <c r="AC3149" s="1">
        <v>3.7</v>
      </c>
      <c r="AD3149" s="1">
        <v>4.625</v>
      </c>
      <c r="AE3149" s="1">
        <f>WORKSHEET[[#This Row],[Delay at toll gate in days]] +WORKSHEET[[#This Row],[Delay at workshop in days]] +WORKSHEET[[#This Row],[Delay at border in days]]</f>
        <v>13.875</v>
      </c>
    </row>
    <row r="3150" spans="1:31" x14ac:dyDescent="0.35">
      <c r="A3150" t="s">
        <v>3171</v>
      </c>
      <c r="B3150" t="s">
        <v>10</v>
      </c>
      <c r="C3150" t="s">
        <v>68</v>
      </c>
      <c r="D3150" t="s">
        <v>3611</v>
      </c>
      <c r="E3150" t="s">
        <v>3617</v>
      </c>
      <c r="F3150" t="str">
        <f>WORKSHEET[[#This Row],[Depart From]]&amp;"-"&amp;WORKSHEET[[#This Row],[Arrive To]]</f>
        <v>Mogadishu-Lagos</v>
      </c>
      <c r="G3150" s="2">
        <v>44709</v>
      </c>
      <c r="H3150" s="2">
        <v>44743</v>
      </c>
      <c r="I3150" s="2" t="str">
        <f t="shared" si="49"/>
        <v>Delivered</v>
      </c>
      <c r="J3150" s="2" t="str">
        <f>TEXT(WORKSHEET[[#This Row],[Offloading Date]], "mmm")</f>
        <v>Jul</v>
      </c>
      <c r="K3150" s="2" t="str">
        <f>IF(OR(WORKSHEET[[#This Row],[Year]]="", ISBLANK(WORKSHEET[[#This Row],[Year]]), WORKSHEET[[#This Row],[Year]]="null"), "Exclude", "Include")</f>
        <v>Include</v>
      </c>
      <c r="L3150" t="s">
        <v>16</v>
      </c>
      <c r="M3150" t="s">
        <v>12</v>
      </c>
      <c r="N3150" t="s">
        <v>13</v>
      </c>
      <c r="O3150">
        <v>30.06</v>
      </c>
      <c r="P3150">
        <v>600</v>
      </c>
      <c r="Q3150" t="s">
        <v>14</v>
      </c>
      <c r="R3150">
        <f>P3150 * _xll.XLOOKUP(Q3150,CALCULATION!$A$15:$A$17, CALCULATION!$B$15:$B$17 )</f>
        <v>600</v>
      </c>
      <c r="S3150" s="5">
        <f>O3150*P3150*_xll.XLOOKUP(Q3150,CALCULATION!$A$15:$A$17, CALCULATION!$B$15:$B$17)</f>
        <v>18036</v>
      </c>
      <c r="T3150">
        <v>300</v>
      </c>
      <c r="U3150" t="s">
        <v>14</v>
      </c>
      <c r="V3150">
        <f>T3150 * _xll.XLOOKUP(U3150,CALCULATION!$A$15:$A$17, CALCULATION!$B$15:$B$17 )</f>
        <v>300</v>
      </c>
      <c r="W3150" s="5">
        <f>O3150*T3150*_xll.XLOOKUP(U3150,CALCULATION!$A$15:$A$17, CALCULATION!$B$15:$B$17)</f>
        <v>9018</v>
      </c>
      <c r="X3150" s="5">
        <f>WORKSHEET[[#This Row],[Clients Total Cost]] / WORKSHEET[[#This Row],[Clients Rate per T2 (USD)]]</f>
        <v>30.06</v>
      </c>
      <c r="Y3150" s="5">
        <f>WORKSHEET[[#This Row],[Clients Rate per T2 (USD)]] - WORKSHEET[[#This Row],[Supplier Rate Per t2 (USD)]]</f>
        <v>300</v>
      </c>
      <c r="Z3150" s="5">
        <f>WORKSHEET[[#This Row],[Profit Per T]] * WORKSHEET[[#This Row],[Weight]]</f>
        <v>9018</v>
      </c>
      <c r="AA3150">
        <v>1</v>
      </c>
      <c r="AB3150" s="1">
        <v>5.0999999999999996</v>
      </c>
      <c r="AC3150" s="1">
        <v>3.4000000000000004</v>
      </c>
      <c r="AD3150" s="1">
        <v>4.25</v>
      </c>
      <c r="AE3150" s="1">
        <f>WORKSHEET[[#This Row],[Delay at toll gate in days]] +WORKSHEET[[#This Row],[Delay at workshop in days]] +WORKSHEET[[#This Row],[Delay at border in days]]</f>
        <v>12.75</v>
      </c>
    </row>
    <row r="3151" spans="1:31" x14ac:dyDescent="0.35">
      <c r="A3151" t="s">
        <v>3172</v>
      </c>
      <c r="B3151" t="s">
        <v>10</v>
      </c>
      <c r="C3151" t="s">
        <v>68</v>
      </c>
      <c r="D3151" t="s">
        <v>3616</v>
      </c>
      <c r="E3151" t="s">
        <v>3614</v>
      </c>
      <c r="F3151" t="str">
        <f>WORKSHEET[[#This Row],[Depart From]]&amp;"-"&amp;WORKSHEET[[#This Row],[Arrive To]]</f>
        <v>Marrakech-Alger</v>
      </c>
      <c r="G3151" s="2">
        <v>44709</v>
      </c>
      <c r="H3151" s="2">
        <v>44743</v>
      </c>
      <c r="I3151" s="2" t="str">
        <f t="shared" si="49"/>
        <v>Delivered</v>
      </c>
      <c r="J3151" s="2" t="str">
        <f>TEXT(WORKSHEET[[#This Row],[Offloading Date]], "mmm")</f>
        <v>Jul</v>
      </c>
      <c r="K3151" s="2" t="str">
        <f>IF(OR(WORKSHEET[[#This Row],[Year]]="", ISBLANK(WORKSHEET[[#This Row],[Year]]), WORKSHEET[[#This Row],[Year]]="null"), "Exclude", "Include")</f>
        <v>Include</v>
      </c>
      <c r="L3151" t="s">
        <v>16</v>
      </c>
      <c r="M3151" t="s">
        <v>12</v>
      </c>
      <c r="N3151" t="s">
        <v>13</v>
      </c>
      <c r="O3151">
        <v>30.06</v>
      </c>
      <c r="P3151">
        <v>600</v>
      </c>
      <c r="Q3151" t="s">
        <v>14</v>
      </c>
      <c r="R3151">
        <f>P3151 * _xll.XLOOKUP(Q3151,CALCULATION!$A$15:$A$17, CALCULATION!$B$15:$B$17 )</f>
        <v>600</v>
      </c>
      <c r="S3151" s="5">
        <f>O3151*P3151*_xll.XLOOKUP(Q3151,CALCULATION!$A$15:$A$17, CALCULATION!$B$15:$B$17)</f>
        <v>18036</v>
      </c>
      <c r="T3151">
        <v>300</v>
      </c>
      <c r="U3151" t="s">
        <v>14</v>
      </c>
      <c r="V3151">
        <f>T3151 * _xll.XLOOKUP(U3151,CALCULATION!$A$15:$A$17, CALCULATION!$B$15:$B$17 )</f>
        <v>300</v>
      </c>
      <c r="W3151" s="5">
        <f>O3151*T3151*_xll.XLOOKUP(U3151,CALCULATION!$A$15:$A$17, CALCULATION!$B$15:$B$17)</f>
        <v>9018</v>
      </c>
      <c r="X3151" s="5">
        <f>WORKSHEET[[#This Row],[Clients Total Cost]] / WORKSHEET[[#This Row],[Clients Rate per T2 (USD)]]</f>
        <v>30.06</v>
      </c>
      <c r="Y3151" s="5">
        <f>WORKSHEET[[#This Row],[Clients Rate per T2 (USD)]] - WORKSHEET[[#This Row],[Supplier Rate Per t2 (USD)]]</f>
        <v>300</v>
      </c>
      <c r="Z3151" s="5">
        <f>WORKSHEET[[#This Row],[Profit Per T]] * WORKSHEET[[#This Row],[Weight]]</f>
        <v>9018</v>
      </c>
      <c r="AA3151">
        <v>1</v>
      </c>
      <c r="AB3151" s="1">
        <v>5.0999999999999996</v>
      </c>
      <c r="AC3151" s="1">
        <v>3.4000000000000004</v>
      </c>
      <c r="AD3151" s="1">
        <v>4.25</v>
      </c>
      <c r="AE3151" s="1">
        <f>WORKSHEET[[#This Row],[Delay at toll gate in days]] +WORKSHEET[[#This Row],[Delay at workshop in days]] +WORKSHEET[[#This Row],[Delay at border in days]]</f>
        <v>12.75</v>
      </c>
    </row>
    <row r="3152" spans="1:31" x14ac:dyDescent="0.35">
      <c r="A3152" t="s">
        <v>3173</v>
      </c>
      <c r="B3152" t="s">
        <v>10</v>
      </c>
      <c r="C3152" t="s">
        <v>68</v>
      </c>
      <c r="D3152" t="s">
        <v>3615</v>
      </c>
      <c r="E3152" t="s">
        <v>3614</v>
      </c>
      <c r="F3152" t="str">
        <f>WORKSHEET[[#This Row],[Depart From]]&amp;"-"&amp;WORKSHEET[[#This Row],[Arrive To]]</f>
        <v>Mombasa-Alger</v>
      </c>
      <c r="G3152" s="2">
        <v>44707</v>
      </c>
      <c r="H3152" s="2">
        <v>44742</v>
      </c>
      <c r="I3152" s="2" t="str">
        <f t="shared" si="49"/>
        <v>Delivered</v>
      </c>
      <c r="J3152" s="2" t="str">
        <f>TEXT(WORKSHEET[[#This Row],[Offloading Date]], "mmm")</f>
        <v>Jun</v>
      </c>
      <c r="K3152" s="2" t="str">
        <f>IF(OR(WORKSHEET[[#This Row],[Year]]="", ISBLANK(WORKSHEET[[#This Row],[Year]]), WORKSHEET[[#This Row],[Year]]="null"), "Exclude", "Include")</f>
        <v>Include</v>
      </c>
      <c r="L3152" t="s">
        <v>16</v>
      </c>
      <c r="M3152" t="s">
        <v>12</v>
      </c>
      <c r="N3152" t="s">
        <v>13</v>
      </c>
      <c r="O3152">
        <v>30.06</v>
      </c>
      <c r="P3152">
        <v>600</v>
      </c>
      <c r="Q3152" t="s">
        <v>14</v>
      </c>
      <c r="R3152">
        <f>P3152 * _xll.XLOOKUP(Q3152,CALCULATION!$A$15:$A$17, CALCULATION!$B$15:$B$17 )</f>
        <v>600</v>
      </c>
      <c r="S3152" s="5">
        <f>O3152*P3152*_xll.XLOOKUP(Q3152,CALCULATION!$A$15:$A$17, CALCULATION!$B$15:$B$17)</f>
        <v>18036</v>
      </c>
      <c r="T3152">
        <v>300</v>
      </c>
      <c r="U3152" t="s">
        <v>14</v>
      </c>
      <c r="V3152">
        <f>T3152 * _xll.XLOOKUP(U3152,CALCULATION!$A$15:$A$17, CALCULATION!$B$15:$B$17 )</f>
        <v>300</v>
      </c>
      <c r="W3152" s="5">
        <f>O3152*T3152*_xll.XLOOKUP(U3152,CALCULATION!$A$15:$A$17, CALCULATION!$B$15:$B$17)</f>
        <v>9018</v>
      </c>
      <c r="X3152" s="5">
        <f>WORKSHEET[[#This Row],[Clients Total Cost]] / WORKSHEET[[#This Row],[Clients Rate per T2 (USD)]]</f>
        <v>30.06</v>
      </c>
      <c r="Y3152" s="5">
        <f>WORKSHEET[[#This Row],[Clients Rate per T2 (USD)]] - WORKSHEET[[#This Row],[Supplier Rate Per t2 (USD)]]</f>
        <v>300</v>
      </c>
      <c r="Z3152" s="5">
        <f>WORKSHEET[[#This Row],[Profit Per T]] * WORKSHEET[[#This Row],[Weight]]</f>
        <v>9018</v>
      </c>
      <c r="AA3152">
        <v>1</v>
      </c>
      <c r="AB3152" s="1">
        <v>5.25</v>
      </c>
      <c r="AC3152" s="1">
        <v>3.5</v>
      </c>
      <c r="AD3152" s="1">
        <v>4.375</v>
      </c>
      <c r="AE3152" s="1">
        <f>WORKSHEET[[#This Row],[Delay at toll gate in days]] +WORKSHEET[[#This Row],[Delay at workshop in days]] +WORKSHEET[[#This Row],[Delay at border in days]]</f>
        <v>13.125</v>
      </c>
    </row>
    <row r="3153" spans="1:31" x14ac:dyDescent="0.35">
      <c r="A3153" t="s">
        <v>3174</v>
      </c>
      <c r="B3153" t="s">
        <v>10</v>
      </c>
      <c r="C3153" t="s">
        <v>68</v>
      </c>
      <c r="D3153" t="s">
        <v>3611</v>
      </c>
      <c r="E3153" t="s">
        <v>3613</v>
      </c>
      <c r="F3153" t="str">
        <f>WORKSHEET[[#This Row],[Depart From]]&amp;"-"&amp;WORKSHEET[[#This Row],[Arrive To]]</f>
        <v>Mogadishu-Sanaa</v>
      </c>
      <c r="G3153" s="2">
        <v>44707</v>
      </c>
      <c r="H3153" s="2">
        <v>44742</v>
      </c>
      <c r="I3153" s="2" t="str">
        <f t="shared" si="49"/>
        <v>Delivered</v>
      </c>
      <c r="J3153" s="2" t="str">
        <f>TEXT(WORKSHEET[[#This Row],[Offloading Date]], "mmm")</f>
        <v>Jun</v>
      </c>
      <c r="K3153" s="2" t="str">
        <f>IF(OR(WORKSHEET[[#This Row],[Year]]="", ISBLANK(WORKSHEET[[#This Row],[Year]]), WORKSHEET[[#This Row],[Year]]="null"), "Exclude", "Include")</f>
        <v>Include</v>
      </c>
      <c r="L3153" t="s">
        <v>16</v>
      </c>
      <c r="M3153" t="s">
        <v>12</v>
      </c>
      <c r="N3153" t="s">
        <v>13</v>
      </c>
      <c r="O3153">
        <v>30.06</v>
      </c>
      <c r="P3153">
        <v>600</v>
      </c>
      <c r="Q3153" t="s">
        <v>14</v>
      </c>
      <c r="R3153">
        <f>P3153 * _xll.XLOOKUP(Q3153,CALCULATION!$A$15:$A$17, CALCULATION!$B$15:$B$17 )</f>
        <v>600</v>
      </c>
      <c r="S3153" s="5">
        <f>O3153*P3153*_xll.XLOOKUP(Q3153,CALCULATION!$A$15:$A$17, CALCULATION!$B$15:$B$17)</f>
        <v>18036</v>
      </c>
      <c r="T3153">
        <v>300</v>
      </c>
      <c r="U3153" t="s">
        <v>14</v>
      </c>
      <c r="V3153">
        <f>T3153 * _xll.XLOOKUP(U3153,CALCULATION!$A$15:$A$17, CALCULATION!$B$15:$B$17 )</f>
        <v>300</v>
      </c>
      <c r="W3153" s="5">
        <f>O3153*T3153*_xll.XLOOKUP(U3153,CALCULATION!$A$15:$A$17, CALCULATION!$B$15:$B$17)</f>
        <v>9018</v>
      </c>
      <c r="X3153" s="5">
        <f>WORKSHEET[[#This Row],[Clients Total Cost]] / WORKSHEET[[#This Row],[Clients Rate per T2 (USD)]]</f>
        <v>30.06</v>
      </c>
      <c r="Y3153" s="5">
        <f>WORKSHEET[[#This Row],[Clients Rate per T2 (USD)]] - WORKSHEET[[#This Row],[Supplier Rate Per t2 (USD)]]</f>
        <v>300</v>
      </c>
      <c r="Z3153" s="5">
        <f>WORKSHEET[[#This Row],[Profit Per T]] * WORKSHEET[[#This Row],[Weight]]</f>
        <v>9018</v>
      </c>
      <c r="AA3153">
        <v>1</v>
      </c>
      <c r="AB3153" s="1">
        <v>5.25</v>
      </c>
      <c r="AC3153" s="1">
        <v>3.5</v>
      </c>
      <c r="AD3153" s="1">
        <v>4.375</v>
      </c>
      <c r="AE3153" s="1">
        <f>WORKSHEET[[#This Row],[Delay at toll gate in days]] +WORKSHEET[[#This Row],[Delay at workshop in days]] +WORKSHEET[[#This Row],[Delay at border in days]]</f>
        <v>13.125</v>
      </c>
    </row>
    <row r="3154" spans="1:31" x14ac:dyDescent="0.35">
      <c r="A3154" t="s">
        <v>3175</v>
      </c>
      <c r="B3154" t="s">
        <v>10</v>
      </c>
      <c r="C3154" t="s">
        <v>68</v>
      </c>
      <c r="D3154" t="s">
        <v>3615</v>
      </c>
      <c r="E3154" t="s">
        <v>3612</v>
      </c>
      <c r="F3154" t="str">
        <f>WORKSHEET[[#This Row],[Depart From]]&amp;"-"&amp;WORKSHEET[[#This Row],[Arrive To]]</f>
        <v>Mombasa-Victoria</v>
      </c>
      <c r="G3154" s="2">
        <v>44708</v>
      </c>
      <c r="H3154" s="2">
        <v>44745</v>
      </c>
      <c r="I3154" s="2" t="str">
        <f t="shared" si="49"/>
        <v>Delivered</v>
      </c>
      <c r="J3154" s="2" t="str">
        <f>TEXT(WORKSHEET[[#This Row],[Offloading Date]], "mmm")</f>
        <v>Jul</v>
      </c>
      <c r="K3154" s="2" t="str">
        <f>IF(OR(WORKSHEET[[#This Row],[Year]]="", ISBLANK(WORKSHEET[[#This Row],[Year]]), WORKSHEET[[#This Row],[Year]]="null"), "Exclude", "Include")</f>
        <v>Include</v>
      </c>
      <c r="L3154" t="s">
        <v>16</v>
      </c>
      <c r="M3154" t="s">
        <v>12</v>
      </c>
      <c r="N3154" t="s">
        <v>13</v>
      </c>
      <c r="O3154">
        <v>34.067999999999998</v>
      </c>
      <c r="P3154">
        <v>600</v>
      </c>
      <c r="Q3154" t="s">
        <v>14</v>
      </c>
      <c r="R3154">
        <f>P3154 * _xll.XLOOKUP(Q3154,CALCULATION!$A$15:$A$17, CALCULATION!$B$15:$B$17 )</f>
        <v>600</v>
      </c>
      <c r="S3154" s="5">
        <f>O3154*P3154*_xll.XLOOKUP(Q3154,CALCULATION!$A$15:$A$17, CALCULATION!$B$15:$B$17)</f>
        <v>20440.8</v>
      </c>
      <c r="T3154">
        <v>300</v>
      </c>
      <c r="U3154" t="s">
        <v>14</v>
      </c>
      <c r="V3154">
        <f>T3154 * _xll.XLOOKUP(U3154,CALCULATION!$A$15:$A$17, CALCULATION!$B$15:$B$17 )</f>
        <v>300</v>
      </c>
      <c r="W3154" s="5">
        <f>O3154*T3154*_xll.XLOOKUP(U3154,CALCULATION!$A$15:$A$17, CALCULATION!$B$15:$B$17)</f>
        <v>10220.4</v>
      </c>
      <c r="X3154" s="5">
        <f>WORKSHEET[[#This Row],[Clients Total Cost]] / WORKSHEET[[#This Row],[Clients Rate per T2 (USD)]]</f>
        <v>34.067999999999998</v>
      </c>
      <c r="Y3154" s="5">
        <f>WORKSHEET[[#This Row],[Clients Rate per T2 (USD)]] - WORKSHEET[[#This Row],[Supplier Rate Per t2 (USD)]]</f>
        <v>300</v>
      </c>
      <c r="Z3154" s="5">
        <f>WORKSHEET[[#This Row],[Profit Per T]] * WORKSHEET[[#This Row],[Weight]]</f>
        <v>10220.4</v>
      </c>
      <c r="AA3154">
        <v>1</v>
      </c>
      <c r="AB3154" s="1">
        <v>5.55</v>
      </c>
      <c r="AC3154" s="1">
        <v>3.7</v>
      </c>
      <c r="AD3154" s="1">
        <v>4.625</v>
      </c>
      <c r="AE3154" s="1">
        <f>WORKSHEET[[#This Row],[Delay at toll gate in days]] +WORKSHEET[[#This Row],[Delay at workshop in days]] +WORKSHEET[[#This Row],[Delay at border in days]]</f>
        <v>13.875</v>
      </c>
    </row>
    <row r="3155" spans="1:31" x14ac:dyDescent="0.35">
      <c r="A3155" t="s">
        <v>3176</v>
      </c>
      <c r="B3155" t="s">
        <v>10</v>
      </c>
      <c r="C3155" t="s">
        <v>68</v>
      </c>
      <c r="D3155" t="s">
        <v>3620</v>
      </c>
      <c r="E3155" t="s">
        <v>3618</v>
      </c>
      <c r="F3155" t="str">
        <f>WORKSHEET[[#This Row],[Depart From]]&amp;"-"&amp;WORKSHEET[[#This Row],[Arrive To]]</f>
        <v>Zanzibar-Tripoli</v>
      </c>
      <c r="G3155" s="2">
        <v>44705</v>
      </c>
      <c r="H3155" s="2">
        <v>44743</v>
      </c>
      <c r="I3155" s="2" t="str">
        <f t="shared" si="49"/>
        <v>Delivered</v>
      </c>
      <c r="J3155" s="2" t="str">
        <f>TEXT(WORKSHEET[[#This Row],[Offloading Date]], "mmm")</f>
        <v>Jul</v>
      </c>
      <c r="K3155" s="2" t="str">
        <f>IF(OR(WORKSHEET[[#This Row],[Year]]="", ISBLANK(WORKSHEET[[#This Row],[Year]]), WORKSHEET[[#This Row],[Year]]="null"), "Exclude", "Include")</f>
        <v>Include</v>
      </c>
      <c r="L3155" t="s">
        <v>16</v>
      </c>
      <c r="M3155" t="s">
        <v>12</v>
      </c>
      <c r="N3155" t="s">
        <v>13</v>
      </c>
      <c r="O3155">
        <v>33.066000000000003</v>
      </c>
      <c r="P3155">
        <v>600</v>
      </c>
      <c r="Q3155" t="s">
        <v>14</v>
      </c>
      <c r="R3155">
        <f>P3155 * _xll.XLOOKUP(Q3155,CALCULATION!$A$15:$A$17, CALCULATION!$B$15:$B$17 )</f>
        <v>600</v>
      </c>
      <c r="S3155" s="5">
        <f>O3155*P3155*_xll.XLOOKUP(Q3155,CALCULATION!$A$15:$A$17, CALCULATION!$B$15:$B$17)</f>
        <v>19839.600000000002</v>
      </c>
      <c r="T3155">
        <v>300</v>
      </c>
      <c r="U3155" t="s">
        <v>14</v>
      </c>
      <c r="V3155">
        <f>T3155 * _xll.XLOOKUP(U3155,CALCULATION!$A$15:$A$17, CALCULATION!$B$15:$B$17 )</f>
        <v>300</v>
      </c>
      <c r="W3155" s="5">
        <f>O3155*T3155*_xll.XLOOKUP(U3155,CALCULATION!$A$15:$A$17, CALCULATION!$B$15:$B$17)</f>
        <v>9919.8000000000011</v>
      </c>
      <c r="X3155" s="5">
        <f>WORKSHEET[[#This Row],[Clients Total Cost]] / WORKSHEET[[#This Row],[Clients Rate per T2 (USD)]]</f>
        <v>33.066000000000003</v>
      </c>
      <c r="Y3155" s="5">
        <f>WORKSHEET[[#This Row],[Clients Rate per T2 (USD)]] - WORKSHEET[[#This Row],[Supplier Rate Per t2 (USD)]]</f>
        <v>300</v>
      </c>
      <c r="Z3155" s="5">
        <f>WORKSHEET[[#This Row],[Profit Per T]] * WORKSHEET[[#This Row],[Weight]]</f>
        <v>9919.8000000000011</v>
      </c>
      <c r="AA3155">
        <v>1</v>
      </c>
      <c r="AB3155" s="1">
        <v>5.7</v>
      </c>
      <c r="AC3155" s="1">
        <v>3.8000000000000003</v>
      </c>
      <c r="AD3155" s="1">
        <v>4.75</v>
      </c>
      <c r="AE3155" s="1">
        <f>WORKSHEET[[#This Row],[Delay at toll gate in days]] +WORKSHEET[[#This Row],[Delay at workshop in days]] +WORKSHEET[[#This Row],[Delay at border in days]]</f>
        <v>14.25</v>
      </c>
    </row>
    <row r="3156" spans="1:31" x14ac:dyDescent="0.35">
      <c r="A3156" t="s">
        <v>3177</v>
      </c>
      <c r="B3156" t="s">
        <v>10</v>
      </c>
      <c r="C3156" t="s">
        <v>68</v>
      </c>
      <c r="D3156" t="s">
        <v>3616</v>
      </c>
      <c r="E3156" t="s">
        <v>3612</v>
      </c>
      <c r="F3156" t="str">
        <f>WORKSHEET[[#This Row],[Depart From]]&amp;"-"&amp;WORKSHEET[[#This Row],[Arrive To]]</f>
        <v>Marrakech-Victoria</v>
      </c>
      <c r="G3156" s="2">
        <v>44716</v>
      </c>
      <c r="H3156" s="2">
        <v>44746</v>
      </c>
      <c r="I3156" s="2" t="str">
        <f t="shared" si="49"/>
        <v>Delivered</v>
      </c>
      <c r="J3156" s="2" t="str">
        <f>TEXT(WORKSHEET[[#This Row],[Offloading Date]], "mmm")</f>
        <v>Jul</v>
      </c>
      <c r="K3156" s="2" t="str">
        <f>IF(OR(WORKSHEET[[#This Row],[Year]]="", ISBLANK(WORKSHEET[[#This Row],[Year]]), WORKSHEET[[#This Row],[Year]]="null"), "Exclude", "Include")</f>
        <v>Include</v>
      </c>
      <c r="L3156" t="s">
        <v>16</v>
      </c>
      <c r="M3156" t="s">
        <v>12</v>
      </c>
      <c r="N3156" t="s">
        <v>13</v>
      </c>
      <c r="O3156">
        <v>33.066000000000003</v>
      </c>
      <c r="P3156">
        <v>600</v>
      </c>
      <c r="Q3156" t="s">
        <v>14</v>
      </c>
      <c r="R3156">
        <f>P3156 * _xll.XLOOKUP(Q3156,CALCULATION!$A$15:$A$17, CALCULATION!$B$15:$B$17 )</f>
        <v>600</v>
      </c>
      <c r="S3156" s="5">
        <f>O3156*P3156*_xll.XLOOKUP(Q3156,CALCULATION!$A$15:$A$17, CALCULATION!$B$15:$B$17)</f>
        <v>19839.600000000002</v>
      </c>
      <c r="T3156">
        <v>300</v>
      </c>
      <c r="U3156" t="s">
        <v>14</v>
      </c>
      <c r="V3156">
        <f>T3156 * _xll.XLOOKUP(U3156,CALCULATION!$A$15:$A$17, CALCULATION!$B$15:$B$17 )</f>
        <v>300</v>
      </c>
      <c r="W3156" s="5">
        <f>O3156*T3156*_xll.XLOOKUP(U3156,CALCULATION!$A$15:$A$17, CALCULATION!$B$15:$B$17)</f>
        <v>9919.8000000000011</v>
      </c>
      <c r="X3156" s="5">
        <f>WORKSHEET[[#This Row],[Clients Total Cost]] / WORKSHEET[[#This Row],[Clients Rate per T2 (USD)]]</f>
        <v>33.066000000000003</v>
      </c>
      <c r="Y3156" s="5">
        <f>WORKSHEET[[#This Row],[Clients Rate per T2 (USD)]] - WORKSHEET[[#This Row],[Supplier Rate Per t2 (USD)]]</f>
        <v>300</v>
      </c>
      <c r="Z3156" s="5">
        <f>WORKSHEET[[#This Row],[Profit Per T]] * WORKSHEET[[#This Row],[Weight]]</f>
        <v>9919.8000000000011</v>
      </c>
      <c r="AA3156">
        <v>1</v>
      </c>
      <c r="AB3156" s="1">
        <v>4.5</v>
      </c>
      <c r="AC3156" s="1">
        <v>3</v>
      </c>
      <c r="AD3156" s="1">
        <v>3.75</v>
      </c>
      <c r="AE3156" s="1">
        <f>WORKSHEET[[#This Row],[Delay at toll gate in days]] +WORKSHEET[[#This Row],[Delay at workshop in days]] +WORKSHEET[[#This Row],[Delay at border in days]]</f>
        <v>11.25</v>
      </c>
    </row>
    <row r="3157" spans="1:31" x14ac:dyDescent="0.35">
      <c r="A3157" t="s">
        <v>3178</v>
      </c>
      <c r="B3157" t="s">
        <v>10</v>
      </c>
      <c r="C3157" t="s">
        <v>68</v>
      </c>
      <c r="D3157" t="s">
        <v>3611</v>
      </c>
      <c r="E3157" t="s">
        <v>3613</v>
      </c>
      <c r="F3157" t="str">
        <f>WORKSHEET[[#This Row],[Depart From]]&amp;"-"&amp;WORKSHEET[[#This Row],[Arrive To]]</f>
        <v>Mogadishu-Sanaa</v>
      </c>
      <c r="G3157" s="2">
        <v>44715</v>
      </c>
      <c r="H3157" s="2">
        <v>44746</v>
      </c>
      <c r="I3157" s="2" t="str">
        <f t="shared" si="49"/>
        <v>Delivered</v>
      </c>
      <c r="J3157" s="2" t="str">
        <f>TEXT(WORKSHEET[[#This Row],[Offloading Date]], "mmm")</f>
        <v>Jul</v>
      </c>
      <c r="K3157" s="2" t="str">
        <f>IF(OR(WORKSHEET[[#This Row],[Year]]="", ISBLANK(WORKSHEET[[#This Row],[Year]]), WORKSHEET[[#This Row],[Year]]="null"), "Exclude", "Include")</f>
        <v>Include</v>
      </c>
      <c r="L3157" t="s">
        <v>16</v>
      </c>
      <c r="M3157" t="s">
        <v>12</v>
      </c>
      <c r="N3157" t="s">
        <v>13</v>
      </c>
      <c r="O3157">
        <v>33.066000000000003</v>
      </c>
      <c r="P3157">
        <v>600</v>
      </c>
      <c r="Q3157" t="s">
        <v>14</v>
      </c>
      <c r="R3157">
        <f>P3157 * _xll.XLOOKUP(Q3157,CALCULATION!$A$15:$A$17, CALCULATION!$B$15:$B$17 )</f>
        <v>600</v>
      </c>
      <c r="S3157" s="5">
        <f>O3157*P3157*_xll.XLOOKUP(Q3157,CALCULATION!$A$15:$A$17, CALCULATION!$B$15:$B$17)</f>
        <v>19839.600000000002</v>
      </c>
      <c r="T3157">
        <v>300</v>
      </c>
      <c r="U3157" t="s">
        <v>14</v>
      </c>
      <c r="V3157">
        <f>T3157 * _xll.XLOOKUP(U3157,CALCULATION!$A$15:$A$17, CALCULATION!$B$15:$B$17 )</f>
        <v>300</v>
      </c>
      <c r="W3157" s="5">
        <f>O3157*T3157*_xll.XLOOKUP(U3157,CALCULATION!$A$15:$A$17, CALCULATION!$B$15:$B$17)</f>
        <v>9919.8000000000011</v>
      </c>
      <c r="X3157" s="5">
        <f>WORKSHEET[[#This Row],[Clients Total Cost]] / WORKSHEET[[#This Row],[Clients Rate per T2 (USD)]]</f>
        <v>33.066000000000003</v>
      </c>
      <c r="Y3157" s="5">
        <f>WORKSHEET[[#This Row],[Clients Rate per T2 (USD)]] - WORKSHEET[[#This Row],[Supplier Rate Per t2 (USD)]]</f>
        <v>300</v>
      </c>
      <c r="Z3157" s="5">
        <f>WORKSHEET[[#This Row],[Profit Per T]] * WORKSHEET[[#This Row],[Weight]]</f>
        <v>9919.8000000000011</v>
      </c>
      <c r="AA3157">
        <v>1</v>
      </c>
      <c r="AB3157" s="1">
        <v>4.6499999999999995</v>
      </c>
      <c r="AC3157" s="1">
        <v>3.1</v>
      </c>
      <c r="AD3157" s="1">
        <v>3.875</v>
      </c>
      <c r="AE3157" s="1">
        <f>WORKSHEET[[#This Row],[Delay at toll gate in days]] +WORKSHEET[[#This Row],[Delay at workshop in days]] +WORKSHEET[[#This Row],[Delay at border in days]]</f>
        <v>11.625</v>
      </c>
    </row>
    <row r="3158" spans="1:31" x14ac:dyDescent="0.35">
      <c r="A3158" t="s">
        <v>3179</v>
      </c>
      <c r="B3158" t="s">
        <v>10</v>
      </c>
      <c r="C3158" t="s">
        <v>68</v>
      </c>
      <c r="D3158" t="s">
        <v>3619</v>
      </c>
      <c r="E3158" t="s">
        <v>3613</v>
      </c>
      <c r="F3158" t="str">
        <f>WORKSHEET[[#This Row],[Depart From]]&amp;"-"&amp;WORKSHEET[[#This Row],[Arrive To]]</f>
        <v>Addis Ababa-Sanaa</v>
      </c>
      <c r="G3158" s="2">
        <v>44717</v>
      </c>
      <c r="H3158" s="2">
        <v>44746</v>
      </c>
      <c r="I3158" s="2" t="str">
        <f t="shared" si="49"/>
        <v>Delivered</v>
      </c>
      <c r="J3158" s="2" t="str">
        <f>TEXT(WORKSHEET[[#This Row],[Offloading Date]], "mmm")</f>
        <v>Jul</v>
      </c>
      <c r="K3158" s="2" t="str">
        <f>IF(OR(WORKSHEET[[#This Row],[Year]]="", ISBLANK(WORKSHEET[[#This Row],[Year]]), WORKSHEET[[#This Row],[Year]]="null"), "Exclude", "Include")</f>
        <v>Include</v>
      </c>
      <c r="L3158" t="s">
        <v>16</v>
      </c>
      <c r="M3158" t="s">
        <v>12</v>
      </c>
      <c r="N3158" t="s">
        <v>13</v>
      </c>
      <c r="O3158">
        <v>33.066000000000003</v>
      </c>
      <c r="P3158">
        <v>600</v>
      </c>
      <c r="Q3158" t="s">
        <v>14</v>
      </c>
      <c r="R3158">
        <f>P3158 * _xll.XLOOKUP(Q3158,CALCULATION!$A$15:$A$17, CALCULATION!$B$15:$B$17 )</f>
        <v>600</v>
      </c>
      <c r="S3158" s="5">
        <f>O3158*P3158*_xll.XLOOKUP(Q3158,CALCULATION!$A$15:$A$17, CALCULATION!$B$15:$B$17)</f>
        <v>19839.600000000002</v>
      </c>
      <c r="T3158">
        <v>300</v>
      </c>
      <c r="U3158" t="s">
        <v>14</v>
      </c>
      <c r="V3158">
        <f>T3158 * _xll.XLOOKUP(U3158,CALCULATION!$A$15:$A$17, CALCULATION!$B$15:$B$17 )</f>
        <v>300</v>
      </c>
      <c r="W3158" s="5">
        <f>O3158*T3158*_xll.XLOOKUP(U3158,CALCULATION!$A$15:$A$17, CALCULATION!$B$15:$B$17)</f>
        <v>9919.8000000000011</v>
      </c>
      <c r="X3158" s="5">
        <f>WORKSHEET[[#This Row],[Clients Total Cost]] / WORKSHEET[[#This Row],[Clients Rate per T2 (USD)]]</f>
        <v>33.066000000000003</v>
      </c>
      <c r="Y3158" s="5">
        <f>WORKSHEET[[#This Row],[Clients Rate per T2 (USD)]] - WORKSHEET[[#This Row],[Supplier Rate Per t2 (USD)]]</f>
        <v>300</v>
      </c>
      <c r="Z3158" s="5">
        <f>WORKSHEET[[#This Row],[Profit Per T]] * WORKSHEET[[#This Row],[Weight]]</f>
        <v>9919.8000000000011</v>
      </c>
      <c r="AA3158">
        <v>1</v>
      </c>
      <c r="AB3158" s="1">
        <v>4.3499999999999996</v>
      </c>
      <c r="AC3158" s="1">
        <v>2.9000000000000004</v>
      </c>
      <c r="AD3158" s="1">
        <v>3.625</v>
      </c>
      <c r="AE3158" s="1">
        <f>WORKSHEET[[#This Row],[Delay at toll gate in days]] +WORKSHEET[[#This Row],[Delay at workshop in days]] +WORKSHEET[[#This Row],[Delay at border in days]]</f>
        <v>10.875</v>
      </c>
    </row>
    <row r="3159" spans="1:31" x14ac:dyDescent="0.35">
      <c r="A3159" t="s">
        <v>3180</v>
      </c>
      <c r="B3159" t="s">
        <v>10</v>
      </c>
      <c r="C3159" t="s">
        <v>68</v>
      </c>
      <c r="D3159" t="s">
        <v>3611</v>
      </c>
      <c r="E3159" t="s">
        <v>3617</v>
      </c>
      <c r="F3159" t="str">
        <f>WORKSHEET[[#This Row],[Depart From]]&amp;"-"&amp;WORKSHEET[[#This Row],[Arrive To]]</f>
        <v>Mogadishu-Lagos</v>
      </c>
      <c r="G3159" s="2">
        <v>44707</v>
      </c>
      <c r="H3159" s="2">
        <v>44742</v>
      </c>
      <c r="I3159" s="2" t="str">
        <f t="shared" si="49"/>
        <v>Delivered</v>
      </c>
      <c r="J3159" s="2" t="str">
        <f>TEXT(WORKSHEET[[#This Row],[Offloading Date]], "mmm")</f>
        <v>Jun</v>
      </c>
      <c r="K3159" s="2" t="str">
        <f>IF(OR(WORKSHEET[[#This Row],[Year]]="", ISBLANK(WORKSHEET[[#This Row],[Year]]), WORKSHEET[[#This Row],[Year]]="null"), "Exclude", "Include")</f>
        <v>Include</v>
      </c>
      <c r="L3159" t="s">
        <v>16</v>
      </c>
      <c r="M3159" t="s">
        <v>12</v>
      </c>
      <c r="N3159" t="s">
        <v>13</v>
      </c>
      <c r="O3159">
        <v>33.066000000000003</v>
      </c>
      <c r="P3159">
        <v>600</v>
      </c>
      <c r="Q3159" t="s">
        <v>14</v>
      </c>
      <c r="R3159">
        <f>P3159 * _xll.XLOOKUP(Q3159,CALCULATION!$A$15:$A$17, CALCULATION!$B$15:$B$17 )</f>
        <v>600</v>
      </c>
      <c r="S3159" s="5">
        <f>O3159*P3159*_xll.XLOOKUP(Q3159,CALCULATION!$A$15:$A$17, CALCULATION!$B$15:$B$17)</f>
        <v>19839.600000000002</v>
      </c>
      <c r="T3159">
        <v>300</v>
      </c>
      <c r="U3159" t="s">
        <v>14</v>
      </c>
      <c r="V3159">
        <f>T3159 * _xll.XLOOKUP(U3159,CALCULATION!$A$15:$A$17, CALCULATION!$B$15:$B$17 )</f>
        <v>300</v>
      </c>
      <c r="W3159" s="5">
        <f>O3159*T3159*_xll.XLOOKUP(U3159,CALCULATION!$A$15:$A$17, CALCULATION!$B$15:$B$17)</f>
        <v>9919.8000000000011</v>
      </c>
      <c r="X3159" s="5">
        <f>WORKSHEET[[#This Row],[Clients Total Cost]] / WORKSHEET[[#This Row],[Clients Rate per T2 (USD)]]</f>
        <v>33.066000000000003</v>
      </c>
      <c r="Y3159" s="5">
        <f>WORKSHEET[[#This Row],[Clients Rate per T2 (USD)]] - WORKSHEET[[#This Row],[Supplier Rate Per t2 (USD)]]</f>
        <v>300</v>
      </c>
      <c r="Z3159" s="5">
        <f>WORKSHEET[[#This Row],[Profit Per T]] * WORKSHEET[[#This Row],[Weight]]</f>
        <v>9919.8000000000011</v>
      </c>
      <c r="AA3159">
        <v>1</v>
      </c>
      <c r="AB3159" s="1">
        <v>5.25</v>
      </c>
      <c r="AC3159" s="1">
        <v>3.5</v>
      </c>
      <c r="AD3159" s="1">
        <v>4.375</v>
      </c>
      <c r="AE3159" s="1">
        <f>WORKSHEET[[#This Row],[Delay at toll gate in days]] +WORKSHEET[[#This Row],[Delay at workshop in days]] +WORKSHEET[[#This Row],[Delay at border in days]]</f>
        <v>13.125</v>
      </c>
    </row>
    <row r="3160" spans="1:31" x14ac:dyDescent="0.35">
      <c r="A3160" t="s">
        <v>3181</v>
      </c>
      <c r="B3160" t="s">
        <v>10</v>
      </c>
      <c r="C3160" t="s">
        <v>68</v>
      </c>
      <c r="D3160" t="s">
        <v>3615</v>
      </c>
      <c r="E3160" t="s">
        <v>3614</v>
      </c>
      <c r="F3160" t="str">
        <f>WORKSHEET[[#This Row],[Depart From]]&amp;"-"&amp;WORKSHEET[[#This Row],[Arrive To]]</f>
        <v>Mombasa-Alger</v>
      </c>
      <c r="G3160" s="2">
        <v>44716</v>
      </c>
      <c r="H3160" s="2">
        <v>44745</v>
      </c>
      <c r="I3160" s="2" t="str">
        <f t="shared" si="49"/>
        <v>Delivered</v>
      </c>
      <c r="J3160" s="2" t="str">
        <f>TEXT(WORKSHEET[[#This Row],[Offloading Date]], "mmm")</f>
        <v>Jul</v>
      </c>
      <c r="K3160" s="2" t="str">
        <f>IF(OR(WORKSHEET[[#This Row],[Year]]="", ISBLANK(WORKSHEET[[#This Row],[Year]]), WORKSHEET[[#This Row],[Year]]="null"), "Exclude", "Include")</f>
        <v>Include</v>
      </c>
      <c r="L3160" t="s">
        <v>16</v>
      </c>
      <c r="M3160" t="s">
        <v>12</v>
      </c>
      <c r="N3160" t="s">
        <v>13</v>
      </c>
      <c r="O3160">
        <v>34.067999999999998</v>
      </c>
      <c r="P3160">
        <v>600</v>
      </c>
      <c r="Q3160" t="s">
        <v>14</v>
      </c>
      <c r="R3160">
        <f>P3160 * _xll.XLOOKUP(Q3160,CALCULATION!$A$15:$A$17, CALCULATION!$B$15:$B$17 )</f>
        <v>600</v>
      </c>
      <c r="S3160" s="5">
        <f>O3160*P3160*_xll.XLOOKUP(Q3160,CALCULATION!$A$15:$A$17, CALCULATION!$B$15:$B$17)</f>
        <v>20440.8</v>
      </c>
      <c r="T3160">
        <v>300</v>
      </c>
      <c r="U3160" t="s">
        <v>14</v>
      </c>
      <c r="V3160">
        <f>T3160 * _xll.XLOOKUP(U3160,CALCULATION!$A$15:$A$17, CALCULATION!$B$15:$B$17 )</f>
        <v>300</v>
      </c>
      <c r="W3160" s="5">
        <f>O3160*T3160*_xll.XLOOKUP(U3160,CALCULATION!$A$15:$A$17, CALCULATION!$B$15:$B$17)</f>
        <v>10220.4</v>
      </c>
      <c r="X3160" s="5">
        <f>WORKSHEET[[#This Row],[Clients Total Cost]] / WORKSHEET[[#This Row],[Clients Rate per T2 (USD)]]</f>
        <v>34.067999999999998</v>
      </c>
      <c r="Y3160" s="5">
        <f>WORKSHEET[[#This Row],[Clients Rate per T2 (USD)]] - WORKSHEET[[#This Row],[Supplier Rate Per t2 (USD)]]</f>
        <v>300</v>
      </c>
      <c r="Z3160" s="5">
        <f>WORKSHEET[[#This Row],[Profit Per T]] * WORKSHEET[[#This Row],[Weight]]</f>
        <v>10220.4</v>
      </c>
      <c r="AA3160">
        <v>1</v>
      </c>
      <c r="AB3160" s="1">
        <v>4.3499999999999996</v>
      </c>
      <c r="AC3160" s="1">
        <v>2.9000000000000004</v>
      </c>
      <c r="AD3160" s="1">
        <v>3.625</v>
      </c>
      <c r="AE3160" s="1">
        <f>WORKSHEET[[#This Row],[Delay at toll gate in days]] +WORKSHEET[[#This Row],[Delay at workshop in days]] +WORKSHEET[[#This Row],[Delay at border in days]]</f>
        <v>10.875</v>
      </c>
    </row>
    <row r="3161" spans="1:31" x14ac:dyDescent="0.35">
      <c r="A3161" t="s">
        <v>3182</v>
      </c>
      <c r="B3161" t="s">
        <v>10</v>
      </c>
      <c r="C3161" t="s">
        <v>68</v>
      </c>
      <c r="D3161" t="s">
        <v>3619</v>
      </c>
      <c r="E3161" t="s">
        <v>3613</v>
      </c>
      <c r="F3161" t="str">
        <f>WORKSHEET[[#This Row],[Depart From]]&amp;"-"&amp;WORKSHEET[[#This Row],[Arrive To]]</f>
        <v>Addis Ababa-Sanaa</v>
      </c>
      <c r="G3161" s="2">
        <v>44708</v>
      </c>
      <c r="H3161" s="2">
        <v>44742</v>
      </c>
      <c r="I3161" s="2" t="str">
        <f t="shared" si="49"/>
        <v>Delivered</v>
      </c>
      <c r="J3161" s="2" t="str">
        <f>TEXT(WORKSHEET[[#This Row],[Offloading Date]], "mmm")</f>
        <v>Jun</v>
      </c>
      <c r="K3161" s="2" t="str">
        <f>IF(OR(WORKSHEET[[#This Row],[Year]]="", ISBLANK(WORKSHEET[[#This Row],[Year]]), WORKSHEET[[#This Row],[Year]]="null"), "Exclude", "Include")</f>
        <v>Include</v>
      </c>
      <c r="L3161" t="s">
        <v>16</v>
      </c>
      <c r="M3161" t="s">
        <v>12</v>
      </c>
      <c r="N3161" t="s">
        <v>13</v>
      </c>
      <c r="O3161">
        <v>33.066000000000003</v>
      </c>
      <c r="P3161">
        <v>600</v>
      </c>
      <c r="Q3161" t="s">
        <v>14</v>
      </c>
      <c r="R3161">
        <f>P3161 * _xll.XLOOKUP(Q3161,CALCULATION!$A$15:$A$17, CALCULATION!$B$15:$B$17 )</f>
        <v>600</v>
      </c>
      <c r="S3161" s="5">
        <f>O3161*P3161*_xll.XLOOKUP(Q3161,CALCULATION!$A$15:$A$17, CALCULATION!$B$15:$B$17)</f>
        <v>19839.600000000002</v>
      </c>
      <c r="T3161">
        <v>300</v>
      </c>
      <c r="U3161" t="s">
        <v>14</v>
      </c>
      <c r="V3161">
        <f>T3161 * _xll.XLOOKUP(U3161,CALCULATION!$A$15:$A$17, CALCULATION!$B$15:$B$17 )</f>
        <v>300</v>
      </c>
      <c r="W3161" s="5">
        <f>O3161*T3161*_xll.XLOOKUP(U3161,CALCULATION!$A$15:$A$17, CALCULATION!$B$15:$B$17)</f>
        <v>9919.8000000000011</v>
      </c>
      <c r="X3161" s="5">
        <f>WORKSHEET[[#This Row],[Clients Total Cost]] / WORKSHEET[[#This Row],[Clients Rate per T2 (USD)]]</f>
        <v>33.066000000000003</v>
      </c>
      <c r="Y3161" s="5">
        <f>WORKSHEET[[#This Row],[Clients Rate per T2 (USD)]] - WORKSHEET[[#This Row],[Supplier Rate Per t2 (USD)]]</f>
        <v>300</v>
      </c>
      <c r="Z3161" s="5">
        <f>WORKSHEET[[#This Row],[Profit Per T]] * WORKSHEET[[#This Row],[Weight]]</f>
        <v>9919.8000000000011</v>
      </c>
      <c r="AA3161">
        <v>1</v>
      </c>
      <c r="AB3161" s="1">
        <v>5.0999999999999996</v>
      </c>
      <c r="AC3161" s="1">
        <v>3.4000000000000004</v>
      </c>
      <c r="AD3161" s="1">
        <v>4.25</v>
      </c>
      <c r="AE3161" s="1">
        <f>WORKSHEET[[#This Row],[Delay at toll gate in days]] +WORKSHEET[[#This Row],[Delay at workshop in days]] +WORKSHEET[[#This Row],[Delay at border in days]]</f>
        <v>12.75</v>
      </c>
    </row>
    <row r="3162" spans="1:31" x14ac:dyDescent="0.35">
      <c r="A3162" t="s">
        <v>3183</v>
      </c>
      <c r="B3162" t="s">
        <v>10</v>
      </c>
      <c r="C3162" t="s">
        <v>68</v>
      </c>
      <c r="D3162" t="s">
        <v>3619</v>
      </c>
      <c r="E3162" t="s">
        <v>3613</v>
      </c>
      <c r="F3162" t="str">
        <f>WORKSHEET[[#This Row],[Depart From]]&amp;"-"&amp;WORKSHEET[[#This Row],[Arrive To]]</f>
        <v>Addis Ababa-Sanaa</v>
      </c>
      <c r="G3162" s="2">
        <v>44708</v>
      </c>
      <c r="H3162" s="2">
        <v>44742</v>
      </c>
      <c r="I3162" s="2" t="str">
        <f t="shared" si="49"/>
        <v>Delivered</v>
      </c>
      <c r="J3162" s="2" t="str">
        <f>TEXT(WORKSHEET[[#This Row],[Offloading Date]], "mmm")</f>
        <v>Jun</v>
      </c>
      <c r="K3162" s="2" t="str">
        <f>IF(OR(WORKSHEET[[#This Row],[Year]]="", ISBLANK(WORKSHEET[[#This Row],[Year]]), WORKSHEET[[#This Row],[Year]]="null"), "Exclude", "Include")</f>
        <v>Include</v>
      </c>
      <c r="L3162" t="s">
        <v>16</v>
      </c>
      <c r="M3162" t="s">
        <v>12</v>
      </c>
      <c r="N3162" t="s">
        <v>13</v>
      </c>
      <c r="O3162">
        <v>34.067999999999998</v>
      </c>
      <c r="P3162">
        <v>600</v>
      </c>
      <c r="Q3162" t="s">
        <v>14</v>
      </c>
      <c r="R3162">
        <f>P3162 * _xll.XLOOKUP(Q3162,CALCULATION!$A$15:$A$17, CALCULATION!$B$15:$B$17 )</f>
        <v>600</v>
      </c>
      <c r="S3162" s="5">
        <f>O3162*P3162*_xll.XLOOKUP(Q3162,CALCULATION!$A$15:$A$17, CALCULATION!$B$15:$B$17)</f>
        <v>20440.8</v>
      </c>
      <c r="T3162">
        <v>300</v>
      </c>
      <c r="U3162" t="s">
        <v>14</v>
      </c>
      <c r="V3162">
        <f>T3162 * _xll.XLOOKUP(U3162,CALCULATION!$A$15:$A$17, CALCULATION!$B$15:$B$17 )</f>
        <v>300</v>
      </c>
      <c r="W3162" s="5">
        <f>O3162*T3162*_xll.XLOOKUP(U3162,CALCULATION!$A$15:$A$17, CALCULATION!$B$15:$B$17)</f>
        <v>10220.4</v>
      </c>
      <c r="X3162" s="5">
        <f>WORKSHEET[[#This Row],[Clients Total Cost]] / WORKSHEET[[#This Row],[Clients Rate per T2 (USD)]]</f>
        <v>34.067999999999998</v>
      </c>
      <c r="Y3162" s="5">
        <f>WORKSHEET[[#This Row],[Clients Rate per T2 (USD)]] - WORKSHEET[[#This Row],[Supplier Rate Per t2 (USD)]]</f>
        <v>300</v>
      </c>
      <c r="Z3162" s="5">
        <f>WORKSHEET[[#This Row],[Profit Per T]] * WORKSHEET[[#This Row],[Weight]]</f>
        <v>10220.4</v>
      </c>
      <c r="AA3162">
        <v>1</v>
      </c>
      <c r="AB3162" s="1">
        <v>5.0999999999999996</v>
      </c>
      <c r="AC3162" s="1">
        <v>3.4000000000000004</v>
      </c>
      <c r="AD3162" s="1">
        <v>4.25</v>
      </c>
      <c r="AE3162" s="1">
        <f>WORKSHEET[[#This Row],[Delay at toll gate in days]] +WORKSHEET[[#This Row],[Delay at workshop in days]] +WORKSHEET[[#This Row],[Delay at border in days]]</f>
        <v>12.75</v>
      </c>
    </row>
    <row r="3163" spans="1:31" x14ac:dyDescent="0.35">
      <c r="A3163" t="s">
        <v>3184</v>
      </c>
      <c r="B3163" t="s">
        <v>10</v>
      </c>
      <c r="C3163" t="s">
        <v>68</v>
      </c>
      <c r="D3163" t="s">
        <v>3611</v>
      </c>
      <c r="E3163" t="s">
        <v>3618</v>
      </c>
      <c r="F3163" t="str">
        <f>WORKSHEET[[#This Row],[Depart From]]&amp;"-"&amp;WORKSHEET[[#This Row],[Arrive To]]</f>
        <v>Mogadishu-Tripoli</v>
      </c>
      <c r="G3163" s="2">
        <v>44716</v>
      </c>
      <c r="H3163" s="2">
        <v>44745</v>
      </c>
      <c r="I3163" s="2" t="str">
        <f t="shared" si="49"/>
        <v>Delivered</v>
      </c>
      <c r="J3163" s="2" t="str">
        <f>TEXT(WORKSHEET[[#This Row],[Offloading Date]], "mmm")</f>
        <v>Jul</v>
      </c>
      <c r="K3163" s="2" t="str">
        <f>IF(OR(WORKSHEET[[#This Row],[Year]]="", ISBLANK(WORKSHEET[[#This Row],[Year]]), WORKSHEET[[#This Row],[Year]]="null"), "Exclude", "Include")</f>
        <v>Include</v>
      </c>
      <c r="L3163" t="s">
        <v>16</v>
      </c>
      <c r="M3163" t="s">
        <v>12</v>
      </c>
      <c r="N3163" t="s">
        <v>13</v>
      </c>
      <c r="O3163">
        <v>34.067999999999998</v>
      </c>
      <c r="P3163">
        <v>600</v>
      </c>
      <c r="Q3163" t="s">
        <v>14</v>
      </c>
      <c r="R3163">
        <f>P3163 * _xll.XLOOKUP(Q3163,CALCULATION!$A$15:$A$17, CALCULATION!$B$15:$B$17 )</f>
        <v>600</v>
      </c>
      <c r="S3163" s="5">
        <f>O3163*P3163*_xll.XLOOKUP(Q3163,CALCULATION!$A$15:$A$17, CALCULATION!$B$15:$B$17)</f>
        <v>20440.8</v>
      </c>
      <c r="T3163">
        <v>300</v>
      </c>
      <c r="U3163" t="s">
        <v>14</v>
      </c>
      <c r="V3163">
        <f>T3163 * _xll.XLOOKUP(U3163,CALCULATION!$A$15:$A$17, CALCULATION!$B$15:$B$17 )</f>
        <v>300</v>
      </c>
      <c r="W3163" s="5">
        <f>O3163*T3163*_xll.XLOOKUP(U3163,CALCULATION!$A$15:$A$17, CALCULATION!$B$15:$B$17)</f>
        <v>10220.4</v>
      </c>
      <c r="X3163" s="5">
        <f>WORKSHEET[[#This Row],[Clients Total Cost]] / WORKSHEET[[#This Row],[Clients Rate per T2 (USD)]]</f>
        <v>34.067999999999998</v>
      </c>
      <c r="Y3163" s="5">
        <f>WORKSHEET[[#This Row],[Clients Rate per T2 (USD)]] - WORKSHEET[[#This Row],[Supplier Rate Per t2 (USD)]]</f>
        <v>300</v>
      </c>
      <c r="Z3163" s="5">
        <f>WORKSHEET[[#This Row],[Profit Per T]] * WORKSHEET[[#This Row],[Weight]]</f>
        <v>10220.4</v>
      </c>
      <c r="AA3163">
        <v>1</v>
      </c>
      <c r="AB3163" s="1">
        <v>4.3499999999999996</v>
      </c>
      <c r="AC3163" s="1">
        <v>2.9000000000000004</v>
      </c>
      <c r="AD3163" s="1">
        <v>3.625</v>
      </c>
      <c r="AE3163" s="1">
        <f>WORKSHEET[[#This Row],[Delay at toll gate in days]] +WORKSHEET[[#This Row],[Delay at workshop in days]] +WORKSHEET[[#This Row],[Delay at border in days]]</f>
        <v>10.875</v>
      </c>
    </row>
    <row r="3164" spans="1:31" x14ac:dyDescent="0.35">
      <c r="A3164" t="s">
        <v>3185</v>
      </c>
      <c r="B3164" t="s">
        <v>10</v>
      </c>
      <c r="C3164" t="s">
        <v>68</v>
      </c>
      <c r="D3164" t="s">
        <v>3611</v>
      </c>
      <c r="E3164" t="s">
        <v>3612</v>
      </c>
      <c r="F3164" t="str">
        <f>WORKSHEET[[#This Row],[Depart From]]&amp;"-"&amp;WORKSHEET[[#This Row],[Arrive To]]</f>
        <v>Mogadishu-Victoria</v>
      </c>
      <c r="G3164" s="2">
        <v>44715</v>
      </c>
      <c r="H3164" s="2">
        <v>44754</v>
      </c>
      <c r="I3164" s="2" t="str">
        <f t="shared" si="49"/>
        <v>Delivered</v>
      </c>
      <c r="J3164" s="2" t="str">
        <f>TEXT(WORKSHEET[[#This Row],[Offloading Date]], "mmm")</f>
        <v>Jul</v>
      </c>
      <c r="K3164" s="2" t="str">
        <f>IF(OR(WORKSHEET[[#This Row],[Year]]="", ISBLANK(WORKSHEET[[#This Row],[Year]]), WORKSHEET[[#This Row],[Year]]="null"), "Exclude", "Include")</f>
        <v>Include</v>
      </c>
      <c r="L3164" t="s">
        <v>16</v>
      </c>
      <c r="M3164" t="s">
        <v>12</v>
      </c>
      <c r="N3164" t="s">
        <v>13</v>
      </c>
      <c r="O3164">
        <v>33.066000000000003</v>
      </c>
      <c r="P3164">
        <v>600</v>
      </c>
      <c r="Q3164" t="s">
        <v>14</v>
      </c>
      <c r="R3164">
        <f>P3164 * _xll.XLOOKUP(Q3164,CALCULATION!$A$15:$A$17, CALCULATION!$B$15:$B$17 )</f>
        <v>600</v>
      </c>
      <c r="S3164" s="5">
        <f>O3164*P3164*_xll.XLOOKUP(Q3164,CALCULATION!$A$15:$A$17, CALCULATION!$B$15:$B$17)</f>
        <v>19839.600000000002</v>
      </c>
      <c r="T3164">
        <v>300</v>
      </c>
      <c r="U3164" t="s">
        <v>14</v>
      </c>
      <c r="V3164">
        <f>T3164 * _xll.XLOOKUP(U3164,CALCULATION!$A$15:$A$17, CALCULATION!$B$15:$B$17 )</f>
        <v>300</v>
      </c>
      <c r="W3164" s="5">
        <f>O3164*T3164*_xll.XLOOKUP(U3164,CALCULATION!$A$15:$A$17, CALCULATION!$B$15:$B$17)</f>
        <v>9919.8000000000011</v>
      </c>
      <c r="X3164" s="5">
        <f>WORKSHEET[[#This Row],[Clients Total Cost]] / WORKSHEET[[#This Row],[Clients Rate per T2 (USD)]]</f>
        <v>33.066000000000003</v>
      </c>
      <c r="Y3164" s="5">
        <f>WORKSHEET[[#This Row],[Clients Rate per T2 (USD)]] - WORKSHEET[[#This Row],[Supplier Rate Per t2 (USD)]]</f>
        <v>300</v>
      </c>
      <c r="Z3164" s="5">
        <f>WORKSHEET[[#This Row],[Profit Per T]] * WORKSHEET[[#This Row],[Weight]]</f>
        <v>9919.8000000000011</v>
      </c>
      <c r="AA3164">
        <v>1</v>
      </c>
      <c r="AB3164" s="1">
        <v>5.85</v>
      </c>
      <c r="AC3164" s="1">
        <v>3.9000000000000004</v>
      </c>
      <c r="AD3164" s="1">
        <v>4.875</v>
      </c>
      <c r="AE3164" s="1">
        <f>WORKSHEET[[#This Row],[Delay at toll gate in days]] +WORKSHEET[[#This Row],[Delay at workshop in days]] +WORKSHEET[[#This Row],[Delay at border in days]]</f>
        <v>14.625</v>
      </c>
    </row>
    <row r="3165" spans="1:31" x14ac:dyDescent="0.35">
      <c r="A3165" t="s">
        <v>3186</v>
      </c>
      <c r="B3165" t="s">
        <v>10</v>
      </c>
      <c r="C3165" t="s">
        <v>68</v>
      </c>
      <c r="D3165" t="s">
        <v>3619</v>
      </c>
      <c r="E3165" t="s">
        <v>3618</v>
      </c>
      <c r="F3165" t="str">
        <f>WORKSHEET[[#This Row],[Depart From]]&amp;"-"&amp;WORKSHEET[[#This Row],[Arrive To]]</f>
        <v>Addis Ababa-Tripoli</v>
      </c>
      <c r="G3165" s="2">
        <v>44717</v>
      </c>
      <c r="H3165" s="2">
        <v>44746</v>
      </c>
      <c r="I3165" s="2" t="str">
        <f t="shared" si="49"/>
        <v>Delivered</v>
      </c>
      <c r="J3165" s="2" t="str">
        <f>TEXT(WORKSHEET[[#This Row],[Offloading Date]], "mmm")</f>
        <v>Jul</v>
      </c>
      <c r="K3165" s="2" t="str">
        <f>IF(OR(WORKSHEET[[#This Row],[Year]]="", ISBLANK(WORKSHEET[[#This Row],[Year]]), WORKSHEET[[#This Row],[Year]]="null"), "Exclude", "Include")</f>
        <v>Include</v>
      </c>
      <c r="L3165" t="s">
        <v>16</v>
      </c>
      <c r="M3165" t="s">
        <v>12</v>
      </c>
      <c r="N3165" t="s">
        <v>13</v>
      </c>
      <c r="O3165">
        <v>34.067999999999998</v>
      </c>
      <c r="P3165">
        <v>600</v>
      </c>
      <c r="Q3165" t="s">
        <v>14</v>
      </c>
      <c r="R3165">
        <f>P3165 * _xll.XLOOKUP(Q3165,CALCULATION!$A$15:$A$17, CALCULATION!$B$15:$B$17 )</f>
        <v>600</v>
      </c>
      <c r="S3165" s="5">
        <f>O3165*P3165*_xll.XLOOKUP(Q3165,CALCULATION!$A$15:$A$17, CALCULATION!$B$15:$B$17)</f>
        <v>20440.8</v>
      </c>
      <c r="T3165">
        <v>300</v>
      </c>
      <c r="U3165" t="s">
        <v>14</v>
      </c>
      <c r="V3165">
        <f>T3165 * _xll.XLOOKUP(U3165,CALCULATION!$A$15:$A$17, CALCULATION!$B$15:$B$17 )</f>
        <v>300</v>
      </c>
      <c r="W3165" s="5">
        <f>O3165*T3165*_xll.XLOOKUP(U3165,CALCULATION!$A$15:$A$17, CALCULATION!$B$15:$B$17)</f>
        <v>10220.4</v>
      </c>
      <c r="X3165" s="5">
        <f>WORKSHEET[[#This Row],[Clients Total Cost]] / WORKSHEET[[#This Row],[Clients Rate per T2 (USD)]]</f>
        <v>34.067999999999998</v>
      </c>
      <c r="Y3165" s="5">
        <f>WORKSHEET[[#This Row],[Clients Rate per T2 (USD)]] - WORKSHEET[[#This Row],[Supplier Rate Per t2 (USD)]]</f>
        <v>300</v>
      </c>
      <c r="Z3165" s="5">
        <f>WORKSHEET[[#This Row],[Profit Per T]] * WORKSHEET[[#This Row],[Weight]]</f>
        <v>10220.4</v>
      </c>
      <c r="AA3165">
        <v>1</v>
      </c>
      <c r="AB3165" s="1">
        <v>4.3499999999999996</v>
      </c>
      <c r="AC3165" s="1">
        <v>2.9000000000000004</v>
      </c>
      <c r="AD3165" s="1">
        <v>3.625</v>
      </c>
      <c r="AE3165" s="1">
        <f>WORKSHEET[[#This Row],[Delay at toll gate in days]] +WORKSHEET[[#This Row],[Delay at workshop in days]] +WORKSHEET[[#This Row],[Delay at border in days]]</f>
        <v>10.875</v>
      </c>
    </row>
    <row r="3166" spans="1:31" x14ac:dyDescent="0.35">
      <c r="A3166" t="s">
        <v>3187</v>
      </c>
      <c r="B3166" t="s">
        <v>10</v>
      </c>
      <c r="C3166" t="s">
        <v>68</v>
      </c>
      <c r="D3166" t="s">
        <v>3615</v>
      </c>
      <c r="E3166" t="s">
        <v>3613</v>
      </c>
      <c r="F3166" t="str">
        <f>WORKSHEET[[#This Row],[Depart From]]&amp;"-"&amp;WORKSHEET[[#This Row],[Arrive To]]</f>
        <v>Mombasa-Sanaa</v>
      </c>
      <c r="G3166" s="2">
        <v>44717</v>
      </c>
      <c r="H3166" s="2">
        <v>44746</v>
      </c>
      <c r="I3166" s="2" t="str">
        <f t="shared" si="49"/>
        <v>Delivered</v>
      </c>
      <c r="J3166" s="2" t="str">
        <f>TEXT(WORKSHEET[[#This Row],[Offloading Date]], "mmm")</f>
        <v>Jul</v>
      </c>
      <c r="K3166" s="2" t="str">
        <f>IF(OR(WORKSHEET[[#This Row],[Year]]="", ISBLANK(WORKSHEET[[#This Row],[Year]]), WORKSHEET[[#This Row],[Year]]="null"), "Exclude", "Include")</f>
        <v>Include</v>
      </c>
      <c r="L3166" t="s">
        <v>16</v>
      </c>
      <c r="M3166" t="s">
        <v>12</v>
      </c>
      <c r="N3166" t="s">
        <v>13</v>
      </c>
      <c r="O3166">
        <v>34.067999999999998</v>
      </c>
      <c r="P3166">
        <v>600</v>
      </c>
      <c r="Q3166" t="s">
        <v>14</v>
      </c>
      <c r="R3166">
        <f>P3166 * _xll.XLOOKUP(Q3166,CALCULATION!$A$15:$A$17, CALCULATION!$B$15:$B$17 )</f>
        <v>600</v>
      </c>
      <c r="S3166" s="5">
        <f>O3166*P3166*_xll.XLOOKUP(Q3166,CALCULATION!$A$15:$A$17, CALCULATION!$B$15:$B$17)</f>
        <v>20440.8</v>
      </c>
      <c r="T3166">
        <v>300</v>
      </c>
      <c r="U3166" t="s">
        <v>14</v>
      </c>
      <c r="V3166">
        <f>T3166 * _xll.XLOOKUP(U3166,CALCULATION!$A$15:$A$17, CALCULATION!$B$15:$B$17 )</f>
        <v>300</v>
      </c>
      <c r="W3166" s="5">
        <f>O3166*T3166*_xll.XLOOKUP(U3166,CALCULATION!$A$15:$A$17, CALCULATION!$B$15:$B$17)</f>
        <v>10220.4</v>
      </c>
      <c r="X3166" s="5">
        <f>WORKSHEET[[#This Row],[Clients Total Cost]] / WORKSHEET[[#This Row],[Clients Rate per T2 (USD)]]</f>
        <v>34.067999999999998</v>
      </c>
      <c r="Y3166" s="5">
        <f>WORKSHEET[[#This Row],[Clients Rate per T2 (USD)]] - WORKSHEET[[#This Row],[Supplier Rate Per t2 (USD)]]</f>
        <v>300</v>
      </c>
      <c r="Z3166" s="5">
        <f>WORKSHEET[[#This Row],[Profit Per T]] * WORKSHEET[[#This Row],[Weight]]</f>
        <v>10220.4</v>
      </c>
      <c r="AA3166">
        <v>1</v>
      </c>
      <c r="AB3166" s="1">
        <v>4.3499999999999996</v>
      </c>
      <c r="AC3166" s="1">
        <v>2.9000000000000004</v>
      </c>
      <c r="AD3166" s="1">
        <v>3.625</v>
      </c>
      <c r="AE3166" s="1">
        <f>WORKSHEET[[#This Row],[Delay at toll gate in days]] +WORKSHEET[[#This Row],[Delay at workshop in days]] +WORKSHEET[[#This Row],[Delay at border in days]]</f>
        <v>10.875</v>
      </c>
    </row>
    <row r="3167" spans="1:31" x14ac:dyDescent="0.35">
      <c r="A3167" t="s">
        <v>3188</v>
      </c>
      <c r="B3167" t="s">
        <v>10</v>
      </c>
      <c r="C3167" t="s">
        <v>68</v>
      </c>
      <c r="D3167" t="s">
        <v>3616</v>
      </c>
      <c r="E3167" t="s">
        <v>3617</v>
      </c>
      <c r="F3167" t="str">
        <f>WORKSHEET[[#This Row],[Depart From]]&amp;"-"&amp;WORKSHEET[[#This Row],[Arrive To]]</f>
        <v>Marrakech-Lagos</v>
      </c>
      <c r="G3167" s="2">
        <v>44716</v>
      </c>
      <c r="H3167" s="2">
        <v>44747</v>
      </c>
      <c r="I3167" s="2" t="str">
        <f t="shared" si="49"/>
        <v>Delivered</v>
      </c>
      <c r="J3167" s="2" t="str">
        <f>TEXT(WORKSHEET[[#This Row],[Offloading Date]], "mmm")</f>
        <v>Jul</v>
      </c>
      <c r="K3167" s="2" t="str">
        <f>IF(OR(WORKSHEET[[#This Row],[Year]]="", ISBLANK(WORKSHEET[[#This Row],[Year]]), WORKSHEET[[#This Row],[Year]]="null"), "Exclude", "Include")</f>
        <v>Include</v>
      </c>
      <c r="L3167" t="s">
        <v>16</v>
      </c>
      <c r="M3167" t="s">
        <v>12</v>
      </c>
      <c r="N3167" t="s">
        <v>13</v>
      </c>
      <c r="O3167">
        <v>34.067999999999998</v>
      </c>
      <c r="P3167">
        <v>600</v>
      </c>
      <c r="Q3167" t="s">
        <v>14</v>
      </c>
      <c r="R3167">
        <f>P3167 * _xll.XLOOKUP(Q3167,CALCULATION!$A$15:$A$17, CALCULATION!$B$15:$B$17 )</f>
        <v>600</v>
      </c>
      <c r="S3167" s="5">
        <f>O3167*P3167*_xll.XLOOKUP(Q3167,CALCULATION!$A$15:$A$17, CALCULATION!$B$15:$B$17)</f>
        <v>20440.8</v>
      </c>
      <c r="T3167">
        <v>300</v>
      </c>
      <c r="U3167" t="s">
        <v>14</v>
      </c>
      <c r="V3167">
        <f>T3167 * _xll.XLOOKUP(U3167,CALCULATION!$A$15:$A$17, CALCULATION!$B$15:$B$17 )</f>
        <v>300</v>
      </c>
      <c r="W3167" s="5">
        <f>O3167*T3167*_xll.XLOOKUP(U3167,CALCULATION!$A$15:$A$17, CALCULATION!$B$15:$B$17)</f>
        <v>10220.4</v>
      </c>
      <c r="X3167" s="5">
        <f>WORKSHEET[[#This Row],[Clients Total Cost]] / WORKSHEET[[#This Row],[Clients Rate per T2 (USD)]]</f>
        <v>34.067999999999998</v>
      </c>
      <c r="Y3167" s="5">
        <f>WORKSHEET[[#This Row],[Clients Rate per T2 (USD)]] - WORKSHEET[[#This Row],[Supplier Rate Per t2 (USD)]]</f>
        <v>300</v>
      </c>
      <c r="Z3167" s="5">
        <f>WORKSHEET[[#This Row],[Profit Per T]] * WORKSHEET[[#This Row],[Weight]]</f>
        <v>10220.4</v>
      </c>
      <c r="AA3167">
        <v>1</v>
      </c>
      <c r="AB3167" s="1">
        <v>4.6499999999999995</v>
      </c>
      <c r="AC3167" s="1">
        <v>3.1</v>
      </c>
      <c r="AD3167" s="1">
        <v>3.875</v>
      </c>
      <c r="AE3167" s="1">
        <f>WORKSHEET[[#This Row],[Delay at toll gate in days]] +WORKSHEET[[#This Row],[Delay at workshop in days]] +WORKSHEET[[#This Row],[Delay at border in days]]</f>
        <v>11.625</v>
      </c>
    </row>
    <row r="3168" spans="1:31" x14ac:dyDescent="0.35">
      <c r="A3168" t="s">
        <v>3189</v>
      </c>
      <c r="B3168" t="s">
        <v>10</v>
      </c>
      <c r="C3168" t="s">
        <v>68</v>
      </c>
      <c r="D3168" t="s">
        <v>3615</v>
      </c>
      <c r="E3168" t="s">
        <v>3614</v>
      </c>
      <c r="F3168" t="str">
        <f>WORKSHEET[[#This Row],[Depart From]]&amp;"-"&amp;WORKSHEET[[#This Row],[Arrive To]]</f>
        <v>Mombasa-Alger</v>
      </c>
      <c r="G3168" s="2">
        <v>44716</v>
      </c>
      <c r="H3168" s="2">
        <v>44750</v>
      </c>
      <c r="I3168" s="2" t="str">
        <f t="shared" si="49"/>
        <v>Delivered</v>
      </c>
      <c r="J3168" s="2" t="str">
        <f>TEXT(WORKSHEET[[#This Row],[Offloading Date]], "mmm")</f>
        <v>Jul</v>
      </c>
      <c r="K3168" s="2" t="str">
        <f>IF(OR(WORKSHEET[[#This Row],[Year]]="", ISBLANK(WORKSHEET[[#This Row],[Year]]), WORKSHEET[[#This Row],[Year]]="null"), "Exclude", "Include")</f>
        <v>Include</v>
      </c>
      <c r="L3168" t="s">
        <v>16</v>
      </c>
      <c r="M3168" t="s">
        <v>12</v>
      </c>
      <c r="N3168" t="s">
        <v>13</v>
      </c>
      <c r="O3168">
        <v>34.067999999999998</v>
      </c>
      <c r="P3168">
        <v>600</v>
      </c>
      <c r="Q3168" t="s">
        <v>14</v>
      </c>
      <c r="R3168">
        <f>P3168 * _xll.XLOOKUP(Q3168,CALCULATION!$A$15:$A$17, CALCULATION!$B$15:$B$17 )</f>
        <v>600</v>
      </c>
      <c r="S3168" s="5">
        <f>O3168*P3168*_xll.XLOOKUP(Q3168,CALCULATION!$A$15:$A$17, CALCULATION!$B$15:$B$17)</f>
        <v>20440.8</v>
      </c>
      <c r="T3168">
        <v>300</v>
      </c>
      <c r="U3168" t="s">
        <v>14</v>
      </c>
      <c r="V3168">
        <f>T3168 * _xll.XLOOKUP(U3168,CALCULATION!$A$15:$A$17, CALCULATION!$B$15:$B$17 )</f>
        <v>300</v>
      </c>
      <c r="W3168" s="5">
        <f>O3168*T3168*_xll.XLOOKUP(U3168,CALCULATION!$A$15:$A$17, CALCULATION!$B$15:$B$17)</f>
        <v>10220.4</v>
      </c>
      <c r="X3168" s="5">
        <f>WORKSHEET[[#This Row],[Clients Total Cost]] / WORKSHEET[[#This Row],[Clients Rate per T2 (USD)]]</f>
        <v>34.067999999999998</v>
      </c>
      <c r="Y3168" s="5">
        <f>WORKSHEET[[#This Row],[Clients Rate per T2 (USD)]] - WORKSHEET[[#This Row],[Supplier Rate Per t2 (USD)]]</f>
        <v>300</v>
      </c>
      <c r="Z3168" s="5">
        <f>WORKSHEET[[#This Row],[Profit Per T]] * WORKSHEET[[#This Row],[Weight]]</f>
        <v>10220.4</v>
      </c>
      <c r="AA3168">
        <v>1</v>
      </c>
      <c r="AB3168" s="1">
        <v>5.0999999999999996</v>
      </c>
      <c r="AC3168" s="1">
        <v>3.4000000000000004</v>
      </c>
      <c r="AD3168" s="1">
        <v>4.25</v>
      </c>
      <c r="AE3168" s="1">
        <f>WORKSHEET[[#This Row],[Delay at toll gate in days]] +WORKSHEET[[#This Row],[Delay at workshop in days]] +WORKSHEET[[#This Row],[Delay at border in days]]</f>
        <v>12.75</v>
      </c>
    </row>
    <row r="3169" spans="1:31" x14ac:dyDescent="0.35">
      <c r="A3169" t="s">
        <v>3190</v>
      </c>
      <c r="B3169" t="s">
        <v>10</v>
      </c>
      <c r="C3169" t="s">
        <v>68</v>
      </c>
      <c r="D3169" t="s">
        <v>3611</v>
      </c>
      <c r="E3169" t="s">
        <v>3618</v>
      </c>
      <c r="F3169" t="str">
        <f>WORKSHEET[[#This Row],[Depart From]]&amp;"-"&amp;WORKSHEET[[#This Row],[Arrive To]]</f>
        <v>Mogadishu-Tripoli</v>
      </c>
      <c r="G3169" s="2">
        <v>44715</v>
      </c>
      <c r="H3169" s="2">
        <v>44751</v>
      </c>
      <c r="I3169" s="2" t="str">
        <f t="shared" si="49"/>
        <v>Delivered</v>
      </c>
      <c r="J3169" s="2" t="str">
        <f>TEXT(WORKSHEET[[#This Row],[Offloading Date]], "mmm")</f>
        <v>Jul</v>
      </c>
      <c r="K3169" s="2" t="str">
        <f>IF(OR(WORKSHEET[[#This Row],[Year]]="", ISBLANK(WORKSHEET[[#This Row],[Year]]), WORKSHEET[[#This Row],[Year]]="null"), "Exclude", "Include")</f>
        <v>Include</v>
      </c>
      <c r="L3169" t="s">
        <v>16</v>
      </c>
      <c r="M3169" t="s">
        <v>12</v>
      </c>
      <c r="N3169" t="s">
        <v>13</v>
      </c>
      <c r="O3169">
        <v>33.066000000000003</v>
      </c>
      <c r="P3169">
        <v>600</v>
      </c>
      <c r="Q3169" t="s">
        <v>14</v>
      </c>
      <c r="R3169">
        <f>P3169 * _xll.XLOOKUP(Q3169,CALCULATION!$A$15:$A$17, CALCULATION!$B$15:$B$17 )</f>
        <v>600</v>
      </c>
      <c r="S3169" s="5">
        <f>O3169*P3169*_xll.XLOOKUP(Q3169,CALCULATION!$A$15:$A$17, CALCULATION!$B$15:$B$17)</f>
        <v>19839.600000000002</v>
      </c>
      <c r="T3169">
        <v>300</v>
      </c>
      <c r="U3169" t="s">
        <v>14</v>
      </c>
      <c r="V3169">
        <f>T3169 * _xll.XLOOKUP(U3169,CALCULATION!$A$15:$A$17, CALCULATION!$B$15:$B$17 )</f>
        <v>300</v>
      </c>
      <c r="W3169" s="5">
        <f>O3169*T3169*_xll.XLOOKUP(U3169,CALCULATION!$A$15:$A$17, CALCULATION!$B$15:$B$17)</f>
        <v>9919.8000000000011</v>
      </c>
      <c r="X3169" s="5">
        <f>WORKSHEET[[#This Row],[Clients Total Cost]] / WORKSHEET[[#This Row],[Clients Rate per T2 (USD)]]</f>
        <v>33.066000000000003</v>
      </c>
      <c r="Y3169" s="5">
        <f>WORKSHEET[[#This Row],[Clients Rate per T2 (USD)]] - WORKSHEET[[#This Row],[Supplier Rate Per t2 (USD)]]</f>
        <v>300</v>
      </c>
      <c r="Z3169" s="5">
        <f>WORKSHEET[[#This Row],[Profit Per T]] * WORKSHEET[[#This Row],[Weight]]</f>
        <v>9919.8000000000011</v>
      </c>
      <c r="AA3169">
        <v>1</v>
      </c>
      <c r="AB3169" s="1">
        <v>5.3999999999999995</v>
      </c>
      <c r="AC3169" s="1">
        <v>3.6</v>
      </c>
      <c r="AD3169" s="1">
        <v>4.5</v>
      </c>
      <c r="AE3169" s="1">
        <f>WORKSHEET[[#This Row],[Delay at toll gate in days]] +WORKSHEET[[#This Row],[Delay at workshop in days]] +WORKSHEET[[#This Row],[Delay at border in days]]</f>
        <v>13.5</v>
      </c>
    </row>
    <row r="3170" spans="1:31" x14ac:dyDescent="0.35">
      <c r="A3170" t="s">
        <v>3191</v>
      </c>
      <c r="B3170" t="s">
        <v>10</v>
      </c>
      <c r="C3170" t="s">
        <v>68</v>
      </c>
      <c r="D3170" t="s">
        <v>3611</v>
      </c>
      <c r="E3170" t="s">
        <v>3613</v>
      </c>
      <c r="F3170" t="str">
        <f>WORKSHEET[[#This Row],[Depart From]]&amp;"-"&amp;WORKSHEET[[#This Row],[Arrive To]]</f>
        <v>Mogadishu-Sanaa</v>
      </c>
      <c r="G3170" s="2">
        <v>44715</v>
      </c>
      <c r="H3170" s="2">
        <v>44758</v>
      </c>
      <c r="I3170" s="2" t="str">
        <f t="shared" si="49"/>
        <v>Delivered</v>
      </c>
      <c r="J3170" s="2" t="str">
        <f>TEXT(WORKSHEET[[#This Row],[Offloading Date]], "mmm")</f>
        <v>Jul</v>
      </c>
      <c r="K3170" s="2" t="str">
        <f>IF(OR(WORKSHEET[[#This Row],[Year]]="", ISBLANK(WORKSHEET[[#This Row],[Year]]), WORKSHEET[[#This Row],[Year]]="null"), "Exclude", "Include")</f>
        <v>Include</v>
      </c>
      <c r="L3170" t="s">
        <v>16</v>
      </c>
      <c r="M3170" t="s">
        <v>12</v>
      </c>
      <c r="N3170" t="s">
        <v>13</v>
      </c>
      <c r="O3170">
        <v>33.066000000000003</v>
      </c>
      <c r="P3170">
        <v>600</v>
      </c>
      <c r="Q3170" t="s">
        <v>14</v>
      </c>
      <c r="R3170">
        <f>P3170 * _xll.XLOOKUP(Q3170,CALCULATION!$A$15:$A$17, CALCULATION!$B$15:$B$17 )</f>
        <v>600</v>
      </c>
      <c r="S3170" s="5">
        <f>O3170*P3170*_xll.XLOOKUP(Q3170,CALCULATION!$A$15:$A$17, CALCULATION!$B$15:$B$17)</f>
        <v>19839.600000000002</v>
      </c>
      <c r="T3170">
        <v>300</v>
      </c>
      <c r="U3170" t="s">
        <v>14</v>
      </c>
      <c r="V3170">
        <f>T3170 * _xll.XLOOKUP(U3170,CALCULATION!$A$15:$A$17, CALCULATION!$B$15:$B$17 )</f>
        <v>300</v>
      </c>
      <c r="W3170" s="5">
        <f>O3170*T3170*_xll.XLOOKUP(U3170,CALCULATION!$A$15:$A$17, CALCULATION!$B$15:$B$17)</f>
        <v>9919.8000000000011</v>
      </c>
      <c r="X3170" s="5">
        <f>WORKSHEET[[#This Row],[Clients Total Cost]] / WORKSHEET[[#This Row],[Clients Rate per T2 (USD)]]</f>
        <v>33.066000000000003</v>
      </c>
      <c r="Y3170" s="5">
        <f>WORKSHEET[[#This Row],[Clients Rate per T2 (USD)]] - WORKSHEET[[#This Row],[Supplier Rate Per t2 (USD)]]</f>
        <v>300</v>
      </c>
      <c r="Z3170" s="5">
        <f>WORKSHEET[[#This Row],[Profit Per T]] * WORKSHEET[[#This Row],[Weight]]</f>
        <v>9919.8000000000011</v>
      </c>
      <c r="AA3170">
        <v>1</v>
      </c>
      <c r="AB3170" s="1">
        <v>6.45</v>
      </c>
      <c r="AC3170" s="1">
        <v>4.3</v>
      </c>
      <c r="AD3170" s="1">
        <v>5.375</v>
      </c>
      <c r="AE3170" s="1">
        <f>WORKSHEET[[#This Row],[Delay at toll gate in days]] +WORKSHEET[[#This Row],[Delay at workshop in days]] +WORKSHEET[[#This Row],[Delay at border in days]]</f>
        <v>16.125</v>
      </c>
    </row>
    <row r="3171" spans="1:31" x14ac:dyDescent="0.35">
      <c r="A3171" t="s">
        <v>3192</v>
      </c>
      <c r="B3171" t="s">
        <v>10</v>
      </c>
      <c r="C3171" t="s">
        <v>68</v>
      </c>
      <c r="D3171" t="s">
        <v>3620</v>
      </c>
      <c r="E3171" t="s">
        <v>3614</v>
      </c>
      <c r="F3171" t="str">
        <f>WORKSHEET[[#This Row],[Depart From]]&amp;"-"&amp;WORKSHEET[[#This Row],[Arrive To]]</f>
        <v>Zanzibar-Alger</v>
      </c>
      <c r="G3171" s="2">
        <v>44716</v>
      </c>
      <c r="H3171" s="2">
        <v>44750</v>
      </c>
      <c r="I3171" s="2" t="str">
        <f t="shared" si="49"/>
        <v>Delivered</v>
      </c>
      <c r="J3171" s="2" t="str">
        <f>TEXT(WORKSHEET[[#This Row],[Offloading Date]], "mmm")</f>
        <v>Jul</v>
      </c>
      <c r="K3171" s="2" t="str">
        <f>IF(OR(WORKSHEET[[#This Row],[Year]]="", ISBLANK(WORKSHEET[[#This Row],[Year]]), WORKSHEET[[#This Row],[Year]]="null"), "Exclude", "Include")</f>
        <v>Include</v>
      </c>
      <c r="L3171" t="s">
        <v>16</v>
      </c>
      <c r="M3171" t="s">
        <v>12</v>
      </c>
      <c r="N3171" t="s">
        <v>13</v>
      </c>
      <c r="O3171">
        <v>34.067999999999998</v>
      </c>
      <c r="P3171">
        <v>600</v>
      </c>
      <c r="Q3171" t="s">
        <v>14</v>
      </c>
      <c r="R3171">
        <f>P3171 * _xll.XLOOKUP(Q3171,CALCULATION!$A$15:$A$17, CALCULATION!$B$15:$B$17 )</f>
        <v>600</v>
      </c>
      <c r="S3171" s="5">
        <f>O3171*P3171*_xll.XLOOKUP(Q3171,CALCULATION!$A$15:$A$17, CALCULATION!$B$15:$B$17)</f>
        <v>20440.8</v>
      </c>
      <c r="T3171">
        <v>300</v>
      </c>
      <c r="U3171" t="s">
        <v>14</v>
      </c>
      <c r="V3171">
        <f>T3171 * _xll.XLOOKUP(U3171,CALCULATION!$A$15:$A$17, CALCULATION!$B$15:$B$17 )</f>
        <v>300</v>
      </c>
      <c r="W3171" s="5">
        <f>O3171*T3171*_xll.XLOOKUP(U3171,CALCULATION!$A$15:$A$17, CALCULATION!$B$15:$B$17)</f>
        <v>10220.4</v>
      </c>
      <c r="X3171" s="5">
        <f>WORKSHEET[[#This Row],[Clients Total Cost]] / WORKSHEET[[#This Row],[Clients Rate per T2 (USD)]]</f>
        <v>34.067999999999998</v>
      </c>
      <c r="Y3171" s="5">
        <f>WORKSHEET[[#This Row],[Clients Rate per T2 (USD)]] - WORKSHEET[[#This Row],[Supplier Rate Per t2 (USD)]]</f>
        <v>300</v>
      </c>
      <c r="Z3171" s="5">
        <f>WORKSHEET[[#This Row],[Profit Per T]] * WORKSHEET[[#This Row],[Weight]]</f>
        <v>10220.4</v>
      </c>
      <c r="AA3171">
        <v>1</v>
      </c>
      <c r="AB3171" s="1">
        <v>5.0999999999999996</v>
      </c>
      <c r="AC3171" s="1">
        <v>3.4000000000000004</v>
      </c>
      <c r="AD3171" s="1">
        <v>4.25</v>
      </c>
      <c r="AE3171" s="1">
        <f>WORKSHEET[[#This Row],[Delay at toll gate in days]] +WORKSHEET[[#This Row],[Delay at workshop in days]] +WORKSHEET[[#This Row],[Delay at border in days]]</f>
        <v>12.75</v>
      </c>
    </row>
    <row r="3172" spans="1:31" x14ac:dyDescent="0.35">
      <c r="A3172" t="s">
        <v>3193</v>
      </c>
      <c r="B3172" t="s">
        <v>10</v>
      </c>
      <c r="C3172" t="s">
        <v>68</v>
      </c>
      <c r="D3172" t="s">
        <v>3616</v>
      </c>
      <c r="E3172" t="s">
        <v>3618</v>
      </c>
      <c r="F3172" t="str">
        <f>WORKSHEET[[#This Row],[Depart From]]&amp;"-"&amp;WORKSHEET[[#This Row],[Arrive To]]</f>
        <v>Marrakech-Tripoli</v>
      </c>
      <c r="G3172" s="2">
        <v>44709</v>
      </c>
      <c r="H3172" s="2">
        <v>44756</v>
      </c>
      <c r="I3172" s="2" t="str">
        <f t="shared" si="49"/>
        <v>Delivered</v>
      </c>
      <c r="J3172" s="2" t="str">
        <f>TEXT(WORKSHEET[[#This Row],[Offloading Date]], "mmm")</f>
        <v>Jul</v>
      </c>
      <c r="K3172" s="2" t="str">
        <f>IF(OR(WORKSHEET[[#This Row],[Year]]="", ISBLANK(WORKSHEET[[#This Row],[Year]]), WORKSHEET[[#This Row],[Year]]="null"), "Exclude", "Include")</f>
        <v>Include</v>
      </c>
      <c r="L3172" t="s">
        <v>16</v>
      </c>
      <c r="M3172" t="s">
        <v>12</v>
      </c>
      <c r="N3172" t="s">
        <v>13</v>
      </c>
      <c r="O3172">
        <v>33.066000000000003</v>
      </c>
      <c r="P3172">
        <v>600</v>
      </c>
      <c r="Q3172" t="s">
        <v>14</v>
      </c>
      <c r="R3172">
        <f>P3172 * _xll.XLOOKUP(Q3172,CALCULATION!$A$15:$A$17, CALCULATION!$B$15:$B$17 )</f>
        <v>600</v>
      </c>
      <c r="S3172" s="5">
        <f>O3172*P3172*_xll.XLOOKUP(Q3172,CALCULATION!$A$15:$A$17, CALCULATION!$B$15:$B$17)</f>
        <v>19839.600000000002</v>
      </c>
      <c r="T3172">
        <v>300</v>
      </c>
      <c r="U3172" t="s">
        <v>14</v>
      </c>
      <c r="V3172">
        <f>T3172 * _xll.XLOOKUP(U3172,CALCULATION!$A$15:$A$17, CALCULATION!$B$15:$B$17 )</f>
        <v>300</v>
      </c>
      <c r="W3172" s="5">
        <f>O3172*T3172*_xll.XLOOKUP(U3172,CALCULATION!$A$15:$A$17, CALCULATION!$B$15:$B$17)</f>
        <v>9919.8000000000011</v>
      </c>
      <c r="X3172" s="5">
        <f>WORKSHEET[[#This Row],[Clients Total Cost]] / WORKSHEET[[#This Row],[Clients Rate per T2 (USD)]]</f>
        <v>33.066000000000003</v>
      </c>
      <c r="Y3172" s="5">
        <f>WORKSHEET[[#This Row],[Clients Rate per T2 (USD)]] - WORKSHEET[[#This Row],[Supplier Rate Per t2 (USD)]]</f>
        <v>300</v>
      </c>
      <c r="Z3172" s="5">
        <f>WORKSHEET[[#This Row],[Profit Per T]] * WORKSHEET[[#This Row],[Weight]]</f>
        <v>9919.8000000000011</v>
      </c>
      <c r="AA3172">
        <v>1</v>
      </c>
      <c r="AB3172" s="1">
        <v>7.05</v>
      </c>
      <c r="AC3172" s="1">
        <v>4.7</v>
      </c>
      <c r="AD3172" s="1">
        <v>5.875</v>
      </c>
      <c r="AE3172" s="1">
        <f>WORKSHEET[[#This Row],[Delay at toll gate in days]] +WORKSHEET[[#This Row],[Delay at workshop in days]] +WORKSHEET[[#This Row],[Delay at border in days]]</f>
        <v>17.625</v>
      </c>
    </row>
    <row r="3173" spans="1:31" x14ac:dyDescent="0.35">
      <c r="A3173" t="s">
        <v>3194</v>
      </c>
      <c r="B3173" t="s">
        <v>10</v>
      </c>
      <c r="C3173" t="s">
        <v>68</v>
      </c>
      <c r="D3173" t="s">
        <v>3615</v>
      </c>
      <c r="E3173" t="s">
        <v>3612</v>
      </c>
      <c r="F3173" t="str">
        <f>WORKSHEET[[#This Row],[Depart From]]&amp;"-"&amp;WORKSHEET[[#This Row],[Arrive To]]</f>
        <v>Mombasa-Victoria</v>
      </c>
      <c r="G3173" s="2">
        <v>44715</v>
      </c>
      <c r="H3173" s="2">
        <v>44745</v>
      </c>
      <c r="I3173" s="2" t="str">
        <f t="shared" si="49"/>
        <v>Delivered</v>
      </c>
      <c r="J3173" s="2" t="str">
        <f>TEXT(WORKSHEET[[#This Row],[Offloading Date]], "mmm")</f>
        <v>Jul</v>
      </c>
      <c r="K3173" s="2" t="str">
        <f>IF(OR(WORKSHEET[[#This Row],[Year]]="", ISBLANK(WORKSHEET[[#This Row],[Year]]), WORKSHEET[[#This Row],[Year]]="null"), "Exclude", "Include")</f>
        <v>Include</v>
      </c>
      <c r="L3173" t="s">
        <v>16</v>
      </c>
      <c r="M3173" t="s">
        <v>12</v>
      </c>
      <c r="N3173" t="s">
        <v>13</v>
      </c>
      <c r="O3173">
        <v>33.066000000000003</v>
      </c>
      <c r="P3173">
        <v>600</v>
      </c>
      <c r="Q3173" t="s">
        <v>14</v>
      </c>
      <c r="R3173">
        <f>P3173 * _xll.XLOOKUP(Q3173,CALCULATION!$A$15:$A$17, CALCULATION!$B$15:$B$17 )</f>
        <v>600</v>
      </c>
      <c r="S3173" s="5">
        <f>O3173*P3173*_xll.XLOOKUP(Q3173,CALCULATION!$A$15:$A$17, CALCULATION!$B$15:$B$17)</f>
        <v>19839.600000000002</v>
      </c>
      <c r="T3173">
        <v>300</v>
      </c>
      <c r="U3173" t="s">
        <v>14</v>
      </c>
      <c r="V3173">
        <f>T3173 * _xll.XLOOKUP(U3173,CALCULATION!$A$15:$A$17, CALCULATION!$B$15:$B$17 )</f>
        <v>300</v>
      </c>
      <c r="W3173" s="5">
        <f>O3173*T3173*_xll.XLOOKUP(U3173,CALCULATION!$A$15:$A$17, CALCULATION!$B$15:$B$17)</f>
        <v>9919.8000000000011</v>
      </c>
      <c r="X3173" s="5">
        <f>WORKSHEET[[#This Row],[Clients Total Cost]] / WORKSHEET[[#This Row],[Clients Rate per T2 (USD)]]</f>
        <v>33.066000000000003</v>
      </c>
      <c r="Y3173" s="5">
        <f>WORKSHEET[[#This Row],[Clients Rate per T2 (USD)]] - WORKSHEET[[#This Row],[Supplier Rate Per t2 (USD)]]</f>
        <v>300</v>
      </c>
      <c r="Z3173" s="5">
        <f>WORKSHEET[[#This Row],[Profit Per T]] * WORKSHEET[[#This Row],[Weight]]</f>
        <v>9919.8000000000011</v>
      </c>
      <c r="AA3173">
        <v>1</v>
      </c>
      <c r="AB3173" s="1">
        <v>4.5</v>
      </c>
      <c r="AC3173" s="1">
        <v>3</v>
      </c>
      <c r="AD3173" s="1">
        <v>3.75</v>
      </c>
      <c r="AE3173" s="1">
        <f>WORKSHEET[[#This Row],[Delay at toll gate in days]] +WORKSHEET[[#This Row],[Delay at workshop in days]] +WORKSHEET[[#This Row],[Delay at border in days]]</f>
        <v>11.25</v>
      </c>
    </row>
    <row r="3174" spans="1:31" x14ac:dyDescent="0.35">
      <c r="A3174" t="s">
        <v>3195</v>
      </c>
      <c r="B3174" t="s">
        <v>10</v>
      </c>
      <c r="C3174" t="s">
        <v>68</v>
      </c>
      <c r="D3174" t="s">
        <v>3619</v>
      </c>
      <c r="E3174" t="s">
        <v>3617</v>
      </c>
      <c r="F3174" t="str">
        <f>WORKSHEET[[#This Row],[Depart From]]&amp;"-"&amp;WORKSHEET[[#This Row],[Arrive To]]</f>
        <v>Addis Ababa-Lagos</v>
      </c>
      <c r="G3174" s="2">
        <v>44709</v>
      </c>
      <c r="H3174" s="2">
        <v>44746</v>
      </c>
      <c r="I3174" s="2" t="str">
        <f t="shared" si="49"/>
        <v>Delivered</v>
      </c>
      <c r="J3174" s="2" t="str">
        <f>TEXT(WORKSHEET[[#This Row],[Offloading Date]], "mmm")</f>
        <v>Jul</v>
      </c>
      <c r="K3174" s="2" t="str">
        <f>IF(OR(WORKSHEET[[#This Row],[Year]]="", ISBLANK(WORKSHEET[[#This Row],[Year]]), WORKSHEET[[#This Row],[Year]]="null"), "Exclude", "Include")</f>
        <v>Include</v>
      </c>
      <c r="L3174" t="s">
        <v>16</v>
      </c>
      <c r="M3174" t="s">
        <v>12</v>
      </c>
      <c r="N3174" t="s">
        <v>13</v>
      </c>
      <c r="O3174">
        <v>34.067999999999998</v>
      </c>
      <c r="P3174">
        <v>600</v>
      </c>
      <c r="Q3174" t="s">
        <v>14</v>
      </c>
      <c r="R3174">
        <f>P3174 * _xll.XLOOKUP(Q3174,CALCULATION!$A$15:$A$17, CALCULATION!$B$15:$B$17 )</f>
        <v>600</v>
      </c>
      <c r="S3174" s="5">
        <f>O3174*P3174*_xll.XLOOKUP(Q3174,CALCULATION!$A$15:$A$17, CALCULATION!$B$15:$B$17)</f>
        <v>20440.8</v>
      </c>
      <c r="T3174">
        <v>300</v>
      </c>
      <c r="U3174" t="s">
        <v>14</v>
      </c>
      <c r="V3174">
        <f>T3174 * _xll.XLOOKUP(U3174,CALCULATION!$A$15:$A$17, CALCULATION!$B$15:$B$17 )</f>
        <v>300</v>
      </c>
      <c r="W3174" s="5">
        <f>O3174*T3174*_xll.XLOOKUP(U3174,CALCULATION!$A$15:$A$17, CALCULATION!$B$15:$B$17)</f>
        <v>10220.4</v>
      </c>
      <c r="X3174" s="5">
        <f>WORKSHEET[[#This Row],[Clients Total Cost]] / WORKSHEET[[#This Row],[Clients Rate per T2 (USD)]]</f>
        <v>34.067999999999998</v>
      </c>
      <c r="Y3174" s="5">
        <f>WORKSHEET[[#This Row],[Clients Rate per T2 (USD)]] - WORKSHEET[[#This Row],[Supplier Rate Per t2 (USD)]]</f>
        <v>300</v>
      </c>
      <c r="Z3174" s="5">
        <f>WORKSHEET[[#This Row],[Profit Per T]] * WORKSHEET[[#This Row],[Weight]]</f>
        <v>10220.4</v>
      </c>
      <c r="AA3174">
        <v>1</v>
      </c>
      <c r="AB3174" s="1">
        <v>5.55</v>
      </c>
      <c r="AC3174" s="1">
        <v>3.7</v>
      </c>
      <c r="AD3174" s="1">
        <v>4.625</v>
      </c>
      <c r="AE3174" s="1">
        <f>WORKSHEET[[#This Row],[Delay at toll gate in days]] +WORKSHEET[[#This Row],[Delay at workshop in days]] +WORKSHEET[[#This Row],[Delay at border in days]]</f>
        <v>13.875</v>
      </c>
    </row>
    <row r="3175" spans="1:31" x14ac:dyDescent="0.35">
      <c r="A3175" t="s">
        <v>3196</v>
      </c>
      <c r="B3175" t="s">
        <v>10</v>
      </c>
      <c r="C3175" t="s">
        <v>68</v>
      </c>
      <c r="D3175" t="s">
        <v>3611</v>
      </c>
      <c r="E3175" t="s">
        <v>3614</v>
      </c>
      <c r="F3175" t="str">
        <f>WORKSHEET[[#This Row],[Depart From]]&amp;"-"&amp;WORKSHEET[[#This Row],[Arrive To]]</f>
        <v>Mogadishu-Alger</v>
      </c>
      <c r="G3175" s="2">
        <v>44705</v>
      </c>
      <c r="H3175" s="2">
        <v>44745</v>
      </c>
      <c r="I3175" s="2" t="str">
        <f t="shared" si="49"/>
        <v>Delivered</v>
      </c>
      <c r="J3175" s="2" t="str">
        <f>TEXT(WORKSHEET[[#This Row],[Offloading Date]], "mmm")</f>
        <v>Jul</v>
      </c>
      <c r="K3175" s="2" t="str">
        <f>IF(OR(WORKSHEET[[#This Row],[Year]]="", ISBLANK(WORKSHEET[[#This Row],[Year]]), WORKSHEET[[#This Row],[Year]]="null"), "Exclude", "Include")</f>
        <v>Include</v>
      </c>
      <c r="L3175" t="s">
        <v>16</v>
      </c>
      <c r="M3175" t="s">
        <v>12</v>
      </c>
      <c r="N3175" t="s">
        <v>13</v>
      </c>
      <c r="O3175">
        <v>34.067999999999998</v>
      </c>
      <c r="P3175">
        <v>600</v>
      </c>
      <c r="Q3175" t="s">
        <v>14</v>
      </c>
      <c r="R3175">
        <f>P3175 * _xll.XLOOKUP(Q3175,CALCULATION!$A$15:$A$17, CALCULATION!$B$15:$B$17 )</f>
        <v>600</v>
      </c>
      <c r="S3175" s="5">
        <f>O3175*P3175*_xll.XLOOKUP(Q3175,CALCULATION!$A$15:$A$17, CALCULATION!$B$15:$B$17)</f>
        <v>20440.8</v>
      </c>
      <c r="T3175">
        <v>300</v>
      </c>
      <c r="U3175" t="s">
        <v>14</v>
      </c>
      <c r="V3175">
        <f>T3175 * _xll.XLOOKUP(U3175,CALCULATION!$A$15:$A$17, CALCULATION!$B$15:$B$17 )</f>
        <v>300</v>
      </c>
      <c r="W3175" s="5">
        <f>O3175*T3175*_xll.XLOOKUP(U3175,CALCULATION!$A$15:$A$17, CALCULATION!$B$15:$B$17)</f>
        <v>10220.4</v>
      </c>
      <c r="X3175" s="5">
        <f>WORKSHEET[[#This Row],[Clients Total Cost]] / WORKSHEET[[#This Row],[Clients Rate per T2 (USD)]]</f>
        <v>34.067999999999998</v>
      </c>
      <c r="Y3175" s="5">
        <f>WORKSHEET[[#This Row],[Clients Rate per T2 (USD)]] - WORKSHEET[[#This Row],[Supplier Rate Per t2 (USD)]]</f>
        <v>300</v>
      </c>
      <c r="Z3175" s="5">
        <f>WORKSHEET[[#This Row],[Profit Per T]] * WORKSHEET[[#This Row],[Weight]]</f>
        <v>10220.4</v>
      </c>
      <c r="AA3175">
        <v>1</v>
      </c>
      <c r="AB3175" s="1">
        <v>6</v>
      </c>
      <c r="AC3175" s="1">
        <v>4</v>
      </c>
      <c r="AD3175" s="1">
        <v>5</v>
      </c>
      <c r="AE3175" s="1">
        <f>WORKSHEET[[#This Row],[Delay at toll gate in days]] +WORKSHEET[[#This Row],[Delay at workshop in days]] +WORKSHEET[[#This Row],[Delay at border in days]]</f>
        <v>15</v>
      </c>
    </row>
    <row r="3176" spans="1:31" x14ac:dyDescent="0.35">
      <c r="A3176" t="s">
        <v>3197</v>
      </c>
      <c r="B3176" t="s">
        <v>10</v>
      </c>
      <c r="C3176" t="s">
        <v>68</v>
      </c>
      <c r="D3176" t="s">
        <v>3616</v>
      </c>
      <c r="E3176" t="s">
        <v>3613</v>
      </c>
      <c r="F3176" t="str">
        <f>WORKSHEET[[#This Row],[Depart From]]&amp;"-"&amp;WORKSHEET[[#This Row],[Arrive To]]</f>
        <v>Marrakech-Sanaa</v>
      </c>
      <c r="G3176" s="2">
        <v>44712</v>
      </c>
      <c r="H3176" s="2">
        <v>44743</v>
      </c>
      <c r="I3176" s="2" t="str">
        <f t="shared" si="49"/>
        <v>Delivered</v>
      </c>
      <c r="J3176" s="2" t="str">
        <f>TEXT(WORKSHEET[[#This Row],[Offloading Date]], "mmm")</f>
        <v>Jul</v>
      </c>
      <c r="K3176" s="2" t="str">
        <f>IF(OR(WORKSHEET[[#This Row],[Year]]="", ISBLANK(WORKSHEET[[#This Row],[Year]]), WORKSHEET[[#This Row],[Year]]="null"), "Exclude", "Include")</f>
        <v>Include</v>
      </c>
      <c r="L3176" t="s">
        <v>16</v>
      </c>
      <c r="M3176" t="s">
        <v>12</v>
      </c>
      <c r="N3176" t="s">
        <v>13</v>
      </c>
      <c r="O3176">
        <v>34.067999999999998</v>
      </c>
      <c r="P3176">
        <v>600</v>
      </c>
      <c r="Q3176" t="s">
        <v>14</v>
      </c>
      <c r="R3176">
        <f>P3176 * _xll.XLOOKUP(Q3176,CALCULATION!$A$15:$A$17, CALCULATION!$B$15:$B$17 )</f>
        <v>600</v>
      </c>
      <c r="S3176" s="5">
        <f>O3176*P3176*_xll.XLOOKUP(Q3176,CALCULATION!$A$15:$A$17, CALCULATION!$B$15:$B$17)</f>
        <v>20440.8</v>
      </c>
      <c r="T3176">
        <v>300</v>
      </c>
      <c r="U3176" t="s">
        <v>14</v>
      </c>
      <c r="V3176">
        <f>T3176 * _xll.XLOOKUP(U3176,CALCULATION!$A$15:$A$17, CALCULATION!$B$15:$B$17 )</f>
        <v>300</v>
      </c>
      <c r="W3176" s="5">
        <f>O3176*T3176*_xll.XLOOKUP(U3176,CALCULATION!$A$15:$A$17, CALCULATION!$B$15:$B$17)</f>
        <v>10220.4</v>
      </c>
      <c r="X3176" s="5">
        <f>WORKSHEET[[#This Row],[Clients Total Cost]] / WORKSHEET[[#This Row],[Clients Rate per T2 (USD)]]</f>
        <v>34.067999999999998</v>
      </c>
      <c r="Y3176" s="5">
        <f>WORKSHEET[[#This Row],[Clients Rate per T2 (USD)]] - WORKSHEET[[#This Row],[Supplier Rate Per t2 (USD)]]</f>
        <v>300</v>
      </c>
      <c r="Z3176" s="5">
        <f>WORKSHEET[[#This Row],[Profit Per T]] * WORKSHEET[[#This Row],[Weight]]</f>
        <v>10220.4</v>
      </c>
      <c r="AA3176">
        <v>1</v>
      </c>
      <c r="AB3176" s="1">
        <v>4.6499999999999995</v>
      </c>
      <c r="AC3176" s="1">
        <v>3.1</v>
      </c>
      <c r="AD3176" s="1">
        <v>3.875</v>
      </c>
      <c r="AE3176" s="1">
        <f>WORKSHEET[[#This Row],[Delay at toll gate in days]] +WORKSHEET[[#This Row],[Delay at workshop in days]] +WORKSHEET[[#This Row],[Delay at border in days]]</f>
        <v>11.625</v>
      </c>
    </row>
    <row r="3177" spans="1:31" x14ac:dyDescent="0.35">
      <c r="A3177" t="s">
        <v>3198</v>
      </c>
      <c r="B3177" t="s">
        <v>10</v>
      </c>
      <c r="C3177" t="s">
        <v>68</v>
      </c>
      <c r="D3177" t="s">
        <v>3611</v>
      </c>
      <c r="E3177" t="s">
        <v>3613</v>
      </c>
      <c r="F3177" t="str">
        <f>WORKSHEET[[#This Row],[Depart From]]&amp;"-"&amp;WORKSHEET[[#This Row],[Arrive To]]</f>
        <v>Mogadishu-Sanaa</v>
      </c>
      <c r="G3177" s="2">
        <v>44727</v>
      </c>
      <c r="H3177" s="2">
        <v>44754</v>
      </c>
      <c r="I3177" s="2" t="str">
        <f t="shared" si="49"/>
        <v>Delivered</v>
      </c>
      <c r="J3177" s="2" t="str">
        <f>TEXT(WORKSHEET[[#This Row],[Offloading Date]], "mmm")</f>
        <v>Jul</v>
      </c>
      <c r="K3177" s="2" t="str">
        <f>IF(OR(WORKSHEET[[#This Row],[Year]]="", ISBLANK(WORKSHEET[[#This Row],[Year]]), WORKSHEET[[#This Row],[Year]]="null"), "Exclude", "Include")</f>
        <v>Include</v>
      </c>
      <c r="L3177" t="s">
        <v>12</v>
      </c>
      <c r="M3177" t="s">
        <v>12</v>
      </c>
      <c r="N3177" t="s">
        <v>13</v>
      </c>
      <c r="O3177">
        <v>33.066000000000003</v>
      </c>
      <c r="P3177">
        <v>600</v>
      </c>
      <c r="Q3177" t="s">
        <v>14</v>
      </c>
      <c r="R3177">
        <f>P3177 * _xll.XLOOKUP(Q3177,CALCULATION!$A$15:$A$17, CALCULATION!$B$15:$B$17 )</f>
        <v>600</v>
      </c>
      <c r="S3177" s="5">
        <f>O3177*P3177*_xll.XLOOKUP(Q3177,CALCULATION!$A$15:$A$17, CALCULATION!$B$15:$B$17)</f>
        <v>19839.600000000002</v>
      </c>
      <c r="T3177">
        <v>300</v>
      </c>
      <c r="U3177" t="s">
        <v>14</v>
      </c>
      <c r="V3177">
        <f>T3177 * _xll.XLOOKUP(U3177,CALCULATION!$A$15:$A$17, CALCULATION!$B$15:$B$17 )</f>
        <v>300</v>
      </c>
      <c r="W3177" s="5">
        <f>O3177*T3177*_xll.XLOOKUP(U3177,CALCULATION!$A$15:$A$17, CALCULATION!$B$15:$B$17)</f>
        <v>9919.8000000000011</v>
      </c>
      <c r="X3177" s="5">
        <f>WORKSHEET[[#This Row],[Clients Total Cost]] / WORKSHEET[[#This Row],[Clients Rate per T2 (USD)]]</f>
        <v>33.066000000000003</v>
      </c>
      <c r="Y3177" s="5">
        <f>WORKSHEET[[#This Row],[Clients Rate per T2 (USD)]] - WORKSHEET[[#This Row],[Supplier Rate Per t2 (USD)]]</f>
        <v>300</v>
      </c>
      <c r="Z3177" s="5">
        <f>WORKSHEET[[#This Row],[Profit Per T]] * WORKSHEET[[#This Row],[Weight]]</f>
        <v>9919.8000000000011</v>
      </c>
      <c r="AA3177">
        <v>1</v>
      </c>
      <c r="AB3177" s="1">
        <v>4.05</v>
      </c>
      <c r="AC3177" s="1">
        <v>2.7</v>
      </c>
      <c r="AD3177" s="1">
        <v>3.375</v>
      </c>
      <c r="AE3177" s="1">
        <f>WORKSHEET[[#This Row],[Delay at toll gate in days]] +WORKSHEET[[#This Row],[Delay at workshop in days]] +WORKSHEET[[#This Row],[Delay at border in days]]</f>
        <v>10.125</v>
      </c>
    </row>
    <row r="3178" spans="1:31" x14ac:dyDescent="0.35">
      <c r="A3178" t="s">
        <v>3199</v>
      </c>
      <c r="B3178" t="s">
        <v>10</v>
      </c>
      <c r="C3178" t="s">
        <v>68</v>
      </c>
      <c r="D3178" t="s">
        <v>3620</v>
      </c>
      <c r="E3178" t="s">
        <v>3612</v>
      </c>
      <c r="F3178" t="str">
        <f>WORKSHEET[[#This Row],[Depart From]]&amp;"-"&amp;WORKSHEET[[#This Row],[Arrive To]]</f>
        <v>Zanzibar-Victoria</v>
      </c>
      <c r="G3178" s="2">
        <v>44730</v>
      </c>
      <c r="H3178" s="2">
        <v>44756</v>
      </c>
      <c r="I3178" s="2" t="str">
        <f t="shared" si="49"/>
        <v>Delivered</v>
      </c>
      <c r="J3178" s="2" t="str">
        <f>TEXT(WORKSHEET[[#This Row],[Offloading Date]], "mmm")</f>
        <v>Jul</v>
      </c>
      <c r="K3178" s="2" t="str">
        <f>IF(OR(WORKSHEET[[#This Row],[Year]]="", ISBLANK(WORKSHEET[[#This Row],[Year]]), WORKSHEET[[#This Row],[Year]]="null"), "Exclude", "Include")</f>
        <v>Include</v>
      </c>
      <c r="L3178" t="s">
        <v>12</v>
      </c>
      <c r="M3178" t="s">
        <v>12</v>
      </c>
      <c r="N3178" t="s">
        <v>13</v>
      </c>
      <c r="O3178">
        <v>33.066000000000003</v>
      </c>
      <c r="P3178">
        <v>600</v>
      </c>
      <c r="Q3178" t="s">
        <v>14</v>
      </c>
      <c r="R3178">
        <f>P3178 * _xll.XLOOKUP(Q3178,CALCULATION!$A$15:$A$17, CALCULATION!$B$15:$B$17 )</f>
        <v>600</v>
      </c>
      <c r="S3178" s="5">
        <f>O3178*P3178*_xll.XLOOKUP(Q3178,CALCULATION!$A$15:$A$17, CALCULATION!$B$15:$B$17)</f>
        <v>19839.600000000002</v>
      </c>
      <c r="T3178">
        <v>300</v>
      </c>
      <c r="U3178" t="s">
        <v>14</v>
      </c>
      <c r="V3178">
        <f>T3178 * _xll.XLOOKUP(U3178,CALCULATION!$A$15:$A$17, CALCULATION!$B$15:$B$17 )</f>
        <v>300</v>
      </c>
      <c r="W3178" s="5">
        <f>O3178*T3178*_xll.XLOOKUP(U3178,CALCULATION!$A$15:$A$17, CALCULATION!$B$15:$B$17)</f>
        <v>9919.8000000000011</v>
      </c>
      <c r="X3178" s="5">
        <f>WORKSHEET[[#This Row],[Clients Total Cost]] / WORKSHEET[[#This Row],[Clients Rate per T2 (USD)]]</f>
        <v>33.066000000000003</v>
      </c>
      <c r="Y3178" s="5">
        <f>WORKSHEET[[#This Row],[Clients Rate per T2 (USD)]] - WORKSHEET[[#This Row],[Supplier Rate Per t2 (USD)]]</f>
        <v>300</v>
      </c>
      <c r="Z3178" s="5">
        <f>WORKSHEET[[#This Row],[Profit Per T]] * WORKSHEET[[#This Row],[Weight]]</f>
        <v>9919.8000000000011</v>
      </c>
      <c r="AA3178">
        <v>1</v>
      </c>
      <c r="AB3178" s="1">
        <v>3.9</v>
      </c>
      <c r="AC3178" s="1">
        <v>2.6</v>
      </c>
      <c r="AD3178" s="1">
        <v>3.25</v>
      </c>
      <c r="AE3178" s="1">
        <f>WORKSHEET[[#This Row],[Delay at toll gate in days]] +WORKSHEET[[#This Row],[Delay at workshop in days]] +WORKSHEET[[#This Row],[Delay at border in days]]</f>
        <v>9.75</v>
      </c>
    </row>
    <row r="3179" spans="1:31" x14ac:dyDescent="0.35">
      <c r="A3179" t="s">
        <v>3200</v>
      </c>
      <c r="B3179" t="s">
        <v>10</v>
      </c>
      <c r="C3179" t="s">
        <v>68</v>
      </c>
      <c r="D3179" t="s">
        <v>3620</v>
      </c>
      <c r="E3179" t="s">
        <v>3617</v>
      </c>
      <c r="F3179" t="str">
        <f>WORKSHEET[[#This Row],[Depart From]]&amp;"-"&amp;WORKSHEET[[#This Row],[Arrive To]]</f>
        <v>Zanzibar-Lagos</v>
      </c>
      <c r="G3179" s="2">
        <v>44730</v>
      </c>
      <c r="H3179" s="2">
        <v>44756</v>
      </c>
      <c r="I3179" s="2" t="str">
        <f t="shared" si="49"/>
        <v>Delivered</v>
      </c>
      <c r="J3179" s="2" t="str">
        <f>TEXT(WORKSHEET[[#This Row],[Offloading Date]], "mmm")</f>
        <v>Jul</v>
      </c>
      <c r="K3179" s="2" t="str">
        <f>IF(OR(WORKSHEET[[#This Row],[Year]]="", ISBLANK(WORKSHEET[[#This Row],[Year]]), WORKSHEET[[#This Row],[Year]]="null"), "Exclude", "Include")</f>
        <v>Include</v>
      </c>
      <c r="L3179" t="s">
        <v>12</v>
      </c>
      <c r="M3179" t="s">
        <v>12</v>
      </c>
      <c r="N3179" t="s">
        <v>13</v>
      </c>
      <c r="O3179">
        <v>33.066000000000003</v>
      </c>
      <c r="P3179">
        <v>600</v>
      </c>
      <c r="Q3179" t="s">
        <v>14</v>
      </c>
      <c r="R3179">
        <f>P3179 * _xll.XLOOKUP(Q3179,CALCULATION!$A$15:$A$17, CALCULATION!$B$15:$B$17 )</f>
        <v>600</v>
      </c>
      <c r="S3179" s="5">
        <f>O3179*P3179*_xll.XLOOKUP(Q3179,CALCULATION!$A$15:$A$17, CALCULATION!$B$15:$B$17)</f>
        <v>19839.600000000002</v>
      </c>
      <c r="T3179">
        <v>300</v>
      </c>
      <c r="U3179" t="s">
        <v>14</v>
      </c>
      <c r="V3179">
        <f>T3179 * _xll.XLOOKUP(U3179,CALCULATION!$A$15:$A$17, CALCULATION!$B$15:$B$17 )</f>
        <v>300</v>
      </c>
      <c r="W3179" s="5">
        <f>O3179*T3179*_xll.XLOOKUP(U3179,CALCULATION!$A$15:$A$17, CALCULATION!$B$15:$B$17)</f>
        <v>9919.8000000000011</v>
      </c>
      <c r="X3179" s="5">
        <f>WORKSHEET[[#This Row],[Clients Total Cost]] / WORKSHEET[[#This Row],[Clients Rate per T2 (USD)]]</f>
        <v>33.066000000000003</v>
      </c>
      <c r="Y3179" s="5">
        <f>WORKSHEET[[#This Row],[Clients Rate per T2 (USD)]] - WORKSHEET[[#This Row],[Supplier Rate Per t2 (USD)]]</f>
        <v>300</v>
      </c>
      <c r="Z3179" s="5">
        <f>WORKSHEET[[#This Row],[Profit Per T]] * WORKSHEET[[#This Row],[Weight]]</f>
        <v>9919.8000000000011</v>
      </c>
      <c r="AA3179">
        <v>1</v>
      </c>
      <c r="AB3179" s="1">
        <v>3.9</v>
      </c>
      <c r="AC3179" s="1">
        <v>2.6</v>
      </c>
      <c r="AD3179" s="1">
        <v>3.25</v>
      </c>
      <c r="AE3179" s="1">
        <f>WORKSHEET[[#This Row],[Delay at toll gate in days]] +WORKSHEET[[#This Row],[Delay at workshop in days]] +WORKSHEET[[#This Row],[Delay at border in days]]</f>
        <v>9.75</v>
      </c>
    </row>
    <row r="3180" spans="1:31" x14ac:dyDescent="0.35">
      <c r="A3180" t="s">
        <v>3201</v>
      </c>
      <c r="B3180" t="s">
        <v>10</v>
      </c>
      <c r="C3180" t="s">
        <v>68</v>
      </c>
      <c r="D3180" t="s">
        <v>3611</v>
      </c>
      <c r="E3180" t="s">
        <v>3617</v>
      </c>
      <c r="F3180" t="str">
        <f>WORKSHEET[[#This Row],[Depart From]]&amp;"-"&amp;WORKSHEET[[#This Row],[Arrive To]]</f>
        <v>Mogadishu-Lagos</v>
      </c>
      <c r="G3180" s="2">
        <v>44735</v>
      </c>
      <c r="H3180" s="2">
        <v>44763</v>
      </c>
      <c r="I3180" s="2" t="str">
        <f t="shared" si="49"/>
        <v>Delivered</v>
      </c>
      <c r="J3180" s="2" t="str">
        <f>TEXT(WORKSHEET[[#This Row],[Offloading Date]], "mmm")</f>
        <v>Jul</v>
      </c>
      <c r="K3180" s="2" t="str">
        <f>IF(OR(WORKSHEET[[#This Row],[Year]]="", ISBLANK(WORKSHEET[[#This Row],[Year]]), WORKSHEET[[#This Row],[Year]]="null"), "Exclude", "Include")</f>
        <v>Include</v>
      </c>
      <c r="L3180" t="s">
        <v>12</v>
      </c>
      <c r="M3180" t="s">
        <v>12</v>
      </c>
      <c r="N3180" t="s">
        <v>13</v>
      </c>
      <c r="O3180">
        <v>33.066000000000003</v>
      </c>
      <c r="P3180">
        <v>600</v>
      </c>
      <c r="Q3180" t="s">
        <v>14</v>
      </c>
      <c r="R3180">
        <f>P3180 * _xll.XLOOKUP(Q3180,CALCULATION!$A$15:$A$17, CALCULATION!$B$15:$B$17 )</f>
        <v>600</v>
      </c>
      <c r="S3180" s="5">
        <f>O3180*P3180*_xll.XLOOKUP(Q3180,CALCULATION!$A$15:$A$17, CALCULATION!$B$15:$B$17)</f>
        <v>19839.600000000002</v>
      </c>
      <c r="T3180">
        <v>300</v>
      </c>
      <c r="U3180" t="s">
        <v>14</v>
      </c>
      <c r="V3180">
        <f>T3180 * _xll.XLOOKUP(U3180,CALCULATION!$A$15:$A$17, CALCULATION!$B$15:$B$17 )</f>
        <v>300</v>
      </c>
      <c r="W3180" s="5">
        <f>O3180*T3180*_xll.XLOOKUP(U3180,CALCULATION!$A$15:$A$17, CALCULATION!$B$15:$B$17)</f>
        <v>9919.8000000000011</v>
      </c>
      <c r="X3180" s="5">
        <f>WORKSHEET[[#This Row],[Clients Total Cost]] / WORKSHEET[[#This Row],[Clients Rate per T2 (USD)]]</f>
        <v>33.066000000000003</v>
      </c>
      <c r="Y3180" s="5">
        <f>WORKSHEET[[#This Row],[Clients Rate per T2 (USD)]] - WORKSHEET[[#This Row],[Supplier Rate Per t2 (USD)]]</f>
        <v>300</v>
      </c>
      <c r="Z3180" s="5">
        <f>WORKSHEET[[#This Row],[Profit Per T]] * WORKSHEET[[#This Row],[Weight]]</f>
        <v>9919.8000000000011</v>
      </c>
      <c r="AA3180">
        <v>1</v>
      </c>
      <c r="AB3180" s="1">
        <v>4.2</v>
      </c>
      <c r="AC3180" s="1">
        <v>2.8000000000000003</v>
      </c>
      <c r="AD3180" s="1">
        <v>3.5</v>
      </c>
      <c r="AE3180" s="1">
        <f>WORKSHEET[[#This Row],[Delay at toll gate in days]] +WORKSHEET[[#This Row],[Delay at workshop in days]] +WORKSHEET[[#This Row],[Delay at border in days]]</f>
        <v>10.5</v>
      </c>
    </row>
    <row r="3181" spans="1:31" x14ac:dyDescent="0.35">
      <c r="A3181" t="s">
        <v>3202</v>
      </c>
      <c r="B3181" t="s">
        <v>10</v>
      </c>
      <c r="C3181" t="s">
        <v>68</v>
      </c>
      <c r="D3181" t="s">
        <v>3620</v>
      </c>
      <c r="E3181" t="s">
        <v>3617</v>
      </c>
      <c r="F3181" t="str">
        <f>WORKSHEET[[#This Row],[Depart From]]&amp;"-"&amp;WORKSHEET[[#This Row],[Arrive To]]</f>
        <v>Zanzibar-Lagos</v>
      </c>
      <c r="G3181" s="2">
        <v>44734</v>
      </c>
      <c r="H3181" s="2">
        <v>44761</v>
      </c>
      <c r="I3181" s="2" t="str">
        <f t="shared" si="49"/>
        <v>Delivered</v>
      </c>
      <c r="J3181" s="2" t="str">
        <f>TEXT(WORKSHEET[[#This Row],[Offloading Date]], "mmm")</f>
        <v>Jul</v>
      </c>
      <c r="K3181" s="2" t="str">
        <f>IF(OR(WORKSHEET[[#This Row],[Year]]="", ISBLANK(WORKSHEET[[#This Row],[Year]]), WORKSHEET[[#This Row],[Year]]="null"), "Exclude", "Include")</f>
        <v>Include</v>
      </c>
      <c r="L3181" t="s">
        <v>12</v>
      </c>
      <c r="M3181" t="s">
        <v>12</v>
      </c>
      <c r="N3181" t="s">
        <v>13</v>
      </c>
      <c r="O3181">
        <v>34.067999999999998</v>
      </c>
      <c r="P3181">
        <v>600</v>
      </c>
      <c r="Q3181" t="s">
        <v>14</v>
      </c>
      <c r="R3181">
        <f>P3181 * _xll.XLOOKUP(Q3181,CALCULATION!$A$15:$A$17, CALCULATION!$B$15:$B$17 )</f>
        <v>600</v>
      </c>
      <c r="S3181" s="5">
        <f>O3181*P3181*_xll.XLOOKUP(Q3181,CALCULATION!$A$15:$A$17, CALCULATION!$B$15:$B$17)</f>
        <v>20440.8</v>
      </c>
      <c r="T3181">
        <v>300</v>
      </c>
      <c r="U3181" t="s">
        <v>14</v>
      </c>
      <c r="V3181">
        <f>T3181 * _xll.XLOOKUP(U3181,CALCULATION!$A$15:$A$17, CALCULATION!$B$15:$B$17 )</f>
        <v>300</v>
      </c>
      <c r="W3181" s="5">
        <f>O3181*T3181*_xll.XLOOKUP(U3181,CALCULATION!$A$15:$A$17, CALCULATION!$B$15:$B$17)</f>
        <v>10220.4</v>
      </c>
      <c r="X3181" s="5">
        <f>WORKSHEET[[#This Row],[Clients Total Cost]] / WORKSHEET[[#This Row],[Clients Rate per T2 (USD)]]</f>
        <v>34.067999999999998</v>
      </c>
      <c r="Y3181" s="5">
        <f>WORKSHEET[[#This Row],[Clients Rate per T2 (USD)]] - WORKSHEET[[#This Row],[Supplier Rate Per t2 (USD)]]</f>
        <v>300</v>
      </c>
      <c r="Z3181" s="5">
        <f>WORKSHEET[[#This Row],[Profit Per T]] * WORKSHEET[[#This Row],[Weight]]</f>
        <v>10220.4</v>
      </c>
      <c r="AA3181">
        <v>1</v>
      </c>
      <c r="AB3181" s="1">
        <v>4.05</v>
      </c>
      <c r="AC3181" s="1">
        <v>2.7</v>
      </c>
      <c r="AD3181" s="1">
        <v>3.375</v>
      </c>
      <c r="AE3181" s="1">
        <f>WORKSHEET[[#This Row],[Delay at toll gate in days]] +WORKSHEET[[#This Row],[Delay at workshop in days]] +WORKSHEET[[#This Row],[Delay at border in days]]</f>
        <v>10.125</v>
      </c>
    </row>
    <row r="3182" spans="1:31" x14ac:dyDescent="0.35">
      <c r="A3182" t="s">
        <v>3203</v>
      </c>
      <c r="B3182" t="s">
        <v>10</v>
      </c>
      <c r="C3182" t="s">
        <v>68</v>
      </c>
      <c r="D3182" t="s">
        <v>3611</v>
      </c>
      <c r="E3182" t="s">
        <v>3614</v>
      </c>
      <c r="F3182" t="str">
        <f>WORKSHEET[[#This Row],[Depart From]]&amp;"-"&amp;WORKSHEET[[#This Row],[Arrive To]]</f>
        <v>Mogadishu-Alger</v>
      </c>
      <c r="G3182" s="2">
        <v>44734</v>
      </c>
      <c r="H3182" s="2">
        <v>44761</v>
      </c>
      <c r="I3182" s="2" t="str">
        <f t="shared" si="49"/>
        <v>Delivered</v>
      </c>
      <c r="J3182" s="2" t="str">
        <f>TEXT(WORKSHEET[[#This Row],[Offloading Date]], "mmm")</f>
        <v>Jul</v>
      </c>
      <c r="K3182" s="2" t="str">
        <f>IF(OR(WORKSHEET[[#This Row],[Year]]="", ISBLANK(WORKSHEET[[#This Row],[Year]]), WORKSHEET[[#This Row],[Year]]="null"), "Exclude", "Include")</f>
        <v>Include</v>
      </c>
      <c r="L3182" t="s">
        <v>12</v>
      </c>
      <c r="M3182" t="s">
        <v>12</v>
      </c>
      <c r="N3182" t="s">
        <v>13</v>
      </c>
      <c r="O3182">
        <v>33.066000000000003</v>
      </c>
      <c r="P3182">
        <v>600</v>
      </c>
      <c r="Q3182" t="s">
        <v>14</v>
      </c>
      <c r="R3182">
        <f>P3182 * _xll.XLOOKUP(Q3182,CALCULATION!$A$15:$A$17, CALCULATION!$B$15:$B$17 )</f>
        <v>600</v>
      </c>
      <c r="S3182" s="5">
        <f>O3182*P3182*_xll.XLOOKUP(Q3182,CALCULATION!$A$15:$A$17, CALCULATION!$B$15:$B$17)</f>
        <v>19839.600000000002</v>
      </c>
      <c r="T3182">
        <v>300</v>
      </c>
      <c r="U3182" t="s">
        <v>14</v>
      </c>
      <c r="V3182">
        <f>T3182 * _xll.XLOOKUP(U3182,CALCULATION!$A$15:$A$17, CALCULATION!$B$15:$B$17 )</f>
        <v>300</v>
      </c>
      <c r="W3182" s="5">
        <f>O3182*T3182*_xll.XLOOKUP(U3182,CALCULATION!$A$15:$A$17, CALCULATION!$B$15:$B$17)</f>
        <v>9919.8000000000011</v>
      </c>
      <c r="X3182" s="5">
        <f>WORKSHEET[[#This Row],[Clients Total Cost]] / WORKSHEET[[#This Row],[Clients Rate per T2 (USD)]]</f>
        <v>33.066000000000003</v>
      </c>
      <c r="Y3182" s="5">
        <f>WORKSHEET[[#This Row],[Clients Rate per T2 (USD)]] - WORKSHEET[[#This Row],[Supplier Rate Per t2 (USD)]]</f>
        <v>300</v>
      </c>
      <c r="Z3182" s="5">
        <f>WORKSHEET[[#This Row],[Profit Per T]] * WORKSHEET[[#This Row],[Weight]]</f>
        <v>9919.8000000000011</v>
      </c>
      <c r="AA3182">
        <v>1</v>
      </c>
      <c r="AB3182" s="1">
        <v>4.05</v>
      </c>
      <c r="AC3182" s="1">
        <v>2.7</v>
      </c>
      <c r="AD3182" s="1">
        <v>3.375</v>
      </c>
      <c r="AE3182" s="1">
        <f>WORKSHEET[[#This Row],[Delay at toll gate in days]] +WORKSHEET[[#This Row],[Delay at workshop in days]] +WORKSHEET[[#This Row],[Delay at border in days]]</f>
        <v>10.125</v>
      </c>
    </row>
    <row r="3183" spans="1:31" x14ac:dyDescent="0.35">
      <c r="A3183" t="s">
        <v>3204</v>
      </c>
      <c r="B3183" t="s">
        <v>10</v>
      </c>
      <c r="C3183" t="s">
        <v>68</v>
      </c>
      <c r="D3183" t="s">
        <v>3620</v>
      </c>
      <c r="E3183" t="s">
        <v>3614</v>
      </c>
      <c r="F3183" t="str">
        <f>WORKSHEET[[#This Row],[Depart From]]&amp;"-"&amp;WORKSHEET[[#This Row],[Arrive To]]</f>
        <v>Zanzibar-Alger</v>
      </c>
      <c r="G3183" s="2">
        <v>44737</v>
      </c>
      <c r="H3183" s="2">
        <v>44776</v>
      </c>
      <c r="I3183" s="2" t="str">
        <f t="shared" si="49"/>
        <v>Delivered</v>
      </c>
      <c r="J3183" s="2" t="str">
        <f>TEXT(WORKSHEET[[#This Row],[Offloading Date]], "mmm")</f>
        <v>Aug</v>
      </c>
      <c r="K3183" s="2" t="str">
        <f>IF(OR(WORKSHEET[[#This Row],[Year]]="", ISBLANK(WORKSHEET[[#This Row],[Year]]), WORKSHEET[[#This Row],[Year]]="null"), "Exclude", "Include")</f>
        <v>Include</v>
      </c>
      <c r="L3183" t="s">
        <v>12</v>
      </c>
      <c r="M3183" t="s">
        <v>12</v>
      </c>
      <c r="N3183" t="s">
        <v>13</v>
      </c>
      <c r="O3183">
        <v>34.067999999999998</v>
      </c>
      <c r="P3183">
        <v>600</v>
      </c>
      <c r="Q3183" t="s">
        <v>14</v>
      </c>
      <c r="R3183">
        <f>P3183 * _xll.XLOOKUP(Q3183,CALCULATION!$A$15:$A$17, CALCULATION!$B$15:$B$17 )</f>
        <v>600</v>
      </c>
      <c r="S3183" s="5">
        <f>O3183*P3183*_xll.XLOOKUP(Q3183,CALCULATION!$A$15:$A$17, CALCULATION!$B$15:$B$17)</f>
        <v>20440.8</v>
      </c>
      <c r="T3183">
        <v>300</v>
      </c>
      <c r="U3183" t="s">
        <v>14</v>
      </c>
      <c r="V3183">
        <f>T3183 * _xll.XLOOKUP(U3183,CALCULATION!$A$15:$A$17, CALCULATION!$B$15:$B$17 )</f>
        <v>300</v>
      </c>
      <c r="W3183" s="5">
        <f>O3183*T3183*_xll.XLOOKUP(U3183,CALCULATION!$A$15:$A$17, CALCULATION!$B$15:$B$17)</f>
        <v>10220.4</v>
      </c>
      <c r="X3183" s="5">
        <f>WORKSHEET[[#This Row],[Clients Total Cost]] / WORKSHEET[[#This Row],[Clients Rate per T2 (USD)]]</f>
        <v>34.067999999999998</v>
      </c>
      <c r="Y3183" s="5">
        <f>WORKSHEET[[#This Row],[Clients Rate per T2 (USD)]] - WORKSHEET[[#This Row],[Supplier Rate Per t2 (USD)]]</f>
        <v>300</v>
      </c>
      <c r="Z3183" s="5">
        <f>WORKSHEET[[#This Row],[Profit Per T]] * WORKSHEET[[#This Row],[Weight]]</f>
        <v>10220.4</v>
      </c>
      <c r="AA3183">
        <v>1</v>
      </c>
      <c r="AB3183" s="1">
        <v>5.85</v>
      </c>
      <c r="AC3183" s="1">
        <v>3.9000000000000004</v>
      </c>
      <c r="AD3183" s="1">
        <v>4.875</v>
      </c>
      <c r="AE3183" s="1">
        <f>WORKSHEET[[#This Row],[Delay at toll gate in days]] +WORKSHEET[[#This Row],[Delay at workshop in days]] +WORKSHEET[[#This Row],[Delay at border in days]]</f>
        <v>14.625</v>
      </c>
    </row>
    <row r="3184" spans="1:31" x14ac:dyDescent="0.35">
      <c r="A3184" t="s">
        <v>3205</v>
      </c>
      <c r="B3184" t="s">
        <v>10</v>
      </c>
      <c r="C3184" t="s">
        <v>68</v>
      </c>
      <c r="D3184" t="s">
        <v>3616</v>
      </c>
      <c r="E3184" t="s">
        <v>3618</v>
      </c>
      <c r="F3184" t="str">
        <f>WORKSHEET[[#This Row],[Depart From]]&amp;"-"&amp;WORKSHEET[[#This Row],[Arrive To]]</f>
        <v>Marrakech-Tripoli</v>
      </c>
      <c r="G3184" s="2">
        <v>44737</v>
      </c>
      <c r="H3184" s="2">
        <v>44761</v>
      </c>
      <c r="I3184" s="2" t="str">
        <f t="shared" si="49"/>
        <v>Delivered</v>
      </c>
      <c r="J3184" s="2" t="str">
        <f>TEXT(WORKSHEET[[#This Row],[Offloading Date]], "mmm")</f>
        <v>Jul</v>
      </c>
      <c r="K3184" s="2" t="str">
        <f>IF(OR(WORKSHEET[[#This Row],[Year]]="", ISBLANK(WORKSHEET[[#This Row],[Year]]), WORKSHEET[[#This Row],[Year]]="null"), "Exclude", "Include")</f>
        <v>Include</v>
      </c>
      <c r="L3184" t="s">
        <v>12</v>
      </c>
      <c r="M3184" t="s">
        <v>12</v>
      </c>
      <c r="N3184" t="s">
        <v>13</v>
      </c>
      <c r="O3184">
        <v>33.066000000000003</v>
      </c>
      <c r="P3184">
        <v>600</v>
      </c>
      <c r="Q3184" t="s">
        <v>14</v>
      </c>
      <c r="R3184">
        <f>P3184 * _xll.XLOOKUP(Q3184,CALCULATION!$A$15:$A$17, CALCULATION!$B$15:$B$17 )</f>
        <v>600</v>
      </c>
      <c r="S3184" s="5">
        <f>O3184*P3184*_xll.XLOOKUP(Q3184,CALCULATION!$A$15:$A$17, CALCULATION!$B$15:$B$17)</f>
        <v>19839.600000000002</v>
      </c>
      <c r="T3184">
        <v>300</v>
      </c>
      <c r="U3184" t="s">
        <v>14</v>
      </c>
      <c r="V3184">
        <f>T3184 * _xll.XLOOKUP(U3184,CALCULATION!$A$15:$A$17, CALCULATION!$B$15:$B$17 )</f>
        <v>300</v>
      </c>
      <c r="W3184" s="5">
        <f>O3184*T3184*_xll.XLOOKUP(U3184,CALCULATION!$A$15:$A$17, CALCULATION!$B$15:$B$17)</f>
        <v>9919.8000000000011</v>
      </c>
      <c r="X3184" s="5">
        <f>WORKSHEET[[#This Row],[Clients Total Cost]] / WORKSHEET[[#This Row],[Clients Rate per T2 (USD)]]</f>
        <v>33.066000000000003</v>
      </c>
      <c r="Y3184" s="5">
        <f>WORKSHEET[[#This Row],[Clients Rate per T2 (USD)]] - WORKSHEET[[#This Row],[Supplier Rate Per t2 (USD)]]</f>
        <v>300</v>
      </c>
      <c r="Z3184" s="5">
        <f>WORKSHEET[[#This Row],[Profit Per T]] * WORKSHEET[[#This Row],[Weight]]</f>
        <v>9919.8000000000011</v>
      </c>
      <c r="AA3184">
        <v>1</v>
      </c>
      <c r="AB3184" s="1">
        <v>3.5999999999999996</v>
      </c>
      <c r="AC3184" s="1">
        <v>2.4000000000000004</v>
      </c>
      <c r="AD3184" s="1">
        <v>3</v>
      </c>
      <c r="AE3184" s="1">
        <f>WORKSHEET[[#This Row],[Delay at toll gate in days]] +WORKSHEET[[#This Row],[Delay at workshop in days]] +WORKSHEET[[#This Row],[Delay at border in days]]</f>
        <v>9</v>
      </c>
    </row>
    <row r="3185" spans="1:31" x14ac:dyDescent="0.35">
      <c r="A3185" t="s">
        <v>3206</v>
      </c>
      <c r="B3185" t="s">
        <v>10</v>
      </c>
      <c r="C3185" t="s">
        <v>68</v>
      </c>
      <c r="D3185" t="s">
        <v>3619</v>
      </c>
      <c r="E3185" t="s">
        <v>3613</v>
      </c>
      <c r="F3185" t="str">
        <f>WORKSHEET[[#This Row],[Depart From]]&amp;"-"&amp;WORKSHEET[[#This Row],[Arrive To]]</f>
        <v>Addis Ababa-Sanaa</v>
      </c>
      <c r="G3185" s="2">
        <v>44737</v>
      </c>
      <c r="H3185" s="2">
        <v>44763</v>
      </c>
      <c r="I3185" s="2" t="str">
        <f t="shared" si="49"/>
        <v>Delivered</v>
      </c>
      <c r="J3185" s="2" t="str">
        <f>TEXT(WORKSHEET[[#This Row],[Offloading Date]], "mmm")</f>
        <v>Jul</v>
      </c>
      <c r="K3185" s="2" t="str">
        <f>IF(OR(WORKSHEET[[#This Row],[Year]]="", ISBLANK(WORKSHEET[[#This Row],[Year]]), WORKSHEET[[#This Row],[Year]]="null"), "Exclude", "Include")</f>
        <v>Include</v>
      </c>
      <c r="L3185" t="s">
        <v>12</v>
      </c>
      <c r="M3185" t="s">
        <v>12</v>
      </c>
      <c r="N3185" t="s">
        <v>13</v>
      </c>
      <c r="O3185">
        <v>33.066000000000003</v>
      </c>
      <c r="P3185">
        <v>600</v>
      </c>
      <c r="Q3185" t="s">
        <v>14</v>
      </c>
      <c r="R3185">
        <f>P3185 * _xll.XLOOKUP(Q3185,CALCULATION!$A$15:$A$17, CALCULATION!$B$15:$B$17 )</f>
        <v>600</v>
      </c>
      <c r="S3185" s="5">
        <f>O3185*P3185*_xll.XLOOKUP(Q3185,CALCULATION!$A$15:$A$17, CALCULATION!$B$15:$B$17)</f>
        <v>19839.600000000002</v>
      </c>
      <c r="T3185">
        <v>300</v>
      </c>
      <c r="U3185" t="s">
        <v>14</v>
      </c>
      <c r="V3185">
        <f>T3185 * _xll.XLOOKUP(U3185,CALCULATION!$A$15:$A$17, CALCULATION!$B$15:$B$17 )</f>
        <v>300</v>
      </c>
      <c r="W3185" s="5">
        <f>O3185*T3185*_xll.XLOOKUP(U3185,CALCULATION!$A$15:$A$17, CALCULATION!$B$15:$B$17)</f>
        <v>9919.8000000000011</v>
      </c>
      <c r="X3185" s="5">
        <f>WORKSHEET[[#This Row],[Clients Total Cost]] / WORKSHEET[[#This Row],[Clients Rate per T2 (USD)]]</f>
        <v>33.066000000000003</v>
      </c>
      <c r="Y3185" s="5">
        <f>WORKSHEET[[#This Row],[Clients Rate per T2 (USD)]] - WORKSHEET[[#This Row],[Supplier Rate Per t2 (USD)]]</f>
        <v>300</v>
      </c>
      <c r="Z3185" s="5">
        <f>WORKSHEET[[#This Row],[Profit Per T]] * WORKSHEET[[#This Row],[Weight]]</f>
        <v>9919.8000000000011</v>
      </c>
      <c r="AA3185">
        <v>1</v>
      </c>
      <c r="AB3185" s="1">
        <v>3.9</v>
      </c>
      <c r="AC3185" s="1">
        <v>2.6</v>
      </c>
      <c r="AD3185" s="1">
        <v>3.25</v>
      </c>
      <c r="AE3185" s="1">
        <f>WORKSHEET[[#This Row],[Delay at toll gate in days]] +WORKSHEET[[#This Row],[Delay at workshop in days]] +WORKSHEET[[#This Row],[Delay at border in days]]</f>
        <v>9.75</v>
      </c>
    </row>
    <row r="3186" spans="1:31" x14ac:dyDescent="0.35">
      <c r="A3186" t="s">
        <v>3207</v>
      </c>
      <c r="B3186" t="s">
        <v>10</v>
      </c>
      <c r="C3186" t="s">
        <v>68</v>
      </c>
      <c r="D3186" t="s">
        <v>3619</v>
      </c>
      <c r="E3186" t="s">
        <v>3617</v>
      </c>
      <c r="F3186" t="str">
        <f>WORKSHEET[[#This Row],[Depart From]]&amp;"-"&amp;WORKSHEET[[#This Row],[Arrive To]]</f>
        <v>Addis Ababa-Lagos</v>
      </c>
      <c r="G3186" s="2">
        <v>44738</v>
      </c>
      <c r="H3186" s="2">
        <v>44771</v>
      </c>
      <c r="I3186" s="2" t="str">
        <f t="shared" si="49"/>
        <v>Delivered</v>
      </c>
      <c r="J3186" s="2" t="str">
        <f>TEXT(WORKSHEET[[#This Row],[Offloading Date]], "mmm")</f>
        <v>Jul</v>
      </c>
      <c r="K3186" s="2" t="str">
        <f>IF(OR(WORKSHEET[[#This Row],[Year]]="", ISBLANK(WORKSHEET[[#This Row],[Year]]), WORKSHEET[[#This Row],[Year]]="null"), "Exclude", "Include")</f>
        <v>Include</v>
      </c>
      <c r="L3186" t="s">
        <v>12</v>
      </c>
      <c r="M3186" t="s">
        <v>12</v>
      </c>
      <c r="N3186" t="s">
        <v>13</v>
      </c>
      <c r="O3186">
        <v>34.067999999999998</v>
      </c>
      <c r="P3186">
        <v>600</v>
      </c>
      <c r="Q3186" t="s">
        <v>14</v>
      </c>
      <c r="R3186">
        <f>P3186 * _xll.XLOOKUP(Q3186,CALCULATION!$A$15:$A$17, CALCULATION!$B$15:$B$17 )</f>
        <v>600</v>
      </c>
      <c r="S3186" s="5">
        <f>O3186*P3186*_xll.XLOOKUP(Q3186,CALCULATION!$A$15:$A$17, CALCULATION!$B$15:$B$17)</f>
        <v>20440.8</v>
      </c>
      <c r="T3186">
        <v>300</v>
      </c>
      <c r="U3186" t="s">
        <v>14</v>
      </c>
      <c r="V3186">
        <f>T3186 * _xll.XLOOKUP(U3186,CALCULATION!$A$15:$A$17, CALCULATION!$B$15:$B$17 )</f>
        <v>300</v>
      </c>
      <c r="W3186" s="5">
        <f>O3186*T3186*_xll.XLOOKUP(U3186,CALCULATION!$A$15:$A$17, CALCULATION!$B$15:$B$17)</f>
        <v>10220.4</v>
      </c>
      <c r="X3186" s="5">
        <f>WORKSHEET[[#This Row],[Clients Total Cost]] / WORKSHEET[[#This Row],[Clients Rate per T2 (USD)]]</f>
        <v>34.067999999999998</v>
      </c>
      <c r="Y3186" s="5">
        <f>WORKSHEET[[#This Row],[Clients Rate per T2 (USD)]] - WORKSHEET[[#This Row],[Supplier Rate Per t2 (USD)]]</f>
        <v>300</v>
      </c>
      <c r="Z3186" s="5">
        <f>WORKSHEET[[#This Row],[Profit Per T]] * WORKSHEET[[#This Row],[Weight]]</f>
        <v>10220.4</v>
      </c>
      <c r="AA3186">
        <v>1</v>
      </c>
      <c r="AB3186" s="1">
        <v>4.95</v>
      </c>
      <c r="AC3186" s="1">
        <v>3.3000000000000003</v>
      </c>
      <c r="AD3186" s="1">
        <v>4.125</v>
      </c>
      <c r="AE3186" s="1">
        <f>WORKSHEET[[#This Row],[Delay at toll gate in days]] +WORKSHEET[[#This Row],[Delay at workshop in days]] +WORKSHEET[[#This Row],[Delay at border in days]]</f>
        <v>12.375</v>
      </c>
    </row>
    <row r="3187" spans="1:31" x14ac:dyDescent="0.35">
      <c r="A3187" t="s">
        <v>3208</v>
      </c>
      <c r="B3187" t="s">
        <v>10</v>
      </c>
      <c r="C3187" t="s">
        <v>68</v>
      </c>
      <c r="D3187" t="s">
        <v>3616</v>
      </c>
      <c r="E3187" t="s">
        <v>3613</v>
      </c>
      <c r="F3187" t="str">
        <f>WORKSHEET[[#This Row],[Depart From]]&amp;"-"&amp;WORKSHEET[[#This Row],[Arrive To]]</f>
        <v>Marrakech-Sanaa</v>
      </c>
      <c r="G3187" s="2">
        <v>44737</v>
      </c>
      <c r="H3187" s="2">
        <v>44761</v>
      </c>
      <c r="I3187" s="2" t="str">
        <f t="shared" si="49"/>
        <v>Delivered</v>
      </c>
      <c r="J3187" s="2" t="str">
        <f>TEXT(WORKSHEET[[#This Row],[Offloading Date]], "mmm")</f>
        <v>Jul</v>
      </c>
      <c r="K3187" s="2" t="str">
        <f>IF(OR(WORKSHEET[[#This Row],[Year]]="", ISBLANK(WORKSHEET[[#This Row],[Year]]), WORKSHEET[[#This Row],[Year]]="null"), "Exclude", "Include")</f>
        <v>Include</v>
      </c>
      <c r="L3187" t="s">
        <v>12</v>
      </c>
      <c r="M3187" t="s">
        <v>12</v>
      </c>
      <c r="N3187" t="s">
        <v>13</v>
      </c>
      <c r="O3187">
        <v>33.066000000000003</v>
      </c>
      <c r="P3187">
        <v>600</v>
      </c>
      <c r="Q3187" t="s">
        <v>14</v>
      </c>
      <c r="R3187">
        <f>P3187 * _xll.XLOOKUP(Q3187,CALCULATION!$A$15:$A$17, CALCULATION!$B$15:$B$17 )</f>
        <v>600</v>
      </c>
      <c r="S3187" s="5">
        <f>O3187*P3187*_xll.XLOOKUP(Q3187,CALCULATION!$A$15:$A$17, CALCULATION!$B$15:$B$17)</f>
        <v>19839.600000000002</v>
      </c>
      <c r="T3187">
        <v>300</v>
      </c>
      <c r="U3187" t="s">
        <v>14</v>
      </c>
      <c r="V3187">
        <f>T3187 * _xll.XLOOKUP(U3187,CALCULATION!$A$15:$A$17, CALCULATION!$B$15:$B$17 )</f>
        <v>300</v>
      </c>
      <c r="W3187" s="5">
        <f>O3187*T3187*_xll.XLOOKUP(U3187,CALCULATION!$A$15:$A$17, CALCULATION!$B$15:$B$17)</f>
        <v>9919.8000000000011</v>
      </c>
      <c r="X3187" s="5">
        <f>WORKSHEET[[#This Row],[Clients Total Cost]] / WORKSHEET[[#This Row],[Clients Rate per T2 (USD)]]</f>
        <v>33.066000000000003</v>
      </c>
      <c r="Y3187" s="5">
        <f>WORKSHEET[[#This Row],[Clients Rate per T2 (USD)]] - WORKSHEET[[#This Row],[Supplier Rate Per t2 (USD)]]</f>
        <v>300</v>
      </c>
      <c r="Z3187" s="5">
        <f>WORKSHEET[[#This Row],[Profit Per T]] * WORKSHEET[[#This Row],[Weight]]</f>
        <v>9919.8000000000011</v>
      </c>
      <c r="AA3187">
        <v>1</v>
      </c>
      <c r="AB3187" s="1">
        <v>3.5999999999999996</v>
      </c>
      <c r="AC3187" s="1">
        <v>2.4000000000000004</v>
      </c>
      <c r="AD3187" s="1">
        <v>3</v>
      </c>
      <c r="AE3187" s="1">
        <f>WORKSHEET[[#This Row],[Delay at toll gate in days]] +WORKSHEET[[#This Row],[Delay at workshop in days]] +WORKSHEET[[#This Row],[Delay at border in days]]</f>
        <v>9</v>
      </c>
    </row>
    <row r="3188" spans="1:31" x14ac:dyDescent="0.35">
      <c r="A3188" t="s">
        <v>3209</v>
      </c>
      <c r="B3188" t="s">
        <v>10</v>
      </c>
      <c r="C3188" t="s">
        <v>68</v>
      </c>
      <c r="D3188" t="s">
        <v>3619</v>
      </c>
      <c r="E3188" t="s">
        <v>3614</v>
      </c>
      <c r="F3188" t="str">
        <f>WORKSHEET[[#This Row],[Depart From]]&amp;"-"&amp;WORKSHEET[[#This Row],[Arrive To]]</f>
        <v>Addis Ababa-Alger</v>
      </c>
      <c r="G3188" s="2">
        <v>44734</v>
      </c>
      <c r="H3188" s="2">
        <v>44761</v>
      </c>
      <c r="I3188" s="2" t="str">
        <f t="shared" si="49"/>
        <v>Delivered</v>
      </c>
      <c r="J3188" s="2" t="str">
        <f>TEXT(WORKSHEET[[#This Row],[Offloading Date]], "mmm")</f>
        <v>Jul</v>
      </c>
      <c r="K3188" s="2" t="str">
        <f>IF(OR(WORKSHEET[[#This Row],[Year]]="", ISBLANK(WORKSHEET[[#This Row],[Year]]), WORKSHEET[[#This Row],[Year]]="null"), "Exclude", "Include")</f>
        <v>Include</v>
      </c>
      <c r="L3188" t="s">
        <v>12</v>
      </c>
      <c r="M3188" t="s">
        <v>12</v>
      </c>
      <c r="N3188" t="s">
        <v>13</v>
      </c>
      <c r="O3188">
        <v>34.067999999999998</v>
      </c>
      <c r="P3188">
        <v>600</v>
      </c>
      <c r="Q3188" t="s">
        <v>14</v>
      </c>
      <c r="R3188">
        <f>P3188 * _xll.XLOOKUP(Q3188,CALCULATION!$A$15:$A$17, CALCULATION!$B$15:$B$17 )</f>
        <v>600</v>
      </c>
      <c r="S3188" s="5">
        <f>O3188*P3188*_xll.XLOOKUP(Q3188,CALCULATION!$A$15:$A$17, CALCULATION!$B$15:$B$17)</f>
        <v>20440.8</v>
      </c>
      <c r="T3188">
        <v>300</v>
      </c>
      <c r="U3188" t="s">
        <v>14</v>
      </c>
      <c r="V3188">
        <f>T3188 * _xll.XLOOKUP(U3188,CALCULATION!$A$15:$A$17, CALCULATION!$B$15:$B$17 )</f>
        <v>300</v>
      </c>
      <c r="W3188" s="5">
        <f>O3188*T3188*_xll.XLOOKUP(U3188,CALCULATION!$A$15:$A$17, CALCULATION!$B$15:$B$17)</f>
        <v>10220.4</v>
      </c>
      <c r="X3188" s="5">
        <f>WORKSHEET[[#This Row],[Clients Total Cost]] / WORKSHEET[[#This Row],[Clients Rate per T2 (USD)]]</f>
        <v>34.067999999999998</v>
      </c>
      <c r="Y3188" s="5">
        <f>WORKSHEET[[#This Row],[Clients Rate per T2 (USD)]] - WORKSHEET[[#This Row],[Supplier Rate Per t2 (USD)]]</f>
        <v>300</v>
      </c>
      <c r="Z3188" s="5">
        <f>WORKSHEET[[#This Row],[Profit Per T]] * WORKSHEET[[#This Row],[Weight]]</f>
        <v>10220.4</v>
      </c>
      <c r="AA3188">
        <v>1</v>
      </c>
      <c r="AB3188" s="1">
        <v>4.05</v>
      </c>
      <c r="AC3188" s="1">
        <v>2.7</v>
      </c>
      <c r="AD3188" s="1">
        <v>3.375</v>
      </c>
      <c r="AE3188" s="1">
        <f>WORKSHEET[[#This Row],[Delay at toll gate in days]] +WORKSHEET[[#This Row],[Delay at workshop in days]] +WORKSHEET[[#This Row],[Delay at border in days]]</f>
        <v>10.125</v>
      </c>
    </row>
    <row r="3189" spans="1:31" x14ac:dyDescent="0.35">
      <c r="A3189" t="s">
        <v>3210</v>
      </c>
      <c r="B3189" t="s">
        <v>10</v>
      </c>
      <c r="C3189" t="s">
        <v>68</v>
      </c>
      <c r="D3189" t="s">
        <v>3615</v>
      </c>
      <c r="E3189" t="s">
        <v>3614</v>
      </c>
      <c r="F3189" t="str">
        <f>WORKSHEET[[#This Row],[Depart From]]&amp;"-"&amp;WORKSHEET[[#This Row],[Arrive To]]</f>
        <v>Mombasa-Alger</v>
      </c>
      <c r="G3189" s="2">
        <v>44736</v>
      </c>
      <c r="H3189" s="2">
        <v>44759</v>
      </c>
      <c r="I3189" s="2" t="str">
        <f t="shared" si="49"/>
        <v>Delivered</v>
      </c>
      <c r="J3189" s="2" t="str">
        <f>TEXT(WORKSHEET[[#This Row],[Offloading Date]], "mmm")</f>
        <v>Jul</v>
      </c>
      <c r="K3189" s="2" t="str">
        <f>IF(OR(WORKSHEET[[#This Row],[Year]]="", ISBLANK(WORKSHEET[[#This Row],[Year]]), WORKSHEET[[#This Row],[Year]]="null"), "Exclude", "Include")</f>
        <v>Include</v>
      </c>
      <c r="L3189" t="s">
        <v>12</v>
      </c>
      <c r="M3189" t="s">
        <v>12</v>
      </c>
      <c r="N3189" t="s">
        <v>13</v>
      </c>
      <c r="O3189">
        <v>33.066000000000003</v>
      </c>
      <c r="P3189">
        <v>600</v>
      </c>
      <c r="Q3189" t="s">
        <v>14</v>
      </c>
      <c r="R3189">
        <f>P3189 * _xll.XLOOKUP(Q3189,CALCULATION!$A$15:$A$17, CALCULATION!$B$15:$B$17 )</f>
        <v>600</v>
      </c>
      <c r="S3189" s="5">
        <f>O3189*P3189*_xll.XLOOKUP(Q3189,CALCULATION!$A$15:$A$17, CALCULATION!$B$15:$B$17)</f>
        <v>19839.600000000002</v>
      </c>
      <c r="T3189">
        <v>300</v>
      </c>
      <c r="U3189" t="s">
        <v>14</v>
      </c>
      <c r="V3189">
        <f>T3189 * _xll.XLOOKUP(U3189,CALCULATION!$A$15:$A$17, CALCULATION!$B$15:$B$17 )</f>
        <v>300</v>
      </c>
      <c r="W3189" s="5">
        <f>O3189*T3189*_xll.XLOOKUP(U3189,CALCULATION!$A$15:$A$17, CALCULATION!$B$15:$B$17)</f>
        <v>9919.8000000000011</v>
      </c>
      <c r="X3189" s="5">
        <f>WORKSHEET[[#This Row],[Clients Total Cost]] / WORKSHEET[[#This Row],[Clients Rate per T2 (USD)]]</f>
        <v>33.066000000000003</v>
      </c>
      <c r="Y3189" s="5">
        <f>WORKSHEET[[#This Row],[Clients Rate per T2 (USD)]] - WORKSHEET[[#This Row],[Supplier Rate Per t2 (USD)]]</f>
        <v>300</v>
      </c>
      <c r="Z3189" s="5">
        <f>WORKSHEET[[#This Row],[Profit Per T]] * WORKSHEET[[#This Row],[Weight]]</f>
        <v>9919.8000000000011</v>
      </c>
      <c r="AA3189">
        <v>1</v>
      </c>
      <c r="AB3189" s="1">
        <v>3.4499999999999997</v>
      </c>
      <c r="AC3189" s="1">
        <v>2.3000000000000003</v>
      </c>
      <c r="AD3189" s="1">
        <v>2.875</v>
      </c>
      <c r="AE3189" s="1">
        <f>WORKSHEET[[#This Row],[Delay at toll gate in days]] +WORKSHEET[[#This Row],[Delay at workshop in days]] +WORKSHEET[[#This Row],[Delay at border in days]]</f>
        <v>8.625</v>
      </c>
    </row>
    <row r="3190" spans="1:31" x14ac:dyDescent="0.35">
      <c r="A3190" t="s">
        <v>3211</v>
      </c>
      <c r="B3190" t="s">
        <v>10</v>
      </c>
      <c r="C3190" t="s">
        <v>68</v>
      </c>
      <c r="D3190" t="s">
        <v>3619</v>
      </c>
      <c r="E3190" t="s">
        <v>3613</v>
      </c>
      <c r="F3190" t="str">
        <f>WORKSHEET[[#This Row],[Depart From]]&amp;"-"&amp;WORKSHEET[[#This Row],[Arrive To]]</f>
        <v>Addis Ababa-Sanaa</v>
      </c>
      <c r="G3190" s="2">
        <v>44727</v>
      </c>
      <c r="H3190" s="2">
        <v>44757</v>
      </c>
      <c r="I3190" s="2" t="str">
        <f t="shared" si="49"/>
        <v>Delivered</v>
      </c>
      <c r="J3190" s="2" t="str">
        <f>TEXT(WORKSHEET[[#This Row],[Offloading Date]], "mmm")</f>
        <v>Jul</v>
      </c>
      <c r="K3190" s="2" t="str">
        <f>IF(OR(WORKSHEET[[#This Row],[Year]]="", ISBLANK(WORKSHEET[[#This Row],[Year]]), WORKSHEET[[#This Row],[Year]]="null"), "Exclude", "Include")</f>
        <v>Include</v>
      </c>
      <c r="L3190" t="s">
        <v>12</v>
      </c>
      <c r="M3190" t="s">
        <v>12</v>
      </c>
      <c r="N3190" t="s">
        <v>13</v>
      </c>
      <c r="O3190">
        <v>33.066000000000003</v>
      </c>
      <c r="P3190">
        <v>600</v>
      </c>
      <c r="Q3190" t="s">
        <v>14</v>
      </c>
      <c r="R3190">
        <f>P3190 * _xll.XLOOKUP(Q3190,CALCULATION!$A$15:$A$17, CALCULATION!$B$15:$B$17 )</f>
        <v>600</v>
      </c>
      <c r="S3190" s="5">
        <f>O3190*P3190*_xll.XLOOKUP(Q3190,CALCULATION!$A$15:$A$17, CALCULATION!$B$15:$B$17)</f>
        <v>19839.600000000002</v>
      </c>
      <c r="T3190">
        <v>300</v>
      </c>
      <c r="U3190" t="s">
        <v>14</v>
      </c>
      <c r="V3190">
        <f>T3190 * _xll.XLOOKUP(U3190,CALCULATION!$A$15:$A$17, CALCULATION!$B$15:$B$17 )</f>
        <v>300</v>
      </c>
      <c r="W3190" s="5">
        <f>O3190*T3190*_xll.XLOOKUP(U3190,CALCULATION!$A$15:$A$17, CALCULATION!$B$15:$B$17)</f>
        <v>9919.8000000000011</v>
      </c>
      <c r="X3190" s="5">
        <f>WORKSHEET[[#This Row],[Clients Total Cost]] / WORKSHEET[[#This Row],[Clients Rate per T2 (USD)]]</f>
        <v>33.066000000000003</v>
      </c>
      <c r="Y3190" s="5">
        <f>WORKSHEET[[#This Row],[Clients Rate per T2 (USD)]] - WORKSHEET[[#This Row],[Supplier Rate Per t2 (USD)]]</f>
        <v>300</v>
      </c>
      <c r="Z3190" s="5">
        <f>WORKSHEET[[#This Row],[Profit Per T]] * WORKSHEET[[#This Row],[Weight]]</f>
        <v>9919.8000000000011</v>
      </c>
      <c r="AA3190">
        <v>1</v>
      </c>
      <c r="AB3190" s="1">
        <v>4.5</v>
      </c>
      <c r="AC3190" s="1">
        <v>3</v>
      </c>
      <c r="AD3190" s="1">
        <v>3.75</v>
      </c>
      <c r="AE3190" s="1">
        <f>WORKSHEET[[#This Row],[Delay at toll gate in days]] +WORKSHEET[[#This Row],[Delay at workshop in days]] +WORKSHEET[[#This Row],[Delay at border in days]]</f>
        <v>11.25</v>
      </c>
    </row>
    <row r="3191" spans="1:31" x14ac:dyDescent="0.35">
      <c r="A3191" t="s">
        <v>3212</v>
      </c>
      <c r="B3191" t="s">
        <v>10</v>
      </c>
      <c r="C3191" t="s">
        <v>68</v>
      </c>
      <c r="D3191" t="s">
        <v>3615</v>
      </c>
      <c r="E3191" t="s">
        <v>3618</v>
      </c>
      <c r="F3191" t="str">
        <f>WORKSHEET[[#This Row],[Depart From]]&amp;"-"&amp;WORKSHEET[[#This Row],[Arrive To]]</f>
        <v>Mombasa-Tripoli</v>
      </c>
      <c r="G3191" s="2">
        <v>44730</v>
      </c>
      <c r="H3191" s="2">
        <v>44756</v>
      </c>
      <c r="I3191" s="2" t="str">
        <f t="shared" si="49"/>
        <v>Delivered</v>
      </c>
      <c r="J3191" s="2" t="str">
        <f>TEXT(WORKSHEET[[#This Row],[Offloading Date]], "mmm")</f>
        <v>Jul</v>
      </c>
      <c r="K3191" s="2" t="str">
        <f>IF(OR(WORKSHEET[[#This Row],[Year]]="", ISBLANK(WORKSHEET[[#This Row],[Year]]), WORKSHEET[[#This Row],[Year]]="null"), "Exclude", "Include")</f>
        <v>Include</v>
      </c>
      <c r="L3191" t="s">
        <v>12</v>
      </c>
      <c r="M3191" t="s">
        <v>12</v>
      </c>
      <c r="N3191" t="s">
        <v>13</v>
      </c>
      <c r="O3191">
        <v>33.066000000000003</v>
      </c>
      <c r="P3191">
        <v>600</v>
      </c>
      <c r="Q3191" t="s">
        <v>14</v>
      </c>
      <c r="R3191">
        <f>P3191 * _xll.XLOOKUP(Q3191,CALCULATION!$A$15:$A$17, CALCULATION!$B$15:$B$17 )</f>
        <v>600</v>
      </c>
      <c r="S3191" s="5">
        <f>O3191*P3191*_xll.XLOOKUP(Q3191,CALCULATION!$A$15:$A$17, CALCULATION!$B$15:$B$17)</f>
        <v>19839.600000000002</v>
      </c>
      <c r="T3191">
        <v>300</v>
      </c>
      <c r="U3191" t="s">
        <v>14</v>
      </c>
      <c r="V3191">
        <f>T3191 * _xll.XLOOKUP(U3191,CALCULATION!$A$15:$A$17, CALCULATION!$B$15:$B$17 )</f>
        <v>300</v>
      </c>
      <c r="W3191" s="5">
        <f>O3191*T3191*_xll.XLOOKUP(U3191,CALCULATION!$A$15:$A$17, CALCULATION!$B$15:$B$17)</f>
        <v>9919.8000000000011</v>
      </c>
      <c r="X3191" s="5">
        <f>WORKSHEET[[#This Row],[Clients Total Cost]] / WORKSHEET[[#This Row],[Clients Rate per T2 (USD)]]</f>
        <v>33.066000000000003</v>
      </c>
      <c r="Y3191" s="5">
        <f>WORKSHEET[[#This Row],[Clients Rate per T2 (USD)]] - WORKSHEET[[#This Row],[Supplier Rate Per t2 (USD)]]</f>
        <v>300</v>
      </c>
      <c r="Z3191" s="5">
        <f>WORKSHEET[[#This Row],[Profit Per T]] * WORKSHEET[[#This Row],[Weight]]</f>
        <v>9919.8000000000011</v>
      </c>
      <c r="AA3191">
        <v>1</v>
      </c>
      <c r="AB3191" s="1">
        <v>3.9</v>
      </c>
      <c r="AC3191" s="1">
        <v>2.6</v>
      </c>
      <c r="AD3191" s="1">
        <v>3.25</v>
      </c>
      <c r="AE3191" s="1">
        <f>WORKSHEET[[#This Row],[Delay at toll gate in days]] +WORKSHEET[[#This Row],[Delay at workshop in days]] +WORKSHEET[[#This Row],[Delay at border in days]]</f>
        <v>9.75</v>
      </c>
    </row>
    <row r="3192" spans="1:31" x14ac:dyDescent="0.35">
      <c r="A3192" t="s">
        <v>3213</v>
      </c>
      <c r="B3192" t="s">
        <v>10</v>
      </c>
      <c r="C3192" t="s">
        <v>68</v>
      </c>
      <c r="D3192" t="s">
        <v>3619</v>
      </c>
      <c r="E3192" t="s">
        <v>3612</v>
      </c>
      <c r="F3192" t="str">
        <f>WORKSHEET[[#This Row],[Depart From]]&amp;"-"&amp;WORKSHEET[[#This Row],[Arrive To]]</f>
        <v>Addis Ababa-Victoria</v>
      </c>
      <c r="G3192" s="2">
        <v>44727</v>
      </c>
      <c r="H3192" s="2">
        <v>44757</v>
      </c>
      <c r="I3192" s="2" t="str">
        <f t="shared" si="49"/>
        <v>Delivered</v>
      </c>
      <c r="J3192" s="2" t="str">
        <f>TEXT(WORKSHEET[[#This Row],[Offloading Date]], "mmm")</f>
        <v>Jul</v>
      </c>
      <c r="K3192" s="2" t="str">
        <f>IF(OR(WORKSHEET[[#This Row],[Year]]="", ISBLANK(WORKSHEET[[#This Row],[Year]]), WORKSHEET[[#This Row],[Year]]="null"), "Exclude", "Include")</f>
        <v>Include</v>
      </c>
      <c r="L3192" t="s">
        <v>12</v>
      </c>
      <c r="M3192" t="s">
        <v>12</v>
      </c>
      <c r="N3192" t="s">
        <v>13</v>
      </c>
      <c r="O3192">
        <v>33.066000000000003</v>
      </c>
      <c r="P3192">
        <v>600</v>
      </c>
      <c r="Q3192" t="s">
        <v>14</v>
      </c>
      <c r="R3192">
        <f>P3192 * _xll.XLOOKUP(Q3192,CALCULATION!$A$15:$A$17, CALCULATION!$B$15:$B$17 )</f>
        <v>600</v>
      </c>
      <c r="S3192" s="5">
        <f>O3192*P3192*_xll.XLOOKUP(Q3192,CALCULATION!$A$15:$A$17, CALCULATION!$B$15:$B$17)</f>
        <v>19839.600000000002</v>
      </c>
      <c r="T3192">
        <v>300</v>
      </c>
      <c r="U3192" t="s">
        <v>14</v>
      </c>
      <c r="V3192">
        <f>T3192 * _xll.XLOOKUP(U3192,CALCULATION!$A$15:$A$17, CALCULATION!$B$15:$B$17 )</f>
        <v>300</v>
      </c>
      <c r="W3192" s="5">
        <f>O3192*T3192*_xll.XLOOKUP(U3192,CALCULATION!$A$15:$A$17, CALCULATION!$B$15:$B$17)</f>
        <v>9919.8000000000011</v>
      </c>
      <c r="X3192" s="5">
        <f>WORKSHEET[[#This Row],[Clients Total Cost]] / WORKSHEET[[#This Row],[Clients Rate per T2 (USD)]]</f>
        <v>33.066000000000003</v>
      </c>
      <c r="Y3192" s="5">
        <f>WORKSHEET[[#This Row],[Clients Rate per T2 (USD)]] - WORKSHEET[[#This Row],[Supplier Rate Per t2 (USD)]]</f>
        <v>300</v>
      </c>
      <c r="Z3192" s="5">
        <f>WORKSHEET[[#This Row],[Profit Per T]] * WORKSHEET[[#This Row],[Weight]]</f>
        <v>9919.8000000000011</v>
      </c>
      <c r="AA3192">
        <v>1</v>
      </c>
      <c r="AB3192" s="1">
        <v>4.5</v>
      </c>
      <c r="AC3192" s="1">
        <v>3</v>
      </c>
      <c r="AD3192" s="1">
        <v>3.75</v>
      </c>
      <c r="AE3192" s="1">
        <f>WORKSHEET[[#This Row],[Delay at toll gate in days]] +WORKSHEET[[#This Row],[Delay at workshop in days]] +WORKSHEET[[#This Row],[Delay at border in days]]</f>
        <v>11.25</v>
      </c>
    </row>
    <row r="3193" spans="1:31" x14ac:dyDescent="0.35">
      <c r="A3193" t="s">
        <v>3214</v>
      </c>
      <c r="B3193" t="s">
        <v>10</v>
      </c>
      <c r="C3193" t="s">
        <v>68</v>
      </c>
      <c r="D3193" t="s">
        <v>3616</v>
      </c>
      <c r="E3193" t="s">
        <v>3617</v>
      </c>
      <c r="F3193" t="str">
        <f>WORKSHEET[[#This Row],[Depart From]]&amp;"-"&amp;WORKSHEET[[#This Row],[Arrive To]]</f>
        <v>Marrakech-Lagos</v>
      </c>
      <c r="G3193" s="2">
        <v>44730</v>
      </c>
      <c r="H3193" s="2">
        <v>44755</v>
      </c>
      <c r="I3193" s="2" t="str">
        <f t="shared" si="49"/>
        <v>Delivered</v>
      </c>
      <c r="J3193" s="2" t="str">
        <f>TEXT(WORKSHEET[[#This Row],[Offloading Date]], "mmm")</f>
        <v>Jul</v>
      </c>
      <c r="K3193" s="2" t="str">
        <f>IF(OR(WORKSHEET[[#This Row],[Year]]="", ISBLANK(WORKSHEET[[#This Row],[Year]]), WORKSHEET[[#This Row],[Year]]="null"), "Exclude", "Include")</f>
        <v>Include</v>
      </c>
      <c r="L3193" t="s">
        <v>12</v>
      </c>
      <c r="M3193" t="s">
        <v>12</v>
      </c>
      <c r="N3193" t="s">
        <v>13</v>
      </c>
      <c r="O3193">
        <v>33.066000000000003</v>
      </c>
      <c r="P3193">
        <v>600</v>
      </c>
      <c r="Q3193" t="s">
        <v>14</v>
      </c>
      <c r="R3193">
        <f>P3193 * _xll.XLOOKUP(Q3193,CALCULATION!$A$15:$A$17, CALCULATION!$B$15:$B$17 )</f>
        <v>600</v>
      </c>
      <c r="S3193" s="5">
        <f>O3193*P3193*_xll.XLOOKUP(Q3193,CALCULATION!$A$15:$A$17, CALCULATION!$B$15:$B$17)</f>
        <v>19839.600000000002</v>
      </c>
      <c r="T3193">
        <v>300</v>
      </c>
      <c r="U3193" t="s">
        <v>14</v>
      </c>
      <c r="V3193">
        <f>T3193 * _xll.XLOOKUP(U3193,CALCULATION!$A$15:$A$17, CALCULATION!$B$15:$B$17 )</f>
        <v>300</v>
      </c>
      <c r="W3193" s="5">
        <f>O3193*T3193*_xll.XLOOKUP(U3193,CALCULATION!$A$15:$A$17, CALCULATION!$B$15:$B$17)</f>
        <v>9919.8000000000011</v>
      </c>
      <c r="X3193" s="5">
        <f>WORKSHEET[[#This Row],[Clients Total Cost]] / WORKSHEET[[#This Row],[Clients Rate per T2 (USD)]]</f>
        <v>33.066000000000003</v>
      </c>
      <c r="Y3193" s="5">
        <f>WORKSHEET[[#This Row],[Clients Rate per T2 (USD)]] - WORKSHEET[[#This Row],[Supplier Rate Per t2 (USD)]]</f>
        <v>300</v>
      </c>
      <c r="Z3193" s="5">
        <f>WORKSHEET[[#This Row],[Profit Per T]] * WORKSHEET[[#This Row],[Weight]]</f>
        <v>9919.8000000000011</v>
      </c>
      <c r="AA3193">
        <v>1</v>
      </c>
      <c r="AB3193" s="1">
        <v>3.75</v>
      </c>
      <c r="AC3193" s="1">
        <v>2.5</v>
      </c>
      <c r="AD3193" s="1">
        <v>3.125</v>
      </c>
      <c r="AE3193" s="1">
        <f>WORKSHEET[[#This Row],[Delay at toll gate in days]] +WORKSHEET[[#This Row],[Delay at workshop in days]] +WORKSHEET[[#This Row],[Delay at border in days]]</f>
        <v>9.375</v>
      </c>
    </row>
    <row r="3194" spans="1:31" x14ac:dyDescent="0.35">
      <c r="A3194" t="s">
        <v>3215</v>
      </c>
      <c r="B3194" t="s">
        <v>10</v>
      </c>
      <c r="C3194" t="s">
        <v>68</v>
      </c>
      <c r="D3194" t="s">
        <v>3616</v>
      </c>
      <c r="E3194" t="s">
        <v>3614</v>
      </c>
      <c r="F3194" t="str">
        <f>WORKSHEET[[#This Row],[Depart From]]&amp;"-"&amp;WORKSHEET[[#This Row],[Arrive To]]</f>
        <v>Marrakech-Alger</v>
      </c>
      <c r="G3194" s="2">
        <v>44724</v>
      </c>
      <c r="H3194" s="2">
        <v>44764</v>
      </c>
      <c r="I3194" s="2" t="str">
        <f t="shared" si="49"/>
        <v>Delivered</v>
      </c>
      <c r="J3194" s="2" t="str">
        <f>TEXT(WORKSHEET[[#This Row],[Offloading Date]], "mmm")</f>
        <v>Jul</v>
      </c>
      <c r="K3194" s="2" t="str">
        <f>IF(OR(WORKSHEET[[#This Row],[Year]]="", ISBLANK(WORKSHEET[[#This Row],[Year]]), WORKSHEET[[#This Row],[Year]]="null"), "Exclude", "Include")</f>
        <v>Include</v>
      </c>
      <c r="L3194" t="s">
        <v>12</v>
      </c>
      <c r="M3194" t="s">
        <v>12</v>
      </c>
      <c r="N3194" t="s">
        <v>13</v>
      </c>
      <c r="O3194">
        <v>34.067999999999998</v>
      </c>
      <c r="P3194">
        <v>600</v>
      </c>
      <c r="Q3194" t="s">
        <v>14</v>
      </c>
      <c r="R3194">
        <f>P3194 * _xll.XLOOKUP(Q3194,CALCULATION!$A$15:$A$17, CALCULATION!$B$15:$B$17 )</f>
        <v>600</v>
      </c>
      <c r="S3194" s="5">
        <f>O3194*P3194*_xll.XLOOKUP(Q3194,CALCULATION!$A$15:$A$17, CALCULATION!$B$15:$B$17)</f>
        <v>20440.8</v>
      </c>
      <c r="T3194">
        <v>300</v>
      </c>
      <c r="U3194" t="s">
        <v>14</v>
      </c>
      <c r="V3194">
        <f>T3194 * _xll.XLOOKUP(U3194,CALCULATION!$A$15:$A$17, CALCULATION!$B$15:$B$17 )</f>
        <v>300</v>
      </c>
      <c r="W3194" s="5">
        <f>O3194*T3194*_xll.XLOOKUP(U3194,CALCULATION!$A$15:$A$17, CALCULATION!$B$15:$B$17)</f>
        <v>10220.4</v>
      </c>
      <c r="X3194" s="5">
        <f>WORKSHEET[[#This Row],[Clients Total Cost]] / WORKSHEET[[#This Row],[Clients Rate per T2 (USD)]]</f>
        <v>34.067999999999998</v>
      </c>
      <c r="Y3194" s="5">
        <f>WORKSHEET[[#This Row],[Clients Rate per T2 (USD)]] - WORKSHEET[[#This Row],[Supplier Rate Per t2 (USD)]]</f>
        <v>300</v>
      </c>
      <c r="Z3194" s="5">
        <f>WORKSHEET[[#This Row],[Profit Per T]] * WORKSHEET[[#This Row],[Weight]]</f>
        <v>10220.4</v>
      </c>
      <c r="AA3194">
        <v>1</v>
      </c>
      <c r="AB3194" s="1">
        <v>6</v>
      </c>
      <c r="AC3194" s="1">
        <v>4</v>
      </c>
      <c r="AD3194" s="1">
        <v>5</v>
      </c>
      <c r="AE3194" s="1">
        <f>WORKSHEET[[#This Row],[Delay at toll gate in days]] +WORKSHEET[[#This Row],[Delay at workshop in days]] +WORKSHEET[[#This Row],[Delay at border in days]]</f>
        <v>15</v>
      </c>
    </row>
    <row r="3195" spans="1:31" x14ac:dyDescent="0.35">
      <c r="A3195" t="s">
        <v>3216</v>
      </c>
      <c r="B3195" t="s">
        <v>10</v>
      </c>
      <c r="C3195" t="s">
        <v>68</v>
      </c>
      <c r="D3195" t="s">
        <v>3619</v>
      </c>
      <c r="E3195" t="s">
        <v>3617</v>
      </c>
      <c r="F3195" t="str">
        <f>WORKSHEET[[#This Row],[Depart From]]&amp;"-"&amp;WORKSHEET[[#This Row],[Arrive To]]</f>
        <v>Addis Ababa-Lagos</v>
      </c>
      <c r="G3195" s="2">
        <v>44719</v>
      </c>
      <c r="H3195" s="2">
        <v>44756</v>
      </c>
      <c r="I3195" s="2" t="str">
        <f t="shared" si="49"/>
        <v>Delivered</v>
      </c>
      <c r="J3195" s="2" t="str">
        <f>TEXT(WORKSHEET[[#This Row],[Offloading Date]], "mmm")</f>
        <v>Jul</v>
      </c>
      <c r="K3195" s="2" t="str">
        <f>IF(OR(WORKSHEET[[#This Row],[Year]]="", ISBLANK(WORKSHEET[[#This Row],[Year]]), WORKSHEET[[#This Row],[Year]]="null"), "Exclude", "Include")</f>
        <v>Include</v>
      </c>
      <c r="L3195" t="s">
        <v>12</v>
      </c>
      <c r="M3195" t="s">
        <v>12</v>
      </c>
      <c r="N3195" t="s">
        <v>13</v>
      </c>
      <c r="O3195">
        <v>34.067999999999998</v>
      </c>
      <c r="P3195">
        <v>600</v>
      </c>
      <c r="Q3195" t="s">
        <v>14</v>
      </c>
      <c r="R3195">
        <f>P3195 * _xll.XLOOKUP(Q3195,CALCULATION!$A$15:$A$17, CALCULATION!$B$15:$B$17 )</f>
        <v>600</v>
      </c>
      <c r="S3195" s="5">
        <f>O3195*P3195*_xll.XLOOKUP(Q3195,CALCULATION!$A$15:$A$17, CALCULATION!$B$15:$B$17)</f>
        <v>20440.8</v>
      </c>
      <c r="T3195">
        <v>300</v>
      </c>
      <c r="U3195" t="s">
        <v>14</v>
      </c>
      <c r="V3195">
        <f>T3195 * _xll.XLOOKUP(U3195,CALCULATION!$A$15:$A$17, CALCULATION!$B$15:$B$17 )</f>
        <v>300</v>
      </c>
      <c r="W3195" s="5">
        <f>O3195*T3195*_xll.XLOOKUP(U3195,CALCULATION!$A$15:$A$17, CALCULATION!$B$15:$B$17)</f>
        <v>10220.4</v>
      </c>
      <c r="X3195" s="5">
        <f>WORKSHEET[[#This Row],[Clients Total Cost]] / WORKSHEET[[#This Row],[Clients Rate per T2 (USD)]]</f>
        <v>34.067999999999998</v>
      </c>
      <c r="Y3195" s="5">
        <f>WORKSHEET[[#This Row],[Clients Rate per T2 (USD)]] - WORKSHEET[[#This Row],[Supplier Rate Per t2 (USD)]]</f>
        <v>300</v>
      </c>
      <c r="Z3195" s="5">
        <f>WORKSHEET[[#This Row],[Profit Per T]] * WORKSHEET[[#This Row],[Weight]]</f>
        <v>10220.4</v>
      </c>
      <c r="AA3195">
        <v>1</v>
      </c>
      <c r="AB3195" s="1">
        <v>5.55</v>
      </c>
      <c r="AC3195" s="1">
        <v>3.7</v>
      </c>
      <c r="AD3195" s="1">
        <v>4.625</v>
      </c>
      <c r="AE3195" s="1">
        <f>WORKSHEET[[#This Row],[Delay at toll gate in days]] +WORKSHEET[[#This Row],[Delay at workshop in days]] +WORKSHEET[[#This Row],[Delay at border in days]]</f>
        <v>13.875</v>
      </c>
    </row>
    <row r="3196" spans="1:31" x14ac:dyDescent="0.35">
      <c r="A3196" t="s">
        <v>3217</v>
      </c>
      <c r="B3196" t="s">
        <v>10</v>
      </c>
      <c r="C3196" t="s">
        <v>68</v>
      </c>
      <c r="D3196" t="s">
        <v>3616</v>
      </c>
      <c r="E3196" t="s">
        <v>3617</v>
      </c>
      <c r="F3196" t="str">
        <f>WORKSHEET[[#This Row],[Depart From]]&amp;"-"&amp;WORKSHEET[[#This Row],[Arrive To]]</f>
        <v>Marrakech-Lagos</v>
      </c>
      <c r="G3196" s="2">
        <v>44720</v>
      </c>
      <c r="H3196" s="2">
        <v>44759</v>
      </c>
      <c r="I3196" s="2" t="str">
        <f t="shared" si="49"/>
        <v>Delivered</v>
      </c>
      <c r="J3196" s="2" t="str">
        <f>TEXT(WORKSHEET[[#This Row],[Offloading Date]], "mmm")</f>
        <v>Jul</v>
      </c>
      <c r="K3196" s="2" t="str">
        <f>IF(OR(WORKSHEET[[#This Row],[Year]]="", ISBLANK(WORKSHEET[[#This Row],[Year]]), WORKSHEET[[#This Row],[Year]]="null"), "Exclude", "Include")</f>
        <v>Include</v>
      </c>
      <c r="L3196" t="s">
        <v>12</v>
      </c>
      <c r="M3196" t="s">
        <v>12</v>
      </c>
      <c r="N3196" t="s">
        <v>13</v>
      </c>
      <c r="O3196">
        <v>34.067999999999998</v>
      </c>
      <c r="P3196">
        <v>600</v>
      </c>
      <c r="Q3196" t="s">
        <v>14</v>
      </c>
      <c r="R3196">
        <f>P3196 * _xll.XLOOKUP(Q3196,CALCULATION!$A$15:$A$17, CALCULATION!$B$15:$B$17 )</f>
        <v>600</v>
      </c>
      <c r="S3196" s="5">
        <f>O3196*P3196*_xll.XLOOKUP(Q3196,CALCULATION!$A$15:$A$17, CALCULATION!$B$15:$B$17)</f>
        <v>20440.8</v>
      </c>
      <c r="T3196">
        <v>300</v>
      </c>
      <c r="U3196" t="s">
        <v>14</v>
      </c>
      <c r="V3196">
        <f>T3196 * _xll.XLOOKUP(U3196,CALCULATION!$A$15:$A$17, CALCULATION!$B$15:$B$17 )</f>
        <v>300</v>
      </c>
      <c r="W3196" s="5">
        <f>O3196*T3196*_xll.XLOOKUP(U3196,CALCULATION!$A$15:$A$17, CALCULATION!$B$15:$B$17)</f>
        <v>10220.4</v>
      </c>
      <c r="X3196" s="5">
        <f>WORKSHEET[[#This Row],[Clients Total Cost]] / WORKSHEET[[#This Row],[Clients Rate per T2 (USD)]]</f>
        <v>34.067999999999998</v>
      </c>
      <c r="Y3196" s="5">
        <f>WORKSHEET[[#This Row],[Clients Rate per T2 (USD)]] - WORKSHEET[[#This Row],[Supplier Rate Per t2 (USD)]]</f>
        <v>300</v>
      </c>
      <c r="Z3196" s="5">
        <f>WORKSHEET[[#This Row],[Profit Per T]] * WORKSHEET[[#This Row],[Weight]]</f>
        <v>10220.4</v>
      </c>
      <c r="AA3196">
        <v>1</v>
      </c>
      <c r="AB3196" s="1">
        <v>5.85</v>
      </c>
      <c r="AC3196" s="1">
        <v>3.9000000000000004</v>
      </c>
      <c r="AD3196" s="1">
        <v>4.875</v>
      </c>
      <c r="AE3196" s="1">
        <f>WORKSHEET[[#This Row],[Delay at toll gate in days]] +WORKSHEET[[#This Row],[Delay at workshop in days]] +WORKSHEET[[#This Row],[Delay at border in days]]</f>
        <v>14.625</v>
      </c>
    </row>
    <row r="3197" spans="1:31" x14ac:dyDescent="0.35">
      <c r="A3197" t="s">
        <v>3218</v>
      </c>
      <c r="B3197" t="s">
        <v>10</v>
      </c>
      <c r="C3197" t="s">
        <v>68</v>
      </c>
      <c r="D3197" t="s">
        <v>3619</v>
      </c>
      <c r="E3197" t="s">
        <v>3613</v>
      </c>
      <c r="F3197" t="str">
        <f>WORKSHEET[[#This Row],[Depart From]]&amp;"-"&amp;WORKSHEET[[#This Row],[Arrive To]]</f>
        <v>Addis Ababa-Sanaa</v>
      </c>
      <c r="G3197" s="2">
        <v>44720</v>
      </c>
      <c r="H3197" s="2">
        <v>44759</v>
      </c>
      <c r="I3197" s="2" t="str">
        <f t="shared" si="49"/>
        <v>Delivered</v>
      </c>
      <c r="J3197" s="2" t="str">
        <f>TEXT(WORKSHEET[[#This Row],[Offloading Date]], "mmm")</f>
        <v>Jul</v>
      </c>
      <c r="K3197" s="2" t="str">
        <f>IF(OR(WORKSHEET[[#This Row],[Year]]="", ISBLANK(WORKSHEET[[#This Row],[Year]]), WORKSHEET[[#This Row],[Year]]="null"), "Exclude", "Include")</f>
        <v>Include</v>
      </c>
      <c r="L3197" t="s">
        <v>12</v>
      </c>
      <c r="M3197" t="s">
        <v>12</v>
      </c>
      <c r="N3197" t="s">
        <v>13</v>
      </c>
      <c r="O3197">
        <v>34.067999999999998</v>
      </c>
      <c r="P3197">
        <v>600</v>
      </c>
      <c r="Q3197" t="s">
        <v>14</v>
      </c>
      <c r="R3197">
        <f>P3197 * _xll.XLOOKUP(Q3197,CALCULATION!$A$15:$A$17, CALCULATION!$B$15:$B$17 )</f>
        <v>600</v>
      </c>
      <c r="S3197" s="5">
        <f>O3197*P3197*_xll.XLOOKUP(Q3197,CALCULATION!$A$15:$A$17, CALCULATION!$B$15:$B$17)</f>
        <v>20440.8</v>
      </c>
      <c r="T3197">
        <v>300</v>
      </c>
      <c r="U3197" t="s">
        <v>14</v>
      </c>
      <c r="V3197">
        <f>T3197 * _xll.XLOOKUP(U3197,CALCULATION!$A$15:$A$17, CALCULATION!$B$15:$B$17 )</f>
        <v>300</v>
      </c>
      <c r="W3197" s="5">
        <f>O3197*T3197*_xll.XLOOKUP(U3197,CALCULATION!$A$15:$A$17, CALCULATION!$B$15:$B$17)</f>
        <v>10220.4</v>
      </c>
      <c r="X3197" s="5">
        <f>WORKSHEET[[#This Row],[Clients Total Cost]] / WORKSHEET[[#This Row],[Clients Rate per T2 (USD)]]</f>
        <v>34.067999999999998</v>
      </c>
      <c r="Y3197" s="5">
        <f>WORKSHEET[[#This Row],[Clients Rate per T2 (USD)]] - WORKSHEET[[#This Row],[Supplier Rate Per t2 (USD)]]</f>
        <v>300</v>
      </c>
      <c r="Z3197" s="5">
        <f>WORKSHEET[[#This Row],[Profit Per T]] * WORKSHEET[[#This Row],[Weight]]</f>
        <v>10220.4</v>
      </c>
      <c r="AA3197">
        <v>1</v>
      </c>
      <c r="AB3197" s="1">
        <v>5.85</v>
      </c>
      <c r="AC3197" s="1">
        <v>3.9000000000000004</v>
      </c>
      <c r="AD3197" s="1">
        <v>4.875</v>
      </c>
      <c r="AE3197" s="1">
        <f>WORKSHEET[[#This Row],[Delay at toll gate in days]] +WORKSHEET[[#This Row],[Delay at workshop in days]] +WORKSHEET[[#This Row],[Delay at border in days]]</f>
        <v>14.625</v>
      </c>
    </row>
    <row r="3198" spans="1:31" x14ac:dyDescent="0.35">
      <c r="A3198" t="s">
        <v>3219</v>
      </c>
      <c r="B3198" t="s">
        <v>10</v>
      </c>
      <c r="C3198" t="s">
        <v>68</v>
      </c>
      <c r="D3198" t="s">
        <v>3611</v>
      </c>
      <c r="E3198" t="s">
        <v>3618</v>
      </c>
      <c r="F3198" t="str">
        <f>WORKSHEET[[#This Row],[Depart From]]&amp;"-"&amp;WORKSHEET[[#This Row],[Arrive To]]</f>
        <v>Mogadishu-Tripoli</v>
      </c>
      <c r="G3198" s="2">
        <v>44719</v>
      </c>
      <c r="H3198" s="2">
        <v>44757</v>
      </c>
      <c r="I3198" s="2" t="str">
        <f t="shared" si="49"/>
        <v>Delivered</v>
      </c>
      <c r="J3198" s="2" t="str">
        <f>TEXT(WORKSHEET[[#This Row],[Offloading Date]], "mmm")</f>
        <v>Jul</v>
      </c>
      <c r="K3198" s="2" t="str">
        <f>IF(OR(WORKSHEET[[#This Row],[Year]]="", ISBLANK(WORKSHEET[[#This Row],[Year]]), WORKSHEET[[#This Row],[Year]]="null"), "Exclude", "Include")</f>
        <v>Include</v>
      </c>
      <c r="L3198" t="s">
        <v>12</v>
      </c>
      <c r="M3198" t="s">
        <v>12</v>
      </c>
      <c r="N3198" t="s">
        <v>13</v>
      </c>
      <c r="O3198">
        <v>34.067999999999998</v>
      </c>
      <c r="P3198">
        <v>600</v>
      </c>
      <c r="Q3198" t="s">
        <v>14</v>
      </c>
      <c r="R3198">
        <f>P3198 * _xll.XLOOKUP(Q3198,CALCULATION!$A$15:$A$17, CALCULATION!$B$15:$B$17 )</f>
        <v>600</v>
      </c>
      <c r="S3198" s="5">
        <f>O3198*P3198*_xll.XLOOKUP(Q3198,CALCULATION!$A$15:$A$17, CALCULATION!$B$15:$B$17)</f>
        <v>20440.8</v>
      </c>
      <c r="T3198">
        <v>300</v>
      </c>
      <c r="U3198" t="s">
        <v>14</v>
      </c>
      <c r="V3198">
        <f>T3198 * _xll.XLOOKUP(U3198,CALCULATION!$A$15:$A$17, CALCULATION!$B$15:$B$17 )</f>
        <v>300</v>
      </c>
      <c r="W3198" s="5">
        <f>O3198*T3198*_xll.XLOOKUP(U3198,CALCULATION!$A$15:$A$17, CALCULATION!$B$15:$B$17)</f>
        <v>10220.4</v>
      </c>
      <c r="X3198" s="5">
        <f>WORKSHEET[[#This Row],[Clients Total Cost]] / WORKSHEET[[#This Row],[Clients Rate per T2 (USD)]]</f>
        <v>34.067999999999998</v>
      </c>
      <c r="Y3198" s="5">
        <f>WORKSHEET[[#This Row],[Clients Rate per T2 (USD)]] - WORKSHEET[[#This Row],[Supplier Rate Per t2 (USD)]]</f>
        <v>300</v>
      </c>
      <c r="Z3198" s="5">
        <f>WORKSHEET[[#This Row],[Profit Per T]] * WORKSHEET[[#This Row],[Weight]]</f>
        <v>10220.4</v>
      </c>
      <c r="AA3198">
        <v>1</v>
      </c>
      <c r="AB3198" s="1">
        <v>5.7</v>
      </c>
      <c r="AC3198" s="1">
        <v>3.8000000000000003</v>
      </c>
      <c r="AD3198" s="1">
        <v>4.75</v>
      </c>
      <c r="AE3198" s="1">
        <f>WORKSHEET[[#This Row],[Delay at toll gate in days]] +WORKSHEET[[#This Row],[Delay at workshop in days]] +WORKSHEET[[#This Row],[Delay at border in days]]</f>
        <v>14.25</v>
      </c>
    </row>
    <row r="3199" spans="1:31" x14ac:dyDescent="0.35">
      <c r="A3199" t="s">
        <v>3220</v>
      </c>
      <c r="B3199" t="s">
        <v>10</v>
      </c>
      <c r="C3199" t="s">
        <v>68</v>
      </c>
      <c r="D3199" t="s">
        <v>3611</v>
      </c>
      <c r="E3199" t="s">
        <v>3614</v>
      </c>
      <c r="F3199" t="str">
        <f>WORKSHEET[[#This Row],[Depart From]]&amp;"-"&amp;WORKSHEET[[#This Row],[Arrive To]]</f>
        <v>Mogadishu-Alger</v>
      </c>
      <c r="G3199" s="2">
        <v>44734</v>
      </c>
      <c r="H3199" s="2">
        <v>44770</v>
      </c>
      <c r="I3199" s="2" t="str">
        <f t="shared" si="49"/>
        <v>Delivered</v>
      </c>
      <c r="J3199" s="2" t="str">
        <f>TEXT(WORKSHEET[[#This Row],[Offloading Date]], "mmm")</f>
        <v>Jul</v>
      </c>
      <c r="K3199" s="2" t="str">
        <f>IF(OR(WORKSHEET[[#This Row],[Year]]="", ISBLANK(WORKSHEET[[#This Row],[Year]]), WORKSHEET[[#This Row],[Year]]="null"), "Exclude", "Include")</f>
        <v>Include</v>
      </c>
      <c r="L3199" t="s">
        <v>12</v>
      </c>
      <c r="M3199" t="s">
        <v>12</v>
      </c>
      <c r="N3199" t="s">
        <v>13</v>
      </c>
      <c r="O3199">
        <v>34.067999999999998</v>
      </c>
      <c r="P3199">
        <v>600</v>
      </c>
      <c r="Q3199" t="s">
        <v>14</v>
      </c>
      <c r="R3199">
        <f>P3199 * _xll.XLOOKUP(Q3199,CALCULATION!$A$15:$A$17, CALCULATION!$B$15:$B$17 )</f>
        <v>600</v>
      </c>
      <c r="S3199" s="5">
        <f>O3199*P3199*_xll.XLOOKUP(Q3199,CALCULATION!$A$15:$A$17, CALCULATION!$B$15:$B$17)</f>
        <v>20440.8</v>
      </c>
      <c r="T3199">
        <v>300</v>
      </c>
      <c r="U3199" t="s">
        <v>14</v>
      </c>
      <c r="V3199">
        <f>T3199 * _xll.XLOOKUP(U3199,CALCULATION!$A$15:$A$17, CALCULATION!$B$15:$B$17 )</f>
        <v>300</v>
      </c>
      <c r="W3199" s="5">
        <f>O3199*T3199*_xll.XLOOKUP(U3199,CALCULATION!$A$15:$A$17, CALCULATION!$B$15:$B$17)</f>
        <v>10220.4</v>
      </c>
      <c r="X3199" s="5">
        <f>WORKSHEET[[#This Row],[Clients Total Cost]] / WORKSHEET[[#This Row],[Clients Rate per T2 (USD)]]</f>
        <v>34.067999999999998</v>
      </c>
      <c r="Y3199" s="5">
        <f>WORKSHEET[[#This Row],[Clients Rate per T2 (USD)]] - WORKSHEET[[#This Row],[Supplier Rate Per t2 (USD)]]</f>
        <v>300</v>
      </c>
      <c r="Z3199" s="5">
        <f>WORKSHEET[[#This Row],[Profit Per T]] * WORKSHEET[[#This Row],[Weight]]</f>
        <v>10220.4</v>
      </c>
      <c r="AA3199">
        <v>1</v>
      </c>
      <c r="AB3199" s="1">
        <v>5.3999999999999995</v>
      </c>
      <c r="AC3199" s="1">
        <v>3.6</v>
      </c>
      <c r="AD3199" s="1">
        <v>4.5</v>
      </c>
      <c r="AE3199" s="1">
        <f>WORKSHEET[[#This Row],[Delay at toll gate in days]] +WORKSHEET[[#This Row],[Delay at workshop in days]] +WORKSHEET[[#This Row],[Delay at border in days]]</f>
        <v>13.5</v>
      </c>
    </row>
    <row r="3200" spans="1:31" x14ac:dyDescent="0.35">
      <c r="A3200" t="s">
        <v>3221</v>
      </c>
      <c r="B3200" t="s">
        <v>10</v>
      </c>
      <c r="C3200" t="s">
        <v>68</v>
      </c>
      <c r="D3200" t="s">
        <v>3615</v>
      </c>
      <c r="E3200" t="s">
        <v>3617</v>
      </c>
      <c r="F3200" t="str">
        <f>WORKSHEET[[#This Row],[Depart From]]&amp;"-"&amp;WORKSHEET[[#This Row],[Arrive To]]</f>
        <v>Mombasa-Lagos</v>
      </c>
      <c r="G3200" s="2">
        <v>44720</v>
      </c>
      <c r="H3200" s="2">
        <v>44761</v>
      </c>
      <c r="I3200" s="2" t="str">
        <f t="shared" si="49"/>
        <v>Delivered</v>
      </c>
      <c r="J3200" s="2" t="str">
        <f>TEXT(WORKSHEET[[#This Row],[Offloading Date]], "mmm")</f>
        <v>Jul</v>
      </c>
      <c r="K3200" s="2" t="str">
        <f>IF(OR(WORKSHEET[[#This Row],[Year]]="", ISBLANK(WORKSHEET[[#This Row],[Year]]), WORKSHEET[[#This Row],[Year]]="null"), "Exclude", "Include")</f>
        <v>Include</v>
      </c>
      <c r="L3200" t="s">
        <v>12</v>
      </c>
      <c r="M3200" t="s">
        <v>12</v>
      </c>
      <c r="N3200" t="s">
        <v>13</v>
      </c>
      <c r="O3200">
        <v>34.067999999999998</v>
      </c>
      <c r="P3200">
        <v>600</v>
      </c>
      <c r="Q3200" t="s">
        <v>14</v>
      </c>
      <c r="R3200">
        <f>P3200 * _xll.XLOOKUP(Q3200,CALCULATION!$A$15:$A$17, CALCULATION!$B$15:$B$17 )</f>
        <v>600</v>
      </c>
      <c r="S3200" s="5">
        <f>O3200*P3200*_xll.XLOOKUP(Q3200,CALCULATION!$A$15:$A$17, CALCULATION!$B$15:$B$17)</f>
        <v>20440.8</v>
      </c>
      <c r="T3200">
        <v>300</v>
      </c>
      <c r="U3200" t="s">
        <v>14</v>
      </c>
      <c r="V3200">
        <f>T3200 * _xll.XLOOKUP(U3200,CALCULATION!$A$15:$A$17, CALCULATION!$B$15:$B$17 )</f>
        <v>300</v>
      </c>
      <c r="W3200" s="5">
        <f>O3200*T3200*_xll.XLOOKUP(U3200,CALCULATION!$A$15:$A$17, CALCULATION!$B$15:$B$17)</f>
        <v>10220.4</v>
      </c>
      <c r="X3200" s="5">
        <f>WORKSHEET[[#This Row],[Clients Total Cost]] / WORKSHEET[[#This Row],[Clients Rate per T2 (USD)]]</f>
        <v>34.067999999999998</v>
      </c>
      <c r="Y3200" s="5">
        <f>WORKSHEET[[#This Row],[Clients Rate per T2 (USD)]] - WORKSHEET[[#This Row],[Supplier Rate Per t2 (USD)]]</f>
        <v>300</v>
      </c>
      <c r="Z3200" s="5">
        <f>WORKSHEET[[#This Row],[Profit Per T]] * WORKSHEET[[#This Row],[Weight]]</f>
        <v>10220.4</v>
      </c>
      <c r="AA3200">
        <v>1</v>
      </c>
      <c r="AB3200" s="1">
        <v>6.1499999999999995</v>
      </c>
      <c r="AC3200" s="1">
        <v>4.1000000000000005</v>
      </c>
      <c r="AD3200" s="1">
        <v>5.125</v>
      </c>
      <c r="AE3200" s="1">
        <f>WORKSHEET[[#This Row],[Delay at toll gate in days]] +WORKSHEET[[#This Row],[Delay at workshop in days]] +WORKSHEET[[#This Row],[Delay at border in days]]</f>
        <v>15.375</v>
      </c>
    </row>
    <row r="3201" spans="1:31" x14ac:dyDescent="0.35">
      <c r="A3201" t="s">
        <v>3222</v>
      </c>
      <c r="B3201" t="s">
        <v>10</v>
      </c>
      <c r="C3201" t="s">
        <v>68</v>
      </c>
      <c r="D3201" t="s">
        <v>3616</v>
      </c>
      <c r="E3201" t="s">
        <v>3617</v>
      </c>
      <c r="F3201" t="str">
        <f>WORKSHEET[[#This Row],[Depart From]]&amp;"-"&amp;WORKSHEET[[#This Row],[Arrive To]]</f>
        <v>Marrakech-Lagos</v>
      </c>
      <c r="G3201" s="2">
        <v>44719</v>
      </c>
      <c r="H3201" s="2">
        <v>44761</v>
      </c>
      <c r="I3201" s="2" t="str">
        <f t="shared" si="49"/>
        <v>Delivered</v>
      </c>
      <c r="J3201" s="2" t="str">
        <f>TEXT(WORKSHEET[[#This Row],[Offloading Date]], "mmm")</f>
        <v>Jul</v>
      </c>
      <c r="K3201" s="2" t="str">
        <f>IF(OR(WORKSHEET[[#This Row],[Year]]="", ISBLANK(WORKSHEET[[#This Row],[Year]]), WORKSHEET[[#This Row],[Year]]="null"), "Exclude", "Include")</f>
        <v>Include</v>
      </c>
      <c r="L3201" t="s">
        <v>12</v>
      </c>
      <c r="M3201" t="s">
        <v>12</v>
      </c>
      <c r="N3201" t="s">
        <v>13</v>
      </c>
      <c r="O3201">
        <v>34.067999999999998</v>
      </c>
      <c r="P3201">
        <v>600</v>
      </c>
      <c r="Q3201" t="s">
        <v>14</v>
      </c>
      <c r="R3201">
        <f>P3201 * _xll.XLOOKUP(Q3201,CALCULATION!$A$15:$A$17, CALCULATION!$B$15:$B$17 )</f>
        <v>600</v>
      </c>
      <c r="S3201" s="5">
        <f>O3201*P3201*_xll.XLOOKUP(Q3201,CALCULATION!$A$15:$A$17, CALCULATION!$B$15:$B$17)</f>
        <v>20440.8</v>
      </c>
      <c r="T3201">
        <v>300</v>
      </c>
      <c r="U3201" t="s">
        <v>14</v>
      </c>
      <c r="V3201">
        <f>T3201 * _xll.XLOOKUP(U3201,CALCULATION!$A$15:$A$17, CALCULATION!$B$15:$B$17 )</f>
        <v>300</v>
      </c>
      <c r="W3201" s="5">
        <f>O3201*T3201*_xll.XLOOKUP(U3201,CALCULATION!$A$15:$A$17, CALCULATION!$B$15:$B$17)</f>
        <v>10220.4</v>
      </c>
      <c r="X3201" s="5">
        <f>WORKSHEET[[#This Row],[Clients Total Cost]] / WORKSHEET[[#This Row],[Clients Rate per T2 (USD)]]</f>
        <v>34.067999999999998</v>
      </c>
      <c r="Y3201" s="5">
        <f>WORKSHEET[[#This Row],[Clients Rate per T2 (USD)]] - WORKSHEET[[#This Row],[Supplier Rate Per t2 (USD)]]</f>
        <v>300</v>
      </c>
      <c r="Z3201" s="5">
        <f>WORKSHEET[[#This Row],[Profit Per T]] * WORKSHEET[[#This Row],[Weight]]</f>
        <v>10220.4</v>
      </c>
      <c r="AA3201">
        <v>1</v>
      </c>
      <c r="AB3201" s="1">
        <v>6.3</v>
      </c>
      <c r="AC3201" s="1">
        <v>4.2</v>
      </c>
      <c r="AD3201" s="1">
        <v>5.25</v>
      </c>
      <c r="AE3201" s="1">
        <f>WORKSHEET[[#This Row],[Delay at toll gate in days]] +WORKSHEET[[#This Row],[Delay at workshop in days]] +WORKSHEET[[#This Row],[Delay at border in days]]</f>
        <v>15.75</v>
      </c>
    </row>
    <row r="3202" spans="1:31" x14ac:dyDescent="0.35">
      <c r="A3202" t="s">
        <v>3223</v>
      </c>
      <c r="B3202" t="s">
        <v>10</v>
      </c>
      <c r="C3202" t="s">
        <v>68</v>
      </c>
      <c r="D3202" t="s">
        <v>3620</v>
      </c>
      <c r="E3202" t="s">
        <v>3613</v>
      </c>
      <c r="F3202" t="str">
        <f>WORKSHEET[[#This Row],[Depart From]]&amp;"-"&amp;WORKSHEET[[#This Row],[Arrive To]]</f>
        <v>Zanzibar-Sanaa</v>
      </c>
      <c r="G3202" s="2">
        <v>44720</v>
      </c>
      <c r="H3202" s="2">
        <v>44756</v>
      </c>
      <c r="I3202" s="2" t="str">
        <f t="shared" ref="I3202:I3265" si="50">IF(OR(H3202="", H3202="NULL"), "Failed","Delivered")</f>
        <v>Delivered</v>
      </c>
      <c r="J3202" s="2" t="str">
        <f>TEXT(WORKSHEET[[#This Row],[Offloading Date]], "mmm")</f>
        <v>Jul</v>
      </c>
      <c r="K3202" s="2" t="str">
        <f>IF(OR(WORKSHEET[[#This Row],[Year]]="", ISBLANK(WORKSHEET[[#This Row],[Year]]), WORKSHEET[[#This Row],[Year]]="null"), "Exclude", "Include")</f>
        <v>Include</v>
      </c>
      <c r="L3202" t="s">
        <v>12</v>
      </c>
      <c r="M3202" t="s">
        <v>12</v>
      </c>
      <c r="N3202" t="s">
        <v>13</v>
      </c>
      <c r="O3202">
        <v>34.067999999999998</v>
      </c>
      <c r="P3202">
        <v>600</v>
      </c>
      <c r="Q3202" t="s">
        <v>14</v>
      </c>
      <c r="R3202">
        <f>P3202 * _xll.XLOOKUP(Q3202,CALCULATION!$A$15:$A$17, CALCULATION!$B$15:$B$17 )</f>
        <v>600</v>
      </c>
      <c r="S3202" s="5">
        <f>O3202*P3202*_xll.XLOOKUP(Q3202,CALCULATION!$A$15:$A$17, CALCULATION!$B$15:$B$17)</f>
        <v>20440.8</v>
      </c>
      <c r="T3202">
        <v>300</v>
      </c>
      <c r="U3202" t="s">
        <v>14</v>
      </c>
      <c r="V3202">
        <f>T3202 * _xll.XLOOKUP(U3202,CALCULATION!$A$15:$A$17, CALCULATION!$B$15:$B$17 )</f>
        <v>300</v>
      </c>
      <c r="W3202" s="5">
        <f>O3202*T3202*_xll.XLOOKUP(U3202,CALCULATION!$A$15:$A$17, CALCULATION!$B$15:$B$17)</f>
        <v>10220.4</v>
      </c>
      <c r="X3202" s="5">
        <f>WORKSHEET[[#This Row],[Clients Total Cost]] / WORKSHEET[[#This Row],[Clients Rate per T2 (USD)]]</f>
        <v>34.067999999999998</v>
      </c>
      <c r="Y3202" s="5">
        <f>WORKSHEET[[#This Row],[Clients Rate per T2 (USD)]] - WORKSHEET[[#This Row],[Supplier Rate Per t2 (USD)]]</f>
        <v>300</v>
      </c>
      <c r="Z3202" s="5">
        <f>WORKSHEET[[#This Row],[Profit Per T]] * WORKSHEET[[#This Row],[Weight]]</f>
        <v>10220.4</v>
      </c>
      <c r="AA3202">
        <v>1</v>
      </c>
      <c r="AB3202" s="1">
        <v>5.3999999999999995</v>
      </c>
      <c r="AC3202" s="1">
        <v>3.6</v>
      </c>
      <c r="AD3202" s="1">
        <v>4.5</v>
      </c>
      <c r="AE3202" s="1">
        <f>WORKSHEET[[#This Row],[Delay at toll gate in days]] +WORKSHEET[[#This Row],[Delay at workshop in days]] +WORKSHEET[[#This Row],[Delay at border in days]]</f>
        <v>13.5</v>
      </c>
    </row>
    <row r="3203" spans="1:31" x14ac:dyDescent="0.35">
      <c r="A3203" t="s">
        <v>3224</v>
      </c>
      <c r="B3203" t="s">
        <v>10</v>
      </c>
      <c r="C3203" t="s">
        <v>68</v>
      </c>
      <c r="D3203" t="s">
        <v>3616</v>
      </c>
      <c r="E3203" t="s">
        <v>3618</v>
      </c>
      <c r="F3203" t="str">
        <f>WORKSHEET[[#This Row],[Depart From]]&amp;"-"&amp;WORKSHEET[[#This Row],[Arrive To]]</f>
        <v>Marrakech-Tripoli</v>
      </c>
      <c r="G3203" s="2">
        <v>44723</v>
      </c>
      <c r="H3203" s="2">
        <v>44750</v>
      </c>
      <c r="I3203" s="2" t="str">
        <f t="shared" si="50"/>
        <v>Delivered</v>
      </c>
      <c r="J3203" s="2" t="str">
        <f>TEXT(WORKSHEET[[#This Row],[Offloading Date]], "mmm")</f>
        <v>Jul</v>
      </c>
      <c r="K3203" s="2" t="str">
        <f>IF(OR(WORKSHEET[[#This Row],[Year]]="", ISBLANK(WORKSHEET[[#This Row],[Year]]), WORKSHEET[[#This Row],[Year]]="null"), "Exclude", "Include")</f>
        <v>Include</v>
      </c>
      <c r="L3203" t="s">
        <v>12</v>
      </c>
      <c r="M3203" t="s">
        <v>12</v>
      </c>
      <c r="N3203" t="s">
        <v>13</v>
      </c>
      <c r="O3203">
        <v>33.066000000000003</v>
      </c>
      <c r="P3203">
        <v>600</v>
      </c>
      <c r="Q3203" t="s">
        <v>14</v>
      </c>
      <c r="R3203">
        <f>P3203 * _xll.XLOOKUP(Q3203,CALCULATION!$A$15:$A$17, CALCULATION!$B$15:$B$17 )</f>
        <v>600</v>
      </c>
      <c r="S3203" s="5">
        <f>O3203*P3203*_xll.XLOOKUP(Q3203,CALCULATION!$A$15:$A$17, CALCULATION!$B$15:$B$17)</f>
        <v>19839.600000000002</v>
      </c>
      <c r="T3203">
        <v>300</v>
      </c>
      <c r="U3203" t="s">
        <v>14</v>
      </c>
      <c r="V3203">
        <f>T3203 * _xll.XLOOKUP(U3203,CALCULATION!$A$15:$A$17, CALCULATION!$B$15:$B$17 )</f>
        <v>300</v>
      </c>
      <c r="W3203" s="5">
        <f>O3203*T3203*_xll.XLOOKUP(U3203,CALCULATION!$A$15:$A$17, CALCULATION!$B$15:$B$17)</f>
        <v>9919.8000000000011</v>
      </c>
      <c r="X3203" s="5">
        <f>WORKSHEET[[#This Row],[Clients Total Cost]] / WORKSHEET[[#This Row],[Clients Rate per T2 (USD)]]</f>
        <v>33.066000000000003</v>
      </c>
      <c r="Y3203" s="5">
        <f>WORKSHEET[[#This Row],[Clients Rate per T2 (USD)]] - WORKSHEET[[#This Row],[Supplier Rate Per t2 (USD)]]</f>
        <v>300</v>
      </c>
      <c r="Z3203" s="5">
        <f>WORKSHEET[[#This Row],[Profit Per T]] * WORKSHEET[[#This Row],[Weight]]</f>
        <v>9919.8000000000011</v>
      </c>
      <c r="AA3203">
        <v>1</v>
      </c>
      <c r="AB3203" s="1">
        <v>4.05</v>
      </c>
      <c r="AC3203" s="1">
        <v>2.7</v>
      </c>
      <c r="AD3203" s="1">
        <v>3.375</v>
      </c>
      <c r="AE3203" s="1">
        <f>WORKSHEET[[#This Row],[Delay at toll gate in days]] +WORKSHEET[[#This Row],[Delay at workshop in days]] +WORKSHEET[[#This Row],[Delay at border in days]]</f>
        <v>10.125</v>
      </c>
    </row>
    <row r="3204" spans="1:31" x14ac:dyDescent="0.35">
      <c r="A3204" t="s">
        <v>3225</v>
      </c>
      <c r="B3204" t="s">
        <v>10</v>
      </c>
      <c r="C3204" t="s">
        <v>68</v>
      </c>
      <c r="D3204" t="s">
        <v>3620</v>
      </c>
      <c r="E3204" t="s">
        <v>3613</v>
      </c>
      <c r="F3204" t="str">
        <f>WORKSHEET[[#This Row],[Depart From]]&amp;"-"&amp;WORKSHEET[[#This Row],[Arrive To]]</f>
        <v>Zanzibar-Sanaa</v>
      </c>
      <c r="G3204" s="2">
        <v>44720</v>
      </c>
      <c r="H3204" s="2">
        <v>44757</v>
      </c>
      <c r="I3204" s="2" t="str">
        <f t="shared" si="50"/>
        <v>Delivered</v>
      </c>
      <c r="J3204" s="2" t="str">
        <f>TEXT(WORKSHEET[[#This Row],[Offloading Date]], "mmm")</f>
        <v>Jul</v>
      </c>
      <c r="K3204" s="2" t="str">
        <f>IF(OR(WORKSHEET[[#This Row],[Year]]="", ISBLANK(WORKSHEET[[#This Row],[Year]]), WORKSHEET[[#This Row],[Year]]="null"), "Exclude", "Include")</f>
        <v>Include</v>
      </c>
      <c r="L3204" t="s">
        <v>12</v>
      </c>
      <c r="M3204" t="s">
        <v>12</v>
      </c>
      <c r="N3204" t="s">
        <v>13</v>
      </c>
      <c r="O3204">
        <v>33.066000000000003</v>
      </c>
      <c r="P3204">
        <v>600</v>
      </c>
      <c r="Q3204" t="s">
        <v>14</v>
      </c>
      <c r="R3204">
        <f>P3204 * _xll.XLOOKUP(Q3204,CALCULATION!$A$15:$A$17, CALCULATION!$B$15:$B$17 )</f>
        <v>600</v>
      </c>
      <c r="S3204" s="5">
        <f>O3204*P3204*_xll.XLOOKUP(Q3204,CALCULATION!$A$15:$A$17, CALCULATION!$B$15:$B$17)</f>
        <v>19839.600000000002</v>
      </c>
      <c r="T3204">
        <v>300</v>
      </c>
      <c r="U3204" t="s">
        <v>14</v>
      </c>
      <c r="V3204">
        <f>T3204 * _xll.XLOOKUP(U3204,CALCULATION!$A$15:$A$17, CALCULATION!$B$15:$B$17 )</f>
        <v>300</v>
      </c>
      <c r="W3204" s="5">
        <f>O3204*T3204*_xll.XLOOKUP(U3204,CALCULATION!$A$15:$A$17, CALCULATION!$B$15:$B$17)</f>
        <v>9919.8000000000011</v>
      </c>
      <c r="X3204" s="5">
        <f>WORKSHEET[[#This Row],[Clients Total Cost]] / WORKSHEET[[#This Row],[Clients Rate per T2 (USD)]]</f>
        <v>33.066000000000003</v>
      </c>
      <c r="Y3204" s="5">
        <f>WORKSHEET[[#This Row],[Clients Rate per T2 (USD)]] - WORKSHEET[[#This Row],[Supplier Rate Per t2 (USD)]]</f>
        <v>300</v>
      </c>
      <c r="Z3204" s="5">
        <f>WORKSHEET[[#This Row],[Profit Per T]] * WORKSHEET[[#This Row],[Weight]]</f>
        <v>9919.8000000000011</v>
      </c>
      <c r="AA3204">
        <v>1</v>
      </c>
      <c r="AB3204" s="1">
        <v>5.55</v>
      </c>
      <c r="AC3204" s="1">
        <v>3.7</v>
      </c>
      <c r="AD3204" s="1">
        <v>4.625</v>
      </c>
      <c r="AE3204" s="1">
        <f>WORKSHEET[[#This Row],[Delay at toll gate in days]] +WORKSHEET[[#This Row],[Delay at workshop in days]] +WORKSHEET[[#This Row],[Delay at border in days]]</f>
        <v>13.875</v>
      </c>
    </row>
    <row r="3205" spans="1:31" x14ac:dyDescent="0.35">
      <c r="A3205" t="s">
        <v>3226</v>
      </c>
      <c r="B3205" t="s">
        <v>10</v>
      </c>
      <c r="C3205" t="s">
        <v>68</v>
      </c>
      <c r="D3205" t="s">
        <v>3615</v>
      </c>
      <c r="E3205" t="s">
        <v>3618</v>
      </c>
      <c r="F3205" t="str">
        <f>WORKSHEET[[#This Row],[Depart From]]&amp;"-"&amp;WORKSHEET[[#This Row],[Arrive To]]</f>
        <v>Mombasa-Tripoli</v>
      </c>
      <c r="G3205" s="2">
        <v>44720</v>
      </c>
      <c r="H3205" s="2">
        <v>44763</v>
      </c>
      <c r="I3205" s="2" t="str">
        <f t="shared" si="50"/>
        <v>Delivered</v>
      </c>
      <c r="J3205" s="2" t="str">
        <f>TEXT(WORKSHEET[[#This Row],[Offloading Date]], "mmm")</f>
        <v>Jul</v>
      </c>
      <c r="K3205" s="2" t="str">
        <f>IF(OR(WORKSHEET[[#This Row],[Year]]="", ISBLANK(WORKSHEET[[#This Row],[Year]]), WORKSHEET[[#This Row],[Year]]="null"), "Exclude", "Include")</f>
        <v>Include</v>
      </c>
      <c r="L3205" t="s">
        <v>12</v>
      </c>
      <c r="M3205" t="s">
        <v>12</v>
      </c>
      <c r="N3205" t="s">
        <v>13</v>
      </c>
      <c r="O3205">
        <v>33.066000000000003</v>
      </c>
      <c r="P3205">
        <v>600</v>
      </c>
      <c r="Q3205" t="s">
        <v>14</v>
      </c>
      <c r="R3205">
        <f>P3205 * _xll.XLOOKUP(Q3205,CALCULATION!$A$15:$A$17, CALCULATION!$B$15:$B$17 )</f>
        <v>600</v>
      </c>
      <c r="S3205" s="5">
        <f>O3205*P3205*_xll.XLOOKUP(Q3205,CALCULATION!$A$15:$A$17, CALCULATION!$B$15:$B$17)</f>
        <v>19839.600000000002</v>
      </c>
      <c r="T3205">
        <v>300</v>
      </c>
      <c r="U3205" t="s">
        <v>14</v>
      </c>
      <c r="V3205">
        <f>T3205 * _xll.XLOOKUP(U3205,CALCULATION!$A$15:$A$17, CALCULATION!$B$15:$B$17 )</f>
        <v>300</v>
      </c>
      <c r="W3205" s="5">
        <f>O3205*T3205*_xll.XLOOKUP(U3205,CALCULATION!$A$15:$A$17, CALCULATION!$B$15:$B$17)</f>
        <v>9919.8000000000011</v>
      </c>
      <c r="X3205" s="5">
        <f>WORKSHEET[[#This Row],[Clients Total Cost]] / WORKSHEET[[#This Row],[Clients Rate per T2 (USD)]]</f>
        <v>33.066000000000003</v>
      </c>
      <c r="Y3205" s="5">
        <f>WORKSHEET[[#This Row],[Clients Rate per T2 (USD)]] - WORKSHEET[[#This Row],[Supplier Rate Per t2 (USD)]]</f>
        <v>300</v>
      </c>
      <c r="Z3205" s="5">
        <f>WORKSHEET[[#This Row],[Profit Per T]] * WORKSHEET[[#This Row],[Weight]]</f>
        <v>9919.8000000000011</v>
      </c>
      <c r="AA3205">
        <v>1</v>
      </c>
      <c r="AB3205" s="1">
        <v>6.45</v>
      </c>
      <c r="AC3205" s="1">
        <v>4.3</v>
      </c>
      <c r="AD3205" s="1">
        <v>5.375</v>
      </c>
      <c r="AE3205" s="1">
        <f>WORKSHEET[[#This Row],[Delay at toll gate in days]] +WORKSHEET[[#This Row],[Delay at workshop in days]] +WORKSHEET[[#This Row],[Delay at border in days]]</f>
        <v>16.125</v>
      </c>
    </row>
    <row r="3206" spans="1:31" x14ac:dyDescent="0.35">
      <c r="A3206" t="s">
        <v>3227</v>
      </c>
      <c r="B3206" t="s">
        <v>10</v>
      </c>
      <c r="C3206" t="s">
        <v>68</v>
      </c>
      <c r="D3206" t="s">
        <v>3615</v>
      </c>
      <c r="E3206" t="s">
        <v>3613</v>
      </c>
      <c r="F3206" t="str">
        <f>WORKSHEET[[#This Row],[Depart From]]&amp;"-"&amp;WORKSHEET[[#This Row],[Arrive To]]</f>
        <v>Mombasa-Sanaa</v>
      </c>
      <c r="G3206" s="2">
        <v>44720</v>
      </c>
      <c r="H3206" s="2">
        <v>44757</v>
      </c>
      <c r="I3206" s="2" t="str">
        <f t="shared" si="50"/>
        <v>Delivered</v>
      </c>
      <c r="J3206" s="2" t="str">
        <f>TEXT(WORKSHEET[[#This Row],[Offloading Date]], "mmm")</f>
        <v>Jul</v>
      </c>
      <c r="K3206" s="2" t="str">
        <f>IF(OR(WORKSHEET[[#This Row],[Year]]="", ISBLANK(WORKSHEET[[#This Row],[Year]]), WORKSHEET[[#This Row],[Year]]="null"), "Exclude", "Include")</f>
        <v>Include</v>
      </c>
      <c r="L3206" t="s">
        <v>12</v>
      </c>
      <c r="M3206" t="s">
        <v>12</v>
      </c>
      <c r="N3206" t="s">
        <v>13</v>
      </c>
      <c r="O3206">
        <v>33.066000000000003</v>
      </c>
      <c r="P3206">
        <v>600</v>
      </c>
      <c r="Q3206" t="s">
        <v>14</v>
      </c>
      <c r="R3206">
        <f>P3206 * _xll.XLOOKUP(Q3206,CALCULATION!$A$15:$A$17, CALCULATION!$B$15:$B$17 )</f>
        <v>600</v>
      </c>
      <c r="S3206" s="5">
        <f>O3206*P3206*_xll.XLOOKUP(Q3206,CALCULATION!$A$15:$A$17, CALCULATION!$B$15:$B$17)</f>
        <v>19839.600000000002</v>
      </c>
      <c r="T3206">
        <v>300</v>
      </c>
      <c r="U3206" t="s">
        <v>14</v>
      </c>
      <c r="V3206">
        <f>T3206 * _xll.XLOOKUP(U3206,CALCULATION!$A$15:$A$17, CALCULATION!$B$15:$B$17 )</f>
        <v>300</v>
      </c>
      <c r="W3206" s="5">
        <f>O3206*T3206*_xll.XLOOKUP(U3206,CALCULATION!$A$15:$A$17, CALCULATION!$B$15:$B$17)</f>
        <v>9919.8000000000011</v>
      </c>
      <c r="X3206" s="5">
        <f>WORKSHEET[[#This Row],[Clients Total Cost]] / WORKSHEET[[#This Row],[Clients Rate per T2 (USD)]]</f>
        <v>33.066000000000003</v>
      </c>
      <c r="Y3206" s="5">
        <f>WORKSHEET[[#This Row],[Clients Rate per T2 (USD)]] - WORKSHEET[[#This Row],[Supplier Rate Per t2 (USD)]]</f>
        <v>300</v>
      </c>
      <c r="Z3206" s="5">
        <f>WORKSHEET[[#This Row],[Profit Per T]] * WORKSHEET[[#This Row],[Weight]]</f>
        <v>9919.8000000000011</v>
      </c>
      <c r="AA3206">
        <v>1</v>
      </c>
      <c r="AB3206" s="1">
        <v>5.55</v>
      </c>
      <c r="AC3206" s="1">
        <v>3.7</v>
      </c>
      <c r="AD3206" s="1">
        <v>4.625</v>
      </c>
      <c r="AE3206" s="1">
        <f>WORKSHEET[[#This Row],[Delay at toll gate in days]] +WORKSHEET[[#This Row],[Delay at workshop in days]] +WORKSHEET[[#This Row],[Delay at border in days]]</f>
        <v>13.875</v>
      </c>
    </row>
    <row r="3207" spans="1:31" x14ac:dyDescent="0.35">
      <c r="A3207" t="s">
        <v>3228</v>
      </c>
      <c r="B3207" t="s">
        <v>10</v>
      </c>
      <c r="C3207" t="s">
        <v>68</v>
      </c>
      <c r="D3207" t="s">
        <v>3611</v>
      </c>
      <c r="E3207" t="s">
        <v>3612</v>
      </c>
      <c r="F3207" t="str">
        <f>WORKSHEET[[#This Row],[Depart From]]&amp;"-"&amp;WORKSHEET[[#This Row],[Arrive To]]</f>
        <v>Mogadishu-Victoria</v>
      </c>
      <c r="G3207" s="2">
        <v>44723</v>
      </c>
      <c r="H3207" s="2">
        <v>44756</v>
      </c>
      <c r="I3207" s="2" t="str">
        <f t="shared" si="50"/>
        <v>Delivered</v>
      </c>
      <c r="J3207" s="2" t="str">
        <f>TEXT(WORKSHEET[[#This Row],[Offloading Date]], "mmm")</f>
        <v>Jul</v>
      </c>
      <c r="K3207" s="2" t="str">
        <f>IF(OR(WORKSHEET[[#This Row],[Year]]="", ISBLANK(WORKSHEET[[#This Row],[Year]]), WORKSHEET[[#This Row],[Year]]="null"), "Exclude", "Include")</f>
        <v>Include</v>
      </c>
      <c r="L3207" t="s">
        <v>12</v>
      </c>
      <c r="M3207" t="s">
        <v>12</v>
      </c>
      <c r="N3207" t="s">
        <v>13</v>
      </c>
      <c r="O3207">
        <v>33.066000000000003</v>
      </c>
      <c r="P3207">
        <v>600</v>
      </c>
      <c r="Q3207" t="s">
        <v>14</v>
      </c>
      <c r="R3207">
        <f>P3207 * _xll.XLOOKUP(Q3207,CALCULATION!$A$15:$A$17, CALCULATION!$B$15:$B$17 )</f>
        <v>600</v>
      </c>
      <c r="S3207" s="5">
        <f>O3207*P3207*_xll.XLOOKUP(Q3207,CALCULATION!$A$15:$A$17, CALCULATION!$B$15:$B$17)</f>
        <v>19839.600000000002</v>
      </c>
      <c r="T3207">
        <v>300</v>
      </c>
      <c r="U3207" t="s">
        <v>14</v>
      </c>
      <c r="V3207">
        <f>T3207 * _xll.XLOOKUP(U3207,CALCULATION!$A$15:$A$17, CALCULATION!$B$15:$B$17 )</f>
        <v>300</v>
      </c>
      <c r="W3207" s="5">
        <f>O3207*T3207*_xll.XLOOKUP(U3207,CALCULATION!$A$15:$A$17, CALCULATION!$B$15:$B$17)</f>
        <v>9919.8000000000011</v>
      </c>
      <c r="X3207" s="5">
        <f>WORKSHEET[[#This Row],[Clients Total Cost]] / WORKSHEET[[#This Row],[Clients Rate per T2 (USD)]]</f>
        <v>33.066000000000003</v>
      </c>
      <c r="Y3207" s="5">
        <f>WORKSHEET[[#This Row],[Clients Rate per T2 (USD)]] - WORKSHEET[[#This Row],[Supplier Rate Per t2 (USD)]]</f>
        <v>300</v>
      </c>
      <c r="Z3207" s="5">
        <f>WORKSHEET[[#This Row],[Profit Per T]] * WORKSHEET[[#This Row],[Weight]]</f>
        <v>9919.8000000000011</v>
      </c>
      <c r="AA3207">
        <v>1</v>
      </c>
      <c r="AB3207" s="1">
        <v>4.95</v>
      </c>
      <c r="AC3207" s="1">
        <v>3.3000000000000003</v>
      </c>
      <c r="AD3207" s="1">
        <v>4.125</v>
      </c>
      <c r="AE3207" s="1">
        <f>WORKSHEET[[#This Row],[Delay at toll gate in days]] +WORKSHEET[[#This Row],[Delay at workshop in days]] +WORKSHEET[[#This Row],[Delay at border in days]]</f>
        <v>12.375</v>
      </c>
    </row>
    <row r="3208" spans="1:31" x14ac:dyDescent="0.35">
      <c r="A3208" t="s">
        <v>3229</v>
      </c>
      <c r="B3208" t="s">
        <v>10</v>
      </c>
      <c r="C3208" t="s">
        <v>68</v>
      </c>
      <c r="D3208" t="s">
        <v>3611</v>
      </c>
      <c r="E3208" t="s">
        <v>3614</v>
      </c>
      <c r="F3208" t="str">
        <f>WORKSHEET[[#This Row],[Depart From]]&amp;"-"&amp;WORKSHEET[[#This Row],[Arrive To]]</f>
        <v>Mogadishu-Alger</v>
      </c>
      <c r="G3208" s="2">
        <v>44723</v>
      </c>
      <c r="H3208" s="2">
        <v>44758</v>
      </c>
      <c r="I3208" s="2" t="str">
        <f t="shared" si="50"/>
        <v>Delivered</v>
      </c>
      <c r="J3208" s="2" t="str">
        <f>TEXT(WORKSHEET[[#This Row],[Offloading Date]], "mmm")</f>
        <v>Jul</v>
      </c>
      <c r="K3208" s="2" t="str">
        <f>IF(OR(WORKSHEET[[#This Row],[Year]]="", ISBLANK(WORKSHEET[[#This Row],[Year]]), WORKSHEET[[#This Row],[Year]]="null"), "Exclude", "Include")</f>
        <v>Include</v>
      </c>
      <c r="L3208" t="s">
        <v>12</v>
      </c>
      <c r="M3208" t="s">
        <v>12</v>
      </c>
      <c r="N3208" t="s">
        <v>13</v>
      </c>
      <c r="O3208">
        <v>33.066000000000003</v>
      </c>
      <c r="P3208">
        <v>600</v>
      </c>
      <c r="Q3208" t="s">
        <v>14</v>
      </c>
      <c r="R3208">
        <f>P3208 * _xll.XLOOKUP(Q3208,CALCULATION!$A$15:$A$17, CALCULATION!$B$15:$B$17 )</f>
        <v>600</v>
      </c>
      <c r="S3208" s="5">
        <f>O3208*P3208*_xll.XLOOKUP(Q3208,CALCULATION!$A$15:$A$17, CALCULATION!$B$15:$B$17)</f>
        <v>19839.600000000002</v>
      </c>
      <c r="T3208">
        <v>300</v>
      </c>
      <c r="U3208" t="s">
        <v>14</v>
      </c>
      <c r="V3208">
        <f>T3208 * _xll.XLOOKUP(U3208,CALCULATION!$A$15:$A$17, CALCULATION!$B$15:$B$17 )</f>
        <v>300</v>
      </c>
      <c r="W3208" s="5">
        <f>O3208*T3208*_xll.XLOOKUP(U3208,CALCULATION!$A$15:$A$17, CALCULATION!$B$15:$B$17)</f>
        <v>9919.8000000000011</v>
      </c>
      <c r="X3208" s="5">
        <f>WORKSHEET[[#This Row],[Clients Total Cost]] / WORKSHEET[[#This Row],[Clients Rate per T2 (USD)]]</f>
        <v>33.066000000000003</v>
      </c>
      <c r="Y3208" s="5">
        <f>WORKSHEET[[#This Row],[Clients Rate per T2 (USD)]] - WORKSHEET[[#This Row],[Supplier Rate Per t2 (USD)]]</f>
        <v>300</v>
      </c>
      <c r="Z3208" s="5">
        <f>WORKSHEET[[#This Row],[Profit Per T]] * WORKSHEET[[#This Row],[Weight]]</f>
        <v>9919.8000000000011</v>
      </c>
      <c r="AA3208">
        <v>1</v>
      </c>
      <c r="AB3208" s="1">
        <v>5.25</v>
      </c>
      <c r="AC3208" s="1">
        <v>3.5</v>
      </c>
      <c r="AD3208" s="1">
        <v>4.375</v>
      </c>
      <c r="AE3208" s="1">
        <f>WORKSHEET[[#This Row],[Delay at toll gate in days]] +WORKSHEET[[#This Row],[Delay at workshop in days]] +WORKSHEET[[#This Row],[Delay at border in days]]</f>
        <v>13.125</v>
      </c>
    </row>
    <row r="3209" spans="1:31" x14ac:dyDescent="0.35">
      <c r="A3209" t="s">
        <v>3230</v>
      </c>
      <c r="B3209" t="s">
        <v>10</v>
      </c>
      <c r="C3209" t="s">
        <v>68</v>
      </c>
      <c r="D3209" t="s">
        <v>3616</v>
      </c>
      <c r="E3209" t="s">
        <v>3617</v>
      </c>
      <c r="F3209" t="str">
        <f>WORKSHEET[[#This Row],[Depart From]]&amp;"-"&amp;WORKSHEET[[#This Row],[Arrive To]]</f>
        <v>Marrakech-Lagos</v>
      </c>
      <c r="G3209" s="2">
        <v>44720</v>
      </c>
      <c r="H3209" s="2">
        <v>44757</v>
      </c>
      <c r="I3209" s="2" t="str">
        <f t="shared" si="50"/>
        <v>Delivered</v>
      </c>
      <c r="J3209" s="2" t="str">
        <f>TEXT(WORKSHEET[[#This Row],[Offloading Date]], "mmm")</f>
        <v>Jul</v>
      </c>
      <c r="K3209" s="2" t="str">
        <f>IF(OR(WORKSHEET[[#This Row],[Year]]="", ISBLANK(WORKSHEET[[#This Row],[Year]]), WORKSHEET[[#This Row],[Year]]="null"), "Exclude", "Include")</f>
        <v>Include</v>
      </c>
      <c r="L3209" t="s">
        <v>12</v>
      </c>
      <c r="M3209" t="s">
        <v>12</v>
      </c>
      <c r="N3209" t="s">
        <v>13</v>
      </c>
      <c r="O3209">
        <v>33.066000000000003</v>
      </c>
      <c r="P3209">
        <v>600</v>
      </c>
      <c r="Q3209" t="s">
        <v>14</v>
      </c>
      <c r="R3209">
        <f>P3209 * _xll.XLOOKUP(Q3209,CALCULATION!$A$15:$A$17, CALCULATION!$B$15:$B$17 )</f>
        <v>600</v>
      </c>
      <c r="S3209" s="5">
        <f>O3209*P3209*_xll.XLOOKUP(Q3209,CALCULATION!$A$15:$A$17, CALCULATION!$B$15:$B$17)</f>
        <v>19839.600000000002</v>
      </c>
      <c r="T3209">
        <v>300</v>
      </c>
      <c r="U3209" t="s">
        <v>14</v>
      </c>
      <c r="V3209">
        <f>T3209 * _xll.XLOOKUP(U3209,CALCULATION!$A$15:$A$17, CALCULATION!$B$15:$B$17 )</f>
        <v>300</v>
      </c>
      <c r="W3209" s="5">
        <f>O3209*T3209*_xll.XLOOKUP(U3209,CALCULATION!$A$15:$A$17, CALCULATION!$B$15:$B$17)</f>
        <v>9919.8000000000011</v>
      </c>
      <c r="X3209" s="5">
        <f>WORKSHEET[[#This Row],[Clients Total Cost]] / WORKSHEET[[#This Row],[Clients Rate per T2 (USD)]]</f>
        <v>33.066000000000003</v>
      </c>
      <c r="Y3209" s="5">
        <f>WORKSHEET[[#This Row],[Clients Rate per T2 (USD)]] - WORKSHEET[[#This Row],[Supplier Rate Per t2 (USD)]]</f>
        <v>300</v>
      </c>
      <c r="Z3209" s="5">
        <f>WORKSHEET[[#This Row],[Profit Per T]] * WORKSHEET[[#This Row],[Weight]]</f>
        <v>9919.8000000000011</v>
      </c>
      <c r="AA3209">
        <v>1</v>
      </c>
      <c r="AB3209" s="1">
        <v>5.55</v>
      </c>
      <c r="AC3209" s="1">
        <v>3.7</v>
      </c>
      <c r="AD3209" s="1">
        <v>4.625</v>
      </c>
      <c r="AE3209" s="1">
        <f>WORKSHEET[[#This Row],[Delay at toll gate in days]] +WORKSHEET[[#This Row],[Delay at workshop in days]] +WORKSHEET[[#This Row],[Delay at border in days]]</f>
        <v>13.875</v>
      </c>
    </row>
    <row r="3210" spans="1:31" x14ac:dyDescent="0.35">
      <c r="A3210" t="s">
        <v>3231</v>
      </c>
      <c r="B3210" t="s">
        <v>10</v>
      </c>
      <c r="C3210" t="s">
        <v>68</v>
      </c>
      <c r="D3210" t="s">
        <v>3619</v>
      </c>
      <c r="E3210" t="s">
        <v>3617</v>
      </c>
      <c r="F3210" t="str">
        <f>WORKSHEET[[#This Row],[Depart From]]&amp;"-"&amp;WORKSHEET[[#This Row],[Arrive To]]</f>
        <v>Addis Ababa-Lagos</v>
      </c>
      <c r="G3210" s="2">
        <v>44719</v>
      </c>
      <c r="H3210" s="2">
        <v>44757</v>
      </c>
      <c r="I3210" s="2" t="str">
        <f t="shared" si="50"/>
        <v>Delivered</v>
      </c>
      <c r="J3210" s="2" t="str">
        <f>TEXT(WORKSHEET[[#This Row],[Offloading Date]], "mmm")</f>
        <v>Jul</v>
      </c>
      <c r="K3210" s="2" t="str">
        <f>IF(OR(WORKSHEET[[#This Row],[Year]]="", ISBLANK(WORKSHEET[[#This Row],[Year]]), WORKSHEET[[#This Row],[Year]]="null"), "Exclude", "Include")</f>
        <v>Include</v>
      </c>
      <c r="L3210" t="s">
        <v>12</v>
      </c>
      <c r="M3210" t="s">
        <v>12</v>
      </c>
      <c r="N3210" t="s">
        <v>13</v>
      </c>
      <c r="O3210">
        <v>33.066000000000003</v>
      </c>
      <c r="P3210">
        <v>600</v>
      </c>
      <c r="Q3210" t="s">
        <v>14</v>
      </c>
      <c r="R3210">
        <f>P3210 * _xll.XLOOKUP(Q3210,CALCULATION!$A$15:$A$17, CALCULATION!$B$15:$B$17 )</f>
        <v>600</v>
      </c>
      <c r="S3210" s="5">
        <f>O3210*P3210*_xll.XLOOKUP(Q3210,CALCULATION!$A$15:$A$17, CALCULATION!$B$15:$B$17)</f>
        <v>19839.600000000002</v>
      </c>
      <c r="T3210">
        <v>300</v>
      </c>
      <c r="U3210" t="s">
        <v>14</v>
      </c>
      <c r="V3210">
        <f>T3210 * _xll.XLOOKUP(U3210,CALCULATION!$A$15:$A$17, CALCULATION!$B$15:$B$17 )</f>
        <v>300</v>
      </c>
      <c r="W3210" s="5">
        <f>O3210*T3210*_xll.XLOOKUP(U3210,CALCULATION!$A$15:$A$17, CALCULATION!$B$15:$B$17)</f>
        <v>9919.8000000000011</v>
      </c>
      <c r="X3210" s="5">
        <f>WORKSHEET[[#This Row],[Clients Total Cost]] / WORKSHEET[[#This Row],[Clients Rate per T2 (USD)]]</f>
        <v>33.066000000000003</v>
      </c>
      <c r="Y3210" s="5">
        <f>WORKSHEET[[#This Row],[Clients Rate per T2 (USD)]] - WORKSHEET[[#This Row],[Supplier Rate Per t2 (USD)]]</f>
        <v>300</v>
      </c>
      <c r="Z3210" s="5">
        <f>WORKSHEET[[#This Row],[Profit Per T]] * WORKSHEET[[#This Row],[Weight]]</f>
        <v>9919.8000000000011</v>
      </c>
      <c r="AA3210">
        <v>1</v>
      </c>
      <c r="AB3210" s="1">
        <v>5.7</v>
      </c>
      <c r="AC3210" s="1">
        <v>3.8000000000000003</v>
      </c>
      <c r="AD3210" s="1">
        <v>4.75</v>
      </c>
      <c r="AE3210" s="1">
        <f>WORKSHEET[[#This Row],[Delay at toll gate in days]] +WORKSHEET[[#This Row],[Delay at workshop in days]] +WORKSHEET[[#This Row],[Delay at border in days]]</f>
        <v>14.25</v>
      </c>
    </row>
    <row r="3211" spans="1:31" x14ac:dyDescent="0.35">
      <c r="A3211" t="s">
        <v>3232</v>
      </c>
      <c r="B3211" t="s">
        <v>10</v>
      </c>
      <c r="C3211" t="s">
        <v>68</v>
      </c>
      <c r="D3211" t="s">
        <v>3611</v>
      </c>
      <c r="E3211" t="s">
        <v>3612</v>
      </c>
      <c r="F3211" t="str">
        <f>WORKSHEET[[#This Row],[Depart From]]&amp;"-"&amp;WORKSHEET[[#This Row],[Arrive To]]</f>
        <v>Mogadishu-Victoria</v>
      </c>
      <c r="G3211" s="2">
        <v>44720</v>
      </c>
      <c r="H3211" s="2">
        <v>44757</v>
      </c>
      <c r="I3211" s="2" t="str">
        <f t="shared" si="50"/>
        <v>Delivered</v>
      </c>
      <c r="J3211" s="2" t="str">
        <f>TEXT(WORKSHEET[[#This Row],[Offloading Date]], "mmm")</f>
        <v>Jul</v>
      </c>
      <c r="K3211" s="2" t="str">
        <f>IF(OR(WORKSHEET[[#This Row],[Year]]="", ISBLANK(WORKSHEET[[#This Row],[Year]]), WORKSHEET[[#This Row],[Year]]="null"), "Exclude", "Include")</f>
        <v>Include</v>
      </c>
      <c r="L3211" t="s">
        <v>12</v>
      </c>
      <c r="M3211" t="s">
        <v>12</v>
      </c>
      <c r="N3211" t="s">
        <v>13</v>
      </c>
      <c r="O3211">
        <v>33.066000000000003</v>
      </c>
      <c r="P3211">
        <v>600</v>
      </c>
      <c r="Q3211" t="s">
        <v>14</v>
      </c>
      <c r="R3211">
        <f>P3211 * _xll.XLOOKUP(Q3211,CALCULATION!$A$15:$A$17, CALCULATION!$B$15:$B$17 )</f>
        <v>600</v>
      </c>
      <c r="S3211" s="5">
        <f>O3211*P3211*_xll.XLOOKUP(Q3211,CALCULATION!$A$15:$A$17, CALCULATION!$B$15:$B$17)</f>
        <v>19839.600000000002</v>
      </c>
      <c r="T3211">
        <v>300</v>
      </c>
      <c r="U3211" t="s">
        <v>14</v>
      </c>
      <c r="V3211">
        <f>T3211 * _xll.XLOOKUP(U3211,CALCULATION!$A$15:$A$17, CALCULATION!$B$15:$B$17 )</f>
        <v>300</v>
      </c>
      <c r="W3211" s="5">
        <f>O3211*T3211*_xll.XLOOKUP(U3211,CALCULATION!$A$15:$A$17, CALCULATION!$B$15:$B$17)</f>
        <v>9919.8000000000011</v>
      </c>
      <c r="X3211" s="5">
        <f>WORKSHEET[[#This Row],[Clients Total Cost]] / WORKSHEET[[#This Row],[Clients Rate per T2 (USD)]]</f>
        <v>33.066000000000003</v>
      </c>
      <c r="Y3211" s="5">
        <f>WORKSHEET[[#This Row],[Clients Rate per T2 (USD)]] - WORKSHEET[[#This Row],[Supplier Rate Per t2 (USD)]]</f>
        <v>300</v>
      </c>
      <c r="Z3211" s="5">
        <f>WORKSHEET[[#This Row],[Profit Per T]] * WORKSHEET[[#This Row],[Weight]]</f>
        <v>9919.8000000000011</v>
      </c>
      <c r="AA3211">
        <v>1</v>
      </c>
      <c r="AB3211" s="1">
        <v>5.55</v>
      </c>
      <c r="AC3211" s="1">
        <v>3.7</v>
      </c>
      <c r="AD3211" s="1">
        <v>4.625</v>
      </c>
      <c r="AE3211" s="1">
        <f>WORKSHEET[[#This Row],[Delay at toll gate in days]] +WORKSHEET[[#This Row],[Delay at workshop in days]] +WORKSHEET[[#This Row],[Delay at border in days]]</f>
        <v>13.875</v>
      </c>
    </row>
    <row r="3212" spans="1:31" x14ac:dyDescent="0.35">
      <c r="A3212" t="s">
        <v>3233</v>
      </c>
      <c r="B3212" t="s">
        <v>10</v>
      </c>
      <c r="C3212" t="s">
        <v>68</v>
      </c>
      <c r="D3212" t="s">
        <v>3619</v>
      </c>
      <c r="E3212" t="s">
        <v>3617</v>
      </c>
      <c r="F3212" t="str">
        <f>WORKSHEET[[#This Row],[Depart From]]&amp;"-"&amp;WORKSHEET[[#This Row],[Arrive To]]</f>
        <v>Addis Ababa-Lagos</v>
      </c>
      <c r="G3212" s="2">
        <v>44724</v>
      </c>
      <c r="H3212" s="2">
        <v>44759</v>
      </c>
      <c r="I3212" s="2" t="str">
        <f t="shared" si="50"/>
        <v>Delivered</v>
      </c>
      <c r="J3212" s="2" t="str">
        <f>TEXT(WORKSHEET[[#This Row],[Offloading Date]], "mmm")</f>
        <v>Jul</v>
      </c>
      <c r="K3212" s="2" t="str">
        <f>IF(OR(WORKSHEET[[#This Row],[Year]]="", ISBLANK(WORKSHEET[[#This Row],[Year]]), WORKSHEET[[#This Row],[Year]]="null"), "Exclude", "Include")</f>
        <v>Include</v>
      </c>
      <c r="L3212" t="s">
        <v>12</v>
      </c>
      <c r="M3212" t="s">
        <v>12</v>
      </c>
      <c r="N3212" t="s">
        <v>13</v>
      </c>
      <c r="O3212">
        <v>29.058</v>
      </c>
      <c r="P3212">
        <v>600</v>
      </c>
      <c r="Q3212" t="s">
        <v>14</v>
      </c>
      <c r="R3212">
        <f>P3212 * _xll.XLOOKUP(Q3212,CALCULATION!$A$15:$A$17, CALCULATION!$B$15:$B$17 )</f>
        <v>600</v>
      </c>
      <c r="S3212" s="5">
        <f>O3212*P3212*_xll.XLOOKUP(Q3212,CALCULATION!$A$15:$A$17, CALCULATION!$B$15:$B$17)</f>
        <v>17434.8</v>
      </c>
      <c r="T3212">
        <v>300</v>
      </c>
      <c r="U3212" t="s">
        <v>14</v>
      </c>
      <c r="V3212">
        <f>T3212 * _xll.XLOOKUP(U3212,CALCULATION!$A$15:$A$17, CALCULATION!$B$15:$B$17 )</f>
        <v>300</v>
      </c>
      <c r="W3212" s="5">
        <f>O3212*T3212*_xll.XLOOKUP(U3212,CALCULATION!$A$15:$A$17, CALCULATION!$B$15:$B$17)</f>
        <v>8717.4</v>
      </c>
      <c r="X3212" s="5">
        <f>WORKSHEET[[#This Row],[Clients Total Cost]] / WORKSHEET[[#This Row],[Clients Rate per T2 (USD)]]</f>
        <v>29.058</v>
      </c>
      <c r="Y3212" s="5">
        <f>WORKSHEET[[#This Row],[Clients Rate per T2 (USD)]] - WORKSHEET[[#This Row],[Supplier Rate Per t2 (USD)]]</f>
        <v>300</v>
      </c>
      <c r="Z3212" s="5">
        <f>WORKSHEET[[#This Row],[Profit Per T]] * WORKSHEET[[#This Row],[Weight]]</f>
        <v>8717.4</v>
      </c>
      <c r="AA3212">
        <v>1</v>
      </c>
      <c r="AB3212" s="1">
        <v>5.25</v>
      </c>
      <c r="AC3212" s="1">
        <v>3.5</v>
      </c>
      <c r="AD3212" s="1">
        <v>4.375</v>
      </c>
      <c r="AE3212" s="1">
        <f>WORKSHEET[[#This Row],[Delay at toll gate in days]] +WORKSHEET[[#This Row],[Delay at workshop in days]] +WORKSHEET[[#This Row],[Delay at border in days]]</f>
        <v>13.125</v>
      </c>
    </row>
    <row r="3213" spans="1:31" x14ac:dyDescent="0.35">
      <c r="A3213" t="s">
        <v>3234</v>
      </c>
      <c r="B3213" t="s">
        <v>10</v>
      </c>
      <c r="C3213" t="s">
        <v>68</v>
      </c>
      <c r="D3213" t="s">
        <v>3620</v>
      </c>
      <c r="E3213" t="s">
        <v>3612</v>
      </c>
      <c r="F3213" t="str">
        <f>WORKSHEET[[#This Row],[Depart From]]&amp;"-"&amp;WORKSHEET[[#This Row],[Arrive To]]</f>
        <v>Zanzibar-Victoria</v>
      </c>
      <c r="G3213" s="2">
        <v>44719</v>
      </c>
      <c r="H3213" s="2">
        <v>44751</v>
      </c>
      <c r="I3213" s="2" t="str">
        <f t="shared" si="50"/>
        <v>Delivered</v>
      </c>
      <c r="J3213" s="2" t="str">
        <f>TEXT(WORKSHEET[[#This Row],[Offloading Date]], "mmm")</f>
        <v>Jul</v>
      </c>
      <c r="K3213" s="2" t="str">
        <f>IF(OR(WORKSHEET[[#This Row],[Year]]="", ISBLANK(WORKSHEET[[#This Row],[Year]]), WORKSHEET[[#This Row],[Year]]="null"), "Exclude", "Include")</f>
        <v>Include</v>
      </c>
      <c r="L3213" t="s">
        <v>12</v>
      </c>
      <c r="M3213" t="s">
        <v>12</v>
      </c>
      <c r="N3213" t="s">
        <v>13</v>
      </c>
      <c r="O3213">
        <v>34.067999999999998</v>
      </c>
      <c r="P3213">
        <v>600</v>
      </c>
      <c r="Q3213" t="s">
        <v>14</v>
      </c>
      <c r="R3213">
        <f>P3213 * _xll.XLOOKUP(Q3213,CALCULATION!$A$15:$A$17, CALCULATION!$B$15:$B$17 )</f>
        <v>600</v>
      </c>
      <c r="S3213" s="5">
        <f>O3213*P3213*_xll.XLOOKUP(Q3213,CALCULATION!$A$15:$A$17, CALCULATION!$B$15:$B$17)</f>
        <v>20440.8</v>
      </c>
      <c r="T3213">
        <v>300</v>
      </c>
      <c r="U3213" t="s">
        <v>14</v>
      </c>
      <c r="V3213">
        <f>T3213 * _xll.XLOOKUP(U3213,CALCULATION!$A$15:$A$17, CALCULATION!$B$15:$B$17 )</f>
        <v>300</v>
      </c>
      <c r="W3213" s="5">
        <f>O3213*T3213*_xll.XLOOKUP(U3213,CALCULATION!$A$15:$A$17, CALCULATION!$B$15:$B$17)</f>
        <v>10220.4</v>
      </c>
      <c r="X3213" s="5">
        <f>WORKSHEET[[#This Row],[Clients Total Cost]] / WORKSHEET[[#This Row],[Clients Rate per T2 (USD)]]</f>
        <v>34.067999999999998</v>
      </c>
      <c r="Y3213" s="5">
        <f>WORKSHEET[[#This Row],[Clients Rate per T2 (USD)]] - WORKSHEET[[#This Row],[Supplier Rate Per t2 (USD)]]</f>
        <v>300</v>
      </c>
      <c r="Z3213" s="5">
        <f>WORKSHEET[[#This Row],[Profit Per T]] * WORKSHEET[[#This Row],[Weight]]</f>
        <v>10220.4</v>
      </c>
      <c r="AA3213">
        <v>1</v>
      </c>
      <c r="AB3213" s="1">
        <v>4.8</v>
      </c>
      <c r="AC3213" s="1">
        <v>3.2</v>
      </c>
      <c r="AD3213" s="1">
        <v>4</v>
      </c>
      <c r="AE3213" s="1">
        <f>WORKSHEET[[#This Row],[Delay at toll gate in days]] +WORKSHEET[[#This Row],[Delay at workshop in days]] +WORKSHEET[[#This Row],[Delay at border in days]]</f>
        <v>12</v>
      </c>
    </row>
    <row r="3214" spans="1:31" x14ac:dyDescent="0.35">
      <c r="A3214" t="s">
        <v>3235</v>
      </c>
      <c r="B3214" t="s">
        <v>10</v>
      </c>
      <c r="C3214" t="s">
        <v>68</v>
      </c>
      <c r="D3214" t="s">
        <v>3616</v>
      </c>
      <c r="E3214" t="s">
        <v>3618</v>
      </c>
      <c r="F3214" t="str">
        <f>WORKSHEET[[#This Row],[Depart From]]&amp;"-"&amp;WORKSHEET[[#This Row],[Arrive To]]</f>
        <v>Marrakech-Tripoli</v>
      </c>
      <c r="G3214" s="2">
        <v>44719</v>
      </c>
      <c r="H3214" s="2">
        <v>44756</v>
      </c>
      <c r="I3214" s="2" t="str">
        <f t="shared" si="50"/>
        <v>Delivered</v>
      </c>
      <c r="J3214" s="2" t="str">
        <f>TEXT(WORKSHEET[[#This Row],[Offloading Date]], "mmm")</f>
        <v>Jul</v>
      </c>
      <c r="K3214" s="2" t="str">
        <f>IF(OR(WORKSHEET[[#This Row],[Year]]="", ISBLANK(WORKSHEET[[#This Row],[Year]]), WORKSHEET[[#This Row],[Year]]="null"), "Exclude", "Include")</f>
        <v>Include</v>
      </c>
      <c r="L3214" t="s">
        <v>12</v>
      </c>
      <c r="M3214" t="s">
        <v>12</v>
      </c>
      <c r="N3214" t="s">
        <v>13</v>
      </c>
      <c r="O3214">
        <v>33.066000000000003</v>
      </c>
      <c r="P3214">
        <v>600</v>
      </c>
      <c r="Q3214" t="s">
        <v>14</v>
      </c>
      <c r="R3214">
        <f>P3214 * _xll.XLOOKUP(Q3214,CALCULATION!$A$15:$A$17, CALCULATION!$B$15:$B$17 )</f>
        <v>600</v>
      </c>
      <c r="S3214" s="5">
        <f>O3214*P3214*_xll.XLOOKUP(Q3214,CALCULATION!$A$15:$A$17, CALCULATION!$B$15:$B$17)</f>
        <v>19839.600000000002</v>
      </c>
      <c r="T3214">
        <v>300</v>
      </c>
      <c r="U3214" t="s">
        <v>14</v>
      </c>
      <c r="V3214">
        <f>T3214 * _xll.XLOOKUP(U3214,CALCULATION!$A$15:$A$17, CALCULATION!$B$15:$B$17 )</f>
        <v>300</v>
      </c>
      <c r="W3214" s="5">
        <f>O3214*T3214*_xll.XLOOKUP(U3214,CALCULATION!$A$15:$A$17, CALCULATION!$B$15:$B$17)</f>
        <v>9919.8000000000011</v>
      </c>
      <c r="X3214" s="5">
        <f>WORKSHEET[[#This Row],[Clients Total Cost]] / WORKSHEET[[#This Row],[Clients Rate per T2 (USD)]]</f>
        <v>33.066000000000003</v>
      </c>
      <c r="Y3214" s="5">
        <f>WORKSHEET[[#This Row],[Clients Rate per T2 (USD)]] - WORKSHEET[[#This Row],[Supplier Rate Per t2 (USD)]]</f>
        <v>300</v>
      </c>
      <c r="Z3214" s="5">
        <f>WORKSHEET[[#This Row],[Profit Per T]] * WORKSHEET[[#This Row],[Weight]]</f>
        <v>9919.8000000000011</v>
      </c>
      <c r="AA3214">
        <v>1</v>
      </c>
      <c r="AB3214" s="1">
        <v>5.55</v>
      </c>
      <c r="AC3214" s="1">
        <v>3.7</v>
      </c>
      <c r="AD3214" s="1">
        <v>4.625</v>
      </c>
      <c r="AE3214" s="1">
        <f>WORKSHEET[[#This Row],[Delay at toll gate in days]] +WORKSHEET[[#This Row],[Delay at workshop in days]] +WORKSHEET[[#This Row],[Delay at border in days]]</f>
        <v>13.875</v>
      </c>
    </row>
    <row r="3215" spans="1:31" x14ac:dyDescent="0.35">
      <c r="A3215" t="s">
        <v>3236</v>
      </c>
      <c r="B3215" t="s">
        <v>10</v>
      </c>
      <c r="C3215" t="s">
        <v>68</v>
      </c>
      <c r="D3215" t="s">
        <v>3615</v>
      </c>
      <c r="E3215" t="s">
        <v>3618</v>
      </c>
      <c r="F3215" t="str">
        <f>WORKSHEET[[#This Row],[Depart From]]&amp;"-"&amp;WORKSHEET[[#This Row],[Arrive To]]</f>
        <v>Mombasa-Tripoli</v>
      </c>
      <c r="G3215" s="2">
        <v>44719</v>
      </c>
      <c r="H3215" s="2">
        <v>44757</v>
      </c>
      <c r="I3215" s="2" t="str">
        <f t="shared" si="50"/>
        <v>Delivered</v>
      </c>
      <c r="J3215" s="2" t="str">
        <f>TEXT(WORKSHEET[[#This Row],[Offloading Date]], "mmm")</f>
        <v>Jul</v>
      </c>
      <c r="K3215" s="2" t="str">
        <f>IF(OR(WORKSHEET[[#This Row],[Year]]="", ISBLANK(WORKSHEET[[#This Row],[Year]]), WORKSHEET[[#This Row],[Year]]="null"), "Exclude", "Include")</f>
        <v>Include</v>
      </c>
      <c r="L3215" t="s">
        <v>12</v>
      </c>
      <c r="M3215" t="s">
        <v>12</v>
      </c>
      <c r="N3215" t="s">
        <v>13</v>
      </c>
      <c r="O3215">
        <v>33.066000000000003</v>
      </c>
      <c r="P3215">
        <v>600</v>
      </c>
      <c r="Q3215" t="s">
        <v>14</v>
      </c>
      <c r="R3215">
        <f>P3215 * _xll.XLOOKUP(Q3215,CALCULATION!$A$15:$A$17, CALCULATION!$B$15:$B$17 )</f>
        <v>600</v>
      </c>
      <c r="S3215" s="5">
        <f>O3215*P3215*_xll.XLOOKUP(Q3215,CALCULATION!$A$15:$A$17, CALCULATION!$B$15:$B$17)</f>
        <v>19839.600000000002</v>
      </c>
      <c r="T3215">
        <v>300</v>
      </c>
      <c r="U3215" t="s">
        <v>14</v>
      </c>
      <c r="V3215">
        <f>T3215 * _xll.XLOOKUP(U3215,CALCULATION!$A$15:$A$17, CALCULATION!$B$15:$B$17 )</f>
        <v>300</v>
      </c>
      <c r="W3215" s="5">
        <f>O3215*T3215*_xll.XLOOKUP(U3215,CALCULATION!$A$15:$A$17, CALCULATION!$B$15:$B$17)</f>
        <v>9919.8000000000011</v>
      </c>
      <c r="X3215" s="5">
        <f>WORKSHEET[[#This Row],[Clients Total Cost]] / WORKSHEET[[#This Row],[Clients Rate per T2 (USD)]]</f>
        <v>33.066000000000003</v>
      </c>
      <c r="Y3215" s="5">
        <f>WORKSHEET[[#This Row],[Clients Rate per T2 (USD)]] - WORKSHEET[[#This Row],[Supplier Rate Per t2 (USD)]]</f>
        <v>300</v>
      </c>
      <c r="Z3215" s="5">
        <f>WORKSHEET[[#This Row],[Profit Per T]] * WORKSHEET[[#This Row],[Weight]]</f>
        <v>9919.8000000000011</v>
      </c>
      <c r="AA3215">
        <v>1</v>
      </c>
      <c r="AB3215" s="1">
        <v>5.7</v>
      </c>
      <c r="AC3215" s="1">
        <v>3.8000000000000003</v>
      </c>
      <c r="AD3215" s="1">
        <v>4.75</v>
      </c>
      <c r="AE3215" s="1">
        <f>WORKSHEET[[#This Row],[Delay at toll gate in days]] +WORKSHEET[[#This Row],[Delay at workshop in days]] +WORKSHEET[[#This Row],[Delay at border in days]]</f>
        <v>14.25</v>
      </c>
    </row>
    <row r="3216" spans="1:31" x14ac:dyDescent="0.35">
      <c r="A3216" t="s">
        <v>3237</v>
      </c>
      <c r="B3216" t="s">
        <v>10</v>
      </c>
      <c r="C3216" t="s">
        <v>68</v>
      </c>
      <c r="D3216" t="s">
        <v>3619</v>
      </c>
      <c r="E3216" t="s">
        <v>3617</v>
      </c>
      <c r="F3216" t="str">
        <f>WORKSHEET[[#This Row],[Depart From]]&amp;"-"&amp;WORKSHEET[[#This Row],[Arrive To]]</f>
        <v>Addis Ababa-Lagos</v>
      </c>
      <c r="G3216" s="2">
        <v>44720</v>
      </c>
      <c r="H3216" s="2">
        <v>44754</v>
      </c>
      <c r="I3216" s="2" t="str">
        <f t="shared" si="50"/>
        <v>Delivered</v>
      </c>
      <c r="J3216" s="2" t="str">
        <f>TEXT(WORKSHEET[[#This Row],[Offloading Date]], "mmm")</f>
        <v>Jul</v>
      </c>
      <c r="K3216" s="2" t="str">
        <f>IF(OR(WORKSHEET[[#This Row],[Year]]="", ISBLANK(WORKSHEET[[#This Row],[Year]]), WORKSHEET[[#This Row],[Year]]="null"), "Exclude", "Include")</f>
        <v>Include</v>
      </c>
      <c r="L3216" t="s">
        <v>12</v>
      </c>
      <c r="M3216" t="s">
        <v>12</v>
      </c>
      <c r="N3216" t="s">
        <v>13</v>
      </c>
      <c r="O3216">
        <v>34.067999999999998</v>
      </c>
      <c r="P3216">
        <v>600</v>
      </c>
      <c r="Q3216" t="s">
        <v>14</v>
      </c>
      <c r="R3216">
        <f>P3216 * _xll.XLOOKUP(Q3216,CALCULATION!$A$15:$A$17, CALCULATION!$B$15:$B$17 )</f>
        <v>600</v>
      </c>
      <c r="S3216" s="5">
        <f>O3216*P3216*_xll.XLOOKUP(Q3216,CALCULATION!$A$15:$A$17, CALCULATION!$B$15:$B$17)</f>
        <v>20440.8</v>
      </c>
      <c r="T3216">
        <v>300</v>
      </c>
      <c r="U3216" t="s">
        <v>14</v>
      </c>
      <c r="V3216">
        <f>T3216 * _xll.XLOOKUP(U3216,CALCULATION!$A$15:$A$17, CALCULATION!$B$15:$B$17 )</f>
        <v>300</v>
      </c>
      <c r="W3216" s="5">
        <f>O3216*T3216*_xll.XLOOKUP(U3216,CALCULATION!$A$15:$A$17, CALCULATION!$B$15:$B$17)</f>
        <v>10220.4</v>
      </c>
      <c r="X3216" s="5">
        <f>WORKSHEET[[#This Row],[Clients Total Cost]] / WORKSHEET[[#This Row],[Clients Rate per T2 (USD)]]</f>
        <v>34.067999999999998</v>
      </c>
      <c r="Y3216" s="5">
        <f>WORKSHEET[[#This Row],[Clients Rate per T2 (USD)]] - WORKSHEET[[#This Row],[Supplier Rate Per t2 (USD)]]</f>
        <v>300</v>
      </c>
      <c r="Z3216" s="5">
        <f>WORKSHEET[[#This Row],[Profit Per T]] * WORKSHEET[[#This Row],[Weight]]</f>
        <v>10220.4</v>
      </c>
      <c r="AA3216">
        <v>1</v>
      </c>
      <c r="AB3216" s="1">
        <v>5.0999999999999996</v>
      </c>
      <c r="AC3216" s="1">
        <v>3.4000000000000004</v>
      </c>
      <c r="AD3216" s="1">
        <v>4.25</v>
      </c>
      <c r="AE3216" s="1">
        <f>WORKSHEET[[#This Row],[Delay at toll gate in days]] +WORKSHEET[[#This Row],[Delay at workshop in days]] +WORKSHEET[[#This Row],[Delay at border in days]]</f>
        <v>12.75</v>
      </c>
    </row>
    <row r="3217" spans="1:31" x14ac:dyDescent="0.35">
      <c r="A3217" t="s">
        <v>3238</v>
      </c>
      <c r="B3217" t="s">
        <v>10</v>
      </c>
      <c r="C3217" t="s">
        <v>68</v>
      </c>
      <c r="D3217" t="s">
        <v>3611</v>
      </c>
      <c r="E3217" t="s">
        <v>3618</v>
      </c>
      <c r="F3217" t="str">
        <f>WORKSHEET[[#This Row],[Depart From]]&amp;"-"&amp;WORKSHEET[[#This Row],[Arrive To]]</f>
        <v>Mogadishu-Tripoli</v>
      </c>
      <c r="G3217" s="2">
        <v>44751</v>
      </c>
      <c r="H3217" s="2">
        <v>44772</v>
      </c>
      <c r="I3217" s="2" t="str">
        <f t="shared" si="50"/>
        <v>Delivered</v>
      </c>
      <c r="J3217" s="2" t="str">
        <f>TEXT(WORKSHEET[[#This Row],[Offloading Date]], "mmm")</f>
        <v>Jul</v>
      </c>
      <c r="K3217" s="2" t="str">
        <f>IF(OR(WORKSHEET[[#This Row],[Year]]="", ISBLANK(WORKSHEET[[#This Row],[Year]]), WORKSHEET[[#This Row],[Year]]="null"), "Exclude", "Include")</f>
        <v>Include</v>
      </c>
      <c r="L3217" t="s">
        <v>12</v>
      </c>
      <c r="M3217" t="s">
        <v>12</v>
      </c>
      <c r="N3217" t="s">
        <v>13</v>
      </c>
      <c r="O3217">
        <v>34.067999999999998</v>
      </c>
      <c r="P3217">
        <v>600</v>
      </c>
      <c r="Q3217" t="s">
        <v>14</v>
      </c>
      <c r="R3217">
        <f>P3217 * _xll.XLOOKUP(Q3217,CALCULATION!$A$15:$A$17, CALCULATION!$B$15:$B$17 )</f>
        <v>600</v>
      </c>
      <c r="S3217" s="5">
        <f>O3217*P3217*_xll.XLOOKUP(Q3217,CALCULATION!$A$15:$A$17, CALCULATION!$B$15:$B$17)</f>
        <v>20440.8</v>
      </c>
      <c r="T3217">
        <v>300</v>
      </c>
      <c r="U3217" t="s">
        <v>14</v>
      </c>
      <c r="V3217">
        <f>T3217 * _xll.XLOOKUP(U3217,CALCULATION!$A$15:$A$17, CALCULATION!$B$15:$B$17 )</f>
        <v>300</v>
      </c>
      <c r="W3217" s="5">
        <f>O3217*T3217*_xll.XLOOKUP(U3217,CALCULATION!$A$15:$A$17, CALCULATION!$B$15:$B$17)</f>
        <v>10220.4</v>
      </c>
      <c r="X3217" s="5">
        <f>WORKSHEET[[#This Row],[Clients Total Cost]] / WORKSHEET[[#This Row],[Clients Rate per T2 (USD)]]</f>
        <v>34.067999999999998</v>
      </c>
      <c r="Y3217" s="5">
        <f>WORKSHEET[[#This Row],[Clients Rate per T2 (USD)]] - WORKSHEET[[#This Row],[Supplier Rate Per t2 (USD)]]</f>
        <v>300</v>
      </c>
      <c r="Z3217" s="5">
        <f>WORKSHEET[[#This Row],[Profit Per T]] * WORKSHEET[[#This Row],[Weight]]</f>
        <v>10220.4</v>
      </c>
      <c r="AA3217">
        <v>1</v>
      </c>
      <c r="AB3217" s="1">
        <v>3.15</v>
      </c>
      <c r="AC3217" s="1">
        <v>2.1</v>
      </c>
      <c r="AD3217" s="1">
        <v>2.625</v>
      </c>
      <c r="AE3217" s="1">
        <f>WORKSHEET[[#This Row],[Delay at toll gate in days]] +WORKSHEET[[#This Row],[Delay at workshop in days]] +WORKSHEET[[#This Row],[Delay at border in days]]</f>
        <v>7.875</v>
      </c>
    </row>
    <row r="3218" spans="1:31" x14ac:dyDescent="0.35">
      <c r="A3218" t="s">
        <v>3239</v>
      </c>
      <c r="B3218" t="s">
        <v>10</v>
      </c>
      <c r="C3218" t="s">
        <v>68</v>
      </c>
      <c r="D3218" t="s">
        <v>3620</v>
      </c>
      <c r="E3218" t="s">
        <v>3618</v>
      </c>
      <c r="F3218" t="str">
        <f>WORKSHEET[[#This Row],[Depart From]]&amp;"-"&amp;WORKSHEET[[#This Row],[Arrive To]]</f>
        <v>Zanzibar-Tripoli</v>
      </c>
      <c r="G3218" s="2">
        <v>44756</v>
      </c>
      <c r="H3218" s="2">
        <v>44777</v>
      </c>
      <c r="I3218" s="2" t="str">
        <f t="shared" si="50"/>
        <v>Delivered</v>
      </c>
      <c r="J3218" s="2" t="str">
        <f>TEXT(WORKSHEET[[#This Row],[Offloading Date]], "mmm")</f>
        <v>Aug</v>
      </c>
      <c r="K3218" s="2" t="str">
        <f>IF(OR(WORKSHEET[[#This Row],[Year]]="", ISBLANK(WORKSHEET[[#This Row],[Year]]), WORKSHEET[[#This Row],[Year]]="null"), "Exclude", "Include")</f>
        <v>Include</v>
      </c>
      <c r="L3218" t="s">
        <v>12</v>
      </c>
      <c r="M3218" t="s">
        <v>12</v>
      </c>
      <c r="N3218" t="s">
        <v>13</v>
      </c>
      <c r="O3218">
        <v>33.066000000000003</v>
      </c>
      <c r="P3218">
        <v>600</v>
      </c>
      <c r="Q3218" t="s">
        <v>14</v>
      </c>
      <c r="R3218">
        <f>P3218 * _xll.XLOOKUP(Q3218,CALCULATION!$A$15:$A$17, CALCULATION!$B$15:$B$17 )</f>
        <v>600</v>
      </c>
      <c r="S3218" s="5">
        <f>O3218*P3218*_xll.XLOOKUP(Q3218,CALCULATION!$A$15:$A$17, CALCULATION!$B$15:$B$17)</f>
        <v>19839.600000000002</v>
      </c>
      <c r="T3218">
        <v>300</v>
      </c>
      <c r="U3218" t="s">
        <v>14</v>
      </c>
      <c r="V3218">
        <f>T3218 * _xll.XLOOKUP(U3218,CALCULATION!$A$15:$A$17, CALCULATION!$B$15:$B$17 )</f>
        <v>300</v>
      </c>
      <c r="W3218" s="5">
        <f>O3218*T3218*_xll.XLOOKUP(U3218,CALCULATION!$A$15:$A$17, CALCULATION!$B$15:$B$17)</f>
        <v>9919.8000000000011</v>
      </c>
      <c r="X3218" s="5">
        <f>WORKSHEET[[#This Row],[Clients Total Cost]] / WORKSHEET[[#This Row],[Clients Rate per T2 (USD)]]</f>
        <v>33.066000000000003</v>
      </c>
      <c r="Y3218" s="5">
        <f>WORKSHEET[[#This Row],[Clients Rate per T2 (USD)]] - WORKSHEET[[#This Row],[Supplier Rate Per t2 (USD)]]</f>
        <v>300</v>
      </c>
      <c r="Z3218" s="5">
        <f>WORKSHEET[[#This Row],[Profit Per T]] * WORKSHEET[[#This Row],[Weight]]</f>
        <v>9919.8000000000011</v>
      </c>
      <c r="AA3218">
        <v>1</v>
      </c>
      <c r="AB3218" s="1">
        <v>3.15</v>
      </c>
      <c r="AC3218" s="1">
        <v>2.1</v>
      </c>
      <c r="AD3218" s="1">
        <v>2.625</v>
      </c>
      <c r="AE3218" s="1">
        <f>WORKSHEET[[#This Row],[Delay at toll gate in days]] +WORKSHEET[[#This Row],[Delay at workshop in days]] +WORKSHEET[[#This Row],[Delay at border in days]]</f>
        <v>7.875</v>
      </c>
    </row>
    <row r="3219" spans="1:31" x14ac:dyDescent="0.35">
      <c r="A3219" t="s">
        <v>3240</v>
      </c>
      <c r="B3219" t="s">
        <v>10</v>
      </c>
      <c r="C3219" t="s">
        <v>68</v>
      </c>
      <c r="D3219" t="s">
        <v>3611</v>
      </c>
      <c r="E3219" t="s">
        <v>3617</v>
      </c>
      <c r="F3219" t="str">
        <f>WORKSHEET[[#This Row],[Depart From]]&amp;"-"&amp;WORKSHEET[[#This Row],[Arrive To]]</f>
        <v>Mogadishu-Lagos</v>
      </c>
      <c r="G3219" s="2">
        <v>44753</v>
      </c>
      <c r="H3219" s="2">
        <v>44779</v>
      </c>
      <c r="I3219" s="2" t="str">
        <f t="shared" si="50"/>
        <v>Delivered</v>
      </c>
      <c r="J3219" s="2" t="str">
        <f>TEXT(WORKSHEET[[#This Row],[Offloading Date]], "mmm")</f>
        <v>Aug</v>
      </c>
      <c r="K3219" s="2" t="str">
        <f>IF(OR(WORKSHEET[[#This Row],[Year]]="", ISBLANK(WORKSHEET[[#This Row],[Year]]), WORKSHEET[[#This Row],[Year]]="null"), "Exclude", "Include")</f>
        <v>Include</v>
      </c>
      <c r="L3219" t="s">
        <v>12</v>
      </c>
      <c r="M3219" t="s">
        <v>12</v>
      </c>
      <c r="N3219" t="s">
        <v>13</v>
      </c>
      <c r="O3219">
        <v>33.066000000000003</v>
      </c>
      <c r="P3219">
        <v>600</v>
      </c>
      <c r="Q3219" t="s">
        <v>14</v>
      </c>
      <c r="R3219">
        <f>P3219 * _xll.XLOOKUP(Q3219,CALCULATION!$A$15:$A$17, CALCULATION!$B$15:$B$17 )</f>
        <v>600</v>
      </c>
      <c r="S3219" s="5">
        <f>O3219*P3219*_xll.XLOOKUP(Q3219,CALCULATION!$A$15:$A$17, CALCULATION!$B$15:$B$17)</f>
        <v>19839.600000000002</v>
      </c>
      <c r="T3219">
        <v>300</v>
      </c>
      <c r="U3219" t="s">
        <v>14</v>
      </c>
      <c r="V3219">
        <f>T3219 * _xll.XLOOKUP(U3219,CALCULATION!$A$15:$A$17, CALCULATION!$B$15:$B$17 )</f>
        <v>300</v>
      </c>
      <c r="W3219" s="5">
        <f>O3219*T3219*_xll.XLOOKUP(U3219,CALCULATION!$A$15:$A$17, CALCULATION!$B$15:$B$17)</f>
        <v>9919.8000000000011</v>
      </c>
      <c r="X3219" s="5">
        <f>WORKSHEET[[#This Row],[Clients Total Cost]] / WORKSHEET[[#This Row],[Clients Rate per T2 (USD)]]</f>
        <v>33.066000000000003</v>
      </c>
      <c r="Y3219" s="5">
        <f>WORKSHEET[[#This Row],[Clients Rate per T2 (USD)]] - WORKSHEET[[#This Row],[Supplier Rate Per t2 (USD)]]</f>
        <v>300</v>
      </c>
      <c r="Z3219" s="5">
        <f>WORKSHEET[[#This Row],[Profit Per T]] * WORKSHEET[[#This Row],[Weight]]</f>
        <v>9919.8000000000011</v>
      </c>
      <c r="AA3219">
        <v>1</v>
      </c>
      <c r="AB3219" s="1">
        <v>3.9</v>
      </c>
      <c r="AC3219" s="1">
        <v>2.6</v>
      </c>
      <c r="AD3219" s="1">
        <v>3.25</v>
      </c>
      <c r="AE3219" s="1">
        <f>WORKSHEET[[#This Row],[Delay at toll gate in days]] +WORKSHEET[[#This Row],[Delay at workshop in days]] +WORKSHEET[[#This Row],[Delay at border in days]]</f>
        <v>9.75</v>
      </c>
    </row>
    <row r="3220" spans="1:31" x14ac:dyDescent="0.35">
      <c r="A3220" t="s">
        <v>3241</v>
      </c>
      <c r="B3220" t="s">
        <v>10</v>
      </c>
      <c r="C3220" t="s">
        <v>68</v>
      </c>
      <c r="D3220" t="s">
        <v>3611</v>
      </c>
      <c r="E3220" t="s">
        <v>3613</v>
      </c>
      <c r="F3220" t="str">
        <f>WORKSHEET[[#This Row],[Depart From]]&amp;"-"&amp;WORKSHEET[[#This Row],[Arrive To]]</f>
        <v>Mogadishu-Sanaa</v>
      </c>
      <c r="G3220" s="2">
        <v>44762</v>
      </c>
      <c r="H3220" s="2">
        <v>44783</v>
      </c>
      <c r="I3220" s="2" t="str">
        <f t="shared" si="50"/>
        <v>Delivered</v>
      </c>
      <c r="J3220" s="2" t="str">
        <f>TEXT(WORKSHEET[[#This Row],[Offloading Date]], "mmm")</f>
        <v>Aug</v>
      </c>
      <c r="K3220" s="2" t="str">
        <f>IF(OR(WORKSHEET[[#This Row],[Year]]="", ISBLANK(WORKSHEET[[#This Row],[Year]]), WORKSHEET[[#This Row],[Year]]="null"), "Exclude", "Include")</f>
        <v>Include</v>
      </c>
      <c r="L3220" t="s">
        <v>12</v>
      </c>
      <c r="M3220" t="s">
        <v>12</v>
      </c>
      <c r="N3220" t="s">
        <v>13</v>
      </c>
      <c r="O3220">
        <v>33.066000000000003</v>
      </c>
      <c r="P3220">
        <v>600</v>
      </c>
      <c r="Q3220" t="s">
        <v>14</v>
      </c>
      <c r="R3220">
        <f>P3220 * _xll.XLOOKUP(Q3220,CALCULATION!$A$15:$A$17, CALCULATION!$B$15:$B$17 )</f>
        <v>600</v>
      </c>
      <c r="S3220" s="5">
        <f>O3220*P3220*_xll.XLOOKUP(Q3220,CALCULATION!$A$15:$A$17, CALCULATION!$B$15:$B$17)</f>
        <v>19839.600000000002</v>
      </c>
      <c r="T3220">
        <v>300</v>
      </c>
      <c r="U3220" t="s">
        <v>14</v>
      </c>
      <c r="V3220">
        <f>T3220 * _xll.XLOOKUP(U3220,CALCULATION!$A$15:$A$17, CALCULATION!$B$15:$B$17 )</f>
        <v>300</v>
      </c>
      <c r="W3220" s="5">
        <f>O3220*T3220*_xll.XLOOKUP(U3220,CALCULATION!$A$15:$A$17, CALCULATION!$B$15:$B$17)</f>
        <v>9919.8000000000011</v>
      </c>
      <c r="X3220" s="5">
        <f>WORKSHEET[[#This Row],[Clients Total Cost]] / WORKSHEET[[#This Row],[Clients Rate per T2 (USD)]]</f>
        <v>33.066000000000003</v>
      </c>
      <c r="Y3220" s="5">
        <f>WORKSHEET[[#This Row],[Clients Rate per T2 (USD)]] - WORKSHEET[[#This Row],[Supplier Rate Per t2 (USD)]]</f>
        <v>300</v>
      </c>
      <c r="Z3220" s="5">
        <f>WORKSHEET[[#This Row],[Profit Per T]] * WORKSHEET[[#This Row],[Weight]]</f>
        <v>9919.8000000000011</v>
      </c>
      <c r="AA3220">
        <v>1</v>
      </c>
      <c r="AB3220" s="1">
        <v>3.15</v>
      </c>
      <c r="AC3220" s="1">
        <v>2.1</v>
      </c>
      <c r="AD3220" s="1">
        <v>2.625</v>
      </c>
      <c r="AE3220" s="1">
        <f>WORKSHEET[[#This Row],[Delay at toll gate in days]] +WORKSHEET[[#This Row],[Delay at workshop in days]] +WORKSHEET[[#This Row],[Delay at border in days]]</f>
        <v>7.875</v>
      </c>
    </row>
    <row r="3221" spans="1:31" x14ac:dyDescent="0.35">
      <c r="A3221" t="s">
        <v>3242</v>
      </c>
      <c r="B3221" t="s">
        <v>10</v>
      </c>
      <c r="C3221" t="s">
        <v>68</v>
      </c>
      <c r="D3221" t="s">
        <v>3619</v>
      </c>
      <c r="E3221" t="s">
        <v>3618</v>
      </c>
      <c r="F3221" t="str">
        <f>WORKSHEET[[#This Row],[Depart From]]&amp;"-"&amp;WORKSHEET[[#This Row],[Arrive To]]</f>
        <v>Addis Ababa-Tripoli</v>
      </c>
      <c r="G3221" s="2">
        <v>44764</v>
      </c>
      <c r="H3221" s="2">
        <v>44783</v>
      </c>
      <c r="I3221" s="2" t="str">
        <f t="shared" si="50"/>
        <v>Delivered</v>
      </c>
      <c r="J3221" s="2" t="str">
        <f>TEXT(WORKSHEET[[#This Row],[Offloading Date]], "mmm")</f>
        <v>Aug</v>
      </c>
      <c r="K3221" s="2" t="str">
        <f>IF(OR(WORKSHEET[[#This Row],[Year]]="", ISBLANK(WORKSHEET[[#This Row],[Year]]), WORKSHEET[[#This Row],[Year]]="null"), "Exclude", "Include")</f>
        <v>Include</v>
      </c>
      <c r="L3221" t="s">
        <v>12</v>
      </c>
      <c r="M3221" t="s">
        <v>12</v>
      </c>
      <c r="N3221" t="s">
        <v>13</v>
      </c>
      <c r="O3221">
        <v>34.067999999999998</v>
      </c>
      <c r="P3221">
        <v>600</v>
      </c>
      <c r="Q3221" t="s">
        <v>14</v>
      </c>
      <c r="R3221">
        <f>P3221 * _xll.XLOOKUP(Q3221,CALCULATION!$A$15:$A$17, CALCULATION!$B$15:$B$17 )</f>
        <v>600</v>
      </c>
      <c r="S3221" s="5">
        <f>O3221*P3221*_xll.XLOOKUP(Q3221,CALCULATION!$A$15:$A$17, CALCULATION!$B$15:$B$17)</f>
        <v>20440.8</v>
      </c>
      <c r="T3221">
        <v>300</v>
      </c>
      <c r="U3221" t="s">
        <v>14</v>
      </c>
      <c r="V3221">
        <f>T3221 * _xll.XLOOKUP(U3221,CALCULATION!$A$15:$A$17, CALCULATION!$B$15:$B$17 )</f>
        <v>300</v>
      </c>
      <c r="W3221" s="5">
        <f>O3221*T3221*_xll.XLOOKUP(U3221,CALCULATION!$A$15:$A$17, CALCULATION!$B$15:$B$17)</f>
        <v>10220.4</v>
      </c>
      <c r="X3221" s="5">
        <f>WORKSHEET[[#This Row],[Clients Total Cost]] / WORKSHEET[[#This Row],[Clients Rate per T2 (USD)]]</f>
        <v>34.067999999999998</v>
      </c>
      <c r="Y3221" s="5">
        <f>WORKSHEET[[#This Row],[Clients Rate per T2 (USD)]] - WORKSHEET[[#This Row],[Supplier Rate Per t2 (USD)]]</f>
        <v>300</v>
      </c>
      <c r="Z3221" s="5">
        <f>WORKSHEET[[#This Row],[Profit Per T]] * WORKSHEET[[#This Row],[Weight]]</f>
        <v>10220.4</v>
      </c>
      <c r="AA3221">
        <v>1</v>
      </c>
      <c r="AB3221" s="1">
        <v>2.85</v>
      </c>
      <c r="AC3221" s="1">
        <v>1.9000000000000001</v>
      </c>
      <c r="AD3221" s="1">
        <v>2.375</v>
      </c>
      <c r="AE3221" s="1">
        <f>WORKSHEET[[#This Row],[Delay at toll gate in days]] +WORKSHEET[[#This Row],[Delay at workshop in days]] +WORKSHEET[[#This Row],[Delay at border in days]]</f>
        <v>7.125</v>
      </c>
    </row>
    <row r="3222" spans="1:31" x14ac:dyDescent="0.35">
      <c r="A3222" t="s">
        <v>3243</v>
      </c>
      <c r="B3222" t="s">
        <v>10</v>
      </c>
      <c r="C3222" t="s">
        <v>68</v>
      </c>
      <c r="D3222" t="s">
        <v>3620</v>
      </c>
      <c r="E3222" t="s">
        <v>3612</v>
      </c>
      <c r="F3222" t="str">
        <f>WORKSHEET[[#This Row],[Depart From]]&amp;"-"&amp;WORKSHEET[[#This Row],[Arrive To]]</f>
        <v>Zanzibar-Victoria</v>
      </c>
      <c r="G3222" s="2">
        <v>44758</v>
      </c>
      <c r="H3222" s="2">
        <v>44777</v>
      </c>
      <c r="I3222" s="2" t="str">
        <f t="shared" si="50"/>
        <v>Delivered</v>
      </c>
      <c r="J3222" s="2" t="str">
        <f>TEXT(WORKSHEET[[#This Row],[Offloading Date]], "mmm")</f>
        <v>Aug</v>
      </c>
      <c r="K3222" s="2" t="str">
        <f>IF(OR(WORKSHEET[[#This Row],[Year]]="", ISBLANK(WORKSHEET[[#This Row],[Year]]), WORKSHEET[[#This Row],[Year]]="null"), "Exclude", "Include")</f>
        <v>Include</v>
      </c>
      <c r="L3222" t="s">
        <v>12</v>
      </c>
      <c r="M3222" t="s">
        <v>12</v>
      </c>
      <c r="N3222" t="s">
        <v>13</v>
      </c>
      <c r="O3222">
        <v>34.067999999999998</v>
      </c>
      <c r="P3222">
        <v>600</v>
      </c>
      <c r="Q3222" t="s">
        <v>14</v>
      </c>
      <c r="R3222">
        <f>P3222 * _xll.XLOOKUP(Q3222,CALCULATION!$A$15:$A$17, CALCULATION!$B$15:$B$17 )</f>
        <v>600</v>
      </c>
      <c r="S3222" s="5">
        <f>O3222*P3222*_xll.XLOOKUP(Q3222,CALCULATION!$A$15:$A$17, CALCULATION!$B$15:$B$17)</f>
        <v>20440.8</v>
      </c>
      <c r="T3222">
        <v>300</v>
      </c>
      <c r="U3222" t="s">
        <v>14</v>
      </c>
      <c r="V3222">
        <f>T3222 * _xll.XLOOKUP(U3222,CALCULATION!$A$15:$A$17, CALCULATION!$B$15:$B$17 )</f>
        <v>300</v>
      </c>
      <c r="W3222" s="5">
        <f>O3222*T3222*_xll.XLOOKUP(U3222,CALCULATION!$A$15:$A$17, CALCULATION!$B$15:$B$17)</f>
        <v>10220.4</v>
      </c>
      <c r="X3222" s="5">
        <f>WORKSHEET[[#This Row],[Clients Total Cost]] / WORKSHEET[[#This Row],[Clients Rate per T2 (USD)]]</f>
        <v>34.067999999999998</v>
      </c>
      <c r="Y3222" s="5">
        <f>WORKSHEET[[#This Row],[Clients Rate per T2 (USD)]] - WORKSHEET[[#This Row],[Supplier Rate Per t2 (USD)]]</f>
        <v>300</v>
      </c>
      <c r="Z3222" s="5">
        <f>WORKSHEET[[#This Row],[Profit Per T]] * WORKSHEET[[#This Row],[Weight]]</f>
        <v>10220.4</v>
      </c>
      <c r="AA3222">
        <v>1</v>
      </c>
      <c r="AB3222" s="1">
        <v>2.85</v>
      </c>
      <c r="AC3222" s="1">
        <v>1.9000000000000001</v>
      </c>
      <c r="AD3222" s="1">
        <v>2.375</v>
      </c>
      <c r="AE3222" s="1">
        <f>WORKSHEET[[#This Row],[Delay at toll gate in days]] +WORKSHEET[[#This Row],[Delay at workshop in days]] +WORKSHEET[[#This Row],[Delay at border in days]]</f>
        <v>7.125</v>
      </c>
    </row>
    <row r="3223" spans="1:31" x14ac:dyDescent="0.35">
      <c r="A3223" t="s">
        <v>3244</v>
      </c>
      <c r="B3223" t="s">
        <v>10</v>
      </c>
      <c r="C3223" t="s">
        <v>68</v>
      </c>
      <c r="D3223" t="s">
        <v>3616</v>
      </c>
      <c r="E3223" t="s">
        <v>3618</v>
      </c>
      <c r="F3223" t="str">
        <f>WORKSHEET[[#This Row],[Depart From]]&amp;"-"&amp;WORKSHEET[[#This Row],[Arrive To]]</f>
        <v>Marrakech-Tripoli</v>
      </c>
      <c r="G3223" s="2">
        <v>44762</v>
      </c>
      <c r="H3223" s="2">
        <v>44783</v>
      </c>
      <c r="I3223" s="2" t="str">
        <f t="shared" si="50"/>
        <v>Delivered</v>
      </c>
      <c r="J3223" s="2" t="str">
        <f>TEXT(WORKSHEET[[#This Row],[Offloading Date]], "mmm")</f>
        <v>Aug</v>
      </c>
      <c r="K3223" s="2" t="str">
        <f>IF(OR(WORKSHEET[[#This Row],[Year]]="", ISBLANK(WORKSHEET[[#This Row],[Year]]), WORKSHEET[[#This Row],[Year]]="null"), "Exclude", "Include")</f>
        <v>Include</v>
      </c>
      <c r="L3223" t="s">
        <v>12</v>
      </c>
      <c r="M3223" t="s">
        <v>12</v>
      </c>
      <c r="N3223" t="s">
        <v>13</v>
      </c>
      <c r="O3223">
        <v>34.067999999999998</v>
      </c>
      <c r="P3223">
        <v>600</v>
      </c>
      <c r="Q3223" t="s">
        <v>14</v>
      </c>
      <c r="R3223">
        <f>P3223 * _xll.XLOOKUP(Q3223,CALCULATION!$A$15:$A$17, CALCULATION!$B$15:$B$17 )</f>
        <v>600</v>
      </c>
      <c r="S3223" s="5">
        <f>O3223*P3223*_xll.XLOOKUP(Q3223,CALCULATION!$A$15:$A$17, CALCULATION!$B$15:$B$17)</f>
        <v>20440.8</v>
      </c>
      <c r="T3223">
        <v>300</v>
      </c>
      <c r="U3223" t="s">
        <v>14</v>
      </c>
      <c r="V3223">
        <f>T3223 * _xll.XLOOKUP(U3223,CALCULATION!$A$15:$A$17, CALCULATION!$B$15:$B$17 )</f>
        <v>300</v>
      </c>
      <c r="W3223" s="5">
        <f>O3223*T3223*_xll.XLOOKUP(U3223,CALCULATION!$A$15:$A$17, CALCULATION!$B$15:$B$17)</f>
        <v>10220.4</v>
      </c>
      <c r="X3223" s="5">
        <f>WORKSHEET[[#This Row],[Clients Total Cost]] / WORKSHEET[[#This Row],[Clients Rate per T2 (USD)]]</f>
        <v>34.067999999999998</v>
      </c>
      <c r="Y3223" s="5">
        <f>WORKSHEET[[#This Row],[Clients Rate per T2 (USD)]] - WORKSHEET[[#This Row],[Supplier Rate Per t2 (USD)]]</f>
        <v>300</v>
      </c>
      <c r="Z3223" s="5">
        <f>WORKSHEET[[#This Row],[Profit Per T]] * WORKSHEET[[#This Row],[Weight]]</f>
        <v>10220.4</v>
      </c>
      <c r="AA3223">
        <v>1</v>
      </c>
      <c r="AB3223" s="1">
        <v>3.15</v>
      </c>
      <c r="AC3223" s="1">
        <v>2.1</v>
      </c>
      <c r="AD3223" s="1">
        <v>2.625</v>
      </c>
      <c r="AE3223" s="1">
        <f>WORKSHEET[[#This Row],[Delay at toll gate in days]] +WORKSHEET[[#This Row],[Delay at workshop in days]] +WORKSHEET[[#This Row],[Delay at border in days]]</f>
        <v>7.875</v>
      </c>
    </row>
    <row r="3224" spans="1:31" x14ac:dyDescent="0.35">
      <c r="A3224" t="s">
        <v>3245</v>
      </c>
      <c r="B3224" t="s">
        <v>10</v>
      </c>
      <c r="C3224" t="s">
        <v>68</v>
      </c>
      <c r="D3224" t="s">
        <v>3616</v>
      </c>
      <c r="E3224" t="s">
        <v>3612</v>
      </c>
      <c r="F3224" t="str">
        <f>WORKSHEET[[#This Row],[Depart From]]&amp;"-"&amp;WORKSHEET[[#This Row],[Arrive To]]</f>
        <v>Marrakech-Victoria</v>
      </c>
      <c r="G3224" s="2">
        <v>44757</v>
      </c>
      <c r="H3224" s="2">
        <v>44777</v>
      </c>
      <c r="I3224" s="2" t="str">
        <f t="shared" si="50"/>
        <v>Delivered</v>
      </c>
      <c r="J3224" s="2" t="str">
        <f>TEXT(WORKSHEET[[#This Row],[Offloading Date]], "mmm")</f>
        <v>Aug</v>
      </c>
      <c r="K3224" s="2" t="str">
        <f>IF(OR(WORKSHEET[[#This Row],[Year]]="", ISBLANK(WORKSHEET[[#This Row],[Year]]), WORKSHEET[[#This Row],[Year]]="null"), "Exclude", "Include")</f>
        <v>Include</v>
      </c>
      <c r="L3224" t="s">
        <v>12</v>
      </c>
      <c r="M3224" t="s">
        <v>12</v>
      </c>
      <c r="N3224" t="s">
        <v>13</v>
      </c>
      <c r="O3224">
        <v>34.067999999999998</v>
      </c>
      <c r="P3224">
        <v>600</v>
      </c>
      <c r="Q3224" t="s">
        <v>14</v>
      </c>
      <c r="R3224">
        <f>P3224 * _xll.XLOOKUP(Q3224,CALCULATION!$A$15:$A$17, CALCULATION!$B$15:$B$17 )</f>
        <v>600</v>
      </c>
      <c r="S3224" s="5">
        <f>O3224*P3224*_xll.XLOOKUP(Q3224,CALCULATION!$A$15:$A$17, CALCULATION!$B$15:$B$17)</f>
        <v>20440.8</v>
      </c>
      <c r="T3224">
        <v>300</v>
      </c>
      <c r="U3224" t="s">
        <v>14</v>
      </c>
      <c r="V3224">
        <f>T3224 * _xll.XLOOKUP(U3224,CALCULATION!$A$15:$A$17, CALCULATION!$B$15:$B$17 )</f>
        <v>300</v>
      </c>
      <c r="W3224" s="5">
        <f>O3224*T3224*_xll.XLOOKUP(U3224,CALCULATION!$A$15:$A$17, CALCULATION!$B$15:$B$17)</f>
        <v>10220.4</v>
      </c>
      <c r="X3224" s="5">
        <f>WORKSHEET[[#This Row],[Clients Total Cost]] / WORKSHEET[[#This Row],[Clients Rate per T2 (USD)]]</f>
        <v>34.067999999999998</v>
      </c>
      <c r="Y3224" s="5">
        <f>WORKSHEET[[#This Row],[Clients Rate per T2 (USD)]] - WORKSHEET[[#This Row],[Supplier Rate Per t2 (USD)]]</f>
        <v>300</v>
      </c>
      <c r="Z3224" s="5">
        <f>WORKSHEET[[#This Row],[Profit Per T]] * WORKSHEET[[#This Row],[Weight]]</f>
        <v>10220.4</v>
      </c>
      <c r="AA3224">
        <v>1</v>
      </c>
      <c r="AB3224" s="1">
        <v>3</v>
      </c>
      <c r="AC3224" s="1">
        <v>2</v>
      </c>
      <c r="AD3224" s="1">
        <v>2.5</v>
      </c>
      <c r="AE3224" s="1">
        <f>WORKSHEET[[#This Row],[Delay at toll gate in days]] +WORKSHEET[[#This Row],[Delay at workshop in days]] +WORKSHEET[[#This Row],[Delay at border in days]]</f>
        <v>7.5</v>
      </c>
    </row>
    <row r="3225" spans="1:31" x14ac:dyDescent="0.35">
      <c r="A3225" t="s">
        <v>3246</v>
      </c>
      <c r="B3225" t="s">
        <v>10</v>
      </c>
      <c r="C3225" t="s">
        <v>68</v>
      </c>
      <c r="D3225" t="s">
        <v>3619</v>
      </c>
      <c r="E3225" t="s">
        <v>3612</v>
      </c>
      <c r="F3225" t="str">
        <f>WORKSHEET[[#This Row],[Depart From]]&amp;"-"&amp;WORKSHEET[[#This Row],[Arrive To]]</f>
        <v>Addis Ababa-Victoria</v>
      </c>
      <c r="G3225" s="2">
        <v>44762</v>
      </c>
      <c r="H3225" s="2">
        <v>44783</v>
      </c>
      <c r="I3225" s="2" t="str">
        <f t="shared" si="50"/>
        <v>Delivered</v>
      </c>
      <c r="J3225" s="2" t="str">
        <f>TEXT(WORKSHEET[[#This Row],[Offloading Date]], "mmm")</f>
        <v>Aug</v>
      </c>
      <c r="K3225" s="2" t="str">
        <f>IF(OR(WORKSHEET[[#This Row],[Year]]="", ISBLANK(WORKSHEET[[#This Row],[Year]]), WORKSHEET[[#This Row],[Year]]="null"), "Exclude", "Include")</f>
        <v>Include</v>
      </c>
      <c r="L3225" t="s">
        <v>12</v>
      </c>
      <c r="M3225" t="s">
        <v>12</v>
      </c>
      <c r="N3225" t="s">
        <v>13</v>
      </c>
      <c r="O3225">
        <v>34.067999999999998</v>
      </c>
      <c r="P3225">
        <v>600</v>
      </c>
      <c r="Q3225" t="s">
        <v>14</v>
      </c>
      <c r="R3225">
        <f>P3225 * _xll.XLOOKUP(Q3225,CALCULATION!$A$15:$A$17, CALCULATION!$B$15:$B$17 )</f>
        <v>600</v>
      </c>
      <c r="S3225" s="5">
        <f>O3225*P3225*_xll.XLOOKUP(Q3225,CALCULATION!$A$15:$A$17, CALCULATION!$B$15:$B$17)</f>
        <v>20440.8</v>
      </c>
      <c r="T3225">
        <v>300</v>
      </c>
      <c r="U3225" t="s">
        <v>14</v>
      </c>
      <c r="V3225">
        <f>T3225 * _xll.XLOOKUP(U3225,CALCULATION!$A$15:$A$17, CALCULATION!$B$15:$B$17 )</f>
        <v>300</v>
      </c>
      <c r="W3225" s="5">
        <f>O3225*T3225*_xll.XLOOKUP(U3225,CALCULATION!$A$15:$A$17, CALCULATION!$B$15:$B$17)</f>
        <v>10220.4</v>
      </c>
      <c r="X3225" s="5">
        <f>WORKSHEET[[#This Row],[Clients Total Cost]] / WORKSHEET[[#This Row],[Clients Rate per T2 (USD)]]</f>
        <v>34.067999999999998</v>
      </c>
      <c r="Y3225" s="5">
        <f>WORKSHEET[[#This Row],[Clients Rate per T2 (USD)]] - WORKSHEET[[#This Row],[Supplier Rate Per t2 (USD)]]</f>
        <v>300</v>
      </c>
      <c r="Z3225" s="5">
        <f>WORKSHEET[[#This Row],[Profit Per T]] * WORKSHEET[[#This Row],[Weight]]</f>
        <v>10220.4</v>
      </c>
      <c r="AA3225">
        <v>1</v>
      </c>
      <c r="AB3225" s="1">
        <v>3.15</v>
      </c>
      <c r="AC3225" s="1">
        <v>2.1</v>
      </c>
      <c r="AD3225" s="1">
        <v>2.625</v>
      </c>
      <c r="AE3225" s="1">
        <f>WORKSHEET[[#This Row],[Delay at toll gate in days]] +WORKSHEET[[#This Row],[Delay at workshop in days]] +WORKSHEET[[#This Row],[Delay at border in days]]</f>
        <v>7.875</v>
      </c>
    </row>
    <row r="3226" spans="1:31" x14ac:dyDescent="0.35">
      <c r="A3226" t="s">
        <v>3247</v>
      </c>
      <c r="B3226" t="s">
        <v>10</v>
      </c>
      <c r="C3226" t="s">
        <v>68</v>
      </c>
      <c r="D3226" t="s">
        <v>3615</v>
      </c>
      <c r="E3226" t="s">
        <v>3618</v>
      </c>
      <c r="F3226" t="str">
        <f>WORKSHEET[[#This Row],[Depart From]]&amp;"-"&amp;WORKSHEET[[#This Row],[Arrive To]]</f>
        <v>Mombasa-Tripoli</v>
      </c>
      <c r="G3226" s="2">
        <v>44764</v>
      </c>
      <c r="H3226" s="2">
        <v>44784</v>
      </c>
      <c r="I3226" s="2" t="str">
        <f t="shared" si="50"/>
        <v>Delivered</v>
      </c>
      <c r="J3226" s="2" t="str">
        <f>TEXT(WORKSHEET[[#This Row],[Offloading Date]], "mmm")</f>
        <v>Aug</v>
      </c>
      <c r="K3226" s="2" t="str">
        <f>IF(OR(WORKSHEET[[#This Row],[Year]]="", ISBLANK(WORKSHEET[[#This Row],[Year]]), WORKSHEET[[#This Row],[Year]]="null"), "Exclude", "Include")</f>
        <v>Include</v>
      </c>
      <c r="L3226" t="s">
        <v>12</v>
      </c>
      <c r="M3226" t="s">
        <v>12</v>
      </c>
      <c r="N3226" t="s">
        <v>13</v>
      </c>
      <c r="O3226">
        <v>34.067999999999998</v>
      </c>
      <c r="P3226">
        <v>600</v>
      </c>
      <c r="Q3226" t="s">
        <v>14</v>
      </c>
      <c r="R3226">
        <f>P3226 * _xll.XLOOKUP(Q3226,CALCULATION!$A$15:$A$17, CALCULATION!$B$15:$B$17 )</f>
        <v>600</v>
      </c>
      <c r="S3226" s="5">
        <f>O3226*P3226*_xll.XLOOKUP(Q3226,CALCULATION!$A$15:$A$17, CALCULATION!$B$15:$B$17)</f>
        <v>20440.8</v>
      </c>
      <c r="T3226">
        <v>300</v>
      </c>
      <c r="U3226" t="s">
        <v>14</v>
      </c>
      <c r="V3226">
        <f>T3226 * _xll.XLOOKUP(U3226,CALCULATION!$A$15:$A$17, CALCULATION!$B$15:$B$17 )</f>
        <v>300</v>
      </c>
      <c r="W3226" s="5">
        <f>O3226*T3226*_xll.XLOOKUP(U3226,CALCULATION!$A$15:$A$17, CALCULATION!$B$15:$B$17)</f>
        <v>10220.4</v>
      </c>
      <c r="X3226" s="5">
        <f>WORKSHEET[[#This Row],[Clients Total Cost]] / WORKSHEET[[#This Row],[Clients Rate per T2 (USD)]]</f>
        <v>34.067999999999998</v>
      </c>
      <c r="Y3226" s="5">
        <f>WORKSHEET[[#This Row],[Clients Rate per T2 (USD)]] - WORKSHEET[[#This Row],[Supplier Rate Per t2 (USD)]]</f>
        <v>300</v>
      </c>
      <c r="Z3226" s="5">
        <f>WORKSHEET[[#This Row],[Profit Per T]] * WORKSHEET[[#This Row],[Weight]]</f>
        <v>10220.4</v>
      </c>
      <c r="AA3226">
        <v>1</v>
      </c>
      <c r="AB3226" s="1">
        <v>3</v>
      </c>
      <c r="AC3226" s="1">
        <v>2</v>
      </c>
      <c r="AD3226" s="1">
        <v>2.5</v>
      </c>
      <c r="AE3226" s="1">
        <f>WORKSHEET[[#This Row],[Delay at toll gate in days]] +WORKSHEET[[#This Row],[Delay at workshop in days]] +WORKSHEET[[#This Row],[Delay at border in days]]</f>
        <v>7.5</v>
      </c>
    </row>
    <row r="3227" spans="1:31" x14ac:dyDescent="0.35">
      <c r="A3227" t="s">
        <v>3248</v>
      </c>
      <c r="B3227" t="s">
        <v>10</v>
      </c>
      <c r="C3227" t="s">
        <v>68</v>
      </c>
      <c r="D3227" t="s">
        <v>3620</v>
      </c>
      <c r="E3227" t="s">
        <v>3612</v>
      </c>
      <c r="F3227" t="str">
        <f>WORKSHEET[[#This Row],[Depart From]]&amp;"-"&amp;WORKSHEET[[#This Row],[Arrive To]]</f>
        <v>Zanzibar-Victoria</v>
      </c>
      <c r="G3227" s="2">
        <v>44762</v>
      </c>
      <c r="H3227" s="2">
        <v>44781</v>
      </c>
      <c r="I3227" s="2" t="str">
        <f t="shared" si="50"/>
        <v>Delivered</v>
      </c>
      <c r="J3227" s="2" t="str">
        <f>TEXT(WORKSHEET[[#This Row],[Offloading Date]], "mmm")</f>
        <v>Aug</v>
      </c>
      <c r="K3227" s="2" t="str">
        <f>IF(OR(WORKSHEET[[#This Row],[Year]]="", ISBLANK(WORKSHEET[[#This Row],[Year]]), WORKSHEET[[#This Row],[Year]]="null"), "Exclude", "Include")</f>
        <v>Include</v>
      </c>
      <c r="L3227" t="s">
        <v>12</v>
      </c>
      <c r="M3227" t="s">
        <v>12</v>
      </c>
      <c r="N3227" t="s">
        <v>13</v>
      </c>
      <c r="O3227">
        <v>34.067999999999998</v>
      </c>
      <c r="P3227">
        <v>600</v>
      </c>
      <c r="Q3227" t="s">
        <v>14</v>
      </c>
      <c r="R3227">
        <f>P3227 * _xll.XLOOKUP(Q3227,CALCULATION!$A$15:$A$17, CALCULATION!$B$15:$B$17 )</f>
        <v>600</v>
      </c>
      <c r="S3227" s="5">
        <f>O3227*P3227*_xll.XLOOKUP(Q3227,CALCULATION!$A$15:$A$17, CALCULATION!$B$15:$B$17)</f>
        <v>20440.8</v>
      </c>
      <c r="T3227">
        <v>300</v>
      </c>
      <c r="U3227" t="s">
        <v>14</v>
      </c>
      <c r="V3227">
        <f>T3227 * _xll.XLOOKUP(U3227,CALCULATION!$A$15:$A$17, CALCULATION!$B$15:$B$17 )</f>
        <v>300</v>
      </c>
      <c r="W3227" s="5">
        <f>O3227*T3227*_xll.XLOOKUP(U3227,CALCULATION!$A$15:$A$17, CALCULATION!$B$15:$B$17)</f>
        <v>10220.4</v>
      </c>
      <c r="X3227" s="5">
        <f>WORKSHEET[[#This Row],[Clients Total Cost]] / WORKSHEET[[#This Row],[Clients Rate per T2 (USD)]]</f>
        <v>34.067999999999998</v>
      </c>
      <c r="Y3227" s="5">
        <f>WORKSHEET[[#This Row],[Clients Rate per T2 (USD)]] - WORKSHEET[[#This Row],[Supplier Rate Per t2 (USD)]]</f>
        <v>300</v>
      </c>
      <c r="Z3227" s="5">
        <f>WORKSHEET[[#This Row],[Profit Per T]] * WORKSHEET[[#This Row],[Weight]]</f>
        <v>10220.4</v>
      </c>
      <c r="AA3227">
        <v>1</v>
      </c>
      <c r="AB3227" s="1">
        <v>2.85</v>
      </c>
      <c r="AC3227" s="1">
        <v>1.9000000000000001</v>
      </c>
      <c r="AD3227" s="1">
        <v>2.375</v>
      </c>
      <c r="AE3227" s="1">
        <f>WORKSHEET[[#This Row],[Delay at toll gate in days]] +WORKSHEET[[#This Row],[Delay at workshop in days]] +WORKSHEET[[#This Row],[Delay at border in days]]</f>
        <v>7.125</v>
      </c>
    </row>
    <row r="3228" spans="1:31" x14ac:dyDescent="0.35">
      <c r="A3228" t="s">
        <v>3249</v>
      </c>
      <c r="B3228" t="s">
        <v>10</v>
      </c>
      <c r="C3228" t="s">
        <v>68</v>
      </c>
      <c r="D3228" t="s">
        <v>3620</v>
      </c>
      <c r="E3228" t="s">
        <v>3612</v>
      </c>
      <c r="F3228" t="str">
        <f>WORKSHEET[[#This Row],[Depart From]]&amp;"-"&amp;WORKSHEET[[#This Row],[Arrive To]]</f>
        <v>Zanzibar-Victoria</v>
      </c>
      <c r="G3228" s="2">
        <v>44776</v>
      </c>
      <c r="H3228" s="2">
        <v>44799</v>
      </c>
      <c r="I3228" s="2" t="str">
        <f t="shared" si="50"/>
        <v>Delivered</v>
      </c>
      <c r="J3228" s="2" t="str">
        <f>TEXT(WORKSHEET[[#This Row],[Offloading Date]], "mmm")</f>
        <v>Aug</v>
      </c>
      <c r="K3228" s="2" t="str">
        <f>IF(OR(WORKSHEET[[#This Row],[Year]]="", ISBLANK(WORKSHEET[[#This Row],[Year]]), WORKSHEET[[#This Row],[Year]]="null"), "Exclude", "Include")</f>
        <v>Include</v>
      </c>
      <c r="L3228" t="s">
        <v>12</v>
      </c>
      <c r="M3228" t="s">
        <v>12</v>
      </c>
      <c r="N3228" t="s">
        <v>13</v>
      </c>
      <c r="O3228">
        <v>34.067999999999998</v>
      </c>
      <c r="P3228">
        <v>600</v>
      </c>
      <c r="Q3228" t="s">
        <v>14</v>
      </c>
      <c r="R3228">
        <f>P3228 * _xll.XLOOKUP(Q3228,CALCULATION!$A$15:$A$17, CALCULATION!$B$15:$B$17 )</f>
        <v>600</v>
      </c>
      <c r="S3228" s="5">
        <f>O3228*P3228*_xll.XLOOKUP(Q3228,CALCULATION!$A$15:$A$17, CALCULATION!$B$15:$B$17)</f>
        <v>20440.8</v>
      </c>
      <c r="T3228">
        <v>300</v>
      </c>
      <c r="U3228" t="s">
        <v>14</v>
      </c>
      <c r="V3228">
        <f>T3228 * _xll.XLOOKUP(U3228,CALCULATION!$A$15:$A$17, CALCULATION!$B$15:$B$17 )</f>
        <v>300</v>
      </c>
      <c r="W3228" s="5">
        <f>O3228*T3228*_xll.XLOOKUP(U3228,CALCULATION!$A$15:$A$17, CALCULATION!$B$15:$B$17)</f>
        <v>10220.4</v>
      </c>
      <c r="X3228" s="5">
        <f>WORKSHEET[[#This Row],[Clients Total Cost]] / WORKSHEET[[#This Row],[Clients Rate per T2 (USD)]]</f>
        <v>34.067999999999998</v>
      </c>
      <c r="Y3228" s="5">
        <f>WORKSHEET[[#This Row],[Clients Rate per T2 (USD)]] - WORKSHEET[[#This Row],[Supplier Rate Per t2 (USD)]]</f>
        <v>300</v>
      </c>
      <c r="Z3228" s="5">
        <f>WORKSHEET[[#This Row],[Profit Per T]] * WORKSHEET[[#This Row],[Weight]]</f>
        <v>10220.4</v>
      </c>
      <c r="AA3228">
        <v>1</v>
      </c>
      <c r="AB3228" s="1">
        <v>3.4499999999999997</v>
      </c>
      <c r="AC3228" s="1">
        <v>2.3000000000000003</v>
      </c>
      <c r="AD3228" s="1">
        <v>2.875</v>
      </c>
      <c r="AE3228" s="1">
        <f>WORKSHEET[[#This Row],[Delay at toll gate in days]] +WORKSHEET[[#This Row],[Delay at workshop in days]] +WORKSHEET[[#This Row],[Delay at border in days]]</f>
        <v>8.625</v>
      </c>
    </row>
    <row r="3229" spans="1:31" x14ac:dyDescent="0.35">
      <c r="A3229" t="s">
        <v>3250</v>
      </c>
      <c r="B3229" t="s">
        <v>10</v>
      </c>
      <c r="C3229" t="s">
        <v>68</v>
      </c>
      <c r="D3229" t="s">
        <v>3611</v>
      </c>
      <c r="E3229" t="s">
        <v>3613</v>
      </c>
      <c r="F3229" t="str">
        <f>WORKSHEET[[#This Row],[Depart From]]&amp;"-"&amp;WORKSHEET[[#This Row],[Arrive To]]</f>
        <v>Mogadishu-Sanaa</v>
      </c>
      <c r="G3229" s="2">
        <v>44776</v>
      </c>
      <c r="H3229" s="2">
        <v>44808</v>
      </c>
      <c r="I3229" s="2" t="str">
        <f t="shared" si="50"/>
        <v>Delivered</v>
      </c>
      <c r="J3229" s="2" t="str">
        <f>TEXT(WORKSHEET[[#This Row],[Offloading Date]], "mmm")</f>
        <v>Sep</v>
      </c>
      <c r="K3229" s="2" t="str">
        <f>IF(OR(WORKSHEET[[#This Row],[Year]]="", ISBLANK(WORKSHEET[[#This Row],[Year]]), WORKSHEET[[#This Row],[Year]]="null"), "Exclude", "Include")</f>
        <v>Include</v>
      </c>
      <c r="L3229" t="s">
        <v>12</v>
      </c>
      <c r="M3229" t="s">
        <v>583</v>
      </c>
      <c r="N3229" t="s">
        <v>13</v>
      </c>
      <c r="O3229">
        <v>34.067999999999998</v>
      </c>
      <c r="P3229">
        <v>600</v>
      </c>
      <c r="Q3229" t="s">
        <v>14</v>
      </c>
      <c r="R3229">
        <f>P3229 * _xll.XLOOKUP(Q3229,CALCULATION!$A$15:$A$17, CALCULATION!$B$15:$B$17 )</f>
        <v>600</v>
      </c>
      <c r="S3229" s="5">
        <f>O3229*P3229*_xll.XLOOKUP(Q3229,CALCULATION!$A$15:$A$17, CALCULATION!$B$15:$B$17)</f>
        <v>20440.8</v>
      </c>
      <c r="T3229">
        <v>300</v>
      </c>
      <c r="U3229" t="s">
        <v>14</v>
      </c>
      <c r="V3229">
        <f>T3229 * _xll.XLOOKUP(U3229,CALCULATION!$A$15:$A$17, CALCULATION!$B$15:$B$17 )</f>
        <v>300</v>
      </c>
      <c r="W3229" s="5">
        <f>O3229*T3229*_xll.XLOOKUP(U3229,CALCULATION!$A$15:$A$17, CALCULATION!$B$15:$B$17)</f>
        <v>10220.4</v>
      </c>
      <c r="X3229" s="5">
        <f>WORKSHEET[[#This Row],[Clients Total Cost]] / WORKSHEET[[#This Row],[Clients Rate per T2 (USD)]]</f>
        <v>34.067999999999998</v>
      </c>
      <c r="Y3229" s="5">
        <f>WORKSHEET[[#This Row],[Clients Rate per T2 (USD)]] - WORKSHEET[[#This Row],[Supplier Rate Per t2 (USD)]]</f>
        <v>300</v>
      </c>
      <c r="Z3229" s="5">
        <f>WORKSHEET[[#This Row],[Profit Per T]] * WORKSHEET[[#This Row],[Weight]]</f>
        <v>10220.4</v>
      </c>
      <c r="AA3229">
        <v>1</v>
      </c>
      <c r="AB3229" s="1">
        <v>4.8</v>
      </c>
      <c r="AC3229" s="1">
        <v>3.2</v>
      </c>
      <c r="AD3229" s="1">
        <v>4</v>
      </c>
      <c r="AE3229" s="1">
        <f>WORKSHEET[[#This Row],[Delay at toll gate in days]] +WORKSHEET[[#This Row],[Delay at workshop in days]] +WORKSHEET[[#This Row],[Delay at border in days]]</f>
        <v>12</v>
      </c>
    </row>
    <row r="3230" spans="1:31" x14ac:dyDescent="0.35">
      <c r="A3230" t="s">
        <v>3251</v>
      </c>
      <c r="B3230" t="s">
        <v>10</v>
      </c>
      <c r="C3230" t="s">
        <v>56</v>
      </c>
      <c r="D3230" t="s">
        <v>3619</v>
      </c>
      <c r="E3230" t="s">
        <v>3613</v>
      </c>
      <c r="F3230" t="str">
        <f>WORKSHEET[[#This Row],[Depart From]]&amp;"-"&amp;WORKSHEET[[#This Row],[Arrive To]]</f>
        <v>Addis Ababa-Sanaa</v>
      </c>
      <c r="G3230" s="2">
        <v>44601</v>
      </c>
      <c r="H3230" s="2">
        <v>44604</v>
      </c>
      <c r="I3230" s="2" t="str">
        <f t="shared" si="50"/>
        <v>Delivered</v>
      </c>
      <c r="J3230" s="2" t="str">
        <f>TEXT(WORKSHEET[[#This Row],[Offloading Date]], "mmm")</f>
        <v>Feb</v>
      </c>
      <c r="K3230" s="2" t="str">
        <f>IF(OR(WORKSHEET[[#This Row],[Year]]="", ISBLANK(WORKSHEET[[#This Row],[Year]]), WORKSHEET[[#This Row],[Year]]="null"), "Exclude", "Include")</f>
        <v>Include</v>
      </c>
      <c r="L3230" t="s">
        <v>16</v>
      </c>
      <c r="M3230" t="s">
        <v>12</v>
      </c>
      <c r="N3230" t="s">
        <v>13</v>
      </c>
      <c r="O3230">
        <v>34.249000000000002</v>
      </c>
      <c r="P3230">
        <v>600</v>
      </c>
      <c r="Q3230" t="s">
        <v>14</v>
      </c>
      <c r="R3230">
        <f>P3230 * _xll.XLOOKUP(Q3230,CALCULATION!$A$15:$A$17, CALCULATION!$B$15:$B$17 )</f>
        <v>600</v>
      </c>
      <c r="S3230" s="5">
        <f>O3230*P3230*_xll.XLOOKUP(Q3230,CALCULATION!$A$15:$A$17, CALCULATION!$B$15:$B$17)</f>
        <v>20549.400000000001</v>
      </c>
      <c r="T3230">
        <v>300</v>
      </c>
      <c r="U3230" t="s">
        <v>14</v>
      </c>
      <c r="V3230">
        <f>T3230 * _xll.XLOOKUP(U3230,CALCULATION!$A$15:$A$17, CALCULATION!$B$15:$B$17 )</f>
        <v>300</v>
      </c>
      <c r="W3230" s="5">
        <f>O3230*T3230*_xll.XLOOKUP(U3230,CALCULATION!$A$15:$A$17, CALCULATION!$B$15:$B$17)</f>
        <v>10274.700000000001</v>
      </c>
      <c r="X3230" s="5">
        <f>WORKSHEET[[#This Row],[Clients Total Cost]] / WORKSHEET[[#This Row],[Clients Rate per T2 (USD)]]</f>
        <v>34.249000000000002</v>
      </c>
      <c r="Y3230" s="5">
        <f>WORKSHEET[[#This Row],[Clients Rate per T2 (USD)]] - WORKSHEET[[#This Row],[Supplier Rate Per t2 (USD)]]</f>
        <v>300</v>
      </c>
      <c r="Z3230" s="5">
        <f>WORKSHEET[[#This Row],[Profit Per T]] * WORKSHEET[[#This Row],[Weight]]</f>
        <v>10274.700000000001</v>
      </c>
      <c r="AA3230">
        <v>0</v>
      </c>
      <c r="AB3230" s="1">
        <v>0.44999999999999996</v>
      </c>
      <c r="AC3230" s="1">
        <v>0.30000000000000004</v>
      </c>
      <c r="AD3230" s="1">
        <v>0.375</v>
      </c>
      <c r="AE3230" s="1">
        <f>WORKSHEET[[#This Row],[Delay at toll gate in days]] +WORKSHEET[[#This Row],[Delay at workshop in days]] +WORKSHEET[[#This Row],[Delay at border in days]]</f>
        <v>1.125</v>
      </c>
    </row>
    <row r="3231" spans="1:31" x14ac:dyDescent="0.35">
      <c r="A3231" t="s">
        <v>3252</v>
      </c>
      <c r="B3231" t="s">
        <v>10</v>
      </c>
      <c r="C3231" t="s">
        <v>56</v>
      </c>
      <c r="D3231" t="s">
        <v>3611</v>
      </c>
      <c r="E3231" t="s">
        <v>3617</v>
      </c>
      <c r="F3231" t="str">
        <f>WORKSHEET[[#This Row],[Depart From]]&amp;"-"&amp;WORKSHEET[[#This Row],[Arrive To]]</f>
        <v>Mogadishu-Lagos</v>
      </c>
      <c r="G3231" s="2">
        <v>44601</v>
      </c>
      <c r="H3231" s="2">
        <v>44604</v>
      </c>
      <c r="I3231" s="2" t="str">
        <f t="shared" si="50"/>
        <v>Delivered</v>
      </c>
      <c r="J3231" s="2" t="str">
        <f>TEXT(WORKSHEET[[#This Row],[Offloading Date]], "mmm")</f>
        <v>Feb</v>
      </c>
      <c r="K3231" s="2" t="str">
        <f>IF(OR(WORKSHEET[[#This Row],[Year]]="", ISBLANK(WORKSHEET[[#This Row],[Year]]), WORKSHEET[[#This Row],[Year]]="null"), "Exclude", "Include")</f>
        <v>Include</v>
      </c>
      <c r="L3231" t="s">
        <v>16</v>
      </c>
      <c r="M3231" t="s">
        <v>12</v>
      </c>
      <c r="N3231" t="s">
        <v>13</v>
      </c>
      <c r="O3231">
        <v>34.213999999999999</v>
      </c>
      <c r="P3231">
        <v>600</v>
      </c>
      <c r="Q3231" t="s">
        <v>14</v>
      </c>
      <c r="R3231">
        <f>P3231 * _xll.XLOOKUP(Q3231,CALCULATION!$A$15:$A$17, CALCULATION!$B$15:$B$17 )</f>
        <v>600</v>
      </c>
      <c r="S3231" s="5">
        <f>O3231*P3231*_xll.XLOOKUP(Q3231,CALCULATION!$A$15:$A$17, CALCULATION!$B$15:$B$17)</f>
        <v>20528.399999999998</v>
      </c>
      <c r="T3231">
        <v>300</v>
      </c>
      <c r="U3231" t="s">
        <v>14</v>
      </c>
      <c r="V3231">
        <f>T3231 * _xll.XLOOKUP(U3231,CALCULATION!$A$15:$A$17, CALCULATION!$B$15:$B$17 )</f>
        <v>300</v>
      </c>
      <c r="W3231" s="5">
        <f>O3231*T3231*_xll.XLOOKUP(U3231,CALCULATION!$A$15:$A$17, CALCULATION!$B$15:$B$17)</f>
        <v>10264.199999999999</v>
      </c>
      <c r="X3231" s="5">
        <f>WORKSHEET[[#This Row],[Clients Total Cost]] / WORKSHEET[[#This Row],[Clients Rate per T2 (USD)]]</f>
        <v>34.213999999999999</v>
      </c>
      <c r="Y3231" s="5">
        <f>WORKSHEET[[#This Row],[Clients Rate per T2 (USD)]] - WORKSHEET[[#This Row],[Supplier Rate Per t2 (USD)]]</f>
        <v>300</v>
      </c>
      <c r="Z3231" s="5">
        <f>WORKSHEET[[#This Row],[Profit Per T]] * WORKSHEET[[#This Row],[Weight]]</f>
        <v>10264.199999999999</v>
      </c>
      <c r="AA3231">
        <v>0</v>
      </c>
      <c r="AB3231" s="1">
        <v>0.44999999999999996</v>
      </c>
      <c r="AC3231" s="1">
        <v>0.30000000000000004</v>
      </c>
      <c r="AD3231" s="1">
        <v>0.375</v>
      </c>
      <c r="AE3231" s="1">
        <f>WORKSHEET[[#This Row],[Delay at toll gate in days]] +WORKSHEET[[#This Row],[Delay at workshop in days]] +WORKSHEET[[#This Row],[Delay at border in days]]</f>
        <v>1.125</v>
      </c>
    </row>
    <row r="3232" spans="1:31" x14ac:dyDescent="0.35">
      <c r="A3232" t="s">
        <v>3253</v>
      </c>
      <c r="B3232" t="s">
        <v>10</v>
      </c>
      <c r="C3232" t="s">
        <v>56</v>
      </c>
      <c r="D3232" t="s">
        <v>3615</v>
      </c>
      <c r="E3232" t="s">
        <v>3613</v>
      </c>
      <c r="F3232" t="str">
        <f>WORKSHEET[[#This Row],[Depart From]]&amp;"-"&amp;WORKSHEET[[#This Row],[Arrive To]]</f>
        <v>Mombasa-Sanaa</v>
      </c>
      <c r="G3232" s="2">
        <v>44601</v>
      </c>
      <c r="H3232" s="2">
        <v>44604</v>
      </c>
      <c r="I3232" s="2" t="str">
        <f t="shared" si="50"/>
        <v>Delivered</v>
      </c>
      <c r="J3232" s="2" t="str">
        <f>TEXT(WORKSHEET[[#This Row],[Offloading Date]], "mmm")</f>
        <v>Feb</v>
      </c>
      <c r="K3232" s="2" t="str">
        <f>IF(OR(WORKSHEET[[#This Row],[Year]]="", ISBLANK(WORKSHEET[[#This Row],[Year]]), WORKSHEET[[#This Row],[Year]]="null"), "Exclude", "Include")</f>
        <v>Include</v>
      </c>
      <c r="L3232" t="s">
        <v>16</v>
      </c>
      <c r="M3232" t="s">
        <v>12</v>
      </c>
      <c r="N3232" t="s">
        <v>13</v>
      </c>
      <c r="O3232">
        <v>34.174999999999997</v>
      </c>
      <c r="P3232">
        <v>600</v>
      </c>
      <c r="Q3232" t="s">
        <v>14</v>
      </c>
      <c r="R3232">
        <f>P3232 * _xll.XLOOKUP(Q3232,CALCULATION!$A$15:$A$17, CALCULATION!$B$15:$B$17 )</f>
        <v>600</v>
      </c>
      <c r="S3232" s="5">
        <f>O3232*P3232*_xll.XLOOKUP(Q3232,CALCULATION!$A$15:$A$17, CALCULATION!$B$15:$B$17)</f>
        <v>20505</v>
      </c>
      <c r="T3232">
        <v>300</v>
      </c>
      <c r="U3232" t="s">
        <v>14</v>
      </c>
      <c r="V3232">
        <f>T3232 * _xll.XLOOKUP(U3232,CALCULATION!$A$15:$A$17, CALCULATION!$B$15:$B$17 )</f>
        <v>300</v>
      </c>
      <c r="W3232" s="5">
        <f>O3232*T3232*_xll.XLOOKUP(U3232,CALCULATION!$A$15:$A$17, CALCULATION!$B$15:$B$17)</f>
        <v>10252.5</v>
      </c>
      <c r="X3232" s="5">
        <f>WORKSHEET[[#This Row],[Clients Total Cost]] / WORKSHEET[[#This Row],[Clients Rate per T2 (USD)]]</f>
        <v>34.174999999999997</v>
      </c>
      <c r="Y3232" s="5">
        <f>WORKSHEET[[#This Row],[Clients Rate per T2 (USD)]] - WORKSHEET[[#This Row],[Supplier Rate Per t2 (USD)]]</f>
        <v>300</v>
      </c>
      <c r="Z3232" s="5">
        <f>WORKSHEET[[#This Row],[Profit Per T]] * WORKSHEET[[#This Row],[Weight]]</f>
        <v>10252.5</v>
      </c>
      <c r="AA3232">
        <v>0</v>
      </c>
      <c r="AB3232" s="1">
        <v>0.44999999999999996</v>
      </c>
      <c r="AC3232" s="1">
        <v>0.30000000000000004</v>
      </c>
      <c r="AD3232" s="1">
        <v>0.375</v>
      </c>
      <c r="AE3232" s="1">
        <f>WORKSHEET[[#This Row],[Delay at toll gate in days]] +WORKSHEET[[#This Row],[Delay at workshop in days]] +WORKSHEET[[#This Row],[Delay at border in days]]</f>
        <v>1.125</v>
      </c>
    </row>
    <row r="3233" spans="1:31" x14ac:dyDescent="0.35">
      <c r="A3233" t="s">
        <v>3254</v>
      </c>
      <c r="B3233" t="s">
        <v>10</v>
      </c>
      <c r="C3233" t="s">
        <v>11</v>
      </c>
      <c r="D3233" t="s">
        <v>3620</v>
      </c>
      <c r="E3233" t="s">
        <v>3618</v>
      </c>
      <c r="F3233" t="str">
        <f>WORKSHEET[[#This Row],[Depart From]]&amp;"-"&amp;WORKSHEET[[#This Row],[Arrive To]]</f>
        <v>Zanzibar-Tripoli</v>
      </c>
      <c r="G3233" s="2">
        <v>44703</v>
      </c>
      <c r="H3233" s="2">
        <v>44716</v>
      </c>
      <c r="I3233" s="2" t="str">
        <f t="shared" si="50"/>
        <v>Delivered</v>
      </c>
      <c r="J3233" s="2" t="str">
        <f>TEXT(WORKSHEET[[#This Row],[Offloading Date]], "mmm")</f>
        <v>Jun</v>
      </c>
      <c r="K3233" s="2" t="str">
        <f>IF(OR(WORKSHEET[[#This Row],[Year]]="", ISBLANK(WORKSHEET[[#This Row],[Year]]), WORKSHEET[[#This Row],[Year]]="null"), "Exclude", "Include")</f>
        <v>Include</v>
      </c>
      <c r="L3233" t="s">
        <v>12</v>
      </c>
      <c r="M3233" t="s">
        <v>12</v>
      </c>
      <c r="N3233" t="s">
        <v>13</v>
      </c>
      <c r="O3233">
        <v>30.779</v>
      </c>
      <c r="P3233">
        <v>600</v>
      </c>
      <c r="Q3233" t="s">
        <v>14</v>
      </c>
      <c r="R3233">
        <f>P3233 * _xll.XLOOKUP(Q3233,CALCULATION!$A$15:$A$17, CALCULATION!$B$15:$B$17 )</f>
        <v>600</v>
      </c>
      <c r="S3233" s="5">
        <f>O3233*P3233*_xll.XLOOKUP(Q3233,CALCULATION!$A$15:$A$17, CALCULATION!$B$15:$B$17)</f>
        <v>18467.400000000001</v>
      </c>
      <c r="T3233">
        <v>300</v>
      </c>
      <c r="U3233" t="s">
        <v>14</v>
      </c>
      <c r="V3233">
        <f>T3233 * _xll.XLOOKUP(U3233,CALCULATION!$A$15:$A$17, CALCULATION!$B$15:$B$17 )</f>
        <v>300</v>
      </c>
      <c r="W3233" s="5">
        <f>O3233*T3233*_xll.XLOOKUP(U3233,CALCULATION!$A$15:$A$17, CALCULATION!$B$15:$B$17)</f>
        <v>9233.7000000000007</v>
      </c>
      <c r="X3233" s="5">
        <f>WORKSHEET[[#This Row],[Clients Total Cost]] / WORKSHEET[[#This Row],[Clients Rate per T2 (USD)]]</f>
        <v>30.779000000000003</v>
      </c>
      <c r="Y3233" s="5">
        <f>WORKSHEET[[#This Row],[Clients Rate per T2 (USD)]] - WORKSHEET[[#This Row],[Supplier Rate Per t2 (USD)]]</f>
        <v>300</v>
      </c>
      <c r="Z3233" s="5">
        <f>WORKSHEET[[#This Row],[Profit Per T]] * WORKSHEET[[#This Row],[Weight]]</f>
        <v>9233.7000000000007</v>
      </c>
      <c r="AA3233">
        <v>1</v>
      </c>
      <c r="AB3233" s="1">
        <v>1.95</v>
      </c>
      <c r="AC3233" s="1">
        <v>1.3</v>
      </c>
      <c r="AD3233" s="1">
        <v>1.625</v>
      </c>
      <c r="AE3233" s="1">
        <f>WORKSHEET[[#This Row],[Delay at toll gate in days]] +WORKSHEET[[#This Row],[Delay at workshop in days]] +WORKSHEET[[#This Row],[Delay at border in days]]</f>
        <v>4.875</v>
      </c>
    </row>
    <row r="3234" spans="1:31" x14ac:dyDescent="0.35">
      <c r="A3234" t="s">
        <v>3255</v>
      </c>
      <c r="B3234" t="s">
        <v>10</v>
      </c>
      <c r="C3234" t="s">
        <v>11</v>
      </c>
      <c r="D3234" t="s">
        <v>3620</v>
      </c>
      <c r="E3234" t="s">
        <v>3618</v>
      </c>
      <c r="F3234" t="str">
        <f>WORKSHEET[[#This Row],[Depart From]]&amp;"-"&amp;WORKSHEET[[#This Row],[Arrive To]]</f>
        <v>Zanzibar-Tripoli</v>
      </c>
      <c r="G3234" s="2">
        <v>44703</v>
      </c>
      <c r="H3234" s="2">
        <v>44716</v>
      </c>
      <c r="I3234" s="2" t="str">
        <f t="shared" si="50"/>
        <v>Delivered</v>
      </c>
      <c r="J3234" s="2" t="str">
        <f>TEXT(WORKSHEET[[#This Row],[Offloading Date]], "mmm")</f>
        <v>Jun</v>
      </c>
      <c r="K3234" s="2" t="str">
        <f>IF(OR(WORKSHEET[[#This Row],[Year]]="", ISBLANK(WORKSHEET[[#This Row],[Year]]), WORKSHEET[[#This Row],[Year]]="null"), "Exclude", "Include")</f>
        <v>Include</v>
      </c>
      <c r="L3234" t="s">
        <v>12</v>
      </c>
      <c r="M3234" t="s">
        <v>12</v>
      </c>
      <c r="N3234" t="s">
        <v>13</v>
      </c>
      <c r="O3234">
        <v>30.925999999999998</v>
      </c>
      <c r="P3234">
        <v>600</v>
      </c>
      <c r="Q3234" t="s">
        <v>14</v>
      </c>
      <c r="R3234">
        <f>P3234 * _xll.XLOOKUP(Q3234,CALCULATION!$A$15:$A$17, CALCULATION!$B$15:$B$17 )</f>
        <v>600</v>
      </c>
      <c r="S3234" s="5">
        <f>O3234*P3234*_xll.XLOOKUP(Q3234,CALCULATION!$A$15:$A$17, CALCULATION!$B$15:$B$17)</f>
        <v>18555.599999999999</v>
      </c>
      <c r="T3234">
        <v>300</v>
      </c>
      <c r="U3234" t="s">
        <v>14</v>
      </c>
      <c r="V3234">
        <f>T3234 * _xll.XLOOKUP(U3234,CALCULATION!$A$15:$A$17, CALCULATION!$B$15:$B$17 )</f>
        <v>300</v>
      </c>
      <c r="W3234" s="5">
        <f>O3234*T3234*_xll.XLOOKUP(U3234,CALCULATION!$A$15:$A$17, CALCULATION!$B$15:$B$17)</f>
        <v>9277.7999999999993</v>
      </c>
      <c r="X3234" s="5">
        <f>WORKSHEET[[#This Row],[Clients Total Cost]] / WORKSHEET[[#This Row],[Clients Rate per T2 (USD)]]</f>
        <v>30.925999999999998</v>
      </c>
      <c r="Y3234" s="5">
        <f>WORKSHEET[[#This Row],[Clients Rate per T2 (USD)]] - WORKSHEET[[#This Row],[Supplier Rate Per t2 (USD)]]</f>
        <v>300</v>
      </c>
      <c r="Z3234" s="5">
        <f>WORKSHEET[[#This Row],[Profit Per T]] * WORKSHEET[[#This Row],[Weight]]</f>
        <v>9277.7999999999993</v>
      </c>
      <c r="AA3234">
        <v>1</v>
      </c>
      <c r="AB3234" s="1">
        <v>1.95</v>
      </c>
      <c r="AC3234" s="1">
        <v>1.3</v>
      </c>
      <c r="AD3234" s="1">
        <v>1.625</v>
      </c>
      <c r="AE3234" s="1">
        <f>WORKSHEET[[#This Row],[Delay at toll gate in days]] +WORKSHEET[[#This Row],[Delay at workshop in days]] +WORKSHEET[[#This Row],[Delay at border in days]]</f>
        <v>4.875</v>
      </c>
    </row>
    <row r="3235" spans="1:31" x14ac:dyDescent="0.35">
      <c r="A3235" t="s">
        <v>3256</v>
      </c>
      <c r="B3235" t="s">
        <v>10</v>
      </c>
      <c r="C3235" t="s">
        <v>11</v>
      </c>
      <c r="D3235" t="s">
        <v>3611</v>
      </c>
      <c r="E3235" t="s">
        <v>3618</v>
      </c>
      <c r="F3235" t="str">
        <f>WORKSHEET[[#This Row],[Depart From]]&amp;"-"&amp;WORKSHEET[[#This Row],[Arrive To]]</f>
        <v>Mogadishu-Tripoli</v>
      </c>
      <c r="G3235" s="2">
        <v>44703</v>
      </c>
      <c r="H3235" s="2">
        <v>44716</v>
      </c>
      <c r="I3235" s="2" t="str">
        <f t="shared" si="50"/>
        <v>Delivered</v>
      </c>
      <c r="J3235" s="2" t="str">
        <f>TEXT(WORKSHEET[[#This Row],[Offloading Date]], "mmm")</f>
        <v>Jun</v>
      </c>
      <c r="K3235" s="2" t="str">
        <f>IF(OR(WORKSHEET[[#This Row],[Year]]="", ISBLANK(WORKSHEET[[#This Row],[Year]]), WORKSHEET[[#This Row],[Year]]="null"), "Exclude", "Include")</f>
        <v>Include</v>
      </c>
      <c r="L3235" t="s">
        <v>12</v>
      </c>
      <c r="M3235" t="s">
        <v>12</v>
      </c>
      <c r="N3235" t="s">
        <v>13</v>
      </c>
      <c r="O3235">
        <v>31.57</v>
      </c>
      <c r="P3235">
        <v>600</v>
      </c>
      <c r="Q3235" t="s">
        <v>14</v>
      </c>
      <c r="R3235">
        <f>P3235 * _xll.XLOOKUP(Q3235,CALCULATION!$A$15:$A$17, CALCULATION!$B$15:$B$17 )</f>
        <v>600</v>
      </c>
      <c r="S3235" s="5">
        <f>O3235*P3235*_xll.XLOOKUP(Q3235,CALCULATION!$A$15:$A$17, CALCULATION!$B$15:$B$17)</f>
        <v>18942</v>
      </c>
      <c r="T3235">
        <v>300</v>
      </c>
      <c r="U3235" t="s">
        <v>14</v>
      </c>
      <c r="V3235">
        <f>T3235 * _xll.XLOOKUP(U3235,CALCULATION!$A$15:$A$17, CALCULATION!$B$15:$B$17 )</f>
        <v>300</v>
      </c>
      <c r="W3235" s="5">
        <f>O3235*T3235*_xll.XLOOKUP(U3235,CALCULATION!$A$15:$A$17, CALCULATION!$B$15:$B$17)</f>
        <v>9471</v>
      </c>
      <c r="X3235" s="5">
        <f>WORKSHEET[[#This Row],[Clients Total Cost]] / WORKSHEET[[#This Row],[Clients Rate per T2 (USD)]]</f>
        <v>31.57</v>
      </c>
      <c r="Y3235" s="5">
        <f>WORKSHEET[[#This Row],[Clients Rate per T2 (USD)]] - WORKSHEET[[#This Row],[Supplier Rate Per t2 (USD)]]</f>
        <v>300</v>
      </c>
      <c r="Z3235" s="5">
        <f>WORKSHEET[[#This Row],[Profit Per T]] * WORKSHEET[[#This Row],[Weight]]</f>
        <v>9471</v>
      </c>
      <c r="AA3235">
        <v>1</v>
      </c>
      <c r="AB3235" s="1">
        <v>1.95</v>
      </c>
      <c r="AC3235" s="1">
        <v>1.3</v>
      </c>
      <c r="AD3235" s="1">
        <v>1.625</v>
      </c>
      <c r="AE3235" s="1">
        <f>WORKSHEET[[#This Row],[Delay at toll gate in days]] +WORKSHEET[[#This Row],[Delay at workshop in days]] +WORKSHEET[[#This Row],[Delay at border in days]]</f>
        <v>4.875</v>
      </c>
    </row>
    <row r="3236" spans="1:31" x14ac:dyDescent="0.35">
      <c r="A3236" t="s">
        <v>3257</v>
      </c>
      <c r="B3236" t="s">
        <v>10</v>
      </c>
      <c r="C3236" t="s">
        <v>56</v>
      </c>
      <c r="D3236" t="s">
        <v>3611</v>
      </c>
      <c r="E3236" t="s">
        <v>3612</v>
      </c>
      <c r="F3236" t="str">
        <f>WORKSHEET[[#This Row],[Depart From]]&amp;"-"&amp;WORKSHEET[[#This Row],[Arrive To]]</f>
        <v>Mogadishu-Victoria</v>
      </c>
      <c r="G3236" s="2">
        <v>44790</v>
      </c>
      <c r="H3236" s="2">
        <v>44800</v>
      </c>
      <c r="I3236" s="2" t="str">
        <f t="shared" si="50"/>
        <v>Delivered</v>
      </c>
      <c r="J3236" s="2" t="str">
        <f>TEXT(WORKSHEET[[#This Row],[Offloading Date]], "mmm")</f>
        <v>Aug</v>
      </c>
      <c r="K3236" s="2" t="str">
        <f>IF(OR(WORKSHEET[[#This Row],[Year]]="", ISBLANK(WORKSHEET[[#This Row],[Year]]), WORKSHEET[[#This Row],[Year]]="null"), "Exclude", "Include")</f>
        <v>Include</v>
      </c>
      <c r="L3236" t="s">
        <v>12</v>
      </c>
      <c r="M3236" t="s">
        <v>3624</v>
      </c>
      <c r="N3236" t="s">
        <v>13</v>
      </c>
      <c r="O3236">
        <v>36</v>
      </c>
      <c r="P3236">
        <v>600</v>
      </c>
      <c r="Q3236" t="s">
        <v>14</v>
      </c>
      <c r="R3236">
        <f>P3236 * _xll.XLOOKUP(Q3236,CALCULATION!$A$15:$A$17, CALCULATION!$B$15:$B$17 )</f>
        <v>600</v>
      </c>
      <c r="S3236" s="5">
        <f>O3236*P3236*_xll.XLOOKUP(Q3236,CALCULATION!$A$15:$A$17, CALCULATION!$B$15:$B$17)</f>
        <v>21600</v>
      </c>
      <c r="T3236">
        <v>300</v>
      </c>
      <c r="U3236" t="s">
        <v>14</v>
      </c>
      <c r="V3236">
        <f>T3236 * _xll.XLOOKUP(U3236,CALCULATION!$A$15:$A$17, CALCULATION!$B$15:$B$17 )</f>
        <v>300</v>
      </c>
      <c r="W3236" s="5">
        <f>O3236*T3236*_xll.XLOOKUP(U3236,CALCULATION!$A$15:$A$17, CALCULATION!$B$15:$B$17)</f>
        <v>10800</v>
      </c>
      <c r="X3236" s="5">
        <f>WORKSHEET[[#This Row],[Clients Total Cost]] / WORKSHEET[[#This Row],[Clients Rate per T2 (USD)]]</f>
        <v>36</v>
      </c>
      <c r="Y3236" s="5">
        <f>WORKSHEET[[#This Row],[Clients Rate per T2 (USD)]] - WORKSHEET[[#This Row],[Supplier Rate Per t2 (USD)]]</f>
        <v>300</v>
      </c>
      <c r="Z3236" s="5">
        <f>WORKSHEET[[#This Row],[Profit Per T]] * WORKSHEET[[#This Row],[Weight]]</f>
        <v>10800</v>
      </c>
      <c r="AA3236">
        <v>0</v>
      </c>
      <c r="AB3236" s="1">
        <v>1.5</v>
      </c>
      <c r="AC3236" s="1">
        <v>1</v>
      </c>
      <c r="AD3236" s="1">
        <v>1.25</v>
      </c>
      <c r="AE3236" s="1">
        <f>WORKSHEET[[#This Row],[Delay at toll gate in days]] +WORKSHEET[[#This Row],[Delay at workshop in days]] +WORKSHEET[[#This Row],[Delay at border in days]]</f>
        <v>3.75</v>
      </c>
    </row>
    <row r="3237" spans="1:31" x14ac:dyDescent="0.35">
      <c r="A3237" t="s">
        <v>3258</v>
      </c>
      <c r="B3237" t="s">
        <v>10</v>
      </c>
      <c r="C3237" t="s">
        <v>56</v>
      </c>
      <c r="D3237" t="s">
        <v>3620</v>
      </c>
      <c r="E3237" t="s">
        <v>3617</v>
      </c>
      <c r="F3237" t="str">
        <f>WORKSHEET[[#This Row],[Depart From]]&amp;"-"&amp;WORKSHEET[[#This Row],[Arrive To]]</f>
        <v>Zanzibar-Lagos</v>
      </c>
      <c r="G3237" s="2">
        <v>44791</v>
      </c>
      <c r="H3237" s="2">
        <v>44800</v>
      </c>
      <c r="I3237" s="2" t="str">
        <f t="shared" si="50"/>
        <v>Delivered</v>
      </c>
      <c r="J3237" s="2" t="str">
        <f>TEXT(WORKSHEET[[#This Row],[Offloading Date]], "mmm")</f>
        <v>Aug</v>
      </c>
      <c r="K3237" s="2" t="str">
        <f>IF(OR(WORKSHEET[[#This Row],[Year]]="", ISBLANK(WORKSHEET[[#This Row],[Year]]), WORKSHEET[[#This Row],[Year]]="null"), "Exclude", "Include")</f>
        <v>Include</v>
      </c>
      <c r="L3237" t="s">
        <v>12</v>
      </c>
      <c r="M3237" t="s">
        <v>3624</v>
      </c>
      <c r="N3237" t="s">
        <v>13</v>
      </c>
      <c r="O3237">
        <v>36</v>
      </c>
      <c r="P3237">
        <v>600</v>
      </c>
      <c r="Q3237" t="s">
        <v>14</v>
      </c>
      <c r="R3237">
        <f>P3237 * _xll.XLOOKUP(Q3237,CALCULATION!$A$15:$A$17, CALCULATION!$B$15:$B$17 )</f>
        <v>600</v>
      </c>
      <c r="S3237" s="5">
        <f>O3237*P3237*_xll.XLOOKUP(Q3237,CALCULATION!$A$15:$A$17, CALCULATION!$B$15:$B$17)</f>
        <v>21600</v>
      </c>
      <c r="T3237">
        <v>300</v>
      </c>
      <c r="U3237" t="s">
        <v>14</v>
      </c>
      <c r="V3237">
        <f>T3237 * _xll.XLOOKUP(U3237,CALCULATION!$A$15:$A$17, CALCULATION!$B$15:$B$17 )</f>
        <v>300</v>
      </c>
      <c r="W3237" s="5">
        <f>O3237*T3237*_xll.XLOOKUP(U3237,CALCULATION!$A$15:$A$17, CALCULATION!$B$15:$B$17)</f>
        <v>10800</v>
      </c>
      <c r="X3237" s="5">
        <f>WORKSHEET[[#This Row],[Clients Total Cost]] / WORKSHEET[[#This Row],[Clients Rate per T2 (USD)]]</f>
        <v>36</v>
      </c>
      <c r="Y3237" s="5">
        <f>WORKSHEET[[#This Row],[Clients Rate per T2 (USD)]] - WORKSHEET[[#This Row],[Supplier Rate Per t2 (USD)]]</f>
        <v>300</v>
      </c>
      <c r="Z3237" s="5">
        <f>WORKSHEET[[#This Row],[Profit Per T]] * WORKSHEET[[#This Row],[Weight]]</f>
        <v>10800</v>
      </c>
      <c r="AA3237">
        <v>0</v>
      </c>
      <c r="AB3237" s="1">
        <v>1.3499999999999999</v>
      </c>
      <c r="AC3237" s="1">
        <v>0.9</v>
      </c>
      <c r="AD3237" s="1">
        <v>1.125</v>
      </c>
      <c r="AE3237" s="1">
        <f>WORKSHEET[[#This Row],[Delay at toll gate in days]] +WORKSHEET[[#This Row],[Delay at workshop in days]] +WORKSHEET[[#This Row],[Delay at border in days]]</f>
        <v>3.375</v>
      </c>
    </row>
    <row r="3238" spans="1:31" x14ac:dyDescent="0.35">
      <c r="A3238" t="s">
        <v>3259</v>
      </c>
      <c r="B3238" t="s">
        <v>10</v>
      </c>
      <c r="C3238" t="s">
        <v>56</v>
      </c>
      <c r="D3238" t="s">
        <v>3615</v>
      </c>
      <c r="E3238" t="s">
        <v>3614</v>
      </c>
      <c r="F3238" t="str">
        <f>WORKSHEET[[#This Row],[Depart From]]&amp;"-"&amp;WORKSHEET[[#This Row],[Arrive To]]</f>
        <v>Mombasa-Alger</v>
      </c>
      <c r="G3238" s="2">
        <v>44790</v>
      </c>
      <c r="H3238" s="2">
        <v>44798</v>
      </c>
      <c r="I3238" s="2" t="str">
        <f t="shared" si="50"/>
        <v>Delivered</v>
      </c>
      <c r="J3238" s="2" t="str">
        <f>TEXT(WORKSHEET[[#This Row],[Offloading Date]], "mmm")</f>
        <v>Aug</v>
      </c>
      <c r="K3238" s="2" t="str">
        <f>IF(OR(WORKSHEET[[#This Row],[Year]]="", ISBLANK(WORKSHEET[[#This Row],[Year]]), WORKSHEET[[#This Row],[Year]]="null"), "Exclude", "Include")</f>
        <v>Include</v>
      </c>
      <c r="L3238" t="s">
        <v>12</v>
      </c>
      <c r="M3238" t="s">
        <v>3624</v>
      </c>
      <c r="N3238" t="s">
        <v>13</v>
      </c>
      <c r="O3238">
        <v>36</v>
      </c>
      <c r="P3238">
        <v>600</v>
      </c>
      <c r="Q3238" t="s">
        <v>14</v>
      </c>
      <c r="R3238">
        <f>P3238 * _xll.XLOOKUP(Q3238,CALCULATION!$A$15:$A$17, CALCULATION!$B$15:$B$17 )</f>
        <v>600</v>
      </c>
      <c r="S3238" s="5">
        <f>O3238*P3238*_xll.XLOOKUP(Q3238,CALCULATION!$A$15:$A$17, CALCULATION!$B$15:$B$17)</f>
        <v>21600</v>
      </c>
      <c r="T3238">
        <v>300</v>
      </c>
      <c r="U3238" t="s">
        <v>14</v>
      </c>
      <c r="V3238">
        <f>T3238 * _xll.XLOOKUP(U3238,CALCULATION!$A$15:$A$17, CALCULATION!$B$15:$B$17 )</f>
        <v>300</v>
      </c>
      <c r="W3238" s="5">
        <f>O3238*T3238*_xll.XLOOKUP(U3238,CALCULATION!$A$15:$A$17, CALCULATION!$B$15:$B$17)</f>
        <v>10800</v>
      </c>
      <c r="X3238" s="5">
        <f>WORKSHEET[[#This Row],[Clients Total Cost]] / WORKSHEET[[#This Row],[Clients Rate per T2 (USD)]]</f>
        <v>36</v>
      </c>
      <c r="Y3238" s="5">
        <f>WORKSHEET[[#This Row],[Clients Rate per T2 (USD)]] - WORKSHEET[[#This Row],[Supplier Rate Per t2 (USD)]]</f>
        <v>300</v>
      </c>
      <c r="Z3238" s="5">
        <f>WORKSHEET[[#This Row],[Profit Per T]] * WORKSHEET[[#This Row],[Weight]]</f>
        <v>10800</v>
      </c>
      <c r="AA3238">
        <v>0</v>
      </c>
      <c r="AB3238" s="1">
        <v>1.2</v>
      </c>
      <c r="AC3238" s="1">
        <v>0.8</v>
      </c>
      <c r="AD3238" s="1">
        <v>1</v>
      </c>
      <c r="AE3238" s="1">
        <f>WORKSHEET[[#This Row],[Delay at toll gate in days]] +WORKSHEET[[#This Row],[Delay at workshop in days]] +WORKSHEET[[#This Row],[Delay at border in days]]</f>
        <v>3</v>
      </c>
    </row>
    <row r="3239" spans="1:31" x14ac:dyDescent="0.35">
      <c r="A3239" t="s">
        <v>3260</v>
      </c>
      <c r="B3239" t="s">
        <v>10</v>
      </c>
      <c r="C3239" t="s">
        <v>56</v>
      </c>
      <c r="D3239" t="s">
        <v>3619</v>
      </c>
      <c r="E3239" t="s">
        <v>3617</v>
      </c>
      <c r="F3239" t="str">
        <f>WORKSHEET[[#This Row],[Depart From]]&amp;"-"&amp;WORKSHEET[[#This Row],[Arrive To]]</f>
        <v>Addis Ababa-Lagos</v>
      </c>
      <c r="G3239" s="2">
        <v>44792</v>
      </c>
      <c r="H3239" s="2">
        <v>44802</v>
      </c>
      <c r="I3239" s="2" t="str">
        <f t="shared" si="50"/>
        <v>Delivered</v>
      </c>
      <c r="J3239" s="2" t="str">
        <f>TEXT(WORKSHEET[[#This Row],[Offloading Date]], "mmm")</f>
        <v>Aug</v>
      </c>
      <c r="K3239" s="2" t="str">
        <f>IF(OR(WORKSHEET[[#This Row],[Year]]="", ISBLANK(WORKSHEET[[#This Row],[Year]]), WORKSHEET[[#This Row],[Year]]="null"), "Exclude", "Include")</f>
        <v>Include</v>
      </c>
      <c r="L3239" t="s">
        <v>12</v>
      </c>
      <c r="M3239" t="s">
        <v>3624</v>
      </c>
      <c r="N3239" t="s">
        <v>13</v>
      </c>
      <c r="O3239">
        <v>36</v>
      </c>
      <c r="P3239">
        <v>600</v>
      </c>
      <c r="Q3239" t="s">
        <v>14</v>
      </c>
      <c r="R3239">
        <f>P3239 * _xll.XLOOKUP(Q3239,CALCULATION!$A$15:$A$17, CALCULATION!$B$15:$B$17 )</f>
        <v>600</v>
      </c>
      <c r="S3239" s="5">
        <f>O3239*P3239*_xll.XLOOKUP(Q3239,CALCULATION!$A$15:$A$17, CALCULATION!$B$15:$B$17)</f>
        <v>21600</v>
      </c>
      <c r="T3239">
        <v>300</v>
      </c>
      <c r="U3239" t="s">
        <v>14</v>
      </c>
      <c r="V3239">
        <f>T3239 * _xll.XLOOKUP(U3239,CALCULATION!$A$15:$A$17, CALCULATION!$B$15:$B$17 )</f>
        <v>300</v>
      </c>
      <c r="W3239" s="5">
        <f>O3239*T3239*_xll.XLOOKUP(U3239,CALCULATION!$A$15:$A$17, CALCULATION!$B$15:$B$17)</f>
        <v>10800</v>
      </c>
      <c r="X3239" s="5">
        <f>WORKSHEET[[#This Row],[Clients Total Cost]] / WORKSHEET[[#This Row],[Clients Rate per T2 (USD)]]</f>
        <v>36</v>
      </c>
      <c r="Y3239" s="5">
        <f>WORKSHEET[[#This Row],[Clients Rate per T2 (USD)]] - WORKSHEET[[#This Row],[Supplier Rate Per t2 (USD)]]</f>
        <v>300</v>
      </c>
      <c r="Z3239" s="5">
        <f>WORKSHEET[[#This Row],[Profit Per T]] * WORKSHEET[[#This Row],[Weight]]</f>
        <v>10800</v>
      </c>
      <c r="AA3239">
        <v>0</v>
      </c>
      <c r="AB3239" s="1">
        <v>1.5</v>
      </c>
      <c r="AC3239" s="1">
        <v>1</v>
      </c>
      <c r="AD3239" s="1">
        <v>1.25</v>
      </c>
      <c r="AE3239" s="1">
        <f>WORKSHEET[[#This Row],[Delay at toll gate in days]] +WORKSHEET[[#This Row],[Delay at workshop in days]] +WORKSHEET[[#This Row],[Delay at border in days]]</f>
        <v>3.75</v>
      </c>
    </row>
    <row r="3240" spans="1:31" x14ac:dyDescent="0.35">
      <c r="A3240" t="s">
        <v>3261</v>
      </c>
      <c r="B3240" t="s">
        <v>10</v>
      </c>
      <c r="C3240" t="s">
        <v>56</v>
      </c>
      <c r="D3240" t="s">
        <v>3620</v>
      </c>
      <c r="E3240" t="s">
        <v>3614</v>
      </c>
      <c r="F3240" t="str">
        <f>WORKSHEET[[#This Row],[Depart From]]&amp;"-"&amp;WORKSHEET[[#This Row],[Arrive To]]</f>
        <v>Zanzibar-Alger</v>
      </c>
      <c r="G3240" s="2">
        <v>44793</v>
      </c>
      <c r="H3240" s="2">
        <v>44803</v>
      </c>
      <c r="I3240" s="2" t="str">
        <f t="shared" si="50"/>
        <v>Delivered</v>
      </c>
      <c r="J3240" s="2" t="str">
        <f>TEXT(WORKSHEET[[#This Row],[Offloading Date]], "mmm")</f>
        <v>Aug</v>
      </c>
      <c r="K3240" s="2" t="str">
        <f>IF(OR(WORKSHEET[[#This Row],[Year]]="", ISBLANK(WORKSHEET[[#This Row],[Year]]), WORKSHEET[[#This Row],[Year]]="null"), "Exclude", "Include")</f>
        <v>Include</v>
      </c>
      <c r="L3240" t="s">
        <v>12</v>
      </c>
      <c r="M3240" t="s">
        <v>3624</v>
      </c>
      <c r="N3240" t="s">
        <v>13</v>
      </c>
      <c r="O3240">
        <v>36</v>
      </c>
      <c r="P3240">
        <v>600</v>
      </c>
      <c r="Q3240" t="s">
        <v>14</v>
      </c>
      <c r="R3240">
        <f>P3240 * _xll.XLOOKUP(Q3240,CALCULATION!$A$15:$A$17, CALCULATION!$B$15:$B$17 )</f>
        <v>600</v>
      </c>
      <c r="S3240" s="5">
        <f>O3240*P3240*_xll.XLOOKUP(Q3240,CALCULATION!$A$15:$A$17, CALCULATION!$B$15:$B$17)</f>
        <v>21600</v>
      </c>
      <c r="T3240">
        <v>300</v>
      </c>
      <c r="U3240" t="s">
        <v>14</v>
      </c>
      <c r="V3240">
        <f>T3240 * _xll.XLOOKUP(U3240,CALCULATION!$A$15:$A$17, CALCULATION!$B$15:$B$17 )</f>
        <v>300</v>
      </c>
      <c r="W3240" s="5">
        <f>O3240*T3240*_xll.XLOOKUP(U3240,CALCULATION!$A$15:$A$17, CALCULATION!$B$15:$B$17)</f>
        <v>10800</v>
      </c>
      <c r="X3240" s="5">
        <f>WORKSHEET[[#This Row],[Clients Total Cost]] / WORKSHEET[[#This Row],[Clients Rate per T2 (USD)]]</f>
        <v>36</v>
      </c>
      <c r="Y3240" s="5">
        <f>WORKSHEET[[#This Row],[Clients Rate per T2 (USD)]] - WORKSHEET[[#This Row],[Supplier Rate Per t2 (USD)]]</f>
        <v>300</v>
      </c>
      <c r="Z3240" s="5">
        <f>WORKSHEET[[#This Row],[Profit Per T]] * WORKSHEET[[#This Row],[Weight]]</f>
        <v>10800</v>
      </c>
      <c r="AA3240">
        <v>0</v>
      </c>
      <c r="AB3240" s="1">
        <v>1.5</v>
      </c>
      <c r="AC3240" s="1">
        <v>1</v>
      </c>
      <c r="AD3240" s="1">
        <v>1.25</v>
      </c>
      <c r="AE3240" s="1">
        <f>WORKSHEET[[#This Row],[Delay at toll gate in days]] +WORKSHEET[[#This Row],[Delay at workshop in days]] +WORKSHEET[[#This Row],[Delay at border in days]]</f>
        <v>3.75</v>
      </c>
    </row>
    <row r="3241" spans="1:31" x14ac:dyDescent="0.35">
      <c r="A3241" t="s">
        <v>3262</v>
      </c>
      <c r="B3241" t="s">
        <v>10</v>
      </c>
      <c r="C3241" t="s">
        <v>56</v>
      </c>
      <c r="D3241" t="s">
        <v>3619</v>
      </c>
      <c r="E3241" t="s">
        <v>3612</v>
      </c>
      <c r="F3241" t="str">
        <f>WORKSHEET[[#This Row],[Depart From]]&amp;"-"&amp;WORKSHEET[[#This Row],[Arrive To]]</f>
        <v>Addis Ababa-Victoria</v>
      </c>
      <c r="G3241" s="2">
        <v>44785</v>
      </c>
      <c r="H3241" s="2">
        <v>44798</v>
      </c>
      <c r="I3241" s="2" t="str">
        <f t="shared" si="50"/>
        <v>Delivered</v>
      </c>
      <c r="J3241" s="2" t="str">
        <f>TEXT(WORKSHEET[[#This Row],[Offloading Date]], "mmm")</f>
        <v>Aug</v>
      </c>
      <c r="K3241" s="2" t="str">
        <f>IF(OR(WORKSHEET[[#This Row],[Year]]="", ISBLANK(WORKSHEET[[#This Row],[Year]]), WORKSHEET[[#This Row],[Year]]="null"), "Exclude", "Include")</f>
        <v>Include</v>
      </c>
      <c r="L3241" t="s">
        <v>12</v>
      </c>
      <c r="M3241" t="s">
        <v>3624</v>
      </c>
      <c r="N3241" t="s">
        <v>13</v>
      </c>
      <c r="O3241">
        <v>36</v>
      </c>
      <c r="P3241">
        <v>600</v>
      </c>
      <c r="Q3241" t="s">
        <v>14</v>
      </c>
      <c r="R3241">
        <f>P3241 * _xll.XLOOKUP(Q3241,CALCULATION!$A$15:$A$17, CALCULATION!$B$15:$B$17 )</f>
        <v>600</v>
      </c>
      <c r="S3241" s="5">
        <f>O3241*P3241*_xll.XLOOKUP(Q3241,CALCULATION!$A$15:$A$17, CALCULATION!$B$15:$B$17)</f>
        <v>21600</v>
      </c>
      <c r="T3241">
        <v>300</v>
      </c>
      <c r="U3241" t="s">
        <v>14</v>
      </c>
      <c r="V3241">
        <f>T3241 * _xll.XLOOKUP(U3241,CALCULATION!$A$15:$A$17, CALCULATION!$B$15:$B$17 )</f>
        <v>300</v>
      </c>
      <c r="W3241" s="5">
        <f>O3241*T3241*_xll.XLOOKUP(U3241,CALCULATION!$A$15:$A$17, CALCULATION!$B$15:$B$17)</f>
        <v>10800</v>
      </c>
      <c r="X3241" s="5">
        <f>WORKSHEET[[#This Row],[Clients Total Cost]] / WORKSHEET[[#This Row],[Clients Rate per T2 (USD)]]</f>
        <v>36</v>
      </c>
      <c r="Y3241" s="5">
        <f>WORKSHEET[[#This Row],[Clients Rate per T2 (USD)]] - WORKSHEET[[#This Row],[Supplier Rate Per t2 (USD)]]</f>
        <v>300</v>
      </c>
      <c r="Z3241" s="5">
        <f>WORKSHEET[[#This Row],[Profit Per T]] * WORKSHEET[[#This Row],[Weight]]</f>
        <v>10800</v>
      </c>
      <c r="AA3241">
        <v>0</v>
      </c>
      <c r="AB3241" s="1">
        <v>1.95</v>
      </c>
      <c r="AC3241" s="1">
        <v>1.3</v>
      </c>
      <c r="AD3241" s="1">
        <v>1.625</v>
      </c>
      <c r="AE3241" s="1">
        <f>WORKSHEET[[#This Row],[Delay at toll gate in days]] +WORKSHEET[[#This Row],[Delay at workshop in days]] +WORKSHEET[[#This Row],[Delay at border in days]]</f>
        <v>4.875</v>
      </c>
    </row>
    <row r="3242" spans="1:31" x14ac:dyDescent="0.35">
      <c r="A3242" t="s">
        <v>3263</v>
      </c>
      <c r="B3242" t="s">
        <v>10</v>
      </c>
      <c r="C3242" t="s">
        <v>56</v>
      </c>
      <c r="D3242" t="s">
        <v>3611</v>
      </c>
      <c r="E3242" t="s">
        <v>3614</v>
      </c>
      <c r="F3242" t="str">
        <f>WORKSHEET[[#This Row],[Depart From]]&amp;"-"&amp;WORKSHEET[[#This Row],[Arrive To]]</f>
        <v>Mogadishu-Alger</v>
      </c>
      <c r="G3242" s="2">
        <v>44788</v>
      </c>
      <c r="H3242" s="2">
        <v>44798</v>
      </c>
      <c r="I3242" s="2" t="str">
        <f t="shared" si="50"/>
        <v>Delivered</v>
      </c>
      <c r="J3242" s="2" t="str">
        <f>TEXT(WORKSHEET[[#This Row],[Offloading Date]], "mmm")</f>
        <v>Aug</v>
      </c>
      <c r="K3242" s="2" t="str">
        <f>IF(OR(WORKSHEET[[#This Row],[Year]]="", ISBLANK(WORKSHEET[[#This Row],[Year]]), WORKSHEET[[#This Row],[Year]]="null"), "Exclude", "Include")</f>
        <v>Include</v>
      </c>
      <c r="L3242" t="s">
        <v>12</v>
      </c>
      <c r="M3242" t="s">
        <v>3624</v>
      </c>
      <c r="N3242" t="s">
        <v>13</v>
      </c>
      <c r="O3242">
        <v>36</v>
      </c>
      <c r="P3242">
        <v>600</v>
      </c>
      <c r="Q3242" t="s">
        <v>14</v>
      </c>
      <c r="R3242">
        <f>P3242 * _xll.XLOOKUP(Q3242,CALCULATION!$A$15:$A$17, CALCULATION!$B$15:$B$17 )</f>
        <v>600</v>
      </c>
      <c r="S3242" s="5">
        <f>O3242*P3242*_xll.XLOOKUP(Q3242,CALCULATION!$A$15:$A$17, CALCULATION!$B$15:$B$17)</f>
        <v>21600</v>
      </c>
      <c r="T3242">
        <v>300</v>
      </c>
      <c r="U3242" t="s">
        <v>14</v>
      </c>
      <c r="V3242">
        <f>T3242 * _xll.XLOOKUP(U3242,CALCULATION!$A$15:$A$17, CALCULATION!$B$15:$B$17 )</f>
        <v>300</v>
      </c>
      <c r="W3242" s="5">
        <f>O3242*T3242*_xll.XLOOKUP(U3242,CALCULATION!$A$15:$A$17, CALCULATION!$B$15:$B$17)</f>
        <v>10800</v>
      </c>
      <c r="X3242" s="5">
        <f>WORKSHEET[[#This Row],[Clients Total Cost]] / WORKSHEET[[#This Row],[Clients Rate per T2 (USD)]]</f>
        <v>36</v>
      </c>
      <c r="Y3242" s="5">
        <f>WORKSHEET[[#This Row],[Clients Rate per T2 (USD)]] - WORKSHEET[[#This Row],[Supplier Rate Per t2 (USD)]]</f>
        <v>300</v>
      </c>
      <c r="Z3242" s="5">
        <f>WORKSHEET[[#This Row],[Profit Per T]] * WORKSHEET[[#This Row],[Weight]]</f>
        <v>10800</v>
      </c>
      <c r="AA3242">
        <v>0</v>
      </c>
      <c r="AB3242" s="1">
        <v>1.5</v>
      </c>
      <c r="AC3242" s="1">
        <v>1</v>
      </c>
      <c r="AD3242" s="1">
        <v>1.25</v>
      </c>
      <c r="AE3242" s="1">
        <f>WORKSHEET[[#This Row],[Delay at toll gate in days]] +WORKSHEET[[#This Row],[Delay at workshop in days]] +WORKSHEET[[#This Row],[Delay at border in days]]</f>
        <v>3.75</v>
      </c>
    </row>
    <row r="3243" spans="1:31" x14ac:dyDescent="0.35">
      <c r="A3243" t="s">
        <v>3264</v>
      </c>
      <c r="B3243" t="s">
        <v>10</v>
      </c>
      <c r="C3243" t="s">
        <v>56</v>
      </c>
      <c r="D3243" t="s">
        <v>3615</v>
      </c>
      <c r="E3243" t="s">
        <v>3612</v>
      </c>
      <c r="F3243" t="str">
        <f>WORKSHEET[[#This Row],[Depart From]]&amp;"-"&amp;WORKSHEET[[#This Row],[Arrive To]]</f>
        <v>Mombasa-Victoria</v>
      </c>
      <c r="G3243" s="2">
        <v>44785</v>
      </c>
      <c r="H3243" s="2">
        <v>44798</v>
      </c>
      <c r="I3243" s="2" t="str">
        <f t="shared" si="50"/>
        <v>Delivered</v>
      </c>
      <c r="J3243" s="2" t="str">
        <f>TEXT(WORKSHEET[[#This Row],[Offloading Date]], "mmm")</f>
        <v>Aug</v>
      </c>
      <c r="K3243" s="2" t="str">
        <f>IF(OR(WORKSHEET[[#This Row],[Year]]="", ISBLANK(WORKSHEET[[#This Row],[Year]]), WORKSHEET[[#This Row],[Year]]="null"), "Exclude", "Include")</f>
        <v>Include</v>
      </c>
      <c r="L3243" t="s">
        <v>12</v>
      </c>
      <c r="M3243" t="s">
        <v>3624</v>
      </c>
      <c r="N3243" t="s">
        <v>13</v>
      </c>
      <c r="O3243">
        <v>36</v>
      </c>
      <c r="P3243">
        <v>600</v>
      </c>
      <c r="Q3243" t="s">
        <v>14</v>
      </c>
      <c r="R3243">
        <f>P3243 * _xll.XLOOKUP(Q3243,CALCULATION!$A$15:$A$17, CALCULATION!$B$15:$B$17 )</f>
        <v>600</v>
      </c>
      <c r="S3243" s="5">
        <f>O3243*P3243*_xll.XLOOKUP(Q3243,CALCULATION!$A$15:$A$17, CALCULATION!$B$15:$B$17)</f>
        <v>21600</v>
      </c>
      <c r="T3243">
        <v>300</v>
      </c>
      <c r="U3243" t="s">
        <v>14</v>
      </c>
      <c r="V3243">
        <f>T3243 * _xll.XLOOKUP(U3243,CALCULATION!$A$15:$A$17, CALCULATION!$B$15:$B$17 )</f>
        <v>300</v>
      </c>
      <c r="W3243" s="5">
        <f>O3243*T3243*_xll.XLOOKUP(U3243,CALCULATION!$A$15:$A$17, CALCULATION!$B$15:$B$17)</f>
        <v>10800</v>
      </c>
      <c r="X3243" s="5">
        <f>WORKSHEET[[#This Row],[Clients Total Cost]] / WORKSHEET[[#This Row],[Clients Rate per T2 (USD)]]</f>
        <v>36</v>
      </c>
      <c r="Y3243" s="5">
        <f>WORKSHEET[[#This Row],[Clients Rate per T2 (USD)]] - WORKSHEET[[#This Row],[Supplier Rate Per t2 (USD)]]</f>
        <v>300</v>
      </c>
      <c r="Z3243" s="5">
        <f>WORKSHEET[[#This Row],[Profit Per T]] * WORKSHEET[[#This Row],[Weight]]</f>
        <v>10800</v>
      </c>
      <c r="AA3243">
        <v>0</v>
      </c>
      <c r="AB3243" s="1">
        <v>1.95</v>
      </c>
      <c r="AC3243" s="1">
        <v>1.3</v>
      </c>
      <c r="AD3243" s="1">
        <v>1.625</v>
      </c>
      <c r="AE3243" s="1">
        <f>WORKSHEET[[#This Row],[Delay at toll gate in days]] +WORKSHEET[[#This Row],[Delay at workshop in days]] +WORKSHEET[[#This Row],[Delay at border in days]]</f>
        <v>4.875</v>
      </c>
    </row>
    <row r="3244" spans="1:31" x14ac:dyDescent="0.35">
      <c r="A3244" t="s">
        <v>3265</v>
      </c>
      <c r="B3244" t="s">
        <v>10</v>
      </c>
      <c r="C3244" t="s">
        <v>56</v>
      </c>
      <c r="D3244" t="s">
        <v>3611</v>
      </c>
      <c r="E3244" t="s">
        <v>3612</v>
      </c>
      <c r="F3244" t="str">
        <f>WORKSHEET[[#This Row],[Depart From]]&amp;"-"&amp;WORKSHEET[[#This Row],[Arrive To]]</f>
        <v>Mogadishu-Victoria</v>
      </c>
      <c r="G3244" s="2">
        <v>44785</v>
      </c>
      <c r="H3244" s="2">
        <v>44797</v>
      </c>
      <c r="I3244" s="2" t="str">
        <f t="shared" si="50"/>
        <v>Delivered</v>
      </c>
      <c r="J3244" s="2" t="str">
        <f>TEXT(WORKSHEET[[#This Row],[Offloading Date]], "mmm")</f>
        <v>Aug</v>
      </c>
      <c r="K3244" s="2" t="str">
        <f>IF(OR(WORKSHEET[[#This Row],[Year]]="", ISBLANK(WORKSHEET[[#This Row],[Year]]), WORKSHEET[[#This Row],[Year]]="null"), "Exclude", "Include")</f>
        <v>Include</v>
      </c>
      <c r="L3244" t="s">
        <v>12</v>
      </c>
      <c r="M3244" t="s">
        <v>3624</v>
      </c>
      <c r="N3244" t="s">
        <v>13</v>
      </c>
      <c r="O3244">
        <v>36</v>
      </c>
      <c r="P3244">
        <v>600</v>
      </c>
      <c r="Q3244" t="s">
        <v>14</v>
      </c>
      <c r="R3244">
        <f>P3244 * _xll.XLOOKUP(Q3244,CALCULATION!$A$15:$A$17, CALCULATION!$B$15:$B$17 )</f>
        <v>600</v>
      </c>
      <c r="S3244" s="5">
        <f>O3244*P3244*_xll.XLOOKUP(Q3244,CALCULATION!$A$15:$A$17, CALCULATION!$B$15:$B$17)</f>
        <v>21600</v>
      </c>
      <c r="T3244">
        <v>300</v>
      </c>
      <c r="U3244" t="s">
        <v>14</v>
      </c>
      <c r="V3244">
        <f>T3244 * _xll.XLOOKUP(U3244,CALCULATION!$A$15:$A$17, CALCULATION!$B$15:$B$17 )</f>
        <v>300</v>
      </c>
      <c r="W3244" s="5">
        <f>O3244*T3244*_xll.XLOOKUP(U3244,CALCULATION!$A$15:$A$17, CALCULATION!$B$15:$B$17)</f>
        <v>10800</v>
      </c>
      <c r="X3244" s="5">
        <f>WORKSHEET[[#This Row],[Clients Total Cost]] / WORKSHEET[[#This Row],[Clients Rate per T2 (USD)]]</f>
        <v>36</v>
      </c>
      <c r="Y3244" s="5">
        <f>WORKSHEET[[#This Row],[Clients Rate per T2 (USD)]] - WORKSHEET[[#This Row],[Supplier Rate Per t2 (USD)]]</f>
        <v>300</v>
      </c>
      <c r="Z3244" s="5">
        <f>WORKSHEET[[#This Row],[Profit Per T]] * WORKSHEET[[#This Row],[Weight]]</f>
        <v>10800</v>
      </c>
      <c r="AA3244">
        <v>0</v>
      </c>
      <c r="AB3244" s="1">
        <v>1.7999999999999998</v>
      </c>
      <c r="AC3244" s="1">
        <v>1.2000000000000002</v>
      </c>
      <c r="AD3244" s="1">
        <v>1.5</v>
      </c>
      <c r="AE3244" s="1">
        <f>WORKSHEET[[#This Row],[Delay at toll gate in days]] +WORKSHEET[[#This Row],[Delay at workshop in days]] +WORKSHEET[[#This Row],[Delay at border in days]]</f>
        <v>4.5</v>
      </c>
    </row>
    <row r="3245" spans="1:31" x14ac:dyDescent="0.35">
      <c r="A3245" t="s">
        <v>3266</v>
      </c>
      <c r="B3245" t="s">
        <v>10</v>
      </c>
      <c r="C3245" t="s">
        <v>56</v>
      </c>
      <c r="D3245" t="s">
        <v>3611</v>
      </c>
      <c r="E3245" t="s">
        <v>3613</v>
      </c>
      <c r="F3245" t="str">
        <f>WORKSHEET[[#This Row],[Depart From]]&amp;"-"&amp;WORKSHEET[[#This Row],[Arrive To]]</f>
        <v>Mogadishu-Sanaa</v>
      </c>
      <c r="G3245" s="2">
        <v>44785</v>
      </c>
      <c r="H3245" s="2">
        <v>44797</v>
      </c>
      <c r="I3245" s="2" t="str">
        <f t="shared" si="50"/>
        <v>Delivered</v>
      </c>
      <c r="J3245" s="2" t="str">
        <f>TEXT(WORKSHEET[[#This Row],[Offloading Date]], "mmm")</f>
        <v>Aug</v>
      </c>
      <c r="K3245" s="2" t="str">
        <f>IF(OR(WORKSHEET[[#This Row],[Year]]="", ISBLANK(WORKSHEET[[#This Row],[Year]]), WORKSHEET[[#This Row],[Year]]="null"), "Exclude", "Include")</f>
        <v>Include</v>
      </c>
      <c r="L3245" t="s">
        <v>12</v>
      </c>
      <c r="M3245" t="s">
        <v>3624</v>
      </c>
      <c r="N3245" t="s">
        <v>13</v>
      </c>
      <c r="O3245">
        <v>36</v>
      </c>
      <c r="P3245">
        <v>600</v>
      </c>
      <c r="Q3245" t="s">
        <v>14</v>
      </c>
      <c r="R3245">
        <f>P3245 * _xll.XLOOKUP(Q3245,CALCULATION!$A$15:$A$17, CALCULATION!$B$15:$B$17 )</f>
        <v>600</v>
      </c>
      <c r="S3245" s="5">
        <f>O3245*P3245*_xll.XLOOKUP(Q3245,CALCULATION!$A$15:$A$17, CALCULATION!$B$15:$B$17)</f>
        <v>21600</v>
      </c>
      <c r="T3245">
        <v>300</v>
      </c>
      <c r="U3245" t="s">
        <v>14</v>
      </c>
      <c r="V3245">
        <f>T3245 * _xll.XLOOKUP(U3245,CALCULATION!$A$15:$A$17, CALCULATION!$B$15:$B$17 )</f>
        <v>300</v>
      </c>
      <c r="W3245" s="5">
        <f>O3245*T3245*_xll.XLOOKUP(U3245,CALCULATION!$A$15:$A$17, CALCULATION!$B$15:$B$17)</f>
        <v>10800</v>
      </c>
      <c r="X3245" s="5">
        <f>WORKSHEET[[#This Row],[Clients Total Cost]] / WORKSHEET[[#This Row],[Clients Rate per T2 (USD)]]</f>
        <v>36</v>
      </c>
      <c r="Y3245" s="5">
        <f>WORKSHEET[[#This Row],[Clients Rate per T2 (USD)]] - WORKSHEET[[#This Row],[Supplier Rate Per t2 (USD)]]</f>
        <v>300</v>
      </c>
      <c r="Z3245" s="5">
        <f>WORKSHEET[[#This Row],[Profit Per T]] * WORKSHEET[[#This Row],[Weight]]</f>
        <v>10800</v>
      </c>
      <c r="AA3245">
        <v>0</v>
      </c>
      <c r="AB3245" s="1">
        <v>1.7999999999999998</v>
      </c>
      <c r="AC3245" s="1">
        <v>1.2000000000000002</v>
      </c>
      <c r="AD3245" s="1">
        <v>1.5</v>
      </c>
      <c r="AE3245" s="1">
        <f>WORKSHEET[[#This Row],[Delay at toll gate in days]] +WORKSHEET[[#This Row],[Delay at workshop in days]] +WORKSHEET[[#This Row],[Delay at border in days]]</f>
        <v>4.5</v>
      </c>
    </row>
    <row r="3246" spans="1:31" x14ac:dyDescent="0.35">
      <c r="A3246" t="s">
        <v>3267</v>
      </c>
      <c r="B3246" t="s">
        <v>10</v>
      </c>
      <c r="C3246" t="s">
        <v>56</v>
      </c>
      <c r="D3246" t="s">
        <v>3616</v>
      </c>
      <c r="E3246" t="s">
        <v>3617</v>
      </c>
      <c r="F3246" t="str">
        <f>WORKSHEET[[#This Row],[Depart From]]&amp;"-"&amp;WORKSHEET[[#This Row],[Arrive To]]</f>
        <v>Marrakech-Lagos</v>
      </c>
      <c r="G3246" s="2">
        <v>44788</v>
      </c>
      <c r="H3246" s="2">
        <v>44798</v>
      </c>
      <c r="I3246" s="2" t="str">
        <f t="shared" si="50"/>
        <v>Delivered</v>
      </c>
      <c r="J3246" s="2" t="str">
        <f>TEXT(WORKSHEET[[#This Row],[Offloading Date]], "mmm")</f>
        <v>Aug</v>
      </c>
      <c r="K3246" s="2" t="str">
        <f>IF(OR(WORKSHEET[[#This Row],[Year]]="", ISBLANK(WORKSHEET[[#This Row],[Year]]), WORKSHEET[[#This Row],[Year]]="null"), "Exclude", "Include")</f>
        <v>Include</v>
      </c>
      <c r="L3246" t="s">
        <v>12</v>
      </c>
      <c r="M3246" t="s">
        <v>3624</v>
      </c>
      <c r="N3246" t="s">
        <v>13</v>
      </c>
      <c r="O3246">
        <v>36</v>
      </c>
      <c r="P3246">
        <v>600</v>
      </c>
      <c r="Q3246" t="s">
        <v>14</v>
      </c>
      <c r="R3246">
        <f>P3246 * _xll.XLOOKUP(Q3246,CALCULATION!$A$15:$A$17, CALCULATION!$B$15:$B$17 )</f>
        <v>600</v>
      </c>
      <c r="S3246" s="5">
        <f>O3246*P3246*_xll.XLOOKUP(Q3246,CALCULATION!$A$15:$A$17, CALCULATION!$B$15:$B$17)</f>
        <v>21600</v>
      </c>
      <c r="T3246">
        <v>300</v>
      </c>
      <c r="U3246" t="s">
        <v>14</v>
      </c>
      <c r="V3246">
        <f>T3246 * _xll.XLOOKUP(U3246,CALCULATION!$A$15:$A$17, CALCULATION!$B$15:$B$17 )</f>
        <v>300</v>
      </c>
      <c r="W3246" s="5">
        <f>O3246*T3246*_xll.XLOOKUP(U3246,CALCULATION!$A$15:$A$17, CALCULATION!$B$15:$B$17)</f>
        <v>10800</v>
      </c>
      <c r="X3246" s="5">
        <f>WORKSHEET[[#This Row],[Clients Total Cost]] / WORKSHEET[[#This Row],[Clients Rate per T2 (USD)]]</f>
        <v>36</v>
      </c>
      <c r="Y3246" s="5">
        <f>WORKSHEET[[#This Row],[Clients Rate per T2 (USD)]] - WORKSHEET[[#This Row],[Supplier Rate Per t2 (USD)]]</f>
        <v>300</v>
      </c>
      <c r="Z3246" s="5">
        <f>WORKSHEET[[#This Row],[Profit Per T]] * WORKSHEET[[#This Row],[Weight]]</f>
        <v>10800</v>
      </c>
      <c r="AA3246">
        <v>0</v>
      </c>
      <c r="AB3246" s="1">
        <v>1.5</v>
      </c>
      <c r="AC3246" s="1">
        <v>1</v>
      </c>
      <c r="AD3246" s="1">
        <v>1.25</v>
      </c>
      <c r="AE3246" s="1">
        <f>WORKSHEET[[#This Row],[Delay at toll gate in days]] +WORKSHEET[[#This Row],[Delay at workshop in days]] +WORKSHEET[[#This Row],[Delay at border in days]]</f>
        <v>3.75</v>
      </c>
    </row>
    <row r="3247" spans="1:31" x14ac:dyDescent="0.35">
      <c r="A3247" t="s">
        <v>3268</v>
      </c>
      <c r="B3247" t="s">
        <v>10</v>
      </c>
      <c r="C3247" t="s">
        <v>56</v>
      </c>
      <c r="D3247" t="s">
        <v>3619</v>
      </c>
      <c r="E3247" t="s">
        <v>3613</v>
      </c>
      <c r="F3247" t="str">
        <f>WORKSHEET[[#This Row],[Depart From]]&amp;"-"&amp;WORKSHEET[[#This Row],[Arrive To]]</f>
        <v>Addis Ababa-Sanaa</v>
      </c>
      <c r="G3247" s="2">
        <v>44788</v>
      </c>
      <c r="H3247" s="2">
        <v>44799</v>
      </c>
      <c r="I3247" s="2" t="str">
        <f t="shared" si="50"/>
        <v>Delivered</v>
      </c>
      <c r="J3247" s="2" t="str">
        <f>TEXT(WORKSHEET[[#This Row],[Offloading Date]], "mmm")</f>
        <v>Aug</v>
      </c>
      <c r="K3247" s="2" t="str">
        <f>IF(OR(WORKSHEET[[#This Row],[Year]]="", ISBLANK(WORKSHEET[[#This Row],[Year]]), WORKSHEET[[#This Row],[Year]]="null"), "Exclude", "Include")</f>
        <v>Include</v>
      </c>
      <c r="L3247" t="s">
        <v>12</v>
      </c>
      <c r="M3247" t="s">
        <v>3624</v>
      </c>
      <c r="N3247" t="s">
        <v>13</v>
      </c>
      <c r="O3247">
        <v>36</v>
      </c>
      <c r="P3247">
        <v>600</v>
      </c>
      <c r="Q3247" t="s">
        <v>14</v>
      </c>
      <c r="R3247">
        <f>P3247 * _xll.XLOOKUP(Q3247,CALCULATION!$A$15:$A$17, CALCULATION!$B$15:$B$17 )</f>
        <v>600</v>
      </c>
      <c r="S3247" s="5">
        <f>O3247*P3247*_xll.XLOOKUP(Q3247,CALCULATION!$A$15:$A$17, CALCULATION!$B$15:$B$17)</f>
        <v>21600</v>
      </c>
      <c r="T3247">
        <v>300</v>
      </c>
      <c r="U3247" t="s">
        <v>14</v>
      </c>
      <c r="V3247">
        <f>T3247 * _xll.XLOOKUP(U3247,CALCULATION!$A$15:$A$17, CALCULATION!$B$15:$B$17 )</f>
        <v>300</v>
      </c>
      <c r="W3247" s="5">
        <f>O3247*T3247*_xll.XLOOKUP(U3247,CALCULATION!$A$15:$A$17, CALCULATION!$B$15:$B$17)</f>
        <v>10800</v>
      </c>
      <c r="X3247" s="5">
        <f>WORKSHEET[[#This Row],[Clients Total Cost]] / WORKSHEET[[#This Row],[Clients Rate per T2 (USD)]]</f>
        <v>36</v>
      </c>
      <c r="Y3247" s="5">
        <f>WORKSHEET[[#This Row],[Clients Rate per T2 (USD)]] - WORKSHEET[[#This Row],[Supplier Rate Per t2 (USD)]]</f>
        <v>300</v>
      </c>
      <c r="Z3247" s="5">
        <f>WORKSHEET[[#This Row],[Profit Per T]] * WORKSHEET[[#This Row],[Weight]]</f>
        <v>10800</v>
      </c>
      <c r="AA3247">
        <v>0</v>
      </c>
      <c r="AB3247" s="1">
        <v>1.65</v>
      </c>
      <c r="AC3247" s="1">
        <v>1.1000000000000001</v>
      </c>
      <c r="AD3247" s="1">
        <v>1.375</v>
      </c>
      <c r="AE3247" s="1">
        <f>WORKSHEET[[#This Row],[Delay at toll gate in days]] +WORKSHEET[[#This Row],[Delay at workshop in days]] +WORKSHEET[[#This Row],[Delay at border in days]]</f>
        <v>4.125</v>
      </c>
    </row>
    <row r="3248" spans="1:31" x14ac:dyDescent="0.35">
      <c r="A3248" t="s">
        <v>3269</v>
      </c>
      <c r="B3248" t="s">
        <v>10</v>
      </c>
      <c r="C3248" t="s">
        <v>56</v>
      </c>
      <c r="D3248" t="s">
        <v>3615</v>
      </c>
      <c r="E3248" t="s">
        <v>3618</v>
      </c>
      <c r="F3248" t="str">
        <f>WORKSHEET[[#This Row],[Depart From]]&amp;"-"&amp;WORKSHEET[[#This Row],[Arrive To]]</f>
        <v>Mombasa-Tripoli</v>
      </c>
      <c r="G3248" s="2">
        <v>44788</v>
      </c>
      <c r="H3248" s="2">
        <v>44797</v>
      </c>
      <c r="I3248" s="2" t="str">
        <f t="shared" si="50"/>
        <v>Delivered</v>
      </c>
      <c r="J3248" s="2" t="str">
        <f>TEXT(WORKSHEET[[#This Row],[Offloading Date]], "mmm")</f>
        <v>Aug</v>
      </c>
      <c r="K3248" s="2" t="str">
        <f>IF(OR(WORKSHEET[[#This Row],[Year]]="", ISBLANK(WORKSHEET[[#This Row],[Year]]), WORKSHEET[[#This Row],[Year]]="null"), "Exclude", "Include")</f>
        <v>Include</v>
      </c>
      <c r="L3248" t="s">
        <v>12</v>
      </c>
      <c r="M3248" t="s">
        <v>3624</v>
      </c>
      <c r="N3248" t="s">
        <v>13</v>
      </c>
      <c r="O3248">
        <v>36</v>
      </c>
      <c r="P3248">
        <v>600</v>
      </c>
      <c r="Q3248" t="s">
        <v>14</v>
      </c>
      <c r="R3248">
        <f>P3248 * _xll.XLOOKUP(Q3248,CALCULATION!$A$15:$A$17, CALCULATION!$B$15:$B$17 )</f>
        <v>600</v>
      </c>
      <c r="S3248" s="5">
        <f>O3248*P3248*_xll.XLOOKUP(Q3248,CALCULATION!$A$15:$A$17, CALCULATION!$B$15:$B$17)</f>
        <v>21600</v>
      </c>
      <c r="T3248">
        <v>300</v>
      </c>
      <c r="U3248" t="s">
        <v>14</v>
      </c>
      <c r="V3248">
        <f>T3248 * _xll.XLOOKUP(U3248,CALCULATION!$A$15:$A$17, CALCULATION!$B$15:$B$17 )</f>
        <v>300</v>
      </c>
      <c r="W3248" s="5">
        <f>O3248*T3248*_xll.XLOOKUP(U3248,CALCULATION!$A$15:$A$17, CALCULATION!$B$15:$B$17)</f>
        <v>10800</v>
      </c>
      <c r="X3248" s="5">
        <f>WORKSHEET[[#This Row],[Clients Total Cost]] / WORKSHEET[[#This Row],[Clients Rate per T2 (USD)]]</f>
        <v>36</v>
      </c>
      <c r="Y3248" s="5">
        <f>WORKSHEET[[#This Row],[Clients Rate per T2 (USD)]] - WORKSHEET[[#This Row],[Supplier Rate Per t2 (USD)]]</f>
        <v>300</v>
      </c>
      <c r="Z3248" s="5">
        <f>WORKSHEET[[#This Row],[Profit Per T]] * WORKSHEET[[#This Row],[Weight]]</f>
        <v>10800</v>
      </c>
      <c r="AA3248">
        <v>0</v>
      </c>
      <c r="AB3248" s="1">
        <v>1.3499999999999999</v>
      </c>
      <c r="AC3248" s="1">
        <v>0.9</v>
      </c>
      <c r="AD3248" s="1">
        <v>1.125</v>
      </c>
      <c r="AE3248" s="1">
        <f>WORKSHEET[[#This Row],[Delay at toll gate in days]] +WORKSHEET[[#This Row],[Delay at workshop in days]] +WORKSHEET[[#This Row],[Delay at border in days]]</f>
        <v>3.375</v>
      </c>
    </row>
    <row r="3249" spans="1:31" x14ac:dyDescent="0.35">
      <c r="A3249" t="s">
        <v>3270</v>
      </c>
      <c r="B3249" t="s">
        <v>10</v>
      </c>
      <c r="C3249" t="s">
        <v>56</v>
      </c>
      <c r="D3249" t="s">
        <v>3615</v>
      </c>
      <c r="E3249" t="s">
        <v>3618</v>
      </c>
      <c r="F3249" t="str">
        <f>WORKSHEET[[#This Row],[Depart From]]&amp;"-"&amp;WORKSHEET[[#This Row],[Arrive To]]</f>
        <v>Mombasa-Tripoli</v>
      </c>
      <c r="G3249" s="2">
        <v>44788</v>
      </c>
      <c r="H3249" s="2">
        <v>44800</v>
      </c>
      <c r="I3249" s="2" t="str">
        <f t="shared" si="50"/>
        <v>Delivered</v>
      </c>
      <c r="J3249" s="2" t="str">
        <f>TEXT(WORKSHEET[[#This Row],[Offloading Date]], "mmm")</f>
        <v>Aug</v>
      </c>
      <c r="K3249" s="2" t="str">
        <f>IF(OR(WORKSHEET[[#This Row],[Year]]="", ISBLANK(WORKSHEET[[#This Row],[Year]]), WORKSHEET[[#This Row],[Year]]="null"), "Exclude", "Include")</f>
        <v>Include</v>
      </c>
      <c r="L3249" t="s">
        <v>12</v>
      </c>
      <c r="M3249" t="s">
        <v>3624</v>
      </c>
      <c r="N3249" t="s">
        <v>13</v>
      </c>
      <c r="O3249">
        <v>36</v>
      </c>
      <c r="P3249">
        <v>600</v>
      </c>
      <c r="Q3249" t="s">
        <v>14</v>
      </c>
      <c r="R3249">
        <f>P3249 * _xll.XLOOKUP(Q3249,CALCULATION!$A$15:$A$17, CALCULATION!$B$15:$B$17 )</f>
        <v>600</v>
      </c>
      <c r="S3249" s="5">
        <f>O3249*P3249*_xll.XLOOKUP(Q3249,CALCULATION!$A$15:$A$17, CALCULATION!$B$15:$B$17)</f>
        <v>21600</v>
      </c>
      <c r="T3249">
        <v>300</v>
      </c>
      <c r="U3249" t="s">
        <v>14</v>
      </c>
      <c r="V3249">
        <f>T3249 * _xll.XLOOKUP(U3249,CALCULATION!$A$15:$A$17, CALCULATION!$B$15:$B$17 )</f>
        <v>300</v>
      </c>
      <c r="W3249" s="5">
        <f>O3249*T3249*_xll.XLOOKUP(U3249,CALCULATION!$A$15:$A$17, CALCULATION!$B$15:$B$17)</f>
        <v>10800</v>
      </c>
      <c r="X3249" s="5">
        <f>WORKSHEET[[#This Row],[Clients Total Cost]] / WORKSHEET[[#This Row],[Clients Rate per T2 (USD)]]</f>
        <v>36</v>
      </c>
      <c r="Y3249" s="5">
        <f>WORKSHEET[[#This Row],[Clients Rate per T2 (USD)]] - WORKSHEET[[#This Row],[Supplier Rate Per t2 (USD)]]</f>
        <v>300</v>
      </c>
      <c r="Z3249" s="5">
        <f>WORKSHEET[[#This Row],[Profit Per T]] * WORKSHEET[[#This Row],[Weight]]</f>
        <v>10800</v>
      </c>
      <c r="AA3249">
        <v>0</v>
      </c>
      <c r="AB3249" s="1">
        <v>1.7999999999999998</v>
      </c>
      <c r="AC3249" s="1">
        <v>1.2000000000000002</v>
      </c>
      <c r="AD3249" s="1">
        <v>1.5</v>
      </c>
      <c r="AE3249" s="1">
        <f>WORKSHEET[[#This Row],[Delay at toll gate in days]] +WORKSHEET[[#This Row],[Delay at workshop in days]] +WORKSHEET[[#This Row],[Delay at border in days]]</f>
        <v>4.5</v>
      </c>
    </row>
    <row r="3250" spans="1:31" x14ac:dyDescent="0.35">
      <c r="A3250" t="s">
        <v>3271</v>
      </c>
      <c r="B3250" t="s">
        <v>10</v>
      </c>
      <c r="C3250" t="s">
        <v>56</v>
      </c>
      <c r="D3250" t="s">
        <v>3619</v>
      </c>
      <c r="E3250" t="s">
        <v>3613</v>
      </c>
      <c r="F3250" t="str">
        <f>WORKSHEET[[#This Row],[Depart From]]&amp;"-"&amp;WORKSHEET[[#This Row],[Arrive To]]</f>
        <v>Addis Ababa-Sanaa</v>
      </c>
      <c r="G3250" s="2">
        <v>44788</v>
      </c>
      <c r="H3250" s="2">
        <v>44799</v>
      </c>
      <c r="I3250" s="2" t="str">
        <f t="shared" si="50"/>
        <v>Delivered</v>
      </c>
      <c r="J3250" s="2" t="str">
        <f>TEXT(WORKSHEET[[#This Row],[Offloading Date]], "mmm")</f>
        <v>Aug</v>
      </c>
      <c r="K3250" s="2" t="str">
        <f>IF(OR(WORKSHEET[[#This Row],[Year]]="", ISBLANK(WORKSHEET[[#This Row],[Year]]), WORKSHEET[[#This Row],[Year]]="null"), "Exclude", "Include")</f>
        <v>Include</v>
      </c>
      <c r="L3250" t="s">
        <v>12</v>
      </c>
      <c r="M3250" t="s">
        <v>3624</v>
      </c>
      <c r="N3250" t="s">
        <v>13</v>
      </c>
      <c r="O3250">
        <v>36</v>
      </c>
      <c r="P3250">
        <v>600</v>
      </c>
      <c r="Q3250" t="s">
        <v>14</v>
      </c>
      <c r="R3250">
        <f>P3250 * _xll.XLOOKUP(Q3250,CALCULATION!$A$15:$A$17, CALCULATION!$B$15:$B$17 )</f>
        <v>600</v>
      </c>
      <c r="S3250" s="5">
        <f>O3250*P3250*_xll.XLOOKUP(Q3250,CALCULATION!$A$15:$A$17, CALCULATION!$B$15:$B$17)</f>
        <v>21600</v>
      </c>
      <c r="T3250">
        <v>300</v>
      </c>
      <c r="U3250" t="s">
        <v>14</v>
      </c>
      <c r="V3250">
        <f>T3250 * _xll.XLOOKUP(U3250,CALCULATION!$A$15:$A$17, CALCULATION!$B$15:$B$17 )</f>
        <v>300</v>
      </c>
      <c r="W3250" s="5">
        <f>O3250*T3250*_xll.XLOOKUP(U3250,CALCULATION!$A$15:$A$17, CALCULATION!$B$15:$B$17)</f>
        <v>10800</v>
      </c>
      <c r="X3250" s="5">
        <f>WORKSHEET[[#This Row],[Clients Total Cost]] / WORKSHEET[[#This Row],[Clients Rate per T2 (USD)]]</f>
        <v>36</v>
      </c>
      <c r="Y3250" s="5">
        <f>WORKSHEET[[#This Row],[Clients Rate per T2 (USD)]] - WORKSHEET[[#This Row],[Supplier Rate Per t2 (USD)]]</f>
        <v>300</v>
      </c>
      <c r="Z3250" s="5">
        <f>WORKSHEET[[#This Row],[Profit Per T]] * WORKSHEET[[#This Row],[Weight]]</f>
        <v>10800</v>
      </c>
      <c r="AA3250">
        <v>0</v>
      </c>
      <c r="AB3250" s="1">
        <v>1.65</v>
      </c>
      <c r="AC3250" s="1">
        <v>1.1000000000000001</v>
      </c>
      <c r="AD3250" s="1">
        <v>1.375</v>
      </c>
      <c r="AE3250" s="1">
        <f>WORKSHEET[[#This Row],[Delay at toll gate in days]] +WORKSHEET[[#This Row],[Delay at workshop in days]] +WORKSHEET[[#This Row],[Delay at border in days]]</f>
        <v>4.125</v>
      </c>
    </row>
    <row r="3251" spans="1:31" x14ac:dyDescent="0.35">
      <c r="A3251" t="s">
        <v>3272</v>
      </c>
      <c r="B3251" t="s">
        <v>10</v>
      </c>
      <c r="C3251" t="s">
        <v>56</v>
      </c>
      <c r="D3251" t="s">
        <v>3616</v>
      </c>
      <c r="E3251" t="s">
        <v>3618</v>
      </c>
      <c r="F3251" t="str">
        <f>WORKSHEET[[#This Row],[Depart From]]&amp;"-"&amp;WORKSHEET[[#This Row],[Arrive To]]</f>
        <v>Marrakech-Tripoli</v>
      </c>
      <c r="G3251" s="2">
        <v>44788</v>
      </c>
      <c r="H3251" s="2">
        <v>44800</v>
      </c>
      <c r="I3251" s="2" t="str">
        <f t="shared" si="50"/>
        <v>Delivered</v>
      </c>
      <c r="J3251" s="2" t="str">
        <f>TEXT(WORKSHEET[[#This Row],[Offloading Date]], "mmm")</f>
        <v>Aug</v>
      </c>
      <c r="K3251" s="2" t="str">
        <f>IF(OR(WORKSHEET[[#This Row],[Year]]="", ISBLANK(WORKSHEET[[#This Row],[Year]]), WORKSHEET[[#This Row],[Year]]="null"), "Exclude", "Include")</f>
        <v>Include</v>
      </c>
      <c r="L3251" t="s">
        <v>12</v>
      </c>
      <c r="M3251" t="s">
        <v>3624</v>
      </c>
      <c r="N3251" t="s">
        <v>13</v>
      </c>
      <c r="O3251">
        <v>36</v>
      </c>
      <c r="P3251">
        <v>600</v>
      </c>
      <c r="Q3251" t="s">
        <v>14</v>
      </c>
      <c r="R3251">
        <f>P3251 * _xll.XLOOKUP(Q3251,CALCULATION!$A$15:$A$17, CALCULATION!$B$15:$B$17 )</f>
        <v>600</v>
      </c>
      <c r="S3251" s="5">
        <f>O3251*P3251*_xll.XLOOKUP(Q3251,CALCULATION!$A$15:$A$17, CALCULATION!$B$15:$B$17)</f>
        <v>21600</v>
      </c>
      <c r="T3251">
        <v>300</v>
      </c>
      <c r="U3251" t="s">
        <v>14</v>
      </c>
      <c r="V3251">
        <f>T3251 * _xll.XLOOKUP(U3251,CALCULATION!$A$15:$A$17, CALCULATION!$B$15:$B$17 )</f>
        <v>300</v>
      </c>
      <c r="W3251" s="5">
        <f>O3251*T3251*_xll.XLOOKUP(U3251,CALCULATION!$A$15:$A$17, CALCULATION!$B$15:$B$17)</f>
        <v>10800</v>
      </c>
      <c r="X3251" s="5">
        <f>WORKSHEET[[#This Row],[Clients Total Cost]] / WORKSHEET[[#This Row],[Clients Rate per T2 (USD)]]</f>
        <v>36</v>
      </c>
      <c r="Y3251" s="5">
        <f>WORKSHEET[[#This Row],[Clients Rate per T2 (USD)]] - WORKSHEET[[#This Row],[Supplier Rate Per t2 (USD)]]</f>
        <v>300</v>
      </c>
      <c r="Z3251" s="5">
        <f>WORKSHEET[[#This Row],[Profit Per T]] * WORKSHEET[[#This Row],[Weight]]</f>
        <v>10800</v>
      </c>
      <c r="AA3251">
        <v>0</v>
      </c>
      <c r="AB3251" s="1">
        <v>1.7999999999999998</v>
      </c>
      <c r="AC3251" s="1">
        <v>1.2000000000000002</v>
      </c>
      <c r="AD3251" s="1">
        <v>1.5</v>
      </c>
      <c r="AE3251" s="1">
        <f>WORKSHEET[[#This Row],[Delay at toll gate in days]] +WORKSHEET[[#This Row],[Delay at workshop in days]] +WORKSHEET[[#This Row],[Delay at border in days]]</f>
        <v>4.5</v>
      </c>
    </row>
    <row r="3252" spans="1:31" x14ac:dyDescent="0.35">
      <c r="A3252" t="s">
        <v>3273</v>
      </c>
      <c r="B3252" t="s">
        <v>10</v>
      </c>
      <c r="C3252" t="s">
        <v>56</v>
      </c>
      <c r="D3252" t="s">
        <v>3615</v>
      </c>
      <c r="E3252" t="s">
        <v>3618</v>
      </c>
      <c r="F3252" t="str">
        <f>WORKSHEET[[#This Row],[Depart From]]&amp;"-"&amp;WORKSHEET[[#This Row],[Arrive To]]</f>
        <v>Mombasa-Tripoli</v>
      </c>
      <c r="G3252" s="2">
        <v>44788</v>
      </c>
      <c r="H3252" s="2">
        <v>44798</v>
      </c>
      <c r="I3252" s="2" t="str">
        <f t="shared" si="50"/>
        <v>Delivered</v>
      </c>
      <c r="J3252" s="2" t="str">
        <f>TEXT(WORKSHEET[[#This Row],[Offloading Date]], "mmm")</f>
        <v>Aug</v>
      </c>
      <c r="K3252" s="2" t="str">
        <f>IF(OR(WORKSHEET[[#This Row],[Year]]="", ISBLANK(WORKSHEET[[#This Row],[Year]]), WORKSHEET[[#This Row],[Year]]="null"), "Exclude", "Include")</f>
        <v>Include</v>
      </c>
      <c r="L3252" t="s">
        <v>12</v>
      </c>
      <c r="M3252" t="s">
        <v>3624</v>
      </c>
      <c r="N3252" t="s">
        <v>13</v>
      </c>
      <c r="O3252">
        <v>36</v>
      </c>
      <c r="P3252">
        <v>600</v>
      </c>
      <c r="Q3252" t="s">
        <v>14</v>
      </c>
      <c r="R3252">
        <f>P3252 * _xll.XLOOKUP(Q3252,CALCULATION!$A$15:$A$17, CALCULATION!$B$15:$B$17 )</f>
        <v>600</v>
      </c>
      <c r="S3252" s="5">
        <f>O3252*P3252*_xll.XLOOKUP(Q3252,CALCULATION!$A$15:$A$17, CALCULATION!$B$15:$B$17)</f>
        <v>21600</v>
      </c>
      <c r="T3252">
        <v>300</v>
      </c>
      <c r="U3252" t="s">
        <v>14</v>
      </c>
      <c r="V3252">
        <f>T3252 * _xll.XLOOKUP(U3252,CALCULATION!$A$15:$A$17, CALCULATION!$B$15:$B$17 )</f>
        <v>300</v>
      </c>
      <c r="W3252" s="5">
        <f>O3252*T3252*_xll.XLOOKUP(U3252,CALCULATION!$A$15:$A$17, CALCULATION!$B$15:$B$17)</f>
        <v>10800</v>
      </c>
      <c r="X3252" s="5">
        <f>WORKSHEET[[#This Row],[Clients Total Cost]] / WORKSHEET[[#This Row],[Clients Rate per T2 (USD)]]</f>
        <v>36</v>
      </c>
      <c r="Y3252" s="5">
        <f>WORKSHEET[[#This Row],[Clients Rate per T2 (USD)]] - WORKSHEET[[#This Row],[Supplier Rate Per t2 (USD)]]</f>
        <v>300</v>
      </c>
      <c r="Z3252" s="5">
        <f>WORKSHEET[[#This Row],[Profit Per T]] * WORKSHEET[[#This Row],[Weight]]</f>
        <v>10800</v>
      </c>
      <c r="AA3252">
        <v>0</v>
      </c>
      <c r="AB3252" s="1">
        <v>1.5</v>
      </c>
      <c r="AC3252" s="1">
        <v>1</v>
      </c>
      <c r="AD3252" s="1">
        <v>1.25</v>
      </c>
      <c r="AE3252" s="1">
        <f>WORKSHEET[[#This Row],[Delay at toll gate in days]] +WORKSHEET[[#This Row],[Delay at workshop in days]] +WORKSHEET[[#This Row],[Delay at border in days]]</f>
        <v>3.75</v>
      </c>
    </row>
    <row r="3253" spans="1:31" x14ac:dyDescent="0.35">
      <c r="A3253" t="s">
        <v>3274</v>
      </c>
      <c r="B3253" t="s">
        <v>10</v>
      </c>
      <c r="C3253" t="s">
        <v>56</v>
      </c>
      <c r="D3253" t="s">
        <v>3616</v>
      </c>
      <c r="E3253" t="s">
        <v>3614</v>
      </c>
      <c r="F3253" t="str">
        <f>WORKSHEET[[#This Row],[Depart From]]&amp;"-"&amp;WORKSHEET[[#This Row],[Arrive To]]</f>
        <v>Marrakech-Alger</v>
      </c>
      <c r="G3253" s="2">
        <v>44788</v>
      </c>
      <c r="H3253" s="2">
        <v>44800</v>
      </c>
      <c r="I3253" s="2" t="str">
        <f t="shared" si="50"/>
        <v>Delivered</v>
      </c>
      <c r="J3253" s="2" t="str">
        <f>TEXT(WORKSHEET[[#This Row],[Offloading Date]], "mmm")</f>
        <v>Aug</v>
      </c>
      <c r="K3253" s="2" t="str">
        <f>IF(OR(WORKSHEET[[#This Row],[Year]]="", ISBLANK(WORKSHEET[[#This Row],[Year]]), WORKSHEET[[#This Row],[Year]]="null"), "Exclude", "Include")</f>
        <v>Include</v>
      </c>
      <c r="L3253" t="s">
        <v>12</v>
      </c>
      <c r="M3253" t="s">
        <v>3624</v>
      </c>
      <c r="N3253" t="s">
        <v>13</v>
      </c>
      <c r="O3253">
        <v>36</v>
      </c>
      <c r="P3253">
        <v>600</v>
      </c>
      <c r="Q3253" t="s">
        <v>14</v>
      </c>
      <c r="R3253">
        <f>P3253 * _xll.XLOOKUP(Q3253,CALCULATION!$A$15:$A$17, CALCULATION!$B$15:$B$17 )</f>
        <v>600</v>
      </c>
      <c r="S3253" s="5">
        <f>O3253*P3253*_xll.XLOOKUP(Q3253,CALCULATION!$A$15:$A$17, CALCULATION!$B$15:$B$17)</f>
        <v>21600</v>
      </c>
      <c r="T3253">
        <v>300</v>
      </c>
      <c r="U3253" t="s">
        <v>14</v>
      </c>
      <c r="V3253">
        <f>T3253 * _xll.XLOOKUP(U3253,CALCULATION!$A$15:$A$17, CALCULATION!$B$15:$B$17 )</f>
        <v>300</v>
      </c>
      <c r="W3253" s="5">
        <f>O3253*T3253*_xll.XLOOKUP(U3253,CALCULATION!$A$15:$A$17, CALCULATION!$B$15:$B$17)</f>
        <v>10800</v>
      </c>
      <c r="X3253" s="5">
        <f>WORKSHEET[[#This Row],[Clients Total Cost]] / WORKSHEET[[#This Row],[Clients Rate per T2 (USD)]]</f>
        <v>36</v>
      </c>
      <c r="Y3253" s="5">
        <f>WORKSHEET[[#This Row],[Clients Rate per T2 (USD)]] - WORKSHEET[[#This Row],[Supplier Rate Per t2 (USD)]]</f>
        <v>300</v>
      </c>
      <c r="Z3253" s="5">
        <f>WORKSHEET[[#This Row],[Profit Per T]] * WORKSHEET[[#This Row],[Weight]]</f>
        <v>10800</v>
      </c>
      <c r="AA3253">
        <v>0</v>
      </c>
      <c r="AB3253" s="1">
        <v>1.7999999999999998</v>
      </c>
      <c r="AC3253" s="1">
        <v>1.2000000000000002</v>
      </c>
      <c r="AD3253" s="1">
        <v>1.5</v>
      </c>
      <c r="AE3253" s="1">
        <f>WORKSHEET[[#This Row],[Delay at toll gate in days]] +WORKSHEET[[#This Row],[Delay at workshop in days]] +WORKSHEET[[#This Row],[Delay at border in days]]</f>
        <v>4.5</v>
      </c>
    </row>
    <row r="3254" spans="1:31" x14ac:dyDescent="0.35">
      <c r="A3254" t="s">
        <v>3275</v>
      </c>
      <c r="B3254" t="s">
        <v>10</v>
      </c>
      <c r="C3254" t="s">
        <v>56</v>
      </c>
      <c r="D3254" t="s">
        <v>3620</v>
      </c>
      <c r="E3254" t="s">
        <v>3613</v>
      </c>
      <c r="F3254" t="str">
        <f>WORKSHEET[[#This Row],[Depart From]]&amp;"-"&amp;WORKSHEET[[#This Row],[Arrive To]]</f>
        <v>Zanzibar-Sanaa</v>
      </c>
      <c r="G3254" s="2">
        <v>44788</v>
      </c>
      <c r="H3254" s="2">
        <v>44798</v>
      </c>
      <c r="I3254" s="2" t="str">
        <f t="shared" si="50"/>
        <v>Delivered</v>
      </c>
      <c r="J3254" s="2" t="str">
        <f>TEXT(WORKSHEET[[#This Row],[Offloading Date]], "mmm")</f>
        <v>Aug</v>
      </c>
      <c r="K3254" s="2" t="str">
        <f>IF(OR(WORKSHEET[[#This Row],[Year]]="", ISBLANK(WORKSHEET[[#This Row],[Year]]), WORKSHEET[[#This Row],[Year]]="null"), "Exclude", "Include")</f>
        <v>Include</v>
      </c>
      <c r="L3254" t="s">
        <v>12</v>
      </c>
      <c r="M3254" t="s">
        <v>3624</v>
      </c>
      <c r="N3254" t="s">
        <v>13</v>
      </c>
      <c r="O3254">
        <v>36</v>
      </c>
      <c r="P3254">
        <v>600</v>
      </c>
      <c r="Q3254" t="s">
        <v>14</v>
      </c>
      <c r="R3254">
        <f>P3254 * _xll.XLOOKUP(Q3254,CALCULATION!$A$15:$A$17, CALCULATION!$B$15:$B$17 )</f>
        <v>600</v>
      </c>
      <c r="S3254" s="5">
        <f>O3254*P3254*_xll.XLOOKUP(Q3254,CALCULATION!$A$15:$A$17, CALCULATION!$B$15:$B$17)</f>
        <v>21600</v>
      </c>
      <c r="T3254">
        <v>300</v>
      </c>
      <c r="U3254" t="s">
        <v>14</v>
      </c>
      <c r="V3254">
        <f>T3254 * _xll.XLOOKUP(U3254,CALCULATION!$A$15:$A$17, CALCULATION!$B$15:$B$17 )</f>
        <v>300</v>
      </c>
      <c r="W3254" s="5">
        <f>O3254*T3254*_xll.XLOOKUP(U3254,CALCULATION!$A$15:$A$17, CALCULATION!$B$15:$B$17)</f>
        <v>10800</v>
      </c>
      <c r="X3254" s="5">
        <f>WORKSHEET[[#This Row],[Clients Total Cost]] / WORKSHEET[[#This Row],[Clients Rate per T2 (USD)]]</f>
        <v>36</v>
      </c>
      <c r="Y3254" s="5">
        <f>WORKSHEET[[#This Row],[Clients Rate per T2 (USD)]] - WORKSHEET[[#This Row],[Supplier Rate Per t2 (USD)]]</f>
        <v>300</v>
      </c>
      <c r="Z3254" s="5">
        <f>WORKSHEET[[#This Row],[Profit Per T]] * WORKSHEET[[#This Row],[Weight]]</f>
        <v>10800</v>
      </c>
      <c r="AA3254">
        <v>0</v>
      </c>
      <c r="AB3254" s="1">
        <v>1.5</v>
      </c>
      <c r="AC3254" s="1">
        <v>1</v>
      </c>
      <c r="AD3254" s="1">
        <v>1.25</v>
      </c>
      <c r="AE3254" s="1">
        <f>WORKSHEET[[#This Row],[Delay at toll gate in days]] +WORKSHEET[[#This Row],[Delay at workshop in days]] +WORKSHEET[[#This Row],[Delay at border in days]]</f>
        <v>3.75</v>
      </c>
    </row>
    <row r="3255" spans="1:31" x14ac:dyDescent="0.35">
      <c r="A3255" t="s">
        <v>3276</v>
      </c>
      <c r="B3255" t="s">
        <v>10</v>
      </c>
      <c r="C3255" t="s">
        <v>56</v>
      </c>
      <c r="D3255" t="s">
        <v>3611</v>
      </c>
      <c r="E3255" t="s">
        <v>3614</v>
      </c>
      <c r="F3255" t="str">
        <f>WORKSHEET[[#This Row],[Depart From]]&amp;"-"&amp;WORKSHEET[[#This Row],[Arrive To]]</f>
        <v>Mogadishu-Alger</v>
      </c>
      <c r="G3255" s="2">
        <v>44787</v>
      </c>
      <c r="H3255" s="2">
        <v>44798</v>
      </c>
      <c r="I3255" s="2" t="str">
        <f t="shared" si="50"/>
        <v>Delivered</v>
      </c>
      <c r="J3255" s="2" t="str">
        <f>TEXT(WORKSHEET[[#This Row],[Offloading Date]], "mmm")</f>
        <v>Aug</v>
      </c>
      <c r="K3255" s="2" t="str">
        <f>IF(OR(WORKSHEET[[#This Row],[Year]]="", ISBLANK(WORKSHEET[[#This Row],[Year]]), WORKSHEET[[#This Row],[Year]]="null"), "Exclude", "Include")</f>
        <v>Include</v>
      </c>
      <c r="L3255" t="s">
        <v>12</v>
      </c>
      <c r="M3255" t="s">
        <v>3624</v>
      </c>
      <c r="N3255" t="s">
        <v>13</v>
      </c>
      <c r="O3255">
        <v>36</v>
      </c>
      <c r="P3255">
        <v>600</v>
      </c>
      <c r="Q3255" t="s">
        <v>14</v>
      </c>
      <c r="R3255">
        <f>P3255 * _xll.XLOOKUP(Q3255,CALCULATION!$A$15:$A$17, CALCULATION!$B$15:$B$17 )</f>
        <v>600</v>
      </c>
      <c r="S3255" s="5">
        <f>O3255*P3255*_xll.XLOOKUP(Q3255,CALCULATION!$A$15:$A$17, CALCULATION!$B$15:$B$17)</f>
        <v>21600</v>
      </c>
      <c r="T3255">
        <v>300</v>
      </c>
      <c r="U3255" t="s">
        <v>14</v>
      </c>
      <c r="V3255">
        <f>T3255 * _xll.XLOOKUP(U3255,CALCULATION!$A$15:$A$17, CALCULATION!$B$15:$B$17 )</f>
        <v>300</v>
      </c>
      <c r="W3255" s="5">
        <f>O3255*T3255*_xll.XLOOKUP(U3255,CALCULATION!$A$15:$A$17, CALCULATION!$B$15:$B$17)</f>
        <v>10800</v>
      </c>
      <c r="X3255" s="5">
        <f>WORKSHEET[[#This Row],[Clients Total Cost]] / WORKSHEET[[#This Row],[Clients Rate per T2 (USD)]]</f>
        <v>36</v>
      </c>
      <c r="Y3255" s="5">
        <f>WORKSHEET[[#This Row],[Clients Rate per T2 (USD)]] - WORKSHEET[[#This Row],[Supplier Rate Per t2 (USD)]]</f>
        <v>300</v>
      </c>
      <c r="Z3255" s="5">
        <f>WORKSHEET[[#This Row],[Profit Per T]] * WORKSHEET[[#This Row],[Weight]]</f>
        <v>10800</v>
      </c>
      <c r="AA3255">
        <v>0</v>
      </c>
      <c r="AB3255" s="1">
        <v>1.65</v>
      </c>
      <c r="AC3255" s="1">
        <v>1.1000000000000001</v>
      </c>
      <c r="AD3255" s="1">
        <v>1.375</v>
      </c>
      <c r="AE3255" s="1">
        <f>WORKSHEET[[#This Row],[Delay at toll gate in days]] +WORKSHEET[[#This Row],[Delay at workshop in days]] +WORKSHEET[[#This Row],[Delay at border in days]]</f>
        <v>4.125</v>
      </c>
    </row>
    <row r="3256" spans="1:31" x14ac:dyDescent="0.35">
      <c r="A3256" t="s">
        <v>3277</v>
      </c>
      <c r="B3256" t="s">
        <v>10</v>
      </c>
      <c r="C3256" t="s">
        <v>56</v>
      </c>
      <c r="D3256" t="s">
        <v>3616</v>
      </c>
      <c r="E3256" t="s">
        <v>3617</v>
      </c>
      <c r="F3256" t="str">
        <f>WORKSHEET[[#This Row],[Depart From]]&amp;"-"&amp;WORKSHEET[[#This Row],[Arrive To]]</f>
        <v>Marrakech-Lagos</v>
      </c>
      <c r="G3256" s="2">
        <v>44788</v>
      </c>
      <c r="H3256" s="2">
        <v>44797</v>
      </c>
      <c r="I3256" s="2" t="str">
        <f t="shared" si="50"/>
        <v>Delivered</v>
      </c>
      <c r="J3256" s="2" t="str">
        <f>TEXT(WORKSHEET[[#This Row],[Offloading Date]], "mmm")</f>
        <v>Aug</v>
      </c>
      <c r="K3256" s="2" t="str">
        <f>IF(OR(WORKSHEET[[#This Row],[Year]]="", ISBLANK(WORKSHEET[[#This Row],[Year]]), WORKSHEET[[#This Row],[Year]]="null"), "Exclude", "Include")</f>
        <v>Include</v>
      </c>
      <c r="L3256" t="s">
        <v>12</v>
      </c>
      <c r="M3256" t="s">
        <v>3624</v>
      </c>
      <c r="N3256" t="s">
        <v>13</v>
      </c>
      <c r="O3256">
        <v>36</v>
      </c>
      <c r="P3256">
        <v>600</v>
      </c>
      <c r="Q3256" t="s">
        <v>14</v>
      </c>
      <c r="R3256">
        <f>P3256 * _xll.XLOOKUP(Q3256,CALCULATION!$A$15:$A$17, CALCULATION!$B$15:$B$17 )</f>
        <v>600</v>
      </c>
      <c r="S3256" s="5">
        <f>O3256*P3256*_xll.XLOOKUP(Q3256,CALCULATION!$A$15:$A$17, CALCULATION!$B$15:$B$17)</f>
        <v>21600</v>
      </c>
      <c r="T3256">
        <v>300</v>
      </c>
      <c r="U3256" t="s">
        <v>14</v>
      </c>
      <c r="V3256">
        <f>T3256 * _xll.XLOOKUP(U3256,CALCULATION!$A$15:$A$17, CALCULATION!$B$15:$B$17 )</f>
        <v>300</v>
      </c>
      <c r="W3256" s="5">
        <f>O3256*T3256*_xll.XLOOKUP(U3256,CALCULATION!$A$15:$A$17, CALCULATION!$B$15:$B$17)</f>
        <v>10800</v>
      </c>
      <c r="X3256" s="5">
        <f>WORKSHEET[[#This Row],[Clients Total Cost]] / WORKSHEET[[#This Row],[Clients Rate per T2 (USD)]]</f>
        <v>36</v>
      </c>
      <c r="Y3256" s="5">
        <f>WORKSHEET[[#This Row],[Clients Rate per T2 (USD)]] - WORKSHEET[[#This Row],[Supplier Rate Per t2 (USD)]]</f>
        <v>300</v>
      </c>
      <c r="Z3256" s="5">
        <f>WORKSHEET[[#This Row],[Profit Per T]] * WORKSHEET[[#This Row],[Weight]]</f>
        <v>10800</v>
      </c>
      <c r="AA3256">
        <v>0</v>
      </c>
      <c r="AB3256" s="1">
        <v>1.3499999999999999</v>
      </c>
      <c r="AC3256" s="1">
        <v>0.9</v>
      </c>
      <c r="AD3256" s="1">
        <v>1.125</v>
      </c>
      <c r="AE3256" s="1">
        <f>WORKSHEET[[#This Row],[Delay at toll gate in days]] +WORKSHEET[[#This Row],[Delay at workshop in days]] +WORKSHEET[[#This Row],[Delay at border in days]]</f>
        <v>3.375</v>
      </c>
    </row>
    <row r="3257" spans="1:31" x14ac:dyDescent="0.35">
      <c r="A3257" t="s">
        <v>3278</v>
      </c>
      <c r="B3257" t="s">
        <v>10</v>
      </c>
      <c r="C3257" t="s">
        <v>56</v>
      </c>
      <c r="D3257" t="s">
        <v>3611</v>
      </c>
      <c r="E3257" t="s">
        <v>3612</v>
      </c>
      <c r="F3257" t="str">
        <f>WORKSHEET[[#This Row],[Depart From]]&amp;"-"&amp;WORKSHEET[[#This Row],[Arrive To]]</f>
        <v>Mogadishu-Victoria</v>
      </c>
      <c r="G3257" s="2">
        <v>44788</v>
      </c>
      <c r="H3257" s="2">
        <v>44797</v>
      </c>
      <c r="I3257" s="2" t="str">
        <f t="shared" si="50"/>
        <v>Delivered</v>
      </c>
      <c r="J3257" s="2" t="str">
        <f>TEXT(WORKSHEET[[#This Row],[Offloading Date]], "mmm")</f>
        <v>Aug</v>
      </c>
      <c r="K3257" s="2" t="str">
        <f>IF(OR(WORKSHEET[[#This Row],[Year]]="", ISBLANK(WORKSHEET[[#This Row],[Year]]), WORKSHEET[[#This Row],[Year]]="null"), "Exclude", "Include")</f>
        <v>Include</v>
      </c>
      <c r="L3257" t="s">
        <v>12</v>
      </c>
      <c r="M3257" t="s">
        <v>3624</v>
      </c>
      <c r="N3257" t="s">
        <v>13</v>
      </c>
      <c r="O3257">
        <v>36</v>
      </c>
      <c r="P3257">
        <v>600</v>
      </c>
      <c r="Q3257" t="s">
        <v>14</v>
      </c>
      <c r="R3257">
        <f>P3257 * _xll.XLOOKUP(Q3257,CALCULATION!$A$15:$A$17, CALCULATION!$B$15:$B$17 )</f>
        <v>600</v>
      </c>
      <c r="S3257" s="5">
        <f>O3257*P3257*_xll.XLOOKUP(Q3257,CALCULATION!$A$15:$A$17, CALCULATION!$B$15:$B$17)</f>
        <v>21600</v>
      </c>
      <c r="T3257">
        <v>300</v>
      </c>
      <c r="U3257" t="s">
        <v>14</v>
      </c>
      <c r="V3257">
        <f>T3257 * _xll.XLOOKUP(U3257,CALCULATION!$A$15:$A$17, CALCULATION!$B$15:$B$17 )</f>
        <v>300</v>
      </c>
      <c r="W3257" s="5">
        <f>O3257*T3257*_xll.XLOOKUP(U3257,CALCULATION!$A$15:$A$17, CALCULATION!$B$15:$B$17)</f>
        <v>10800</v>
      </c>
      <c r="X3257" s="5">
        <f>WORKSHEET[[#This Row],[Clients Total Cost]] / WORKSHEET[[#This Row],[Clients Rate per T2 (USD)]]</f>
        <v>36</v>
      </c>
      <c r="Y3257" s="5">
        <f>WORKSHEET[[#This Row],[Clients Rate per T2 (USD)]] - WORKSHEET[[#This Row],[Supplier Rate Per t2 (USD)]]</f>
        <v>300</v>
      </c>
      <c r="Z3257" s="5">
        <f>WORKSHEET[[#This Row],[Profit Per T]] * WORKSHEET[[#This Row],[Weight]]</f>
        <v>10800</v>
      </c>
      <c r="AA3257">
        <v>0</v>
      </c>
      <c r="AB3257" s="1">
        <v>1.3499999999999999</v>
      </c>
      <c r="AC3257" s="1">
        <v>0.9</v>
      </c>
      <c r="AD3257" s="1">
        <v>1.125</v>
      </c>
      <c r="AE3257" s="1">
        <f>WORKSHEET[[#This Row],[Delay at toll gate in days]] +WORKSHEET[[#This Row],[Delay at workshop in days]] +WORKSHEET[[#This Row],[Delay at border in days]]</f>
        <v>3.375</v>
      </c>
    </row>
    <row r="3258" spans="1:31" x14ac:dyDescent="0.35">
      <c r="A3258" t="s">
        <v>3279</v>
      </c>
      <c r="B3258" t="s">
        <v>10</v>
      </c>
      <c r="C3258" t="s">
        <v>56</v>
      </c>
      <c r="D3258" t="s">
        <v>3619</v>
      </c>
      <c r="E3258" t="s">
        <v>3612</v>
      </c>
      <c r="F3258" t="str">
        <f>WORKSHEET[[#This Row],[Depart From]]&amp;"-"&amp;WORKSHEET[[#This Row],[Arrive To]]</f>
        <v>Addis Ababa-Victoria</v>
      </c>
      <c r="G3258" s="2">
        <v>44788</v>
      </c>
      <c r="H3258" s="2">
        <v>44798</v>
      </c>
      <c r="I3258" s="2" t="str">
        <f t="shared" si="50"/>
        <v>Delivered</v>
      </c>
      <c r="J3258" s="2" t="str">
        <f>TEXT(WORKSHEET[[#This Row],[Offloading Date]], "mmm")</f>
        <v>Aug</v>
      </c>
      <c r="K3258" s="2" t="str">
        <f>IF(OR(WORKSHEET[[#This Row],[Year]]="", ISBLANK(WORKSHEET[[#This Row],[Year]]), WORKSHEET[[#This Row],[Year]]="null"), "Exclude", "Include")</f>
        <v>Include</v>
      </c>
      <c r="L3258" t="s">
        <v>12</v>
      </c>
      <c r="M3258" t="s">
        <v>3624</v>
      </c>
      <c r="N3258" t="s">
        <v>13</v>
      </c>
      <c r="O3258">
        <v>36</v>
      </c>
      <c r="P3258">
        <v>600</v>
      </c>
      <c r="Q3258" t="s">
        <v>14</v>
      </c>
      <c r="R3258">
        <f>P3258 * _xll.XLOOKUP(Q3258,CALCULATION!$A$15:$A$17, CALCULATION!$B$15:$B$17 )</f>
        <v>600</v>
      </c>
      <c r="S3258" s="5">
        <f>O3258*P3258*_xll.XLOOKUP(Q3258,CALCULATION!$A$15:$A$17, CALCULATION!$B$15:$B$17)</f>
        <v>21600</v>
      </c>
      <c r="T3258">
        <v>300</v>
      </c>
      <c r="U3258" t="s">
        <v>14</v>
      </c>
      <c r="V3258">
        <f>T3258 * _xll.XLOOKUP(U3258,CALCULATION!$A$15:$A$17, CALCULATION!$B$15:$B$17 )</f>
        <v>300</v>
      </c>
      <c r="W3258" s="5">
        <f>O3258*T3258*_xll.XLOOKUP(U3258,CALCULATION!$A$15:$A$17, CALCULATION!$B$15:$B$17)</f>
        <v>10800</v>
      </c>
      <c r="X3258" s="5">
        <f>WORKSHEET[[#This Row],[Clients Total Cost]] / WORKSHEET[[#This Row],[Clients Rate per T2 (USD)]]</f>
        <v>36</v>
      </c>
      <c r="Y3258" s="5">
        <f>WORKSHEET[[#This Row],[Clients Rate per T2 (USD)]] - WORKSHEET[[#This Row],[Supplier Rate Per t2 (USD)]]</f>
        <v>300</v>
      </c>
      <c r="Z3258" s="5">
        <f>WORKSHEET[[#This Row],[Profit Per T]] * WORKSHEET[[#This Row],[Weight]]</f>
        <v>10800</v>
      </c>
      <c r="AA3258">
        <v>0</v>
      </c>
      <c r="AB3258" s="1">
        <v>1.5</v>
      </c>
      <c r="AC3258" s="1">
        <v>1</v>
      </c>
      <c r="AD3258" s="1">
        <v>1.25</v>
      </c>
      <c r="AE3258" s="1">
        <f>WORKSHEET[[#This Row],[Delay at toll gate in days]] +WORKSHEET[[#This Row],[Delay at workshop in days]] +WORKSHEET[[#This Row],[Delay at border in days]]</f>
        <v>3.75</v>
      </c>
    </row>
    <row r="3259" spans="1:31" x14ac:dyDescent="0.35">
      <c r="A3259" t="s">
        <v>3280</v>
      </c>
      <c r="B3259" t="s">
        <v>10</v>
      </c>
      <c r="C3259" t="s">
        <v>56</v>
      </c>
      <c r="D3259" t="s">
        <v>3616</v>
      </c>
      <c r="E3259" t="s">
        <v>3614</v>
      </c>
      <c r="F3259" t="str">
        <f>WORKSHEET[[#This Row],[Depart From]]&amp;"-"&amp;WORKSHEET[[#This Row],[Arrive To]]</f>
        <v>Marrakech-Alger</v>
      </c>
      <c r="G3259" s="2">
        <v>44788</v>
      </c>
      <c r="H3259" s="2">
        <v>44798</v>
      </c>
      <c r="I3259" s="2" t="str">
        <f t="shared" si="50"/>
        <v>Delivered</v>
      </c>
      <c r="J3259" s="2" t="str">
        <f>TEXT(WORKSHEET[[#This Row],[Offloading Date]], "mmm")</f>
        <v>Aug</v>
      </c>
      <c r="K3259" s="2" t="str">
        <f>IF(OR(WORKSHEET[[#This Row],[Year]]="", ISBLANK(WORKSHEET[[#This Row],[Year]]), WORKSHEET[[#This Row],[Year]]="null"), "Exclude", "Include")</f>
        <v>Include</v>
      </c>
      <c r="L3259" t="s">
        <v>12</v>
      </c>
      <c r="M3259" t="s">
        <v>3624</v>
      </c>
      <c r="N3259" t="s">
        <v>13</v>
      </c>
      <c r="O3259">
        <v>36</v>
      </c>
      <c r="P3259">
        <v>600</v>
      </c>
      <c r="Q3259" t="s">
        <v>14</v>
      </c>
      <c r="R3259">
        <f>P3259 * _xll.XLOOKUP(Q3259,CALCULATION!$A$15:$A$17, CALCULATION!$B$15:$B$17 )</f>
        <v>600</v>
      </c>
      <c r="S3259" s="5">
        <f>O3259*P3259*_xll.XLOOKUP(Q3259,CALCULATION!$A$15:$A$17, CALCULATION!$B$15:$B$17)</f>
        <v>21600</v>
      </c>
      <c r="T3259">
        <v>300</v>
      </c>
      <c r="U3259" t="s">
        <v>14</v>
      </c>
      <c r="V3259">
        <f>T3259 * _xll.XLOOKUP(U3259,CALCULATION!$A$15:$A$17, CALCULATION!$B$15:$B$17 )</f>
        <v>300</v>
      </c>
      <c r="W3259" s="5">
        <f>O3259*T3259*_xll.XLOOKUP(U3259,CALCULATION!$A$15:$A$17, CALCULATION!$B$15:$B$17)</f>
        <v>10800</v>
      </c>
      <c r="X3259" s="5">
        <f>WORKSHEET[[#This Row],[Clients Total Cost]] / WORKSHEET[[#This Row],[Clients Rate per T2 (USD)]]</f>
        <v>36</v>
      </c>
      <c r="Y3259" s="5">
        <f>WORKSHEET[[#This Row],[Clients Rate per T2 (USD)]] - WORKSHEET[[#This Row],[Supplier Rate Per t2 (USD)]]</f>
        <v>300</v>
      </c>
      <c r="Z3259" s="5">
        <f>WORKSHEET[[#This Row],[Profit Per T]] * WORKSHEET[[#This Row],[Weight]]</f>
        <v>10800</v>
      </c>
      <c r="AA3259">
        <v>0</v>
      </c>
      <c r="AB3259" s="1">
        <v>1.5</v>
      </c>
      <c r="AC3259" s="1">
        <v>1</v>
      </c>
      <c r="AD3259" s="1">
        <v>1.25</v>
      </c>
      <c r="AE3259" s="1">
        <f>WORKSHEET[[#This Row],[Delay at toll gate in days]] +WORKSHEET[[#This Row],[Delay at workshop in days]] +WORKSHEET[[#This Row],[Delay at border in days]]</f>
        <v>3.75</v>
      </c>
    </row>
    <row r="3260" spans="1:31" x14ac:dyDescent="0.35">
      <c r="A3260" t="s">
        <v>3281</v>
      </c>
      <c r="B3260" t="s">
        <v>10</v>
      </c>
      <c r="C3260" t="s">
        <v>56</v>
      </c>
      <c r="D3260" t="s">
        <v>3619</v>
      </c>
      <c r="E3260" t="s">
        <v>3617</v>
      </c>
      <c r="F3260" t="str">
        <f>WORKSHEET[[#This Row],[Depart From]]&amp;"-"&amp;WORKSHEET[[#This Row],[Arrive To]]</f>
        <v>Addis Ababa-Lagos</v>
      </c>
      <c r="G3260" s="2">
        <v>44788</v>
      </c>
      <c r="H3260" s="2">
        <v>44797</v>
      </c>
      <c r="I3260" s="2" t="str">
        <f t="shared" si="50"/>
        <v>Delivered</v>
      </c>
      <c r="J3260" s="2" t="str">
        <f>TEXT(WORKSHEET[[#This Row],[Offloading Date]], "mmm")</f>
        <v>Aug</v>
      </c>
      <c r="K3260" s="2" t="str">
        <f>IF(OR(WORKSHEET[[#This Row],[Year]]="", ISBLANK(WORKSHEET[[#This Row],[Year]]), WORKSHEET[[#This Row],[Year]]="null"), "Exclude", "Include")</f>
        <v>Include</v>
      </c>
      <c r="L3260" t="s">
        <v>12</v>
      </c>
      <c r="M3260" t="s">
        <v>3624</v>
      </c>
      <c r="N3260" t="s">
        <v>13</v>
      </c>
      <c r="O3260">
        <v>36</v>
      </c>
      <c r="P3260">
        <v>600</v>
      </c>
      <c r="Q3260" t="s">
        <v>14</v>
      </c>
      <c r="R3260">
        <f>P3260 * _xll.XLOOKUP(Q3260,CALCULATION!$A$15:$A$17, CALCULATION!$B$15:$B$17 )</f>
        <v>600</v>
      </c>
      <c r="S3260" s="5">
        <f>O3260*P3260*_xll.XLOOKUP(Q3260,CALCULATION!$A$15:$A$17, CALCULATION!$B$15:$B$17)</f>
        <v>21600</v>
      </c>
      <c r="T3260">
        <v>300</v>
      </c>
      <c r="U3260" t="s">
        <v>14</v>
      </c>
      <c r="V3260">
        <f>T3260 * _xll.XLOOKUP(U3260,CALCULATION!$A$15:$A$17, CALCULATION!$B$15:$B$17 )</f>
        <v>300</v>
      </c>
      <c r="W3260" s="5">
        <f>O3260*T3260*_xll.XLOOKUP(U3260,CALCULATION!$A$15:$A$17, CALCULATION!$B$15:$B$17)</f>
        <v>10800</v>
      </c>
      <c r="X3260" s="5">
        <f>WORKSHEET[[#This Row],[Clients Total Cost]] / WORKSHEET[[#This Row],[Clients Rate per T2 (USD)]]</f>
        <v>36</v>
      </c>
      <c r="Y3260" s="5">
        <f>WORKSHEET[[#This Row],[Clients Rate per T2 (USD)]] - WORKSHEET[[#This Row],[Supplier Rate Per t2 (USD)]]</f>
        <v>300</v>
      </c>
      <c r="Z3260" s="5">
        <f>WORKSHEET[[#This Row],[Profit Per T]] * WORKSHEET[[#This Row],[Weight]]</f>
        <v>10800</v>
      </c>
      <c r="AA3260">
        <v>0</v>
      </c>
      <c r="AB3260" s="1">
        <v>1.3499999999999999</v>
      </c>
      <c r="AC3260" s="1">
        <v>0.9</v>
      </c>
      <c r="AD3260" s="1">
        <v>1.125</v>
      </c>
      <c r="AE3260" s="1">
        <f>WORKSHEET[[#This Row],[Delay at toll gate in days]] +WORKSHEET[[#This Row],[Delay at workshop in days]] +WORKSHEET[[#This Row],[Delay at border in days]]</f>
        <v>3.375</v>
      </c>
    </row>
    <row r="3261" spans="1:31" x14ac:dyDescent="0.35">
      <c r="A3261" t="s">
        <v>3282</v>
      </c>
      <c r="B3261" t="s">
        <v>10</v>
      </c>
      <c r="C3261" t="s">
        <v>56</v>
      </c>
      <c r="D3261" t="s">
        <v>3615</v>
      </c>
      <c r="E3261" t="s">
        <v>3614</v>
      </c>
      <c r="F3261" t="str">
        <f>WORKSHEET[[#This Row],[Depart From]]&amp;"-"&amp;WORKSHEET[[#This Row],[Arrive To]]</f>
        <v>Mombasa-Alger</v>
      </c>
      <c r="G3261" s="2">
        <v>44788</v>
      </c>
      <c r="H3261" s="2">
        <v>44798</v>
      </c>
      <c r="I3261" s="2" t="str">
        <f t="shared" si="50"/>
        <v>Delivered</v>
      </c>
      <c r="J3261" s="2" t="str">
        <f>TEXT(WORKSHEET[[#This Row],[Offloading Date]], "mmm")</f>
        <v>Aug</v>
      </c>
      <c r="K3261" s="2" t="str">
        <f>IF(OR(WORKSHEET[[#This Row],[Year]]="", ISBLANK(WORKSHEET[[#This Row],[Year]]), WORKSHEET[[#This Row],[Year]]="null"), "Exclude", "Include")</f>
        <v>Include</v>
      </c>
      <c r="L3261" t="s">
        <v>12</v>
      </c>
      <c r="M3261" t="s">
        <v>3624</v>
      </c>
      <c r="N3261" t="s">
        <v>13</v>
      </c>
      <c r="O3261">
        <v>36</v>
      </c>
      <c r="P3261">
        <v>600</v>
      </c>
      <c r="Q3261" t="s">
        <v>14</v>
      </c>
      <c r="R3261">
        <f>P3261 * _xll.XLOOKUP(Q3261,CALCULATION!$A$15:$A$17, CALCULATION!$B$15:$B$17 )</f>
        <v>600</v>
      </c>
      <c r="S3261" s="5">
        <f>O3261*P3261*_xll.XLOOKUP(Q3261,CALCULATION!$A$15:$A$17, CALCULATION!$B$15:$B$17)</f>
        <v>21600</v>
      </c>
      <c r="T3261">
        <v>300</v>
      </c>
      <c r="U3261" t="s">
        <v>14</v>
      </c>
      <c r="V3261">
        <f>T3261 * _xll.XLOOKUP(U3261,CALCULATION!$A$15:$A$17, CALCULATION!$B$15:$B$17 )</f>
        <v>300</v>
      </c>
      <c r="W3261" s="5">
        <f>O3261*T3261*_xll.XLOOKUP(U3261,CALCULATION!$A$15:$A$17, CALCULATION!$B$15:$B$17)</f>
        <v>10800</v>
      </c>
      <c r="X3261" s="5">
        <f>WORKSHEET[[#This Row],[Clients Total Cost]] / WORKSHEET[[#This Row],[Clients Rate per T2 (USD)]]</f>
        <v>36</v>
      </c>
      <c r="Y3261" s="5">
        <f>WORKSHEET[[#This Row],[Clients Rate per T2 (USD)]] - WORKSHEET[[#This Row],[Supplier Rate Per t2 (USD)]]</f>
        <v>300</v>
      </c>
      <c r="Z3261" s="5">
        <f>WORKSHEET[[#This Row],[Profit Per T]] * WORKSHEET[[#This Row],[Weight]]</f>
        <v>10800</v>
      </c>
      <c r="AA3261">
        <v>0</v>
      </c>
      <c r="AB3261" s="1">
        <v>1.5</v>
      </c>
      <c r="AC3261" s="1">
        <v>1</v>
      </c>
      <c r="AD3261" s="1">
        <v>1.25</v>
      </c>
      <c r="AE3261" s="1">
        <f>WORKSHEET[[#This Row],[Delay at toll gate in days]] +WORKSHEET[[#This Row],[Delay at workshop in days]] +WORKSHEET[[#This Row],[Delay at border in days]]</f>
        <v>3.75</v>
      </c>
    </row>
    <row r="3262" spans="1:31" x14ac:dyDescent="0.35">
      <c r="A3262" t="s">
        <v>3283</v>
      </c>
      <c r="B3262" t="s">
        <v>10</v>
      </c>
      <c r="C3262" t="s">
        <v>56</v>
      </c>
      <c r="D3262" t="s">
        <v>3616</v>
      </c>
      <c r="E3262" t="s">
        <v>3613</v>
      </c>
      <c r="F3262" t="str">
        <f>WORKSHEET[[#This Row],[Depart From]]&amp;"-"&amp;WORKSHEET[[#This Row],[Arrive To]]</f>
        <v>Marrakech-Sanaa</v>
      </c>
      <c r="G3262" s="2">
        <v>44788</v>
      </c>
      <c r="H3262" s="2">
        <v>44798</v>
      </c>
      <c r="I3262" s="2" t="str">
        <f t="shared" si="50"/>
        <v>Delivered</v>
      </c>
      <c r="J3262" s="2" t="str">
        <f>TEXT(WORKSHEET[[#This Row],[Offloading Date]], "mmm")</f>
        <v>Aug</v>
      </c>
      <c r="K3262" s="2" t="str">
        <f>IF(OR(WORKSHEET[[#This Row],[Year]]="", ISBLANK(WORKSHEET[[#This Row],[Year]]), WORKSHEET[[#This Row],[Year]]="null"), "Exclude", "Include")</f>
        <v>Include</v>
      </c>
      <c r="L3262" t="s">
        <v>12</v>
      </c>
      <c r="M3262" t="s">
        <v>3624</v>
      </c>
      <c r="N3262" t="s">
        <v>13</v>
      </c>
      <c r="O3262">
        <v>36</v>
      </c>
      <c r="P3262">
        <v>600</v>
      </c>
      <c r="Q3262" t="s">
        <v>14</v>
      </c>
      <c r="R3262">
        <f>P3262 * _xll.XLOOKUP(Q3262,CALCULATION!$A$15:$A$17, CALCULATION!$B$15:$B$17 )</f>
        <v>600</v>
      </c>
      <c r="S3262" s="5">
        <f>O3262*P3262*_xll.XLOOKUP(Q3262,CALCULATION!$A$15:$A$17, CALCULATION!$B$15:$B$17)</f>
        <v>21600</v>
      </c>
      <c r="T3262">
        <v>300</v>
      </c>
      <c r="U3262" t="s">
        <v>14</v>
      </c>
      <c r="V3262">
        <f>T3262 * _xll.XLOOKUP(U3262,CALCULATION!$A$15:$A$17, CALCULATION!$B$15:$B$17 )</f>
        <v>300</v>
      </c>
      <c r="W3262" s="5">
        <f>O3262*T3262*_xll.XLOOKUP(U3262,CALCULATION!$A$15:$A$17, CALCULATION!$B$15:$B$17)</f>
        <v>10800</v>
      </c>
      <c r="X3262" s="5">
        <f>WORKSHEET[[#This Row],[Clients Total Cost]] / WORKSHEET[[#This Row],[Clients Rate per T2 (USD)]]</f>
        <v>36</v>
      </c>
      <c r="Y3262" s="5">
        <f>WORKSHEET[[#This Row],[Clients Rate per T2 (USD)]] - WORKSHEET[[#This Row],[Supplier Rate Per t2 (USD)]]</f>
        <v>300</v>
      </c>
      <c r="Z3262" s="5">
        <f>WORKSHEET[[#This Row],[Profit Per T]] * WORKSHEET[[#This Row],[Weight]]</f>
        <v>10800</v>
      </c>
      <c r="AA3262">
        <v>0</v>
      </c>
      <c r="AB3262" s="1">
        <v>1.5</v>
      </c>
      <c r="AC3262" s="1">
        <v>1</v>
      </c>
      <c r="AD3262" s="1">
        <v>1.25</v>
      </c>
      <c r="AE3262" s="1">
        <f>WORKSHEET[[#This Row],[Delay at toll gate in days]] +WORKSHEET[[#This Row],[Delay at workshop in days]] +WORKSHEET[[#This Row],[Delay at border in days]]</f>
        <v>3.75</v>
      </c>
    </row>
    <row r="3263" spans="1:31" x14ac:dyDescent="0.35">
      <c r="A3263" t="s">
        <v>3284</v>
      </c>
      <c r="B3263" t="s">
        <v>10</v>
      </c>
      <c r="C3263" t="s">
        <v>56</v>
      </c>
      <c r="D3263" t="s">
        <v>3619</v>
      </c>
      <c r="E3263" t="s">
        <v>3614</v>
      </c>
      <c r="F3263" t="str">
        <f>WORKSHEET[[#This Row],[Depart From]]&amp;"-"&amp;WORKSHEET[[#This Row],[Arrive To]]</f>
        <v>Addis Ababa-Alger</v>
      </c>
      <c r="G3263" s="2">
        <v>44788</v>
      </c>
      <c r="H3263" s="2">
        <v>44797</v>
      </c>
      <c r="I3263" s="2" t="str">
        <f t="shared" si="50"/>
        <v>Delivered</v>
      </c>
      <c r="J3263" s="2" t="str">
        <f>TEXT(WORKSHEET[[#This Row],[Offloading Date]], "mmm")</f>
        <v>Aug</v>
      </c>
      <c r="K3263" s="2" t="str">
        <f>IF(OR(WORKSHEET[[#This Row],[Year]]="", ISBLANK(WORKSHEET[[#This Row],[Year]]), WORKSHEET[[#This Row],[Year]]="null"), "Exclude", "Include")</f>
        <v>Include</v>
      </c>
      <c r="L3263" t="s">
        <v>12</v>
      </c>
      <c r="M3263" t="s">
        <v>3624</v>
      </c>
      <c r="N3263" t="s">
        <v>13</v>
      </c>
      <c r="O3263">
        <v>36</v>
      </c>
      <c r="P3263">
        <v>600</v>
      </c>
      <c r="Q3263" t="s">
        <v>14</v>
      </c>
      <c r="R3263">
        <f>P3263 * _xll.XLOOKUP(Q3263,CALCULATION!$A$15:$A$17, CALCULATION!$B$15:$B$17 )</f>
        <v>600</v>
      </c>
      <c r="S3263" s="5">
        <f>O3263*P3263*_xll.XLOOKUP(Q3263,CALCULATION!$A$15:$A$17, CALCULATION!$B$15:$B$17)</f>
        <v>21600</v>
      </c>
      <c r="T3263">
        <v>300</v>
      </c>
      <c r="U3263" t="s">
        <v>14</v>
      </c>
      <c r="V3263">
        <f>T3263 * _xll.XLOOKUP(U3263,CALCULATION!$A$15:$A$17, CALCULATION!$B$15:$B$17 )</f>
        <v>300</v>
      </c>
      <c r="W3263" s="5">
        <f>O3263*T3263*_xll.XLOOKUP(U3263,CALCULATION!$A$15:$A$17, CALCULATION!$B$15:$B$17)</f>
        <v>10800</v>
      </c>
      <c r="X3263" s="5">
        <f>WORKSHEET[[#This Row],[Clients Total Cost]] / WORKSHEET[[#This Row],[Clients Rate per T2 (USD)]]</f>
        <v>36</v>
      </c>
      <c r="Y3263" s="5">
        <f>WORKSHEET[[#This Row],[Clients Rate per T2 (USD)]] - WORKSHEET[[#This Row],[Supplier Rate Per t2 (USD)]]</f>
        <v>300</v>
      </c>
      <c r="Z3263" s="5">
        <f>WORKSHEET[[#This Row],[Profit Per T]] * WORKSHEET[[#This Row],[Weight]]</f>
        <v>10800</v>
      </c>
      <c r="AA3263">
        <v>0</v>
      </c>
      <c r="AB3263" s="1">
        <v>1.3499999999999999</v>
      </c>
      <c r="AC3263" s="1">
        <v>0.9</v>
      </c>
      <c r="AD3263" s="1">
        <v>1.125</v>
      </c>
      <c r="AE3263" s="1">
        <f>WORKSHEET[[#This Row],[Delay at toll gate in days]] +WORKSHEET[[#This Row],[Delay at workshop in days]] +WORKSHEET[[#This Row],[Delay at border in days]]</f>
        <v>3.375</v>
      </c>
    </row>
    <row r="3264" spans="1:31" x14ac:dyDescent="0.35">
      <c r="A3264" t="s">
        <v>3285</v>
      </c>
      <c r="B3264" t="s">
        <v>10</v>
      </c>
      <c r="C3264" t="s">
        <v>56</v>
      </c>
      <c r="D3264" t="s">
        <v>3619</v>
      </c>
      <c r="E3264" t="s">
        <v>3612</v>
      </c>
      <c r="F3264" t="str">
        <f>WORKSHEET[[#This Row],[Depart From]]&amp;"-"&amp;WORKSHEET[[#This Row],[Arrive To]]</f>
        <v>Addis Ababa-Victoria</v>
      </c>
      <c r="G3264" s="2">
        <v>44788</v>
      </c>
      <c r="H3264" s="2">
        <v>44797</v>
      </c>
      <c r="I3264" s="2" t="str">
        <f t="shared" si="50"/>
        <v>Delivered</v>
      </c>
      <c r="J3264" s="2" t="str">
        <f>TEXT(WORKSHEET[[#This Row],[Offloading Date]], "mmm")</f>
        <v>Aug</v>
      </c>
      <c r="K3264" s="2" t="str">
        <f>IF(OR(WORKSHEET[[#This Row],[Year]]="", ISBLANK(WORKSHEET[[#This Row],[Year]]), WORKSHEET[[#This Row],[Year]]="null"), "Exclude", "Include")</f>
        <v>Include</v>
      </c>
      <c r="L3264" t="s">
        <v>12</v>
      </c>
      <c r="M3264" t="s">
        <v>3624</v>
      </c>
      <c r="N3264" t="s">
        <v>13</v>
      </c>
      <c r="O3264">
        <v>36</v>
      </c>
      <c r="P3264">
        <v>600</v>
      </c>
      <c r="Q3264" t="s">
        <v>14</v>
      </c>
      <c r="R3264">
        <f>P3264 * _xll.XLOOKUP(Q3264,CALCULATION!$A$15:$A$17, CALCULATION!$B$15:$B$17 )</f>
        <v>600</v>
      </c>
      <c r="S3264" s="5">
        <f>O3264*P3264*_xll.XLOOKUP(Q3264,CALCULATION!$A$15:$A$17, CALCULATION!$B$15:$B$17)</f>
        <v>21600</v>
      </c>
      <c r="T3264">
        <v>300</v>
      </c>
      <c r="U3264" t="s">
        <v>14</v>
      </c>
      <c r="V3264">
        <f>T3264 * _xll.XLOOKUP(U3264,CALCULATION!$A$15:$A$17, CALCULATION!$B$15:$B$17 )</f>
        <v>300</v>
      </c>
      <c r="W3264" s="5">
        <f>O3264*T3264*_xll.XLOOKUP(U3264,CALCULATION!$A$15:$A$17, CALCULATION!$B$15:$B$17)</f>
        <v>10800</v>
      </c>
      <c r="X3264" s="5">
        <f>WORKSHEET[[#This Row],[Clients Total Cost]] / WORKSHEET[[#This Row],[Clients Rate per T2 (USD)]]</f>
        <v>36</v>
      </c>
      <c r="Y3264" s="5">
        <f>WORKSHEET[[#This Row],[Clients Rate per T2 (USD)]] - WORKSHEET[[#This Row],[Supplier Rate Per t2 (USD)]]</f>
        <v>300</v>
      </c>
      <c r="Z3264" s="5">
        <f>WORKSHEET[[#This Row],[Profit Per T]] * WORKSHEET[[#This Row],[Weight]]</f>
        <v>10800</v>
      </c>
      <c r="AA3264">
        <v>0</v>
      </c>
      <c r="AB3264" s="1">
        <v>1.3499999999999999</v>
      </c>
      <c r="AC3264" s="1">
        <v>0.9</v>
      </c>
      <c r="AD3264" s="1">
        <v>1.125</v>
      </c>
      <c r="AE3264" s="1">
        <f>WORKSHEET[[#This Row],[Delay at toll gate in days]] +WORKSHEET[[#This Row],[Delay at workshop in days]] +WORKSHEET[[#This Row],[Delay at border in days]]</f>
        <v>3.375</v>
      </c>
    </row>
    <row r="3265" spans="1:31" x14ac:dyDescent="0.35">
      <c r="A3265" t="s">
        <v>3286</v>
      </c>
      <c r="B3265" t="s">
        <v>10</v>
      </c>
      <c r="C3265" t="s">
        <v>56</v>
      </c>
      <c r="D3265" t="s">
        <v>3616</v>
      </c>
      <c r="E3265" t="s">
        <v>3613</v>
      </c>
      <c r="F3265" t="str">
        <f>WORKSHEET[[#This Row],[Depart From]]&amp;"-"&amp;WORKSHEET[[#This Row],[Arrive To]]</f>
        <v>Marrakech-Sanaa</v>
      </c>
      <c r="G3265" s="2">
        <v>44788</v>
      </c>
      <c r="H3265" s="2">
        <v>44811</v>
      </c>
      <c r="I3265" s="2" t="str">
        <f t="shared" si="50"/>
        <v>Delivered</v>
      </c>
      <c r="J3265" s="2" t="str">
        <f>TEXT(WORKSHEET[[#This Row],[Offloading Date]], "mmm")</f>
        <v>Sep</v>
      </c>
      <c r="K3265" s="2" t="str">
        <f>IF(OR(WORKSHEET[[#This Row],[Year]]="", ISBLANK(WORKSHEET[[#This Row],[Year]]), WORKSHEET[[#This Row],[Year]]="null"), "Exclude", "Include")</f>
        <v>Include</v>
      </c>
      <c r="L3265" t="s">
        <v>12</v>
      </c>
      <c r="M3265" t="s">
        <v>3624</v>
      </c>
      <c r="N3265" t="s">
        <v>13</v>
      </c>
      <c r="O3265">
        <v>36</v>
      </c>
      <c r="P3265">
        <v>600</v>
      </c>
      <c r="Q3265" t="s">
        <v>14</v>
      </c>
      <c r="R3265">
        <f>P3265 * _xll.XLOOKUP(Q3265,CALCULATION!$A$15:$A$17, CALCULATION!$B$15:$B$17 )</f>
        <v>600</v>
      </c>
      <c r="S3265" s="5">
        <f>O3265*P3265*_xll.XLOOKUP(Q3265,CALCULATION!$A$15:$A$17, CALCULATION!$B$15:$B$17)</f>
        <v>21600</v>
      </c>
      <c r="T3265">
        <v>300</v>
      </c>
      <c r="U3265" t="s">
        <v>14</v>
      </c>
      <c r="V3265">
        <f>T3265 * _xll.XLOOKUP(U3265,CALCULATION!$A$15:$A$17, CALCULATION!$B$15:$B$17 )</f>
        <v>300</v>
      </c>
      <c r="W3265" s="5">
        <f>O3265*T3265*_xll.XLOOKUP(U3265,CALCULATION!$A$15:$A$17, CALCULATION!$B$15:$B$17)</f>
        <v>10800</v>
      </c>
      <c r="X3265" s="5">
        <f>WORKSHEET[[#This Row],[Clients Total Cost]] / WORKSHEET[[#This Row],[Clients Rate per T2 (USD)]]</f>
        <v>36</v>
      </c>
      <c r="Y3265" s="5">
        <f>WORKSHEET[[#This Row],[Clients Rate per T2 (USD)]] - WORKSHEET[[#This Row],[Supplier Rate Per t2 (USD)]]</f>
        <v>300</v>
      </c>
      <c r="Z3265" s="5">
        <f>WORKSHEET[[#This Row],[Profit Per T]] * WORKSHEET[[#This Row],[Weight]]</f>
        <v>10800</v>
      </c>
      <c r="AA3265">
        <v>0</v>
      </c>
      <c r="AB3265" s="1">
        <v>3.4499999999999997</v>
      </c>
      <c r="AC3265" s="1">
        <v>2.3000000000000003</v>
      </c>
      <c r="AD3265" s="1">
        <v>2.875</v>
      </c>
      <c r="AE3265" s="1">
        <f>WORKSHEET[[#This Row],[Delay at toll gate in days]] +WORKSHEET[[#This Row],[Delay at workshop in days]] +WORKSHEET[[#This Row],[Delay at border in days]]</f>
        <v>8.625</v>
      </c>
    </row>
    <row r="3266" spans="1:31" x14ac:dyDescent="0.35">
      <c r="A3266" t="s">
        <v>3287</v>
      </c>
      <c r="B3266" t="s">
        <v>10</v>
      </c>
      <c r="C3266" t="s">
        <v>56</v>
      </c>
      <c r="D3266" t="s">
        <v>3616</v>
      </c>
      <c r="E3266" t="s">
        <v>3614</v>
      </c>
      <c r="F3266" t="str">
        <f>WORKSHEET[[#This Row],[Depart From]]&amp;"-"&amp;WORKSHEET[[#This Row],[Arrive To]]</f>
        <v>Marrakech-Alger</v>
      </c>
      <c r="G3266" s="2">
        <v>44786</v>
      </c>
      <c r="H3266" s="2">
        <v>44797</v>
      </c>
      <c r="I3266" s="2" t="str">
        <f t="shared" ref="I3266:I3329" si="51">IF(OR(H3266="", H3266="NULL"), "Failed","Delivered")</f>
        <v>Delivered</v>
      </c>
      <c r="J3266" s="2" t="str">
        <f>TEXT(WORKSHEET[[#This Row],[Offloading Date]], "mmm")</f>
        <v>Aug</v>
      </c>
      <c r="K3266" s="2" t="str">
        <f>IF(OR(WORKSHEET[[#This Row],[Year]]="", ISBLANK(WORKSHEET[[#This Row],[Year]]), WORKSHEET[[#This Row],[Year]]="null"), "Exclude", "Include")</f>
        <v>Include</v>
      </c>
      <c r="L3266" t="s">
        <v>12</v>
      </c>
      <c r="M3266" t="s">
        <v>3624</v>
      </c>
      <c r="N3266" t="s">
        <v>13</v>
      </c>
      <c r="O3266">
        <v>27</v>
      </c>
      <c r="P3266">
        <v>600</v>
      </c>
      <c r="Q3266" t="s">
        <v>14</v>
      </c>
      <c r="R3266">
        <f>P3266 * _xll.XLOOKUP(Q3266,CALCULATION!$A$15:$A$17, CALCULATION!$B$15:$B$17 )</f>
        <v>600</v>
      </c>
      <c r="S3266" s="5">
        <f>O3266*P3266*_xll.XLOOKUP(Q3266,CALCULATION!$A$15:$A$17, CALCULATION!$B$15:$B$17)</f>
        <v>16200</v>
      </c>
      <c r="T3266">
        <v>300</v>
      </c>
      <c r="U3266" t="s">
        <v>14</v>
      </c>
      <c r="V3266">
        <f>T3266 * _xll.XLOOKUP(U3266,CALCULATION!$A$15:$A$17, CALCULATION!$B$15:$B$17 )</f>
        <v>300</v>
      </c>
      <c r="W3266" s="5">
        <f>O3266*T3266*_xll.XLOOKUP(U3266,CALCULATION!$A$15:$A$17, CALCULATION!$B$15:$B$17)</f>
        <v>8100</v>
      </c>
      <c r="X3266" s="5">
        <f>WORKSHEET[[#This Row],[Clients Total Cost]] / WORKSHEET[[#This Row],[Clients Rate per T2 (USD)]]</f>
        <v>27</v>
      </c>
      <c r="Y3266" s="5">
        <f>WORKSHEET[[#This Row],[Clients Rate per T2 (USD)]] - WORKSHEET[[#This Row],[Supplier Rate Per t2 (USD)]]</f>
        <v>300</v>
      </c>
      <c r="Z3266" s="5">
        <f>WORKSHEET[[#This Row],[Profit Per T]] * WORKSHEET[[#This Row],[Weight]]</f>
        <v>8100</v>
      </c>
      <c r="AA3266">
        <v>0</v>
      </c>
      <c r="AB3266" s="1">
        <v>1.65</v>
      </c>
      <c r="AC3266" s="1">
        <v>1.1000000000000001</v>
      </c>
      <c r="AD3266" s="1">
        <v>1.375</v>
      </c>
      <c r="AE3266" s="1">
        <f>WORKSHEET[[#This Row],[Delay at toll gate in days]] +WORKSHEET[[#This Row],[Delay at workshop in days]] +WORKSHEET[[#This Row],[Delay at border in days]]</f>
        <v>4.125</v>
      </c>
    </row>
    <row r="3267" spans="1:31" x14ac:dyDescent="0.35">
      <c r="A3267" t="s">
        <v>3288</v>
      </c>
      <c r="B3267" t="s">
        <v>10</v>
      </c>
      <c r="C3267" t="s">
        <v>56</v>
      </c>
      <c r="D3267" t="s">
        <v>3619</v>
      </c>
      <c r="E3267" t="s">
        <v>3617</v>
      </c>
      <c r="F3267" t="str">
        <f>WORKSHEET[[#This Row],[Depart From]]&amp;"-"&amp;WORKSHEET[[#This Row],[Arrive To]]</f>
        <v>Addis Ababa-Lagos</v>
      </c>
      <c r="G3267" s="2">
        <v>44788</v>
      </c>
      <c r="H3267" s="2">
        <v>44797</v>
      </c>
      <c r="I3267" s="2" t="str">
        <f t="shared" si="51"/>
        <v>Delivered</v>
      </c>
      <c r="J3267" s="2" t="str">
        <f>TEXT(WORKSHEET[[#This Row],[Offloading Date]], "mmm")</f>
        <v>Aug</v>
      </c>
      <c r="K3267" s="2" t="str">
        <f>IF(OR(WORKSHEET[[#This Row],[Year]]="", ISBLANK(WORKSHEET[[#This Row],[Year]]), WORKSHEET[[#This Row],[Year]]="null"), "Exclude", "Include")</f>
        <v>Include</v>
      </c>
      <c r="L3267" t="s">
        <v>12</v>
      </c>
      <c r="M3267" t="s">
        <v>3624</v>
      </c>
      <c r="N3267" t="s">
        <v>13</v>
      </c>
      <c r="O3267">
        <v>27</v>
      </c>
      <c r="P3267">
        <v>600</v>
      </c>
      <c r="Q3267" t="s">
        <v>14</v>
      </c>
      <c r="R3267">
        <f>P3267 * _xll.XLOOKUP(Q3267,CALCULATION!$A$15:$A$17, CALCULATION!$B$15:$B$17 )</f>
        <v>600</v>
      </c>
      <c r="S3267" s="5">
        <f>O3267*P3267*_xll.XLOOKUP(Q3267,CALCULATION!$A$15:$A$17, CALCULATION!$B$15:$B$17)</f>
        <v>16200</v>
      </c>
      <c r="T3267">
        <v>300</v>
      </c>
      <c r="U3267" t="s">
        <v>14</v>
      </c>
      <c r="V3267">
        <f>T3267 * _xll.XLOOKUP(U3267,CALCULATION!$A$15:$A$17, CALCULATION!$B$15:$B$17 )</f>
        <v>300</v>
      </c>
      <c r="W3267" s="5">
        <f>O3267*T3267*_xll.XLOOKUP(U3267,CALCULATION!$A$15:$A$17, CALCULATION!$B$15:$B$17)</f>
        <v>8100</v>
      </c>
      <c r="X3267" s="5">
        <f>WORKSHEET[[#This Row],[Clients Total Cost]] / WORKSHEET[[#This Row],[Clients Rate per T2 (USD)]]</f>
        <v>27</v>
      </c>
      <c r="Y3267" s="5">
        <f>WORKSHEET[[#This Row],[Clients Rate per T2 (USD)]] - WORKSHEET[[#This Row],[Supplier Rate Per t2 (USD)]]</f>
        <v>300</v>
      </c>
      <c r="Z3267" s="5">
        <f>WORKSHEET[[#This Row],[Profit Per T]] * WORKSHEET[[#This Row],[Weight]]</f>
        <v>8100</v>
      </c>
      <c r="AA3267">
        <v>0</v>
      </c>
      <c r="AB3267" s="1">
        <v>1.3499999999999999</v>
      </c>
      <c r="AC3267" s="1">
        <v>0.9</v>
      </c>
      <c r="AD3267" s="1">
        <v>1.125</v>
      </c>
      <c r="AE3267" s="1">
        <f>WORKSHEET[[#This Row],[Delay at toll gate in days]] +WORKSHEET[[#This Row],[Delay at workshop in days]] +WORKSHEET[[#This Row],[Delay at border in days]]</f>
        <v>3.375</v>
      </c>
    </row>
    <row r="3268" spans="1:31" x14ac:dyDescent="0.35">
      <c r="A3268" t="s">
        <v>3289</v>
      </c>
      <c r="B3268" t="s">
        <v>10</v>
      </c>
      <c r="C3268" t="s">
        <v>56</v>
      </c>
      <c r="D3268" t="s">
        <v>3616</v>
      </c>
      <c r="E3268" t="s">
        <v>3612</v>
      </c>
      <c r="F3268" t="str">
        <f>WORKSHEET[[#This Row],[Depart From]]&amp;"-"&amp;WORKSHEET[[#This Row],[Arrive To]]</f>
        <v>Marrakech-Victoria</v>
      </c>
      <c r="G3268" s="2">
        <v>44788</v>
      </c>
      <c r="H3268" s="2">
        <v>44797</v>
      </c>
      <c r="I3268" s="2" t="str">
        <f t="shared" si="51"/>
        <v>Delivered</v>
      </c>
      <c r="J3268" s="2" t="str">
        <f>TEXT(WORKSHEET[[#This Row],[Offloading Date]], "mmm")</f>
        <v>Aug</v>
      </c>
      <c r="K3268" s="2" t="str">
        <f>IF(OR(WORKSHEET[[#This Row],[Year]]="", ISBLANK(WORKSHEET[[#This Row],[Year]]), WORKSHEET[[#This Row],[Year]]="null"), "Exclude", "Include")</f>
        <v>Include</v>
      </c>
      <c r="L3268" t="s">
        <v>12</v>
      </c>
      <c r="M3268" t="s">
        <v>3624</v>
      </c>
      <c r="N3268" t="s">
        <v>13</v>
      </c>
      <c r="O3268">
        <v>27</v>
      </c>
      <c r="P3268">
        <v>600</v>
      </c>
      <c r="Q3268" t="s">
        <v>14</v>
      </c>
      <c r="R3268">
        <f>P3268 * _xll.XLOOKUP(Q3268,CALCULATION!$A$15:$A$17, CALCULATION!$B$15:$B$17 )</f>
        <v>600</v>
      </c>
      <c r="S3268" s="5">
        <f>O3268*P3268*_xll.XLOOKUP(Q3268,CALCULATION!$A$15:$A$17, CALCULATION!$B$15:$B$17)</f>
        <v>16200</v>
      </c>
      <c r="T3268">
        <v>300</v>
      </c>
      <c r="U3268" t="s">
        <v>14</v>
      </c>
      <c r="V3268">
        <f>T3268 * _xll.XLOOKUP(U3268,CALCULATION!$A$15:$A$17, CALCULATION!$B$15:$B$17 )</f>
        <v>300</v>
      </c>
      <c r="W3268" s="5">
        <f>O3268*T3268*_xll.XLOOKUP(U3268,CALCULATION!$A$15:$A$17, CALCULATION!$B$15:$B$17)</f>
        <v>8100</v>
      </c>
      <c r="X3268" s="5">
        <f>WORKSHEET[[#This Row],[Clients Total Cost]] / WORKSHEET[[#This Row],[Clients Rate per T2 (USD)]]</f>
        <v>27</v>
      </c>
      <c r="Y3268" s="5">
        <f>WORKSHEET[[#This Row],[Clients Rate per T2 (USD)]] - WORKSHEET[[#This Row],[Supplier Rate Per t2 (USD)]]</f>
        <v>300</v>
      </c>
      <c r="Z3268" s="5">
        <f>WORKSHEET[[#This Row],[Profit Per T]] * WORKSHEET[[#This Row],[Weight]]</f>
        <v>8100</v>
      </c>
      <c r="AA3268">
        <v>0</v>
      </c>
      <c r="AB3268" s="1">
        <v>1.3499999999999999</v>
      </c>
      <c r="AC3268" s="1">
        <v>0.9</v>
      </c>
      <c r="AD3268" s="1">
        <v>1.125</v>
      </c>
      <c r="AE3268" s="1">
        <f>WORKSHEET[[#This Row],[Delay at toll gate in days]] +WORKSHEET[[#This Row],[Delay at workshop in days]] +WORKSHEET[[#This Row],[Delay at border in days]]</f>
        <v>3.375</v>
      </c>
    </row>
    <row r="3269" spans="1:31" x14ac:dyDescent="0.35">
      <c r="A3269" t="s">
        <v>3290</v>
      </c>
      <c r="B3269" t="s">
        <v>10</v>
      </c>
      <c r="C3269" t="s">
        <v>56</v>
      </c>
      <c r="D3269" t="s">
        <v>3616</v>
      </c>
      <c r="E3269" t="s">
        <v>3618</v>
      </c>
      <c r="F3269" t="str">
        <f>WORKSHEET[[#This Row],[Depart From]]&amp;"-"&amp;WORKSHEET[[#This Row],[Arrive To]]</f>
        <v>Marrakech-Tripoli</v>
      </c>
      <c r="G3269" s="2">
        <v>44789</v>
      </c>
      <c r="H3269" s="2">
        <v>44799</v>
      </c>
      <c r="I3269" s="2" t="str">
        <f t="shared" si="51"/>
        <v>Delivered</v>
      </c>
      <c r="J3269" s="2" t="str">
        <f>TEXT(WORKSHEET[[#This Row],[Offloading Date]], "mmm")</f>
        <v>Aug</v>
      </c>
      <c r="K3269" s="2" t="str">
        <f>IF(OR(WORKSHEET[[#This Row],[Year]]="", ISBLANK(WORKSHEET[[#This Row],[Year]]), WORKSHEET[[#This Row],[Year]]="null"), "Exclude", "Include")</f>
        <v>Include</v>
      </c>
      <c r="L3269" t="s">
        <v>12</v>
      </c>
      <c r="M3269" t="s">
        <v>3624</v>
      </c>
      <c r="N3269" t="s">
        <v>13</v>
      </c>
      <c r="O3269">
        <v>27</v>
      </c>
      <c r="P3269">
        <v>600</v>
      </c>
      <c r="Q3269" t="s">
        <v>14</v>
      </c>
      <c r="R3269">
        <f>P3269 * _xll.XLOOKUP(Q3269,CALCULATION!$A$15:$A$17, CALCULATION!$B$15:$B$17 )</f>
        <v>600</v>
      </c>
      <c r="S3269" s="5">
        <f>O3269*P3269*_xll.XLOOKUP(Q3269,CALCULATION!$A$15:$A$17, CALCULATION!$B$15:$B$17)</f>
        <v>16200</v>
      </c>
      <c r="T3269">
        <v>300</v>
      </c>
      <c r="U3269" t="s">
        <v>14</v>
      </c>
      <c r="V3269">
        <f>T3269 * _xll.XLOOKUP(U3269,CALCULATION!$A$15:$A$17, CALCULATION!$B$15:$B$17 )</f>
        <v>300</v>
      </c>
      <c r="W3269" s="5">
        <f>O3269*T3269*_xll.XLOOKUP(U3269,CALCULATION!$A$15:$A$17, CALCULATION!$B$15:$B$17)</f>
        <v>8100</v>
      </c>
      <c r="X3269" s="5">
        <f>WORKSHEET[[#This Row],[Clients Total Cost]] / WORKSHEET[[#This Row],[Clients Rate per T2 (USD)]]</f>
        <v>27</v>
      </c>
      <c r="Y3269" s="5">
        <f>WORKSHEET[[#This Row],[Clients Rate per T2 (USD)]] - WORKSHEET[[#This Row],[Supplier Rate Per t2 (USD)]]</f>
        <v>300</v>
      </c>
      <c r="Z3269" s="5">
        <f>WORKSHEET[[#This Row],[Profit Per T]] * WORKSHEET[[#This Row],[Weight]]</f>
        <v>8100</v>
      </c>
      <c r="AA3269">
        <v>0</v>
      </c>
      <c r="AB3269" s="1">
        <v>1.5</v>
      </c>
      <c r="AC3269" s="1">
        <v>1</v>
      </c>
      <c r="AD3269" s="1">
        <v>1.25</v>
      </c>
      <c r="AE3269" s="1">
        <f>WORKSHEET[[#This Row],[Delay at toll gate in days]] +WORKSHEET[[#This Row],[Delay at workshop in days]] +WORKSHEET[[#This Row],[Delay at border in days]]</f>
        <v>3.75</v>
      </c>
    </row>
    <row r="3270" spans="1:31" x14ac:dyDescent="0.35">
      <c r="A3270" t="s">
        <v>3291</v>
      </c>
      <c r="B3270" t="s">
        <v>10</v>
      </c>
      <c r="C3270" t="s">
        <v>56</v>
      </c>
      <c r="D3270" t="s">
        <v>3615</v>
      </c>
      <c r="E3270" t="s">
        <v>3613</v>
      </c>
      <c r="F3270" t="str">
        <f>WORKSHEET[[#This Row],[Depart From]]&amp;"-"&amp;WORKSHEET[[#This Row],[Arrive To]]</f>
        <v>Mombasa-Sanaa</v>
      </c>
      <c r="G3270" s="2">
        <v>44789</v>
      </c>
      <c r="H3270" s="2">
        <v>44799</v>
      </c>
      <c r="I3270" s="2" t="str">
        <f t="shared" si="51"/>
        <v>Delivered</v>
      </c>
      <c r="J3270" s="2" t="str">
        <f>TEXT(WORKSHEET[[#This Row],[Offloading Date]], "mmm")</f>
        <v>Aug</v>
      </c>
      <c r="K3270" s="2" t="str">
        <f>IF(OR(WORKSHEET[[#This Row],[Year]]="", ISBLANK(WORKSHEET[[#This Row],[Year]]), WORKSHEET[[#This Row],[Year]]="null"), "Exclude", "Include")</f>
        <v>Include</v>
      </c>
      <c r="L3270" t="s">
        <v>12</v>
      </c>
      <c r="M3270" t="s">
        <v>3624</v>
      </c>
      <c r="N3270" t="s">
        <v>13</v>
      </c>
      <c r="O3270">
        <v>27</v>
      </c>
      <c r="P3270">
        <v>600</v>
      </c>
      <c r="Q3270" t="s">
        <v>14</v>
      </c>
      <c r="R3270">
        <f>P3270 * _xll.XLOOKUP(Q3270,CALCULATION!$A$15:$A$17, CALCULATION!$B$15:$B$17 )</f>
        <v>600</v>
      </c>
      <c r="S3270" s="5">
        <f>O3270*P3270*_xll.XLOOKUP(Q3270,CALCULATION!$A$15:$A$17, CALCULATION!$B$15:$B$17)</f>
        <v>16200</v>
      </c>
      <c r="T3270">
        <v>300</v>
      </c>
      <c r="U3270" t="s">
        <v>14</v>
      </c>
      <c r="V3270">
        <f>T3270 * _xll.XLOOKUP(U3270,CALCULATION!$A$15:$A$17, CALCULATION!$B$15:$B$17 )</f>
        <v>300</v>
      </c>
      <c r="W3270" s="5">
        <f>O3270*T3270*_xll.XLOOKUP(U3270,CALCULATION!$A$15:$A$17, CALCULATION!$B$15:$B$17)</f>
        <v>8100</v>
      </c>
      <c r="X3270" s="5">
        <f>WORKSHEET[[#This Row],[Clients Total Cost]] / WORKSHEET[[#This Row],[Clients Rate per T2 (USD)]]</f>
        <v>27</v>
      </c>
      <c r="Y3270" s="5">
        <f>WORKSHEET[[#This Row],[Clients Rate per T2 (USD)]] - WORKSHEET[[#This Row],[Supplier Rate Per t2 (USD)]]</f>
        <v>300</v>
      </c>
      <c r="Z3270" s="5">
        <f>WORKSHEET[[#This Row],[Profit Per T]] * WORKSHEET[[#This Row],[Weight]]</f>
        <v>8100</v>
      </c>
      <c r="AA3270">
        <v>0</v>
      </c>
      <c r="AB3270" s="1">
        <v>1.5</v>
      </c>
      <c r="AC3270" s="1">
        <v>1</v>
      </c>
      <c r="AD3270" s="1">
        <v>1.25</v>
      </c>
      <c r="AE3270" s="1">
        <f>WORKSHEET[[#This Row],[Delay at toll gate in days]] +WORKSHEET[[#This Row],[Delay at workshop in days]] +WORKSHEET[[#This Row],[Delay at border in days]]</f>
        <v>3.75</v>
      </c>
    </row>
    <row r="3271" spans="1:31" x14ac:dyDescent="0.35">
      <c r="A3271" t="s">
        <v>3292</v>
      </c>
      <c r="B3271" t="s">
        <v>10</v>
      </c>
      <c r="C3271" t="s">
        <v>56</v>
      </c>
      <c r="D3271" t="s">
        <v>3620</v>
      </c>
      <c r="E3271" t="s">
        <v>3613</v>
      </c>
      <c r="F3271" t="str">
        <f>WORKSHEET[[#This Row],[Depart From]]&amp;"-"&amp;WORKSHEET[[#This Row],[Arrive To]]</f>
        <v>Zanzibar-Sanaa</v>
      </c>
      <c r="G3271" s="2">
        <v>44788</v>
      </c>
      <c r="H3271" s="2">
        <v>44799</v>
      </c>
      <c r="I3271" s="2" t="str">
        <f t="shared" si="51"/>
        <v>Delivered</v>
      </c>
      <c r="J3271" s="2" t="str">
        <f>TEXT(WORKSHEET[[#This Row],[Offloading Date]], "mmm")</f>
        <v>Aug</v>
      </c>
      <c r="K3271" s="2" t="str">
        <f>IF(OR(WORKSHEET[[#This Row],[Year]]="", ISBLANK(WORKSHEET[[#This Row],[Year]]), WORKSHEET[[#This Row],[Year]]="null"), "Exclude", "Include")</f>
        <v>Include</v>
      </c>
      <c r="L3271" t="s">
        <v>12</v>
      </c>
      <c r="M3271" t="s">
        <v>3624</v>
      </c>
      <c r="N3271" t="s">
        <v>13</v>
      </c>
      <c r="O3271">
        <v>36</v>
      </c>
      <c r="P3271">
        <v>600</v>
      </c>
      <c r="Q3271" t="s">
        <v>14</v>
      </c>
      <c r="R3271">
        <f>P3271 * _xll.XLOOKUP(Q3271,CALCULATION!$A$15:$A$17, CALCULATION!$B$15:$B$17 )</f>
        <v>600</v>
      </c>
      <c r="S3271" s="5">
        <f>O3271*P3271*_xll.XLOOKUP(Q3271,CALCULATION!$A$15:$A$17, CALCULATION!$B$15:$B$17)</f>
        <v>21600</v>
      </c>
      <c r="T3271">
        <v>300</v>
      </c>
      <c r="U3271" t="s">
        <v>14</v>
      </c>
      <c r="V3271">
        <f>T3271 * _xll.XLOOKUP(U3271,CALCULATION!$A$15:$A$17, CALCULATION!$B$15:$B$17 )</f>
        <v>300</v>
      </c>
      <c r="W3271" s="5">
        <f>O3271*T3271*_xll.XLOOKUP(U3271,CALCULATION!$A$15:$A$17, CALCULATION!$B$15:$B$17)</f>
        <v>10800</v>
      </c>
      <c r="X3271" s="5">
        <f>WORKSHEET[[#This Row],[Clients Total Cost]] / WORKSHEET[[#This Row],[Clients Rate per T2 (USD)]]</f>
        <v>36</v>
      </c>
      <c r="Y3271" s="5">
        <f>WORKSHEET[[#This Row],[Clients Rate per T2 (USD)]] - WORKSHEET[[#This Row],[Supplier Rate Per t2 (USD)]]</f>
        <v>300</v>
      </c>
      <c r="Z3271" s="5">
        <f>WORKSHEET[[#This Row],[Profit Per T]] * WORKSHEET[[#This Row],[Weight]]</f>
        <v>10800</v>
      </c>
      <c r="AA3271">
        <v>0</v>
      </c>
      <c r="AB3271" s="1">
        <v>1.65</v>
      </c>
      <c r="AC3271" s="1">
        <v>1.1000000000000001</v>
      </c>
      <c r="AD3271" s="1">
        <v>1.375</v>
      </c>
      <c r="AE3271" s="1">
        <f>WORKSHEET[[#This Row],[Delay at toll gate in days]] +WORKSHEET[[#This Row],[Delay at workshop in days]] +WORKSHEET[[#This Row],[Delay at border in days]]</f>
        <v>4.125</v>
      </c>
    </row>
    <row r="3272" spans="1:31" x14ac:dyDescent="0.35">
      <c r="A3272" t="s">
        <v>3293</v>
      </c>
      <c r="B3272" t="s">
        <v>10</v>
      </c>
      <c r="C3272" t="s">
        <v>56</v>
      </c>
      <c r="D3272" t="s">
        <v>3611</v>
      </c>
      <c r="E3272" t="s">
        <v>3617</v>
      </c>
      <c r="F3272" t="str">
        <f>WORKSHEET[[#This Row],[Depart From]]&amp;"-"&amp;WORKSHEET[[#This Row],[Arrive To]]</f>
        <v>Mogadishu-Lagos</v>
      </c>
      <c r="G3272" s="2">
        <v>44789</v>
      </c>
      <c r="H3272" s="2">
        <v>44816</v>
      </c>
      <c r="I3272" s="2" t="str">
        <f t="shared" si="51"/>
        <v>Delivered</v>
      </c>
      <c r="J3272" s="2" t="str">
        <f>TEXT(WORKSHEET[[#This Row],[Offloading Date]], "mmm")</f>
        <v>Sep</v>
      </c>
      <c r="K3272" s="2" t="str">
        <f>IF(OR(WORKSHEET[[#This Row],[Year]]="", ISBLANK(WORKSHEET[[#This Row],[Year]]), WORKSHEET[[#This Row],[Year]]="null"), "Exclude", "Include")</f>
        <v>Include</v>
      </c>
      <c r="L3272" t="s">
        <v>12</v>
      </c>
      <c r="M3272" t="s">
        <v>3624</v>
      </c>
      <c r="N3272" t="s">
        <v>13</v>
      </c>
      <c r="O3272">
        <v>36</v>
      </c>
      <c r="P3272">
        <v>600</v>
      </c>
      <c r="Q3272" t="s">
        <v>14</v>
      </c>
      <c r="R3272">
        <f>P3272 * _xll.XLOOKUP(Q3272,CALCULATION!$A$15:$A$17, CALCULATION!$B$15:$B$17 )</f>
        <v>600</v>
      </c>
      <c r="S3272" s="5">
        <f>O3272*P3272*_xll.XLOOKUP(Q3272,CALCULATION!$A$15:$A$17, CALCULATION!$B$15:$B$17)</f>
        <v>21600</v>
      </c>
      <c r="T3272">
        <v>300</v>
      </c>
      <c r="U3272" t="s">
        <v>14</v>
      </c>
      <c r="V3272">
        <f>T3272 * _xll.XLOOKUP(U3272,CALCULATION!$A$15:$A$17, CALCULATION!$B$15:$B$17 )</f>
        <v>300</v>
      </c>
      <c r="W3272" s="5">
        <f>O3272*T3272*_xll.XLOOKUP(U3272,CALCULATION!$A$15:$A$17, CALCULATION!$B$15:$B$17)</f>
        <v>10800</v>
      </c>
      <c r="X3272" s="5">
        <f>WORKSHEET[[#This Row],[Clients Total Cost]] / WORKSHEET[[#This Row],[Clients Rate per T2 (USD)]]</f>
        <v>36</v>
      </c>
      <c r="Y3272" s="5">
        <f>WORKSHEET[[#This Row],[Clients Rate per T2 (USD)]] - WORKSHEET[[#This Row],[Supplier Rate Per t2 (USD)]]</f>
        <v>300</v>
      </c>
      <c r="Z3272" s="5">
        <f>WORKSHEET[[#This Row],[Profit Per T]] * WORKSHEET[[#This Row],[Weight]]</f>
        <v>10800</v>
      </c>
      <c r="AA3272">
        <v>0</v>
      </c>
      <c r="AB3272" s="1">
        <v>4.05</v>
      </c>
      <c r="AC3272" s="1">
        <v>2.7</v>
      </c>
      <c r="AD3272" s="1">
        <v>3.375</v>
      </c>
      <c r="AE3272" s="1">
        <f>WORKSHEET[[#This Row],[Delay at toll gate in days]] +WORKSHEET[[#This Row],[Delay at workshop in days]] +WORKSHEET[[#This Row],[Delay at border in days]]</f>
        <v>10.125</v>
      </c>
    </row>
    <row r="3273" spans="1:31" x14ac:dyDescent="0.35">
      <c r="A3273" t="s">
        <v>3294</v>
      </c>
      <c r="B3273" t="s">
        <v>10</v>
      </c>
      <c r="C3273" t="s">
        <v>56</v>
      </c>
      <c r="D3273" t="s">
        <v>3611</v>
      </c>
      <c r="E3273" t="s">
        <v>3614</v>
      </c>
      <c r="F3273" t="str">
        <f>WORKSHEET[[#This Row],[Depart From]]&amp;"-"&amp;WORKSHEET[[#This Row],[Arrive To]]</f>
        <v>Mogadishu-Alger</v>
      </c>
      <c r="G3273" s="2">
        <v>44788</v>
      </c>
      <c r="H3273" s="2">
        <v>44797</v>
      </c>
      <c r="I3273" s="2" t="str">
        <f t="shared" si="51"/>
        <v>Delivered</v>
      </c>
      <c r="J3273" s="2" t="str">
        <f>TEXT(WORKSHEET[[#This Row],[Offloading Date]], "mmm")</f>
        <v>Aug</v>
      </c>
      <c r="K3273" s="2" t="str">
        <f>IF(OR(WORKSHEET[[#This Row],[Year]]="", ISBLANK(WORKSHEET[[#This Row],[Year]]), WORKSHEET[[#This Row],[Year]]="null"), "Exclude", "Include")</f>
        <v>Include</v>
      </c>
      <c r="L3273" t="s">
        <v>12</v>
      </c>
      <c r="M3273" t="s">
        <v>3624</v>
      </c>
      <c r="N3273" t="s">
        <v>13</v>
      </c>
      <c r="O3273">
        <v>36</v>
      </c>
      <c r="P3273">
        <v>600</v>
      </c>
      <c r="Q3273" t="s">
        <v>14</v>
      </c>
      <c r="R3273">
        <f>P3273 * _xll.XLOOKUP(Q3273,CALCULATION!$A$15:$A$17, CALCULATION!$B$15:$B$17 )</f>
        <v>600</v>
      </c>
      <c r="S3273" s="5">
        <f>O3273*P3273*_xll.XLOOKUP(Q3273,CALCULATION!$A$15:$A$17, CALCULATION!$B$15:$B$17)</f>
        <v>21600</v>
      </c>
      <c r="T3273">
        <v>300</v>
      </c>
      <c r="U3273" t="s">
        <v>14</v>
      </c>
      <c r="V3273">
        <f>T3273 * _xll.XLOOKUP(U3273,CALCULATION!$A$15:$A$17, CALCULATION!$B$15:$B$17 )</f>
        <v>300</v>
      </c>
      <c r="W3273" s="5">
        <f>O3273*T3273*_xll.XLOOKUP(U3273,CALCULATION!$A$15:$A$17, CALCULATION!$B$15:$B$17)</f>
        <v>10800</v>
      </c>
      <c r="X3273" s="5">
        <f>WORKSHEET[[#This Row],[Clients Total Cost]] / WORKSHEET[[#This Row],[Clients Rate per T2 (USD)]]</f>
        <v>36</v>
      </c>
      <c r="Y3273" s="5">
        <f>WORKSHEET[[#This Row],[Clients Rate per T2 (USD)]] - WORKSHEET[[#This Row],[Supplier Rate Per t2 (USD)]]</f>
        <v>300</v>
      </c>
      <c r="Z3273" s="5">
        <f>WORKSHEET[[#This Row],[Profit Per T]] * WORKSHEET[[#This Row],[Weight]]</f>
        <v>10800</v>
      </c>
      <c r="AA3273">
        <v>0</v>
      </c>
      <c r="AB3273" s="1">
        <v>1.3499999999999999</v>
      </c>
      <c r="AC3273" s="1">
        <v>0.9</v>
      </c>
      <c r="AD3273" s="1">
        <v>1.125</v>
      </c>
      <c r="AE3273" s="1">
        <f>WORKSHEET[[#This Row],[Delay at toll gate in days]] +WORKSHEET[[#This Row],[Delay at workshop in days]] +WORKSHEET[[#This Row],[Delay at border in days]]</f>
        <v>3.375</v>
      </c>
    </row>
    <row r="3274" spans="1:31" x14ac:dyDescent="0.35">
      <c r="A3274" t="s">
        <v>3295</v>
      </c>
      <c r="B3274" t="s">
        <v>10</v>
      </c>
      <c r="C3274" t="s">
        <v>56</v>
      </c>
      <c r="D3274" t="s">
        <v>3615</v>
      </c>
      <c r="E3274" t="s">
        <v>3614</v>
      </c>
      <c r="F3274" t="str">
        <f>WORKSHEET[[#This Row],[Depart From]]&amp;"-"&amp;WORKSHEET[[#This Row],[Arrive To]]</f>
        <v>Mombasa-Alger</v>
      </c>
      <c r="G3274" s="2">
        <v>44788</v>
      </c>
      <c r="H3274" s="2">
        <v>44798</v>
      </c>
      <c r="I3274" s="2" t="str">
        <f t="shared" si="51"/>
        <v>Delivered</v>
      </c>
      <c r="J3274" s="2" t="str">
        <f>TEXT(WORKSHEET[[#This Row],[Offloading Date]], "mmm")</f>
        <v>Aug</v>
      </c>
      <c r="K3274" s="2" t="str">
        <f>IF(OR(WORKSHEET[[#This Row],[Year]]="", ISBLANK(WORKSHEET[[#This Row],[Year]]), WORKSHEET[[#This Row],[Year]]="null"), "Exclude", "Include")</f>
        <v>Include</v>
      </c>
      <c r="L3274" t="s">
        <v>12</v>
      </c>
      <c r="M3274" t="s">
        <v>3624</v>
      </c>
      <c r="N3274" t="s">
        <v>13</v>
      </c>
      <c r="O3274">
        <v>36</v>
      </c>
      <c r="P3274">
        <v>600</v>
      </c>
      <c r="Q3274" t="s">
        <v>14</v>
      </c>
      <c r="R3274">
        <f>P3274 * _xll.XLOOKUP(Q3274,CALCULATION!$A$15:$A$17, CALCULATION!$B$15:$B$17 )</f>
        <v>600</v>
      </c>
      <c r="S3274" s="5">
        <f>O3274*P3274*_xll.XLOOKUP(Q3274,CALCULATION!$A$15:$A$17, CALCULATION!$B$15:$B$17)</f>
        <v>21600</v>
      </c>
      <c r="T3274">
        <v>300</v>
      </c>
      <c r="U3274" t="s">
        <v>14</v>
      </c>
      <c r="V3274">
        <f>T3274 * _xll.XLOOKUP(U3274,CALCULATION!$A$15:$A$17, CALCULATION!$B$15:$B$17 )</f>
        <v>300</v>
      </c>
      <c r="W3274" s="5">
        <f>O3274*T3274*_xll.XLOOKUP(U3274,CALCULATION!$A$15:$A$17, CALCULATION!$B$15:$B$17)</f>
        <v>10800</v>
      </c>
      <c r="X3274" s="5">
        <f>WORKSHEET[[#This Row],[Clients Total Cost]] / WORKSHEET[[#This Row],[Clients Rate per T2 (USD)]]</f>
        <v>36</v>
      </c>
      <c r="Y3274" s="5">
        <f>WORKSHEET[[#This Row],[Clients Rate per T2 (USD)]] - WORKSHEET[[#This Row],[Supplier Rate Per t2 (USD)]]</f>
        <v>300</v>
      </c>
      <c r="Z3274" s="5">
        <f>WORKSHEET[[#This Row],[Profit Per T]] * WORKSHEET[[#This Row],[Weight]]</f>
        <v>10800</v>
      </c>
      <c r="AA3274">
        <v>0</v>
      </c>
      <c r="AB3274" s="1">
        <v>1.5</v>
      </c>
      <c r="AC3274" s="1">
        <v>1</v>
      </c>
      <c r="AD3274" s="1">
        <v>1.25</v>
      </c>
      <c r="AE3274" s="1">
        <f>WORKSHEET[[#This Row],[Delay at toll gate in days]] +WORKSHEET[[#This Row],[Delay at workshop in days]] +WORKSHEET[[#This Row],[Delay at border in days]]</f>
        <v>3.75</v>
      </c>
    </row>
    <row r="3275" spans="1:31" x14ac:dyDescent="0.35">
      <c r="A3275" t="s">
        <v>3296</v>
      </c>
      <c r="B3275" t="s">
        <v>10</v>
      </c>
      <c r="C3275" t="s">
        <v>56</v>
      </c>
      <c r="D3275" t="s">
        <v>3619</v>
      </c>
      <c r="E3275" t="s">
        <v>3617</v>
      </c>
      <c r="F3275" t="str">
        <f>WORKSHEET[[#This Row],[Depart From]]&amp;"-"&amp;WORKSHEET[[#This Row],[Arrive To]]</f>
        <v>Addis Ababa-Lagos</v>
      </c>
      <c r="G3275" s="2">
        <v>44788</v>
      </c>
      <c r="H3275" s="2">
        <v>44799</v>
      </c>
      <c r="I3275" s="2" t="str">
        <f t="shared" si="51"/>
        <v>Delivered</v>
      </c>
      <c r="J3275" s="2" t="str">
        <f>TEXT(WORKSHEET[[#This Row],[Offloading Date]], "mmm")</f>
        <v>Aug</v>
      </c>
      <c r="K3275" s="2" t="str">
        <f>IF(OR(WORKSHEET[[#This Row],[Year]]="", ISBLANK(WORKSHEET[[#This Row],[Year]]), WORKSHEET[[#This Row],[Year]]="null"), "Exclude", "Include")</f>
        <v>Include</v>
      </c>
      <c r="L3275" t="s">
        <v>12</v>
      </c>
      <c r="M3275" t="s">
        <v>3624</v>
      </c>
      <c r="N3275" t="s">
        <v>13</v>
      </c>
      <c r="O3275">
        <v>36</v>
      </c>
      <c r="P3275">
        <v>600</v>
      </c>
      <c r="Q3275" t="s">
        <v>14</v>
      </c>
      <c r="R3275">
        <f>P3275 * _xll.XLOOKUP(Q3275,CALCULATION!$A$15:$A$17, CALCULATION!$B$15:$B$17 )</f>
        <v>600</v>
      </c>
      <c r="S3275" s="5">
        <f>O3275*P3275*_xll.XLOOKUP(Q3275,CALCULATION!$A$15:$A$17, CALCULATION!$B$15:$B$17)</f>
        <v>21600</v>
      </c>
      <c r="T3275">
        <v>300</v>
      </c>
      <c r="U3275" t="s">
        <v>14</v>
      </c>
      <c r="V3275">
        <f>T3275 * _xll.XLOOKUP(U3275,CALCULATION!$A$15:$A$17, CALCULATION!$B$15:$B$17 )</f>
        <v>300</v>
      </c>
      <c r="W3275" s="5">
        <f>O3275*T3275*_xll.XLOOKUP(U3275,CALCULATION!$A$15:$A$17, CALCULATION!$B$15:$B$17)</f>
        <v>10800</v>
      </c>
      <c r="X3275" s="5">
        <f>WORKSHEET[[#This Row],[Clients Total Cost]] / WORKSHEET[[#This Row],[Clients Rate per T2 (USD)]]</f>
        <v>36</v>
      </c>
      <c r="Y3275" s="5">
        <f>WORKSHEET[[#This Row],[Clients Rate per T2 (USD)]] - WORKSHEET[[#This Row],[Supplier Rate Per t2 (USD)]]</f>
        <v>300</v>
      </c>
      <c r="Z3275" s="5">
        <f>WORKSHEET[[#This Row],[Profit Per T]] * WORKSHEET[[#This Row],[Weight]]</f>
        <v>10800</v>
      </c>
      <c r="AA3275">
        <v>0</v>
      </c>
      <c r="AB3275" s="1">
        <v>1.65</v>
      </c>
      <c r="AC3275" s="1">
        <v>1.1000000000000001</v>
      </c>
      <c r="AD3275" s="1">
        <v>1.375</v>
      </c>
      <c r="AE3275" s="1">
        <f>WORKSHEET[[#This Row],[Delay at toll gate in days]] +WORKSHEET[[#This Row],[Delay at workshop in days]] +WORKSHEET[[#This Row],[Delay at border in days]]</f>
        <v>4.125</v>
      </c>
    </row>
    <row r="3276" spans="1:31" x14ac:dyDescent="0.35">
      <c r="A3276" t="s">
        <v>3297</v>
      </c>
      <c r="B3276" t="s">
        <v>10</v>
      </c>
      <c r="C3276" t="s">
        <v>56</v>
      </c>
      <c r="D3276" t="s">
        <v>3620</v>
      </c>
      <c r="E3276" t="s">
        <v>3612</v>
      </c>
      <c r="F3276" t="str">
        <f>WORKSHEET[[#This Row],[Depart From]]&amp;"-"&amp;WORKSHEET[[#This Row],[Arrive To]]</f>
        <v>Zanzibar-Victoria</v>
      </c>
      <c r="G3276" s="2">
        <v>44788</v>
      </c>
      <c r="H3276" s="2">
        <v>44797</v>
      </c>
      <c r="I3276" s="2" t="str">
        <f t="shared" si="51"/>
        <v>Delivered</v>
      </c>
      <c r="J3276" s="2" t="str">
        <f>TEXT(WORKSHEET[[#This Row],[Offloading Date]], "mmm")</f>
        <v>Aug</v>
      </c>
      <c r="K3276" s="2" t="str">
        <f>IF(OR(WORKSHEET[[#This Row],[Year]]="", ISBLANK(WORKSHEET[[#This Row],[Year]]), WORKSHEET[[#This Row],[Year]]="null"), "Exclude", "Include")</f>
        <v>Include</v>
      </c>
      <c r="L3276" t="s">
        <v>12</v>
      </c>
      <c r="M3276" t="s">
        <v>3624</v>
      </c>
      <c r="N3276" t="s">
        <v>13</v>
      </c>
      <c r="O3276">
        <v>36</v>
      </c>
      <c r="P3276">
        <v>600</v>
      </c>
      <c r="Q3276" t="s">
        <v>14</v>
      </c>
      <c r="R3276">
        <f>P3276 * _xll.XLOOKUP(Q3276,CALCULATION!$A$15:$A$17, CALCULATION!$B$15:$B$17 )</f>
        <v>600</v>
      </c>
      <c r="S3276" s="5">
        <f>O3276*P3276*_xll.XLOOKUP(Q3276,CALCULATION!$A$15:$A$17, CALCULATION!$B$15:$B$17)</f>
        <v>21600</v>
      </c>
      <c r="T3276">
        <v>300</v>
      </c>
      <c r="U3276" t="s">
        <v>14</v>
      </c>
      <c r="V3276">
        <f>T3276 * _xll.XLOOKUP(U3276,CALCULATION!$A$15:$A$17, CALCULATION!$B$15:$B$17 )</f>
        <v>300</v>
      </c>
      <c r="W3276" s="5">
        <f>O3276*T3276*_xll.XLOOKUP(U3276,CALCULATION!$A$15:$A$17, CALCULATION!$B$15:$B$17)</f>
        <v>10800</v>
      </c>
      <c r="X3276" s="5">
        <f>WORKSHEET[[#This Row],[Clients Total Cost]] / WORKSHEET[[#This Row],[Clients Rate per T2 (USD)]]</f>
        <v>36</v>
      </c>
      <c r="Y3276" s="5">
        <f>WORKSHEET[[#This Row],[Clients Rate per T2 (USD)]] - WORKSHEET[[#This Row],[Supplier Rate Per t2 (USD)]]</f>
        <v>300</v>
      </c>
      <c r="Z3276" s="5">
        <f>WORKSHEET[[#This Row],[Profit Per T]] * WORKSHEET[[#This Row],[Weight]]</f>
        <v>10800</v>
      </c>
      <c r="AA3276">
        <v>0</v>
      </c>
      <c r="AB3276" s="1">
        <v>1.3499999999999999</v>
      </c>
      <c r="AC3276" s="1">
        <v>0.9</v>
      </c>
      <c r="AD3276" s="1">
        <v>1.125</v>
      </c>
      <c r="AE3276" s="1">
        <f>WORKSHEET[[#This Row],[Delay at toll gate in days]] +WORKSHEET[[#This Row],[Delay at workshop in days]] +WORKSHEET[[#This Row],[Delay at border in days]]</f>
        <v>3.375</v>
      </c>
    </row>
    <row r="3277" spans="1:31" x14ac:dyDescent="0.35">
      <c r="A3277" t="s">
        <v>3298</v>
      </c>
      <c r="B3277" t="s">
        <v>10</v>
      </c>
      <c r="C3277" t="s">
        <v>56</v>
      </c>
      <c r="D3277" t="s">
        <v>3619</v>
      </c>
      <c r="E3277" t="s">
        <v>3614</v>
      </c>
      <c r="F3277" t="str">
        <f>WORKSHEET[[#This Row],[Depart From]]&amp;"-"&amp;WORKSHEET[[#This Row],[Arrive To]]</f>
        <v>Addis Ababa-Alger</v>
      </c>
      <c r="G3277" s="2">
        <v>44789</v>
      </c>
      <c r="H3277" s="2">
        <v>44802</v>
      </c>
      <c r="I3277" s="2" t="str">
        <f t="shared" si="51"/>
        <v>Delivered</v>
      </c>
      <c r="J3277" s="2" t="str">
        <f>TEXT(WORKSHEET[[#This Row],[Offloading Date]], "mmm")</f>
        <v>Aug</v>
      </c>
      <c r="K3277" s="2" t="str">
        <f>IF(OR(WORKSHEET[[#This Row],[Year]]="", ISBLANK(WORKSHEET[[#This Row],[Year]]), WORKSHEET[[#This Row],[Year]]="null"), "Exclude", "Include")</f>
        <v>Include</v>
      </c>
      <c r="L3277" t="s">
        <v>12</v>
      </c>
      <c r="M3277" t="s">
        <v>3624</v>
      </c>
      <c r="N3277" t="s">
        <v>13</v>
      </c>
      <c r="O3277">
        <v>36</v>
      </c>
      <c r="P3277">
        <v>600</v>
      </c>
      <c r="Q3277" t="s">
        <v>14</v>
      </c>
      <c r="R3277">
        <f>P3277 * _xll.XLOOKUP(Q3277,CALCULATION!$A$15:$A$17, CALCULATION!$B$15:$B$17 )</f>
        <v>600</v>
      </c>
      <c r="S3277" s="5">
        <f>O3277*P3277*_xll.XLOOKUP(Q3277,CALCULATION!$A$15:$A$17, CALCULATION!$B$15:$B$17)</f>
        <v>21600</v>
      </c>
      <c r="T3277">
        <v>300</v>
      </c>
      <c r="U3277" t="s">
        <v>14</v>
      </c>
      <c r="V3277">
        <f>T3277 * _xll.XLOOKUP(U3277,CALCULATION!$A$15:$A$17, CALCULATION!$B$15:$B$17 )</f>
        <v>300</v>
      </c>
      <c r="W3277" s="5">
        <f>O3277*T3277*_xll.XLOOKUP(U3277,CALCULATION!$A$15:$A$17, CALCULATION!$B$15:$B$17)</f>
        <v>10800</v>
      </c>
      <c r="X3277" s="5">
        <f>WORKSHEET[[#This Row],[Clients Total Cost]] / WORKSHEET[[#This Row],[Clients Rate per T2 (USD)]]</f>
        <v>36</v>
      </c>
      <c r="Y3277" s="5">
        <f>WORKSHEET[[#This Row],[Clients Rate per T2 (USD)]] - WORKSHEET[[#This Row],[Supplier Rate Per t2 (USD)]]</f>
        <v>300</v>
      </c>
      <c r="Z3277" s="5">
        <f>WORKSHEET[[#This Row],[Profit Per T]] * WORKSHEET[[#This Row],[Weight]]</f>
        <v>10800</v>
      </c>
      <c r="AA3277">
        <v>0</v>
      </c>
      <c r="AB3277" s="1">
        <v>1.95</v>
      </c>
      <c r="AC3277" s="1">
        <v>1.3</v>
      </c>
      <c r="AD3277" s="1">
        <v>1.625</v>
      </c>
      <c r="AE3277" s="1">
        <f>WORKSHEET[[#This Row],[Delay at toll gate in days]] +WORKSHEET[[#This Row],[Delay at workshop in days]] +WORKSHEET[[#This Row],[Delay at border in days]]</f>
        <v>4.875</v>
      </c>
    </row>
    <row r="3278" spans="1:31" x14ac:dyDescent="0.35">
      <c r="A3278" t="s">
        <v>3299</v>
      </c>
      <c r="B3278" t="s">
        <v>10</v>
      </c>
      <c r="C3278" t="s">
        <v>56</v>
      </c>
      <c r="D3278" t="s">
        <v>3619</v>
      </c>
      <c r="E3278" t="s">
        <v>3618</v>
      </c>
      <c r="F3278" t="str">
        <f>WORKSHEET[[#This Row],[Depart From]]&amp;"-"&amp;WORKSHEET[[#This Row],[Arrive To]]</f>
        <v>Addis Ababa-Tripoli</v>
      </c>
      <c r="G3278" s="2">
        <v>44791</v>
      </c>
      <c r="H3278" s="2">
        <v>44799</v>
      </c>
      <c r="I3278" s="2" t="str">
        <f t="shared" si="51"/>
        <v>Delivered</v>
      </c>
      <c r="J3278" s="2" t="str">
        <f>TEXT(WORKSHEET[[#This Row],[Offloading Date]], "mmm")</f>
        <v>Aug</v>
      </c>
      <c r="K3278" s="2" t="str">
        <f>IF(OR(WORKSHEET[[#This Row],[Year]]="", ISBLANK(WORKSHEET[[#This Row],[Year]]), WORKSHEET[[#This Row],[Year]]="null"), "Exclude", "Include")</f>
        <v>Include</v>
      </c>
      <c r="L3278" t="s">
        <v>12</v>
      </c>
      <c r="M3278" t="s">
        <v>3624</v>
      </c>
      <c r="N3278" t="s">
        <v>13</v>
      </c>
      <c r="O3278">
        <v>27</v>
      </c>
      <c r="P3278">
        <v>600</v>
      </c>
      <c r="Q3278" t="s">
        <v>14</v>
      </c>
      <c r="R3278">
        <f>P3278 * _xll.XLOOKUP(Q3278,CALCULATION!$A$15:$A$17, CALCULATION!$B$15:$B$17 )</f>
        <v>600</v>
      </c>
      <c r="S3278" s="5">
        <f>O3278*P3278*_xll.XLOOKUP(Q3278,CALCULATION!$A$15:$A$17, CALCULATION!$B$15:$B$17)</f>
        <v>16200</v>
      </c>
      <c r="T3278">
        <v>300</v>
      </c>
      <c r="U3278" t="s">
        <v>14</v>
      </c>
      <c r="V3278">
        <f>T3278 * _xll.XLOOKUP(U3278,CALCULATION!$A$15:$A$17, CALCULATION!$B$15:$B$17 )</f>
        <v>300</v>
      </c>
      <c r="W3278" s="5">
        <f>O3278*T3278*_xll.XLOOKUP(U3278,CALCULATION!$A$15:$A$17, CALCULATION!$B$15:$B$17)</f>
        <v>8100</v>
      </c>
      <c r="X3278" s="5">
        <f>WORKSHEET[[#This Row],[Clients Total Cost]] / WORKSHEET[[#This Row],[Clients Rate per T2 (USD)]]</f>
        <v>27</v>
      </c>
      <c r="Y3278" s="5">
        <f>WORKSHEET[[#This Row],[Clients Rate per T2 (USD)]] - WORKSHEET[[#This Row],[Supplier Rate Per t2 (USD)]]</f>
        <v>300</v>
      </c>
      <c r="Z3278" s="5">
        <f>WORKSHEET[[#This Row],[Profit Per T]] * WORKSHEET[[#This Row],[Weight]]</f>
        <v>8100</v>
      </c>
      <c r="AA3278">
        <v>0</v>
      </c>
      <c r="AB3278" s="1">
        <v>1.2</v>
      </c>
      <c r="AC3278" s="1">
        <v>0.8</v>
      </c>
      <c r="AD3278" s="1">
        <v>1</v>
      </c>
      <c r="AE3278" s="1">
        <f>WORKSHEET[[#This Row],[Delay at toll gate in days]] +WORKSHEET[[#This Row],[Delay at workshop in days]] +WORKSHEET[[#This Row],[Delay at border in days]]</f>
        <v>3</v>
      </c>
    </row>
    <row r="3279" spans="1:31" x14ac:dyDescent="0.35">
      <c r="A3279" t="s">
        <v>3300</v>
      </c>
      <c r="B3279" t="s">
        <v>10</v>
      </c>
      <c r="C3279" t="s">
        <v>56</v>
      </c>
      <c r="D3279" t="s">
        <v>3616</v>
      </c>
      <c r="E3279" t="s">
        <v>3618</v>
      </c>
      <c r="F3279" t="str">
        <f>WORKSHEET[[#This Row],[Depart From]]&amp;"-"&amp;WORKSHEET[[#This Row],[Arrive To]]</f>
        <v>Marrakech-Tripoli</v>
      </c>
      <c r="G3279" s="2">
        <v>44789</v>
      </c>
      <c r="H3279" s="2">
        <v>44801</v>
      </c>
      <c r="I3279" s="2" t="str">
        <f t="shared" si="51"/>
        <v>Delivered</v>
      </c>
      <c r="J3279" s="2" t="str">
        <f>TEXT(WORKSHEET[[#This Row],[Offloading Date]], "mmm")</f>
        <v>Aug</v>
      </c>
      <c r="K3279" s="2" t="str">
        <f>IF(OR(WORKSHEET[[#This Row],[Year]]="", ISBLANK(WORKSHEET[[#This Row],[Year]]), WORKSHEET[[#This Row],[Year]]="null"), "Exclude", "Include")</f>
        <v>Include</v>
      </c>
      <c r="L3279" t="s">
        <v>12</v>
      </c>
      <c r="M3279" t="s">
        <v>3624</v>
      </c>
      <c r="N3279" t="s">
        <v>13</v>
      </c>
      <c r="O3279">
        <v>27</v>
      </c>
      <c r="P3279">
        <v>600</v>
      </c>
      <c r="Q3279" t="s">
        <v>14</v>
      </c>
      <c r="R3279">
        <f>P3279 * _xll.XLOOKUP(Q3279,CALCULATION!$A$15:$A$17, CALCULATION!$B$15:$B$17 )</f>
        <v>600</v>
      </c>
      <c r="S3279" s="5">
        <f>O3279*P3279*_xll.XLOOKUP(Q3279,CALCULATION!$A$15:$A$17, CALCULATION!$B$15:$B$17)</f>
        <v>16200</v>
      </c>
      <c r="T3279">
        <v>300</v>
      </c>
      <c r="U3279" t="s">
        <v>14</v>
      </c>
      <c r="V3279">
        <f>T3279 * _xll.XLOOKUP(U3279,CALCULATION!$A$15:$A$17, CALCULATION!$B$15:$B$17 )</f>
        <v>300</v>
      </c>
      <c r="W3279" s="5">
        <f>O3279*T3279*_xll.XLOOKUP(U3279,CALCULATION!$A$15:$A$17, CALCULATION!$B$15:$B$17)</f>
        <v>8100</v>
      </c>
      <c r="X3279" s="5">
        <f>WORKSHEET[[#This Row],[Clients Total Cost]] / WORKSHEET[[#This Row],[Clients Rate per T2 (USD)]]</f>
        <v>27</v>
      </c>
      <c r="Y3279" s="5">
        <f>WORKSHEET[[#This Row],[Clients Rate per T2 (USD)]] - WORKSHEET[[#This Row],[Supplier Rate Per t2 (USD)]]</f>
        <v>300</v>
      </c>
      <c r="Z3279" s="5">
        <f>WORKSHEET[[#This Row],[Profit Per T]] * WORKSHEET[[#This Row],[Weight]]</f>
        <v>8100</v>
      </c>
      <c r="AA3279">
        <v>0</v>
      </c>
      <c r="AB3279" s="1">
        <v>1.7999999999999998</v>
      </c>
      <c r="AC3279" s="1">
        <v>1.2000000000000002</v>
      </c>
      <c r="AD3279" s="1">
        <v>1.5</v>
      </c>
      <c r="AE3279" s="1">
        <f>WORKSHEET[[#This Row],[Delay at toll gate in days]] +WORKSHEET[[#This Row],[Delay at workshop in days]] +WORKSHEET[[#This Row],[Delay at border in days]]</f>
        <v>4.5</v>
      </c>
    </row>
    <row r="3280" spans="1:31" x14ac:dyDescent="0.35">
      <c r="A3280" t="s">
        <v>3301</v>
      </c>
      <c r="B3280" t="s">
        <v>10</v>
      </c>
      <c r="C3280" t="s">
        <v>56</v>
      </c>
      <c r="D3280" t="s">
        <v>3615</v>
      </c>
      <c r="E3280" t="s">
        <v>3613</v>
      </c>
      <c r="F3280" t="str">
        <f>WORKSHEET[[#This Row],[Depart From]]&amp;"-"&amp;WORKSHEET[[#This Row],[Arrive To]]</f>
        <v>Mombasa-Sanaa</v>
      </c>
      <c r="G3280" s="2">
        <v>44789</v>
      </c>
      <c r="H3280" s="2">
        <v>44802</v>
      </c>
      <c r="I3280" s="2" t="str">
        <f t="shared" si="51"/>
        <v>Delivered</v>
      </c>
      <c r="J3280" s="2" t="str">
        <f>TEXT(WORKSHEET[[#This Row],[Offloading Date]], "mmm")</f>
        <v>Aug</v>
      </c>
      <c r="K3280" s="2" t="str">
        <f>IF(OR(WORKSHEET[[#This Row],[Year]]="", ISBLANK(WORKSHEET[[#This Row],[Year]]), WORKSHEET[[#This Row],[Year]]="null"), "Exclude", "Include")</f>
        <v>Include</v>
      </c>
      <c r="L3280" t="s">
        <v>12</v>
      </c>
      <c r="M3280" t="s">
        <v>3624</v>
      </c>
      <c r="N3280" t="s">
        <v>13</v>
      </c>
      <c r="O3280">
        <v>27</v>
      </c>
      <c r="P3280">
        <v>600</v>
      </c>
      <c r="Q3280" t="s">
        <v>14</v>
      </c>
      <c r="R3280">
        <f>P3280 * _xll.XLOOKUP(Q3280,CALCULATION!$A$15:$A$17, CALCULATION!$B$15:$B$17 )</f>
        <v>600</v>
      </c>
      <c r="S3280" s="5">
        <f>O3280*P3280*_xll.XLOOKUP(Q3280,CALCULATION!$A$15:$A$17, CALCULATION!$B$15:$B$17)</f>
        <v>16200</v>
      </c>
      <c r="T3280">
        <v>300</v>
      </c>
      <c r="U3280" t="s">
        <v>14</v>
      </c>
      <c r="V3280">
        <f>T3280 * _xll.XLOOKUP(U3280,CALCULATION!$A$15:$A$17, CALCULATION!$B$15:$B$17 )</f>
        <v>300</v>
      </c>
      <c r="W3280" s="5">
        <f>O3280*T3280*_xll.XLOOKUP(U3280,CALCULATION!$A$15:$A$17, CALCULATION!$B$15:$B$17)</f>
        <v>8100</v>
      </c>
      <c r="X3280" s="5">
        <f>WORKSHEET[[#This Row],[Clients Total Cost]] / WORKSHEET[[#This Row],[Clients Rate per T2 (USD)]]</f>
        <v>27</v>
      </c>
      <c r="Y3280" s="5">
        <f>WORKSHEET[[#This Row],[Clients Rate per T2 (USD)]] - WORKSHEET[[#This Row],[Supplier Rate Per t2 (USD)]]</f>
        <v>300</v>
      </c>
      <c r="Z3280" s="5">
        <f>WORKSHEET[[#This Row],[Profit Per T]] * WORKSHEET[[#This Row],[Weight]]</f>
        <v>8100</v>
      </c>
      <c r="AA3280">
        <v>0</v>
      </c>
      <c r="AB3280" s="1">
        <v>1.95</v>
      </c>
      <c r="AC3280" s="1">
        <v>1.3</v>
      </c>
      <c r="AD3280" s="1">
        <v>1.625</v>
      </c>
      <c r="AE3280" s="1">
        <f>WORKSHEET[[#This Row],[Delay at toll gate in days]] +WORKSHEET[[#This Row],[Delay at workshop in days]] +WORKSHEET[[#This Row],[Delay at border in days]]</f>
        <v>4.875</v>
      </c>
    </row>
    <row r="3281" spans="1:31" x14ac:dyDescent="0.35">
      <c r="A3281" t="s">
        <v>3302</v>
      </c>
      <c r="B3281" t="s">
        <v>10</v>
      </c>
      <c r="C3281" t="s">
        <v>56</v>
      </c>
      <c r="D3281" t="s">
        <v>3615</v>
      </c>
      <c r="E3281" t="s">
        <v>3612</v>
      </c>
      <c r="F3281" t="str">
        <f>WORKSHEET[[#This Row],[Depart From]]&amp;"-"&amp;WORKSHEET[[#This Row],[Arrive To]]</f>
        <v>Mombasa-Victoria</v>
      </c>
      <c r="G3281" s="2">
        <v>44789</v>
      </c>
      <c r="H3281" s="2">
        <v>44798</v>
      </c>
      <c r="I3281" s="2" t="str">
        <f t="shared" si="51"/>
        <v>Delivered</v>
      </c>
      <c r="J3281" s="2" t="str">
        <f>TEXT(WORKSHEET[[#This Row],[Offloading Date]], "mmm")</f>
        <v>Aug</v>
      </c>
      <c r="K3281" s="2" t="str">
        <f>IF(OR(WORKSHEET[[#This Row],[Year]]="", ISBLANK(WORKSHEET[[#This Row],[Year]]), WORKSHEET[[#This Row],[Year]]="null"), "Exclude", "Include")</f>
        <v>Include</v>
      </c>
      <c r="L3281" t="s">
        <v>12</v>
      </c>
      <c r="M3281" t="s">
        <v>3624</v>
      </c>
      <c r="N3281" t="s">
        <v>13</v>
      </c>
      <c r="O3281">
        <v>36</v>
      </c>
      <c r="P3281">
        <v>600</v>
      </c>
      <c r="Q3281" t="s">
        <v>14</v>
      </c>
      <c r="R3281">
        <f>P3281 * _xll.XLOOKUP(Q3281,CALCULATION!$A$15:$A$17, CALCULATION!$B$15:$B$17 )</f>
        <v>600</v>
      </c>
      <c r="S3281" s="5">
        <f>O3281*P3281*_xll.XLOOKUP(Q3281,CALCULATION!$A$15:$A$17, CALCULATION!$B$15:$B$17)</f>
        <v>21600</v>
      </c>
      <c r="T3281">
        <v>300</v>
      </c>
      <c r="U3281" t="s">
        <v>14</v>
      </c>
      <c r="V3281">
        <f>T3281 * _xll.XLOOKUP(U3281,CALCULATION!$A$15:$A$17, CALCULATION!$B$15:$B$17 )</f>
        <v>300</v>
      </c>
      <c r="W3281" s="5">
        <f>O3281*T3281*_xll.XLOOKUP(U3281,CALCULATION!$A$15:$A$17, CALCULATION!$B$15:$B$17)</f>
        <v>10800</v>
      </c>
      <c r="X3281" s="5">
        <f>WORKSHEET[[#This Row],[Clients Total Cost]] / WORKSHEET[[#This Row],[Clients Rate per T2 (USD)]]</f>
        <v>36</v>
      </c>
      <c r="Y3281" s="5">
        <f>WORKSHEET[[#This Row],[Clients Rate per T2 (USD)]] - WORKSHEET[[#This Row],[Supplier Rate Per t2 (USD)]]</f>
        <v>300</v>
      </c>
      <c r="Z3281" s="5">
        <f>WORKSHEET[[#This Row],[Profit Per T]] * WORKSHEET[[#This Row],[Weight]]</f>
        <v>10800</v>
      </c>
      <c r="AA3281">
        <v>0</v>
      </c>
      <c r="AB3281" s="1">
        <v>1.3499999999999999</v>
      </c>
      <c r="AC3281" s="1">
        <v>0.9</v>
      </c>
      <c r="AD3281" s="1">
        <v>1.125</v>
      </c>
      <c r="AE3281" s="1">
        <f>WORKSHEET[[#This Row],[Delay at toll gate in days]] +WORKSHEET[[#This Row],[Delay at workshop in days]] +WORKSHEET[[#This Row],[Delay at border in days]]</f>
        <v>3.375</v>
      </c>
    </row>
    <row r="3282" spans="1:31" x14ac:dyDescent="0.35">
      <c r="A3282" t="s">
        <v>3303</v>
      </c>
      <c r="B3282" t="s">
        <v>10</v>
      </c>
      <c r="C3282" t="s">
        <v>56</v>
      </c>
      <c r="D3282" t="s">
        <v>3615</v>
      </c>
      <c r="E3282" t="s">
        <v>3618</v>
      </c>
      <c r="F3282" t="str">
        <f>WORKSHEET[[#This Row],[Depart From]]&amp;"-"&amp;WORKSHEET[[#This Row],[Arrive To]]</f>
        <v>Mombasa-Tripoli</v>
      </c>
      <c r="G3282" s="2">
        <v>44790</v>
      </c>
      <c r="H3282" s="2">
        <v>44802</v>
      </c>
      <c r="I3282" s="2" t="str">
        <f t="shared" si="51"/>
        <v>Delivered</v>
      </c>
      <c r="J3282" s="2" t="str">
        <f>TEXT(WORKSHEET[[#This Row],[Offloading Date]], "mmm")</f>
        <v>Aug</v>
      </c>
      <c r="K3282" s="2" t="str">
        <f>IF(OR(WORKSHEET[[#This Row],[Year]]="", ISBLANK(WORKSHEET[[#This Row],[Year]]), WORKSHEET[[#This Row],[Year]]="null"), "Exclude", "Include")</f>
        <v>Include</v>
      </c>
      <c r="L3282" t="s">
        <v>12</v>
      </c>
      <c r="M3282" t="s">
        <v>3624</v>
      </c>
      <c r="N3282" t="s">
        <v>13</v>
      </c>
      <c r="O3282">
        <v>36</v>
      </c>
      <c r="P3282">
        <v>600</v>
      </c>
      <c r="Q3282" t="s">
        <v>14</v>
      </c>
      <c r="R3282">
        <f>P3282 * _xll.XLOOKUP(Q3282,CALCULATION!$A$15:$A$17, CALCULATION!$B$15:$B$17 )</f>
        <v>600</v>
      </c>
      <c r="S3282" s="5">
        <f>O3282*P3282*_xll.XLOOKUP(Q3282,CALCULATION!$A$15:$A$17, CALCULATION!$B$15:$B$17)</f>
        <v>21600</v>
      </c>
      <c r="T3282">
        <v>300</v>
      </c>
      <c r="U3282" t="s">
        <v>14</v>
      </c>
      <c r="V3282">
        <f>T3282 * _xll.XLOOKUP(U3282,CALCULATION!$A$15:$A$17, CALCULATION!$B$15:$B$17 )</f>
        <v>300</v>
      </c>
      <c r="W3282" s="5">
        <f>O3282*T3282*_xll.XLOOKUP(U3282,CALCULATION!$A$15:$A$17, CALCULATION!$B$15:$B$17)</f>
        <v>10800</v>
      </c>
      <c r="X3282" s="5">
        <f>WORKSHEET[[#This Row],[Clients Total Cost]] / WORKSHEET[[#This Row],[Clients Rate per T2 (USD)]]</f>
        <v>36</v>
      </c>
      <c r="Y3282" s="5">
        <f>WORKSHEET[[#This Row],[Clients Rate per T2 (USD)]] - WORKSHEET[[#This Row],[Supplier Rate Per t2 (USD)]]</f>
        <v>300</v>
      </c>
      <c r="Z3282" s="5">
        <f>WORKSHEET[[#This Row],[Profit Per T]] * WORKSHEET[[#This Row],[Weight]]</f>
        <v>10800</v>
      </c>
      <c r="AA3282">
        <v>0</v>
      </c>
      <c r="AB3282" s="1">
        <v>1.7999999999999998</v>
      </c>
      <c r="AC3282" s="1">
        <v>1.2000000000000002</v>
      </c>
      <c r="AD3282" s="1">
        <v>1.5</v>
      </c>
      <c r="AE3282" s="1">
        <f>WORKSHEET[[#This Row],[Delay at toll gate in days]] +WORKSHEET[[#This Row],[Delay at workshop in days]] +WORKSHEET[[#This Row],[Delay at border in days]]</f>
        <v>4.5</v>
      </c>
    </row>
    <row r="3283" spans="1:31" x14ac:dyDescent="0.35">
      <c r="A3283" t="s">
        <v>3304</v>
      </c>
      <c r="B3283" t="s">
        <v>10</v>
      </c>
      <c r="C3283" t="s">
        <v>56</v>
      </c>
      <c r="D3283" t="s">
        <v>3616</v>
      </c>
      <c r="E3283" t="s">
        <v>3618</v>
      </c>
      <c r="F3283" t="str">
        <f>WORKSHEET[[#This Row],[Depart From]]&amp;"-"&amp;WORKSHEET[[#This Row],[Arrive To]]</f>
        <v>Marrakech-Tripoli</v>
      </c>
      <c r="G3283" s="2">
        <v>44790</v>
      </c>
      <c r="H3283" s="2">
        <v>44799</v>
      </c>
      <c r="I3283" s="2" t="str">
        <f t="shared" si="51"/>
        <v>Delivered</v>
      </c>
      <c r="J3283" s="2" t="str">
        <f>TEXT(WORKSHEET[[#This Row],[Offloading Date]], "mmm")</f>
        <v>Aug</v>
      </c>
      <c r="K3283" s="2" t="str">
        <f>IF(OR(WORKSHEET[[#This Row],[Year]]="", ISBLANK(WORKSHEET[[#This Row],[Year]]), WORKSHEET[[#This Row],[Year]]="null"), "Exclude", "Include")</f>
        <v>Include</v>
      </c>
      <c r="L3283" t="s">
        <v>12</v>
      </c>
      <c r="M3283" t="s">
        <v>3624</v>
      </c>
      <c r="N3283" t="s">
        <v>13</v>
      </c>
      <c r="O3283">
        <v>36</v>
      </c>
      <c r="P3283">
        <v>600</v>
      </c>
      <c r="Q3283" t="s">
        <v>14</v>
      </c>
      <c r="R3283">
        <f>P3283 * _xll.XLOOKUP(Q3283,CALCULATION!$A$15:$A$17, CALCULATION!$B$15:$B$17 )</f>
        <v>600</v>
      </c>
      <c r="S3283" s="5">
        <f>O3283*P3283*_xll.XLOOKUP(Q3283,CALCULATION!$A$15:$A$17, CALCULATION!$B$15:$B$17)</f>
        <v>21600</v>
      </c>
      <c r="T3283">
        <v>300</v>
      </c>
      <c r="U3283" t="s">
        <v>14</v>
      </c>
      <c r="V3283">
        <f>T3283 * _xll.XLOOKUP(U3283,CALCULATION!$A$15:$A$17, CALCULATION!$B$15:$B$17 )</f>
        <v>300</v>
      </c>
      <c r="W3283" s="5">
        <f>O3283*T3283*_xll.XLOOKUP(U3283,CALCULATION!$A$15:$A$17, CALCULATION!$B$15:$B$17)</f>
        <v>10800</v>
      </c>
      <c r="X3283" s="5">
        <f>WORKSHEET[[#This Row],[Clients Total Cost]] / WORKSHEET[[#This Row],[Clients Rate per T2 (USD)]]</f>
        <v>36</v>
      </c>
      <c r="Y3283" s="5">
        <f>WORKSHEET[[#This Row],[Clients Rate per T2 (USD)]] - WORKSHEET[[#This Row],[Supplier Rate Per t2 (USD)]]</f>
        <v>300</v>
      </c>
      <c r="Z3283" s="5">
        <f>WORKSHEET[[#This Row],[Profit Per T]] * WORKSHEET[[#This Row],[Weight]]</f>
        <v>10800</v>
      </c>
      <c r="AA3283">
        <v>0</v>
      </c>
      <c r="AB3283" s="1">
        <v>1.3499999999999999</v>
      </c>
      <c r="AC3283" s="1">
        <v>0.9</v>
      </c>
      <c r="AD3283" s="1">
        <v>1.125</v>
      </c>
      <c r="AE3283" s="1">
        <f>WORKSHEET[[#This Row],[Delay at toll gate in days]] +WORKSHEET[[#This Row],[Delay at workshop in days]] +WORKSHEET[[#This Row],[Delay at border in days]]</f>
        <v>3.375</v>
      </c>
    </row>
    <row r="3284" spans="1:31" x14ac:dyDescent="0.35">
      <c r="A3284" t="s">
        <v>3305</v>
      </c>
      <c r="B3284" t="s">
        <v>10</v>
      </c>
      <c r="C3284" t="s">
        <v>56</v>
      </c>
      <c r="D3284" t="s">
        <v>3616</v>
      </c>
      <c r="E3284" t="s">
        <v>3612</v>
      </c>
      <c r="F3284" t="str">
        <f>WORKSHEET[[#This Row],[Depart From]]&amp;"-"&amp;WORKSHEET[[#This Row],[Arrive To]]</f>
        <v>Marrakech-Victoria</v>
      </c>
      <c r="G3284" s="2">
        <v>44790</v>
      </c>
      <c r="H3284" s="2">
        <v>44798</v>
      </c>
      <c r="I3284" s="2" t="str">
        <f t="shared" si="51"/>
        <v>Delivered</v>
      </c>
      <c r="J3284" s="2" t="str">
        <f>TEXT(WORKSHEET[[#This Row],[Offloading Date]], "mmm")</f>
        <v>Aug</v>
      </c>
      <c r="K3284" s="2" t="str">
        <f>IF(OR(WORKSHEET[[#This Row],[Year]]="", ISBLANK(WORKSHEET[[#This Row],[Year]]), WORKSHEET[[#This Row],[Year]]="null"), "Exclude", "Include")</f>
        <v>Include</v>
      </c>
      <c r="L3284" t="s">
        <v>12</v>
      </c>
      <c r="M3284" t="s">
        <v>3624</v>
      </c>
      <c r="N3284" t="s">
        <v>13</v>
      </c>
      <c r="O3284">
        <v>36</v>
      </c>
      <c r="P3284">
        <v>600</v>
      </c>
      <c r="Q3284" t="s">
        <v>14</v>
      </c>
      <c r="R3284">
        <f>P3284 * _xll.XLOOKUP(Q3284,CALCULATION!$A$15:$A$17, CALCULATION!$B$15:$B$17 )</f>
        <v>600</v>
      </c>
      <c r="S3284" s="5">
        <f>O3284*P3284*_xll.XLOOKUP(Q3284,CALCULATION!$A$15:$A$17, CALCULATION!$B$15:$B$17)</f>
        <v>21600</v>
      </c>
      <c r="T3284">
        <v>300</v>
      </c>
      <c r="U3284" t="s">
        <v>14</v>
      </c>
      <c r="V3284">
        <f>T3284 * _xll.XLOOKUP(U3284,CALCULATION!$A$15:$A$17, CALCULATION!$B$15:$B$17 )</f>
        <v>300</v>
      </c>
      <c r="W3284" s="5">
        <f>O3284*T3284*_xll.XLOOKUP(U3284,CALCULATION!$A$15:$A$17, CALCULATION!$B$15:$B$17)</f>
        <v>10800</v>
      </c>
      <c r="X3284" s="5">
        <f>WORKSHEET[[#This Row],[Clients Total Cost]] / WORKSHEET[[#This Row],[Clients Rate per T2 (USD)]]</f>
        <v>36</v>
      </c>
      <c r="Y3284" s="5">
        <f>WORKSHEET[[#This Row],[Clients Rate per T2 (USD)]] - WORKSHEET[[#This Row],[Supplier Rate Per t2 (USD)]]</f>
        <v>300</v>
      </c>
      <c r="Z3284" s="5">
        <f>WORKSHEET[[#This Row],[Profit Per T]] * WORKSHEET[[#This Row],[Weight]]</f>
        <v>10800</v>
      </c>
      <c r="AA3284">
        <v>0</v>
      </c>
      <c r="AB3284" s="1">
        <v>1.2</v>
      </c>
      <c r="AC3284" s="1">
        <v>0.8</v>
      </c>
      <c r="AD3284" s="1">
        <v>1</v>
      </c>
      <c r="AE3284" s="1">
        <f>WORKSHEET[[#This Row],[Delay at toll gate in days]] +WORKSHEET[[#This Row],[Delay at workshop in days]] +WORKSHEET[[#This Row],[Delay at border in days]]</f>
        <v>3</v>
      </c>
    </row>
    <row r="3285" spans="1:31" x14ac:dyDescent="0.35">
      <c r="A3285" t="s">
        <v>3306</v>
      </c>
      <c r="B3285" t="s">
        <v>10</v>
      </c>
      <c r="C3285" t="s">
        <v>56</v>
      </c>
      <c r="D3285" t="s">
        <v>3611</v>
      </c>
      <c r="E3285" t="s">
        <v>3612</v>
      </c>
      <c r="F3285" t="str">
        <f>WORKSHEET[[#This Row],[Depart From]]&amp;"-"&amp;WORKSHEET[[#This Row],[Arrive To]]</f>
        <v>Mogadishu-Victoria</v>
      </c>
      <c r="G3285" s="2">
        <v>44791</v>
      </c>
      <c r="H3285" s="2">
        <v>44800</v>
      </c>
      <c r="I3285" s="2" t="str">
        <f t="shared" si="51"/>
        <v>Delivered</v>
      </c>
      <c r="J3285" s="2" t="str">
        <f>TEXT(WORKSHEET[[#This Row],[Offloading Date]], "mmm")</f>
        <v>Aug</v>
      </c>
      <c r="K3285" s="2" t="str">
        <f>IF(OR(WORKSHEET[[#This Row],[Year]]="", ISBLANK(WORKSHEET[[#This Row],[Year]]), WORKSHEET[[#This Row],[Year]]="null"), "Exclude", "Include")</f>
        <v>Include</v>
      </c>
      <c r="L3285" t="s">
        <v>12</v>
      </c>
      <c r="M3285" t="s">
        <v>3624</v>
      </c>
      <c r="N3285" t="s">
        <v>13</v>
      </c>
      <c r="O3285">
        <v>36</v>
      </c>
      <c r="P3285">
        <v>600</v>
      </c>
      <c r="Q3285" t="s">
        <v>14</v>
      </c>
      <c r="R3285">
        <f>P3285 * _xll.XLOOKUP(Q3285,CALCULATION!$A$15:$A$17, CALCULATION!$B$15:$B$17 )</f>
        <v>600</v>
      </c>
      <c r="S3285" s="5">
        <f>O3285*P3285*_xll.XLOOKUP(Q3285,CALCULATION!$A$15:$A$17, CALCULATION!$B$15:$B$17)</f>
        <v>21600</v>
      </c>
      <c r="T3285">
        <v>300</v>
      </c>
      <c r="U3285" t="s">
        <v>14</v>
      </c>
      <c r="V3285">
        <f>T3285 * _xll.XLOOKUP(U3285,CALCULATION!$A$15:$A$17, CALCULATION!$B$15:$B$17 )</f>
        <v>300</v>
      </c>
      <c r="W3285" s="5">
        <f>O3285*T3285*_xll.XLOOKUP(U3285,CALCULATION!$A$15:$A$17, CALCULATION!$B$15:$B$17)</f>
        <v>10800</v>
      </c>
      <c r="X3285" s="5">
        <f>WORKSHEET[[#This Row],[Clients Total Cost]] / WORKSHEET[[#This Row],[Clients Rate per T2 (USD)]]</f>
        <v>36</v>
      </c>
      <c r="Y3285" s="5">
        <f>WORKSHEET[[#This Row],[Clients Rate per T2 (USD)]] - WORKSHEET[[#This Row],[Supplier Rate Per t2 (USD)]]</f>
        <v>300</v>
      </c>
      <c r="Z3285" s="5">
        <f>WORKSHEET[[#This Row],[Profit Per T]] * WORKSHEET[[#This Row],[Weight]]</f>
        <v>10800</v>
      </c>
      <c r="AA3285">
        <v>0</v>
      </c>
      <c r="AB3285" s="1">
        <v>1.3499999999999999</v>
      </c>
      <c r="AC3285" s="1">
        <v>0.9</v>
      </c>
      <c r="AD3285" s="1">
        <v>1.125</v>
      </c>
      <c r="AE3285" s="1">
        <f>WORKSHEET[[#This Row],[Delay at toll gate in days]] +WORKSHEET[[#This Row],[Delay at workshop in days]] +WORKSHEET[[#This Row],[Delay at border in days]]</f>
        <v>3.375</v>
      </c>
    </row>
    <row r="3286" spans="1:31" x14ac:dyDescent="0.35">
      <c r="A3286" t="s">
        <v>3307</v>
      </c>
      <c r="B3286" t="s">
        <v>10</v>
      </c>
      <c r="C3286" t="s">
        <v>56</v>
      </c>
      <c r="D3286" t="s">
        <v>3616</v>
      </c>
      <c r="E3286" t="s">
        <v>3613</v>
      </c>
      <c r="F3286" t="str">
        <f>WORKSHEET[[#This Row],[Depart From]]&amp;"-"&amp;WORKSHEET[[#This Row],[Arrive To]]</f>
        <v>Marrakech-Sanaa</v>
      </c>
      <c r="G3286" s="2">
        <v>44794</v>
      </c>
      <c r="H3286" s="2">
        <v>44806</v>
      </c>
      <c r="I3286" s="2" t="str">
        <f t="shared" si="51"/>
        <v>Delivered</v>
      </c>
      <c r="J3286" s="2" t="str">
        <f>TEXT(WORKSHEET[[#This Row],[Offloading Date]], "mmm")</f>
        <v>Sep</v>
      </c>
      <c r="K3286" s="2" t="str">
        <f>IF(OR(WORKSHEET[[#This Row],[Year]]="", ISBLANK(WORKSHEET[[#This Row],[Year]]), WORKSHEET[[#This Row],[Year]]="null"), "Exclude", "Include")</f>
        <v>Include</v>
      </c>
      <c r="L3286" t="s">
        <v>12</v>
      </c>
      <c r="M3286" t="s">
        <v>3624</v>
      </c>
      <c r="N3286" t="s">
        <v>13</v>
      </c>
      <c r="O3286">
        <v>36</v>
      </c>
      <c r="P3286">
        <v>600</v>
      </c>
      <c r="Q3286" t="s">
        <v>14</v>
      </c>
      <c r="R3286">
        <f>P3286 * _xll.XLOOKUP(Q3286,CALCULATION!$A$15:$A$17, CALCULATION!$B$15:$B$17 )</f>
        <v>600</v>
      </c>
      <c r="S3286" s="5">
        <f>O3286*P3286*_xll.XLOOKUP(Q3286,CALCULATION!$A$15:$A$17, CALCULATION!$B$15:$B$17)</f>
        <v>21600</v>
      </c>
      <c r="T3286">
        <v>300</v>
      </c>
      <c r="U3286" t="s">
        <v>14</v>
      </c>
      <c r="V3286">
        <f>T3286 * _xll.XLOOKUP(U3286,CALCULATION!$A$15:$A$17, CALCULATION!$B$15:$B$17 )</f>
        <v>300</v>
      </c>
      <c r="W3286" s="5">
        <f>O3286*T3286*_xll.XLOOKUP(U3286,CALCULATION!$A$15:$A$17, CALCULATION!$B$15:$B$17)</f>
        <v>10800</v>
      </c>
      <c r="X3286" s="5">
        <f>WORKSHEET[[#This Row],[Clients Total Cost]] / WORKSHEET[[#This Row],[Clients Rate per T2 (USD)]]</f>
        <v>36</v>
      </c>
      <c r="Y3286" s="5">
        <f>WORKSHEET[[#This Row],[Clients Rate per T2 (USD)]] - WORKSHEET[[#This Row],[Supplier Rate Per t2 (USD)]]</f>
        <v>300</v>
      </c>
      <c r="Z3286" s="5">
        <f>WORKSHEET[[#This Row],[Profit Per T]] * WORKSHEET[[#This Row],[Weight]]</f>
        <v>10800</v>
      </c>
      <c r="AA3286">
        <v>0</v>
      </c>
      <c r="AB3286" s="1">
        <v>1.7999999999999998</v>
      </c>
      <c r="AC3286" s="1">
        <v>1.2000000000000002</v>
      </c>
      <c r="AD3286" s="1">
        <v>1.5</v>
      </c>
      <c r="AE3286" s="1">
        <f>WORKSHEET[[#This Row],[Delay at toll gate in days]] +WORKSHEET[[#This Row],[Delay at workshop in days]] +WORKSHEET[[#This Row],[Delay at border in days]]</f>
        <v>4.5</v>
      </c>
    </row>
    <row r="3287" spans="1:31" x14ac:dyDescent="0.35">
      <c r="A3287" t="s">
        <v>3308</v>
      </c>
      <c r="B3287" t="s">
        <v>10</v>
      </c>
      <c r="C3287" t="s">
        <v>56</v>
      </c>
      <c r="D3287" t="s">
        <v>3615</v>
      </c>
      <c r="E3287" t="s">
        <v>3618</v>
      </c>
      <c r="F3287" t="str">
        <f>WORKSHEET[[#This Row],[Depart From]]&amp;"-"&amp;WORKSHEET[[#This Row],[Arrive To]]</f>
        <v>Mombasa-Tripoli</v>
      </c>
      <c r="G3287" s="2">
        <v>44795</v>
      </c>
      <c r="H3287" s="2">
        <v>44805</v>
      </c>
      <c r="I3287" s="2" t="str">
        <f t="shared" si="51"/>
        <v>Delivered</v>
      </c>
      <c r="J3287" s="2" t="str">
        <f>TEXT(WORKSHEET[[#This Row],[Offloading Date]], "mmm")</f>
        <v>Sep</v>
      </c>
      <c r="K3287" s="2" t="str">
        <f>IF(OR(WORKSHEET[[#This Row],[Year]]="", ISBLANK(WORKSHEET[[#This Row],[Year]]), WORKSHEET[[#This Row],[Year]]="null"), "Exclude", "Include")</f>
        <v>Include</v>
      </c>
      <c r="L3287" t="s">
        <v>12</v>
      </c>
      <c r="M3287" t="s">
        <v>3624</v>
      </c>
      <c r="N3287" t="s">
        <v>13</v>
      </c>
      <c r="O3287">
        <v>36</v>
      </c>
      <c r="P3287">
        <v>600</v>
      </c>
      <c r="Q3287" t="s">
        <v>14</v>
      </c>
      <c r="R3287">
        <f>P3287 * _xll.XLOOKUP(Q3287,CALCULATION!$A$15:$A$17, CALCULATION!$B$15:$B$17 )</f>
        <v>600</v>
      </c>
      <c r="S3287" s="5">
        <f>O3287*P3287*_xll.XLOOKUP(Q3287,CALCULATION!$A$15:$A$17, CALCULATION!$B$15:$B$17)</f>
        <v>21600</v>
      </c>
      <c r="T3287">
        <v>300</v>
      </c>
      <c r="U3287" t="s">
        <v>14</v>
      </c>
      <c r="V3287">
        <f>T3287 * _xll.XLOOKUP(U3287,CALCULATION!$A$15:$A$17, CALCULATION!$B$15:$B$17 )</f>
        <v>300</v>
      </c>
      <c r="W3287" s="5">
        <f>O3287*T3287*_xll.XLOOKUP(U3287,CALCULATION!$A$15:$A$17, CALCULATION!$B$15:$B$17)</f>
        <v>10800</v>
      </c>
      <c r="X3287" s="5">
        <f>WORKSHEET[[#This Row],[Clients Total Cost]] / WORKSHEET[[#This Row],[Clients Rate per T2 (USD)]]</f>
        <v>36</v>
      </c>
      <c r="Y3287" s="5">
        <f>WORKSHEET[[#This Row],[Clients Rate per T2 (USD)]] - WORKSHEET[[#This Row],[Supplier Rate Per t2 (USD)]]</f>
        <v>300</v>
      </c>
      <c r="Z3287" s="5">
        <f>WORKSHEET[[#This Row],[Profit Per T]] * WORKSHEET[[#This Row],[Weight]]</f>
        <v>10800</v>
      </c>
      <c r="AA3287">
        <v>0</v>
      </c>
      <c r="AB3287" s="1">
        <v>1.5</v>
      </c>
      <c r="AC3287" s="1">
        <v>1</v>
      </c>
      <c r="AD3287" s="1">
        <v>1.25</v>
      </c>
      <c r="AE3287" s="1">
        <f>WORKSHEET[[#This Row],[Delay at toll gate in days]] +WORKSHEET[[#This Row],[Delay at workshop in days]] +WORKSHEET[[#This Row],[Delay at border in days]]</f>
        <v>3.75</v>
      </c>
    </row>
    <row r="3288" spans="1:31" x14ac:dyDescent="0.35">
      <c r="A3288" t="s">
        <v>3309</v>
      </c>
      <c r="B3288" t="s">
        <v>10</v>
      </c>
      <c r="C3288" t="s">
        <v>56</v>
      </c>
      <c r="D3288" t="s">
        <v>3620</v>
      </c>
      <c r="E3288" t="s">
        <v>3614</v>
      </c>
      <c r="F3288" t="str">
        <f>WORKSHEET[[#This Row],[Depart From]]&amp;"-"&amp;WORKSHEET[[#This Row],[Arrive To]]</f>
        <v>Zanzibar-Alger</v>
      </c>
      <c r="G3288" s="2">
        <v>44791</v>
      </c>
      <c r="H3288" s="2">
        <v>44803</v>
      </c>
      <c r="I3288" s="2" t="str">
        <f t="shared" si="51"/>
        <v>Delivered</v>
      </c>
      <c r="J3288" s="2" t="str">
        <f>TEXT(WORKSHEET[[#This Row],[Offloading Date]], "mmm")</f>
        <v>Aug</v>
      </c>
      <c r="K3288" s="2" t="str">
        <f>IF(OR(WORKSHEET[[#This Row],[Year]]="", ISBLANK(WORKSHEET[[#This Row],[Year]]), WORKSHEET[[#This Row],[Year]]="null"), "Exclude", "Include")</f>
        <v>Include</v>
      </c>
      <c r="L3288" t="s">
        <v>12</v>
      </c>
      <c r="M3288" t="s">
        <v>3624</v>
      </c>
      <c r="N3288" t="s">
        <v>13</v>
      </c>
      <c r="O3288">
        <v>36</v>
      </c>
      <c r="P3288">
        <v>600</v>
      </c>
      <c r="Q3288" t="s">
        <v>14</v>
      </c>
      <c r="R3288">
        <f>P3288 * _xll.XLOOKUP(Q3288,CALCULATION!$A$15:$A$17, CALCULATION!$B$15:$B$17 )</f>
        <v>600</v>
      </c>
      <c r="S3288" s="5">
        <f>O3288*P3288*_xll.XLOOKUP(Q3288,CALCULATION!$A$15:$A$17, CALCULATION!$B$15:$B$17)</f>
        <v>21600</v>
      </c>
      <c r="T3288">
        <v>300</v>
      </c>
      <c r="U3288" t="s">
        <v>14</v>
      </c>
      <c r="V3288">
        <f>T3288 * _xll.XLOOKUP(U3288,CALCULATION!$A$15:$A$17, CALCULATION!$B$15:$B$17 )</f>
        <v>300</v>
      </c>
      <c r="W3288" s="5">
        <f>O3288*T3288*_xll.XLOOKUP(U3288,CALCULATION!$A$15:$A$17, CALCULATION!$B$15:$B$17)</f>
        <v>10800</v>
      </c>
      <c r="X3288" s="5">
        <f>WORKSHEET[[#This Row],[Clients Total Cost]] / WORKSHEET[[#This Row],[Clients Rate per T2 (USD)]]</f>
        <v>36</v>
      </c>
      <c r="Y3288" s="5">
        <f>WORKSHEET[[#This Row],[Clients Rate per T2 (USD)]] - WORKSHEET[[#This Row],[Supplier Rate Per t2 (USD)]]</f>
        <v>300</v>
      </c>
      <c r="Z3288" s="5">
        <f>WORKSHEET[[#This Row],[Profit Per T]] * WORKSHEET[[#This Row],[Weight]]</f>
        <v>10800</v>
      </c>
      <c r="AA3288">
        <v>0</v>
      </c>
      <c r="AB3288" s="1">
        <v>1.7999999999999998</v>
      </c>
      <c r="AC3288" s="1">
        <v>1.2000000000000002</v>
      </c>
      <c r="AD3288" s="1">
        <v>1.5</v>
      </c>
      <c r="AE3288" s="1">
        <f>WORKSHEET[[#This Row],[Delay at toll gate in days]] +WORKSHEET[[#This Row],[Delay at workshop in days]] +WORKSHEET[[#This Row],[Delay at border in days]]</f>
        <v>4.5</v>
      </c>
    </row>
    <row r="3289" spans="1:31" x14ac:dyDescent="0.35">
      <c r="A3289" t="s">
        <v>3310</v>
      </c>
      <c r="B3289" t="s">
        <v>10</v>
      </c>
      <c r="C3289" t="s">
        <v>56</v>
      </c>
      <c r="D3289" t="s">
        <v>3611</v>
      </c>
      <c r="E3289" t="s">
        <v>3614</v>
      </c>
      <c r="F3289" t="str">
        <f>WORKSHEET[[#This Row],[Depart From]]&amp;"-"&amp;WORKSHEET[[#This Row],[Arrive To]]</f>
        <v>Mogadishu-Alger</v>
      </c>
      <c r="G3289" s="2">
        <v>44795</v>
      </c>
      <c r="H3289" s="2">
        <v>44806</v>
      </c>
      <c r="I3289" s="2" t="str">
        <f t="shared" si="51"/>
        <v>Delivered</v>
      </c>
      <c r="J3289" s="2" t="str">
        <f>TEXT(WORKSHEET[[#This Row],[Offloading Date]], "mmm")</f>
        <v>Sep</v>
      </c>
      <c r="K3289" s="2" t="str">
        <f>IF(OR(WORKSHEET[[#This Row],[Year]]="", ISBLANK(WORKSHEET[[#This Row],[Year]]), WORKSHEET[[#This Row],[Year]]="null"), "Exclude", "Include")</f>
        <v>Include</v>
      </c>
      <c r="L3289" t="s">
        <v>12</v>
      </c>
      <c r="M3289" t="s">
        <v>3624</v>
      </c>
      <c r="N3289" t="s">
        <v>13</v>
      </c>
      <c r="O3289">
        <v>27</v>
      </c>
      <c r="P3289">
        <v>600</v>
      </c>
      <c r="Q3289" t="s">
        <v>14</v>
      </c>
      <c r="R3289">
        <f>P3289 * _xll.XLOOKUP(Q3289,CALCULATION!$A$15:$A$17, CALCULATION!$B$15:$B$17 )</f>
        <v>600</v>
      </c>
      <c r="S3289" s="5">
        <f>O3289*P3289*_xll.XLOOKUP(Q3289,CALCULATION!$A$15:$A$17, CALCULATION!$B$15:$B$17)</f>
        <v>16200</v>
      </c>
      <c r="T3289">
        <v>300</v>
      </c>
      <c r="U3289" t="s">
        <v>14</v>
      </c>
      <c r="V3289">
        <f>T3289 * _xll.XLOOKUP(U3289,CALCULATION!$A$15:$A$17, CALCULATION!$B$15:$B$17 )</f>
        <v>300</v>
      </c>
      <c r="W3289" s="5">
        <f>O3289*T3289*_xll.XLOOKUP(U3289,CALCULATION!$A$15:$A$17, CALCULATION!$B$15:$B$17)</f>
        <v>8100</v>
      </c>
      <c r="X3289" s="5">
        <f>WORKSHEET[[#This Row],[Clients Total Cost]] / WORKSHEET[[#This Row],[Clients Rate per T2 (USD)]]</f>
        <v>27</v>
      </c>
      <c r="Y3289" s="5">
        <f>WORKSHEET[[#This Row],[Clients Rate per T2 (USD)]] - WORKSHEET[[#This Row],[Supplier Rate Per t2 (USD)]]</f>
        <v>300</v>
      </c>
      <c r="Z3289" s="5">
        <f>WORKSHEET[[#This Row],[Profit Per T]] * WORKSHEET[[#This Row],[Weight]]</f>
        <v>8100</v>
      </c>
      <c r="AA3289">
        <v>0</v>
      </c>
      <c r="AB3289" s="1">
        <v>1.65</v>
      </c>
      <c r="AC3289" s="1">
        <v>1.1000000000000001</v>
      </c>
      <c r="AD3289" s="1">
        <v>1.375</v>
      </c>
      <c r="AE3289" s="1">
        <f>WORKSHEET[[#This Row],[Delay at toll gate in days]] +WORKSHEET[[#This Row],[Delay at workshop in days]] +WORKSHEET[[#This Row],[Delay at border in days]]</f>
        <v>4.125</v>
      </c>
    </row>
    <row r="3290" spans="1:31" x14ac:dyDescent="0.35">
      <c r="A3290" t="s">
        <v>3311</v>
      </c>
      <c r="B3290" t="s">
        <v>10</v>
      </c>
      <c r="C3290" t="s">
        <v>56</v>
      </c>
      <c r="D3290" t="s">
        <v>3616</v>
      </c>
      <c r="E3290" t="s">
        <v>3614</v>
      </c>
      <c r="F3290" t="str">
        <f>WORKSHEET[[#This Row],[Depart From]]&amp;"-"&amp;WORKSHEET[[#This Row],[Arrive To]]</f>
        <v>Marrakech-Alger</v>
      </c>
      <c r="G3290" s="2">
        <v>44795</v>
      </c>
      <c r="H3290" s="2">
        <v>44806</v>
      </c>
      <c r="I3290" s="2" t="str">
        <f t="shared" si="51"/>
        <v>Delivered</v>
      </c>
      <c r="J3290" s="2" t="str">
        <f>TEXT(WORKSHEET[[#This Row],[Offloading Date]], "mmm")</f>
        <v>Sep</v>
      </c>
      <c r="K3290" s="2" t="str">
        <f>IF(OR(WORKSHEET[[#This Row],[Year]]="", ISBLANK(WORKSHEET[[#This Row],[Year]]), WORKSHEET[[#This Row],[Year]]="null"), "Exclude", "Include")</f>
        <v>Include</v>
      </c>
      <c r="L3290" t="s">
        <v>12</v>
      </c>
      <c r="M3290" t="s">
        <v>3624</v>
      </c>
      <c r="N3290" t="s">
        <v>13</v>
      </c>
      <c r="O3290">
        <v>27</v>
      </c>
      <c r="P3290">
        <v>600</v>
      </c>
      <c r="Q3290" t="s">
        <v>14</v>
      </c>
      <c r="R3290">
        <f>P3290 * _xll.XLOOKUP(Q3290,CALCULATION!$A$15:$A$17, CALCULATION!$B$15:$B$17 )</f>
        <v>600</v>
      </c>
      <c r="S3290" s="5">
        <f>O3290*P3290*_xll.XLOOKUP(Q3290,CALCULATION!$A$15:$A$17, CALCULATION!$B$15:$B$17)</f>
        <v>16200</v>
      </c>
      <c r="T3290">
        <v>300</v>
      </c>
      <c r="U3290" t="s">
        <v>14</v>
      </c>
      <c r="V3290">
        <f>T3290 * _xll.XLOOKUP(U3290,CALCULATION!$A$15:$A$17, CALCULATION!$B$15:$B$17 )</f>
        <v>300</v>
      </c>
      <c r="W3290" s="5">
        <f>O3290*T3290*_xll.XLOOKUP(U3290,CALCULATION!$A$15:$A$17, CALCULATION!$B$15:$B$17)</f>
        <v>8100</v>
      </c>
      <c r="X3290" s="5">
        <f>WORKSHEET[[#This Row],[Clients Total Cost]] / WORKSHEET[[#This Row],[Clients Rate per T2 (USD)]]</f>
        <v>27</v>
      </c>
      <c r="Y3290" s="5">
        <f>WORKSHEET[[#This Row],[Clients Rate per T2 (USD)]] - WORKSHEET[[#This Row],[Supplier Rate Per t2 (USD)]]</f>
        <v>300</v>
      </c>
      <c r="Z3290" s="5">
        <f>WORKSHEET[[#This Row],[Profit Per T]] * WORKSHEET[[#This Row],[Weight]]</f>
        <v>8100</v>
      </c>
      <c r="AA3290">
        <v>0</v>
      </c>
      <c r="AB3290" s="1">
        <v>1.65</v>
      </c>
      <c r="AC3290" s="1">
        <v>1.1000000000000001</v>
      </c>
      <c r="AD3290" s="1">
        <v>1.375</v>
      </c>
      <c r="AE3290" s="1">
        <f>WORKSHEET[[#This Row],[Delay at toll gate in days]] +WORKSHEET[[#This Row],[Delay at workshop in days]] +WORKSHEET[[#This Row],[Delay at border in days]]</f>
        <v>4.125</v>
      </c>
    </row>
    <row r="3291" spans="1:31" x14ac:dyDescent="0.35">
      <c r="A3291" t="s">
        <v>3312</v>
      </c>
      <c r="B3291" t="s">
        <v>10</v>
      </c>
      <c r="C3291" t="s">
        <v>56</v>
      </c>
      <c r="D3291" t="s">
        <v>3616</v>
      </c>
      <c r="E3291" t="s">
        <v>3612</v>
      </c>
      <c r="F3291" t="str">
        <f>WORKSHEET[[#This Row],[Depart From]]&amp;"-"&amp;WORKSHEET[[#This Row],[Arrive To]]</f>
        <v>Marrakech-Victoria</v>
      </c>
      <c r="G3291" s="2">
        <v>44796</v>
      </c>
      <c r="H3291" s="2">
        <v>44806</v>
      </c>
      <c r="I3291" s="2" t="str">
        <f t="shared" si="51"/>
        <v>Delivered</v>
      </c>
      <c r="J3291" s="2" t="str">
        <f>TEXT(WORKSHEET[[#This Row],[Offloading Date]], "mmm")</f>
        <v>Sep</v>
      </c>
      <c r="K3291" s="2" t="str">
        <f>IF(OR(WORKSHEET[[#This Row],[Year]]="", ISBLANK(WORKSHEET[[#This Row],[Year]]), WORKSHEET[[#This Row],[Year]]="null"), "Exclude", "Include")</f>
        <v>Include</v>
      </c>
      <c r="L3291" t="s">
        <v>12</v>
      </c>
      <c r="M3291" t="s">
        <v>3624</v>
      </c>
      <c r="N3291" t="s">
        <v>13</v>
      </c>
      <c r="O3291">
        <v>36</v>
      </c>
      <c r="P3291">
        <v>600</v>
      </c>
      <c r="Q3291" t="s">
        <v>14</v>
      </c>
      <c r="R3291">
        <f>P3291 * _xll.XLOOKUP(Q3291,CALCULATION!$A$15:$A$17, CALCULATION!$B$15:$B$17 )</f>
        <v>600</v>
      </c>
      <c r="S3291" s="5">
        <f>O3291*P3291*_xll.XLOOKUP(Q3291,CALCULATION!$A$15:$A$17, CALCULATION!$B$15:$B$17)</f>
        <v>21600</v>
      </c>
      <c r="T3291">
        <v>300</v>
      </c>
      <c r="U3291" t="s">
        <v>14</v>
      </c>
      <c r="V3291">
        <f>T3291 * _xll.XLOOKUP(U3291,CALCULATION!$A$15:$A$17, CALCULATION!$B$15:$B$17 )</f>
        <v>300</v>
      </c>
      <c r="W3291" s="5">
        <f>O3291*T3291*_xll.XLOOKUP(U3291,CALCULATION!$A$15:$A$17, CALCULATION!$B$15:$B$17)</f>
        <v>10800</v>
      </c>
      <c r="X3291" s="5">
        <f>WORKSHEET[[#This Row],[Clients Total Cost]] / WORKSHEET[[#This Row],[Clients Rate per T2 (USD)]]</f>
        <v>36</v>
      </c>
      <c r="Y3291" s="5">
        <f>WORKSHEET[[#This Row],[Clients Rate per T2 (USD)]] - WORKSHEET[[#This Row],[Supplier Rate Per t2 (USD)]]</f>
        <v>300</v>
      </c>
      <c r="Z3291" s="5">
        <f>WORKSHEET[[#This Row],[Profit Per T]] * WORKSHEET[[#This Row],[Weight]]</f>
        <v>10800</v>
      </c>
      <c r="AA3291">
        <v>0</v>
      </c>
      <c r="AB3291" s="1">
        <v>1.5</v>
      </c>
      <c r="AC3291" s="1">
        <v>1</v>
      </c>
      <c r="AD3291" s="1">
        <v>1.25</v>
      </c>
      <c r="AE3291" s="1">
        <f>WORKSHEET[[#This Row],[Delay at toll gate in days]] +WORKSHEET[[#This Row],[Delay at workshop in days]] +WORKSHEET[[#This Row],[Delay at border in days]]</f>
        <v>3.75</v>
      </c>
    </row>
    <row r="3292" spans="1:31" x14ac:dyDescent="0.35">
      <c r="A3292" t="s">
        <v>3313</v>
      </c>
      <c r="B3292" t="s">
        <v>10</v>
      </c>
      <c r="C3292" t="s">
        <v>56</v>
      </c>
      <c r="D3292" t="s">
        <v>3616</v>
      </c>
      <c r="E3292" t="s">
        <v>3612</v>
      </c>
      <c r="F3292" t="str">
        <f>WORKSHEET[[#This Row],[Depart From]]&amp;"-"&amp;WORKSHEET[[#This Row],[Arrive To]]</f>
        <v>Marrakech-Victoria</v>
      </c>
      <c r="G3292" s="2">
        <v>44798</v>
      </c>
      <c r="H3292" s="2">
        <v>44806</v>
      </c>
      <c r="I3292" s="2" t="str">
        <f t="shared" si="51"/>
        <v>Delivered</v>
      </c>
      <c r="J3292" s="2" t="str">
        <f>TEXT(WORKSHEET[[#This Row],[Offloading Date]], "mmm")</f>
        <v>Sep</v>
      </c>
      <c r="K3292" s="2" t="str">
        <f>IF(OR(WORKSHEET[[#This Row],[Year]]="", ISBLANK(WORKSHEET[[#This Row],[Year]]), WORKSHEET[[#This Row],[Year]]="null"), "Exclude", "Include")</f>
        <v>Include</v>
      </c>
      <c r="L3292" t="s">
        <v>12</v>
      </c>
      <c r="M3292" t="s">
        <v>3624</v>
      </c>
      <c r="N3292" t="s">
        <v>13</v>
      </c>
      <c r="O3292">
        <v>36</v>
      </c>
      <c r="P3292">
        <v>600</v>
      </c>
      <c r="Q3292" t="s">
        <v>14</v>
      </c>
      <c r="R3292">
        <f>P3292 * _xll.XLOOKUP(Q3292,CALCULATION!$A$15:$A$17, CALCULATION!$B$15:$B$17 )</f>
        <v>600</v>
      </c>
      <c r="S3292" s="5">
        <f>O3292*P3292*_xll.XLOOKUP(Q3292,CALCULATION!$A$15:$A$17, CALCULATION!$B$15:$B$17)</f>
        <v>21600</v>
      </c>
      <c r="T3292">
        <v>300</v>
      </c>
      <c r="U3292" t="s">
        <v>14</v>
      </c>
      <c r="V3292">
        <f>T3292 * _xll.XLOOKUP(U3292,CALCULATION!$A$15:$A$17, CALCULATION!$B$15:$B$17 )</f>
        <v>300</v>
      </c>
      <c r="W3292" s="5">
        <f>O3292*T3292*_xll.XLOOKUP(U3292,CALCULATION!$A$15:$A$17, CALCULATION!$B$15:$B$17)</f>
        <v>10800</v>
      </c>
      <c r="X3292" s="5">
        <f>WORKSHEET[[#This Row],[Clients Total Cost]] / WORKSHEET[[#This Row],[Clients Rate per T2 (USD)]]</f>
        <v>36</v>
      </c>
      <c r="Y3292" s="5">
        <f>WORKSHEET[[#This Row],[Clients Rate per T2 (USD)]] - WORKSHEET[[#This Row],[Supplier Rate Per t2 (USD)]]</f>
        <v>300</v>
      </c>
      <c r="Z3292" s="5">
        <f>WORKSHEET[[#This Row],[Profit Per T]] * WORKSHEET[[#This Row],[Weight]]</f>
        <v>10800</v>
      </c>
      <c r="AA3292">
        <v>0</v>
      </c>
      <c r="AB3292" s="1">
        <v>1.2</v>
      </c>
      <c r="AC3292" s="1">
        <v>0.8</v>
      </c>
      <c r="AD3292" s="1">
        <v>1</v>
      </c>
      <c r="AE3292" s="1">
        <f>WORKSHEET[[#This Row],[Delay at toll gate in days]] +WORKSHEET[[#This Row],[Delay at workshop in days]] +WORKSHEET[[#This Row],[Delay at border in days]]</f>
        <v>3</v>
      </c>
    </row>
    <row r="3293" spans="1:31" x14ac:dyDescent="0.35">
      <c r="A3293" t="s">
        <v>3314</v>
      </c>
      <c r="B3293" t="s">
        <v>10</v>
      </c>
      <c r="C3293" t="s">
        <v>56</v>
      </c>
      <c r="D3293" t="s">
        <v>3616</v>
      </c>
      <c r="E3293" t="s">
        <v>3617</v>
      </c>
      <c r="F3293" t="str">
        <f>WORKSHEET[[#This Row],[Depart From]]&amp;"-"&amp;WORKSHEET[[#This Row],[Arrive To]]</f>
        <v>Marrakech-Lagos</v>
      </c>
      <c r="G3293" s="2">
        <v>44795</v>
      </c>
      <c r="H3293" s="2">
        <v>44806</v>
      </c>
      <c r="I3293" s="2" t="str">
        <f t="shared" si="51"/>
        <v>Delivered</v>
      </c>
      <c r="J3293" s="2" t="str">
        <f>TEXT(WORKSHEET[[#This Row],[Offloading Date]], "mmm")</f>
        <v>Sep</v>
      </c>
      <c r="K3293" s="2" t="str">
        <f>IF(OR(WORKSHEET[[#This Row],[Year]]="", ISBLANK(WORKSHEET[[#This Row],[Year]]), WORKSHEET[[#This Row],[Year]]="null"), "Exclude", "Include")</f>
        <v>Include</v>
      </c>
      <c r="L3293" t="s">
        <v>12</v>
      </c>
      <c r="M3293" t="s">
        <v>3624</v>
      </c>
      <c r="N3293" t="s">
        <v>13</v>
      </c>
      <c r="O3293">
        <v>36</v>
      </c>
      <c r="P3293">
        <v>600</v>
      </c>
      <c r="Q3293" t="s">
        <v>14</v>
      </c>
      <c r="R3293">
        <f>P3293 * _xll.XLOOKUP(Q3293,CALCULATION!$A$15:$A$17, CALCULATION!$B$15:$B$17 )</f>
        <v>600</v>
      </c>
      <c r="S3293" s="5">
        <f>O3293*P3293*_xll.XLOOKUP(Q3293,CALCULATION!$A$15:$A$17, CALCULATION!$B$15:$B$17)</f>
        <v>21600</v>
      </c>
      <c r="T3293">
        <v>300</v>
      </c>
      <c r="U3293" t="s">
        <v>14</v>
      </c>
      <c r="V3293">
        <f>T3293 * _xll.XLOOKUP(U3293,CALCULATION!$A$15:$A$17, CALCULATION!$B$15:$B$17 )</f>
        <v>300</v>
      </c>
      <c r="W3293" s="5">
        <f>O3293*T3293*_xll.XLOOKUP(U3293,CALCULATION!$A$15:$A$17, CALCULATION!$B$15:$B$17)</f>
        <v>10800</v>
      </c>
      <c r="X3293" s="5">
        <f>WORKSHEET[[#This Row],[Clients Total Cost]] / WORKSHEET[[#This Row],[Clients Rate per T2 (USD)]]</f>
        <v>36</v>
      </c>
      <c r="Y3293" s="5">
        <f>WORKSHEET[[#This Row],[Clients Rate per T2 (USD)]] - WORKSHEET[[#This Row],[Supplier Rate Per t2 (USD)]]</f>
        <v>300</v>
      </c>
      <c r="Z3293" s="5">
        <f>WORKSHEET[[#This Row],[Profit Per T]] * WORKSHEET[[#This Row],[Weight]]</f>
        <v>10800</v>
      </c>
      <c r="AA3293">
        <v>0</v>
      </c>
      <c r="AB3293" s="1">
        <v>1.65</v>
      </c>
      <c r="AC3293" s="1">
        <v>1.1000000000000001</v>
      </c>
      <c r="AD3293" s="1">
        <v>1.375</v>
      </c>
      <c r="AE3293" s="1">
        <f>WORKSHEET[[#This Row],[Delay at toll gate in days]] +WORKSHEET[[#This Row],[Delay at workshop in days]] +WORKSHEET[[#This Row],[Delay at border in days]]</f>
        <v>4.125</v>
      </c>
    </row>
    <row r="3294" spans="1:31" x14ac:dyDescent="0.35">
      <c r="A3294" t="s">
        <v>3315</v>
      </c>
      <c r="B3294" t="s">
        <v>10</v>
      </c>
      <c r="C3294" t="s">
        <v>56</v>
      </c>
      <c r="D3294" t="s">
        <v>3619</v>
      </c>
      <c r="E3294" t="s">
        <v>3614</v>
      </c>
      <c r="F3294" t="str">
        <f>WORKSHEET[[#This Row],[Depart From]]&amp;"-"&amp;WORKSHEET[[#This Row],[Arrive To]]</f>
        <v>Addis Ababa-Alger</v>
      </c>
      <c r="G3294" s="2">
        <v>44803</v>
      </c>
      <c r="H3294" s="2">
        <v>44812</v>
      </c>
      <c r="I3294" s="2" t="str">
        <f t="shared" si="51"/>
        <v>Delivered</v>
      </c>
      <c r="J3294" s="2" t="str">
        <f>TEXT(WORKSHEET[[#This Row],[Offloading Date]], "mmm")</f>
        <v>Sep</v>
      </c>
      <c r="K3294" s="2" t="str">
        <f>IF(OR(WORKSHEET[[#This Row],[Year]]="", ISBLANK(WORKSHEET[[#This Row],[Year]]), WORKSHEET[[#This Row],[Year]]="null"), "Exclude", "Include")</f>
        <v>Include</v>
      </c>
      <c r="L3294" t="s">
        <v>12</v>
      </c>
      <c r="M3294" t="s">
        <v>3624</v>
      </c>
      <c r="N3294" t="s">
        <v>13</v>
      </c>
      <c r="O3294">
        <v>34.5</v>
      </c>
      <c r="P3294">
        <v>600</v>
      </c>
      <c r="Q3294" t="s">
        <v>14</v>
      </c>
      <c r="R3294">
        <f>P3294 * _xll.XLOOKUP(Q3294,CALCULATION!$A$15:$A$17, CALCULATION!$B$15:$B$17 )</f>
        <v>600</v>
      </c>
      <c r="S3294" s="5">
        <f>O3294*P3294*_xll.XLOOKUP(Q3294,CALCULATION!$A$15:$A$17, CALCULATION!$B$15:$B$17)</f>
        <v>20700</v>
      </c>
      <c r="T3294">
        <v>300</v>
      </c>
      <c r="U3294" t="s">
        <v>14</v>
      </c>
      <c r="V3294">
        <f>T3294 * _xll.XLOOKUP(U3294,CALCULATION!$A$15:$A$17, CALCULATION!$B$15:$B$17 )</f>
        <v>300</v>
      </c>
      <c r="W3294" s="5">
        <f>O3294*T3294*_xll.XLOOKUP(U3294,CALCULATION!$A$15:$A$17, CALCULATION!$B$15:$B$17)</f>
        <v>10350</v>
      </c>
      <c r="X3294" s="5">
        <f>WORKSHEET[[#This Row],[Clients Total Cost]] / WORKSHEET[[#This Row],[Clients Rate per T2 (USD)]]</f>
        <v>34.5</v>
      </c>
      <c r="Y3294" s="5">
        <f>WORKSHEET[[#This Row],[Clients Rate per T2 (USD)]] - WORKSHEET[[#This Row],[Supplier Rate Per t2 (USD)]]</f>
        <v>300</v>
      </c>
      <c r="Z3294" s="5">
        <f>WORKSHEET[[#This Row],[Profit Per T]] * WORKSHEET[[#This Row],[Weight]]</f>
        <v>10350</v>
      </c>
      <c r="AA3294">
        <v>0</v>
      </c>
      <c r="AB3294" s="1">
        <v>1.3499999999999999</v>
      </c>
      <c r="AC3294" s="1">
        <v>0.9</v>
      </c>
      <c r="AD3294" s="1">
        <v>1.125</v>
      </c>
      <c r="AE3294" s="1">
        <f>WORKSHEET[[#This Row],[Delay at toll gate in days]] +WORKSHEET[[#This Row],[Delay at workshop in days]] +WORKSHEET[[#This Row],[Delay at border in days]]</f>
        <v>3.375</v>
      </c>
    </row>
    <row r="3295" spans="1:31" x14ac:dyDescent="0.35">
      <c r="A3295" t="s">
        <v>3316</v>
      </c>
      <c r="B3295" t="s">
        <v>10</v>
      </c>
      <c r="C3295" t="s">
        <v>56</v>
      </c>
      <c r="D3295" t="s">
        <v>3620</v>
      </c>
      <c r="E3295" t="s">
        <v>3617</v>
      </c>
      <c r="F3295" t="str">
        <f>WORKSHEET[[#This Row],[Depart From]]&amp;"-"&amp;WORKSHEET[[#This Row],[Arrive To]]</f>
        <v>Zanzibar-Lagos</v>
      </c>
      <c r="G3295" s="2">
        <v>44796</v>
      </c>
      <c r="H3295" s="2">
        <v>44805</v>
      </c>
      <c r="I3295" s="2" t="str">
        <f t="shared" si="51"/>
        <v>Delivered</v>
      </c>
      <c r="J3295" s="2" t="str">
        <f>TEXT(WORKSHEET[[#This Row],[Offloading Date]], "mmm")</f>
        <v>Sep</v>
      </c>
      <c r="K3295" s="2" t="str">
        <f>IF(OR(WORKSHEET[[#This Row],[Year]]="", ISBLANK(WORKSHEET[[#This Row],[Year]]), WORKSHEET[[#This Row],[Year]]="null"), "Exclude", "Include")</f>
        <v>Include</v>
      </c>
      <c r="L3295" t="s">
        <v>12</v>
      </c>
      <c r="M3295" t="s">
        <v>3624</v>
      </c>
      <c r="N3295" t="s">
        <v>13</v>
      </c>
      <c r="O3295">
        <v>34.5</v>
      </c>
      <c r="P3295">
        <v>600</v>
      </c>
      <c r="Q3295" t="s">
        <v>14</v>
      </c>
      <c r="R3295">
        <f>P3295 * _xll.XLOOKUP(Q3295,CALCULATION!$A$15:$A$17, CALCULATION!$B$15:$B$17 )</f>
        <v>600</v>
      </c>
      <c r="S3295" s="5">
        <f>O3295*P3295*_xll.XLOOKUP(Q3295,CALCULATION!$A$15:$A$17, CALCULATION!$B$15:$B$17)</f>
        <v>20700</v>
      </c>
      <c r="T3295">
        <v>300</v>
      </c>
      <c r="U3295" t="s">
        <v>14</v>
      </c>
      <c r="V3295">
        <f>T3295 * _xll.XLOOKUP(U3295,CALCULATION!$A$15:$A$17, CALCULATION!$B$15:$B$17 )</f>
        <v>300</v>
      </c>
      <c r="W3295" s="5">
        <f>O3295*T3295*_xll.XLOOKUP(U3295,CALCULATION!$A$15:$A$17, CALCULATION!$B$15:$B$17)</f>
        <v>10350</v>
      </c>
      <c r="X3295" s="5">
        <f>WORKSHEET[[#This Row],[Clients Total Cost]] / WORKSHEET[[#This Row],[Clients Rate per T2 (USD)]]</f>
        <v>34.5</v>
      </c>
      <c r="Y3295" s="5">
        <f>WORKSHEET[[#This Row],[Clients Rate per T2 (USD)]] - WORKSHEET[[#This Row],[Supplier Rate Per t2 (USD)]]</f>
        <v>300</v>
      </c>
      <c r="Z3295" s="5">
        <f>WORKSHEET[[#This Row],[Profit Per T]] * WORKSHEET[[#This Row],[Weight]]</f>
        <v>10350</v>
      </c>
      <c r="AA3295">
        <v>0</v>
      </c>
      <c r="AB3295" s="1">
        <v>1.3499999999999999</v>
      </c>
      <c r="AC3295" s="1">
        <v>0.9</v>
      </c>
      <c r="AD3295" s="1">
        <v>1.125</v>
      </c>
      <c r="AE3295" s="1">
        <f>WORKSHEET[[#This Row],[Delay at toll gate in days]] +WORKSHEET[[#This Row],[Delay at workshop in days]] +WORKSHEET[[#This Row],[Delay at border in days]]</f>
        <v>3.375</v>
      </c>
    </row>
    <row r="3296" spans="1:31" x14ac:dyDescent="0.35">
      <c r="A3296" t="s">
        <v>3317</v>
      </c>
      <c r="B3296" t="s">
        <v>10</v>
      </c>
      <c r="C3296" t="s">
        <v>56</v>
      </c>
      <c r="D3296" t="s">
        <v>3620</v>
      </c>
      <c r="E3296" t="s">
        <v>3612</v>
      </c>
      <c r="F3296" t="str">
        <f>WORKSHEET[[#This Row],[Depart From]]&amp;"-"&amp;WORKSHEET[[#This Row],[Arrive To]]</f>
        <v>Zanzibar-Victoria</v>
      </c>
      <c r="G3296" s="2">
        <v>44795</v>
      </c>
      <c r="H3296" s="2">
        <v>44805</v>
      </c>
      <c r="I3296" s="2" t="str">
        <f t="shared" si="51"/>
        <v>Delivered</v>
      </c>
      <c r="J3296" s="2" t="str">
        <f>TEXT(WORKSHEET[[#This Row],[Offloading Date]], "mmm")</f>
        <v>Sep</v>
      </c>
      <c r="K3296" s="2" t="str">
        <f>IF(OR(WORKSHEET[[#This Row],[Year]]="", ISBLANK(WORKSHEET[[#This Row],[Year]]), WORKSHEET[[#This Row],[Year]]="null"), "Exclude", "Include")</f>
        <v>Include</v>
      </c>
      <c r="L3296" t="s">
        <v>12</v>
      </c>
      <c r="M3296" t="s">
        <v>3624</v>
      </c>
      <c r="N3296" t="s">
        <v>13</v>
      </c>
      <c r="O3296">
        <v>36</v>
      </c>
      <c r="P3296">
        <v>600</v>
      </c>
      <c r="Q3296" t="s">
        <v>14</v>
      </c>
      <c r="R3296">
        <f>P3296 * _xll.XLOOKUP(Q3296,CALCULATION!$A$15:$A$17, CALCULATION!$B$15:$B$17 )</f>
        <v>600</v>
      </c>
      <c r="S3296" s="5">
        <f>O3296*P3296*_xll.XLOOKUP(Q3296,CALCULATION!$A$15:$A$17, CALCULATION!$B$15:$B$17)</f>
        <v>21600</v>
      </c>
      <c r="T3296">
        <v>300</v>
      </c>
      <c r="U3296" t="s">
        <v>14</v>
      </c>
      <c r="V3296">
        <f>T3296 * _xll.XLOOKUP(U3296,CALCULATION!$A$15:$A$17, CALCULATION!$B$15:$B$17 )</f>
        <v>300</v>
      </c>
      <c r="W3296" s="5">
        <f>O3296*T3296*_xll.XLOOKUP(U3296,CALCULATION!$A$15:$A$17, CALCULATION!$B$15:$B$17)</f>
        <v>10800</v>
      </c>
      <c r="X3296" s="5">
        <f>WORKSHEET[[#This Row],[Clients Total Cost]] / WORKSHEET[[#This Row],[Clients Rate per T2 (USD)]]</f>
        <v>36</v>
      </c>
      <c r="Y3296" s="5">
        <f>WORKSHEET[[#This Row],[Clients Rate per T2 (USD)]] - WORKSHEET[[#This Row],[Supplier Rate Per t2 (USD)]]</f>
        <v>300</v>
      </c>
      <c r="Z3296" s="5">
        <f>WORKSHEET[[#This Row],[Profit Per T]] * WORKSHEET[[#This Row],[Weight]]</f>
        <v>10800</v>
      </c>
      <c r="AA3296">
        <v>0</v>
      </c>
      <c r="AB3296" s="1">
        <v>1.5</v>
      </c>
      <c r="AC3296" s="1">
        <v>1</v>
      </c>
      <c r="AD3296" s="1">
        <v>1.25</v>
      </c>
      <c r="AE3296" s="1">
        <f>WORKSHEET[[#This Row],[Delay at toll gate in days]] +WORKSHEET[[#This Row],[Delay at workshop in days]] +WORKSHEET[[#This Row],[Delay at border in days]]</f>
        <v>3.75</v>
      </c>
    </row>
    <row r="3297" spans="1:31" x14ac:dyDescent="0.35">
      <c r="A3297" t="s">
        <v>3318</v>
      </c>
      <c r="B3297" t="s">
        <v>10</v>
      </c>
      <c r="C3297" t="s">
        <v>56</v>
      </c>
      <c r="D3297" t="s">
        <v>3620</v>
      </c>
      <c r="E3297" t="s">
        <v>3612</v>
      </c>
      <c r="F3297" t="str">
        <f>WORKSHEET[[#This Row],[Depart From]]&amp;"-"&amp;WORKSHEET[[#This Row],[Arrive To]]</f>
        <v>Zanzibar-Victoria</v>
      </c>
      <c r="G3297" s="2">
        <v>44795</v>
      </c>
      <c r="H3297" s="2">
        <v>44805</v>
      </c>
      <c r="I3297" s="2" t="str">
        <f t="shared" si="51"/>
        <v>Delivered</v>
      </c>
      <c r="J3297" s="2" t="str">
        <f>TEXT(WORKSHEET[[#This Row],[Offloading Date]], "mmm")</f>
        <v>Sep</v>
      </c>
      <c r="K3297" s="2" t="str">
        <f>IF(OR(WORKSHEET[[#This Row],[Year]]="", ISBLANK(WORKSHEET[[#This Row],[Year]]), WORKSHEET[[#This Row],[Year]]="null"), "Exclude", "Include")</f>
        <v>Include</v>
      </c>
      <c r="L3297" t="s">
        <v>12</v>
      </c>
      <c r="M3297" t="s">
        <v>3624</v>
      </c>
      <c r="N3297" t="s">
        <v>13</v>
      </c>
      <c r="O3297">
        <v>36</v>
      </c>
      <c r="P3297">
        <v>600</v>
      </c>
      <c r="Q3297" t="s">
        <v>14</v>
      </c>
      <c r="R3297">
        <f>P3297 * _xll.XLOOKUP(Q3297,CALCULATION!$A$15:$A$17, CALCULATION!$B$15:$B$17 )</f>
        <v>600</v>
      </c>
      <c r="S3297" s="5">
        <f>O3297*P3297*_xll.XLOOKUP(Q3297,CALCULATION!$A$15:$A$17, CALCULATION!$B$15:$B$17)</f>
        <v>21600</v>
      </c>
      <c r="T3297">
        <v>300</v>
      </c>
      <c r="U3297" t="s">
        <v>14</v>
      </c>
      <c r="V3297">
        <f>T3297 * _xll.XLOOKUP(U3297,CALCULATION!$A$15:$A$17, CALCULATION!$B$15:$B$17 )</f>
        <v>300</v>
      </c>
      <c r="W3297" s="5">
        <f>O3297*T3297*_xll.XLOOKUP(U3297,CALCULATION!$A$15:$A$17, CALCULATION!$B$15:$B$17)</f>
        <v>10800</v>
      </c>
      <c r="X3297" s="5">
        <f>WORKSHEET[[#This Row],[Clients Total Cost]] / WORKSHEET[[#This Row],[Clients Rate per T2 (USD)]]</f>
        <v>36</v>
      </c>
      <c r="Y3297" s="5">
        <f>WORKSHEET[[#This Row],[Clients Rate per T2 (USD)]] - WORKSHEET[[#This Row],[Supplier Rate Per t2 (USD)]]</f>
        <v>300</v>
      </c>
      <c r="Z3297" s="5">
        <f>WORKSHEET[[#This Row],[Profit Per T]] * WORKSHEET[[#This Row],[Weight]]</f>
        <v>10800</v>
      </c>
      <c r="AA3297">
        <v>0</v>
      </c>
      <c r="AB3297" s="1">
        <v>1.5</v>
      </c>
      <c r="AC3297" s="1">
        <v>1</v>
      </c>
      <c r="AD3297" s="1">
        <v>1.25</v>
      </c>
      <c r="AE3297" s="1">
        <f>WORKSHEET[[#This Row],[Delay at toll gate in days]] +WORKSHEET[[#This Row],[Delay at workshop in days]] +WORKSHEET[[#This Row],[Delay at border in days]]</f>
        <v>3.75</v>
      </c>
    </row>
    <row r="3298" spans="1:31" x14ac:dyDescent="0.35">
      <c r="A3298" t="s">
        <v>3319</v>
      </c>
      <c r="B3298" t="s">
        <v>10</v>
      </c>
      <c r="C3298" t="s">
        <v>56</v>
      </c>
      <c r="D3298" t="s">
        <v>3611</v>
      </c>
      <c r="E3298" t="s">
        <v>3618</v>
      </c>
      <c r="F3298" t="str">
        <f>WORKSHEET[[#This Row],[Depart From]]&amp;"-"&amp;WORKSHEET[[#This Row],[Arrive To]]</f>
        <v>Mogadishu-Tripoli</v>
      </c>
      <c r="G3298" s="2">
        <v>44811</v>
      </c>
      <c r="H3298" s="2" t="s">
        <v>3631</v>
      </c>
      <c r="I3298" s="2" t="str">
        <f t="shared" si="51"/>
        <v>Failed</v>
      </c>
      <c r="J3298" s="2" t="str">
        <f>TEXT(WORKSHEET[[#This Row],[Offloading Date]], "mmm")</f>
        <v>NULL</v>
      </c>
      <c r="K3298" s="2" t="str">
        <f>IF(OR(WORKSHEET[[#This Row],[Year]]="", ISBLANK(WORKSHEET[[#This Row],[Year]]), WORKSHEET[[#This Row],[Year]]="null"), "Exclude", "Include")</f>
        <v>Exclude</v>
      </c>
      <c r="L3298" t="s">
        <v>12</v>
      </c>
      <c r="M3298" t="s">
        <v>3624</v>
      </c>
      <c r="N3298" t="s">
        <v>13</v>
      </c>
      <c r="O3298">
        <v>36</v>
      </c>
      <c r="P3298">
        <v>600</v>
      </c>
      <c r="Q3298" t="s">
        <v>14</v>
      </c>
      <c r="R3298">
        <f>P3298 * _xll.XLOOKUP(Q3298,CALCULATION!$A$15:$A$17, CALCULATION!$B$15:$B$17 )</f>
        <v>600</v>
      </c>
      <c r="S3298" s="5">
        <f>O3298*P3298*_xll.XLOOKUP(Q3298,CALCULATION!$A$15:$A$17, CALCULATION!$B$15:$B$17)</f>
        <v>21600</v>
      </c>
      <c r="T3298">
        <v>300</v>
      </c>
      <c r="U3298" t="s">
        <v>14</v>
      </c>
      <c r="V3298">
        <f>T3298 * _xll.XLOOKUP(U3298,CALCULATION!$A$15:$A$17, CALCULATION!$B$15:$B$17 )</f>
        <v>300</v>
      </c>
      <c r="W3298" s="5">
        <f>O3298*T3298*_xll.XLOOKUP(U3298,CALCULATION!$A$15:$A$17, CALCULATION!$B$15:$B$17)</f>
        <v>10800</v>
      </c>
      <c r="X3298" s="5">
        <f>WORKSHEET[[#This Row],[Clients Total Cost]] / WORKSHEET[[#This Row],[Clients Rate per T2 (USD)]]</f>
        <v>36</v>
      </c>
      <c r="Y3298" s="5">
        <f>WORKSHEET[[#This Row],[Clients Rate per T2 (USD)]] - WORKSHEET[[#This Row],[Supplier Rate Per t2 (USD)]]</f>
        <v>300</v>
      </c>
      <c r="Z3298" s="5">
        <f>WORKSHEET[[#This Row],[Profit Per T]] * WORKSHEET[[#This Row],[Weight]]</f>
        <v>10800</v>
      </c>
      <c r="AA3298">
        <v>0</v>
      </c>
      <c r="AB3298" s="1">
        <v>0</v>
      </c>
      <c r="AC3298" s="1">
        <v>0</v>
      </c>
      <c r="AD3298">
        <v>0</v>
      </c>
      <c r="AE3298" s="1">
        <f>WORKSHEET[[#This Row],[Delay at toll gate in days]] +WORKSHEET[[#This Row],[Delay at workshop in days]] +WORKSHEET[[#This Row],[Delay at border in days]]</f>
        <v>0</v>
      </c>
    </row>
    <row r="3299" spans="1:31" x14ac:dyDescent="0.35">
      <c r="A3299" t="s">
        <v>3320</v>
      </c>
      <c r="B3299" t="s">
        <v>10</v>
      </c>
      <c r="C3299" t="s">
        <v>56</v>
      </c>
      <c r="D3299" t="s">
        <v>3611</v>
      </c>
      <c r="E3299" t="s">
        <v>3618</v>
      </c>
      <c r="F3299" t="str">
        <f>WORKSHEET[[#This Row],[Depart From]]&amp;"-"&amp;WORKSHEET[[#This Row],[Arrive To]]</f>
        <v>Mogadishu-Tripoli</v>
      </c>
      <c r="G3299" s="2">
        <v>44795</v>
      </c>
      <c r="H3299" s="2">
        <v>44806</v>
      </c>
      <c r="I3299" s="2" t="str">
        <f t="shared" si="51"/>
        <v>Delivered</v>
      </c>
      <c r="J3299" s="2" t="str">
        <f>TEXT(WORKSHEET[[#This Row],[Offloading Date]], "mmm")</f>
        <v>Sep</v>
      </c>
      <c r="K3299" s="2" t="str">
        <f>IF(OR(WORKSHEET[[#This Row],[Year]]="", ISBLANK(WORKSHEET[[#This Row],[Year]]), WORKSHEET[[#This Row],[Year]]="null"), "Exclude", "Include")</f>
        <v>Include</v>
      </c>
      <c r="L3299" t="s">
        <v>12</v>
      </c>
      <c r="M3299" t="s">
        <v>3624</v>
      </c>
      <c r="N3299" t="s">
        <v>13</v>
      </c>
      <c r="O3299">
        <v>36</v>
      </c>
      <c r="P3299">
        <v>600</v>
      </c>
      <c r="Q3299" t="s">
        <v>14</v>
      </c>
      <c r="R3299">
        <f>P3299 * _xll.XLOOKUP(Q3299,CALCULATION!$A$15:$A$17, CALCULATION!$B$15:$B$17 )</f>
        <v>600</v>
      </c>
      <c r="S3299" s="5">
        <f>O3299*P3299*_xll.XLOOKUP(Q3299,CALCULATION!$A$15:$A$17, CALCULATION!$B$15:$B$17)</f>
        <v>21600</v>
      </c>
      <c r="T3299">
        <v>300</v>
      </c>
      <c r="U3299" t="s">
        <v>14</v>
      </c>
      <c r="V3299">
        <f>T3299 * _xll.XLOOKUP(U3299,CALCULATION!$A$15:$A$17, CALCULATION!$B$15:$B$17 )</f>
        <v>300</v>
      </c>
      <c r="W3299" s="5">
        <f>O3299*T3299*_xll.XLOOKUP(U3299,CALCULATION!$A$15:$A$17, CALCULATION!$B$15:$B$17)</f>
        <v>10800</v>
      </c>
      <c r="X3299" s="5">
        <f>WORKSHEET[[#This Row],[Clients Total Cost]] / WORKSHEET[[#This Row],[Clients Rate per T2 (USD)]]</f>
        <v>36</v>
      </c>
      <c r="Y3299" s="5">
        <f>WORKSHEET[[#This Row],[Clients Rate per T2 (USD)]] - WORKSHEET[[#This Row],[Supplier Rate Per t2 (USD)]]</f>
        <v>300</v>
      </c>
      <c r="Z3299" s="5">
        <f>WORKSHEET[[#This Row],[Profit Per T]] * WORKSHEET[[#This Row],[Weight]]</f>
        <v>10800</v>
      </c>
      <c r="AA3299">
        <v>0</v>
      </c>
      <c r="AB3299" s="1">
        <v>1.65</v>
      </c>
      <c r="AC3299" s="1">
        <v>1.1000000000000001</v>
      </c>
      <c r="AD3299" s="1">
        <v>1.375</v>
      </c>
      <c r="AE3299" s="1">
        <f>WORKSHEET[[#This Row],[Delay at toll gate in days]] +WORKSHEET[[#This Row],[Delay at workshop in days]] +WORKSHEET[[#This Row],[Delay at border in days]]</f>
        <v>4.125</v>
      </c>
    </row>
    <row r="3300" spans="1:31" x14ac:dyDescent="0.35">
      <c r="A3300" t="s">
        <v>3321</v>
      </c>
      <c r="B3300" t="s">
        <v>10</v>
      </c>
      <c r="C3300" t="s">
        <v>56</v>
      </c>
      <c r="D3300" t="s">
        <v>3619</v>
      </c>
      <c r="E3300" t="s">
        <v>3614</v>
      </c>
      <c r="F3300" t="str">
        <f>WORKSHEET[[#This Row],[Depart From]]&amp;"-"&amp;WORKSHEET[[#This Row],[Arrive To]]</f>
        <v>Addis Ababa-Alger</v>
      </c>
      <c r="G3300" s="2">
        <v>44795</v>
      </c>
      <c r="H3300" s="2">
        <v>44806</v>
      </c>
      <c r="I3300" s="2" t="str">
        <f t="shared" si="51"/>
        <v>Delivered</v>
      </c>
      <c r="J3300" s="2" t="str">
        <f>TEXT(WORKSHEET[[#This Row],[Offloading Date]], "mmm")</f>
        <v>Sep</v>
      </c>
      <c r="K3300" s="2" t="str">
        <f>IF(OR(WORKSHEET[[#This Row],[Year]]="", ISBLANK(WORKSHEET[[#This Row],[Year]]), WORKSHEET[[#This Row],[Year]]="null"), "Exclude", "Include")</f>
        <v>Include</v>
      </c>
      <c r="L3300" t="s">
        <v>12</v>
      </c>
      <c r="M3300" t="s">
        <v>3624</v>
      </c>
      <c r="N3300" t="s">
        <v>13</v>
      </c>
      <c r="O3300">
        <v>36</v>
      </c>
      <c r="P3300">
        <v>600</v>
      </c>
      <c r="Q3300" t="s">
        <v>14</v>
      </c>
      <c r="R3300">
        <f>P3300 * _xll.XLOOKUP(Q3300,CALCULATION!$A$15:$A$17, CALCULATION!$B$15:$B$17 )</f>
        <v>600</v>
      </c>
      <c r="S3300" s="5">
        <f>O3300*P3300*_xll.XLOOKUP(Q3300,CALCULATION!$A$15:$A$17, CALCULATION!$B$15:$B$17)</f>
        <v>21600</v>
      </c>
      <c r="T3300">
        <v>300</v>
      </c>
      <c r="U3300" t="s">
        <v>14</v>
      </c>
      <c r="V3300">
        <f>T3300 * _xll.XLOOKUP(U3300,CALCULATION!$A$15:$A$17, CALCULATION!$B$15:$B$17 )</f>
        <v>300</v>
      </c>
      <c r="W3300" s="5">
        <f>O3300*T3300*_xll.XLOOKUP(U3300,CALCULATION!$A$15:$A$17, CALCULATION!$B$15:$B$17)</f>
        <v>10800</v>
      </c>
      <c r="X3300" s="5">
        <f>WORKSHEET[[#This Row],[Clients Total Cost]] / WORKSHEET[[#This Row],[Clients Rate per T2 (USD)]]</f>
        <v>36</v>
      </c>
      <c r="Y3300" s="5">
        <f>WORKSHEET[[#This Row],[Clients Rate per T2 (USD)]] - WORKSHEET[[#This Row],[Supplier Rate Per t2 (USD)]]</f>
        <v>300</v>
      </c>
      <c r="Z3300" s="5">
        <f>WORKSHEET[[#This Row],[Profit Per T]] * WORKSHEET[[#This Row],[Weight]]</f>
        <v>10800</v>
      </c>
      <c r="AA3300">
        <v>0</v>
      </c>
      <c r="AB3300" s="1">
        <v>1.65</v>
      </c>
      <c r="AC3300" s="1">
        <v>1.1000000000000001</v>
      </c>
      <c r="AD3300" s="1">
        <v>1.375</v>
      </c>
      <c r="AE3300" s="1">
        <f>WORKSHEET[[#This Row],[Delay at toll gate in days]] +WORKSHEET[[#This Row],[Delay at workshop in days]] +WORKSHEET[[#This Row],[Delay at border in days]]</f>
        <v>4.125</v>
      </c>
    </row>
    <row r="3301" spans="1:31" x14ac:dyDescent="0.35">
      <c r="A3301" t="s">
        <v>3322</v>
      </c>
      <c r="B3301" t="s">
        <v>10</v>
      </c>
      <c r="C3301" t="s">
        <v>56</v>
      </c>
      <c r="D3301" t="s">
        <v>3611</v>
      </c>
      <c r="E3301" t="s">
        <v>3618</v>
      </c>
      <c r="F3301" t="str">
        <f>WORKSHEET[[#This Row],[Depart From]]&amp;"-"&amp;WORKSHEET[[#This Row],[Arrive To]]</f>
        <v>Mogadishu-Tripoli</v>
      </c>
      <c r="G3301" s="2">
        <v>44796</v>
      </c>
      <c r="H3301" s="2">
        <v>44806</v>
      </c>
      <c r="I3301" s="2" t="str">
        <f t="shared" si="51"/>
        <v>Delivered</v>
      </c>
      <c r="J3301" s="2" t="str">
        <f>TEXT(WORKSHEET[[#This Row],[Offloading Date]], "mmm")</f>
        <v>Sep</v>
      </c>
      <c r="K3301" s="2" t="str">
        <f>IF(OR(WORKSHEET[[#This Row],[Year]]="", ISBLANK(WORKSHEET[[#This Row],[Year]]), WORKSHEET[[#This Row],[Year]]="null"), "Exclude", "Include")</f>
        <v>Include</v>
      </c>
      <c r="L3301" t="s">
        <v>12</v>
      </c>
      <c r="M3301" t="s">
        <v>3624</v>
      </c>
      <c r="N3301" t="s">
        <v>13</v>
      </c>
      <c r="O3301">
        <v>27</v>
      </c>
      <c r="P3301">
        <v>600</v>
      </c>
      <c r="Q3301" t="s">
        <v>14</v>
      </c>
      <c r="R3301">
        <f>P3301 * _xll.XLOOKUP(Q3301,CALCULATION!$A$15:$A$17, CALCULATION!$B$15:$B$17 )</f>
        <v>600</v>
      </c>
      <c r="S3301" s="5">
        <f>O3301*P3301*_xll.XLOOKUP(Q3301,CALCULATION!$A$15:$A$17, CALCULATION!$B$15:$B$17)</f>
        <v>16200</v>
      </c>
      <c r="T3301">
        <v>300</v>
      </c>
      <c r="U3301" t="s">
        <v>14</v>
      </c>
      <c r="V3301">
        <f>T3301 * _xll.XLOOKUP(U3301,CALCULATION!$A$15:$A$17, CALCULATION!$B$15:$B$17 )</f>
        <v>300</v>
      </c>
      <c r="W3301" s="5">
        <f>O3301*T3301*_xll.XLOOKUP(U3301,CALCULATION!$A$15:$A$17, CALCULATION!$B$15:$B$17)</f>
        <v>8100</v>
      </c>
      <c r="X3301" s="5">
        <f>WORKSHEET[[#This Row],[Clients Total Cost]] / WORKSHEET[[#This Row],[Clients Rate per T2 (USD)]]</f>
        <v>27</v>
      </c>
      <c r="Y3301" s="5">
        <f>WORKSHEET[[#This Row],[Clients Rate per T2 (USD)]] - WORKSHEET[[#This Row],[Supplier Rate Per t2 (USD)]]</f>
        <v>300</v>
      </c>
      <c r="Z3301" s="5">
        <f>WORKSHEET[[#This Row],[Profit Per T]] * WORKSHEET[[#This Row],[Weight]]</f>
        <v>8100</v>
      </c>
      <c r="AA3301">
        <v>0</v>
      </c>
      <c r="AB3301" s="1">
        <v>1.5</v>
      </c>
      <c r="AC3301" s="1">
        <v>1</v>
      </c>
      <c r="AD3301" s="1">
        <v>1.25</v>
      </c>
      <c r="AE3301" s="1">
        <f>WORKSHEET[[#This Row],[Delay at toll gate in days]] +WORKSHEET[[#This Row],[Delay at workshop in days]] +WORKSHEET[[#This Row],[Delay at border in days]]</f>
        <v>3.75</v>
      </c>
    </row>
    <row r="3302" spans="1:31" x14ac:dyDescent="0.35">
      <c r="A3302" t="s">
        <v>3323</v>
      </c>
      <c r="B3302" t="s">
        <v>10</v>
      </c>
      <c r="C3302" t="s">
        <v>56</v>
      </c>
      <c r="D3302" t="s">
        <v>3611</v>
      </c>
      <c r="E3302" t="s">
        <v>3617</v>
      </c>
      <c r="F3302" t="str">
        <f>WORKSHEET[[#This Row],[Depart From]]&amp;"-"&amp;WORKSHEET[[#This Row],[Arrive To]]</f>
        <v>Mogadishu-Lagos</v>
      </c>
      <c r="G3302" s="2">
        <v>44796</v>
      </c>
      <c r="H3302" s="2">
        <v>44807</v>
      </c>
      <c r="I3302" s="2" t="str">
        <f t="shared" si="51"/>
        <v>Delivered</v>
      </c>
      <c r="J3302" s="2" t="str">
        <f>TEXT(WORKSHEET[[#This Row],[Offloading Date]], "mmm")</f>
        <v>Sep</v>
      </c>
      <c r="K3302" s="2" t="str">
        <f>IF(OR(WORKSHEET[[#This Row],[Year]]="", ISBLANK(WORKSHEET[[#This Row],[Year]]), WORKSHEET[[#This Row],[Year]]="null"), "Exclude", "Include")</f>
        <v>Include</v>
      </c>
      <c r="L3302" t="s">
        <v>12</v>
      </c>
      <c r="M3302" t="s">
        <v>3624</v>
      </c>
      <c r="N3302" t="s">
        <v>13</v>
      </c>
      <c r="O3302">
        <v>36</v>
      </c>
      <c r="P3302">
        <v>600</v>
      </c>
      <c r="Q3302" t="s">
        <v>14</v>
      </c>
      <c r="R3302">
        <f>P3302 * _xll.XLOOKUP(Q3302,CALCULATION!$A$15:$A$17, CALCULATION!$B$15:$B$17 )</f>
        <v>600</v>
      </c>
      <c r="S3302" s="5">
        <f>O3302*P3302*_xll.XLOOKUP(Q3302,CALCULATION!$A$15:$A$17, CALCULATION!$B$15:$B$17)</f>
        <v>21600</v>
      </c>
      <c r="T3302">
        <v>300</v>
      </c>
      <c r="U3302" t="s">
        <v>14</v>
      </c>
      <c r="V3302">
        <f>T3302 * _xll.XLOOKUP(U3302,CALCULATION!$A$15:$A$17, CALCULATION!$B$15:$B$17 )</f>
        <v>300</v>
      </c>
      <c r="W3302" s="5">
        <f>O3302*T3302*_xll.XLOOKUP(U3302,CALCULATION!$A$15:$A$17, CALCULATION!$B$15:$B$17)</f>
        <v>10800</v>
      </c>
      <c r="X3302" s="5">
        <f>WORKSHEET[[#This Row],[Clients Total Cost]] / WORKSHEET[[#This Row],[Clients Rate per T2 (USD)]]</f>
        <v>36</v>
      </c>
      <c r="Y3302" s="5">
        <f>WORKSHEET[[#This Row],[Clients Rate per T2 (USD)]] - WORKSHEET[[#This Row],[Supplier Rate Per t2 (USD)]]</f>
        <v>300</v>
      </c>
      <c r="Z3302" s="5">
        <f>WORKSHEET[[#This Row],[Profit Per T]] * WORKSHEET[[#This Row],[Weight]]</f>
        <v>10800</v>
      </c>
      <c r="AA3302">
        <v>0</v>
      </c>
      <c r="AB3302" s="1">
        <v>1.65</v>
      </c>
      <c r="AC3302" s="1">
        <v>1.1000000000000001</v>
      </c>
      <c r="AD3302" s="1">
        <v>1.375</v>
      </c>
      <c r="AE3302" s="1">
        <f>WORKSHEET[[#This Row],[Delay at toll gate in days]] +WORKSHEET[[#This Row],[Delay at workshop in days]] +WORKSHEET[[#This Row],[Delay at border in days]]</f>
        <v>4.125</v>
      </c>
    </row>
    <row r="3303" spans="1:31" x14ac:dyDescent="0.35">
      <c r="A3303" t="s">
        <v>3324</v>
      </c>
      <c r="B3303" t="s">
        <v>10</v>
      </c>
      <c r="C3303" t="s">
        <v>56</v>
      </c>
      <c r="D3303" t="s">
        <v>3615</v>
      </c>
      <c r="E3303" t="s">
        <v>3617</v>
      </c>
      <c r="F3303" t="str">
        <f>WORKSHEET[[#This Row],[Depart From]]&amp;"-"&amp;WORKSHEET[[#This Row],[Arrive To]]</f>
        <v>Mombasa-Lagos</v>
      </c>
      <c r="G3303" s="2">
        <v>44796</v>
      </c>
      <c r="H3303" s="2">
        <v>44806</v>
      </c>
      <c r="I3303" s="2" t="str">
        <f t="shared" si="51"/>
        <v>Delivered</v>
      </c>
      <c r="J3303" s="2" t="str">
        <f>TEXT(WORKSHEET[[#This Row],[Offloading Date]], "mmm")</f>
        <v>Sep</v>
      </c>
      <c r="K3303" s="2" t="str">
        <f>IF(OR(WORKSHEET[[#This Row],[Year]]="", ISBLANK(WORKSHEET[[#This Row],[Year]]), WORKSHEET[[#This Row],[Year]]="null"), "Exclude", "Include")</f>
        <v>Include</v>
      </c>
      <c r="L3303" t="s">
        <v>12</v>
      </c>
      <c r="M3303" t="s">
        <v>3624</v>
      </c>
      <c r="N3303" t="s">
        <v>13</v>
      </c>
      <c r="O3303">
        <v>27</v>
      </c>
      <c r="P3303">
        <v>600</v>
      </c>
      <c r="Q3303" t="s">
        <v>14</v>
      </c>
      <c r="R3303">
        <f>P3303 * _xll.XLOOKUP(Q3303,CALCULATION!$A$15:$A$17, CALCULATION!$B$15:$B$17 )</f>
        <v>600</v>
      </c>
      <c r="S3303" s="5">
        <f>O3303*P3303*_xll.XLOOKUP(Q3303,CALCULATION!$A$15:$A$17, CALCULATION!$B$15:$B$17)</f>
        <v>16200</v>
      </c>
      <c r="T3303">
        <v>300</v>
      </c>
      <c r="U3303" t="s">
        <v>14</v>
      </c>
      <c r="V3303">
        <f>T3303 * _xll.XLOOKUP(U3303,CALCULATION!$A$15:$A$17, CALCULATION!$B$15:$B$17 )</f>
        <v>300</v>
      </c>
      <c r="W3303" s="5">
        <f>O3303*T3303*_xll.XLOOKUP(U3303,CALCULATION!$A$15:$A$17, CALCULATION!$B$15:$B$17)</f>
        <v>8100</v>
      </c>
      <c r="X3303" s="5">
        <f>WORKSHEET[[#This Row],[Clients Total Cost]] / WORKSHEET[[#This Row],[Clients Rate per T2 (USD)]]</f>
        <v>27</v>
      </c>
      <c r="Y3303" s="5">
        <f>WORKSHEET[[#This Row],[Clients Rate per T2 (USD)]] - WORKSHEET[[#This Row],[Supplier Rate Per t2 (USD)]]</f>
        <v>300</v>
      </c>
      <c r="Z3303" s="5">
        <f>WORKSHEET[[#This Row],[Profit Per T]] * WORKSHEET[[#This Row],[Weight]]</f>
        <v>8100</v>
      </c>
      <c r="AA3303">
        <v>0</v>
      </c>
      <c r="AB3303" s="1">
        <v>1.5</v>
      </c>
      <c r="AC3303" s="1">
        <v>1</v>
      </c>
      <c r="AD3303" s="1">
        <v>1.25</v>
      </c>
      <c r="AE3303" s="1">
        <f>WORKSHEET[[#This Row],[Delay at toll gate in days]] +WORKSHEET[[#This Row],[Delay at workshop in days]] +WORKSHEET[[#This Row],[Delay at border in days]]</f>
        <v>3.75</v>
      </c>
    </row>
    <row r="3304" spans="1:31" x14ac:dyDescent="0.35">
      <c r="A3304" t="s">
        <v>3325</v>
      </c>
      <c r="B3304" t="s">
        <v>10</v>
      </c>
      <c r="C3304" t="s">
        <v>56</v>
      </c>
      <c r="D3304" t="s">
        <v>3619</v>
      </c>
      <c r="E3304" t="s">
        <v>3617</v>
      </c>
      <c r="F3304" t="str">
        <f>WORKSHEET[[#This Row],[Depart From]]&amp;"-"&amp;WORKSHEET[[#This Row],[Arrive To]]</f>
        <v>Addis Ababa-Lagos</v>
      </c>
      <c r="G3304" s="2">
        <v>44797</v>
      </c>
      <c r="H3304" s="2">
        <v>44806</v>
      </c>
      <c r="I3304" s="2" t="str">
        <f t="shared" si="51"/>
        <v>Delivered</v>
      </c>
      <c r="J3304" s="2" t="str">
        <f>TEXT(WORKSHEET[[#This Row],[Offloading Date]], "mmm")</f>
        <v>Sep</v>
      </c>
      <c r="K3304" s="2" t="str">
        <f>IF(OR(WORKSHEET[[#This Row],[Year]]="", ISBLANK(WORKSHEET[[#This Row],[Year]]), WORKSHEET[[#This Row],[Year]]="null"), "Exclude", "Include")</f>
        <v>Include</v>
      </c>
      <c r="L3304" t="s">
        <v>12</v>
      </c>
      <c r="M3304" t="s">
        <v>3624</v>
      </c>
      <c r="N3304" t="s">
        <v>13</v>
      </c>
      <c r="O3304">
        <v>27</v>
      </c>
      <c r="P3304">
        <v>600</v>
      </c>
      <c r="Q3304" t="s">
        <v>14</v>
      </c>
      <c r="R3304">
        <f>P3304 * _xll.XLOOKUP(Q3304,CALCULATION!$A$15:$A$17, CALCULATION!$B$15:$B$17 )</f>
        <v>600</v>
      </c>
      <c r="S3304" s="5">
        <f>O3304*P3304*_xll.XLOOKUP(Q3304,CALCULATION!$A$15:$A$17, CALCULATION!$B$15:$B$17)</f>
        <v>16200</v>
      </c>
      <c r="T3304">
        <v>300</v>
      </c>
      <c r="U3304" t="s">
        <v>14</v>
      </c>
      <c r="V3304">
        <f>T3304 * _xll.XLOOKUP(U3304,CALCULATION!$A$15:$A$17, CALCULATION!$B$15:$B$17 )</f>
        <v>300</v>
      </c>
      <c r="W3304" s="5">
        <f>O3304*T3304*_xll.XLOOKUP(U3304,CALCULATION!$A$15:$A$17, CALCULATION!$B$15:$B$17)</f>
        <v>8100</v>
      </c>
      <c r="X3304" s="5">
        <f>WORKSHEET[[#This Row],[Clients Total Cost]] / WORKSHEET[[#This Row],[Clients Rate per T2 (USD)]]</f>
        <v>27</v>
      </c>
      <c r="Y3304" s="5">
        <f>WORKSHEET[[#This Row],[Clients Rate per T2 (USD)]] - WORKSHEET[[#This Row],[Supplier Rate Per t2 (USD)]]</f>
        <v>300</v>
      </c>
      <c r="Z3304" s="5">
        <f>WORKSHEET[[#This Row],[Profit Per T]] * WORKSHEET[[#This Row],[Weight]]</f>
        <v>8100</v>
      </c>
      <c r="AA3304">
        <v>0</v>
      </c>
      <c r="AB3304" s="1">
        <v>1.3499999999999999</v>
      </c>
      <c r="AC3304" s="1">
        <v>0.9</v>
      </c>
      <c r="AD3304" s="1">
        <v>1.125</v>
      </c>
      <c r="AE3304" s="1">
        <f>WORKSHEET[[#This Row],[Delay at toll gate in days]] +WORKSHEET[[#This Row],[Delay at workshop in days]] +WORKSHEET[[#This Row],[Delay at border in days]]</f>
        <v>3.375</v>
      </c>
    </row>
    <row r="3305" spans="1:31" x14ac:dyDescent="0.35">
      <c r="A3305" t="s">
        <v>3326</v>
      </c>
      <c r="B3305" t="s">
        <v>10</v>
      </c>
      <c r="C3305" t="s">
        <v>56</v>
      </c>
      <c r="D3305" t="s">
        <v>3616</v>
      </c>
      <c r="E3305" t="s">
        <v>3613</v>
      </c>
      <c r="F3305" t="str">
        <f>WORKSHEET[[#This Row],[Depart From]]&amp;"-"&amp;WORKSHEET[[#This Row],[Arrive To]]</f>
        <v>Marrakech-Sanaa</v>
      </c>
      <c r="G3305" s="2">
        <v>44797</v>
      </c>
      <c r="H3305" s="2">
        <v>44817</v>
      </c>
      <c r="I3305" s="2" t="str">
        <f t="shared" si="51"/>
        <v>Delivered</v>
      </c>
      <c r="J3305" s="2" t="str">
        <f>TEXT(WORKSHEET[[#This Row],[Offloading Date]], "mmm")</f>
        <v>Sep</v>
      </c>
      <c r="K3305" s="2" t="str">
        <f>IF(OR(WORKSHEET[[#This Row],[Year]]="", ISBLANK(WORKSHEET[[#This Row],[Year]]), WORKSHEET[[#This Row],[Year]]="null"), "Exclude", "Include")</f>
        <v>Include</v>
      </c>
      <c r="L3305" t="s">
        <v>12</v>
      </c>
      <c r="M3305" t="s">
        <v>3624</v>
      </c>
      <c r="N3305" t="s">
        <v>13</v>
      </c>
      <c r="O3305">
        <v>36</v>
      </c>
      <c r="P3305">
        <v>600</v>
      </c>
      <c r="Q3305" t="s">
        <v>14</v>
      </c>
      <c r="R3305">
        <f>P3305 * _xll.XLOOKUP(Q3305,CALCULATION!$A$15:$A$17, CALCULATION!$B$15:$B$17 )</f>
        <v>600</v>
      </c>
      <c r="S3305" s="5">
        <f>O3305*P3305*_xll.XLOOKUP(Q3305,CALCULATION!$A$15:$A$17, CALCULATION!$B$15:$B$17)</f>
        <v>21600</v>
      </c>
      <c r="T3305">
        <v>300</v>
      </c>
      <c r="U3305" t="s">
        <v>14</v>
      </c>
      <c r="V3305">
        <f>T3305 * _xll.XLOOKUP(U3305,CALCULATION!$A$15:$A$17, CALCULATION!$B$15:$B$17 )</f>
        <v>300</v>
      </c>
      <c r="W3305" s="5">
        <f>O3305*T3305*_xll.XLOOKUP(U3305,CALCULATION!$A$15:$A$17, CALCULATION!$B$15:$B$17)</f>
        <v>10800</v>
      </c>
      <c r="X3305" s="5">
        <f>WORKSHEET[[#This Row],[Clients Total Cost]] / WORKSHEET[[#This Row],[Clients Rate per T2 (USD)]]</f>
        <v>36</v>
      </c>
      <c r="Y3305" s="5">
        <f>WORKSHEET[[#This Row],[Clients Rate per T2 (USD)]] - WORKSHEET[[#This Row],[Supplier Rate Per t2 (USD)]]</f>
        <v>300</v>
      </c>
      <c r="Z3305" s="5">
        <f>WORKSHEET[[#This Row],[Profit Per T]] * WORKSHEET[[#This Row],[Weight]]</f>
        <v>10800</v>
      </c>
      <c r="AA3305">
        <v>0</v>
      </c>
      <c r="AB3305" s="1">
        <v>3</v>
      </c>
      <c r="AC3305" s="1">
        <v>2</v>
      </c>
      <c r="AD3305" s="1">
        <v>2.5</v>
      </c>
      <c r="AE3305" s="1">
        <f>WORKSHEET[[#This Row],[Delay at toll gate in days]] +WORKSHEET[[#This Row],[Delay at workshop in days]] +WORKSHEET[[#This Row],[Delay at border in days]]</f>
        <v>7.5</v>
      </c>
    </row>
    <row r="3306" spans="1:31" x14ac:dyDescent="0.35">
      <c r="A3306" t="s">
        <v>3327</v>
      </c>
      <c r="B3306" t="s">
        <v>10</v>
      </c>
      <c r="C3306" t="s">
        <v>56</v>
      </c>
      <c r="D3306" t="s">
        <v>3616</v>
      </c>
      <c r="E3306" t="s">
        <v>3612</v>
      </c>
      <c r="F3306" t="str">
        <f>WORKSHEET[[#This Row],[Depart From]]&amp;"-"&amp;WORKSHEET[[#This Row],[Arrive To]]</f>
        <v>Marrakech-Victoria</v>
      </c>
      <c r="G3306" s="2">
        <v>44797</v>
      </c>
      <c r="H3306" s="2">
        <v>44814</v>
      </c>
      <c r="I3306" s="2" t="str">
        <f t="shared" si="51"/>
        <v>Delivered</v>
      </c>
      <c r="J3306" s="2" t="str">
        <f>TEXT(WORKSHEET[[#This Row],[Offloading Date]], "mmm")</f>
        <v>Sep</v>
      </c>
      <c r="K3306" s="2" t="str">
        <f>IF(OR(WORKSHEET[[#This Row],[Year]]="", ISBLANK(WORKSHEET[[#This Row],[Year]]), WORKSHEET[[#This Row],[Year]]="null"), "Exclude", "Include")</f>
        <v>Include</v>
      </c>
      <c r="L3306" t="s">
        <v>12</v>
      </c>
      <c r="M3306" t="s">
        <v>3624</v>
      </c>
      <c r="N3306" t="s">
        <v>13</v>
      </c>
      <c r="O3306">
        <v>36</v>
      </c>
      <c r="P3306">
        <v>600</v>
      </c>
      <c r="Q3306" t="s">
        <v>14</v>
      </c>
      <c r="R3306">
        <f>P3306 * _xll.XLOOKUP(Q3306,CALCULATION!$A$15:$A$17, CALCULATION!$B$15:$B$17 )</f>
        <v>600</v>
      </c>
      <c r="S3306" s="5">
        <f>O3306*P3306*_xll.XLOOKUP(Q3306,CALCULATION!$A$15:$A$17, CALCULATION!$B$15:$B$17)</f>
        <v>21600</v>
      </c>
      <c r="T3306">
        <v>300</v>
      </c>
      <c r="U3306" t="s">
        <v>14</v>
      </c>
      <c r="V3306">
        <f>T3306 * _xll.XLOOKUP(U3306,CALCULATION!$A$15:$A$17, CALCULATION!$B$15:$B$17 )</f>
        <v>300</v>
      </c>
      <c r="W3306" s="5">
        <f>O3306*T3306*_xll.XLOOKUP(U3306,CALCULATION!$A$15:$A$17, CALCULATION!$B$15:$B$17)</f>
        <v>10800</v>
      </c>
      <c r="X3306" s="5">
        <f>WORKSHEET[[#This Row],[Clients Total Cost]] / WORKSHEET[[#This Row],[Clients Rate per T2 (USD)]]</f>
        <v>36</v>
      </c>
      <c r="Y3306" s="5">
        <f>WORKSHEET[[#This Row],[Clients Rate per T2 (USD)]] - WORKSHEET[[#This Row],[Supplier Rate Per t2 (USD)]]</f>
        <v>300</v>
      </c>
      <c r="Z3306" s="5">
        <f>WORKSHEET[[#This Row],[Profit Per T]] * WORKSHEET[[#This Row],[Weight]]</f>
        <v>10800</v>
      </c>
      <c r="AA3306">
        <v>0</v>
      </c>
      <c r="AB3306" s="1">
        <v>2.5499999999999998</v>
      </c>
      <c r="AC3306" s="1">
        <v>1.7000000000000002</v>
      </c>
      <c r="AD3306" s="1">
        <v>2.125</v>
      </c>
      <c r="AE3306" s="1">
        <f>WORKSHEET[[#This Row],[Delay at toll gate in days]] +WORKSHEET[[#This Row],[Delay at workshop in days]] +WORKSHEET[[#This Row],[Delay at border in days]]</f>
        <v>6.375</v>
      </c>
    </row>
    <row r="3307" spans="1:31" x14ac:dyDescent="0.35">
      <c r="A3307" t="s">
        <v>3328</v>
      </c>
      <c r="B3307" t="s">
        <v>10</v>
      </c>
      <c r="C3307" t="s">
        <v>56</v>
      </c>
      <c r="D3307" t="s">
        <v>3611</v>
      </c>
      <c r="E3307" t="s">
        <v>3614</v>
      </c>
      <c r="F3307" t="str">
        <f>WORKSHEET[[#This Row],[Depart From]]&amp;"-"&amp;WORKSHEET[[#This Row],[Arrive To]]</f>
        <v>Mogadishu-Alger</v>
      </c>
      <c r="G3307" s="2">
        <v>44803</v>
      </c>
      <c r="H3307" s="2">
        <v>44812</v>
      </c>
      <c r="I3307" s="2" t="str">
        <f t="shared" si="51"/>
        <v>Delivered</v>
      </c>
      <c r="J3307" s="2" t="str">
        <f>TEXT(WORKSHEET[[#This Row],[Offloading Date]], "mmm")</f>
        <v>Sep</v>
      </c>
      <c r="K3307" s="2" t="str">
        <f>IF(OR(WORKSHEET[[#This Row],[Year]]="", ISBLANK(WORKSHEET[[#This Row],[Year]]), WORKSHEET[[#This Row],[Year]]="null"), "Exclude", "Include")</f>
        <v>Include</v>
      </c>
      <c r="L3307" t="s">
        <v>12</v>
      </c>
      <c r="M3307" t="s">
        <v>3624</v>
      </c>
      <c r="N3307" t="s">
        <v>13</v>
      </c>
      <c r="O3307">
        <v>36</v>
      </c>
      <c r="P3307">
        <v>600</v>
      </c>
      <c r="Q3307" t="s">
        <v>14</v>
      </c>
      <c r="R3307">
        <f>P3307 * _xll.XLOOKUP(Q3307,CALCULATION!$A$15:$A$17, CALCULATION!$B$15:$B$17 )</f>
        <v>600</v>
      </c>
      <c r="S3307" s="5">
        <f>O3307*P3307*_xll.XLOOKUP(Q3307,CALCULATION!$A$15:$A$17, CALCULATION!$B$15:$B$17)</f>
        <v>21600</v>
      </c>
      <c r="T3307">
        <v>300</v>
      </c>
      <c r="U3307" t="s">
        <v>14</v>
      </c>
      <c r="V3307">
        <f>T3307 * _xll.XLOOKUP(U3307,CALCULATION!$A$15:$A$17, CALCULATION!$B$15:$B$17 )</f>
        <v>300</v>
      </c>
      <c r="W3307" s="5">
        <f>O3307*T3307*_xll.XLOOKUP(U3307,CALCULATION!$A$15:$A$17, CALCULATION!$B$15:$B$17)</f>
        <v>10800</v>
      </c>
      <c r="X3307" s="5">
        <f>WORKSHEET[[#This Row],[Clients Total Cost]] / WORKSHEET[[#This Row],[Clients Rate per T2 (USD)]]</f>
        <v>36</v>
      </c>
      <c r="Y3307" s="5">
        <f>WORKSHEET[[#This Row],[Clients Rate per T2 (USD)]] - WORKSHEET[[#This Row],[Supplier Rate Per t2 (USD)]]</f>
        <v>300</v>
      </c>
      <c r="Z3307" s="5">
        <f>WORKSHEET[[#This Row],[Profit Per T]] * WORKSHEET[[#This Row],[Weight]]</f>
        <v>10800</v>
      </c>
      <c r="AA3307">
        <v>0</v>
      </c>
      <c r="AB3307" s="1">
        <v>1.3499999999999999</v>
      </c>
      <c r="AC3307" s="1">
        <v>0.9</v>
      </c>
      <c r="AD3307" s="1">
        <v>1.125</v>
      </c>
      <c r="AE3307" s="1">
        <f>WORKSHEET[[#This Row],[Delay at toll gate in days]] +WORKSHEET[[#This Row],[Delay at workshop in days]] +WORKSHEET[[#This Row],[Delay at border in days]]</f>
        <v>3.375</v>
      </c>
    </row>
    <row r="3308" spans="1:31" x14ac:dyDescent="0.35">
      <c r="A3308" t="s">
        <v>3329</v>
      </c>
      <c r="B3308" t="s">
        <v>10</v>
      </c>
      <c r="C3308" t="s">
        <v>56</v>
      </c>
      <c r="D3308" t="s">
        <v>3615</v>
      </c>
      <c r="E3308" t="s">
        <v>3617</v>
      </c>
      <c r="F3308" t="str">
        <f>WORKSHEET[[#This Row],[Depart From]]&amp;"-"&amp;WORKSHEET[[#This Row],[Arrive To]]</f>
        <v>Mombasa-Lagos</v>
      </c>
      <c r="G3308" s="2">
        <v>44804</v>
      </c>
      <c r="H3308" s="2">
        <v>44814</v>
      </c>
      <c r="I3308" s="2" t="str">
        <f t="shared" si="51"/>
        <v>Delivered</v>
      </c>
      <c r="J3308" s="2" t="str">
        <f>TEXT(WORKSHEET[[#This Row],[Offloading Date]], "mmm")</f>
        <v>Sep</v>
      </c>
      <c r="K3308" s="2" t="str">
        <f>IF(OR(WORKSHEET[[#This Row],[Year]]="", ISBLANK(WORKSHEET[[#This Row],[Year]]), WORKSHEET[[#This Row],[Year]]="null"), "Exclude", "Include")</f>
        <v>Include</v>
      </c>
      <c r="L3308" t="s">
        <v>12</v>
      </c>
      <c r="M3308" t="s">
        <v>3624</v>
      </c>
      <c r="N3308" t="s">
        <v>13</v>
      </c>
      <c r="O3308">
        <v>27</v>
      </c>
      <c r="P3308">
        <v>600</v>
      </c>
      <c r="Q3308" t="s">
        <v>14</v>
      </c>
      <c r="R3308">
        <f>P3308 * _xll.XLOOKUP(Q3308,CALCULATION!$A$15:$A$17, CALCULATION!$B$15:$B$17 )</f>
        <v>600</v>
      </c>
      <c r="S3308" s="5">
        <f>O3308*P3308*_xll.XLOOKUP(Q3308,CALCULATION!$A$15:$A$17, CALCULATION!$B$15:$B$17)</f>
        <v>16200</v>
      </c>
      <c r="T3308">
        <v>300</v>
      </c>
      <c r="U3308" t="s">
        <v>14</v>
      </c>
      <c r="V3308">
        <f>T3308 * _xll.XLOOKUP(U3308,CALCULATION!$A$15:$A$17, CALCULATION!$B$15:$B$17 )</f>
        <v>300</v>
      </c>
      <c r="W3308" s="5">
        <f>O3308*T3308*_xll.XLOOKUP(U3308,CALCULATION!$A$15:$A$17, CALCULATION!$B$15:$B$17)</f>
        <v>8100</v>
      </c>
      <c r="X3308" s="5">
        <f>WORKSHEET[[#This Row],[Clients Total Cost]] / WORKSHEET[[#This Row],[Clients Rate per T2 (USD)]]</f>
        <v>27</v>
      </c>
      <c r="Y3308" s="5">
        <f>WORKSHEET[[#This Row],[Clients Rate per T2 (USD)]] - WORKSHEET[[#This Row],[Supplier Rate Per t2 (USD)]]</f>
        <v>300</v>
      </c>
      <c r="Z3308" s="5">
        <f>WORKSHEET[[#This Row],[Profit Per T]] * WORKSHEET[[#This Row],[Weight]]</f>
        <v>8100</v>
      </c>
      <c r="AA3308">
        <v>0</v>
      </c>
      <c r="AB3308" s="1">
        <v>1.5</v>
      </c>
      <c r="AC3308" s="1">
        <v>1</v>
      </c>
      <c r="AD3308" s="1">
        <v>1.25</v>
      </c>
      <c r="AE3308" s="1">
        <f>WORKSHEET[[#This Row],[Delay at toll gate in days]] +WORKSHEET[[#This Row],[Delay at workshop in days]] +WORKSHEET[[#This Row],[Delay at border in days]]</f>
        <v>3.75</v>
      </c>
    </row>
    <row r="3309" spans="1:31" x14ac:dyDescent="0.35">
      <c r="A3309" t="s">
        <v>3330</v>
      </c>
      <c r="B3309" t="s">
        <v>10</v>
      </c>
      <c r="C3309" t="s">
        <v>56</v>
      </c>
      <c r="D3309" t="s">
        <v>3615</v>
      </c>
      <c r="E3309" t="s">
        <v>3618</v>
      </c>
      <c r="F3309" t="str">
        <f>WORKSHEET[[#This Row],[Depart From]]&amp;"-"&amp;WORKSHEET[[#This Row],[Arrive To]]</f>
        <v>Mombasa-Tripoli</v>
      </c>
      <c r="G3309" s="2">
        <v>44804</v>
      </c>
      <c r="H3309" s="2">
        <v>44814</v>
      </c>
      <c r="I3309" s="2" t="str">
        <f t="shared" si="51"/>
        <v>Delivered</v>
      </c>
      <c r="J3309" s="2" t="str">
        <f>TEXT(WORKSHEET[[#This Row],[Offloading Date]], "mmm")</f>
        <v>Sep</v>
      </c>
      <c r="K3309" s="2" t="str">
        <f>IF(OR(WORKSHEET[[#This Row],[Year]]="", ISBLANK(WORKSHEET[[#This Row],[Year]]), WORKSHEET[[#This Row],[Year]]="null"), "Exclude", "Include")</f>
        <v>Include</v>
      </c>
      <c r="L3309" t="s">
        <v>12</v>
      </c>
      <c r="M3309" t="s">
        <v>3624</v>
      </c>
      <c r="N3309" t="s">
        <v>13</v>
      </c>
      <c r="O3309">
        <v>36</v>
      </c>
      <c r="P3309">
        <v>600</v>
      </c>
      <c r="Q3309" t="s">
        <v>14</v>
      </c>
      <c r="R3309">
        <f>P3309 * _xll.XLOOKUP(Q3309,CALCULATION!$A$15:$A$17, CALCULATION!$B$15:$B$17 )</f>
        <v>600</v>
      </c>
      <c r="S3309" s="5">
        <f>O3309*P3309*_xll.XLOOKUP(Q3309,CALCULATION!$A$15:$A$17, CALCULATION!$B$15:$B$17)</f>
        <v>21600</v>
      </c>
      <c r="T3309">
        <v>300</v>
      </c>
      <c r="U3309" t="s">
        <v>14</v>
      </c>
      <c r="V3309">
        <f>T3309 * _xll.XLOOKUP(U3309,CALCULATION!$A$15:$A$17, CALCULATION!$B$15:$B$17 )</f>
        <v>300</v>
      </c>
      <c r="W3309" s="5">
        <f>O3309*T3309*_xll.XLOOKUP(U3309,CALCULATION!$A$15:$A$17, CALCULATION!$B$15:$B$17)</f>
        <v>10800</v>
      </c>
      <c r="X3309" s="5">
        <f>WORKSHEET[[#This Row],[Clients Total Cost]] / WORKSHEET[[#This Row],[Clients Rate per T2 (USD)]]</f>
        <v>36</v>
      </c>
      <c r="Y3309" s="5">
        <f>WORKSHEET[[#This Row],[Clients Rate per T2 (USD)]] - WORKSHEET[[#This Row],[Supplier Rate Per t2 (USD)]]</f>
        <v>300</v>
      </c>
      <c r="Z3309" s="5">
        <f>WORKSHEET[[#This Row],[Profit Per T]] * WORKSHEET[[#This Row],[Weight]]</f>
        <v>10800</v>
      </c>
      <c r="AA3309">
        <v>0</v>
      </c>
      <c r="AB3309" s="1">
        <v>1.5</v>
      </c>
      <c r="AC3309" s="1">
        <v>1</v>
      </c>
      <c r="AD3309" s="1">
        <v>1.25</v>
      </c>
      <c r="AE3309" s="1">
        <f>WORKSHEET[[#This Row],[Delay at toll gate in days]] +WORKSHEET[[#This Row],[Delay at workshop in days]] +WORKSHEET[[#This Row],[Delay at border in days]]</f>
        <v>3.75</v>
      </c>
    </row>
    <row r="3310" spans="1:31" x14ac:dyDescent="0.35">
      <c r="A3310" t="s">
        <v>3331</v>
      </c>
      <c r="B3310" t="s">
        <v>10</v>
      </c>
      <c r="C3310" t="s">
        <v>56</v>
      </c>
      <c r="D3310" t="s">
        <v>3619</v>
      </c>
      <c r="E3310" t="s">
        <v>3617</v>
      </c>
      <c r="F3310" t="str">
        <f>WORKSHEET[[#This Row],[Depart From]]&amp;"-"&amp;WORKSHEET[[#This Row],[Arrive To]]</f>
        <v>Addis Ababa-Lagos</v>
      </c>
      <c r="G3310" s="2">
        <v>44807</v>
      </c>
      <c r="H3310" s="2" t="s">
        <v>3631</v>
      </c>
      <c r="I3310" s="2" t="str">
        <f t="shared" si="51"/>
        <v>Failed</v>
      </c>
      <c r="J3310" s="2" t="str">
        <f>TEXT(WORKSHEET[[#This Row],[Offloading Date]], "mmm")</f>
        <v>NULL</v>
      </c>
      <c r="K3310" s="2" t="str">
        <f>IF(OR(WORKSHEET[[#This Row],[Year]]="", ISBLANK(WORKSHEET[[#This Row],[Year]]), WORKSHEET[[#This Row],[Year]]="null"), "Exclude", "Include")</f>
        <v>Exclude</v>
      </c>
      <c r="L3310" t="s">
        <v>12</v>
      </c>
      <c r="M3310" t="s">
        <v>3624</v>
      </c>
      <c r="N3310" t="s">
        <v>13</v>
      </c>
      <c r="O3310">
        <v>30</v>
      </c>
      <c r="P3310">
        <v>600</v>
      </c>
      <c r="Q3310" t="s">
        <v>14</v>
      </c>
      <c r="R3310">
        <f>P3310 * _xll.XLOOKUP(Q3310,CALCULATION!$A$15:$A$17, CALCULATION!$B$15:$B$17 )</f>
        <v>600</v>
      </c>
      <c r="S3310" s="5">
        <f>O3310*P3310*_xll.XLOOKUP(Q3310,CALCULATION!$A$15:$A$17, CALCULATION!$B$15:$B$17)</f>
        <v>18000</v>
      </c>
      <c r="T3310">
        <v>300</v>
      </c>
      <c r="U3310" t="s">
        <v>14</v>
      </c>
      <c r="V3310">
        <f>T3310 * _xll.XLOOKUP(U3310,CALCULATION!$A$15:$A$17, CALCULATION!$B$15:$B$17 )</f>
        <v>300</v>
      </c>
      <c r="W3310" s="5">
        <f>O3310*T3310*_xll.XLOOKUP(U3310,CALCULATION!$A$15:$A$17, CALCULATION!$B$15:$B$17)</f>
        <v>9000</v>
      </c>
      <c r="X3310" s="5">
        <f>WORKSHEET[[#This Row],[Clients Total Cost]] / WORKSHEET[[#This Row],[Clients Rate per T2 (USD)]]</f>
        <v>30</v>
      </c>
      <c r="Y3310" s="5">
        <f>WORKSHEET[[#This Row],[Clients Rate per T2 (USD)]] - WORKSHEET[[#This Row],[Supplier Rate Per t2 (USD)]]</f>
        <v>300</v>
      </c>
      <c r="Z3310" s="5">
        <f>WORKSHEET[[#This Row],[Profit Per T]] * WORKSHEET[[#This Row],[Weight]]</f>
        <v>9000</v>
      </c>
      <c r="AA3310">
        <v>0</v>
      </c>
      <c r="AB3310" s="1">
        <v>0</v>
      </c>
      <c r="AC3310" s="1">
        <v>0</v>
      </c>
      <c r="AD3310">
        <v>0</v>
      </c>
      <c r="AE3310" s="1">
        <f>WORKSHEET[[#This Row],[Delay at toll gate in days]] +WORKSHEET[[#This Row],[Delay at workshop in days]] +WORKSHEET[[#This Row],[Delay at border in days]]</f>
        <v>0</v>
      </c>
    </row>
    <row r="3311" spans="1:31" x14ac:dyDescent="0.35">
      <c r="A3311" t="s">
        <v>3332</v>
      </c>
      <c r="B3311" t="s">
        <v>10</v>
      </c>
      <c r="C3311" t="s">
        <v>56</v>
      </c>
      <c r="D3311" t="s">
        <v>3620</v>
      </c>
      <c r="E3311" t="s">
        <v>3618</v>
      </c>
      <c r="F3311" t="str">
        <f>WORKSHEET[[#This Row],[Depart From]]&amp;"-"&amp;WORKSHEET[[#This Row],[Arrive To]]</f>
        <v>Zanzibar-Tripoli</v>
      </c>
      <c r="G3311" s="2">
        <v>44806</v>
      </c>
      <c r="H3311" s="2" t="s">
        <v>3631</v>
      </c>
      <c r="I3311" s="2" t="str">
        <f t="shared" si="51"/>
        <v>Failed</v>
      </c>
      <c r="J3311" s="2" t="str">
        <f>TEXT(WORKSHEET[[#This Row],[Offloading Date]], "mmm")</f>
        <v>NULL</v>
      </c>
      <c r="K3311" s="2" t="str">
        <f>IF(OR(WORKSHEET[[#This Row],[Year]]="", ISBLANK(WORKSHEET[[#This Row],[Year]]), WORKSHEET[[#This Row],[Year]]="null"), "Exclude", "Include")</f>
        <v>Exclude</v>
      </c>
      <c r="L3311" t="s">
        <v>12</v>
      </c>
      <c r="M3311" t="s">
        <v>3624</v>
      </c>
      <c r="N3311" t="s">
        <v>13</v>
      </c>
      <c r="O3311">
        <v>30</v>
      </c>
      <c r="P3311">
        <v>600</v>
      </c>
      <c r="Q3311" t="s">
        <v>14</v>
      </c>
      <c r="R3311">
        <f>P3311 * _xll.XLOOKUP(Q3311,CALCULATION!$A$15:$A$17, CALCULATION!$B$15:$B$17 )</f>
        <v>600</v>
      </c>
      <c r="S3311" s="5">
        <f>O3311*P3311*_xll.XLOOKUP(Q3311,CALCULATION!$A$15:$A$17, CALCULATION!$B$15:$B$17)</f>
        <v>18000</v>
      </c>
      <c r="T3311">
        <v>300</v>
      </c>
      <c r="U3311" t="s">
        <v>14</v>
      </c>
      <c r="V3311">
        <f>T3311 * _xll.XLOOKUP(U3311,CALCULATION!$A$15:$A$17, CALCULATION!$B$15:$B$17 )</f>
        <v>300</v>
      </c>
      <c r="W3311" s="5">
        <f>O3311*T3311*_xll.XLOOKUP(U3311,CALCULATION!$A$15:$A$17, CALCULATION!$B$15:$B$17)</f>
        <v>9000</v>
      </c>
      <c r="X3311" s="5">
        <f>WORKSHEET[[#This Row],[Clients Total Cost]] / WORKSHEET[[#This Row],[Clients Rate per T2 (USD)]]</f>
        <v>30</v>
      </c>
      <c r="Y3311" s="5">
        <f>WORKSHEET[[#This Row],[Clients Rate per T2 (USD)]] - WORKSHEET[[#This Row],[Supplier Rate Per t2 (USD)]]</f>
        <v>300</v>
      </c>
      <c r="Z3311" s="5">
        <f>WORKSHEET[[#This Row],[Profit Per T]] * WORKSHEET[[#This Row],[Weight]]</f>
        <v>9000</v>
      </c>
      <c r="AA3311">
        <v>0</v>
      </c>
      <c r="AB3311" s="1">
        <v>0</v>
      </c>
      <c r="AC3311" s="1">
        <v>0</v>
      </c>
      <c r="AD3311">
        <v>0</v>
      </c>
      <c r="AE3311" s="1">
        <f>WORKSHEET[[#This Row],[Delay at toll gate in days]] +WORKSHEET[[#This Row],[Delay at workshop in days]] +WORKSHEET[[#This Row],[Delay at border in days]]</f>
        <v>0</v>
      </c>
    </row>
    <row r="3312" spans="1:31" x14ac:dyDescent="0.35">
      <c r="A3312" t="s">
        <v>3333</v>
      </c>
      <c r="B3312" t="s">
        <v>10</v>
      </c>
      <c r="C3312" t="s">
        <v>56</v>
      </c>
      <c r="D3312" t="s">
        <v>3615</v>
      </c>
      <c r="E3312" t="s">
        <v>3618</v>
      </c>
      <c r="F3312" t="str">
        <f>WORKSHEET[[#This Row],[Depart From]]&amp;"-"&amp;WORKSHEET[[#This Row],[Arrive To]]</f>
        <v>Mombasa-Tripoli</v>
      </c>
      <c r="G3312" s="2">
        <v>44806</v>
      </c>
      <c r="H3312" s="2" t="s">
        <v>3631</v>
      </c>
      <c r="I3312" s="2" t="str">
        <f t="shared" si="51"/>
        <v>Failed</v>
      </c>
      <c r="J3312" s="2" t="str">
        <f>TEXT(WORKSHEET[[#This Row],[Offloading Date]], "mmm")</f>
        <v>NULL</v>
      </c>
      <c r="K3312" s="2" t="str">
        <f>IF(OR(WORKSHEET[[#This Row],[Year]]="", ISBLANK(WORKSHEET[[#This Row],[Year]]), WORKSHEET[[#This Row],[Year]]="null"), "Exclude", "Include")</f>
        <v>Exclude</v>
      </c>
      <c r="L3312" t="s">
        <v>12</v>
      </c>
      <c r="M3312" t="s">
        <v>3624</v>
      </c>
      <c r="N3312" t="s">
        <v>13</v>
      </c>
      <c r="O3312">
        <v>30</v>
      </c>
      <c r="P3312">
        <v>600</v>
      </c>
      <c r="Q3312" t="s">
        <v>14</v>
      </c>
      <c r="R3312">
        <f>P3312 * _xll.XLOOKUP(Q3312,CALCULATION!$A$15:$A$17, CALCULATION!$B$15:$B$17 )</f>
        <v>600</v>
      </c>
      <c r="S3312" s="5">
        <f>O3312*P3312*_xll.XLOOKUP(Q3312,CALCULATION!$A$15:$A$17, CALCULATION!$B$15:$B$17)</f>
        <v>18000</v>
      </c>
      <c r="T3312">
        <v>300</v>
      </c>
      <c r="U3312" t="s">
        <v>14</v>
      </c>
      <c r="V3312">
        <f>T3312 * _xll.XLOOKUP(U3312,CALCULATION!$A$15:$A$17, CALCULATION!$B$15:$B$17 )</f>
        <v>300</v>
      </c>
      <c r="W3312" s="5">
        <f>O3312*T3312*_xll.XLOOKUP(U3312,CALCULATION!$A$15:$A$17, CALCULATION!$B$15:$B$17)</f>
        <v>9000</v>
      </c>
      <c r="X3312" s="5">
        <f>WORKSHEET[[#This Row],[Clients Total Cost]] / WORKSHEET[[#This Row],[Clients Rate per T2 (USD)]]</f>
        <v>30</v>
      </c>
      <c r="Y3312" s="5">
        <f>WORKSHEET[[#This Row],[Clients Rate per T2 (USD)]] - WORKSHEET[[#This Row],[Supplier Rate Per t2 (USD)]]</f>
        <v>300</v>
      </c>
      <c r="Z3312" s="5">
        <f>WORKSHEET[[#This Row],[Profit Per T]] * WORKSHEET[[#This Row],[Weight]]</f>
        <v>9000</v>
      </c>
      <c r="AA3312">
        <v>0</v>
      </c>
      <c r="AB3312" s="1">
        <v>0</v>
      </c>
      <c r="AC3312" s="1">
        <v>0</v>
      </c>
      <c r="AD3312">
        <v>0</v>
      </c>
      <c r="AE3312" s="1">
        <f>WORKSHEET[[#This Row],[Delay at toll gate in days]] +WORKSHEET[[#This Row],[Delay at workshop in days]] +WORKSHEET[[#This Row],[Delay at border in days]]</f>
        <v>0</v>
      </c>
    </row>
    <row r="3313" spans="1:31" x14ac:dyDescent="0.35">
      <c r="A3313" t="s">
        <v>3334</v>
      </c>
      <c r="B3313" t="s">
        <v>10</v>
      </c>
      <c r="C3313" t="s">
        <v>56</v>
      </c>
      <c r="D3313" t="s">
        <v>3619</v>
      </c>
      <c r="E3313" t="s">
        <v>3613</v>
      </c>
      <c r="F3313" t="str">
        <f>WORKSHEET[[#This Row],[Depart From]]&amp;"-"&amp;WORKSHEET[[#This Row],[Arrive To]]</f>
        <v>Addis Ababa-Sanaa</v>
      </c>
      <c r="G3313" s="2">
        <v>44805</v>
      </c>
      <c r="H3313" s="2">
        <v>44811</v>
      </c>
      <c r="I3313" s="2" t="str">
        <f t="shared" si="51"/>
        <v>Delivered</v>
      </c>
      <c r="J3313" s="2" t="str">
        <f>TEXT(WORKSHEET[[#This Row],[Offloading Date]], "mmm")</f>
        <v>Sep</v>
      </c>
      <c r="K3313" s="2" t="str">
        <f>IF(OR(WORKSHEET[[#This Row],[Year]]="", ISBLANK(WORKSHEET[[#This Row],[Year]]), WORKSHEET[[#This Row],[Year]]="null"), "Exclude", "Include")</f>
        <v>Include</v>
      </c>
      <c r="L3313" t="s">
        <v>12</v>
      </c>
      <c r="M3313" t="s">
        <v>3624</v>
      </c>
      <c r="N3313" t="s">
        <v>13</v>
      </c>
      <c r="O3313">
        <v>27</v>
      </c>
      <c r="P3313">
        <v>600</v>
      </c>
      <c r="Q3313" t="s">
        <v>14</v>
      </c>
      <c r="R3313">
        <f>P3313 * _xll.XLOOKUP(Q3313,CALCULATION!$A$15:$A$17, CALCULATION!$B$15:$B$17 )</f>
        <v>600</v>
      </c>
      <c r="S3313" s="5">
        <f>O3313*P3313*_xll.XLOOKUP(Q3313,CALCULATION!$A$15:$A$17, CALCULATION!$B$15:$B$17)</f>
        <v>16200</v>
      </c>
      <c r="T3313">
        <v>300</v>
      </c>
      <c r="U3313" t="s">
        <v>14</v>
      </c>
      <c r="V3313">
        <f>T3313 * _xll.XLOOKUP(U3313,CALCULATION!$A$15:$A$17, CALCULATION!$B$15:$B$17 )</f>
        <v>300</v>
      </c>
      <c r="W3313" s="5">
        <f>O3313*T3313*_xll.XLOOKUP(U3313,CALCULATION!$A$15:$A$17, CALCULATION!$B$15:$B$17)</f>
        <v>8100</v>
      </c>
      <c r="X3313" s="5">
        <f>WORKSHEET[[#This Row],[Clients Total Cost]] / WORKSHEET[[#This Row],[Clients Rate per T2 (USD)]]</f>
        <v>27</v>
      </c>
      <c r="Y3313" s="5">
        <f>WORKSHEET[[#This Row],[Clients Rate per T2 (USD)]] - WORKSHEET[[#This Row],[Supplier Rate Per t2 (USD)]]</f>
        <v>300</v>
      </c>
      <c r="Z3313" s="5">
        <f>WORKSHEET[[#This Row],[Profit Per T]] * WORKSHEET[[#This Row],[Weight]]</f>
        <v>8100</v>
      </c>
      <c r="AA3313">
        <v>0</v>
      </c>
      <c r="AB3313" s="1">
        <v>0.89999999999999991</v>
      </c>
      <c r="AC3313" s="1">
        <v>0.60000000000000009</v>
      </c>
      <c r="AD3313" s="1">
        <v>0.75</v>
      </c>
      <c r="AE3313" s="1">
        <f>WORKSHEET[[#This Row],[Delay at toll gate in days]] +WORKSHEET[[#This Row],[Delay at workshop in days]] +WORKSHEET[[#This Row],[Delay at border in days]]</f>
        <v>2.25</v>
      </c>
    </row>
    <row r="3314" spans="1:31" x14ac:dyDescent="0.35">
      <c r="A3314" t="s">
        <v>3335</v>
      </c>
      <c r="B3314" t="s">
        <v>10</v>
      </c>
      <c r="C3314" t="s">
        <v>56</v>
      </c>
      <c r="D3314" t="s">
        <v>3619</v>
      </c>
      <c r="E3314" t="s">
        <v>3617</v>
      </c>
      <c r="F3314" t="str">
        <f>WORKSHEET[[#This Row],[Depart From]]&amp;"-"&amp;WORKSHEET[[#This Row],[Arrive To]]</f>
        <v>Addis Ababa-Lagos</v>
      </c>
      <c r="G3314" s="2">
        <v>44807</v>
      </c>
      <c r="H3314" s="2" t="s">
        <v>3631</v>
      </c>
      <c r="I3314" s="2" t="str">
        <f t="shared" si="51"/>
        <v>Failed</v>
      </c>
      <c r="J3314" s="2" t="str">
        <f>TEXT(WORKSHEET[[#This Row],[Offloading Date]], "mmm")</f>
        <v>NULL</v>
      </c>
      <c r="K3314" s="2" t="str">
        <f>IF(OR(WORKSHEET[[#This Row],[Year]]="", ISBLANK(WORKSHEET[[#This Row],[Year]]), WORKSHEET[[#This Row],[Year]]="null"), "Exclude", "Include")</f>
        <v>Exclude</v>
      </c>
      <c r="L3314" t="s">
        <v>12</v>
      </c>
      <c r="M3314" t="s">
        <v>3624</v>
      </c>
      <c r="N3314" t="s">
        <v>13</v>
      </c>
      <c r="O3314">
        <v>36</v>
      </c>
      <c r="P3314">
        <v>600</v>
      </c>
      <c r="Q3314" t="s">
        <v>14</v>
      </c>
      <c r="R3314">
        <f>P3314 * _xll.XLOOKUP(Q3314,CALCULATION!$A$15:$A$17, CALCULATION!$B$15:$B$17 )</f>
        <v>600</v>
      </c>
      <c r="S3314" s="5">
        <f>O3314*P3314*_xll.XLOOKUP(Q3314,CALCULATION!$A$15:$A$17, CALCULATION!$B$15:$B$17)</f>
        <v>21600</v>
      </c>
      <c r="T3314">
        <v>300</v>
      </c>
      <c r="U3314" t="s">
        <v>14</v>
      </c>
      <c r="V3314">
        <f>T3314 * _xll.XLOOKUP(U3314,CALCULATION!$A$15:$A$17, CALCULATION!$B$15:$B$17 )</f>
        <v>300</v>
      </c>
      <c r="W3314" s="5">
        <f>O3314*T3314*_xll.XLOOKUP(U3314,CALCULATION!$A$15:$A$17, CALCULATION!$B$15:$B$17)</f>
        <v>10800</v>
      </c>
      <c r="X3314" s="5">
        <f>WORKSHEET[[#This Row],[Clients Total Cost]] / WORKSHEET[[#This Row],[Clients Rate per T2 (USD)]]</f>
        <v>36</v>
      </c>
      <c r="Y3314" s="5">
        <f>WORKSHEET[[#This Row],[Clients Rate per T2 (USD)]] - WORKSHEET[[#This Row],[Supplier Rate Per t2 (USD)]]</f>
        <v>300</v>
      </c>
      <c r="Z3314" s="5">
        <f>WORKSHEET[[#This Row],[Profit Per T]] * WORKSHEET[[#This Row],[Weight]]</f>
        <v>10800</v>
      </c>
      <c r="AA3314">
        <v>0</v>
      </c>
      <c r="AB3314" s="1">
        <v>0</v>
      </c>
      <c r="AC3314" s="1">
        <v>0</v>
      </c>
      <c r="AD3314">
        <v>0</v>
      </c>
      <c r="AE3314" s="1">
        <f>WORKSHEET[[#This Row],[Delay at toll gate in days]] +WORKSHEET[[#This Row],[Delay at workshop in days]] +WORKSHEET[[#This Row],[Delay at border in days]]</f>
        <v>0</v>
      </c>
    </row>
    <row r="3315" spans="1:31" x14ac:dyDescent="0.35">
      <c r="A3315" t="s">
        <v>3336</v>
      </c>
      <c r="B3315" t="s">
        <v>10</v>
      </c>
      <c r="C3315" t="s">
        <v>56</v>
      </c>
      <c r="D3315" t="s">
        <v>3611</v>
      </c>
      <c r="E3315" t="s">
        <v>3614</v>
      </c>
      <c r="F3315" t="str">
        <f>WORKSHEET[[#This Row],[Depart From]]&amp;"-"&amp;WORKSHEET[[#This Row],[Arrive To]]</f>
        <v>Mogadishu-Alger</v>
      </c>
      <c r="G3315" s="2">
        <v>44807</v>
      </c>
      <c r="H3315" s="2" t="s">
        <v>3631</v>
      </c>
      <c r="I3315" s="2" t="str">
        <f t="shared" si="51"/>
        <v>Failed</v>
      </c>
      <c r="J3315" s="2" t="str">
        <f>TEXT(WORKSHEET[[#This Row],[Offloading Date]], "mmm")</f>
        <v>NULL</v>
      </c>
      <c r="K3315" s="2" t="str">
        <f>IF(OR(WORKSHEET[[#This Row],[Year]]="", ISBLANK(WORKSHEET[[#This Row],[Year]]), WORKSHEET[[#This Row],[Year]]="null"), "Exclude", "Include")</f>
        <v>Exclude</v>
      </c>
      <c r="L3315" t="s">
        <v>12</v>
      </c>
      <c r="M3315" t="s">
        <v>3624</v>
      </c>
      <c r="N3315" t="s">
        <v>13</v>
      </c>
      <c r="O3315">
        <v>27</v>
      </c>
      <c r="P3315">
        <v>600</v>
      </c>
      <c r="Q3315" t="s">
        <v>14</v>
      </c>
      <c r="R3315">
        <f>P3315 * _xll.XLOOKUP(Q3315,CALCULATION!$A$15:$A$17, CALCULATION!$B$15:$B$17 )</f>
        <v>600</v>
      </c>
      <c r="S3315" s="5">
        <f>O3315*P3315*_xll.XLOOKUP(Q3315,CALCULATION!$A$15:$A$17, CALCULATION!$B$15:$B$17)</f>
        <v>16200</v>
      </c>
      <c r="T3315">
        <v>300</v>
      </c>
      <c r="U3315" t="s">
        <v>14</v>
      </c>
      <c r="V3315">
        <f>T3315 * _xll.XLOOKUP(U3315,CALCULATION!$A$15:$A$17, CALCULATION!$B$15:$B$17 )</f>
        <v>300</v>
      </c>
      <c r="W3315" s="5">
        <f>O3315*T3315*_xll.XLOOKUP(U3315,CALCULATION!$A$15:$A$17, CALCULATION!$B$15:$B$17)</f>
        <v>8100</v>
      </c>
      <c r="X3315" s="5">
        <f>WORKSHEET[[#This Row],[Clients Total Cost]] / WORKSHEET[[#This Row],[Clients Rate per T2 (USD)]]</f>
        <v>27</v>
      </c>
      <c r="Y3315" s="5">
        <f>WORKSHEET[[#This Row],[Clients Rate per T2 (USD)]] - WORKSHEET[[#This Row],[Supplier Rate Per t2 (USD)]]</f>
        <v>300</v>
      </c>
      <c r="Z3315" s="5">
        <f>WORKSHEET[[#This Row],[Profit Per T]] * WORKSHEET[[#This Row],[Weight]]</f>
        <v>8100</v>
      </c>
      <c r="AA3315">
        <v>0</v>
      </c>
      <c r="AB3315" s="1">
        <v>0</v>
      </c>
      <c r="AC3315" s="1">
        <v>0</v>
      </c>
      <c r="AD3315">
        <v>0</v>
      </c>
      <c r="AE3315" s="1">
        <f>WORKSHEET[[#This Row],[Delay at toll gate in days]] +WORKSHEET[[#This Row],[Delay at workshop in days]] +WORKSHEET[[#This Row],[Delay at border in days]]</f>
        <v>0</v>
      </c>
    </row>
    <row r="3316" spans="1:31" x14ac:dyDescent="0.35">
      <c r="A3316" t="s">
        <v>3337</v>
      </c>
      <c r="B3316" t="s">
        <v>10</v>
      </c>
      <c r="C3316" t="s">
        <v>56</v>
      </c>
      <c r="D3316" t="s">
        <v>3616</v>
      </c>
      <c r="E3316" t="s">
        <v>3612</v>
      </c>
      <c r="F3316" t="str">
        <f>WORKSHEET[[#This Row],[Depart From]]&amp;"-"&amp;WORKSHEET[[#This Row],[Arrive To]]</f>
        <v>Marrakech-Victoria</v>
      </c>
      <c r="G3316" s="2">
        <v>44807</v>
      </c>
      <c r="H3316" s="2">
        <v>44818</v>
      </c>
      <c r="I3316" s="2" t="str">
        <f t="shared" si="51"/>
        <v>Delivered</v>
      </c>
      <c r="J3316" s="2" t="str">
        <f>TEXT(WORKSHEET[[#This Row],[Offloading Date]], "mmm")</f>
        <v>Sep</v>
      </c>
      <c r="K3316" s="2" t="str">
        <f>IF(OR(WORKSHEET[[#This Row],[Year]]="", ISBLANK(WORKSHEET[[#This Row],[Year]]), WORKSHEET[[#This Row],[Year]]="null"), "Exclude", "Include")</f>
        <v>Include</v>
      </c>
      <c r="L3316" t="s">
        <v>12</v>
      </c>
      <c r="M3316" t="s">
        <v>3624</v>
      </c>
      <c r="N3316" t="s">
        <v>13</v>
      </c>
      <c r="O3316">
        <v>27</v>
      </c>
      <c r="P3316">
        <v>600</v>
      </c>
      <c r="Q3316" t="s">
        <v>14</v>
      </c>
      <c r="R3316">
        <f>P3316 * _xll.XLOOKUP(Q3316,CALCULATION!$A$15:$A$17, CALCULATION!$B$15:$B$17 )</f>
        <v>600</v>
      </c>
      <c r="S3316" s="5">
        <f>O3316*P3316*_xll.XLOOKUP(Q3316,CALCULATION!$A$15:$A$17, CALCULATION!$B$15:$B$17)</f>
        <v>16200</v>
      </c>
      <c r="T3316">
        <v>300</v>
      </c>
      <c r="U3316" t="s">
        <v>14</v>
      </c>
      <c r="V3316">
        <f>T3316 * _xll.XLOOKUP(U3316,CALCULATION!$A$15:$A$17, CALCULATION!$B$15:$B$17 )</f>
        <v>300</v>
      </c>
      <c r="W3316" s="5">
        <f>O3316*T3316*_xll.XLOOKUP(U3316,CALCULATION!$A$15:$A$17, CALCULATION!$B$15:$B$17)</f>
        <v>8100</v>
      </c>
      <c r="X3316" s="5">
        <f>WORKSHEET[[#This Row],[Clients Total Cost]] / WORKSHEET[[#This Row],[Clients Rate per T2 (USD)]]</f>
        <v>27</v>
      </c>
      <c r="Y3316" s="5">
        <f>WORKSHEET[[#This Row],[Clients Rate per T2 (USD)]] - WORKSHEET[[#This Row],[Supplier Rate Per t2 (USD)]]</f>
        <v>300</v>
      </c>
      <c r="Z3316" s="5">
        <f>WORKSHEET[[#This Row],[Profit Per T]] * WORKSHEET[[#This Row],[Weight]]</f>
        <v>8100</v>
      </c>
      <c r="AA3316">
        <v>0</v>
      </c>
      <c r="AB3316" s="1">
        <v>1.65</v>
      </c>
      <c r="AC3316" s="1">
        <v>1.1000000000000001</v>
      </c>
      <c r="AD3316" s="1">
        <v>1.375</v>
      </c>
      <c r="AE3316" s="1">
        <f>WORKSHEET[[#This Row],[Delay at toll gate in days]] +WORKSHEET[[#This Row],[Delay at workshop in days]] +WORKSHEET[[#This Row],[Delay at border in days]]</f>
        <v>4.125</v>
      </c>
    </row>
    <row r="3317" spans="1:31" x14ac:dyDescent="0.35">
      <c r="A3317" t="s">
        <v>3338</v>
      </c>
      <c r="B3317" t="s">
        <v>10</v>
      </c>
      <c r="C3317" t="s">
        <v>56</v>
      </c>
      <c r="D3317" t="s">
        <v>3619</v>
      </c>
      <c r="E3317" t="s">
        <v>3612</v>
      </c>
      <c r="F3317" t="str">
        <f>WORKSHEET[[#This Row],[Depart From]]&amp;"-"&amp;WORKSHEET[[#This Row],[Arrive To]]</f>
        <v>Addis Ababa-Victoria</v>
      </c>
      <c r="G3317" s="2">
        <v>44809</v>
      </c>
      <c r="H3317" s="2">
        <v>44818</v>
      </c>
      <c r="I3317" s="2" t="str">
        <f t="shared" si="51"/>
        <v>Delivered</v>
      </c>
      <c r="J3317" s="2" t="str">
        <f>TEXT(WORKSHEET[[#This Row],[Offloading Date]], "mmm")</f>
        <v>Sep</v>
      </c>
      <c r="K3317" s="2" t="str">
        <f>IF(OR(WORKSHEET[[#This Row],[Year]]="", ISBLANK(WORKSHEET[[#This Row],[Year]]), WORKSHEET[[#This Row],[Year]]="null"), "Exclude", "Include")</f>
        <v>Include</v>
      </c>
      <c r="L3317" t="s">
        <v>12</v>
      </c>
      <c r="M3317" t="s">
        <v>3624</v>
      </c>
      <c r="N3317" t="s">
        <v>13</v>
      </c>
      <c r="O3317">
        <v>36</v>
      </c>
      <c r="P3317">
        <v>600</v>
      </c>
      <c r="Q3317" t="s">
        <v>14</v>
      </c>
      <c r="R3317">
        <f>P3317 * _xll.XLOOKUP(Q3317,CALCULATION!$A$15:$A$17, CALCULATION!$B$15:$B$17 )</f>
        <v>600</v>
      </c>
      <c r="S3317" s="5">
        <f>O3317*P3317*_xll.XLOOKUP(Q3317,CALCULATION!$A$15:$A$17, CALCULATION!$B$15:$B$17)</f>
        <v>21600</v>
      </c>
      <c r="T3317">
        <v>300</v>
      </c>
      <c r="U3317" t="s">
        <v>14</v>
      </c>
      <c r="V3317">
        <f>T3317 * _xll.XLOOKUP(U3317,CALCULATION!$A$15:$A$17, CALCULATION!$B$15:$B$17 )</f>
        <v>300</v>
      </c>
      <c r="W3317" s="5">
        <f>O3317*T3317*_xll.XLOOKUP(U3317,CALCULATION!$A$15:$A$17, CALCULATION!$B$15:$B$17)</f>
        <v>10800</v>
      </c>
      <c r="X3317" s="5">
        <f>WORKSHEET[[#This Row],[Clients Total Cost]] / WORKSHEET[[#This Row],[Clients Rate per T2 (USD)]]</f>
        <v>36</v>
      </c>
      <c r="Y3317" s="5">
        <f>WORKSHEET[[#This Row],[Clients Rate per T2 (USD)]] - WORKSHEET[[#This Row],[Supplier Rate Per t2 (USD)]]</f>
        <v>300</v>
      </c>
      <c r="Z3317" s="5">
        <f>WORKSHEET[[#This Row],[Profit Per T]] * WORKSHEET[[#This Row],[Weight]]</f>
        <v>10800</v>
      </c>
      <c r="AA3317">
        <v>0</v>
      </c>
      <c r="AB3317" s="1">
        <v>1.3499999999999999</v>
      </c>
      <c r="AC3317" s="1">
        <v>0.9</v>
      </c>
      <c r="AD3317" s="1">
        <v>1.125</v>
      </c>
      <c r="AE3317" s="1">
        <f>WORKSHEET[[#This Row],[Delay at toll gate in days]] +WORKSHEET[[#This Row],[Delay at workshop in days]] +WORKSHEET[[#This Row],[Delay at border in days]]</f>
        <v>3.375</v>
      </c>
    </row>
    <row r="3318" spans="1:31" x14ac:dyDescent="0.35">
      <c r="A3318" t="s">
        <v>3339</v>
      </c>
      <c r="B3318" t="s">
        <v>10</v>
      </c>
      <c r="C3318" t="s">
        <v>56</v>
      </c>
      <c r="D3318" t="s">
        <v>3611</v>
      </c>
      <c r="E3318" t="s">
        <v>3612</v>
      </c>
      <c r="F3318" t="str">
        <f>WORKSHEET[[#This Row],[Depart From]]&amp;"-"&amp;WORKSHEET[[#This Row],[Arrive To]]</f>
        <v>Mogadishu-Victoria</v>
      </c>
      <c r="G3318" s="2">
        <v>44809</v>
      </c>
      <c r="H3318" s="2" t="s">
        <v>3631</v>
      </c>
      <c r="I3318" s="2" t="str">
        <f t="shared" si="51"/>
        <v>Failed</v>
      </c>
      <c r="J3318" s="2" t="str">
        <f>TEXT(WORKSHEET[[#This Row],[Offloading Date]], "mmm")</f>
        <v>NULL</v>
      </c>
      <c r="K3318" s="2" t="str">
        <f>IF(OR(WORKSHEET[[#This Row],[Year]]="", ISBLANK(WORKSHEET[[#This Row],[Year]]), WORKSHEET[[#This Row],[Year]]="null"), "Exclude", "Include")</f>
        <v>Exclude</v>
      </c>
      <c r="L3318" t="s">
        <v>12</v>
      </c>
      <c r="M3318" t="s">
        <v>3624</v>
      </c>
      <c r="N3318" t="s">
        <v>13</v>
      </c>
      <c r="O3318">
        <v>36</v>
      </c>
      <c r="P3318">
        <v>600</v>
      </c>
      <c r="Q3318" t="s">
        <v>14</v>
      </c>
      <c r="R3318">
        <f>P3318 * _xll.XLOOKUP(Q3318,CALCULATION!$A$15:$A$17, CALCULATION!$B$15:$B$17 )</f>
        <v>600</v>
      </c>
      <c r="S3318" s="5">
        <f>O3318*P3318*_xll.XLOOKUP(Q3318,CALCULATION!$A$15:$A$17, CALCULATION!$B$15:$B$17)</f>
        <v>21600</v>
      </c>
      <c r="T3318">
        <v>300</v>
      </c>
      <c r="U3318" t="s">
        <v>14</v>
      </c>
      <c r="V3318">
        <f>T3318 * _xll.XLOOKUP(U3318,CALCULATION!$A$15:$A$17, CALCULATION!$B$15:$B$17 )</f>
        <v>300</v>
      </c>
      <c r="W3318" s="5">
        <f>O3318*T3318*_xll.XLOOKUP(U3318,CALCULATION!$A$15:$A$17, CALCULATION!$B$15:$B$17)</f>
        <v>10800</v>
      </c>
      <c r="X3318" s="5">
        <f>WORKSHEET[[#This Row],[Clients Total Cost]] / WORKSHEET[[#This Row],[Clients Rate per T2 (USD)]]</f>
        <v>36</v>
      </c>
      <c r="Y3318" s="5">
        <f>WORKSHEET[[#This Row],[Clients Rate per T2 (USD)]] - WORKSHEET[[#This Row],[Supplier Rate Per t2 (USD)]]</f>
        <v>300</v>
      </c>
      <c r="Z3318" s="5">
        <f>WORKSHEET[[#This Row],[Profit Per T]] * WORKSHEET[[#This Row],[Weight]]</f>
        <v>10800</v>
      </c>
      <c r="AA3318">
        <v>0</v>
      </c>
      <c r="AB3318" s="1">
        <v>0</v>
      </c>
      <c r="AC3318" s="1">
        <v>0</v>
      </c>
      <c r="AD3318">
        <v>0</v>
      </c>
      <c r="AE3318" s="1">
        <f>WORKSHEET[[#This Row],[Delay at toll gate in days]] +WORKSHEET[[#This Row],[Delay at workshop in days]] +WORKSHEET[[#This Row],[Delay at border in days]]</f>
        <v>0</v>
      </c>
    </row>
    <row r="3319" spans="1:31" x14ac:dyDescent="0.35">
      <c r="A3319" t="s">
        <v>3340</v>
      </c>
      <c r="B3319" t="s">
        <v>10</v>
      </c>
      <c r="C3319" t="s">
        <v>56</v>
      </c>
      <c r="D3319" t="s">
        <v>3619</v>
      </c>
      <c r="E3319" t="s">
        <v>3613</v>
      </c>
      <c r="F3319" t="str">
        <f>WORKSHEET[[#This Row],[Depart From]]&amp;"-"&amp;WORKSHEET[[#This Row],[Arrive To]]</f>
        <v>Addis Ababa-Sanaa</v>
      </c>
      <c r="G3319" s="2">
        <v>44809</v>
      </c>
      <c r="H3319" s="2">
        <v>44818</v>
      </c>
      <c r="I3319" s="2" t="str">
        <f t="shared" si="51"/>
        <v>Delivered</v>
      </c>
      <c r="J3319" s="2" t="str">
        <f>TEXT(WORKSHEET[[#This Row],[Offloading Date]], "mmm")</f>
        <v>Sep</v>
      </c>
      <c r="K3319" s="2" t="str">
        <f>IF(OR(WORKSHEET[[#This Row],[Year]]="", ISBLANK(WORKSHEET[[#This Row],[Year]]), WORKSHEET[[#This Row],[Year]]="null"), "Exclude", "Include")</f>
        <v>Include</v>
      </c>
      <c r="L3319" t="s">
        <v>12</v>
      </c>
      <c r="M3319" t="s">
        <v>3624</v>
      </c>
      <c r="N3319" t="s">
        <v>13</v>
      </c>
      <c r="O3319">
        <v>36</v>
      </c>
      <c r="P3319">
        <v>600</v>
      </c>
      <c r="Q3319" t="s">
        <v>14</v>
      </c>
      <c r="R3319">
        <f>P3319 * _xll.XLOOKUP(Q3319,CALCULATION!$A$15:$A$17, CALCULATION!$B$15:$B$17 )</f>
        <v>600</v>
      </c>
      <c r="S3319" s="5">
        <f>O3319*P3319*_xll.XLOOKUP(Q3319,CALCULATION!$A$15:$A$17, CALCULATION!$B$15:$B$17)</f>
        <v>21600</v>
      </c>
      <c r="T3319">
        <v>300</v>
      </c>
      <c r="U3319" t="s">
        <v>14</v>
      </c>
      <c r="V3319">
        <f>T3319 * _xll.XLOOKUP(U3319,CALCULATION!$A$15:$A$17, CALCULATION!$B$15:$B$17 )</f>
        <v>300</v>
      </c>
      <c r="W3319" s="5">
        <f>O3319*T3319*_xll.XLOOKUP(U3319,CALCULATION!$A$15:$A$17, CALCULATION!$B$15:$B$17)</f>
        <v>10800</v>
      </c>
      <c r="X3319" s="5">
        <f>WORKSHEET[[#This Row],[Clients Total Cost]] / WORKSHEET[[#This Row],[Clients Rate per T2 (USD)]]</f>
        <v>36</v>
      </c>
      <c r="Y3319" s="5">
        <f>WORKSHEET[[#This Row],[Clients Rate per T2 (USD)]] - WORKSHEET[[#This Row],[Supplier Rate Per t2 (USD)]]</f>
        <v>300</v>
      </c>
      <c r="Z3319" s="5">
        <f>WORKSHEET[[#This Row],[Profit Per T]] * WORKSHEET[[#This Row],[Weight]]</f>
        <v>10800</v>
      </c>
      <c r="AA3319">
        <v>0</v>
      </c>
      <c r="AB3319" s="1">
        <v>1.3499999999999999</v>
      </c>
      <c r="AC3319" s="1">
        <v>0.9</v>
      </c>
      <c r="AD3319" s="1">
        <v>1.125</v>
      </c>
      <c r="AE3319" s="1">
        <f>WORKSHEET[[#This Row],[Delay at toll gate in days]] +WORKSHEET[[#This Row],[Delay at workshop in days]] +WORKSHEET[[#This Row],[Delay at border in days]]</f>
        <v>3.375</v>
      </c>
    </row>
    <row r="3320" spans="1:31" x14ac:dyDescent="0.35">
      <c r="A3320" t="s">
        <v>3341</v>
      </c>
      <c r="B3320" t="s">
        <v>10</v>
      </c>
      <c r="C3320" t="s">
        <v>56</v>
      </c>
      <c r="D3320" t="s">
        <v>3619</v>
      </c>
      <c r="E3320" t="s">
        <v>3617</v>
      </c>
      <c r="F3320" t="str">
        <f>WORKSHEET[[#This Row],[Depart From]]&amp;"-"&amp;WORKSHEET[[#This Row],[Arrive To]]</f>
        <v>Addis Ababa-Lagos</v>
      </c>
      <c r="G3320" s="2">
        <v>44809</v>
      </c>
      <c r="H3320" s="2">
        <v>44818</v>
      </c>
      <c r="I3320" s="2" t="str">
        <f t="shared" si="51"/>
        <v>Delivered</v>
      </c>
      <c r="J3320" s="2" t="str">
        <f>TEXT(WORKSHEET[[#This Row],[Offloading Date]], "mmm")</f>
        <v>Sep</v>
      </c>
      <c r="K3320" s="2" t="str">
        <f>IF(OR(WORKSHEET[[#This Row],[Year]]="", ISBLANK(WORKSHEET[[#This Row],[Year]]), WORKSHEET[[#This Row],[Year]]="null"), "Exclude", "Include")</f>
        <v>Include</v>
      </c>
      <c r="L3320" t="s">
        <v>12</v>
      </c>
      <c r="M3320" t="s">
        <v>3624</v>
      </c>
      <c r="N3320" t="s">
        <v>13</v>
      </c>
      <c r="O3320">
        <v>36</v>
      </c>
      <c r="P3320">
        <v>600</v>
      </c>
      <c r="Q3320" t="s">
        <v>14</v>
      </c>
      <c r="R3320">
        <f>P3320 * _xll.XLOOKUP(Q3320,CALCULATION!$A$15:$A$17, CALCULATION!$B$15:$B$17 )</f>
        <v>600</v>
      </c>
      <c r="S3320" s="5">
        <f>O3320*P3320*_xll.XLOOKUP(Q3320,CALCULATION!$A$15:$A$17, CALCULATION!$B$15:$B$17)</f>
        <v>21600</v>
      </c>
      <c r="T3320">
        <v>300</v>
      </c>
      <c r="U3320" t="s">
        <v>14</v>
      </c>
      <c r="V3320">
        <f>T3320 * _xll.XLOOKUP(U3320,CALCULATION!$A$15:$A$17, CALCULATION!$B$15:$B$17 )</f>
        <v>300</v>
      </c>
      <c r="W3320" s="5">
        <f>O3320*T3320*_xll.XLOOKUP(U3320,CALCULATION!$A$15:$A$17, CALCULATION!$B$15:$B$17)</f>
        <v>10800</v>
      </c>
      <c r="X3320" s="5">
        <f>WORKSHEET[[#This Row],[Clients Total Cost]] / WORKSHEET[[#This Row],[Clients Rate per T2 (USD)]]</f>
        <v>36</v>
      </c>
      <c r="Y3320" s="5">
        <f>WORKSHEET[[#This Row],[Clients Rate per T2 (USD)]] - WORKSHEET[[#This Row],[Supplier Rate Per t2 (USD)]]</f>
        <v>300</v>
      </c>
      <c r="Z3320" s="5">
        <f>WORKSHEET[[#This Row],[Profit Per T]] * WORKSHEET[[#This Row],[Weight]]</f>
        <v>10800</v>
      </c>
      <c r="AA3320">
        <v>0</v>
      </c>
      <c r="AB3320" s="1">
        <v>1.3499999999999999</v>
      </c>
      <c r="AC3320" s="1">
        <v>0.9</v>
      </c>
      <c r="AD3320" s="1">
        <v>1.125</v>
      </c>
      <c r="AE3320" s="1">
        <f>WORKSHEET[[#This Row],[Delay at toll gate in days]] +WORKSHEET[[#This Row],[Delay at workshop in days]] +WORKSHEET[[#This Row],[Delay at border in days]]</f>
        <v>3.375</v>
      </c>
    </row>
    <row r="3321" spans="1:31" x14ac:dyDescent="0.35">
      <c r="A3321" t="s">
        <v>3342</v>
      </c>
      <c r="B3321" t="s">
        <v>10</v>
      </c>
      <c r="C3321" t="s">
        <v>56</v>
      </c>
      <c r="D3321" t="s">
        <v>3616</v>
      </c>
      <c r="E3321" t="s">
        <v>3613</v>
      </c>
      <c r="F3321" t="str">
        <f>WORKSHEET[[#This Row],[Depart From]]&amp;"-"&amp;WORKSHEET[[#This Row],[Arrive To]]</f>
        <v>Marrakech-Sanaa</v>
      </c>
      <c r="G3321" s="2">
        <v>44809</v>
      </c>
      <c r="H3321" s="2" t="s">
        <v>3631</v>
      </c>
      <c r="I3321" s="2" t="str">
        <f t="shared" si="51"/>
        <v>Failed</v>
      </c>
      <c r="J3321" s="2" t="str">
        <f>TEXT(WORKSHEET[[#This Row],[Offloading Date]], "mmm")</f>
        <v>NULL</v>
      </c>
      <c r="K3321" s="2" t="str">
        <f>IF(OR(WORKSHEET[[#This Row],[Year]]="", ISBLANK(WORKSHEET[[#This Row],[Year]]), WORKSHEET[[#This Row],[Year]]="null"), "Exclude", "Include")</f>
        <v>Exclude</v>
      </c>
      <c r="L3321" t="s">
        <v>12</v>
      </c>
      <c r="M3321" t="s">
        <v>3624</v>
      </c>
      <c r="N3321" t="s">
        <v>13</v>
      </c>
      <c r="O3321">
        <v>36</v>
      </c>
      <c r="P3321">
        <v>600</v>
      </c>
      <c r="Q3321" t="s">
        <v>14</v>
      </c>
      <c r="R3321">
        <f>P3321 * _xll.XLOOKUP(Q3321,CALCULATION!$A$15:$A$17, CALCULATION!$B$15:$B$17 )</f>
        <v>600</v>
      </c>
      <c r="S3321" s="5">
        <f>O3321*P3321*_xll.XLOOKUP(Q3321,CALCULATION!$A$15:$A$17, CALCULATION!$B$15:$B$17)</f>
        <v>21600</v>
      </c>
      <c r="T3321">
        <v>300</v>
      </c>
      <c r="U3321" t="s">
        <v>14</v>
      </c>
      <c r="V3321">
        <f>T3321 * _xll.XLOOKUP(U3321,CALCULATION!$A$15:$A$17, CALCULATION!$B$15:$B$17 )</f>
        <v>300</v>
      </c>
      <c r="W3321" s="5">
        <f>O3321*T3321*_xll.XLOOKUP(U3321,CALCULATION!$A$15:$A$17, CALCULATION!$B$15:$B$17)</f>
        <v>10800</v>
      </c>
      <c r="X3321" s="5">
        <f>WORKSHEET[[#This Row],[Clients Total Cost]] / WORKSHEET[[#This Row],[Clients Rate per T2 (USD)]]</f>
        <v>36</v>
      </c>
      <c r="Y3321" s="5">
        <f>WORKSHEET[[#This Row],[Clients Rate per T2 (USD)]] - WORKSHEET[[#This Row],[Supplier Rate Per t2 (USD)]]</f>
        <v>300</v>
      </c>
      <c r="Z3321" s="5">
        <f>WORKSHEET[[#This Row],[Profit Per T]] * WORKSHEET[[#This Row],[Weight]]</f>
        <v>10800</v>
      </c>
      <c r="AA3321">
        <v>0</v>
      </c>
      <c r="AB3321" s="1">
        <v>0</v>
      </c>
      <c r="AC3321" s="1">
        <v>0</v>
      </c>
      <c r="AD3321">
        <v>0</v>
      </c>
      <c r="AE3321" s="1">
        <f>WORKSHEET[[#This Row],[Delay at toll gate in days]] +WORKSHEET[[#This Row],[Delay at workshop in days]] +WORKSHEET[[#This Row],[Delay at border in days]]</f>
        <v>0</v>
      </c>
    </row>
    <row r="3322" spans="1:31" x14ac:dyDescent="0.35">
      <c r="A3322" t="s">
        <v>3343</v>
      </c>
      <c r="B3322" t="s">
        <v>10</v>
      </c>
      <c r="C3322" t="s">
        <v>56</v>
      </c>
      <c r="D3322" t="s">
        <v>3619</v>
      </c>
      <c r="E3322" t="s">
        <v>3614</v>
      </c>
      <c r="F3322" t="str">
        <f>WORKSHEET[[#This Row],[Depart From]]&amp;"-"&amp;WORKSHEET[[#This Row],[Arrive To]]</f>
        <v>Addis Ababa-Alger</v>
      </c>
      <c r="G3322" s="2">
        <v>44810</v>
      </c>
      <c r="H3322" s="2" t="s">
        <v>3631</v>
      </c>
      <c r="I3322" s="2" t="str">
        <f t="shared" si="51"/>
        <v>Failed</v>
      </c>
      <c r="J3322" s="2" t="str">
        <f>TEXT(WORKSHEET[[#This Row],[Offloading Date]], "mmm")</f>
        <v>NULL</v>
      </c>
      <c r="K3322" s="2" t="str">
        <f>IF(OR(WORKSHEET[[#This Row],[Year]]="", ISBLANK(WORKSHEET[[#This Row],[Year]]), WORKSHEET[[#This Row],[Year]]="null"), "Exclude", "Include")</f>
        <v>Exclude</v>
      </c>
      <c r="L3322" t="s">
        <v>12</v>
      </c>
      <c r="M3322" t="s">
        <v>3624</v>
      </c>
      <c r="N3322" t="s">
        <v>13</v>
      </c>
      <c r="O3322">
        <v>36</v>
      </c>
      <c r="P3322">
        <v>600</v>
      </c>
      <c r="Q3322" t="s">
        <v>14</v>
      </c>
      <c r="R3322">
        <f>P3322 * _xll.XLOOKUP(Q3322,CALCULATION!$A$15:$A$17, CALCULATION!$B$15:$B$17 )</f>
        <v>600</v>
      </c>
      <c r="S3322" s="5">
        <f>O3322*P3322*_xll.XLOOKUP(Q3322,CALCULATION!$A$15:$A$17, CALCULATION!$B$15:$B$17)</f>
        <v>21600</v>
      </c>
      <c r="T3322">
        <v>300</v>
      </c>
      <c r="U3322" t="s">
        <v>14</v>
      </c>
      <c r="V3322">
        <f>T3322 * _xll.XLOOKUP(U3322,CALCULATION!$A$15:$A$17, CALCULATION!$B$15:$B$17 )</f>
        <v>300</v>
      </c>
      <c r="W3322" s="5">
        <f>O3322*T3322*_xll.XLOOKUP(U3322,CALCULATION!$A$15:$A$17, CALCULATION!$B$15:$B$17)</f>
        <v>10800</v>
      </c>
      <c r="X3322" s="5">
        <f>WORKSHEET[[#This Row],[Clients Total Cost]] / WORKSHEET[[#This Row],[Clients Rate per T2 (USD)]]</f>
        <v>36</v>
      </c>
      <c r="Y3322" s="5">
        <f>WORKSHEET[[#This Row],[Clients Rate per T2 (USD)]] - WORKSHEET[[#This Row],[Supplier Rate Per t2 (USD)]]</f>
        <v>300</v>
      </c>
      <c r="Z3322" s="5">
        <f>WORKSHEET[[#This Row],[Profit Per T]] * WORKSHEET[[#This Row],[Weight]]</f>
        <v>10800</v>
      </c>
      <c r="AA3322">
        <v>0</v>
      </c>
      <c r="AB3322" s="1">
        <v>0</v>
      </c>
      <c r="AC3322" s="1">
        <v>0</v>
      </c>
      <c r="AD3322">
        <v>0</v>
      </c>
      <c r="AE3322" s="1">
        <f>WORKSHEET[[#This Row],[Delay at toll gate in days]] +WORKSHEET[[#This Row],[Delay at workshop in days]] +WORKSHEET[[#This Row],[Delay at border in days]]</f>
        <v>0</v>
      </c>
    </row>
    <row r="3323" spans="1:31" x14ac:dyDescent="0.35">
      <c r="A3323" t="s">
        <v>3344</v>
      </c>
      <c r="B3323" t="s">
        <v>10</v>
      </c>
      <c r="C3323" t="s">
        <v>56</v>
      </c>
      <c r="D3323" t="s">
        <v>3616</v>
      </c>
      <c r="E3323" t="s">
        <v>3613</v>
      </c>
      <c r="F3323" t="str">
        <f>WORKSHEET[[#This Row],[Depart From]]&amp;"-"&amp;WORKSHEET[[#This Row],[Arrive To]]</f>
        <v>Marrakech-Sanaa</v>
      </c>
      <c r="G3323" s="2">
        <v>44810</v>
      </c>
      <c r="H3323" s="2">
        <v>44818</v>
      </c>
      <c r="I3323" s="2" t="str">
        <f t="shared" si="51"/>
        <v>Delivered</v>
      </c>
      <c r="J3323" s="2" t="str">
        <f>TEXT(WORKSHEET[[#This Row],[Offloading Date]], "mmm")</f>
        <v>Sep</v>
      </c>
      <c r="K3323" s="2" t="str">
        <f>IF(OR(WORKSHEET[[#This Row],[Year]]="", ISBLANK(WORKSHEET[[#This Row],[Year]]), WORKSHEET[[#This Row],[Year]]="null"), "Exclude", "Include")</f>
        <v>Include</v>
      </c>
      <c r="L3323" t="s">
        <v>12</v>
      </c>
      <c r="M3323" t="s">
        <v>3624</v>
      </c>
      <c r="N3323" t="s">
        <v>13</v>
      </c>
      <c r="O3323">
        <v>36</v>
      </c>
      <c r="P3323">
        <v>600</v>
      </c>
      <c r="Q3323" t="s">
        <v>14</v>
      </c>
      <c r="R3323">
        <f>P3323 * _xll.XLOOKUP(Q3323,CALCULATION!$A$15:$A$17, CALCULATION!$B$15:$B$17 )</f>
        <v>600</v>
      </c>
      <c r="S3323" s="5">
        <f>O3323*P3323*_xll.XLOOKUP(Q3323,CALCULATION!$A$15:$A$17, CALCULATION!$B$15:$B$17)</f>
        <v>21600</v>
      </c>
      <c r="T3323">
        <v>300</v>
      </c>
      <c r="U3323" t="s">
        <v>14</v>
      </c>
      <c r="V3323">
        <f>T3323 * _xll.XLOOKUP(U3323,CALCULATION!$A$15:$A$17, CALCULATION!$B$15:$B$17 )</f>
        <v>300</v>
      </c>
      <c r="W3323" s="5">
        <f>O3323*T3323*_xll.XLOOKUP(U3323,CALCULATION!$A$15:$A$17, CALCULATION!$B$15:$B$17)</f>
        <v>10800</v>
      </c>
      <c r="X3323" s="5">
        <f>WORKSHEET[[#This Row],[Clients Total Cost]] / WORKSHEET[[#This Row],[Clients Rate per T2 (USD)]]</f>
        <v>36</v>
      </c>
      <c r="Y3323" s="5">
        <f>WORKSHEET[[#This Row],[Clients Rate per T2 (USD)]] - WORKSHEET[[#This Row],[Supplier Rate Per t2 (USD)]]</f>
        <v>300</v>
      </c>
      <c r="Z3323" s="5">
        <f>WORKSHEET[[#This Row],[Profit Per T]] * WORKSHEET[[#This Row],[Weight]]</f>
        <v>10800</v>
      </c>
      <c r="AA3323">
        <v>0</v>
      </c>
      <c r="AB3323" s="1">
        <v>1.2</v>
      </c>
      <c r="AC3323" s="1">
        <v>0.8</v>
      </c>
      <c r="AD3323" s="1">
        <v>1</v>
      </c>
      <c r="AE3323" s="1">
        <f>WORKSHEET[[#This Row],[Delay at toll gate in days]] +WORKSHEET[[#This Row],[Delay at workshop in days]] +WORKSHEET[[#This Row],[Delay at border in days]]</f>
        <v>3</v>
      </c>
    </row>
    <row r="3324" spans="1:31" x14ac:dyDescent="0.35">
      <c r="A3324" t="s">
        <v>3345</v>
      </c>
      <c r="B3324" t="s">
        <v>10</v>
      </c>
      <c r="C3324" t="s">
        <v>56</v>
      </c>
      <c r="D3324" t="s">
        <v>3615</v>
      </c>
      <c r="E3324" t="s">
        <v>3614</v>
      </c>
      <c r="F3324" t="str">
        <f>WORKSHEET[[#This Row],[Depart From]]&amp;"-"&amp;WORKSHEET[[#This Row],[Arrive To]]</f>
        <v>Mombasa-Alger</v>
      </c>
      <c r="G3324" s="2">
        <v>44810</v>
      </c>
      <c r="H3324" s="2" t="s">
        <v>3631</v>
      </c>
      <c r="I3324" s="2" t="str">
        <f t="shared" si="51"/>
        <v>Failed</v>
      </c>
      <c r="J3324" s="2" t="str">
        <f>TEXT(WORKSHEET[[#This Row],[Offloading Date]], "mmm")</f>
        <v>NULL</v>
      </c>
      <c r="K3324" s="2" t="str">
        <f>IF(OR(WORKSHEET[[#This Row],[Year]]="", ISBLANK(WORKSHEET[[#This Row],[Year]]), WORKSHEET[[#This Row],[Year]]="null"), "Exclude", "Include")</f>
        <v>Exclude</v>
      </c>
      <c r="L3324" t="s">
        <v>12</v>
      </c>
      <c r="M3324" t="s">
        <v>3624</v>
      </c>
      <c r="N3324" t="s">
        <v>13</v>
      </c>
      <c r="O3324">
        <v>30</v>
      </c>
      <c r="P3324">
        <v>600</v>
      </c>
      <c r="Q3324" t="s">
        <v>14</v>
      </c>
      <c r="R3324">
        <f>P3324 * _xll.XLOOKUP(Q3324,CALCULATION!$A$15:$A$17, CALCULATION!$B$15:$B$17 )</f>
        <v>600</v>
      </c>
      <c r="S3324" s="5">
        <f>O3324*P3324*_xll.XLOOKUP(Q3324,CALCULATION!$A$15:$A$17, CALCULATION!$B$15:$B$17)</f>
        <v>18000</v>
      </c>
      <c r="T3324">
        <v>300</v>
      </c>
      <c r="U3324" t="s">
        <v>14</v>
      </c>
      <c r="V3324">
        <f>T3324 * _xll.XLOOKUP(U3324,CALCULATION!$A$15:$A$17, CALCULATION!$B$15:$B$17 )</f>
        <v>300</v>
      </c>
      <c r="W3324" s="5">
        <f>O3324*T3324*_xll.XLOOKUP(U3324,CALCULATION!$A$15:$A$17, CALCULATION!$B$15:$B$17)</f>
        <v>9000</v>
      </c>
      <c r="X3324" s="5">
        <f>WORKSHEET[[#This Row],[Clients Total Cost]] / WORKSHEET[[#This Row],[Clients Rate per T2 (USD)]]</f>
        <v>30</v>
      </c>
      <c r="Y3324" s="5">
        <f>WORKSHEET[[#This Row],[Clients Rate per T2 (USD)]] - WORKSHEET[[#This Row],[Supplier Rate Per t2 (USD)]]</f>
        <v>300</v>
      </c>
      <c r="Z3324" s="5">
        <f>WORKSHEET[[#This Row],[Profit Per T]] * WORKSHEET[[#This Row],[Weight]]</f>
        <v>9000</v>
      </c>
      <c r="AA3324">
        <v>0</v>
      </c>
      <c r="AB3324" s="1">
        <v>0</v>
      </c>
      <c r="AC3324" s="1">
        <v>0</v>
      </c>
      <c r="AD3324">
        <v>0</v>
      </c>
      <c r="AE3324" s="1">
        <f>WORKSHEET[[#This Row],[Delay at toll gate in days]] +WORKSHEET[[#This Row],[Delay at workshop in days]] +WORKSHEET[[#This Row],[Delay at border in days]]</f>
        <v>0</v>
      </c>
    </row>
    <row r="3325" spans="1:31" x14ac:dyDescent="0.35">
      <c r="A3325" t="s">
        <v>3346</v>
      </c>
      <c r="B3325" t="s">
        <v>10</v>
      </c>
      <c r="C3325" t="s">
        <v>56</v>
      </c>
      <c r="D3325" t="s">
        <v>3620</v>
      </c>
      <c r="E3325" t="s">
        <v>3617</v>
      </c>
      <c r="F3325" t="str">
        <f>WORKSHEET[[#This Row],[Depart From]]&amp;"-"&amp;WORKSHEET[[#This Row],[Arrive To]]</f>
        <v>Zanzibar-Lagos</v>
      </c>
      <c r="G3325" s="2">
        <v>44811</v>
      </c>
      <c r="H3325" s="2" t="s">
        <v>3631</v>
      </c>
      <c r="I3325" s="2" t="str">
        <f t="shared" si="51"/>
        <v>Failed</v>
      </c>
      <c r="J3325" s="2" t="str">
        <f>TEXT(WORKSHEET[[#This Row],[Offloading Date]], "mmm")</f>
        <v>NULL</v>
      </c>
      <c r="K3325" s="2" t="str">
        <f>IF(OR(WORKSHEET[[#This Row],[Year]]="", ISBLANK(WORKSHEET[[#This Row],[Year]]), WORKSHEET[[#This Row],[Year]]="null"), "Exclude", "Include")</f>
        <v>Exclude</v>
      </c>
      <c r="L3325" t="s">
        <v>12</v>
      </c>
      <c r="M3325" t="s">
        <v>3624</v>
      </c>
      <c r="N3325" t="s">
        <v>13</v>
      </c>
      <c r="O3325">
        <v>36</v>
      </c>
      <c r="P3325">
        <v>600</v>
      </c>
      <c r="Q3325" t="s">
        <v>14</v>
      </c>
      <c r="R3325">
        <f>P3325 * _xll.XLOOKUP(Q3325,CALCULATION!$A$15:$A$17, CALCULATION!$B$15:$B$17 )</f>
        <v>600</v>
      </c>
      <c r="S3325" s="5">
        <f>O3325*P3325*_xll.XLOOKUP(Q3325,CALCULATION!$A$15:$A$17, CALCULATION!$B$15:$B$17)</f>
        <v>21600</v>
      </c>
      <c r="T3325">
        <v>300</v>
      </c>
      <c r="U3325" t="s">
        <v>14</v>
      </c>
      <c r="V3325">
        <f>T3325 * _xll.XLOOKUP(U3325,CALCULATION!$A$15:$A$17, CALCULATION!$B$15:$B$17 )</f>
        <v>300</v>
      </c>
      <c r="W3325" s="5">
        <f>O3325*T3325*_xll.XLOOKUP(U3325,CALCULATION!$A$15:$A$17, CALCULATION!$B$15:$B$17)</f>
        <v>10800</v>
      </c>
      <c r="X3325" s="5">
        <f>WORKSHEET[[#This Row],[Clients Total Cost]] / WORKSHEET[[#This Row],[Clients Rate per T2 (USD)]]</f>
        <v>36</v>
      </c>
      <c r="Y3325" s="5">
        <f>WORKSHEET[[#This Row],[Clients Rate per T2 (USD)]] - WORKSHEET[[#This Row],[Supplier Rate Per t2 (USD)]]</f>
        <v>300</v>
      </c>
      <c r="Z3325" s="5">
        <f>WORKSHEET[[#This Row],[Profit Per T]] * WORKSHEET[[#This Row],[Weight]]</f>
        <v>10800</v>
      </c>
      <c r="AA3325">
        <v>0</v>
      </c>
      <c r="AB3325" s="1">
        <v>0</v>
      </c>
      <c r="AC3325" s="1">
        <v>0</v>
      </c>
      <c r="AD3325">
        <v>0</v>
      </c>
      <c r="AE3325" s="1">
        <f>WORKSHEET[[#This Row],[Delay at toll gate in days]] +WORKSHEET[[#This Row],[Delay at workshop in days]] +WORKSHEET[[#This Row],[Delay at border in days]]</f>
        <v>0</v>
      </c>
    </row>
    <row r="3326" spans="1:31" x14ac:dyDescent="0.35">
      <c r="A3326" t="s">
        <v>3347</v>
      </c>
      <c r="B3326" t="s">
        <v>10</v>
      </c>
      <c r="C3326" t="s">
        <v>56</v>
      </c>
      <c r="D3326" t="s">
        <v>3611</v>
      </c>
      <c r="E3326" t="s">
        <v>3617</v>
      </c>
      <c r="F3326" t="str">
        <f>WORKSHEET[[#This Row],[Depart From]]&amp;"-"&amp;WORKSHEET[[#This Row],[Arrive To]]</f>
        <v>Mogadishu-Lagos</v>
      </c>
      <c r="G3326" s="2">
        <v>44811</v>
      </c>
      <c r="H3326" s="2" t="s">
        <v>3631</v>
      </c>
      <c r="I3326" s="2" t="str">
        <f t="shared" si="51"/>
        <v>Failed</v>
      </c>
      <c r="J3326" s="2" t="str">
        <f>TEXT(WORKSHEET[[#This Row],[Offloading Date]], "mmm")</f>
        <v>NULL</v>
      </c>
      <c r="K3326" s="2" t="str">
        <f>IF(OR(WORKSHEET[[#This Row],[Year]]="", ISBLANK(WORKSHEET[[#This Row],[Year]]), WORKSHEET[[#This Row],[Year]]="null"), "Exclude", "Include")</f>
        <v>Exclude</v>
      </c>
      <c r="L3326" t="s">
        <v>12</v>
      </c>
      <c r="M3326" t="s">
        <v>3624</v>
      </c>
      <c r="N3326" t="s">
        <v>13</v>
      </c>
      <c r="O3326">
        <v>36</v>
      </c>
      <c r="P3326">
        <v>600</v>
      </c>
      <c r="Q3326" t="s">
        <v>14</v>
      </c>
      <c r="R3326">
        <f>P3326 * _xll.XLOOKUP(Q3326,CALCULATION!$A$15:$A$17, CALCULATION!$B$15:$B$17 )</f>
        <v>600</v>
      </c>
      <c r="S3326" s="5">
        <f>O3326*P3326*_xll.XLOOKUP(Q3326,CALCULATION!$A$15:$A$17, CALCULATION!$B$15:$B$17)</f>
        <v>21600</v>
      </c>
      <c r="T3326">
        <v>300</v>
      </c>
      <c r="U3326" t="s">
        <v>14</v>
      </c>
      <c r="V3326">
        <f>T3326 * _xll.XLOOKUP(U3326,CALCULATION!$A$15:$A$17, CALCULATION!$B$15:$B$17 )</f>
        <v>300</v>
      </c>
      <c r="W3326" s="5">
        <f>O3326*T3326*_xll.XLOOKUP(U3326,CALCULATION!$A$15:$A$17, CALCULATION!$B$15:$B$17)</f>
        <v>10800</v>
      </c>
      <c r="X3326" s="5">
        <f>WORKSHEET[[#This Row],[Clients Total Cost]] / WORKSHEET[[#This Row],[Clients Rate per T2 (USD)]]</f>
        <v>36</v>
      </c>
      <c r="Y3326" s="5">
        <f>WORKSHEET[[#This Row],[Clients Rate per T2 (USD)]] - WORKSHEET[[#This Row],[Supplier Rate Per t2 (USD)]]</f>
        <v>300</v>
      </c>
      <c r="Z3326" s="5">
        <f>WORKSHEET[[#This Row],[Profit Per T]] * WORKSHEET[[#This Row],[Weight]]</f>
        <v>10800</v>
      </c>
      <c r="AA3326">
        <v>0</v>
      </c>
      <c r="AB3326" s="1">
        <v>0</v>
      </c>
      <c r="AC3326" s="1">
        <v>0</v>
      </c>
      <c r="AD3326">
        <v>0</v>
      </c>
      <c r="AE3326" s="1">
        <f>WORKSHEET[[#This Row],[Delay at toll gate in days]] +WORKSHEET[[#This Row],[Delay at workshop in days]] +WORKSHEET[[#This Row],[Delay at border in days]]</f>
        <v>0</v>
      </c>
    </row>
    <row r="3327" spans="1:31" x14ac:dyDescent="0.35">
      <c r="A3327" t="s">
        <v>3348</v>
      </c>
      <c r="B3327" t="s">
        <v>10</v>
      </c>
      <c r="C3327" t="s">
        <v>56</v>
      </c>
      <c r="D3327" t="s">
        <v>3619</v>
      </c>
      <c r="E3327" t="s">
        <v>3614</v>
      </c>
      <c r="F3327" t="str">
        <f>WORKSHEET[[#This Row],[Depart From]]&amp;"-"&amp;WORKSHEET[[#This Row],[Arrive To]]</f>
        <v>Addis Ababa-Alger</v>
      </c>
      <c r="G3327" s="2">
        <v>44811</v>
      </c>
      <c r="H3327" s="2">
        <v>44818</v>
      </c>
      <c r="I3327" s="2" t="str">
        <f t="shared" si="51"/>
        <v>Delivered</v>
      </c>
      <c r="J3327" s="2" t="str">
        <f>TEXT(WORKSHEET[[#This Row],[Offloading Date]], "mmm")</f>
        <v>Sep</v>
      </c>
      <c r="K3327" s="2" t="str">
        <f>IF(OR(WORKSHEET[[#This Row],[Year]]="", ISBLANK(WORKSHEET[[#This Row],[Year]]), WORKSHEET[[#This Row],[Year]]="null"), "Exclude", "Include")</f>
        <v>Include</v>
      </c>
      <c r="L3327" t="s">
        <v>12</v>
      </c>
      <c r="M3327" t="s">
        <v>3624</v>
      </c>
      <c r="N3327" t="s">
        <v>13</v>
      </c>
      <c r="O3327">
        <v>36</v>
      </c>
      <c r="P3327">
        <v>600</v>
      </c>
      <c r="Q3327" t="s">
        <v>14</v>
      </c>
      <c r="R3327">
        <f>P3327 * _xll.XLOOKUP(Q3327,CALCULATION!$A$15:$A$17, CALCULATION!$B$15:$B$17 )</f>
        <v>600</v>
      </c>
      <c r="S3327" s="5">
        <f>O3327*P3327*_xll.XLOOKUP(Q3327,CALCULATION!$A$15:$A$17, CALCULATION!$B$15:$B$17)</f>
        <v>21600</v>
      </c>
      <c r="T3327">
        <v>300</v>
      </c>
      <c r="U3327" t="s">
        <v>14</v>
      </c>
      <c r="V3327">
        <f>T3327 * _xll.XLOOKUP(U3327,CALCULATION!$A$15:$A$17, CALCULATION!$B$15:$B$17 )</f>
        <v>300</v>
      </c>
      <c r="W3327" s="5">
        <f>O3327*T3327*_xll.XLOOKUP(U3327,CALCULATION!$A$15:$A$17, CALCULATION!$B$15:$B$17)</f>
        <v>10800</v>
      </c>
      <c r="X3327" s="5">
        <f>WORKSHEET[[#This Row],[Clients Total Cost]] / WORKSHEET[[#This Row],[Clients Rate per T2 (USD)]]</f>
        <v>36</v>
      </c>
      <c r="Y3327" s="5">
        <f>WORKSHEET[[#This Row],[Clients Rate per T2 (USD)]] - WORKSHEET[[#This Row],[Supplier Rate Per t2 (USD)]]</f>
        <v>300</v>
      </c>
      <c r="Z3327" s="5">
        <f>WORKSHEET[[#This Row],[Profit Per T]] * WORKSHEET[[#This Row],[Weight]]</f>
        <v>10800</v>
      </c>
      <c r="AA3327">
        <v>0</v>
      </c>
      <c r="AB3327" s="1">
        <v>1.05</v>
      </c>
      <c r="AC3327" s="1">
        <v>0.70000000000000007</v>
      </c>
      <c r="AD3327" s="1">
        <v>0.875</v>
      </c>
      <c r="AE3327" s="1">
        <f>WORKSHEET[[#This Row],[Delay at toll gate in days]] +WORKSHEET[[#This Row],[Delay at workshop in days]] +WORKSHEET[[#This Row],[Delay at border in days]]</f>
        <v>2.625</v>
      </c>
    </row>
    <row r="3328" spans="1:31" x14ac:dyDescent="0.35">
      <c r="A3328" t="s">
        <v>3349</v>
      </c>
      <c r="B3328" t="s">
        <v>10</v>
      </c>
      <c r="C3328" t="s">
        <v>56</v>
      </c>
      <c r="D3328" t="s">
        <v>3616</v>
      </c>
      <c r="E3328" t="s">
        <v>3618</v>
      </c>
      <c r="F3328" t="str">
        <f>WORKSHEET[[#This Row],[Depart From]]&amp;"-"&amp;WORKSHEET[[#This Row],[Arrive To]]</f>
        <v>Marrakech-Tripoli</v>
      </c>
      <c r="G3328" s="2">
        <v>44811</v>
      </c>
      <c r="H3328" s="2" t="s">
        <v>3631</v>
      </c>
      <c r="I3328" s="2" t="str">
        <f t="shared" si="51"/>
        <v>Failed</v>
      </c>
      <c r="J3328" s="2" t="str">
        <f>TEXT(WORKSHEET[[#This Row],[Offloading Date]], "mmm")</f>
        <v>NULL</v>
      </c>
      <c r="K3328" s="2" t="str">
        <f>IF(OR(WORKSHEET[[#This Row],[Year]]="", ISBLANK(WORKSHEET[[#This Row],[Year]]), WORKSHEET[[#This Row],[Year]]="null"), "Exclude", "Include")</f>
        <v>Exclude</v>
      </c>
      <c r="L3328" t="s">
        <v>12</v>
      </c>
      <c r="M3328" t="s">
        <v>3624</v>
      </c>
      <c r="N3328" t="s">
        <v>13</v>
      </c>
      <c r="O3328">
        <v>36</v>
      </c>
      <c r="P3328">
        <v>600</v>
      </c>
      <c r="Q3328" t="s">
        <v>14</v>
      </c>
      <c r="R3328">
        <f>P3328 * _xll.XLOOKUP(Q3328,CALCULATION!$A$15:$A$17, CALCULATION!$B$15:$B$17 )</f>
        <v>600</v>
      </c>
      <c r="S3328" s="5">
        <f>O3328*P3328*_xll.XLOOKUP(Q3328,CALCULATION!$A$15:$A$17, CALCULATION!$B$15:$B$17)</f>
        <v>21600</v>
      </c>
      <c r="T3328">
        <v>300</v>
      </c>
      <c r="U3328" t="s">
        <v>14</v>
      </c>
      <c r="V3328">
        <f>T3328 * _xll.XLOOKUP(U3328,CALCULATION!$A$15:$A$17, CALCULATION!$B$15:$B$17 )</f>
        <v>300</v>
      </c>
      <c r="W3328" s="5">
        <f>O3328*T3328*_xll.XLOOKUP(U3328,CALCULATION!$A$15:$A$17, CALCULATION!$B$15:$B$17)</f>
        <v>10800</v>
      </c>
      <c r="X3328" s="5">
        <f>WORKSHEET[[#This Row],[Clients Total Cost]] / WORKSHEET[[#This Row],[Clients Rate per T2 (USD)]]</f>
        <v>36</v>
      </c>
      <c r="Y3328" s="5">
        <f>WORKSHEET[[#This Row],[Clients Rate per T2 (USD)]] - WORKSHEET[[#This Row],[Supplier Rate Per t2 (USD)]]</f>
        <v>300</v>
      </c>
      <c r="Z3328" s="5">
        <f>WORKSHEET[[#This Row],[Profit Per T]] * WORKSHEET[[#This Row],[Weight]]</f>
        <v>10800</v>
      </c>
      <c r="AA3328">
        <v>0</v>
      </c>
      <c r="AB3328" s="1">
        <v>0</v>
      </c>
      <c r="AC3328" s="1">
        <v>0</v>
      </c>
      <c r="AD3328">
        <v>0</v>
      </c>
      <c r="AE3328" s="1">
        <f>WORKSHEET[[#This Row],[Delay at toll gate in days]] +WORKSHEET[[#This Row],[Delay at workshop in days]] +WORKSHEET[[#This Row],[Delay at border in days]]</f>
        <v>0</v>
      </c>
    </row>
    <row r="3329" spans="1:31" x14ac:dyDescent="0.35">
      <c r="A3329" t="s">
        <v>3350</v>
      </c>
      <c r="B3329" t="s">
        <v>10</v>
      </c>
      <c r="C3329" t="s">
        <v>56</v>
      </c>
      <c r="D3329" t="s">
        <v>3616</v>
      </c>
      <c r="E3329" t="s">
        <v>3618</v>
      </c>
      <c r="F3329" t="str">
        <f>WORKSHEET[[#This Row],[Depart From]]&amp;"-"&amp;WORKSHEET[[#This Row],[Arrive To]]</f>
        <v>Marrakech-Tripoli</v>
      </c>
      <c r="G3329" s="2">
        <v>44812</v>
      </c>
      <c r="H3329" s="2" t="s">
        <v>3631</v>
      </c>
      <c r="I3329" s="2" t="str">
        <f t="shared" si="51"/>
        <v>Failed</v>
      </c>
      <c r="J3329" s="2" t="str">
        <f>TEXT(WORKSHEET[[#This Row],[Offloading Date]], "mmm")</f>
        <v>NULL</v>
      </c>
      <c r="K3329" s="2" t="str">
        <f>IF(OR(WORKSHEET[[#This Row],[Year]]="", ISBLANK(WORKSHEET[[#This Row],[Year]]), WORKSHEET[[#This Row],[Year]]="null"), "Exclude", "Include")</f>
        <v>Exclude</v>
      </c>
      <c r="L3329" t="s">
        <v>12</v>
      </c>
      <c r="M3329" t="s">
        <v>3624</v>
      </c>
      <c r="N3329" t="s">
        <v>13</v>
      </c>
      <c r="O3329">
        <v>36</v>
      </c>
      <c r="P3329">
        <v>600</v>
      </c>
      <c r="Q3329" t="s">
        <v>14</v>
      </c>
      <c r="R3329">
        <f>P3329 * _xll.XLOOKUP(Q3329,CALCULATION!$A$15:$A$17, CALCULATION!$B$15:$B$17 )</f>
        <v>600</v>
      </c>
      <c r="S3329" s="5">
        <f>O3329*P3329*_xll.XLOOKUP(Q3329,CALCULATION!$A$15:$A$17, CALCULATION!$B$15:$B$17)</f>
        <v>21600</v>
      </c>
      <c r="T3329">
        <v>300</v>
      </c>
      <c r="U3329" t="s">
        <v>14</v>
      </c>
      <c r="V3329">
        <f>T3329 * _xll.XLOOKUP(U3329,CALCULATION!$A$15:$A$17, CALCULATION!$B$15:$B$17 )</f>
        <v>300</v>
      </c>
      <c r="W3329" s="5">
        <f>O3329*T3329*_xll.XLOOKUP(U3329,CALCULATION!$A$15:$A$17, CALCULATION!$B$15:$B$17)</f>
        <v>10800</v>
      </c>
      <c r="X3329" s="5">
        <f>WORKSHEET[[#This Row],[Clients Total Cost]] / WORKSHEET[[#This Row],[Clients Rate per T2 (USD)]]</f>
        <v>36</v>
      </c>
      <c r="Y3329" s="5">
        <f>WORKSHEET[[#This Row],[Clients Rate per T2 (USD)]] - WORKSHEET[[#This Row],[Supplier Rate Per t2 (USD)]]</f>
        <v>300</v>
      </c>
      <c r="Z3329" s="5">
        <f>WORKSHEET[[#This Row],[Profit Per T]] * WORKSHEET[[#This Row],[Weight]]</f>
        <v>10800</v>
      </c>
      <c r="AA3329">
        <v>0</v>
      </c>
      <c r="AB3329" s="1">
        <v>0</v>
      </c>
      <c r="AC3329" s="1">
        <v>0</v>
      </c>
      <c r="AD3329">
        <v>0</v>
      </c>
      <c r="AE3329" s="1">
        <f>WORKSHEET[[#This Row],[Delay at toll gate in days]] +WORKSHEET[[#This Row],[Delay at workshop in days]] +WORKSHEET[[#This Row],[Delay at border in days]]</f>
        <v>0</v>
      </c>
    </row>
    <row r="3330" spans="1:31" x14ac:dyDescent="0.35">
      <c r="A3330" t="s">
        <v>3351</v>
      </c>
      <c r="B3330" t="s">
        <v>10</v>
      </c>
      <c r="C3330" t="s">
        <v>56</v>
      </c>
      <c r="D3330" t="s">
        <v>3620</v>
      </c>
      <c r="E3330" t="s">
        <v>3617</v>
      </c>
      <c r="F3330" t="str">
        <f>WORKSHEET[[#This Row],[Depart From]]&amp;"-"&amp;WORKSHEET[[#This Row],[Arrive To]]</f>
        <v>Zanzibar-Lagos</v>
      </c>
      <c r="G3330" s="2">
        <v>44812</v>
      </c>
      <c r="H3330" s="2" t="s">
        <v>3631</v>
      </c>
      <c r="I3330" s="2" t="str">
        <f t="shared" ref="I3330:I3393" si="52">IF(OR(H3330="", H3330="NULL"), "Failed","Delivered")</f>
        <v>Failed</v>
      </c>
      <c r="J3330" s="2" t="str">
        <f>TEXT(WORKSHEET[[#This Row],[Offloading Date]], "mmm")</f>
        <v>NULL</v>
      </c>
      <c r="K3330" s="2" t="str">
        <f>IF(OR(WORKSHEET[[#This Row],[Year]]="", ISBLANK(WORKSHEET[[#This Row],[Year]]), WORKSHEET[[#This Row],[Year]]="null"), "Exclude", "Include")</f>
        <v>Exclude</v>
      </c>
      <c r="L3330" t="s">
        <v>3624</v>
      </c>
      <c r="M3330" t="s">
        <v>3624</v>
      </c>
      <c r="N3330" t="s">
        <v>13</v>
      </c>
      <c r="O3330">
        <v>30</v>
      </c>
      <c r="P3330">
        <v>600</v>
      </c>
      <c r="Q3330" t="s">
        <v>14</v>
      </c>
      <c r="R3330">
        <f>P3330 * _xll.XLOOKUP(Q3330,CALCULATION!$A$15:$A$17, CALCULATION!$B$15:$B$17 )</f>
        <v>600</v>
      </c>
      <c r="S3330" s="5">
        <f>O3330*P3330*_xll.XLOOKUP(Q3330,CALCULATION!$A$15:$A$17, CALCULATION!$B$15:$B$17)</f>
        <v>18000</v>
      </c>
      <c r="T3330">
        <v>300</v>
      </c>
      <c r="U3330" t="s">
        <v>14</v>
      </c>
      <c r="V3330">
        <f>T3330 * _xll.XLOOKUP(U3330,CALCULATION!$A$15:$A$17, CALCULATION!$B$15:$B$17 )</f>
        <v>300</v>
      </c>
      <c r="W3330" s="5">
        <f>O3330*T3330*_xll.XLOOKUP(U3330,CALCULATION!$A$15:$A$17, CALCULATION!$B$15:$B$17)</f>
        <v>9000</v>
      </c>
      <c r="X3330" s="5">
        <f>WORKSHEET[[#This Row],[Clients Total Cost]] / WORKSHEET[[#This Row],[Clients Rate per T2 (USD)]]</f>
        <v>30</v>
      </c>
      <c r="Y3330" s="5">
        <f>WORKSHEET[[#This Row],[Clients Rate per T2 (USD)]] - WORKSHEET[[#This Row],[Supplier Rate Per t2 (USD)]]</f>
        <v>300</v>
      </c>
      <c r="Z3330" s="5">
        <f>WORKSHEET[[#This Row],[Profit Per T]] * WORKSHEET[[#This Row],[Weight]]</f>
        <v>9000</v>
      </c>
      <c r="AA3330">
        <v>0</v>
      </c>
      <c r="AB3330" s="1">
        <v>0</v>
      </c>
      <c r="AC3330" s="1">
        <v>0</v>
      </c>
      <c r="AD3330">
        <v>0</v>
      </c>
      <c r="AE3330" s="1">
        <f>WORKSHEET[[#This Row],[Delay at toll gate in days]] +WORKSHEET[[#This Row],[Delay at workshop in days]] +WORKSHEET[[#This Row],[Delay at border in days]]</f>
        <v>0</v>
      </c>
    </row>
    <row r="3331" spans="1:31" x14ac:dyDescent="0.35">
      <c r="A3331" t="s">
        <v>3352</v>
      </c>
      <c r="B3331" t="s">
        <v>10</v>
      </c>
      <c r="C3331" t="s">
        <v>56</v>
      </c>
      <c r="D3331" t="s">
        <v>3616</v>
      </c>
      <c r="E3331" t="s">
        <v>3618</v>
      </c>
      <c r="F3331" t="str">
        <f>WORKSHEET[[#This Row],[Depart From]]&amp;"-"&amp;WORKSHEET[[#This Row],[Arrive To]]</f>
        <v>Marrakech-Tripoli</v>
      </c>
      <c r="G3331" s="2">
        <v>44813</v>
      </c>
      <c r="H3331" s="2" t="s">
        <v>3631</v>
      </c>
      <c r="I3331" s="2" t="str">
        <f t="shared" si="52"/>
        <v>Failed</v>
      </c>
      <c r="J3331" s="2" t="str">
        <f>TEXT(WORKSHEET[[#This Row],[Offloading Date]], "mmm")</f>
        <v>NULL</v>
      </c>
      <c r="K3331" s="2" t="str">
        <f>IF(OR(WORKSHEET[[#This Row],[Year]]="", ISBLANK(WORKSHEET[[#This Row],[Year]]), WORKSHEET[[#This Row],[Year]]="null"), "Exclude", "Include")</f>
        <v>Exclude</v>
      </c>
      <c r="L3331" t="s">
        <v>3624</v>
      </c>
      <c r="M3331" t="s">
        <v>3624</v>
      </c>
      <c r="N3331" t="s">
        <v>13</v>
      </c>
      <c r="O3331">
        <v>27</v>
      </c>
      <c r="P3331">
        <v>600</v>
      </c>
      <c r="Q3331" t="s">
        <v>14</v>
      </c>
      <c r="R3331">
        <f>P3331 * _xll.XLOOKUP(Q3331,CALCULATION!$A$15:$A$17, CALCULATION!$B$15:$B$17 )</f>
        <v>600</v>
      </c>
      <c r="S3331" s="5">
        <f>O3331*P3331*_xll.XLOOKUP(Q3331,CALCULATION!$A$15:$A$17, CALCULATION!$B$15:$B$17)</f>
        <v>16200</v>
      </c>
      <c r="T3331">
        <v>300</v>
      </c>
      <c r="U3331" t="s">
        <v>14</v>
      </c>
      <c r="V3331">
        <f>T3331 * _xll.XLOOKUP(U3331,CALCULATION!$A$15:$A$17, CALCULATION!$B$15:$B$17 )</f>
        <v>300</v>
      </c>
      <c r="W3331" s="5">
        <f>O3331*T3331*_xll.XLOOKUP(U3331,CALCULATION!$A$15:$A$17, CALCULATION!$B$15:$B$17)</f>
        <v>8100</v>
      </c>
      <c r="X3331" s="5">
        <f>WORKSHEET[[#This Row],[Clients Total Cost]] / WORKSHEET[[#This Row],[Clients Rate per T2 (USD)]]</f>
        <v>27</v>
      </c>
      <c r="Y3331" s="5">
        <f>WORKSHEET[[#This Row],[Clients Rate per T2 (USD)]] - WORKSHEET[[#This Row],[Supplier Rate Per t2 (USD)]]</f>
        <v>300</v>
      </c>
      <c r="Z3331" s="5">
        <f>WORKSHEET[[#This Row],[Profit Per T]] * WORKSHEET[[#This Row],[Weight]]</f>
        <v>8100</v>
      </c>
      <c r="AA3331">
        <v>0</v>
      </c>
      <c r="AB3331" s="1">
        <v>0</v>
      </c>
      <c r="AC3331" s="1">
        <v>0</v>
      </c>
      <c r="AD3331">
        <v>0</v>
      </c>
      <c r="AE3331" s="1">
        <f>WORKSHEET[[#This Row],[Delay at toll gate in days]] +WORKSHEET[[#This Row],[Delay at workshop in days]] +WORKSHEET[[#This Row],[Delay at border in days]]</f>
        <v>0</v>
      </c>
    </row>
    <row r="3332" spans="1:31" x14ac:dyDescent="0.35">
      <c r="A3332" t="s">
        <v>3353</v>
      </c>
      <c r="B3332" t="s">
        <v>10</v>
      </c>
      <c r="C3332" t="s">
        <v>56</v>
      </c>
      <c r="D3332" t="s">
        <v>3611</v>
      </c>
      <c r="E3332" t="s">
        <v>3613</v>
      </c>
      <c r="F3332" t="str">
        <f>WORKSHEET[[#This Row],[Depart From]]&amp;"-"&amp;WORKSHEET[[#This Row],[Arrive To]]</f>
        <v>Mogadishu-Sanaa</v>
      </c>
      <c r="G3332" s="2">
        <v>44812</v>
      </c>
      <c r="H3332" s="2" t="s">
        <v>3631</v>
      </c>
      <c r="I3332" s="2" t="str">
        <f t="shared" si="52"/>
        <v>Failed</v>
      </c>
      <c r="J3332" s="2" t="str">
        <f>TEXT(WORKSHEET[[#This Row],[Offloading Date]], "mmm")</f>
        <v>NULL</v>
      </c>
      <c r="K3332" s="2" t="str">
        <f>IF(OR(WORKSHEET[[#This Row],[Year]]="", ISBLANK(WORKSHEET[[#This Row],[Year]]), WORKSHEET[[#This Row],[Year]]="null"), "Exclude", "Include")</f>
        <v>Exclude</v>
      </c>
      <c r="L3332" t="s">
        <v>3624</v>
      </c>
      <c r="M3332" t="s">
        <v>3624</v>
      </c>
      <c r="N3332" t="s">
        <v>13</v>
      </c>
      <c r="O3332">
        <v>36</v>
      </c>
      <c r="P3332">
        <v>600</v>
      </c>
      <c r="Q3332" t="s">
        <v>14</v>
      </c>
      <c r="R3332">
        <f>P3332 * _xll.XLOOKUP(Q3332,CALCULATION!$A$15:$A$17, CALCULATION!$B$15:$B$17 )</f>
        <v>600</v>
      </c>
      <c r="S3332" s="5">
        <f>O3332*P3332*_xll.XLOOKUP(Q3332,CALCULATION!$A$15:$A$17, CALCULATION!$B$15:$B$17)</f>
        <v>21600</v>
      </c>
      <c r="T3332">
        <v>300</v>
      </c>
      <c r="U3332" t="s">
        <v>14</v>
      </c>
      <c r="V3332">
        <f>T3332 * _xll.XLOOKUP(U3332,CALCULATION!$A$15:$A$17, CALCULATION!$B$15:$B$17 )</f>
        <v>300</v>
      </c>
      <c r="W3332" s="5">
        <f>O3332*T3332*_xll.XLOOKUP(U3332,CALCULATION!$A$15:$A$17, CALCULATION!$B$15:$B$17)</f>
        <v>10800</v>
      </c>
      <c r="X3332" s="5">
        <f>WORKSHEET[[#This Row],[Clients Total Cost]] / WORKSHEET[[#This Row],[Clients Rate per T2 (USD)]]</f>
        <v>36</v>
      </c>
      <c r="Y3332" s="5">
        <f>WORKSHEET[[#This Row],[Clients Rate per T2 (USD)]] - WORKSHEET[[#This Row],[Supplier Rate Per t2 (USD)]]</f>
        <v>300</v>
      </c>
      <c r="Z3332" s="5">
        <f>WORKSHEET[[#This Row],[Profit Per T]] * WORKSHEET[[#This Row],[Weight]]</f>
        <v>10800</v>
      </c>
      <c r="AA3332">
        <v>0</v>
      </c>
      <c r="AB3332" s="1">
        <v>0</v>
      </c>
      <c r="AC3332" s="1">
        <v>0</v>
      </c>
      <c r="AD3332">
        <v>0</v>
      </c>
      <c r="AE3332" s="1">
        <f>WORKSHEET[[#This Row],[Delay at toll gate in days]] +WORKSHEET[[#This Row],[Delay at workshop in days]] +WORKSHEET[[#This Row],[Delay at border in days]]</f>
        <v>0</v>
      </c>
    </row>
    <row r="3333" spans="1:31" x14ac:dyDescent="0.35">
      <c r="A3333" t="s">
        <v>3354</v>
      </c>
      <c r="B3333" t="s">
        <v>10</v>
      </c>
      <c r="C3333" t="s">
        <v>56</v>
      </c>
      <c r="D3333" t="s">
        <v>3620</v>
      </c>
      <c r="E3333" t="s">
        <v>3618</v>
      </c>
      <c r="F3333" t="str">
        <f>WORKSHEET[[#This Row],[Depart From]]&amp;"-"&amp;WORKSHEET[[#This Row],[Arrive To]]</f>
        <v>Zanzibar-Tripoli</v>
      </c>
      <c r="G3333" s="2">
        <v>44813</v>
      </c>
      <c r="H3333" s="2" t="s">
        <v>3631</v>
      </c>
      <c r="I3333" s="2" t="str">
        <f t="shared" si="52"/>
        <v>Failed</v>
      </c>
      <c r="J3333" s="2" t="str">
        <f>TEXT(WORKSHEET[[#This Row],[Offloading Date]], "mmm")</f>
        <v>NULL</v>
      </c>
      <c r="K3333" s="2" t="str">
        <f>IF(OR(WORKSHEET[[#This Row],[Year]]="", ISBLANK(WORKSHEET[[#This Row],[Year]]), WORKSHEET[[#This Row],[Year]]="null"), "Exclude", "Include")</f>
        <v>Exclude</v>
      </c>
      <c r="L3333" t="s">
        <v>3624</v>
      </c>
      <c r="M3333" t="s">
        <v>3624</v>
      </c>
      <c r="N3333" t="s">
        <v>13</v>
      </c>
      <c r="O3333">
        <v>30</v>
      </c>
      <c r="P3333">
        <v>600</v>
      </c>
      <c r="Q3333" t="s">
        <v>14</v>
      </c>
      <c r="R3333">
        <f>P3333 * _xll.XLOOKUP(Q3333,CALCULATION!$A$15:$A$17, CALCULATION!$B$15:$B$17 )</f>
        <v>600</v>
      </c>
      <c r="S3333" s="5">
        <f>O3333*P3333*_xll.XLOOKUP(Q3333,CALCULATION!$A$15:$A$17, CALCULATION!$B$15:$B$17)</f>
        <v>18000</v>
      </c>
      <c r="T3333">
        <v>300</v>
      </c>
      <c r="U3333" t="s">
        <v>14</v>
      </c>
      <c r="V3333">
        <f>T3333 * _xll.XLOOKUP(U3333,CALCULATION!$A$15:$A$17, CALCULATION!$B$15:$B$17 )</f>
        <v>300</v>
      </c>
      <c r="W3333" s="5">
        <f>O3333*T3333*_xll.XLOOKUP(U3333,CALCULATION!$A$15:$A$17, CALCULATION!$B$15:$B$17)</f>
        <v>9000</v>
      </c>
      <c r="X3333" s="5">
        <f>WORKSHEET[[#This Row],[Clients Total Cost]] / WORKSHEET[[#This Row],[Clients Rate per T2 (USD)]]</f>
        <v>30</v>
      </c>
      <c r="Y3333" s="5">
        <f>WORKSHEET[[#This Row],[Clients Rate per T2 (USD)]] - WORKSHEET[[#This Row],[Supplier Rate Per t2 (USD)]]</f>
        <v>300</v>
      </c>
      <c r="Z3333" s="5">
        <f>WORKSHEET[[#This Row],[Profit Per T]] * WORKSHEET[[#This Row],[Weight]]</f>
        <v>9000</v>
      </c>
      <c r="AA3333">
        <v>0</v>
      </c>
      <c r="AB3333" s="1">
        <v>0</v>
      </c>
      <c r="AC3333" s="1">
        <v>0</v>
      </c>
      <c r="AD3333">
        <v>0</v>
      </c>
      <c r="AE3333" s="1">
        <f>WORKSHEET[[#This Row],[Delay at toll gate in days]] +WORKSHEET[[#This Row],[Delay at workshop in days]] +WORKSHEET[[#This Row],[Delay at border in days]]</f>
        <v>0</v>
      </c>
    </row>
    <row r="3334" spans="1:31" x14ac:dyDescent="0.35">
      <c r="A3334" t="s">
        <v>3355</v>
      </c>
      <c r="B3334" t="s">
        <v>10</v>
      </c>
      <c r="C3334" t="s">
        <v>56</v>
      </c>
      <c r="D3334" t="s">
        <v>3615</v>
      </c>
      <c r="E3334" t="s">
        <v>3614</v>
      </c>
      <c r="F3334" t="str">
        <f>WORKSHEET[[#This Row],[Depart From]]&amp;"-"&amp;WORKSHEET[[#This Row],[Arrive To]]</f>
        <v>Mombasa-Alger</v>
      </c>
      <c r="G3334" s="2">
        <v>44813</v>
      </c>
      <c r="H3334" s="2" t="s">
        <v>3631</v>
      </c>
      <c r="I3334" s="2" t="str">
        <f t="shared" si="52"/>
        <v>Failed</v>
      </c>
      <c r="J3334" s="2" t="str">
        <f>TEXT(WORKSHEET[[#This Row],[Offloading Date]], "mmm")</f>
        <v>NULL</v>
      </c>
      <c r="K3334" s="2" t="str">
        <f>IF(OR(WORKSHEET[[#This Row],[Year]]="", ISBLANK(WORKSHEET[[#This Row],[Year]]), WORKSHEET[[#This Row],[Year]]="null"), "Exclude", "Include")</f>
        <v>Exclude</v>
      </c>
      <c r="L3334" t="s">
        <v>3624</v>
      </c>
      <c r="M3334" t="s">
        <v>3624</v>
      </c>
      <c r="N3334" t="s">
        <v>13</v>
      </c>
      <c r="O3334">
        <v>30</v>
      </c>
      <c r="P3334">
        <v>600</v>
      </c>
      <c r="Q3334" t="s">
        <v>14</v>
      </c>
      <c r="R3334">
        <f>P3334 * _xll.XLOOKUP(Q3334,CALCULATION!$A$15:$A$17, CALCULATION!$B$15:$B$17 )</f>
        <v>600</v>
      </c>
      <c r="S3334" s="5">
        <f>O3334*P3334*_xll.XLOOKUP(Q3334,CALCULATION!$A$15:$A$17, CALCULATION!$B$15:$B$17)</f>
        <v>18000</v>
      </c>
      <c r="T3334">
        <v>300</v>
      </c>
      <c r="U3334" t="s">
        <v>14</v>
      </c>
      <c r="V3334">
        <f>T3334 * _xll.XLOOKUP(U3334,CALCULATION!$A$15:$A$17, CALCULATION!$B$15:$B$17 )</f>
        <v>300</v>
      </c>
      <c r="W3334" s="5">
        <f>O3334*T3334*_xll.XLOOKUP(U3334,CALCULATION!$A$15:$A$17, CALCULATION!$B$15:$B$17)</f>
        <v>9000</v>
      </c>
      <c r="X3334" s="5">
        <f>WORKSHEET[[#This Row],[Clients Total Cost]] / WORKSHEET[[#This Row],[Clients Rate per T2 (USD)]]</f>
        <v>30</v>
      </c>
      <c r="Y3334" s="5">
        <f>WORKSHEET[[#This Row],[Clients Rate per T2 (USD)]] - WORKSHEET[[#This Row],[Supplier Rate Per t2 (USD)]]</f>
        <v>300</v>
      </c>
      <c r="Z3334" s="5">
        <f>WORKSHEET[[#This Row],[Profit Per T]] * WORKSHEET[[#This Row],[Weight]]</f>
        <v>9000</v>
      </c>
      <c r="AA3334">
        <v>0</v>
      </c>
      <c r="AB3334" s="1">
        <v>0</v>
      </c>
      <c r="AC3334" s="1">
        <v>0</v>
      </c>
      <c r="AD3334">
        <v>0</v>
      </c>
      <c r="AE3334" s="1">
        <f>WORKSHEET[[#This Row],[Delay at toll gate in days]] +WORKSHEET[[#This Row],[Delay at workshop in days]] +WORKSHEET[[#This Row],[Delay at border in days]]</f>
        <v>0</v>
      </c>
    </row>
    <row r="3335" spans="1:31" x14ac:dyDescent="0.35">
      <c r="A3335" t="s">
        <v>3356</v>
      </c>
      <c r="B3335" t="s">
        <v>10</v>
      </c>
      <c r="C3335" t="s">
        <v>56</v>
      </c>
      <c r="D3335" t="s">
        <v>3616</v>
      </c>
      <c r="E3335" t="s">
        <v>3614</v>
      </c>
      <c r="F3335" t="str">
        <f>WORKSHEET[[#This Row],[Depart From]]&amp;"-"&amp;WORKSHEET[[#This Row],[Arrive To]]</f>
        <v>Marrakech-Alger</v>
      </c>
      <c r="G3335" s="2">
        <v>44817</v>
      </c>
      <c r="H3335" s="2" t="s">
        <v>3631</v>
      </c>
      <c r="I3335" s="2" t="str">
        <f t="shared" si="52"/>
        <v>Failed</v>
      </c>
      <c r="J3335" s="2" t="str">
        <f>TEXT(WORKSHEET[[#This Row],[Offloading Date]], "mmm")</f>
        <v>NULL</v>
      </c>
      <c r="K3335" s="2" t="str">
        <f>IF(OR(WORKSHEET[[#This Row],[Year]]="", ISBLANK(WORKSHEET[[#This Row],[Year]]), WORKSHEET[[#This Row],[Year]]="null"), "Exclude", "Include")</f>
        <v>Exclude</v>
      </c>
      <c r="L3335" t="s">
        <v>3624</v>
      </c>
      <c r="M3335" t="s">
        <v>3624</v>
      </c>
      <c r="N3335" t="s">
        <v>13</v>
      </c>
      <c r="O3335">
        <v>36</v>
      </c>
      <c r="P3335">
        <v>600</v>
      </c>
      <c r="Q3335" t="s">
        <v>14</v>
      </c>
      <c r="R3335">
        <f>P3335 * _xll.XLOOKUP(Q3335,CALCULATION!$A$15:$A$17, CALCULATION!$B$15:$B$17 )</f>
        <v>600</v>
      </c>
      <c r="S3335" s="5">
        <f>O3335*P3335*_xll.XLOOKUP(Q3335,CALCULATION!$A$15:$A$17, CALCULATION!$B$15:$B$17)</f>
        <v>21600</v>
      </c>
      <c r="T3335">
        <v>300</v>
      </c>
      <c r="U3335" t="s">
        <v>14</v>
      </c>
      <c r="V3335">
        <f>T3335 * _xll.XLOOKUP(U3335,CALCULATION!$A$15:$A$17, CALCULATION!$B$15:$B$17 )</f>
        <v>300</v>
      </c>
      <c r="W3335" s="5">
        <f>O3335*T3335*_xll.XLOOKUP(U3335,CALCULATION!$A$15:$A$17, CALCULATION!$B$15:$B$17)</f>
        <v>10800</v>
      </c>
      <c r="X3335" s="5">
        <f>WORKSHEET[[#This Row],[Clients Total Cost]] / WORKSHEET[[#This Row],[Clients Rate per T2 (USD)]]</f>
        <v>36</v>
      </c>
      <c r="Y3335" s="5">
        <f>WORKSHEET[[#This Row],[Clients Rate per T2 (USD)]] - WORKSHEET[[#This Row],[Supplier Rate Per t2 (USD)]]</f>
        <v>300</v>
      </c>
      <c r="Z3335" s="5">
        <f>WORKSHEET[[#This Row],[Profit Per T]] * WORKSHEET[[#This Row],[Weight]]</f>
        <v>10800</v>
      </c>
      <c r="AA3335">
        <v>0</v>
      </c>
      <c r="AB3335" s="1">
        <v>0</v>
      </c>
      <c r="AC3335" s="1">
        <v>0</v>
      </c>
      <c r="AD3335">
        <v>0</v>
      </c>
      <c r="AE3335" s="1">
        <f>WORKSHEET[[#This Row],[Delay at toll gate in days]] +WORKSHEET[[#This Row],[Delay at workshop in days]] +WORKSHEET[[#This Row],[Delay at border in days]]</f>
        <v>0</v>
      </c>
    </row>
    <row r="3336" spans="1:31" x14ac:dyDescent="0.35">
      <c r="A3336" t="s">
        <v>3357</v>
      </c>
      <c r="B3336" t="s">
        <v>10</v>
      </c>
      <c r="C3336" t="s">
        <v>56</v>
      </c>
      <c r="D3336" t="s">
        <v>3615</v>
      </c>
      <c r="E3336" t="s">
        <v>3614</v>
      </c>
      <c r="F3336" t="str">
        <f>WORKSHEET[[#This Row],[Depart From]]&amp;"-"&amp;WORKSHEET[[#This Row],[Arrive To]]</f>
        <v>Mombasa-Alger</v>
      </c>
      <c r="G3336" s="2">
        <v>44816</v>
      </c>
      <c r="H3336" s="2" t="s">
        <v>3631</v>
      </c>
      <c r="I3336" s="2" t="str">
        <f t="shared" si="52"/>
        <v>Failed</v>
      </c>
      <c r="J3336" s="2" t="str">
        <f>TEXT(WORKSHEET[[#This Row],[Offloading Date]], "mmm")</f>
        <v>NULL</v>
      </c>
      <c r="K3336" s="2" t="str">
        <f>IF(OR(WORKSHEET[[#This Row],[Year]]="", ISBLANK(WORKSHEET[[#This Row],[Year]]), WORKSHEET[[#This Row],[Year]]="null"), "Exclude", "Include")</f>
        <v>Exclude</v>
      </c>
      <c r="L3336" t="s">
        <v>3624</v>
      </c>
      <c r="M3336" t="s">
        <v>3624</v>
      </c>
      <c r="N3336" t="s">
        <v>13</v>
      </c>
      <c r="O3336">
        <v>33</v>
      </c>
      <c r="P3336">
        <v>600</v>
      </c>
      <c r="Q3336" t="s">
        <v>14</v>
      </c>
      <c r="R3336">
        <f>P3336 * _xll.XLOOKUP(Q3336,CALCULATION!$A$15:$A$17, CALCULATION!$B$15:$B$17 )</f>
        <v>600</v>
      </c>
      <c r="S3336" s="5">
        <f>O3336*P3336*_xll.XLOOKUP(Q3336,CALCULATION!$A$15:$A$17, CALCULATION!$B$15:$B$17)</f>
        <v>19800</v>
      </c>
      <c r="T3336">
        <v>300</v>
      </c>
      <c r="U3336" t="s">
        <v>14</v>
      </c>
      <c r="V3336">
        <f>T3336 * _xll.XLOOKUP(U3336,CALCULATION!$A$15:$A$17, CALCULATION!$B$15:$B$17 )</f>
        <v>300</v>
      </c>
      <c r="W3336" s="5">
        <f>O3336*T3336*_xll.XLOOKUP(U3336,CALCULATION!$A$15:$A$17, CALCULATION!$B$15:$B$17)</f>
        <v>9900</v>
      </c>
      <c r="X3336" s="5">
        <f>WORKSHEET[[#This Row],[Clients Total Cost]] / WORKSHEET[[#This Row],[Clients Rate per T2 (USD)]]</f>
        <v>33</v>
      </c>
      <c r="Y3336" s="5">
        <f>WORKSHEET[[#This Row],[Clients Rate per T2 (USD)]] - WORKSHEET[[#This Row],[Supplier Rate Per t2 (USD)]]</f>
        <v>300</v>
      </c>
      <c r="Z3336" s="5">
        <f>WORKSHEET[[#This Row],[Profit Per T]] * WORKSHEET[[#This Row],[Weight]]</f>
        <v>9900</v>
      </c>
      <c r="AA3336">
        <v>0</v>
      </c>
      <c r="AB3336" s="1">
        <v>0</v>
      </c>
      <c r="AC3336" s="1">
        <v>0</v>
      </c>
      <c r="AD3336">
        <v>0</v>
      </c>
      <c r="AE3336" s="1">
        <f>WORKSHEET[[#This Row],[Delay at toll gate in days]] +WORKSHEET[[#This Row],[Delay at workshop in days]] +WORKSHEET[[#This Row],[Delay at border in days]]</f>
        <v>0</v>
      </c>
    </row>
    <row r="3337" spans="1:31" x14ac:dyDescent="0.35">
      <c r="A3337" t="s">
        <v>3358</v>
      </c>
      <c r="B3337" t="s">
        <v>10</v>
      </c>
      <c r="C3337" t="s">
        <v>56</v>
      </c>
      <c r="D3337" t="s">
        <v>3616</v>
      </c>
      <c r="E3337" t="s">
        <v>3613</v>
      </c>
      <c r="F3337" t="str">
        <f>WORKSHEET[[#This Row],[Depart From]]&amp;"-"&amp;WORKSHEET[[#This Row],[Arrive To]]</f>
        <v>Marrakech-Sanaa</v>
      </c>
      <c r="G3337" s="2">
        <v>44817</v>
      </c>
      <c r="H3337" s="2" t="s">
        <v>3631</v>
      </c>
      <c r="I3337" s="2" t="str">
        <f t="shared" si="52"/>
        <v>Failed</v>
      </c>
      <c r="J3337" s="2" t="str">
        <f>TEXT(WORKSHEET[[#This Row],[Offloading Date]], "mmm")</f>
        <v>NULL</v>
      </c>
      <c r="K3337" s="2" t="str">
        <f>IF(OR(WORKSHEET[[#This Row],[Year]]="", ISBLANK(WORKSHEET[[#This Row],[Year]]), WORKSHEET[[#This Row],[Year]]="null"), "Exclude", "Include")</f>
        <v>Exclude</v>
      </c>
      <c r="L3337" t="s">
        <v>3624</v>
      </c>
      <c r="M3337" t="s">
        <v>3624</v>
      </c>
      <c r="N3337" t="s">
        <v>13</v>
      </c>
      <c r="O3337">
        <v>36</v>
      </c>
      <c r="P3337">
        <v>600</v>
      </c>
      <c r="Q3337" t="s">
        <v>14</v>
      </c>
      <c r="R3337">
        <f>P3337 * _xll.XLOOKUP(Q3337,CALCULATION!$A$15:$A$17, CALCULATION!$B$15:$B$17 )</f>
        <v>600</v>
      </c>
      <c r="S3337" s="5">
        <f>O3337*P3337*_xll.XLOOKUP(Q3337,CALCULATION!$A$15:$A$17, CALCULATION!$B$15:$B$17)</f>
        <v>21600</v>
      </c>
      <c r="T3337">
        <v>300</v>
      </c>
      <c r="U3337" t="s">
        <v>14</v>
      </c>
      <c r="V3337">
        <f>T3337 * _xll.XLOOKUP(U3337,CALCULATION!$A$15:$A$17, CALCULATION!$B$15:$B$17 )</f>
        <v>300</v>
      </c>
      <c r="W3337" s="5">
        <f>O3337*T3337*_xll.XLOOKUP(U3337,CALCULATION!$A$15:$A$17, CALCULATION!$B$15:$B$17)</f>
        <v>10800</v>
      </c>
      <c r="X3337" s="5">
        <f>WORKSHEET[[#This Row],[Clients Total Cost]] / WORKSHEET[[#This Row],[Clients Rate per T2 (USD)]]</f>
        <v>36</v>
      </c>
      <c r="Y3337" s="5">
        <f>WORKSHEET[[#This Row],[Clients Rate per T2 (USD)]] - WORKSHEET[[#This Row],[Supplier Rate Per t2 (USD)]]</f>
        <v>300</v>
      </c>
      <c r="Z3337" s="5">
        <f>WORKSHEET[[#This Row],[Profit Per T]] * WORKSHEET[[#This Row],[Weight]]</f>
        <v>10800</v>
      </c>
      <c r="AA3337">
        <v>0</v>
      </c>
      <c r="AB3337" s="1">
        <v>0</v>
      </c>
      <c r="AC3337" s="1">
        <v>0</v>
      </c>
      <c r="AD3337">
        <v>0</v>
      </c>
      <c r="AE3337" s="1">
        <f>WORKSHEET[[#This Row],[Delay at toll gate in days]] +WORKSHEET[[#This Row],[Delay at workshop in days]] +WORKSHEET[[#This Row],[Delay at border in days]]</f>
        <v>0</v>
      </c>
    </row>
    <row r="3338" spans="1:31" x14ac:dyDescent="0.35">
      <c r="A3338" t="s">
        <v>3359</v>
      </c>
      <c r="B3338" t="s">
        <v>10</v>
      </c>
      <c r="C3338" t="s">
        <v>56</v>
      </c>
      <c r="D3338" t="s">
        <v>3616</v>
      </c>
      <c r="E3338" t="s">
        <v>3618</v>
      </c>
      <c r="F3338" t="str">
        <f>WORKSHEET[[#This Row],[Depart From]]&amp;"-"&amp;WORKSHEET[[#This Row],[Arrive To]]</f>
        <v>Marrakech-Tripoli</v>
      </c>
      <c r="G3338" s="2">
        <v>44817</v>
      </c>
      <c r="H3338" s="2" t="s">
        <v>3631</v>
      </c>
      <c r="I3338" s="2" t="str">
        <f t="shared" si="52"/>
        <v>Failed</v>
      </c>
      <c r="J3338" s="2" t="str">
        <f>TEXT(WORKSHEET[[#This Row],[Offloading Date]], "mmm")</f>
        <v>NULL</v>
      </c>
      <c r="K3338" s="2" t="str">
        <f>IF(OR(WORKSHEET[[#This Row],[Year]]="", ISBLANK(WORKSHEET[[#This Row],[Year]]), WORKSHEET[[#This Row],[Year]]="null"), "Exclude", "Include")</f>
        <v>Exclude</v>
      </c>
      <c r="L3338" t="s">
        <v>3624</v>
      </c>
      <c r="M3338" t="s">
        <v>3624</v>
      </c>
      <c r="N3338" t="s">
        <v>13</v>
      </c>
      <c r="O3338">
        <v>36</v>
      </c>
      <c r="P3338">
        <v>600</v>
      </c>
      <c r="Q3338" t="s">
        <v>14</v>
      </c>
      <c r="R3338">
        <f>P3338 * _xll.XLOOKUP(Q3338,CALCULATION!$A$15:$A$17, CALCULATION!$B$15:$B$17 )</f>
        <v>600</v>
      </c>
      <c r="S3338" s="5">
        <f>O3338*P3338*_xll.XLOOKUP(Q3338,CALCULATION!$A$15:$A$17, CALCULATION!$B$15:$B$17)</f>
        <v>21600</v>
      </c>
      <c r="T3338">
        <v>300</v>
      </c>
      <c r="U3338" t="s">
        <v>14</v>
      </c>
      <c r="V3338">
        <f>T3338 * _xll.XLOOKUP(U3338,CALCULATION!$A$15:$A$17, CALCULATION!$B$15:$B$17 )</f>
        <v>300</v>
      </c>
      <c r="W3338" s="5">
        <f>O3338*T3338*_xll.XLOOKUP(U3338,CALCULATION!$A$15:$A$17, CALCULATION!$B$15:$B$17)</f>
        <v>10800</v>
      </c>
      <c r="X3338" s="5">
        <f>WORKSHEET[[#This Row],[Clients Total Cost]] / WORKSHEET[[#This Row],[Clients Rate per T2 (USD)]]</f>
        <v>36</v>
      </c>
      <c r="Y3338" s="5">
        <f>WORKSHEET[[#This Row],[Clients Rate per T2 (USD)]] - WORKSHEET[[#This Row],[Supplier Rate Per t2 (USD)]]</f>
        <v>300</v>
      </c>
      <c r="Z3338" s="5">
        <f>WORKSHEET[[#This Row],[Profit Per T]] * WORKSHEET[[#This Row],[Weight]]</f>
        <v>10800</v>
      </c>
      <c r="AA3338">
        <v>0</v>
      </c>
      <c r="AB3338" s="1">
        <v>0</v>
      </c>
      <c r="AC3338" s="1">
        <v>0</v>
      </c>
      <c r="AD3338">
        <v>0</v>
      </c>
      <c r="AE3338" s="1">
        <f>WORKSHEET[[#This Row],[Delay at toll gate in days]] +WORKSHEET[[#This Row],[Delay at workshop in days]] +WORKSHEET[[#This Row],[Delay at border in days]]</f>
        <v>0</v>
      </c>
    </row>
    <row r="3339" spans="1:31" x14ac:dyDescent="0.35">
      <c r="A3339" t="s">
        <v>3360</v>
      </c>
      <c r="B3339" t="s">
        <v>10</v>
      </c>
      <c r="C3339" t="s">
        <v>56</v>
      </c>
      <c r="D3339" t="s">
        <v>3611</v>
      </c>
      <c r="E3339" t="s">
        <v>3614</v>
      </c>
      <c r="F3339" t="str">
        <f>WORKSHEET[[#This Row],[Depart From]]&amp;"-"&amp;WORKSHEET[[#This Row],[Arrive To]]</f>
        <v>Mogadishu-Alger</v>
      </c>
      <c r="G3339" s="2">
        <v>44810</v>
      </c>
      <c r="H3339" s="2">
        <v>44812</v>
      </c>
      <c r="I3339" s="2" t="str">
        <f t="shared" si="52"/>
        <v>Delivered</v>
      </c>
      <c r="J3339" s="2" t="str">
        <f>TEXT(WORKSHEET[[#This Row],[Offloading Date]], "mmm")</f>
        <v>Sep</v>
      </c>
      <c r="K3339" s="2" t="str">
        <f>IF(OR(WORKSHEET[[#This Row],[Year]]="", ISBLANK(WORKSHEET[[#This Row],[Year]]), WORKSHEET[[#This Row],[Year]]="null"), "Exclude", "Include")</f>
        <v>Include</v>
      </c>
      <c r="L3339" t="s">
        <v>583</v>
      </c>
      <c r="M3339" t="s">
        <v>3624</v>
      </c>
      <c r="N3339" t="s">
        <v>13</v>
      </c>
      <c r="O3339">
        <v>34</v>
      </c>
      <c r="P3339">
        <v>600</v>
      </c>
      <c r="Q3339" t="s">
        <v>14</v>
      </c>
      <c r="R3339">
        <f>P3339 * _xll.XLOOKUP(Q3339,CALCULATION!$A$15:$A$17, CALCULATION!$B$15:$B$17 )</f>
        <v>600</v>
      </c>
      <c r="S3339" s="5">
        <f>O3339*P3339*_xll.XLOOKUP(Q3339,CALCULATION!$A$15:$A$17, CALCULATION!$B$15:$B$17)</f>
        <v>20400</v>
      </c>
      <c r="T3339">
        <v>300</v>
      </c>
      <c r="U3339" t="s">
        <v>14</v>
      </c>
      <c r="V3339">
        <f>T3339 * _xll.XLOOKUP(U3339,CALCULATION!$A$15:$A$17, CALCULATION!$B$15:$B$17 )</f>
        <v>300</v>
      </c>
      <c r="W3339" s="5">
        <f>O3339*T3339*_xll.XLOOKUP(U3339,CALCULATION!$A$15:$A$17, CALCULATION!$B$15:$B$17)</f>
        <v>10200</v>
      </c>
      <c r="X3339" s="5">
        <f>WORKSHEET[[#This Row],[Clients Total Cost]] / WORKSHEET[[#This Row],[Clients Rate per T2 (USD)]]</f>
        <v>34</v>
      </c>
      <c r="Y3339" s="5">
        <f>WORKSHEET[[#This Row],[Clients Rate per T2 (USD)]] - WORKSHEET[[#This Row],[Supplier Rate Per t2 (USD)]]</f>
        <v>300</v>
      </c>
      <c r="Z3339" s="5">
        <f>WORKSHEET[[#This Row],[Profit Per T]] * WORKSHEET[[#This Row],[Weight]]</f>
        <v>10200</v>
      </c>
      <c r="AA3339">
        <v>0</v>
      </c>
      <c r="AB3339" s="1">
        <v>0.3</v>
      </c>
      <c r="AC3339" s="1">
        <v>0.2</v>
      </c>
      <c r="AD3339" s="1">
        <v>0.25</v>
      </c>
      <c r="AE3339" s="1">
        <f>WORKSHEET[[#This Row],[Delay at toll gate in days]] +WORKSHEET[[#This Row],[Delay at workshop in days]] +WORKSHEET[[#This Row],[Delay at border in days]]</f>
        <v>0.75</v>
      </c>
    </row>
    <row r="3340" spans="1:31" x14ac:dyDescent="0.35">
      <c r="A3340" t="s">
        <v>3361</v>
      </c>
      <c r="B3340" t="s">
        <v>10</v>
      </c>
      <c r="C3340" t="s">
        <v>56</v>
      </c>
      <c r="D3340" t="s">
        <v>3620</v>
      </c>
      <c r="E3340" t="s">
        <v>3612</v>
      </c>
      <c r="F3340" t="str">
        <f>WORKSHEET[[#This Row],[Depart From]]&amp;"-"&amp;WORKSHEET[[#This Row],[Arrive To]]</f>
        <v>Zanzibar-Victoria</v>
      </c>
      <c r="G3340" s="2">
        <v>44810</v>
      </c>
      <c r="H3340" s="2">
        <v>44813</v>
      </c>
      <c r="I3340" s="2" t="str">
        <f t="shared" si="52"/>
        <v>Delivered</v>
      </c>
      <c r="J3340" s="2" t="str">
        <f>TEXT(WORKSHEET[[#This Row],[Offloading Date]], "mmm")</f>
        <v>Sep</v>
      </c>
      <c r="K3340" s="2" t="str">
        <f>IF(OR(WORKSHEET[[#This Row],[Year]]="", ISBLANK(WORKSHEET[[#This Row],[Year]]), WORKSHEET[[#This Row],[Year]]="null"), "Exclude", "Include")</f>
        <v>Include</v>
      </c>
      <c r="L3340" t="s">
        <v>583</v>
      </c>
      <c r="M3340" t="s">
        <v>3624</v>
      </c>
      <c r="N3340" t="s">
        <v>13</v>
      </c>
      <c r="O3340">
        <v>34</v>
      </c>
      <c r="P3340">
        <v>600</v>
      </c>
      <c r="Q3340" t="s">
        <v>14</v>
      </c>
      <c r="R3340">
        <f>P3340 * _xll.XLOOKUP(Q3340,CALCULATION!$A$15:$A$17, CALCULATION!$B$15:$B$17 )</f>
        <v>600</v>
      </c>
      <c r="S3340" s="5">
        <f>O3340*P3340*_xll.XLOOKUP(Q3340,CALCULATION!$A$15:$A$17, CALCULATION!$B$15:$B$17)</f>
        <v>20400</v>
      </c>
      <c r="T3340">
        <v>300</v>
      </c>
      <c r="U3340" t="s">
        <v>14</v>
      </c>
      <c r="V3340">
        <f>T3340 * _xll.XLOOKUP(U3340,CALCULATION!$A$15:$A$17, CALCULATION!$B$15:$B$17 )</f>
        <v>300</v>
      </c>
      <c r="W3340" s="5">
        <f>O3340*T3340*_xll.XLOOKUP(U3340,CALCULATION!$A$15:$A$17, CALCULATION!$B$15:$B$17)</f>
        <v>10200</v>
      </c>
      <c r="X3340" s="5">
        <f>WORKSHEET[[#This Row],[Clients Total Cost]] / WORKSHEET[[#This Row],[Clients Rate per T2 (USD)]]</f>
        <v>34</v>
      </c>
      <c r="Y3340" s="5">
        <f>WORKSHEET[[#This Row],[Clients Rate per T2 (USD)]] - WORKSHEET[[#This Row],[Supplier Rate Per t2 (USD)]]</f>
        <v>300</v>
      </c>
      <c r="Z3340" s="5">
        <f>WORKSHEET[[#This Row],[Profit Per T]] * WORKSHEET[[#This Row],[Weight]]</f>
        <v>10200</v>
      </c>
      <c r="AA3340">
        <v>0</v>
      </c>
      <c r="AB3340" s="1">
        <v>0.44999999999999996</v>
      </c>
      <c r="AC3340" s="1">
        <v>0.30000000000000004</v>
      </c>
      <c r="AD3340" s="1">
        <v>0.375</v>
      </c>
      <c r="AE3340" s="1">
        <f>WORKSHEET[[#This Row],[Delay at toll gate in days]] +WORKSHEET[[#This Row],[Delay at workshop in days]] +WORKSHEET[[#This Row],[Delay at border in days]]</f>
        <v>1.125</v>
      </c>
    </row>
    <row r="3341" spans="1:31" x14ac:dyDescent="0.35">
      <c r="A3341" t="s">
        <v>3362</v>
      </c>
      <c r="B3341" t="s">
        <v>10</v>
      </c>
      <c r="C3341" t="s">
        <v>56</v>
      </c>
      <c r="D3341" t="s">
        <v>3615</v>
      </c>
      <c r="E3341" t="s">
        <v>3614</v>
      </c>
      <c r="F3341" t="str">
        <f>WORKSHEET[[#This Row],[Depart From]]&amp;"-"&amp;WORKSHEET[[#This Row],[Arrive To]]</f>
        <v>Mombasa-Alger</v>
      </c>
      <c r="G3341" s="2">
        <v>44810</v>
      </c>
      <c r="H3341" s="2">
        <v>44813</v>
      </c>
      <c r="I3341" s="2" t="str">
        <f t="shared" si="52"/>
        <v>Delivered</v>
      </c>
      <c r="J3341" s="2" t="str">
        <f>TEXT(WORKSHEET[[#This Row],[Offloading Date]], "mmm")</f>
        <v>Sep</v>
      </c>
      <c r="K3341" s="2" t="str">
        <f>IF(OR(WORKSHEET[[#This Row],[Year]]="", ISBLANK(WORKSHEET[[#This Row],[Year]]), WORKSHEET[[#This Row],[Year]]="null"), "Exclude", "Include")</f>
        <v>Include</v>
      </c>
      <c r="L3341" t="s">
        <v>583</v>
      </c>
      <c r="M3341" t="s">
        <v>3624</v>
      </c>
      <c r="N3341" t="s">
        <v>13</v>
      </c>
      <c r="O3341">
        <v>34</v>
      </c>
      <c r="P3341">
        <v>600</v>
      </c>
      <c r="Q3341" t="s">
        <v>14</v>
      </c>
      <c r="R3341">
        <f>P3341 * _xll.XLOOKUP(Q3341,CALCULATION!$A$15:$A$17, CALCULATION!$B$15:$B$17 )</f>
        <v>600</v>
      </c>
      <c r="S3341" s="5">
        <f>O3341*P3341*_xll.XLOOKUP(Q3341,CALCULATION!$A$15:$A$17, CALCULATION!$B$15:$B$17)</f>
        <v>20400</v>
      </c>
      <c r="T3341">
        <v>300</v>
      </c>
      <c r="U3341" t="s">
        <v>14</v>
      </c>
      <c r="V3341">
        <f>T3341 * _xll.XLOOKUP(U3341,CALCULATION!$A$15:$A$17, CALCULATION!$B$15:$B$17 )</f>
        <v>300</v>
      </c>
      <c r="W3341" s="5">
        <f>O3341*T3341*_xll.XLOOKUP(U3341,CALCULATION!$A$15:$A$17, CALCULATION!$B$15:$B$17)</f>
        <v>10200</v>
      </c>
      <c r="X3341" s="5">
        <f>WORKSHEET[[#This Row],[Clients Total Cost]] / WORKSHEET[[#This Row],[Clients Rate per T2 (USD)]]</f>
        <v>34</v>
      </c>
      <c r="Y3341" s="5">
        <f>WORKSHEET[[#This Row],[Clients Rate per T2 (USD)]] - WORKSHEET[[#This Row],[Supplier Rate Per t2 (USD)]]</f>
        <v>300</v>
      </c>
      <c r="Z3341" s="5">
        <f>WORKSHEET[[#This Row],[Profit Per T]] * WORKSHEET[[#This Row],[Weight]]</f>
        <v>10200</v>
      </c>
      <c r="AA3341">
        <v>0</v>
      </c>
      <c r="AB3341" s="1">
        <v>0.44999999999999996</v>
      </c>
      <c r="AC3341" s="1">
        <v>0.30000000000000004</v>
      </c>
      <c r="AD3341" s="1">
        <v>0.375</v>
      </c>
      <c r="AE3341" s="1">
        <f>WORKSHEET[[#This Row],[Delay at toll gate in days]] +WORKSHEET[[#This Row],[Delay at workshop in days]] +WORKSHEET[[#This Row],[Delay at border in days]]</f>
        <v>1.125</v>
      </c>
    </row>
    <row r="3342" spans="1:31" x14ac:dyDescent="0.35">
      <c r="A3342" t="s">
        <v>3363</v>
      </c>
      <c r="B3342" t="s">
        <v>10</v>
      </c>
      <c r="C3342" t="s">
        <v>56</v>
      </c>
      <c r="D3342" t="s">
        <v>3620</v>
      </c>
      <c r="E3342" t="s">
        <v>3618</v>
      </c>
      <c r="F3342" t="str">
        <f>WORKSHEET[[#This Row],[Depart From]]&amp;"-"&amp;WORKSHEET[[#This Row],[Arrive To]]</f>
        <v>Zanzibar-Tripoli</v>
      </c>
      <c r="G3342" s="2">
        <v>44810</v>
      </c>
      <c r="H3342" s="2">
        <v>44813</v>
      </c>
      <c r="I3342" s="2" t="str">
        <f t="shared" si="52"/>
        <v>Delivered</v>
      </c>
      <c r="J3342" s="2" t="str">
        <f>TEXT(WORKSHEET[[#This Row],[Offloading Date]], "mmm")</f>
        <v>Sep</v>
      </c>
      <c r="K3342" s="2" t="str">
        <f>IF(OR(WORKSHEET[[#This Row],[Year]]="", ISBLANK(WORKSHEET[[#This Row],[Year]]), WORKSHEET[[#This Row],[Year]]="null"), "Exclude", "Include")</f>
        <v>Include</v>
      </c>
      <c r="L3342" t="s">
        <v>583</v>
      </c>
      <c r="M3342" t="s">
        <v>3624</v>
      </c>
      <c r="N3342" t="s">
        <v>13</v>
      </c>
      <c r="O3342">
        <v>34</v>
      </c>
      <c r="P3342">
        <v>600</v>
      </c>
      <c r="Q3342" t="s">
        <v>14</v>
      </c>
      <c r="R3342">
        <f>P3342 * _xll.XLOOKUP(Q3342,CALCULATION!$A$15:$A$17, CALCULATION!$B$15:$B$17 )</f>
        <v>600</v>
      </c>
      <c r="S3342" s="5">
        <f>O3342*P3342*_xll.XLOOKUP(Q3342,CALCULATION!$A$15:$A$17, CALCULATION!$B$15:$B$17)</f>
        <v>20400</v>
      </c>
      <c r="T3342">
        <v>300</v>
      </c>
      <c r="U3342" t="s">
        <v>14</v>
      </c>
      <c r="V3342">
        <f>T3342 * _xll.XLOOKUP(U3342,CALCULATION!$A$15:$A$17, CALCULATION!$B$15:$B$17 )</f>
        <v>300</v>
      </c>
      <c r="W3342" s="5">
        <f>O3342*T3342*_xll.XLOOKUP(U3342,CALCULATION!$A$15:$A$17, CALCULATION!$B$15:$B$17)</f>
        <v>10200</v>
      </c>
      <c r="X3342" s="5">
        <f>WORKSHEET[[#This Row],[Clients Total Cost]] / WORKSHEET[[#This Row],[Clients Rate per T2 (USD)]]</f>
        <v>34</v>
      </c>
      <c r="Y3342" s="5">
        <f>WORKSHEET[[#This Row],[Clients Rate per T2 (USD)]] - WORKSHEET[[#This Row],[Supplier Rate Per t2 (USD)]]</f>
        <v>300</v>
      </c>
      <c r="Z3342" s="5">
        <f>WORKSHEET[[#This Row],[Profit Per T]] * WORKSHEET[[#This Row],[Weight]]</f>
        <v>10200</v>
      </c>
      <c r="AA3342">
        <v>0</v>
      </c>
      <c r="AB3342" s="1">
        <v>0.44999999999999996</v>
      </c>
      <c r="AC3342" s="1">
        <v>0.30000000000000004</v>
      </c>
      <c r="AD3342" s="1">
        <v>0.375</v>
      </c>
      <c r="AE3342" s="1">
        <f>WORKSHEET[[#This Row],[Delay at toll gate in days]] +WORKSHEET[[#This Row],[Delay at workshop in days]] +WORKSHEET[[#This Row],[Delay at border in days]]</f>
        <v>1.125</v>
      </c>
    </row>
    <row r="3343" spans="1:31" x14ac:dyDescent="0.35">
      <c r="A3343" t="s">
        <v>3364</v>
      </c>
      <c r="B3343" t="s">
        <v>10</v>
      </c>
      <c r="C3343" t="s">
        <v>56</v>
      </c>
      <c r="D3343" t="s">
        <v>3619</v>
      </c>
      <c r="E3343" t="s">
        <v>3613</v>
      </c>
      <c r="F3343" t="str">
        <f>WORKSHEET[[#This Row],[Depart From]]&amp;"-"&amp;WORKSHEET[[#This Row],[Arrive To]]</f>
        <v>Addis Ababa-Sanaa</v>
      </c>
      <c r="G3343" s="2">
        <v>44812</v>
      </c>
      <c r="H3343" s="2">
        <v>44815</v>
      </c>
      <c r="I3343" s="2" t="str">
        <f t="shared" si="52"/>
        <v>Delivered</v>
      </c>
      <c r="J3343" s="2" t="str">
        <f>TEXT(WORKSHEET[[#This Row],[Offloading Date]], "mmm")</f>
        <v>Sep</v>
      </c>
      <c r="K3343" s="2" t="str">
        <f>IF(OR(WORKSHEET[[#This Row],[Year]]="", ISBLANK(WORKSHEET[[#This Row],[Year]]), WORKSHEET[[#This Row],[Year]]="null"), "Exclude", "Include")</f>
        <v>Include</v>
      </c>
      <c r="L3343" t="s">
        <v>583</v>
      </c>
      <c r="M3343" t="s">
        <v>3624</v>
      </c>
      <c r="N3343" t="s">
        <v>13</v>
      </c>
      <c r="O3343">
        <v>34</v>
      </c>
      <c r="P3343">
        <v>600</v>
      </c>
      <c r="Q3343" t="s">
        <v>14</v>
      </c>
      <c r="R3343">
        <f>P3343 * _xll.XLOOKUP(Q3343,CALCULATION!$A$15:$A$17, CALCULATION!$B$15:$B$17 )</f>
        <v>600</v>
      </c>
      <c r="S3343" s="5">
        <f>O3343*P3343*_xll.XLOOKUP(Q3343,CALCULATION!$A$15:$A$17, CALCULATION!$B$15:$B$17)</f>
        <v>20400</v>
      </c>
      <c r="T3343">
        <v>300</v>
      </c>
      <c r="U3343" t="s">
        <v>14</v>
      </c>
      <c r="V3343">
        <f>T3343 * _xll.XLOOKUP(U3343,CALCULATION!$A$15:$A$17, CALCULATION!$B$15:$B$17 )</f>
        <v>300</v>
      </c>
      <c r="W3343" s="5">
        <f>O3343*T3343*_xll.XLOOKUP(U3343,CALCULATION!$A$15:$A$17, CALCULATION!$B$15:$B$17)</f>
        <v>10200</v>
      </c>
      <c r="X3343" s="5">
        <f>WORKSHEET[[#This Row],[Clients Total Cost]] / WORKSHEET[[#This Row],[Clients Rate per T2 (USD)]]</f>
        <v>34</v>
      </c>
      <c r="Y3343" s="5">
        <f>WORKSHEET[[#This Row],[Clients Rate per T2 (USD)]] - WORKSHEET[[#This Row],[Supplier Rate Per t2 (USD)]]</f>
        <v>300</v>
      </c>
      <c r="Z3343" s="5">
        <f>WORKSHEET[[#This Row],[Profit Per T]] * WORKSHEET[[#This Row],[Weight]]</f>
        <v>10200</v>
      </c>
      <c r="AA3343">
        <v>0</v>
      </c>
      <c r="AB3343" s="1">
        <v>0.44999999999999996</v>
      </c>
      <c r="AC3343" s="1">
        <v>0.30000000000000004</v>
      </c>
      <c r="AD3343" s="1">
        <v>0.375</v>
      </c>
      <c r="AE3343" s="1">
        <f>WORKSHEET[[#This Row],[Delay at toll gate in days]] +WORKSHEET[[#This Row],[Delay at workshop in days]] +WORKSHEET[[#This Row],[Delay at border in days]]</f>
        <v>1.125</v>
      </c>
    </row>
    <row r="3344" spans="1:31" x14ac:dyDescent="0.35">
      <c r="A3344" t="s">
        <v>3365</v>
      </c>
      <c r="B3344" t="s">
        <v>10</v>
      </c>
      <c r="C3344" t="s">
        <v>56</v>
      </c>
      <c r="D3344" t="s">
        <v>3619</v>
      </c>
      <c r="E3344" t="s">
        <v>3614</v>
      </c>
      <c r="F3344" t="str">
        <f>WORKSHEET[[#This Row],[Depart From]]&amp;"-"&amp;WORKSHEET[[#This Row],[Arrive To]]</f>
        <v>Addis Ababa-Alger</v>
      </c>
      <c r="G3344" s="2">
        <v>44816</v>
      </c>
      <c r="H3344" s="2" t="s">
        <v>3631</v>
      </c>
      <c r="I3344" s="2" t="str">
        <f t="shared" si="52"/>
        <v>Failed</v>
      </c>
      <c r="J3344" s="2" t="str">
        <f>TEXT(WORKSHEET[[#This Row],[Offloading Date]], "mmm")</f>
        <v>NULL</v>
      </c>
      <c r="K3344" s="2" t="str">
        <f>IF(OR(WORKSHEET[[#This Row],[Year]]="", ISBLANK(WORKSHEET[[#This Row],[Year]]), WORKSHEET[[#This Row],[Year]]="null"), "Exclude", "Include")</f>
        <v>Exclude</v>
      </c>
      <c r="L3344" t="s">
        <v>583</v>
      </c>
      <c r="M3344" t="s">
        <v>3624</v>
      </c>
      <c r="N3344" t="s">
        <v>13</v>
      </c>
      <c r="O3344">
        <v>34</v>
      </c>
      <c r="P3344">
        <v>600</v>
      </c>
      <c r="Q3344" t="s">
        <v>14</v>
      </c>
      <c r="R3344">
        <f>P3344 * _xll.XLOOKUP(Q3344,CALCULATION!$A$15:$A$17, CALCULATION!$B$15:$B$17 )</f>
        <v>600</v>
      </c>
      <c r="S3344" s="5">
        <f>O3344*P3344*_xll.XLOOKUP(Q3344,CALCULATION!$A$15:$A$17, CALCULATION!$B$15:$B$17)</f>
        <v>20400</v>
      </c>
      <c r="T3344">
        <v>300</v>
      </c>
      <c r="U3344" t="s">
        <v>14</v>
      </c>
      <c r="V3344">
        <f>T3344 * _xll.XLOOKUP(U3344,CALCULATION!$A$15:$A$17, CALCULATION!$B$15:$B$17 )</f>
        <v>300</v>
      </c>
      <c r="W3344" s="5">
        <f>O3344*T3344*_xll.XLOOKUP(U3344,CALCULATION!$A$15:$A$17, CALCULATION!$B$15:$B$17)</f>
        <v>10200</v>
      </c>
      <c r="X3344" s="5">
        <f>WORKSHEET[[#This Row],[Clients Total Cost]] / WORKSHEET[[#This Row],[Clients Rate per T2 (USD)]]</f>
        <v>34</v>
      </c>
      <c r="Y3344" s="5">
        <f>WORKSHEET[[#This Row],[Clients Rate per T2 (USD)]] - WORKSHEET[[#This Row],[Supplier Rate Per t2 (USD)]]</f>
        <v>300</v>
      </c>
      <c r="Z3344" s="5">
        <f>WORKSHEET[[#This Row],[Profit Per T]] * WORKSHEET[[#This Row],[Weight]]</f>
        <v>10200</v>
      </c>
      <c r="AA3344">
        <v>0</v>
      </c>
      <c r="AB3344" s="1">
        <v>0</v>
      </c>
      <c r="AC3344" s="1">
        <v>0</v>
      </c>
      <c r="AD3344">
        <v>0</v>
      </c>
      <c r="AE3344" s="1">
        <f>WORKSHEET[[#This Row],[Delay at toll gate in days]] +WORKSHEET[[#This Row],[Delay at workshop in days]] +WORKSHEET[[#This Row],[Delay at border in days]]</f>
        <v>0</v>
      </c>
    </row>
    <row r="3345" spans="1:31" x14ac:dyDescent="0.35">
      <c r="A3345" t="s">
        <v>3366</v>
      </c>
      <c r="B3345" t="s">
        <v>10</v>
      </c>
      <c r="C3345" t="s">
        <v>56</v>
      </c>
      <c r="D3345" t="s">
        <v>3611</v>
      </c>
      <c r="E3345" t="s">
        <v>3614</v>
      </c>
      <c r="F3345" t="str">
        <f>WORKSHEET[[#This Row],[Depart From]]&amp;"-"&amp;WORKSHEET[[#This Row],[Arrive To]]</f>
        <v>Mogadishu-Alger</v>
      </c>
      <c r="G3345" s="2">
        <v>44816</v>
      </c>
      <c r="H3345" s="2" t="s">
        <v>3631</v>
      </c>
      <c r="I3345" s="2" t="str">
        <f t="shared" si="52"/>
        <v>Failed</v>
      </c>
      <c r="J3345" s="2" t="str">
        <f>TEXT(WORKSHEET[[#This Row],[Offloading Date]], "mmm")</f>
        <v>NULL</v>
      </c>
      <c r="K3345" s="2" t="str">
        <f>IF(OR(WORKSHEET[[#This Row],[Year]]="", ISBLANK(WORKSHEET[[#This Row],[Year]]), WORKSHEET[[#This Row],[Year]]="null"), "Exclude", "Include")</f>
        <v>Exclude</v>
      </c>
      <c r="L3345" t="s">
        <v>583</v>
      </c>
      <c r="M3345" t="s">
        <v>3624</v>
      </c>
      <c r="N3345" t="s">
        <v>13</v>
      </c>
      <c r="O3345">
        <v>34</v>
      </c>
      <c r="P3345">
        <v>600</v>
      </c>
      <c r="Q3345" t="s">
        <v>14</v>
      </c>
      <c r="R3345">
        <f>P3345 * _xll.XLOOKUP(Q3345,CALCULATION!$A$15:$A$17, CALCULATION!$B$15:$B$17 )</f>
        <v>600</v>
      </c>
      <c r="S3345" s="5">
        <f>O3345*P3345*_xll.XLOOKUP(Q3345,CALCULATION!$A$15:$A$17, CALCULATION!$B$15:$B$17)</f>
        <v>20400</v>
      </c>
      <c r="T3345">
        <v>300</v>
      </c>
      <c r="U3345" t="s">
        <v>14</v>
      </c>
      <c r="V3345">
        <f>T3345 * _xll.XLOOKUP(U3345,CALCULATION!$A$15:$A$17, CALCULATION!$B$15:$B$17 )</f>
        <v>300</v>
      </c>
      <c r="W3345" s="5">
        <f>O3345*T3345*_xll.XLOOKUP(U3345,CALCULATION!$A$15:$A$17, CALCULATION!$B$15:$B$17)</f>
        <v>10200</v>
      </c>
      <c r="X3345" s="5">
        <f>WORKSHEET[[#This Row],[Clients Total Cost]] / WORKSHEET[[#This Row],[Clients Rate per T2 (USD)]]</f>
        <v>34</v>
      </c>
      <c r="Y3345" s="5">
        <f>WORKSHEET[[#This Row],[Clients Rate per T2 (USD)]] - WORKSHEET[[#This Row],[Supplier Rate Per t2 (USD)]]</f>
        <v>300</v>
      </c>
      <c r="Z3345" s="5">
        <f>WORKSHEET[[#This Row],[Profit Per T]] * WORKSHEET[[#This Row],[Weight]]</f>
        <v>10200</v>
      </c>
      <c r="AA3345">
        <v>0</v>
      </c>
      <c r="AB3345" s="1">
        <v>0</v>
      </c>
      <c r="AC3345" s="1">
        <v>0</v>
      </c>
      <c r="AD3345">
        <v>0</v>
      </c>
      <c r="AE3345" s="1">
        <f>WORKSHEET[[#This Row],[Delay at toll gate in days]] +WORKSHEET[[#This Row],[Delay at workshop in days]] +WORKSHEET[[#This Row],[Delay at border in days]]</f>
        <v>0</v>
      </c>
    </row>
    <row r="3346" spans="1:31" x14ac:dyDescent="0.35">
      <c r="A3346" t="s">
        <v>3367</v>
      </c>
      <c r="B3346" t="s">
        <v>10</v>
      </c>
      <c r="C3346" t="s">
        <v>56</v>
      </c>
      <c r="D3346" t="s">
        <v>3619</v>
      </c>
      <c r="E3346" t="s">
        <v>3617</v>
      </c>
      <c r="F3346" t="str">
        <f>WORKSHEET[[#This Row],[Depart From]]&amp;"-"&amp;WORKSHEET[[#This Row],[Arrive To]]</f>
        <v>Addis Ababa-Lagos</v>
      </c>
      <c r="G3346" s="2">
        <v>44816</v>
      </c>
      <c r="H3346" s="2" t="s">
        <v>3631</v>
      </c>
      <c r="I3346" s="2" t="str">
        <f t="shared" si="52"/>
        <v>Failed</v>
      </c>
      <c r="J3346" s="2" t="str">
        <f>TEXT(WORKSHEET[[#This Row],[Offloading Date]], "mmm")</f>
        <v>NULL</v>
      </c>
      <c r="K3346" s="2" t="str">
        <f>IF(OR(WORKSHEET[[#This Row],[Year]]="", ISBLANK(WORKSHEET[[#This Row],[Year]]), WORKSHEET[[#This Row],[Year]]="null"), "Exclude", "Include")</f>
        <v>Exclude</v>
      </c>
      <c r="L3346" t="s">
        <v>583</v>
      </c>
      <c r="M3346" t="s">
        <v>3624</v>
      </c>
      <c r="N3346" t="s">
        <v>13</v>
      </c>
      <c r="O3346">
        <v>34</v>
      </c>
      <c r="P3346">
        <v>600</v>
      </c>
      <c r="Q3346" t="s">
        <v>14</v>
      </c>
      <c r="R3346">
        <f>P3346 * _xll.XLOOKUP(Q3346,CALCULATION!$A$15:$A$17, CALCULATION!$B$15:$B$17 )</f>
        <v>600</v>
      </c>
      <c r="S3346" s="5">
        <f>O3346*P3346*_xll.XLOOKUP(Q3346,CALCULATION!$A$15:$A$17, CALCULATION!$B$15:$B$17)</f>
        <v>20400</v>
      </c>
      <c r="T3346">
        <v>300</v>
      </c>
      <c r="U3346" t="s">
        <v>14</v>
      </c>
      <c r="V3346">
        <f>T3346 * _xll.XLOOKUP(U3346,CALCULATION!$A$15:$A$17, CALCULATION!$B$15:$B$17 )</f>
        <v>300</v>
      </c>
      <c r="W3346" s="5">
        <f>O3346*T3346*_xll.XLOOKUP(U3346,CALCULATION!$A$15:$A$17, CALCULATION!$B$15:$B$17)</f>
        <v>10200</v>
      </c>
      <c r="X3346" s="5">
        <f>WORKSHEET[[#This Row],[Clients Total Cost]] / WORKSHEET[[#This Row],[Clients Rate per T2 (USD)]]</f>
        <v>34</v>
      </c>
      <c r="Y3346" s="5">
        <f>WORKSHEET[[#This Row],[Clients Rate per T2 (USD)]] - WORKSHEET[[#This Row],[Supplier Rate Per t2 (USD)]]</f>
        <v>300</v>
      </c>
      <c r="Z3346" s="5">
        <f>WORKSHEET[[#This Row],[Profit Per T]] * WORKSHEET[[#This Row],[Weight]]</f>
        <v>10200</v>
      </c>
      <c r="AA3346">
        <v>0</v>
      </c>
      <c r="AB3346" s="1">
        <v>0</v>
      </c>
      <c r="AC3346" s="1">
        <v>0</v>
      </c>
      <c r="AD3346">
        <v>0</v>
      </c>
      <c r="AE3346" s="1">
        <f>WORKSHEET[[#This Row],[Delay at toll gate in days]] +WORKSHEET[[#This Row],[Delay at workshop in days]] +WORKSHEET[[#This Row],[Delay at border in days]]</f>
        <v>0</v>
      </c>
    </row>
    <row r="3347" spans="1:31" x14ac:dyDescent="0.35">
      <c r="A3347" t="s">
        <v>3368</v>
      </c>
      <c r="B3347" t="s">
        <v>10</v>
      </c>
      <c r="C3347" t="s">
        <v>68</v>
      </c>
      <c r="D3347" t="s">
        <v>3620</v>
      </c>
      <c r="E3347" t="s">
        <v>3613</v>
      </c>
      <c r="F3347" t="str">
        <f>WORKSHEET[[#This Row],[Depart From]]&amp;"-"&amp;WORKSHEET[[#This Row],[Arrive To]]</f>
        <v>Zanzibar-Sanaa</v>
      </c>
      <c r="G3347" s="2">
        <v>44680</v>
      </c>
      <c r="H3347" s="2">
        <v>44707</v>
      </c>
      <c r="I3347" s="2" t="str">
        <f t="shared" si="52"/>
        <v>Delivered</v>
      </c>
      <c r="J3347" s="2" t="str">
        <f>TEXT(WORKSHEET[[#This Row],[Offloading Date]], "mmm")</f>
        <v>May</v>
      </c>
      <c r="K3347" s="2" t="str">
        <f>IF(OR(WORKSHEET[[#This Row],[Year]]="", ISBLANK(WORKSHEET[[#This Row],[Year]]), WORKSHEET[[#This Row],[Year]]="null"), "Exclude", "Include")</f>
        <v>Include</v>
      </c>
      <c r="L3347" t="s">
        <v>16</v>
      </c>
      <c r="M3347" t="s">
        <v>12</v>
      </c>
      <c r="N3347" t="s">
        <v>13</v>
      </c>
      <c r="O3347">
        <v>34.067999999999998</v>
      </c>
      <c r="P3347">
        <v>600</v>
      </c>
      <c r="Q3347" t="s">
        <v>14</v>
      </c>
      <c r="R3347">
        <f>P3347 * _xll.XLOOKUP(Q3347,CALCULATION!$A$15:$A$17, CALCULATION!$B$15:$B$17 )</f>
        <v>600</v>
      </c>
      <c r="S3347" s="5">
        <f>O3347*P3347*_xll.XLOOKUP(Q3347,CALCULATION!$A$15:$A$17, CALCULATION!$B$15:$B$17)</f>
        <v>20440.8</v>
      </c>
      <c r="T3347">
        <v>300</v>
      </c>
      <c r="U3347" t="s">
        <v>14</v>
      </c>
      <c r="V3347">
        <f>T3347 * _xll.XLOOKUP(U3347,CALCULATION!$A$15:$A$17, CALCULATION!$B$15:$B$17 )</f>
        <v>300</v>
      </c>
      <c r="W3347" s="5">
        <f>O3347*T3347*_xll.XLOOKUP(U3347,CALCULATION!$A$15:$A$17, CALCULATION!$B$15:$B$17)</f>
        <v>10220.4</v>
      </c>
      <c r="X3347" s="5">
        <f>WORKSHEET[[#This Row],[Clients Total Cost]] / WORKSHEET[[#This Row],[Clients Rate per T2 (USD)]]</f>
        <v>34.067999999999998</v>
      </c>
      <c r="Y3347" s="5">
        <f>WORKSHEET[[#This Row],[Clients Rate per T2 (USD)]] - WORKSHEET[[#This Row],[Supplier Rate Per t2 (USD)]]</f>
        <v>300</v>
      </c>
      <c r="Z3347" s="5">
        <f>WORKSHEET[[#This Row],[Profit Per T]] * WORKSHEET[[#This Row],[Weight]]</f>
        <v>10220.4</v>
      </c>
      <c r="AA3347">
        <v>1</v>
      </c>
      <c r="AB3347" s="1">
        <v>4.05</v>
      </c>
      <c r="AC3347" s="1">
        <v>2.7</v>
      </c>
      <c r="AD3347" s="1">
        <v>3.375</v>
      </c>
      <c r="AE3347" s="1">
        <f>WORKSHEET[[#This Row],[Delay at toll gate in days]] +WORKSHEET[[#This Row],[Delay at workshop in days]] +WORKSHEET[[#This Row],[Delay at border in days]]</f>
        <v>10.125</v>
      </c>
    </row>
    <row r="3348" spans="1:31" x14ac:dyDescent="0.35">
      <c r="A3348" t="s">
        <v>3369</v>
      </c>
      <c r="B3348" t="s">
        <v>10</v>
      </c>
      <c r="C3348" t="s">
        <v>68</v>
      </c>
      <c r="D3348" t="s">
        <v>3611</v>
      </c>
      <c r="E3348" t="s">
        <v>3614</v>
      </c>
      <c r="F3348" t="str">
        <f>WORKSHEET[[#This Row],[Depart From]]&amp;"-"&amp;WORKSHEET[[#This Row],[Arrive To]]</f>
        <v>Mogadishu-Alger</v>
      </c>
      <c r="G3348" s="2">
        <v>44681</v>
      </c>
      <c r="H3348" s="2">
        <v>44707</v>
      </c>
      <c r="I3348" s="2" t="str">
        <f t="shared" si="52"/>
        <v>Delivered</v>
      </c>
      <c r="J3348" s="2" t="str">
        <f>TEXT(WORKSHEET[[#This Row],[Offloading Date]], "mmm")</f>
        <v>May</v>
      </c>
      <c r="K3348" s="2" t="str">
        <f>IF(OR(WORKSHEET[[#This Row],[Year]]="", ISBLANK(WORKSHEET[[#This Row],[Year]]), WORKSHEET[[#This Row],[Year]]="null"), "Exclude", "Include")</f>
        <v>Include</v>
      </c>
      <c r="L3348" t="s">
        <v>16</v>
      </c>
      <c r="M3348" t="s">
        <v>12</v>
      </c>
      <c r="N3348" t="s">
        <v>13</v>
      </c>
      <c r="O3348">
        <v>34.067999999999998</v>
      </c>
      <c r="P3348">
        <v>600</v>
      </c>
      <c r="Q3348" t="s">
        <v>14</v>
      </c>
      <c r="R3348">
        <f>P3348 * _xll.XLOOKUP(Q3348,CALCULATION!$A$15:$A$17, CALCULATION!$B$15:$B$17 )</f>
        <v>600</v>
      </c>
      <c r="S3348" s="5">
        <f>O3348*P3348*_xll.XLOOKUP(Q3348,CALCULATION!$A$15:$A$17, CALCULATION!$B$15:$B$17)</f>
        <v>20440.8</v>
      </c>
      <c r="T3348">
        <v>300</v>
      </c>
      <c r="U3348" t="s">
        <v>14</v>
      </c>
      <c r="V3348">
        <f>T3348 * _xll.XLOOKUP(U3348,CALCULATION!$A$15:$A$17, CALCULATION!$B$15:$B$17 )</f>
        <v>300</v>
      </c>
      <c r="W3348" s="5">
        <f>O3348*T3348*_xll.XLOOKUP(U3348,CALCULATION!$A$15:$A$17, CALCULATION!$B$15:$B$17)</f>
        <v>10220.4</v>
      </c>
      <c r="X3348" s="5">
        <f>WORKSHEET[[#This Row],[Clients Total Cost]] / WORKSHEET[[#This Row],[Clients Rate per T2 (USD)]]</f>
        <v>34.067999999999998</v>
      </c>
      <c r="Y3348" s="5">
        <f>WORKSHEET[[#This Row],[Clients Rate per T2 (USD)]] - WORKSHEET[[#This Row],[Supplier Rate Per t2 (USD)]]</f>
        <v>300</v>
      </c>
      <c r="Z3348" s="5">
        <f>WORKSHEET[[#This Row],[Profit Per T]] * WORKSHEET[[#This Row],[Weight]]</f>
        <v>10220.4</v>
      </c>
      <c r="AA3348">
        <v>1</v>
      </c>
      <c r="AB3348" s="1">
        <v>3.9</v>
      </c>
      <c r="AC3348" s="1">
        <v>2.6</v>
      </c>
      <c r="AD3348" s="1">
        <v>3.25</v>
      </c>
      <c r="AE3348" s="1">
        <f>WORKSHEET[[#This Row],[Delay at toll gate in days]] +WORKSHEET[[#This Row],[Delay at workshop in days]] +WORKSHEET[[#This Row],[Delay at border in days]]</f>
        <v>9.75</v>
      </c>
    </row>
    <row r="3349" spans="1:31" x14ac:dyDescent="0.35">
      <c r="A3349" t="s">
        <v>3370</v>
      </c>
      <c r="B3349" t="s">
        <v>10</v>
      </c>
      <c r="C3349" t="s">
        <v>68</v>
      </c>
      <c r="D3349" t="s">
        <v>3615</v>
      </c>
      <c r="E3349" t="s">
        <v>3618</v>
      </c>
      <c r="F3349" t="str">
        <f>WORKSHEET[[#This Row],[Depart From]]&amp;"-"&amp;WORKSHEET[[#This Row],[Arrive To]]</f>
        <v>Mombasa-Tripoli</v>
      </c>
      <c r="G3349" s="2">
        <v>44681</v>
      </c>
      <c r="H3349" s="2">
        <v>44706</v>
      </c>
      <c r="I3349" s="2" t="str">
        <f t="shared" si="52"/>
        <v>Delivered</v>
      </c>
      <c r="J3349" s="2" t="str">
        <f>TEXT(WORKSHEET[[#This Row],[Offloading Date]], "mmm")</f>
        <v>May</v>
      </c>
      <c r="K3349" s="2" t="str">
        <f>IF(OR(WORKSHEET[[#This Row],[Year]]="", ISBLANK(WORKSHEET[[#This Row],[Year]]), WORKSHEET[[#This Row],[Year]]="null"), "Exclude", "Include")</f>
        <v>Include</v>
      </c>
      <c r="L3349" t="s">
        <v>16</v>
      </c>
      <c r="M3349" t="s">
        <v>12</v>
      </c>
      <c r="N3349" t="s">
        <v>13</v>
      </c>
      <c r="O3349">
        <v>34.067999999999998</v>
      </c>
      <c r="P3349">
        <v>600</v>
      </c>
      <c r="Q3349" t="s">
        <v>14</v>
      </c>
      <c r="R3349">
        <f>P3349 * _xll.XLOOKUP(Q3349,CALCULATION!$A$15:$A$17, CALCULATION!$B$15:$B$17 )</f>
        <v>600</v>
      </c>
      <c r="S3349" s="5">
        <f>O3349*P3349*_xll.XLOOKUP(Q3349,CALCULATION!$A$15:$A$17, CALCULATION!$B$15:$B$17)</f>
        <v>20440.8</v>
      </c>
      <c r="T3349">
        <v>300</v>
      </c>
      <c r="U3349" t="s">
        <v>14</v>
      </c>
      <c r="V3349">
        <f>T3349 * _xll.XLOOKUP(U3349,CALCULATION!$A$15:$A$17, CALCULATION!$B$15:$B$17 )</f>
        <v>300</v>
      </c>
      <c r="W3349" s="5">
        <f>O3349*T3349*_xll.XLOOKUP(U3349,CALCULATION!$A$15:$A$17, CALCULATION!$B$15:$B$17)</f>
        <v>10220.4</v>
      </c>
      <c r="X3349" s="5">
        <f>WORKSHEET[[#This Row],[Clients Total Cost]] / WORKSHEET[[#This Row],[Clients Rate per T2 (USD)]]</f>
        <v>34.067999999999998</v>
      </c>
      <c r="Y3349" s="5">
        <f>WORKSHEET[[#This Row],[Clients Rate per T2 (USD)]] - WORKSHEET[[#This Row],[Supplier Rate Per t2 (USD)]]</f>
        <v>300</v>
      </c>
      <c r="Z3349" s="5">
        <f>WORKSHEET[[#This Row],[Profit Per T]] * WORKSHEET[[#This Row],[Weight]]</f>
        <v>10220.4</v>
      </c>
      <c r="AA3349">
        <v>1</v>
      </c>
      <c r="AB3349" s="1">
        <v>3.75</v>
      </c>
      <c r="AC3349" s="1">
        <v>2.5</v>
      </c>
      <c r="AD3349" s="1">
        <v>3.125</v>
      </c>
      <c r="AE3349" s="1">
        <f>WORKSHEET[[#This Row],[Delay at toll gate in days]] +WORKSHEET[[#This Row],[Delay at workshop in days]] +WORKSHEET[[#This Row],[Delay at border in days]]</f>
        <v>9.375</v>
      </c>
    </row>
    <row r="3350" spans="1:31" x14ac:dyDescent="0.35">
      <c r="A3350" t="s">
        <v>3371</v>
      </c>
      <c r="B3350" t="s">
        <v>10</v>
      </c>
      <c r="C3350" t="s">
        <v>68</v>
      </c>
      <c r="D3350" t="s">
        <v>3611</v>
      </c>
      <c r="E3350" t="s">
        <v>3612</v>
      </c>
      <c r="F3350" t="str">
        <f>WORKSHEET[[#This Row],[Depart From]]&amp;"-"&amp;WORKSHEET[[#This Row],[Arrive To]]</f>
        <v>Mogadishu-Victoria</v>
      </c>
      <c r="G3350" s="2">
        <v>44671</v>
      </c>
      <c r="H3350" s="2">
        <v>44692</v>
      </c>
      <c r="I3350" s="2" t="str">
        <f t="shared" si="52"/>
        <v>Delivered</v>
      </c>
      <c r="J3350" s="2" t="str">
        <f>TEXT(WORKSHEET[[#This Row],[Offloading Date]], "mmm")</f>
        <v>May</v>
      </c>
      <c r="K3350" s="2" t="str">
        <f>IF(OR(WORKSHEET[[#This Row],[Year]]="", ISBLANK(WORKSHEET[[#This Row],[Year]]), WORKSHEET[[#This Row],[Year]]="null"), "Exclude", "Include")</f>
        <v>Include</v>
      </c>
      <c r="L3350" t="s">
        <v>16</v>
      </c>
      <c r="M3350" t="s">
        <v>16</v>
      </c>
      <c r="N3350" t="s">
        <v>13</v>
      </c>
      <c r="O3350">
        <v>33.066000000000003</v>
      </c>
      <c r="P3350">
        <v>600</v>
      </c>
      <c r="Q3350" t="s">
        <v>14</v>
      </c>
      <c r="R3350">
        <f>P3350 * _xll.XLOOKUP(Q3350,CALCULATION!$A$15:$A$17, CALCULATION!$B$15:$B$17 )</f>
        <v>600</v>
      </c>
      <c r="S3350" s="5">
        <f>O3350*P3350*_xll.XLOOKUP(Q3350,CALCULATION!$A$15:$A$17, CALCULATION!$B$15:$B$17)</f>
        <v>19839.600000000002</v>
      </c>
      <c r="T3350">
        <v>300</v>
      </c>
      <c r="U3350" t="s">
        <v>14</v>
      </c>
      <c r="V3350">
        <f>T3350 * _xll.XLOOKUP(U3350,CALCULATION!$A$15:$A$17, CALCULATION!$B$15:$B$17 )</f>
        <v>300</v>
      </c>
      <c r="W3350" s="5">
        <f>O3350*T3350*_xll.XLOOKUP(U3350,CALCULATION!$A$15:$A$17, CALCULATION!$B$15:$B$17)</f>
        <v>9919.8000000000011</v>
      </c>
      <c r="X3350" s="5">
        <f>WORKSHEET[[#This Row],[Clients Total Cost]] / WORKSHEET[[#This Row],[Clients Rate per T2 (USD)]]</f>
        <v>33.066000000000003</v>
      </c>
      <c r="Y3350" s="5">
        <f>WORKSHEET[[#This Row],[Clients Rate per T2 (USD)]] - WORKSHEET[[#This Row],[Supplier Rate Per t2 (USD)]]</f>
        <v>300</v>
      </c>
      <c r="Z3350" s="5">
        <f>WORKSHEET[[#This Row],[Profit Per T]] * WORKSHEET[[#This Row],[Weight]]</f>
        <v>9919.8000000000011</v>
      </c>
      <c r="AA3350">
        <v>1</v>
      </c>
      <c r="AB3350" s="1">
        <v>3.15</v>
      </c>
      <c r="AC3350" s="1">
        <v>2.1</v>
      </c>
      <c r="AD3350" s="1">
        <v>2.625</v>
      </c>
      <c r="AE3350" s="1">
        <f>WORKSHEET[[#This Row],[Delay at toll gate in days]] +WORKSHEET[[#This Row],[Delay at workshop in days]] +WORKSHEET[[#This Row],[Delay at border in days]]</f>
        <v>7.875</v>
      </c>
    </row>
    <row r="3351" spans="1:31" x14ac:dyDescent="0.35">
      <c r="A3351" t="s">
        <v>3372</v>
      </c>
      <c r="B3351" t="s">
        <v>10</v>
      </c>
      <c r="C3351" t="s">
        <v>68</v>
      </c>
      <c r="D3351" t="s">
        <v>3615</v>
      </c>
      <c r="E3351" t="s">
        <v>3614</v>
      </c>
      <c r="F3351" t="str">
        <f>WORKSHEET[[#This Row],[Depart From]]&amp;"-"&amp;WORKSHEET[[#This Row],[Arrive To]]</f>
        <v>Mombasa-Alger</v>
      </c>
      <c r="G3351" s="2">
        <v>44670</v>
      </c>
      <c r="H3351" s="2">
        <v>44692</v>
      </c>
      <c r="I3351" s="2" t="str">
        <f t="shared" si="52"/>
        <v>Delivered</v>
      </c>
      <c r="J3351" s="2" t="str">
        <f>TEXT(WORKSHEET[[#This Row],[Offloading Date]], "mmm")</f>
        <v>May</v>
      </c>
      <c r="K3351" s="2" t="str">
        <f>IF(OR(WORKSHEET[[#This Row],[Year]]="", ISBLANK(WORKSHEET[[#This Row],[Year]]), WORKSHEET[[#This Row],[Year]]="null"), "Exclude", "Include")</f>
        <v>Include</v>
      </c>
      <c r="L3351" t="s">
        <v>16</v>
      </c>
      <c r="M3351" t="s">
        <v>16</v>
      </c>
      <c r="N3351" t="s">
        <v>13</v>
      </c>
      <c r="O3351">
        <v>34.067999999999998</v>
      </c>
      <c r="P3351">
        <v>600</v>
      </c>
      <c r="Q3351" t="s">
        <v>14</v>
      </c>
      <c r="R3351">
        <f>P3351 * _xll.XLOOKUP(Q3351,CALCULATION!$A$15:$A$17, CALCULATION!$B$15:$B$17 )</f>
        <v>600</v>
      </c>
      <c r="S3351" s="5">
        <f>O3351*P3351*_xll.XLOOKUP(Q3351,CALCULATION!$A$15:$A$17, CALCULATION!$B$15:$B$17)</f>
        <v>20440.8</v>
      </c>
      <c r="T3351">
        <v>300</v>
      </c>
      <c r="U3351" t="s">
        <v>14</v>
      </c>
      <c r="V3351">
        <f>T3351 * _xll.XLOOKUP(U3351,CALCULATION!$A$15:$A$17, CALCULATION!$B$15:$B$17 )</f>
        <v>300</v>
      </c>
      <c r="W3351" s="5">
        <f>O3351*T3351*_xll.XLOOKUP(U3351,CALCULATION!$A$15:$A$17, CALCULATION!$B$15:$B$17)</f>
        <v>10220.4</v>
      </c>
      <c r="X3351" s="5">
        <f>WORKSHEET[[#This Row],[Clients Total Cost]] / WORKSHEET[[#This Row],[Clients Rate per T2 (USD)]]</f>
        <v>34.067999999999998</v>
      </c>
      <c r="Y3351" s="5">
        <f>WORKSHEET[[#This Row],[Clients Rate per T2 (USD)]] - WORKSHEET[[#This Row],[Supplier Rate Per t2 (USD)]]</f>
        <v>300</v>
      </c>
      <c r="Z3351" s="5">
        <f>WORKSHEET[[#This Row],[Profit Per T]] * WORKSHEET[[#This Row],[Weight]]</f>
        <v>10220.4</v>
      </c>
      <c r="AA3351">
        <v>1</v>
      </c>
      <c r="AB3351" s="1">
        <v>3.3</v>
      </c>
      <c r="AC3351" s="1">
        <v>2.2000000000000002</v>
      </c>
      <c r="AD3351" s="1">
        <v>2.75</v>
      </c>
      <c r="AE3351" s="1">
        <f>WORKSHEET[[#This Row],[Delay at toll gate in days]] +WORKSHEET[[#This Row],[Delay at workshop in days]] +WORKSHEET[[#This Row],[Delay at border in days]]</f>
        <v>8.25</v>
      </c>
    </row>
    <row r="3352" spans="1:31" x14ac:dyDescent="0.35">
      <c r="A3352" t="s">
        <v>3373</v>
      </c>
      <c r="B3352" t="s">
        <v>10</v>
      </c>
      <c r="C3352" t="s">
        <v>68</v>
      </c>
      <c r="D3352" t="s">
        <v>3620</v>
      </c>
      <c r="E3352" t="s">
        <v>3612</v>
      </c>
      <c r="F3352" t="str">
        <f>WORKSHEET[[#This Row],[Depart From]]&amp;"-"&amp;WORKSHEET[[#This Row],[Arrive To]]</f>
        <v>Zanzibar-Victoria</v>
      </c>
      <c r="G3352" s="2">
        <v>44671</v>
      </c>
      <c r="H3352" s="2">
        <v>44692</v>
      </c>
      <c r="I3352" s="2" t="str">
        <f t="shared" si="52"/>
        <v>Delivered</v>
      </c>
      <c r="J3352" s="2" t="str">
        <f>TEXT(WORKSHEET[[#This Row],[Offloading Date]], "mmm")</f>
        <v>May</v>
      </c>
      <c r="K3352" s="2" t="str">
        <f>IF(OR(WORKSHEET[[#This Row],[Year]]="", ISBLANK(WORKSHEET[[#This Row],[Year]]), WORKSHEET[[#This Row],[Year]]="null"), "Exclude", "Include")</f>
        <v>Include</v>
      </c>
      <c r="L3352" t="s">
        <v>16</v>
      </c>
      <c r="M3352" t="s">
        <v>16</v>
      </c>
      <c r="N3352" t="s">
        <v>13</v>
      </c>
      <c r="O3352">
        <v>33.066000000000003</v>
      </c>
      <c r="P3352">
        <v>600</v>
      </c>
      <c r="Q3352" t="s">
        <v>14</v>
      </c>
      <c r="R3352">
        <f>P3352 * _xll.XLOOKUP(Q3352,CALCULATION!$A$15:$A$17, CALCULATION!$B$15:$B$17 )</f>
        <v>600</v>
      </c>
      <c r="S3352" s="5">
        <f>O3352*P3352*_xll.XLOOKUP(Q3352,CALCULATION!$A$15:$A$17, CALCULATION!$B$15:$B$17)</f>
        <v>19839.600000000002</v>
      </c>
      <c r="T3352">
        <v>300</v>
      </c>
      <c r="U3352" t="s">
        <v>14</v>
      </c>
      <c r="V3352">
        <f>T3352 * _xll.XLOOKUP(U3352,CALCULATION!$A$15:$A$17, CALCULATION!$B$15:$B$17 )</f>
        <v>300</v>
      </c>
      <c r="W3352" s="5">
        <f>O3352*T3352*_xll.XLOOKUP(U3352,CALCULATION!$A$15:$A$17, CALCULATION!$B$15:$B$17)</f>
        <v>9919.8000000000011</v>
      </c>
      <c r="X3352" s="5">
        <f>WORKSHEET[[#This Row],[Clients Total Cost]] / WORKSHEET[[#This Row],[Clients Rate per T2 (USD)]]</f>
        <v>33.066000000000003</v>
      </c>
      <c r="Y3352" s="5">
        <f>WORKSHEET[[#This Row],[Clients Rate per T2 (USD)]] - WORKSHEET[[#This Row],[Supplier Rate Per t2 (USD)]]</f>
        <v>300</v>
      </c>
      <c r="Z3352" s="5">
        <f>WORKSHEET[[#This Row],[Profit Per T]] * WORKSHEET[[#This Row],[Weight]]</f>
        <v>9919.8000000000011</v>
      </c>
      <c r="AA3352">
        <v>1</v>
      </c>
      <c r="AB3352" s="1">
        <v>3.15</v>
      </c>
      <c r="AC3352" s="1">
        <v>2.1</v>
      </c>
      <c r="AD3352" s="1">
        <v>2.625</v>
      </c>
      <c r="AE3352" s="1">
        <f>WORKSHEET[[#This Row],[Delay at toll gate in days]] +WORKSHEET[[#This Row],[Delay at workshop in days]] +WORKSHEET[[#This Row],[Delay at border in days]]</f>
        <v>7.875</v>
      </c>
    </row>
    <row r="3353" spans="1:31" x14ac:dyDescent="0.35">
      <c r="A3353" t="s">
        <v>3374</v>
      </c>
      <c r="B3353" t="s">
        <v>10</v>
      </c>
      <c r="C3353" t="s">
        <v>68</v>
      </c>
      <c r="D3353" t="s">
        <v>3616</v>
      </c>
      <c r="E3353" t="s">
        <v>3614</v>
      </c>
      <c r="F3353" t="str">
        <f>WORKSHEET[[#This Row],[Depart From]]&amp;"-"&amp;WORKSHEET[[#This Row],[Arrive To]]</f>
        <v>Marrakech-Alger</v>
      </c>
      <c r="G3353" s="2">
        <v>44670</v>
      </c>
      <c r="H3353" s="2">
        <v>44704</v>
      </c>
      <c r="I3353" s="2" t="str">
        <f t="shared" si="52"/>
        <v>Delivered</v>
      </c>
      <c r="J3353" s="2" t="str">
        <f>TEXT(WORKSHEET[[#This Row],[Offloading Date]], "mmm")</f>
        <v>May</v>
      </c>
      <c r="K3353" s="2" t="str">
        <f>IF(OR(WORKSHEET[[#This Row],[Year]]="", ISBLANK(WORKSHEET[[#This Row],[Year]]), WORKSHEET[[#This Row],[Year]]="null"), "Exclude", "Include")</f>
        <v>Include</v>
      </c>
      <c r="L3353" t="s">
        <v>16</v>
      </c>
      <c r="M3353" t="s">
        <v>16</v>
      </c>
      <c r="N3353" t="s">
        <v>13</v>
      </c>
      <c r="O3353">
        <v>34.067999999999998</v>
      </c>
      <c r="P3353">
        <v>600</v>
      </c>
      <c r="Q3353" t="s">
        <v>14</v>
      </c>
      <c r="R3353">
        <f>P3353 * _xll.XLOOKUP(Q3353,CALCULATION!$A$15:$A$17, CALCULATION!$B$15:$B$17 )</f>
        <v>600</v>
      </c>
      <c r="S3353" s="5">
        <f>O3353*P3353*_xll.XLOOKUP(Q3353,CALCULATION!$A$15:$A$17, CALCULATION!$B$15:$B$17)</f>
        <v>20440.8</v>
      </c>
      <c r="T3353">
        <v>300</v>
      </c>
      <c r="U3353" t="s">
        <v>14</v>
      </c>
      <c r="V3353">
        <f>T3353 * _xll.XLOOKUP(U3353,CALCULATION!$A$15:$A$17, CALCULATION!$B$15:$B$17 )</f>
        <v>300</v>
      </c>
      <c r="W3353" s="5">
        <f>O3353*T3353*_xll.XLOOKUP(U3353,CALCULATION!$A$15:$A$17, CALCULATION!$B$15:$B$17)</f>
        <v>10220.4</v>
      </c>
      <c r="X3353" s="5">
        <f>WORKSHEET[[#This Row],[Clients Total Cost]] / WORKSHEET[[#This Row],[Clients Rate per T2 (USD)]]</f>
        <v>34.067999999999998</v>
      </c>
      <c r="Y3353" s="5">
        <f>WORKSHEET[[#This Row],[Clients Rate per T2 (USD)]] - WORKSHEET[[#This Row],[Supplier Rate Per t2 (USD)]]</f>
        <v>300</v>
      </c>
      <c r="Z3353" s="5">
        <f>WORKSHEET[[#This Row],[Profit Per T]] * WORKSHEET[[#This Row],[Weight]]</f>
        <v>10220.4</v>
      </c>
      <c r="AA3353">
        <v>1</v>
      </c>
      <c r="AB3353" s="1">
        <v>5.0999999999999996</v>
      </c>
      <c r="AC3353" s="1">
        <v>3.4000000000000004</v>
      </c>
      <c r="AD3353" s="1">
        <v>4.25</v>
      </c>
      <c r="AE3353" s="1">
        <f>WORKSHEET[[#This Row],[Delay at toll gate in days]] +WORKSHEET[[#This Row],[Delay at workshop in days]] +WORKSHEET[[#This Row],[Delay at border in days]]</f>
        <v>12.75</v>
      </c>
    </row>
    <row r="3354" spans="1:31" x14ac:dyDescent="0.35">
      <c r="A3354" t="s">
        <v>3375</v>
      </c>
      <c r="B3354" t="s">
        <v>10</v>
      </c>
      <c r="C3354" t="s">
        <v>68</v>
      </c>
      <c r="D3354" t="s">
        <v>3619</v>
      </c>
      <c r="E3354" t="s">
        <v>3613</v>
      </c>
      <c r="F3354" t="str">
        <f>WORKSHEET[[#This Row],[Depart From]]&amp;"-"&amp;WORKSHEET[[#This Row],[Arrive To]]</f>
        <v>Addis Ababa-Sanaa</v>
      </c>
      <c r="G3354" s="2">
        <v>44671</v>
      </c>
      <c r="H3354" s="2">
        <v>44694</v>
      </c>
      <c r="I3354" s="2" t="str">
        <f t="shared" si="52"/>
        <v>Delivered</v>
      </c>
      <c r="J3354" s="2" t="str">
        <f>TEXT(WORKSHEET[[#This Row],[Offloading Date]], "mmm")</f>
        <v>May</v>
      </c>
      <c r="K3354" s="2" t="str">
        <f>IF(OR(WORKSHEET[[#This Row],[Year]]="", ISBLANK(WORKSHEET[[#This Row],[Year]]), WORKSHEET[[#This Row],[Year]]="null"), "Exclude", "Include")</f>
        <v>Include</v>
      </c>
      <c r="L3354" t="s">
        <v>16</v>
      </c>
      <c r="M3354" t="s">
        <v>12</v>
      </c>
      <c r="N3354" t="s">
        <v>13</v>
      </c>
      <c r="O3354">
        <v>34.067999999999998</v>
      </c>
      <c r="P3354">
        <v>600</v>
      </c>
      <c r="Q3354" t="s">
        <v>14</v>
      </c>
      <c r="R3354">
        <f>P3354 * _xll.XLOOKUP(Q3354,CALCULATION!$A$15:$A$17, CALCULATION!$B$15:$B$17 )</f>
        <v>600</v>
      </c>
      <c r="S3354" s="5">
        <f>O3354*P3354*_xll.XLOOKUP(Q3354,CALCULATION!$A$15:$A$17, CALCULATION!$B$15:$B$17)</f>
        <v>20440.8</v>
      </c>
      <c r="T3354">
        <v>300</v>
      </c>
      <c r="U3354" t="s">
        <v>14</v>
      </c>
      <c r="V3354">
        <f>T3354 * _xll.XLOOKUP(U3354,CALCULATION!$A$15:$A$17, CALCULATION!$B$15:$B$17 )</f>
        <v>300</v>
      </c>
      <c r="W3354" s="5">
        <f>O3354*T3354*_xll.XLOOKUP(U3354,CALCULATION!$A$15:$A$17, CALCULATION!$B$15:$B$17)</f>
        <v>10220.4</v>
      </c>
      <c r="X3354" s="5">
        <f>WORKSHEET[[#This Row],[Clients Total Cost]] / WORKSHEET[[#This Row],[Clients Rate per T2 (USD)]]</f>
        <v>34.067999999999998</v>
      </c>
      <c r="Y3354" s="5">
        <f>WORKSHEET[[#This Row],[Clients Rate per T2 (USD)]] - WORKSHEET[[#This Row],[Supplier Rate Per t2 (USD)]]</f>
        <v>300</v>
      </c>
      <c r="Z3354" s="5">
        <f>WORKSHEET[[#This Row],[Profit Per T]] * WORKSHEET[[#This Row],[Weight]]</f>
        <v>10220.4</v>
      </c>
      <c r="AA3354">
        <v>1</v>
      </c>
      <c r="AB3354" s="1">
        <v>3.4499999999999997</v>
      </c>
      <c r="AC3354" s="1">
        <v>2.3000000000000003</v>
      </c>
      <c r="AD3354" s="1">
        <v>2.875</v>
      </c>
      <c r="AE3354" s="1">
        <f>WORKSHEET[[#This Row],[Delay at toll gate in days]] +WORKSHEET[[#This Row],[Delay at workshop in days]] +WORKSHEET[[#This Row],[Delay at border in days]]</f>
        <v>8.625</v>
      </c>
    </row>
    <row r="3355" spans="1:31" x14ac:dyDescent="0.35">
      <c r="A3355" t="s">
        <v>3376</v>
      </c>
      <c r="B3355" t="s">
        <v>10</v>
      </c>
      <c r="C3355" t="s">
        <v>68</v>
      </c>
      <c r="D3355" t="s">
        <v>3619</v>
      </c>
      <c r="E3355" t="s">
        <v>3612</v>
      </c>
      <c r="F3355" t="str">
        <f>WORKSHEET[[#This Row],[Depart From]]&amp;"-"&amp;WORKSHEET[[#This Row],[Arrive To]]</f>
        <v>Addis Ababa-Victoria</v>
      </c>
      <c r="G3355" s="2">
        <v>44671</v>
      </c>
      <c r="H3355" s="2">
        <v>44692</v>
      </c>
      <c r="I3355" s="2" t="str">
        <f t="shared" si="52"/>
        <v>Delivered</v>
      </c>
      <c r="J3355" s="2" t="str">
        <f>TEXT(WORKSHEET[[#This Row],[Offloading Date]], "mmm")</f>
        <v>May</v>
      </c>
      <c r="K3355" s="2" t="str">
        <f>IF(OR(WORKSHEET[[#This Row],[Year]]="", ISBLANK(WORKSHEET[[#This Row],[Year]]), WORKSHEET[[#This Row],[Year]]="null"), "Exclude", "Include")</f>
        <v>Include</v>
      </c>
      <c r="L3355" t="s">
        <v>16</v>
      </c>
      <c r="M3355" t="s">
        <v>16</v>
      </c>
      <c r="N3355" t="s">
        <v>13</v>
      </c>
      <c r="O3355">
        <v>34.067999999999998</v>
      </c>
      <c r="P3355">
        <v>600</v>
      </c>
      <c r="Q3355" t="s">
        <v>14</v>
      </c>
      <c r="R3355">
        <f>P3355 * _xll.XLOOKUP(Q3355,CALCULATION!$A$15:$A$17, CALCULATION!$B$15:$B$17 )</f>
        <v>600</v>
      </c>
      <c r="S3355" s="5">
        <f>O3355*P3355*_xll.XLOOKUP(Q3355,CALCULATION!$A$15:$A$17, CALCULATION!$B$15:$B$17)</f>
        <v>20440.8</v>
      </c>
      <c r="T3355">
        <v>300</v>
      </c>
      <c r="U3355" t="s">
        <v>14</v>
      </c>
      <c r="V3355">
        <f>T3355 * _xll.XLOOKUP(U3355,CALCULATION!$A$15:$A$17, CALCULATION!$B$15:$B$17 )</f>
        <v>300</v>
      </c>
      <c r="W3355" s="5">
        <f>O3355*T3355*_xll.XLOOKUP(U3355,CALCULATION!$A$15:$A$17, CALCULATION!$B$15:$B$17)</f>
        <v>10220.4</v>
      </c>
      <c r="X3355" s="5">
        <f>WORKSHEET[[#This Row],[Clients Total Cost]] / WORKSHEET[[#This Row],[Clients Rate per T2 (USD)]]</f>
        <v>34.067999999999998</v>
      </c>
      <c r="Y3355" s="5">
        <f>WORKSHEET[[#This Row],[Clients Rate per T2 (USD)]] - WORKSHEET[[#This Row],[Supplier Rate Per t2 (USD)]]</f>
        <v>300</v>
      </c>
      <c r="Z3355" s="5">
        <f>WORKSHEET[[#This Row],[Profit Per T]] * WORKSHEET[[#This Row],[Weight]]</f>
        <v>10220.4</v>
      </c>
      <c r="AA3355">
        <v>1</v>
      </c>
      <c r="AB3355" s="1">
        <v>3.15</v>
      </c>
      <c r="AC3355" s="1">
        <v>2.1</v>
      </c>
      <c r="AD3355" s="1">
        <v>2.625</v>
      </c>
      <c r="AE3355" s="1">
        <f>WORKSHEET[[#This Row],[Delay at toll gate in days]] +WORKSHEET[[#This Row],[Delay at workshop in days]] +WORKSHEET[[#This Row],[Delay at border in days]]</f>
        <v>7.875</v>
      </c>
    </row>
    <row r="3356" spans="1:31" x14ac:dyDescent="0.35">
      <c r="A3356" t="s">
        <v>3377</v>
      </c>
      <c r="B3356" t="s">
        <v>10</v>
      </c>
      <c r="C3356" t="s">
        <v>68</v>
      </c>
      <c r="D3356" t="s">
        <v>3619</v>
      </c>
      <c r="E3356" t="s">
        <v>3618</v>
      </c>
      <c r="F3356" t="str">
        <f>WORKSHEET[[#This Row],[Depart From]]&amp;"-"&amp;WORKSHEET[[#This Row],[Arrive To]]</f>
        <v>Addis Ababa-Tripoli</v>
      </c>
      <c r="G3356" s="2">
        <v>44681</v>
      </c>
      <c r="H3356" s="2">
        <v>44704</v>
      </c>
      <c r="I3356" s="2" t="str">
        <f t="shared" si="52"/>
        <v>Delivered</v>
      </c>
      <c r="J3356" s="2" t="str">
        <f>TEXT(WORKSHEET[[#This Row],[Offloading Date]], "mmm")</f>
        <v>May</v>
      </c>
      <c r="K3356" s="2" t="str">
        <f>IF(OR(WORKSHEET[[#This Row],[Year]]="", ISBLANK(WORKSHEET[[#This Row],[Year]]), WORKSHEET[[#This Row],[Year]]="null"), "Exclude", "Include")</f>
        <v>Include</v>
      </c>
      <c r="L3356" t="s">
        <v>16</v>
      </c>
      <c r="M3356" t="s">
        <v>12</v>
      </c>
      <c r="N3356" t="s">
        <v>13</v>
      </c>
      <c r="O3356">
        <v>33.066000000000003</v>
      </c>
      <c r="P3356">
        <v>600</v>
      </c>
      <c r="Q3356" t="s">
        <v>14</v>
      </c>
      <c r="R3356">
        <f>P3356 * _xll.XLOOKUP(Q3356,CALCULATION!$A$15:$A$17, CALCULATION!$B$15:$B$17 )</f>
        <v>600</v>
      </c>
      <c r="S3356" s="5">
        <f>O3356*P3356*_xll.XLOOKUP(Q3356,CALCULATION!$A$15:$A$17, CALCULATION!$B$15:$B$17)</f>
        <v>19839.600000000002</v>
      </c>
      <c r="T3356">
        <v>300</v>
      </c>
      <c r="U3356" t="s">
        <v>14</v>
      </c>
      <c r="V3356">
        <f>T3356 * _xll.XLOOKUP(U3356,CALCULATION!$A$15:$A$17, CALCULATION!$B$15:$B$17 )</f>
        <v>300</v>
      </c>
      <c r="W3356" s="5">
        <f>O3356*T3356*_xll.XLOOKUP(U3356,CALCULATION!$A$15:$A$17, CALCULATION!$B$15:$B$17)</f>
        <v>9919.8000000000011</v>
      </c>
      <c r="X3356" s="5">
        <f>WORKSHEET[[#This Row],[Clients Total Cost]] / WORKSHEET[[#This Row],[Clients Rate per T2 (USD)]]</f>
        <v>33.066000000000003</v>
      </c>
      <c r="Y3356" s="5">
        <f>WORKSHEET[[#This Row],[Clients Rate per T2 (USD)]] - WORKSHEET[[#This Row],[Supplier Rate Per t2 (USD)]]</f>
        <v>300</v>
      </c>
      <c r="Z3356" s="5">
        <f>WORKSHEET[[#This Row],[Profit Per T]] * WORKSHEET[[#This Row],[Weight]]</f>
        <v>9919.8000000000011</v>
      </c>
      <c r="AA3356">
        <v>1</v>
      </c>
      <c r="AB3356" s="1">
        <v>3.4499999999999997</v>
      </c>
      <c r="AC3356" s="1">
        <v>2.3000000000000003</v>
      </c>
      <c r="AD3356" s="1">
        <v>2.875</v>
      </c>
      <c r="AE3356" s="1">
        <f>WORKSHEET[[#This Row],[Delay at toll gate in days]] +WORKSHEET[[#This Row],[Delay at workshop in days]] +WORKSHEET[[#This Row],[Delay at border in days]]</f>
        <v>8.625</v>
      </c>
    </row>
    <row r="3357" spans="1:31" x14ac:dyDescent="0.35">
      <c r="A3357" t="s">
        <v>3378</v>
      </c>
      <c r="B3357" t="s">
        <v>10</v>
      </c>
      <c r="C3357" t="s">
        <v>68</v>
      </c>
      <c r="D3357" t="s">
        <v>3620</v>
      </c>
      <c r="E3357" t="s">
        <v>3617</v>
      </c>
      <c r="F3357" t="str">
        <f>WORKSHEET[[#This Row],[Depart From]]&amp;"-"&amp;WORKSHEET[[#This Row],[Arrive To]]</f>
        <v>Zanzibar-Lagos</v>
      </c>
      <c r="G3357" s="2">
        <v>44680</v>
      </c>
      <c r="H3357" s="2">
        <v>44700</v>
      </c>
      <c r="I3357" s="2" t="str">
        <f t="shared" si="52"/>
        <v>Delivered</v>
      </c>
      <c r="J3357" s="2" t="str">
        <f>TEXT(WORKSHEET[[#This Row],[Offloading Date]], "mmm")</f>
        <v>May</v>
      </c>
      <c r="K3357" s="2" t="str">
        <f>IF(OR(WORKSHEET[[#This Row],[Year]]="", ISBLANK(WORKSHEET[[#This Row],[Year]]), WORKSHEET[[#This Row],[Year]]="null"), "Exclude", "Include")</f>
        <v>Include</v>
      </c>
      <c r="L3357" t="s">
        <v>16</v>
      </c>
      <c r="M3357" t="s">
        <v>12</v>
      </c>
      <c r="N3357" t="s">
        <v>13</v>
      </c>
      <c r="O3357">
        <v>33.066000000000003</v>
      </c>
      <c r="P3357">
        <v>600</v>
      </c>
      <c r="Q3357" t="s">
        <v>14</v>
      </c>
      <c r="R3357">
        <f>P3357 * _xll.XLOOKUP(Q3357,CALCULATION!$A$15:$A$17, CALCULATION!$B$15:$B$17 )</f>
        <v>600</v>
      </c>
      <c r="S3357" s="5">
        <f>O3357*P3357*_xll.XLOOKUP(Q3357,CALCULATION!$A$15:$A$17, CALCULATION!$B$15:$B$17)</f>
        <v>19839.600000000002</v>
      </c>
      <c r="T3357">
        <v>300</v>
      </c>
      <c r="U3357" t="s">
        <v>14</v>
      </c>
      <c r="V3357">
        <f>T3357 * _xll.XLOOKUP(U3357,CALCULATION!$A$15:$A$17, CALCULATION!$B$15:$B$17 )</f>
        <v>300</v>
      </c>
      <c r="W3357" s="5">
        <f>O3357*T3357*_xll.XLOOKUP(U3357,CALCULATION!$A$15:$A$17, CALCULATION!$B$15:$B$17)</f>
        <v>9919.8000000000011</v>
      </c>
      <c r="X3357" s="5">
        <f>WORKSHEET[[#This Row],[Clients Total Cost]] / WORKSHEET[[#This Row],[Clients Rate per T2 (USD)]]</f>
        <v>33.066000000000003</v>
      </c>
      <c r="Y3357" s="5">
        <f>WORKSHEET[[#This Row],[Clients Rate per T2 (USD)]] - WORKSHEET[[#This Row],[Supplier Rate Per t2 (USD)]]</f>
        <v>300</v>
      </c>
      <c r="Z3357" s="5">
        <f>WORKSHEET[[#This Row],[Profit Per T]] * WORKSHEET[[#This Row],[Weight]]</f>
        <v>9919.8000000000011</v>
      </c>
      <c r="AA3357">
        <v>1</v>
      </c>
      <c r="AB3357" s="1">
        <v>3</v>
      </c>
      <c r="AC3357" s="1">
        <v>2</v>
      </c>
      <c r="AD3357" s="1">
        <v>2.5</v>
      </c>
      <c r="AE3357" s="1">
        <f>WORKSHEET[[#This Row],[Delay at toll gate in days]] +WORKSHEET[[#This Row],[Delay at workshop in days]] +WORKSHEET[[#This Row],[Delay at border in days]]</f>
        <v>7.5</v>
      </c>
    </row>
    <row r="3358" spans="1:31" x14ac:dyDescent="0.35">
      <c r="A3358" t="s">
        <v>3379</v>
      </c>
      <c r="B3358" t="s">
        <v>10</v>
      </c>
      <c r="C3358" t="s">
        <v>68</v>
      </c>
      <c r="D3358" t="s">
        <v>3611</v>
      </c>
      <c r="E3358" t="s">
        <v>3612</v>
      </c>
      <c r="F3358" t="str">
        <f>WORKSHEET[[#This Row],[Depart From]]&amp;"-"&amp;WORKSHEET[[#This Row],[Arrive To]]</f>
        <v>Mogadishu-Victoria</v>
      </c>
      <c r="G3358" s="2">
        <v>44681</v>
      </c>
      <c r="H3358" s="2">
        <v>44706</v>
      </c>
      <c r="I3358" s="2" t="str">
        <f t="shared" si="52"/>
        <v>Delivered</v>
      </c>
      <c r="J3358" s="2" t="str">
        <f>TEXT(WORKSHEET[[#This Row],[Offloading Date]], "mmm")</f>
        <v>May</v>
      </c>
      <c r="K3358" s="2" t="str">
        <f>IF(OR(WORKSHEET[[#This Row],[Year]]="", ISBLANK(WORKSHEET[[#This Row],[Year]]), WORKSHEET[[#This Row],[Year]]="null"), "Exclude", "Include")</f>
        <v>Include</v>
      </c>
      <c r="L3358" t="s">
        <v>16</v>
      </c>
      <c r="M3358" t="s">
        <v>12</v>
      </c>
      <c r="N3358" t="s">
        <v>13</v>
      </c>
      <c r="O3358">
        <v>33.066000000000003</v>
      </c>
      <c r="P3358">
        <v>600</v>
      </c>
      <c r="Q3358" t="s">
        <v>14</v>
      </c>
      <c r="R3358">
        <f>P3358 * _xll.XLOOKUP(Q3358,CALCULATION!$A$15:$A$17, CALCULATION!$B$15:$B$17 )</f>
        <v>600</v>
      </c>
      <c r="S3358" s="5">
        <f>O3358*P3358*_xll.XLOOKUP(Q3358,CALCULATION!$A$15:$A$17, CALCULATION!$B$15:$B$17)</f>
        <v>19839.600000000002</v>
      </c>
      <c r="T3358">
        <v>300</v>
      </c>
      <c r="U3358" t="s">
        <v>14</v>
      </c>
      <c r="V3358">
        <f>T3358 * _xll.XLOOKUP(U3358,CALCULATION!$A$15:$A$17, CALCULATION!$B$15:$B$17 )</f>
        <v>300</v>
      </c>
      <c r="W3358" s="5">
        <f>O3358*T3358*_xll.XLOOKUP(U3358,CALCULATION!$A$15:$A$17, CALCULATION!$B$15:$B$17)</f>
        <v>9919.8000000000011</v>
      </c>
      <c r="X3358" s="5">
        <f>WORKSHEET[[#This Row],[Clients Total Cost]] / WORKSHEET[[#This Row],[Clients Rate per T2 (USD)]]</f>
        <v>33.066000000000003</v>
      </c>
      <c r="Y3358" s="5">
        <f>WORKSHEET[[#This Row],[Clients Rate per T2 (USD)]] - WORKSHEET[[#This Row],[Supplier Rate Per t2 (USD)]]</f>
        <v>300</v>
      </c>
      <c r="Z3358" s="5">
        <f>WORKSHEET[[#This Row],[Profit Per T]] * WORKSHEET[[#This Row],[Weight]]</f>
        <v>9919.8000000000011</v>
      </c>
      <c r="AA3358">
        <v>1</v>
      </c>
      <c r="AB3358" s="1">
        <v>3.75</v>
      </c>
      <c r="AC3358" s="1">
        <v>2.5</v>
      </c>
      <c r="AD3358" s="1">
        <v>3.125</v>
      </c>
      <c r="AE3358" s="1">
        <f>WORKSHEET[[#This Row],[Delay at toll gate in days]] +WORKSHEET[[#This Row],[Delay at workshop in days]] +WORKSHEET[[#This Row],[Delay at border in days]]</f>
        <v>9.375</v>
      </c>
    </row>
    <row r="3359" spans="1:31" x14ac:dyDescent="0.35">
      <c r="A3359" t="s">
        <v>3380</v>
      </c>
      <c r="B3359" t="s">
        <v>10</v>
      </c>
      <c r="C3359" t="s">
        <v>68</v>
      </c>
      <c r="D3359" t="s">
        <v>3620</v>
      </c>
      <c r="E3359" t="s">
        <v>3618</v>
      </c>
      <c r="F3359" t="str">
        <f>WORKSHEET[[#This Row],[Depart From]]&amp;"-"&amp;WORKSHEET[[#This Row],[Arrive To]]</f>
        <v>Zanzibar-Tripoli</v>
      </c>
      <c r="G3359" s="2">
        <v>44680</v>
      </c>
      <c r="H3359" s="2">
        <v>44700</v>
      </c>
      <c r="I3359" s="2" t="str">
        <f t="shared" si="52"/>
        <v>Delivered</v>
      </c>
      <c r="J3359" s="2" t="str">
        <f>TEXT(WORKSHEET[[#This Row],[Offloading Date]], "mmm")</f>
        <v>May</v>
      </c>
      <c r="K3359" s="2" t="str">
        <f>IF(OR(WORKSHEET[[#This Row],[Year]]="", ISBLANK(WORKSHEET[[#This Row],[Year]]), WORKSHEET[[#This Row],[Year]]="null"), "Exclude", "Include")</f>
        <v>Include</v>
      </c>
      <c r="L3359" t="s">
        <v>16</v>
      </c>
      <c r="M3359" t="s">
        <v>12</v>
      </c>
      <c r="N3359" t="s">
        <v>13</v>
      </c>
      <c r="O3359">
        <v>33.066000000000003</v>
      </c>
      <c r="P3359">
        <v>600</v>
      </c>
      <c r="Q3359" t="s">
        <v>14</v>
      </c>
      <c r="R3359">
        <f>P3359 * _xll.XLOOKUP(Q3359,CALCULATION!$A$15:$A$17, CALCULATION!$B$15:$B$17 )</f>
        <v>600</v>
      </c>
      <c r="S3359" s="5">
        <f>O3359*P3359*_xll.XLOOKUP(Q3359,CALCULATION!$A$15:$A$17, CALCULATION!$B$15:$B$17)</f>
        <v>19839.600000000002</v>
      </c>
      <c r="T3359">
        <v>300</v>
      </c>
      <c r="U3359" t="s">
        <v>14</v>
      </c>
      <c r="V3359">
        <f>T3359 * _xll.XLOOKUP(U3359,CALCULATION!$A$15:$A$17, CALCULATION!$B$15:$B$17 )</f>
        <v>300</v>
      </c>
      <c r="W3359" s="5">
        <f>O3359*T3359*_xll.XLOOKUP(U3359,CALCULATION!$A$15:$A$17, CALCULATION!$B$15:$B$17)</f>
        <v>9919.8000000000011</v>
      </c>
      <c r="X3359" s="5">
        <f>WORKSHEET[[#This Row],[Clients Total Cost]] / WORKSHEET[[#This Row],[Clients Rate per T2 (USD)]]</f>
        <v>33.066000000000003</v>
      </c>
      <c r="Y3359" s="5">
        <f>WORKSHEET[[#This Row],[Clients Rate per T2 (USD)]] - WORKSHEET[[#This Row],[Supplier Rate Per t2 (USD)]]</f>
        <v>300</v>
      </c>
      <c r="Z3359" s="5">
        <f>WORKSHEET[[#This Row],[Profit Per T]] * WORKSHEET[[#This Row],[Weight]]</f>
        <v>9919.8000000000011</v>
      </c>
      <c r="AA3359">
        <v>1</v>
      </c>
      <c r="AB3359" s="1">
        <v>3</v>
      </c>
      <c r="AC3359" s="1">
        <v>2</v>
      </c>
      <c r="AD3359" s="1">
        <v>2.5</v>
      </c>
      <c r="AE3359" s="1">
        <f>WORKSHEET[[#This Row],[Delay at toll gate in days]] +WORKSHEET[[#This Row],[Delay at workshop in days]] +WORKSHEET[[#This Row],[Delay at border in days]]</f>
        <v>7.5</v>
      </c>
    </row>
    <row r="3360" spans="1:31" x14ac:dyDescent="0.35">
      <c r="A3360" t="s">
        <v>3381</v>
      </c>
      <c r="B3360" t="s">
        <v>10</v>
      </c>
      <c r="C3360" t="s">
        <v>68</v>
      </c>
      <c r="D3360" t="s">
        <v>3611</v>
      </c>
      <c r="E3360" t="s">
        <v>3618</v>
      </c>
      <c r="F3360" t="str">
        <f>WORKSHEET[[#This Row],[Depart From]]&amp;"-"&amp;WORKSHEET[[#This Row],[Arrive To]]</f>
        <v>Mogadishu-Tripoli</v>
      </c>
      <c r="G3360" s="2">
        <v>44681</v>
      </c>
      <c r="H3360" s="2">
        <v>44704</v>
      </c>
      <c r="I3360" s="2" t="str">
        <f t="shared" si="52"/>
        <v>Delivered</v>
      </c>
      <c r="J3360" s="2" t="str">
        <f>TEXT(WORKSHEET[[#This Row],[Offloading Date]], "mmm")</f>
        <v>May</v>
      </c>
      <c r="K3360" s="2" t="str">
        <f>IF(OR(WORKSHEET[[#This Row],[Year]]="", ISBLANK(WORKSHEET[[#This Row],[Year]]), WORKSHEET[[#This Row],[Year]]="null"), "Exclude", "Include")</f>
        <v>Include</v>
      </c>
      <c r="L3360" t="s">
        <v>16</v>
      </c>
      <c r="M3360" t="s">
        <v>12</v>
      </c>
      <c r="N3360" t="s">
        <v>13</v>
      </c>
      <c r="O3360">
        <v>33.066000000000003</v>
      </c>
      <c r="P3360">
        <v>600</v>
      </c>
      <c r="Q3360" t="s">
        <v>14</v>
      </c>
      <c r="R3360">
        <f>P3360 * _xll.XLOOKUP(Q3360,CALCULATION!$A$15:$A$17, CALCULATION!$B$15:$B$17 )</f>
        <v>600</v>
      </c>
      <c r="S3360" s="5">
        <f>O3360*P3360*_xll.XLOOKUP(Q3360,CALCULATION!$A$15:$A$17, CALCULATION!$B$15:$B$17)</f>
        <v>19839.600000000002</v>
      </c>
      <c r="T3360">
        <v>300</v>
      </c>
      <c r="U3360" t="s">
        <v>14</v>
      </c>
      <c r="V3360">
        <f>T3360 * _xll.XLOOKUP(U3360,CALCULATION!$A$15:$A$17, CALCULATION!$B$15:$B$17 )</f>
        <v>300</v>
      </c>
      <c r="W3360" s="5">
        <f>O3360*T3360*_xll.XLOOKUP(U3360,CALCULATION!$A$15:$A$17, CALCULATION!$B$15:$B$17)</f>
        <v>9919.8000000000011</v>
      </c>
      <c r="X3360" s="5">
        <f>WORKSHEET[[#This Row],[Clients Total Cost]] / WORKSHEET[[#This Row],[Clients Rate per T2 (USD)]]</f>
        <v>33.066000000000003</v>
      </c>
      <c r="Y3360" s="5">
        <f>WORKSHEET[[#This Row],[Clients Rate per T2 (USD)]] - WORKSHEET[[#This Row],[Supplier Rate Per t2 (USD)]]</f>
        <v>300</v>
      </c>
      <c r="Z3360" s="5">
        <f>WORKSHEET[[#This Row],[Profit Per T]] * WORKSHEET[[#This Row],[Weight]]</f>
        <v>9919.8000000000011</v>
      </c>
      <c r="AA3360">
        <v>1</v>
      </c>
      <c r="AB3360" s="1">
        <v>3.4499999999999997</v>
      </c>
      <c r="AC3360" s="1">
        <v>2.3000000000000003</v>
      </c>
      <c r="AD3360" s="1">
        <v>2.875</v>
      </c>
      <c r="AE3360" s="1">
        <f>WORKSHEET[[#This Row],[Delay at toll gate in days]] +WORKSHEET[[#This Row],[Delay at workshop in days]] +WORKSHEET[[#This Row],[Delay at border in days]]</f>
        <v>8.625</v>
      </c>
    </row>
    <row r="3361" spans="1:31" x14ac:dyDescent="0.35">
      <c r="A3361" t="s">
        <v>3382</v>
      </c>
      <c r="B3361" t="s">
        <v>10</v>
      </c>
      <c r="C3361" t="s">
        <v>68</v>
      </c>
      <c r="D3361" t="s">
        <v>3619</v>
      </c>
      <c r="E3361" t="s">
        <v>3614</v>
      </c>
      <c r="F3361" t="str">
        <f>WORKSHEET[[#This Row],[Depart From]]&amp;"-"&amp;WORKSHEET[[#This Row],[Arrive To]]</f>
        <v>Addis Ababa-Alger</v>
      </c>
      <c r="G3361" s="2">
        <v>44680</v>
      </c>
      <c r="H3361" s="2">
        <v>44704</v>
      </c>
      <c r="I3361" s="2" t="str">
        <f t="shared" si="52"/>
        <v>Delivered</v>
      </c>
      <c r="J3361" s="2" t="str">
        <f>TEXT(WORKSHEET[[#This Row],[Offloading Date]], "mmm")</f>
        <v>May</v>
      </c>
      <c r="K3361" s="2" t="str">
        <f>IF(OR(WORKSHEET[[#This Row],[Year]]="", ISBLANK(WORKSHEET[[#This Row],[Year]]), WORKSHEET[[#This Row],[Year]]="null"), "Exclude", "Include")</f>
        <v>Include</v>
      </c>
      <c r="L3361" t="s">
        <v>16</v>
      </c>
      <c r="M3361" t="s">
        <v>12</v>
      </c>
      <c r="N3361" t="s">
        <v>13</v>
      </c>
      <c r="O3361">
        <v>33.066000000000003</v>
      </c>
      <c r="P3361">
        <v>600</v>
      </c>
      <c r="Q3361" t="s">
        <v>14</v>
      </c>
      <c r="R3361">
        <f>P3361 * _xll.XLOOKUP(Q3361,CALCULATION!$A$15:$A$17, CALCULATION!$B$15:$B$17 )</f>
        <v>600</v>
      </c>
      <c r="S3361" s="5">
        <f>O3361*P3361*_xll.XLOOKUP(Q3361,CALCULATION!$A$15:$A$17, CALCULATION!$B$15:$B$17)</f>
        <v>19839.600000000002</v>
      </c>
      <c r="T3361">
        <v>300</v>
      </c>
      <c r="U3361" t="s">
        <v>14</v>
      </c>
      <c r="V3361">
        <f>T3361 * _xll.XLOOKUP(U3361,CALCULATION!$A$15:$A$17, CALCULATION!$B$15:$B$17 )</f>
        <v>300</v>
      </c>
      <c r="W3361" s="5">
        <f>O3361*T3361*_xll.XLOOKUP(U3361,CALCULATION!$A$15:$A$17, CALCULATION!$B$15:$B$17)</f>
        <v>9919.8000000000011</v>
      </c>
      <c r="X3361" s="5">
        <f>WORKSHEET[[#This Row],[Clients Total Cost]] / WORKSHEET[[#This Row],[Clients Rate per T2 (USD)]]</f>
        <v>33.066000000000003</v>
      </c>
      <c r="Y3361" s="5">
        <f>WORKSHEET[[#This Row],[Clients Rate per T2 (USD)]] - WORKSHEET[[#This Row],[Supplier Rate Per t2 (USD)]]</f>
        <v>300</v>
      </c>
      <c r="Z3361" s="5">
        <f>WORKSHEET[[#This Row],[Profit Per T]] * WORKSHEET[[#This Row],[Weight]]</f>
        <v>9919.8000000000011</v>
      </c>
      <c r="AA3361">
        <v>1</v>
      </c>
      <c r="AB3361" s="1">
        <v>3.5999999999999996</v>
      </c>
      <c r="AC3361" s="1">
        <v>2.4000000000000004</v>
      </c>
      <c r="AD3361" s="1">
        <v>3</v>
      </c>
      <c r="AE3361" s="1">
        <f>WORKSHEET[[#This Row],[Delay at toll gate in days]] +WORKSHEET[[#This Row],[Delay at workshop in days]] +WORKSHEET[[#This Row],[Delay at border in days]]</f>
        <v>9</v>
      </c>
    </row>
    <row r="3362" spans="1:31" x14ac:dyDescent="0.35">
      <c r="A3362" t="s">
        <v>3383</v>
      </c>
      <c r="B3362" t="s">
        <v>10</v>
      </c>
      <c r="C3362" t="s">
        <v>68</v>
      </c>
      <c r="D3362" t="s">
        <v>3619</v>
      </c>
      <c r="E3362" t="s">
        <v>3614</v>
      </c>
      <c r="F3362" t="str">
        <f>WORKSHEET[[#This Row],[Depart From]]&amp;"-"&amp;WORKSHEET[[#This Row],[Arrive To]]</f>
        <v>Addis Ababa-Alger</v>
      </c>
      <c r="G3362" s="2">
        <v>44672</v>
      </c>
      <c r="H3362" s="2">
        <v>44694</v>
      </c>
      <c r="I3362" s="2" t="str">
        <f t="shared" si="52"/>
        <v>Delivered</v>
      </c>
      <c r="J3362" s="2" t="str">
        <f>TEXT(WORKSHEET[[#This Row],[Offloading Date]], "mmm")</f>
        <v>May</v>
      </c>
      <c r="K3362" s="2" t="str">
        <f>IF(OR(WORKSHEET[[#This Row],[Year]]="", ISBLANK(WORKSHEET[[#This Row],[Year]]), WORKSHEET[[#This Row],[Year]]="null"), "Exclude", "Include")</f>
        <v>Include</v>
      </c>
      <c r="L3362" t="s">
        <v>16</v>
      </c>
      <c r="M3362" t="s">
        <v>12</v>
      </c>
      <c r="N3362" t="s">
        <v>13</v>
      </c>
      <c r="O3362">
        <v>33.066000000000003</v>
      </c>
      <c r="P3362">
        <v>600</v>
      </c>
      <c r="Q3362" t="s">
        <v>14</v>
      </c>
      <c r="R3362">
        <f>P3362 * _xll.XLOOKUP(Q3362,CALCULATION!$A$15:$A$17, CALCULATION!$B$15:$B$17 )</f>
        <v>600</v>
      </c>
      <c r="S3362" s="5">
        <f>O3362*P3362*_xll.XLOOKUP(Q3362,CALCULATION!$A$15:$A$17, CALCULATION!$B$15:$B$17)</f>
        <v>19839.600000000002</v>
      </c>
      <c r="T3362">
        <v>300</v>
      </c>
      <c r="U3362" t="s">
        <v>14</v>
      </c>
      <c r="V3362">
        <f>T3362 * _xll.XLOOKUP(U3362,CALCULATION!$A$15:$A$17, CALCULATION!$B$15:$B$17 )</f>
        <v>300</v>
      </c>
      <c r="W3362" s="5">
        <f>O3362*T3362*_xll.XLOOKUP(U3362,CALCULATION!$A$15:$A$17, CALCULATION!$B$15:$B$17)</f>
        <v>9919.8000000000011</v>
      </c>
      <c r="X3362" s="5">
        <f>WORKSHEET[[#This Row],[Clients Total Cost]] / WORKSHEET[[#This Row],[Clients Rate per T2 (USD)]]</f>
        <v>33.066000000000003</v>
      </c>
      <c r="Y3362" s="5">
        <f>WORKSHEET[[#This Row],[Clients Rate per T2 (USD)]] - WORKSHEET[[#This Row],[Supplier Rate Per t2 (USD)]]</f>
        <v>300</v>
      </c>
      <c r="Z3362" s="5">
        <f>WORKSHEET[[#This Row],[Profit Per T]] * WORKSHEET[[#This Row],[Weight]]</f>
        <v>9919.8000000000011</v>
      </c>
      <c r="AA3362">
        <v>1</v>
      </c>
      <c r="AB3362" s="1">
        <v>3.3</v>
      </c>
      <c r="AC3362" s="1">
        <v>2.2000000000000002</v>
      </c>
      <c r="AD3362" s="1">
        <v>2.75</v>
      </c>
      <c r="AE3362" s="1">
        <f>WORKSHEET[[#This Row],[Delay at toll gate in days]] +WORKSHEET[[#This Row],[Delay at workshop in days]] +WORKSHEET[[#This Row],[Delay at border in days]]</f>
        <v>8.25</v>
      </c>
    </row>
    <row r="3363" spans="1:31" x14ac:dyDescent="0.35">
      <c r="A3363" t="s">
        <v>3384</v>
      </c>
      <c r="B3363" t="s">
        <v>10</v>
      </c>
      <c r="C3363" t="s">
        <v>68</v>
      </c>
      <c r="D3363" t="s">
        <v>3616</v>
      </c>
      <c r="E3363" t="s">
        <v>3613</v>
      </c>
      <c r="F3363" t="str">
        <f>WORKSHEET[[#This Row],[Depart From]]&amp;"-"&amp;WORKSHEET[[#This Row],[Arrive To]]</f>
        <v>Marrakech-Sanaa</v>
      </c>
      <c r="G3363" s="2">
        <v>44672</v>
      </c>
      <c r="H3363" s="2">
        <v>44704</v>
      </c>
      <c r="I3363" s="2" t="str">
        <f t="shared" si="52"/>
        <v>Delivered</v>
      </c>
      <c r="J3363" s="2" t="str">
        <f>TEXT(WORKSHEET[[#This Row],[Offloading Date]], "mmm")</f>
        <v>May</v>
      </c>
      <c r="K3363" s="2" t="str">
        <f>IF(OR(WORKSHEET[[#This Row],[Year]]="", ISBLANK(WORKSHEET[[#This Row],[Year]]), WORKSHEET[[#This Row],[Year]]="null"), "Exclude", "Include")</f>
        <v>Include</v>
      </c>
      <c r="L3363" t="s">
        <v>16</v>
      </c>
      <c r="M3363" t="s">
        <v>16</v>
      </c>
      <c r="N3363" t="s">
        <v>13</v>
      </c>
      <c r="O3363">
        <v>33.066000000000003</v>
      </c>
      <c r="P3363">
        <v>600</v>
      </c>
      <c r="Q3363" t="s">
        <v>14</v>
      </c>
      <c r="R3363">
        <f>P3363 * _xll.XLOOKUP(Q3363,CALCULATION!$A$15:$A$17, CALCULATION!$B$15:$B$17 )</f>
        <v>600</v>
      </c>
      <c r="S3363" s="5">
        <f>O3363*P3363*_xll.XLOOKUP(Q3363,CALCULATION!$A$15:$A$17, CALCULATION!$B$15:$B$17)</f>
        <v>19839.600000000002</v>
      </c>
      <c r="T3363">
        <v>300</v>
      </c>
      <c r="U3363" t="s">
        <v>14</v>
      </c>
      <c r="V3363">
        <f>T3363 * _xll.XLOOKUP(U3363,CALCULATION!$A$15:$A$17, CALCULATION!$B$15:$B$17 )</f>
        <v>300</v>
      </c>
      <c r="W3363" s="5">
        <f>O3363*T3363*_xll.XLOOKUP(U3363,CALCULATION!$A$15:$A$17, CALCULATION!$B$15:$B$17)</f>
        <v>9919.8000000000011</v>
      </c>
      <c r="X3363" s="5">
        <f>WORKSHEET[[#This Row],[Clients Total Cost]] / WORKSHEET[[#This Row],[Clients Rate per T2 (USD)]]</f>
        <v>33.066000000000003</v>
      </c>
      <c r="Y3363" s="5">
        <f>WORKSHEET[[#This Row],[Clients Rate per T2 (USD)]] - WORKSHEET[[#This Row],[Supplier Rate Per t2 (USD)]]</f>
        <v>300</v>
      </c>
      <c r="Z3363" s="5">
        <f>WORKSHEET[[#This Row],[Profit Per T]] * WORKSHEET[[#This Row],[Weight]]</f>
        <v>9919.8000000000011</v>
      </c>
      <c r="AA3363">
        <v>1</v>
      </c>
      <c r="AB3363" s="1">
        <v>4.8</v>
      </c>
      <c r="AC3363" s="1">
        <v>3.2</v>
      </c>
      <c r="AD3363" s="1">
        <v>4</v>
      </c>
      <c r="AE3363" s="1">
        <f>WORKSHEET[[#This Row],[Delay at toll gate in days]] +WORKSHEET[[#This Row],[Delay at workshop in days]] +WORKSHEET[[#This Row],[Delay at border in days]]</f>
        <v>12</v>
      </c>
    </row>
    <row r="3364" spans="1:31" x14ac:dyDescent="0.35">
      <c r="A3364" t="s">
        <v>3385</v>
      </c>
      <c r="B3364" t="s">
        <v>10</v>
      </c>
      <c r="C3364" t="s">
        <v>56</v>
      </c>
      <c r="D3364" t="s">
        <v>3620</v>
      </c>
      <c r="E3364" t="s">
        <v>3614</v>
      </c>
      <c r="F3364" t="str">
        <f>WORKSHEET[[#This Row],[Depart From]]&amp;"-"&amp;WORKSHEET[[#This Row],[Arrive To]]</f>
        <v>Zanzibar-Alger</v>
      </c>
      <c r="G3364" s="2">
        <v>44673</v>
      </c>
      <c r="H3364" s="2">
        <v>44685</v>
      </c>
      <c r="I3364" s="2" t="str">
        <f t="shared" si="52"/>
        <v>Delivered</v>
      </c>
      <c r="J3364" s="2" t="str">
        <f>TEXT(WORKSHEET[[#This Row],[Offloading Date]], "mmm")</f>
        <v>May</v>
      </c>
      <c r="K3364" s="2" t="str">
        <f>IF(OR(WORKSHEET[[#This Row],[Year]]="", ISBLANK(WORKSHEET[[#This Row],[Year]]), WORKSHEET[[#This Row],[Year]]="null"), "Exclude", "Include")</f>
        <v>Include</v>
      </c>
      <c r="L3364" t="s">
        <v>16</v>
      </c>
      <c r="M3364" t="s">
        <v>12</v>
      </c>
      <c r="N3364" t="s">
        <v>13</v>
      </c>
      <c r="O3364">
        <v>35.002000000000002</v>
      </c>
      <c r="P3364">
        <v>600</v>
      </c>
      <c r="Q3364" t="s">
        <v>14</v>
      </c>
      <c r="R3364">
        <f>P3364 * _xll.XLOOKUP(Q3364,CALCULATION!$A$15:$A$17, CALCULATION!$B$15:$B$17 )</f>
        <v>600</v>
      </c>
      <c r="S3364" s="5">
        <f>O3364*P3364*_xll.XLOOKUP(Q3364,CALCULATION!$A$15:$A$17, CALCULATION!$B$15:$B$17)</f>
        <v>21001.200000000001</v>
      </c>
      <c r="T3364">
        <v>300</v>
      </c>
      <c r="U3364" t="s">
        <v>14</v>
      </c>
      <c r="V3364">
        <f>T3364 * _xll.XLOOKUP(U3364,CALCULATION!$A$15:$A$17, CALCULATION!$B$15:$B$17 )</f>
        <v>300</v>
      </c>
      <c r="W3364" s="5">
        <f>O3364*T3364*_xll.XLOOKUP(U3364,CALCULATION!$A$15:$A$17, CALCULATION!$B$15:$B$17)</f>
        <v>10500.6</v>
      </c>
      <c r="X3364" s="5">
        <f>WORKSHEET[[#This Row],[Clients Total Cost]] / WORKSHEET[[#This Row],[Clients Rate per T2 (USD)]]</f>
        <v>35.002000000000002</v>
      </c>
      <c r="Y3364" s="5">
        <f>WORKSHEET[[#This Row],[Clients Rate per T2 (USD)]] - WORKSHEET[[#This Row],[Supplier Rate Per t2 (USD)]]</f>
        <v>300</v>
      </c>
      <c r="Z3364" s="5">
        <f>WORKSHEET[[#This Row],[Profit Per T]] * WORKSHEET[[#This Row],[Weight]]</f>
        <v>10500.6</v>
      </c>
      <c r="AA3364">
        <v>1</v>
      </c>
      <c r="AB3364" s="1">
        <v>1.7999999999999998</v>
      </c>
      <c r="AC3364" s="1">
        <v>1.2000000000000002</v>
      </c>
      <c r="AD3364" s="1">
        <v>1.5</v>
      </c>
      <c r="AE3364" s="1">
        <f>WORKSHEET[[#This Row],[Delay at toll gate in days]] +WORKSHEET[[#This Row],[Delay at workshop in days]] +WORKSHEET[[#This Row],[Delay at border in days]]</f>
        <v>4.5</v>
      </c>
    </row>
    <row r="3365" spans="1:31" x14ac:dyDescent="0.35">
      <c r="A3365" t="s">
        <v>3386</v>
      </c>
      <c r="B3365" t="s">
        <v>10</v>
      </c>
      <c r="C3365" t="s">
        <v>56</v>
      </c>
      <c r="D3365" t="s">
        <v>3616</v>
      </c>
      <c r="E3365" t="s">
        <v>3614</v>
      </c>
      <c r="F3365" t="str">
        <f>WORKSHEET[[#This Row],[Depart From]]&amp;"-"&amp;WORKSHEET[[#This Row],[Arrive To]]</f>
        <v>Marrakech-Alger</v>
      </c>
      <c r="G3365" s="2">
        <v>44673</v>
      </c>
      <c r="H3365" s="2">
        <v>44685</v>
      </c>
      <c r="I3365" s="2" t="str">
        <f t="shared" si="52"/>
        <v>Delivered</v>
      </c>
      <c r="J3365" s="2" t="str">
        <f>TEXT(WORKSHEET[[#This Row],[Offloading Date]], "mmm")</f>
        <v>May</v>
      </c>
      <c r="K3365" s="2" t="str">
        <f>IF(OR(WORKSHEET[[#This Row],[Year]]="", ISBLANK(WORKSHEET[[#This Row],[Year]]), WORKSHEET[[#This Row],[Year]]="null"), "Exclude", "Include")</f>
        <v>Include</v>
      </c>
      <c r="L3365" t="s">
        <v>16</v>
      </c>
      <c r="M3365" t="s">
        <v>16</v>
      </c>
      <c r="N3365" t="s">
        <v>13</v>
      </c>
      <c r="O3365">
        <v>35</v>
      </c>
      <c r="P3365">
        <v>600</v>
      </c>
      <c r="Q3365" t="s">
        <v>14</v>
      </c>
      <c r="R3365">
        <f>P3365 * _xll.XLOOKUP(Q3365,CALCULATION!$A$15:$A$17, CALCULATION!$B$15:$B$17 )</f>
        <v>600</v>
      </c>
      <c r="S3365" s="5">
        <f>O3365*P3365*_xll.XLOOKUP(Q3365,CALCULATION!$A$15:$A$17, CALCULATION!$B$15:$B$17)</f>
        <v>21000</v>
      </c>
      <c r="T3365">
        <v>300</v>
      </c>
      <c r="U3365" t="s">
        <v>14</v>
      </c>
      <c r="V3365">
        <f>T3365 * _xll.XLOOKUP(U3365,CALCULATION!$A$15:$A$17, CALCULATION!$B$15:$B$17 )</f>
        <v>300</v>
      </c>
      <c r="W3365" s="5">
        <f>O3365*T3365*_xll.XLOOKUP(U3365,CALCULATION!$A$15:$A$17, CALCULATION!$B$15:$B$17)</f>
        <v>10500</v>
      </c>
      <c r="X3365" s="5">
        <f>WORKSHEET[[#This Row],[Clients Total Cost]] / WORKSHEET[[#This Row],[Clients Rate per T2 (USD)]]</f>
        <v>35</v>
      </c>
      <c r="Y3365" s="5">
        <f>WORKSHEET[[#This Row],[Clients Rate per T2 (USD)]] - WORKSHEET[[#This Row],[Supplier Rate Per t2 (USD)]]</f>
        <v>300</v>
      </c>
      <c r="Z3365" s="5">
        <f>WORKSHEET[[#This Row],[Profit Per T]] * WORKSHEET[[#This Row],[Weight]]</f>
        <v>10500</v>
      </c>
      <c r="AA3365">
        <v>1</v>
      </c>
      <c r="AB3365" s="1">
        <v>1.7999999999999998</v>
      </c>
      <c r="AC3365" s="1">
        <v>1.2000000000000002</v>
      </c>
      <c r="AD3365" s="1">
        <v>1.5</v>
      </c>
      <c r="AE3365" s="1">
        <f>WORKSHEET[[#This Row],[Delay at toll gate in days]] +WORKSHEET[[#This Row],[Delay at workshop in days]] +WORKSHEET[[#This Row],[Delay at border in days]]</f>
        <v>4.5</v>
      </c>
    </row>
    <row r="3366" spans="1:31" x14ac:dyDescent="0.35">
      <c r="A3366" t="s">
        <v>3387</v>
      </c>
      <c r="B3366" t="s">
        <v>10</v>
      </c>
      <c r="C3366" t="s">
        <v>56</v>
      </c>
      <c r="D3366" t="s">
        <v>3615</v>
      </c>
      <c r="E3366" t="s">
        <v>3613</v>
      </c>
      <c r="F3366" t="str">
        <f>WORKSHEET[[#This Row],[Depart From]]&amp;"-"&amp;WORKSHEET[[#This Row],[Arrive To]]</f>
        <v>Mombasa-Sanaa</v>
      </c>
      <c r="G3366" s="2">
        <v>44673</v>
      </c>
      <c r="H3366" s="2">
        <v>44685</v>
      </c>
      <c r="I3366" s="2" t="str">
        <f t="shared" si="52"/>
        <v>Delivered</v>
      </c>
      <c r="J3366" s="2" t="str">
        <f>TEXT(WORKSHEET[[#This Row],[Offloading Date]], "mmm")</f>
        <v>May</v>
      </c>
      <c r="K3366" s="2" t="str">
        <f>IF(OR(WORKSHEET[[#This Row],[Year]]="", ISBLANK(WORKSHEET[[#This Row],[Year]]), WORKSHEET[[#This Row],[Year]]="null"), "Exclude", "Include")</f>
        <v>Include</v>
      </c>
      <c r="L3366" t="s">
        <v>16</v>
      </c>
      <c r="M3366" t="s">
        <v>16</v>
      </c>
      <c r="N3366" t="s">
        <v>13</v>
      </c>
      <c r="O3366">
        <v>35</v>
      </c>
      <c r="P3366">
        <v>600</v>
      </c>
      <c r="Q3366" t="s">
        <v>14</v>
      </c>
      <c r="R3366">
        <f>P3366 * _xll.XLOOKUP(Q3366,CALCULATION!$A$15:$A$17, CALCULATION!$B$15:$B$17 )</f>
        <v>600</v>
      </c>
      <c r="S3366" s="5">
        <f>O3366*P3366*_xll.XLOOKUP(Q3366,CALCULATION!$A$15:$A$17, CALCULATION!$B$15:$B$17)</f>
        <v>21000</v>
      </c>
      <c r="T3366">
        <v>300</v>
      </c>
      <c r="U3366" t="s">
        <v>14</v>
      </c>
      <c r="V3366">
        <f>T3366 * _xll.XLOOKUP(U3366,CALCULATION!$A$15:$A$17, CALCULATION!$B$15:$B$17 )</f>
        <v>300</v>
      </c>
      <c r="W3366" s="5">
        <f>O3366*T3366*_xll.XLOOKUP(U3366,CALCULATION!$A$15:$A$17, CALCULATION!$B$15:$B$17)</f>
        <v>10500</v>
      </c>
      <c r="X3366" s="5">
        <f>WORKSHEET[[#This Row],[Clients Total Cost]] / WORKSHEET[[#This Row],[Clients Rate per T2 (USD)]]</f>
        <v>35</v>
      </c>
      <c r="Y3366" s="5">
        <f>WORKSHEET[[#This Row],[Clients Rate per T2 (USD)]] - WORKSHEET[[#This Row],[Supplier Rate Per t2 (USD)]]</f>
        <v>300</v>
      </c>
      <c r="Z3366" s="5">
        <f>WORKSHEET[[#This Row],[Profit Per T]] * WORKSHEET[[#This Row],[Weight]]</f>
        <v>10500</v>
      </c>
      <c r="AA3366">
        <v>1</v>
      </c>
      <c r="AB3366" s="1">
        <v>1.7999999999999998</v>
      </c>
      <c r="AC3366" s="1">
        <v>1.2000000000000002</v>
      </c>
      <c r="AD3366" s="1">
        <v>1.5</v>
      </c>
      <c r="AE3366" s="1">
        <f>WORKSHEET[[#This Row],[Delay at toll gate in days]] +WORKSHEET[[#This Row],[Delay at workshop in days]] +WORKSHEET[[#This Row],[Delay at border in days]]</f>
        <v>4.5</v>
      </c>
    </row>
    <row r="3367" spans="1:31" x14ac:dyDescent="0.35">
      <c r="A3367" t="s">
        <v>3388</v>
      </c>
      <c r="B3367" t="s">
        <v>10</v>
      </c>
      <c r="C3367" t="s">
        <v>56</v>
      </c>
      <c r="D3367" t="s">
        <v>3616</v>
      </c>
      <c r="E3367" t="s">
        <v>3613</v>
      </c>
      <c r="F3367" t="str">
        <f>WORKSHEET[[#This Row],[Depart From]]&amp;"-"&amp;WORKSHEET[[#This Row],[Arrive To]]</f>
        <v>Marrakech-Sanaa</v>
      </c>
      <c r="G3367" s="2">
        <v>44673</v>
      </c>
      <c r="H3367" s="2">
        <v>44686</v>
      </c>
      <c r="I3367" s="2" t="str">
        <f t="shared" si="52"/>
        <v>Delivered</v>
      </c>
      <c r="J3367" s="2" t="str">
        <f>TEXT(WORKSHEET[[#This Row],[Offloading Date]], "mmm")</f>
        <v>May</v>
      </c>
      <c r="K3367" s="2" t="str">
        <f>IF(OR(WORKSHEET[[#This Row],[Year]]="", ISBLANK(WORKSHEET[[#This Row],[Year]]), WORKSHEET[[#This Row],[Year]]="null"), "Exclude", "Include")</f>
        <v>Include</v>
      </c>
      <c r="L3367" t="s">
        <v>16</v>
      </c>
      <c r="M3367" t="s">
        <v>12</v>
      </c>
      <c r="N3367" t="s">
        <v>13</v>
      </c>
      <c r="O3367">
        <v>35.381999999999998</v>
      </c>
      <c r="P3367">
        <v>600</v>
      </c>
      <c r="Q3367" t="s">
        <v>14</v>
      </c>
      <c r="R3367">
        <f>P3367 * _xll.XLOOKUP(Q3367,CALCULATION!$A$15:$A$17, CALCULATION!$B$15:$B$17 )</f>
        <v>600</v>
      </c>
      <c r="S3367" s="5">
        <f>O3367*P3367*_xll.XLOOKUP(Q3367,CALCULATION!$A$15:$A$17, CALCULATION!$B$15:$B$17)</f>
        <v>21229.199999999997</v>
      </c>
      <c r="T3367">
        <v>300</v>
      </c>
      <c r="U3367" t="s">
        <v>14</v>
      </c>
      <c r="V3367">
        <f>T3367 * _xll.XLOOKUP(U3367,CALCULATION!$A$15:$A$17, CALCULATION!$B$15:$B$17 )</f>
        <v>300</v>
      </c>
      <c r="W3367" s="5">
        <f>O3367*T3367*_xll.XLOOKUP(U3367,CALCULATION!$A$15:$A$17, CALCULATION!$B$15:$B$17)</f>
        <v>10614.599999999999</v>
      </c>
      <c r="X3367" s="5">
        <f>WORKSHEET[[#This Row],[Clients Total Cost]] / WORKSHEET[[#This Row],[Clients Rate per T2 (USD)]]</f>
        <v>35.381999999999998</v>
      </c>
      <c r="Y3367" s="5">
        <f>WORKSHEET[[#This Row],[Clients Rate per T2 (USD)]] - WORKSHEET[[#This Row],[Supplier Rate Per t2 (USD)]]</f>
        <v>300</v>
      </c>
      <c r="Z3367" s="5">
        <f>WORKSHEET[[#This Row],[Profit Per T]] * WORKSHEET[[#This Row],[Weight]]</f>
        <v>10614.599999999999</v>
      </c>
      <c r="AA3367">
        <v>1</v>
      </c>
      <c r="AB3367" s="1">
        <v>1.95</v>
      </c>
      <c r="AC3367" s="1">
        <v>1.3</v>
      </c>
      <c r="AD3367" s="1">
        <v>1.625</v>
      </c>
      <c r="AE3367" s="1">
        <f>WORKSHEET[[#This Row],[Delay at toll gate in days]] +WORKSHEET[[#This Row],[Delay at workshop in days]] +WORKSHEET[[#This Row],[Delay at border in days]]</f>
        <v>4.875</v>
      </c>
    </row>
    <row r="3368" spans="1:31" x14ac:dyDescent="0.35">
      <c r="A3368" t="s">
        <v>3389</v>
      </c>
      <c r="B3368" t="s">
        <v>10</v>
      </c>
      <c r="C3368" t="s">
        <v>56</v>
      </c>
      <c r="D3368" t="s">
        <v>3620</v>
      </c>
      <c r="E3368" t="s">
        <v>3613</v>
      </c>
      <c r="F3368" t="str">
        <f>WORKSHEET[[#This Row],[Depart From]]&amp;"-"&amp;WORKSHEET[[#This Row],[Arrive To]]</f>
        <v>Zanzibar-Sanaa</v>
      </c>
      <c r="G3368" s="2">
        <v>44679</v>
      </c>
      <c r="H3368" s="2">
        <v>44692</v>
      </c>
      <c r="I3368" s="2" t="str">
        <f t="shared" si="52"/>
        <v>Delivered</v>
      </c>
      <c r="J3368" s="2" t="str">
        <f>TEXT(WORKSHEET[[#This Row],[Offloading Date]], "mmm")</f>
        <v>May</v>
      </c>
      <c r="K3368" s="2" t="str">
        <f>IF(OR(WORKSHEET[[#This Row],[Year]]="", ISBLANK(WORKSHEET[[#This Row],[Year]]), WORKSHEET[[#This Row],[Year]]="null"), "Exclude", "Include")</f>
        <v>Include</v>
      </c>
      <c r="L3368" t="s">
        <v>16</v>
      </c>
      <c r="M3368" t="s">
        <v>12</v>
      </c>
      <c r="N3368" t="s">
        <v>13</v>
      </c>
      <c r="O3368">
        <v>34.51</v>
      </c>
      <c r="P3368">
        <v>600</v>
      </c>
      <c r="Q3368" t="s">
        <v>14</v>
      </c>
      <c r="R3368">
        <f>P3368 * _xll.XLOOKUP(Q3368,CALCULATION!$A$15:$A$17, CALCULATION!$B$15:$B$17 )</f>
        <v>600</v>
      </c>
      <c r="S3368" s="5">
        <f>O3368*P3368*_xll.XLOOKUP(Q3368,CALCULATION!$A$15:$A$17, CALCULATION!$B$15:$B$17)</f>
        <v>20706</v>
      </c>
      <c r="T3368">
        <v>300</v>
      </c>
      <c r="U3368" t="s">
        <v>14</v>
      </c>
      <c r="V3368">
        <f>T3368 * _xll.XLOOKUP(U3368,CALCULATION!$A$15:$A$17, CALCULATION!$B$15:$B$17 )</f>
        <v>300</v>
      </c>
      <c r="W3368" s="5">
        <f>O3368*T3368*_xll.XLOOKUP(U3368,CALCULATION!$A$15:$A$17, CALCULATION!$B$15:$B$17)</f>
        <v>10353</v>
      </c>
      <c r="X3368" s="5">
        <f>WORKSHEET[[#This Row],[Clients Total Cost]] / WORKSHEET[[#This Row],[Clients Rate per T2 (USD)]]</f>
        <v>34.51</v>
      </c>
      <c r="Y3368" s="5">
        <f>WORKSHEET[[#This Row],[Clients Rate per T2 (USD)]] - WORKSHEET[[#This Row],[Supplier Rate Per t2 (USD)]]</f>
        <v>300</v>
      </c>
      <c r="Z3368" s="5">
        <f>WORKSHEET[[#This Row],[Profit Per T]] * WORKSHEET[[#This Row],[Weight]]</f>
        <v>10353</v>
      </c>
      <c r="AA3368">
        <v>1</v>
      </c>
      <c r="AB3368" s="1">
        <v>1.95</v>
      </c>
      <c r="AC3368" s="1">
        <v>1.3</v>
      </c>
      <c r="AD3368" s="1">
        <v>1.625</v>
      </c>
      <c r="AE3368" s="1">
        <f>WORKSHEET[[#This Row],[Delay at toll gate in days]] +WORKSHEET[[#This Row],[Delay at workshop in days]] +WORKSHEET[[#This Row],[Delay at border in days]]</f>
        <v>4.875</v>
      </c>
    </row>
    <row r="3369" spans="1:31" x14ac:dyDescent="0.35">
      <c r="A3369" t="s">
        <v>3390</v>
      </c>
      <c r="B3369" t="s">
        <v>10</v>
      </c>
      <c r="C3369" t="s">
        <v>56</v>
      </c>
      <c r="D3369" t="s">
        <v>3615</v>
      </c>
      <c r="E3369" t="s">
        <v>3613</v>
      </c>
      <c r="F3369" t="str">
        <f>WORKSHEET[[#This Row],[Depart From]]&amp;"-"&amp;WORKSHEET[[#This Row],[Arrive To]]</f>
        <v>Mombasa-Sanaa</v>
      </c>
      <c r="G3369" s="2">
        <v>44679</v>
      </c>
      <c r="H3369" s="2">
        <v>44691</v>
      </c>
      <c r="I3369" s="2" t="str">
        <f t="shared" si="52"/>
        <v>Delivered</v>
      </c>
      <c r="J3369" s="2" t="str">
        <f>TEXT(WORKSHEET[[#This Row],[Offloading Date]], "mmm")</f>
        <v>May</v>
      </c>
      <c r="K3369" s="2" t="str">
        <f>IF(OR(WORKSHEET[[#This Row],[Year]]="", ISBLANK(WORKSHEET[[#This Row],[Year]]), WORKSHEET[[#This Row],[Year]]="null"), "Exclude", "Include")</f>
        <v>Include</v>
      </c>
      <c r="L3369" t="s">
        <v>16</v>
      </c>
      <c r="M3369" t="s">
        <v>12</v>
      </c>
      <c r="N3369" t="s">
        <v>13</v>
      </c>
      <c r="O3369">
        <v>34.51</v>
      </c>
      <c r="P3369">
        <v>600</v>
      </c>
      <c r="Q3369" t="s">
        <v>14</v>
      </c>
      <c r="R3369">
        <f>P3369 * _xll.XLOOKUP(Q3369,CALCULATION!$A$15:$A$17, CALCULATION!$B$15:$B$17 )</f>
        <v>600</v>
      </c>
      <c r="S3369" s="5">
        <f>O3369*P3369*_xll.XLOOKUP(Q3369,CALCULATION!$A$15:$A$17, CALCULATION!$B$15:$B$17)</f>
        <v>20706</v>
      </c>
      <c r="T3369">
        <v>300</v>
      </c>
      <c r="U3369" t="s">
        <v>14</v>
      </c>
      <c r="V3369">
        <f>T3369 * _xll.XLOOKUP(U3369,CALCULATION!$A$15:$A$17, CALCULATION!$B$15:$B$17 )</f>
        <v>300</v>
      </c>
      <c r="W3369" s="5">
        <f>O3369*T3369*_xll.XLOOKUP(U3369,CALCULATION!$A$15:$A$17, CALCULATION!$B$15:$B$17)</f>
        <v>10353</v>
      </c>
      <c r="X3369" s="5">
        <f>WORKSHEET[[#This Row],[Clients Total Cost]] / WORKSHEET[[#This Row],[Clients Rate per T2 (USD)]]</f>
        <v>34.51</v>
      </c>
      <c r="Y3369" s="5">
        <f>WORKSHEET[[#This Row],[Clients Rate per T2 (USD)]] - WORKSHEET[[#This Row],[Supplier Rate Per t2 (USD)]]</f>
        <v>300</v>
      </c>
      <c r="Z3369" s="5">
        <f>WORKSHEET[[#This Row],[Profit Per T]] * WORKSHEET[[#This Row],[Weight]]</f>
        <v>10353</v>
      </c>
      <c r="AA3369">
        <v>1</v>
      </c>
      <c r="AB3369" s="1">
        <v>1.7999999999999998</v>
      </c>
      <c r="AC3369" s="1">
        <v>1.2000000000000002</v>
      </c>
      <c r="AD3369" s="1">
        <v>1.5</v>
      </c>
      <c r="AE3369" s="1">
        <f>WORKSHEET[[#This Row],[Delay at toll gate in days]] +WORKSHEET[[#This Row],[Delay at workshop in days]] +WORKSHEET[[#This Row],[Delay at border in days]]</f>
        <v>4.5</v>
      </c>
    </row>
    <row r="3370" spans="1:31" x14ac:dyDescent="0.35">
      <c r="A3370" t="s">
        <v>3391</v>
      </c>
      <c r="B3370" t="s">
        <v>10</v>
      </c>
      <c r="C3370" t="s">
        <v>56</v>
      </c>
      <c r="D3370" t="s">
        <v>3620</v>
      </c>
      <c r="E3370" t="s">
        <v>3612</v>
      </c>
      <c r="F3370" t="str">
        <f>WORKSHEET[[#This Row],[Depart From]]&amp;"-"&amp;WORKSHEET[[#This Row],[Arrive To]]</f>
        <v>Zanzibar-Victoria</v>
      </c>
      <c r="G3370" s="2">
        <v>44679</v>
      </c>
      <c r="H3370" s="2">
        <v>44690</v>
      </c>
      <c r="I3370" s="2" t="str">
        <f t="shared" si="52"/>
        <v>Delivered</v>
      </c>
      <c r="J3370" s="2" t="str">
        <f>TEXT(WORKSHEET[[#This Row],[Offloading Date]], "mmm")</f>
        <v>May</v>
      </c>
      <c r="K3370" s="2" t="str">
        <f>IF(OR(WORKSHEET[[#This Row],[Year]]="", ISBLANK(WORKSHEET[[#This Row],[Year]]), WORKSHEET[[#This Row],[Year]]="null"), "Exclude", "Include")</f>
        <v>Include</v>
      </c>
      <c r="L3370" t="s">
        <v>16</v>
      </c>
      <c r="M3370" t="s">
        <v>12</v>
      </c>
      <c r="N3370" t="s">
        <v>13</v>
      </c>
      <c r="O3370">
        <v>34.51</v>
      </c>
      <c r="P3370">
        <v>600</v>
      </c>
      <c r="Q3370" t="s">
        <v>14</v>
      </c>
      <c r="R3370">
        <f>P3370 * _xll.XLOOKUP(Q3370,CALCULATION!$A$15:$A$17, CALCULATION!$B$15:$B$17 )</f>
        <v>600</v>
      </c>
      <c r="S3370" s="5">
        <f>O3370*P3370*_xll.XLOOKUP(Q3370,CALCULATION!$A$15:$A$17, CALCULATION!$B$15:$B$17)</f>
        <v>20706</v>
      </c>
      <c r="T3370">
        <v>300</v>
      </c>
      <c r="U3370" t="s">
        <v>14</v>
      </c>
      <c r="V3370">
        <f>T3370 * _xll.XLOOKUP(U3370,CALCULATION!$A$15:$A$17, CALCULATION!$B$15:$B$17 )</f>
        <v>300</v>
      </c>
      <c r="W3370" s="5">
        <f>O3370*T3370*_xll.XLOOKUP(U3370,CALCULATION!$A$15:$A$17, CALCULATION!$B$15:$B$17)</f>
        <v>10353</v>
      </c>
      <c r="X3370" s="5">
        <f>WORKSHEET[[#This Row],[Clients Total Cost]] / WORKSHEET[[#This Row],[Clients Rate per T2 (USD)]]</f>
        <v>34.51</v>
      </c>
      <c r="Y3370" s="5">
        <f>WORKSHEET[[#This Row],[Clients Rate per T2 (USD)]] - WORKSHEET[[#This Row],[Supplier Rate Per t2 (USD)]]</f>
        <v>300</v>
      </c>
      <c r="Z3370" s="5">
        <f>WORKSHEET[[#This Row],[Profit Per T]] * WORKSHEET[[#This Row],[Weight]]</f>
        <v>10353</v>
      </c>
      <c r="AA3370">
        <v>1</v>
      </c>
      <c r="AB3370" s="1">
        <v>1.65</v>
      </c>
      <c r="AC3370" s="1">
        <v>1.1000000000000001</v>
      </c>
      <c r="AD3370" s="1">
        <v>1.375</v>
      </c>
      <c r="AE3370" s="1">
        <f>WORKSHEET[[#This Row],[Delay at toll gate in days]] +WORKSHEET[[#This Row],[Delay at workshop in days]] +WORKSHEET[[#This Row],[Delay at border in days]]</f>
        <v>4.125</v>
      </c>
    </row>
    <row r="3371" spans="1:31" x14ac:dyDescent="0.35">
      <c r="A3371" t="s">
        <v>3392</v>
      </c>
      <c r="B3371" t="s">
        <v>10</v>
      </c>
      <c r="C3371" t="s">
        <v>56</v>
      </c>
      <c r="D3371" t="s">
        <v>3619</v>
      </c>
      <c r="E3371" t="s">
        <v>3618</v>
      </c>
      <c r="F3371" t="str">
        <f>WORKSHEET[[#This Row],[Depart From]]&amp;"-"&amp;WORKSHEET[[#This Row],[Arrive To]]</f>
        <v>Addis Ababa-Tripoli</v>
      </c>
      <c r="G3371" s="2">
        <v>44679</v>
      </c>
      <c r="H3371" s="2">
        <v>44692</v>
      </c>
      <c r="I3371" s="2" t="str">
        <f t="shared" si="52"/>
        <v>Delivered</v>
      </c>
      <c r="J3371" s="2" t="str">
        <f>TEXT(WORKSHEET[[#This Row],[Offloading Date]], "mmm")</f>
        <v>May</v>
      </c>
      <c r="K3371" s="2" t="str">
        <f>IF(OR(WORKSHEET[[#This Row],[Year]]="", ISBLANK(WORKSHEET[[#This Row],[Year]]), WORKSHEET[[#This Row],[Year]]="null"), "Exclude", "Include")</f>
        <v>Include</v>
      </c>
      <c r="L3371" t="s">
        <v>16</v>
      </c>
      <c r="M3371" t="s">
        <v>12</v>
      </c>
      <c r="N3371" t="s">
        <v>13</v>
      </c>
      <c r="O3371">
        <v>34.51</v>
      </c>
      <c r="P3371">
        <v>600</v>
      </c>
      <c r="Q3371" t="s">
        <v>14</v>
      </c>
      <c r="R3371">
        <f>P3371 * _xll.XLOOKUP(Q3371,CALCULATION!$A$15:$A$17, CALCULATION!$B$15:$B$17 )</f>
        <v>600</v>
      </c>
      <c r="S3371" s="5">
        <f>O3371*P3371*_xll.XLOOKUP(Q3371,CALCULATION!$A$15:$A$17, CALCULATION!$B$15:$B$17)</f>
        <v>20706</v>
      </c>
      <c r="T3371">
        <v>300</v>
      </c>
      <c r="U3371" t="s">
        <v>14</v>
      </c>
      <c r="V3371">
        <f>T3371 * _xll.XLOOKUP(U3371,CALCULATION!$A$15:$A$17, CALCULATION!$B$15:$B$17 )</f>
        <v>300</v>
      </c>
      <c r="W3371" s="5">
        <f>O3371*T3371*_xll.XLOOKUP(U3371,CALCULATION!$A$15:$A$17, CALCULATION!$B$15:$B$17)</f>
        <v>10353</v>
      </c>
      <c r="X3371" s="5">
        <f>WORKSHEET[[#This Row],[Clients Total Cost]] / WORKSHEET[[#This Row],[Clients Rate per T2 (USD)]]</f>
        <v>34.51</v>
      </c>
      <c r="Y3371" s="5">
        <f>WORKSHEET[[#This Row],[Clients Rate per T2 (USD)]] - WORKSHEET[[#This Row],[Supplier Rate Per t2 (USD)]]</f>
        <v>300</v>
      </c>
      <c r="Z3371" s="5">
        <f>WORKSHEET[[#This Row],[Profit Per T]] * WORKSHEET[[#This Row],[Weight]]</f>
        <v>10353</v>
      </c>
      <c r="AA3371">
        <v>1</v>
      </c>
      <c r="AB3371" s="1">
        <v>1.95</v>
      </c>
      <c r="AC3371" s="1">
        <v>1.3</v>
      </c>
      <c r="AD3371" s="1">
        <v>1.625</v>
      </c>
      <c r="AE3371" s="1">
        <f>WORKSHEET[[#This Row],[Delay at toll gate in days]] +WORKSHEET[[#This Row],[Delay at workshop in days]] +WORKSHEET[[#This Row],[Delay at border in days]]</f>
        <v>4.875</v>
      </c>
    </row>
    <row r="3372" spans="1:31" x14ac:dyDescent="0.35">
      <c r="A3372" t="s">
        <v>3393</v>
      </c>
      <c r="B3372" t="s">
        <v>10</v>
      </c>
      <c r="C3372" t="s">
        <v>56</v>
      </c>
      <c r="D3372" t="s">
        <v>3620</v>
      </c>
      <c r="E3372" t="s">
        <v>3613</v>
      </c>
      <c r="F3372" t="str">
        <f>WORKSHEET[[#This Row],[Depart From]]&amp;"-"&amp;WORKSHEET[[#This Row],[Arrive To]]</f>
        <v>Zanzibar-Sanaa</v>
      </c>
      <c r="G3372" s="2">
        <v>44678</v>
      </c>
      <c r="H3372" s="2">
        <v>44689</v>
      </c>
      <c r="I3372" s="2" t="str">
        <f t="shared" si="52"/>
        <v>Delivered</v>
      </c>
      <c r="J3372" s="2" t="str">
        <f>TEXT(WORKSHEET[[#This Row],[Offloading Date]], "mmm")</f>
        <v>May</v>
      </c>
      <c r="K3372" s="2" t="str">
        <f>IF(OR(WORKSHEET[[#This Row],[Year]]="", ISBLANK(WORKSHEET[[#This Row],[Year]]), WORKSHEET[[#This Row],[Year]]="null"), "Exclude", "Include")</f>
        <v>Include</v>
      </c>
      <c r="L3372" t="s">
        <v>16</v>
      </c>
      <c r="M3372" t="s">
        <v>12</v>
      </c>
      <c r="N3372" t="s">
        <v>13</v>
      </c>
      <c r="O3372">
        <v>35.649000000000001</v>
      </c>
      <c r="P3372">
        <v>600</v>
      </c>
      <c r="Q3372" t="s">
        <v>14</v>
      </c>
      <c r="R3372">
        <f>P3372 * _xll.XLOOKUP(Q3372,CALCULATION!$A$15:$A$17, CALCULATION!$B$15:$B$17 )</f>
        <v>600</v>
      </c>
      <c r="S3372" s="5">
        <f>O3372*P3372*_xll.XLOOKUP(Q3372,CALCULATION!$A$15:$A$17, CALCULATION!$B$15:$B$17)</f>
        <v>21389.4</v>
      </c>
      <c r="T3372">
        <v>300</v>
      </c>
      <c r="U3372" t="s">
        <v>14</v>
      </c>
      <c r="V3372">
        <f>T3372 * _xll.XLOOKUP(U3372,CALCULATION!$A$15:$A$17, CALCULATION!$B$15:$B$17 )</f>
        <v>300</v>
      </c>
      <c r="W3372" s="5">
        <f>O3372*T3372*_xll.XLOOKUP(U3372,CALCULATION!$A$15:$A$17, CALCULATION!$B$15:$B$17)</f>
        <v>10694.7</v>
      </c>
      <c r="X3372" s="5">
        <f>WORKSHEET[[#This Row],[Clients Total Cost]] / WORKSHEET[[#This Row],[Clients Rate per T2 (USD)]]</f>
        <v>35.649000000000001</v>
      </c>
      <c r="Y3372" s="5">
        <f>WORKSHEET[[#This Row],[Clients Rate per T2 (USD)]] - WORKSHEET[[#This Row],[Supplier Rate Per t2 (USD)]]</f>
        <v>300</v>
      </c>
      <c r="Z3372" s="5">
        <f>WORKSHEET[[#This Row],[Profit Per T]] * WORKSHEET[[#This Row],[Weight]]</f>
        <v>10694.7</v>
      </c>
      <c r="AA3372">
        <v>1</v>
      </c>
      <c r="AB3372" s="1">
        <v>1.65</v>
      </c>
      <c r="AC3372" s="1">
        <v>1.1000000000000001</v>
      </c>
      <c r="AD3372" s="1">
        <v>1.375</v>
      </c>
      <c r="AE3372" s="1">
        <f>WORKSHEET[[#This Row],[Delay at toll gate in days]] +WORKSHEET[[#This Row],[Delay at workshop in days]] +WORKSHEET[[#This Row],[Delay at border in days]]</f>
        <v>4.125</v>
      </c>
    </row>
    <row r="3373" spans="1:31" x14ac:dyDescent="0.35">
      <c r="A3373" t="s">
        <v>3394</v>
      </c>
      <c r="B3373" t="s">
        <v>10</v>
      </c>
      <c r="C3373" t="s">
        <v>56</v>
      </c>
      <c r="D3373" t="s">
        <v>3616</v>
      </c>
      <c r="E3373" t="s">
        <v>3618</v>
      </c>
      <c r="F3373" t="str">
        <f>WORKSHEET[[#This Row],[Depart From]]&amp;"-"&amp;WORKSHEET[[#This Row],[Arrive To]]</f>
        <v>Marrakech-Tripoli</v>
      </c>
      <c r="G3373" s="2">
        <v>44678</v>
      </c>
      <c r="H3373" s="2">
        <v>44693</v>
      </c>
      <c r="I3373" s="2" t="str">
        <f t="shared" si="52"/>
        <v>Delivered</v>
      </c>
      <c r="J3373" s="2" t="str">
        <f>TEXT(WORKSHEET[[#This Row],[Offloading Date]], "mmm")</f>
        <v>May</v>
      </c>
      <c r="K3373" s="2" t="str">
        <f>IF(OR(WORKSHEET[[#This Row],[Year]]="", ISBLANK(WORKSHEET[[#This Row],[Year]]), WORKSHEET[[#This Row],[Year]]="null"), "Exclude", "Include")</f>
        <v>Include</v>
      </c>
      <c r="L3373" t="s">
        <v>16</v>
      </c>
      <c r="M3373" t="s">
        <v>12</v>
      </c>
      <c r="N3373" t="s">
        <v>13</v>
      </c>
      <c r="O3373">
        <v>35.475999999999999</v>
      </c>
      <c r="P3373">
        <v>600</v>
      </c>
      <c r="Q3373" t="s">
        <v>14</v>
      </c>
      <c r="R3373">
        <f>P3373 * _xll.XLOOKUP(Q3373,CALCULATION!$A$15:$A$17, CALCULATION!$B$15:$B$17 )</f>
        <v>600</v>
      </c>
      <c r="S3373" s="5">
        <f>O3373*P3373*_xll.XLOOKUP(Q3373,CALCULATION!$A$15:$A$17, CALCULATION!$B$15:$B$17)</f>
        <v>21285.599999999999</v>
      </c>
      <c r="T3373">
        <v>300</v>
      </c>
      <c r="U3373" t="s">
        <v>14</v>
      </c>
      <c r="V3373">
        <f>T3373 * _xll.XLOOKUP(U3373,CALCULATION!$A$15:$A$17, CALCULATION!$B$15:$B$17 )</f>
        <v>300</v>
      </c>
      <c r="W3373" s="5">
        <f>O3373*T3373*_xll.XLOOKUP(U3373,CALCULATION!$A$15:$A$17, CALCULATION!$B$15:$B$17)</f>
        <v>10642.8</v>
      </c>
      <c r="X3373" s="5">
        <f>WORKSHEET[[#This Row],[Clients Total Cost]] / WORKSHEET[[#This Row],[Clients Rate per T2 (USD)]]</f>
        <v>35.475999999999999</v>
      </c>
      <c r="Y3373" s="5">
        <f>WORKSHEET[[#This Row],[Clients Rate per T2 (USD)]] - WORKSHEET[[#This Row],[Supplier Rate Per t2 (USD)]]</f>
        <v>300</v>
      </c>
      <c r="Z3373" s="5">
        <f>WORKSHEET[[#This Row],[Profit Per T]] * WORKSHEET[[#This Row],[Weight]]</f>
        <v>10642.8</v>
      </c>
      <c r="AA3373">
        <v>1</v>
      </c>
      <c r="AB3373" s="1">
        <v>2.25</v>
      </c>
      <c r="AC3373" s="1">
        <v>1.5</v>
      </c>
      <c r="AD3373" s="1">
        <v>1.875</v>
      </c>
      <c r="AE3373" s="1">
        <f>WORKSHEET[[#This Row],[Delay at toll gate in days]] +WORKSHEET[[#This Row],[Delay at workshop in days]] +WORKSHEET[[#This Row],[Delay at border in days]]</f>
        <v>5.625</v>
      </c>
    </row>
    <row r="3374" spans="1:31" x14ac:dyDescent="0.35">
      <c r="A3374" t="s">
        <v>3395</v>
      </c>
      <c r="B3374" t="s">
        <v>10</v>
      </c>
      <c r="C3374" t="s">
        <v>56</v>
      </c>
      <c r="D3374" t="s">
        <v>3620</v>
      </c>
      <c r="E3374" t="s">
        <v>3613</v>
      </c>
      <c r="F3374" t="str">
        <f>WORKSHEET[[#This Row],[Depart From]]&amp;"-"&amp;WORKSHEET[[#This Row],[Arrive To]]</f>
        <v>Zanzibar-Sanaa</v>
      </c>
      <c r="G3374" s="2">
        <v>44678</v>
      </c>
      <c r="H3374" s="2">
        <v>44691</v>
      </c>
      <c r="I3374" s="2" t="str">
        <f t="shared" si="52"/>
        <v>Delivered</v>
      </c>
      <c r="J3374" s="2" t="str">
        <f>TEXT(WORKSHEET[[#This Row],[Offloading Date]], "mmm")</f>
        <v>May</v>
      </c>
      <c r="K3374" s="2" t="str">
        <f>IF(OR(WORKSHEET[[#This Row],[Year]]="", ISBLANK(WORKSHEET[[#This Row],[Year]]), WORKSHEET[[#This Row],[Year]]="null"), "Exclude", "Include")</f>
        <v>Include</v>
      </c>
      <c r="L3374" t="s">
        <v>16</v>
      </c>
      <c r="M3374" t="s">
        <v>12</v>
      </c>
      <c r="N3374" t="s">
        <v>13</v>
      </c>
      <c r="O3374">
        <v>35.384</v>
      </c>
      <c r="P3374">
        <v>600</v>
      </c>
      <c r="Q3374" t="s">
        <v>14</v>
      </c>
      <c r="R3374">
        <f>P3374 * _xll.XLOOKUP(Q3374,CALCULATION!$A$15:$A$17, CALCULATION!$B$15:$B$17 )</f>
        <v>600</v>
      </c>
      <c r="S3374" s="5">
        <f>O3374*P3374*_xll.XLOOKUP(Q3374,CALCULATION!$A$15:$A$17, CALCULATION!$B$15:$B$17)</f>
        <v>21230.400000000001</v>
      </c>
      <c r="T3374">
        <v>300</v>
      </c>
      <c r="U3374" t="s">
        <v>14</v>
      </c>
      <c r="V3374">
        <f>T3374 * _xll.XLOOKUP(U3374,CALCULATION!$A$15:$A$17, CALCULATION!$B$15:$B$17 )</f>
        <v>300</v>
      </c>
      <c r="W3374" s="5">
        <f>O3374*T3374*_xll.XLOOKUP(U3374,CALCULATION!$A$15:$A$17, CALCULATION!$B$15:$B$17)</f>
        <v>10615.2</v>
      </c>
      <c r="X3374" s="5">
        <f>WORKSHEET[[#This Row],[Clients Total Cost]] / WORKSHEET[[#This Row],[Clients Rate per T2 (USD)]]</f>
        <v>35.384</v>
      </c>
      <c r="Y3374" s="5">
        <f>WORKSHEET[[#This Row],[Clients Rate per T2 (USD)]] - WORKSHEET[[#This Row],[Supplier Rate Per t2 (USD)]]</f>
        <v>300</v>
      </c>
      <c r="Z3374" s="5">
        <f>WORKSHEET[[#This Row],[Profit Per T]] * WORKSHEET[[#This Row],[Weight]]</f>
        <v>10615.2</v>
      </c>
      <c r="AA3374">
        <v>1</v>
      </c>
      <c r="AB3374" s="1">
        <v>1.95</v>
      </c>
      <c r="AC3374" s="1">
        <v>1.3</v>
      </c>
      <c r="AD3374" s="1">
        <v>1.625</v>
      </c>
      <c r="AE3374" s="1">
        <f>WORKSHEET[[#This Row],[Delay at toll gate in days]] +WORKSHEET[[#This Row],[Delay at workshop in days]] +WORKSHEET[[#This Row],[Delay at border in days]]</f>
        <v>4.875</v>
      </c>
    </row>
    <row r="3375" spans="1:31" x14ac:dyDescent="0.35">
      <c r="A3375" t="s">
        <v>3396</v>
      </c>
      <c r="B3375" t="s">
        <v>10</v>
      </c>
      <c r="C3375" t="s">
        <v>56</v>
      </c>
      <c r="D3375" t="s">
        <v>3619</v>
      </c>
      <c r="E3375" t="s">
        <v>3614</v>
      </c>
      <c r="F3375" t="str">
        <f>WORKSHEET[[#This Row],[Depart From]]&amp;"-"&amp;WORKSHEET[[#This Row],[Arrive To]]</f>
        <v>Addis Ababa-Alger</v>
      </c>
      <c r="G3375" s="2">
        <v>44678</v>
      </c>
      <c r="H3375" s="2">
        <v>44687</v>
      </c>
      <c r="I3375" s="2" t="str">
        <f t="shared" si="52"/>
        <v>Delivered</v>
      </c>
      <c r="J3375" s="2" t="str">
        <f>TEXT(WORKSHEET[[#This Row],[Offloading Date]], "mmm")</f>
        <v>May</v>
      </c>
      <c r="K3375" s="2" t="str">
        <f>IF(OR(WORKSHEET[[#This Row],[Year]]="", ISBLANK(WORKSHEET[[#This Row],[Year]]), WORKSHEET[[#This Row],[Year]]="null"), "Exclude", "Include")</f>
        <v>Include</v>
      </c>
      <c r="L3375" t="s">
        <v>16</v>
      </c>
      <c r="M3375" t="s">
        <v>12</v>
      </c>
      <c r="N3375" t="s">
        <v>13</v>
      </c>
      <c r="O3375">
        <v>35.415999999999997</v>
      </c>
      <c r="P3375">
        <v>600</v>
      </c>
      <c r="Q3375" t="s">
        <v>14</v>
      </c>
      <c r="R3375">
        <f>P3375 * _xll.XLOOKUP(Q3375,CALCULATION!$A$15:$A$17, CALCULATION!$B$15:$B$17 )</f>
        <v>600</v>
      </c>
      <c r="S3375" s="5">
        <f>O3375*P3375*_xll.XLOOKUP(Q3375,CALCULATION!$A$15:$A$17, CALCULATION!$B$15:$B$17)</f>
        <v>21249.599999999999</v>
      </c>
      <c r="T3375">
        <v>300</v>
      </c>
      <c r="U3375" t="s">
        <v>14</v>
      </c>
      <c r="V3375">
        <f>T3375 * _xll.XLOOKUP(U3375,CALCULATION!$A$15:$A$17, CALCULATION!$B$15:$B$17 )</f>
        <v>300</v>
      </c>
      <c r="W3375" s="5">
        <f>O3375*T3375*_xll.XLOOKUP(U3375,CALCULATION!$A$15:$A$17, CALCULATION!$B$15:$B$17)</f>
        <v>10624.8</v>
      </c>
      <c r="X3375" s="5">
        <f>WORKSHEET[[#This Row],[Clients Total Cost]] / WORKSHEET[[#This Row],[Clients Rate per T2 (USD)]]</f>
        <v>35.415999999999997</v>
      </c>
      <c r="Y3375" s="5">
        <f>WORKSHEET[[#This Row],[Clients Rate per T2 (USD)]] - WORKSHEET[[#This Row],[Supplier Rate Per t2 (USD)]]</f>
        <v>300</v>
      </c>
      <c r="Z3375" s="5">
        <f>WORKSHEET[[#This Row],[Profit Per T]] * WORKSHEET[[#This Row],[Weight]]</f>
        <v>10624.8</v>
      </c>
      <c r="AA3375">
        <v>1</v>
      </c>
      <c r="AB3375" s="1">
        <v>1.3499999999999999</v>
      </c>
      <c r="AC3375" s="1">
        <v>0.9</v>
      </c>
      <c r="AD3375" s="1">
        <v>1.125</v>
      </c>
      <c r="AE3375" s="1">
        <f>WORKSHEET[[#This Row],[Delay at toll gate in days]] +WORKSHEET[[#This Row],[Delay at workshop in days]] +WORKSHEET[[#This Row],[Delay at border in days]]</f>
        <v>3.375</v>
      </c>
    </row>
    <row r="3376" spans="1:31" x14ac:dyDescent="0.35">
      <c r="A3376" t="s">
        <v>3397</v>
      </c>
      <c r="B3376" t="s">
        <v>10</v>
      </c>
      <c r="C3376" t="s">
        <v>56</v>
      </c>
      <c r="D3376" t="s">
        <v>3616</v>
      </c>
      <c r="E3376" t="s">
        <v>3612</v>
      </c>
      <c r="F3376" t="str">
        <f>WORKSHEET[[#This Row],[Depart From]]&amp;"-"&amp;WORKSHEET[[#This Row],[Arrive To]]</f>
        <v>Marrakech-Victoria</v>
      </c>
      <c r="G3376" s="2">
        <v>44678</v>
      </c>
      <c r="H3376" s="2">
        <v>44687</v>
      </c>
      <c r="I3376" s="2" t="str">
        <f t="shared" si="52"/>
        <v>Delivered</v>
      </c>
      <c r="J3376" s="2" t="str">
        <f>TEXT(WORKSHEET[[#This Row],[Offloading Date]], "mmm")</f>
        <v>May</v>
      </c>
      <c r="K3376" s="2" t="str">
        <f>IF(OR(WORKSHEET[[#This Row],[Year]]="", ISBLANK(WORKSHEET[[#This Row],[Year]]), WORKSHEET[[#This Row],[Year]]="null"), "Exclude", "Include")</f>
        <v>Include</v>
      </c>
      <c r="L3376" t="s">
        <v>16</v>
      </c>
      <c r="M3376" t="s">
        <v>12</v>
      </c>
      <c r="N3376" t="s">
        <v>13</v>
      </c>
      <c r="O3376">
        <v>35.634</v>
      </c>
      <c r="P3376">
        <v>600</v>
      </c>
      <c r="Q3376" t="s">
        <v>14</v>
      </c>
      <c r="R3376">
        <f>P3376 * _xll.XLOOKUP(Q3376,CALCULATION!$A$15:$A$17, CALCULATION!$B$15:$B$17 )</f>
        <v>600</v>
      </c>
      <c r="S3376" s="5">
        <f>O3376*P3376*_xll.XLOOKUP(Q3376,CALCULATION!$A$15:$A$17, CALCULATION!$B$15:$B$17)</f>
        <v>21380.400000000001</v>
      </c>
      <c r="T3376">
        <v>300</v>
      </c>
      <c r="U3376" t="s">
        <v>14</v>
      </c>
      <c r="V3376">
        <f>T3376 * _xll.XLOOKUP(U3376,CALCULATION!$A$15:$A$17, CALCULATION!$B$15:$B$17 )</f>
        <v>300</v>
      </c>
      <c r="W3376" s="5">
        <f>O3376*T3376*_xll.XLOOKUP(U3376,CALCULATION!$A$15:$A$17, CALCULATION!$B$15:$B$17)</f>
        <v>10690.2</v>
      </c>
      <c r="X3376" s="5">
        <f>WORKSHEET[[#This Row],[Clients Total Cost]] / WORKSHEET[[#This Row],[Clients Rate per T2 (USD)]]</f>
        <v>35.634</v>
      </c>
      <c r="Y3376" s="5">
        <f>WORKSHEET[[#This Row],[Clients Rate per T2 (USD)]] - WORKSHEET[[#This Row],[Supplier Rate Per t2 (USD)]]</f>
        <v>300</v>
      </c>
      <c r="Z3376" s="5">
        <f>WORKSHEET[[#This Row],[Profit Per T]] * WORKSHEET[[#This Row],[Weight]]</f>
        <v>10690.2</v>
      </c>
      <c r="AA3376">
        <v>1</v>
      </c>
      <c r="AB3376" s="1">
        <v>1.3499999999999999</v>
      </c>
      <c r="AC3376" s="1">
        <v>0.9</v>
      </c>
      <c r="AD3376" s="1">
        <v>1.125</v>
      </c>
      <c r="AE3376" s="1">
        <f>WORKSHEET[[#This Row],[Delay at toll gate in days]] +WORKSHEET[[#This Row],[Delay at workshop in days]] +WORKSHEET[[#This Row],[Delay at border in days]]</f>
        <v>3.375</v>
      </c>
    </row>
    <row r="3377" spans="1:31" x14ac:dyDescent="0.35">
      <c r="A3377" t="s">
        <v>3398</v>
      </c>
      <c r="B3377" t="s">
        <v>10</v>
      </c>
      <c r="C3377" t="s">
        <v>56</v>
      </c>
      <c r="D3377" t="s">
        <v>3611</v>
      </c>
      <c r="E3377" t="s">
        <v>3617</v>
      </c>
      <c r="F3377" t="str">
        <f>WORKSHEET[[#This Row],[Depart From]]&amp;"-"&amp;WORKSHEET[[#This Row],[Arrive To]]</f>
        <v>Mogadishu-Lagos</v>
      </c>
      <c r="G3377" s="2">
        <v>44680</v>
      </c>
      <c r="H3377" s="2">
        <v>44694</v>
      </c>
      <c r="I3377" s="2" t="str">
        <f t="shared" si="52"/>
        <v>Delivered</v>
      </c>
      <c r="J3377" s="2" t="str">
        <f>TEXT(WORKSHEET[[#This Row],[Offloading Date]], "mmm")</f>
        <v>May</v>
      </c>
      <c r="K3377" s="2" t="str">
        <f>IF(OR(WORKSHEET[[#This Row],[Year]]="", ISBLANK(WORKSHEET[[#This Row],[Year]]), WORKSHEET[[#This Row],[Year]]="null"), "Exclude", "Include")</f>
        <v>Include</v>
      </c>
      <c r="L3377" t="s">
        <v>16</v>
      </c>
      <c r="M3377" t="s">
        <v>12</v>
      </c>
      <c r="N3377" t="s">
        <v>13</v>
      </c>
      <c r="O3377">
        <v>34.984999999999999</v>
      </c>
      <c r="P3377">
        <v>600</v>
      </c>
      <c r="Q3377" t="s">
        <v>14</v>
      </c>
      <c r="R3377">
        <f>P3377 * _xll.XLOOKUP(Q3377,CALCULATION!$A$15:$A$17, CALCULATION!$B$15:$B$17 )</f>
        <v>600</v>
      </c>
      <c r="S3377" s="5">
        <f>O3377*P3377*_xll.XLOOKUP(Q3377,CALCULATION!$A$15:$A$17, CALCULATION!$B$15:$B$17)</f>
        <v>20991</v>
      </c>
      <c r="T3377">
        <v>300</v>
      </c>
      <c r="U3377" t="s">
        <v>14</v>
      </c>
      <c r="V3377">
        <f>T3377 * _xll.XLOOKUP(U3377,CALCULATION!$A$15:$A$17, CALCULATION!$B$15:$B$17 )</f>
        <v>300</v>
      </c>
      <c r="W3377" s="5">
        <f>O3377*T3377*_xll.XLOOKUP(U3377,CALCULATION!$A$15:$A$17, CALCULATION!$B$15:$B$17)</f>
        <v>10495.5</v>
      </c>
      <c r="X3377" s="5">
        <f>WORKSHEET[[#This Row],[Clients Total Cost]] / WORKSHEET[[#This Row],[Clients Rate per T2 (USD)]]</f>
        <v>34.984999999999999</v>
      </c>
      <c r="Y3377" s="5">
        <f>WORKSHEET[[#This Row],[Clients Rate per T2 (USD)]] - WORKSHEET[[#This Row],[Supplier Rate Per t2 (USD)]]</f>
        <v>300</v>
      </c>
      <c r="Z3377" s="5">
        <f>WORKSHEET[[#This Row],[Profit Per T]] * WORKSHEET[[#This Row],[Weight]]</f>
        <v>10495.5</v>
      </c>
      <c r="AA3377">
        <v>1</v>
      </c>
      <c r="AB3377" s="1">
        <v>2.1</v>
      </c>
      <c r="AC3377" s="1">
        <v>1.4000000000000001</v>
      </c>
      <c r="AD3377" s="1">
        <v>1.75</v>
      </c>
      <c r="AE3377" s="1">
        <f>WORKSHEET[[#This Row],[Delay at toll gate in days]] +WORKSHEET[[#This Row],[Delay at workshop in days]] +WORKSHEET[[#This Row],[Delay at border in days]]</f>
        <v>5.25</v>
      </c>
    </row>
    <row r="3378" spans="1:31" x14ac:dyDescent="0.35">
      <c r="A3378" t="s">
        <v>3399</v>
      </c>
      <c r="B3378" t="s">
        <v>10</v>
      </c>
      <c r="C3378" t="s">
        <v>56</v>
      </c>
      <c r="D3378" t="s">
        <v>3619</v>
      </c>
      <c r="E3378" t="s">
        <v>3618</v>
      </c>
      <c r="F3378" t="str">
        <f>WORKSHEET[[#This Row],[Depart From]]&amp;"-"&amp;WORKSHEET[[#This Row],[Arrive To]]</f>
        <v>Addis Ababa-Tripoli</v>
      </c>
      <c r="G3378" s="2">
        <v>44680</v>
      </c>
      <c r="H3378" s="2">
        <v>44694</v>
      </c>
      <c r="I3378" s="2" t="str">
        <f t="shared" si="52"/>
        <v>Delivered</v>
      </c>
      <c r="J3378" s="2" t="str">
        <f>TEXT(WORKSHEET[[#This Row],[Offloading Date]], "mmm")</f>
        <v>May</v>
      </c>
      <c r="K3378" s="2" t="str">
        <f>IF(OR(WORKSHEET[[#This Row],[Year]]="", ISBLANK(WORKSHEET[[#This Row],[Year]]), WORKSHEET[[#This Row],[Year]]="null"), "Exclude", "Include")</f>
        <v>Include</v>
      </c>
      <c r="L3378" t="s">
        <v>16</v>
      </c>
      <c r="M3378" t="s">
        <v>12</v>
      </c>
      <c r="N3378" t="s">
        <v>13</v>
      </c>
      <c r="O3378">
        <v>36.061999999999998</v>
      </c>
      <c r="P3378">
        <v>600</v>
      </c>
      <c r="Q3378" t="s">
        <v>14</v>
      </c>
      <c r="R3378">
        <f>P3378 * _xll.XLOOKUP(Q3378,CALCULATION!$A$15:$A$17, CALCULATION!$B$15:$B$17 )</f>
        <v>600</v>
      </c>
      <c r="S3378" s="5">
        <f>O3378*P3378*_xll.XLOOKUP(Q3378,CALCULATION!$A$15:$A$17, CALCULATION!$B$15:$B$17)</f>
        <v>21637.199999999997</v>
      </c>
      <c r="T3378">
        <v>300</v>
      </c>
      <c r="U3378" t="s">
        <v>14</v>
      </c>
      <c r="V3378">
        <f>T3378 * _xll.XLOOKUP(U3378,CALCULATION!$A$15:$A$17, CALCULATION!$B$15:$B$17 )</f>
        <v>300</v>
      </c>
      <c r="W3378" s="5">
        <f>O3378*T3378*_xll.XLOOKUP(U3378,CALCULATION!$A$15:$A$17, CALCULATION!$B$15:$B$17)</f>
        <v>10818.599999999999</v>
      </c>
      <c r="X3378" s="5">
        <f>WORKSHEET[[#This Row],[Clients Total Cost]] / WORKSHEET[[#This Row],[Clients Rate per T2 (USD)]]</f>
        <v>36.061999999999998</v>
      </c>
      <c r="Y3378" s="5">
        <f>WORKSHEET[[#This Row],[Clients Rate per T2 (USD)]] - WORKSHEET[[#This Row],[Supplier Rate Per t2 (USD)]]</f>
        <v>300</v>
      </c>
      <c r="Z3378" s="5">
        <f>WORKSHEET[[#This Row],[Profit Per T]] * WORKSHEET[[#This Row],[Weight]]</f>
        <v>10818.599999999999</v>
      </c>
      <c r="AA3378">
        <v>1</v>
      </c>
      <c r="AB3378" s="1">
        <v>2.1</v>
      </c>
      <c r="AC3378" s="1">
        <v>1.4000000000000001</v>
      </c>
      <c r="AD3378" s="1">
        <v>1.75</v>
      </c>
      <c r="AE3378" s="1">
        <f>WORKSHEET[[#This Row],[Delay at toll gate in days]] +WORKSHEET[[#This Row],[Delay at workshop in days]] +WORKSHEET[[#This Row],[Delay at border in days]]</f>
        <v>5.25</v>
      </c>
    </row>
    <row r="3379" spans="1:31" x14ac:dyDescent="0.35">
      <c r="A3379" t="s">
        <v>3400</v>
      </c>
      <c r="B3379" t="s">
        <v>10</v>
      </c>
      <c r="C3379" t="s">
        <v>56</v>
      </c>
      <c r="D3379" t="s">
        <v>3611</v>
      </c>
      <c r="E3379" t="s">
        <v>3613</v>
      </c>
      <c r="F3379" t="str">
        <f>WORKSHEET[[#This Row],[Depart From]]&amp;"-"&amp;WORKSHEET[[#This Row],[Arrive To]]</f>
        <v>Mogadishu-Sanaa</v>
      </c>
      <c r="G3379" s="2">
        <v>44680</v>
      </c>
      <c r="H3379" s="2">
        <v>44691</v>
      </c>
      <c r="I3379" s="2" t="str">
        <f t="shared" si="52"/>
        <v>Delivered</v>
      </c>
      <c r="J3379" s="2" t="str">
        <f>TEXT(WORKSHEET[[#This Row],[Offloading Date]], "mmm")</f>
        <v>May</v>
      </c>
      <c r="K3379" s="2" t="str">
        <f>IF(OR(WORKSHEET[[#This Row],[Year]]="", ISBLANK(WORKSHEET[[#This Row],[Year]]), WORKSHEET[[#This Row],[Year]]="null"), "Exclude", "Include")</f>
        <v>Include</v>
      </c>
      <c r="L3379" t="s">
        <v>16</v>
      </c>
      <c r="M3379" t="s">
        <v>12</v>
      </c>
      <c r="N3379" t="s">
        <v>13</v>
      </c>
      <c r="O3379">
        <v>36.231000000000002</v>
      </c>
      <c r="P3379">
        <v>600</v>
      </c>
      <c r="Q3379" t="s">
        <v>14</v>
      </c>
      <c r="R3379">
        <f>P3379 * _xll.XLOOKUP(Q3379,CALCULATION!$A$15:$A$17, CALCULATION!$B$15:$B$17 )</f>
        <v>600</v>
      </c>
      <c r="S3379" s="5">
        <f>O3379*P3379*_xll.XLOOKUP(Q3379,CALCULATION!$A$15:$A$17, CALCULATION!$B$15:$B$17)</f>
        <v>21738.600000000002</v>
      </c>
      <c r="T3379">
        <v>300</v>
      </c>
      <c r="U3379" t="s">
        <v>14</v>
      </c>
      <c r="V3379">
        <f>T3379 * _xll.XLOOKUP(U3379,CALCULATION!$A$15:$A$17, CALCULATION!$B$15:$B$17 )</f>
        <v>300</v>
      </c>
      <c r="W3379" s="5">
        <f>O3379*T3379*_xll.XLOOKUP(U3379,CALCULATION!$A$15:$A$17, CALCULATION!$B$15:$B$17)</f>
        <v>10869.300000000001</v>
      </c>
      <c r="X3379" s="5">
        <f>WORKSHEET[[#This Row],[Clients Total Cost]] / WORKSHEET[[#This Row],[Clients Rate per T2 (USD)]]</f>
        <v>36.231000000000002</v>
      </c>
      <c r="Y3379" s="5">
        <f>WORKSHEET[[#This Row],[Clients Rate per T2 (USD)]] - WORKSHEET[[#This Row],[Supplier Rate Per t2 (USD)]]</f>
        <v>300</v>
      </c>
      <c r="Z3379" s="5">
        <f>WORKSHEET[[#This Row],[Profit Per T]] * WORKSHEET[[#This Row],[Weight]]</f>
        <v>10869.300000000001</v>
      </c>
      <c r="AA3379">
        <v>1</v>
      </c>
      <c r="AB3379" s="1">
        <v>1.65</v>
      </c>
      <c r="AC3379" s="1">
        <v>1.1000000000000001</v>
      </c>
      <c r="AD3379" s="1">
        <v>1.375</v>
      </c>
      <c r="AE3379" s="1">
        <f>WORKSHEET[[#This Row],[Delay at toll gate in days]] +WORKSHEET[[#This Row],[Delay at workshop in days]] +WORKSHEET[[#This Row],[Delay at border in days]]</f>
        <v>4.125</v>
      </c>
    </row>
    <row r="3380" spans="1:31" x14ac:dyDescent="0.35">
      <c r="A3380" t="s">
        <v>3401</v>
      </c>
      <c r="B3380" t="s">
        <v>10</v>
      </c>
      <c r="C3380" t="s">
        <v>56</v>
      </c>
      <c r="D3380" t="s">
        <v>3616</v>
      </c>
      <c r="E3380" t="s">
        <v>3613</v>
      </c>
      <c r="F3380" t="str">
        <f>WORKSHEET[[#This Row],[Depart From]]&amp;"-"&amp;WORKSHEET[[#This Row],[Arrive To]]</f>
        <v>Marrakech-Sanaa</v>
      </c>
      <c r="G3380" s="2">
        <v>44680</v>
      </c>
      <c r="H3380" s="2">
        <v>44704</v>
      </c>
      <c r="I3380" s="2" t="str">
        <f t="shared" si="52"/>
        <v>Delivered</v>
      </c>
      <c r="J3380" s="2" t="str">
        <f>TEXT(WORKSHEET[[#This Row],[Offloading Date]], "mmm")</f>
        <v>May</v>
      </c>
      <c r="K3380" s="2" t="str">
        <f>IF(OR(WORKSHEET[[#This Row],[Year]]="", ISBLANK(WORKSHEET[[#This Row],[Year]]), WORKSHEET[[#This Row],[Year]]="null"), "Exclude", "Include")</f>
        <v>Include</v>
      </c>
      <c r="L3380" t="s">
        <v>16</v>
      </c>
      <c r="M3380" t="s">
        <v>12</v>
      </c>
      <c r="N3380" t="s">
        <v>13</v>
      </c>
      <c r="O3380">
        <v>35.5</v>
      </c>
      <c r="P3380">
        <v>600</v>
      </c>
      <c r="Q3380" t="s">
        <v>14</v>
      </c>
      <c r="R3380">
        <f>P3380 * _xll.XLOOKUP(Q3380,CALCULATION!$A$15:$A$17, CALCULATION!$B$15:$B$17 )</f>
        <v>600</v>
      </c>
      <c r="S3380" s="5">
        <f>O3380*P3380*_xll.XLOOKUP(Q3380,CALCULATION!$A$15:$A$17, CALCULATION!$B$15:$B$17)</f>
        <v>21300</v>
      </c>
      <c r="T3380">
        <v>300</v>
      </c>
      <c r="U3380" t="s">
        <v>14</v>
      </c>
      <c r="V3380">
        <f>T3380 * _xll.XLOOKUP(U3380,CALCULATION!$A$15:$A$17, CALCULATION!$B$15:$B$17 )</f>
        <v>300</v>
      </c>
      <c r="W3380" s="5">
        <f>O3380*T3380*_xll.XLOOKUP(U3380,CALCULATION!$A$15:$A$17, CALCULATION!$B$15:$B$17)</f>
        <v>10650</v>
      </c>
      <c r="X3380" s="5">
        <f>WORKSHEET[[#This Row],[Clients Total Cost]] / WORKSHEET[[#This Row],[Clients Rate per T2 (USD)]]</f>
        <v>35.5</v>
      </c>
      <c r="Y3380" s="5">
        <f>WORKSHEET[[#This Row],[Clients Rate per T2 (USD)]] - WORKSHEET[[#This Row],[Supplier Rate Per t2 (USD)]]</f>
        <v>300</v>
      </c>
      <c r="Z3380" s="5">
        <f>WORKSHEET[[#This Row],[Profit Per T]] * WORKSHEET[[#This Row],[Weight]]</f>
        <v>10650</v>
      </c>
      <c r="AA3380">
        <v>1</v>
      </c>
      <c r="AB3380" s="1">
        <v>3.5999999999999996</v>
      </c>
      <c r="AC3380" s="1">
        <v>2.4000000000000004</v>
      </c>
      <c r="AD3380" s="1">
        <v>3</v>
      </c>
      <c r="AE3380" s="1">
        <f>WORKSHEET[[#This Row],[Delay at toll gate in days]] +WORKSHEET[[#This Row],[Delay at workshop in days]] +WORKSHEET[[#This Row],[Delay at border in days]]</f>
        <v>9</v>
      </c>
    </row>
    <row r="3381" spans="1:31" x14ac:dyDescent="0.35">
      <c r="A3381" t="s">
        <v>3402</v>
      </c>
      <c r="B3381" t="s">
        <v>10</v>
      </c>
      <c r="C3381" t="s">
        <v>56</v>
      </c>
      <c r="D3381" t="s">
        <v>3611</v>
      </c>
      <c r="E3381" t="s">
        <v>3612</v>
      </c>
      <c r="F3381" t="str">
        <f>WORKSHEET[[#This Row],[Depart From]]&amp;"-"&amp;WORKSHEET[[#This Row],[Arrive To]]</f>
        <v>Mogadishu-Victoria</v>
      </c>
      <c r="G3381" s="2">
        <v>44687</v>
      </c>
      <c r="H3381" s="2">
        <v>44704</v>
      </c>
      <c r="I3381" s="2" t="str">
        <f t="shared" si="52"/>
        <v>Delivered</v>
      </c>
      <c r="J3381" s="2" t="str">
        <f>TEXT(WORKSHEET[[#This Row],[Offloading Date]], "mmm")</f>
        <v>May</v>
      </c>
      <c r="K3381" s="2" t="str">
        <f>IF(OR(WORKSHEET[[#This Row],[Year]]="", ISBLANK(WORKSHEET[[#This Row],[Year]]), WORKSHEET[[#This Row],[Year]]="null"), "Exclude", "Include")</f>
        <v>Include</v>
      </c>
      <c r="L3381" t="s">
        <v>16</v>
      </c>
      <c r="M3381" t="s">
        <v>12</v>
      </c>
      <c r="N3381" t="s">
        <v>13</v>
      </c>
      <c r="O3381">
        <v>35.664000000000001</v>
      </c>
      <c r="P3381">
        <v>600</v>
      </c>
      <c r="Q3381" t="s">
        <v>14</v>
      </c>
      <c r="R3381">
        <f>P3381 * _xll.XLOOKUP(Q3381,CALCULATION!$A$15:$A$17, CALCULATION!$B$15:$B$17 )</f>
        <v>600</v>
      </c>
      <c r="S3381" s="5">
        <f>O3381*P3381*_xll.XLOOKUP(Q3381,CALCULATION!$A$15:$A$17, CALCULATION!$B$15:$B$17)</f>
        <v>21398.400000000001</v>
      </c>
      <c r="T3381">
        <v>300</v>
      </c>
      <c r="U3381" t="s">
        <v>14</v>
      </c>
      <c r="V3381">
        <f>T3381 * _xll.XLOOKUP(U3381,CALCULATION!$A$15:$A$17, CALCULATION!$B$15:$B$17 )</f>
        <v>300</v>
      </c>
      <c r="W3381" s="5">
        <f>O3381*T3381*_xll.XLOOKUP(U3381,CALCULATION!$A$15:$A$17, CALCULATION!$B$15:$B$17)</f>
        <v>10699.2</v>
      </c>
      <c r="X3381" s="5">
        <f>WORKSHEET[[#This Row],[Clients Total Cost]] / WORKSHEET[[#This Row],[Clients Rate per T2 (USD)]]</f>
        <v>35.664000000000001</v>
      </c>
      <c r="Y3381" s="5">
        <f>WORKSHEET[[#This Row],[Clients Rate per T2 (USD)]] - WORKSHEET[[#This Row],[Supplier Rate Per t2 (USD)]]</f>
        <v>300</v>
      </c>
      <c r="Z3381" s="5">
        <f>WORKSHEET[[#This Row],[Profit Per T]] * WORKSHEET[[#This Row],[Weight]]</f>
        <v>10699.2</v>
      </c>
      <c r="AA3381">
        <v>1</v>
      </c>
      <c r="AB3381" s="1">
        <v>2.5499999999999998</v>
      </c>
      <c r="AC3381" s="1">
        <v>1.7000000000000002</v>
      </c>
      <c r="AD3381" s="1">
        <v>2.125</v>
      </c>
      <c r="AE3381" s="1">
        <f>WORKSHEET[[#This Row],[Delay at toll gate in days]] +WORKSHEET[[#This Row],[Delay at workshop in days]] +WORKSHEET[[#This Row],[Delay at border in days]]</f>
        <v>6.375</v>
      </c>
    </row>
    <row r="3382" spans="1:31" x14ac:dyDescent="0.35">
      <c r="A3382" t="s">
        <v>3403</v>
      </c>
      <c r="B3382" t="s">
        <v>10</v>
      </c>
      <c r="C3382" t="s">
        <v>56</v>
      </c>
      <c r="D3382" t="s">
        <v>3620</v>
      </c>
      <c r="E3382" t="s">
        <v>3613</v>
      </c>
      <c r="F3382" t="str">
        <f>WORKSHEET[[#This Row],[Depart From]]&amp;"-"&amp;WORKSHEET[[#This Row],[Arrive To]]</f>
        <v>Zanzibar-Sanaa</v>
      </c>
      <c r="G3382" s="2">
        <v>44688</v>
      </c>
      <c r="H3382" s="2">
        <v>44701</v>
      </c>
      <c r="I3382" s="2" t="str">
        <f t="shared" si="52"/>
        <v>Delivered</v>
      </c>
      <c r="J3382" s="2" t="str">
        <f>TEXT(WORKSHEET[[#This Row],[Offloading Date]], "mmm")</f>
        <v>May</v>
      </c>
      <c r="K3382" s="2" t="str">
        <f>IF(OR(WORKSHEET[[#This Row],[Year]]="", ISBLANK(WORKSHEET[[#This Row],[Year]]), WORKSHEET[[#This Row],[Year]]="null"), "Exclude", "Include")</f>
        <v>Include</v>
      </c>
      <c r="L3382" t="s">
        <v>16</v>
      </c>
      <c r="M3382" t="s">
        <v>12</v>
      </c>
      <c r="N3382" t="s">
        <v>13</v>
      </c>
      <c r="O3382">
        <v>35.512999999999998</v>
      </c>
      <c r="P3382">
        <v>600</v>
      </c>
      <c r="Q3382" t="s">
        <v>14</v>
      </c>
      <c r="R3382">
        <f>P3382 * _xll.XLOOKUP(Q3382,CALCULATION!$A$15:$A$17, CALCULATION!$B$15:$B$17 )</f>
        <v>600</v>
      </c>
      <c r="S3382" s="5">
        <f>O3382*P3382*_xll.XLOOKUP(Q3382,CALCULATION!$A$15:$A$17, CALCULATION!$B$15:$B$17)</f>
        <v>21307.8</v>
      </c>
      <c r="T3382">
        <v>300</v>
      </c>
      <c r="U3382" t="s">
        <v>14</v>
      </c>
      <c r="V3382">
        <f>T3382 * _xll.XLOOKUP(U3382,CALCULATION!$A$15:$A$17, CALCULATION!$B$15:$B$17 )</f>
        <v>300</v>
      </c>
      <c r="W3382" s="5">
        <f>O3382*T3382*_xll.XLOOKUP(U3382,CALCULATION!$A$15:$A$17, CALCULATION!$B$15:$B$17)</f>
        <v>10653.9</v>
      </c>
      <c r="X3382" s="5">
        <f>WORKSHEET[[#This Row],[Clients Total Cost]] / WORKSHEET[[#This Row],[Clients Rate per T2 (USD)]]</f>
        <v>35.512999999999998</v>
      </c>
      <c r="Y3382" s="5">
        <f>WORKSHEET[[#This Row],[Clients Rate per T2 (USD)]] - WORKSHEET[[#This Row],[Supplier Rate Per t2 (USD)]]</f>
        <v>300</v>
      </c>
      <c r="Z3382" s="5">
        <f>WORKSHEET[[#This Row],[Profit Per T]] * WORKSHEET[[#This Row],[Weight]]</f>
        <v>10653.9</v>
      </c>
      <c r="AA3382">
        <v>1</v>
      </c>
      <c r="AB3382" s="1">
        <v>1.95</v>
      </c>
      <c r="AC3382" s="1">
        <v>1.3</v>
      </c>
      <c r="AD3382" s="1">
        <v>1.625</v>
      </c>
      <c r="AE3382" s="1">
        <f>WORKSHEET[[#This Row],[Delay at toll gate in days]] +WORKSHEET[[#This Row],[Delay at workshop in days]] +WORKSHEET[[#This Row],[Delay at border in days]]</f>
        <v>4.875</v>
      </c>
    </row>
    <row r="3383" spans="1:31" x14ac:dyDescent="0.35">
      <c r="A3383" t="s">
        <v>3404</v>
      </c>
      <c r="B3383" t="s">
        <v>10</v>
      </c>
      <c r="C3383" t="s">
        <v>56</v>
      </c>
      <c r="D3383" t="s">
        <v>3611</v>
      </c>
      <c r="E3383" t="s">
        <v>3612</v>
      </c>
      <c r="F3383" t="str">
        <f>WORKSHEET[[#This Row],[Depart From]]&amp;"-"&amp;WORKSHEET[[#This Row],[Arrive To]]</f>
        <v>Mogadishu-Victoria</v>
      </c>
      <c r="G3383" s="2">
        <v>44688</v>
      </c>
      <c r="H3383" s="2">
        <v>44701</v>
      </c>
      <c r="I3383" s="2" t="str">
        <f t="shared" si="52"/>
        <v>Delivered</v>
      </c>
      <c r="J3383" s="2" t="str">
        <f>TEXT(WORKSHEET[[#This Row],[Offloading Date]], "mmm")</f>
        <v>May</v>
      </c>
      <c r="K3383" s="2" t="str">
        <f>IF(OR(WORKSHEET[[#This Row],[Year]]="", ISBLANK(WORKSHEET[[#This Row],[Year]]), WORKSHEET[[#This Row],[Year]]="null"), "Exclude", "Include")</f>
        <v>Include</v>
      </c>
      <c r="L3383" t="s">
        <v>16</v>
      </c>
      <c r="M3383" t="s">
        <v>12</v>
      </c>
      <c r="N3383" t="s">
        <v>13</v>
      </c>
      <c r="O3383">
        <v>35.189</v>
      </c>
      <c r="P3383">
        <v>600</v>
      </c>
      <c r="Q3383" t="s">
        <v>14</v>
      </c>
      <c r="R3383">
        <f>P3383 * _xll.XLOOKUP(Q3383,CALCULATION!$A$15:$A$17, CALCULATION!$B$15:$B$17 )</f>
        <v>600</v>
      </c>
      <c r="S3383" s="5">
        <f>O3383*P3383*_xll.XLOOKUP(Q3383,CALCULATION!$A$15:$A$17, CALCULATION!$B$15:$B$17)</f>
        <v>21113.4</v>
      </c>
      <c r="T3383">
        <v>300</v>
      </c>
      <c r="U3383" t="s">
        <v>14</v>
      </c>
      <c r="V3383">
        <f>T3383 * _xll.XLOOKUP(U3383,CALCULATION!$A$15:$A$17, CALCULATION!$B$15:$B$17 )</f>
        <v>300</v>
      </c>
      <c r="W3383" s="5">
        <f>O3383*T3383*_xll.XLOOKUP(U3383,CALCULATION!$A$15:$A$17, CALCULATION!$B$15:$B$17)</f>
        <v>10556.7</v>
      </c>
      <c r="X3383" s="5">
        <f>WORKSHEET[[#This Row],[Clients Total Cost]] / WORKSHEET[[#This Row],[Clients Rate per T2 (USD)]]</f>
        <v>35.189</v>
      </c>
      <c r="Y3383" s="5">
        <f>WORKSHEET[[#This Row],[Clients Rate per T2 (USD)]] - WORKSHEET[[#This Row],[Supplier Rate Per t2 (USD)]]</f>
        <v>300</v>
      </c>
      <c r="Z3383" s="5">
        <f>WORKSHEET[[#This Row],[Profit Per T]] * WORKSHEET[[#This Row],[Weight]]</f>
        <v>10556.7</v>
      </c>
      <c r="AA3383">
        <v>1</v>
      </c>
      <c r="AB3383" s="1">
        <v>1.95</v>
      </c>
      <c r="AC3383" s="1">
        <v>1.3</v>
      </c>
      <c r="AD3383" s="1">
        <v>1.625</v>
      </c>
      <c r="AE3383" s="1">
        <f>WORKSHEET[[#This Row],[Delay at toll gate in days]] +WORKSHEET[[#This Row],[Delay at workshop in days]] +WORKSHEET[[#This Row],[Delay at border in days]]</f>
        <v>4.875</v>
      </c>
    </row>
    <row r="3384" spans="1:31" x14ac:dyDescent="0.35">
      <c r="A3384" t="s">
        <v>3405</v>
      </c>
      <c r="B3384" t="s">
        <v>10</v>
      </c>
      <c r="C3384" t="s">
        <v>56</v>
      </c>
      <c r="D3384" t="s">
        <v>3620</v>
      </c>
      <c r="E3384" t="s">
        <v>3618</v>
      </c>
      <c r="F3384" t="str">
        <f>WORKSHEET[[#This Row],[Depart From]]&amp;"-"&amp;WORKSHEET[[#This Row],[Arrive To]]</f>
        <v>Zanzibar-Tripoli</v>
      </c>
      <c r="G3384" s="2">
        <v>44687</v>
      </c>
      <c r="H3384" s="2">
        <v>44700</v>
      </c>
      <c r="I3384" s="2" t="str">
        <f t="shared" si="52"/>
        <v>Delivered</v>
      </c>
      <c r="J3384" s="2" t="str">
        <f>TEXT(WORKSHEET[[#This Row],[Offloading Date]], "mmm")</f>
        <v>May</v>
      </c>
      <c r="K3384" s="2" t="str">
        <f>IF(OR(WORKSHEET[[#This Row],[Year]]="", ISBLANK(WORKSHEET[[#This Row],[Year]]), WORKSHEET[[#This Row],[Year]]="null"), "Exclude", "Include")</f>
        <v>Include</v>
      </c>
      <c r="L3384" t="s">
        <v>16</v>
      </c>
      <c r="M3384" t="s">
        <v>12</v>
      </c>
      <c r="N3384" t="s">
        <v>13</v>
      </c>
      <c r="O3384">
        <v>35.514000000000003</v>
      </c>
      <c r="P3384">
        <v>600</v>
      </c>
      <c r="Q3384" t="s">
        <v>14</v>
      </c>
      <c r="R3384">
        <f>P3384 * _xll.XLOOKUP(Q3384,CALCULATION!$A$15:$A$17, CALCULATION!$B$15:$B$17 )</f>
        <v>600</v>
      </c>
      <c r="S3384" s="5">
        <f>O3384*P3384*_xll.XLOOKUP(Q3384,CALCULATION!$A$15:$A$17, CALCULATION!$B$15:$B$17)</f>
        <v>21308.400000000001</v>
      </c>
      <c r="T3384">
        <v>300</v>
      </c>
      <c r="U3384" t="s">
        <v>14</v>
      </c>
      <c r="V3384">
        <f>T3384 * _xll.XLOOKUP(U3384,CALCULATION!$A$15:$A$17, CALCULATION!$B$15:$B$17 )</f>
        <v>300</v>
      </c>
      <c r="W3384" s="5">
        <f>O3384*T3384*_xll.XLOOKUP(U3384,CALCULATION!$A$15:$A$17, CALCULATION!$B$15:$B$17)</f>
        <v>10654.2</v>
      </c>
      <c r="X3384" s="5">
        <f>WORKSHEET[[#This Row],[Clients Total Cost]] / WORKSHEET[[#This Row],[Clients Rate per T2 (USD)]]</f>
        <v>35.514000000000003</v>
      </c>
      <c r="Y3384" s="5">
        <f>WORKSHEET[[#This Row],[Clients Rate per T2 (USD)]] - WORKSHEET[[#This Row],[Supplier Rate Per t2 (USD)]]</f>
        <v>300</v>
      </c>
      <c r="Z3384" s="5">
        <f>WORKSHEET[[#This Row],[Profit Per T]] * WORKSHEET[[#This Row],[Weight]]</f>
        <v>10654.2</v>
      </c>
      <c r="AA3384">
        <v>1</v>
      </c>
      <c r="AB3384" s="1">
        <v>1.95</v>
      </c>
      <c r="AC3384" s="1">
        <v>1.3</v>
      </c>
      <c r="AD3384" s="1">
        <v>1.625</v>
      </c>
      <c r="AE3384" s="1">
        <f>WORKSHEET[[#This Row],[Delay at toll gate in days]] +WORKSHEET[[#This Row],[Delay at workshop in days]] +WORKSHEET[[#This Row],[Delay at border in days]]</f>
        <v>4.875</v>
      </c>
    </row>
    <row r="3385" spans="1:31" x14ac:dyDescent="0.35">
      <c r="A3385" t="s">
        <v>3406</v>
      </c>
      <c r="B3385" t="s">
        <v>10</v>
      </c>
      <c r="C3385" t="s">
        <v>56</v>
      </c>
      <c r="D3385" t="s">
        <v>3620</v>
      </c>
      <c r="E3385" t="s">
        <v>3612</v>
      </c>
      <c r="F3385" t="str">
        <f>WORKSHEET[[#This Row],[Depart From]]&amp;"-"&amp;WORKSHEET[[#This Row],[Arrive To]]</f>
        <v>Zanzibar-Victoria</v>
      </c>
      <c r="G3385" s="2">
        <v>44688</v>
      </c>
      <c r="H3385" s="2">
        <v>44699</v>
      </c>
      <c r="I3385" s="2" t="str">
        <f t="shared" si="52"/>
        <v>Delivered</v>
      </c>
      <c r="J3385" s="2" t="str">
        <f>TEXT(WORKSHEET[[#This Row],[Offloading Date]], "mmm")</f>
        <v>May</v>
      </c>
      <c r="K3385" s="2" t="str">
        <f>IF(OR(WORKSHEET[[#This Row],[Year]]="", ISBLANK(WORKSHEET[[#This Row],[Year]]), WORKSHEET[[#This Row],[Year]]="null"), "Exclude", "Include")</f>
        <v>Include</v>
      </c>
      <c r="L3385" t="s">
        <v>16</v>
      </c>
      <c r="M3385" t="s">
        <v>12</v>
      </c>
      <c r="N3385" t="s">
        <v>13</v>
      </c>
      <c r="O3385">
        <v>35.655000000000001</v>
      </c>
      <c r="P3385">
        <v>600</v>
      </c>
      <c r="Q3385" t="s">
        <v>14</v>
      </c>
      <c r="R3385">
        <f>P3385 * _xll.XLOOKUP(Q3385,CALCULATION!$A$15:$A$17, CALCULATION!$B$15:$B$17 )</f>
        <v>600</v>
      </c>
      <c r="S3385" s="5">
        <f>O3385*P3385*_xll.XLOOKUP(Q3385,CALCULATION!$A$15:$A$17, CALCULATION!$B$15:$B$17)</f>
        <v>21393</v>
      </c>
      <c r="T3385">
        <v>300</v>
      </c>
      <c r="U3385" t="s">
        <v>14</v>
      </c>
      <c r="V3385">
        <f>T3385 * _xll.XLOOKUP(U3385,CALCULATION!$A$15:$A$17, CALCULATION!$B$15:$B$17 )</f>
        <v>300</v>
      </c>
      <c r="W3385" s="5">
        <f>O3385*T3385*_xll.XLOOKUP(U3385,CALCULATION!$A$15:$A$17, CALCULATION!$B$15:$B$17)</f>
        <v>10696.5</v>
      </c>
      <c r="X3385" s="5">
        <f>WORKSHEET[[#This Row],[Clients Total Cost]] / WORKSHEET[[#This Row],[Clients Rate per T2 (USD)]]</f>
        <v>35.655000000000001</v>
      </c>
      <c r="Y3385" s="5">
        <f>WORKSHEET[[#This Row],[Clients Rate per T2 (USD)]] - WORKSHEET[[#This Row],[Supplier Rate Per t2 (USD)]]</f>
        <v>300</v>
      </c>
      <c r="Z3385" s="5">
        <f>WORKSHEET[[#This Row],[Profit Per T]] * WORKSHEET[[#This Row],[Weight]]</f>
        <v>10696.5</v>
      </c>
      <c r="AA3385">
        <v>1</v>
      </c>
      <c r="AB3385" s="1">
        <v>1.65</v>
      </c>
      <c r="AC3385" s="1">
        <v>1.1000000000000001</v>
      </c>
      <c r="AD3385" s="1">
        <v>1.375</v>
      </c>
      <c r="AE3385" s="1">
        <f>WORKSHEET[[#This Row],[Delay at toll gate in days]] +WORKSHEET[[#This Row],[Delay at workshop in days]] +WORKSHEET[[#This Row],[Delay at border in days]]</f>
        <v>4.125</v>
      </c>
    </row>
    <row r="3386" spans="1:31" x14ac:dyDescent="0.35">
      <c r="A3386" t="s">
        <v>3407</v>
      </c>
      <c r="B3386" t="s">
        <v>10</v>
      </c>
      <c r="C3386" t="s">
        <v>56</v>
      </c>
      <c r="D3386" t="s">
        <v>3615</v>
      </c>
      <c r="E3386" t="s">
        <v>3613</v>
      </c>
      <c r="F3386" t="str">
        <f>WORKSHEET[[#This Row],[Depart From]]&amp;"-"&amp;WORKSHEET[[#This Row],[Arrive To]]</f>
        <v>Mombasa-Sanaa</v>
      </c>
      <c r="G3386" s="2">
        <v>44688</v>
      </c>
      <c r="H3386" s="2">
        <v>44705</v>
      </c>
      <c r="I3386" s="2" t="str">
        <f t="shared" si="52"/>
        <v>Delivered</v>
      </c>
      <c r="J3386" s="2" t="str">
        <f>TEXT(WORKSHEET[[#This Row],[Offloading Date]], "mmm")</f>
        <v>May</v>
      </c>
      <c r="K3386" s="2" t="str">
        <f>IF(OR(WORKSHEET[[#This Row],[Year]]="", ISBLANK(WORKSHEET[[#This Row],[Year]]), WORKSHEET[[#This Row],[Year]]="null"), "Exclude", "Include")</f>
        <v>Include</v>
      </c>
      <c r="L3386" t="s">
        <v>16</v>
      </c>
      <c r="M3386" t="s">
        <v>12</v>
      </c>
      <c r="N3386" t="s">
        <v>13</v>
      </c>
      <c r="O3386">
        <v>35.189</v>
      </c>
      <c r="P3386">
        <v>600</v>
      </c>
      <c r="Q3386" t="s">
        <v>14</v>
      </c>
      <c r="R3386">
        <f>P3386 * _xll.XLOOKUP(Q3386,CALCULATION!$A$15:$A$17, CALCULATION!$B$15:$B$17 )</f>
        <v>600</v>
      </c>
      <c r="S3386" s="5">
        <f>O3386*P3386*_xll.XLOOKUP(Q3386,CALCULATION!$A$15:$A$17, CALCULATION!$B$15:$B$17)</f>
        <v>21113.4</v>
      </c>
      <c r="T3386">
        <v>300</v>
      </c>
      <c r="U3386" t="s">
        <v>14</v>
      </c>
      <c r="V3386">
        <f>T3386 * _xll.XLOOKUP(U3386,CALCULATION!$A$15:$A$17, CALCULATION!$B$15:$B$17 )</f>
        <v>300</v>
      </c>
      <c r="W3386" s="5">
        <f>O3386*T3386*_xll.XLOOKUP(U3386,CALCULATION!$A$15:$A$17, CALCULATION!$B$15:$B$17)</f>
        <v>10556.7</v>
      </c>
      <c r="X3386" s="5">
        <f>WORKSHEET[[#This Row],[Clients Total Cost]] / WORKSHEET[[#This Row],[Clients Rate per T2 (USD)]]</f>
        <v>35.189</v>
      </c>
      <c r="Y3386" s="5">
        <f>WORKSHEET[[#This Row],[Clients Rate per T2 (USD)]] - WORKSHEET[[#This Row],[Supplier Rate Per t2 (USD)]]</f>
        <v>300</v>
      </c>
      <c r="Z3386" s="5">
        <f>WORKSHEET[[#This Row],[Profit Per T]] * WORKSHEET[[#This Row],[Weight]]</f>
        <v>10556.7</v>
      </c>
      <c r="AA3386">
        <v>1</v>
      </c>
      <c r="AB3386" s="1">
        <v>2.5499999999999998</v>
      </c>
      <c r="AC3386" s="1">
        <v>1.7000000000000002</v>
      </c>
      <c r="AD3386" s="1">
        <v>2.125</v>
      </c>
      <c r="AE3386" s="1">
        <f>WORKSHEET[[#This Row],[Delay at toll gate in days]] +WORKSHEET[[#This Row],[Delay at workshop in days]] +WORKSHEET[[#This Row],[Delay at border in days]]</f>
        <v>6.375</v>
      </c>
    </row>
    <row r="3387" spans="1:31" x14ac:dyDescent="0.35">
      <c r="A3387" t="s">
        <v>3408</v>
      </c>
      <c r="B3387" t="s">
        <v>10</v>
      </c>
      <c r="C3387" t="s">
        <v>56</v>
      </c>
      <c r="D3387" t="s">
        <v>3611</v>
      </c>
      <c r="E3387" t="s">
        <v>3614</v>
      </c>
      <c r="F3387" t="str">
        <f>WORKSHEET[[#This Row],[Depart From]]&amp;"-"&amp;WORKSHEET[[#This Row],[Arrive To]]</f>
        <v>Mogadishu-Alger</v>
      </c>
      <c r="G3387" s="2">
        <v>44688</v>
      </c>
      <c r="H3387" s="2">
        <v>44700</v>
      </c>
      <c r="I3387" s="2" t="str">
        <f t="shared" si="52"/>
        <v>Delivered</v>
      </c>
      <c r="J3387" s="2" t="str">
        <f>TEXT(WORKSHEET[[#This Row],[Offloading Date]], "mmm")</f>
        <v>May</v>
      </c>
      <c r="K3387" s="2" t="str">
        <f>IF(OR(WORKSHEET[[#This Row],[Year]]="", ISBLANK(WORKSHEET[[#This Row],[Year]]), WORKSHEET[[#This Row],[Year]]="null"), "Exclude", "Include")</f>
        <v>Include</v>
      </c>
      <c r="L3387" t="s">
        <v>16</v>
      </c>
      <c r="M3387" t="s">
        <v>12</v>
      </c>
      <c r="N3387" t="s">
        <v>13</v>
      </c>
      <c r="O3387">
        <v>35.234000000000002</v>
      </c>
      <c r="P3387">
        <v>600</v>
      </c>
      <c r="Q3387" t="s">
        <v>14</v>
      </c>
      <c r="R3387">
        <f>P3387 * _xll.XLOOKUP(Q3387,CALCULATION!$A$15:$A$17, CALCULATION!$B$15:$B$17 )</f>
        <v>600</v>
      </c>
      <c r="S3387" s="5">
        <f>O3387*P3387*_xll.XLOOKUP(Q3387,CALCULATION!$A$15:$A$17, CALCULATION!$B$15:$B$17)</f>
        <v>21140.400000000001</v>
      </c>
      <c r="T3387">
        <v>300</v>
      </c>
      <c r="U3387" t="s">
        <v>14</v>
      </c>
      <c r="V3387">
        <f>T3387 * _xll.XLOOKUP(U3387,CALCULATION!$A$15:$A$17, CALCULATION!$B$15:$B$17 )</f>
        <v>300</v>
      </c>
      <c r="W3387" s="5">
        <f>O3387*T3387*_xll.XLOOKUP(U3387,CALCULATION!$A$15:$A$17, CALCULATION!$B$15:$B$17)</f>
        <v>10570.2</v>
      </c>
      <c r="X3387" s="5">
        <f>WORKSHEET[[#This Row],[Clients Total Cost]] / WORKSHEET[[#This Row],[Clients Rate per T2 (USD)]]</f>
        <v>35.234000000000002</v>
      </c>
      <c r="Y3387" s="5">
        <f>WORKSHEET[[#This Row],[Clients Rate per T2 (USD)]] - WORKSHEET[[#This Row],[Supplier Rate Per t2 (USD)]]</f>
        <v>300</v>
      </c>
      <c r="Z3387" s="5">
        <f>WORKSHEET[[#This Row],[Profit Per T]] * WORKSHEET[[#This Row],[Weight]]</f>
        <v>10570.2</v>
      </c>
      <c r="AA3387">
        <v>1</v>
      </c>
      <c r="AB3387" s="1">
        <v>1.7999999999999998</v>
      </c>
      <c r="AC3387" s="1">
        <v>1.2000000000000002</v>
      </c>
      <c r="AD3387" s="1">
        <v>1.5</v>
      </c>
      <c r="AE3387" s="1">
        <f>WORKSHEET[[#This Row],[Delay at toll gate in days]] +WORKSHEET[[#This Row],[Delay at workshop in days]] +WORKSHEET[[#This Row],[Delay at border in days]]</f>
        <v>4.5</v>
      </c>
    </row>
    <row r="3388" spans="1:31" x14ac:dyDescent="0.35">
      <c r="A3388" t="s">
        <v>3409</v>
      </c>
      <c r="B3388" t="s">
        <v>10</v>
      </c>
      <c r="C3388" t="s">
        <v>56</v>
      </c>
      <c r="D3388" t="s">
        <v>3619</v>
      </c>
      <c r="E3388" t="s">
        <v>3617</v>
      </c>
      <c r="F3388" t="str">
        <f>WORKSHEET[[#This Row],[Depart From]]&amp;"-"&amp;WORKSHEET[[#This Row],[Arrive To]]</f>
        <v>Addis Ababa-Lagos</v>
      </c>
      <c r="G3388" s="2">
        <v>44688</v>
      </c>
      <c r="H3388" s="2">
        <v>44701</v>
      </c>
      <c r="I3388" s="2" t="str">
        <f t="shared" si="52"/>
        <v>Delivered</v>
      </c>
      <c r="J3388" s="2" t="str">
        <f>TEXT(WORKSHEET[[#This Row],[Offloading Date]], "mmm")</f>
        <v>May</v>
      </c>
      <c r="K3388" s="2" t="str">
        <f>IF(OR(WORKSHEET[[#This Row],[Year]]="", ISBLANK(WORKSHEET[[#This Row],[Year]]), WORKSHEET[[#This Row],[Year]]="null"), "Exclude", "Include")</f>
        <v>Include</v>
      </c>
      <c r="L3388" t="s">
        <v>16</v>
      </c>
      <c r="M3388" t="s">
        <v>12</v>
      </c>
      <c r="N3388" t="s">
        <v>13</v>
      </c>
      <c r="O3388">
        <v>35.185000000000002</v>
      </c>
      <c r="P3388">
        <v>600</v>
      </c>
      <c r="Q3388" t="s">
        <v>14</v>
      </c>
      <c r="R3388">
        <f>P3388 * _xll.XLOOKUP(Q3388,CALCULATION!$A$15:$A$17, CALCULATION!$B$15:$B$17 )</f>
        <v>600</v>
      </c>
      <c r="S3388" s="5">
        <f>O3388*P3388*_xll.XLOOKUP(Q3388,CALCULATION!$A$15:$A$17, CALCULATION!$B$15:$B$17)</f>
        <v>21111</v>
      </c>
      <c r="T3388">
        <v>300</v>
      </c>
      <c r="U3388" t="s">
        <v>14</v>
      </c>
      <c r="V3388">
        <f>T3388 * _xll.XLOOKUP(U3388,CALCULATION!$A$15:$A$17, CALCULATION!$B$15:$B$17 )</f>
        <v>300</v>
      </c>
      <c r="W3388" s="5">
        <f>O3388*T3388*_xll.XLOOKUP(U3388,CALCULATION!$A$15:$A$17, CALCULATION!$B$15:$B$17)</f>
        <v>10555.5</v>
      </c>
      <c r="X3388" s="5">
        <f>WORKSHEET[[#This Row],[Clients Total Cost]] / WORKSHEET[[#This Row],[Clients Rate per T2 (USD)]]</f>
        <v>35.185000000000002</v>
      </c>
      <c r="Y3388" s="5">
        <f>WORKSHEET[[#This Row],[Clients Rate per T2 (USD)]] - WORKSHEET[[#This Row],[Supplier Rate Per t2 (USD)]]</f>
        <v>300</v>
      </c>
      <c r="Z3388" s="5">
        <f>WORKSHEET[[#This Row],[Profit Per T]] * WORKSHEET[[#This Row],[Weight]]</f>
        <v>10555.5</v>
      </c>
      <c r="AA3388">
        <v>1</v>
      </c>
      <c r="AB3388" s="1">
        <v>1.95</v>
      </c>
      <c r="AC3388" s="1">
        <v>1.3</v>
      </c>
      <c r="AD3388" s="1">
        <v>1.625</v>
      </c>
      <c r="AE3388" s="1">
        <f>WORKSHEET[[#This Row],[Delay at toll gate in days]] +WORKSHEET[[#This Row],[Delay at workshop in days]] +WORKSHEET[[#This Row],[Delay at border in days]]</f>
        <v>4.875</v>
      </c>
    </row>
    <row r="3389" spans="1:31" x14ac:dyDescent="0.35">
      <c r="A3389" t="s">
        <v>3410</v>
      </c>
      <c r="B3389" t="s">
        <v>10</v>
      </c>
      <c r="C3389" t="s">
        <v>56</v>
      </c>
      <c r="D3389" t="s">
        <v>3615</v>
      </c>
      <c r="E3389" t="s">
        <v>3612</v>
      </c>
      <c r="F3389" t="str">
        <f>WORKSHEET[[#This Row],[Depart From]]&amp;"-"&amp;WORKSHEET[[#This Row],[Arrive To]]</f>
        <v>Mombasa-Victoria</v>
      </c>
      <c r="G3389" s="2">
        <v>44688</v>
      </c>
      <c r="H3389" s="2">
        <v>44705</v>
      </c>
      <c r="I3389" s="2" t="str">
        <f t="shared" si="52"/>
        <v>Delivered</v>
      </c>
      <c r="J3389" s="2" t="str">
        <f>TEXT(WORKSHEET[[#This Row],[Offloading Date]], "mmm")</f>
        <v>May</v>
      </c>
      <c r="K3389" s="2" t="str">
        <f>IF(OR(WORKSHEET[[#This Row],[Year]]="", ISBLANK(WORKSHEET[[#This Row],[Year]]), WORKSHEET[[#This Row],[Year]]="null"), "Exclude", "Include")</f>
        <v>Include</v>
      </c>
      <c r="L3389" t="s">
        <v>16</v>
      </c>
      <c r="M3389" t="s">
        <v>12</v>
      </c>
      <c r="N3389" t="s">
        <v>13</v>
      </c>
      <c r="O3389">
        <v>35.417999999999999</v>
      </c>
      <c r="P3389">
        <v>600</v>
      </c>
      <c r="Q3389" t="s">
        <v>14</v>
      </c>
      <c r="R3389">
        <f>P3389 * _xll.XLOOKUP(Q3389,CALCULATION!$A$15:$A$17, CALCULATION!$B$15:$B$17 )</f>
        <v>600</v>
      </c>
      <c r="S3389" s="5">
        <f>O3389*P3389*_xll.XLOOKUP(Q3389,CALCULATION!$A$15:$A$17, CALCULATION!$B$15:$B$17)</f>
        <v>21250.799999999999</v>
      </c>
      <c r="T3389">
        <v>300</v>
      </c>
      <c r="U3389" t="s">
        <v>14</v>
      </c>
      <c r="V3389">
        <f>T3389 * _xll.XLOOKUP(U3389,CALCULATION!$A$15:$A$17, CALCULATION!$B$15:$B$17 )</f>
        <v>300</v>
      </c>
      <c r="W3389" s="5">
        <f>O3389*T3389*_xll.XLOOKUP(U3389,CALCULATION!$A$15:$A$17, CALCULATION!$B$15:$B$17)</f>
        <v>10625.4</v>
      </c>
      <c r="X3389" s="5">
        <f>WORKSHEET[[#This Row],[Clients Total Cost]] / WORKSHEET[[#This Row],[Clients Rate per T2 (USD)]]</f>
        <v>35.417999999999999</v>
      </c>
      <c r="Y3389" s="5">
        <f>WORKSHEET[[#This Row],[Clients Rate per T2 (USD)]] - WORKSHEET[[#This Row],[Supplier Rate Per t2 (USD)]]</f>
        <v>300</v>
      </c>
      <c r="Z3389" s="5">
        <f>WORKSHEET[[#This Row],[Profit Per T]] * WORKSHEET[[#This Row],[Weight]]</f>
        <v>10625.4</v>
      </c>
      <c r="AA3389">
        <v>1</v>
      </c>
      <c r="AB3389" s="1">
        <v>2.5499999999999998</v>
      </c>
      <c r="AC3389" s="1">
        <v>1.7000000000000002</v>
      </c>
      <c r="AD3389" s="1">
        <v>2.125</v>
      </c>
      <c r="AE3389" s="1">
        <f>WORKSHEET[[#This Row],[Delay at toll gate in days]] +WORKSHEET[[#This Row],[Delay at workshop in days]] +WORKSHEET[[#This Row],[Delay at border in days]]</f>
        <v>6.375</v>
      </c>
    </row>
    <row r="3390" spans="1:31" x14ac:dyDescent="0.35">
      <c r="A3390" t="s">
        <v>3411</v>
      </c>
      <c r="B3390" t="s">
        <v>10</v>
      </c>
      <c r="C3390" t="s">
        <v>56</v>
      </c>
      <c r="D3390" t="s">
        <v>3615</v>
      </c>
      <c r="E3390" t="s">
        <v>3613</v>
      </c>
      <c r="F3390" t="str">
        <f>WORKSHEET[[#This Row],[Depart From]]&amp;"-"&amp;WORKSHEET[[#This Row],[Arrive To]]</f>
        <v>Mombasa-Sanaa</v>
      </c>
      <c r="G3390" s="2">
        <v>44701</v>
      </c>
      <c r="H3390" s="2">
        <v>44712</v>
      </c>
      <c r="I3390" s="2" t="str">
        <f t="shared" si="52"/>
        <v>Delivered</v>
      </c>
      <c r="J3390" s="2" t="str">
        <f>TEXT(WORKSHEET[[#This Row],[Offloading Date]], "mmm")</f>
        <v>May</v>
      </c>
      <c r="K3390" s="2" t="str">
        <f>IF(OR(WORKSHEET[[#This Row],[Year]]="", ISBLANK(WORKSHEET[[#This Row],[Year]]), WORKSHEET[[#This Row],[Year]]="null"), "Exclude", "Include")</f>
        <v>Include</v>
      </c>
      <c r="L3390" t="s">
        <v>16</v>
      </c>
      <c r="M3390" t="s">
        <v>12</v>
      </c>
      <c r="N3390" t="s">
        <v>13</v>
      </c>
      <c r="O3390">
        <v>35.01</v>
      </c>
      <c r="P3390">
        <v>600</v>
      </c>
      <c r="Q3390" t="s">
        <v>14</v>
      </c>
      <c r="R3390">
        <f>P3390 * _xll.XLOOKUP(Q3390,CALCULATION!$A$15:$A$17, CALCULATION!$B$15:$B$17 )</f>
        <v>600</v>
      </c>
      <c r="S3390" s="5">
        <f>O3390*P3390*_xll.XLOOKUP(Q3390,CALCULATION!$A$15:$A$17, CALCULATION!$B$15:$B$17)</f>
        <v>21006</v>
      </c>
      <c r="T3390">
        <v>300</v>
      </c>
      <c r="U3390" t="s">
        <v>14</v>
      </c>
      <c r="V3390">
        <f>T3390 * _xll.XLOOKUP(U3390,CALCULATION!$A$15:$A$17, CALCULATION!$B$15:$B$17 )</f>
        <v>300</v>
      </c>
      <c r="W3390" s="5">
        <f>O3390*T3390*_xll.XLOOKUP(U3390,CALCULATION!$A$15:$A$17, CALCULATION!$B$15:$B$17)</f>
        <v>10503</v>
      </c>
      <c r="X3390" s="5">
        <f>WORKSHEET[[#This Row],[Clients Total Cost]] / WORKSHEET[[#This Row],[Clients Rate per T2 (USD)]]</f>
        <v>35.01</v>
      </c>
      <c r="Y3390" s="5">
        <f>WORKSHEET[[#This Row],[Clients Rate per T2 (USD)]] - WORKSHEET[[#This Row],[Supplier Rate Per t2 (USD)]]</f>
        <v>300</v>
      </c>
      <c r="Z3390" s="5">
        <f>WORKSHEET[[#This Row],[Profit Per T]] * WORKSHEET[[#This Row],[Weight]]</f>
        <v>10503</v>
      </c>
      <c r="AA3390">
        <v>1</v>
      </c>
      <c r="AB3390" s="1">
        <v>1.65</v>
      </c>
      <c r="AC3390" s="1">
        <v>1.1000000000000001</v>
      </c>
      <c r="AD3390" s="1">
        <v>1.375</v>
      </c>
      <c r="AE3390" s="1">
        <f>WORKSHEET[[#This Row],[Delay at toll gate in days]] +WORKSHEET[[#This Row],[Delay at workshop in days]] +WORKSHEET[[#This Row],[Delay at border in days]]</f>
        <v>4.125</v>
      </c>
    </row>
    <row r="3391" spans="1:31" x14ac:dyDescent="0.35">
      <c r="A3391" t="s">
        <v>3412</v>
      </c>
      <c r="B3391" t="s">
        <v>10</v>
      </c>
      <c r="C3391" t="s">
        <v>56</v>
      </c>
      <c r="D3391" t="s">
        <v>3615</v>
      </c>
      <c r="E3391" t="s">
        <v>3617</v>
      </c>
      <c r="F3391" t="str">
        <f>WORKSHEET[[#This Row],[Depart From]]&amp;"-"&amp;WORKSHEET[[#This Row],[Arrive To]]</f>
        <v>Mombasa-Lagos</v>
      </c>
      <c r="G3391" s="2">
        <v>44701</v>
      </c>
      <c r="H3391" s="2">
        <v>44721</v>
      </c>
      <c r="I3391" s="2" t="str">
        <f t="shared" si="52"/>
        <v>Delivered</v>
      </c>
      <c r="J3391" s="2" t="str">
        <f>TEXT(WORKSHEET[[#This Row],[Offloading Date]], "mmm")</f>
        <v>Jun</v>
      </c>
      <c r="K3391" s="2" t="str">
        <f>IF(OR(WORKSHEET[[#This Row],[Year]]="", ISBLANK(WORKSHEET[[#This Row],[Year]]), WORKSHEET[[#This Row],[Year]]="null"), "Exclude", "Include")</f>
        <v>Include</v>
      </c>
      <c r="L3391" t="s">
        <v>16</v>
      </c>
      <c r="M3391" t="s">
        <v>12</v>
      </c>
      <c r="N3391" t="s">
        <v>13</v>
      </c>
      <c r="O3391">
        <v>34.807000000000002</v>
      </c>
      <c r="P3391">
        <v>600</v>
      </c>
      <c r="Q3391" t="s">
        <v>14</v>
      </c>
      <c r="R3391">
        <f>P3391 * _xll.XLOOKUP(Q3391,CALCULATION!$A$15:$A$17, CALCULATION!$B$15:$B$17 )</f>
        <v>600</v>
      </c>
      <c r="S3391" s="5">
        <f>O3391*P3391*_xll.XLOOKUP(Q3391,CALCULATION!$A$15:$A$17, CALCULATION!$B$15:$B$17)</f>
        <v>20884.2</v>
      </c>
      <c r="T3391">
        <v>300</v>
      </c>
      <c r="U3391" t="s">
        <v>14</v>
      </c>
      <c r="V3391">
        <f>T3391 * _xll.XLOOKUP(U3391,CALCULATION!$A$15:$A$17, CALCULATION!$B$15:$B$17 )</f>
        <v>300</v>
      </c>
      <c r="W3391" s="5">
        <f>O3391*T3391*_xll.XLOOKUP(U3391,CALCULATION!$A$15:$A$17, CALCULATION!$B$15:$B$17)</f>
        <v>10442.1</v>
      </c>
      <c r="X3391" s="5">
        <f>WORKSHEET[[#This Row],[Clients Total Cost]] / WORKSHEET[[#This Row],[Clients Rate per T2 (USD)]]</f>
        <v>34.807000000000002</v>
      </c>
      <c r="Y3391" s="5">
        <f>WORKSHEET[[#This Row],[Clients Rate per T2 (USD)]] - WORKSHEET[[#This Row],[Supplier Rate Per t2 (USD)]]</f>
        <v>300</v>
      </c>
      <c r="Z3391" s="5">
        <f>WORKSHEET[[#This Row],[Profit Per T]] * WORKSHEET[[#This Row],[Weight]]</f>
        <v>10442.1</v>
      </c>
      <c r="AA3391">
        <v>1</v>
      </c>
      <c r="AB3391" s="1">
        <v>3</v>
      </c>
      <c r="AC3391" s="1">
        <v>2</v>
      </c>
      <c r="AD3391" s="1">
        <v>2.5</v>
      </c>
      <c r="AE3391" s="1">
        <f>WORKSHEET[[#This Row],[Delay at toll gate in days]] +WORKSHEET[[#This Row],[Delay at workshop in days]] +WORKSHEET[[#This Row],[Delay at border in days]]</f>
        <v>7.5</v>
      </c>
    </row>
    <row r="3392" spans="1:31" x14ac:dyDescent="0.35">
      <c r="A3392" t="s">
        <v>3413</v>
      </c>
      <c r="B3392" t="s">
        <v>10</v>
      </c>
      <c r="C3392" t="s">
        <v>56</v>
      </c>
      <c r="D3392" t="s">
        <v>3615</v>
      </c>
      <c r="E3392" t="s">
        <v>3617</v>
      </c>
      <c r="F3392" t="str">
        <f>WORKSHEET[[#This Row],[Depart From]]&amp;"-"&amp;WORKSHEET[[#This Row],[Arrive To]]</f>
        <v>Mombasa-Lagos</v>
      </c>
      <c r="G3392" s="2">
        <v>44701</v>
      </c>
      <c r="H3392" s="2">
        <v>44713</v>
      </c>
      <c r="I3392" s="2" t="str">
        <f t="shared" si="52"/>
        <v>Delivered</v>
      </c>
      <c r="J3392" s="2" t="str">
        <f>TEXT(WORKSHEET[[#This Row],[Offloading Date]], "mmm")</f>
        <v>Jun</v>
      </c>
      <c r="K3392" s="2" t="str">
        <f>IF(OR(WORKSHEET[[#This Row],[Year]]="", ISBLANK(WORKSHEET[[#This Row],[Year]]), WORKSHEET[[#This Row],[Year]]="null"), "Exclude", "Include")</f>
        <v>Include</v>
      </c>
      <c r="L3392" t="s">
        <v>16</v>
      </c>
      <c r="M3392" t="s">
        <v>12</v>
      </c>
      <c r="N3392" t="s">
        <v>13</v>
      </c>
      <c r="O3392">
        <v>35.35</v>
      </c>
      <c r="P3392">
        <v>600</v>
      </c>
      <c r="Q3392" t="s">
        <v>14</v>
      </c>
      <c r="R3392">
        <f>P3392 * _xll.XLOOKUP(Q3392,CALCULATION!$A$15:$A$17, CALCULATION!$B$15:$B$17 )</f>
        <v>600</v>
      </c>
      <c r="S3392" s="5">
        <f>O3392*P3392*_xll.XLOOKUP(Q3392,CALCULATION!$A$15:$A$17, CALCULATION!$B$15:$B$17)</f>
        <v>21210</v>
      </c>
      <c r="T3392">
        <v>300</v>
      </c>
      <c r="U3392" t="s">
        <v>14</v>
      </c>
      <c r="V3392">
        <f>T3392 * _xll.XLOOKUP(U3392,CALCULATION!$A$15:$A$17, CALCULATION!$B$15:$B$17 )</f>
        <v>300</v>
      </c>
      <c r="W3392" s="5">
        <f>O3392*T3392*_xll.XLOOKUP(U3392,CALCULATION!$A$15:$A$17, CALCULATION!$B$15:$B$17)</f>
        <v>10605</v>
      </c>
      <c r="X3392" s="5">
        <f>WORKSHEET[[#This Row],[Clients Total Cost]] / WORKSHEET[[#This Row],[Clients Rate per T2 (USD)]]</f>
        <v>35.35</v>
      </c>
      <c r="Y3392" s="5">
        <f>WORKSHEET[[#This Row],[Clients Rate per T2 (USD)]] - WORKSHEET[[#This Row],[Supplier Rate Per t2 (USD)]]</f>
        <v>300</v>
      </c>
      <c r="Z3392" s="5">
        <f>WORKSHEET[[#This Row],[Profit Per T]] * WORKSHEET[[#This Row],[Weight]]</f>
        <v>10605</v>
      </c>
      <c r="AA3392">
        <v>1</v>
      </c>
      <c r="AB3392" s="1">
        <v>1.7999999999999998</v>
      </c>
      <c r="AC3392" s="1">
        <v>1.2000000000000002</v>
      </c>
      <c r="AD3392" s="1">
        <v>1.5</v>
      </c>
      <c r="AE3392" s="1">
        <f>WORKSHEET[[#This Row],[Delay at toll gate in days]] +WORKSHEET[[#This Row],[Delay at workshop in days]] +WORKSHEET[[#This Row],[Delay at border in days]]</f>
        <v>4.5</v>
      </c>
    </row>
    <row r="3393" spans="1:31" x14ac:dyDescent="0.35">
      <c r="A3393" t="s">
        <v>3414</v>
      </c>
      <c r="B3393" t="s">
        <v>10</v>
      </c>
      <c r="C3393" t="s">
        <v>56</v>
      </c>
      <c r="D3393" t="s">
        <v>3611</v>
      </c>
      <c r="E3393" t="s">
        <v>3618</v>
      </c>
      <c r="F3393" t="str">
        <f>WORKSHEET[[#This Row],[Depart From]]&amp;"-"&amp;WORKSHEET[[#This Row],[Arrive To]]</f>
        <v>Mogadishu-Tripoli</v>
      </c>
      <c r="G3393" s="2">
        <v>44712</v>
      </c>
      <c r="H3393" s="2">
        <v>44723</v>
      </c>
      <c r="I3393" s="2" t="str">
        <f t="shared" si="52"/>
        <v>Delivered</v>
      </c>
      <c r="J3393" s="2" t="str">
        <f>TEXT(WORKSHEET[[#This Row],[Offloading Date]], "mmm")</f>
        <v>Jun</v>
      </c>
      <c r="K3393" s="2" t="str">
        <f>IF(OR(WORKSHEET[[#This Row],[Year]]="", ISBLANK(WORKSHEET[[#This Row],[Year]]), WORKSHEET[[#This Row],[Year]]="null"), "Exclude", "Include")</f>
        <v>Include</v>
      </c>
      <c r="L3393" t="s">
        <v>16</v>
      </c>
      <c r="M3393" t="s">
        <v>12</v>
      </c>
      <c r="N3393" t="s">
        <v>13</v>
      </c>
      <c r="O3393">
        <v>35.131</v>
      </c>
      <c r="P3393">
        <v>600</v>
      </c>
      <c r="Q3393" t="s">
        <v>14</v>
      </c>
      <c r="R3393">
        <f>P3393 * _xll.XLOOKUP(Q3393,CALCULATION!$A$15:$A$17, CALCULATION!$B$15:$B$17 )</f>
        <v>600</v>
      </c>
      <c r="S3393" s="5">
        <f>O3393*P3393*_xll.XLOOKUP(Q3393,CALCULATION!$A$15:$A$17, CALCULATION!$B$15:$B$17)</f>
        <v>21078.6</v>
      </c>
      <c r="T3393">
        <v>300</v>
      </c>
      <c r="U3393" t="s">
        <v>14</v>
      </c>
      <c r="V3393">
        <f>T3393 * _xll.XLOOKUP(U3393,CALCULATION!$A$15:$A$17, CALCULATION!$B$15:$B$17 )</f>
        <v>300</v>
      </c>
      <c r="W3393" s="5">
        <f>O3393*T3393*_xll.XLOOKUP(U3393,CALCULATION!$A$15:$A$17, CALCULATION!$B$15:$B$17)</f>
        <v>10539.3</v>
      </c>
      <c r="X3393" s="5">
        <f>WORKSHEET[[#This Row],[Clients Total Cost]] / WORKSHEET[[#This Row],[Clients Rate per T2 (USD)]]</f>
        <v>35.131</v>
      </c>
      <c r="Y3393" s="5">
        <f>WORKSHEET[[#This Row],[Clients Rate per T2 (USD)]] - WORKSHEET[[#This Row],[Supplier Rate Per t2 (USD)]]</f>
        <v>300</v>
      </c>
      <c r="Z3393" s="5">
        <f>WORKSHEET[[#This Row],[Profit Per T]] * WORKSHEET[[#This Row],[Weight]]</f>
        <v>10539.3</v>
      </c>
      <c r="AA3393">
        <v>1</v>
      </c>
      <c r="AB3393" s="1">
        <v>1.65</v>
      </c>
      <c r="AC3393" s="1">
        <v>1.1000000000000001</v>
      </c>
      <c r="AD3393" s="1">
        <v>1.375</v>
      </c>
      <c r="AE3393" s="1">
        <f>WORKSHEET[[#This Row],[Delay at toll gate in days]] +WORKSHEET[[#This Row],[Delay at workshop in days]] +WORKSHEET[[#This Row],[Delay at border in days]]</f>
        <v>4.125</v>
      </c>
    </row>
    <row r="3394" spans="1:31" x14ac:dyDescent="0.35">
      <c r="A3394" t="s">
        <v>3415</v>
      </c>
      <c r="B3394" t="s">
        <v>10</v>
      </c>
      <c r="C3394" t="s">
        <v>56</v>
      </c>
      <c r="D3394" t="s">
        <v>3616</v>
      </c>
      <c r="E3394" t="s">
        <v>3618</v>
      </c>
      <c r="F3394" t="str">
        <f>WORKSHEET[[#This Row],[Depart From]]&amp;"-"&amp;WORKSHEET[[#This Row],[Arrive To]]</f>
        <v>Marrakech-Tripoli</v>
      </c>
      <c r="G3394" s="2">
        <v>44719</v>
      </c>
      <c r="H3394" s="2">
        <v>44734</v>
      </c>
      <c r="I3394" s="2" t="str">
        <f t="shared" ref="I3394:I3457" si="53">IF(OR(H3394="", H3394="NULL"), "Failed","Delivered")</f>
        <v>Delivered</v>
      </c>
      <c r="J3394" s="2" t="str">
        <f>TEXT(WORKSHEET[[#This Row],[Offloading Date]], "mmm")</f>
        <v>Jun</v>
      </c>
      <c r="K3394" s="2" t="str">
        <f>IF(OR(WORKSHEET[[#This Row],[Year]]="", ISBLANK(WORKSHEET[[#This Row],[Year]]), WORKSHEET[[#This Row],[Year]]="null"), "Exclude", "Include")</f>
        <v>Include</v>
      </c>
      <c r="L3394" t="s">
        <v>16</v>
      </c>
      <c r="M3394" t="s">
        <v>12</v>
      </c>
      <c r="N3394" t="s">
        <v>13</v>
      </c>
      <c r="O3394">
        <v>35.012999999999998</v>
      </c>
      <c r="P3394">
        <v>600</v>
      </c>
      <c r="Q3394" t="s">
        <v>14</v>
      </c>
      <c r="R3394">
        <f>P3394 * _xll.XLOOKUP(Q3394,CALCULATION!$A$15:$A$17, CALCULATION!$B$15:$B$17 )</f>
        <v>600</v>
      </c>
      <c r="S3394" s="5">
        <f>O3394*P3394*_xll.XLOOKUP(Q3394,CALCULATION!$A$15:$A$17, CALCULATION!$B$15:$B$17)</f>
        <v>21007.8</v>
      </c>
      <c r="T3394">
        <v>300</v>
      </c>
      <c r="U3394" t="s">
        <v>14</v>
      </c>
      <c r="V3394">
        <f>T3394 * _xll.XLOOKUP(U3394,CALCULATION!$A$15:$A$17, CALCULATION!$B$15:$B$17 )</f>
        <v>300</v>
      </c>
      <c r="W3394" s="5">
        <f>O3394*T3394*_xll.XLOOKUP(U3394,CALCULATION!$A$15:$A$17, CALCULATION!$B$15:$B$17)</f>
        <v>10503.9</v>
      </c>
      <c r="X3394" s="5">
        <f>WORKSHEET[[#This Row],[Clients Total Cost]] / WORKSHEET[[#This Row],[Clients Rate per T2 (USD)]]</f>
        <v>35.012999999999998</v>
      </c>
      <c r="Y3394" s="5">
        <f>WORKSHEET[[#This Row],[Clients Rate per T2 (USD)]] - WORKSHEET[[#This Row],[Supplier Rate Per t2 (USD)]]</f>
        <v>300</v>
      </c>
      <c r="Z3394" s="5">
        <f>WORKSHEET[[#This Row],[Profit Per T]] * WORKSHEET[[#This Row],[Weight]]</f>
        <v>10503.9</v>
      </c>
      <c r="AA3394">
        <v>1</v>
      </c>
      <c r="AB3394" s="1">
        <v>2.25</v>
      </c>
      <c r="AC3394" s="1">
        <v>1.5</v>
      </c>
      <c r="AD3394" s="1">
        <v>1.875</v>
      </c>
      <c r="AE3394" s="1">
        <f>WORKSHEET[[#This Row],[Delay at toll gate in days]] +WORKSHEET[[#This Row],[Delay at workshop in days]] +WORKSHEET[[#This Row],[Delay at border in days]]</f>
        <v>5.625</v>
      </c>
    </row>
    <row r="3395" spans="1:31" x14ac:dyDescent="0.35">
      <c r="A3395" t="s">
        <v>3416</v>
      </c>
      <c r="B3395" t="s">
        <v>10</v>
      </c>
      <c r="C3395" t="s">
        <v>56</v>
      </c>
      <c r="D3395" t="s">
        <v>3619</v>
      </c>
      <c r="E3395" t="s">
        <v>3618</v>
      </c>
      <c r="F3395" t="str">
        <f>WORKSHEET[[#This Row],[Depart From]]&amp;"-"&amp;WORKSHEET[[#This Row],[Arrive To]]</f>
        <v>Addis Ababa-Tripoli</v>
      </c>
      <c r="G3395" s="2">
        <v>44719</v>
      </c>
      <c r="H3395" s="2">
        <v>44734</v>
      </c>
      <c r="I3395" s="2" t="str">
        <f t="shared" si="53"/>
        <v>Delivered</v>
      </c>
      <c r="J3395" s="2" t="str">
        <f>TEXT(WORKSHEET[[#This Row],[Offloading Date]], "mmm")</f>
        <v>Jun</v>
      </c>
      <c r="K3395" s="2" t="str">
        <f>IF(OR(WORKSHEET[[#This Row],[Year]]="", ISBLANK(WORKSHEET[[#This Row],[Year]]), WORKSHEET[[#This Row],[Year]]="null"), "Exclude", "Include")</f>
        <v>Include</v>
      </c>
      <c r="L3395" t="s">
        <v>16</v>
      </c>
      <c r="M3395" t="s">
        <v>12</v>
      </c>
      <c r="N3395" t="s">
        <v>13</v>
      </c>
      <c r="O3395">
        <v>35.557000000000002</v>
      </c>
      <c r="P3395">
        <v>600</v>
      </c>
      <c r="Q3395" t="s">
        <v>14</v>
      </c>
      <c r="R3395">
        <f>P3395 * _xll.XLOOKUP(Q3395,CALCULATION!$A$15:$A$17, CALCULATION!$B$15:$B$17 )</f>
        <v>600</v>
      </c>
      <c r="S3395" s="5">
        <f>O3395*P3395*_xll.XLOOKUP(Q3395,CALCULATION!$A$15:$A$17, CALCULATION!$B$15:$B$17)</f>
        <v>21334.2</v>
      </c>
      <c r="T3395">
        <v>300</v>
      </c>
      <c r="U3395" t="s">
        <v>14</v>
      </c>
      <c r="V3395">
        <f>T3395 * _xll.XLOOKUP(U3395,CALCULATION!$A$15:$A$17, CALCULATION!$B$15:$B$17 )</f>
        <v>300</v>
      </c>
      <c r="W3395" s="5">
        <f>O3395*T3395*_xll.XLOOKUP(U3395,CALCULATION!$A$15:$A$17, CALCULATION!$B$15:$B$17)</f>
        <v>10667.1</v>
      </c>
      <c r="X3395" s="5">
        <f>WORKSHEET[[#This Row],[Clients Total Cost]] / WORKSHEET[[#This Row],[Clients Rate per T2 (USD)]]</f>
        <v>35.557000000000002</v>
      </c>
      <c r="Y3395" s="5">
        <f>WORKSHEET[[#This Row],[Clients Rate per T2 (USD)]] - WORKSHEET[[#This Row],[Supplier Rate Per t2 (USD)]]</f>
        <v>300</v>
      </c>
      <c r="Z3395" s="5">
        <f>WORKSHEET[[#This Row],[Profit Per T]] * WORKSHEET[[#This Row],[Weight]]</f>
        <v>10667.1</v>
      </c>
      <c r="AA3395">
        <v>1</v>
      </c>
      <c r="AB3395" s="1">
        <v>2.25</v>
      </c>
      <c r="AC3395" s="1">
        <v>1.5</v>
      </c>
      <c r="AD3395" s="1">
        <v>1.875</v>
      </c>
      <c r="AE3395" s="1">
        <f>WORKSHEET[[#This Row],[Delay at toll gate in days]] +WORKSHEET[[#This Row],[Delay at workshop in days]] +WORKSHEET[[#This Row],[Delay at border in days]]</f>
        <v>5.625</v>
      </c>
    </row>
    <row r="3396" spans="1:31" x14ac:dyDescent="0.35">
      <c r="A3396" t="s">
        <v>3417</v>
      </c>
      <c r="B3396" t="s">
        <v>10</v>
      </c>
      <c r="C3396" t="s">
        <v>56</v>
      </c>
      <c r="D3396" t="s">
        <v>3619</v>
      </c>
      <c r="E3396" t="s">
        <v>3612</v>
      </c>
      <c r="F3396" t="str">
        <f>WORKSHEET[[#This Row],[Depart From]]&amp;"-"&amp;WORKSHEET[[#This Row],[Arrive To]]</f>
        <v>Addis Ababa-Victoria</v>
      </c>
      <c r="G3396" s="2">
        <v>44719</v>
      </c>
      <c r="H3396" s="2">
        <v>44734</v>
      </c>
      <c r="I3396" s="2" t="str">
        <f t="shared" si="53"/>
        <v>Delivered</v>
      </c>
      <c r="J3396" s="2" t="str">
        <f>TEXT(WORKSHEET[[#This Row],[Offloading Date]], "mmm")</f>
        <v>Jun</v>
      </c>
      <c r="K3396" s="2" t="str">
        <f>IF(OR(WORKSHEET[[#This Row],[Year]]="", ISBLANK(WORKSHEET[[#This Row],[Year]]), WORKSHEET[[#This Row],[Year]]="null"), "Exclude", "Include")</f>
        <v>Include</v>
      </c>
      <c r="L3396" t="s">
        <v>16</v>
      </c>
      <c r="M3396" t="s">
        <v>12</v>
      </c>
      <c r="N3396" t="s">
        <v>13</v>
      </c>
      <c r="O3396">
        <v>35.127000000000002</v>
      </c>
      <c r="P3396">
        <v>600</v>
      </c>
      <c r="Q3396" t="s">
        <v>14</v>
      </c>
      <c r="R3396">
        <f>P3396 * _xll.XLOOKUP(Q3396,CALCULATION!$A$15:$A$17, CALCULATION!$B$15:$B$17 )</f>
        <v>600</v>
      </c>
      <c r="S3396" s="5">
        <f>O3396*P3396*_xll.XLOOKUP(Q3396,CALCULATION!$A$15:$A$17, CALCULATION!$B$15:$B$17)</f>
        <v>21076.2</v>
      </c>
      <c r="T3396">
        <v>300</v>
      </c>
      <c r="U3396" t="s">
        <v>14</v>
      </c>
      <c r="V3396">
        <f>T3396 * _xll.XLOOKUP(U3396,CALCULATION!$A$15:$A$17, CALCULATION!$B$15:$B$17 )</f>
        <v>300</v>
      </c>
      <c r="W3396" s="5">
        <f>O3396*T3396*_xll.XLOOKUP(U3396,CALCULATION!$A$15:$A$17, CALCULATION!$B$15:$B$17)</f>
        <v>10538.1</v>
      </c>
      <c r="X3396" s="5">
        <f>WORKSHEET[[#This Row],[Clients Total Cost]] / WORKSHEET[[#This Row],[Clients Rate per T2 (USD)]]</f>
        <v>35.127000000000002</v>
      </c>
      <c r="Y3396" s="5">
        <f>WORKSHEET[[#This Row],[Clients Rate per T2 (USD)]] - WORKSHEET[[#This Row],[Supplier Rate Per t2 (USD)]]</f>
        <v>300</v>
      </c>
      <c r="Z3396" s="5">
        <f>WORKSHEET[[#This Row],[Profit Per T]] * WORKSHEET[[#This Row],[Weight]]</f>
        <v>10538.1</v>
      </c>
      <c r="AA3396">
        <v>1</v>
      </c>
      <c r="AB3396" s="1">
        <v>2.25</v>
      </c>
      <c r="AC3396" s="1">
        <v>1.5</v>
      </c>
      <c r="AD3396" s="1">
        <v>1.875</v>
      </c>
      <c r="AE3396" s="1">
        <f>WORKSHEET[[#This Row],[Delay at toll gate in days]] +WORKSHEET[[#This Row],[Delay at workshop in days]] +WORKSHEET[[#This Row],[Delay at border in days]]</f>
        <v>5.625</v>
      </c>
    </row>
    <row r="3397" spans="1:31" x14ac:dyDescent="0.35">
      <c r="A3397" t="s">
        <v>3418</v>
      </c>
      <c r="B3397" t="s">
        <v>10</v>
      </c>
      <c r="C3397" t="s">
        <v>56</v>
      </c>
      <c r="D3397" t="s">
        <v>3616</v>
      </c>
      <c r="E3397" t="s">
        <v>3613</v>
      </c>
      <c r="F3397" t="str">
        <f>WORKSHEET[[#This Row],[Depart From]]&amp;"-"&amp;WORKSHEET[[#This Row],[Arrive To]]</f>
        <v>Marrakech-Sanaa</v>
      </c>
      <c r="G3397" s="2">
        <v>44719</v>
      </c>
      <c r="H3397" s="2">
        <v>44734</v>
      </c>
      <c r="I3397" s="2" t="str">
        <f t="shared" si="53"/>
        <v>Delivered</v>
      </c>
      <c r="J3397" s="2" t="str">
        <f>TEXT(WORKSHEET[[#This Row],[Offloading Date]], "mmm")</f>
        <v>Jun</v>
      </c>
      <c r="K3397" s="2" t="str">
        <f>IF(OR(WORKSHEET[[#This Row],[Year]]="", ISBLANK(WORKSHEET[[#This Row],[Year]]), WORKSHEET[[#This Row],[Year]]="null"), "Exclude", "Include")</f>
        <v>Include</v>
      </c>
      <c r="L3397" t="s">
        <v>16</v>
      </c>
      <c r="M3397" t="s">
        <v>12</v>
      </c>
      <c r="N3397" t="s">
        <v>13</v>
      </c>
      <c r="O3397">
        <v>35.457999999999998</v>
      </c>
      <c r="P3397">
        <v>600</v>
      </c>
      <c r="Q3397" t="s">
        <v>14</v>
      </c>
      <c r="R3397">
        <f>P3397 * _xll.XLOOKUP(Q3397,CALCULATION!$A$15:$A$17, CALCULATION!$B$15:$B$17 )</f>
        <v>600</v>
      </c>
      <c r="S3397" s="5">
        <f>O3397*P3397*_xll.XLOOKUP(Q3397,CALCULATION!$A$15:$A$17, CALCULATION!$B$15:$B$17)</f>
        <v>21274.799999999999</v>
      </c>
      <c r="T3397">
        <v>300</v>
      </c>
      <c r="U3397" t="s">
        <v>14</v>
      </c>
      <c r="V3397">
        <f>T3397 * _xll.XLOOKUP(U3397,CALCULATION!$A$15:$A$17, CALCULATION!$B$15:$B$17 )</f>
        <v>300</v>
      </c>
      <c r="W3397" s="5">
        <f>O3397*T3397*_xll.XLOOKUP(U3397,CALCULATION!$A$15:$A$17, CALCULATION!$B$15:$B$17)</f>
        <v>10637.4</v>
      </c>
      <c r="X3397" s="5">
        <f>WORKSHEET[[#This Row],[Clients Total Cost]] / WORKSHEET[[#This Row],[Clients Rate per T2 (USD)]]</f>
        <v>35.457999999999998</v>
      </c>
      <c r="Y3397" s="5">
        <f>WORKSHEET[[#This Row],[Clients Rate per T2 (USD)]] - WORKSHEET[[#This Row],[Supplier Rate Per t2 (USD)]]</f>
        <v>300</v>
      </c>
      <c r="Z3397" s="5">
        <f>WORKSHEET[[#This Row],[Profit Per T]] * WORKSHEET[[#This Row],[Weight]]</f>
        <v>10637.4</v>
      </c>
      <c r="AA3397">
        <v>1</v>
      </c>
      <c r="AB3397" s="1">
        <v>2.25</v>
      </c>
      <c r="AC3397" s="1">
        <v>1.5</v>
      </c>
      <c r="AD3397" s="1">
        <v>1.875</v>
      </c>
      <c r="AE3397" s="1">
        <f>WORKSHEET[[#This Row],[Delay at toll gate in days]] +WORKSHEET[[#This Row],[Delay at workshop in days]] +WORKSHEET[[#This Row],[Delay at border in days]]</f>
        <v>5.625</v>
      </c>
    </row>
    <row r="3398" spans="1:31" x14ac:dyDescent="0.35">
      <c r="A3398" t="s">
        <v>3419</v>
      </c>
      <c r="B3398" t="s">
        <v>10</v>
      </c>
      <c r="C3398" t="s">
        <v>56</v>
      </c>
      <c r="D3398" t="s">
        <v>3620</v>
      </c>
      <c r="E3398" t="s">
        <v>3614</v>
      </c>
      <c r="F3398" t="str">
        <f>WORKSHEET[[#This Row],[Depart From]]&amp;"-"&amp;WORKSHEET[[#This Row],[Arrive To]]</f>
        <v>Zanzibar-Alger</v>
      </c>
      <c r="G3398" s="2">
        <v>44719</v>
      </c>
      <c r="H3398" s="2">
        <v>44734</v>
      </c>
      <c r="I3398" s="2" t="str">
        <f t="shared" si="53"/>
        <v>Delivered</v>
      </c>
      <c r="J3398" s="2" t="str">
        <f>TEXT(WORKSHEET[[#This Row],[Offloading Date]], "mmm")</f>
        <v>Jun</v>
      </c>
      <c r="K3398" s="2" t="str">
        <f>IF(OR(WORKSHEET[[#This Row],[Year]]="", ISBLANK(WORKSHEET[[#This Row],[Year]]), WORKSHEET[[#This Row],[Year]]="null"), "Exclude", "Include")</f>
        <v>Include</v>
      </c>
      <c r="L3398" t="s">
        <v>16</v>
      </c>
      <c r="M3398" t="s">
        <v>12</v>
      </c>
      <c r="N3398" t="s">
        <v>13</v>
      </c>
      <c r="O3398">
        <v>35.488</v>
      </c>
      <c r="P3398">
        <v>600</v>
      </c>
      <c r="Q3398" t="s">
        <v>14</v>
      </c>
      <c r="R3398">
        <f>P3398 * _xll.XLOOKUP(Q3398,CALCULATION!$A$15:$A$17, CALCULATION!$B$15:$B$17 )</f>
        <v>600</v>
      </c>
      <c r="S3398" s="5">
        <f>O3398*P3398*_xll.XLOOKUP(Q3398,CALCULATION!$A$15:$A$17, CALCULATION!$B$15:$B$17)</f>
        <v>21292.799999999999</v>
      </c>
      <c r="T3398">
        <v>300</v>
      </c>
      <c r="U3398" t="s">
        <v>14</v>
      </c>
      <c r="V3398">
        <f>T3398 * _xll.XLOOKUP(U3398,CALCULATION!$A$15:$A$17, CALCULATION!$B$15:$B$17 )</f>
        <v>300</v>
      </c>
      <c r="W3398" s="5">
        <f>O3398*T3398*_xll.XLOOKUP(U3398,CALCULATION!$A$15:$A$17, CALCULATION!$B$15:$B$17)</f>
        <v>10646.4</v>
      </c>
      <c r="X3398" s="5">
        <f>WORKSHEET[[#This Row],[Clients Total Cost]] / WORKSHEET[[#This Row],[Clients Rate per T2 (USD)]]</f>
        <v>35.488</v>
      </c>
      <c r="Y3398" s="5">
        <f>WORKSHEET[[#This Row],[Clients Rate per T2 (USD)]] - WORKSHEET[[#This Row],[Supplier Rate Per t2 (USD)]]</f>
        <v>300</v>
      </c>
      <c r="Z3398" s="5">
        <f>WORKSHEET[[#This Row],[Profit Per T]] * WORKSHEET[[#This Row],[Weight]]</f>
        <v>10646.4</v>
      </c>
      <c r="AA3398">
        <v>1</v>
      </c>
      <c r="AB3398" s="1">
        <v>2.25</v>
      </c>
      <c r="AC3398" s="1">
        <v>1.5</v>
      </c>
      <c r="AD3398" s="1">
        <v>1.875</v>
      </c>
      <c r="AE3398" s="1">
        <f>WORKSHEET[[#This Row],[Delay at toll gate in days]] +WORKSHEET[[#This Row],[Delay at workshop in days]] +WORKSHEET[[#This Row],[Delay at border in days]]</f>
        <v>5.625</v>
      </c>
    </row>
    <row r="3399" spans="1:31" x14ac:dyDescent="0.35">
      <c r="A3399" t="s">
        <v>3420</v>
      </c>
      <c r="B3399" t="s">
        <v>10</v>
      </c>
      <c r="C3399" t="s">
        <v>56</v>
      </c>
      <c r="D3399" t="s">
        <v>3611</v>
      </c>
      <c r="E3399" t="s">
        <v>3617</v>
      </c>
      <c r="F3399" t="str">
        <f>WORKSHEET[[#This Row],[Depart From]]&amp;"-"&amp;WORKSHEET[[#This Row],[Arrive To]]</f>
        <v>Mogadishu-Lagos</v>
      </c>
      <c r="G3399" s="2">
        <v>44719</v>
      </c>
      <c r="H3399" s="2">
        <v>44734</v>
      </c>
      <c r="I3399" s="2" t="str">
        <f t="shared" si="53"/>
        <v>Delivered</v>
      </c>
      <c r="J3399" s="2" t="str">
        <f>TEXT(WORKSHEET[[#This Row],[Offloading Date]], "mmm")</f>
        <v>Jun</v>
      </c>
      <c r="K3399" s="2" t="str">
        <f>IF(OR(WORKSHEET[[#This Row],[Year]]="", ISBLANK(WORKSHEET[[#This Row],[Year]]), WORKSHEET[[#This Row],[Year]]="null"), "Exclude", "Include")</f>
        <v>Include</v>
      </c>
      <c r="L3399" t="s">
        <v>16</v>
      </c>
      <c r="M3399" t="s">
        <v>12</v>
      </c>
      <c r="N3399" t="s">
        <v>13</v>
      </c>
      <c r="O3399">
        <v>35.276000000000003</v>
      </c>
      <c r="P3399">
        <v>600</v>
      </c>
      <c r="Q3399" t="s">
        <v>14</v>
      </c>
      <c r="R3399">
        <f>P3399 * _xll.XLOOKUP(Q3399,CALCULATION!$A$15:$A$17, CALCULATION!$B$15:$B$17 )</f>
        <v>600</v>
      </c>
      <c r="S3399" s="5">
        <f>O3399*P3399*_xll.XLOOKUP(Q3399,CALCULATION!$A$15:$A$17, CALCULATION!$B$15:$B$17)</f>
        <v>21165.600000000002</v>
      </c>
      <c r="T3399">
        <v>300</v>
      </c>
      <c r="U3399" t="s">
        <v>14</v>
      </c>
      <c r="V3399">
        <f>T3399 * _xll.XLOOKUP(U3399,CALCULATION!$A$15:$A$17, CALCULATION!$B$15:$B$17 )</f>
        <v>300</v>
      </c>
      <c r="W3399" s="5">
        <f>O3399*T3399*_xll.XLOOKUP(U3399,CALCULATION!$A$15:$A$17, CALCULATION!$B$15:$B$17)</f>
        <v>10582.800000000001</v>
      </c>
      <c r="X3399" s="5">
        <f>WORKSHEET[[#This Row],[Clients Total Cost]] / WORKSHEET[[#This Row],[Clients Rate per T2 (USD)]]</f>
        <v>35.276000000000003</v>
      </c>
      <c r="Y3399" s="5">
        <f>WORKSHEET[[#This Row],[Clients Rate per T2 (USD)]] - WORKSHEET[[#This Row],[Supplier Rate Per t2 (USD)]]</f>
        <v>300</v>
      </c>
      <c r="Z3399" s="5">
        <f>WORKSHEET[[#This Row],[Profit Per T]] * WORKSHEET[[#This Row],[Weight]]</f>
        <v>10582.800000000001</v>
      </c>
      <c r="AA3399">
        <v>1</v>
      </c>
      <c r="AB3399" s="1">
        <v>2.25</v>
      </c>
      <c r="AC3399" s="1">
        <v>1.5</v>
      </c>
      <c r="AD3399" s="1">
        <v>1.875</v>
      </c>
      <c r="AE3399" s="1">
        <f>WORKSHEET[[#This Row],[Delay at toll gate in days]] +WORKSHEET[[#This Row],[Delay at workshop in days]] +WORKSHEET[[#This Row],[Delay at border in days]]</f>
        <v>5.625</v>
      </c>
    </row>
    <row r="3400" spans="1:31" x14ac:dyDescent="0.35">
      <c r="A3400" t="s">
        <v>3421</v>
      </c>
      <c r="B3400" t="s">
        <v>10</v>
      </c>
      <c r="C3400" t="s">
        <v>56</v>
      </c>
      <c r="D3400" t="s">
        <v>3616</v>
      </c>
      <c r="E3400" t="s">
        <v>3617</v>
      </c>
      <c r="F3400" t="str">
        <f>WORKSHEET[[#This Row],[Depart From]]&amp;"-"&amp;WORKSHEET[[#This Row],[Arrive To]]</f>
        <v>Marrakech-Lagos</v>
      </c>
      <c r="G3400" s="2">
        <v>44719</v>
      </c>
      <c r="H3400" s="2">
        <v>44734</v>
      </c>
      <c r="I3400" s="2" t="str">
        <f t="shared" si="53"/>
        <v>Delivered</v>
      </c>
      <c r="J3400" s="2" t="str">
        <f>TEXT(WORKSHEET[[#This Row],[Offloading Date]], "mmm")</f>
        <v>Jun</v>
      </c>
      <c r="K3400" s="2" t="str">
        <f>IF(OR(WORKSHEET[[#This Row],[Year]]="", ISBLANK(WORKSHEET[[#This Row],[Year]]), WORKSHEET[[#This Row],[Year]]="null"), "Exclude", "Include")</f>
        <v>Include</v>
      </c>
      <c r="L3400" t="s">
        <v>16</v>
      </c>
      <c r="M3400" t="s">
        <v>12</v>
      </c>
      <c r="N3400" t="s">
        <v>13</v>
      </c>
      <c r="O3400">
        <v>35.686999999999998</v>
      </c>
      <c r="P3400">
        <v>600</v>
      </c>
      <c r="Q3400" t="s">
        <v>14</v>
      </c>
      <c r="R3400">
        <f>P3400 * _xll.XLOOKUP(Q3400,CALCULATION!$A$15:$A$17, CALCULATION!$B$15:$B$17 )</f>
        <v>600</v>
      </c>
      <c r="S3400" s="5">
        <f>O3400*P3400*_xll.XLOOKUP(Q3400,CALCULATION!$A$15:$A$17, CALCULATION!$B$15:$B$17)</f>
        <v>21412.199999999997</v>
      </c>
      <c r="T3400">
        <v>300</v>
      </c>
      <c r="U3400" t="s">
        <v>14</v>
      </c>
      <c r="V3400">
        <f>T3400 * _xll.XLOOKUP(U3400,CALCULATION!$A$15:$A$17, CALCULATION!$B$15:$B$17 )</f>
        <v>300</v>
      </c>
      <c r="W3400" s="5">
        <f>O3400*T3400*_xll.XLOOKUP(U3400,CALCULATION!$A$15:$A$17, CALCULATION!$B$15:$B$17)</f>
        <v>10706.099999999999</v>
      </c>
      <c r="X3400" s="5">
        <f>WORKSHEET[[#This Row],[Clients Total Cost]] / WORKSHEET[[#This Row],[Clients Rate per T2 (USD)]]</f>
        <v>35.686999999999998</v>
      </c>
      <c r="Y3400" s="5">
        <f>WORKSHEET[[#This Row],[Clients Rate per T2 (USD)]] - WORKSHEET[[#This Row],[Supplier Rate Per t2 (USD)]]</f>
        <v>300</v>
      </c>
      <c r="Z3400" s="5">
        <f>WORKSHEET[[#This Row],[Profit Per T]] * WORKSHEET[[#This Row],[Weight]]</f>
        <v>10706.099999999999</v>
      </c>
      <c r="AA3400">
        <v>1</v>
      </c>
      <c r="AB3400" s="1">
        <v>2.25</v>
      </c>
      <c r="AC3400" s="1">
        <v>1.5</v>
      </c>
      <c r="AD3400" s="1">
        <v>1.875</v>
      </c>
      <c r="AE3400" s="1">
        <f>WORKSHEET[[#This Row],[Delay at toll gate in days]] +WORKSHEET[[#This Row],[Delay at workshop in days]] +WORKSHEET[[#This Row],[Delay at border in days]]</f>
        <v>5.625</v>
      </c>
    </row>
    <row r="3401" spans="1:31" x14ac:dyDescent="0.35">
      <c r="A3401" t="s">
        <v>3422</v>
      </c>
      <c r="B3401" t="s">
        <v>10</v>
      </c>
      <c r="C3401" t="s">
        <v>56</v>
      </c>
      <c r="D3401" t="s">
        <v>3619</v>
      </c>
      <c r="E3401" t="s">
        <v>3614</v>
      </c>
      <c r="F3401" t="str">
        <f>WORKSHEET[[#This Row],[Depart From]]&amp;"-"&amp;WORKSHEET[[#This Row],[Arrive To]]</f>
        <v>Addis Ababa-Alger</v>
      </c>
      <c r="G3401" s="2">
        <v>44720</v>
      </c>
      <c r="H3401" s="2">
        <v>44734</v>
      </c>
      <c r="I3401" s="2" t="str">
        <f t="shared" si="53"/>
        <v>Delivered</v>
      </c>
      <c r="J3401" s="2" t="str">
        <f>TEXT(WORKSHEET[[#This Row],[Offloading Date]], "mmm")</f>
        <v>Jun</v>
      </c>
      <c r="K3401" s="2" t="str">
        <f>IF(OR(WORKSHEET[[#This Row],[Year]]="", ISBLANK(WORKSHEET[[#This Row],[Year]]), WORKSHEET[[#This Row],[Year]]="null"), "Exclude", "Include")</f>
        <v>Include</v>
      </c>
      <c r="L3401" t="s">
        <v>16</v>
      </c>
      <c r="M3401" t="s">
        <v>12</v>
      </c>
      <c r="N3401" t="s">
        <v>13</v>
      </c>
      <c r="O3401">
        <v>35.511000000000003</v>
      </c>
      <c r="P3401">
        <v>600</v>
      </c>
      <c r="Q3401" t="s">
        <v>14</v>
      </c>
      <c r="R3401">
        <f>P3401 * _xll.XLOOKUP(Q3401,CALCULATION!$A$15:$A$17, CALCULATION!$B$15:$B$17 )</f>
        <v>600</v>
      </c>
      <c r="S3401" s="5">
        <f>O3401*P3401*_xll.XLOOKUP(Q3401,CALCULATION!$A$15:$A$17, CALCULATION!$B$15:$B$17)</f>
        <v>21306.600000000002</v>
      </c>
      <c r="T3401">
        <v>300</v>
      </c>
      <c r="U3401" t="s">
        <v>14</v>
      </c>
      <c r="V3401">
        <f>T3401 * _xll.XLOOKUP(U3401,CALCULATION!$A$15:$A$17, CALCULATION!$B$15:$B$17 )</f>
        <v>300</v>
      </c>
      <c r="W3401" s="5">
        <f>O3401*T3401*_xll.XLOOKUP(U3401,CALCULATION!$A$15:$A$17, CALCULATION!$B$15:$B$17)</f>
        <v>10653.300000000001</v>
      </c>
      <c r="X3401" s="5">
        <f>WORKSHEET[[#This Row],[Clients Total Cost]] / WORKSHEET[[#This Row],[Clients Rate per T2 (USD)]]</f>
        <v>35.511000000000003</v>
      </c>
      <c r="Y3401" s="5">
        <f>WORKSHEET[[#This Row],[Clients Rate per T2 (USD)]] - WORKSHEET[[#This Row],[Supplier Rate Per t2 (USD)]]</f>
        <v>300</v>
      </c>
      <c r="Z3401" s="5">
        <f>WORKSHEET[[#This Row],[Profit Per T]] * WORKSHEET[[#This Row],[Weight]]</f>
        <v>10653.300000000001</v>
      </c>
      <c r="AA3401">
        <v>1</v>
      </c>
      <c r="AB3401" s="1">
        <v>2.1</v>
      </c>
      <c r="AC3401" s="1">
        <v>1.4000000000000001</v>
      </c>
      <c r="AD3401" s="1">
        <v>1.75</v>
      </c>
      <c r="AE3401" s="1">
        <f>WORKSHEET[[#This Row],[Delay at toll gate in days]] +WORKSHEET[[#This Row],[Delay at workshop in days]] +WORKSHEET[[#This Row],[Delay at border in days]]</f>
        <v>5.25</v>
      </c>
    </row>
    <row r="3402" spans="1:31" x14ac:dyDescent="0.35">
      <c r="A3402" t="s">
        <v>3423</v>
      </c>
      <c r="B3402" t="s">
        <v>10</v>
      </c>
      <c r="C3402" t="s">
        <v>56</v>
      </c>
      <c r="D3402" t="s">
        <v>3611</v>
      </c>
      <c r="E3402" t="s">
        <v>3613</v>
      </c>
      <c r="F3402" t="str">
        <f>WORKSHEET[[#This Row],[Depart From]]&amp;"-"&amp;WORKSHEET[[#This Row],[Arrive To]]</f>
        <v>Mogadishu-Sanaa</v>
      </c>
      <c r="G3402" s="2">
        <v>44719</v>
      </c>
      <c r="H3402" s="2">
        <v>44734</v>
      </c>
      <c r="I3402" s="2" t="str">
        <f t="shared" si="53"/>
        <v>Delivered</v>
      </c>
      <c r="J3402" s="2" t="str">
        <f>TEXT(WORKSHEET[[#This Row],[Offloading Date]], "mmm")</f>
        <v>Jun</v>
      </c>
      <c r="K3402" s="2" t="str">
        <f>IF(OR(WORKSHEET[[#This Row],[Year]]="", ISBLANK(WORKSHEET[[#This Row],[Year]]), WORKSHEET[[#This Row],[Year]]="null"), "Exclude", "Include")</f>
        <v>Include</v>
      </c>
      <c r="L3402" t="s">
        <v>16</v>
      </c>
      <c r="M3402" t="s">
        <v>12</v>
      </c>
      <c r="N3402" t="s">
        <v>13</v>
      </c>
      <c r="O3402">
        <v>34.744</v>
      </c>
      <c r="P3402">
        <v>600</v>
      </c>
      <c r="Q3402" t="s">
        <v>14</v>
      </c>
      <c r="R3402">
        <f>P3402 * _xll.XLOOKUP(Q3402,CALCULATION!$A$15:$A$17, CALCULATION!$B$15:$B$17 )</f>
        <v>600</v>
      </c>
      <c r="S3402" s="5">
        <f>O3402*P3402*_xll.XLOOKUP(Q3402,CALCULATION!$A$15:$A$17, CALCULATION!$B$15:$B$17)</f>
        <v>20846.400000000001</v>
      </c>
      <c r="T3402">
        <v>300</v>
      </c>
      <c r="U3402" t="s">
        <v>14</v>
      </c>
      <c r="V3402">
        <f>T3402 * _xll.XLOOKUP(U3402,CALCULATION!$A$15:$A$17, CALCULATION!$B$15:$B$17 )</f>
        <v>300</v>
      </c>
      <c r="W3402" s="5">
        <f>O3402*T3402*_xll.XLOOKUP(U3402,CALCULATION!$A$15:$A$17, CALCULATION!$B$15:$B$17)</f>
        <v>10423.200000000001</v>
      </c>
      <c r="X3402" s="5">
        <f>WORKSHEET[[#This Row],[Clients Total Cost]] / WORKSHEET[[#This Row],[Clients Rate per T2 (USD)]]</f>
        <v>34.744</v>
      </c>
      <c r="Y3402" s="5">
        <f>WORKSHEET[[#This Row],[Clients Rate per T2 (USD)]] - WORKSHEET[[#This Row],[Supplier Rate Per t2 (USD)]]</f>
        <v>300</v>
      </c>
      <c r="Z3402" s="5">
        <f>WORKSHEET[[#This Row],[Profit Per T]] * WORKSHEET[[#This Row],[Weight]]</f>
        <v>10423.200000000001</v>
      </c>
      <c r="AA3402">
        <v>1</v>
      </c>
      <c r="AB3402" s="1">
        <v>2.25</v>
      </c>
      <c r="AC3402" s="1">
        <v>1.5</v>
      </c>
      <c r="AD3402" s="1">
        <v>1.875</v>
      </c>
      <c r="AE3402" s="1">
        <f>WORKSHEET[[#This Row],[Delay at toll gate in days]] +WORKSHEET[[#This Row],[Delay at workshop in days]] +WORKSHEET[[#This Row],[Delay at border in days]]</f>
        <v>5.625</v>
      </c>
    </row>
    <row r="3403" spans="1:31" x14ac:dyDescent="0.35">
      <c r="A3403" t="s">
        <v>3424</v>
      </c>
      <c r="B3403" t="s">
        <v>10</v>
      </c>
      <c r="C3403" t="s">
        <v>56</v>
      </c>
      <c r="D3403" t="s">
        <v>3619</v>
      </c>
      <c r="E3403" t="s">
        <v>3618</v>
      </c>
      <c r="F3403" t="str">
        <f>WORKSHEET[[#This Row],[Depart From]]&amp;"-"&amp;WORKSHEET[[#This Row],[Arrive To]]</f>
        <v>Addis Ababa-Tripoli</v>
      </c>
      <c r="G3403" s="2">
        <v>44719</v>
      </c>
      <c r="H3403" s="2">
        <v>44738</v>
      </c>
      <c r="I3403" s="2" t="str">
        <f t="shared" si="53"/>
        <v>Delivered</v>
      </c>
      <c r="J3403" s="2" t="str">
        <f>TEXT(WORKSHEET[[#This Row],[Offloading Date]], "mmm")</f>
        <v>Jun</v>
      </c>
      <c r="K3403" s="2" t="str">
        <f>IF(OR(WORKSHEET[[#This Row],[Year]]="", ISBLANK(WORKSHEET[[#This Row],[Year]]), WORKSHEET[[#This Row],[Year]]="null"), "Exclude", "Include")</f>
        <v>Include</v>
      </c>
      <c r="L3403" t="s">
        <v>16</v>
      </c>
      <c r="M3403" t="s">
        <v>12</v>
      </c>
      <c r="N3403" t="s">
        <v>13</v>
      </c>
      <c r="O3403">
        <v>35.308</v>
      </c>
      <c r="P3403">
        <v>600</v>
      </c>
      <c r="Q3403" t="s">
        <v>14</v>
      </c>
      <c r="R3403">
        <f>P3403 * _xll.XLOOKUP(Q3403,CALCULATION!$A$15:$A$17, CALCULATION!$B$15:$B$17 )</f>
        <v>600</v>
      </c>
      <c r="S3403" s="5">
        <f>O3403*P3403*_xll.XLOOKUP(Q3403,CALCULATION!$A$15:$A$17, CALCULATION!$B$15:$B$17)</f>
        <v>21184.799999999999</v>
      </c>
      <c r="T3403">
        <v>300</v>
      </c>
      <c r="U3403" t="s">
        <v>14</v>
      </c>
      <c r="V3403">
        <f>T3403 * _xll.XLOOKUP(U3403,CALCULATION!$A$15:$A$17, CALCULATION!$B$15:$B$17 )</f>
        <v>300</v>
      </c>
      <c r="W3403" s="5">
        <f>O3403*T3403*_xll.XLOOKUP(U3403,CALCULATION!$A$15:$A$17, CALCULATION!$B$15:$B$17)</f>
        <v>10592.4</v>
      </c>
      <c r="X3403" s="5">
        <f>WORKSHEET[[#This Row],[Clients Total Cost]] / WORKSHEET[[#This Row],[Clients Rate per T2 (USD)]]</f>
        <v>35.308</v>
      </c>
      <c r="Y3403" s="5">
        <f>WORKSHEET[[#This Row],[Clients Rate per T2 (USD)]] - WORKSHEET[[#This Row],[Supplier Rate Per t2 (USD)]]</f>
        <v>300</v>
      </c>
      <c r="Z3403" s="5">
        <f>WORKSHEET[[#This Row],[Profit Per T]] * WORKSHEET[[#This Row],[Weight]]</f>
        <v>10592.4</v>
      </c>
      <c r="AA3403">
        <v>1</v>
      </c>
      <c r="AB3403" s="1">
        <v>2.85</v>
      </c>
      <c r="AC3403" s="1">
        <v>1.9000000000000001</v>
      </c>
      <c r="AD3403" s="1">
        <v>2.375</v>
      </c>
      <c r="AE3403" s="1">
        <f>WORKSHEET[[#This Row],[Delay at toll gate in days]] +WORKSHEET[[#This Row],[Delay at workshop in days]] +WORKSHEET[[#This Row],[Delay at border in days]]</f>
        <v>7.125</v>
      </c>
    </row>
    <row r="3404" spans="1:31" x14ac:dyDescent="0.35">
      <c r="A3404" t="s">
        <v>3425</v>
      </c>
      <c r="B3404" t="s">
        <v>10</v>
      </c>
      <c r="C3404" t="s">
        <v>56</v>
      </c>
      <c r="D3404" t="s">
        <v>3615</v>
      </c>
      <c r="E3404" t="s">
        <v>3617</v>
      </c>
      <c r="F3404" t="str">
        <f>WORKSHEET[[#This Row],[Depart From]]&amp;"-"&amp;WORKSHEET[[#This Row],[Arrive To]]</f>
        <v>Mombasa-Lagos</v>
      </c>
      <c r="G3404" s="2">
        <v>44719</v>
      </c>
      <c r="H3404" s="2">
        <v>44734</v>
      </c>
      <c r="I3404" s="2" t="str">
        <f t="shared" si="53"/>
        <v>Delivered</v>
      </c>
      <c r="J3404" s="2" t="str">
        <f>TEXT(WORKSHEET[[#This Row],[Offloading Date]], "mmm")</f>
        <v>Jun</v>
      </c>
      <c r="K3404" s="2" t="str">
        <f>IF(OR(WORKSHEET[[#This Row],[Year]]="", ISBLANK(WORKSHEET[[#This Row],[Year]]), WORKSHEET[[#This Row],[Year]]="null"), "Exclude", "Include")</f>
        <v>Include</v>
      </c>
      <c r="L3404" t="s">
        <v>16</v>
      </c>
      <c r="M3404" t="s">
        <v>12</v>
      </c>
      <c r="N3404" t="s">
        <v>13</v>
      </c>
      <c r="O3404">
        <v>35.170999999999999</v>
      </c>
      <c r="P3404">
        <v>600</v>
      </c>
      <c r="Q3404" t="s">
        <v>14</v>
      </c>
      <c r="R3404">
        <f>P3404 * _xll.XLOOKUP(Q3404,CALCULATION!$A$15:$A$17, CALCULATION!$B$15:$B$17 )</f>
        <v>600</v>
      </c>
      <c r="S3404" s="5">
        <f>O3404*P3404*_xll.XLOOKUP(Q3404,CALCULATION!$A$15:$A$17, CALCULATION!$B$15:$B$17)</f>
        <v>21102.6</v>
      </c>
      <c r="T3404">
        <v>300</v>
      </c>
      <c r="U3404" t="s">
        <v>14</v>
      </c>
      <c r="V3404">
        <f>T3404 * _xll.XLOOKUP(U3404,CALCULATION!$A$15:$A$17, CALCULATION!$B$15:$B$17 )</f>
        <v>300</v>
      </c>
      <c r="W3404" s="5">
        <f>O3404*T3404*_xll.XLOOKUP(U3404,CALCULATION!$A$15:$A$17, CALCULATION!$B$15:$B$17)</f>
        <v>10551.3</v>
      </c>
      <c r="X3404" s="5">
        <f>WORKSHEET[[#This Row],[Clients Total Cost]] / WORKSHEET[[#This Row],[Clients Rate per T2 (USD)]]</f>
        <v>35.170999999999999</v>
      </c>
      <c r="Y3404" s="5">
        <f>WORKSHEET[[#This Row],[Clients Rate per T2 (USD)]] - WORKSHEET[[#This Row],[Supplier Rate Per t2 (USD)]]</f>
        <v>300</v>
      </c>
      <c r="Z3404" s="5">
        <f>WORKSHEET[[#This Row],[Profit Per T]] * WORKSHEET[[#This Row],[Weight]]</f>
        <v>10551.3</v>
      </c>
      <c r="AA3404">
        <v>1</v>
      </c>
      <c r="AB3404" s="1">
        <v>2.25</v>
      </c>
      <c r="AC3404" s="1">
        <v>1.5</v>
      </c>
      <c r="AD3404" s="1">
        <v>1.875</v>
      </c>
      <c r="AE3404" s="1">
        <f>WORKSHEET[[#This Row],[Delay at toll gate in days]] +WORKSHEET[[#This Row],[Delay at workshop in days]] +WORKSHEET[[#This Row],[Delay at border in days]]</f>
        <v>5.625</v>
      </c>
    </row>
    <row r="3405" spans="1:31" x14ac:dyDescent="0.35">
      <c r="A3405" t="s">
        <v>3426</v>
      </c>
      <c r="B3405" t="s">
        <v>10</v>
      </c>
      <c r="C3405" t="s">
        <v>56</v>
      </c>
      <c r="D3405" t="s">
        <v>3616</v>
      </c>
      <c r="E3405" t="s">
        <v>3614</v>
      </c>
      <c r="F3405" t="str">
        <f>WORKSHEET[[#This Row],[Depart From]]&amp;"-"&amp;WORKSHEET[[#This Row],[Arrive To]]</f>
        <v>Marrakech-Alger</v>
      </c>
      <c r="G3405" s="2">
        <v>44720</v>
      </c>
      <c r="H3405" s="2">
        <v>44734</v>
      </c>
      <c r="I3405" s="2" t="str">
        <f t="shared" si="53"/>
        <v>Delivered</v>
      </c>
      <c r="J3405" s="2" t="str">
        <f>TEXT(WORKSHEET[[#This Row],[Offloading Date]], "mmm")</f>
        <v>Jun</v>
      </c>
      <c r="K3405" s="2" t="str">
        <f>IF(OR(WORKSHEET[[#This Row],[Year]]="", ISBLANK(WORKSHEET[[#This Row],[Year]]), WORKSHEET[[#This Row],[Year]]="null"), "Exclude", "Include")</f>
        <v>Include</v>
      </c>
      <c r="L3405" t="s">
        <v>16</v>
      </c>
      <c r="M3405" t="s">
        <v>12</v>
      </c>
      <c r="N3405" t="s">
        <v>13</v>
      </c>
      <c r="O3405">
        <v>35.170999999999999</v>
      </c>
      <c r="P3405">
        <v>600</v>
      </c>
      <c r="Q3405" t="s">
        <v>14</v>
      </c>
      <c r="R3405">
        <f>P3405 * _xll.XLOOKUP(Q3405,CALCULATION!$A$15:$A$17, CALCULATION!$B$15:$B$17 )</f>
        <v>600</v>
      </c>
      <c r="S3405" s="5">
        <f>O3405*P3405*_xll.XLOOKUP(Q3405,CALCULATION!$A$15:$A$17, CALCULATION!$B$15:$B$17)</f>
        <v>21102.6</v>
      </c>
      <c r="T3405">
        <v>300</v>
      </c>
      <c r="U3405" t="s">
        <v>14</v>
      </c>
      <c r="V3405">
        <f>T3405 * _xll.XLOOKUP(U3405,CALCULATION!$A$15:$A$17, CALCULATION!$B$15:$B$17 )</f>
        <v>300</v>
      </c>
      <c r="W3405" s="5">
        <f>O3405*T3405*_xll.XLOOKUP(U3405,CALCULATION!$A$15:$A$17, CALCULATION!$B$15:$B$17)</f>
        <v>10551.3</v>
      </c>
      <c r="X3405" s="5">
        <f>WORKSHEET[[#This Row],[Clients Total Cost]] / WORKSHEET[[#This Row],[Clients Rate per T2 (USD)]]</f>
        <v>35.170999999999999</v>
      </c>
      <c r="Y3405" s="5">
        <f>WORKSHEET[[#This Row],[Clients Rate per T2 (USD)]] - WORKSHEET[[#This Row],[Supplier Rate Per t2 (USD)]]</f>
        <v>300</v>
      </c>
      <c r="Z3405" s="5">
        <f>WORKSHEET[[#This Row],[Profit Per T]] * WORKSHEET[[#This Row],[Weight]]</f>
        <v>10551.3</v>
      </c>
      <c r="AA3405">
        <v>1</v>
      </c>
      <c r="AB3405" s="1">
        <v>2.1</v>
      </c>
      <c r="AC3405" s="1">
        <v>1.4000000000000001</v>
      </c>
      <c r="AD3405" s="1">
        <v>1.75</v>
      </c>
      <c r="AE3405" s="1">
        <f>WORKSHEET[[#This Row],[Delay at toll gate in days]] +WORKSHEET[[#This Row],[Delay at workshop in days]] +WORKSHEET[[#This Row],[Delay at border in days]]</f>
        <v>5.25</v>
      </c>
    </row>
    <row r="3406" spans="1:31" x14ac:dyDescent="0.35">
      <c r="A3406" t="s">
        <v>3427</v>
      </c>
      <c r="B3406" t="s">
        <v>10</v>
      </c>
      <c r="C3406" t="s">
        <v>56</v>
      </c>
      <c r="D3406" t="s">
        <v>3616</v>
      </c>
      <c r="E3406" t="s">
        <v>3614</v>
      </c>
      <c r="F3406" t="str">
        <f>WORKSHEET[[#This Row],[Depart From]]&amp;"-"&amp;WORKSHEET[[#This Row],[Arrive To]]</f>
        <v>Marrakech-Alger</v>
      </c>
      <c r="G3406" s="2">
        <v>44721</v>
      </c>
      <c r="H3406" s="2">
        <v>44734</v>
      </c>
      <c r="I3406" s="2" t="str">
        <f t="shared" si="53"/>
        <v>Delivered</v>
      </c>
      <c r="J3406" s="2" t="str">
        <f>TEXT(WORKSHEET[[#This Row],[Offloading Date]], "mmm")</f>
        <v>Jun</v>
      </c>
      <c r="K3406" s="2" t="str">
        <f>IF(OR(WORKSHEET[[#This Row],[Year]]="", ISBLANK(WORKSHEET[[#This Row],[Year]]), WORKSHEET[[#This Row],[Year]]="null"), "Exclude", "Include")</f>
        <v>Include</v>
      </c>
      <c r="L3406" t="s">
        <v>16</v>
      </c>
      <c r="M3406" t="s">
        <v>12</v>
      </c>
      <c r="N3406" t="s">
        <v>13</v>
      </c>
      <c r="O3406">
        <v>35.209000000000003</v>
      </c>
      <c r="P3406">
        <v>600</v>
      </c>
      <c r="Q3406" t="s">
        <v>14</v>
      </c>
      <c r="R3406">
        <f>P3406 * _xll.XLOOKUP(Q3406,CALCULATION!$A$15:$A$17, CALCULATION!$B$15:$B$17 )</f>
        <v>600</v>
      </c>
      <c r="S3406" s="5">
        <f>O3406*P3406*_xll.XLOOKUP(Q3406,CALCULATION!$A$15:$A$17, CALCULATION!$B$15:$B$17)</f>
        <v>21125.4</v>
      </c>
      <c r="T3406">
        <v>300</v>
      </c>
      <c r="U3406" t="s">
        <v>14</v>
      </c>
      <c r="V3406">
        <f>T3406 * _xll.XLOOKUP(U3406,CALCULATION!$A$15:$A$17, CALCULATION!$B$15:$B$17 )</f>
        <v>300</v>
      </c>
      <c r="W3406" s="5">
        <f>O3406*T3406*_xll.XLOOKUP(U3406,CALCULATION!$A$15:$A$17, CALCULATION!$B$15:$B$17)</f>
        <v>10562.7</v>
      </c>
      <c r="X3406" s="5">
        <f>WORKSHEET[[#This Row],[Clients Total Cost]] / WORKSHEET[[#This Row],[Clients Rate per T2 (USD)]]</f>
        <v>35.209000000000003</v>
      </c>
      <c r="Y3406" s="5">
        <f>WORKSHEET[[#This Row],[Clients Rate per T2 (USD)]] - WORKSHEET[[#This Row],[Supplier Rate Per t2 (USD)]]</f>
        <v>300</v>
      </c>
      <c r="Z3406" s="5">
        <f>WORKSHEET[[#This Row],[Profit Per T]] * WORKSHEET[[#This Row],[Weight]]</f>
        <v>10562.7</v>
      </c>
      <c r="AA3406">
        <v>1</v>
      </c>
      <c r="AB3406" s="1">
        <v>1.95</v>
      </c>
      <c r="AC3406" s="1">
        <v>1.3</v>
      </c>
      <c r="AD3406" s="1">
        <v>1.625</v>
      </c>
      <c r="AE3406" s="1">
        <f>WORKSHEET[[#This Row],[Delay at toll gate in days]] +WORKSHEET[[#This Row],[Delay at workshop in days]] +WORKSHEET[[#This Row],[Delay at border in days]]</f>
        <v>4.875</v>
      </c>
    </row>
    <row r="3407" spans="1:31" x14ac:dyDescent="0.35">
      <c r="A3407" t="s">
        <v>3428</v>
      </c>
      <c r="B3407" t="s">
        <v>10</v>
      </c>
      <c r="C3407" t="s">
        <v>56</v>
      </c>
      <c r="D3407" t="s">
        <v>3616</v>
      </c>
      <c r="E3407" t="s">
        <v>3618</v>
      </c>
      <c r="F3407" t="str">
        <f>WORKSHEET[[#This Row],[Depart From]]&amp;"-"&amp;WORKSHEET[[#This Row],[Arrive To]]</f>
        <v>Marrakech-Tripoli</v>
      </c>
      <c r="G3407" s="2">
        <v>44721</v>
      </c>
      <c r="H3407" s="2">
        <v>44734</v>
      </c>
      <c r="I3407" s="2" t="str">
        <f t="shared" si="53"/>
        <v>Delivered</v>
      </c>
      <c r="J3407" s="2" t="str">
        <f>TEXT(WORKSHEET[[#This Row],[Offloading Date]], "mmm")</f>
        <v>Jun</v>
      </c>
      <c r="K3407" s="2" t="str">
        <f>IF(OR(WORKSHEET[[#This Row],[Year]]="", ISBLANK(WORKSHEET[[#This Row],[Year]]), WORKSHEET[[#This Row],[Year]]="null"), "Exclude", "Include")</f>
        <v>Include</v>
      </c>
      <c r="L3407" t="s">
        <v>16</v>
      </c>
      <c r="M3407" t="s">
        <v>12</v>
      </c>
      <c r="N3407" t="s">
        <v>13</v>
      </c>
      <c r="O3407">
        <v>35.408999999999999</v>
      </c>
      <c r="P3407">
        <v>600</v>
      </c>
      <c r="Q3407" t="s">
        <v>14</v>
      </c>
      <c r="R3407">
        <f>P3407 * _xll.XLOOKUP(Q3407,CALCULATION!$A$15:$A$17, CALCULATION!$B$15:$B$17 )</f>
        <v>600</v>
      </c>
      <c r="S3407" s="5">
        <f>O3407*P3407*_xll.XLOOKUP(Q3407,CALCULATION!$A$15:$A$17, CALCULATION!$B$15:$B$17)</f>
        <v>21245.399999999998</v>
      </c>
      <c r="T3407">
        <v>300</v>
      </c>
      <c r="U3407" t="s">
        <v>14</v>
      </c>
      <c r="V3407">
        <f>T3407 * _xll.XLOOKUP(U3407,CALCULATION!$A$15:$A$17, CALCULATION!$B$15:$B$17 )</f>
        <v>300</v>
      </c>
      <c r="W3407" s="5">
        <f>O3407*T3407*_xll.XLOOKUP(U3407,CALCULATION!$A$15:$A$17, CALCULATION!$B$15:$B$17)</f>
        <v>10622.699999999999</v>
      </c>
      <c r="X3407" s="5">
        <f>WORKSHEET[[#This Row],[Clients Total Cost]] / WORKSHEET[[#This Row],[Clients Rate per T2 (USD)]]</f>
        <v>35.408999999999999</v>
      </c>
      <c r="Y3407" s="5">
        <f>WORKSHEET[[#This Row],[Clients Rate per T2 (USD)]] - WORKSHEET[[#This Row],[Supplier Rate Per t2 (USD)]]</f>
        <v>300</v>
      </c>
      <c r="Z3407" s="5">
        <f>WORKSHEET[[#This Row],[Profit Per T]] * WORKSHEET[[#This Row],[Weight]]</f>
        <v>10622.699999999999</v>
      </c>
      <c r="AA3407">
        <v>1</v>
      </c>
      <c r="AB3407" s="1">
        <v>1.95</v>
      </c>
      <c r="AC3407" s="1">
        <v>1.3</v>
      </c>
      <c r="AD3407" s="1">
        <v>1.625</v>
      </c>
      <c r="AE3407" s="1">
        <f>WORKSHEET[[#This Row],[Delay at toll gate in days]] +WORKSHEET[[#This Row],[Delay at workshop in days]] +WORKSHEET[[#This Row],[Delay at border in days]]</f>
        <v>4.875</v>
      </c>
    </row>
    <row r="3408" spans="1:31" x14ac:dyDescent="0.35">
      <c r="A3408" t="s">
        <v>3429</v>
      </c>
      <c r="B3408" t="s">
        <v>10</v>
      </c>
      <c r="C3408" t="s">
        <v>56</v>
      </c>
      <c r="D3408" t="s">
        <v>3615</v>
      </c>
      <c r="E3408" t="s">
        <v>3617</v>
      </c>
      <c r="F3408" t="str">
        <f>WORKSHEET[[#This Row],[Depart From]]&amp;"-"&amp;WORKSHEET[[#This Row],[Arrive To]]</f>
        <v>Mombasa-Lagos</v>
      </c>
      <c r="G3408" s="2">
        <v>44721</v>
      </c>
      <c r="H3408" s="2">
        <v>44734</v>
      </c>
      <c r="I3408" s="2" t="str">
        <f t="shared" si="53"/>
        <v>Delivered</v>
      </c>
      <c r="J3408" s="2" t="str">
        <f>TEXT(WORKSHEET[[#This Row],[Offloading Date]], "mmm")</f>
        <v>Jun</v>
      </c>
      <c r="K3408" s="2" t="str">
        <f>IF(OR(WORKSHEET[[#This Row],[Year]]="", ISBLANK(WORKSHEET[[#This Row],[Year]]), WORKSHEET[[#This Row],[Year]]="null"), "Exclude", "Include")</f>
        <v>Include</v>
      </c>
      <c r="L3408" t="s">
        <v>16</v>
      </c>
      <c r="M3408" t="s">
        <v>12</v>
      </c>
      <c r="N3408" t="s">
        <v>13</v>
      </c>
      <c r="O3408">
        <v>35.241</v>
      </c>
      <c r="P3408">
        <v>600</v>
      </c>
      <c r="Q3408" t="s">
        <v>14</v>
      </c>
      <c r="R3408">
        <f>P3408 * _xll.XLOOKUP(Q3408,CALCULATION!$A$15:$A$17, CALCULATION!$B$15:$B$17 )</f>
        <v>600</v>
      </c>
      <c r="S3408" s="5">
        <f>O3408*P3408*_xll.XLOOKUP(Q3408,CALCULATION!$A$15:$A$17, CALCULATION!$B$15:$B$17)</f>
        <v>21144.6</v>
      </c>
      <c r="T3408">
        <v>300</v>
      </c>
      <c r="U3408" t="s">
        <v>14</v>
      </c>
      <c r="V3408">
        <f>T3408 * _xll.XLOOKUP(U3408,CALCULATION!$A$15:$A$17, CALCULATION!$B$15:$B$17 )</f>
        <v>300</v>
      </c>
      <c r="W3408" s="5">
        <f>O3408*T3408*_xll.XLOOKUP(U3408,CALCULATION!$A$15:$A$17, CALCULATION!$B$15:$B$17)</f>
        <v>10572.3</v>
      </c>
      <c r="X3408" s="5">
        <f>WORKSHEET[[#This Row],[Clients Total Cost]] / WORKSHEET[[#This Row],[Clients Rate per T2 (USD)]]</f>
        <v>35.241</v>
      </c>
      <c r="Y3408" s="5">
        <f>WORKSHEET[[#This Row],[Clients Rate per T2 (USD)]] - WORKSHEET[[#This Row],[Supplier Rate Per t2 (USD)]]</f>
        <v>300</v>
      </c>
      <c r="Z3408" s="5">
        <f>WORKSHEET[[#This Row],[Profit Per T]] * WORKSHEET[[#This Row],[Weight]]</f>
        <v>10572.3</v>
      </c>
      <c r="AA3408">
        <v>1</v>
      </c>
      <c r="AB3408" s="1">
        <v>1.95</v>
      </c>
      <c r="AC3408" s="1">
        <v>1.3</v>
      </c>
      <c r="AD3408" s="1">
        <v>1.625</v>
      </c>
      <c r="AE3408" s="1">
        <f>WORKSHEET[[#This Row],[Delay at toll gate in days]] +WORKSHEET[[#This Row],[Delay at workshop in days]] +WORKSHEET[[#This Row],[Delay at border in days]]</f>
        <v>4.875</v>
      </c>
    </row>
    <row r="3409" spans="1:31" x14ac:dyDescent="0.35">
      <c r="A3409" t="s">
        <v>3430</v>
      </c>
      <c r="B3409" t="s">
        <v>10</v>
      </c>
      <c r="C3409" t="s">
        <v>56</v>
      </c>
      <c r="D3409" t="s">
        <v>3616</v>
      </c>
      <c r="E3409" t="s">
        <v>3617</v>
      </c>
      <c r="F3409" t="str">
        <f>WORKSHEET[[#This Row],[Depart From]]&amp;"-"&amp;WORKSHEET[[#This Row],[Arrive To]]</f>
        <v>Marrakech-Lagos</v>
      </c>
      <c r="G3409" s="2">
        <v>44721</v>
      </c>
      <c r="H3409" s="2">
        <v>44734</v>
      </c>
      <c r="I3409" s="2" t="str">
        <f t="shared" si="53"/>
        <v>Delivered</v>
      </c>
      <c r="J3409" s="2" t="str">
        <f>TEXT(WORKSHEET[[#This Row],[Offloading Date]], "mmm")</f>
        <v>Jun</v>
      </c>
      <c r="K3409" s="2" t="str">
        <f>IF(OR(WORKSHEET[[#This Row],[Year]]="", ISBLANK(WORKSHEET[[#This Row],[Year]]), WORKSHEET[[#This Row],[Year]]="null"), "Exclude", "Include")</f>
        <v>Include</v>
      </c>
      <c r="L3409" t="s">
        <v>16</v>
      </c>
      <c r="M3409" t="s">
        <v>12</v>
      </c>
      <c r="N3409" t="s">
        <v>13</v>
      </c>
      <c r="O3409">
        <v>35.643999999999998</v>
      </c>
      <c r="P3409">
        <v>600</v>
      </c>
      <c r="Q3409" t="s">
        <v>14</v>
      </c>
      <c r="R3409">
        <f>P3409 * _xll.XLOOKUP(Q3409,CALCULATION!$A$15:$A$17, CALCULATION!$B$15:$B$17 )</f>
        <v>600</v>
      </c>
      <c r="S3409" s="5">
        <f>O3409*P3409*_xll.XLOOKUP(Q3409,CALCULATION!$A$15:$A$17, CALCULATION!$B$15:$B$17)</f>
        <v>21386.399999999998</v>
      </c>
      <c r="T3409">
        <v>300</v>
      </c>
      <c r="U3409" t="s">
        <v>14</v>
      </c>
      <c r="V3409">
        <f>T3409 * _xll.XLOOKUP(U3409,CALCULATION!$A$15:$A$17, CALCULATION!$B$15:$B$17 )</f>
        <v>300</v>
      </c>
      <c r="W3409" s="5">
        <f>O3409*T3409*_xll.XLOOKUP(U3409,CALCULATION!$A$15:$A$17, CALCULATION!$B$15:$B$17)</f>
        <v>10693.199999999999</v>
      </c>
      <c r="X3409" s="5">
        <f>WORKSHEET[[#This Row],[Clients Total Cost]] / WORKSHEET[[#This Row],[Clients Rate per T2 (USD)]]</f>
        <v>35.643999999999998</v>
      </c>
      <c r="Y3409" s="5">
        <f>WORKSHEET[[#This Row],[Clients Rate per T2 (USD)]] - WORKSHEET[[#This Row],[Supplier Rate Per t2 (USD)]]</f>
        <v>300</v>
      </c>
      <c r="Z3409" s="5">
        <f>WORKSHEET[[#This Row],[Profit Per T]] * WORKSHEET[[#This Row],[Weight]]</f>
        <v>10693.199999999999</v>
      </c>
      <c r="AA3409">
        <v>1</v>
      </c>
      <c r="AB3409" s="1">
        <v>1.95</v>
      </c>
      <c r="AC3409" s="1">
        <v>1.3</v>
      </c>
      <c r="AD3409" s="1">
        <v>1.625</v>
      </c>
      <c r="AE3409" s="1">
        <f>WORKSHEET[[#This Row],[Delay at toll gate in days]] +WORKSHEET[[#This Row],[Delay at workshop in days]] +WORKSHEET[[#This Row],[Delay at border in days]]</f>
        <v>4.875</v>
      </c>
    </row>
    <row r="3410" spans="1:31" x14ac:dyDescent="0.35">
      <c r="A3410" t="s">
        <v>3431</v>
      </c>
      <c r="B3410" t="s">
        <v>10</v>
      </c>
      <c r="C3410" t="s">
        <v>56</v>
      </c>
      <c r="D3410" t="s">
        <v>3615</v>
      </c>
      <c r="E3410" t="s">
        <v>3612</v>
      </c>
      <c r="F3410" t="str">
        <f>WORKSHEET[[#This Row],[Depart From]]&amp;"-"&amp;WORKSHEET[[#This Row],[Arrive To]]</f>
        <v>Mombasa-Victoria</v>
      </c>
      <c r="G3410" s="2">
        <v>44722</v>
      </c>
      <c r="H3410" s="2">
        <v>44734</v>
      </c>
      <c r="I3410" s="2" t="str">
        <f t="shared" si="53"/>
        <v>Delivered</v>
      </c>
      <c r="J3410" s="2" t="str">
        <f>TEXT(WORKSHEET[[#This Row],[Offloading Date]], "mmm")</f>
        <v>Jun</v>
      </c>
      <c r="K3410" s="2" t="str">
        <f>IF(OR(WORKSHEET[[#This Row],[Year]]="", ISBLANK(WORKSHEET[[#This Row],[Year]]), WORKSHEET[[#This Row],[Year]]="null"), "Exclude", "Include")</f>
        <v>Include</v>
      </c>
      <c r="L3410" t="s">
        <v>16</v>
      </c>
      <c r="M3410" t="s">
        <v>12</v>
      </c>
      <c r="N3410" t="s">
        <v>13</v>
      </c>
      <c r="O3410">
        <v>35.432000000000002</v>
      </c>
      <c r="P3410">
        <v>600</v>
      </c>
      <c r="Q3410" t="s">
        <v>14</v>
      </c>
      <c r="R3410">
        <f>P3410 * _xll.XLOOKUP(Q3410,CALCULATION!$A$15:$A$17, CALCULATION!$B$15:$B$17 )</f>
        <v>600</v>
      </c>
      <c r="S3410" s="5">
        <f>O3410*P3410*_xll.XLOOKUP(Q3410,CALCULATION!$A$15:$A$17, CALCULATION!$B$15:$B$17)</f>
        <v>21259.200000000001</v>
      </c>
      <c r="T3410">
        <v>300</v>
      </c>
      <c r="U3410" t="s">
        <v>14</v>
      </c>
      <c r="V3410">
        <f>T3410 * _xll.XLOOKUP(U3410,CALCULATION!$A$15:$A$17, CALCULATION!$B$15:$B$17 )</f>
        <v>300</v>
      </c>
      <c r="W3410" s="5">
        <f>O3410*T3410*_xll.XLOOKUP(U3410,CALCULATION!$A$15:$A$17, CALCULATION!$B$15:$B$17)</f>
        <v>10629.6</v>
      </c>
      <c r="X3410" s="5">
        <f>WORKSHEET[[#This Row],[Clients Total Cost]] / WORKSHEET[[#This Row],[Clients Rate per T2 (USD)]]</f>
        <v>35.432000000000002</v>
      </c>
      <c r="Y3410" s="5">
        <f>WORKSHEET[[#This Row],[Clients Rate per T2 (USD)]] - WORKSHEET[[#This Row],[Supplier Rate Per t2 (USD)]]</f>
        <v>300</v>
      </c>
      <c r="Z3410" s="5">
        <f>WORKSHEET[[#This Row],[Profit Per T]] * WORKSHEET[[#This Row],[Weight]]</f>
        <v>10629.6</v>
      </c>
      <c r="AA3410">
        <v>1</v>
      </c>
      <c r="AB3410" s="1">
        <v>1.7999999999999998</v>
      </c>
      <c r="AC3410" s="1">
        <v>1.2000000000000002</v>
      </c>
      <c r="AD3410" s="1">
        <v>1.5</v>
      </c>
      <c r="AE3410" s="1">
        <f>WORKSHEET[[#This Row],[Delay at toll gate in days]] +WORKSHEET[[#This Row],[Delay at workshop in days]] +WORKSHEET[[#This Row],[Delay at border in days]]</f>
        <v>4.5</v>
      </c>
    </row>
    <row r="3411" spans="1:31" x14ac:dyDescent="0.35">
      <c r="A3411" t="s">
        <v>3432</v>
      </c>
      <c r="B3411" t="s">
        <v>10</v>
      </c>
      <c r="C3411" t="s">
        <v>56</v>
      </c>
      <c r="D3411" t="s">
        <v>3611</v>
      </c>
      <c r="E3411" t="s">
        <v>3618</v>
      </c>
      <c r="F3411" t="str">
        <f>WORKSHEET[[#This Row],[Depart From]]&amp;"-"&amp;WORKSHEET[[#This Row],[Arrive To]]</f>
        <v>Mogadishu-Tripoli</v>
      </c>
      <c r="G3411" s="2">
        <v>44727</v>
      </c>
      <c r="H3411" s="2">
        <v>44741</v>
      </c>
      <c r="I3411" s="2" t="str">
        <f t="shared" si="53"/>
        <v>Delivered</v>
      </c>
      <c r="J3411" s="2" t="str">
        <f>TEXT(WORKSHEET[[#This Row],[Offloading Date]], "mmm")</f>
        <v>Jun</v>
      </c>
      <c r="K3411" s="2" t="str">
        <f>IF(OR(WORKSHEET[[#This Row],[Year]]="", ISBLANK(WORKSHEET[[#This Row],[Year]]), WORKSHEET[[#This Row],[Year]]="null"), "Exclude", "Include")</f>
        <v>Include</v>
      </c>
      <c r="L3411" t="s">
        <v>16</v>
      </c>
      <c r="M3411" t="s">
        <v>12</v>
      </c>
      <c r="N3411" t="s">
        <v>13</v>
      </c>
      <c r="O3411">
        <v>35.156999999999996</v>
      </c>
      <c r="P3411">
        <v>600</v>
      </c>
      <c r="Q3411" t="s">
        <v>14</v>
      </c>
      <c r="R3411">
        <f>P3411 * _xll.XLOOKUP(Q3411,CALCULATION!$A$15:$A$17, CALCULATION!$B$15:$B$17 )</f>
        <v>600</v>
      </c>
      <c r="S3411" s="5">
        <f>O3411*P3411*_xll.XLOOKUP(Q3411,CALCULATION!$A$15:$A$17, CALCULATION!$B$15:$B$17)</f>
        <v>21094.199999999997</v>
      </c>
      <c r="T3411">
        <v>300</v>
      </c>
      <c r="U3411" t="s">
        <v>14</v>
      </c>
      <c r="V3411">
        <f>T3411 * _xll.XLOOKUP(U3411,CALCULATION!$A$15:$A$17, CALCULATION!$B$15:$B$17 )</f>
        <v>300</v>
      </c>
      <c r="W3411" s="5">
        <f>O3411*T3411*_xll.XLOOKUP(U3411,CALCULATION!$A$15:$A$17, CALCULATION!$B$15:$B$17)</f>
        <v>10547.099999999999</v>
      </c>
      <c r="X3411" s="5">
        <f>WORKSHEET[[#This Row],[Clients Total Cost]] / WORKSHEET[[#This Row],[Clients Rate per T2 (USD)]]</f>
        <v>35.156999999999996</v>
      </c>
      <c r="Y3411" s="5">
        <f>WORKSHEET[[#This Row],[Clients Rate per T2 (USD)]] - WORKSHEET[[#This Row],[Supplier Rate Per t2 (USD)]]</f>
        <v>300</v>
      </c>
      <c r="Z3411" s="5">
        <f>WORKSHEET[[#This Row],[Profit Per T]] * WORKSHEET[[#This Row],[Weight]]</f>
        <v>10547.099999999999</v>
      </c>
      <c r="AA3411">
        <v>1</v>
      </c>
      <c r="AB3411" s="1">
        <v>2.1</v>
      </c>
      <c r="AC3411" s="1">
        <v>1.4000000000000001</v>
      </c>
      <c r="AD3411" s="1">
        <v>1.75</v>
      </c>
      <c r="AE3411" s="1">
        <f>WORKSHEET[[#This Row],[Delay at toll gate in days]] +WORKSHEET[[#This Row],[Delay at workshop in days]] +WORKSHEET[[#This Row],[Delay at border in days]]</f>
        <v>5.25</v>
      </c>
    </row>
    <row r="3412" spans="1:31" x14ac:dyDescent="0.35">
      <c r="A3412" t="s">
        <v>3433</v>
      </c>
      <c r="B3412" t="s">
        <v>10</v>
      </c>
      <c r="C3412" t="s">
        <v>56</v>
      </c>
      <c r="D3412" t="s">
        <v>3619</v>
      </c>
      <c r="E3412" t="s">
        <v>3613</v>
      </c>
      <c r="F3412" t="str">
        <f>WORKSHEET[[#This Row],[Depart From]]&amp;"-"&amp;WORKSHEET[[#This Row],[Arrive To]]</f>
        <v>Addis Ababa-Sanaa</v>
      </c>
      <c r="G3412" s="2">
        <v>44727</v>
      </c>
      <c r="H3412" s="2">
        <v>44741</v>
      </c>
      <c r="I3412" s="2" t="str">
        <f t="shared" si="53"/>
        <v>Delivered</v>
      </c>
      <c r="J3412" s="2" t="str">
        <f>TEXT(WORKSHEET[[#This Row],[Offloading Date]], "mmm")</f>
        <v>Jun</v>
      </c>
      <c r="K3412" s="2" t="str">
        <f>IF(OR(WORKSHEET[[#This Row],[Year]]="", ISBLANK(WORKSHEET[[#This Row],[Year]]), WORKSHEET[[#This Row],[Year]]="null"), "Exclude", "Include")</f>
        <v>Include</v>
      </c>
      <c r="L3412" t="s">
        <v>16</v>
      </c>
      <c r="M3412" t="s">
        <v>12</v>
      </c>
      <c r="N3412" t="s">
        <v>13</v>
      </c>
      <c r="O3412">
        <v>35.317</v>
      </c>
      <c r="P3412">
        <v>600</v>
      </c>
      <c r="Q3412" t="s">
        <v>14</v>
      </c>
      <c r="R3412">
        <f>P3412 * _xll.XLOOKUP(Q3412,CALCULATION!$A$15:$A$17, CALCULATION!$B$15:$B$17 )</f>
        <v>600</v>
      </c>
      <c r="S3412" s="5">
        <f>O3412*P3412*_xll.XLOOKUP(Q3412,CALCULATION!$A$15:$A$17, CALCULATION!$B$15:$B$17)</f>
        <v>21190.2</v>
      </c>
      <c r="T3412">
        <v>300</v>
      </c>
      <c r="U3412" t="s">
        <v>14</v>
      </c>
      <c r="V3412">
        <f>T3412 * _xll.XLOOKUP(U3412,CALCULATION!$A$15:$A$17, CALCULATION!$B$15:$B$17 )</f>
        <v>300</v>
      </c>
      <c r="W3412" s="5">
        <f>O3412*T3412*_xll.XLOOKUP(U3412,CALCULATION!$A$15:$A$17, CALCULATION!$B$15:$B$17)</f>
        <v>10595.1</v>
      </c>
      <c r="X3412" s="5">
        <f>WORKSHEET[[#This Row],[Clients Total Cost]] / WORKSHEET[[#This Row],[Clients Rate per T2 (USD)]]</f>
        <v>35.317</v>
      </c>
      <c r="Y3412" s="5">
        <f>WORKSHEET[[#This Row],[Clients Rate per T2 (USD)]] - WORKSHEET[[#This Row],[Supplier Rate Per t2 (USD)]]</f>
        <v>300</v>
      </c>
      <c r="Z3412" s="5">
        <f>WORKSHEET[[#This Row],[Profit Per T]] * WORKSHEET[[#This Row],[Weight]]</f>
        <v>10595.1</v>
      </c>
      <c r="AA3412">
        <v>1</v>
      </c>
      <c r="AB3412" s="1">
        <v>2.1</v>
      </c>
      <c r="AC3412" s="1">
        <v>1.4000000000000001</v>
      </c>
      <c r="AD3412" s="1">
        <v>1.75</v>
      </c>
      <c r="AE3412" s="1">
        <f>WORKSHEET[[#This Row],[Delay at toll gate in days]] +WORKSHEET[[#This Row],[Delay at workshop in days]] +WORKSHEET[[#This Row],[Delay at border in days]]</f>
        <v>5.25</v>
      </c>
    </row>
    <row r="3413" spans="1:31" x14ac:dyDescent="0.35">
      <c r="A3413" t="s">
        <v>3434</v>
      </c>
      <c r="B3413" t="s">
        <v>10</v>
      </c>
      <c r="C3413" t="s">
        <v>56</v>
      </c>
      <c r="D3413" t="s">
        <v>3616</v>
      </c>
      <c r="E3413" t="s">
        <v>3617</v>
      </c>
      <c r="F3413" t="str">
        <f>WORKSHEET[[#This Row],[Depart From]]&amp;"-"&amp;WORKSHEET[[#This Row],[Arrive To]]</f>
        <v>Marrakech-Lagos</v>
      </c>
      <c r="G3413" s="2">
        <v>44727</v>
      </c>
      <c r="H3413" s="2">
        <v>44738</v>
      </c>
      <c r="I3413" s="2" t="str">
        <f t="shared" si="53"/>
        <v>Delivered</v>
      </c>
      <c r="J3413" s="2" t="str">
        <f>TEXT(WORKSHEET[[#This Row],[Offloading Date]], "mmm")</f>
        <v>Jun</v>
      </c>
      <c r="K3413" s="2" t="str">
        <f>IF(OR(WORKSHEET[[#This Row],[Year]]="", ISBLANK(WORKSHEET[[#This Row],[Year]]), WORKSHEET[[#This Row],[Year]]="null"), "Exclude", "Include")</f>
        <v>Include</v>
      </c>
      <c r="L3413" t="s">
        <v>16</v>
      </c>
      <c r="M3413" t="s">
        <v>12</v>
      </c>
      <c r="N3413" t="s">
        <v>13</v>
      </c>
      <c r="O3413">
        <v>35.682000000000002</v>
      </c>
      <c r="P3413">
        <v>600</v>
      </c>
      <c r="Q3413" t="s">
        <v>14</v>
      </c>
      <c r="R3413">
        <f>P3413 * _xll.XLOOKUP(Q3413,CALCULATION!$A$15:$A$17, CALCULATION!$B$15:$B$17 )</f>
        <v>600</v>
      </c>
      <c r="S3413" s="5">
        <f>O3413*P3413*_xll.XLOOKUP(Q3413,CALCULATION!$A$15:$A$17, CALCULATION!$B$15:$B$17)</f>
        <v>21409.200000000001</v>
      </c>
      <c r="T3413">
        <v>300</v>
      </c>
      <c r="U3413" t="s">
        <v>14</v>
      </c>
      <c r="V3413">
        <f>T3413 * _xll.XLOOKUP(U3413,CALCULATION!$A$15:$A$17, CALCULATION!$B$15:$B$17 )</f>
        <v>300</v>
      </c>
      <c r="W3413" s="5">
        <f>O3413*T3413*_xll.XLOOKUP(U3413,CALCULATION!$A$15:$A$17, CALCULATION!$B$15:$B$17)</f>
        <v>10704.6</v>
      </c>
      <c r="X3413" s="5">
        <f>WORKSHEET[[#This Row],[Clients Total Cost]] / WORKSHEET[[#This Row],[Clients Rate per T2 (USD)]]</f>
        <v>35.682000000000002</v>
      </c>
      <c r="Y3413" s="5">
        <f>WORKSHEET[[#This Row],[Clients Rate per T2 (USD)]] - WORKSHEET[[#This Row],[Supplier Rate Per t2 (USD)]]</f>
        <v>300</v>
      </c>
      <c r="Z3413" s="5">
        <f>WORKSHEET[[#This Row],[Profit Per T]] * WORKSHEET[[#This Row],[Weight]]</f>
        <v>10704.6</v>
      </c>
      <c r="AA3413">
        <v>1</v>
      </c>
      <c r="AB3413" s="1">
        <v>1.65</v>
      </c>
      <c r="AC3413" s="1">
        <v>1.1000000000000001</v>
      </c>
      <c r="AD3413" s="1">
        <v>1.375</v>
      </c>
      <c r="AE3413" s="1">
        <f>WORKSHEET[[#This Row],[Delay at toll gate in days]] +WORKSHEET[[#This Row],[Delay at workshop in days]] +WORKSHEET[[#This Row],[Delay at border in days]]</f>
        <v>4.125</v>
      </c>
    </row>
    <row r="3414" spans="1:31" x14ac:dyDescent="0.35">
      <c r="A3414" t="s">
        <v>3435</v>
      </c>
      <c r="B3414" t="s">
        <v>10</v>
      </c>
      <c r="C3414" t="s">
        <v>56</v>
      </c>
      <c r="D3414" t="s">
        <v>3620</v>
      </c>
      <c r="E3414" t="s">
        <v>3613</v>
      </c>
      <c r="F3414" t="str">
        <f>WORKSHEET[[#This Row],[Depart From]]&amp;"-"&amp;WORKSHEET[[#This Row],[Arrive To]]</f>
        <v>Zanzibar-Sanaa</v>
      </c>
      <c r="G3414" s="2">
        <v>44727</v>
      </c>
      <c r="H3414" s="2">
        <v>44741</v>
      </c>
      <c r="I3414" s="2" t="str">
        <f t="shared" si="53"/>
        <v>Delivered</v>
      </c>
      <c r="J3414" s="2" t="str">
        <f>TEXT(WORKSHEET[[#This Row],[Offloading Date]], "mmm")</f>
        <v>Jun</v>
      </c>
      <c r="K3414" s="2" t="str">
        <f>IF(OR(WORKSHEET[[#This Row],[Year]]="", ISBLANK(WORKSHEET[[#This Row],[Year]]), WORKSHEET[[#This Row],[Year]]="null"), "Exclude", "Include")</f>
        <v>Include</v>
      </c>
      <c r="L3414" t="s">
        <v>16</v>
      </c>
      <c r="M3414" t="s">
        <v>12</v>
      </c>
      <c r="N3414" t="s">
        <v>13</v>
      </c>
      <c r="O3414">
        <v>35.243000000000002</v>
      </c>
      <c r="P3414">
        <v>600</v>
      </c>
      <c r="Q3414" t="s">
        <v>14</v>
      </c>
      <c r="R3414">
        <f>P3414 * _xll.XLOOKUP(Q3414,CALCULATION!$A$15:$A$17, CALCULATION!$B$15:$B$17 )</f>
        <v>600</v>
      </c>
      <c r="S3414" s="5">
        <f>O3414*P3414*_xll.XLOOKUP(Q3414,CALCULATION!$A$15:$A$17, CALCULATION!$B$15:$B$17)</f>
        <v>21145.800000000003</v>
      </c>
      <c r="T3414">
        <v>300</v>
      </c>
      <c r="U3414" t="s">
        <v>14</v>
      </c>
      <c r="V3414">
        <f>T3414 * _xll.XLOOKUP(U3414,CALCULATION!$A$15:$A$17, CALCULATION!$B$15:$B$17 )</f>
        <v>300</v>
      </c>
      <c r="W3414" s="5">
        <f>O3414*T3414*_xll.XLOOKUP(U3414,CALCULATION!$A$15:$A$17, CALCULATION!$B$15:$B$17)</f>
        <v>10572.900000000001</v>
      </c>
      <c r="X3414" s="5">
        <f>WORKSHEET[[#This Row],[Clients Total Cost]] / WORKSHEET[[#This Row],[Clients Rate per T2 (USD)]]</f>
        <v>35.243000000000002</v>
      </c>
      <c r="Y3414" s="5">
        <f>WORKSHEET[[#This Row],[Clients Rate per T2 (USD)]] - WORKSHEET[[#This Row],[Supplier Rate Per t2 (USD)]]</f>
        <v>300</v>
      </c>
      <c r="Z3414" s="5">
        <f>WORKSHEET[[#This Row],[Profit Per T]] * WORKSHEET[[#This Row],[Weight]]</f>
        <v>10572.900000000001</v>
      </c>
      <c r="AA3414">
        <v>1</v>
      </c>
      <c r="AB3414" s="1">
        <v>2.1</v>
      </c>
      <c r="AC3414" s="1">
        <v>1.4000000000000001</v>
      </c>
      <c r="AD3414" s="1">
        <v>1.75</v>
      </c>
      <c r="AE3414" s="1">
        <f>WORKSHEET[[#This Row],[Delay at toll gate in days]] +WORKSHEET[[#This Row],[Delay at workshop in days]] +WORKSHEET[[#This Row],[Delay at border in days]]</f>
        <v>5.25</v>
      </c>
    </row>
    <row r="3415" spans="1:31" x14ac:dyDescent="0.35">
      <c r="A3415" t="s">
        <v>3436</v>
      </c>
      <c r="B3415" t="s">
        <v>10</v>
      </c>
      <c r="C3415" t="s">
        <v>56</v>
      </c>
      <c r="D3415" t="s">
        <v>3620</v>
      </c>
      <c r="E3415" t="s">
        <v>3613</v>
      </c>
      <c r="F3415" t="str">
        <f>WORKSHEET[[#This Row],[Depart From]]&amp;"-"&amp;WORKSHEET[[#This Row],[Arrive To]]</f>
        <v>Zanzibar-Sanaa</v>
      </c>
      <c r="G3415" s="2">
        <v>44728</v>
      </c>
      <c r="H3415" s="2">
        <v>44741</v>
      </c>
      <c r="I3415" s="2" t="str">
        <f t="shared" si="53"/>
        <v>Delivered</v>
      </c>
      <c r="J3415" s="2" t="str">
        <f>TEXT(WORKSHEET[[#This Row],[Offloading Date]], "mmm")</f>
        <v>Jun</v>
      </c>
      <c r="K3415" s="2" t="str">
        <f>IF(OR(WORKSHEET[[#This Row],[Year]]="", ISBLANK(WORKSHEET[[#This Row],[Year]]), WORKSHEET[[#This Row],[Year]]="null"), "Exclude", "Include")</f>
        <v>Include</v>
      </c>
      <c r="L3415" t="s">
        <v>16</v>
      </c>
      <c r="M3415" t="s">
        <v>12</v>
      </c>
      <c r="N3415" t="s">
        <v>13</v>
      </c>
      <c r="O3415">
        <v>35.387999999999998</v>
      </c>
      <c r="P3415">
        <v>600</v>
      </c>
      <c r="Q3415" t="s">
        <v>14</v>
      </c>
      <c r="R3415">
        <f>P3415 * _xll.XLOOKUP(Q3415,CALCULATION!$A$15:$A$17, CALCULATION!$B$15:$B$17 )</f>
        <v>600</v>
      </c>
      <c r="S3415" s="5">
        <f>O3415*P3415*_xll.XLOOKUP(Q3415,CALCULATION!$A$15:$A$17, CALCULATION!$B$15:$B$17)</f>
        <v>21232.799999999999</v>
      </c>
      <c r="T3415">
        <v>300</v>
      </c>
      <c r="U3415" t="s">
        <v>14</v>
      </c>
      <c r="V3415">
        <f>T3415 * _xll.XLOOKUP(U3415,CALCULATION!$A$15:$A$17, CALCULATION!$B$15:$B$17 )</f>
        <v>300</v>
      </c>
      <c r="W3415" s="5">
        <f>O3415*T3415*_xll.XLOOKUP(U3415,CALCULATION!$A$15:$A$17, CALCULATION!$B$15:$B$17)</f>
        <v>10616.4</v>
      </c>
      <c r="X3415" s="5">
        <f>WORKSHEET[[#This Row],[Clients Total Cost]] / WORKSHEET[[#This Row],[Clients Rate per T2 (USD)]]</f>
        <v>35.387999999999998</v>
      </c>
      <c r="Y3415" s="5">
        <f>WORKSHEET[[#This Row],[Clients Rate per T2 (USD)]] - WORKSHEET[[#This Row],[Supplier Rate Per t2 (USD)]]</f>
        <v>300</v>
      </c>
      <c r="Z3415" s="5">
        <f>WORKSHEET[[#This Row],[Profit Per T]] * WORKSHEET[[#This Row],[Weight]]</f>
        <v>10616.4</v>
      </c>
      <c r="AA3415">
        <v>1</v>
      </c>
      <c r="AB3415" s="1">
        <v>1.95</v>
      </c>
      <c r="AC3415" s="1">
        <v>1.3</v>
      </c>
      <c r="AD3415" s="1">
        <v>1.625</v>
      </c>
      <c r="AE3415" s="1">
        <f>WORKSHEET[[#This Row],[Delay at toll gate in days]] +WORKSHEET[[#This Row],[Delay at workshop in days]] +WORKSHEET[[#This Row],[Delay at border in days]]</f>
        <v>4.875</v>
      </c>
    </row>
    <row r="3416" spans="1:31" x14ac:dyDescent="0.35">
      <c r="A3416" t="s">
        <v>3437</v>
      </c>
      <c r="B3416" t="s">
        <v>10</v>
      </c>
      <c r="C3416" t="s">
        <v>56</v>
      </c>
      <c r="D3416" t="s">
        <v>3619</v>
      </c>
      <c r="E3416" t="s">
        <v>3614</v>
      </c>
      <c r="F3416" t="str">
        <f>WORKSHEET[[#This Row],[Depart From]]&amp;"-"&amp;WORKSHEET[[#This Row],[Arrive To]]</f>
        <v>Addis Ababa-Alger</v>
      </c>
      <c r="G3416" s="2">
        <v>44735</v>
      </c>
      <c r="H3416" s="2">
        <v>44747</v>
      </c>
      <c r="I3416" s="2" t="str">
        <f t="shared" si="53"/>
        <v>Delivered</v>
      </c>
      <c r="J3416" s="2" t="str">
        <f>TEXT(WORKSHEET[[#This Row],[Offloading Date]], "mmm")</f>
        <v>Jul</v>
      </c>
      <c r="K3416" s="2" t="str">
        <f>IF(OR(WORKSHEET[[#This Row],[Year]]="", ISBLANK(WORKSHEET[[#This Row],[Year]]), WORKSHEET[[#This Row],[Year]]="null"), "Exclude", "Include")</f>
        <v>Include</v>
      </c>
      <c r="L3416" t="s">
        <v>16</v>
      </c>
      <c r="M3416" t="s">
        <v>12</v>
      </c>
      <c r="N3416" t="s">
        <v>13</v>
      </c>
      <c r="O3416">
        <v>34.856000000000002</v>
      </c>
      <c r="P3416">
        <v>600</v>
      </c>
      <c r="Q3416" t="s">
        <v>14</v>
      </c>
      <c r="R3416">
        <f>P3416 * _xll.XLOOKUP(Q3416,CALCULATION!$A$15:$A$17, CALCULATION!$B$15:$B$17 )</f>
        <v>600</v>
      </c>
      <c r="S3416" s="5">
        <f>O3416*P3416*_xll.XLOOKUP(Q3416,CALCULATION!$A$15:$A$17, CALCULATION!$B$15:$B$17)</f>
        <v>20913.600000000002</v>
      </c>
      <c r="T3416">
        <v>300</v>
      </c>
      <c r="U3416" t="s">
        <v>14</v>
      </c>
      <c r="V3416">
        <f>T3416 * _xll.XLOOKUP(U3416,CALCULATION!$A$15:$A$17, CALCULATION!$B$15:$B$17 )</f>
        <v>300</v>
      </c>
      <c r="W3416" s="5">
        <f>O3416*T3416*_xll.XLOOKUP(U3416,CALCULATION!$A$15:$A$17, CALCULATION!$B$15:$B$17)</f>
        <v>10456.800000000001</v>
      </c>
      <c r="X3416" s="5">
        <f>WORKSHEET[[#This Row],[Clients Total Cost]] / WORKSHEET[[#This Row],[Clients Rate per T2 (USD)]]</f>
        <v>34.856000000000002</v>
      </c>
      <c r="Y3416" s="5">
        <f>WORKSHEET[[#This Row],[Clients Rate per T2 (USD)]] - WORKSHEET[[#This Row],[Supplier Rate Per t2 (USD)]]</f>
        <v>300</v>
      </c>
      <c r="Z3416" s="5">
        <f>WORKSHEET[[#This Row],[Profit Per T]] * WORKSHEET[[#This Row],[Weight]]</f>
        <v>10456.800000000001</v>
      </c>
      <c r="AA3416">
        <v>1</v>
      </c>
      <c r="AB3416" s="1">
        <v>1.7999999999999998</v>
      </c>
      <c r="AC3416" s="1">
        <v>1.2000000000000002</v>
      </c>
      <c r="AD3416" s="1">
        <v>1.5</v>
      </c>
      <c r="AE3416" s="1">
        <f>WORKSHEET[[#This Row],[Delay at toll gate in days]] +WORKSHEET[[#This Row],[Delay at workshop in days]] +WORKSHEET[[#This Row],[Delay at border in days]]</f>
        <v>4.5</v>
      </c>
    </row>
    <row r="3417" spans="1:31" x14ac:dyDescent="0.35">
      <c r="A3417" t="s">
        <v>3438</v>
      </c>
      <c r="B3417" t="s">
        <v>10</v>
      </c>
      <c r="C3417" t="s">
        <v>56</v>
      </c>
      <c r="D3417" t="s">
        <v>3619</v>
      </c>
      <c r="E3417" t="s">
        <v>3617</v>
      </c>
      <c r="F3417" t="str">
        <f>WORKSHEET[[#This Row],[Depart From]]&amp;"-"&amp;WORKSHEET[[#This Row],[Arrive To]]</f>
        <v>Addis Ababa-Lagos</v>
      </c>
      <c r="G3417" s="2">
        <v>44735</v>
      </c>
      <c r="H3417" s="2">
        <v>44746</v>
      </c>
      <c r="I3417" s="2" t="str">
        <f t="shared" si="53"/>
        <v>Delivered</v>
      </c>
      <c r="J3417" s="2" t="str">
        <f>TEXT(WORKSHEET[[#This Row],[Offloading Date]], "mmm")</f>
        <v>Jul</v>
      </c>
      <c r="K3417" s="2" t="str">
        <f>IF(OR(WORKSHEET[[#This Row],[Year]]="", ISBLANK(WORKSHEET[[#This Row],[Year]]), WORKSHEET[[#This Row],[Year]]="null"), "Exclude", "Include")</f>
        <v>Include</v>
      </c>
      <c r="L3417" t="s">
        <v>16</v>
      </c>
      <c r="M3417" t="s">
        <v>12</v>
      </c>
      <c r="N3417" t="s">
        <v>13</v>
      </c>
      <c r="O3417">
        <v>35.277999999999999</v>
      </c>
      <c r="P3417">
        <v>600</v>
      </c>
      <c r="Q3417" t="s">
        <v>14</v>
      </c>
      <c r="R3417">
        <f>P3417 * _xll.XLOOKUP(Q3417,CALCULATION!$A$15:$A$17, CALCULATION!$B$15:$B$17 )</f>
        <v>600</v>
      </c>
      <c r="S3417" s="5">
        <f>O3417*P3417*_xll.XLOOKUP(Q3417,CALCULATION!$A$15:$A$17, CALCULATION!$B$15:$B$17)</f>
        <v>21166.799999999999</v>
      </c>
      <c r="T3417">
        <v>300</v>
      </c>
      <c r="U3417" t="s">
        <v>14</v>
      </c>
      <c r="V3417">
        <f>T3417 * _xll.XLOOKUP(U3417,CALCULATION!$A$15:$A$17, CALCULATION!$B$15:$B$17 )</f>
        <v>300</v>
      </c>
      <c r="W3417" s="5">
        <f>O3417*T3417*_xll.XLOOKUP(U3417,CALCULATION!$A$15:$A$17, CALCULATION!$B$15:$B$17)</f>
        <v>10583.4</v>
      </c>
      <c r="X3417" s="5">
        <f>WORKSHEET[[#This Row],[Clients Total Cost]] / WORKSHEET[[#This Row],[Clients Rate per T2 (USD)]]</f>
        <v>35.277999999999999</v>
      </c>
      <c r="Y3417" s="5">
        <f>WORKSHEET[[#This Row],[Clients Rate per T2 (USD)]] - WORKSHEET[[#This Row],[Supplier Rate Per t2 (USD)]]</f>
        <v>300</v>
      </c>
      <c r="Z3417" s="5">
        <f>WORKSHEET[[#This Row],[Profit Per T]] * WORKSHEET[[#This Row],[Weight]]</f>
        <v>10583.4</v>
      </c>
      <c r="AA3417">
        <v>1</v>
      </c>
      <c r="AB3417" s="1">
        <v>1.65</v>
      </c>
      <c r="AC3417" s="1">
        <v>1.1000000000000001</v>
      </c>
      <c r="AD3417" s="1">
        <v>1.375</v>
      </c>
      <c r="AE3417" s="1">
        <f>WORKSHEET[[#This Row],[Delay at toll gate in days]] +WORKSHEET[[#This Row],[Delay at workshop in days]] +WORKSHEET[[#This Row],[Delay at border in days]]</f>
        <v>4.125</v>
      </c>
    </row>
    <row r="3418" spans="1:31" x14ac:dyDescent="0.35">
      <c r="A3418" t="s">
        <v>3439</v>
      </c>
      <c r="B3418" t="s">
        <v>10</v>
      </c>
      <c r="C3418" t="s">
        <v>56</v>
      </c>
      <c r="D3418" t="s">
        <v>3615</v>
      </c>
      <c r="E3418" t="s">
        <v>3614</v>
      </c>
      <c r="F3418" t="str">
        <f>WORKSHEET[[#This Row],[Depart From]]&amp;"-"&amp;WORKSHEET[[#This Row],[Arrive To]]</f>
        <v>Mombasa-Alger</v>
      </c>
      <c r="G3418" s="2">
        <v>44736</v>
      </c>
      <c r="H3418" s="2">
        <v>44746</v>
      </c>
      <c r="I3418" s="2" t="str">
        <f t="shared" si="53"/>
        <v>Delivered</v>
      </c>
      <c r="J3418" s="2" t="str">
        <f>TEXT(WORKSHEET[[#This Row],[Offloading Date]], "mmm")</f>
        <v>Jul</v>
      </c>
      <c r="K3418" s="2" t="str">
        <f>IF(OR(WORKSHEET[[#This Row],[Year]]="", ISBLANK(WORKSHEET[[#This Row],[Year]]), WORKSHEET[[#This Row],[Year]]="null"), "Exclude", "Include")</f>
        <v>Include</v>
      </c>
      <c r="L3418" t="s">
        <v>16</v>
      </c>
      <c r="M3418" t="s">
        <v>12</v>
      </c>
      <c r="N3418" t="s">
        <v>13</v>
      </c>
      <c r="O3418">
        <v>35.548999999999999</v>
      </c>
      <c r="P3418">
        <v>600</v>
      </c>
      <c r="Q3418" t="s">
        <v>14</v>
      </c>
      <c r="R3418">
        <f>P3418 * _xll.XLOOKUP(Q3418,CALCULATION!$A$15:$A$17, CALCULATION!$B$15:$B$17 )</f>
        <v>600</v>
      </c>
      <c r="S3418" s="5">
        <f>O3418*P3418*_xll.XLOOKUP(Q3418,CALCULATION!$A$15:$A$17, CALCULATION!$B$15:$B$17)</f>
        <v>21329.4</v>
      </c>
      <c r="T3418">
        <v>300</v>
      </c>
      <c r="U3418" t="s">
        <v>14</v>
      </c>
      <c r="V3418">
        <f>T3418 * _xll.XLOOKUP(U3418,CALCULATION!$A$15:$A$17, CALCULATION!$B$15:$B$17 )</f>
        <v>300</v>
      </c>
      <c r="W3418" s="5">
        <f>O3418*T3418*_xll.XLOOKUP(U3418,CALCULATION!$A$15:$A$17, CALCULATION!$B$15:$B$17)</f>
        <v>10664.7</v>
      </c>
      <c r="X3418" s="5">
        <f>WORKSHEET[[#This Row],[Clients Total Cost]] / WORKSHEET[[#This Row],[Clients Rate per T2 (USD)]]</f>
        <v>35.548999999999999</v>
      </c>
      <c r="Y3418" s="5">
        <f>WORKSHEET[[#This Row],[Clients Rate per T2 (USD)]] - WORKSHEET[[#This Row],[Supplier Rate Per t2 (USD)]]</f>
        <v>300</v>
      </c>
      <c r="Z3418" s="5">
        <f>WORKSHEET[[#This Row],[Profit Per T]] * WORKSHEET[[#This Row],[Weight]]</f>
        <v>10664.7</v>
      </c>
      <c r="AA3418">
        <v>1</v>
      </c>
      <c r="AB3418" s="1">
        <v>1.5</v>
      </c>
      <c r="AC3418" s="1">
        <v>1</v>
      </c>
      <c r="AD3418" s="1">
        <v>1.25</v>
      </c>
      <c r="AE3418" s="1">
        <f>WORKSHEET[[#This Row],[Delay at toll gate in days]] +WORKSHEET[[#This Row],[Delay at workshop in days]] +WORKSHEET[[#This Row],[Delay at border in days]]</f>
        <v>3.75</v>
      </c>
    </row>
    <row r="3419" spans="1:31" x14ac:dyDescent="0.35">
      <c r="A3419" t="s">
        <v>3440</v>
      </c>
      <c r="B3419" t="s">
        <v>10</v>
      </c>
      <c r="C3419" t="s">
        <v>56</v>
      </c>
      <c r="D3419" t="s">
        <v>3619</v>
      </c>
      <c r="E3419" t="s">
        <v>3612</v>
      </c>
      <c r="F3419" t="str">
        <f>WORKSHEET[[#This Row],[Depart From]]&amp;"-"&amp;WORKSHEET[[#This Row],[Arrive To]]</f>
        <v>Addis Ababa-Victoria</v>
      </c>
      <c r="G3419" s="2">
        <v>44715</v>
      </c>
      <c r="H3419" s="2">
        <v>44734</v>
      </c>
      <c r="I3419" s="2" t="str">
        <f t="shared" si="53"/>
        <v>Delivered</v>
      </c>
      <c r="J3419" s="2" t="str">
        <f>TEXT(WORKSHEET[[#This Row],[Offloading Date]], "mmm")</f>
        <v>Jun</v>
      </c>
      <c r="K3419" s="2" t="str">
        <f>IF(OR(WORKSHEET[[#This Row],[Year]]="", ISBLANK(WORKSHEET[[#This Row],[Year]]), WORKSHEET[[#This Row],[Year]]="null"), "Exclude", "Include")</f>
        <v>Include</v>
      </c>
      <c r="L3419" t="s">
        <v>16</v>
      </c>
      <c r="M3419" t="s">
        <v>12</v>
      </c>
      <c r="N3419" t="s">
        <v>13</v>
      </c>
      <c r="O3419">
        <v>35.003</v>
      </c>
      <c r="P3419">
        <v>600</v>
      </c>
      <c r="Q3419" t="s">
        <v>14</v>
      </c>
      <c r="R3419">
        <f>P3419 * _xll.XLOOKUP(Q3419,CALCULATION!$A$15:$A$17, CALCULATION!$B$15:$B$17 )</f>
        <v>600</v>
      </c>
      <c r="S3419" s="5">
        <f>O3419*P3419*_xll.XLOOKUP(Q3419,CALCULATION!$A$15:$A$17, CALCULATION!$B$15:$B$17)</f>
        <v>21001.8</v>
      </c>
      <c r="T3419">
        <v>300</v>
      </c>
      <c r="U3419" t="s">
        <v>14</v>
      </c>
      <c r="V3419">
        <f>T3419 * _xll.XLOOKUP(U3419,CALCULATION!$A$15:$A$17, CALCULATION!$B$15:$B$17 )</f>
        <v>300</v>
      </c>
      <c r="W3419" s="5">
        <f>O3419*T3419*_xll.XLOOKUP(U3419,CALCULATION!$A$15:$A$17, CALCULATION!$B$15:$B$17)</f>
        <v>10500.9</v>
      </c>
      <c r="X3419" s="5">
        <f>WORKSHEET[[#This Row],[Clients Total Cost]] / WORKSHEET[[#This Row],[Clients Rate per T2 (USD)]]</f>
        <v>35.003</v>
      </c>
      <c r="Y3419" s="5">
        <f>WORKSHEET[[#This Row],[Clients Rate per T2 (USD)]] - WORKSHEET[[#This Row],[Supplier Rate Per t2 (USD)]]</f>
        <v>300</v>
      </c>
      <c r="Z3419" s="5">
        <f>WORKSHEET[[#This Row],[Profit Per T]] * WORKSHEET[[#This Row],[Weight]]</f>
        <v>10500.9</v>
      </c>
      <c r="AA3419">
        <v>1</v>
      </c>
      <c r="AB3419" s="1">
        <v>2.85</v>
      </c>
      <c r="AC3419" s="1">
        <v>1.9000000000000001</v>
      </c>
      <c r="AD3419" s="1">
        <v>2.375</v>
      </c>
      <c r="AE3419" s="1">
        <f>WORKSHEET[[#This Row],[Delay at toll gate in days]] +WORKSHEET[[#This Row],[Delay at workshop in days]] +WORKSHEET[[#This Row],[Delay at border in days]]</f>
        <v>7.125</v>
      </c>
    </row>
    <row r="3420" spans="1:31" x14ac:dyDescent="0.35">
      <c r="A3420" t="s">
        <v>3441</v>
      </c>
      <c r="B3420" t="s">
        <v>10</v>
      </c>
      <c r="C3420" t="s">
        <v>56</v>
      </c>
      <c r="D3420" t="s">
        <v>3611</v>
      </c>
      <c r="E3420" t="s">
        <v>3618</v>
      </c>
      <c r="F3420" t="str">
        <f>WORKSHEET[[#This Row],[Depart From]]&amp;"-"&amp;WORKSHEET[[#This Row],[Arrive To]]</f>
        <v>Mogadishu-Tripoli</v>
      </c>
      <c r="G3420" s="2">
        <v>44715</v>
      </c>
      <c r="H3420" s="2">
        <v>44728</v>
      </c>
      <c r="I3420" s="2" t="str">
        <f t="shared" si="53"/>
        <v>Delivered</v>
      </c>
      <c r="J3420" s="2" t="str">
        <f>TEXT(WORKSHEET[[#This Row],[Offloading Date]], "mmm")</f>
        <v>Jun</v>
      </c>
      <c r="K3420" s="2" t="str">
        <f>IF(OR(WORKSHEET[[#This Row],[Year]]="", ISBLANK(WORKSHEET[[#This Row],[Year]]), WORKSHEET[[#This Row],[Year]]="null"), "Exclude", "Include")</f>
        <v>Include</v>
      </c>
      <c r="L3420" t="s">
        <v>16</v>
      </c>
      <c r="M3420" t="s">
        <v>12</v>
      </c>
      <c r="N3420" t="s">
        <v>13</v>
      </c>
      <c r="O3420">
        <v>35.366</v>
      </c>
      <c r="P3420">
        <v>600</v>
      </c>
      <c r="Q3420" t="s">
        <v>14</v>
      </c>
      <c r="R3420">
        <f>P3420 * _xll.XLOOKUP(Q3420,CALCULATION!$A$15:$A$17, CALCULATION!$B$15:$B$17 )</f>
        <v>600</v>
      </c>
      <c r="S3420" s="5">
        <f>O3420*P3420*_xll.XLOOKUP(Q3420,CALCULATION!$A$15:$A$17, CALCULATION!$B$15:$B$17)</f>
        <v>21219.599999999999</v>
      </c>
      <c r="T3420">
        <v>300</v>
      </c>
      <c r="U3420" t="s">
        <v>14</v>
      </c>
      <c r="V3420">
        <f>T3420 * _xll.XLOOKUP(U3420,CALCULATION!$A$15:$A$17, CALCULATION!$B$15:$B$17 )</f>
        <v>300</v>
      </c>
      <c r="W3420" s="5">
        <f>O3420*T3420*_xll.XLOOKUP(U3420,CALCULATION!$A$15:$A$17, CALCULATION!$B$15:$B$17)</f>
        <v>10609.8</v>
      </c>
      <c r="X3420" s="5">
        <f>WORKSHEET[[#This Row],[Clients Total Cost]] / WORKSHEET[[#This Row],[Clients Rate per T2 (USD)]]</f>
        <v>35.366</v>
      </c>
      <c r="Y3420" s="5">
        <f>WORKSHEET[[#This Row],[Clients Rate per T2 (USD)]] - WORKSHEET[[#This Row],[Supplier Rate Per t2 (USD)]]</f>
        <v>300</v>
      </c>
      <c r="Z3420" s="5">
        <f>WORKSHEET[[#This Row],[Profit Per T]] * WORKSHEET[[#This Row],[Weight]]</f>
        <v>10609.8</v>
      </c>
      <c r="AA3420">
        <v>1</v>
      </c>
      <c r="AB3420" s="1">
        <v>1.95</v>
      </c>
      <c r="AC3420" s="1">
        <v>1.3</v>
      </c>
      <c r="AD3420" s="1">
        <v>1.625</v>
      </c>
      <c r="AE3420" s="1">
        <f>WORKSHEET[[#This Row],[Delay at toll gate in days]] +WORKSHEET[[#This Row],[Delay at workshop in days]] +WORKSHEET[[#This Row],[Delay at border in days]]</f>
        <v>4.875</v>
      </c>
    </row>
    <row r="3421" spans="1:31" x14ac:dyDescent="0.35">
      <c r="A3421" t="s">
        <v>3442</v>
      </c>
      <c r="B3421" t="s">
        <v>10</v>
      </c>
      <c r="C3421" t="s">
        <v>56</v>
      </c>
      <c r="D3421" t="s">
        <v>3616</v>
      </c>
      <c r="E3421" t="s">
        <v>3613</v>
      </c>
      <c r="F3421" t="str">
        <f>WORKSHEET[[#This Row],[Depart From]]&amp;"-"&amp;WORKSHEET[[#This Row],[Arrive To]]</f>
        <v>Marrakech-Sanaa</v>
      </c>
      <c r="G3421" s="2">
        <v>44715</v>
      </c>
      <c r="H3421" s="2">
        <v>44734</v>
      </c>
      <c r="I3421" s="2" t="str">
        <f t="shared" si="53"/>
        <v>Delivered</v>
      </c>
      <c r="J3421" s="2" t="str">
        <f>TEXT(WORKSHEET[[#This Row],[Offloading Date]], "mmm")</f>
        <v>Jun</v>
      </c>
      <c r="K3421" s="2" t="str">
        <f>IF(OR(WORKSHEET[[#This Row],[Year]]="", ISBLANK(WORKSHEET[[#This Row],[Year]]), WORKSHEET[[#This Row],[Year]]="null"), "Exclude", "Include")</f>
        <v>Include</v>
      </c>
      <c r="L3421" t="s">
        <v>16</v>
      </c>
      <c r="M3421" t="s">
        <v>12</v>
      </c>
      <c r="N3421" t="s">
        <v>13</v>
      </c>
      <c r="O3421">
        <v>34.924999999999997</v>
      </c>
      <c r="P3421">
        <v>600</v>
      </c>
      <c r="Q3421" t="s">
        <v>14</v>
      </c>
      <c r="R3421">
        <f>P3421 * _xll.XLOOKUP(Q3421,CALCULATION!$A$15:$A$17, CALCULATION!$B$15:$B$17 )</f>
        <v>600</v>
      </c>
      <c r="S3421" s="5">
        <f>O3421*P3421*_xll.XLOOKUP(Q3421,CALCULATION!$A$15:$A$17, CALCULATION!$B$15:$B$17)</f>
        <v>20955</v>
      </c>
      <c r="T3421">
        <v>300</v>
      </c>
      <c r="U3421" t="s">
        <v>14</v>
      </c>
      <c r="V3421">
        <f>T3421 * _xll.XLOOKUP(U3421,CALCULATION!$A$15:$A$17, CALCULATION!$B$15:$B$17 )</f>
        <v>300</v>
      </c>
      <c r="W3421" s="5">
        <f>O3421*T3421*_xll.XLOOKUP(U3421,CALCULATION!$A$15:$A$17, CALCULATION!$B$15:$B$17)</f>
        <v>10477.5</v>
      </c>
      <c r="X3421" s="5">
        <f>WORKSHEET[[#This Row],[Clients Total Cost]] / WORKSHEET[[#This Row],[Clients Rate per T2 (USD)]]</f>
        <v>34.924999999999997</v>
      </c>
      <c r="Y3421" s="5">
        <f>WORKSHEET[[#This Row],[Clients Rate per T2 (USD)]] - WORKSHEET[[#This Row],[Supplier Rate Per t2 (USD)]]</f>
        <v>300</v>
      </c>
      <c r="Z3421" s="5">
        <f>WORKSHEET[[#This Row],[Profit Per T]] * WORKSHEET[[#This Row],[Weight]]</f>
        <v>10477.5</v>
      </c>
      <c r="AA3421">
        <v>1</v>
      </c>
      <c r="AB3421" s="1">
        <v>2.85</v>
      </c>
      <c r="AC3421" s="1">
        <v>1.9000000000000001</v>
      </c>
      <c r="AD3421" s="1">
        <v>2.375</v>
      </c>
      <c r="AE3421" s="1">
        <f>WORKSHEET[[#This Row],[Delay at toll gate in days]] +WORKSHEET[[#This Row],[Delay at workshop in days]] +WORKSHEET[[#This Row],[Delay at border in days]]</f>
        <v>7.125</v>
      </c>
    </row>
    <row r="3422" spans="1:31" x14ac:dyDescent="0.35">
      <c r="A3422" t="s">
        <v>3443</v>
      </c>
      <c r="B3422" t="s">
        <v>10</v>
      </c>
      <c r="C3422" t="s">
        <v>56</v>
      </c>
      <c r="D3422" t="s">
        <v>3620</v>
      </c>
      <c r="E3422" t="s">
        <v>3614</v>
      </c>
      <c r="F3422" t="str">
        <f>WORKSHEET[[#This Row],[Depart From]]&amp;"-"&amp;WORKSHEET[[#This Row],[Arrive To]]</f>
        <v>Zanzibar-Alger</v>
      </c>
      <c r="G3422" s="2">
        <v>44715</v>
      </c>
      <c r="H3422" s="2">
        <v>44734</v>
      </c>
      <c r="I3422" s="2" t="str">
        <f t="shared" si="53"/>
        <v>Delivered</v>
      </c>
      <c r="J3422" s="2" t="str">
        <f>TEXT(WORKSHEET[[#This Row],[Offloading Date]], "mmm")</f>
        <v>Jun</v>
      </c>
      <c r="K3422" s="2" t="str">
        <f>IF(OR(WORKSHEET[[#This Row],[Year]]="", ISBLANK(WORKSHEET[[#This Row],[Year]]), WORKSHEET[[#This Row],[Year]]="null"), "Exclude", "Include")</f>
        <v>Include</v>
      </c>
      <c r="L3422" t="s">
        <v>16</v>
      </c>
      <c r="M3422" t="s">
        <v>12</v>
      </c>
      <c r="N3422" t="s">
        <v>13</v>
      </c>
      <c r="O3422">
        <v>35.436</v>
      </c>
      <c r="P3422">
        <v>600</v>
      </c>
      <c r="Q3422" t="s">
        <v>14</v>
      </c>
      <c r="R3422">
        <f>P3422 * _xll.XLOOKUP(Q3422,CALCULATION!$A$15:$A$17, CALCULATION!$B$15:$B$17 )</f>
        <v>600</v>
      </c>
      <c r="S3422" s="5">
        <f>O3422*P3422*_xll.XLOOKUP(Q3422,CALCULATION!$A$15:$A$17, CALCULATION!$B$15:$B$17)</f>
        <v>21261.599999999999</v>
      </c>
      <c r="T3422">
        <v>300</v>
      </c>
      <c r="U3422" t="s">
        <v>14</v>
      </c>
      <c r="V3422">
        <f>T3422 * _xll.XLOOKUP(U3422,CALCULATION!$A$15:$A$17, CALCULATION!$B$15:$B$17 )</f>
        <v>300</v>
      </c>
      <c r="W3422" s="5">
        <f>O3422*T3422*_xll.XLOOKUP(U3422,CALCULATION!$A$15:$A$17, CALCULATION!$B$15:$B$17)</f>
        <v>10630.8</v>
      </c>
      <c r="X3422" s="5">
        <f>WORKSHEET[[#This Row],[Clients Total Cost]] / WORKSHEET[[#This Row],[Clients Rate per T2 (USD)]]</f>
        <v>35.436</v>
      </c>
      <c r="Y3422" s="5">
        <f>WORKSHEET[[#This Row],[Clients Rate per T2 (USD)]] - WORKSHEET[[#This Row],[Supplier Rate Per t2 (USD)]]</f>
        <v>300</v>
      </c>
      <c r="Z3422" s="5">
        <f>WORKSHEET[[#This Row],[Profit Per T]] * WORKSHEET[[#This Row],[Weight]]</f>
        <v>10630.8</v>
      </c>
      <c r="AA3422">
        <v>1</v>
      </c>
      <c r="AB3422" s="1">
        <v>2.85</v>
      </c>
      <c r="AC3422" s="1">
        <v>1.9000000000000001</v>
      </c>
      <c r="AD3422" s="1">
        <v>2.375</v>
      </c>
      <c r="AE3422" s="1">
        <f>WORKSHEET[[#This Row],[Delay at toll gate in days]] +WORKSHEET[[#This Row],[Delay at workshop in days]] +WORKSHEET[[#This Row],[Delay at border in days]]</f>
        <v>7.125</v>
      </c>
    </row>
    <row r="3423" spans="1:31" x14ac:dyDescent="0.35">
      <c r="A3423" t="s">
        <v>3444</v>
      </c>
      <c r="B3423" t="s">
        <v>10</v>
      </c>
      <c r="C3423" t="s">
        <v>56</v>
      </c>
      <c r="D3423" t="s">
        <v>3619</v>
      </c>
      <c r="E3423" t="s">
        <v>3614</v>
      </c>
      <c r="F3423" t="str">
        <f>WORKSHEET[[#This Row],[Depart From]]&amp;"-"&amp;WORKSHEET[[#This Row],[Arrive To]]</f>
        <v>Addis Ababa-Alger</v>
      </c>
      <c r="G3423" s="2">
        <v>44715</v>
      </c>
      <c r="H3423" s="2">
        <v>44734</v>
      </c>
      <c r="I3423" s="2" t="str">
        <f t="shared" si="53"/>
        <v>Delivered</v>
      </c>
      <c r="J3423" s="2" t="str">
        <f>TEXT(WORKSHEET[[#This Row],[Offloading Date]], "mmm")</f>
        <v>Jun</v>
      </c>
      <c r="K3423" s="2" t="str">
        <f>IF(OR(WORKSHEET[[#This Row],[Year]]="", ISBLANK(WORKSHEET[[#This Row],[Year]]), WORKSHEET[[#This Row],[Year]]="null"), "Exclude", "Include")</f>
        <v>Include</v>
      </c>
      <c r="L3423" t="s">
        <v>16</v>
      </c>
      <c r="M3423" t="s">
        <v>12</v>
      </c>
      <c r="N3423" t="s">
        <v>13</v>
      </c>
      <c r="O3423">
        <v>35.216000000000001</v>
      </c>
      <c r="P3423">
        <v>600</v>
      </c>
      <c r="Q3423" t="s">
        <v>14</v>
      </c>
      <c r="R3423">
        <f>P3423 * _xll.XLOOKUP(Q3423,CALCULATION!$A$15:$A$17, CALCULATION!$B$15:$B$17 )</f>
        <v>600</v>
      </c>
      <c r="S3423" s="5">
        <f>O3423*P3423*_xll.XLOOKUP(Q3423,CALCULATION!$A$15:$A$17, CALCULATION!$B$15:$B$17)</f>
        <v>21129.600000000002</v>
      </c>
      <c r="T3423">
        <v>300</v>
      </c>
      <c r="U3423" t="s">
        <v>14</v>
      </c>
      <c r="V3423">
        <f>T3423 * _xll.XLOOKUP(U3423,CALCULATION!$A$15:$A$17, CALCULATION!$B$15:$B$17 )</f>
        <v>300</v>
      </c>
      <c r="W3423" s="5">
        <f>O3423*T3423*_xll.XLOOKUP(U3423,CALCULATION!$A$15:$A$17, CALCULATION!$B$15:$B$17)</f>
        <v>10564.800000000001</v>
      </c>
      <c r="X3423" s="5">
        <f>WORKSHEET[[#This Row],[Clients Total Cost]] / WORKSHEET[[#This Row],[Clients Rate per T2 (USD)]]</f>
        <v>35.216000000000001</v>
      </c>
      <c r="Y3423" s="5">
        <f>WORKSHEET[[#This Row],[Clients Rate per T2 (USD)]] - WORKSHEET[[#This Row],[Supplier Rate Per t2 (USD)]]</f>
        <v>300</v>
      </c>
      <c r="Z3423" s="5">
        <f>WORKSHEET[[#This Row],[Profit Per T]] * WORKSHEET[[#This Row],[Weight]]</f>
        <v>10564.800000000001</v>
      </c>
      <c r="AA3423">
        <v>1</v>
      </c>
      <c r="AB3423" s="1">
        <v>2.85</v>
      </c>
      <c r="AC3423" s="1">
        <v>1.9000000000000001</v>
      </c>
      <c r="AD3423" s="1">
        <v>2.375</v>
      </c>
      <c r="AE3423" s="1">
        <f>WORKSHEET[[#This Row],[Delay at toll gate in days]] +WORKSHEET[[#This Row],[Delay at workshop in days]] +WORKSHEET[[#This Row],[Delay at border in days]]</f>
        <v>7.125</v>
      </c>
    </row>
    <row r="3424" spans="1:31" x14ac:dyDescent="0.35">
      <c r="A3424" t="s">
        <v>3445</v>
      </c>
      <c r="B3424" t="s">
        <v>10</v>
      </c>
      <c r="C3424" t="s">
        <v>56</v>
      </c>
      <c r="D3424" t="s">
        <v>3620</v>
      </c>
      <c r="E3424" t="s">
        <v>3617</v>
      </c>
      <c r="F3424" t="str">
        <f>WORKSHEET[[#This Row],[Depart From]]&amp;"-"&amp;WORKSHEET[[#This Row],[Arrive To]]</f>
        <v>Zanzibar-Lagos</v>
      </c>
      <c r="G3424" s="2">
        <v>44715</v>
      </c>
      <c r="H3424" s="2">
        <v>44734</v>
      </c>
      <c r="I3424" s="2" t="str">
        <f t="shared" si="53"/>
        <v>Delivered</v>
      </c>
      <c r="J3424" s="2" t="str">
        <f>TEXT(WORKSHEET[[#This Row],[Offloading Date]], "mmm")</f>
        <v>Jun</v>
      </c>
      <c r="K3424" s="2" t="str">
        <f>IF(OR(WORKSHEET[[#This Row],[Year]]="", ISBLANK(WORKSHEET[[#This Row],[Year]]), WORKSHEET[[#This Row],[Year]]="null"), "Exclude", "Include")</f>
        <v>Include</v>
      </c>
      <c r="L3424" t="s">
        <v>16</v>
      </c>
      <c r="M3424" t="s">
        <v>12</v>
      </c>
      <c r="N3424" t="s">
        <v>13</v>
      </c>
      <c r="O3424">
        <v>35.222999999999999</v>
      </c>
      <c r="P3424">
        <v>600</v>
      </c>
      <c r="Q3424" t="s">
        <v>14</v>
      </c>
      <c r="R3424">
        <f>P3424 * _xll.XLOOKUP(Q3424,CALCULATION!$A$15:$A$17, CALCULATION!$B$15:$B$17 )</f>
        <v>600</v>
      </c>
      <c r="S3424" s="5">
        <f>O3424*P3424*_xll.XLOOKUP(Q3424,CALCULATION!$A$15:$A$17, CALCULATION!$B$15:$B$17)</f>
        <v>21133.8</v>
      </c>
      <c r="T3424">
        <v>300</v>
      </c>
      <c r="U3424" t="s">
        <v>14</v>
      </c>
      <c r="V3424">
        <f>T3424 * _xll.XLOOKUP(U3424,CALCULATION!$A$15:$A$17, CALCULATION!$B$15:$B$17 )</f>
        <v>300</v>
      </c>
      <c r="W3424" s="5">
        <f>O3424*T3424*_xll.XLOOKUP(U3424,CALCULATION!$A$15:$A$17, CALCULATION!$B$15:$B$17)</f>
        <v>10566.9</v>
      </c>
      <c r="X3424" s="5">
        <f>WORKSHEET[[#This Row],[Clients Total Cost]] / WORKSHEET[[#This Row],[Clients Rate per T2 (USD)]]</f>
        <v>35.222999999999999</v>
      </c>
      <c r="Y3424" s="5">
        <f>WORKSHEET[[#This Row],[Clients Rate per T2 (USD)]] - WORKSHEET[[#This Row],[Supplier Rate Per t2 (USD)]]</f>
        <v>300</v>
      </c>
      <c r="Z3424" s="5">
        <f>WORKSHEET[[#This Row],[Profit Per T]] * WORKSHEET[[#This Row],[Weight]]</f>
        <v>10566.9</v>
      </c>
      <c r="AA3424">
        <v>1</v>
      </c>
      <c r="AB3424" s="1">
        <v>2.85</v>
      </c>
      <c r="AC3424" s="1">
        <v>1.9000000000000001</v>
      </c>
      <c r="AD3424" s="1">
        <v>2.375</v>
      </c>
      <c r="AE3424" s="1">
        <f>WORKSHEET[[#This Row],[Delay at toll gate in days]] +WORKSHEET[[#This Row],[Delay at workshop in days]] +WORKSHEET[[#This Row],[Delay at border in days]]</f>
        <v>7.125</v>
      </c>
    </row>
    <row r="3425" spans="1:31" x14ac:dyDescent="0.35">
      <c r="A3425" t="s">
        <v>3446</v>
      </c>
      <c r="B3425" t="s">
        <v>10</v>
      </c>
      <c r="C3425" t="s">
        <v>56</v>
      </c>
      <c r="D3425" t="s">
        <v>3616</v>
      </c>
      <c r="E3425" t="s">
        <v>3617</v>
      </c>
      <c r="F3425" t="str">
        <f>WORKSHEET[[#This Row],[Depart From]]&amp;"-"&amp;WORKSHEET[[#This Row],[Arrive To]]</f>
        <v>Marrakech-Lagos</v>
      </c>
      <c r="G3425" s="2">
        <v>44715</v>
      </c>
      <c r="H3425" s="2">
        <v>44734</v>
      </c>
      <c r="I3425" s="2" t="str">
        <f t="shared" si="53"/>
        <v>Delivered</v>
      </c>
      <c r="J3425" s="2" t="str">
        <f>TEXT(WORKSHEET[[#This Row],[Offloading Date]], "mmm")</f>
        <v>Jun</v>
      </c>
      <c r="K3425" s="2" t="str">
        <f>IF(OR(WORKSHEET[[#This Row],[Year]]="", ISBLANK(WORKSHEET[[#This Row],[Year]]), WORKSHEET[[#This Row],[Year]]="null"), "Exclude", "Include")</f>
        <v>Include</v>
      </c>
      <c r="L3425" t="s">
        <v>16</v>
      </c>
      <c r="M3425" t="s">
        <v>12</v>
      </c>
      <c r="N3425" t="s">
        <v>13</v>
      </c>
      <c r="O3425">
        <v>35.682000000000002</v>
      </c>
      <c r="P3425">
        <v>600</v>
      </c>
      <c r="Q3425" t="s">
        <v>14</v>
      </c>
      <c r="R3425">
        <f>P3425 * _xll.XLOOKUP(Q3425,CALCULATION!$A$15:$A$17, CALCULATION!$B$15:$B$17 )</f>
        <v>600</v>
      </c>
      <c r="S3425" s="5">
        <f>O3425*P3425*_xll.XLOOKUP(Q3425,CALCULATION!$A$15:$A$17, CALCULATION!$B$15:$B$17)</f>
        <v>21409.200000000001</v>
      </c>
      <c r="T3425">
        <v>300</v>
      </c>
      <c r="U3425" t="s">
        <v>14</v>
      </c>
      <c r="V3425">
        <f>T3425 * _xll.XLOOKUP(U3425,CALCULATION!$A$15:$A$17, CALCULATION!$B$15:$B$17 )</f>
        <v>300</v>
      </c>
      <c r="W3425" s="5">
        <f>O3425*T3425*_xll.XLOOKUP(U3425,CALCULATION!$A$15:$A$17, CALCULATION!$B$15:$B$17)</f>
        <v>10704.6</v>
      </c>
      <c r="X3425" s="5">
        <f>WORKSHEET[[#This Row],[Clients Total Cost]] / WORKSHEET[[#This Row],[Clients Rate per T2 (USD)]]</f>
        <v>35.682000000000002</v>
      </c>
      <c r="Y3425" s="5">
        <f>WORKSHEET[[#This Row],[Clients Rate per T2 (USD)]] - WORKSHEET[[#This Row],[Supplier Rate Per t2 (USD)]]</f>
        <v>300</v>
      </c>
      <c r="Z3425" s="5">
        <f>WORKSHEET[[#This Row],[Profit Per T]] * WORKSHEET[[#This Row],[Weight]]</f>
        <v>10704.6</v>
      </c>
      <c r="AA3425">
        <v>1</v>
      </c>
      <c r="AB3425" s="1">
        <v>2.85</v>
      </c>
      <c r="AC3425" s="1">
        <v>1.9000000000000001</v>
      </c>
      <c r="AD3425" s="1">
        <v>2.375</v>
      </c>
      <c r="AE3425" s="1">
        <f>WORKSHEET[[#This Row],[Delay at toll gate in days]] +WORKSHEET[[#This Row],[Delay at workshop in days]] +WORKSHEET[[#This Row],[Delay at border in days]]</f>
        <v>7.125</v>
      </c>
    </row>
    <row r="3426" spans="1:31" x14ac:dyDescent="0.35">
      <c r="A3426" t="s">
        <v>3447</v>
      </c>
      <c r="B3426" t="s">
        <v>10</v>
      </c>
      <c r="C3426" t="s">
        <v>56</v>
      </c>
      <c r="D3426" t="s">
        <v>3611</v>
      </c>
      <c r="E3426" t="s">
        <v>3618</v>
      </c>
      <c r="F3426" t="str">
        <f>WORKSHEET[[#This Row],[Depart From]]&amp;"-"&amp;WORKSHEET[[#This Row],[Arrive To]]</f>
        <v>Mogadishu-Tripoli</v>
      </c>
      <c r="G3426" s="2">
        <v>44713</v>
      </c>
      <c r="H3426" s="2">
        <v>44728</v>
      </c>
      <c r="I3426" s="2" t="str">
        <f t="shared" si="53"/>
        <v>Delivered</v>
      </c>
      <c r="J3426" s="2" t="str">
        <f>TEXT(WORKSHEET[[#This Row],[Offloading Date]], "mmm")</f>
        <v>Jun</v>
      </c>
      <c r="K3426" s="2" t="str">
        <f>IF(OR(WORKSHEET[[#This Row],[Year]]="", ISBLANK(WORKSHEET[[#This Row],[Year]]), WORKSHEET[[#This Row],[Year]]="null"), "Exclude", "Include")</f>
        <v>Include</v>
      </c>
      <c r="L3426" t="s">
        <v>16</v>
      </c>
      <c r="M3426" t="s">
        <v>12</v>
      </c>
      <c r="N3426" t="s">
        <v>13</v>
      </c>
      <c r="O3426">
        <v>35.506999999999998</v>
      </c>
      <c r="P3426">
        <v>600</v>
      </c>
      <c r="Q3426" t="s">
        <v>14</v>
      </c>
      <c r="R3426">
        <f>P3426 * _xll.XLOOKUP(Q3426,CALCULATION!$A$15:$A$17, CALCULATION!$B$15:$B$17 )</f>
        <v>600</v>
      </c>
      <c r="S3426" s="5">
        <f>O3426*P3426*_xll.XLOOKUP(Q3426,CALCULATION!$A$15:$A$17, CALCULATION!$B$15:$B$17)</f>
        <v>21304.199999999997</v>
      </c>
      <c r="T3426">
        <v>300</v>
      </c>
      <c r="U3426" t="s">
        <v>14</v>
      </c>
      <c r="V3426">
        <f>T3426 * _xll.XLOOKUP(U3426,CALCULATION!$A$15:$A$17, CALCULATION!$B$15:$B$17 )</f>
        <v>300</v>
      </c>
      <c r="W3426" s="5">
        <f>O3426*T3426*_xll.XLOOKUP(U3426,CALCULATION!$A$15:$A$17, CALCULATION!$B$15:$B$17)</f>
        <v>10652.099999999999</v>
      </c>
      <c r="X3426" s="5">
        <f>WORKSHEET[[#This Row],[Clients Total Cost]] / WORKSHEET[[#This Row],[Clients Rate per T2 (USD)]]</f>
        <v>35.506999999999998</v>
      </c>
      <c r="Y3426" s="5">
        <f>WORKSHEET[[#This Row],[Clients Rate per T2 (USD)]] - WORKSHEET[[#This Row],[Supplier Rate Per t2 (USD)]]</f>
        <v>300</v>
      </c>
      <c r="Z3426" s="5">
        <f>WORKSHEET[[#This Row],[Profit Per T]] * WORKSHEET[[#This Row],[Weight]]</f>
        <v>10652.099999999999</v>
      </c>
      <c r="AA3426">
        <v>1</v>
      </c>
      <c r="AB3426" s="1">
        <v>2.25</v>
      </c>
      <c r="AC3426" s="1">
        <v>1.5</v>
      </c>
      <c r="AD3426" s="1">
        <v>1.875</v>
      </c>
      <c r="AE3426" s="1">
        <f>WORKSHEET[[#This Row],[Delay at toll gate in days]] +WORKSHEET[[#This Row],[Delay at workshop in days]] +WORKSHEET[[#This Row],[Delay at border in days]]</f>
        <v>5.625</v>
      </c>
    </row>
    <row r="3427" spans="1:31" x14ac:dyDescent="0.35">
      <c r="A3427" t="s">
        <v>3448</v>
      </c>
      <c r="B3427" t="s">
        <v>10</v>
      </c>
      <c r="C3427" t="s">
        <v>56</v>
      </c>
      <c r="D3427" t="s">
        <v>3611</v>
      </c>
      <c r="E3427" t="s">
        <v>3612</v>
      </c>
      <c r="F3427" t="str">
        <f>WORKSHEET[[#This Row],[Depart From]]&amp;"-"&amp;WORKSHEET[[#This Row],[Arrive To]]</f>
        <v>Mogadishu-Victoria</v>
      </c>
      <c r="G3427" s="2">
        <v>44715</v>
      </c>
      <c r="H3427" s="2">
        <v>44728</v>
      </c>
      <c r="I3427" s="2" t="str">
        <f t="shared" si="53"/>
        <v>Delivered</v>
      </c>
      <c r="J3427" s="2" t="str">
        <f>TEXT(WORKSHEET[[#This Row],[Offloading Date]], "mmm")</f>
        <v>Jun</v>
      </c>
      <c r="K3427" s="2" t="str">
        <f>IF(OR(WORKSHEET[[#This Row],[Year]]="", ISBLANK(WORKSHEET[[#This Row],[Year]]), WORKSHEET[[#This Row],[Year]]="null"), "Exclude", "Include")</f>
        <v>Include</v>
      </c>
      <c r="L3427" t="s">
        <v>16</v>
      </c>
      <c r="M3427" t="s">
        <v>12</v>
      </c>
      <c r="N3427" t="s">
        <v>13</v>
      </c>
      <c r="O3427">
        <v>35.332000000000001</v>
      </c>
      <c r="P3427">
        <v>600</v>
      </c>
      <c r="Q3427" t="s">
        <v>14</v>
      </c>
      <c r="R3427">
        <f>P3427 * _xll.XLOOKUP(Q3427,CALCULATION!$A$15:$A$17, CALCULATION!$B$15:$B$17 )</f>
        <v>600</v>
      </c>
      <c r="S3427" s="5">
        <f>O3427*P3427*_xll.XLOOKUP(Q3427,CALCULATION!$A$15:$A$17, CALCULATION!$B$15:$B$17)</f>
        <v>21199.200000000001</v>
      </c>
      <c r="T3427">
        <v>300</v>
      </c>
      <c r="U3427" t="s">
        <v>14</v>
      </c>
      <c r="V3427">
        <f>T3427 * _xll.XLOOKUP(U3427,CALCULATION!$A$15:$A$17, CALCULATION!$B$15:$B$17 )</f>
        <v>300</v>
      </c>
      <c r="W3427" s="5">
        <f>O3427*T3427*_xll.XLOOKUP(U3427,CALCULATION!$A$15:$A$17, CALCULATION!$B$15:$B$17)</f>
        <v>10599.6</v>
      </c>
      <c r="X3427" s="5">
        <f>WORKSHEET[[#This Row],[Clients Total Cost]] / WORKSHEET[[#This Row],[Clients Rate per T2 (USD)]]</f>
        <v>35.332000000000001</v>
      </c>
      <c r="Y3427" s="5">
        <f>WORKSHEET[[#This Row],[Clients Rate per T2 (USD)]] - WORKSHEET[[#This Row],[Supplier Rate Per t2 (USD)]]</f>
        <v>300</v>
      </c>
      <c r="Z3427" s="5">
        <f>WORKSHEET[[#This Row],[Profit Per T]] * WORKSHEET[[#This Row],[Weight]]</f>
        <v>10599.6</v>
      </c>
      <c r="AA3427">
        <v>1</v>
      </c>
      <c r="AB3427" s="1">
        <v>1.95</v>
      </c>
      <c r="AC3427" s="1">
        <v>1.3</v>
      </c>
      <c r="AD3427" s="1">
        <v>1.625</v>
      </c>
      <c r="AE3427" s="1">
        <f>WORKSHEET[[#This Row],[Delay at toll gate in days]] +WORKSHEET[[#This Row],[Delay at workshop in days]] +WORKSHEET[[#This Row],[Delay at border in days]]</f>
        <v>4.875</v>
      </c>
    </row>
    <row r="3428" spans="1:31" x14ac:dyDescent="0.35">
      <c r="A3428" t="s">
        <v>3449</v>
      </c>
      <c r="B3428" t="s">
        <v>10</v>
      </c>
      <c r="C3428" t="s">
        <v>56</v>
      </c>
      <c r="D3428" t="s">
        <v>3611</v>
      </c>
      <c r="E3428" t="s">
        <v>3617</v>
      </c>
      <c r="F3428" t="str">
        <f>WORKSHEET[[#This Row],[Depart From]]&amp;"-"&amp;WORKSHEET[[#This Row],[Arrive To]]</f>
        <v>Mogadishu-Lagos</v>
      </c>
      <c r="G3428" s="2">
        <v>44713</v>
      </c>
      <c r="H3428" s="2">
        <v>44726</v>
      </c>
      <c r="I3428" s="2" t="str">
        <f t="shared" si="53"/>
        <v>Delivered</v>
      </c>
      <c r="J3428" s="2" t="str">
        <f>TEXT(WORKSHEET[[#This Row],[Offloading Date]], "mmm")</f>
        <v>Jun</v>
      </c>
      <c r="K3428" s="2" t="str">
        <f>IF(OR(WORKSHEET[[#This Row],[Year]]="", ISBLANK(WORKSHEET[[#This Row],[Year]]), WORKSHEET[[#This Row],[Year]]="null"), "Exclude", "Include")</f>
        <v>Include</v>
      </c>
      <c r="L3428" t="s">
        <v>16</v>
      </c>
      <c r="M3428" t="s">
        <v>12</v>
      </c>
      <c r="N3428" t="s">
        <v>13</v>
      </c>
      <c r="O3428">
        <v>35.290999999999997</v>
      </c>
      <c r="P3428">
        <v>600</v>
      </c>
      <c r="Q3428" t="s">
        <v>14</v>
      </c>
      <c r="R3428">
        <f>P3428 * _xll.XLOOKUP(Q3428,CALCULATION!$A$15:$A$17, CALCULATION!$B$15:$B$17 )</f>
        <v>600</v>
      </c>
      <c r="S3428" s="5">
        <f>O3428*P3428*_xll.XLOOKUP(Q3428,CALCULATION!$A$15:$A$17, CALCULATION!$B$15:$B$17)</f>
        <v>21174.6</v>
      </c>
      <c r="T3428">
        <v>300</v>
      </c>
      <c r="U3428" t="s">
        <v>14</v>
      </c>
      <c r="V3428">
        <f>T3428 * _xll.XLOOKUP(U3428,CALCULATION!$A$15:$A$17, CALCULATION!$B$15:$B$17 )</f>
        <v>300</v>
      </c>
      <c r="W3428" s="5">
        <f>O3428*T3428*_xll.XLOOKUP(U3428,CALCULATION!$A$15:$A$17, CALCULATION!$B$15:$B$17)</f>
        <v>10587.3</v>
      </c>
      <c r="X3428" s="5">
        <f>WORKSHEET[[#This Row],[Clients Total Cost]] / WORKSHEET[[#This Row],[Clients Rate per T2 (USD)]]</f>
        <v>35.290999999999997</v>
      </c>
      <c r="Y3428" s="5">
        <f>WORKSHEET[[#This Row],[Clients Rate per T2 (USD)]] - WORKSHEET[[#This Row],[Supplier Rate Per t2 (USD)]]</f>
        <v>300</v>
      </c>
      <c r="Z3428" s="5">
        <f>WORKSHEET[[#This Row],[Profit Per T]] * WORKSHEET[[#This Row],[Weight]]</f>
        <v>10587.3</v>
      </c>
      <c r="AA3428">
        <v>1</v>
      </c>
      <c r="AB3428" s="1">
        <v>1.95</v>
      </c>
      <c r="AC3428" s="1">
        <v>1.3</v>
      </c>
      <c r="AD3428" s="1">
        <v>1.625</v>
      </c>
      <c r="AE3428" s="1">
        <f>WORKSHEET[[#This Row],[Delay at toll gate in days]] +WORKSHEET[[#This Row],[Delay at workshop in days]] +WORKSHEET[[#This Row],[Delay at border in days]]</f>
        <v>4.875</v>
      </c>
    </row>
    <row r="3429" spans="1:31" x14ac:dyDescent="0.35">
      <c r="A3429" t="s">
        <v>3450</v>
      </c>
      <c r="B3429" t="s">
        <v>10</v>
      </c>
      <c r="C3429" t="s">
        <v>56</v>
      </c>
      <c r="D3429" t="s">
        <v>3611</v>
      </c>
      <c r="E3429" t="s">
        <v>3612</v>
      </c>
      <c r="F3429" t="str">
        <f>WORKSHEET[[#This Row],[Depart From]]&amp;"-"&amp;WORKSHEET[[#This Row],[Arrive To]]</f>
        <v>Mogadishu-Victoria</v>
      </c>
      <c r="G3429" s="2">
        <v>44715</v>
      </c>
      <c r="H3429" s="2">
        <v>44734</v>
      </c>
      <c r="I3429" s="2" t="str">
        <f t="shared" si="53"/>
        <v>Delivered</v>
      </c>
      <c r="J3429" s="2" t="str">
        <f>TEXT(WORKSHEET[[#This Row],[Offloading Date]], "mmm")</f>
        <v>Jun</v>
      </c>
      <c r="K3429" s="2" t="str">
        <f>IF(OR(WORKSHEET[[#This Row],[Year]]="", ISBLANK(WORKSHEET[[#This Row],[Year]]), WORKSHEET[[#This Row],[Year]]="null"), "Exclude", "Include")</f>
        <v>Include</v>
      </c>
      <c r="L3429" t="s">
        <v>16</v>
      </c>
      <c r="M3429" t="s">
        <v>12</v>
      </c>
      <c r="N3429" t="s">
        <v>13</v>
      </c>
      <c r="O3429">
        <v>35.424999999999997</v>
      </c>
      <c r="P3429">
        <v>600</v>
      </c>
      <c r="Q3429" t="s">
        <v>14</v>
      </c>
      <c r="R3429">
        <f>P3429 * _xll.XLOOKUP(Q3429,CALCULATION!$A$15:$A$17, CALCULATION!$B$15:$B$17 )</f>
        <v>600</v>
      </c>
      <c r="S3429" s="5">
        <f>O3429*P3429*_xll.XLOOKUP(Q3429,CALCULATION!$A$15:$A$17, CALCULATION!$B$15:$B$17)</f>
        <v>21255</v>
      </c>
      <c r="T3429">
        <v>300</v>
      </c>
      <c r="U3429" t="s">
        <v>14</v>
      </c>
      <c r="V3429">
        <f>T3429 * _xll.XLOOKUP(U3429,CALCULATION!$A$15:$A$17, CALCULATION!$B$15:$B$17 )</f>
        <v>300</v>
      </c>
      <c r="W3429" s="5">
        <f>O3429*T3429*_xll.XLOOKUP(U3429,CALCULATION!$A$15:$A$17, CALCULATION!$B$15:$B$17)</f>
        <v>10627.5</v>
      </c>
      <c r="X3429" s="5">
        <f>WORKSHEET[[#This Row],[Clients Total Cost]] / WORKSHEET[[#This Row],[Clients Rate per T2 (USD)]]</f>
        <v>35.424999999999997</v>
      </c>
      <c r="Y3429" s="5">
        <f>WORKSHEET[[#This Row],[Clients Rate per T2 (USD)]] - WORKSHEET[[#This Row],[Supplier Rate Per t2 (USD)]]</f>
        <v>300</v>
      </c>
      <c r="Z3429" s="5">
        <f>WORKSHEET[[#This Row],[Profit Per T]] * WORKSHEET[[#This Row],[Weight]]</f>
        <v>10627.5</v>
      </c>
      <c r="AA3429">
        <v>1</v>
      </c>
      <c r="AB3429" s="1">
        <v>2.85</v>
      </c>
      <c r="AC3429" s="1">
        <v>1.9000000000000001</v>
      </c>
      <c r="AD3429" s="1">
        <v>2.375</v>
      </c>
      <c r="AE3429" s="1">
        <f>WORKSHEET[[#This Row],[Delay at toll gate in days]] +WORKSHEET[[#This Row],[Delay at workshop in days]] +WORKSHEET[[#This Row],[Delay at border in days]]</f>
        <v>7.125</v>
      </c>
    </row>
    <row r="3430" spans="1:31" x14ac:dyDescent="0.35">
      <c r="A3430" t="s">
        <v>3451</v>
      </c>
      <c r="B3430" t="s">
        <v>10</v>
      </c>
      <c r="C3430" t="s">
        <v>56</v>
      </c>
      <c r="D3430" t="s">
        <v>3611</v>
      </c>
      <c r="E3430" t="s">
        <v>3614</v>
      </c>
      <c r="F3430" t="str">
        <f>WORKSHEET[[#This Row],[Depart From]]&amp;"-"&amp;WORKSHEET[[#This Row],[Arrive To]]</f>
        <v>Mogadishu-Alger</v>
      </c>
      <c r="G3430" s="2">
        <v>44719</v>
      </c>
      <c r="H3430" s="2">
        <v>44734</v>
      </c>
      <c r="I3430" s="2" t="str">
        <f t="shared" si="53"/>
        <v>Delivered</v>
      </c>
      <c r="J3430" s="2" t="str">
        <f>TEXT(WORKSHEET[[#This Row],[Offloading Date]], "mmm")</f>
        <v>Jun</v>
      </c>
      <c r="K3430" s="2" t="str">
        <f>IF(OR(WORKSHEET[[#This Row],[Year]]="", ISBLANK(WORKSHEET[[#This Row],[Year]]), WORKSHEET[[#This Row],[Year]]="null"), "Exclude", "Include")</f>
        <v>Include</v>
      </c>
      <c r="L3430" t="s">
        <v>16</v>
      </c>
      <c r="M3430" t="s">
        <v>12</v>
      </c>
      <c r="N3430" t="s">
        <v>13</v>
      </c>
      <c r="O3430">
        <v>35.151000000000003</v>
      </c>
      <c r="P3430">
        <v>600</v>
      </c>
      <c r="Q3430" t="s">
        <v>14</v>
      </c>
      <c r="R3430">
        <f>P3430 * _xll.XLOOKUP(Q3430,CALCULATION!$A$15:$A$17, CALCULATION!$B$15:$B$17 )</f>
        <v>600</v>
      </c>
      <c r="S3430" s="5">
        <f>O3430*P3430*_xll.XLOOKUP(Q3430,CALCULATION!$A$15:$A$17, CALCULATION!$B$15:$B$17)</f>
        <v>21090.600000000002</v>
      </c>
      <c r="T3430">
        <v>300</v>
      </c>
      <c r="U3430" t="s">
        <v>14</v>
      </c>
      <c r="V3430">
        <f>T3430 * _xll.XLOOKUP(U3430,CALCULATION!$A$15:$A$17, CALCULATION!$B$15:$B$17 )</f>
        <v>300</v>
      </c>
      <c r="W3430" s="5">
        <f>O3430*T3430*_xll.XLOOKUP(U3430,CALCULATION!$A$15:$A$17, CALCULATION!$B$15:$B$17)</f>
        <v>10545.300000000001</v>
      </c>
      <c r="X3430" s="5">
        <f>WORKSHEET[[#This Row],[Clients Total Cost]] / WORKSHEET[[#This Row],[Clients Rate per T2 (USD)]]</f>
        <v>35.151000000000003</v>
      </c>
      <c r="Y3430" s="5">
        <f>WORKSHEET[[#This Row],[Clients Rate per T2 (USD)]] - WORKSHEET[[#This Row],[Supplier Rate Per t2 (USD)]]</f>
        <v>300</v>
      </c>
      <c r="Z3430" s="5">
        <f>WORKSHEET[[#This Row],[Profit Per T]] * WORKSHEET[[#This Row],[Weight]]</f>
        <v>10545.300000000001</v>
      </c>
      <c r="AA3430">
        <v>1</v>
      </c>
      <c r="AB3430" s="1">
        <v>2.25</v>
      </c>
      <c r="AC3430" s="1">
        <v>1.5</v>
      </c>
      <c r="AD3430" s="1">
        <v>1.875</v>
      </c>
      <c r="AE3430" s="1">
        <f>WORKSHEET[[#This Row],[Delay at toll gate in days]] +WORKSHEET[[#This Row],[Delay at workshop in days]] +WORKSHEET[[#This Row],[Delay at border in days]]</f>
        <v>5.625</v>
      </c>
    </row>
    <row r="3431" spans="1:31" x14ac:dyDescent="0.35">
      <c r="A3431" t="s">
        <v>3452</v>
      </c>
      <c r="B3431" t="s">
        <v>10</v>
      </c>
      <c r="C3431" t="s">
        <v>56</v>
      </c>
      <c r="D3431" t="s">
        <v>3620</v>
      </c>
      <c r="E3431" t="s">
        <v>3617</v>
      </c>
      <c r="F3431" t="str">
        <f>WORKSHEET[[#This Row],[Depart From]]&amp;"-"&amp;WORKSHEET[[#This Row],[Arrive To]]</f>
        <v>Zanzibar-Lagos</v>
      </c>
      <c r="G3431" s="2">
        <v>44718</v>
      </c>
      <c r="H3431" s="2">
        <v>44734</v>
      </c>
      <c r="I3431" s="2" t="str">
        <f t="shared" si="53"/>
        <v>Delivered</v>
      </c>
      <c r="J3431" s="2" t="str">
        <f>TEXT(WORKSHEET[[#This Row],[Offloading Date]], "mmm")</f>
        <v>Jun</v>
      </c>
      <c r="K3431" s="2" t="str">
        <f>IF(OR(WORKSHEET[[#This Row],[Year]]="", ISBLANK(WORKSHEET[[#This Row],[Year]]), WORKSHEET[[#This Row],[Year]]="null"), "Exclude", "Include")</f>
        <v>Include</v>
      </c>
      <c r="L3431" t="s">
        <v>16</v>
      </c>
      <c r="M3431" t="s">
        <v>12</v>
      </c>
      <c r="N3431" t="s">
        <v>13</v>
      </c>
      <c r="O3431">
        <v>35.137</v>
      </c>
      <c r="P3431">
        <v>600</v>
      </c>
      <c r="Q3431" t="s">
        <v>14</v>
      </c>
      <c r="R3431">
        <f>P3431 * _xll.XLOOKUP(Q3431,CALCULATION!$A$15:$A$17, CALCULATION!$B$15:$B$17 )</f>
        <v>600</v>
      </c>
      <c r="S3431" s="5">
        <f>O3431*P3431*_xll.XLOOKUP(Q3431,CALCULATION!$A$15:$A$17, CALCULATION!$B$15:$B$17)</f>
        <v>21082.2</v>
      </c>
      <c r="T3431">
        <v>300</v>
      </c>
      <c r="U3431" t="s">
        <v>14</v>
      </c>
      <c r="V3431">
        <f>T3431 * _xll.XLOOKUP(U3431,CALCULATION!$A$15:$A$17, CALCULATION!$B$15:$B$17 )</f>
        <v>300</v>
      </c>
      <c r="W3431" s="5">
        <f>O3431*T3431*_xll.XLOOKUP(U3431,CALCULATION!$A$15:$A$17, CALCULATION!$B$15:$B$17)</f>
        <v>10541.1</v>
      </c>
      <c r="X3431" s="5">
        <f>WORKSHEET[[#This Row],[Clients Total Cost]] / WORKSHEET[[#This Row],[Clients Rate per T2 (USD)]]</f>
        <v>35.137</v>
      </c>
      <c r="Y3431" s="5">
        <f>WORKSHEET[[#This Row],[Clients Rate per T2 (USD)]] - WORKSHEET[[#This Row],[Supplier Rate Per t2 (USD)]]</f>
        <v>300</v>
      </c>
      <c r="Z3431" s="5">
        <f>WORKSHEET[[#This Row],[Profit Per T]] * WORKSHEET[[#This Row],[Weight]]</f>
        <v>10541.1</v>
      </c>
      <c r="AA3431">
        <v>1</v>
      </c>
      <c r="AB3431" s="1">
        <v>2.4</v>
      </c>
      <c r="AC3431" s="1">
        <v>1.6</v>
      </c>
      <c r="AD3431" s="1">
        <v>2</v>
      </c>
      <c r="AE3431" s="1">
        <f>WORKSHEET[[#This Row],[Delay at toll gate in days]] +WORKSHEET[[#This Row],[Delay at workshop in days]] +WORKSHEET[[#This Row],[Delay at border in days]]</f>
        <v>6</v>
      </c>
    </row>
    <row r="3432" spans="1:31" x14ac:dyDescent="0.35">
      <c r="A3432" t="s">
        <v>3453</v>
      </c>
      <c r="B3432" t="s">
        <v>10</v>
      </c>
      <c r="C3432" t="s">
        <v>56</v>
      </c>
      <c r="D3432" t="s">
        <v>3620</v>
      </c>
      <c r="E3432" t="s">
        <v>3617</v>
      </c>
      <c r="F3432" t="str">
        <f>WORKSHEET[[#This Row],[Depart From]]&amp;"-"&amp;WORKSHEET[[#This Row],[Arrive To]]</f>
        <v>Zanzibar-Lagos</v>
      </c>
      <c r="G3432" s="2">
        <v>44719</v>
      </c>
      <c r="H3432" s="2">
        <v>44747</v>
      </c>
      <c r="I3432" s="2" t="str">
        <f t="shared" si="53"/>
        <v>Delivered</v>
      </c>
      <c r="J3432" s="2" t="str">
        <f>TEXT(WORKSHEET[[#This Row],[Offloading Date]], "mmm")</f>
        <v>Jul</v>
      </c>
      <c r="K3432" s="2" t="str">
        <f>IF(OR(WORKSHEET[[#This Row],[Year]]="", ISBLANK(WORKSHEET[[#This Row],[Year]]), WORKSHEET[[#This Row],[Year]]="null"), "Exclude", "Include")</f>
        <v>Include</v>
      </c>
      <c r="L3432" t="s">
        <v>16</v>
      </c>
      <c r="M3432" t="s">
        <v>12</v>
      </c>
      <c r="N3432" t="s">
        <v>13</v>
      </c>
      <c r="O3432">
        <v>34.853000000000002</v>
      </c>
      <c r="P3432">
        <v>600</v>
      </c>
      <c r="Q3432" t="s">
        <v>14</v>
      </c>
      <c r="R3432">
        <f>P3432 * _xll.XLOOKUP(Q3432,CALCULATION!$A$15:$A$17, CALCULATION!$B$15:$B$17 )</f>
        <v>600</v>
      </c>
      <c r="S3432" s="5">
        <f>O3432*P3432*_xll.XLOOKUP(Q3432,CALCULATION!$A$15:$A$17, CALCULATION!$B$15:$B$17)</f>
        <v>20911.8</v>
      </c>
      <c r="T3432">
        <v>300</v>
      </c>
      <c r="U3432" t="s">
        <v>14</v>
      </c>
      <c r="V3432">
        <f>T3432 * _xll.XLOOKUP(U3432,CALCULATION!$A$15:$A$17, CALCULATION!$B$15:$B$17 )</f>
        <v>300</v>
      </c>
      <c r="W3432" s="5">
        <f>O3432*T3432*_xll.XLOOKUP(U3432,CALCULATION!$A$15:$A$17, CALCULATION!$B$15:$B$17)</f>
        <v>10455.9</v>
      </c>
      <c r="X3432" s="5">
        <f>WORKSHEET[[#This Row],[Clients Total Cost]] / WORKSHEET[[#This Row],[Clients Rate per T2 (USD)]]</f>
        <v>34.853000000000002</v>
      </c>
      <c r="Y3432" s="5">
        <f>WORKSHEET[[#This Row],[Clients Rate per T2 (USD)]] - WORKSHEET[[#This Row],[Supplier Rate Per t2 (USD)]]</f>
        <v>300</v>
      </c>
      <c r="Z3432" s="5">
        <f>WORKSHEET[[#This Row],[Profit Per T]] * WORKSHEET[[#This Row],[Weight]]</f>
        <v>10455.9</v>
      </c>
      <c r="AA3432">
        <v>1</v>
      </c>
      <c r="AB3432" s="1">
        <v>4.2</v>
      </c>
      <c r="AC3432" s="1">
        <v>2.8000000000000003</v>
      </c>
      <c r="AD3432" s="1">
        <v>3.5</v>
      </c>
      <c r="AE3432" s="1">
        <f>WORKSHEET[[#This Row],[Delay at toll gate in days]] +WORKSHEET[[#This Row],[Delay at workshop in days]] +WORKSHEET[[#This Row],[Delay at border in days]]</f>
        <v>10.5</v>
      </c>
    </row>
    <row r="3433" spans="1:31" x14ac:dyDescent="0.35">
      <c r="A3433" t="s">
        <v>3454</v>
      </c>
      <c r="B3433" t="s">
        <v>10</v>
      </c>
      <c r="C3433" t="s">
        <v>56</v>
      </c>
      <c r="D3433" t="s">
        <v>3616</v>
      </c>
      <c r="E3433" t="s">
        <v>3613</v>
      </c>
      <c r="F3433" t="str">
        <f>WORKSHEET[[#This Row],[Depart From]]&amp;"-"&amp;WORKSHEET[[#This Row],[Arrive To]]</f>
        <v>Marrakech-Sanaa</v>
      </c>
      <c r="G3433" s="2">
        <v>44715</v>
      </c>
      <c r="H3433" s="2">
        <v>44734</v>
      </c>
      <c r="I3433" s="2" t="str">
        <f t="shared" si="53"/>
        <v>Delivered</v>
      </c>
      <c r="J3433" s="2" t="str">
        <f>TEXT(WORKSHEET[[#This Row],[Offloading Date]], "mmm")</f>
        <v>Jun</v>
      </c>
      <c r="K3433" s="2" t="str">
        <f>IF(OR(WORKSHEET[[#This Row],[Year]]="", ISBLANK(WORKSHEET[[#This Row],[Year]]), WORKSHEET[[#This Row],[Year]]="null"), "Exclude", "Include")</f>
        <v>Include</v>
      </c>
      <c r="L3433" t="s">
        <v>16</v>
      </c>
      <c r="M3433" t="s">
        <v>12</v>
      </c>
      <c r="N3433" t="s">
        <v>13</v>
      </c>
      <c r="O3433">
        <v>35.759</v>
      </c>
      <c r="P3433">
        <v>600</v>
      </c>
      <c r="Q3433" t="s">
        <v>14</v>
      </c>
      <c r="R3433">
        <f>P3433 * _xll.XLOOKUP(Q3433,CALCULATION!$A$15:$A$17, CALCULATION!$B$15:$B$17 )</f>
        <v>600</v>
      </c>
      <c r="S3433" s="5">
        <f>O3433*P3433*_xll.XLOOKUP(Q3433,CALCULATION!$A$15:$A$17, CALCULATION!$B$15:$B$17)</f>
        <v>21455.4</v>
      </c>
      <c r="T3433">
        <v>300</v>
      </c>
      <c r="U3433" t="s">
        <v>14</v>
      </c>
      <c r="V3433">
        <f>T3433 * _xll.XLOOKUP(U3433,CALCULATION!$A$15:$A$17, CALCULATION!$B$15:$B$17 )</f>
        <v>300</v>
      </c>
      <c r="W3433" s="5">
        <f>O3433*T3433*_xll.XLOOKUP(U3433,CALCULATION!$A$15:$A$17, CALCULATION!$B$15:$B$17)</f>
        <v>10727.7</v>
      </c>
      <c r="X3433" s="5">
        <f>WORKSHEET[[#This Row],[Clients Total Cost]] / WORKSHEET[[#This Row],[Clients Rate per T2 (USD)]]</f>
        <v>35.759</v>
      </c>
      <c r="Y3433" s="5">
        <f>WORKSHEET[[#This Row],[Clients Rate per T2 (USD)]] - WORKSHEET[[#This Row],[Supplier Rate Per t2 (USD)]]</f>
        <v>300</v>
      </c>
      <c r="Z3433" s="5">
        <f>WORKSHEET[[#This Row],[Profit Per T]] * WORKSHEET[[#This Row],[Weight]]</f>
        <v>10727.7</v>
      </c>
      <c r="AA3433">
        <v>1</v>
      </c>
      <c r="AB3433" s="1">
        <v>2.85</v>
      </c>
      <c r="AC3433" s="1">
        <v>1.9000000000000001</v>
      </c>
      <c r="AD3433" s="1">
        <v>2.375</v>
      </c>
      <c r="AE3433" s="1">
        <f>WORKSHEET[[#This Row],[Delay at toll gate in days]] +WORKSHEET[[#This Row],[Delay at workshop in days]] +WORKSHEET[[#This Row],[Delay at border in days]]</f>
        <v>7.125</v>
      </c>
    </row>
    <row r="3434" spans="1:31" x14ac:dyDescent="0.35">
      <c r="A3434" t="s">
        <v>3455</v>
      </c>
      <c r="B3434" t="s">
        <v>10</v>
      </c>
      <c r="C3434" t="s">
        <v>56</v>
      </c>
      <c r="D3434" t="s">
        <v>3615</v>
      </c>
      <c r="E3434" t="s">
        <v>3613</v>
      </c>
      <c r="F3434" t="str">
        <f>WORKSHEET[[#This Row],[Depart From]]&amp;"-"&amp;WORKSHEET[[#This Row],[Arrive To]]</f>
        <v>Mombasa-Sanaa</v>
      </c>
      <c r="G3434" s="2">
        <v>44715</v>
      </c>
      <c r="H3434" s="2">
        <v>44728</v>
      </c>
      <c r="I3434" s="2" t="str">
        <f t="shared" si="53"/>
        <v>Delivered</v>
      </c>
      <c r="J3434" s="2" t="str">
        <f>TEXT(WORKSHEET[[#This Row],[Offloading Date]], "mmm")</f>
        <v>Jun</v>
      </c>
      <c r="K3434" s="2" t="str">
        <f>IF(OR(WORKSHEET[[#This Row],[Year]]="", ISBLANK(WORKSHEET[[#This Row],[Year]]), WORKSHEET[[#This Row],[Year]]="null"), "Exclude", "Include")</f>
        <v>Include</v>
      </c>
      <c r="L3434" t="s">
        <v>16</v>
      </c>
      <c r="M3434" t="s">
        <v>12</v>
      </c>
      <c r="N3434" t="s">
        <v>13</v>
      </c>
      <c r="O3434">
        <v>35.232999999999997</v>
      </c>
      <c r="P3434">
        <v>600</v>
      </c>
      <c r="Q3434" t="s">
        <v>14</v>
      </c>
      <c r="R3434">
        <f>P3434 * _xll.XLOOKUP(Q3434,CALCULATION!$A$15:$A$17, CALCULATION!$B$15:$B$17 )</f>
        <v>600</v>
      </c>
      <c r="S3434" s="5">
        <f>O3434*P3434*_xll.XLOOKUP(Q3434,CALCULATION!$A$15:$A$17, CALCULATION!$B$15:$B$17)</f>
        <v>21139.8</v>
      </c>
      <c r="T3434">
        <v>300</v>
      </c>
      <c r="U3434" t="s">
        <v>14</v>
      </c>
      <c r="V3434">
        <f>T3434 * _xll.XLOOKUP(U3434,CALCULATION!$A$15:$A$17, CALCULATION!$B$15:$B$17 )</f>
        <v>300</v>
      </c>
      <c r="W3434" s="5">
        <f>O3434*T3434*_xll.XLOOKUP(U3434,CALCULATION!$A$15:$A$17, CALCULATION!$B$15:$B$17)</f>
        <v>10569.9</v>
      </c>
      <c r="X3434" s="5">
        <f>WORKSHEET[[#This Row],[Clients Total Cost]] / WORKSHEET[[#This Row],[Clients Rate per T2 (USD)]]</f>
        <v>35.232999999999997</v>
      </c>
      <c r="Y3434" s="5">
        <f>WORKSHEET[[#This Row],[Clients Rate per T2 (USD)]] - WORKSHEET[[#This Row],[Supplier Rate Per t2 (USD)]]</f>
        <v>300</v>
      </c>
      <c r="Z3434" s="5">
        <f>WORKSHEET[[#This Row],[Profit Per T]] * WORKSHEET[[#This Row],[Weight]]</f>
        <v>10569.9</v>
      </c>
      <c r="AA3434">
        <v>1</v>
      </c>
      <c r="AB3434" s="1">
        <v>1.95</v>
      </c>
      <c r="AC3434" s="1">
        <v>1.3</v>
      </c>
      <c r="AD3434" s="1">
        <v>1.625</v>
      </c>
      <c r="AE3434" s="1">
        <f>WORKSHEET[[#This Row],[Delay at toll gate in days]] +WORKSHEET[[#This Row],[Delay at workshop in days]] +WORKSHEET[[#This Row],[Delay at border in days]]</f>
        <v>4.875</v>
      </c>
    </row>
    <row r="3435" spans="1:31" x14ac:dyDescent="0.35">
      <c r="A3435" t="s">
        <v>3456</v>
      </c>
      <c r="B3435" t="s">
        <v>10</v>
      </c>
      <c r="C3435" t="s">
        <v>56</v>
      </c>
      <c r="D3435" t="s">
        <v>3620</v>
      </c>
      <c r="E3435" t="s">
        <v>3614</v>
      </c>
      <c r="F3435" t="str">
        <f>WORKSHEET[[#This Row],[Depart From]]&amp;"-"&amp;WORKSHEET[[#This Row],[Arrive To]]</f>
        <v>Zanzibar-Alger</v>
      </c>
      <c r="G3435" s="2">
        <v>44740</v>
      </c>
      <c r="H3435" s="2">
        <v>44751</v>
      </c>
      <c r="I3435" s="2" t="str">
        <f t="shared" si="53"/>
        <v>Delivered</v>
      </c>
      <c r="J3435" s="2" t="str">
        <f>TEXT(WORKSHEET[[#This Row],[Offloading Date]], "mmm")</f>
        <v>Jul</v>
      </c>
      <c r="K3435" s="2" t="str">
        <f>IF(OR(WORKSHEET[[#This Row],[Year]]="", ISBLANK(WORKSHEET[[#This Row],[Year]]), WORKSHEET[[#This Row],[Year]]="null"), "Exclude", "Include")</f>
        <v>Include</v>
      </c>
      <c r="L3435" t="s">
        <v>16</v>
      </c>
      <c r="M3435" t="s">
        <v>12</v>
      </c>
      <c r="N3435" t="s">
        <v>13</v>
      </c>
      <c r="O3435">
        <v>35.451999999999998</v>
      </c>
      <c r="P3435">
        <v>600</v>
      </c>
      <c r="Q3435" t="s">
        <v>14</v>
      </c>
      <c r="R3435">
        <f>P3435 * _xll.XLOOKUP(Q3435,CALCULATION!$A$15:$A$17, CALCULATION!$B$15:$B$17 )</f>
        <v>600</v>
      </c>
      <c r="S3435" s="5">
        <f>O3435*P3435*_xll.XLOOKUP(Q3435,CALCULATION!$A$15:$A$17, CALCULATION!$B$15:$B$17)</f>
        <v>21271.199999999997</v>
      </c>
      <c r="T3435">
        <v>300</v>
      </c>
      <c r="U3435" t="s">
        <v>14</v>
      </c>
      <c r="V3435">
        <f>T3435 * _xll.XLOOKUP(U3435,CALCULATION!$A$15:$A$17, CALCULATION!$B$15:$B$17 )</f>
        <v>300</v>
      </c>
      <c r="W3435" s="5">
        <f>O3435*T3435*_xll.XLOOKUP(U3435,CALCULATION!$A$15:$A$17, CALCULATION!$B$15:$B$17)</f>
        <v>10635.599999999999</v>
      </c>
      <c r="X3435" s="5">
        <f>WORKSHEET[[#This Row],[Clients Total Cost]] / WORKSHEET[[#This Row],[Clients Rate per T2 (USD)]]</f>
        <v>35.451999999999998</v>
      </c>
      <c r="Y3435" s="5">
        <f>WORKSHEET[[#This Row],[Clients Rate per T2 (USD)]] - WORKSHEET[[#This Row],[Supplier Rate Per t2 (USD)]]</f>
        <v>300</v>
      </c>
      <c r="Z3435" s="5">
        <f>WORKSHEET[[#This Row],[Profit Per T]] * WORKSHEET[[#This Row],[Weight]]</f>
        <v>10635.599999999999</v>
      </c>
      <c r="AA3435">
        <v>1</v>
      </c>
      <c r="AB3435" s="1">
        <v>1.65</v>
      </c>
      <c r="AC3435" s="1">
        <v>1.1000000000000001</v>
      </c>
      <c r="AD3435" s="1">
        <v>1.375</v>
      </c>
      <c r="AE3435" s="1">
        <f>WORKSHEET[[#This Row],[Delay at toll gate in days]] +WORKSHEET[[#This Row],[Delay at workshop in days]] +WORKSHEET[[#This Row],[Delay at border in days]]</f>
        <v>4.125</v>
      </c>
    </row>
    <row r="3436" spans="1:31" x14ac:dyDescent="0.35">
      <c r="A3436" t="s">
        <v>3457</v>
      </c>
      <c r="B3436" t="s">
        <v>10</v>
      </c>
      <c r="C3436" t="s">
        <v>56</v>
      </c>
      <c r="D3436" t="s">
        <v>3611</v>
      </c>
      <c r="E3436" t="s">
        <v>3617</v>
      </c>
      <c r="F3436" t="str">
        <f>WORKSHEET[[#This Row],[Depart From]]&amp;"-"&amp;WORKSHEET[[#This Row],[Arrive To]]</f>
        <v>Mogadishu-Lagos</v>
      </c>
      <c r="G3436" s="2">
        <v>44740</v>
      </c>
      <c r="H3436" s="2">
        <v>44755</v>
      </c>
      <c r="I3436" s="2" t="str">
        <f t="shared" si="53"/>
        <v>Delivered</v>
      </c>
      <c r="J3436" s="2" t="str">
        <f>TEXT(WORKSHEET[[#This Row],[Offloading Date]], "mmm")</f>
        <v>Jul</v>
      </c>
      <c r="K3436" s="2" t="str">
        <f>IF(OR(WORKSHEET[[#This Row],[Year]]="", ISBLANK(WORKSHEET[[#This Row],[Year]]), WORKSHEET[[#This Row],[Year]]="null"), "Exclude", "Include")</f>
        <v>Include</v>
      </c>
      <c r="L3436" t="s">
        <v>16</v>
      </c>
      <c r="M3436" t="s">
        <v>12</v>
      </c>
      <c r="N3436" t="s">
        <v>13</v>
      </c>
      <c r="O3436">
        <v>35.46</v>
      </c>
      <c r="P3436">
        <v>600</v>
      </c>
      <c r="Q3436" t="s">
        <v>14</v>
      </c>
      <c r="R3436">
        <f>P3436 * _xll.XLOOKUP(Q3436,CALCULATION!$A$15:$A$17, CALCULATION!$B$15:$B$17 )</f>
        <v>600</v>
      </c>
      <c r="S3436" s="5">
        <f>O3436*P3436*_xll.XLOOKUP(Q3436,CALCULATION!$A$15:$A$17, CALCULATION!$B$15:$B$17)</f>
        <v>21276</v>
      </c>
      <c r="T3436">
        <v>300</v>
      </c>
      <c r="U3436" t="s">
        <v>14</v>
      </c>
      <c r="V3436">
        <f>T3436 * _xll.XLOOKUP(U3436,CALCULATION!$A$15:$A$17, CALCULATION!$B$15:$B$17 )</f>
        <v>300</v>
      </c>
      <c r="W3436" s="5">
        <f>O3436*T3436*_xll.XLOOKUP(U3436,CALCULATION!$A$15:$A$17, CALCULATION!$B$15:$B$17)</f>
        <v>10638</v>
      </c>
      <c r="X3436" s="5">
        <f>WORKSHEET[[#This Row],[Clients Total Cost]] / WORKSHEET[[#This Row],[Clients Rate per T2 (USD)]]</f>
        <v>35.46</v>
      </c>
      <c r="Y3436" s="5">
        <f>WORKSHEET[[#This Row],[Clients Rate per T2 (USD)]] - WORKSHEET[[#This Row],[Supplier Rate Per t2 (USD)]]</f>
        <v>300</v>
      </c>
      <c r="Z3436" s="5">
        <f>WORKSHEET[[#This Row],[Profit Per T]] * WORKSHEET[[#This Row],[Weight]]</f>
        <v>10638</v>
      </c>
      <c r="AA3436">
        <v>1</v>
      </c>
      <c r="AB3436" s="1">
        <v>2.25</v>
      </c>
      <c r="AC3436" s="1">
        <v>1.5</v>
      </c>
      <c r="AD3436" s="1">
        <v>1.875</v>
      </c>
      <c r="AE3436" s="1">
        <f>WORKSHEET[[#This Row],[Delay at toll gate in days]] +WORKSHEET[[#This Row],[Delay at workshop in days]] +WORKSHEET[[#This Row],[Delay at border in days]]</f>
        <v>5.625</v>
      </c>
    </row>
    <row r="3437" spans="1:31" x14ac:dyDescent="0.35">
      <c r="A3437" t="s">
        <v>3458</v>
      </c>
      <c r="B3437" t="s">
        <v>10</v>
      </c>
      <c r="C3437" t="s">
        <v>56</v>
      </c>
      <c r="D3437" t="s">
        <v>3616</v>
      </c>
      <c r="E3437" t="s">
        <v>3617</v>
      </c>
      <c r="F3437" t="str">
        <f>WORKSHEET[[#This Row],[Depart From]]&amp;"-"&amp;WORKSHEET[[#This Row],[Arrive To]]</f>
        <v>Marrakech-Lagos</v>
      </c>
      <c r="G3437" s="2">
        <v>44740</v>
      </c>
      <c r="H3437" s="2">
        <v>44753</v>
      </c>
      <c r="I3437" s="2" t="str">
        <f t="shared" si="53"/>
        <v>Delivered</v>
      </c>
      <c r="J3437" s="2" t="str">
        <f>TEXT(WORKSHEET[[#This Row],[Offloading Date]], "mmm")</f>
        <v>Jul</v>
      </c>
      <c r="K3437" s="2" t="str">
        <f>IF(OR(WORKSHEET[[#This Row],[Year]]="", ISBLANK(WORKSHEET[[#This Row],[Year]]), WORKSHEET[[#This Row],[Year]]="null"), "Exclude", "Include")</f>
        <v>Include</v>
      </c>
      <c r="L3437" t="s">
        <v>16</v>
      </c>
      <c r="M3437" t="s">
        <v>12</v>
      </c>
      <c r="N3437" t="s">
        <v>13</v>
      </c>
      <c r="O3437">
        <v>35.078000000000003</v>
      </c>
      <c r="P3437">
        <v>600</v>
      </c>
      <c r="Q3437" t="s">
        <v>14</v>
      </c>
      <c r="R3437">
        <f>P3437 * _xll.XLOOKUP(Q3437,CALCULATION!$A$15:$A$17, CALCULATION!$B$15:$B$17 )</f>
        <v>600</v>
      </c>
      <c r="S3437" s="5">
        <f>O3437*P3437*_xll.XLOOKUP(Q3437,CALCULATION!$A$15:$A$17, CALCULATION!$B$15:$B$17)</f>
        <v>21046.800000000003</v>
      </c>
      <c r="T3437">
        <v>300</v>
      </c>
      <c r="U3437" t="s">
        <v>14</v>
      </c>
      <c r="V3437">
        <f>T3437 * _xll.XLOOKUP(U3437,CALCULATION!$A$15:$A$17, CALCULATION!$B$15:$B$17 )</f>
        <v>300</v>
      </c>
      <c r="W3437" s="5">
        <f>O3437*T3437*_xll.XLOOKUP(U3437,CALCULATION!$A$15:$A$17, CALCULATION!$B$15:$B$17)</f>
        <v>10523.400000000001</v>
      </c>
      <c r="X3437" s="5">
        <f>WORKSHEET[[#This Row],[Clients Total Cost]] / WORKSHEET[[#This Row],[Clients Rate per T2 (USD)]]</f>
        <v>35.078000000000003</v>
      </c>
      <c r="Y3437" s="5">
        <f>WORKSHEET[[#This Row],[Clients Rate per T2 (USD)]] - WORKSHEET[[#This Row],[Supplier Rate Per t2 (USD)]]</f>
        <v>300</v>
      </c>
      <c r="Z3437" s="5">
        <f>WORKSHEET[[#This Row],[Profit Per T]] * WORKSHEET[[#This Row],[Weight]]</f>
        <v>10523.400000000001</v>
      </c>
      <c r="AA3437">
        <v>1</v>
      </c>
      <c r="AB3437" s="1">
        <v>1.95</v>
      </c>
      <c r="AC3437" s="1">
        <v>1.3</v>
      </c>
      <c r="AD3437" s="1">
        <v>1.625</v>
      </c>
      <c r="AE3437" s="1">
        <f>WORKSHEET[[#This Row],[Delay at toll gate in days]] +WORKSHEET[[#This Row],[Delay at workshop in days]] +WORKSHEET[[#This Row],[Delay at border in days]]</f>
        <v>4.875</v>
      </c>
    </row>
    <row r="3438" spans="1:31" x14ac:dyDescent="0.35">
      <c r="A3438" t="s">
        <v>3459</v>
      </c>
      <c r="B3438" t="s">
        <v>10</v>
      </c>
      <c r="C3438" t="s">
        <v>56</v>
      </c>
      <c r="D3438" t="s">
        <v>3620</v>
      </c>
      <c r="E3438" t="s">
        <v>3613</v>
      </c>
      <c r="F3438" t="str">
        <f>WORKSHEET[[#This Row],[Depart From]]&amp;"-"&amp;WORKSHEET[[#This Row],[Arrive To]]</f>
        <v>Zanzibar-Sanaa</v>
      </c>
      <c r="G3438" s="2">
        <v>44740</v>
      </c>
      <c r="H3438" s="2">
        <v>44763</v>
      </c>
      <c r="I3438" s="2" t="str">
        <f t="shared" si="53"/>
        <v>Delivered</v>
      </c>
      <c r="J3438" s="2" t="str">
        <f>TEXT(WORKSHEET[[#This Row],[Offloading Date]], "mmm")</f>
        <v>Jul</v>
      </c>
      <c r="K3438" s="2" t="str">
        <f>IF(OR(WORKSHEET[[#This Row],[Year]]="", ISBLANK(WORKSHEET[[#This Row],[Year]]), WORKSHEET[[#This Row],[Year]]="null"), "Exclude", "Include")</f>
        <v>Include</v>
      </c>
      <c r="L3438" t="s">
        <v>836</v>
      </c>
      <c r="M3438" t="s">
        <v>12</v>
      </c>
      <c r="N3438" t="s">
        <v>13</v>
      </c>
      <c r="O3438">
        <v>35.468000000000004</v>
      </c>
      <c r="P3438">
        <v>600</v>
      </c>
      <c r="Q3438" t="s">
        <v>14</v>
      </c>
      <c r="R3438">
        <f>P3438 * _xll.XLOOKUP(Q3438,CALCULATION!$A$15:$A$17, CALCULATION!$B$15:$B$17 )</f>
        <v>600</v>
      </c>
      <c r="S3438" s="5">
        <f>O3438*P3438*_xll.XLOOKUP(Q3438,CALCULATION!$A$15:$A$17, CALCULATION!$B$15:$B$17)</f>
        <v>21280.800000000003</v>
      </c>
      <c r="T3438">
        <v>300</v>
      </c>
      <c r="U3438" t="s">
        <v>14</v>
      </c>
      <c r="V3438">
        <f>T3438 * _xll.XLOOKUP(U3438,CALCULATION!$A$15:$A$17, CALCULATION!$B$15:$B$17 )</f>
        <v>300</v>
      </c>
      <c r="W3438" s="5">
        <f>O3438*T3438*_xll.XLOOKUP(U3438,CALCULATION!$A$15:$A$17, CALCULATION!$B$15:$B$17)</f>
        <v>10640.400000000001</v>
      </c>
      <c r="X3438" s="5">
        <f>WORKSHEET[[#This Row],[Clients Total Cost]] / WORKSHEET[[#This Row],[Clients Rate per T2 (USD)]]</f>
        <v>35.468000000000004</v>
      </c>
      <c r="Y3438" s="5">
        <f>WORKSHEET[[#This Row],[Clients Rate per T2 (USD)]] - WORKSHEET[[#This Row],[Supplier Rate Per t2 (USD)]]</f>
        <v>300</v>
      </c>
      <c r="Z3438" s="5">
        <f>WORKSHEET[[#This Row],[Profit Per T]] * WORKSHEET[[#This Row],[Weight]]</f>
        <v>10640.400000000001</v>
      </c>
      <c r="AA3438">
        <v>1</v>
      </c>
      <c r="AB3438" s="1">
        <v>3.4499999999999997</v>
      </c>
      <c r="AC3438" s="1">
        <v>2.3000000000000003</v>
      </c>
      <c r="AD3438" s="1">
        <v>2.875</v>
      </c>
      <c r="AE3438" s="1">
        <f>WORKSHEET[[#This Row],[Delay at toll gate in days]] +WORKSHEET[[#This Row],[Delay at workshop in days]] +WORKSHEET[[#This Row],[Delay at border in days]]</f>
        <v>8.625</v>
      </c>
    </row>
    <row r="3439" spans="1:31" x14ac:dyDescent="0.35">
      <c r="A3439" t="s">
        <v>3460</v>
      </c>
      <c r="B3439" t="s">
        <v>10</v>
      </c>
      <c r="C3439" t="s">
        <v>56</v>
      </c>
      <c r="D3439" t="s">
        <v>3616</v>
      </c>
      <c r="E3439" t="s">
        <v>3614</v>
      </c>
      <c r="F3439" t="str">
        <f>WORKSHEET[[#This Row],[Depart From]]&amp;"-"&amp;WORKSHEET[[#This Row],[Arrive To]]</f>
        <v>Marrakech-Alger</v>
      </c>
      <c r="G3439" s="2">
        <v>44733</v>
      </c>
      <c r="H3439" s="2">
        <v>44753</v>
      </c>
      <c r="I3439" s="2" t="str">
        <f t="shared" si="53"/>
        <v>Delivered</v>
      </c>
      <c r="J3439" s="2" t="str">
        <f>TEXT(WORKSHEET[[#This Row],[Offloading Date]], "mmm")</f>
        <v>Jul</v>
      </c>
      <c r="K3439" s="2" t="str">
        <f>IF(OR(WORKSHEET[[#This Row],[Year]]="", ISBLANK(WORKSHEET[[#This Row],[Year]]), WORKSHEET[[#This Row],[Year]]="null"), "Exclude", "Include")</f>
        <v>Include</v>
      </c>
      <c r="L3439" t="s">
        <v>16</v>
      </c>
      <c r="M3439" t="s">
        <v>12</v>
      </c>
      <c r="N3439" t="s">
        <v>13</v>
      </c>
      <c r="O3439">
        <v>35.305999999999997</v>
      </c>
      <c r="P3439">
        <v>600</v>
      </c>
      <c r="Q3439" t="s">
        <v>14</v>
      </c>
      <c r="R3439">
        <f>P3439 * _xll.XLOOKUP(Q3439,CALCULATION!$A$15:$A$17, CALCULATION!$B$15:$B$17 )</f>
        <v>600</v>
      </c>
      <c r="S3439" s="5">
        <f>O3439*P3439*_xll.XLOOKUP(Q3439,CALCULATION!$A$15:$A$17, CALCULATION!$B$15:$B$17)</f>
        <v>21183.599999999999</v>
      </c>
      <c r="T3439">
        <v>300</v>
      </c>
      <c r="U3439" t="s">
        <v>14</v>
      </c>
      <c r="V3439">
        <f>T3439 * _xll.XLOOKUP(U3439,CALCULATION!$A$15:$A$17, CALCULATION!$B$15:$B$17 )</f>
        <v>300</v>
      </c>
      <c r="W3439" s="5">
        <f>O3439*T3439*_xll.XLOOKUP(U3439,CALCULATION!$A$15:$A$17, CALCULATION!$B$15:$B$17)</f>
        <v>10591.8</v>
      </c>
      <c r="X3439" s="5">
        <f>WORKSHEET[[#This Row],[Clients Total Cost]] / WORKSHEET[[#This Row],[Clients Rate per T2 (USD)]]</f>
        <v>35.305999999999997</v>
      </c>
      <c r="Y3439" s="5">
        <f>WORKSHEET[[#This Row],[Clients Rate per T2 (USD)]] - WORKSHEET[[#This Row],[Supplier Rate Per t2 (USD)]]</f>
        <v>300</v>
      </c>
      <c r="Z3439" s="5">
        <f>WORKSHEET[[#This Row],[Profit Per T]] * WORKSHEET[[#This Row],[Weight]]</f>
        <v>10591.8</v>
      </c>
      <c r="AA3439">
        <v>1</v>
      </c>
      <c r="AB3439" s="1">
        <v>3</v>
      </c>
      <c r="AC3439" s="1">
        <v>2</v>
      </c>
      <c r="AD3439" s="1">
        <v>2.5</v>
      </c>
      <c r="AE3439" s="1">
        <f>WORKSHEET[[#This Row],[Delay at toll gate in days]] +WORKSHEET[[#This Row],[Delay at workshop in days]] +WORKSHEET[[#This Row],[Delay at border in days]]</f>
        <v>7.5</v>
      </c>
    </row>
    <row r="3440" spans="1:31" x14ac:dyDescent="0.35">
      <c r="A3440" t="s">
        <v>3461</v>
      </c>
      <c r="B3440" t="s">
        <v>10</v>
      </c>
      <c r="C3440" t="s">
        <v>56</v>
      </c>
      <c r="D3440" t="s">
        <v>3615</v>
      </c>
      <c r="E3440" t="s">
        <v>3617</v>
      </c>
      <c r="F3440" t="str">
        <f>WORKSHEET[[#This Row],[Depart From]]&amp;"-"&amp;WORKSHEET[[#This Row],[Arrive To]]</f>
        <v>Mombasa-Lagos</v>
      </c>
      <c r="G3440" s="2">
        <v>44740</v>
      </c>
      <c r="H3440" s="2">
        <v>44751</v>
      </c>
      <c r="I3440" s="2" t="str">
        <f t="shared" si="53"/>
        <v>Delivered</v>
      </c>
      <c r="J3440" s="2" t="str">
        <f>TEXT(WORKSHEET[[#This Row],[Offloading Date]], "mmm")</f>
        <v>Jul</v>
      </c>
      <c r="K3440" s="2" t="str">
        <f>IF(OR(WORKSHEET[[#This Row],[Year]]="", ISBLANK(WORKSHEET[[#This Row],[Year]]), WORKSHEET[[#This Row],[Year]]="null"), "Exclude", "Include")</f>
        <v>Include</v>
      </c>
      <c r="L3440" t="s">
        <v>16</v>
      </c>
      <c r="M3440" t="s">
        <v>12</v>
      </c>
      <c r="N3440" t="s">
        <v>13</v>
      </c>
      <c r="O3440">
        <v>35.584000000000003</v>
      </c>
      <c r="P3440">
        <v>600</v>
      </c>
      <c r="Q3440" t="s">
        <v>14</v>
      </c>
      <c r="R3440">
        <f>P3440 * _xll.XLOOKUP(Q3440,CALCULATION!$A$15:$A$17, CALCULATION!$B$15:$B$17 )</f>
        <v>600</v>
      </c>
      <c r="S3440" s="5">
        <f>O3440*P3440*_xll.XLOOKUP(Q3440,CALCULATION!$A$15:$A$17, CALCULATION!$B$15:$B$17)</f>
        <v>21350.400000000001</v>
      </c>
      <c r="T3440">
        <v>300</v>
      </c>
      <c r="U3440" t="s">
        <v>14</v>
      </c>
      <c r="V3440">
        <f>T3440 * _xll.XLOOKUP(U3440,CALCULATION!$A$15:$A$17, CALCULATION!$B$15:$B$17 )</f>
        <v>300</v>
      </c>
      <c r="W3440" s="5">
        <f>O3440*T3440*_xll.XLOOKUP(U3440,CALCULATION!$A$15:$A$17, CALCULATION!$B$15:$B$17)</f>
        <v>10675.2</v>
      </c>
      <c r="X3440" s="5">
        <f>WORKSHEET[[#This Row],[Clients Total Cost]] / WORKSHEET[[#This Row],[Clients Rate per T2 (USD)]]</f>
        <v>35.584000000000003</v>
      </c>
      <c r="Y3440" s="5">
        <f>WORKSHEET[[#This Row],[Clients Rate per T2 (USD)]] - WORKSHEET[[#This Row],[Supplier Rate Per t2 (USD)]]</f>
        <v>300</v>
      </c>
      <c r="Z3440" s="5">
        <f>WORKSHEET[[#This Row],[Profit Per T]] * WORKSHEET[[#This Row],[Weight]]</f>
        <v>10675.2</v>
      </c>
      <c r="AA3440">
        <v>1</v>
      </c>
      <c r="AB3440" s="1">
        <v>1.65</v>
      </c>
      <c r="AC3440" s="1">
        <v>1.1000000000000001</v>
      </c>
      <c r="AD3440" s="1">
        <v>1.375</v>
      </c>
      <c r="AE3440" s="1">
        <f>WORKSHEET[[#This Row],[Delay at toll gate in days]] +WORKSHEET[[#This Row],[Delay at workshop in days]] +WORKSHEET[[#This Row],[Delay at border in days]]</f>
        <v>4.125</v>
      </c>
    </row>
    <row r="3441" spans="1:31" x14ac:dyDescent="0.35">
      <c r="A3441" t="s">
        <v>3462</v>
      </c>
      <c r="B3441" t="s">
        <v>10</v>
      </c>
      <c r="C3441" t="s">
        <v>56</v>
      </c>
      <c r="D3441" t="s">
        <v>3616</v>
      </c>
      <c r="E3441" t="s">
        <v>3613</v>
      </c>
      <c r="F3441" t="str">
        <f>WORKSHEET[[#This Row],[Depart From]]&amp;"-"&amp;WORKSHEET[[#This Row],[Arrive To]]</f>
        <v>Marrakech-Sanaa</v>
      </c>
      <c r="G3441" s="2">
        <v>44741</v>
      </c>
      <c r="H3441" s="2">
        <v>44751</v>
      </c>
      <c r="I3441" s="2" t="str">
        <f t="shared" si="53"/>
        <v>Delivered</v>
      </c>
      <c r="J3441" s="2" t="str">
        <f>TEXT(WORKSHEET[[#This Row],[Offloading Date]], "mmm")</f>
        <v>Jul</v>
      </c>
      <c r="K3441" s="2" t="str">
        <f>IF(OR(WORKSHEET[[#This Row],[Year]]="", ISBLANK(WORKSHEET[[#This Row],[Year]]), WORKSHEET[[#This Row],[Year]]="null"), "Exclude", "Include")</f>
        <v>Include</v>
      </c>
      <c r="L3441" t="s">
        <v>16</v>
      </c>
      <c r="M3441" t="s">
        <v>12</v>
      </c>
      <c r="N3441" t="s">
        <v>13</v>
      </c>
      <c r="O3441">
        <v>35.6</v>
      </c>
      <c r="P3441">
        <v>600</v>
      </c>
      <c r="Q3441" t="s">
        <v>14</v>
      </c>
      <c r="R3441">
        <f>P3441 * _xll.XLOOKUP(Q3441,CALCULATION!$A$15:$A$17, CALCULATION!$B$15:$B$17 )</f>
        <v>600</v>
      </c>
      <c r="S3441" s="5">
        <f>O3441*P3441*_xll.XLOOKUP(Q3441,CALCULATION!$A$15:$A$17, CALCULATION!$B$15:$B$17)</f>
        <v>21360</v>
      </c>
      <c r="T3441">
        <v>300</v>
      </c>
      <c r="U3441" t="s">
        <v>14</v>
      </c>
      <c r="V3441">
        <f>T3441 * _xll.XLOOKUP(U3441,CALCULATION!$A$15:$A$17, CALCULATION!$B$15:$B$17 )</f>
        <v>300</v>
      </c>
      <c r="W3441" s="5">
        <f>O3441*T3441*_xll.XLOOKUP(U3441,CALCULATION!$A$15:$A$17, CALCULATION!$B$15:$B$17)</f>
        <v>10680</v>
      </c>
      <c r="X3441" s="5">
        <f>WORKSHEET[[#This Row],[Clients Total Cost]] / WORKSHEET[[#This Row],[Clients Rate per T2 (USD)]]</f>
        <v>35.6</v>
      </c>
      <c r="Y3441" s="5">
        <f>WORKSHEET[[#This Row],[Clients Rate per T2 (USD)]] - WORKSHEET[[#This Row],[Supplier Rate Per t2 (USD)]]</f>
        <v>300</v>
      </c>
      <c r="Z3441" s="5">
        <f>WORKSHEET[[#This Row],[Profit Per T]] * WORKSHEET[[#This Row],[Weight]]</f>
        <v>10680</v>
      </c>
      <c r="AA3441">
        <v>1</v>
      </c>
      <c r="AB3441" s="1">
        <v>1.5</v>
      </c>
      <c r="AC3441" s="1">
        <v>1</v>
      </c>
      <c r="AD3441" s="1">
        <v>1.25</v>
      </c>
      <c r="AE3441" s="1">
        <f>WORKSHEET[[#This Row],[Delay at toll gate in days]] +WORKSHEET[[#This Row],[Delay at workshop in days]] +WORKSHEET[[#This Row],[Delay at border in days]]</f>
        <v>3.75</v>
      </c>
    </row>
    <row r="3442" spans="1:31" x14ac:dyDescent="0.35">
      <c r="A3442" t="s">
        <v>3463</v>
      </c>
      <c r="B3442" t="s">
        <v>10</v>
      </c>
      <c r="C3442" t="s">
        <v>56</v>
      </c>
      <c r="D3442" t="s">
        <v>3615</v>
      </c>
      <c r="E3442" t="s">
        <v>3612</v>
      </c>
      <c r="F3442" t="str">
        <f>WORKSHEET[[#This Row],[Depart From]]&amp;"-"&amp;WORKSHEET[[#This Row],[Arrive To]]</f>
        <v>Mombasa-Victoria</v>
      </c>
      <c r="G3442" s="2">
        <v>44740</v>
      </c>
      <c r="H3442" s="2">
        <v>44751</v>
      </c>
      <c r="I3442" s="2" t="str">
        <f t="shared" si="53"/>
        <v>Delivered</v>
      </c>
      <c r="J3442" s="2" t="str">
        <f>TEXT(WORKSHEET[[#This Row],[Offloading Date]], "mmm")</f>
        <v>Jul</v>
      </c>
      <c r="K3442" s="2" t="str">
        <f>IF(OR(WORKSHEET[[#This Row],[Year]]="", ISBLANK(WORKSHEET[[#This Row],[Year]]), WORKSHEET[[#This Row],[Year]]="null"), "Exclude", "Include")</f>
        <v>Include</v>
      </c>
      <c r="L3442" t="s">
        <v>16</v>
      </c>
      <c r="M3442" t="s">
        <v>12</v>
      </c>
      <c r="N3442" t="s">
        <v>13</v>
      </c>
      <c r="O3442">
        <v>35.365000000000002</v>
      </c>
      <c r="P3442">
        <v>600</v>
      </c>
      <c r="Q3442" t="s">
        <v>14</v>
      </c>
      <c r="R3442">
        <f>P3442 * _xll.XLOOKUP(Q3442,CALCULATION!$A$15:$A$17, CALCULATION!$B$15:$B$17 )</f>
        <v>600</v>
      </c>
      <c r="S3442" s="5">
        <f>O3442*P3442*_xll.XLOOKUP(Q3442,CALCULATION!$A$15:$A$17, CALCULATION!$B$15:$B$17)</f>
        <v>21219</v>
      </c>
      <c r="T3442">
        <v>300</v>
      </c>
      <c r="U3442" t="s">
        <v>14</v>
      </c>
      <c r="V3442">
        <f>T3442 * _xll.XLOOKUP(U3442,CALCULATION!$A$15:$A$17, CALCULATION!$B$15:$B$17 )</f>
        <v>300</v>
      </c>
      <c r="W3442" s="5">
        <f>O3442*T3442*_xll.XLOOKUP(U3442,CALCULATION!$A$15:$A$17, CALCULATION!$B$15:$B$17)</f>
        <v>10609.5</v>
      </c>
      <c r="X3442" s="5">
        <f>WORKSHEET[[#This Row],[Clients Total Cost]] / WORKSHEET[[#This Row],[Clients Rate per T2 (USD)]]</f>
        <v>35.365000000000002</v>
      </c>
      <c r="Y3442" s="5">
        <f>WORKSHEET[[#This Row],[Clients Rate per T2 (USD)]] - WORKSHEET[[#This Row],[Supplier Rate Per t2 (USD)]]</f>
        <v>300</v>
      </c>
      <c r="Z3442" s="5">
        <f>WORKSHEET[[#This Row],[Profit Per T]] * WORKSHEET[[#This Row],[Weight]]</f>
        <v>10609.5</v>
      </c>
      <c r="AA3442">
        <v>1</v>
      </c>
      <c r="AB3442" s="1">
        <v>1.65</v>
      </c>
      <c r="AC3442" s="1">
        <v>1.1000000000000001</v>
      </c>
      <c r="AD3442" s="1">
        <v>1.375</v>
      </c>
      <c r="AE3442" s="1">
        <f>WORKSHEET[[#This Row],[Delay at toll gate in days]] +WORKSHEET[[#This Row],[Delay at workshop in days]] +WORKSHEET[[#This Row],[Delay at border in days]]</f>
        <v>4.125</v>
      </c>
    </row>
    <row r="3443" spans="1:31" x14ac:dyDescent="0.35">
      <c r="A3443" t="s">
        <v>3464</v>
      </c>
      <c r="B3443" t="s">
        <v>10</v>
      </c>
      <c r="C3443" t="s">
        <v>56</v>
      </c>
      <c r="D3443" t="s">
        <v>3611</v>
      </c>
      <c r="E3443" t="s">
        <v>3614</v>
      </c>
      <c r="F3443" t="str">
        <f>WORKSHEET[[#This Row],[Depart From]]&amp;"-"&amp;WORKSHEET[[#This Row],[Arrive To]]</f>
        <v>Mogadishu-Alger</v>
      </c>
      <c r="G3443" s="2">
        <v>44741</v>
      </c>
      <c r="H3443" s="2">
        <v>44755</v>
      </c>
      <c r="I3443" s="2" t="str">
        <f t="shared" si="53"/>
        <v>Delivered</v>
      </c>
      <c r="J3443" s="2" t="str">
        <f>TEXT(WORKSHEET[[#This Row],[Offloading Date]], "mmm")</f>
        <v>Jul</v>
      </c>
      <c r="K3443" s="2" t="str">
        <f>IF(OR(WORKSHEET[[#This Row],[Year]]="", ISBLANK(WORKSHEET[[#This Row],[Year]]), WORKSHEET[[#This Row],[Year]]="null"), "Exclude", "Include")</f>
        <v>Include</v>
      </c>
      <c r="L3443" t="s">
        <v>16</v>
      </c>
      <c r="M3443" t="s">
        <v>12</v>
      </c>
      <c r="N3443" t="s">
        <v>13</v>
      </c>
      <c r="O3443">
        <v>35.270000000000003</v>
      </c>
      <c r="P3443">
        <v>600</v>
      </c>
      <c r="Q3443" t="s">
        <v>14</v>
      </c>
      <c r="R3443">
        <f>P3443 * _xll.XLOOKUP(Q3443,CALCULATION!$A$15:$A$17, CALCULATION!$B$15:$B$17 )</f>
        <v>600</v>
      </c>
      <c r="S3443" s="5">
        <f>O3443*P3443*_xll.XLOOKUP(Q3443,CALCULATION!$A$15:$A$17, CALCULATION!$B$15:$B$17)</f>
        <v>21162.000000000004</v>
      </c>
      <c r="T3443">
        <v>300</v>
      </c>
      <c r="U3443" t="s">
        <v>14</v>
      </c>
      <c r="V3443">
        <f>T3443 * _xll.XLOOKUP(U3443,CALCULATION!$A$15:$A$17, CALCULATION!$B$15:$B$17 )</f>
        <v>300</v>
      </c>
      <c r="W3443" s="5">
        <f>O3443*T3443*_xll.XLOOKUP(U3443,CALCULATION!$A$15:$A$17, CALCULATION!$B$15:$B$17)</f>
        <v>10581.000000000002</v>
      </c>
      <c r="X3443" s="5">
        <f>WORKSHEET[[#This Row],[Clients Total Cost]] / WORKSHEET[[#This Row],[Clients Rate per T2 (USD)]]</f>
        <v>35.270000000000003</v>
      </c>
      <c r="Y3443" s="5">
        <f>WORKSHEET[[#This Row],[Clients Rate per T2 (USD)]] - WORKSHEET[[#This Row],[Supplier Rate Per t2 (USD)]]</f>
        <v>300</v>
      </c>
      <c r="Z3443" s="5">
        <f>WORKSHEET[[#This Row],[Profit Per T]] * WORKSHEET[[#This Row],[Weight]]</f>
        <v>10581.000000000002</v>
      </c>
      <c r="AA3443">
        <v>1</v>
      </c>
      <c r="AB3443" s="1">
        <v>2.1</v>
      </c>
      <c r="AC3443" s="1">
        <v>1.4000000000000001</v>
      </c>
      <c r="AD3443" s="1">
        <v>1.75</v>
      </c>
      <c r="AE3443" s="1">
        <f>WORKSHEET[[#This Row],[Delay at toll gate in days]] +WORKSHEET[[#This Row],[Delay at workshop in days]] +WORKSHEET[[#This Row],[Delay at border in days]]</f>
        <v>5.25</v>
      </c>
    </row>
    <row r="3444" spans="1:31" x14ac:dyDescent="0.35">
      <c r="A3444" t="s">
        <v>3465</v>
      </c>
      <c r="B3444" t="s">
        <v>10</v>
      </c>
      <c r="C3444" t="s">
        <v>56</v>
      </c>
      <c r="D3444" t="s">
        <v>3615</v>
      </c>
      <c r="E3444" t="s">
        <v>3618</v>
      </c>
      <c r="F3444" t="str">
        <f>WORKSHEET[[#This Row],[Depart From]]&amp;"-"&amp;WORKSHEET[[#This Row],[Arrive To]]</f>
        <v>Mombasa-Tripoli</v>
      </c>
      <c r="G3444" s="2">
        <v>44741</v>
      </c>
      <c r="H3444" s="2">
        <v>44754</v>
      </c>
      <c r="I3444" s="2" t="str">
        <f t="shared" si="53"/>
        <v>Delivered</v>
      </c>
      <c r="J3444" s="2" t="str">
        <f>TEXT(WORKSHEET[[#This Row],[Offloading Date]], "mmm")</f>
        <v>Jul</v>
      </c>
      <c r="K3444" s="2" t="str">
        <f>IF(OR(WORKSHEET[[#This Row],[Year]]="", ISBLANK(WORKSHEET[[#This Row],[Year]]), WORKSHEET[[#This Row],[Year]]="null"), "Exclude", "Include")</f>
        <v>Include</v>
      </c>
      <c r="L3444" t="s">
        <v>16</v>
      </c>
      <c r="M3444" t="s">
        <v>12</v>
      </c>
      <c r="N3444" t="s">
        <v>13</v>
      </c>
      <c r="O3444">
        <v>35.131</v>
      </c>
      <c r="P3444">
        <v>600</v>
      </c>
      <c r="Q3444" t="s">
        <v>14</v>
      </c>
      <c r="R3444">
        <f>P3444 * _xll.XLOOKUP(Q3444,CALCULATION!$A$15:$A$17, CALCULATION!$B$15:$B$17 )</f>
        <v>600</v>
      </c>
      <c r="S3444" s="5">
        <f>O3444*P3444*_xll.XLOOKUP(Q3444,CALCULATION!$A$15:$A$17, CALCULATION!$B$15:$B$17)</f>
        <v>21078.6</v>
      </c>
      <c r="T3444">
        <v>300</v>
      </c>
      <c r="U3444" t="s">
        <v>14</v>
      </c>
      <c r="V3444">
        <f>T3444 * _xll.XLOOKUP(U3444,CALCULATION!$A$15:$A$17, CALCULATION!$B$15:$B$17 )</f>
        <v>300</v>
      </c>
      <c r="W3444" s="5">
        <f>O3444*T3444*_xll.XLOOKUP(U3444,CALCULATION!$A$15:$A$17, CALCULATION!$B$15:$B$17)</f>
        <v>10539.3</v>
      </c>
      <c r="X3444" s="5">
        <f>WORKSHEET[[#This Row],[Clients Total Cost]] / WORKSHEET[[#This Row],[Clients Rate per T2 (USD)]]</f>
        <v>35.131</v>
      </c>
      <c r="Y3444" s="5">
        <f>WORKSHEET[[#This Row],[Clients Rate per T2 (USD)]] - WORKSHEET[[#This Row],[Supplier Rate Per t2 (USD)]]</f>
        <v>300</v>
      </c>
      <c r="Z3444" s="5">
        <f>WORKSHEET[[#This Row],[Profit Per T]] * WORKSHEET[[#This Row],[Weight]]</f>
        <v>10539.3</v>
      </c>
      <c r="AA3444">
        <v>1</v>
      </c>
      <c r="AB3444" s="1">
        <v>1.95</v>
      </c>
      <c r="AC3444" s="1">
        <v>1.3</v>
      </c>
      <c r="AD3444" s="1">
        <v>1.625</v>
      </c>
      <c r="AE3444" s="1">
        <f>WORKSHEET[[#This Row],[Delay at toll gate in days]] +WORKSHEET[[#This Row],[Delay at workshop in days]] +WORKSHEET[[#This Row],[Delay at border in days]]</f>
        <v>4.875</v>
      </c>
    </row>
    <row r="3445" spans="1:31" x14ac:dyDescent="0.35">
      <c r="A3445" t="s">
        <v>3466</v>
      </c>
      <c r="B3445" t="s">
        <v>10</v>
      </c>
      <c r="C3445" t="s">
        <v>56</v>
      </c>
      <c r="D3445" t="s">
        <v>3615</v>
      </c>
      <c r="E3445" t="s">
        <v>3618</v>
      </c>
      <c r="F3445" t="str">
        <f>WORKSHEET[[#This Row],[Depart From]]&amp;"-"&amp;WORKSHEET[[#This Row],[Arrive To]]</f>
        <v>Mombasa-Tripoli</v>
      </c>
      <c r="G3445" s="2">
        <v>44740</v>
      </c>
      <c r="H3445" s="2">
        <v>44754</v>
      </c>
      <c r="I3445" s="2" t="str">
        <f t="shared" si="53"/>
        <v>Delivered</v>
      </c>
      <c r="J3445" s="2" t="str">
        <f>TEXT(WORKSHEET[[#This Row],[Offloading Date]], "mmm")</f>
        <v>Jul</v>
      </c>
      <c r="K3445" s="2" t="str">
        <f>IF(OR(WORKSHEET[[#This Row],[Year]]="", ISBLANK(WORKSHEET[[#This Row],[Year]]), WORKSHEET[[#This Row],[Year]]="null"), "Exclude", "Include")</f>
        <v>Include</v>
      </c>
      <c r="L3445" t="s">
        <v>16</v>
      </c>
      <c r="M3445" t="s">
        <v>12</v>
      </c>
      <c r="N3445" t="s">
        <v>13</v>
      </c>
      <c r="O3445">
        <v>35.460999999999999</v>
      </c>
      <c r="P3445">
        <v>600</v>
      </c>
      <c r="Q3445" t="s">
        <v>14</v>
      </c>
      <c r="R3445">
        <f>P3445 * _xll.XLOOKUP(Q3445,CALCULATION!$A$15:$A$17, CALCULATION!$B$15:$B$17 )</f>
        <v>600</v>
      </c>
      <c r="S3445" s="5">
        <f>O3445*P3445*_xll.XLOOKUP(Q3445,CALCULATION!$A$15:$A$17, CALCULATION!$B$15:$B$17)</f>
        <v>21276.6</v>
      </c>
      <c r="T3445">
        <v>300</v>
      </c>
      <c r="U3445" t="s">
        <v>14</v>
      </c>
      <c r="V3445">
        <f>T3445 * _xll.XLOOKUP(U3445,CALCULATION!$A$15:$A$17, CALCULATION!$B$15:$B$17 )</f>
        <v>300</v>
      </c>
      <c r="W3445" s="5">
        <f>O3445*T3445*_xll.XLOOKUP(U3445,CALCULATION!$A$15:$A$17, CALCULATION!$B$15:$B$17)</f>
        <v>10638.3</v>
      </c>
      <c r="X3445" s="5">
        <f>WORKSHEET[[#This Row],[Clients Total Cost]] / WORKSHEET[[#This Row],[Clients Rate per T2 (USD)]]</f>
        <v>35.460999999999999</v>
      </c>
      <c r="Y3445" s="5">
        <f>WORKSHEET[[#This Row],[Clients Rate per T2 (USD)]] - WORKSHEET[[#This Row],[Supplier Rate Per t2 (USD)]]</f>
        <v>300</v>
      </c>
      <c r="Z3445" s="5">
        <f>WORKSHEET[[#This Row],[Profit Per T]] * WORKSHEET[[#This Row],[Weight]]</f>
        <v>10638.3</v>
      </c>
      <c r="AA3445">
        <v>1</v>
      </c>
      <c r="AB3445" s="1">
        <v>2.1</v>
      </c>
      <c r="AC3445" s="1">
        <v>1.4000000000000001</v>
      </c>
      <c r="AD3445" s="1">
        <v>1.75</v>
      </c>
      <c r="AE3445" s="1">
        <f>WORKSHEET[[#This Row],[Delay at toll gate in days]] +WORKSHEET[[#This Row],[Delay at workshop in days]] +WORKSHEET[[#This Row],[Delay at border in days]]</f>
        <v>5.25</v>
      </c>
    </row>
    <row r="3446" spans="1:31" x14ac:dyDescent="0.35">
      <c r="A3446" t="s">
        <v>3467</v>
      </c>
      <c r="B3446" t="s">
        <v>10</v>
      </c>
      <c r="C3446" t="s">
        <v>56</v>
      </c>
      <c r="D3446" t="s">
        <v>3619</v>
      </c>
      <c r="E3446" t="s">
        <v>3618</v>
      </c>
      <c r="F3446" t="str">
        <f>WORKSHEET[[#This Row],[Depart From]]&amp;"-"&amp;WORKSHEET[[#This Row],[Arrive To]]</f>
        <v>Addis Ababa-Tripoli</v>
      </c>
      <c r="G3446" s="2">
        <v>44742</v>
      </c>
      <c r="H3446" s="2">
        <v>44755</v>
      </c>
      <c r="I3446" s="2" t="str">
        <f t="shared" si="53"/>
        <v>Delivered</v>
      </c>
      <c r="J3446" s="2" t="str">
        <f>TEXT(WORKSHEET[[#This Row],[Offloading Date]], "mmm")</f>
        <v>Jul</v>
      </c>
      <c r="K3446" s="2" t="str">
        <f>IF(OR(WORKSHEET[[#This Row],[Year]]="", ISBLANK(WORKSHEET[[#This Row],[Year]]), WORKSHEET[[#This Row],[Year]]="null"), "Exclude", "Include")</f>
        <v>Include</v>
      </c>
      <c r="L3446" t="s">
        <v>836</v>
      </c>
      <c r="M3446" t="s">
        <v>12</v>
      </c>
      <c r="N3446" t="s">
        <v>13</v>
      </c>
      <c r="O3446">
        <v>35.494</v>
      </c>
      <c r="P3446">
        <v>600</v>
      </c>
      <c r="Q3446" t="s">
        <v>14</v>
      </c>
      <c r="R3446">
        <f>P3446 * _xll.XLOOKUP(Q3446,CALCULATION!$A$15:$A$17, CALCULATION!$B$15:$B$17 )</f>
        <v>600</v>
      </c>
      <c r="S3446" s="5">
        <f>O3446*P3446*_xll.XLOOKUP(Q3446,CALCULATION!$A$15:$A$17, CALCULATION!$B$15:$B$17)</f>
        <v>21296.400000000001</v>
      </c>
      <c r="T3446">
        <v>300</v>
      </c>
      <c r="U3446" t="s">
        <v>14</v>
      </c>
      <c r="V3446">
        <f>T3446 * _xll.XLOOKUP(U3446,CALCULATION!$A$15:$A$17, CALCULATION!$B$15:$B$17 )</f>
        <v>300</v>
      </c>
      <c r="W3446" s="5">
        <f>O3446*T3446*_xll.XLOOKUP(U3446,CALCULATION!$A$15:$A$17, CALCULATION!$B$15:$B$17)</f>
        <v>10648.2</v>
      </c>
      <c r="X3446" s="5">
        <f>WORKSHEET[[#This Row],[Clients Total Cost]] / WORKSHEET[[#This Row],[Clients Rate per T2 (USD)]]</f>
        <v>35.494</v>
      </c>
      <c r="Y3446" s="5">
        <f>WORKSHEET[[#This Row],[Clients Rate per T2 (USD)]] - WORKSHEET[[#This Row],[Supplier Rate Per t2 (USD)]]</f>
        <v>300</v>
      </c>
      <c r="Z3446" s="5">
        <f>WORKSHEET[[#This Row],[Profit Per T]] * WORKSHEET[[#This Row],[Weight]]</f>
        <v>10648.2</v>
      </c>
      <c r="AA3446">
        <v>1</v>
      </c>
      <c r="AB3446" s="1">
        <v>1.95</v>
      </c>
      <c r="AC3446" s="1">
        <v>1.3</v>
      </c>
      <c r="AD3446" s="1">
        <v>1.625</v>
      </c>
      <c r="AE3446" s="1">
        <f>WORKSHEET[[#This Row],[Delay at toll gate in days]] +WORKSHEET[[#This Row],[Delay at workshop in days]] +WORKSHEET[[#This Row],[Delay at border in days]]</f>
        <v>4.875</v>
      </c>
    </row>
    <row r="3447" spans="1:31" x14ac:dyDescent="0.35">
      <c r="A3447" t="s">
        <v>3468</v>
      </c>
      <c r="B3447" t="s">
        <v>10</v>
      </c>
      <c r="C3447" t="s">
        <v>56</v>
      </c>
      <c r="D3447" t="s">
        <v>3616</v>
      </c>
      <c r="E3447" t="s">
        <v>3618</v>
      </c>
      <c r="F3447" t="str">
        <f>WORKSHEET[[#This Row],[Depart From]]&amp;"-"&amp;WORKSHEET[[#This Row],[Arrive To]]</f>
        <v>Marrakech-Tripoli</v>
      </c>
      <c r="G3447" s="2">
        <v>44747</v>
      </c>
      <c r="H3447" s="2">
        <v>44758</v>
      </c>
      <c r="I3447" s="2" t="str">
        <f t="shared" si="53"/>
        <v>Delivered</v>
      </c>
      <c r="J3447" s="2" t="str">
        <f>TEXT(WORKSHEET[[#This Row],[Offloading Date]], "mmm")</f>
        <v>Jul</v>
      </c>
      <c r="K3447" s="2" t="str">
        <f>IF(OR(WORKSHEET[[#This Row],[Year]]="", ISBLANK(WORKSHEET[[#This Row],[Year]]), WORKSHEET[[#This Row],[Year]]="null"), "Exclude", "Include")</f>
        <v>Include</v>
      </c>
      <c r="L3447" t="s">
        <v>3624</v>
      </c>
      <c r="M3447" t="s">
        <v>12</v>
      </c>
      <c r="N3447" t="s">
        <v>13</v>
      </c>
      <c r="O3447">
        <v>35.442</v>
      </c>
      <c r="P3447">
        <v>600</v>
      </c>
      <c r="Q3447" t="s">
        <v>14</v>
      </c>
      <c r="R3447">
        <f>P3447 * _xll.XLOOKUP(Q3447,CALCULATION!$A$15:$A$17, CALCULATION!$B$15:$B$17 )</f>
        <v>600</v>
      </c>
      <c r="S3447" s="5">
        <f>O3447*P3447*_xll.XLOOKUP(Q3447,CALCULATION!$A$15:$A$17, CALCULATION!$B$15:$B$17)</f>
        <v>21265.200000000001</v>
      </c>
      <c r="T3447">
        <v>300</v>
      </c>
      <c r="U3447" t="s">
        <v>14</v>
      </c>
      <c r="V3447">
        <f>T3447 * _xll.XLOOKUP(U3447,CALCULATION!$A$15:$A$17, CALCULATION!$B$15:$B$17 )</f>
        <v>300</v>
      </c>
      <c r="W3447" s="5">
        <f>O3447*T3447*_xll.XLOOKUP(U3447,CALCULATION!$A$15:$A$17, CALCULATION!$B$15:$B$17)</f>
        <v>10632.6</v>
      </c>
      <c r="X3447" s="5">
        <f>WORKSHEET[[#This Row],[Clients Total Cost]] / WORKSHEET[[#This Row],[Clients Rate per T2 (USD)]]</f>
        <v>35.442</v>
      </c>
      <c r="Y3447" s="5">
        <f>WORKSHEET[[#This Row],[Clients Rate per T2 (USD)]] - WORKSHEET[[#This Row],[Supplier Rate Per t2 (USD)]]</f>
        <v>300</v>
      </c>
      <c r="Z3447" s="5">
        <f>WORKSHEET[[#This Row],[Profit Per T]] * WORKSHEET[[#This Row],[Weight]]</f>
        <v>10632.6</v>
      </c>
      <c r="AA3447">
        <v>1</v>
      </c>
      <c r="AB3447" s="1">
        <v>1.65</v>
      </c>
      <c r="AC3447" s="1">
        <v>1.1000000000000001</v>
      </c>
      <c r="AD3447" s="1">
        <v>1.375</v>
      </c>
      <c r="AE3447" s="1">
        <f>WORKSHEET[[#This Row],[Delay at toll gate in days]] +WORKSHEET[[#This Row],[Delay at workshop in days]] +WORKSHEET[[#This Row],[Delay at border in days]]</f>
        <v>4.125</v>
      </c>
    </row>
    <row r="3448" spans="1:31" x14ac:dyDescent="0.35">
      <c r="A3448" t="s">
        <v>3469</v>
      </c>
      <c r="B3448" t="s">
        <v>10</v>
      </c>
      <c r="C3448" t="s">
        <v>56</v>
      </c>
      <c r="D3448" t="s">
        <v>3620</v>
      </c>
      <c r="E3448" t="s">
        <v>3614</v>
      </c>
      <c r="F3448" t="str">
        <f>WORKSHEET[[#This Row],[Depart From]]&amp;"-"&amp;WORKSHEET[[#This Row],[Arrive To]]</f>
        <v>Zanzibar-Alger</v>
      </c>
      <c r="G3448" s="2">
        <v>44749</v>
      </c>
      <c r="H3448" s="2">
        <v>44763</v>
      </c>
      <c r="I3448" s="2" t="str">
        <f t="shared" si="53"/>
        <v>Delivered</v>
      </c>
      <c r="J3448" s="2" t="str">
        <f>TEXT(WORKSHEET[[#This Row],[Offloading Date]], "mmm")</f>
        <v>Jul</v>
      </c>
      <c r="K3448" s="2" t="str">
        <f>IF(OR(WORKSHEET[[#This Row],[Year]]="", ISBLANK(WORKSHEET[[#This Row],[Year]]), WORKSHEET[[#This Row],[Year]]="null"), "Exclude", "Include")</f>
        <v>Include</v>
      </c>
      <c r="L3448" t="s">
        <v>3624</v>
      </c>
      <c r="M3448" t="s">
        <v>12</v>
      </c>
      <c r="N3448" t="s">
        <v>13</v>
      </c>
      <c r="O3448">
        <v>35.499000000000002</v>
      </c>
      <c r="P3448">
        <v>600</v>
      </c>
      <c r="Q3448" t="s">
        <v>14</v>
      </c>
      <c r="R3448">
        <f>P3448 * _xll.XLOOKUP(Q3448,CALCULATION!$A$15:$A$17, CALCULATION!$B$15:$B$17 )</f>
        <v>600</v>
      </c>
      <c r="S3448" s="5">
        <f>O3448*P3448*_xll.XLOOKUP(Q3448,CALCULATION!$A$15:$A$17, CALCULATION!$B$15:$B$17)</f>
        <v>21299.4</v>
      </c>
      <c r="T3448">
        <v>300</v>
      </c>
      <c r="U3448" t="s">
        <v>14</v>
      </c>
      <c r="V3448">
        <f>T3448 * _xll.XLOOKUP(U3448,CALCULATION!$A$15:$A$17, CALCULATION!$B$15:$B$17 )</f>
        <v>300</v>
      </c>
      <c r="W3448" s="5">
        <f>O3448*T3448*_xll.XLOOKUP(U3448,CALCULATION!$A$15:$A$17, CALCULATION!$B$15:$B$17)</f>
        <v>10649.7</v>
      </c>
      <c r="X3448" s="5">
        <f>WORKSHEET[[#This Row],[Clients Total Cost]] / WORKSHEET[[#This Row],[Clients Rate per T2 (USD)]]</f>
        <v>35.499000000000002</v>
      </c>
      <c r="Y3448" s="5">
        <f>WORKSHEET[[#This Row],[Clients Rate per T2 (USD)]] - WORKSHEET[[#This Row],[Supplier Rate Per t2 (USD)]]</f>
        <v>300</v>
      </c>
      <c r="Z3448" s="5">
        <f>WORKSHEET[[#This Row],[Profit Per T]] * WORKSHEET[[#This Row],[Weight]]</f>
        <v>10649.7</v>
      </c>
      <c r="AA3448">
        <v>1</v>
      </c>
      <c r="AB3448" s="1">
        <v>2.1</v>
      </c>
      <c r="AC3448" s="1">
        <v>1.4000000000000001</v>
      </c>
      <c r="AD3448" s="1">
        <v>1.75</v>
      </c>
      <c r="AE3448" s="1">
        <f>WORKSHEET[[#This Row],[Delay at toll gate in days]] +WORKSHEET[[#This Row],[Delay at workshop in days]] +WORKSHEET[[#This Row],[Delay at border in days]]</f>
        <v>5.25</v>
      </c>
    </row>
    <row r="3449" spans="1:31" x14ac:dyDescent="0.35">
      <c r="A3449" t="s">
        <v>3470</v>
      </c>
      <c r="B3449" t="s">
        <v>10</v>
      </c>
      <c r="C3449" t="s">
        <v>56</v>
      </c>
      <c r="D3449" t="s">
        <v>3620</v>
      </c>
      <c r="E3449" t="s">
        <v>3612</v>
      </c>
      <c r="F3449" t="str">
        <f>WORKSHEET[[#This Row],[Depart From]]&amp;"-"&amp;WORKSHEET[[#This Row],[Arrive To]]</f>
        <v>Zanzibar-Victoria</v>
      </c>
      <c r="G3449" s="2">
        <v>44753</v>
      </c>
      <c r="H3449" s="2">
        <v>44763</v>
      </c>
      <c r="I3449" s="2" t="str">
        <f t="shared" si="53"/>
        <v>Delivered</v>
      </c>
      <c r="J3449" s="2" t="str">
        <f>TEXT(WORKSHEET[[#This Row],[Offloading Date]], "mmm")</f>
        <v>Jul</v>
      </c>
      <c r="K3449" s="2" t="str">
        <f>IF(OR(WORKSHEET[[#This Row],[Year]]="", ISBLANK(WORKSHEET[[#This Row],[Year]]), WORKSHEET[[#This Row],[Year]]="null"), "Exclude", "Include")</f>
        <v>Include</v>
      </c>
      <c r="L3449" t="s">
        <v>3624</v>
      </c>
      <c r="M3449" t="s">
        <v>12</v>
      </c>
      <c r="N3449" t="s">
        <v>13</v>
      </c>
      <c r="O3449">
        <v>35.332999999999998</v>
      </c>
      <c r="P3449">
        <v>600</v>
      </c>
      <c r="Q3449" t="s">
        <v>14</v>
      </c>
      <c r="R3449">
        <f>P3449 * _xll.XLOOKUP(Q3449,CALCULATION!$A$15:$A$17, CALCULATION!$B$15:$B$17 )</f>
        <v>600</v>
      </c>
      <c r="S3449" s="5">
        <f>O3449*P3449*_xll.XLOOKUP(Q3449,CALCULATION!$A$15:$A$17, CALCULATION!$B$15:$B$17)</f>
        <v>21199.8</v>
      </c>
      <c r="T3449">
        <v>300</v>
      </c>
      <c r="U3449" t="s">
        <v>14</v>
      </c>
      <c r="V3449">
        <f>T3449 * _xll.XLOOKUP(U3449,CALCULATION!$A$15:$A$17, CALCULATION!$B$15:$B$17 )</f>
        <v>300</v>
      </c>
      <c r="W3449" s="5">
        <f>O3449*T3449*_xll.XLOOKUP(U3449,CALCULATION!$A$15:$A$17, CALCULATION!$B$15:$B$17)</f>
        <v>10599.9</v>
      </c>
      <c r="X3449" s="5">
        <f>WORKSHEET[[#This Row],[Clients Total Cost]] / WORKSHEET[[#This Row],[Clients Rate per T2 (USD)]]</f>
        <v>35.332999999999998</v>
      </c>
      <c r="Y3449" s="5">
        <f>WORKSHEET[[#This Row],[Clients Rate per T2 (USD)]] - WORKSHEET[[#This Row],[Supplier Rate Per t2 (USD)]]</f>
        <v>300</v>
      </c>
      <c r="Z3449" s="5">
        <f>WORKSHEET[[#This Row],[Profit Per T]] * WORKSHEET[[#This Row],[Weight]]</f>
        <v>10599.9</v>
      </c>
      <c r="AA3449">
        <v>1</v>
      </c>
      <c r="AB3449" s="1">
        <v>1.5</v>
      </c>
      <c r="AC3449" s="1">
        <v>1</v>
      </c>
      <c r="AD3449" s="1">
        <v>1.25</v>
      </c>
      <c r="AE3449" s="1">
        <f>WORKSHEET[[#This Row],[Delay at toll gate in days]] +WORKSHEET[[#This Row],[Delay at workshop in days]] +WORKSHEET[[#This Row],[Delay at border in days]]</f>
        <v>3.75</v>
      </c>
    </row>
    <row r="3450" spans="1:31" x14ac:dyDescent="0.35">
      <c r="A3450" t="s">
        <v>3471</v>
      </c>
      <c r="B3450" t="s">
        <v>10</v>
      </c>
      <c r="C3450" t="s">
        <v>56</v>
      </c>
      <c r="D3450" t="s">
        <v>3615</v>
      </c>
      <c r="E3450" t="s">
        <v>3612</v>
      </c>
      <c r="F3450" t="str">
        <f>WORKSHEET[[#This Row],[Depart From]]&amp;"-"&amp;WORKSHEET[[#This Row],[Arrive To]]</f>
        <v>Mombasa-Victoria</v>
      </c>
      <c r="G3450" s="2">
        <v>44749</v>
      </c>
      <c r="H3450" s="2">
        <v>44763</v>
      </c>
      <c r="I3450" s="2" t="str">
        <f t="shared" si="53"/>
        <v>Delivered</v>
      </c>
      <c r="J3450" s="2" t="str">
        <f>TEXT(WORKSHEET[[#This Row],[Offloading Date]], "mmm")</f>
        <v>Jul</v>
      </c>
      <c r="K3450" s="2" t="str">
        <f>IF(OR(WORKSHEET[[#This Row],[Year]]="", ISBLANK(WORKSHEET[[#This Row],[Year]]), WORKSHEET[[#This Row],[Year]]="null"), "Exclude", "Include")</f>
        <v>Include</v>
      </c>
      <c r="L3450" t="s">
        <v>3624</v>
      </c>
      <c r="M3450" t="s">
        <v>12</v>
      </c>
      <c r="N3450" t="s">
        <v>13</v>
      </c>
      <c r="O3450">
        <v>35.381</v>
      </c>
      <c r="P3450">
        <v>600</v>
      </c>
      <c r="Q3450" t="s">
        <v>14</v>
      </c>
      <c r="R3450">
        <f>P3450 * _xll.XLOOKUP(Q3450,CALCULATION!$A$15:$A$17, CALCULATION!$B$15:$B$17 )</f>
        <v>600</v>
      </c>
      <c r="S3450" s="5">
        <f>O3450*P3450*_xll.XLOOKUP(Q3450,CALCULATION!$A$15:$A$17, CALCULATION!$B$15:$B$17)</f>
        <v>21228.6</v>
      </c>
      <c r="T3450">
        <v>300</v>
      </c>
      <c r="U3450" t="s">
        <v>14</v>
      </c>
      <c r="V3450">
        <f>T3450 * _xll.XLOOKUP(U3450,CALCULATION!$A$15:$A$17, CALCULATION!$B$15:$B$17 )</f>
        <v>300</v>
      </c>
      <c r="W3450" s="5">
        <f>O3450*T3450*_xll.XLOOKUP(U3450,CALCULATION!$A$15:$A$17, CALCULATION!$B$15:$B$17)</f>
        <v>10614.3</v>
      </c>
      <c r="X3450" s="5">
        <f>WORKSHEET[[#This Row],[Clients Total Cost]] / WORKSHEET[[#This Row],[Clients Rate per T2 (USD)]]</f>
        <v>35.381</v>
      </c>
      <c r="Y3450" s="5">
        <f>WORKSHEET[[#This Row],[Clients Rate per T2 (USD)]] - WORKSHEET[[#This Row],[Supplier Rate Per t2 (USD)]]</f>
        <v>300</v>
      </c>
      <c r="Z3450" s="5">
        <f>WORKSHEET[[#This Row],[Profit Per T]] * WORKSHEET[[#This Row],[Weight]]</f>
        <v>10614.3</v>
      </c>
      <c r="AA3450">
        <v>1</v>
      </c>
      <c r="AB3450" s="1">
        <v>2.1</v>
      </c>
      <c r="AC3450" s="1">
        <v>1.4000000000000001</v>
      </c>
      <c r="AD3450" s="1">
        <v>1.75</v>
      </c>
      <c r="AE3450" s="1">
        <f>WORKSHEET[[#This Row],[Delay at toll gate in days]] +WORKSHEET[[#This Row],[Delay at workshop in days]] +WORKSHEET[[#This Row],[Delay at border in days]]</f>
        <v>5.25</v>
      </c>
    </row>
    <row r="3451" spans="1:31" x14ac:dyDescent="0.35">
      <c r="A3451" t="s">
        <v>3472</v>
      </c>
      <c r="B3451" t="s">
        <v>10</v>
      </c>
      <c r="C3451" t="s">
        <v>56</v>
      </c>
      <c r="D3451" t="s">
        <v>3616</v>
      </c>
      <c r="E3451" t="s">
        <v>3618</v>
      </c>
      <c r="F3451" t="str">
        <f>WORKSHEET[[#This Row],[Depart From]]&amp;"-"&amp;WORKSHEET[[#This Row],[Arrive To]]</f>
        <v>Marrakech-Tripoli</v>
      </c>
      <c r="G3451" s="2">
        <v>44747</v>
      </c>
      <c r="H3451" s="2">
        <v>44758</v>
      </c>
      <c r="I3451" s="2" t="str">
        <f t="shared" si="53"/>
        <v>Delivered</v>
      </c>
      <c r="J3451" s="2" t="str">
        <f>TEXT(WORKSHEET[[#This Row],[Offloading Date]], "mmm")</f>
        <v>Jul</v>
      </c>
      <c r="K3451" s="2" t="str">
        <f>IF(OR(WORKSHEET[[#This Row],[Year]]="", ISBLANK(WORKSHEET[[#This Row],[Year]]), WORKSHEET[[#This Row],[Year]]="null"), "Exclude", "Include")</f>
        <v>Include</v>
      </c>
      <c r="L3451" t="s">
        <v>3624</v>
      </c>
      <c r="M3451" t="s">
        <v>12</v>
      </c>
      <c r="N3451" t="s">
        <v>13</v>
      </c>
      <c r="O3451">
        <v>35.209000000000003</v>
      </c>
      <c r="P3451">
        <v>600</v>
      </c>
      <c r="Q3451" t="s">
        <v>14</v>
      </c>
      <c r="R3451">
        <f>P3451 * _xll.XLOOKUP(Q3451,CALCULATION!$A$15:$A$17, CALCULATION!$B$15:$B$17 )</f>
        <v>600</v>
      </c>
      <c r="S3451" s="5">
        <f>O3451*P3451*_xll.XLOOKUP(Q3451,CALCULATION!$A$15:$A$17, CALCULATION!$B$15:$B$17)</f>
        <v>21125.4</v>
      </c>
      <c r="T3451">
        <v>300</v>
      </c>
      <c r="U3451" t="s">
        <v>14</v>
      </c>
      <c r="V3451">
        <f>T3451 * _xll.XLOOKUP(U3451,CALCULATION!$A$15:$A$17, CALCULATION!$B$15:$B$17 )</f>
        <v>300</v>
      </c>
      <c r="W3451" s="5">
        <f>O3451*T3451*_xll.XLOOKUP(U3451,CALCULATION!$A$15:$A$17, CALCULATION!$B$15:$B$17)</f>
        <v>10562.7</v>
      </c>
      <c r="X3451" s="5">
        <f>WORKSHEET[[#This Row],[Clients Total Cost]] / WORKSHEET[[#This Row],[Clients Rate per T2 (USD)]]</f>
        <v>35.209000000000003</v>
      </c>
      <c r="Y3451" s="5">
        <f>WORKSHEET[[#This Row],[Clients Rate per T2 (USD)]] - WORKSHEET[[#This Row],[Supplier Rate Per t2 (USD)]]</f>
        <v>300</v>
      </c>
      <c r="Z3451" s="5">
        <f>WORKSHEET[[#This Row],[Profit Per T]] * WORKSHEET[[#This Row],[Weight]]</f>
        <v>10562.7</v>
      </c>
      <c r="AA3451">
        <v>1</v>
      </c>
      <c r="AB3451" s="1">
        <v>1.65</v>
      </c>
      <c r="AC3451" s="1">
        <v>1.1000000000000001</v>
      </c>
      <c r="AD3451" s="1">
        <v>1.375</v>
      </c>
      <c r="AE3451" s="1">
        <f>WORKSHEET[[#This Row],[Delay at toll gate in days]] +WORKSHEET[[#This Row],[Delay at workshop in days]] +WORKSHEET[[#This Row],[Delay at border in days]]</f>
        <v>4.125</v>
      </c>
    </row>
    <row r="3452" spans="1:31" x14ac:dyDescent="0.35">
      <c r="A3452" t="s">
        <v>3473</v>
      </c>
      <c r="B3452" t="s">
        <v>10</v>
      </c>
      <c r="C3452" t="s">
        <v>56</v>
      </c>
      <c r="D3452" t="s">
        <v>3619</v>
      </c>
      <c r="E3452" t="s">
        <v>3613</v>
      </c>
      <c r="F3452" t="str">
        <f>WORKSHEET[[#This Row],[Depart From]]&amp;"-"&amp;WORKSHEET[[#This Row],[Arrive To]]</f>
        <v>Addis Ababa-Sanaa</v>
      </c>
      <c r="G3452" s="2">
        <v>44750</v>
      </c>
      <c r="H3452" s="2">
        <v>44763</v>
      </c>
      <c r="I3452" s="2" t="str">
        <f t="shared" si="53"/>
        <v>Delivered</v>
      </c>
      <c r="J3452" s="2" t="str">
        <f>TEXT(WORKSHEET[[#This Row],[Offloading Date]], "mmm")</f>
        <v>Jul</v>
      </c>
      <c r="K3452" s="2" t="str">
        <f>IF(OR(WORKSHEET[[#This Row],[Year]]="", ISBLANK(WORKSHEET[[#This Row],[Year]]), WORKSHEET[[#This Row],[Year]]="null"), "Exclude", "Include")</f>
        <v>Include</v>
      </c>
      <c r="L3452" t="s">
        <v>3624</v>
      </c>
      <c r="M3452" t="s">
        <v>12</v>
      </c>
      <c r="N3452" t="s">
        <v>13</v>
      </c>
      <c r="O3452">
        <v>35.14</v>
      </c>
      <c r="P3452">
        <v>600</v>
      </c>
      <c r="Q3452" t="s">
        <v>14</v>
      </c>
      <c r="R3452">
        <f>P3452 * _xll.XLOOKUP(Q3452,CALCULATION!$A$15:$A$17, CALCULATION!$B$15:$B$17 )</f>
        <v>600</v>
      </c>
      <c r="S3452" s="5">
        <f>O3452*P3452*_xll.XLOOKUP(Q3452,CALCULATION!$A$15:$A$17, CALCULATION!$B$15:$B$17)</f>
        <v>21084</v>
      </c>
      <c r="T3452">
        <v>300</v>
      </c>
      <c r="U3452" t="s">
        <v>14</v>
      </c>
      <c r="V3452">
        <f>T3452 * _xll.XLOOKUP(U3452,CALCULATION!$A$15:$A$17, CALCULATION!$B$15:$B$17 )</f>
        <v>300</v>
      </c>
      <c r="W3452" s="5">
        <f>O3452*T3452*_xll.XLOOKUP(U3452,CALCULATION!$A$15:$A$17, CALCULATION!$B$15:$B$17)</f>
        <v>10542</v>
      </c>
      <c r="X3452" s="5">
        <f>WORKSHEET[[#This Row],[Clients Total Cost]] / WORKSHEET[[#This Row],[Clients Rate per T2 (USD)]]</f>
        <v>35.14</v>
      </c>
      <c r="Y3452" s="5">
        <f>WORKSHEET[[#This Row],[Clients Rate per T2 (USD)]] - WORKSHEET[[#This Row],[Supplier Rate Per t2 (USD)]]</f>
        <v>300</v>
      </c>
      <c r="Z3452" s="5">
        <f>WORKSHEET[[#This Row],[Profit Per T]] * WORKSHEET[[#This Row],[Weight]]</f>
        <v>10542</v>
      </c>
      <c r="AA3452">
        <v>1</v>
      </c>
      <c r="AB3452" s="1">
        <v>1.95</v>
      </c>
      <c r="AC3452" s="1">
        <v>1.3</v>
      </c>
      <c r="AD3452" s="1">
        <v>1.625</v>
      </c>
      <c r="AE3452" s="1">
        <f>WORKSHEET[[#This Row],[Delay at toll gate in days]] +WORKSHEET[[#This Row],[Delay at workshop in days]] +WORKSHEET[[#This Row],[Delay at border in days]]</f>
        <v>4.875</v>
      </c>
    </row>
    <row r="3453" spans="1:31" x14ac:dyDescent="0.35">
      <c r="A3453" t="s">
        <v>3474</v>
      </c>
      <c r="B3453" t="s">
        <v>10</v>
      </c>
      <c r="C3453" t="s">
        <v>56</v>
      </c>
      <c r="D3453" t="s">
        <v>3619</v>
      </c>
      <c r="E3453" t="s">
        <v>3613</v>
      </c>
      <c r="F3453" t="str">
        <f>WORKSHEET[[#This Row],[Depart From]]&amp;"-"&amp;WORKSHEET[[#This Row],[Arrive To]]</f>
        <v>Addis Ababa-Sanaa</v>
      </c>
      <c r="G3453" s="2">
        <v>44747</v>
      </c>
      <c r="H3453" s="2">
        <v>44758</v>
      </c>
      <c r="I3453" s="2" t="str">
        <f t="shared" si="53"/>
        <v>Delivered</v>
      </c>
      <c r="J3453" s="2" t="str">
        <f>TEXT(WORKSHEET[[#This Row],[Offloading Date]], "mmm")</f>
        <v>Jul</v>
      </c>
      <c r="K3453" s="2" t="str">
        <f>IF(OR(WORKSHEET[[#This Row],[Year]]="", ISBLANK(WORKSHEET[[#This Row],[Year]]), WORKSHEET[[#This Row],[Year]]="null"), "Exclude", "Include")</f>
        <v>Include</v>
      </c>
      <c r="L3453" t="s">
        <v>3624</v>
      </c>
      <c r="M3453" t="s">
        <v>12</v>
      </c>
      <c r="N3453" t="s">
        <v>13</v>
      </c>
      <c r="O3453">
        <v>35.811</v>
      </c>
      <c r="P3453">
        <v>600</v>
      </c>
      <c r="Q3453" t="s">
        <v>14</v>
      </c>
      <c r="R3453">
        <f>P3453 * _xll.XLOOKUP(Q3453,CALCULATION!$A$15:$A$17, CALCULATION!$B$15:$B$17 )</f>
        <v>600</v>
      </c>
      <c r="S3453" s="5">
        <f>O3453*P3453*_xll.XLOOKUP(Q3453,CALCULATION!$A$15:$A$17, CALCULATION!$B$15:$B$17)</f>
        <v>21486.6</v>
      </c>
      <c r="T3453">
        <v>300</v>
      </c>
      <c r="U3453" t="s">
        <v>14</v>
      </c>
      <c r="V3453">
        <f>T3453 * _xll.XLOOKUP(U3453,CALCULATION!$A$15:$A$17, CALCULATION!$B$15:$B$17 )</f>
        <v>300</v>
      </c>
      <c r="W3453" s="5">
        <f>O3453*T3453*_xll.XLOOKUP(U3453,CALCULATION!$A$15:$A$17, CALCULATION!$B$15:$B$17)</f>
        <v>10743.3</v>
      </c>
      <c r="X3453" s="5">
        <f>WORKSHEET[[#This Row],[Clients Total Cost]] / WORKSHEET[[#This Row],[Clients Rate per T2 (USD)]]</f>
        <v>35.811</v>
      </c>
      <c r="Y3453" s="5">
        <f>WORKSHEET[[#This Row],[Clients Rate per T2 (USD)]] - WORKSHEET[[#This Row],[Supplier Rate Per t2 (USD)]]</f>
        <v>300</v>
      </c>
      <c r="Z3453" s="5">
        <f>WORKSHEET[[#This Row],[Profit Per T]] * WORKSHEET[[#This Row],[Weight]]</f>
        <v>10743.3</v>
      </c>
      <c r="AA3453">
        <v>1</v>
      </c>
      <c r="AB3453" s="1">
        <v>1.65</v>
      </c>
      <c r="AC3453" s="1">
        <v>1.1000000000000001</v>
      </c>
      <c r="AD3453" s="1">
        <v>1.375</v>
      </c>
      <c r="AE3453" s="1">
        <f>WORKSHEET[[#This Row],[Delay at toll gate in days]] +WORKSHEET[[#This Row],[Delay at workshop in days]] +WORKSHEET[[#This Row],[Delay at border in days]]</f>
        <v>4.125</v>
      </c>
    </row>
    <row r="3454" spans="1:31" x14ac:dyDescent="0.35">
      <c r="A3454" t="s">
        <v>3475</v>
      </c>
      <c r="B3454" t="s">
        <v>10</v>
      </c>
      <c r="C3454" t="s">
        <v>56</v>
      </c>
      <c r="D3454" t="s">
        <v>3611</v>
      </c>
      <c r="E3454" t="s">
        <v>3614</v>
      </c>
      <c r="F3454" t="str">
        <f>WORKSHEET[[#This Row],[Depart From]]&amp;"-"&amp;WORKSHEET[[#This Row],[Arrive To]]</f>
        <v>Mogadishu-Alger</v>
      </c>
      <c r="G3454" s="2">
        <v>44747</v>
      </c>
      <c r="H3454" s="2">
        <v>44760</v>
      </c>
      <c r="I3454" s="2" t="str">
        <f t="shared" si="53"/>
        <v>Delivered</v>
      </c>
      <c r="J3454" s="2" t="str">
        <f>TEXT(WORKSHEET[[#This Row],[Offloading Date]], "mmm")</f>
        <v>Jul</v>
      </c>
      <c r="K3454" s="2" t="str">
        <f>IF(OR(WORKSHEET[[#This Row],[Year]]="", ISBLANK(WORKSHEET[[#This Row],[Year]]), WORKSHEET[[#This Row],[Year]]="null"), "Exclude", "Include")</f>
        <v>Include</v>
      </c>
      <c r="L3454" t="s">
        <v>3624</v>
      </c>
      <c r="M3454" t="s">
        <v>12</v>
      </c>
      <c r="N3454" t="s">
        <v>13</v>
      </c>
      <c r="O3454">
        <v>35.234000000000002</v>
      </c>
      <c r="P3454">
        <v>600</v>
      </c>
      <c r="Q3454" t="s">
        <v>14</v>
      </c>
      <c r="R3454">
        <f>P3454 * _xll.XLOOKUP(Q3454,CALCULATION!$A$15:$A$17, CALCULATION!$B$15:$B$17 )</f>
        <v>600</v>
      </c>
      <c r="S3454" s="5">
        <f>O3454*P3454*_xll.XLOOKUP(Q3454,CALCULATION!$A$15:$A$17, CALCULATION!$B$15:$B$17)</f>
        <v>21140.400000000001</v>
      </c>
      <c r="T3454">
        <v>300</v>
      </c>
      <c r="U3454" t="s">
        <v>14</v>
      </c>
      <c r="V3454">
        <f>T3454 * _xll.XLOOKUP(U3454,CALCULATION!$A$15:$A$17, CALCULATION!$B$15:$B$17 )</f>
        <v>300</v>
      </c>
      <c r="W3454" s="5">
        <f>O3454*T3454*_xll.XLOOKUP(U3454,CALCULATION!$A$15:$A$17, CALCULATION!$B$15:$B$17)</f>
        <v>10570.2</v>
      </c>
      <c r="X3454" s="5">
        <f>WORKSHEET[[#This Row],[Clients Total Cost]] / WORKSHEET[[#This Row],[Clients Rate per T2 (USD)]]</f>
        <v>35.234000000000002</v>
      </c>
      <c r="Y3454" s="5">
        <f>WORKSHEET[[#This Row],[Clients Rate per T2 (USD)]] - WORKSHEET[[#This Row],[Supplier Rate Per t2 (USD)]]</f>
        <v>300</v>
      </c>
      <c r="Z3454" s="5">
        <f>WORKSHEET[[#This Row],[Profit Per T]] * WORKSHEET[[#This Row],[Weight]]</f>
        <v>10570.2</v>
      </c>
      <c r="AA3454">
        <v>1</v>
      </c>
      <c r="AB3454" s="1">
        <v>1.95</v>
      </c>
      <c r="AC3454" s="1">
        <v>1.3</v>
      </c>
      <c r="AD3454" s="1">
        <v>1.625</v>
      </c>
      <c r="AE3454" s="1">
        <f>WORKSHEET[[#This Row],[Delay at toll gate in days]] +WORKSHEET[[#This Row],[Delay at workshop in days]] +WORKSHEET[[#This Row],[Delay at border in days]]</f>
        <v>4.875</v>
      </c>
    </row>
    <row r="3455" spans="1:31" x14ac:dyDescent="0.35">
      <c r="A3455" t="s">
        <v>3476</v>
      </c>
      <c r="B3455" t="s">
        <v>10</v>
      </c>
      <c r="C3455" t="s">
        <v>56</v>
      </c>
      <c r="D3455" t="s">
        <v>3615</v>
      </c>
      <c r="E3455" t="s">
        <v>3613</v>
      </c>
      <c r="F3455" t="str">
        <f>WORKSHEET[[#This Row],[Depart From]]&amp;"-"&amp;WORKSHEET[[#This Row],[Arrive To]]</f>
        <v>Mombasa-Sanaa</v>
      </c>
      <c r="G3455" s="2">
        <v>44748</v>
      </c>
      <c r="H3455" s="2">
        <v>44758</v>
      </c>
      <c r="I3455" s="2" t="str">
        <f t="shared" si="53"/>
        <v>Delivered</v>
      </c>
      <c r="J3455" s="2" t="str">
        <f>TEXT(WORKSHEET[[#This Row],[Offloading Date]], "mmm")</f>
        <v>Jul</v>
      </c>
      <c r="K3455" s="2" t="str">
        <f>IF(OR(WORKSHEET[[#This Row],[Year]]="", ISBLANK(WORKSHEET[[#This Row],[Year]]), WORKSHEET[[#This Row],[Year]]="null"), "Exclude", "Include")</f>
        <v>Include</v>
      </c>
      <c r="L3455" t="s">
        <v>3624</v>
      </c>
      <c r="M3455" t="s">
        <v>12</v>
      </c>
      <c r="N3455" t="s">
        <v>13</v>
      </c>
      <c r="O3455">
        <v>35.091000000000001</v>
      </c>
      <c r="P3455">
        <v>600</v>
      </c>
      <c r="Q3455" t="s">
        <v>14</v>
      </c>
      <c r="R3455">
        <f>P3455 * _xll.XLOOKUP(Q3455,CALCULATION!$A$15:$A$17, CALCULATION!$B$15:$B$17 )</f>
        <v>600</v>
      </c>
      <c r="S3455" s="5">
        <f>O3455*P3455*_xll.XLOOKUP(Q3455,CALCULATION!$A$15:$A$17, CALCULATION!$B$15:$B$17)</f>
        <v>21054.600000000002</v>
      </c>
      <c r="T3455">
        <v>300</v>
      </c>
      <c r="U3455" t="s">
        <v>14</v>
      </c>
      <c r="V3455">
        <f>T3455 * _xll.XLOOKUP(U3455,CALCULATION!$A$15:$A$17, CALCULATION!$B$15:$B$17 )</f>
        <v>300</v>
      </c>
      <c r="W3455" s="5">
        <f>O3455*T3455*_xll.XLOOKUP(U3455,CALCULATION!$A$15:$A$17, CALCULATION!$B$15:$B$17)</f>
        <v>10527.300000000001</v>
      </c>
      <c r="X3455" s="5">
        <f>WORKSHEET[[#This Row],[Clients Total Cost]] / WORKSHEET[[#This Row],[Clients Rate per T2 (USD)]]</f>
        <v>35.091000000000001</v>
      </c>
      <c r="Y3455" s="5">
        <f>WORKSHEET[[#This Row],[Clients Rate per T2 (USD)]] - WORKSHEET[[#This Row],[Supplier Rate Per t2 (USD)]]</f>
        <v>300</v>
      </c>
      <c r="Z3455" s="5">
        <f>WORKSHEET[[#This Row],[Profit Per T]] * WORKSHEET[[#This Row],[Weight]]</f>
        <v>10527.300000000001</v>
      </c>
      <c r="AA3455">
        <v>1</v>
      </c>
      <c r="AB3455" s="1">
        <v>1.5</v>
      </c>
      <c r="AC3455" s="1">
        <v>1</v>
      </c>
      <c r="AD3455" s="1">
        <v>1.25</v>
      </c>
      <c r="AE3455" s="1">
        <f>WORKSHEET[[#This Row],[Delay at toll gate in days]] +WORKSHEET[[#This Row],[Delay at workshop in days]] +WORKSHEET[[#This Row],[Delay at border in days]]</f>
        <v>3.75</v>
      </c>
    </row>
    <row r="3456" spans="1:31" x14ac:dyDescent="0.35">
      <c r="A3456" t="s">
        <v>3477</v>
      </c>
      <c r="B3456" t="s">
        <v>10</v>
      </c>
      <c r="C3456" t="s">
        <v>56</v>
      </c>
      <c r="D3456" t="s">
        <v>3611</v>
      </c>
      <c r="E3456" t="s">
        <v>3618</v>
      </c>
      <c r="F3456" t="str">
        <f>WORKSHEET[[#This Row],[Depart From]]&amp;"-"&amp;WORKSHEET[[#This Row],[Arrive To]]</f>
        <v>Mogadishu-Tripoli</v>
      </c>
      <c r="G3456" s="2">
        <v>44749</v>
      </c>
      <c r="H3456" s="2">
        <v>44758</v>
      </c>
      <c r="I3456" s="2" t="str">
        <f t="shared" si="53"/>
        <v>Delivered</v>
      </c>
      <c r="J3456" s="2" t="str">
        <f>TEXT(WORKSHEET[[#This Row],[Offloading Date]], "mmm")</f>
        <v>Jul</v>
      </c>
      <c r="K3456" s="2" t="str">
        <f>IF(OR(WORKSHEET[[#This Row],[Year]]="", ISBLANK(WORKSHEET[[#This Row],[Year]]), WORKSHEET[[#This Row],[Year]]="null"), "Exclude", "Include")</f>
        <v>Include</v>
      </c>
      <c r="L3456" t="s">
        <v>3624</v>
      </c>
      <c r="M3456" t="s">
        <v>12</v>
      </c>
      <c r="N3456" t="s">
        <v>13</v>
      </c>
      <c r="O3456">
        <v>34.982999999999997</v>
      </c>
      <c r="P3456">
        <v>600</v>
      </c>
      <c r="Q3456" t="s">
        <v>14</v>
      </c>
      <c r="R3456">
        <f>P3456 * _xll.XLOOKUP(Q3456,CALCULATION!$A$15:$A$17, CALCULATION!$B$15:$B$17 )</f>
        <v>600</v>
      </c>
      <c r="S3456" s="5">
        <f>O3456*P3456*_xll.XLOOKUP(Q3456,CALCULATION!$A$15:$A$17, CALCULATION!$B$15:$B$17)</f>
        <v>20989.8</v>
      </c>
      <c r="T3456">
        <v>300</v>
      </c>
      <c r="U3456" t="s">
        <v>14</v>
      </c>
      <c r="V3456">
        <f>T3456 * _xll.XLOOKUP(U3456,CALCULATION!$A$15:$A$17, CALCULATION!$B$15:$B$17 )</f>
        <v>300</v>
      </c>
      <c r="W3456" s="5">
        <f>O3456*T3456*_xll.XLOOKUP(U3456,CALCULATION!$A$15:$A$17, CALCULATION!$B$15:$B$17)</f>
        <v>10494.9</v>
      </c>
      <c r="X3456" s="5">
        <f>WORKSHEET[[#This Row],[Clients Total Cost]] / WORKSHEET[[#This Row],[Clients Rate per T2 (USD)]]</f>
        <v>34.982999999999997</v>
      </c>
      <c r="Y3456" s="5">
        <f>WORKSHEET[[#This Row],[Clients Rate per T2 (USD)]] - WORKSHEET[[#This Row],[Supplier Rate Per t2 (USD)]]</f>
        <v>300</v>
      </c>
      <c r="Z3456" s="5">
        <f>WORKSHEET[[#This Row],[Profit Per T]] * WORKSHEET[[#This Row],[Weight]]</f>
        <v>10494.9</v>
      </c>
      <c r="AA3456">
        <v>1</v>
      </c>
      <c r="AB3456" s="1">
        <v>1.3499999999999999</v>
      </c>
      <c r="AC3456" s="1">
        <v>0.9</v>
      </c>
      <c r="AD3456" s="1">
        <v>1.125</v>
      </c>
      <c r="AE3456" s="1">
        <f>WORKSHEET[[#This Row],[Delay at toll gate in days]] +WORKSHEET[[#This Row],[Delay at workshop in days]] +WORKSHEET[[#This Row],[Delay at border in days]]</f>
        <v>3.375</v>
      </c>
    </row>
    <row r="3457" spans="1:31" x14ac:dyDescent="0.35">
      <c r="A3457" t="s">
        <v>3478</v>
      </c>
      <c r="B3457" t="s">
        <v>10</v>
      </c>
      <c r="C3457" t="s">
        <v>56</v>
      </c>
      <c r="D3457" t="s">
        <v>3611</v>
      </c>
      <c r="E3457" t="s">
        <v>3612</v>
      </c>
      <c r="F3457" t="str">
        <f>WORKSHEET[[#This Row],[Depart From]]&amp;"-"&amp;WORKSHEET[[#This Row],[Arrive To]]</f>
        <v>Mogadishu-Victoria</v>
      </c>
      <c r="G3457" s="2">
        <v>44749</v>
      </c>
      <c r="H3457" s="2">
        <v>44764</v>
      </c>
      <c r="I3457" s="2" t="str">
        <f t="shared" si="53"/>
        <v>Delivered</v>
      </c>
      <c r="J3457" s="2" t="str">
        <f>TEXT(WORKSHEET[[#This Row],[Offloading Date]], "mmm")</f>
        <v>Jul</v>
      </c>
      <c r="K3457" s="2" t="str">
        <f>IF(OR(WORKSHEET[[#This Row],[Year]]="", ISBLANK(WORKSHEET[[#This Row],[Year]]), WORKSHEET[[#This Row],[Year]]="null"), "Exclude", "Include")</f>
        <v>Include</v>
      </c>
      <c r="L3457" t="s">
        <v>3624</v>
      </c>
      <c r="M3457" t="s">
        <v>12</v>
      </c>
      <c r="N3457" t="s">
        <v>13</v>
      </c>
      <c r="O3457">
        <v>35.207999999999998</v>
      </c>
      <c r="P3457">
        <v>600</v>
      </c>
      <c r="Q3457" t="s">
        <v>14</v>
      </c>
      <c r="R3457">
        <f>P3457 * _xll.XLOOKUP(Q3457,CALCULATION!$A$15:$A$17, CALCULATION!$B$15:$B$17 )</f>
        <v>600</v>
      </c>
      <c r="S3457" s="5">
        <f>O3457*P3457*_xll.XLOOKUP(Q3457,CALCULATION!$A$15:$A$17, CALCULATION!$B$15:$B$17)</f>
        <v>21124.799999999999</v>
      </c>
      <c r="T3457">
        <v>300</v>
      </c>
      <c r="U3457" t="s">
        <v>14</v>
      </c>
      <c r="V3457">
        <f>T3457 * _xll.XLOOKUP(U3457,CALCULATION!$A$15:$A$17, CALCULATION!$B$15:$B$17 )</f>
        <v>300</v>
      </c>
      <c r="W3457" s="5">
        <f>O3457*T3457*_xll.XLOOKUP(U3457,CALCULATION!$A$15:$A$17, CALCULATION!$B$15:$B$17)</f>
        <v>10562.4</v>
      </c>
      <c r="X3457" s="5">
        <f>WORKSHEET[[#This Row],[Clients Total Cost]] / WORKSHEET[[#This Row],[Clients Rate per T2 (USD)]]</f>
        <v>35.207999999999998</v>
      </c>
      <c r="Y3457" s="5">
        <f>WORKSHEET[[#This Row],[Clients Rate per T2 (USD)]] - WORKSHEET[[#This Row],[Supplier Rate Per t2 (USD)]]</f>
        <v>300</v>
      </c>
      <c r="Z3457" s="5">
        <f>WORKSHEET[[#This Row],[Profit Per T]] * WORKSHEET[[#This Row],[Weight]]</f>
        <v>10562.4</v>
      </c>
      <c r="AA3457">
        <v>1</v>
      </c>
      <c r="AB3457" s="1">
        <v>2.25</v>
      </c>
      <c r="AC3457" s="1">
        <v>1.5</v>
      </c>
      <c r="AD3457" s="1">
        <v>1.875</v>
      </c>
      <c r="AE3457" s="1">
        <f>WORKSHEET[[#This Row],[Delay at toll gate in days]] +WORKSHEET[[#This Row],[Delay at workshop in days]] +WORKSHEET[[#This Row],[Delay at border in days]]</f>
        <v>5.625</v>
      </c>
    </row>
    <row r="3458" spans="1:31" x14ac:dyDescent="0.35">
      <c r="A3458" t="s">
        <v>3479</v>
      </c>
      <c r="B3458" t="s">
        <v>10</v>
      </c>
      <c r="C3458" t="s">
        <v>56</v>
      </c>
      <c r="D3458" t="s">
        <v>3619</v>
      </c>
      <c r="E3458" t="s">
        <v>3614</v>
      </c>
      <c r="F3458" t="str">
        <f>WORKSHEET[[#This Row],[Depart From]]&amp;"-"&amp;WORKSHEET[[#This Row],[Arrive To]]</f>
        <v>Addis Ababa-Alger</v>
      </c>
      <c r="G3458" s="2">
        <v>44749</v>
      </c>
      <c r="H3458" s="2">
        <v>44764</v>
      </c>
      <c r="I3458" s="2" t="str">
        <f t="shared" ref="I3458:I3521" si="54">IF(OR(H3458="", H3458="NULL"), "Failed","Delivered")</f>
        <v>Delivered</v>
      </c>
      <c r="J3458" s="2" t="str">
        <f>TEXT(WORKSHEET[[#This Row],[Offloading Date]], "mmm")</f>
        <v>Jul</v>
      </c>
      <c r="K3458" s="2" t="str">
        <f>IF(OR(WORKSHEET[[#This Row],[Year]]="", ISBLANK(WORKSHEET[[#This Row],[Year]]), WORKSHEET[[#This Row],[Year]]="null"), "Exclude", "Include")</f>
        <v>Include</v>
      </c>
      <c r="L3458" t="s">
        <v>3624</v>
      </c>
      <c r="M3458" t="s">
        <v>12</v>
      </c>
      <c r="N3458" t="s">
        <v>13</v>
      </c>
      <c r="O3458">
        <v>35.49</v>
      </c>
      <c r="P3458">
        <v>600</v>
      </c>
      <c r="Q3458" t="s">
        <v>14</v>
      </c>
      <c r="R3458">
        <f>P3458 * _xll.XLOOKUP(Q3458,CALCULATION!$A$15:$A$17, CALCULATION!$B$15:$B$17 )</f>
        <v>600</v>
      </c>
      <c r="S3458" s="5">
        <f>O3458*P3458*_xll.XLOOKUP(Q3458,CALCULATION!$A$15:$A$17, CALCULATION!$B$15:$B$17)</f>
        <v>21294</v>
      </c>
      <c r="T3458">
        <v>300</v>
      </c>
      <c r="U3458" t="s">
        <v>14</v>
      </c>
      <c r="V3458">
        <f>T3458 * _xll.XLOOKUP(U3458,CALCULATION!$A$15:$A$17, CALCULATION!$B$15:$B$17 )</f>
        <v>300</v>
      </c>
      <c r="W3458" s="5">
        <f>O3458*T3458*_xll.XLOOKUP(U3458,CALCULATION!$A$15:$A$17, CALCULATION!$B$15:$B$17)</f>
        <v>10647</v>
      </c>
      <c r="X3458" s="5">
        <f>WORKSHEET[[#This Row],[Clients Total Cost]] / WORKSHEET[[#This Row],[Clients Rate per T2 (USD)]]</f>
        <v>35.49</v>
      </c>
      <c r="Y3458" s="5">
        <f>WORKSHEET[[#This Row],[Clients Rate per T2 (USD)]] - WORKSHEET[[#This Row],[Supplier Rate Per t2 (USD)]]</f>
        <v>300</v>
      </c>
      <c r="Z3458" s="5">
        <f>WORKSHEET[[#This Row],[Profit Per T]] * WORKSHEET[[#This Row],[Weight]]</f>
        <v>10647</v>
      </c>
      <c r="AA3458">
        <v>1</v>
      </c>
      <c r="AB3458" s="1">
        <v>2.25</v>
      </c>
      <c r="AC3458" s="1">
        <v>1.5</v>
      </c>
      <c r="AD3458" s="1">
        <v>1.875</v>
      </c>
      <c r="AE3458" s="1">
        <f>WORKSHEET[[#This Row],[Delay at toll gate in days]] +WORKSHEET[[#This Row],[Delay at workshop in days]] +WORKSHEET[[#This Row],[Delay at border in days]]</f>
        <v>5.625</v>
      </c>
    </row>
    <row r="3459" spans="1:31" x14ac:dyDescent="0.35">
      <c r="A3459" t="s">
        <v>3480</v>
      </c>
      <c r="B3459" t="s">
        <v>10</v>
      </c>
      <c r="C3459" t="s">
        <v>56</v>
      </c>
      <c r="D3459" t="s">
        <v>3616</v>
      </c>
      <c r="E3459" t="s">
        <v>3617</v>
      </c>
      <c r="F3459" t="str">
        <f>WORKSHEET[[#This Row],[Depart From]]&amp;"-"&amp;WORKSHEET[[#This Row],[Arrive To]]</f>
        <v>Marrakech-Lagos</v>
      </c>
      <c r="G3459" s="2">
        <v>44753</v>
      </c>
      <c r="H3459" s="2">
        <v>44762</v>
      </c>
      <c r="I3459" s="2" t="str">
        <f t="shared" si="54"/>
        <v>Delivered</v>
      </c>
      <c r="J3459" s="2" t="str">
        <f>TEXT(WORKSHEET[[#This Row],[Offloading Date]], "mmm")</f>
        <v>Jul</v>
      </c>
      <c r="K3459" s="2" t="str">
        <f>IF(OR(WORKSHEET[[#This Row],[Year]]="", ISBLANK(WORKSHEET[[#This Row],[Year]]), WORKSHEET[[#This Row],[Year]]="null"), "Exclude", "Include")</f>
        <v>Include</v>
      </c>
      <c r="L3459" t="s">
        <v>3624</v>
      </c>
      <c r="M3459" t="s">
        <v>12</v>
      </c>
      <c r="N3459" t="s">
        <v>13</v>
      </c>
      <c r="O3459">
        <v>35.164999999999999</v>
      </c>
      <c r="P3459">
        <v>600</v>
      </c>
      <c r="Q3459" t="s">
        <v>14</v>
      </c>
      <c r="R3459">
        <f>P3459 * _xll.XLOOKUP(Q3459,CALCULATION!$A$15:$A$17, CALCULATION!$B$15:$B$17 )</f>
        <v>600</v>
      </c>
      <c r="S3459" s="5">
        <f>O3459*P3459*_xll.XLOOKUP(Q3459,CALCULATION!$A$15:$A$17, CALCULATION!$B$15:$B$17)</f>
        <v>21099</v>
      </c>
      <c r="T3459">
        <v>300</v>
      </c>
      <c r="U3459" t="s">
        <v>14</v>
      </c>
      <c r="V3459">
        <f>T3459 * _xll.XLOOKUP(U3459,CALCULATION!$A$15:$A$17, CALCULATION!$B$15:$B$17 )</f>
        <v>300</v>
      </c>
      <c r="W3459" s="5">
        <f>O3459*T3459*_xll.XLOOKUP(U3459,CALCULATION!$A$15:$A$17, CALCULATION!$B$15:$B$17)</f>
        <v>10549.5</v>
      </c>
      <c r="X3459" s="5">
        <f>WORKSHEET[[#This Row],[Clients Total Cost]] / WORKSHEET[[#This Row],[Clients Rate per T2 (USD)]]</f>
        <v>35.164999999999999</v>
      </c>
      <c r="Y3459" s="5">
        <f>WORKSHEET[[#This Row],[Clients Rate per T2 (USD)]] - WORKSHEET[[#This Row],[Supplier Rate Per t2 (USD)]]</f>
        <v>300</v>
      </c>
      <c r="Z3459" s="5">
        <f>WORKSHEET[[#This Row],[Profit Per T]] * WORKSHEET[[#This Row],[Weight]]</f>
        <v>10549.5</v>
      </c>
      <c r="AA3459">
        <v>1</v>
      </c>
      <c r="AB3459" s="1">
        <v>1.3499999999999999</v>
      </c>
      <c r="AC3459" s="1">
        <v>0.9</v>
      </c>
      <c r="AD3459" s="1">
        <v>1.125</v>
      </c>
      <c r="AE3459" s="1">
        <f>WORKSHEET[[#This Row],[Delay at toll gate in days]] +WORKSHEET[[#This Row],[Delay at workshop in days]] +WORKSHEET[[#This Row],[Delay at border in days]]</f>
        <v>3.375</v>
      </c>
    </row>
    <row r="3460" spans="1:31" x14ac:dyDescent="0.35">
      <c r="A3460" t="s">
        <v>3481</v>
      </c>
      <c r="B3460" t="s">
        <v>10</v>
      </c>
      <c r="C3460" t="s">
        <v>56</v>
      </c>
      <c r="D3460" t="s">
        <v>3616</v>
      </c>
      <c r="E3460" t="s">
        <v>3613</v>
      </c>
      <c r="F3460" t="str">
        <f>WORKSHEET[[#This Row],[Depart From]]&amp;"-"&amp;WORKSHEET[[#This Row],[Arrive To]]</f>
        <v>Marrakech-Sanaa</v>
      </c>
      <c r="G3460" s="2">
        <v>44749</v>
      </c>
      <c r="H3460" s="2">
        <v>44763</v>
      </c>
      <c r="I3460" s="2" t="str">
        <f t="shared" si="54"/>
        <v>Delivered</v>
      </c>
      <c r="J3460" s="2" t="str">
        <f>TEXT(WORKSHEET[[#This Row],[Offloading Date]], "mmm")</f>
        <v>Jul</v>
      </c>
      <c r="K3460" s="2" t="str">
        <f>IF(OR(WORKSHEET[[#This Row],[Year]]="", ISBLANK(WORKSHEET[[#This Row],[Year]]), WORKSHEET[[#This Row],[Year]]="null"), "Exclude", "Include")</f>
        <v>Include</v>
      </c>
      <c r="L3460" t="s">
        <v>3624</v>
      </c>
      <c r="M3460" t="s">
        <v>12</v>
      </c>
      <c r="N3460" t="s">
        <v>13</v>
      </c>
      <c r="O3460">
        <v>35.247</v>
      </c>
      <c r="P3460">
        <v>600</v>
      </c>
      <c r="Q3460" t="s">
        <v>14</v>
      </c>
      <c r="R3460">
        <f>P3460 * _xll.XLOOKUP(Q3460,CALCULATION!$A$15:$A$17, CALCULATION!$B$15:$B$17 )</f>
        <v>600</v>
      </c>
      <c r="S3460" s="5">
        <f>O3460*P3460*_xll.XLOOKUP(Q3460,CALCULATION!$A$15:$A$17, CALCULATION!$B$15:$B$17)</f>
        <v>21148.2</v>
      </c>
      <c r="T3460">
        <v>300</v>
      </c>
      <c r="U3460" t="s">
        <v>14</v>
      </c>
      <c r="V3460">
        <f>T3460 * _xll.XLOOKUP(U3460,CALCULATION!$A$15:$A$17, CALCULATION!$B$15:$B$17 )</f>
        <v>300</v>
      </c>
      <c r="W3460" s="5">
        <f>O3460*T3460*_xll.XLOOKUP(U3460,CALCULATION!$A$15:$A$17, CALCULATION!$B$15:$B$17)</f>
        <v>10574.1</v>
      </c>
      <c r="X3460" s="5">
        <f>WORKSHEET[[#This Row],[Clients Total Cost]] / WORKSHEET[[#This Row],[Clients Rate per T2 (USD)]]</f>
        <v>35.247</v>
      </c>
      <c r="Y3460" s="5">
        <f>WORKSHEET[[#This Row],[Clients Rate per T2 (USD)]] - WORKSHEET[[#This Row],[Supplier Rate Per t2 (USD)]]</f>
        <v>300</v>
      </c>
      <c r="Z3460" s="5">
        <f>WORKSHEET[[#This Row],[Profit Per T]] * WORKSHEET[[#This Row],[Weight]]</f>
        <v>10574.1</v>
      </c>
      <c r="AA3460">
        <v>1</v>
      </c>
      <c r="AB3460" s="1">
        <v>2.1</v>
      </c>
      <c r="AC3460" s="1">
        <v>1.4000000000000001</v>
      </c>
      <c r="AD3460" s="1">
        <v>1.75</v>
      </c>
      <c r="AE3460" s="1">
        <f>WORKSHEET[[#This Row],[Delay at toll gate in days]] +WORKSHEET[[#This Row],[Delay at workshop in days]] +WORKSHEET[[#This Row],[Delay at border in days]]</f>
        <v>5.25</v>
      </c>
    </row>
    <row r="3461" spans="1:31" x14ac:dyDescent="0.35">
      <c r="A3461" t="s">
        <v>3482</v>
      </c>
      <c r="B3461" t="s">
        <v>10</v>
      </c>
      <c r="C3461" t="s">
        <v>56</v>
      </c>
      <c r="D3461" t="s">
        <v>3619</v>
      </c>
      <c r="E3461" t="s">
        <v>3613</v>
      </c>
      <c r="F3461" t="str">
        <f>WORKSHEET[[#This Row],[Depart From]]&amp;"-"&amp;WORKSHEET[[#This Row],[Arrive To]]</f>
        <v>Addis Ababa-Sanaa</v>
      </c>
      <c r="G3461" s="2">
        <v>44749</v>
      </c>
      <c r="H3461" s="2">
        <v>44763</v>
      </c>
      <c r="I3461" s="2" t="str">
        <f t="shared" si="54"/>
        <v>Delivered</v>
      </c>
      <c r="J3461" s="2" t="str">
        <f>TEXT(WORKSHEET[[#This Row],[Offloading Date]], "mmm")</f>
        <v>Jul</v>
      </c>
      <c r="K3461" s="2" t="str">
        <f>IF(OR(WORKSHEET[[#This Row],[Year]]="", ISBLANK(WORKSHEET[[#This Row],[Year]]), WORKSHEET[[#This Row],[Year]]="null"), "Exclude", "Include")</f>
        <v>Include</v>
      </c>
      <c r="L3461" t="s">
        <v>3624</v>
      </c>
      <c r="M3461" t="s">
        <v>12</v>
      </c>
      <c r="N3461" t="s">
        <v>13</v>
      </c>
      <c r="O3461">
        <v>35.216000000000001</v>
      </c>
      <c r="P3461">
        <v>600</v>
      </c>
      <c r="Q3461" t="s">
        <v>14</v>
      </c>
      <c r="R3461">
        <f>P3461 * _xll.XLOOKUP(Q3461,CALCULATION!$A$15:$A$17, CALCULATION!$B$15:$B$17 )</f>
        <v>600</v>
      </c>
      <c r="S3461" s="5">
        <f>O3461*P3461*_xll.XLOOKUP(Q3461,CALCULATION!$A$15:$A$17, CALCULATION!$B$15:$B$17)</f>
        <v>21129.600000000002</v>
      </c>
      <c r="T3461">
        <v>300</v>
      </c>
      <c r="U3461" t="s">
        <v>14</v>
      </c>
      <c r="V3461">
        <f>T3461 * _xll.XLOOKUP(U3461,CALCULATION!$A$15:$A$17, CALCULATION!$B$15:$B$17 )</f>
        <v>300</v>
      </c>
      <c r="W3461" s="5">
        <f>O3461*T3461*_xll.XLOOKUP(U3461,CALCULATION!$A$15:$A$17, CALCULATION!$B$15:$B$17)</f>
        <v>10564.800000000001</v>
      </c>
      <c r="X3461" s="5">
        <f>WORKSHEET[[#This Row],[Clients Total Cost]] / WORKSHEET[[#This Row],[Clients Rate per T2 (USD)]]</f>
        <v>35.216000000000001</v>
      </c>
      <c r="Y3461" s="5">
        <f>WORKSHEET[[#This Row],[Clients Rate per T2 (USD)]] - WORKSHEET[[#This Row],[Supplier Rate Per t2 (USD)]]</f>
        <v>300</v>
      </c>
      <c r="Z3461" s="5">
        <f>WORKSHEET[[#This Row],[Profit Per T]] * WORKSHEET[[#This Row],[Weight]]</f>
        <v>10564.800000000001</v>
      </c>
      <c r="AA3461">
        <v>1</v>
      </c>
      <c r="AB3461" s="1">
        <v>2.1</v>
      </c>
      <c r="AC3461" s="1">
        <v>1.4000000000000001</v>
      </c>
      <c r="AD3461" s="1">
        <v>1.75</v>
      </c>
      <c r="AE3461" s="1">
        <f>WORKSHEET[[#This Row],[Delay at toll gate in days]] +WORKSHEET[[#This Row],[Delay at workshop in days]] +WORKSHEET[[#This Row],[Delay at border in days]]</f>
        <v>5.25</v>
      </c>
    </row>
    <row r="3462" spans="1:31" x14ac:dyDescent="0.35">
      <c r="A3462" t="s">
        <v>3483</v>
      </c>
      <c r="B3462" t="s">
        <v>10</v>
      </c>
      <c r="C3462" t="s">
        <v>56</v>
      </c>
      <c r="D3462" t="s">
        <v>3620</v>
      </c>
      <c r="E3462" t="s">
        <v>3618</v>
      </c>
      <c r="F3462" t="str">
        <f>WORKSHEET[[#This Row],[Depart From]]&amp;"-"&amp;WORKSHEET[[#This Row],[Arrive To]]</f>
        <v>Zanzibar-Tripoli</v>
      </c>
      <c r="G3462" s="2">
        <v>44749</v>
      </c>
      <c r="H3462" s="2">
        <v>44764</v>
      </c>
      <c r="I3462" s="2" t="str">
        <f t="shared" si="54"/>
        <v>Delivered</v>
      </c>
      <c r="J3462" s="2" t="str">
        <f>TEXT(WORKSHEET[[#This Row],[Offloading Date]], "mmm")</f>
        <v>Jul</v>
      </c>
      <c r="K3462" s="2" t="str">
        <f>IF(OR(WORKSHEET[[#This Row],[Year]]="", ISBLANK(WORKSHEET[[#This Row],[Year]]), WORKSHEET[[#This Row],[Year]]="null"), "Exclude", "Include")</f>
        <v>Include</v>
      </c>
      <c r="L3462" t="s">
        <v>3624</v>
      </c>
      <c r="M3462" t="s">
        <v>12</v>
      </c>
      <c r="N3462" t="s">
        <v>13</v>
      </c>
      <c r="O3462">
        <v>35.296999999999997</v>
      </c>
      <c r="P3462">
        <v>600</v>
      </c>
      <c r="Q3462" t="s">
        <v>14</v>
      </c>
      <c r="R3462">
        <f>P3462 * _xll.XLOOKUP(Q3462,CALCULATION!$A$15:$A$17, CALCULATION!$B$15:$B$17 )</f>
        <v>600</v>
      </c>
      <c r="S3462" s="5">
        <f>O3462*P3462*_xll.XLOOKUP(Q3462,CALCULATION!$A$15:$A$17, CALCULATION!$B$15:$B$17)</f>
        <v>21178.199999999997</v>
      </c>
      <c r="T3462">
        <v>300</v>
      </c>
      <c r="U3462" t="s">
        <v>14</v>
      </c>
      <c r="V3462">
        <f>T3462 * _xll.XLOOKUP(U3462,CALCULATION!$A$15:$A$17, CALCULATION!$B$15:$B$17 )</f>
        <v>300</v>
      </c>
      <c r="W3462" s="5">
        <f>O3462*T3462*_xll.XLOOKUP(U3462,CALCULATION!$A$15:$A$17, CALCULATION!$B$15:$B$17)</f>
        <v>10589.099999999999</v>
      </c>
      <c r="X3462" s="5">
        <f>WORKSHEET[[#This Row],[Clients Total Cost]] / WORKSHEET[[#This Row],[Clients Rate per T2 (USD)]]</f>
        <v>35.296999999999997</v>
      </c>
      <c r="Y3462" s="5">
        <f>WORKSHEET[[#This Row],[Clients Rate per T2 (USD)]] - WORKSHEET[[#This Row],[Supplier Rate Per t2 (USD)]]</f>
        <v>300</v>
      </c>
      <c r="Z3462" s="5">
        <f>WORKSHEET[[#This Row],[Profit Per T]] * WORKSHEET[[#This Row],[Weight]]</f>
        <v>10589.099999999999</v>
      </c>
      <c r="AA3462">
        <v>1</v>
      </c>
      <c r="AB3462" s="1">
        <v>2.25</v>
      </c>
      <c r="AC3462" s="1">
        <v>1.5</v>
      </c>
      <c r="AD3462" s="1">
        <v>1.875</v>
      </c>
      <c r="AE3462" s="1">
        <f>WORKSHEET[[#This Row],[Delay at toll gate in days]] +WORKSHEET[[#This Row],[Delay at workshop in days]] +WORKSHEET[[#This Row],[Delay at border in days]]</f>
        <v>5.625</v>
      </c>
    </row>
    <row r="3463" spans="1:31" x14ac:dyDescent="0.35">
      <c r="A3463" t="s">
        <v>3484</v>
      </c>
      <c r="B3463" t="s">
        <v>10</v>
      </c>
      <c r="C3463" t="s">
        <v>56</v>
      </c>
      <c r="D3463" t="s">
        <v>3611</v>
      </c>
      <c r="E3463" t="s">
        <v>3614</v>
      </c>
      <c r="F3463" t="str">
        <f>WORKSHEET[[#This Row],[Depart From]]&amp;"-"&amp;WORKSHEET[[#This Row],[Arrive To]]</f>
        <v>Mogadishu-Alger</v>
      </c>
      <c r="G3463" s="2">
        <v>44749</v>
      </c>
      <c r="H3463" s="2">
        <v>44764</v>
      </c>
      <c r="I3463" s="2" t="str">
        <f t="shared" si="54"/>
        <v>Delivered</v>
      </c>
      <c r="J3463" s="2" t="str">
        <f>TEXT(WORKSHEET[[#This Row],[Offloading Date]], "mmm")</f>
        <v>Jul</v>
      </c>
      <c r="K3463" s="2" t="str">
        <f>IF(OR(WORKSHEET[[#This Row],[Year]]="", ISBLANK(WORKSHEET[[#This Row],[Year]]), WORKSHEET[[#This Row],[Year]]="null"), "Exclude", "Include")</f>
        <v>Include</v>
      </c>
      <c r="L3463" t="s">
        <v>3624</v>
      </c>
      <c r="M3463" t="s">
        <v>12</v>
      </c>
      <c r="N3463" t="s">
        <v>13</v>
      </c>
      <c r="O3463">
        <v>35.036999999999999</v>
      </c>
      <c r="P3463">
        <v>600</v>
      </c>
      <c r="Q3463" t="s">
        <v>14</v>
      </c>
      <c r="R3463">
        <f>P3463 * _xll.XLOOKUP(Q3463,CALCULATION!$A$15:$A$17, CALCULATION!$B$15:$B$17 )</f>
        <v>600</v>
      </c>
      <c r="S3463" s="5">
        <f>O3463*P3463*_xll.XLOOKUP(Q3463,CALCULATION!$A$15:$A$17, CALCULATION!$B$15:$B$17)</f>
        <v>21022.2</v>
      </c>
      <c r="T3463">
        <v>300</v>
      </c>
      <c r="U3463" t="s">
        <v>14</v>
      </c>
      <c r="V3463">
        <f>T3463 * _xll.XLOOKUP(U3463,CALCULATION!$A$15:$A$17, CALCULATION!$B$15:$B$17 )</f>
        <v>300</v>
      </c>
      <c r="W3463" s="5">
        <f>O3463*T3463*_xll.XLOOKUP(U3463,CALCULATION!$A$15:$A$17, CALCULATION!$B$15:$B$17)</f>
        <v>10511.1</v>
      </c>
      <c r="X3463" s="5">
        <f>WORKSHEET[[#This Row],[Clients Total Cost]] / WORKSHEET[[#This Row],[Clients Rate per T2 (USD)]]</f>
        <v>35.036999999999999</v>
      </c>
      <c r="Y3463" s="5">
        <f>WORKSHEET[[#This Row],[Clients Rate per T2 (USD)]] - WORKSHEET[[#This Row],[Supplier Rate Per t2 (USD)]]</f>
        <v>300</v>
      </c>
      <c r="Z3463" s="5">
        <f>WORKSHEET[[#This Row],[Profit Per T]] * WORKSHEET[[#This Row],[Weight]]</f>
        <v>10511.1</v>
      </c>
      <c r="AA3463">
        <v>1</v>
      </c>
      <c r="AB3463" s="1">
        <v>2.25</v>
      </c>
      <c r="AC3463" s="1">
        <v>1.5</v>
      </c>
      <c r="AD3463" s="1">
        <v>1.875</v>
      </c>
      <c r="AE3463" s="1">
        <f>WORKSHEET[[#This Row],[Delay at toll gate in days]] +WORKSHEET[[#This Row],[Delay at workshop in days]] +WORKSHEET[[#This Row],[Delay at border in days]]</f>
        <v>5.625</v>
      </c>
    </row>
    <row r="3464" spans="1:31" x14ac:dyDescent="0.35">
      <c r="A3464" t="s">
        <v>3485</v>
      </c>
      <c r="B3464" t="s">
        <v>10</v>
      </c>
      <c r="C3464" t="s">
        <v>56</v>
      </c>
      <c r="D3464" t="s">
        <v>3619</v>
      </c>
      <c r="E3464" t="s">
        <v>3617</v>
      </c>
      <c r="F3464" t="str">
        <f>WORKSHEET[[#This Row],[Depart From]]&amp;"-"&amp;WORKSHEET[[#This Row],[Arrive To]]</f>
        <v>Addis Ababa-Lagos</v>
      </c>
      <c r="G3464" s="2">
        <v>44749</v>
      </c>
      <c r="H3464" s="2">
        <v>44763</v>
      </c>
      <c r="I3464" s="2" t="str">
        <f t="shared" si="54"/>
        <v>Delivered</v>
      </c>
      <c r="J3464" s="2" t="str">
        <f>TEXT(WORKSHEET[[#This Row],[Offloading Date]], "mmm")</f>
        <v>Jul</v>
      </c>
      <c r="K3464" s="2" t="str">
        <f>IF(OR(WORKSHEET[[#This Row],[Year]]="", ISBLANK(WORKSHEET[[#This Row],[Year]]), WORKSHEET[[#This Row],[Year]]="null"), "Exclude", "Include")</f>
        <v>Include</v>
      </c>
      <c r="L3464" t="s">
        <v>3624</v>
      </c>
      <c r="M3464" t="s">
        <v>12</v>
      </c>
      <c r="N3464" t="s">
        <v>13</v>
      </c>
      <c r="O3464">
        <v>35.679000000000002</v>
      </c>
      <c r="P3464">
        <v>600</v>
      </c>
      <c r="Q3464" t="s">
        <v>14</v>
      </c>
      <c r="R3464">
        <f>P3464 * _xll.XLOOKUP(Q3464,CALCULATION!$A$15:$A$17, CALCULATION!$B$15:$B$17 )</f>
        <v>600</v>
      </c>
      <c r="S3464" s="5">
        <f>O3464*P3464*_xll.XLOOKUP(Q3464,CALCULATION!$A$15:$A$17, CALCULATION!$B$15:$B$17)</f>
        <v>21407.4</v>
      </c>
      <c r="T3464">
        <v>300</v>
      </c>
      <c r="U3464" t="s">
        <v>14</v>
      </c>
      <c r="V3464">
        <f>T3464 * _xll.XLOOKUP(U3464,CALCULATION!$A$15:$A$17, CALCULATION!$B$15:$B$17 )</f>
        <v>300</v>
      </c>
      <c r="W3464" s="5">
        <f>O3464*T3464*_xll.XLOOKUP(U3464,CALCULATION!$A$15:$A$17, CALCULATION!$B$15:$B$17)</f>
        <v>10703.7</v>
      </c>
      <c r="X3464" s="5">
        <f>WORKSHEET[[#This Row],[Clients Total Cost]] / WORKSHEET[[#This Row],[Clients Rate per T2 (USD)]]</f>
        <v>35.679000000000002</v>
      </c>
      <c r="Y3464" s="5">
        <f>WORKSHEET[[#This Row],[Clients Rate per T2 (USD)]] - WORKSHEET[[#This Row],[Supplier Rate Per t2 (USD)]]</f>
        <v>300</v>
      </c>
      <c r="Z3464" s="5">
        <f>WORKSHEET[[#This Row],[Profit Per T]] * WORKSHEET[[#This Row],[Weight]]</f>
        <v>10703.7</v>
      </c>
      <c r="AA3464">
        <v>1</v>
      </c>
      <c r="AB3464" s="1">
        <v>2.1</v>
      </c>
      <c r="AC3464" s="1">
        <v>1.4000000000000001</v>
      </c>
      <c r="AD3464" s="1">
        <v>1.75</v>
      </c>
      <c r="AE3464" s="1">
        <f>WORKSHEET[[#This Row],[Delay at toll gate in days]] +WORKSHEET[[#This Row],[Delay at workshop in days]] +WORKSHEET[[#This Row],[Delay at border in days]]</f>
        <v>5.25</v>
      </c>
    </row>
    <row r="3465" spans="1:31" x14ac:dyDescent="0.35">
      <c r="A3465" t="s">
        <v>3486</v>
      </c>
      <c r="B3465" t="s">
        <v>10</v>
      </c>
      <c r="C3465" t="s">
        <v>56</v>
      </c>
      <c r="D3465" t="s">
        <v>3616</v>
      </c>
      <c r="E3465" t="s">
        <v>3617</v>
      </c>
      <c r="F3465" t="str">
        <f>WORKSHEET[[#This Row],[Depart From]]&amp;"-"&amp;WORKSHEET[[#This Row],[Arrive To]]</f>
        <v>Marrakech-Lagos</v>
      </c>
      <c r="G3465" s="2">
        <v>44750</v>
      </c>
      <c r="H3465" s="2">
        <v>44763</v>
      </c>
      <c r="I3465" s="2" t="str">
        <f t="shared" si="54"/>
        <v>Delivered</v>
      </c>
      <c r="J3465" s="2" t="str">
        <f>TEXT(WORKSHEET[[#This Row],[Offloading Date]], "mmm")</f>
        <v>Jul</v>
      </c>
      <c r="K3465" s="2" t="str">
        <f>IF(OR(WORKSHEET[[#This Row],[Year]]="", ISBLANK(WORKSHEET[[#This Row],[Year]]), WORKSHEET[[#This Row],[Year]]="null"), "Exclude", "Include")</f>
        <v>Include</v>
      </c>
      <c r="L3465" t="s">
        <v>3624</v>
      </c>
      <c r="M3465" t="s">
        <v>12</v>
      </c>
      <c r="N3465" t="s">
        <v>13</v>
      </c>
      <c r="O3465">
        <v>35.262999999999998</v>
      </c>
      <c r="P3465">
        <v>600</v>
      </c>
      <c r="Q3465" t="s">
        <v>14</v>
      </c>
      <c r="R3465">
        <f>P3465 * _xll.XLOOKUP(Q3465,CALCULATION!$A$15:$A$17, CALCULATION!$B$15:$B$17 )</f>
        <v>600</v>
      </c>
      <c r="S3465" s="5">
        <f>O3465*P3465*_xll.XLOOKUP(Q3465,CALCULATION!$A$15:$A$17, CALCULATION!$B$15:$B$17)</f>
        <v>21157.8</v>
      </c>
      <c r="T3465">
        <v>300</v>
      </c>
      <c r="U3465" t="s">
        <v>14</v>
      </c>
      <c r="V3465">
        <f>T3465 * _xll.XLOOKUP(U3465,CALCULATION!$A$15:$A$17, CALCULATION!$B$15:$B$17 )</f>
        <v>300</v>
      </c>
      <c r="W3465" s="5">
        <f>O3465*T3465*_xll.XLOOKUP(U3465,CALCULATION!$A$15:$A$17, CALCULATION!$B$15:$B$17)</f>
        <v>10578.9</v>
      </c>
      <c r="X3465" s="5">
        <f>WORKSHEET[[#This Row],[Clients Total Cost]] / WORKSHEET[[#This Row],[Clients Rate per T2 (USD)]]</f>
        <v>35.262999999999998</v>
      </c>
      <c r="Y3465" s="5">
        <f>WORKSHEET[[#This Row],[Clients Rate per T2 (USD)]] - WORKSHEET[[#This Row],[Supplier Rate Per t2 (USD)]]</f>
        <v>300</v>
      </c>
      <c r="Z3465" s="5">
        <f>WORKSHEET[[#This Row],[Profit Per T]] * WORKSHEET[[#This Row],[Weight]]</f>
        <v>10578.9</v>
      </c>
      <c r="AA3465">
        <v>1</v>
      </c>
      <c r="AB3465" s="1">
        <v>1.95</v>
      </c>
      <c r="AC3465" s="1">
        <v>1.3</v>
      </c>
      <c r="AD3465" s="1">
        <v>1.625</v>
      </c>
      <c r="AE3465" s="1">
        <f>WORKSHEET[[#This Row],[Delay at toll gate in days]] +WORKSHEET[[#This Row],[Delay at workshop in days]] +WORKSHEET[[#This Row],[Delay at border in days]]</f>
        <v>4.875</v>
      </c>
    </row>
    <row r="3466" spans="1:31" x14ac:dyDescent="0.35">
      <c r="A3466" t="s">
        <v>3487</v>
      </c>
      <c r="B3466" t="s">
        <v>10</v>
      </c>
      <c r="C3466" t="s">
        <v>56</v>
      </c>
      <c r="D3466" t="s">
        <v>3620</v>
      </c>
      <c r="E3466" t="s">
        <v>3614</v>
      </c>
      <c r="F3466" t="str">
        <f>WORKSHEET[[#This Row],[Depart From]]&amp;"-"&amp;WORKSHEET[[#This Row],[Arrive To]]</f>
        <v>Zanzibar-Alger</v>
      </c>
      <c r="G3466" s="2">
        <v>44750</v>
      </c>
      <c r="H3466" s="2">
        <v>44761</v>
      </c>
      <c r="I3466" s="2" t="str">
        <f t="shared" si="54"/>
        <v>Delivered</v>
      </c>
      <c r="J3466" s="2" t="str">
        <f>TEXT(WORKSHEET[[#This Row],[Offloading Date]], "mmm")</f>
        <v>Jul</v>
      </c>
      <c r="K3466" s="2" t="str">
        <f>IF(OR(WORKSHEET[[#This Row],[Year]]="", ISBLANK(WORKSHEET[[#This Row],[Year]]), WORKSHEET[[#This Row],[Year]]="null"), "Exclude", "Include")</f>
        <v>Include</v>
      </c>
      <c r="L3466" t="s">
        <v>3624</v>
      </c>
      <c r="M3466" t="s">
        <v>12</v>
      </c>
      <c r="N3466" t="s">
        <v>13</v>
      </c>
      <c r="O3466">
        <v>35.280999999999999</v>
      </c>
      <c r="P3466">
        <v>600</v>
      </c>
      <c r="Q3466" t="s">
        <v>14</v>
      </c>
      <c r="R3466">
        <f>P3466 * _xll.XLOOKUP(Q3466,CALCULATION!$A$15:$A$17, CALCULATION!$B$15:$B$17 )</f>
        <v>600</v>
      </c>
      <c r="S3466" s="5">
        <f>O3466*P3466*_xll.XLOOKUP(Q3466,CALCULATION!$A$15:$A$17, CALCULATION!$B$15:$B$17)</f>
        <v>21168.6</v>
      </c>
      <c r="T3466">
        <v>300</v>
      </c>
      <c r="U3466" t="s">
        <v>14</v>
      </c>
      <c r="V3466">
        <f>T3466 * _xll.XLOOKUP(U3466,CALCULATION!$A$15:$A$17, CALCULATION!$B$15:$B$17 )</f>
        <v>300</v>
      </c>
      <c r="W3466" s="5">
        <f>O3466*T3466*_xll.XLOOKUP(U3466,CALCULATION!$A$15:$A$17, CALCULATION!$B$15:$B$17)</f>
        <v>10584.3</v>
      </c>
      <c r="X3466" s="5">
        <f>WORKSHEET[[#This Row],[Clients Total Cost]] / WORKSHEET[[#This Row],[Clients Rate per T2 (USD)]]</f>
        <v>35.280999999999999</v>
      </c>
      <c r="Y3466" s="5">
        <f>WORKSHEET[[#This Row],[Clients Rate per T2 (USD)]] - WORKSHEET[[#This Row],[Supplier Rate Per t2 (USD)]]</f>
        <v>300</v>
      </c>
      <c r="Z3466" s="5">
        <f>WORKSHEET[[#This Row],[Profit Per T]] * WORKSHEET[[#This Row],[Weight]]</f>
        <v>10584.3</v>
      </c>
      <c r="AA3466">
        <v>1</v>
      </c>
      <c r="AB3466" s="1">
        <v>1.65</v>
      </c>
      <c r="AC3466" s="1">
        <v>1.1000000000000001</v>
      </c>
      <c r="AD3466" s="1">
        <v>1.375</v>
      </c>
      <c r="AE3466" s="1">
        <f>WORKSHEET[[#This Row],[Delay at toll gate in days]] +WORKSHEET[[#This Row],[Delay at workshop in days]] +WORKSHEET[[#This Row],[Delay at border in days]]</f>
        <v>4.125</v>
      </c>
    </row>
    <row r="3467" spans="1:31" x14ac:dyDescent="0.35">
      <c r="A3467" t="s">
        <v>3488</v>
      </c>
      <c r="B3467" t="s">
        <v>10</v>
      </c>
      <c r="C3467" t="s">
        <v>56</v>
      </c>
      <c r="D3467" t="s">
        <v>3615</v>
      </c>
      <c r="E3467" t="s">
        <v>3612</v>
      </c>
      <c r="F3467" t="str">
        <f>WORKSHEET[[#This Row],[Depart From]]&amp;"-"&amp;WORKSHEET[[#This Row],[Arrive To]]</f>
        <v>Mombasa-Victoria</v>
      </c>
      <c r="G3467" s="2">
        <v>44750</v>
      </c>
      <c r="H3467" s="2">
        <v>44761</v>
      </c>
      <c r="I3467" s="2" t="str">
        <f t="shared" si="54"/>
        <v>Delivered</v>
      </c>
      <c r="J3467" s="2" t="str">
        <f>TEXT(WORKSHEET[[#This Row],[Offloading Date]], "mmm")</f>
        <v>Jul</v>
      </c>
      <c r="K3467" s="2" t="str">
        <f>IF(OR(WORKSHEET[[#This Row],[Year]]="", ISBLANK(WORKSHEET[[#This Row],[Year]]), WORKSHEET[[#This Row],[Year]]="null"), "Exclude", "Include")</f>
        <v>Include</v>
      </c>
      <c r="L3467" t="s">
        <v>3624</v>
      </c>
      <c r="M3467" t="s">
        <v>12</v>
      </c>
      <c r="N3467" t="s">
        <v>13</v>
      </c>
      <c r="O3467">
        <v>35.417999999999999</v>
      </c>
      <c r="P3467">
        <v>600</v>
      </c>
      <c r="Q3467" t="s">
        <v>14</v>
      </c>
      <c r="R3467">
        <f>P3467 * _xll.XLOOKUP(Q3467,CALCULATION!$A$15:$A$17, CALCULATION!$B$15:$B$17 )</f>
        <v>600</v>
      </c>
      <c r="S3467" s="5">
        <f>O3467*P3467*_xll.XLOOKUP(Q3467,CALCULATION!$A$15:$A$17, CALCULATION!$B$15:$B$17)</f>
        <v>21250.799999999999</v>
      </c>
      <c r="T3467">
        <v>300</v>
      </c>
      <c r="U3467" t="s">
        <v>14</v>
      </c>
      <c r="V3467">
        <f>T3467 * _xll.XLOOKUP(U3467,CALCULATION!$A$15:$A$17, CALCULATION!$B$15:$B$17 )</f>
        <v>300</v>
      </c>
      <c r="W3467" s="5">
        <f>O3467*T3467*_xll.XLOOKUP(U3467,CALCULATION!$A$15:$A$17, CALCULATION!$B$15:$B$17)</f>
        <v>10625.4</v>
      </c>
      <c r="X3467" s="5">
        <f>WORKSHEET[[#This Row],[Clients Total Cost]] / WORKSHEET[[#This Row],[Clients Rate per T2 (USD)]]</f>
        <v>35.417999999999999</v>
      </c>
      <c r="Y3467" s="5">
        <f>WORKSHEET[[#This Row],[Clients Rate per T2 (USD)]] - WORKSHEET[[#This Row],[Supplier Rate Per t2 (USD)]]</f>
        <v>300</v>
      </c>
      <c r="Z3467" s="5">
        <f>WORKSHEET[[#This Row],[Profit Per T]] * WORKSHEET[[#This Row],[Weight]]</f>
        <v>10625.4</v>
      </c>
      <c r="AA3467">
        <v>1</v>
      </c>
      <c r="AB3467" s="1">
        <v>1.65</v>
      </c>
      <c r="AC3467" s="1">
        <v>1.1000000000000001</v>
      </c>
      <c r="AD3467" s="1">
        <v>1.375</v>
      </c>
      <c r="AE3467" s="1">
        <f>WORKSHEET[[#This Row],[Delay at toll gate in days]] +WORKSHEET[[#This Row],[Delay at workshop in days]] +WORKSHEET[[#This Row],[Delay at border in days]]</f>
        <v>4.125</v>
      </c>
    </row>
    <row r="3468" spans="1:31" x14ac:dyDescent="0.35">
      <c r="A3468" t="s">
        <v>3489</v>
      </c>
      <c r="B3468" t="s">
        <v>10</v>
      </c>
      <c r="C3468" t="s">
        <v>56</v>
      </c>
      <c r="D3468" t="s">
        <v>3619</v>
      </c>
      <c r="E3468" t="s">
        <v>3617</v>
      </c>
      <c r="F3468" t="str">
        <f>WORKSHEET[[#This Row],[Depart From]]&amp;"-"&amp;WORKSHEET[[#This Row],[Arrive To]]</f>
        <v>Addis Ababa-Lagos</v>
      </c>
      <c r="G3468" s="2">
        <v>44753</v>
      </c>
      <c r="H3468" s="2">
        <v>44763</v>
      </c>
      <c r="I3468" s="2" t="str">
        <f t="shared" si="54"/>
        <v>Delivered</v>
      </c>
      <c r="J3468" s="2" t="str">
        <f>TEXT(WORKSHEET[[#This Row],[Offloading Date]], "mmm")</f>
        <v>Jul</v>
      </c>
      <c r="K3468" s="2" t="str">
        <f>IF(OR(WORKSHEET[[#This Row],[Year]]="", ISBLANK(WORKSHEET[[#This Row],[Year]]), WORKSHEET[[#This Row],[Year]]="null"), "Exclude", "Include")</f>
        <v>Include</v>
      </c>
      <c r="L3468" t="s">
        <v>3624</v>
      </c>
      <c r="M3468" t="s">
        <v>12</v>
      </c>
      <c r="N3468" t="s">
        <v>13</v>
      </c>
      <c r="O3468">
        <v>35.317</v>
      </c>
      <c r="P3468">
        <v>600</v>
      </c>
      <c r="Q3468" t="s">
        <v>14</v>
      </c>
      <c r="R3468">
        <f>P3468 * _xll.XLOOKUP(Q3468,CALCULATION!$A$15:$A$17, CALCULATION!$B$15:$B$17 )</f>
        <v>600</v>
      </c>
      <c r="S3468" s="5">
        <f>O3468*P3468*_xll.XLOOKUP(Q3468,CALCULATION!$A$15:$A$17, CALCULATION!$B$15:$B$17)</f>
        <v>21190.2</v>
      </c>
      <c r="T3468">
        <v>300</v>
      </c>
      <c r="U3468" t="s">
        <v>14</v>
      </c>
      <c r="V3468">
        <f>T3468 * _xll.XLOOKUP(U3468,CALCULATION!$A$15:$A$17, CALCULATION!$B$15:$B$17 )</f>
        <v>300</v>
      </c>
      <c r="W3468" s="5">
        <f>O3468*T3468*_xll.XLOOKUP(U3468,CALCULATION!$A$15:$A$17, CALCULATION!$B$15:$B$17)</f>
        <v>10595.1</v>
      </c>
      <c r="X3468" s="5">
        <f>WORKSHEET[[#This Row],[Clients Total Cost]] / WORKSHEET[[#This Row],[Clients Rate per T2 (USD)]]</f>
        <v>35.317</v>
      </c>
      <c r="Y3468" s="5">
        <f>WORKSHEET[[#This Row],[Clients Rate per T2 (USD)]] - WORKSHEET[[#This Row],[Supplier Rate Per t2 (USD)]]</f>
        <v>300</v>
      </c>
      <c r="Z3468" s="5">
        <f>WORKSHEET[[#This Row],[Profit Per T]] * WORKSHEET[[#This Row],[Weight]]</f>
        <v>10595.1</v>
      </c>
      <c r="AA3468">
        <v>1</v>
      </c>
      <c r="AB3468" s="1">
        <v>1.5</v>
      </c>
      <c r="AC3468" s="1">
        <v>1</v>
      </c>
      <c r="AD3468" s="1">
        <v>1.25</v>
      </c>
      <c r="AE3468" s="1">
        <f>WORKSHEET[[#This Row],[Delay at toll gate in days]] +WORKSHEET[[#This Row],[Delay at workshop in days]] +WORKSHEET[[#This Row],[Delay at border in days]]</f>
        <v>3.75</v>
      </c>
    </row>
    <row r="3469" spans="1:31" x14ac:dyDescent="0.35">
      <c r="A3469" t="s">
        <v>3490</v>
      </c>
      <c r="B3469" t="s">
        <v>10</v>
      </c>
      <c r="C3469" t="s">
        <v>56</v>
      </c>
      <c r="D3469" t="s">
        <v>3616</v>
      </c>
      <c r="E3469" t="s">
        <v>3617</v>
      </c>
      <c r="F3469" t="str">
        <f>WORKSHEET[[#This Row],[Depart From]]&amp;"-"&amp;WORKSHEET[[#This Row],[Arrive To]]</f>
        <v>Marrakech-Lagos</v>
      </c>
      <c r="G3469" s="2">
        <v>44753</v>
      </c>
      <c r="H3469" s="2">
        <v>44765</v>
      </c>
      <c r="I3469" s="2" t="str">
        <f t="shared" si="54"/>
        <v>Delivered</v>
      </c>
      <c r="J3469" s="2" t="str">
        <f>TEXT(WORKSHEET[[#This Row],[Offloading Date]], "mmm")</f>
        <v>Jul</v>
      </c>
      <c r="K3469" s="2" t="str">
        <f>IF(OR(WORKSHEET[[#This Row],[Year]]="", ISBLANK(WORKSHEET[[#This Row],[Year]]), WORKSHEET[[#This Row],[Year]]="null"), "Exclude", "Include")</f>
        <v>Include</v>
      </c>
      <c r="L3469" t="s">
        <v>3624</v>
      </c>
      <c r="M3469" t="s">
        <v>12</v>
      </c>
      <c r="N3469" t="s">
        <v>13</v>
      </c>
      <c r="O3469">
        <v>35.143999999999998</v>
      </c>
      <c r="P3469">
        <v>600</v>
      </c>
      <c r="Q3469" t="s">
        <v>14</v>
      </c>
      <c r="R3469">
        <f>P3469 * _xll.XLOOKUP(Q3469,CALCULATION!$A$15:$A$17, CALCULATION!$B$15:$B$17 )</f>
        <v>600</v>
      </c>
      <c r="S3469" s="5">
        <f>O3469*P3469*_xll.XLOOKUP(Q3469,CALCULATION!$A$15:$A$17, CALCULATION!$B$15:$B$17)</f>
        <v>21086.399999999998</v>
      </c>
      <c r="T3469">
        <v>300</v>
      </c>
      <c r="U3469" t="s">
        <v>14</v>
      </c>
      <c r="V3469">
        <f>T3469 * _xll.XLOOKUP(U3469,CALCULATION!$A$15:$A$17, CALCULATION!$B$15:$B$17 )</f>
        <v>300</v>
      </c>
      <c r="W3469" s="5">
        <f>O3469*T3469*_xll.XLOOKUP(U3469,CALCULATION!$A$15:$A$17, CALCULATION!$B$15:$B$17)</f>
        <v>10543.199999999999</v>
      </c>
      <c r="X3469" s="5">
        <f>WORKSHEET[[#This Row],[Clients Total Cost]] / WORKSHEET[[#This Row],[Clients Rate per T2 (USD)]]</f>
        <v>35.143999999999998</v>
      </c>
      <c r="Y3469" s="5">
        <f>WORKSHEET[[#This Row],[Clients Rate per T2 (USD)]] - WORKSHEET[[#This Row],[Supplier Rate Per t2 (USD)]]</f>
        <v>300</v>
      </c>
      <c r="Z3469" s="5">
        <f>WORKSHEET[[#This Row],[Profit Per T]] * WORKSHEET[[#This Row],[Weight]]</f>
        <v>10543.199999999999</v>
      </c>
      <c r="AA3469">
        <v>1</v>
      </c>
      <c r="AB3469" s="1">
        <v>1.7999999999999998</v>
      </c>
      <c r="AC3469" s="1">
        <v>1.2000000000000002</v>
      </c>
      <c r="AD3469" s="1">
        <v>1.5</v>
      </c>
      <c r="AE3469" s="1">
        <f>WORKSHEET[[#This Row],[Delay at toll gate in days]] +WORKSHEET[[#This Row],[Delay at workshop in days]] +WORKSHEET[[#This Row],[Delay at border in days]]</f>
        <v>4.5</v>
      </c>
    </row>
    <row r="3470" spans="1:31" x14ac:dyDescent="0.35">
      <c r="A3470" t="s">
        <v>3491</v>
      </c>
      <c r="B3470" t="s">
        <v>10</v>
      </c>
      <c r="C3470" t="s">
        <v>56</v>
      </c>
      <c r="D3470" t="s">
        <v>3619</v>
      </c>
      <c r="E3470" t="s">
        <v>3613</v>
      </c>
      <c r="F3470" t="str">
        <f>WORKSHEET[[#This Row],[Depart From]]&amp;"-"&amp;WORKSHEET[[#This Row],[Arrive To]]</f>
        <v>Addis Ababa-Sanaa</v>
      </c>
      <c r="G3470" s="2">
        <v>44753</v>
      </c>
      <c r="H3470" s="2">
        <v>44767</v>
      </c>
      <c r="I3470" s="2" t="str">
        <f t="shared" si="54"/>
        <v>Delivered</v>
      </c>
      <c r="J3470" s="2" t="str">
        <f>TEXT(WORKSHEET[[#This Row],[Offloading Date]], "mmm")</f>
        <v>Jul</v>
      </c>
      <c r="K3470" s="2" t="str">
        <f>IF(OR(WORKSHEET[[#This Row],[Year]]="", ISBLANK(WORKSHEET[[#This Row],[Year]]), WORKSHEET[[#This Row],[Year]]="null"), "Exclude", "Include")</f>
        <v>Include</v>
      </c>
      <c r="L3470" t="s">
        <v>3624</v>
      </c>
      <c r="M3470" t="s">
        <v>12</v>
      </c>
      <c r="N3470" t="s">
        <v>13</v>
      </c>
      <c r="O3470">
        <v>35.098999999999997</v>
      </c>
      <c r="P3470">
        <v>600</v>
      </c>
      <c r="Q3470" t="s">
        <v>14</v>
      </c>
      <c r="R3470">
        <f>P3470 * _xll.XLOOKUP(Q3470,CALCULATION!$A$15:$A$17, CALCULATION!$B$15:$B$17 )</f>
        <v>600</v>
      </c>
      <c r="S3470" s="5">
        <f>O3470*P3470*_xll.XLOOKUP(Q3470,CALCULATION!$A$15:$A$17, CALCULATION!$B$15:$B$17)</f>
        <v>21059.399999999998</v>
      </c>
      <c r="T3470">
        <v>300</v>
      </c>
      <c r="U3470" t="s">
        <v>14</v>
      </c>
      <c r="V3470">
        <f>T3470 * _xll.XLOOKUP(U3470,CALCULATION!$A$15:$A$17, CALCULATION!$B$15:$B$17 )</f>
        <v>300</v>
      </c>
      <c r="W3470" s="5">
        <f>O3470*T3470*_xll.XLOOKUP(U3470,CALCULATION!$A$15:$A$17, CALCULATION!$B$15:$B$17)</f>
        <v>10529.699999999999</v>
      </c>
      <c r="X3470" s="5">
        <f>WORKSHEET[[#This Row],[Clients Total Cost]] / WORKSHEET[[#This Row],[Clients Rate per T2 (USD)]]</f>
        <v>35.098999999999997</v>
      </c>
      <c r="Y3470" s="5">
        <f>WORKSHEET[[#This Row],[Clients Rate per T2 (USD)]] - WORKSHEET[[#This Row],[Supplier Rate Per t2 (USD)]]</f>
        <v>300</v>
      </c>
      <c r="Z3470" s="5">
        <f>WORKSHEET[[#This Row],[Profit Per T]] * WORKSHEET[[#This Row],[Weight]]</f>
        <v>10529.699999999999</v>
      </c>
      <c r="AA3470">
        <v>1</v>
      </c>
      <c r="AB3470" s="1">
        <v>2.1</v>
      </c>
      <c r="AC3470" s="1">
        <v>1.4000000000000001</v>
      </c>
      <c r="AD3470" s="1">
        <v>1.75</v>
      </c>
      <c r="AE3470" s="1">
        <f>WORKSHEET[[#This Row],[Delay at toll gate in days]] +WORKSHEET[[#This Row],[Delay at workshop in days]] +WORKSHEET[[#This Row],[Delay at border in days]]</f>
        <v>5.25</v>
      </c>
    </row>
    <row r="3471" spans="1:31" x14ac:dyDescent="0.35">
      <c r="A3471" t="s">
        <v>3492</v>
      </c>
      <c r="B3471" t="s">
        <v>10</v>
      </c>
      <c r="C3471" t="s">
        <v>56</v>
      </c>
      <c r="D3471" t="s">
        <v>3611</v>
      </c>
      <c r="E3471" t="s">
        <v>3614</v>
      </c>
      <c r="F3471" t="str">
        <f>WORKSHEET[[#This Row],[Depart From]]&amp;"-"&amp;WORKSHEET[[#This Row],[Arrive To]]</f>
        <v>Mogadishu-Alger</v>
      </c>
      <c r="G3471" s="2">
        <v>44753</v>
      </c>
      <c r="H3471" s="2">
        <v>44765</v>
      </c>
      <c r="I3471" s="2" t="str">
        <f t="shared" si="54"/>
        <v>Delivered</v>
      </c>
      <c r="J3471" s="2" t="str">
        <f>TEXT(WORKSHEET[[#This Row],[Offloading Date]], "mmm")</f>
        <v>Jul</v>
      </c>
      <c r="K3471" s="2" t="str">
        <f>IF(OR(WORKSHEET[[#This Row],[Year]]="", ISBLANK(WORKSHEET[[#This Row],[Year]]), WORKSHEET[[#This Row],[Year]]="null"), "Exclude", "Include")</f>
        <v>Include</v>
      </c>
      <c r="L3471" t="s">
        <v>3624</v>
      </c>
      <c r="M3471" t="s">
        <v>12</v>
      </c>
      <c r="N3471" t="s">
        <v>13</v>
      </c>
      <c r="O3471">
        <v>35.093000000000004</v>
      </c>
      <c r="P3471">
        <v>600</v>
      </c>
      <c r="Q3471" t="s">
        <v>14</v>
      </c>
      <c r="R3471">
        <f>P3471 * _xll.XLOOKUP(Q3471,CALCULATION!$A$15:$A$17, CALCULATION!$B$15:$B$17 )</f>
        <v>600</v>
      </c>
      <c r="S3471" s="5">
        <f>O3471*P3471*_xll.XLOOKUP(Q3471,CALCULATION!$A$15:$A$17, CALCULATION!$B$15:$B$17)</f>
        <v>21055.800000000003</v>
      </c>
      <c r="T3471">
        <v>300</v>
      </c>
      <c r="U3471" t="s">
        <v>14</v>
      </c>
      <c r="V3471">
        <f>T3471 * _xll.XLOOKUP(U3471,CALCULATION!$A$15:$A$17, CALCULATION!$B$15:$B$17 )</f>
        <v>300</v>
      </c>
      <c r="W3471" s="5">
        <f>O3471*T3471*_xll.XLOOKUP(U3471,CALCULATION!$A$15:$A$17, CALCULATION!$B$15:$B$17)</f>
        <v>10527.900000000001</v>
      </c>
      <c r="X3471" s="5">
        <f>WORKSHEET[[#This Row],[Clients Total Cost]] / WORKSHEET[[#This Row],[Clients Rate per T2 (USD)]]</f>
        <v>35.093000000000004</v>
      </c>
      <c r="Y3471" s="5">
        <f>WORKSHEET[[#This Row],[Clients Rate per T2 (USD)]] - WORKSHEET[[#This Row],[Supplier Rate Per t2 (USD)]]</f>
        <v>300</v>
      </c>
      <c r="Z3471" s="5">
        <f>WORKSHEET[[#This Row],[Profit Per T]] * WORKSHEET[[#This Row],[Weight]]</f>
        <v>10527.900000000001</v>
      </c>
      <c r="AA3471">
        <v>1</v>
      </c>
      <c r="AB3471" s="1">
        <v>1.7999999999999998</v>
      </c>
      <c r="AC3471" s="1">
        <v>1.2000000000000002</v>
      </c>
      <c r="AD3471" s="1">
        <v>1.5</v>
      </c>
      <c r="AE3471" s="1">
        <f>WORKSHEET[[#This Row],[Delay at toll gate in days]] +WORKSHEET[[#This Row],[Delay at workshop in days]] +WORKSHEET[[#This Row],[Delay at border in days]]</f>
        <v>4.5</v>
      </c>
    </row>
    <row r="3472" spans="1:31" x14ac:dyDescent="0.35">
      <c r="A3472" t="s">
        <v>3493</v>
      </c>
      <c r="B3472" t="s">
        <v>10</v>
      </c>
      <c r="C3472" t="s">
        <v>56</v>
      </c>
      <c r="D3472" t="s">
        <v>3611</v>
      </c>
      <c r="E3472" t="s">
        <v>3612</v>
      </c>
      <c r="F3472" t="str">
        <f>WORKSHEET[[#This Row],[Depart From]]&amp;"-"&amp;WORKSHEET[[#This Row],[Arrive To]]</f>
        <v>Mogadishu-Victoria</v>
      </c>
      <c r="G3472" s="2">
        <v>44756</v>
      </c>
      <c r="H3472" s="2">
        <v>44766</v>
      </c>
      <c r="I3472" s="2" t="str">
        <f t="shared" si="54"/>
        <v>Delivered</v>
      </c>
      <c r="J3472" s="2" t="str">
        <f>TEXT(WORKSHEET[[#This Row],[Offloading Date]], "mmm")</f>
        <v>Jul</v>
      </c>
      <c r="K3472" s="2" t="str">
        <f>IF(OR(WORKSHEET[[#This Row],[Year]]="", ISBLANK(WORKSHEET[[#This Row],[Year]]), WORKSHEET[[#This Row],[Year]]="null"), "Exclude", "Include")</f>
        <v>Include</v>
      </c>
      <c r="L3472" t="s">
        <v>3624</v>
      </c>
      <c r="M3472" t="s">
        <v>12</v>
      </c>
      <c r="N3472" t="s">
        <v>13</v>
      </c>
      <c r="O3472">
        <v>35.302999999999997</v>
      </c>
      <c r="P3472">
        <v>600</v>
      </c>
      <c r="Q3472" t="s">
        <v>14</v>
      </c>
      <c r="R3472">
        <f>P3472 * _xll.XLOOKUP(Q3472,CALCULATION!$A$15:$A$17, CALCULATION!$B$15:$B$17 )</f>
        <v>600</v>
      </c>
      <c r="S3472" s="5">
        <f>O3472*P3472*_xll.XLOOKUP(Q3472,CALCULATION!$A$15:$A$17, CALCULATION!$B$15:$B$17)</f>
        <v>21181.8</v>
      </c>
      <c r="T3472">
        <v>300</v>
      </c>
      <c r="U3472" t="s">
        <v>14</v>
      </c>
      <c r="V3472">
        <f>T3472 * _xll.XLOOKUP(U3472,CALCULATION!$A$15:$A$17, CALCULATION!$B$15:$B$17 )</f>
        <v>300</v>
      </c>
      <c r="W3472" s="5">
        <f>O3472*T3472*_xll.XLOOKUP(U3472,CALCULATION!$A$15:$A$17, CALCULATION!$B$15:$B$17)</f>
        <v>10590.9</v>
      </c>
      <c r="X3472" s="5">
        <f>WORKSHEET[[#This Row],[Clients Total Cost]] / WORKSHEET[[#This Row],[Clients Rate per T2 (USD)]]</f>
        <v>35.302999999999997</v>
      </c>
      <c r="Y3472" s="5">
        <f>WORKSHEET[[#This Row],[Clients Rate per T2 (USD)]] - WORKSHEET[[#This Row],[Supplier Rate Per t2 (USD)]]</f>
        <v>300</v>
      </c>
      <c r="Z3472" s="5">
        <f>WORKSHEET[[#This Row],[Profit Per T]] * WORKSHEET[[#This Row],[Weight]]</f>
        <v>10590.9</v>
      </c>
      <c r="AA3472">
        <v>1</v>
      </c>
      <c r="AB3472" s="1">
        <v>1.5</v>
      </c>
      <c r="AC3472" s="1">
        <v>1</v>
      </c>
      <c r="AD3472" s="1">
        <v>1.25</v>
      </c>
      <c r="AE3472" s="1">
        <f>WORKSHEET[[#This Row],[Delay at toll gate in days]] +WORKSHEET[[#This Row],[Delay at workshop in days]] +WORKSHEET[[#This Row],[Delay at border in days]]</f>
        <v>3.75</v>
      </c>
    </row>
    <row r="3473" spans="1:31" x14ac:dyDescent="0.35">
      <c r="A3473" t="s">
        <v>3494</v>
      </c>
      <c r="B3473" t="s">
        <v>10</v>
      </c>
      <c r="C3473" t="s">
        <v>56</v>
      </c>
      <c r="D3473" t="s">
        <v>3619</v>
      </c>
      <c r="E3473" t="s">
        <v>3613</v>
      </c>
      <c r="F3473" t="str">
        <f>WORKSHEET[[#This Row],[Depart From]]&amp;"-"&amp;WORKSHEET[[#This Row],[Arrive To]]</f>
        <v>Addis Ababa-Sanaa</v>
      </c>
      <c r="G3473" s="2">
        <v>44755</v>
      </c>
      <c r="H3473" s="2">
        <v>44765</v>
      </c>
      <c r="I3473" s="2" t="str">
        <f t="shared" si="54"/>
        <v>Delivered</v>
      </c>
      <c r="J3473" s="2" t="str">
        <f>TEXT(WORKSHEET[[#This Row],[Offloading Date]], "mmm")</f>
        <v>Jul</v>
      </c>
      <c r="K3473" s="2" t="str">
        <f>IF(OR(WORKSHEET[[#This Row],[Year]]="", ISBLANK(WORKSHEET[[#This Row],[Year]]), WORKSHEET[[#This Row],[Year]]="null"), "Exclude", "Include")</f>
        <v>Include</v>
      </c>
      <c r="L3473" t="s">
        <v>3624</v>
      </c>
      <c r="M3473" t="s">
        <v>12</v>
      </c>
      <c r="N3473" t="s">
        <v>13</v>
      </c>
      <c r="O3473">
        <v>35.198999999999998</v>
      </c>
      <c r="P3473">
        <v>600</v>
      </c>
      <c r="Q3473" t="s">
        <v>14</v>
      </c>
      <c r="R3473">
        <f>P3473 * _xll.XLOOKUP(Q3473,CALCULATION!$A$15:$A$17, CALCULATION!$B$15:$B$17 )</f>
        <v>600</v>
      </c>
      <c r="S3473" s="5">
        <f>O3473*P3473*_xll.XLOOKUP(Q3473,CALCULATION!$A$15:$A$17, CALCULATION!$B$15:$B$17)</f>
        <v>21119.399999999998</v>
      </c>
      <c r="T3473">
        <v>300</v>
      </c>
      <c r="U3473" t="s">
        <v>14</v>
      </c>
      <c r="V3473">
        <f>T3473 * _xll.XLOOKUP(U3473,CALCULATION!$A$15:$A$17, CALCULATION!$B$15:$B$17 )</f>
        <v>300</v>
      </c>
      <c r="W3473" s="5">
        <f>O3473*T3473*_xll.XLOOKUP(U3473,CALCULATION!$A$15:$A$17, CALCULATION!$B$15:$B$17)</f>
        <v>10559.699999999999</v>
      </c>
      <c r="X3473" s="5">
        <f>WORKSHEET[[#This Row],[Clients Total Cost]] / WORKSHEET[[#This Row],[Clients Rate per T2 (USD)]]</f>
        <v>35.198999999999998</v>
      </c>
      <c r="Y3473" s="5">
        <f>WORKSHEET[[#This Row],[Clients Rate per T2 (USD)]] - WORKSHEET[[#This Row],[Supplier Rate Per t2 (USD)]]</f>
        <v>300</v>
      </c>
      <c r="Z3473" s="5">
        <f>WORKSHEET[[#This Row],[Profit Per T]] * WORKSHEET[[#This Row],[Weight]]</f>
        <v>10559.699999999999</v>
      </c>
      <c r="AA3473">
        <v>1</v>
      </c>
      <c r="AB3473" s="1">
        <v>1.5</v>
      </c>
      <c r="AC3473" s="1">
        <v>1</v>
      </c>
      <c r="AD3473" s="1">
        <v>1.25</v>
      </c>
      <c r="AE3473" s="1">
        <f>WORKSHEET[[#This Row],[Delay at toll gate in days]] +WORKSHEET[[#This Row],[Delay at workshop in days]] +WORKSHEET[[#This Row],[Delay at border in days]]</f>
        <v>3.75</v>
      </c>
    </row>
    <row r="3474" spans="1:31" x14ac:dyDescent="0.35">
      <c r="A3474" t="s">
        <v>3495</v>
      </c>
      <c r="B3474" t="s">
        <v>10</v>
      </c>
      <c r="C3474" t="s">
        <v>56</v>
      </c>
      <c r="D3474" t="s">
        <v>3619</v>
      </c>
      <c r="E3474" t="s">
        <v>3612</v>
      </c>
      <c r="F3474" t="str">
        <f>WORKSHEET[[#This Row],[Depart From]]&amp;"-"&amp;WORKSHEET[[#This Row],[Arrive To]]</f>
        <v>Addis Ababa-Victoria</v>
      </c>
      <c r="G3474" s="2">
        <v>44753</v>
      </c>
      <c r="H3474" s="2">
        <v>44765</v>
      </c>
      <c r="I3474" s="2" t="str">
        <f t="shared" si="54"/>
        <v>Delivered</v>
      </c>
      <c r="J3474" s="2" t="str">
        <f>TEXT(WORKSHEET[[#This Row],[Offloading Date]], "mmm")</f>
        <v>Jul</v>
      </c>
      <c r="K3474" s="2" t="str">
        <f>IF(OR(WORKSHEET[[#This Row],[Year]]="", ISBLANK(WORKSHEET[[#This Row],[Year]]), WORKSHEET[[#This Row],[Year]]="null"), "Exclude", "Include")</f>
        <v>Include</v>
      </c>
      <c r="L3474" t="s">
        <v>3624</v>
      </c>
      <c r="M3474" t="s">
        <v>12</v>
      </c>
      <c r="N3474" t="s">
        <v>13</v>
      </c>
      <c r="O3474">
        <v>35.027999999999999</v>
      </c>
      <c r="P3474">
        <v>600</v>
      </c>
      <c r="Q3474" t="s">
        <v>14</v>
      </c>
      <c r="R3474">
        <f>P3474 * _xll.XLOOKUP(Q3474,CALCULATION!$A$15:$A$17, CALCULATION!$B$15:$B$17 )</f>
        <v>600</v>
      </c>
      <c r="S3474" s="5">
        <f>O3474*P3474*_xll.XLOOKUP(Q3474,CALCULATION!$A$15:$A$17, CALCULATION!$B$15:$B$17)</f>
        <v>21016.799999999999</v>
      </c>
      <c r="T3474">
        <v>300</v>
      </c>
      <c r="U3474" t="s">
        <v>14</v>
      </c>
      <c r="V3474">
        <f>T3474 * _xll.XLOOKUP(U3474,CALCULATION!$A$15:$A$17, CALCULATION!$B$15:$B$17 )</f>
        <v>300</v>
      </c>
      <c r="W3474" s="5">
        <f>O3474*T3474*_xll.XLOOKUP(U3474,CALCULATION!$A$15:$A$17, CALCULATION!$B$15:$B$17)</f>
        <v>10508.4</v>
      </c>
      <c r="X3474" s="5">
        <f>WORKSHEET[[#This Row],[Clients Total Cost]] / WORKSHEET[[#This Row],[Clients Rate per T2 (USD)]]</f>
        <v>35.027999999999999</v>
      </c>
      <c r="Y3474" s="5">
        <f>WORKSHEET[[#This Row],[Clients Rate per T2 (USD)]] - WORKSHEET[[#This Row],[Supplier Rate Per t2 (USD)]]</f>
        <v>300</v>
      </c>
      <c r="Z3474" s="5">
        <f>WORKSHEET[[#This Row],[Profit Per T]] * WORKSHEET[[#This Row],[Weight]]</f>
        <v>10508.4</v>
      </c>
      <c r="AA3474">
        <v>1</v>
      </c>
      <c r="AB3474" s="1">
        <v>1.7999999999999998</v>
      </c>
      <c r="AC3474" s="1">
        <v>1.2000000000000002</v>
      </c>
      <c r="AD3474" s="1">
        <v>1.5</v>
      </c>
      <c r="AE3474" s="1">
        <f>WORKSHEET[[#This Row],[Delay at toll gate in days]] +WORKSHEET[[#This Row],[Delay at workshop in days]] +WORKSHEET[[#This Row],[Delay at border in days]]</f>
        <v>4.5</v>
      </c>
    </row>
    <row r="3475" spans="1:31" x14ac:dyDescent="0.35">
      <c r="A3475" t="s">
        <v>3496</v>
      </c>
      <c r="B3475" t="s">
        <v>10</v>
      </c>
      <c r="C3475" t="s">
        <v>56</v>
      </c>
      <c r="D3475" t="s">
        <v>3619</v>
      </c>
      <c r="E3475" t="s">
        <v>3612</v>
      </c>
      <c r="F3475" t="str">
        <f>WORKSHEET[[#This Row],[Depart From]]&amp;"-"&amp;WORKSHEET[[#This Row],[Arrive To]]</f>
        <v>Addis Ababa-Victoria</v>
      </c>
      <c r="G3475" s="2">
        <v>44753</v>
      </c>
      <c r="H3475" s="2">
        <v>44768</v>
      </c>
      <c r="I3475" s="2" t="str">
        <f t="shared" si="54"/>
        <v>Delivered</v>
      </c>
      <c r="J3475" s="2" t="str">
        <f>TEXT(WORKSHEET[[#This Row],[Offloading Date]], "mmm")</f>
        <v>Jul</v>
      </c>
      <c r="K3475" s="2" t="str">
        <f>IF(OR(WORKSHEET[[#This Row],[Year]]="", ISBLANK(WORKSHEET[[#This Row],[Year]]), WORKSHEET[[#This Row],[Year]]="null"), "Exclude", "Include")</f>
        <v>Include</v>
      </c>
      <c r="L3475" t="s">
        <v>3624</v>
      </c>
      <c r="M3475" t="s">
        <v>12</v>
      </c>
      <c r="N3475" t="s">
        <v>13</v>
      </c>
      <c r="O3475">
        <v>34.962000000000003</v>
      </c>
      <c r="P3475">
        <v>600</v>
      </c>
      <c r="Q3475" t="s">
        <v>14</v>
      </c>
      <c r="R3475">
        <f>P3475 * _xll.XLOOKUP(Q3475,CALCULATION!$A$15:$A$17, CALCULATION!$B$15:$B$17 )</f>
        <v>600</v>
      </c>
      <c r="S3475" s="5">
        <f>O3475*P3475*_xll.XLOOKUP(Q3475,CALCULATION!$A$15:$A$17, CALCULATION!$B$15:$B$17)</f>
        <v>20977.200000000001</v>
      </c>
      <c r="T3475">
        <v>300</v>
      </c>
      <c r="U3475" t="s">
        <v>14</v>
      </c>
      <c r="V3475">
        <f>T3475 * _xll.XLOOKUP(U3475,CALCULATION!$A$15:$A$17, CALCULATION!$B$15:$B$17 )</f>
        <v>300</v>
      </c>
      <c r="W3475" s="5">
        <f>O3475*T3475*_xll.XLOOKUP(U3475,CALCULATION!$A$15:$A$17, CALCULATION!$B$15:$B$17)</f>
        <v>10488.6</v>
      </c>
      <c r="X3475" s="5">
        <f>WORKSHEET[[#This Row],[Clients Total Cost]] / WORKSHEET[[#This Row],[Clients Rate per T2 (USD)]]</f>
        <v>34.962000000000003</v>
      </c>
      <c r="Y3475" s="5">
        <f>WORKSHEET[[#This Row],[Clients Rate per T2 (USD)]] - WORKSHEET[[#This Row],[Supplier Rate Per t2 (USD)]]</f>
        <v>300</v>
      </c>
      <c r="Z3475" s="5">
        <f>WORKSHEET[[#This Row],[Profit Per T]] * WORKSHEET[[#This Row],[Weight]]</f>
        <v>10488.6</v>
      </c>
      <c r="AA3475">
        <v>1</v>
      </c>
      <c r="AB3475" s="1">
        <v>2.25</v>
      </c>
      <c r="AC3475" s="1">
        <v>1.5</v>
      </c>
      <c r="AD3475" s="1">
        <v>1.875</v>
      </c>
      <c r="AE3475" s="1">
        <f>WORKSHEET[[#This Row],[Delay at toll gate in days]] +WORKSHEET[[#This Row],[Delay at workshop in days]] +WORKSHEET[[#This Row],[Delay at border in days]]</f>
        <v>5.625</v>
      </c>
    </row>
    <row r="3476" spans="1:31" x14ac:dyDescent="0.35">
      <c r="A3476" t="s">
        <v>3497</v>
      </c>
      <c r="B3476" t="s">
        <v>10</v>
      </c>
      <c r="C3476" t="s">
        <v>56</v>
      </c>
      <c r="D3476" t="s">
        <v>3619</v>
      </c>
      <c r="E3476" t="s">
        <v>3617</v>
      </c>
      <c r="F3476" t="str">
        <f>WORKSHEET[[#This Row],[Depart From]]&amp;"-"&amp;WORKSHEET[[#This Row],[Arrive To]]</f>
        <v>Addis Ababa-Lagos</v>
      </c>
      <c r="G3476" s="2">
        <v>44753</v>
      </c>
      <c r="H3476" s="2">
        <v>44764</v>
      </c>
      <c r="I3476" s="2" t="str">
        <f t="shared" si="54"/>
        <v>Delivered</v>
      </c>
      <c r="J3476" s="2" t="str">
        <f>TEXT(WORKSHEET[[#This Row],[Offloading Date]], "mmm")</f>
        <v>Jul</v>
      </c>
      <c r="K3476" s="2" t="str">
        <f>IF(OR(WORKSHEET[[#This Row],[Year]]="", ISBLANK(WORKSHEET[[#This Row],[Year]]), WORKSHEET[[#This Row],[Year]]="null"), "Exclude", "Include")</f>
        <v>Include</v>
      </c>
      <c r="L3476" t="s">
        <v>3624</v>
      </c>
      <c r="M3476" t="s">
        <v>12</v>
      </c>
      <c r="N3476" t="s">
        <v>13</v>
      </c>
      <c r="O3476">
        <v>35.436</v>
      </c>
      <c r="P3476">
        <v>600</v>
      </c>
      <c r="Q3476" t="s">
        <v>14</v>
      </c>
      <c r="R3476">
        <f>P3476 * _xll.XLOOKUP(Q3476,CALCULATION!$A$15:$A$17, CALCULATION!$B$15:$B$17 )</f>
        <v>600</v>
      </c>
      <c r="S3476" s="5">
        <f>O3476*P3476*_xll.XLOOKUP(Q3476,CALCULATION!$A$15:$A$17, CALCULATION!$B$15:$B$17)</f>
        <v>21261.599999999999</v>
      </c>
      <c r="T3476">
        <v>300</v>
      </c>
      <c r="U3476" t="s">
        <v>14</v>
      </c>
      <c r="V3476">
        <f>T3476 * _xll.XLOOKUP(U3476,CALCULATION!$A$15:$A$17, CALCULATION!$B$15:$B$17 )</f>
        <v>300</v>
      </c>
      <c r="W3476" s="5">
        <f>O3476*T3476*_xll.XLOOKUP(U3476,CALCULATION!$A$15:$A$17, CALCULATION!$B$15:$B$17)</f>
        <v>10630.8</v>
      </c>
      <c r="X3476" s="5">
        <f>WORKSHEET[[#This Row],[Clients Total Cost]] / WORKSHEET[[#This Row],[Clients Rate per T2 (USD)]]</f>
        <v>35.436</v>
      </c>
      <c r="Y3476" s="5">
        <f>WORKSHEET[[#This Row],[Clients Rate per T2 (USD)]] - WORKSHEET[[#This Row],[Supplier Rate Per t2 (USD)]]</f>
        <v>300</v>
      </c>
      <c r="Z3476" s="5">
        <f>WORKSHEET[[#This Row],[Profit Per T]] * WORKSHEET[[#This Row],[Weight]]</f>
        <v>10630.8</v>
      </c>
      <c r="AA3476">
        <v>1</v>
      </c>
      <c r="AB3476" s="1">
        <v>1.65</v>
      </c>
      <c r="AC3476" s="1">
        <v>1.1000000000000001</v>
      </c>
      <c r="AD3476" s="1">
        <v>1.375</v>
      </c>
      <c r="AE3476" s="1">
        <f>WORKSHEET[[#This Row],[Delay at toll gate in days]] +WORKSHEET[[#This Row],[Delay at workshop in days]] +WORKSHEET[[#This Row],[Delay at border in days]]</f>
        <v>4.125</v>
      </c>
    </row>
    <row r="3477" spans="1:31" x14ac:dyDescent="0.35">
      <c r="A3477" t="s">
        <v>3498</v>
      </c>
      <c r="B3477" t="s">
        <v>10</v>
      </c>
      <c r="C3477" t="s">
        <v>56</v>
      </c>
      <c r="D3477" t="s">
        <v>3615</v>
      </c>
      <c r="E3477" t="s">
        <v>3614</v>
      </c>
      <c r="F3477" t="str">
        <f>WORKSHEET[[#This Row],[Depart From]]&amp;"-"&amp;WORKSHEET[[#This Row],[Arrive To]]</f>
        <v>Mombasa-Alger</v>
      </c>
      <c r="G3477" s="2">
        <v>44755</v>
      </c>
      <c r="H3477" s="2">
        <v>44765</v>
      </c>
      <c r="I3477" s="2" t="str">
        <f t="shared" si="54"/>
        <v>Delivered</v>
      </c>
      <c r="J3477" s="2" t="str">
        <f>TEXT(WORKSHEET[[#This Row],[Offloading Date]], "mmm")</f>
        <v>Jul</v>
      </c>
      <c r="K3477" s="2" t="str">
        <f>IF(OR(WORKSHEET[[#This Row],[Year]]="", ISBLANK(WORKSHEET[[#This Row],[Year]]), WORKSHEET[[#This Row],[Year]]="null"), "Exclude", "Include")</f>
        <v>Include</v>
      </c>
      <c r="L3477" t="s">
        <v>3624</v>
      </c>
      <c r="M3477" t="s">
        <v>12</v>
      </c>
      <c r="N3477" t="s">
        <v>13</v>
      </c>
      <c r="O3477">
        <v>35.36</v>
      </c>
      <c r="P3477">
        <v>600</v>
      </c>
      <c r="Q3477" t="s">
        <v>14</v>
      </c>
      <c r="R3477">
        <f>P3477 * _xll.XLOOKUP(Q3477,CALCULATION!$A$15:$A$17, CALCULATION!$B$15:$B$17 )</f>
        <v>600</v>
      </c>
      <c r="S3477" s="5">
        <f>O3477*P3477*_xll.XLOOKUP(Q3477,CALCULATION!$A$15:$A$17, CALCULATION!$B$15:$B$17)</f>
        <v>21216</v>
      </c>
      <c r="T3477">
        <v>300</v>
      </c>
      <c r="U3477" t="s">
        <v>14</v>
      </c>
      <c r="V3477">
        <f>T3477 * _xll.XLOOKUP(U3477,CALCULATION!$A$15:$A$17, CALCULATION!$B$15:$B$17 )</f>
        <v>300</v>
      </c>
      <c r="W3477" s="5">
        <f>O3477*T3477*_xll.XLOOKUP(U3477,CALCULATION!$A$15:$A$17, CALCULATION!$B$15:$B$17)</f>
        <v>10608</v>
      </c>
      <c r="X3477" s="5">
        <f>WORKSHEET[[#This Row],[Clients Total Cost]] / WORKSHEET[[#This Row],[Clients Rate per T2 (USD)]]</f>
        <v>35.36</v>
      </c>
      <c r="Y3477" s="5">
        <f>WORKSHEET[[#This Row],[Clients Rate per T2 (USD)]] - WORKSHEET[[#This Row],[Supplier Rate Per t2 (USD)]]</f>
        <v>300</v>
      </c>
      <c r="Z3477" s="5">
        <f>WORKSHEET[[#This Row],[Profit Per T]] * WORKSHEET[[#This Row],[Weight]]</f>
        <v>10608</v>
      </c>
      <c r="AA3477">
        <v>1</v>
      </c>
      <c r="AB3477" s="1">
        <v>1.5</v>
      </c>
      <c r="AC3477" s="1">
        <v>1</v>
      </c>
      <c r="AD3477" s="1">
        <v>1.25</v>
      </c>
      <c r="AE3477" s="1">
        <f>WORKSHEET[[#This Row],[Delay at toll gate in days]] +WORKSHEET[[#This Row],[Delay at workshop in days]] +WORKSHEET[[#This Row],[Delay at border in days]]</f>
        <v>3.75</v>
      </c>
    </row>
    <row r="3478" spans="1:31" x14ac:dyDescent="0.35">
      <c r="A3478" t="s">
        <v>3499</v>
      </c>
      <c r="B3478" t="s">
        <v>10</v>
      </c>
      <c r="C3478" t="s">
        <v>56</v>
      </c>
      <c r="D3478" t="s">
        <v>3615</v>
      </c>
      <c r="E3478" t="s">
        <v>3612</v>
      </c>
      <c r="F3478" t="str">
        <f>WORKSHEET[[#This Row],[Depart From]]&amp;"-"&amp;WORKSHEET[[#This Row],[Arrive To]]</f>
        <v>Mombasa-Victoria</v>
      </c>
      <c r="G3478" s="2">
        <v>44755</v>
      </c>
      <c r="H3478" s="2">
        <v>44768</v>
      </c>
      <c r="I3478" s="2" t="str">
        <f t="shared" si="54"/>
        <v>Delivered</v>
      </c>
      <c r="J3478" s="2" t="str">
        <f>TEXT(WORKSHEET[[#This Row],[Offloading Date]], "mmm")</f>
        <v>Jul</v>
      </c>
      <c r="K3478" s="2" t="str">
        <f>IF(OR(WORKSHEET[[#This Row],[Year]]="", ISBLANK(WORKSHEET[[#This Row],[Year]]), WORKSHEET[[#This Row],[Year]]="null"), "Exclude", "Include")</f>
        <v>Include</v>
      </c>
      <c r="L3478" t="s">
        <v>3624</v>
      </c>
      <c r="M3478" t="s">
        <v>12</v>
      </c>
      <c r="N3478" t="s">
        <v>13</v>
      </c>
      <c r="O3478">
        <v>35.085000000000001</v>
      </c>
      <c r="P3478">
        <v>600</v>
      </c>
      <c r="Q3478" t="s">
        <v>14</v>
      </c>
      <c r="R3478">
        <f>P3478 * _xll.XLOOKUP(Q3478,CALCULATION!$A$15:$A$17, CALCULATION!$B$15:$B$17 )</f>
        <v>600</v>
      </c>
      <c r="S3478" s="5">
        <f>O3478*P3478*_xll.XLOOKUP(Q3478,CALCULATION!$A$15:$A$17, CALCULATION!$B$15:$B$17)</f>
        <v>21051</v>
      </c>
      <c r="T3478">
        <v>300</v>
      </c>
      <c r="U3478" t="s">
        <v>14</v>
      </c>
      <c r="V3478">
        <f>T3478 * _xll.XLOOKUP(U3478,CALCULATION!$A$15:$A$17, CALCULATION!$B$15:$B$17 )</f>
        <v>300</v>
      </c>
      <c r="W3478" s="5">
        <f>O3478*T3478*_xll.XLOOKUP(U3478,CALCULATION!$A$15:$A$17, CALCULATION!$B$15:$B$17)</f>
        <v>10525.5</v>
      </c>
      <c r="X3478" s="5">
        <f>WORKSHEET[[#This Row],[Clients Total Cost]] / WORKSHEET[[#This Row],[Clients Rate per T2 (USD)]]</f>
        <v>35.085000000000001</v>
      </c>
      <c r="Y3478" s="5">
        <f>WORKSHEET[[#This Row],[Clients Rate per T2 (USD)]] - WORKSHEET[[#This Row],[Supplier Rate Per t2 (USD)]]</f>
        <v>300</v>
      </c>
      <c r="Z3478" s="5">
        <f>WORKSHEET[[#This Row],[Profit Per T]] * WORKSHEET[[#This Row],[Weight]]</f>
        <v>10525.5</v>
      </c>
      <c r="AA3478">
        <v>1</v>
      </c>
      <c r="AB3478" s="1">
        <v>1.95</v>
      </c>
      <c r="AC3478" s="1">
        <v>1.3</v>
      </c>
      <c r="AD3478" s="1">
        <v>1.625</v>
      </c>
      <c r="AE3478" s="1">
        <f>WORKSHEET[[#This Row],[Delay at toll gate in days]] +WORKSHEET[[#This Row],[Delay at workshop in days]] +WORKSHEET[[#This Row],[Delay at border in days]]</f>
        <v>4.875</v>
      </c>
    </row>
    <row r="3479" spans="1:31" x14ac:dyDescent="0.35">
      <c r="A3479" t="s">
        <v>3500</v>
      </c>
      <c r="B3479" t="s">
        <v>10</v>
      </c>
      <c r="C3479" t="s">
        <v>56</v>
      </c>
      <c r="D3479" t="s">
        <v>3611</v>
      </c>
      <c r="E3479" t="s">
        <v>3613</v>
      </c>
      <c r="F3479" t="str">
        <f>WORKSHEET[[#This Row],[Depart From]]&amp;"-"&amp;WORKSHEET[[#This Row],[Arrive To]]</f>
        <v>Mogadishu-Sanaa</v>
      </c>
      <c r="G3479" s="2">
        <v>44757</v>
      </c>
      <c r="H3479" s="2">
        <v>44765</v>
      </c>
      <c r="I3479" s="2" t="str">
        <f t="shared" si="54"/>
        <v>Delivered</v>
      </c>
      <c r="J3479" s="2" t="str">
        <f>TEXT(WORKSHEET[[#This Row],[Offloading Date]], "mmm")</f>
        <v>Jul</v>
      </c>
      <c r="K3479" s="2" t="str">
        <f>IF(OR(WORKSHEET[[#This Row],[Year]]="", ISBLANK(WORKSHEET[[#This Row],[Year]]), WORKSHEET[[#This Row],[Year]]="null"), "Exclude", "Include")</f>
        <v>Include</v>
      </c>
      <c r="L3479" t="s">
        <v>3624</v>
      </c>
      <c r="M3479" t="s">
        <v>12</v>
      </c>
      <c r="N3479" t="s">
        <v>13</v>
      </c>
      <c r="O3479">
        <v>35.448999999999998</v>
      </c>
      <c r="P3479">
        <v>600</v>
      </c>
      <c r="Q3479" t="s">
        <v>14</v>
      </c>
      <c r="R3479">
        <f>P3479 * _xll.XLOOKUP(Q3479,CALCULATION!$A$15:$A$17, CALCULATION!$B$15:$B$17 )</f>
        <v>600</v>
      </c>
      <c r="S3479" s="5">
        <f>O3479*P3479*_xll.XLOOKUP(Q3479,CALCULATION!$A$15:$A$17, CALCULATION!$B$15:$B$17)</f>
        <v>21269.399999999998</v>
      </c>
      <c r="T3479">
        <v>300</v>
      </c>
      <c r="U3479" t="s">
        <v>14</v>
      </c>
      <c r="V3479">
        <f>T3479 * _xll.XLOOKUP(U3479,CALCULATION!$A$15:$A$17, CALCULATION!$B$15:$B$17 )</f>
        <v>300</v>
      </c>
      <c r="W3479" s="5">
        <f>O3479*T3479*_xll.XLOOKUP(U3479,CALCULATION!$A$15:$A$17, CALCULATION!$B$15:$B$17)</f>
        <v>10634.699999999999</v>
      </c>
      <c r="X3479" s="5">
        <f>WORKSHEET[[#This Row],[Clients Total Cost]] / WORKSHEET[[#This Row],[Clients Rate per T2 (USD)]]</f>
        <v>35.448999999999998</v>
      </c>
      <c r="Y3479" s="5">
        <f>WORKSHEET[[#This Row],[Clients Rate per T2 (USD)]] - WORKSHEET[[#This Row],[Supplier Rate Per t2 (USD)]]</f>
        <v>300</v>
      </c>
      <c r="Z3479" s="5">
        <f>WORKSHEET[[#This Row],[Profit Per T]] * WORKSHEET[[#This Row],[Weight]]</f>
        <v>10634.699999999999</v>
      </c>
      <c r="AA3479">
        <v>1</v>
      </c>
      <c r="AB3479" s="1">
        <v>1.2</v>
      </c>
      <c r="AC3479" s="1">
        <v>0.8</v>
      </c>
      <c r="AD3479" s="1">
        <v>1</v>
      </c>
      <c r="AE3479" s="1">
        <f>WORKSHEET[[#This Row],[Delay at toll gate in days]] +WORKSHEET[[#This Row],[Delay at workshop in days]] +WORKSHEET[[#This Row],[Delay at border in days]]</f>
        <v>3</v>
      </c>
    </row>
    <row r="3480" spans="1:31" x14ac:dyDescent="0.35">
      <c r="A3480" t="s">
        <v>3501</v>
      </c>
      <c r="B3480" t="s">
        <v>10</v>
      </c>
      <c r="C3480" t="s">
        <v>56</v>
      </c>
      <c r="D3480" t="s">
        <v>3620</v>
      </c>
      <c r="E3480" t="s">
        <v>3612</v>
      </c>
      <c r="F3480" t="str">
        <f>WORKSHEET[[#This Row],[Depart From]]&amp;"-"&amp;WORKSHEET[[#This Row],[Arrive To]]</f>
        <v>Zanzibar-Victoria</v>
      </c>
      <c r="G3480" s="2">
        <v>44768</v>
      </c>
      <c r="H3480" s="2">
        <v>44777</v>
      </c>
      <c r="I3480" s="2" t="str">
        <f t="shared" si="54"/>
        <v>Delivered</v>
      </c>
      <c r="J3480" s="2" t="str">
        <f>TEXT(WORKSHEET[[#This Row],[Offloading Date]], "mmm")</f>
        <v>Aug</v>
      </c>
      <c r="K3480" s="2" t="str">
        <f>IF(OR(WORKSHEET[[#This Row],[Year]]="", ISBLANK(WORKSHEET[[#This Row],[Year]]), WORKSHEET[[#This Row],[Year]]="null"), "Exclude", "Include")</f>
        <v>Include</v>
      </c>
      <c r="L3480" t="s">
        <v>3624</v>
      </c>
      <c r="M3480" t="s">
        <v>12</v>
      </c>
      <c r="N3480" t="s">
        <v>13</v>
      </c>
      <c r="O3480">
        <v>35.298999999999999</v>
      </c>
      <c r="P3480">
        <v>600</v>
      </c>
      <c r="Q3480" t="s">
        <v>14</v>
      </c>
      <c r="R3480">
        <f>P3480 * _xll.XLOOKUP(Q3480,CALCULATION!$A$15:$A$17, CALCULATION!$B$15:$B$17 )</f>
        <v>600</v>
      </c>
      <c r="S3480" s="5">
        <f>O3480*P3480*_xll.XLOOKUP(Q3480,CALCULATION!$A$15:$A$17, CALCULATION!$B$15:$B$17)</f>
        <v>21179.4</v>
      </c>
      <c r="T3480">
        <v>300</v>
      </c>
      <c r="U3480" t="s">
        <v>14</v>
      </c>
      <c r="V3480">
        <f>T3480 * _xll.XLOOKUP(U3480,CALCULATION!$A$15:$A$17, CALCULATION!$B$15:$B$17 )</f>
        <v>300</v>
      </c>
      <c r="W3480" s="5">
        <f>O3480*T3480*_xll.XLOOKUP(U3480,CALCULATION!$A$15:$A$17, CALCULATION!$B$15:$B$17)</f>
        <v>10589.7</v>
      </c>
      <c r="X3480" s="5">
        <f>WORKSHEET[[#This Row],[Clients Total Cost]] / WORKSHEET[[#This Row],[Clients Rate per T2 (USD)]]</f>
        <v>35.298999999999999</v>
      </c>
      <c r="Y3480" s="5">
        <f>WORKSHEET[[#This Row],[Clients Rate per T2 (USD)]] - WORKSHEET[[#This Row],[Supplier Rate Per t2 (USD)]]</f>
        <v>300</v>
      </c>
      <c r="Z3480" s="5">
        <f>WORKSHEET[[#This Row],[Profit Per T]] * WORKSHEET[[#This Row],[Weight]]</f>
        <v>10589.7</v>
      </c>
      <c r="AA3480">
        <v>1</v>
      </c>
      <c r="AB3480" s="1">
        <v>1.3499999999999999</v>
      </c>
      <c r="AC3480" s="1">
        <v>0.9</v>
      </c>
      <c r="AD3480" s="1">
        <v>1.125</v>
      </c>
      <c r="AE3480" s="1">
        <f>WORKSHEET[[#This Row],[Delay at toll gate in days]] +WORKSHEET[[#This Row],[Delay at workshop in days]] +WORKSHEET[[#This Row],[Delay at border in days]]</f>
        <v>3.375</v>
      </c>
    </row>
    <row r="3481" spans="1:31" x14ac:dyDescent="0.35">
      <c r="A3481" t="s">
        <v>3502</v>
      </c>
      <c r="B3481" t="s">
        <v>10</v>
      </c>
      <c r="C3481" t="s">
        <v>56</v>
      </c>
      <c r="D3481" t="s">
        <v>3611</v>
      </c>
      <c r="E3481" t="s">
        <v>3617</v>
      </c>
      <c r="F3481" t="str">
        <f>WORKSHEET[[#This Row],[Depart From]]&amp;"-"&amp;WORKSHEET[[#This Row],[Arrive To]]</f>
        <v>Mogadishu-Lagos</v>
      </c>
      <c r="G3481" s="2">
        <v>44762</v>
      </c>
      <c r="H3481" s="2">
        <v>44782</v>
      </c>
      <c r="I3481" s="2" t="str">
        <f t="shared" si="54"/>
        <v>Delivered</v>
      </c>
      <c r="J3481" s="2" t="str">
        <f>TEXT(WORKSHEET[[#This Row],[Offloading Date]], "mmm")</f>
        <v>Aug</v>
      </c>
      <c r="K3481" s="2" t="str">
        <f>IF(OR(WORKSHEET[[#This Row],[Year]]="", ISBLANK(WORKSHEET[[#This Row],[Year]]), WORKSHEET[[#This Row],[Year]]="null"), "Exclude", "Include")</f>
        <v>Include</v>
      </c>
      <c r="L3481" t="s">
        <v>3624</v>
      </c>
      <c r="M3481" t="s">
        <v>12</v>
      </c>
      <c r="N3481" t="s">
        <v>13</v>
      </c>
      <c r="O3481">
        <v>35.442</v>
      </c>
      <c r="P3481">
        <v>600</v>
      </c>
      <c r="Q3481" t="s">
        <v>14</v>
      </c>
      <c r="R3481">
        <f>P3481 * _xll.XLOOKUP(Q3481,CALCULATION!$A$15:$A$17, CALCULATION!$B$15:$B$17 )</f>
        <v>600</v>
      </c>
      <c r="S3481" s="5">
        <f>O3481*P3481*_xll.XLOOKUP(Q3481,CALCULATION!$A$15:$A$17, CALCULATION!$B$15:$B$17)</f>
        <v>21265.200000000001</v>
      </c>
      <c r="T3481">
        <v>300</v>
      </c>
      <c r="U3481" t="s">
        <v>14</v>
      </c>
      <c r="V3481">
        <f>T3481 * _xll.XLOOKUP(U3481,CALCULATION!$A$15:$A$17, CALCULATION!$B$15:$B$17 )</f>
        <v>300</v>
      </c>
      <c r="W3481" s="5">
        <f>O3481*T3481*_xll.XLOOKUP(U3481,CALCULATION!$A$15:$A$17, CALCULATION!$B$15:$B$17)</f>
        <v>10632.6</v>
      </c>
      <c r="X3481" s="5">
        <f>WORKSHEET[[#This Row],[Clients Total Cost]] / WORKSHEET[[#This Row],[Clients Rate per T2 (USD)]]</f>
        <v>35.442</v>
      </c>
      <c r="Y3481" s="5">
        <f>WORKSHEET[[#This Row],[Clients Rate per T2 (USD)]] - WORKSHEET[[#This Row],[Supplier Rate Per t2 (USD)]]</f>
        <v>300</v>
      </c>
      <c r="Z3481" s="5">
        <f>WORKSHEET[[#This Row],[Profit Per T]] * WORKSHEET[[#This Row],[Weight]]</f>
        <v>10632.6</v>
      </c>
      <c r="AA3481">
        <v>1</v>
      </c>
      <c r="AB3481" s="1">
        <v>3</v>
      </c>
      <c r="AC3481" s="1">
        <v>2</v>
      </c>
      <c r="AD3481" s="1">
        <v>2.5</v>
      </c>
      <c r="AE3481" s="1">
        <f>WORKSHEET[[#This Row],[Delay at toll gate in days]] +WORKSHEET[[#This Row],[Delay at workshop in days]] +WORKSHEET[[#This Row],[Delay at border in days]]</f>
        <v>7.5</v>
      </c>
    </row>
    <row r="3482" spans="1:31" x14ac:dyDescent="0.35">
      <c r="A3482" t="s">
        <v>3503</v>
      </c>
      <c r="B3482" t="s">
        <v>10</v>
      </c>
      <c r="C3482" t="s">
        <v>56</v>
      </c>
      <c r="D3482" t="s">
        <v>3611</v>
      </c>
      <c r="E3482" t="s">
        <v>3618</v>
      </c>
      <c r="F3482" t="str">
        <f>WORKSHEET[[#This Row],[Depart From]]&amp;"-"&amp;WORKSHEET[[#This Row],[Arrive To]]</f>
        <v>Mogadishu-Tripoli</v>
      </c>
      <c r="G3482" s="2">
        <v>44762</v>
      </c>
      <c r="H3482" s="2">
        <v>44772</v>
      </c>
      <c r="I3482" s="2" t="str">
        <f t="shared" si="54"/>
        <v>Delivered</v>
      </c>
      <c r="J3482" s="2" t="str">
        <f>TEXT(WORKSHEET[[#This Row],[Offloading Date]], "mmm")</f>
        <v>Jul</v>
      </c>
      <c r="K3482" s="2" t="str">
        <f>IF(OR(WORKSHEET[[#This Row],[Year]]="", ISBLANK(WORKSHEET[[#This Row],[Year]]), WORKSHEET[[#This Row],[Year]]="null"), "Exclude", "Include")</f>
        <v>Include</v>
      </c>
      <c r="L3482" t="s">
        <v>3624</v>
      </c>
      <c r="M3482" t="s">
        <v>12</v>
      </c>
      <c r="N3482" t="s">
        <v>13</v>
      </c>
      <c r="O3482">
        <v>35.356000000000002</v>
      </c>
      <c r="P3482">
        <v>600</v>
      </c>
      <c r="Q3482" t="s">
        <v>14</v>
      </c>
      <c r="R3482">
        <f>P3482 * _xll.XLOOKUP(Q3482,CALCULATION!$A$15:$A$17, CALCULATION!$B$15:$B$17 )</f>
        <v>600</v>
      </c>
      <c r="S3482" s="5">
        <f>O3482*P3482*_xll.XLOOKUP(Q3482,CALCULATION!$A$15:$A$17, CALCULATION!$B$15:$B$17)</f>
        <v>21213.600000000002</v>
      </c>
      <c r="T3482">
        <v>300</v>
      </c>
      <c r="U3482" t="s">
        <v>14</v>
      </c>
      <c r="V3482">
        <f>T3482 * _xll.XLOOKUP(U3482,CALCULATION!$A$15:$A$17, CALCULATION!$B$15:$B$17 )</f>
        <v>300</v>
      </c>
      <c r="W3482" s="5">
        <f>O3482*T3482*_xll.XLOOKUP(U3482,CALCULATION!$A$15:$A$17, CALCULATION!$B$15:$B$17)</f>
        <v>10606.800000000001</v>
      </c>
      <c r="X3482" s="5">
        <f>WORKSHEET[[#This Row],[Clients Total Cost]] / WORKSHEET[[#This Row],[Clients Rate per T2 (USD)]]</f>
        <v>35.356000000000002</v>
      </c>
      <c r="Y3482" s="5">
        <f>WORKSHEET[[#This Row],[Clients Rate per T2 (USD)]] - WORKSHEET[[#This Row],[Supplier Rate Per t2 (USD)]]</f>
        <v>300</v>
      </c>
      <c r="Z3482" s="5">
        <f>WORKSHEET[[#This Row],[Profit Per T]] * WORKSHEET[[#This Row],[Weight]]</f>
        <v>10606.800000000001</v>
      </c>
      <c r="AA3482">
        <v>1</v>
      </c>
      <c r="AB3482" s="1">
        <v>1.5</v>
      </c>
      <c r="AC3482" s="1">
        <v>1</v>
      </c>
      <c r="AD3482" s="1">
        <v>1.25</v>
      </c>
      <c r="AE3482" s="1">
        <f>WORKSHEET[[#This Row],[Delay at toll gate in days]] +WORKSHEET[[#This Row],[Delay at workshop in days]] +WORKSHEET[[#This Row],[Delay at border in days]]</f>
        <v>3.75</v>
      </c>
    </row>
    <row r="3483" spans="1:31" x14ac:dyDescent="0.35">
      <c r="A3483" t="s">
        <v>3504</v>
      </c>
      <c r="B3483" t="s">
        <v>10</v>
      </c>
      <c r="C3483" t="s">
        <v>56</v>
      </c>
      <c r="D3483" t="s">
        <v>3620</v>
      </c>
      <c r="E3483" t="s">
        <v>3614</v>
      </c>
      <c r="F3483" t="str">
        <f>WORKSHEET[[#This Row],[Depart From]]&amp;"-"&amp;WORKSHEET[[#This Row],[Arrive To]]</f>
        <v>Zanzibar-Alger</v>
      </c>
      <c r="G3483" s="2">
        <v>44762</v>
      </c>
      <c r="H3483" s="2">
        <v>44771</v>
      </c>
      <c r="I3483" s="2" t="str">
        <f t="shared" si="54"/>
        <v>Delivered</v>
      </c>
      <c r="J3483" s="2" t="str">
        <f>TEXT(WORKSHEET[[#This Row],[Offloading Date]], "mmm")</f>
        <v>Jul</v>
      </c>
      <c r="K3483" s="2" t="str">
        <f>IF(OR(WORKSHEET[[#This Row],[Year]]="", ISBLANK(WORKSHEET[[#This Row],[Year]]), WORKSHEET[[#This Row],[Year]]="null"), "Exclude", "Include")</f>
        <v>Include</v>
      </c>
      <c r="L3483" t="s">
        <v>3624</v>
      </c>
      <c r="M3483" t="s">
        <v>12</v>
      </c>
      <c r="N3483" t="s">
        <v>13</v>
      </c>
      <c r="O3483">
        <v>35.036999999999999</v>
      </c>
      <c r="P3483">
        <v>600</v>
      </c>
      <c r="Q3483" t="s">
        <v>14</v>
      </c>
      <c r="R3483">
        <f>P3483 * _xll.XLOOKUP(Q3483,CALCULATION!$A$15:$A$17, CALCULATION!$B$15:$B$17 )</f>
        <v>600</v>
      </c>
      <c r="S3483" s="5">
        <f>O3483*P3483*_xll.XLOOKUP(Q3483,CALCULATION!$A$15:$A$17, CALCULATION!$B$15:$B$17)</f>
        <v>21022.2</v>
      </c>
      <c r="T3483">
        <v>300</v>
      </c>
      <c r="U3483" t="s">
        <v>14</v>
      </c>
      <c r="V3483">
        <f>T3483 * _xll.XLOOKUP(U3483,CALCULATION!$A$15:$A$17, CALCULATION!$B$15:$B$17 )</f>
        <v>300</v>
      </c>
      <c r="W3483" s="5">
        <f>O3483*T3483*_xll.XLOOKUP(U3483,CALCULATION!$A$15:$A$17, CALCULATION!$B$15:$B$17)</f>
        <v>10511.1</v>
      </c>
      <c r="X3483" s="5">
        <f>WORKSHEET[[#This Row],[Clients Total Cost]] / WORKSHEET[[#This Row],[Clients Rate per T2 (USD)]]</f>
        <v>35.036999999999999</v>
      </c>
      <c r="Y3483" s="5">
        <f>WORKSHEET[[#This Row],[Clients Rate per T2 (USD)]] - WORKSHEET[[#This Row],[Supplier Rate Per t2 (USD)]]</f>
        <v>300</v>
      </c>
      <c r="Z3483" s="5">
        <f>WORKSHEET[[#This Row],[Profit Per T]] * WORKSHEET[[#This Row],[Weight]]</f>
        <v>10511.1</v>
      </c>
      <c r="AA3483">
        <v>1</v>
      </c>
      <c r="AB3483" s="1">
        <v>1.3499999999999999</v>
      </c>
      <c r="AC3483" s="1">
        <v>0.9</v>
      </c>
      <c r="AD3483" s="1">
        <v>1.125</v>
      </c>
      <c r="AE3483" s="1">
        <f>WORKSHEET[[#This Row],[Delay at toll gate in days]] +WORKSHEET[[#This Row],[Delay at workshop in days]] +WORKSHEET[[#This Row],[Delay at border in days]]</f>
        <v>3.375</v>
      </c>
    </row>
    <row r="3484" spans="1:31" x14ac:dyDescent="0.35">
      <c r="A3484" t="s">
        <v>3505</v>
      </c>
      <c r="B3484" t="s">
        <v>10</v>
      </c>
      <c r="C3484" t="s">
        <v>56</v>
      </c>
      <c r="D3484" t="s">
        <v>3611</v>
      </c>
      <c r="E3484" t="s">
        <v>3613</v>
      </c>
      <c r="F3484" t="str">
        <f>WORKSHEET[[#This Row],[Depart From]]&amp;"-"&amp;WORKSHEET[[#This Row],[Arrive To]]</f>
        <v>Mogadishu-Sanaa</v>
      </c>
      <c r="G3484" s="2">
        <v>44782</v>
      </c>
      <c r="H3484" s="2">
        <v>44791</v>
      </c>
      <c r="I3484" s="2" t="str">
        <f t="shared" si="54"/>
        <v>Delivered</v>
      </c>
      <c r="J3484" s="2" t="str">
        <f>TEXT(WORKSHEET[[#This Row],[Offloading Date]], "mmm")</f>
        <v>Aug</v>
      </c>
      <c r="K3484" s="2" t="str">
        <f>IF(OR(WORKSHEET[[#This Row],[Year]]="", ISBLANK(WORKSHEET[[#This Row],[Year]]), WORKSHEET[[#This Row],[Year]]="null"), "Exclude", "Include")</f>
        <v>Include</v>
      </c>
      <c r="L3484" t="s">
        <v>3624</v>
      </c>
      <c r="M3484" t="s">
        <v>12</v>
      </c>
      <c r="N3484" t="s">
        <v>13</v>
      </c>
      <c r="O3484">
        <v>35.430999999999997</v>
      </c>
      <c r="P3484">
        <v>600</v>
      </c>
      <c r="Q3484" t="s">
        <v>14</v>
      </c>
      <c r="R3484">
        <f>P3484 * _xll.XLOOKUP(Q3484,CALCULATION!$A$15:$A$17, CALCULATION!$B$15:$B$17 )</f>
        <v>600</v>
      </c>
      <c r="S3484" s="5">
        <f>O3484*P3484*_xll.XLOOKUP(Q3484,CALCULATION!$A$15:$A$17, CALCULATION!$B$15:$B$17)</f>
        <v>21258.6</v>
      </c>
      <c r="T3484">
        <v>300</v>
      </c>
      <c r="U3484" t="s">
        <v>14</v>
      </c>
      <c r="V3484">
        <f>T3484 * _xll.XLOOKUP(U3484,CALCULATION!$A$15:$A$17, CALCULATION!$B$15:$B$17 )</f>
        <v>300</v>
      </c>
      <c r="W3484" s="5">
        <f>O3484*T3484*_xll.XLOOKUP(U3484,CALCULATION!$A$15:$A$17, CALCULATION!$B$15:$B$17)</f>
        <v>10629.3</v>
      </c>
      <c r="X3484" s="5">
        <f>WORKSHEET[[#This Row],[Clients Total Cost]] / WORKSHEET[[#This Row],[Clients Rate per T2 (USD)]]</f>
        <v>35.430999999999997</v>
      </c>
      <c r="Y3484" s="5">
        <f>WORKSHEET[[#This Row],[Clients Rate per T2 (USD)]] - WORKSHEET[[#This Row],[Supplier Rate Per t2 (USD)]]</f>
        <v>300</v>
      </c>
      <c r="Z3484" s="5">
        <f>WORKSHEET[[#This Row],[Profit Per T]] * WORKSHEET[[#This Row],[Weight]]</f>
        <v>10629.3</v>
      </c>
      <c r="AA3484">
        <v>1</v>
      </c>
      <c r="AB3484" s="1">
        <v>1.3499999999999999</v>
      </c>
      <c r="AC3484" s="1">
        <v>0.9</v>
      </c>
      <c r="AD3484" s="1">
        <v>1.125</v>
      </c>
      <c r="AE3484" s="1">
        <f>WORKSHEET[[#This Row],[Delay at toll gate in days]] +WORKSHEET[[#This Row],[Delay at workshop in days]] +WORKSHEET[[#This Row],[Delay at border in days]]</f>
        <v>3.375</v>
      </c>
    </row>
    <row r="3485" spans="1:31" x14ac:dyDescent="0.35">
      <c r="A3485" t="s">
        <v>3506</v>
      </c>
      <c r="B3485" t="s">
        <v>10</v>
      </c>
      <c r="C3485" t="s">
        <v>56</v>
      </c>
      <c r="D3485" t="s">
        <v>3611</v>
      </c>
      <c r="E3485" t="s">
        <v>3618</v>
      </c>
      <c r="F3485" t="str">
        <f>WORKSHEET[[#This Row],[Depart From]]&amp;"-"&amp;WORKSHEET[[#This Row],[Arrive To]]</f>
        <v>Mogadishu-Tripoli</v>
      </c>
      <c r="G3485" s="2">
        <v>44781</v>
      </c>
      <c r="H3485" s="2">
        <v>44793</v>
      </c>
      <c r="I3485" s="2" t="str">
        <f t="shared" si="54"/>
        <v>Delivered</v>
      </c>
      <c r="J3485" s="2" t="str">
        <f>TEXT(WORKSHEET[[#This Row],[Offloading Date]], "mmm")</f>
        <v>Aug</v>
      </c>
      <c r="K3485" s="2" t="str">
        <f>IF(OR(WORKSHEET[[#This Row],[Year]]="", ISBLANK(WORKSHEET[[#This Row],[Year]]), WORKSHEET[[#This Row],[Year]]="null"), "Exclude", "Include")</f>
        <v>Include</v>
      </c>
      <c r="L3485" t="s">
        <v>3624</v>
      </c>
      <c r="M3485" t="s">
        <v>12</v>
      </c>
      <c r="N3485" t="s">
        <v>13</v>
      </c>
      <c r="O3485">
        <v>35.283999999999999</v>
      </c>
      <c r="P3485">
        <v>600</v>
      </c>
      <c r="Q3485" t="s">
        <v>14</v>
      </c>
      <c r="R3485">
        <f>P3485 * _xll.XLOOKUP(Q3485,CALCULATION!$A$15:$A$17, CALCULATION!$B$15:$B$17 )</f>
        <v>600</v>
      </c>
      <c r="S3485" s="5">
        <f>O3485*P3485*_xll.XLOOKUP(Q3485,CALCULATION!$A$15:$A$17, CALCULATION!$B$15:$B$17)</f>
        <v>21170.399999999998</v>
      </c>
      <c r="T3485">
        <v>300</v>
      </c>
      <c r="U3485" t="s">
        <v>14</v>
      </c>
      <c r="V3485">
        <f>T3485 * _xll.XLOOKUP(U3485,CALCULATION!$A$15:$A$17, CALCULATION!$B$15:$B$17 )</f>
        <v>300</v>
      </c>
      <c r="W3485" s="5">
        <f>O3485*T3485*_xll.XLOOKUP(U3485,CALCULATION!$A$15:$A$17, CALCULATION!$B$15:$B$17)</f>
        <v>10585.199999999999</v>
      </c>
      <c r="X3485" s="5">
        <f>WORKSHEET[[#This Row],[Clients Total Cost]] / WORKSHEET[[#This Row],[Clients Rate per T2 (USD)]]</f>
        <v>35.283999999999999</v>
      </c>
      <c r="Y3485" s="5">
        <f>WORKSHEET[[#This Row],[Clients Rate per T2 (USD)]] - WORKSHEET[[#This Row],[Supplier Rate Per t2 (USD)]]</f>
        <v>300</v>
      </c>
      <c r="Z3485" s="5">
        <f>WORKSHEET[[#This Row],[Profit Per T]] * WORKSHEET[[#This Row],[Weight]]</f>
        <v>10585.199999999999</v>
      </c>
      <c r="AA3485">
        <v>1</v>
      </c>
      <c r="AB3485" s="1">
        <v>1.7999999999999998</v>
      </c>
      <c r="AC3485" s="1">
        <v>1.2000000000000002</v>
      </c>
      <c r="AD3485" s="1">
        <v>1.5</v>
      </c>
      <c r="AE3485" s="1">
        <f>WORKSHEET[[#This Row],[Delay at toll gate in days]] +WORKSHEET[[#This Row],[Delay at workshop in days]] +WORKSHEET[[#This Row],[Delay at border in days]]</f>
        <v>4.5</v>
      </c>
    </row>
    <row r="3486" spans="1:31" x14ac:dyDescent="0.35">
      <c r="A3486" t="s">
        <v>3507</v>
      </c>
      <c r="B3486" t="s">
        <v>10</v>
      </c>
      <c r="C3486" t="s">
        <v>56</v>
      </c>
      <c r="D3486" t="s">
        <v>3611</v>
      </c>
      <c r="E3486" t="s">
        <v>3614</v>
      </c>
      <c r="F3486" t="str">
        <f>WORKSHEET[[#This Row],[Depart From]]&amp;"-"&amp;WORKSHEET[[#This Row],[Arrive To]]</f>
        <v>Mogadishu-Alger</v>
      </c>
      <c r="G3486" s="2">
        <v>44782</v>
      </c>
      <c r="H3486" s="2">
        <v>44795</v>
      </c>
      <c r="I3486" s="2" t="str">
        <f t="shared" si="54"/>
        <v>Delivered</v>
      </c>
      <c r="J3486" s="2" t="str">
        <f>TEXT(WORKSHEET[[#This Row],[Offloading Date]], "mmm")</f>
        <v>Aug</v>
      </c>
      <c r="K3486" s="2" t="str">
        <f>IF(OR(WORKSHEET[[#This Row],[Year]]="", ISBLANK(WORKSHEET[[#This Row],[Year]]), WORKSHEET[[#This Row],[Year]]="null"), "Exclude", "Include")</f>
        <v>Include</v>
      </c>
      <c r="L3486" t="s">
        <v>3624</v>
      </c>
      <c r="M3486" t="s">
        <v>12</v>
      </c>
      <c r="N3486" t="s">
        <v>13</v>
      </c>
      <c r="O3486">
        <v>35.618000000000002</v>
      </c>
      <c r="P3486">
        <v>600</v>
      </c>
      <c r="Q3486" t="s">
        <v>14</v>
      </c>
      <c r="R3486">
        <f>P3486 * _xll.XLOOKUP(Q3486,CALCULATION!$A$15:$A$17, CALCULATION!$B$15:$B$17 )</f>
        <v>600</v>
      </c>
      <c r="S3486" s="5">
        <f>O3486*P3486*_xll.XLOOKUP(Q3486,CALCULATION!$A$15:$A$17, CALCULATION!$B$15:$B$17)</f>
        <v>21370.800000000003</v>
      </c>
      <c r="T3486">
        <v>300</v>
      </c>
      <c r="U3486" t="s">
        <v>14</v>
      </c>
      <c r="V3486">
        <f>T3486 * _xll.XLOOKUP(U3486,CALCULATION!$A$15:$A$17, CALCULATION!$B$15:$B$17 )</f>
        <v>300</v>
      </c>
      <c r="W3486" s="5">
        <f>O3486*T3486*_xll.XLOOKUP(U3486,CALCULATION!$A$15:$A$17, CALCULATION!$B$15:$B$17)</f>
        <v>10685.400000000001</v>
      </c>
      <c r="X3486" s="5">
        <f>WORKSHEET[[#This Row],[Clients Total Cost]] / WORKSHEET[[#This Row],[Clients Rate per T2 (USD)]]</f>
        <v>35.618000000000002</v>
      </c>
      <c r="Y3486" s="5">
        <f>WORKSHEET[[#This Row],[Clients Rate per T2 (USD)]] - WORKSHEET[[#This Row],[Supplier Rate Per t2 (USD)]]</f>
        <v>300</v>
      </c>
      <c r="Z3486" s="5">
        <f>WORKSHEET[[#This Row],[Profit Per T]] * WORKSHEET[[#This Row],[Weight]]</f>
        <v>10685.400000000001</v>
      </c>
      <c r="AA3486">
        <v>1</v>
      </c>
      <c r="AB3486" s="1">
        <v>1.95</v>
      </c>
      <c r="AC3486" s="1">
        <v>1.3</v>
      </c>
      <c r="AD3486" s="1">
        <v>1.625</v>
      </c>
      <c r="AE3486" s="1">
        <f>WORKSHEET[[#This Row],[Delay at toll gate in days]] +WORKSHEET[[#This Row],[Delay at workshop in days]] +WORKSHEET[[#This Row],[Delay at border in days]]</f>
        <v>4.875</v>
      </c>
    </row>
    <row r="3487" spans="1:31" x14ac:dyDescent="0.35">
      <c r="A3487" t="s">
        <v>3508</v>
      </c>
      <c r="B3487" t="s">
        <v>10</v>
      </c>
      <c r="C3487" t="s">
        <v>56</v>
      </c>
      <c r="D3487" t="s">
        <v>3615</v>
      </c>
      <c r="E3487" t="s">
        <v>3617</v>
      </c>
      <c r="F3487" t="str">
        <f>WORKSHEET[[#This Row],[Depart From]]&amp;"-"&amp;WORKSHEET[[#This Row],[Arrive To]]</f>
        <v>Mombasa-Lagos</v>
      </c>
      <c r="G3487" s="2">
        <v>44781</v>
      </c>
      <c r="H3487" s="2">
        <v>44791</v>
      </c>
      <c r="I3487" s="2" t="str">
        <f t="shared" si="54"/>
        <v>Delivered</v>
      </c>
      <c r="J3487" s="2" t="str">
        <f>TEXT(WORKSHEET[[#This Row],[Offloading Date]], "mmm")</f>
        <v>Aug</v>
      </c>
      <c r="K3487" s="2" t="str">
        <f>IF(OR(WORKSHEET[[#This Row],[Year]]="", ISBLANK(WORKSHEET[[#This Row],[Year]]), WORKSHEET[[#This Row],[Year]]="null"), "Exclude", "Include")</f>
        <v>Include</v>
      </c>
      <c r="L3487" t="s">
        <v>3624</v>
      </c>
      <c r="M3487" t="s">
        <v>12</v>
      </c>
      <c r="N3487" t="s">
        <v>13</v>
      </c>
      <c r="O3487">
        <v>35.671999999999997</v>
      </c>
      <c r="P3487">
        <v>600</v>
      </c>
      <c r="Q3487" t="s">
        <v>14</v>
      </c>
      <c r="R3487">
        <f>P3487 * _xll.XLOOKUP(Q3487,CALCULATION!$A$15:$A$17, CALCULATION!$B$15:$B$17 )</f>
        <v>600</v>
      </c>
      <c r="S3487" s="5">
        <f>O3487*P3487*_xll.XLOOKUP(Q3487,CALCULATION!$A$15:$A$17, CALCULATION!$B$15:$B$17)</f>
        <v>21403.199999999997</v>
      </c>
      <c r="T3487">
        <v>300</v>
      </c>
      <c r="U3487" t="s">
        <v>14</v>
      </c>
      <c r="V3487">
        <f>T3487 * _xll.XLOOKUP(U3487,CALCULATION!$A$15:$A$17, CALCULATION!$B$15:$B$17 )</f>
        <v>300</v>
      </c>
      <c r="W3487" s="5">
        <f>O3487*T3487*_xll.XLOOKUP(U3487,CALCULATION!$A$15:$A$17, CALCULATION!$B$15:$B$17)</f>
        <v>10701.599999999999</v>
      </c>
      <c r="X3487" s="5">
        <f>WORKSHEET[[#This Row],[Clients Total Cost]] / WORKSHEET[[#This Row],[Clients Rate per T2 (USD)]]</f>
        <v>35.671999999999997</v>
      </c>
      <c r="Y3487" s="5">
        <f>WORKSHEET[[#This Row],[Clients Rate per T2 (USD)]] - WORKSHEET[[#This Row],[Supplier Rate Per t2 (USD)]]</f>
        <v>300</v>
      </c>
      <c r="Z3487" s="5">
        <f>WORKSHEET[[#This Row],[Profit Per T]] * WORKSHEET[[#This Row],[Weight]]</f>
        <v>10701.599999999999</v>
      </c>
      <c r="AA3487">
        <v>1</v>
      </c>
      <c r="AB3487" s="1">
        <v>1.5</v>
      </c>
      <c r="AC3487" s="1">
        <v>1</v>
      </c>
      <c r="AD3487" s="1">
        <v>1.25</v>
      </c>
      <c r="AE3487" s="1">
        <f>WORKSHEET[[#This Row],[Delay at toll gate in days]] +WORKSHEET[[#This Row],[Delay at workshop in days]] +WORKSHEET[[#This Row],[Delay at border in days]]</f>
        <v>3.75</v>
      </c>
    </row>
    <row r="3488" spans="1:31" x14ac:dyDescent="0.35">
      <c r="A3488" t="s">
        <v>3509</v>
      </c>
      <c r="B3488" t="s">
        <v>10</v>
      </c>
      <c r="C3488" t="s">
        <v>56</v>
      </c>
      <c r="D3488" t="s">
        <v>3620</v>
      </c>
      <c r="E3488" t="s">
        <v>3613</v>
      </c>
      <c r="F3488" t="str">
        <f>WORKSHEET[[#This Row],[Depart From]]&amp;"-"&amp;WORKSHEET[[#This Row],[Arrive To]]</f>
        <v>Zanzibar-Sanaa</v>
      </c>
      <c r="G3488" s="2">
        <v>44771</v>
      </c>
      <c r="H3488" s="2">
        <v>44782</v>
      </c>
      <c r="I3488" s="2" t="str">
        <f t="shared" si="54"/>
        <v>Delivered</v>
      </c>
      <c r="J3488" s="2" t="str">
        <f>TEXT(WORKSHEET[[#This Row],[Offloading Date]], "mmm")</f>
        <v>Aug</v>
      </c>
      <c r="K3488" s="2" t="str">
        <f>IF(OR(WORKSHEET[[#This Row],[Year]]="", ISBLANK(WORKSHEET[[#This Row],[Year]]), WORKSHEET[[#This Row],[Year]]="null"), "Exclude", "Include")</f>
        <v>Include</v>
      </c>
      <c r="L3488" t="s">
        <v>3624</v>
      </c>
      <c r="M3488" t="s">
        <v>12</v>
      </c>
      <c r="N3488" t="s">
        <v>13</v>
      </c>
      <c r="O3488">
        <v>35.076000000000001</v>
      </c>
      <c r="P3488">
        <v>600</v>
      </c>
      <c r="Q3488" t="s">
        <v>14</v>
      </c>
      <c r="R3488">
        <f>P3488 * _xll.XLOOKUP(Q3488,CALCULATION!$A$15:$A$17, CALCULATION!$B$15:$B$17 )</f>
        <v>600</v>
      </c>
      <c r="S3488" s="5">
        <f>O3488*P3488*_xll.XLOOKUP(Q3488,CALCULATION!$A$15:$A$17, CALCULATION!$B$15:$B$17)</f>
        <v>21045.599999999999</v>
      </c>
      <c r="T3488">
        <v>300</v>
      </c>
      <c r="U3488" t="s">
        <v>14</v>
      </c>
      <c r="V3488">
        <f>T3488 * _xll.XLOOKUP(U3488,CALCULATION!$A$15:$A$17, CALCULATION!$B$15:$B$17 )</f>
        <v>300</v>
      </c>
      <c r="W3488" s="5">
        <f>O3488*T3488*_xll.XLOOKUP(U3488,CALCULATION!$A$15:$A$17, CALCULATION!$B$15:$B$17)</f>
        <v>10522.8</v>
      </c>
      <c r="X3488" s="5">
        <f>WORKSHEET[[#This Row],[Clients Total Cost]] / WORKSHEET[[#This Row],[Clients Rate per T2 (USD)]]</f>
        <v>35.076000000000001</v>
      </c>
      <c r="Y3488" s="5">
        <f>WORKSHEET[[#This Row],[Clients Rate per T2 (USD)]] - WORKSHEET[[#This Row],[Supplier Rate Per t2 (USD)]]</f>
        <v>300</v>
      </c>
      <c r="Z3488" s="5">
        <f>WORKSHEET[[#This Row],[Profit Per T]] * WORKSHEET[[#This Row],[Weight]]</f>
        <v>10522.8</v>
      </c>
      <c r="AA3488">
        <v>1</v>
      </c>
      <c r="AB3488" s="1">
        <v>1.65</v>
      </c>
      <c r="AC3488" s="1">
        <v>1.1000000000000001</v>
      </c>
      <c r="AD3488" s="1">
        <v>1.375</v>
      </c>
      <c r="AE3488" s="1">
        <f>WORKSHEET[[#This Row],[Delay at toll gate in days]] +WORKSHEET[[#This Row],[Delay at workshop in days]] +WORKSHEET[[#This Row],[Delay at border in days]]</f>
        <v>4.125</v>
      </c>
    </row>
    <row r="3489" spans="1:31" x14ac:dyDescent="0.35">
      <c r="A3489" t="s">
        <v>3510</v>
      </c>
      <c r="B3489" t="s">
        <v>10</v>
      </c>
      <c r="C3489" t="s">
        <v>56</v>
      </c>
      <c r="D3489" t="s">
        <v>3616</v>
      </c>
      <c r="E3489" t="s">
        <v>3618</v>
      </c>
      <c r="F3489" t="str">
        <f>WORKSHEET[[#This Row],[Depart From]]&amp;"-"&amp;WORKSHEET[[#This Row],[Arrive To]]</f>
        <v>Marrakech-Tripoli</v>
      </c>
      <c r="G3489" s="2">
        <v>44781</v>
      </c>
      <c r="H3489" s="2">
        <v>44790</v>
      </c>
      <c r="I3489" s="2" t="str">
        <f t="shared" si="54"/>
        <v>Delivered</v>
      </c>
      <c r="J3489" s="2" t="str">
        <f>TEXT(WORKSHEET[[#This Row],[Offloading Date]], "mmm")</f>
        <v>Aug</v>
      </c>
      <c r="K3489" s="2" t="str">
        <f>IF(OR(WORKSHEET[[#This Row],[Year]]="", ISBLANK(WORKSHEET[[#This Row],[Year]]), WORKSHEET[[#This Row],[Year]]="null"), "Exclude", "Include")</f>
        <v>Include</v>
      </c>
      <c r="L3489" t="s">
        <v>3624</v>
      </c>
      <c r="M3489" t="s">
        <v>12</v>
      </c>
      <c r="N3489" t="s">
        <v>13</v>
      </c>
      <c r="O3489">
        <v>35.222000000000001</v>
      </c>
      <c r="P3489">
        <v>600</v>
      </c>
      <c r="Q3489" t="s">
        <v>14</v>
      </c>
      <c r="R3489">
        <f>P3489 * _xll.XLOOKUP(Q3489,CALCULATION!$A$15:$A$17, CALCULATION!$B$15:$B$17 )</f>
        <v>600</v>
      </c>
      <c r="S3489" s="5">
        <f>O3489*P3489*_xll.XLOOKUP(Q3489,CALCULATION!$A$15:$A$17, CALCULATION!$B$15:$B$17)</f>
        <v>21133.200000000001</v>
      </c>
      <c r="T3489">
        <v>300</v>
      </c>
      <c r="U3489" t="s">
        <v>14</v>
      </c>
      <c r="V3489">
        <f>T3489 * _xll.XLOOKUP(U3489,CALCULATION!$A$15:$A$17, CALCULATION!$B$15:$B$17 )</f>
        <v>300</v>
      </c>
      <c r="W3489" s="5">
        <f>O3489*T3489*_xll.XLOOKUP(U3489,CALCULATION!$A$15:$A$17, CALCULATION!$B$15:$B$17)</f>
        <v>10566.6</v>
      </c>
      <c r="X3489" s="5">
        <f>WORKSHEET[[#This Row],[Clients Total Cost]] / WORKSHEET[[#This Row],[Clients Rate per T2 (USD)]]</f>
        <v>35.222000000000001</v>
      </c>
      <c r="Y3489" s="5">
        <f>WORKSHEET[[#This Row],[Clients Rate per T2 (USD)]] - WORKSHEET[[#This Row],[Supplier Rate Per t2 (USD)]]</f>
        <v>300</v>
      </c>
      <c r="Z3489" s="5">
        <f>WORKSHEET[[#This Row],[Profit Per T]] * WORKSHEET[[#This Row],[Weight]]</f>
        <v>10566.6</v>
      </c>
      <c r="AA3489">
        <v>1</v>
      </c>
      <c r="AB3489" s="1">
        <v>1.3499999999999999</v>
      </c>
      <c r="AC3489" s="1">
        <v>0.9</v>
      </c>
      <c r="AD3489" s="1">
        <v>1.125</v>
      </c>
      <c r="AE3489" s="1">
        <f>WORKSHEET[[#This Row],[Delay at toll gate in days]] +WORKSHEET[[#This Row],[Delay at workshop in days]] +WORKSHEET[[#This Row],[Delay at border in days]]</f>
        <v>3.375</v>
      </c>
    </row>
    <row r="3490" spans="1:31" x14ac:dyDescent="0.35">
      <c r="A3490" t="s">
        <v>3511</v>
      </c>
      <c r="B3490" t="s">
        <v>10</v>
      </c>
      <c r="C3490" t="s">
        <v>56</v>
      </c>
      <c r="D3490" t="s">
        <v>3611</v>
      </c>
      <c r="E3490" t="s">
        <v>3614</v>
      </c>
      <c r="F3490" t="str">
        <f>WORKSHEET[[#This Row],[Depart From]]&amp;"-"&amp;WORKSHEET[[#This Row],[Arrive To]]</f>
        <v>Mogadishu-Alger</v>
      </c>
      <c r="G3490" s="2">
        <v>44782</v>
      </c>
      <c r="H3490" s="2">
        <v>44796</v>
      </c>
      <c r="I3490" s="2" t="str">
        <f t="shared" si="54"/>
        <v>Delivered</v>
      </c>
      <c r="J3490" s="2" t="str">
        <f>TEXT(WORKSHEET[[#This Row],[Offloading Date]], "mmm")</f>
        <v>Aug</v>
      </c>
      <c r="K3490" s="2" t="str">
        <f>IF(OR(WORKSHEET[[#This Row],[Year]]="", ISBLANK(WORKSHEET[[#This Row],[Year]]), WORKSHEET[[#This Row],[Year]]="null"), "Exclude", "Include")</f>
        <v>Include</v>
      </c>
      <c r="L3490" t="s">
        <v>3624</v>
      </c>
      <c r="M3490" t="s">
        <v>12</v>
      </c>
      <c r="N3490" t="s">
        <v>13</v>
      </c>
      <c r="O3490">
        <v>35.661999999999999</v>
      </c>
      <c r="P3490">
        <v>600</v>
      </c>
      <c r="Q3490" t="s">
        <v>14</v>
      </c>
      <c r="R3490">
        <f>P3490 * _xll.XLOOKUP(Q3490,CALCULATION!$A$15:$A$17, CALCULATION!$B$15:$B$17 )</f>
        <v>600</v>
      </c>
      <c r="S3490" s="5">
        <f>O3490*P3490*_xll.XLOOKUP(Q3490,CALCULATION!$A$15:$A$17, CALCULATION!$B$15:$B$17)</f>
        <v>21397.200000000001</v>
      </c>
      <c r="T3490">
        <v>300</v>
      </c>
      <c r="U3490" t="s">
        <v>14</v>
      </c>
      <c r="V3490">
        <f>T3490 * _xll.XLOOKUP(U3490,CALCULATION!$A$15:$A$17, CALCULATION!$B$15:$B$17 )</f>
        <v>300</v>
      </c>
      <c r="W3490" s="5">
        <f>O3490*T3490*_xll.XLOOKUP(U3490,CALCULATION!$A$15:$A$17, CALCULATION!$B$15:$B$17)</f>
        <v>10698.6</v>
      </c>
      <c r="X3490" s="5">
        <f>WORKSHEET[[#This Row],[Clients Total Cost]] / WORKSHEET[[#This Row],[Clients Rate per T2 (USD)]]</f>
        <v>35.661999999999999</v>
      </c>
      <c r="Y3490" s="5">
        <f>WORKSHEET[[#This Row],[Clients Rate per T2 (USD)]] - WORKSHEET[[#This Row],[Supplier Rate Per t2 (USD)]]</f>
        <v>300</v>
      </c>
      <c r="Z3490" s="5">
        <f>WORKSHEET[[#This Row],[Profit Per T]] * WORKSHEET[[#This Row],[Weight]]</f>
        <v>10698.6</v>
      </c>
      <c r="AA3490">
        <v>1</v>
      </c>
      <c r="AB3490" s="1">
        <v>2.1</v>
      </c>
      <c r="AC3490" s="1">
        <v>1.4000000000000001</v>
      </c>
      <c r="AD3490" s="1">
        <v>1.75</v>
      </c>
      <c r="AE3490" s="1">
        <f>WORKSHEET[[#This Row],[Delay at toll gate in days]] +WORKSHEET[[#This Row],[Delay at workshop in days]] +WORKSHEET[[#This Row],[Delay at border in days]]</f>
        <v>5.25</v>
      </c>
    </row>
    <row r="3491" spans="1:31" x14ac:dyDescent="0.35">
      <c r="A3491" t="s">
        <v>3512</v>
      </c>
      <c r="B3491" t="s">
        <v>10</v>
      </c>
      <c r="C3491" t="s">
        <v>56</v>
      </c>
      <c r="D3491" t="s">
        <v>3616</v>
      </c>
      <c r="E3491" t="s">
        <v>3617</v>
      </c>
      <c r="F3491" t="str">
        <f>WORKSHEET[[#This Row],[Depart From]]&amp;"-"&amp;WORKSHEET[[#This Row],[Arrive To]]</f>
        <v>Marrakech-Lagos</v>
      </c>
      <c r="G3491" s="2">
        <v>44782</v>
      </c>
      <c r="H3491" s="2">
        <v>44795</v>
      </c>
      <c r="I3491" s="2" t="str">
        <f t="shared" si="54"/>
        <v>Delivered</v>
      </c>
      <c r="J3491" s="2" t="str">
        <f>TEXT(WORKSHEET[[#This Row],[Offloading Date]], "mmm")</f>
        <v>Aug</v>
      </c>
      <c r="K3491" s="2" t="str">
        <f>IF(OR(WORKSHEET[[#This Row],[Year]]="", ISBLANK(WORKSHEET[[#This Row],[Year]]), WORKSHEET[[#This Row],[Year]]="null"), "Exclude", "Include")</f>
        <v>Include</v>
      </c>
      <c r="L3491" t="s">
        <v>3624</v>
      </c>
      <c r="M3491" t="s">
        <v>12</v>
      </c>
      <c r="N3491" t="s">
        <v>13</v>
      </c>
      <c r="O3491">
        <v>35.085000000000001</v>
      </c>
      <c r="P3491">
        <v>600</v>
      </c>
      <c r="Q3491" t="s">
        <v>14</v>
      </c>
      <c r="R3491">
        <f>P3491 * _xll.XLOOKUP(Q3491,CALCULATION!$A$15:$A$17, CALCULATION!$B$15:$B$17 )</f>
        <v>600</v>
      </c>
      <c r="S3491" s="5">
        <f>O3491*P3491*_xll.XLOOKUP(Q3491,CALCULATION!$A$15:$A$17, CALCULATION!$B$15:$B$17)</f>
        <v>21051</v>
      </c>
      <c r="T3491">
        <v>300</v>
      </c>
      <c r="U3491" t="s">
        <v>14</v>
      </c>
      <c r="V3491">
        <f>T3491 * _xll.XLOOKUP(U3491,CALCULATION!$A$15:$A$17, CALCULATION!$B$15:$B$17 )</f>
        <v>300</v>
      </c>
      <c r="W3491" s="5">
        <f>O3491*T3491*_xll.XLOOKUP(U3491,CALCULATION!$A$15:$A$17, CALCULATION!$B$15:$B$17)</f>
        <v>10525.5</v>
      </c>
      <c r="X3491" s="5">
        <f>WORKSHEET[[#This Row],[Clients Total Cost]] / WORKSHEET[[#This Row],[Clients Rate per T2 (USD)]]</f>
        <v>35.085000000000001</v>
      </c>
      <c r="Y3491" s="5">
        <f>WORKSHEET[[#This Row],[Clients Rate per T2 (USD)]] - WORKSHEET[[#This Row],[Supplier Rate Per t2 (USD)]]</f>
        <v>300</v>
      </c>
      <c r="Z3491" s="5">
        <f>WORKSHEET[[#This Row],[Profit Per T]] * WORKSHEET[[#This Row],[Weight]]</f>
        <v>10525.5</v>
      </c>
      <c r="AA3491">
        <v>1</v>
      </c>
      <c r="AB3491" s="1">
        <v>1.95</v>
      </c>
      <c r="AC3491" s="1">
        <v>1.3</v>
      </c>
      <c r="AD3491" s="1">
        <v>1.625</v>
      </c>
      <c r="AE3491" s="1">
        <f>WORKSHEET[[#This Row],[Delay at toll gate in days]] +WORKSHEET[[#This Row],[Delay at workshop in days]] +WORKSHEET[[#This Row],[Delay at border in days]]</f>
        <v>4.875</v>
      </c>
    </row>
    <row r="3492" spans="1:31" x14ac:dyDescent="0.35">
      <c r="A3492" t="s">
        <v>3513</v>
      </c>
      <c r="B3492" t="s">
        <v>10</v>
      </c>
      <c r="C3492" t="s">
        <v>56</v>
      </c>
      <c r="D3492" t="s">
        <v>3620</v>
      </c>
      <c r="E3492" t="s">
        <v>3617</v>
      </c>
      <c r="F3492" t="str">
        <f>WORKSHEET[[#This Row],[Depart From]]&amp;"-"&amp;WORKSHEET[[#This Row],[Arrive To]]</f>
        <v>Zanzibar-Lagos</v>
      </c>
      <c r="G3492" s="2">
        <v>44782</v>
      </c>
      <c r="H3492" s="2">
        <v>44798</v>
      </c>
      <c r="I3492" s="2" t="str">
        <f t="shared" si="54"/>
        <v>Delivered</v>
      </c>
      <c r="J3492" s="2" t="str">
        <f>TEXT(WORKSHEET[[#This Row],[Offloading Date]], "mmm")</f>
        <v>Aug</v>
      </c>
      <c r="K3492" s="2" t="str">
        <f>IF(OR(WORKSHEET[[#This Row],[Year]]="", ISBLANK(WORKSHEET[[#This Row],[Year]]), WORKSHEET[[#This Row],[Year]]="null"), "Exclude", "Include")</f>
        <v>Include</v>
      </c>
      <c r="L3492" t="s">
        <v>3624</v>
      </c>
      <c r="M3492" t="s">
        <v>12</v>
      </c>
      <c r="N3492" t="s">
        <v>13</v>
      </c>
      <c r="O3492">
        <v>35.369999999999997</v>
      </c>
      <c r="P3492">
        <v>600</v>
      </c>
      <c r="Q3492" t="s">
        <v>14</v>
      </c>
      <c r="R3492">
        <f>P3492 * _xll.XLOOKUP(Q3492,CALCULATION!$A$15:$A$17, CALCULATION!$B$15:$B$17 )</f>
        <v>600</v>
      </c>
      <c r="S3492" s="5">
        <f>O3492*P3492*_xll.XLOOKUP(Q3492,CALCULATION!$A$15:$A$17, CALCULATION!$B$15:$B$17)</f>
        <v>21222</v>
      </c>
      <c r="T3492">
        <v>300</v>
      </c>
      <c r="U3492" t="s">
        <v>14</v>
      </c>
      <c r="V3492">
        <f>T3492 * _xll.XLOOKUP(U3492,CALCULATION!$A$15:$A$17, CALCULATION!$B$15:$B$17 )</f>
        <v>300</v>
      </c>
      <c r="W3492" s="5">
        <f>O3492*T3492*_xll.XLOOKUP(U3492,CALCULATION!$A$15:$A$17, CALCULATION!$B$15:$B$17)</f>
        <v>10611</v>
      </c>
      <c r="X3492" s="5">
        <f>WORKSHEET[[#This Row],[Clients Total Cost]] / WORKSHEET[[#This Row],[Clients Rate per T2 (USD)]]</f>
        <v>35.369999999999997</v>
      </c>
      <c r="Y3492" s="5">
        <f>WORKSHEET[[#This Row],[Clients Rate per T2 (USD)]] - WORKSHEET[[#This Row],[Supplier Rate Per t2 (USD)]]</f>
        <v>300</v>
      </c>
      <c r="Z3492" s="5">
        <f>WORKSHEET[[#This Row],[Profit Per T]] * WORKSHEET[[#This Row],[Weight]]</f>
        <v>10611</v>
      </c>
      <c r="AA3492">
        <v>1</v>
      </c>
      <c r="AB3492" s="1">
        <v>2.4</v>
      </c>
      <c r="AC3492" s="1">
        <v>1.6</v>
      </c>
      <c r="AD3492" s="1">
        <v>2</v>
      </c>
      <c r="AE3492" s="1">
        <f>WORKSHEET[[#This Row],[Delay at toll gate in days]] +WORKSHEET[[#This Row],[Delay at workshop in days]] +WORKSHEET[[#This Row],[Delay at border in days]]</f>
        <v>6</v>
      </c>
    </row>
    <row r="3493" spans="1:31" x14ac:dyDescent="0.35">
      <c r="A3493" t="s">
        <v>3514</v>
      </c>
      <c r="B3493" t="s">
        <v>10</v>
      </c>
      <c r="C3493" t="s">
        <v>56</v>
      </c>
      <c r="D3493" t="s">
        <v>3619</v>
      </c>
      <c r="E3493" t="s">
        <v>3618</v>
      </c>
      <c r="F3493" t="str">
        <f>WORKSHEET[[#This Row],[Depart From]]&amp;"-"&amp;WORKSHEET[[#This Row],[Arrive To]]</f>
        <v>Addis Ababa-Tripoli</v>
      </c>
      <c r="G3493" s="2">
        <v>44782</v>
      </c>
      <c r="H3493" s="2">
        <v>44795</v>
      </c>
      <c r="I3493" s="2" t="str">
        <f t="shared" si="54"/>
        <v>Delivered</v>
      </c>
      <c r="J3493" s="2" t="str">
        <f>TEXT(WORKSHEET[[#This Row],[Offloading Date]], "mmm")</f>
        <v>Aug</v>
      </c>
      <c r="K3493" s="2" t="str">
        <f>IF(OR(WORKSHEET[[#This Row],[Year]]="", ISBLANK(WORKSHEET[[#This Row],[Year]]), WORKSHEET[[#This Row],[Year]]="null"), "Exclude", "Include")</f>
        <v>Include</v>
      </c>
      <c r="L3493" t="s">
        <v>3624</v>
      </c>
      <c r="M3493" t="s">
        <v>12</v>
      </c>
      <c r="N3493" t="s">
        <v>13</v>
      </c>
      <c r="O3493">
        <v>35.551000000000002</v>
      </c>
      <c r="P3493">
        <v>600</v>
      </c>
      <c r="Q3493" t="s">
        <v>14</v>
      </c>
      <c r="R3493">
        <f>P3493 * _xll.XLOOKUP(Q3493,CALCULATION!$A$15:$A$17, CALCULATION!$B$15:$B$17 )</f>
        <v>600</v>
      </c>
      <c r="S3493" s="5">
        <f>O3493*P3493*_xll.XLOOKUP(Q3493,CALCULATION!$A$15:$A$17, CALCULATION!$B$15:$B$17)</f>
        <v>21330.600000000002</v>
      </c>
      <c r="T3493">
        <v>300</v>
      </c>
      <c r="U3493" t="s">
        <v>14</v>
      </c>
      <c r="V3493">
        <f>T3493 * _xll.XLOOKUP(U3493,CALCULATION!$A$15:$A$17, CALCULATION!$B$15:$B$17 )</f>
        <v>300</v>
      </c>
      <c r="W3493" s="5">
        <f>O3493*T3493*_xll.XLOOKUP(U3493,CALCULATION!$A$15:$A$17, CALCULATION!$B$15:$B$17)</f>
        <v>10665.300000000001</v>
      </c>
      <c r="X3493" s="5">
        <f>WORKSHEET[[#This Row],[Clients Total Cost]] / WORKSHEET[[#This Row],[Clients Rate per T2 (USD)]]</f>
        <v>35.551000000000002</v>
      </c>
      <c r="Y3493" s="5">
        <f>WORKSHEET[[#This Row],[Clients Rate per T2 (USD)]] - WORKSHEET[[#This Row],[Supplier Rate Per t2 (USD)]]</f>
        <v>300</v>
      </c>
      <c r="Z3493" s="5">
        <f>WORKSHEET[[#This Row],[Profit Per T]] * WORKSHEET[[#This Row],[Weight]]</f>
        <v>10665.300000000001</v>
      </c>
      <c r="AA3493">
        <v>1</v>
      </c>
      <c r="AB3493" s="1">
        <v>1.95</v>
      </c>
      <c r="AC3493" s="1">
        <v>1.3</v>
      </c>
      <c r="AD3493" s="1">
        <v>1.625</v>
      </c>
      <c r="AE3493" s="1">
        <f>WORKSHEET[[#This Row],[Delay at toll gate in days]] +WORKSHEET[[#This Row],[Delay at workshop in days]] +WORKSHEET[[#This Row],[Delay at border in days]]</f>
        <v>4.875</v>
      </c>
    </row>
    <row r="3494" spans="1:31" x14ac:dyDescent="0.35">
      <c r="A3494" t="s">
        <v>3515</v>
      </c>
      <c r="B3494" t="s">
        <v>10</v>
      </c>
      <c r="C3494" t="s">
        <v>56</v>
      </c>
      <c r="D3494" t="s">
        <v>3619</v>
      </c>
      <c r="E3494" t="s">
        <v>3614</v>
      </c>
      <c r="F3494" t="str">
        <f>WORKSHEET[[#This Row],[Depart From]]&amp;"-"&amp;WORKSHEET[[#This Row],[Arrive To]]</f>
        <v>Addis Ababa-Alger</v>
      </c>
      <c r="G3494" s="2">
        <v>44782</v>
      </c>
      <c r="H3494" s="2">
        <v>44792</v>
      </c>
      <c r="I3494" s="2" t="str">
        <f t="shared" si="54"/>
        <v>Delivered</v>
      </c>
      <c r="J3494" s="2" t="str">
        <f>TEXT(WORKSHEET[[#This Row],[Offloading Date]], "mmm")</f>
        <v>Aug</v>
      </c>
      <c r="K3494" s="2" t="str">
        <f>IF(OR(WORKSHEET[[#This Row],[Year]]="", ISBLANK(WORKSHEET[[#This Row],[Year]]), WORKSHEET[[#This Row],[Year]]="null"), "Exclude", "Include")</f>
        <v>Include</v>
      </c>
      <c r="L3494" t="s">
        <v>3624</v>
      </c>
      <c r="M3494" t="s">
        <v>12</v>
      </c>
      <c r="N3494" t="s">
        <v>13</v>
      </c>
      <c r="O3494">
        <v>35.627000000000002</v>
      </c>
      <c r="P3494">
        <v>600</v>
      </c>
      <c r="Q3494" t="s">
        <v>14</v>
      </c>
      <c r="R3494">
        <f>P3494 * _xll.XLOOKUP(Q3494,CALCULATION!$A$15:$A$17, CALCULATION!$B$15:$B$17 )</f>
        <v>600</v>
      </c>
      <c r="S3494" s="5">
        <f>O3494*P3494*_xll.XLOOKUP(Q3494,CALCULATION!$A$15:$A$17, CALCULATION!$B$15:$B$17)</f>
        <v>21376.2</v>
      </c>
      <c r="T3494">
        <v>300</v>
      </c>
      <c r="U3494" t="s">
        <v>14</v>
      </c>
      <c r="V3494">
        <f>T3494 * _xll.XLOOKUP(U3494,CALCULATION!$A$15:$A$17, CALCULATION!$B$15:$B$17 )</f>
        <v>300</v>
      </c>
      <c r="W3494" s="5">
        <f>O3494*T3494*_xll.XLOOKUP(U3494,CALCULATION!$A$15:$A$17, CALCULATION!$B$15:$B$17)</f>
        <v>10688.1</v>
      </c>
      <c r="X3494" s="5">
        <f>WORKSHEET[[#This Row],[Clients Total Cost]] / WORKSHEET[[#This Row],[Clients Rate per T2 (USD)]]</f>
        <v>35.627000000000002</v>
      </c>
      <c r="Y3494" s="5">
        <f>WORKSHEET[[#This Row],[Clients Rate per T2 (USD)]] - WORKSHEET[[#This Row],[Supplier Rate Per t2 (USD)]]</f>
        <v>300</v>
      </c>
      <c r="Z3494" s="5">
        <f>WORKSHEET[[#This Row],[Profit Per T]] * WORKSHEET[[#This Row],[Weight]]</f>
        <v>10688.1</v>
      </c>
      <c r="AA3494">
        <v>1</v>
      </c>
      <c r="AB3494" s="1">
        <v>1.5</v>
      </c>
      <c r="AC3494" s="1">
        <v>1</v>
      </c>
      <c r="AD3494" s="1">
        <v>1.25</v>
      </c>
      <c r="AE3494" s="1">
        <f>WORKSHEET[[#This Row],[Delay at toll gate in days]] +WORKSHEET[[#This Row],[Delay at workshop in days]] +WORKSHEET[[#This Row],[Delay at border in days]]</f>
        <v>3.75</v>
      </c>
    </row>
    <row r="3495" spans="1:31" x14ac:dyDescent="0.35">
      <c r="A3495" t="s">
        <v>3516</v>
      </c>
      <c r="B3495" t="s">
        <v>10</v>
      </c>
      <c r="C3495" t="s">
        <v>56</v>
      </c>
      <c r="D3495" t="s">
        <v>3619</v>
      </c>
      <c r="E3495" t="s">
        <v>3613</v>
      </c>
      <c r="F3495" t="str">
        <f>WORKSHEET[[#This Row],[Depart From]]&amp;"-"&amp;WORKSHEET[[#This Row],[Arrive To]]</f>
        <v>Addis Ababa-Sanaa</v>
      </c>
      <c r="G3495" s="2">
        <v>44781</v>
      </c>
      <c r="H3495" s="2">
        <v>44793</v>
      </c>
      <c r="I3495" s="2" t="str">
        <f t="shared" si="54"/>
        <v>Delivered</v>
      </c>
      <c r="J3495" s="2" t="str">
        <f>TEXT(WORKSHEET[[#This Row],[Offloading Date]], "mmm")</f>
        <v>Aug</v>
      </c>
      <c r="K3495" s="2" t="str">
        <f>IF(OR(WORKSHEET[[#This Row],[Year]]="", ISBLANK(WORKSHEET[[#This Row],[Year]]), WORKSHEET[[#This Row],[Year]]="null"), "Exclude", "Include")</f>
        <v>Include</v>
      </c>
      <c r="L3495" t="s">
        <v>3624</v>
      </c>
      <c r="M3495" t="s">
        <v>12</v>
      </c>
      <c r="N3495" t="s">
        <v>13</v>
      </c>
      <c r="O3495">
        <v>35.408999999999999</v>
      </c>
      <c r="P3495">
        <v>600</v>
      </c>
      <c r="Q3495" t="s">
        <v>14</v>
      </c>
      <c r="R3495">
        <f>P3495 * _xll.XLOOKUP(Q3495,CALCULATION!$A$15:$A$17, CALCULATION!$B$15:$B$17 )</f>
        <v>600</v>
      </c>
      <c r="S3495" s="5">
        <f>O3495*P3495*_xll.XLOOKUP(Q3495,CALCULATION!$A$15:$A$17, CALCULATION!$B$15:$B$17)</f>
        <v>21245.399999999998</v>
      </c>
      <c r="T3495">
        <v>300</v>
      </c>
      <c r="U3495" t="s">
        <v>14</v>
      </c>
      <c r="V3495">
        <f>T3495 * _xll.XLOOKUP(U3495,CALCULATION!$A$15:$A$17, CALCULATION!$B$15:$B$17 )</f>
        <v>300</v>
      </c>
      <c r="W3495" s="5">
        <f>O3495*T3495*_xll.XLOOKUP(U3495,CALCULATION!$A$15:$A$17, CALCULATION!$B$15:$B$17)</f>
        <v>10622.699999999999</v>
      </c>
      <c r="X3495" s="5">
        <f>WORKSHEET[[#This Row],[Clients Total Cost]] / WORKSHEET[[#This Row],[Clients Rate per T2 (USD)]]</f>
        <v>35.408999999999999</v>
      </c>
      <c r="Y3495" s="5">
        <f>WORKSHEET[[#This Row],[Clients Rate per T2 (USD)]] - WORKSHEET[[#This Row],[Supplier Rate Per t2 (USD)]]</f>
        <v>300</v>
      </c>
      <c r="Z3495" s="5">
        <f>WORKSHEET[[#This Row],[Profit Per T]] * WORKSHEET[[#This Row],[Weight]]</f>
        <v>10622.699999999999</v>
      </c>
      <c r="AA3495">
        <v>1</v>
      </c>
      <c r="AB3495" s="1">
        <v>1.7999999999999998</v>
      </c>
      <c r="AC3495" s="1">
        <v>1.2000000000000002</v>
      </c>
      <c r="AD3495" s="1">
        <v>1.5</v>
      </c>
      <c r="AE3495" s="1">
        <f>WORKSHEET[[#This Row],[Delay at toll gate in days]] +WORKSHEET[[#This Row],[Delay at workshop in days]] +WORKSHEET[[#This Row],[Delay at border in days]]</f>
        <v>4.5</v>
      </c>
    </row>
    <row r="3496" spans="1:31" x14ac:dyDescent="0.35">
      <c r="A3496" t="s">
        <v>3517</v>
      </c>
      <c r="B3496" t="s">
        <v>10</v>
      </c>
      <c r="C3496" t="s">
        <v>56</v>
      </c>
      <c r="D3496" t="s">
        <v>3616</v>
      </c>
      <c r="E3496" t="s">
        <v>3614</v>
      </c>
      <c r="F3496" t="str">
        <f>WORKSHEET[[#This Row],[Depart From]]&amp;"-"&amp;WORKSHEET[[#This Row],[Arrive To]]</f>
        <v>Marrakech-Alger</v>
      </c>
      <c r="G3496" s="2">
        <v>44783</v>
      </c>
      <c r="H3496" s="2">
        <v>44795</v>
      </c>
      <c r="I3496" s="2" t="str">
        <f t="shared" si="54"/>
        <v>Delivered</v>
      </c>
      <c r="J3496" s="2" t="str">
        <f>TEXT(WORKSHEET[[#This Row],[Offloading Date]], "mmm")</f>
        <v>Aug</v>
      </c>
      <c r="K3496" s="2" t="str">
        <f>IF(OR(WORKSHEET[[#This Row],[Year]]="", ISBLANK(WORKSHEET[[#This Row],[Year]]), WORKSHEET[[#This Row],[Year]]="null"), "Exclude", "Include")</f>
        <v>Include</v>
      </c>
      <c r="L3496" t="s">
        <v>3624</v>
      </c>
      <c r="M3496" t="s">
        <v>12</v>
      </c>
      <c r="N3496" t="s">
        <v>13</v>
      </c>
      <c r="O3496">
        <v>35.091000000000001</v>
      </c>
      <c r="P3496">
        <v>600</v>
      </c>
      <c r="Q3496" t="s">
        <v>14</v>
      </c>
      <c r="R3496">
        <f>P3496 * _xll.XLOOKUP(Q3496,CALCULATION!$A$15:$A$17, CALCULATION!$B$15:$B$17 )</f>
        <v>600</v>
      </c>
      <c r="S3496" s="5">
        <f>O3496*P3496*_xll.XLOOKUP(Q3496,CALCULATION!$A$15:$A$17, CALCULATION!$B$15:$B$17)</f>
        <v>21054.600000000002</v>
      </c>
      <c r="T3496">
        <v>300</v>
      </c>
      <c r="U3496" t="s">
        <v>14</v>
      </c>
      <c r="V3496">
        <f>T3496 * _xll.XLOOKUP(U3496,CALCULATION!$A$15:$A$17, CALCULATION!$B$15:$B$17 )</f>
        <v>300</v>
      </c>
      <c r="W3496" s="5">
        <f>O3496*T3496*_xll.XLOOKUP(U3496,CALCULATION!$A$15:$A$17, CALCULATION!$B$15:$B$17)</f>
        <v>10527.300000000001</v>
      </c>
      <c r="X3496" s="5">
        <f>WORKSHEET[[#This Row],[Clients Total Cost]] / WORKSHEET[[#This Row],[Clients Rate per T2 (USD)]]</f>
        <v>35.091000000000001</v>
      </c>
      <c r="Y3496" s="5">
        <f>WORKSHEET[[#This Row],[Clients Rate per T2 (USD)]] - WORKSHEET[[#This Row],[Supplier Rate Per t2 (USD)]]</f>
        <v>300</v>
      </c>
      <c r="Z3496" s="5">
        <f>WORKSHEET[[#This Row],[Profit Per T]] * WORKSHEET[[#This Row],[Weight]]</f>
        <v>10527.300000000001</v>
      </c>
      <c r="AA3496">
        <v>1</v>
      </c>
      <c r="AB3496" s="1">
        <v>1.7999999999999998</v>
      </c>
      <c r="AC3496" s="1">
        <v>1.2000000000000002</v>
      </c>
      <c r="AD3496" s="1">
        <v>1.5</v>
      </c>
      <c r="AE3496" s="1">
        <f>WORKSHEET[[#This Row],[Delay at toll gate in days]] +WORKSHEET[[#This Row],[Delay at workshop in days]] +WORKSHEET[[#This Row],[Delay at border in days]]</f>
        <v>4.5</v>
      </c>
    </row>
    <row r="3497" spans="1:31" x14ac:dyDescent="0.35">
      <c r="A3497" t="s">
        <v>3518</v>
      </c>
      <c r="B3497" t="s">
        <v>10</v>
      </c>
      <c r="C3497" t="s">
        <v>56</v>
      </c>
      <c r="D3497" t="s">
        <v>3620</v>
      </c>
      <c r="E3497" t="s">
        <v>3618</v>
      </c>
      <c r="F3497" t="str">
        <f>WORKSHEET[[#This Row],[Depart From]]&amp;"-"&amp;WORKSHEET[[#This Row],[Arrive To]]</f>
        <v>Zanzibar-Tripoli</v>
      </c>
      <c r="G3497" s="2">
        <v>44784</v>
      </c>
      <c r="H3497" s="2">
        <v>44797</v>
      </c>
      <c r="I3497" s="2" t="str">
        <f t="shared" si="54"/>
        <v>Delivered</v>
      </c>
      <c r="J3497" s="2" t="str">
        <f>TEXT(WORKSHEET[[#This Row],[Offloading Date]], "mmm")</f>
        <v>Aug</v>
      </c>
      <c r="K3497" s="2" t="str">
        <f>IF(OR(WORKSHEET[[#This Row],[Year]]="", ISBLANK(WORKSHEET[[#This Row],[Year]]), WORKSHEET[[#This Row],[Year]]="null"), "Exclude", "Include")</f>
        <v>Include</v>
      </c>
      <c r="L3497" t="s">
        <v>3624</v>
      </c>
      <c r="M3497" t="s">
        <v>12</v>
      </c>
      <c r="N3497" t="s">
        <v>13</v>
      </c>
      <c r="O3497">
        <v>35.024999999999999</v>
      </c>
      <c r="P3497">
        <v>600</v>
      </c>
      <c r="Q3497" t="s">
        <v>14</v>
      </c>
      <c r="R3497">
        <f>P3497 * _xll.XLOOKUP(Q3497,CALCULATION!$A$15:$A$17, CALCULATION!$B$15:$B$17 )</f>
        <v>600</v>
      </c>
      <c r="S3497" s="5">
        <f>O3497*P3497*_xll.XLOOKUP(Q3497,CALCULATION!$A$15:$A$17, CALCULATION!$B$15:$B$17)</f>
        <v>21015</v>
      </c>
      <c r="T3497">
        <v>300</v>
      </c>
      <c r="U3497" t="s">
        <v>14</v>
      </c>
      <c r="V3497">
        <f>T3497 * _xll.XLOOKUP(U3497,CALCULATION!$A$15:$A$17, CALCULATION!$B$15:$B$17 )</f>
        <v>300</v>
      </c>
      <c r="W3497" s="5">
        <f>O3497*T3497*_xll.XLOOKUP(U3497,CALCULATION!$A$15:$A$17, CALCULATION!$B$15:$B$17)</f>
        <v>10507.5</v>
      </c>
      <c r="X3497" s="5">
        <f>WORKSHEET[[#This Row],[Clients Total Cost]] / WORKSHEET[[#This Row],[Clients Rate per T2 (USD)]]</f>
        <v>35.024999999999999</v>
      </c>
      <c r="Y3497" s="5">
        <f>WORKSHEET[[#This Row],[Clients Rate per T2 (USD)]] - WORKSHEET[[#This Row],[Supplier Rate Per t2 (USD)]]</f>
        <v>300</v>
      </c>
      <c r="Z3497" s="5">
        <f>WORKSHEET[[#This Row],[Profit Per T]] * WORKSHEET[[#This Row],[Weight]]</f>
        <v>10507.5</v>
      </c>
      <c r="AA3497">
        <v>1</v>
      </c>
      <c r="AB3497" s="1">
        <v>1.95</v>
      </c>
      <c r="AC3497" s="1">
        <v>1.3</v>
      </c>
      <c r="AD3497" s="1">
        <v>1.625</v>
      </c>
      <c r="AE3497" s="1">
        <f>WORKSHEET[[#This Row],[Delay at toll gate in days]] +WORKSHEET[[#This Row],[Delay at workshop in days]] +WORKSHEET[[#This Row],[Delay at border in days]]</f>
        <v>4.875</v>
      </c>
    </row>
    <row r="3498" spans="1:31" x14ac:dyDescent="0.35">
      <c r="A3498" t="s">
        <v>3519</v>
      </c>
      <c r="B3498" t="s">
        <v>10</v>
      </c>
      <c r="C3498" t="s">
        <v>56</v>
      </c>
      <c r="D3498" t="s">
        <v>3619</v>
      </c>
      <c r="E3498" t="s">
        <v>3618</v>
      </c>
      <c r="F3498" t="str">
        <f>WORKSHEET[[#This Row],[Depart From]]&amp;"-"&amp;WORKSHEET[[#This Row],[Arrive To]]</f>
        <v>Addis Ababa-Tripoli</v>
      </c>
      <c r="G3498" s="2">
        <v>44783</v>
      </c>
      <c r="H3498" s="2">
        <v>44792</v>
      </c>
      <c r="I3498" s="2" t="str">
        <f t="shared" si="54"/>
        <v>Delivered</v>
      </c>
      <c r="J3498" s="2" t="str">
        <f>TEXT(WORKSHEET[[#This Row],[Offloading Date]], "mmm")</f>
        <v>Aug</v>
      </c>
      <c r="K3498" s="2" t="str">
        <f>IF(OR(WORKSHEET[[#This Row],[Year]]="", ISBLANK(WORKSHEET[[#This Row],[Year]]), WORKSHEET[[#This Row],[Year]]="null"), "Exclude", "Include")</f>
        <v>Include</v>
      </c>
      <c r="L3498" t="s">
        <v>3624</v>
      </c>
      <c r="M3498" t="s">
        <v>12</v>
      </c>
      <c r="N3498" t="s">
        <v>13</v>
      </c>
      <c r="O3498">
        <v>35.658999999999999</v>
      </c>
      <c r="P3498">
        <v>600</v>
      </c>
      <c r="Q3498" t="s">
        <v>14</v>
      </c>
      <c r="R3498">
        <f>P3498 * _xll.XLOOKUP(Q3498,CALCULATION!$A$15:$A$17, CALCULATION!$B$15:$B$17 )</f>
        <v>600</v>
      </c>
      <c r="S3498" s="5">
        <f>O3498*P3498*_xll.XLOOKUP(Q3498,CALCULATION!$A$15:$A$17, CALCULATION!$B$15:$B$17)</f>
        <v>21395.399999999998</v>
      </c>
      <c r="T3498">
        <v>300</v>
      </c>
      <c r="U3498" t="s">
        <v>14</v>
      </c>
      <c r="V3498">
        <f>T3498 * _xll.XLOOKUP(U3498,CALCULATION!$A$15:$A$17, CALCULATION!$B$15:$B$17 )</f>
        <v>300</v>
      </c>
      <c r="W3498" s="5">
        <f>O3498*T3498*_xll.XLOOKUP(U3498,CALCULATION!$A$15:$A$17, CALCULATION!$B$15:$B$17)</f>
        <v>10697.699999999999</v>
      </c>
      <c r="X3498" s="5">
        <f>WORKSHEET[[#This Row],[Clients Total Cost]] / WORKSHEET[[#This Row],[Clients Rate per T2 (USD)]]</f>
        <v>35.658999999999999</v>
      </c>
      <c r="Y3498" s="5">
        <f>WORKSHEET[[#This Row],[Clients Rate per T2 (USD)]] - WORKSHEET[[#This Row],[Supplier Rate Per t2 (USD)]]</f>
        <v>300</v>
      </c>
      <c r="Z3498" s="5">
        <f>WORKSHEET[[#This Row],[Profit Per T]] * WORKSHEET[[#This Row],[Weight]]</f>
        <v>10697.699999999999</v>
      </c>
      <c r="AA3498">
        <v>1</v>
      </c>
      <c r="AB3498" s="1">
        <v>1.3499999999999999</v>
      </c>
      <c r="AC3498" s="1">
        <v>0.9</v>
      </c>
      <c r="AD3498" s="1">
        <v>1.125</v>
      </c>
      <c r="AE3498" s="1">
        <f>WORKSHEET[[#This Row],[Delay at toll gate in days]] +WORKSHEET[[#This Row],[Delay at workshop in days]] +WORKSHEET[[#This Row],[Delay at border in days]]</f>
        <v>3.375</v>
      </c>
    </row>
    <row r="3499" spans="1:31" x14ac:dyDescent="0.35">
      <c r="A3499" t="s">
        <v>3520</v>
      </c>
      <c r="B3499" t="s">
        <v>10</v>
      </c>
      <c r="C3499" t="s">
        <v>56</v>
      </c>
      <c r="D3499" t="s">
        <v>3615</v>
      </c>
      <c r="E3499" t="s">
        <v>3614</v>
      </c>
      <c r="F3499" t="str">
        <f>WORKSHEET[[#This Row],[Depart From]]&amp;"-"&amp;WORKSHEET[[#This Row],[Arrive To]]</f>
        <v>Mombasa-Alger</v>
      </c>
      <c r="G3499" s="2">
        <v>44795</v>
      </c>
      <c r="H3499" s="2">
        <v>44803</v>
      </c>
      <c r="I3499" s="2" t="str">
        <f t="shared" si="54"/>
        <v>Delivered</v>
      </c>
      <c r="J3499" s="2" t="str">
        <f>TEXT(WORKSHEET[[#This Row],[Offloading Date]], "mmm")</f>
        <v>Aug</v>
      </c>
      <c r="K3499" s="2" t="str">
        <f>IF(OR(WORKSHEET[[#This Row],[Year]]="", ISBLANK(WORKSHEET[[#This Row],[Year]]), WORKSHEET[[#This Row],[Year]]="null"), "Exclude", "Include")</f>
        <v>Include</v>
      </c>
      <c r="L3499" t="s">
        <v>3624</v>
      </c>
      <c r="M3499" t="s">
        <v>12</v>
      </c>
      <c r="N3499" t="s">
        <v>13</v>
      </c>
      <c r="O3499">
        <v>35.448</v>
      </c>
      <c r="P3499">
        <v>600</v>
      </c>
      <c r="Q3499" t="s">
        <v>14</v>
      </c>
      <c r="R3499">
        <f>P3499 * _xll.XLOOKUP(Q3499,CALCULATION!$A$15:$A$17, CALCULATION!$B$15:$B$17 )</f>
        <v>600</v>
      </c>
      <c r="S3499" s="5">
        <f>O3499*P3499*_xll.XLOOKUP(Q3499,CALCULATION!$A$15:$A$17, CALCULATION!$B$15:$B$17)</f>
        <v>21268.799999999999</v>
      </c>
      <c r="T3499">
        <v>300</v>
      </c>
      <c r="U3499" t="s">
        <v>14</v>
      </c>
      <c r="V3499">
        <f>T3499 * _xll.XLOOKUP(U3499,CALCULATION!$A$15:$A$17, CALCULATION!$B$15:$B$17 )</f>
        <v>300</v>
      </c>
      <c r="W3499" s="5">
        <f>O3499*T3499*_xll.XLOOKUP(U3499,CALCULATION!$A$15:$A$17, CALCULATION!$B$15:$B$17)</f>
        <v>10634.4</v>
      </c>
      <c r="X3499" s="5">
        <f>WORKSHEET[[#This Row],[Clients Total Cost]] / WORKSHEET[[#This Row],[Clients Rate per T2 (USD)]]</f>
        <v>35.448</v>
      </c>
      <c r="Y3499" s="5">
        <f>WORKSHEET[[#This Row],[Clients Rate per T2 (USD)]] - WORKSHEET[[#This Row],[Supplier Rate Per t2 (USD)]]</f>
        <v>300</v>
      </c>
      <c r="Z3499" s="5">
        <f>WORKSHEET[[#This Row],[Profit Per T]] * WORKSHEET[[#This Row],[Weight]]</f>
        <v>10634.4</v>
      </c>
      <c r="AA3499">
        <v>1</v>
      </c>
      <c r="AB3499" s="1">
        <v>1.2</v>
      </c>
      <c r="AC3499" s="1">
        <v>0.8</v>
      </c>
      <c r="AD3499" s="1">
        <v>1</v>
      </c>
      <c r="AE3499" s="1">
        <f>WORKSHEET[[#This Row],[Delay at toll gate in days]] +WORKSHEET[[#This Row],[Delay at workshop in days]] +WORKSHEET[[#This Row],[Delay at border in days]]</f>
        <v>3</v>
      </c>
    </row>
    <row r="3500" spans="1:31" x14ac:dyDescent="0.35">
      <c r="A3500" t="s">
        <v>3521</v>
      </c>
      <c r="B3500" t="s">
        <v>10</v>
      </c>
      <c r="C3500" t="s">
        <v>56</v>
      </c>
      <c r="D3500" t="s">
        <v>3611</v>
      </c>
      <c r="E3500" t="s">
        <v>3613</v>
      </c>
      <c r="F3500" t="str">
        <f>WORKSHEET[[#This Row],[Depart From]]&amp;"-"&amp;WORKSHEET[[#This Row],[Arrive To]]</f>
        <v>Mogadishu-Sanaa</v>
      </c>
      <c r="G3500" s="2">
        <v>44798</v>
      </c>
      <c r="H3500" s="2">
        <v>44807</v>
      </c>
      <c r="I3500" s="2" t="str">
        <f t="shared" si="54"/>
        <v>Delivered</v>
      </c>
      <c r="J3500" s="2" t="str">
        <f>TEXT(WORKSHEET[[#This Row],[Offloading Date]], "mmm")</f>
        <v>Sep</v>
      </c>
      <c r="K3500" s="2" t="str">
        <f>IF(OR(WORKSHEET[[#This Row],[Year]]="", ISBLANK(WORKSHEET[[#This Row],[Year]]), WORKSHEET[[#This Row],[Year]]="null"), "Exclude", "Include")</f>
        <v>Include</v>
      </c>
      <c r="L3500" t="s">
        <v>3624</v>
      </c>
      <c r="M3500" t="s">
        <v>12</v>
      </c>
      <c r="N3500" t="s">
        <v>13</v>
      </c>
      <c r="O3500">
        <v>35.332000000000001</v>
      </c>
      <c r="P3500">
        <v>600</v>
      </c>
      <c r="Q3500" t="s">
        <v>14</v>
      </c>
      <c r="R3500">
        <f>P3500 * _xll.XLOOKUP(Q3500,CALCULATION!$A$15:$A$17, CALCULATION!$B$15:$B$17 )</f>
        <v>600</v>
      </c>
      <c r="S3500" s="5">
        <f>O3500*P3500*_xll.XLOOKUP(Q3500,CALCULATION!$A$15:$A$17, CALCULATION!$B$15:$B$17)</f>
        <v>21199.200000000001</v>
      </c>
      <c r="T3500">
        <v>300</v>
      </c>
      <c r="U3500" t="s">
        <v>14</v>
      </c>
      <c r="V3500">
        <f>T3500 * _xll.XLOOKUP(U3500,CALCULATION!$A$15:$A$17, CALCULATION!$B$15:$B$17 )</f>
        <v>300</v>
      </c>
      <c r="W3500" s="5">
        <f>O3500*T3500*_xll.XLOOKUP(U3500,CALCULATION!$A$15:$A$17, CALCULATION!$B$15:$B$17)</f>
        <v>10599.6</v>
      </c>
      <c r="X3500" s="5">
        <f>WORKSHEET[[#This Row],[Clients Total Cost]] / WORKSHEET[[#This Row],[Clients Rate per T2 (USD)]]</f>
        <v>35.332000000000001</v>
      </c>
      <c r="Y3500" s="5">
        <f>WORKSHEET[[#This Row],[Clients Rate per T2 (USD)]] - WORKSHEET[[#This Row],[Supplier Rate Per t2 (USD)]]</f>
        <v>300</v>
      </c>
      <c r="Z3500" s="5">
        <f>WORKSHEET[[#This Row],[Profit Per T]] * WORKSHEET[[#This Row],[Weight]]</f>
        <v>10599.6</v>
      </c>
      <c r="AA3500">
        <v>1</v>
      </c>
      <c r="AB3500" s="1">
        <v>1.3499999999999999</v>
      </c>
      <c r="AC3500" s="1">
        <v>0.9</v>
      </c>
      <c r="AD3500" s="1">
        <v>1.125</v>
      </c>
      <c r="AE3500" s="1">
        <f>WORKSHEET[[#This Row],[Delay at toll gate in days]] +WORKSHEET[[#This Row],[Delay at workshop in days]] +WORKSHEET[[#This Row],[Delay at border in days]]</f>
        <v>3.375</v>
      </c>
    </row>
    <row r="3501" spans="1:31" x14ac:dyDescent="0.35">
      <c r="A3501" t="s">
        <v>3522</v>
      </c>
      <c r="B3501" t="s">
        <v>10</v>
      </c>
      <c r="C3501" t="s">
        <v>11</v>
      </c>
      <c r="D3501" t="s">
        <v>3619</v>
      </c>
      <c r="E3501" t="s">
        <v>3618</v>
      </c>
      <c r="F3501" t="str">
        <f>WORKSHEET[[#This Row],[Depart From]]&amp;"-"&amp;WORKSHEET[[#This Row],[Arrive To]]</f>
        <v>Addis Ababa-Tripoli</v>
      </c>
      <c r="G3501" s="2">
        <v>44686</v>
      </c>
      <c r="H3501" s="2">
        <v>44698</v>
      </c>
      <c r="I3501" s="2" t="str">
        <f t="shared" si="54"/>
        <v>Delivered</v>
      </c>
      <c r="J3501" s="2" t="str">
        <f>TEXT(WORKSHEET[[#This Row],[Offloading Date]], "mmm")</f>
        <v>May</v>
      </c>
      <c r="K3501" s="2" t="str">
        <f>IF(OR(WORKSHEET[[#This Row],[Year]]="", ISBLANK(WORKSHEET[[#This Row],[Year]]), WORKSHEET[[#This Row],[Year]]="null"), "Exclude", "Include")</f>
        <v>Include</v>
      </c>
      <c r="L3501" t="s">
        <v>16</v>
      </c>
      <c r="M3501" t="s">
        <v>12</v>
      </c>
      <c r="N3501" t="s">
        <v>13</v>
      </c>
      <c r="O3501">
        <v>26.302</v>
      </c>
      <c r="P3501">
        <v>600</v>
      </c>
      <c r="Q3501" t="s">
        <v>14</v>
      </c>
      <c r="R3501">
        <f>P3501 * _xll.XLOOKUP(Q3501,CALCULATION!$A$15:$A$17, CALCULATION!$B$15:$B$17 )</f>
        <v>600</v>
      </c>
      <c r="S3501" s="5">
        <f>O3501*P3501*_xll.XLOOKUP(Q3501,CALCULATION!$A$15:$A$17, CALCULATION!$B$15:$B$17)</f>
        <v>15781.199999999999</v>
      </c>
      <c r="T3501">
        <v>300</v>
      </c>
      <c r="U3501" t="s">
        <v>14</v>
      </c>
      <c r="V3501">
        <f>T3501 * _xll.XLOOKUP(U3501,CALCULATION!$A$15:$A$17, CALCULATION!$B$15:$B$17 )</f>
        <v>300</v>
      </c>
      <c r="W3501" s="5">
        <f>O3501*T3501*_xll.XLOOKUP(U3501,CALCULATION!$A$15:$A$17, CALCULATION!$B$15:$B$17)</f>
        <v>7890.5999999999995</v>
      </c>
      <c r="X3501" s="5">
        <f>WORKSHEET[[#This Row],[Clients Total Cost]] / WORKSHEET[[#This Row],[Clients Rate per T2 (USD)]]</f>
        <v>26.302</v>
      </c>
      <c r="Y3501" s="5">
        <f>WORKSHEET[[#This Row],[Clients Rate per T2 (USD)]] - WORKSHEET[[#This Row],[Supplier Rate Per t2 (USD)]]</f>
        <v>300</v>
      </c>
      <c r="Z3501" s="5">
        <f>WORKSHEET[[#This Row],[Profit Per T]] * WORKSHEET[[#This Row],[Weight]]</f>
        <v>7890.5999999999995</v>
      </c>
      <c r="AA3501">
        <v>1</v>
      </c>
      <c r="AB3501" s="1">
        <v>1.7999999999999998</v>
      </c>
      <c r="AC3501" s="1">
        <v>1.2000000000000002</v>
      </c>
      <c r="AD3501" s="1">
        <v>1.5</v>
      </c>
      <c r="AE3501" s="1">
        <f>WORKSHEET[[#This Row],[Delay at toll gate in days]] +WORKSHEET[[#This Row],[Delay at workshop in days]] +WORKSHEET[[#This Row],[Delay at border in days]]</f>
        <v>4.5</v>
      </c>
    </row>
    <row r="3502" spans="1:31" x14ac:dyDescent="0.35">
      <c r="A3502" t="s">
        <v>3523</v>
      </c>
      <c r="B3502" t="s">
        <v>10</v>
      </c>
      <c r="C3502" t="s">
        <v>11</v>
      </c>
      <c r="D3502" t="s">
        <v>3616</v>
      </c>
      <c r="E3502" t="s">
        <v>3617</v>
      </c>
      <c r="F3502" t="str">
        <f>WORKSHEET[[#This Row],[Depart From]]&amp;"-"&amp;WORKSHEET[[#This Row],[Arrive To]]</f>
        <v>Marrakech-Lagos</v>
      </c>
      <c r="G3502" s="2">
        <v>44686</v>
      </c>
      <c r="H3502" s="2">
        <v>44698</v>
      </c>
      <c r="I3502" s="2" t="str">
        <f t="shared" si="54"/>
        <v>Delivered</v>
      </c>
      <c r="J3502" s="2" t="str">
        <f>TEXT(WORKSHEET[[#This Row],[Offloading Date]], "mmm")</f>
        <v>May</v>
      </c>
      <c r="K3502" s="2" t="str">
        <f>IF(OR(WORKSHEET[[#This Row],[Year]]="", ISBLANK(WORKSHEET[[#This Row],[Year]]), WORKSHEET[[#This Row],[Year]]="null"), "Exclude", "Include")</f>
        <v>Include</v>
      </c>
      <c r="L3502" t="s">
        <v>16</v>
      </c>
      <c r="M3502" t="s">
        <v>12</v>
      </c>
      <c r="N3502" t="s">
        <v>13</v>
      </c>
      <c r="O3502">
        <v>4.6740000000000004</v>
      </c>
      <c r="P3502">
        <v>600</v>
      </c>
      <c r="Q3502" t="s">
        <v>14</v>
      </c>
      <c r="R3502">
        <f>P3502 * _xll.XLOOKUP(Q3502,CALCULATION!$A$15:$A$17, CALCULATION!$B$15:$B$17 )</f>
        <v>600</v>
      </c>
      <c r="S3502" s="5">
        <f>O3502*P3502*_xll.XLOOKUP(Q3502,CALCULATION!$A$15:$A$17, CALCULATION!$B$15:$B$17)</f>
        <v>2804.4</v>
      </c>
      <c r="T3502">
        <v>300</v>
      </c>
      <c r="U3502" t="s">
        <v>14</v>
      </c>
      <c r="V3502">
        <f>T3502 * _xll.XLOOKUP(U3502,CALCULATION!$A$15:$A$17, CALCULATION!$B$15:$B$17 )</f>
        <v>300</v>
      </c>
      <c r="W3502" s="5">
        <f>O3502*T3502*_xll.XLOOKUP(U3502,CALCULATION!$A$15:$A$17, CALCULATION!$B$15:$B$17)</f>
        <v>1402.2</v>
      </c>
      <c r="X3502" s="5">
        <f>WORKSHEET[[#This Row],[Clients Total Cost]] / WORKSHEET[[#This Row],[Clients Rate per T2 (USD)]]</f>
        <v>4.6740000000000004</v>
      </c>
      <c r="Y3502" s="5">
        <f>WORKSHEET[[#This Row],[Clients Rate per T2 (USD)]] - WORKSHEET[[#This Row],[Supplier Rate Per t2 (USD)]]</f>
        <v>300</v>
      </c>
      <c r="Z3502" s="5">
        <f>WORKSHEET[[#This Row],[Profit Per T]] * WORKSHEET[[#This Row],[Weight]]</f>
        <v>1402.2</v>
      </c>
      <c r="AA3502">
        <v>1</v>
      </c>
      <c r="AB3502" s="1">
        <v>1.7999999999999998</v>
      </c>
      <c r="AC3502" s="1">
        <v>1.2000000000000002</v>
      </c>
      <c r="AD3502" s="1">
        <v>1.5</v>
      </c>
      <c r="AE3502" s="1">
        <f>WORKSHEET[[#This Row],[Delay at toll gate in days]] +WORKSHEET[[#This Row],[Delay at workshop in days]] +WORKSHEET[[#This Row],[Delay at border in days]]</f>
        <v>4.5</v>
      </c>
    </row>
    <row r="3503" spans="1:31" x14ac:dyDescent="0.35">
      <c r="A3503" t="s">
        <v>3524</v>
      </c>
      <c r="B3503" t="s">
        <v>10</v>
      </c>
      <c r="C3503" t="s">
        <v>11</v>
      </c>
      <c r="D3503" t="s">
        <v>3611</v>
      </c>
      <c r="E3503" t="s">
        <v>3612</v>
      </c>
      <c r="F3503" t="str">
        <f>WORKSHEET[[#This Row],[Depart From]]&amp;"-"&amp;WORKSHEET[[#This Row],[Arrive To]]</f>
        <v>Mogadishu-Victoria</v>
      </c>
      <c r="G3503" s="2">
        <v>44686</v>
      </c>
      <c r="H3503" s="2">
        <v>44695</v>
      </c>
      <c r="I3503" s="2" t="str">
        <f t="shared" si="54"/>
        <v>Delivered</v>
      </c>
      <c r="J3503" s="2" t="str">
        <f>TEXT(WORKSHEET[[#This Row],[Offloading Date]], "mmm")</f>
        <v>May</v>
      </c>
      <c r="K3503" s="2" t="str">
        <f>IF(OR(WORKSHEET[[#This Row],[Year]]="", ISBLANK(WORKSHEET[[#This Row],[Year]]), WORKSHEET[[#This Row],[Year]]="null"), "Exclude", "Include")</f>
        <v>Include</v>
      </c>
      <c r="L3503" t="s">
        <v>16</v>
      </c>
      <c r="M3503" t="s">
        <v>12</v>
      </c>
      <c r="N3503" t="s">
        <v>13</v>
      </c>
      <c r="O3503">
        <v>30.626999999999999</v>
      </c>
      <c r="P3503">
        <v>600</v>
      </c>
      <c r="Q3503" t="s">
        <v>14</v>
      </c>
      <c r="R3503">
        <f>P3503 * _xll.XLOOKUP(Q3503,CALCULATION!$A$15:$A$17, CALCULATION!$B$15:$B$17 )</f>
        <v>600</v>
      </c>
      <c r="S3503" s="5">
        <f>O3503*P3503*_xll.XLOOKUP(Q3503,CALCULATION!$A$15:$A$17, CALCULATION!$B$15:$B$17)</f>
        <v>18376.2</v>
      </c>
      <c r="T3503">
        <v>300</v>
      </c>
      <c r="U3503" t="s">
        <v>14</v>
      </c>
      <c r="V3503">
        <f>T3503 * _xll.XLOOKUP(U3503,CALCULATION!$A$15:$A$17, CALCULATION!$B$15:$B$17 )</f>
        <v>300</v>
      </c>
      <c r="W3503" s="5">
        <f>O3503*T3503*_xll.XLOOKUP(U3503,CALCULATION!$A$15:$A$17, CALCULATION!$B$15:$B$17)</f>
        <v>9188.1</v>
      </c>
      <c r="X3503" s="5">
        <f>WORKSHEET[[#This Row],[Clients Total Cost]] / WORKSHEET[[#This Row],[Clients Rate per T2 (USD)]]</f>
        <v>30.627000000000002</v>
      </c>
      <c r="Y3503" s="5">
        <f>WORKSHEET[[#This Row],[Clients Rate per T2 (USD)]] - WORKSHEET[[#This Row],[Supplier Rate Per t2 (USD)]]</f>
        <v>300</v>
      </c>
      <c r="Z3503" s="5">
        <f>WORKSHEET[[#This Row],[Profit Per T]] * WORKSHEET[[#This Row],[Weight]]</f>
        <v>9188.1</v>
      </c>
      <c r="AA3503">
        <v>1</v>
      </c>
      <c r="AB3503" s="1">
        <v>1.3499999999999999</v>
      </c>
      <c r="AC3503" s="1">
        <v>0.9</v>
      </c>
      <c r="AD3503" s="1">
        <v>1.125</v>
      </c>
      <c r="AE3503" s="1">
        <f>WORKSHEET[[#This Row],[Delay at toll gate in days]] +WORKSHEET[[#This Row],[Delay at workshop in days]] +WORKSHEET[[#This Row],[Delay at border in days]]</f>
        <v>3.375</v>
      </c>
    </row>
    <row r="3504" spans="1:31" x14ac:dyDescent="0.35">
      <c r="A3504" t="s">
        <v>3525</v>
      </c>
      <c r="B3504" t="s">
        <v>10</v>
      </c>
      <c r="C3504" t="s">
        <v>11</v>
      </c>
      <c r="D3504" t="s">
        <v>3611</v>
      </c>
      <c r="E3504" t="s">
        <v>3613</v>
      </c>
      <c r="F3504" t="str">
        <f>WORKSHEET[[#This Row],[Depart From]]&amp;"-"&amp;WORKSHEET[[#This Row],[Arrive To]]</f>
        <v>Mogadishu-Sanaa</v>
      </c>
      <c r="G3504" s="2">
        <v>44686</v>
      </c>
      <c r="H3504" s="2">
        <v>44697</v>
      </c>
      <c r="I3504" s="2" t="str">
        <f t="shared" si="54"/>
        <v>Delivered</v>
      </c>
      <c r="J3504" s="2" t="str">
        <f>TEXT(WORKSHEET[[#This Row],[Offloading Date]], "mmm")</f>
        <v>May</v>
      </c>
      <c r="K3504" s="2" t="str">
        <f>IF(OR(WORKSHEET[[#This Row],[Year]]="", ISBLANK(WORKSHEET[[#This Row],[Year]]), WORKSHEET[[#This Row],[Year]]="null"), "Exclude", "Include")</f>
        <v>Include</v>
      </c>
      <c r="L3504" t="s">
        <v>16</v>
      </c>
      <c r="M3504" t="s">
        <v>12</v>
      </c>
      <c r="N3504" t="s">
        <v>13</v>
      </c>
      <c r="O3504">
        <v>31.004000000000001</v>
      </c>
      <c r="P3504">
        <v>600</v>
      </c>
      <c r="Q3504" t="s">
        <v>14</v>
      </c>
      <c r="R3504">
        <f>P3504 * _xll.XLOOKUP(Q3504,CALCULATION!$A$15:$A$17, CALCULATION!$B$15:$B$17 )</f>
        <v>600</v>
      </c>
      <c r="S3504" s="5">
        <f>O3504*P3504*_xll.XLOOKUP(Q3504,CALCULATION!$A$15:$A$17, CALCULATION!$B$15:$B$17)</f>
        <v>18602.400000000001</v>
      </c>
      <c r="T3504">
        <v>300</v>
      </c>
      <c r="U3504" t="s">
        <v>14</v>
      </c>
      <c r="V3504">
        <f>T3504 * _xll.XLOOKUP(U3504,CALCULATION!$A$15:$A$17, CALCULATION!$B$15:$B$17 )</f>
        <v>300</v>
      </c>
      <c r="W3504" s="5">
        <f>O3504*T3504*_xll.XLOOKUP(U3504,CALCULATION!$A$15:$A$17, CALCULATION!$B$15:$B$17)</f>
        <v>9301.2000000000007</v>
      </c>
      <c r="X3504" s="5">
        <f>WORKSHEET[[#This Row],[Clients Total Cost]] / WORKSHEET[[#This Row],[Clients Rate per T2 (USD)]]</f>
        <v>31.004000000000001</v>
      </c>
      <c r="Y3504" s="5">
        <f>WORKSHEET[[#This Row],[Clients Rate per T2 (USD)]] - WORKSHEET[[#This Row],[Supplier Rate Per t2 (USD)]]</f>
        <v>300</v>
      </c>
      <c r="Z3504" s="5">
        <f>WORKSHEET[[#This Row],[Profit Per T]] * WORKSHEET[[#This Row],[Weight]]</f>
        <v>9301.2000000000007</v>
      </c>
      <c r="AA3504">
        <v>1</v>
      </c>
      <c r="AB3504" s="1">
        <v>1.65</v>
      </c>
      <c r="AC3504" s="1">
        <v>1.1000000000000001</v>
      </c>
      <c r="AD3504" s="1">
        <v>1.375</v>
      </c>
      <c r="AE3504" s="1">
        <f>WORKSHEET[[#This Row],[Delay at toll gate in days]] +WORKSHEET[[#This Row],[Delay at workshop in days]] +WORKSHEET[[#This Row],[Delay at border in days]]</f>
        <v>4.125</v>
      </c>
    </row>
    <row r="3505" spans="1:31" x14ac:dyDescent="0.35">
      <c r="A3505" t="s">
        <v>3526</v>
      </c>
      <c r="B3505" t="s">
        <v>10</v>
      </c>
      <c r="C3505" t="s">
        <v>11</v>
      </c>
      <c r="D3505" t="s">
        <v>3616</v>
      </c>
      <c r="E3505" t="s">
        <v>3618</v>
      </c>
      <c r="F3505" t="str">
        <f>WORKSHEET[[#This Row],[Depart From]]&amp;"-"&amp;WORKSHEET[[#This Row],[Arrive To]]</f>
        <v>Marrakech-Tripoli</v>
      </c>
      <c r="G3505" s="2">
        <v>44686</v>
      </c>
      <c r="H3505" s="2">
        <v>44695</v>
      </c>
      <c r="I3505" s="2" t="str">
        <f t="shared" si="54"/>
        <v>Delivered</v>
      </c>
      <c r="J3505" s="2" t="str">
        <f>TEXT(WORKSHEET[[#This Row],[Offloading Date]], "mmm")</f>
        <v>May</v>
      </c>
      <c r="K3505" s="2" t="str">
        <f>IF(OR(WORKSHEET[[#This Row],[Year]]="", ISBLANK(WORKSHEET[[#This Row],[Year]]), WORKSHEET[[#This Row],[Year]]="null"), "Exclude", "Include")</f>
        <v>Include</v>
      </c>
      <c r="L3505" t="s">
        <v>16</v>
      </c>
      <c r="M3505" t="s">
        <v>12</v>
      </c>
      <c r="N3505" t="s">
        <v>13</v>
      </c>
      <c r="O3505">
        <v>31.367000000000001</v>
      </c>
      <c r="P3505">
        <v>600</v>
      </c>
      <c r="Q3505" t="s">
        <v>14</v>
      </c>
      <c r="R3505">
        <f>P3505 * _xll.XLOOKUP(Q3505,CALCULATION!$A$15:$A$17, CALCULATION!$B$15:$B$17 )</f>
        <v>600</v>
      </c>
      <c r="S3505" s="5">
        <f>O3505*P3505*_xll.XLOOKUP(Q3505,CALCULATION!$A$15:$A$17, CALCULATION!$B$15:$B$17)</f>
        <v>18820.2</v>
      </c>
      <c r="T3505">
        <v>300</v>
      </c>
      <c r="U3505" t="s">
        <v>14</v>
      </c>
      <c r="V3505">
        <f>T3505 * _xll.XLOOKUP(U3505,CALCULATION!$A$15:$A$17, CALCULATION!$B$15:$B$17 )</f>
        <v>300</v>
      </c>
      <c r="W3505" s="5">
        <f>O3505*T3505*_xll.XLOOKUP(U3505,CALCULATION!$A$15:$A$17, CALCULATION!$B$15:$B$17)</f>
        <v>9410.1</v>
      </c>
      <c r="X3505" s="5">
        <f>WORKSHEET[[#This Row],[Clients Total Cost]] / WORKSHEET[[#This Row],[Clients Rate per T2 (USD)]]</f>
        <v>31.367000000000001</v>
      </c>
      <c r="Y3505" s="5">
        <f>WORKSHEET[[#This Row],[Clients Rate per T2 (USD)]] - WORKSHEET[[#This Row],[Supplier Rate Per t2 (USD)]]</f>
        <v>300</v>
      </c>
      <c r="Z3505" s="5">
        <f>WORKSHEET[[#This Row],[Profit Per T]] * WORKSHEET[[#This Row],[Weight]]</f>
        <v>9410.1</v>
      </c>
      <c r="AA3505">
        <v>1</v>
      </c>
      <c r="AB3505" s="1">
        <v>1.3499999999999999</v>
      </c>
      <c r="AC3505" s="1">
        <v>0.9</v>
      </c>
      <c r="AD3505" s="1">
        <v>1.125</v>
      </c>
      <c r="AE3505" s="1">
        <f>WORKSHEET[[#This Row],[Delay at toll gate in days]] +WORKSHEET[[#This Row],[Delay at workshop in days]] +WORKSHEET[[#This Row],[Delay at border in days]]</f>
        <v>3.375</v>
      </c>
    </row>
    <row r="3506" spans="1:31" x14ac:dyDescent="0.35">
      <c r="A3506" t="s">
        <v>3527</v>
      </c>
      <c r="B3506" t="s">
        <v>10</v>
      </c>
      <c r="C3506" t="s">
        <v>68</v>
      </c>
      <c r="D3506" t="s">
        <v>3615</v>
      </c>
      <c r="E3506" t="s">
        <v>3618</v>
      </c>
      <c r="F3506" t="str">
        <f>WORKSHEET[[#This Row],[Depart From]]&amp;"-"&amp;WORKSHEET[[#This Row],[Arrive To]]</f>
        <v>Mombasa-Tripoli</v>
      </c>
      <c r="G3506" s="2">
        <v>44576</v>
      </c>
      <c r="H3506" s="2">
        <v>44601</v>
      </c>
      <c r="I3506" s="2" t="str">
        <f t="shared" si="54"/>
        <v>Delivered</v>
      </c>
      <c r="J3506" s="2" t="str">
        <f>TEXT(WORKSHEET[[#This Row],[Offloading Date]], "mmm")</f>
        <v>Feb</v>
      </c>
      <c r="K3506" s="2" t="str">
        <f>IF(OR(WORKSHEET[[#This Row],[Year]]="", ISBLANK(WORKSHEET[[#This Row],[Year]]), WORKSHEET[[#This Row],[Year]]="null"), "Exclude", "Include")</f>
        <v>Include</v>
      </c>
      <c r="L3506" t="s">
        <v>16</v>
      </c>
      <c r="M3506" t="s">
        <v>16</v>
      </c>
      <c r="N3506" t="s">
        <v>13</v>
      </c>
      <c r="O3506">
        <v>30.06</v>
      </c>
      <c r="P3506">
        <v>600</v>
      </c>
      <c r="Q3506" t="s">
        <v>14</v>
      </c>
      <c r="R3506">
        <f>P3506 * _xll.XLOOKUP(Q3506,CALCULATION!$A$15:$A$17, CALCULATION!$B$15:$B$17 )</f>
        <v>600</v>
      </c>
      <c r="S3506" s="5">
        <f>O3506*P3506*_xll.XLOOKUP(Q3506,CALCULATION!$A$15:$A$17, CALCULATION!$B$15:$B$17)</f>
        <v>18036</v>
      </c>
      <c r="T3506">
        <v>300</v>
      </c>
      <c r="U3506" t="s">
        <v>14</v>
      </c>
      <c r="V3506">
        <f>T3506 * _xll.XLOOKUP(U3506,CALCULATION!$A$15:$A$17, CALCULATION!$B$15:$B$17 )</f>
        <v>300</v>
      </c>
      <c r="W3506" s="5">
        <f>O3506*T3506*_xll.XLOOKUP(U3506,CALCULATION!$A$15:$A$17, CALCULATION!$B$15:$B$17)</f>
        <v>9018</v>
      </c>
      <c r="X3506" s="5">
        <f>WORKSHEET[[#This Row],[Clients Total Cost]] / WORKSHEET[[#This Row],[Clients Rate per T2 (USD)]]</f>
        <v>30.06</v>
      </c>
      <c r="Y3506" s="5">
        <f>WORKSHEET[[#This Row],[Clients Rate per T2 (USD)]] - WORKSHEET[[#This Row],[Supplier Rate Per t2 (USD)]]</f>
        <v>300</v>
      </c>
      <c r="Z3506" s="5">
        <f>WORKSHEET[[#This Row],[Profit Per T]] * WORKSHEET[[#This Row],[Weight]]</f>
        <v>9018</v>
      </c>
      <c r="AA3506">
        <v>1</v>
      </c>
      <c r="AB3506" s="1">
        <v>3.75</v>
      </c>
      <c r="AC3506" s="1">
        <v>2.5</v>
      </c>
      <c r="AD3506" s="1">
        <v>3.125</v>
      </c>
      <c r="AE3506" s="1">
        <f>WORKSHEET[[#This Row],[Delay at toll gate in days]] +WORKSHEET[[#This Row],[Delay at workshop in days]] +WORKSHEET[[#This Row],[Delay at border in days]]</f>
        <v>9.375</v>
      </c>
    </row>
    <row r="3507" spans="1:31" x14ac:dyDescent="0.35">
      <c r="A3507" t="s">
        <v>3528</v>
      </c>
      <c r="B3507" t="s">
        <v>10</v>
      </c>
      <c r="C3507" t="s">
        <v>68</v>
      </c>
      <c r="D3507" t="s">
        <v>3616</v>
      </c>
      <c r="E3507" t="s">
        <v>3618</v>
      </c>
      <c r="F3507" t="str">
        <f>WORKSHEET[[#This Row],[Depart From]]&amp;"-"&amp;WORKSHEET[[#This Row],[Arrive To]]</f>
        <v>Marrakech-Tripoli</v>
      </c>
      <c r="G3507" s="2">
        <v>44581</v>
      </c>
      <c r="H3507" s="2">
        <v>44603</v>
      </c>
      <c r="I3507" s="2" t="str">
        <f t="shared" si="54"/>
        <v>Delivered</v>
      </c>
      <c r="J3507" s="2" t="str">
        <f>TEXT(WORKSHEET[[#This Row],[Offloading Date]], "mmm")</f>
        <v>Feb</v>
      </c>
      <c r="K3507" s="2" t="str">
        <f>IF(OR(WORKSHEET[[#This Row],[Year]]="", ISBLANK(WORKSHEET[[#This Row],[Year]]), WORKSHEET[[#This Row],[Year]]="null"), "Exclude", "Include")</f>
        <v>Include</v>
      </c>
      <c r="L3507" t="s">
        <v>16</v>
      </c>
      <c r="M3507" t="s">
        <v>12</v>
      </c>
      <c r="N3507" t="s">
        <v>13</v>
      </c>
      <c r="O3507">
        <v>33.066000000000003</v>
      </c>
      <c r="P3507">
        <v>600</v>
      </c>
      <c r="Q3507" t="s">
        <v>14</v>
      </c>
      <c r="R3507">
        <f>P3507 * _xll.XLOOKUP(Q3507,CALCULATION!$A$15:$A$17, CALCULATION!$B$15:$B$17 )</f>
        <v>600</v>
      </c>
      <c r="S3507" s="5">
        <f>O3507*P3507*_xll.XLOOKUP(Q3507,CALCULATION!$A$15:$A$17, CALCULATION!$B$15:$B$17)</f>
        <v>19839.600000000002</v>
      </c>
      <c r="T3507">
        <v>300</v>
      </c>
      <c r="U3507" t="s">
        <v>14</v>
      </c>
      <c r="V3507">
        <f>T3507 * _xll.XLOOKUP(U3507,CALCULATION!$A$15:$A$17, CALCULATION!$B$15:$B$17 )</f>
        <v>300</v>
      </c>
      <c r="W3507" s="5">
        <f>O3507*T3507*_xll.XLOOKUP(U3507,CALCULATION!$A$15:$A$17, CALCULATION!$B$15:$B$17)</f>
        <v>9919.8000000000011</v>
      </c>
      <c r="X3507" s="5">
        <f>WORKSHEET[[#This Row],[Clients Total Cost]] / WORKSHEET[[#This Row],[Clients Rate per T2 (USD)]]</f>
        <v>33.066000000000003</v>
      </c>
      <c r="Y3507" s="5">
        <f>WORKSHEET[[#This Row],[Clients Rate per T2 (USD)]] - WORKSHEET[[#This Row],[Supplier Rate Per t2 (USD)]]</f>
        <v>300</v>
      </c>
      <c r="Z3507" s="5">
        <f>WORKSHEET[[#This Row],[Profit Per T]] * WORKSHEET[[#This Row],[Weight]]</f>
        <v>9919.8000000000011</v>
      </c>
      <c r="AA3507">
        <v>1</v>
      </c>
      <c r="AB3507" s="1">
        <v>3.3</v>
      </c>
      <c r="AC3507" s="1">
        <v>2.2000000000000002</v>
      </c>
      <c r="AD3507" s="1">
        <v>2.75</v>
      </c>
      <c r="AE3507" s="1">
        <f>WORKSHEET[[#This Row],[Delay at toll gate in days]] +WORKSHEET[[#This Row],[Delay at workshop in days]] +WORKSHEET[[#This Row],[Delay at border in days]]</f>
        <v>8.25</v>
      </c>
    </row>
    <row r="3508" spans="1:31" x14ac:dyDescent="0.35">
      <c r="A3508" t="s">
        <v>3529</v>
      </c>
      <c r="B3508" t="s">
        <v>10</v>
      </c>
      <c r="C3508" t="s">
        <v>68</v>
      </c>
      <c r="D3508" t="s">
        <v>3619</v>
      </c>
      <c r="E3508" t="s">
        <v>3617</v>
      </c>
      <c r="F3508" t="str">
        <f>WORKSHEET[[#This Row],[Depart From]]&amp;"-"&amp;WORKSHEET[[#This Row],[Arrive To]]</f>
        <v>Addis Ababa-Lagos</v>
      </c>
      <c r="G3508" s="2">
        <v>44575</v>
      </c>
      <c r="H3508" s="2">
        <v>44600</v>
      </c>
      <c r="I3508" s="2" t="str">
        <f t="shared" si="54"/>
        <v>Delivered</v>
      </c>
      <c r="J3508" s="2" t="str">
        <f>TEXT(WORKSHEET[[#This Row],[Offloading Date]], "mmm")</f>
        <v>Feb</v>
      </c>
      <c r="K3508" s="2" t="str">
        <f>IF(OR(WORKSHEET[[#This Row],[Year]]="", ISBLANK(WORKSHEET[[#This Row],[Year]]), WORKSHEET[[#This Row],[Year]]="null"), "Exclude", "Include")</f>
        <v>Include</v>
      </c>
      <c r="L3508" t="s">
        <v>16</v>
      </c>
      <c r="M3508" t="s">
        <v>16</v>
      </c>
      <c r="N3508" t="s">
        <v>13</v>
      </c>
      <c r="O3508">
        <v>30.06</v>
      </c>
      <c r="P3508">
        <v>600</v>
      </c>
      <c r="Q3508" t="s">
        <v>14</v>
      </c>
      <c r="R3508">
        <f>P3508 * _xll.XLOOKUP(Q3508,CALCULATION!$A$15:$A$17, CALCULATION!$B$15:$B$17 )</f>
        <v>600</v>
      </c>
      <c r="S3508" s="5">
        <f>O3508*P3508*_xll.XLOOKUP(Q3508,CALCULATION!$A$15:$A$17, CALCULATION!$B$15:$B$17)</f>
        <v>18036</v>
      </c>
      <c r="T3508">
        <v>300</v>
      </c>
      <c r="U3508" t="s">
        <v>14</v>
      </c>
      <c r="V3508">
        <f>T3508 * _xll.XLOOKUP(U3508,CALCULATION!$A$15:$A$17, CALCULATION!$B$15:$B$17 )</f>
        <v>300</v>
      </c>
      <c r="W3508" s="5">
        <f>O3508*T3508*_xll.XLOOKUP(U3508,CALCULATION!$A$15:$A$17, CALCULATION!$B$15:$B$17)</f>
        <v>9018</v>
      </c>
      <c r="X3508" s="5">
        <f>WORKSHEET[[#This Row],[Clients Total Cost]] / WORKSHEET[[#This Row],[Clients Rate per T2 (USD)]]</f>
        <v>30.06</v>
      </c>
      <c r="Y3508" s="5">
        <f>WORKSHEET[[#This Row],[Clients Rate per T2 (USD)]] - WORKSHEET[[#This Row],[Supplier Rate Per t2 (USD)]]</f>
        <v>300</v>
      </c>
      <c r="Z3508" s="5">
        <f>WORKSHEET[[#This Row],[Profit Per T]] * WORKSHEET[[#This Row],[Weight]]</f>
        <v>9018</v>
      </c>
      <c r="AA3508">
        <v>1</v>
      </c>
      <c r="AB3508" s="1">
        <v>3.75</v>
      </c>
      <c r="AC3508" s="1">
        <v>2.5</v>
      </c>
      <c r="AD3508" s="1">
        <v>3.125</v>
      </c>
      <c r="AE3508" s="1">
        <f>WORKSHEET[[#This Row],[Delay at toll gate in days]] +WORKSHEET[[#This Row],[Delay at workshop in days]] +WORKSHEET[[#This Row],[Delay at border in days]]</f>
        <v>9.375</v>
      </c>
    </row>
    <row r="3509" spans="1:31" x14ac:dyDescent="0.35">
      <c r="A3509" t="s">
        <v>3530</v>
      </c>
      <c r="B3509" t="s">
        <v>10</v>
      </c>
      <c r="C3509" t="s">
        <v>68</v>
      </c>
      <c r="D3509" t="s">
        <v>3615</v>
      </c>
      <c r="E3509" t="s">
        <v>3617</v>
      </c>
      <c r="F3509" t="str">
        <f>WORKSHEET[[#This Row],[Depart From]]&amp;"-"&amp;WORKSHEET[[#This Row],[Arrive To]]</f>
        <v>Mombasa-Lagos</v>
      </c>
      <c r="G3509" s="2">
        <v>44576</v>
      </c>
      <c r="H3509" s="2">
        <v>44600</v>
      </c>
      <c r="I3509" s="2" t="str">
        <f t="shared" si="54"/>
        <v>Delivered</v>
      </c>
      <c r="J3509" s="2" t="str">
        <f>TEXT(WORKSHEET[[#This Row],[Offloading Date]], "mmm")</f>
        <v>Feb</v>
      </c>
      <c r="K3509" s="2" t="str">
        <f>IF(OR(WORKSHEET[[#This Row],[Year]]="", ISBLANK(WORKSHEET[[#This Row],[Year]]), WORKSHEET[[#This Row],[Year]]="null"), "Exclude", "Include")</f>
        <v>Include</v>
      </c>
      <c r="L3509" t="s">
        <v>16</v>
      </c>
      <c r="M3509" t="s">
        <v>16</v>
      </c>
      <c r="N3509" t="s">
        <v>13</v>
      </c>
      <c r="O3509">
        <v>30.06</v>
      </c>
      <c r="P3509">
        <v>600</v>
      </c>
      <c r="Q3509" t="s">
        <v>14</v>
      </c>
      <c r="R3509">
        <f>P3509 * _xll.XLOOKUP(Q3509,CALCULATION!$A$15:$A$17, CALCULATION!$B$15:$B$17 )</f>
        <v>600</v>
      </c>
      <c r="S3509" s="5">
        <f>O3509*P3509*_xll.XLOOKUP(Q3509,CALCULATION!$A$15:$A$17, CALCULATION!$B$15:$B$17)</f>
        <v>18036</v>
      </c>
      <c r="T3509">
        <v>300</v>
      </c>
      <c r="U3509" t="s">
        <v>14</v>
      </c>
      <c r="V3509">
        <f>T3509 * _xll.XLOOKUP(U3509,CALCULATION!$A$15:$A$17, CALCULATION!$B$15:$B$17 )</f>
        <v>300</v>
      </c>
      <c r="W3509" s="5">
        <f>O3509*T3509*_xll.XLOOKUP(U3509,CALCULATION!$A$15:$A$17, CALCULATION!$B$15:$B$17)</f>
        <v>9018</v>
      </c>
      <c r="X3509" s="5">
        <f>WORKSHEET[[#This Row],[Clients Total Cost]] / WORKSHEET[[#This Row],[Clients Rate per T2 (USD)]]</f>
        <v>30.06</v>
      </c>
      <c r="Y3509" s="5">
        <f>WORKSHEET[[#This Row],[Clients Rate per T2 (USD)]] - WORKSHEET[[#This Row],[Supplier Rate Per t2 (USD)]]</f>
        <v>300</v>
      </c>
      <c r="Z3509" s="5">
        <f>WORKSHEET[[#This Row],[Profit Per T]] * WORKSHEET[[#This Row],[Weight]]</f>
        <v>9018</v>
      </c>
      <c r="AA3509">
        <v>1</v>
      </c>
      <c r="AB3509" s="1">
        <v>3.5999999999999996</v>
      </c>
      <c r="AC3509" s="1">
        <v>2.4000000000000004</v>
      </c>
      <c r="AD3509" s="1">
        <v>3</v>
      </c>
      <c r="AE3509" s="1">
        <f>WORKSHEET[[#This Row],[Delay at toll gate in days]] +WORKSHEET[[#This Row],[Delay at workshop in days]] +WORKSHEET[[#This Row],[Delay at border in days]]</f>
        <v>9</v>
      </c>
    </row>
    <row r="3510" spans="1:31" x14ac:dyDescent="0.35">
      <c r="A3510" t="s">
        <v>3531</v>
      </c>
      <c r="B3510" t="s">
        <v>10</v>
      </c>
      <c r="C3510" t="s">
        <v>68</v>
      </c>
      <c r="D3510" t="s">
        <v>3616</v>
      </c>
      <c r="E3510" t="s">
        <v>3617</v>
      </c>
      <c r="F3510" t="str">
        <f>WORKSHEET[[#This Row],[Depart From]]&amp;"-"&amp;WORKSHEET[[#This Row],[Arrive To]]</f>
        <v>Marrakech-Lagos</v>
      </c>
      <c r="G3510" s="2">
        <v>44581</v>
      </c>
      <c r="H3510" s="2">
        <v>44603</v>
      </c>
      <c r="I3510" s="2" t="str">
        <f t="shared" si="54"/>
        <v>Delivered</v>
      </c>
      <c r="J3510" s="2" t="str">
        <f>TEXT(WORKSHEET[[#This Row],[Offloading Date]], "mmm")</f>
        <v>Feb</v>
      </c>
      <c r="K3510" s="2" t="str">
        <f>IF(OR(WORKSHEET[[#This Row],[Year]]="", ISBLANK(WORKSHEET[[#This Row],[Year]]), WORKSHEET[[#This Row],[Year]]="null"), "Exclude", "Include")</f>
        <v>Include</v>
      </c>
      <c r="L3510" t="s">
        <v>16</v>
      </c>
      <c r="M3510" t="s">
        <v>12</v>
      </c>
      <c r="N3510" t="s">
        <v>13</v>
      </c>
      <c r="O3510">
        <v>30.06</v>
      </c>
      <c r="P3510">
        <v>600</v>
      </c>
      <c r="Q3510" t="s">
        <v>14</v>
      </c>
      <c r="R3510">
        <f>P3510 * _xll.XLOOKUP(Q3510,CALCULATION!$A$15:$A$17, CALCULATION!$B$15:$B$17 )</f>
        <v>600</v>
      </c>
      <c r="S3510" s="5">
        <f>O3510*P3510*_xll.XLOOKUP(Q3510,CALCULATION!$A$15:$A$17, CALCULATION!$B$15:$B$17)</f>
        <v>18036</v>
      </c>
      <c r="T3510">
        <v>300</v>
      </c>
      <c r="U3510" t="s">
        <v>14</v>
      </c>
      <c r="V3510">
        <f>T3510 * _xll.XLOOKUP(U3510,CALCULATION!$A$15:$A$17, CALCULATION!$B$15:$B$17 )</f>
        <v>300</v>
      </c>
      <c r="W3510" s="5">
        <f>O3510*T3510*_xll.XLOOKUP(U3510,CALCULATION!$A$15:$A$17, CALCULATION!$B$15:$B$17)</f>
        <v>9018</v>
      </c>
      <c r="X3510" s="5">
        <f>WORKSHEET[[#This Row],[Clients Total Cost]] / WORKSHEET[[#This Row],[Clients Rate per T2 (USD)]]</f>
        <v>30.06</v>
      </c>
      <c r="Y3510" s="5">
        <f>WORKSHEET[[#This Row],[Clients Rate per T2 (USD)]] - WORKSHEET[[#This Row],[Supplier Rate Per t2 (USD)]]</f>
        <v>300</v>
      </c>
      <c r="Z3510" s="5">
        <f>WORKSHEET[[#This Row],[Profit Per T]] * WORKSHEET[[#This Row],[Weight]]</f>
        <v>9018</v>
      </c>
      <c r="AA3510">
        <v>1</v>
      </c>
      <c r="AB3510" s="1">
        <v>3.3</v>
      </c>
      <c r="AC3510" s="1">
        <v>2.2000000000000002</v>
      </c>
      <c r="AD3510" s="1">
        <v>2.75</v>
      </c>
      <c r="AE3510" s="1">
        <f>WORKSHEET[[#This Row],[Delay at toll gate in days]] +WORKSHEET[[#This Row],[Delay at workshop in days]] +WORKSHEET[[#This Row],[Delay at border in days]]</f>
        <v>8.25</v>
      </c>
    </row>
    <row r="3511" spans="1:31" x14ac:dyDescent="0.35">
      <c r="A3511" t="s">
        <v>3532</v>
      </c>
      <c r="B3511" t="s">
        <v>10</v>
      </c>
      <c r="C3511" t="s">
        <v>68</v>
      </c>
      <c r="D3511" t="s">
        <v>3611</v>
      </c>
      <c r="E3511" t="s">
        <v>3614</v>
      </c>
      <c r="F3511" t="str">
        <f>WORKSHEET[[#This Row],[Depart From]]&amp;"-"&amp;WORKSHEET[[#This Row],[Arrive To]]</f>
        <v>Mogadishu-Alger</v>
      </c>
      <c r="G3511" s="2">
        <v>44576</v>
      </c>
      <c r="H3511" s="2">
        <v>44601</v>
      </c>
      <c r="I3511" s="2" t="str">
        <f t="shared" si="54"/>
        <v>Delivered</v>
      </c>
      <c r="J3511" s="2" t="str">
        <f>TEXT(WORKSHEET[[#This Row],[Offloading Date]], "mmm")</f>
        <v>Feb</v>
      </c>
      <c r="K3511" s="2" t="str">
        <f>IF(OR(WORKSHEET[[#This Row],[Year]]="", ISBLANK(WORKSHEET[[#This Row],[Year]]), WORKSHEET[[#This Row],[Year]]="null"), "Exclude", "Include")</f>
        <v>Include</v>
      </c>
      <c r="L3511" t="s">
        <v>16</v>
      </c>
      <c r="M3511" t="s">
        <v>16</v>
      </c>
      <c r="N3511" t="s">
        <v>13</v>
      </c>
      <c r="O3511">
        <v>30.06</v>
      </c>
      <c r="P3511">
        <v>600</v>
      </c>
      <c r="Q3511" t="s">
        <v>14</v>
      </c>
      <c r="R3511">
        <f>P3511 * _xll.XLOOKUP(Q3511,CALCULATION!$A$15:$A$17, CALCULATION!$B$15:$B$17 )</f>
        <v>600</v>
      </c>
      <c r="S3511" s="5">
        <f>O3511*P3511*_xll.XLOOKUP(Q3511,CALCULATION!$A$15:$A$17, CALCULATION!$B$15:$B$17)</f>
        <v>18036</v>
      </c>
      <c r="T3511">
        <v>300</v>
      </c>
      <c r="U3511" t="s">
        <v>14</v>
      </c>
      <c r="V3511">
        <f>T3511 * _xll.XLOOKUP(U3511,CALCULATION!$A$15:$A$17, CALCULATION!$B$15:$B$17 )</f>
        <v>300</v>
      </c>
      <c r="W3511" s="5">
        <f>O3511*T3511*_xll.XLOOKUP(U3511,CALCULATION!$A$15:$A$17, CALCULATION!$B$15:$B$17)</f>
        <v>9018</v>
      </c>
      <c r="X3511" s="5">
        <f>WORKSHEET[[#This Row],[Clients Total Cost]] / WORKSHEET[[#This Row],[Clients Rate per T2 (USD)]]</f>
        <v>30.06</v>
      </c>
      <c r="Y3511" s="5">
        <f>WORKSHEET[[#This Row],[Clients Rate per T2 (USD)]] - WORKSHEET[[#This Row],[Supplier Rate Per t2 (USD)]]</f>
        <v>300</v>
      </c>
      <c r="Z3511" s="5">
        <f>WORKSHEET[[#This Row],[Profit Per T]] * WORKSHEET[[#This Row],[Weight]]</f>
        <v>9018</v>
      </c>
      <c r="AA3511">
        <v>1</v>
      </c>
      <c r="AB3511" s="1">
        <v>3.75</v>
      </c>
      <c r="AC3511" s="1">
        <v>2.5</v>
      </c>
      <c r="AD3511" s="1">
        <v>3.125</v>
      </c>
      <c r="AE3511" s="1">
        <f>WORKSHEET[[#This Row],[Delay at toll gate in days]] +WORKSHEET[[#This Row],[Delay at workshop in days]] +WORKSHEET[[#This Row],[Delay at border in days]]</f>
        <v>9.375</v>
      </c>
    </row>
    <row r="3512" spans="1:31" x14ac:dyDescent="0.35">
      <c r="A3512" t="s">
        <v>3533</v>
      </c>
      <c r="B3512" t="s">
        <v>10</v>
      </c>
      <c r="C3512" t="s">
        <v>68</v>
      </c>
      <c r="D3512" t="s">
        <v>3620</v>
      </c>
      <c r="E3512" t="s">
        <v>3614</v>
      </c>
      <c r="F3512" t="str">
        <f>WORKSHEET[[#This Row],[Depart From]]&amp;"-"&amp;WORKSHEET[[#This Row],[Arrive To]]</f>
        <v>Zanzibar-Alger</v>
      </c>
      <c r="G3512" s="2">
        <v>44575</v>
      </c>
      <c r="H3512" s="2">
        <v>44600</v>
      </c>
      <c r="I3512" s="2" t="str">
        <f t="shared" si="54"/>
        <v>Delivered</v>
      </c>
      <c r="J3512" s="2" t="str">
        <f>TEXT(WORKSHEET[[#This Row],[Offloading Date]], "mmm")</f>
        <v>Feb</v>
      </c>
      <c r="K3512" s="2" t="str">
        <f>IF(OR(WORKSHEET[[#This Row],[Year]]="", ISBLANK(WORKSHEET[[#This Row],[Year]]), WORKSHEET[[#This Row],[Year]]="null"), "Exclude", "Include")</f>
        <v>Include</v>
      </c>
      <c r="L3512" t="s">
        <v>16</v>
      </c>
      <c r="M3512" t="s">
        <v>16</v>
      </c>
      <c r="N3512" t="s">
        <v>13</v>
      </c>
      <c r="O3512">
        <v>33.066000000000003</v>
      </c>
      <c r="P3512">
        <v>600</v>
      </c>
      <c r="Q3512" t="s">
        <v>14</v>
      </c>
      <c r="R3512">
        <f>P3512 * _xll.XLOOKUP(Q3512,CALCULATION!$A$15:$A$17, CALCULATION!$B$15:$B$17 )</f>
        <v>600</v>
      </c>
      <c r="S3512" s="5">
        <f>O3512*P3512*_xll.XLOOKUP(Q3512,CALCULATION!$A$15:$A$17, CALCULATION!$B$15:$B$17)</f>
        <v>19839.600000000002</v>
      </c>
      <c r="T3512">
        <v>300</v>
      </c>
      <c r="U3512" t="s">
        <v>14</v>
      </c>
      <c r="V3512">
        <f>T3512 * _xll.XLOOKUP(U3512,CALCULATION!$A$15:$A$17, CALCULATION!$B$15:$B$17 )</f>
        <v>300</v>
      </c>
      <c r="W3512" s="5">
        <f>O3512*T3512*_xll.XLOOKUP(U3512,CALCULATION!$A$15:$A$17, CALCULATION!$B$15:$B$17)</f>
        <v>9919.8000000000011</v>
      </c>
      <c r="X3512" s="5">
        <f>WORKSHEET[[#This Row],[Clients Total Cost]] / WORKSHEET[[#This Row],[Clients Rate per T2 (USD)]]</f>
        <v>33.066000000000003</v>
      </c>
      <c r="Y3512" s="5">
        <f>WORKSHEET[[#This Row],[Clients Rate per T2 (USD)]] - WORKSHEET[[#This Row],[Supplier Rate Per t2 (USD)]]</f>
        <v>300</v>
      </c>
      <c r="Z3512" s="5">
        <f>WORKSHEET[[#This Row],[Profit Per T]] * WORKSHEET[[#This Row],[Weight]]</f>
        <v>9919.8000000000011</v>
      </c>
      <c r="AA3512">
        <v>1</v>
      </c>
      <c r="AB3512" s="1">
        <v>3.75</v>
      </c>
      <c r="AC3512" s="1">
        <v>2.5</v>
      </c>
      <c r="AD3512" s="1">
        <v>3.125</v>
      </c>
      <c r="AE3512" s="1">
        <f>WORKSHEET[[#This Row],[Delay at toll gate in days]] +WORKSHEET[[#This Row],[Delay at workshop in days]] +WORKSHEET[[#This Row],[Delay at border in days]]</f>
        <v>9.375</v>
      </c>
    </row>
    <row r="3513" spans="1:31" x14ac:dyDescent="0.35">
      <c r="A3513" t="s">
        <v>3534</v>
      </c>
      <c r="B3513" t="s">
        <v>10</v>
      </c>
      <c r="C3513" t="s">
        <v>68</v>
      </c>
      <c r="D3513" t="s">
        <v>3615</v>
      </c>
      <c r="E3513" t="s">
        <v>3614</v>
      </c>
      <c r="F3513" t="str">
        <f>WORKSHEET[[#This Row],[Depart From]]&amp;"-"&amp;WORKSHEET[[#This Row],[Arrive To]]</f>
        <v>Mombasa-Alger</v>
      </c>
      <c r="G3513" s="2">
        <v>44576</v>
      </c>
      <c r="H3513" s="2">
        <v>44603</v>
      </c>
      <c r="I3513" s="2" t="str">
        <f t="shared" si="54"/>
        <v>Delivered</v>
      </c>
      <c r="J3513" s="2" t="str">
        <f>TEXT(WORKSHEET[[#This Row],[Offloading Date]], "mmm")</f>
        <v>Feb</v>
      </c>
      <c r="K3513" s="2" t="str">
        <f>IF(OR(WORKSHEET[[#This Row],[Year]]="", ISBLANK(WORKSHEET[[#This Row],[Year]]), WORKSHEET[[#This Row],[Year]]="null"), "Exclude", "Include")</f>
        <v>Include</v>
      </c>
      <c r="L3513" t="s">
        <v>16</v>
      </c>
      <c r="M3513" t="s">
        <v>12</v>
      </c>
      <c r="N3513" t="s">
        <v>13</v>
      </c>
      <c r="O3513">
        <v>30.06</v>
      </c>
      <c r="P3513">
        <v>600</v>
      </c>
      <c r="Q3513" t="s">
        <v>14</v>
      </c>
      <c r="R3513">
        <f>P3513 * _xll.XLOOKUP(Q3513,CALCULATION!$A$15:$A$17, CALCULATION!$B$15:$B$17 )</f>
        <v>600</v>
      </c>
      <c r="S3513" s="5">
        <f>O3513*P3513*_xll.XLOOKUP(Q3513,CALCULATION!$A$15:$A$17, CALCULATION!$B$15:$B$17)</f>
        <v>18036</v>
      </c>
      <c r="T3513">
        <v>300</v>
      </c>
      <c r="U3513" t="s">
        <v>14</v>
      </c>
      <c r="V3513">
        <f>T3513 * _xll.XLOOKUP(U3513,CALCULATION!$A$15:$A$17, CALCULATION!$B$15:$B$17 )</f>
        <v>300</v>
      </c>
      <c r="W3513" s="5">
        <f>O3513*T3513*_xll.XLOOKUP(U3513,CALCULATION!$A$15:$A$17, CALCULATION!$B$15:$B$17)</f>
        <v>9018</v>
      </c>
      <c r="X3513" s="5">
        <f>WORKSHEET[[#This Row],[Clients Total Cost]] / WORKSHEET[[#This Row],[Clients Rate per T2 (USD)]]</f>
        <v>30.06</v>
      </c>
      <c r="Y3513" s="5">
        <f>WORKSHEET[[#This Row],[Clients Rate per T2 (USD)]] - WORKSHEET[[#This Row],[Supplier Rate Per t2 (USD)]]</f>
        <v>300</v>
      </c>
      <c r="Z3513" s="5">
        <f>WORKSHEET[[#This Row],[Profit Per T]] * WORKSHEET[[#This Row],[Weight]]</f>
        <v>9018</v>
      </c>
      <c r="AA3513">
        <v>1</v>
      </c>
      <c r="AB3513" s="1">
        <v>4.05</v>
      </c>
      <c r="AC3513" s="1">
        <v>2.7</v>
      </c>
      <c r="AD3513" s="1">
        <v>3.375</v>
      </c>
      <c r="AE3513" s="1">
        <f>WORKSHEET[[#This Row],[Delay at toll gate in days]] +WORKSHEET[[#This Row],[Delay at workshop in days]] +WORKSHEET[[#This Row],[Delay at border in days]]</f>
        <v>10.125</v>
      </c>
    </row>
    <row r="3514" spans="1:31" x14ac:dyDescent="0.35">
      <c r="A3514" t="s">
        <v>3535</v>
      </c>
      <c r="B3514" t="s">
        <v>10</v>
      </c>
      <c r="C3514" t="s">
        <v>68</v>
      </c>
      <c r="D3514" t="s">
        <v>3615</v>
      </c>
      <c r="E3514" t="s">
        <v>3614</v>
      </c>
      <c r="F3514" t="str">
        <f>WORKSHEET[[#This Row],[Depart From]]&amp;"-"&amp;WORKSHEET[[#This Row],[Arrive To]]</f>
        <v>Mombasa-Alger</v>
      </c>
      <c r="G3514" s="2">
        <v>44582</v>
      </c>
      <c r="H3514" s="2">
        <v>44609</v>
      </c>
      <c r="I3514" s="2" t="str">
        <f t="shared" si="54"/>
        <v>Delivered</v>
      </c>
      <c r="J3514" s="2" t="str">
        <f>TEXT(WORKSHEET[[#This Row],[Offloading Date]], "mmm")</f>
        <v>Feb</v>
      </c>
      <c r="K3514" s="2" t="str">
        <f>IF(OR(WORKSHEET[[#This Row],[Year]]="", ISBLANK(WORKSHEET[[#This Row],[Year]]), WORKSHEET[[#This Row],[Year]]="null"), "Exclude", "Include")</f>
        <v>Include</v>
      </c>
      <c r="L3514" t="s">
        <v>16</v>
      </c>
      <c r="M3514" t="s">
        <v>12</v>
      </c>
      <c r="N3514" t="s">
        <v>13</v>
      </c>
      <c r="O3514">
        <v>30.06</v>
      </c>
      <c r="P3514">
        <v>600</v>
      </c>
      <c r="Q3514" t="s">
        <v>14</v>
      </c>
      <c r="R3514">
        <f>P3514 * _xll.XLOOKUP(Q3514,CALCULATION!$A$15:$A$17, CALCULATION!$B$15:$B$17 )</f>
        <v>600</v>
      </c>
      <c r="S3514" s="5">
        <f>O3514*P3514*_xll.XLOOKUP(Q3514,CALCULATION!$A$15:$A$17, CALCULATION!$B$15:$B$17)</f>
        <v>18036</v>
      </c>
      <c r="T3514">
        <v>300</v>
      </c>
      <c r="U3514" t="s">
        <v>14</v>
      </c>
      <c r="V3514">
        <f>T3514 * _xll.XLOOKUP(U3514,CALCULATION!$A$15:$A$17, CALCULATION!$B$15:$B$17 )</f>
        <v>300</v>
      </c>
      <c r="W3514" s="5">
        <f>O3514*T3514*_xll.XLOOKUP(U3514,CALCULATION!$A$15:$A$17, CALCULATION!$B$15:$B$17)</f>
        <v>9018</v>
      </c>
      <c r="X3514" s="5">
        <f>WORKSHEET[[#This Row],[Clients Total Cost]] / WORKSHEET[[#This Row],[Clients Rate per T2 (USD)]]</f>
        <v>30.06</v>
      </c>
      <c r="Y3514" s="5">
        <f>WORKSHEET[[#This Row],[Clients Rate per T2 (USD)]] - WORKSHEET[[#This Row],[Supplier Rate Per t2 (USD)]]</f>
        <v>300</v>
      </c>
      <c r="Z3514" s="5">
        <f>WORKSHEET[[#This Row],[Profit Per T]] * WORKSHEET[[#This Row],[Weight]]</f>
        <v>9018</v>
      </c>
      <c r="AA3514">
        <v>1</v>
      </c>
      <c r="AB3514" s="1">
        <v>4.05</v>
      </c>
      <c r="AC3514" s="1">
        <v>2.7</v>
      </c>
      <c r="AD3514" s="1">
        <v>3.375</v>
      </c>
      <c r="AE3514" s="1">
        <f>WORKSHEET[[#This Row],[Delay at toll gate in days]] +WORKSHEET[[#This Row],[Delay at workshop in days]] +WORKSHEET[[#This Row],[Delay at border in days]]</f>
        <v>10.125</v>
      </c>
    </row>
    <row r="3515" spans="1:31" x14ac:dyDescent="0.35">
      <c r="A3515" t="s">
        <v>3536</v>
      </c>
      <c r="B3515" t="s">
        <v>10</v>
      </c>
      <c r="C3515" t="s">
        <v>68</v>
      </c>
      <c r="D3515" t="s">
        <v>3611</v>
      </c>
      <c r="E3515" t="s">
        <v>3612</v>
      </c>
      <c r="F3515" t="str">
        <f>WORKSHEET[[#This Row],[Depart From]]&amp;"-"&amp;WORKSHEET[[#This Row],[Arrive To]]</f>
        <v>Mogadishu-Victoria</v>
      </c>
      <c r="G3515" s="2">
        <v>44584</v>
      </c>
      <c r="H3515" s="2">
        <v>44607</v>
      </c>
      <c r="I3515" s="2" t="str">
        <f t="shared" si="54"/>
        <v>Delivered</v>
      </c>
      <c r="J3515" s="2" t="str">
        <f>TEXT(WORKSHEET[[#This Row],[Offloading Date]], "mmm")</f>
        <v>Feb</v>
      </c>
      <c r="K3515" s="2" t="str">
        <f>IF(OR(WORKSHEET[[#This Row],[Year]]="", ISBLANK(WORKSHEET[[#This Row],[Year]]), WORKSHEET[[#This Row],[Year]]="null"), "Exclude", "Include")</f>
        <v>Include</v>
      </c>
      <c r="L3515" t="s">
        <v>16</v>
      </c>
      <c r="M3515" t="s">
        <v>12</v>
      </c>
      <c r="N3515" t="s">
        <v>13</v>
      </c>
      <c r="O3515">
        <v>30.06</v>
      </c>
      <c r="P3515">
        <v>600</v>
      </c>
      <c r="Q3515" t="s">
        <v>14</v>
      </c>
      <c r="R3515">
        <f>P3515 * _xll.XLOOKUP(Q3515,CALCULATION!$A$15:$A$17, CALCULATION!$B$15:$B$17 )</f>
        <v>600</v>
      </c>
      <c r="S3515" s="5">
        <f>O3515*P3515*_xll.XLOOKUP(Q3515,CALCULATION!$A$15:$A$17, CALCULATION!$B$15:$B$17)</f>
        <v>18036</v>
      </c>
      <c r="T3515">
        <v>300</v>
      </c>
      <c r="U3515" t="s">
        <v>14</v>
      </c>
      <c r="V3515">
        <f>T3515 * _xll.XLOOKUP(U3515,CALCULATION!$A$15:$A$17, CALCULATION!$B$15:$B$17 )</f>
        <v>300</v>
      </c>
      <c r="W3515" s="5">
        <f>O3515*T3515*_xll.XLOOKUP(U3515,CALCULATION!$A$15:$A$17, CALCULATION!$B$15:$B$17)</f>
        <v>9018</v>
      </c>
      <c r="X3515" s="5">
        <f>WORKSHEET[[#This Row],[Clients Total Cost]] / WORKSHEET[[#This Row],[Clients Rate per T2 (USD)]]</f>
        <v>30.06</v>
      </c>
      <c r="Y3515" s="5">
        <f>WORKSHEET[[#This Row],[Clients Rate per T2 (USD)]] - WORKSHEET[[#This Row],[Supplier Rate Per t2 (USD)]]</f>
        <v>300</v>
      </c>
      <c r="Z3515" s="5">
        <f>WORKSHEET[[#This Row],[Profit Per T]] * WORKSHEET[[#This Row],[Weight]]</f>
        <v>9018</v>
      </c>
      <c r="AA3515">
        <v>1</v>
      </c>
      <c r="AB3515" s="1">
        <v>3.4499999999999997</v>
      </c>
      <c r="AC3515" s="1">
        <v>2.3000000000000003</v>
      </c>
      <c r="AD3515" s="1">
        <v>2.875</v>
      </c>
      <c r="AE3515" s="1">
        <f>WORKSHEET[[#This Row],[Delay at toll gate in days]] +WORKSHEET[[#This Row],[Delay at workshop in days]] +WORKSHEET[[#This Row],[Delay at border in days]]</f>
        <v>8.625</v>
      </c>
    </row>
    <row r="3516" spans="1:31" x14ac:dyDescent="0.35">
      <c r="A3516" t="s">
        <v>3537</v>
      </c>
      <c r="B3516" t="s">
        <v>10</v>
      </c>
      <c r="C3516" t="s">
        <v>68</v>
      </c>
      <c r="D3516" t="s">
        <v>3619</v>
      </c>
      <c r="E3516" t="s">
        <v>3612</v>
      </c>
      <c r="F3516" t="str">
        <f>WORKSHEET[[#This Row],[Depart From]]&amp;"-"&amp;WORKSHEET[[#This Row],[Arrive To]]</f>
        <v>Addis Ababa-Victoria</v>
      </c>
      <c r="G3516" s="2">
        <v>44583</v>
      </c>
      <c r="H3516" s="2">
        <v>44611</v>
      </c>
      <c r="I3516" s="2" t="str">
        <f t="shared" si="54"/>
        <v>Delivered</v>
      </c>
      <c r="J3516" s="2" t="str">
        <f>TEXT(WORKSHEET[[#This Row],[Offloading Date]], "mmm")</f>
        <v>Feb</v>
      </c>
      <c r="K3516" s="2" t="str">
        <f>IF(OR(WORKSHEET[[#This Row],[Year]]="", ISBLANK(WORKSHEET[[#This Row],[Year]]), WORKSHEET[[#This Row],[Year]]="null"), "Exclude", "Include")</f>
        <v>Include</v>
      </c>
      <c r="L3516" t="s">
        <v>16</v>
      </c>
      <c r="M3516" t="s">
        <v>12</v>
      </c>
      <c r="N3516" t="s">
        <v>13</v>
      </c>
      <c r="O3516">
        <v>30.06</v>
      </c>
      <c r="P3516">
        <v>600</v>
      </c>
      <c r="Q3516" t="s">
        <v>14</v>
      </c>
      <c r="R3516">
        <f>P3516 * _xll.XLOOKUP(Q3516,CALCULATION!$A$15:$A$17, CALCULATION!$B$15:$B$17 )</f>
        <v>600</v>
      </c>
      <c r="S3516" s="5">
        <f>O3516*P3516*_xll.XLOOKUP(Q3516,CALCULATION!$A$15:$A$17, CALCULATION!$B$15:$B$17)</f>
        <v>18036</v>
      </c>
      <c r="T3516">
        <v>300</v>
      </c>
      <c r="U3516" t="s">
        <v>14</v>
      </c>
      <c r="V3516">
        <f>T3516 * _xll.XLOOKUP(U3516,CALCULATION!$A$15:$A$17, CALCULATION!$B$15:$B$17 )</f>
        <v>300</v>
      </c>
      <c r="W3516" s="5">
        <f>O3516*T3516*_xll.XLOOKUP(U3516,CALCULATION!$A$15:$A$17, CALCULATION!$B$15:$B$17)</f>
        <v>9018</v>
      </c>
      <c r="X3516" s="5">
        <f>WORKSHEET[[#This Row],[Clients Total Cost]] / WORKSHEET[[#This Row],[Clients Rate per T2 (USD)]]</f>
        <v>30.06</v>
      </c>
      <c r="Y3516" s="5">
        <f>WORKSHEET[[#This Row],[Clients Rate per T2 (USD)]] - WORKSHEET[[#This Row],[Supplier Rate Per t2 (USD)]]</f>
        <v>300</v>
      </c>
      <c r="Z3516" s="5">
        <f>WORKSHEET[[#This Row],[Profit Per T]] * WORKSHEET[[#This Row],[Weight]]</f>
        <v>9018</v>
      </c>
      <c r="AA3516">
        <v>1</v>
      </c>
      <c r="AB3516" s="1">
        <v>4.2</v>
      </c>
      <c r="AC3516" s="1">
        <v>2.8000000000000003</v>
      </c>
      <c r="AD3516" s="1">
        <v>3.5</v>
      </c>
      <c r="AE3516" s="1">
        <f>WORKSHEET[[#This Row],[Delay at toll gate in days]] +WORKSHEET[[#This Row],[Delay at workshop in days]] +WORKSHEET[[#This Row],[Delay at border in days]]</f>
        <v>10.5</v>
      </c>
    </row>
    <row r="3517" spans="1:31" x14ac:dyDescent="0.35">
      <c r="A3517" t="s">
        <v>3538</v>
      </c>
      <c r="B3517" t="s">
        <v>10</v>
      </c>
      <c r="C3517" t="s">
        <v>68</v>
      </c>
      <c r="D3517" t="s">
        <v>3619</v>
      </c>
      <c r="E3517" t="s">
        <v>3614</v>
      </c>
      <c r="F3517" t="str">
        <f>WORKSHEET[[#This Row],[Depart From]]&amp;"-"&amp;WORKSHEET[[#This Row],[Arrive To]]</f>
        <v>Addis Ababa-Alger</v>
      </c>
      <c r="G3517" s="2">
        <v>44584</v>
      </c>
      <c r="H3517" s="2">
        <v>44601</v>
      </c>
      <c r="I3517" s="2" t="str">
        <f t="shared" si="54"/>
        <v>Delivered</v>
      </c>
      <c r="J3517" s="2" t="str">
        <f>TEXT(WORKSHEET[[#This Row],[Offloading Date]], "mmm")</f>
        <v>Feb</v>
      </c>
      <c r="K3517" s="2" t="str">
        <f>IF(OR(WORKSHEET[[#This Row],[Year]]="", ISBLANK(WORKSHEET[[#This Row],[Year]]), WORKSHEET[[#This Row],[Year]]="null"), "Exclude", "Include")</f>
        <v>Include</v>
      </c>
      <c r="L3517" t="s">
        <v>16</v>
      </c>
      <c r="M3517" t="s">
        <v>16</v>
      </c>
      <c r="N3517" t="s">
        <v>13</v>
      </c>
      <c r="O3517">
        <v>33.066000000000003</v>
      </c>
      <c r="P3517">
        <v>600</v>
      </c>
      <c r="Q3517" t="s">
        <v>14</v>
      </c>
      <c r="R3517">
        <f>P3517 * _xll.XLOOKUP(Q3517,CALCULATION!$A$15:$A$17, CALCULATION!$B$15:$B$17 )</f>
        <v>600</v>
      </c>
      <c r="S3517" s="5">
        <f>O3517*P3517*_xll.XLOOKUP(Q3517,CALCULATION!$A$15:$A$17, CALCULATION!$B$15:$B$17)</f>
        <v>19839.600000000002</v>
      </c>
      <c r="T3517">
        <v>300</v>
      </c>
      <c r="U3517" t="s">
        <v>14</v>
      </c>
      <c r="V3517">
        <f>T3517 * _xll.XLOOKUP(U3517,CALCULATION!$A$15:$A$17, CALCULATION!$B$15:$B$17 )</f>
        <v>300</v>
      </c>
      <c r="W3517" s="5">
        <f>O3517*T3517*_xll.XLOOKUP(U3517,CALCULATION!$A$15:$A$17, CALCULATION!$B$15:$B$17)</f>
        <v>9919.8000000000011</v>
      </c>
      <c r="X3517" s="5">
        <f>WORKSHEET[[#This Row],[Clients Total Cost]] / WORKSHEET[[#This Row],[Clients Rate per T2 (USD)]]</f>
        <v>33.066000000000003</v>
      </c>
      <c r="Y3517" s="5">
        <f>WORKSHEET[[#This Row],[Clients Rate per T2 (USD)]] - WORKSHEET[[#This Row],[Supplier Rate Per t2 (USD)]]</f>
        <v>300</v>
      </c>
      <c r="Z3517" s="5">
        <f>WORKSHEET[[#This Row],[Profit Per T]] * WORKSHEET[[#This Row],[Weight]]</f>
        <v>9919.8000000000011</v>
      </c>
      <c r="AA3517">
        <v>1</v>
      </c>
      <c r="AB3517" s="1">
        <v>2.5499999999999998</v>
      </c>
      <c r="AC3517" s="1">
        <v>1.7000000000000002</v>
      </c>
      <c r="AD3517" s="1">
        <v>2.125</v>
      </c>
      <c r="AE3517" s="1">
        <f>WORKSHEET[[#This Row],[Delay at toll gate in days]] +WORKSHEET[[#This Row],[Delay at workshop in days]] +WORKSHEET[[#This Row],[Delay at border in days]]</f>
        <v>6.375</v>
      </c>
    </row>
    <row r="3518" spans="1:31" x14ac:dyDescent="0.35">
      <c r="A3518" t="s">
        <v>3539</v>
      </c>
      <c r="B3518" t="s">
        <v>10</v>
      </c>
      <c r="C3518" t="s">
        <v>68</v>
      </c>
      <c r="D3518" t="s">
        <v>3611</v>
      </c>
      <c r="E3518" t="s">
        <v>3612</v>
      </c>
      <c r="F3518" t="str">
        <f>WORKSHEET[[#This Row],[Depart From]]&amp;"-"&amp;WORKSHEET[[#This Row],[Arrive To]]</f>
        <v>Mogadishu-Victoria</v>
      </c>
      <c r="G3518" s="2">
        <v>44582</v>
      </c>
      <c r="H3518" s="2">
        <v>44607</v>
      </c>
      <c r="I3518" s="2" t="str">
        <f t="shared" si="54"/>
        <v>Delivered</v>
      </c>
      <c r="J3518" s="2" t="str">
        <f>TEXT(WORKSHEET[[#This Row],[Offloading Date]], "mmm")</f>
        <v>Feb</v>
      </c>
      <c r="K3518" s="2" t="str">
        <f>IF(OR(WORKSHEET[[#This Row],[Year]]="", ISBLANK(WORKSHEET[[#This Row],[Year]]), WORKSHEET[[#This Row],[Year]]="null"), "Exclude", "Include")</f>
        <v>Include</v>
      </c>
      <c r="L3518" t="s">
        <v>16</v>
      </c>
      <c r="M3518" t="s">
        <v>12</v>
      </c>
      <c r="N3518" t="s">
        <v>13</v>
      </c>
      <c r="O3518">
        <v>30.06</v>
      </c>
      <c r="P3518">
        <v>600</v>
      </c>
      <c r="Q3518" t="s">
        <v>14</v>
      </c>
      <c r="R3518">
        <f>P3518 * _xll.XLOOKUP(Q3518,CALCULATION!$A$15:$A$17, CALCULATION!$B$15:$B$17 )</f>
        <v>600</v>
      </c>
      <c r="S3518" s="5">
        <f>O3518*P3518*_xll.XLOOKUP(Q3518,CALCULATION!$A$15:$A$17, CALCULATION!$B$15:$B$17)</f>
        <v>18036</v>
      </c>
      <c r="T3518">
        <v>300</v>
      </c>
      <c r="U3518" t="s">
        <v>14</v>
      </c>
      <c r="V3518">
        <f>T3518 * _xll.XLOOKUP(U3518,CALCULATION!$A$15:$A$17, CALCULATION!$B$15:$B$17 )</f>
        <v>300</v>
      </c>
      <c r="W3518" s="5">
        <f>O3518*T3518*_xll.XLOOKUP(U3518,CALCULATION!$A$15:$A$17, CALCULATION!$B$15:$B$17)</f>
        <v>9018</v>
      </c>
      <c r="X3518" s="5">
        <f>WORKSHEET[[#This Row],[Clients Total Cost]] / WORKSHEET[[#This Row],[Clients Rate per T2 (USD)]]</f>
        <v>30.06</v>
      </c>
      <c r="Y3518" s="5">
        <f>WORKSHEET[[#This Row],[Clients Rate per T2 (USD)]] - WORKSHEET[[#This Row],[Supplier Rate Per t2 (USD)]]</f>
        <v>300</v>
      </c>
      <c r="Z3518" s="5">
        <f>WORKSHEET[[#This Row],[Profit Per T]] * WORKSHEET[[#This Row],[Weight]]</f>
        <v>9018</v>
      </c>
      <c r="AA3518">
        <v>1</v>
      </c>
      <c r="AB3518" s="1">
        <v>3.75</v>
      </c>
      <c r="AC3518" s="1">
        <v>2.5</v>
      </c>
      <c r="AD3518" s="1">
        <v>3.125</v>
      </c>
      <c r="AE3518" s="1">
        <f>WORKSHEET[[#This Row],[Delay at toll gate in days]] +WORKSHEET[[#This Row],[Delay at workshop in days]] +WORKSHEET[[#This Row],[Delay at border in days]]</f>
        <v>9.375</v>
      </c>
    </row>
    <row r="3519" spans="1:31" x14ac:dyDescent="0.35">
      <c r="A3519" t="s">
        <v>3540</v>
      </c>
      <c r="B3519" t="s">
        <v>10</v>
      </c>
      <c r="C3519" t="s">
        <v>68</v>
      </c>
      <c r="D3519" t="s">
        <v>3615</v>
      </c>
      <c r="E3519" t="s">
        <v>3614</v>
      </c>
      <c r="F3519" t="str">
        <f>WORKSHEET[[#This Row],[Depart From]]&amp;"-"&amp;WORKSHEET[[#This Row],[Arrive To]]</f>
        <v>Mombasa-Alger</v>
      </c>
      <c r="G3519" s="2">
        <v>44581</v>
      </c>
      <c r="H3519" s="2">
        <v>44603</v>
      </c>
      <c r="I3519" s="2" t="str">
        <f t="shared" si="54"/>
        <v>Delivered</v>
      </c>
      <c r="J3519" s="2" t="str">
        <f>TEXT(WORKSHEET[[#This Row],[Offloading Date]], "mmm")</f>
        <v>Feb</v>
      </c>
      <c r="K3519" s="2" t="str">
        <f>IF(OR(WORKSHEET[[#This Row],[Year]]="", ISBLANK(WORKSHEET[[#This Row],[Year]]), WORKSHEET[[#This Row],[Year]]="null"), "Exclude", "Include")</f>
        <v>Include</v>
      </c>
      <c r="L3519" t="s">
        <v>16</v>
      </c>
      <c r="M3519" t="s">
        <v>12</v>
      </c>
      <c r="N3519" t="s">
        <v>13</v>
      </c>
      <c r="O3519">
        <v>30.06</v>
      </c>
      <c r="P3519">
        <v>600</v>
      </c>
      <c r="Q3519" t="s">
        <v>14</v>
      </c>
      <c r="R3519">
        <f>P3519 * _xll.XLOOKUP(Q3519,CALCULATION!$A$15:$A$17, CALCULATION!$B$15:$B$17 )</f>
        <v>600</v>
      </c>
      <c r="S3519" s="5">
        <f>O3519*P3519*_xll.XLOOKUP(Q3519,CALCULATION!$A$15:$A$17, CALCULATION!$B$15:$B$17)</f>
        <v>18036</v>
      </c>
      <c r="T3519">
        <v>300</v>
      </c>
      <c r="U3519" t="s">
        <v>14</v>
      </c>
      <c r="V3519">
        <f>T3519 * _xll.XLOOKUP(U3519,CALCULATION!$A$15:$A$17, CALCULATION!$B$15:$B$17 )</f>
        <v>300</v>
      </c>
      <c r="W3519" s="5">
        <f>O3519*T3519*_xll.XLOOKUP(U3519,CALCULATION!$A$15:$A$17, CALCULATION!$B$15:$B$17)</f>
        <v>9018</v>
      </c>
      <c r="X3519" s="5">
        <f>WORKSHEET[[#This Row],[Clients Total Cost]] / WORKSHEET[[#This Row],[Clients Rate per T2 (USD)]]</f>
        <v>30.06</v>
      </c>
      <c r="Y3519" s="5">
        <f>WORKSHEET[[#This Row],[Clients Rate per T2 (USD)]] - WORKSHEET[[#This Row],[Supplier Rate Per t2 (USD)]]</f>
        <v>300</v>
      </c>
      <c r="Z3519" s="5">
        <f>WORKSHEET[[#This Row],[Profit Per T]] * WORKSHEET[[#This Row],[Weight]]</f>
        <v>9018</v>
      </c>
      <c r="AA3519">
        <v>1</v>
      </c>
      <c r="AB3519" s="1">
        <v>3.3</v>
      </c>
      <c r="AC3519" s="1">
        <v>2.2000000000000002</v>
      </c>
      <c r="AD3519" s="1">
        <v>2.75</v>
      </c>
      <c r="AE3519" s="1">
        <f>WORKSHEET[[#This Row],[Delay at toll gate in days]] +WORKSHEET[[#This Row],[Delay at workshop in days]] +WORKSHEET[[#This Row],[Delay at border in days]]</f>
        <v>8.25</v>
      </c>
    </row>
    <row r="3520" spans="1:31" x14ac:dyDescent="0.35">
      <c r="A3520" t="s">
        <v>3541</v>
      </c>
      <c r="B3520" t="s">
        <v>10</v>
      </c>
      <c r="C3520" t="s">
        <v>68</v>
      </c>
      <c r="D3520" t="s">
        <v>3619</v>
      </c>
      <c r="E3520" t="s">
        <v>3614</v>
      </c>
      <c r="F3520" t="str">
        <f>WORKSHEET[[#This Row],[Depart From]]&amp;"-"&amp;WORKSHEET[[#This Row],[Arrive To]]</f>
        <v>Addis Ababa-Alger</v>
      </c>
      <c r="G3520" s="2">
        <v>44581</v>
      </c>
      <c r="H3520" s="2">
        <v>44600</v>
      </c>
      <c r="I3520" s="2" t="str">
        <f t="shared" si="54"/>
        <v>Delivered</v>
      </c>
      <c r="J3520" s="2" t="str">
        <f>TEXT(WORKSHEET[[#This Row],[Offloading Date]], "mmm")</f>
        <v>Feb</v>
      </c>
      <c r="K3520" s="2" t="str">
        <f>IF(OR(WORKSHEET[[#This Row],[Year]]="", ISBLANK(WORKSHEET[[#This Row],[Year]]), WORKSHEET[[#This Row],[Year]]="null"), "Exclude", "Include")</f>
        <v>Include</v>
      </c>
      <c r="L3520" t="s">
        <v>16</v>
      </c>
      <c r="M3520" t="s">
        <v>16</v>
      </c>
      <c r="N3520" t="s">
        <v>13</v>
      </c>
      <c r="O3520">
        <v>30.06</v>
      </c>
      <c r="P3520">
        <v>600</v>
      </c>
      <c r="Q3520" t="s">
        <v>14</v>
      </c>
      <c r="R3520">
        <f>P3520 * _xll.XLOOKUP(Q3520,CALCULATION!$A$15:$A$17, CALCULATION!$B$15:$B$17 )</f>
        <v>600</v>
      </c>
      <c r="S3520" s="5">
        <f>O3520*P3520*_xll.XLOOKUP(Q3520,CALCULATION!$A$15:$A$17, CALCULATION!$B$15:$B$17)</f>
        <v>18036</v>
      </c>
      <c r="T3520">
        <v>300</v>
      </c>
      <c r="U3520" t="s">
        <v>14</v>
      </c>
      <c r="V3520">
        <f>T3520 * _xll.XLOOKUP(U3520,CALCULATION!$A$15:$A$17, CALCULATION!$B$15:$B$17 )</f>
        <v>300</v>
      </c>
      <c r="W3520" s="5">
        <f>O3520*T3520*_xll.XLOOKUP(U3520,CALCULATION!$A$15:$A$17, CALCULATION!$B$15:$B$17)</f>
        <v>9018</v>
      </c>
      <c r="X3520" s="5">
        <f>WORKSHEET[[#This Row],[Clients Total Cost]] / WORKSHEET[[#This Row],[Clients Rate per T2 (USD)]]</f>
        <v>30.06</v>
      </c>
      <c r="Y3520" s="5">
        <f>WORKSHEET[[#This Row],[Clients Rate per T2 (USD)]] - WORKSHEET[[#This Row],[Supplier Rate Per t2 (USD)]]</f>
        <v>300</v>
      </c>
      <c r="Z3520" s="5">
        <f>WORKSHEET[[#This Row],[Profit Per T]] * WORKSHEET[[#This Row],[Weight]]</f>
        <v>9018</v>
      </c>
      <c r="AA3520">
        <v>1</v>
      </c>
      <c r="AB3520" s="1">
        <v>2.85</v>
      </c>
      <c r="AC3520" s="1">
        <v>1.9000000000000001</v>
      </c>
      <c r="AD3520" s="1">
        <v>2.375</v>
      </c>
      <c r="AE3520" s="1">
        <f>WORKSHEET[[#This Row],[Delay at toll gate in days]] +WORKSHEET[[#This Row],[Delay at workshop in days]] +WORKSHEET[[#This Row],[Delay at border in days]]</f>
        <v>7.125</v>
      </c>
    </row>
    <row r="3521" spans="1:31" x14ac:dyDescent="0.35">
      <c r="A3521" t="s">
        <v>3542</v>
      </c>
      <c r="B3521" t="s">
        <v>10</v>
      </c>
      <c r="C3521" t="s">
        <v>68</v>
      </c>
      <c r="D3521" t="s">
        <v>3616</v>
      </c>
      <c r="E3521" t="s">
        <v>3617</v>
      </c>
      <c r="F3521" t="str">
        <f>WORKSHEET[[#This Row],[Depart From]]&amp;"-"&amp;WORKSHEET[[#This Row],[Arrive To]]</f>
        <v>Marrakech-Lagos</v>
      </c>
      <c r="G3521" s="2">
        <v>44609</v>
      </c>
      <c r="H3521" s="2">
        <v>44635</v>
      </c>
      <c r="I3521" s="2" t="str">
        <f t="shared" si="54"/>
        <v>Delivered</v>
      </c>
      <c r="J3521" s="2" t="str">
        <f>TEXT(WORKSHEET[[#This Row],[Offloading Date]], "mmm")</f>
        <v>Mar</v>
      </c>
      <c r="K3521" s="2" t="str">
        <f>IF(OR(WORKSHEET[[#This Row],[Year]]="", ISBLANK(WORKSHEET[[#This Row],[Year]]), WORKSHEET[[#This Row],[Year]]="null"), "Exclude", "Include")</f>
        <v>Include</v>
      </c>
      <c r="L3521" t="s">
        <v>12</v>
      </c>
      <c r="M3521" t="s">
        <v>12</v>
      </c>
      <c r="N3521" t="s">
        <v>13</v>
      </c>
      <c r="O3521">
        <v>30.06</v>
      </c>
      <c r="P3521">
        <v>600</v>
      </c>
      <c r="Q3521" t="s">
        <v>14</v>
      </c>
      <c r="R3521">
        <f>P3521 * _xll.XLOOKUP(Q3521,CALCULATION!$A$15:$A$17, CALCULATION!$B$15:$B$17 )</f>
        <v>600</v>
      </c>
      <c r="S3521" s="5">
        <f>O3521*P3521*_xll.XLOOKUP(Q3521,CALCULATION!$A$15:$A$17, CALCULATION!$B$15:$B$17)</f>
        <v>18036</v>
      </c>
      <c r="T3521">
        <v>300</v>
      </c>
      <c r="U3521" t="s">
        <v>14</v>
      </c>
      <c r="V3521">
        <f>T3521 * _xll.XLOOKUP(U3521,CALCULATION!$A$15:$A$17, CALCULATION!$B$15:$B$17 )</f>
        <v>300</v>
      </c>
      <c r="W3521" s="5">
        <f>O3521*T3521*_xll.XLOOKUP(U3521,CALCULATION!$A$15:$A$17, CALCULATION!$B$15:$B$17)</f>
        <v>9018</v>
      </c>
      <c r="X3521" s="5">
        <f>WORKSHEET[[#This Row],[Clients Total Cost]] / WORKSHEET[[#This Row],[Clients Rate per T2 (USD)]]</f>
        <v>30.06</v>
      </c>
      <c r="Y3521" s="5">
        <f>WORKSHEET[[#This Row],[Clients Rate per T2 (USD)]] - WORKSHEET[[#This Row],[Supplier Rate Per t2 (USD)]]</f>
        <v>300</v>
      </c>
      <c r="Z3521" s="5">
        <f>WORKSHEET[[#This Row],[Profit Per T]] * WORKSHEET[[#This Row],[Weight]]</f>
        <v>9018</v>
      </c>
      <c r="AA3521">
        <v>1</v>
      </c>
      <c r="AB3521" s="1">
        <v>3.9</v>
      </c>
      <c r="AC3521" s="1">
        <v>2.6</v>
      </c>
      <c r="AD3521" s="1">
        <v>3.25</v>
      </c>
      <c r="AE3521" s="1">
        <f>WORKSHEET[[#This Row],[Delay at toll gate in days]] +WORKSHEET[[#This Row],[Delay at workshop in days]] +WORKSHEET[[#This Row],[Delay at border in days]]</f>
        <v>9.75</v>
      </c>
    </row>
    <row r="3522" spans="1:31" x14ac:dyDescent="0.35">
      <c r="A3522" t="s">
        <v>3543</v>
      </c>
      <c r="B3522" t="s">
        <v>10</v>
      </c>
      <c r="C3522" t="s">
        <v>68</v>
      </c>
      <c r="D3522" t="s">
        <v>3611</v>
      </c>
      <c r="E3522" t="s">
        <v>3613</v>
      </c>
      <c r="F3522" t="str">
        <f>WORKSHEET[[#This Row],[Depart From]]&amp;"-"&amp;WORKSHEET[[#This Row],[Arrive To]]</f>
        <v>Mogadishu-Sanaa</v>
      </c>
      <c r="G3522" s="2">
        <v>44586</v>
      </c>
      <c r="H3522" s="2">
        <v>44603</v>
      </c>
      <c r="I3522" s="2" t="str">
        <f t="shared" ref="I3522:I3582" si="55">IF(OR(H3522="", H3522="NULL"), "Failed","Delivered")</f>
        <v>Delivered</v>
      </c>
      <c r="J3522" s="2" t="str">
        <f>TEXT(WORKSHEET[[#This Row],[Offloading Date]], "mmm")</f>
        <v>Feb</v>
      </c>
      <c r="K3522" s="2" t="str">
        <f>IF(OR(WORKSHEET[[#This Row],[Year]]="", ISBLANK(WORKSHEET[[#This Row],[Year]]), WORKSHEET[[#This Row],[Year]]="null"), "Exclude", "Include")</f>
        <v>Include</v>
      </c>
      <c r="L3522" t="s">
        <v>16</v>
      </c>
      <c r="M3522" t="s">
        <v>16</v>
      </c>
      <c r="N3522" t="s">
        <v>13</v>
      </c>
      <c r="O3522">
        <v>30.06</v>
      </c>
      <c r="P3522">
        <v>600</v>
      </c>
      <c r="Q3522" t="s">
        <v>14</v>
      </c>
      <c r="R3522">
        <f>P3522 * _xll.XLOOKUP(Q3522,CALCULATION!$A$15:$A$17, CALCULATION!$B$15:$B$17 )</f>
        <v>600</v>
      </c>
      <c r="S3522" s="5">
        <f>O3522*P3522*_xll.XLOOKUP(Q3522,CALCULATION!$A$15:$A$17, CALCULATION!$B$15:$B$17)</f>
        <v>18036</v>
      </c>
      <c r="T3522">
        <v>300</v>
      </c>
      <c r="U3522" t="s">
        <v>14</v>
      </c>
      <c r="V3522">
        <f>T3522 * _xll.XLOOKUP(U3522,CALCULATION!$A$15:$A$17, CALCULATION!$B$15:$B$17 )</f>
        <v>300</v>
      </c>
      <c r="W3522" s="5">
        <f>O3522*T3522*_xll.XLOOKUP(U3522,CALCULATION!$A$15:$A$17, CALCULATION!$B$15:$B$17)</f>
        <v>9018</v>
      </c>
      <c r="X3522" s="5">
        <f>WORKSHEET[[#This Row],[Clients Total Cost]] / WORKSHEET[[#This Row],[Clients Rate per T2 (USD)]]</f>
        <v>30.06</v>
      </c>
      <c r="Y3522" s="5">
        <f>WORKSHEET[[#This Row],[Clients Rate per T2 (USD)]] - WORKSHEET[[#This Row],[Supplier Rate Per t2 (USD)]]</f>
        <v>300</v>
      </c>
      <c r="Z3522" s="5">
        <f>WORKSHEET[[#This Row],[Profit Per T]] * WORKSHEET[[#This Row],[Weight]]</f>
        <v>9018</v>
      </c>
      <c r="AA3522">
        <v>1</v>
      </c>
      <c r="AB3522" s="1">
        <v>2.5499999999999998</v>
      </c>
      <c r="AC3522" s="1">
        <v>1.7000000000000002</v>
      </c>
      <c r="AD3522" s="1">
        <v>2.125</v>
      </c>
      <c r="AE3522" s="1">
        <f>WORKSHEET[[#This Row],[Delay at toll gate in days]] +WORKSHEET[[#This Row],[Delay at workshop in days]] +WORKSHEET[[#This Row],[Delay at border in days]]</f>
        <v>6.375</v>
      </c>
    </row>
    <row r="3523" spans="1:31" x14ac:dyDescent="0.35">
      <c r="A3523" t="s">
        <v>3544</v>
      </c>
      <c r="B3523" t="s">
        <v>10</v>
      </c>
      <c r="C3523" t="s">
        <v>68</v>
      </c>
      <c r="D3523" t="s">
        <v>3611</v>
      </c>
      <c r="E3523" t="s">
        <v>3617</v>
      </c>
      <c r="F3523" t="str">
        <f>WORKSHEET[[#This Row],[Depart From]]&amp;"-"&amp;WORKSHEET[[#This Row],[Arrive To]]</f>
        <v>Mogadishu-Lagos</v>
      </c>
      <c r="G3523" s="2">
        <v>44584</v>
      </c>
      <c r="H3523" s="2">
        <v>44601</v>
      </c>
      <c r="I3523" s="2" t="str">
        <f t="shared" si="55"/>
        <v>Delivered</v>
      </c>
      <c r="J3523" s="2" t="str">
        <f>TEXT(WORKSHEET[[#This Row],[Offloading Date]], "mmm")</f>
        <v>Feb</v>
      </c>
      <c r="K3523" s="2" t="str">
        <f>IF(OR(WORKSHEET[[#This Row],[Year]]="", ISBLANK(WORKSHEET[[#This Row],[Year]]), WORKSHEET[[#This Row],[Year]]="null"), "Exclude", "Include")</f>
        <v>Include</v>
      </c>
      <c r="L3523" t="s">
        <v>16</v>
      </c>
      <c r="M3523" t="s">
        <v>16</v>
      </c>
      <c r="N3523" t="s">
        <v>13</v>
      </c>
      <c r="O3523">
        <v>30.06</v>
      </c>
      <c r="P3523">
        <v>600</v>
      </c>
      <c r="Q3523" t="s">
        <v>14</v>
      </c>
      <c r="R3523">
        <f>P3523 * _xll.XLOOKUP(Q3523,CALCULATION!$A$15:$A$17, CALCULATION!$B$15:$B$17 )</f>
        <v>600</v>
      </c>
      <c r="S3523" s="5">
        <f>O3523*P3523*_xll.XLOOKUP(Q3523,CALCULATION!$A$15:$A$17, CALCULATION!$B$15:$B$17)</f>
        <v>18036</v>
      </c>
      <c r="T3523">
        <v>300</v>
      </c>
      <c r="U3523" t="s">
        <v>14</v>
      </c>
      <c r="V3523">
        <f>T3523 * _xll.XLOOKUP(U3523,CALCULATION!$A$15:$A$17, CALCULATION!$B$15:$B$17 )</f>
        <v>300</v>
      </c>
      <c r="W3523" s="5">
        <f>O3523*T3523*_xll.XLOOKUP(U3523,CALCULATION!$A$15:$A$17, CALCULATION!$B$15:$B$17)</f>
        <v>9018</v>
      </c>
      <c r="X3523" s="5">
        <f>WORKSHEET[[#This Row],[Clients Total Cost]] / WORKSHEET[[#This Row],[Clients Rate per T2 (USD)]]</f>
        <v>30.06</v>
      </c>
      <c r="Y3523" s="5">
        <f>WORKSHEET[[#This Row],[Clients Rate per T2 (USD)]] - WORKSHEET[[#This Row],[Supplier Rate Per t2 (USD)]]</f>
        <v>300</v>
      </c>
      <c r="Z3523" s="5">
        <f>WORKSHEET[[#This Row],[Profit Per T]] * WORKSHEET[[#This Row],[Weight]]</f>
        <v>9018</v>
      </c>
      <c r="AA3523">
        <v>1</v>
      </c>
      <c r="AB3523" s="1">
        <v>2.5499999999999998</v>
      </c>
      <c r="AC3523" s="1">
        <v>1.7000000000000002</v>
      </c>
      <c r="AD3523" s="1">
        <v>2.125</v>
      </c>
      <c r="AE3523" s="1">
        <f>WORKSHEET[[#This Row],[Delay at toll gate in days]] +WORKSHEET[[#This Row],[Delay at workshop in days]] +WORKSHEET[[#This Row],[Delay at border in days]]</f>
        <v>6.375</v>
      </c>
    </row>
    <row r="3524" spans="1:31" x14ac:dyDescent="0.35">
      <c r="A3524" t="s">
        <v>3545</v>
      </c>
      <c r="B3524" t="s">
        <v>10</v>
      </c>
      <c r="C3524" t="s">
        <v>68</v>
      </c>
      <c r="D3524" t="s">
        <v>3611</v>
      </c>
      <c r="E3524" t="s">
        <v>3612</v>
      </c>
      <c r="F3524" t="str">
        <f>WORKSHEET[[#This Row],[Depart From]]&amp;"-"&amp;WORKSHEET[[#This Row],[Arrive To]]</f>
        <v>Mogadishu-Victoria</v>
      </c>
      <c r="G3524" s="2">
        <v>44581</v>
      </c>
      <c r="H3524" s="2">
        <v>44601</v>
      </c>
      <c r="I3524" s="2" t="str">
        <f t="shared" si="55"/>
        <v>Delivered</v>
      </c>
      <c r="J3524" s="2" t="str">
        <f>TEXT(WORKSHEET[[#This Row],[Offloading Date]], "mmm")</f>
        <v>Feb</v>
      </c>
      <c r="K3524" s="2" t="str">
        <f>IF(OR(WORKSHEET[[#This Row],[Year]]="", ISBLANK(WORKSHEET[[#This Row],[Year]]), WORKSHEET[[#This Row],[Year]]="null"), "Exclude", "Include")</f>
        <v>Include</v>
      </c>
      <c r="L3524" t="s">
        <v>16</v>
      </c>
      <c r="M3524" t="s">
        <v>16</v>
      </c>
      <c r="N3524" t="s">
        <v>13</v>
      </c>
      <c r="O3524">
        <v>33.066000000000003</v>
      </c>
      <c r="P3524">
        <v>600</v>
      </c>
      <c r="Q3524" t="s">
        <v>14</v>
      </c>
      <c r="R3524">
        <f>P3524 * _xll.XLOOKUP(Q3524,CALCULATION!$A$15:$A$17, CALCULATION!$B$15:$B$17 )</f>
        <v>600</v>
      </c>
      <c r="S3524" s="5">
        <f>O3524*P3524*_xll.XLOOKUP(Q3524,CALCULATION!$A$15:$A$17, CALCULATION!$B$15:$B$17)</f>
        <v>19839.600000000002</v>
      </c>
      <c r="T3524">
        <v>300</v>
      </c>
      <c r="U3524" t="s">
        <v>14</v>
      </c>
      <c r="V3524">
        <f>T3524 * _xll.XLOOKUP(U3524,CALCULATION!$A$15:$A$17, CALCULATION!$B$15:$B$17 )</f>
        <v>300</v>
      </c>
      <c r="W3524" s="5">
        <f>O3524*T3524*_xll.XLOOKUP(U3524,CALCULATION!$A$15:$A$17, CALCULATION!$B$15:$B$17)</f>
        <v>9919.8000000000011</v>
      </c>
      <c r="X3524" s="5">
        <f>WORKSHEET[[#This Row],[Clients Total Cost]] / WORKSHEET[[#This Row],[Clients Rate per T2 (USD)]]</f>
        <v>33.066000000000003</v>
      </c>
      <c r="Y3524" s="5">
        <f>WORKSHEET[[#This Row],[Clients Rate per T2 (USD)]] - WORKSHEET[[#This Row],[Supplier Rate Per t2 (USD)]]</f>
        <v>300</v>
      </c>
      <c r="Z3524" s="5">
        <f>WORKSHEET[[#This Row],[Profit Per T]] * WORKSHEET[[#This Row],[Weight]]</f>
        <v>9919.8000000000011</v>
      </c>
      <c r="AA3524">
        <v>1</v>
      </c>
      <c r="AB3524" s="1">
        <v>3</v>
      </c>
      <c r="AC3524" s="1">
        <v>2</v>
      </c>
      <c r="AD3524" s="1">
        <v>2.5</v>
      </c>
      <c r="AE3524" s="1">
        <f>WORKSHEET[[#This Row],[Delay at toll gate in days]] +WORKSHEET[[#This Row],[Delay at workshop in days]] +WORKSHEET[[#This Row],[Delay at border in days]]</f>
        <v>7.5</v>
      </c>
    </row>
    <row r="3525" spans="1:31" x14ac:dyDescent="0.35">
      <c r="A3525" t="s">
        <v>3546</v>
      </c>
      <c r="B3525" t="s">
        <v>10</v>
      </c>
      <c r="C3525" t="s">
        <v>68</v>
      </c>
      <c r="D3525" t="s">
        <v>3620</v>
      </c>
      <c r="E3525" t="s">
        <v>3614</v>
      </c>
      <c r="F3525" t="str">
        <f>WORKSHEET[[#This Row],[Depart From]]&amp;"-"&amp;WORKSHEET[[#This Row],[Arrive To]]</f>
        <v>Zanzibar-Alger</v>
      </c>
      <c r="G3525" s="2">
        <v>44584</v>
      </c>
      <c r="H3525" s="2">
        <v>44603</v>
      </c>
      <c r="I3525" s="2" t="str">
        <f t="shared" si="55"/>
        <v>Delivered</v>
      </c>
      <c r="J3525" s="2" t="str">
        <f>TEXT(WORKSHEET[[#This Row],[Offloading Date]], "mmm")</f>
        <v>Feb</v>
      </c>
      <c r="K3525" s="2" t="str">
        <f>IF(OR(WORKSHEET[[#This Row],[Year]]="", ISBLANK(WORKSHEET[[#This Row],[Year]]), WORKSHEET[[#This Row],[Year]]="null"), "Exclude", "Include")</f>
        <v>Include</v>
      </c>
      <c r="L3525" t="s">
        <v>16</v>
      </c>
      <c r="M3525" t="s">
        <v>12</v>
      </c>
      <c r="N3525" t="s">
        <v>13</v>
      </c>
      <c r="O3525">
        <v>33.066000000000003</v>
      </c>
      <c r="P3525">
        <v>600</v>
      </c>
      <c r="Q3525" t="s">
        <v>14</v>
      </c>
      <c r="R3525">
        <f>P3525 * _xll.XLOOKUP(Q3525,CALCULATION!$A$15:$A$17, CALCULATION!$B$15:$B$17 )</f>
        <v>600</v>
      </c>
      <c r="S3525" s="5">
        <f>O3525*P3525*_xll.XLOOKUP(Q3525,CALCULATION!$A$15:$A$17, CALCULATION!$B$15:$B$17)</f>
        <v>19839.600000000002</v>
      </c>
      <c r="T3525">
        <v>300</v>
      </c>
      <c r="U3525" t="s">
        <v>14</v>
      </c>
      <c r="V3525">
        <f>T3525 * _xll.XLOOKUP(U3525,CALCULATION!$A$15:$A$17, CALCULATION!$B$15:$B$17 )</f>
        <v>300</v>
      </c>
      <c r="W3525" s="5">
        <f>O3525*T3525*_xll.XLOOKUP(U3525,CALCULATION!$A$15:$A$17, CALCULATION!$B$15:$B$17)</f>
        <v>9919.8000000000011</v>
      </c>
      <c r="X3525" s="5">
        <f>WORKSHEET[[#This Row],[Clients Total Cost]] / WORKSHEET[[#This Row],[Clients Rate per T2 (USD)]]</f>
        <v>33.066000000000003</v>
      </c>
      <c r="Y3525" s="5">
        <f>WORKSHEET[[#This Row],[Clients Rate per T2 (USD)]] - WORKSHEET[[#This Row],[Supplier Rate Per t2 (USD)]]</f>
        <v>300</v>
      </c>
      <c r="Z3525" s="5">
        <f>WORKSHEET[[#This Row],[Profit Per T]] * WORKSHEET[[#This Row],[Weight]]</f>
        <v>9919.8000000000011</v>
      </c>
      <c r="AA3525">
        <v>1</v>
      </c>
      <c r="AB3525" s="1">
        <v>2.85</v>
      </c>
      <c r="AC3525" s="1">
        <v>1.9000000000000001</v>
      </c>
      <c r="AD3525" s="1">
        <v>2.375</v>
      </c>
      <c r="AE3525" s="1">
        <f>WORKSHEET[[#This Row],[Delay at toll gate in days]] +WORKSHEET[[#This Row],[Delay at workshop in days]] +WORKSHEET[[#This Row],[Delay at border in days]]</f>
        <v>7.125</v>
      </c>
    </row>
    <row r="3526" spans="1:31" x14ac:dyDescent="0.35">
      <c r="A3526" t="s">
        <v>3547</v>
      </c>
      <c r="B3526" t="s">
        <v>10</v>
      </c>
      <c r="C3526" t="s">
        <v>68</v>
      </c>
      <c r="D3526" t="s">
        <v>3619</v>
      </c>
      <c r="E3526" t="s">
        <v>3614</v>
      </c>
      <c r="F3526" t="str">
        <f>WORKSHEET[[#This Row],[Depart From]]&amp;"-"&amp;WORKSHEET[[#This Row],[Arrive To]]</f>
        <v>Addis Ababa-Alger</v>
      </c>
      <c r="G3526" s="2">
        <v>44588</v>
      </c>
      <c r="H3526" s="2">
        <v>44614</v>
      </c>
      <c r="I3526" s="2" t="str">
        <f t="shared" si="55"/>
        <v>Delivered</v>
      </c>
      <c r="J3526" s="2" t="str">
        <f>TEXT(WORKSHEET[[#This Row],[Offloading Date]], "mmm")</f>
        <v>Feb</v>
      </c>
      <c r="K3526" s="2" t="str">
        <f>IF(OR(WORKSHEET[[#This Row],[Year]]="", ISBLANK(WORKSHEET[[#This Row],[Year]]), WORKSHEET[[#This Row],[Year]]="null"), "Exclude", "Include")</f>
        <v>Include</v>
      </c>
      <c r="L3526" t="s">
        <v>16</v>
      </c>
      <c r="M3526" t="s">
        <v>12</v>
      </c>
      <c r="N3526" t="s">
        <v>13</v>
      </c>
      <c r="O3526">
        <v>33.066000000000003</v>
      </c>
      <c r="P3526">
        <v>600</v>
      </c>
      <c r="Q3526" t="s">
        <v>14</v>
      </c>
      <c r="R3526">
        <f>P3526 * _xll.XLOOKUP(Q3526,CALCULATION!$A$15:$A$17, CALCULATION!$B$15:$B$17 )</f>
        <v>600</v>
      </c>
      <c r="S3526" s="5">
        <f>O3526*P3526*_xll.XLOOKUP(Q3526,CALCULATION!$A$15:$A$17, CALCULATION!$B$15:$B$17)</f>
        <v>19839.600000000002</v>
      </c>
      <c r="T3526">
        <v>300</v>
      </c>
      <c r="U3526" t="s">
        <v>14</v>
      </c>
      <c r="V3526">
        <f>T3526 * _xll.XLOOKUP(U3526,CALCULATION!$A$15:$A$17, CALCULATION!$B$15:$B$17 )</f>
        <v>300</v>
      </c>
      <c r="W3526" s="5">
        <f>O3526*T3526*_xll.XLOOKUP(U3526,CALCULATION!$A$15:$A$17, CALCULATION!$B$15:$B$17)</f>
        <v>9919.8000000000011</v>
      </c>
      <c r="X3526" s="5">
        <f>WORKSHEET[[#This Row],[Clients Total Cost]] / WORKSHEET[[#This Row],[Clients Rate per T2 (USD)]]</f>
        <v>33.066000000000003</v>
      </c>
      <c r="Y3526" s="5">
        <f>WORKSHEET[[#This Row],[Clients Rate per T2 (USD)]] - WORKSHEET[[#This Row],[Supplier Rate Per t2 (USD)]]</f>
        <v>300</v>
      </c>
      <c r="Z3526" s="5">
        <f>WORKSHEET[[#This Row],[Profit Per T]] * WORKSHEET[[#This Row],[Weight]]</f>
        <v>9919.8000000000011</v>
      </c>
      <c r="AA3526">
        <v>1</v>
      </c>
      <c r="AB3526" s="1">
        <v>3.9</v>
      </c>
      <c r="AC3526" s="1">
        <v>2.6</v>
      </c>
      <c r="AD3526" s="1">
        <v>3.25</v>
      </c>
      <c r="AE3526" s="1">
        <f>WORKSHEET[[#This Row],[Delay at toll gate in days]] +WORKSHEET[[#This Row],[Delay at workshop in days]] +WORKSHEET[[#This Row],[Delay at border in days]]</f>
        <v>9.75</v>
      </c>
    </row>
    <row r="3527" spans="1:31" x14ac:dyDescent="0.35">
      <c r="A3527" t="s">
        <v>3548</v>
      </c>
      <c r="B3527" t="s">
        <v>10</v>
      </c>
      <c r="C3527" t="s">
        <v>68</v>
      </c>
      <c r="D3527" t="s">
        <v>3619</v>
      </c>
      <c r="E3527" t="s">
        <v>3618</v>
      </c>
      <c r="F3527" t="str">
        <f>WORKSHEET[[#This Row],[Depart From]]&amp;"-"&amp;WORKSHEET[[#This Row],[Arrive To]]</f>
        <v>Addis Ababa-Tripoli</v>
      </c>
      <c r="G3527" s="2">
        <v>44585</v>
      </c>
      <c r="H3527" s="2">
        <v>44606</v>
      </c>
      <c r="I3527" s="2" t="str">
        <f t="shared" si="55"/>
        <v>Delivered</v>
      </c>
      <c r="J3527" s="2" t="str">
        <f>TEXT(WORKSHEET[[#This Row],[Offloading Date]], "mmm")</f>
        <v>Feb</v>
      </c>
      <c r="K3527" s="2" t="str">
        <f>IF(OR(WORKSHEET[[#This Row],[Year]]="", ISBLANK(WORKSHEET[[#This Row],[Year]]), WORKSHEET[[#This Row],[Year]]="null"), "Exclude", "Include")</f>
        <v>Include</v>
      </c>
      <c r="L3527" t="s">
        <v>16</v>
      </c>
      <c r="M3527" t="s">
        <v>16</v>
      </c>
      <c r="N3527" t="s">
        <v>13</v>
      </c>
      <c r="O3527">
        <v>30.06</v>
      </c>
      <c r="P3527">
        <v>600</v>
      </c>
      <c r="Q3527" t="s">
        <v>14</v>
      </c>
      <c r="R3527">
        <f>P3527 * _xll.XLOOKUP(Q3527,CALCULATION!$A$15:$A$17, CALCULATION!$B$15:$B$17 )</f>
        <v>600</v>
      </c>
      <c r="S3527" s="5">
        <f>O3527*P3527*_xll.XLOOKUP(Q3527,CALCULATION!$A$15:$A$17, CALCULATION!$B$15:$B$17)</f>
        <v>18036</v>
      </c>
      <c r="T3527">
        <v>300</v>
      </c>
      <c r="U3527" t="s">
        <v>14</v>
      </c>
      <c r="V3527">
        <f>T3527 * _xll.XLOOKUP(U3527,CALCULATION!$A$15:$A$17, CALCULATION!$B$15:$B$17 )</f>
        <v>300</v>
      </c>
      <c r="W3527" s="5">
        <f>O3527*T3527*_xll.XLOOKUP(U3527,CALCULATION!$A$15:$A$17, CALCULATION!$B$15:$B$17)</f>
        <v>9018</v>
      </c>
      <c r="X3527" s="5">
        <f>WORKSHEET[[#This Row],[Clients Total Cost]] / WORKSHEET[[#This Row],[Clients Rate per T2 (USD)]]</f>
        <v>30.06</v>
      </c>
      <c r="Y3527" s="5">
        <f>WORKSHEET[[#This Row],[Clients Rate per T2 (USD)]] - WORKSHEET[[#This Row],[Supplier Rate Per t2 (USD)]]</f>
        <v>300</v>
      </c>
      <c r="Z3527" s="5">
        <f>WORKSHEET[[#This Row],[Profit Per T]] * WORKSHEET[[#This Row],[Weight]]</f>
        <v>9018</v>
      </c>
      <c r="AA3527">
        <v>1</v>
      </c>
      <c r="AB3527" s="1">
        <v>3.15</v>
      </c>
      <c r="AC3527" s="1">
        <v>2.1</v>
      </c>
      <c r="AD3527" s="1">
        <v>2.625</v>
      </c>
      <c r="AE3527" s="1">
        <f>WORKSHEET[[#This Row],[Delay at toll gate in days]] +WORKSHEET[[#This Row],[Delay at workshop in days]] +WORKSHEET[[#This Row],[Delay at border in days]]</f>
        <v>7.875</v>
      </c>
    </row>
    <row r="3528" spans="1:31" x14ac:dyDescent="0.35">
      <c r="A3528" t="s">
        <v>3549</v>
      </c>
      <c r="B3528" t="s">
        <v>10</v>
      </c>
      <c r="C3528" t="s">
        <v>68</v>
      </c>
      <c r="D3528" t="s">
        <v>3619</v>
      </c>
      <c r="E3528" t="s">
        <v>3618</v>
      </c>
      <c r="F3528" t="str">
        <f>WORKSHEET[[#This Row],[Depart From]]&amp;"-"&amp;WORKSHEET[[#This Row],[Arrive To]]</f>
        <v>Addis Ababa-Tripoli</v>
      </c>
      <c r="G3528" s="2">
        <v>44584</v>
      </c>
      <c r="H3528" s="2">
        <v>44607</v>
      </c>
      <c r="I3528" s="2" t="str">
        <f t="shared" si="55"/>
        <v>Delivered</v>
      </c>
      <c r="J3528" s="2" t="str">
        <f>TEXT(WORKSHEET[[#This Row],[Offloading Date]], "mmm")</f>
        <v>Feb</v>
      </c>
      <c r="K3528" s="2" t="str">
        <f>IF(OR(WORKSHEET[[#This Row],[Year]]="", ISBLANK(WORKSHEET[[#This Row],[Year]]), WORKSHEET[[#This Row],[Year]]="null"), "Exclude", "Include")</f>
        <v>Include</v>
      </c>
      <c r="L3528" t="s">
        <v>16</v>
      </c>
      <c r="M3528" t="s">
        <v>12</v>
      </c>
      <c r="N3528" t="s">
        <v>13</v>
      </c>
      <c r="O3528">
        <v>30.06</v>
      </c>
      <c r="P3528">
        <v>600</v>
      </c>
      <c r="Q3528" t="s">
        <v>14</v>
      </c>
      <c r="R3528">
        <f>P3528 * _xll.XLOOKUP(Q3528,CALCULATION!$A$15:$A$17, CALCULATION!$B$15:$B$17 )</f>
        <v>600</v>
      </c>
      <c r="S3528" s="5">
        <f>O3528*P3528*_xll.XLOOKUP(Q3528,CALCULATION!$A$15:$A$17, CALCULATION!$B$15:$B$17)</f>
        <v>18036</v>
      </c>
      <c r="T3528">
        <v>300</v>
      </c>
      <c r="U3528" t="s">
        <v>14</v>
      </c>
      <c r="V3528">
        <f>T3528 * _xll.XLOOKUP(U3528,CALCULATION!$A$15:$A$17, CALCULATION!$B$15:$B$17 )</f>
        <v>300</v>
      </c>
      <c r="W3528" s="5">
        <f>O3528*T3528*_xll.XLOOKUP(U3528,CALCULATION!$A$15:$A$17, CALCULATION!$B$15:$B$17)</f>
        <v>9018</v>
      </c>
      <c r="X3528" s="5">
        <f>WORKSHEET[[#This Row],[Clients Total Cost]] / WORKSHEET[[#This Row],[Clients Rate per T2 (USD)]]</f>
        <v>30.06</v>
      </c>
      <c r="Y3528" s="5">
        <f>WORKSHEET[[#This Row],[Clients Rate per T2 (USD)]] - WORKSHEET[[#This Row],[Supplier Rate Per t2 (USD)]]</f>
        <v>300</v>
      </c>
      <c r="Z3528" s="5">
        <f>WORKSHEET[[#This Row],[Profit Per T]] * WORKSHEET[[#This Row],[Weight]]</f>
        <v>9018</v>
      </c>
      <c r="AA3528">
        <v>1</v>
      </c>
      <c r="AB3528" s="1">
        <v>3.4499999999999997</v>
      </c>
      <c r="AC3528" s="1">
        <v>2.3000000000000003</v>
      </c>
      <c r="AD3528" s="1">
        <v>2.875</v>
      </c>
      <c r="AE3528" s="1">
        <f>WORKSHEET[[#This Row],[Delay at toll gate in days]] +WORKSHEET[[#This Row],[Delay at workshop in days]] +WORKSHEET[[#This Row],[Delay at border in days]]</f>
        <v>8.625</v>
      </c>
    </row>
    <row r="3529" spans="1:31" x14ac:dyDescent="0.35">
      <c r="A3529" t="s">
        <v>3550</v>
      </c>
      <c r="B3529" t="s">
        <v>10</v>
      </c>
      <c r="C3529" t="s">
        <v>68</v>
      </c>
      <c r="D3529" t="s">
        <v>3620</v>
      </c>
      <c r="E3529" t="s">
        <v>3617</v>
      </c>
      <c r="F3529" t="str">
        <f>WORKSHEET[[#This Row],[Depart From]]&amp;"-"&amp;WORKSHEET[[#This Row],[Arrive To]]</f>
        <v>Zanzibar-Lagos</v>
      </c>
      <c r="G3529" s="2">
        <v>44585</v>
      </c>
      <c r="H3529" s="2">
        <v>44607</v>
      </c>
      <c r="I3529" s="2" t="str">
        <f t="shared" si="55"/>
        <v>Delivered</v>
      </c>
      <c r="J3529" s="2" t="str">
        <f>TEXT(WORKSHEET[[#This Row],[Offloading Date]], "mmm")</f>
        <v>Feb</v>
      </c>
      <c r="K3529" s="2" t="str">
        <f>IF(OR(WORKSHEET[[#This Row],[Year]]="", ISBLANK(WORKSHEET[[#This Row],[Year]]), WORKSHEET[[#This Row],[Year]]="null"), "Exclude", "Include")</f>
        <v>Include</v>
      </c>
      <c r="L3529" t="s">
        <v>16</v>
      </c>
      <c r="M3529" t="s">
        <v>16</v>
      </c>
      <c r="N3529" t="s">
        <v>13</v>
      </c>
      <c r="O3529">
        <v>30.06</v>
      </c>
      <c r="P3529">
        <v>600</v>
      </c>
      <c r="Q3529" t="s">
        <v>14</v>
      </c>
      <c r="R3529">
        <f>P3529 * _xll.XLOOKUP(Q3529,CALCULATION!$A$15:$A$17, CALCULATION!$B$15:$B$17 )</f>
        <v>600</v>
      </c>
      <c r="S3529" s="5">
        <f>O3529*P3529*_xll.XLOOKUP(Q3529,CALCULATION!$A$15:$A$17, CALCULATION!$B$15:$B$17)</f>
        <v>18036</v>
      </c>
      <c r="T3529">
        <v>300</v>
      </c>
      <c r="U3529" t="s">
        <v>14</v>
      </c>
      <c r="V3529">
        <f>T3529 * _xll.XLOOKUP(U3529,CALCULATION!$A$15:$A$17, CALCULATION!$B$15:$B$17 )</f>
        <v>300</v>
      </c>
      <c r="W3529" s="5">
        <f>O3529*T3529*_xll.XLOOKUP(U3529,CALCULATION!$A$15:$A$17, CALCULATION!$B$15:$B$17)</f>
        <v>9018</v>
      </c>
      <c r="X3529" s="5">
        <f>WORKSHEET[[#This Row],[Clients Total Cost]] / WORKSHEET[[#This Row],[Clients Rate per T2 (USD)]]</f>
        <v>30.06</v>
      </c>
      <c r="Y3529" s="5">
        <f>WORKSHEET[[#This Row],[Clients Rate per T2 (USD)]] - WORKSHEET[[#This Row],[Supplier Rate Per t2 (USD)]]</f>
        <v>300</v>
      </c>
      <c r="Z3529" s="5">
        <f>WORKSHEET[[#This Row],[Profit Per T]] * WORKSHEET[[#This Row],[Weight]]</f>
        <v>9018</v>
      </c>
      <c r="AA3529">
        <v>1</v>
      </c>
      <c r="AB3529" s="1">
        <v>3.3</v>
      </c>
      <c r="AC3529" s="1">
        <v>2.2000000000000002</v>
      </c>
      <c r="AD3529" s="1">
        <v>2.75</v>
      </c>
      <c r="AE3529" s="1">
        <f>WORKSHEET[[#This Row],[Delay at toll gate in days]] +WORKSHEET[[#This Row],[Delay at workshop in days]] +WORKSHEET[[#This Row],[Delay at border in days]]</f>
        <v>8.25</v>
      </c>
    </row>
    <row r="3530" spans="1:31" x14ac:dyDescent="0.35">
      <c r="A3530" t="s">
        <v>3551</v>
      </c>
      <c r="B3530" t="s">
        <v>10</v>
      </c>
      <c r="C3530" t="s">
        <v>68</v>
      </c>
      <c r="D3530" t="s">
        <v>3616</v>
      </c>
      <c r="E3530" t="s">
        <v>3617</v>
      </c>
      <c r="F3530" t="str">
        <f>WORKSHEET[[#This Row],[Depart From]]&amp;"-"&amp;WORKSHEET[[#This Row],[Arrive To]]</f>
        <v>Marrakech-Lagos</v>
      </c>
      <c r="G3530" s="2">
        <v>44588</v>
      </c>
      <c r="H3530" s="2">
        <v>44608</v>
      </c>
      <c r="I3530" s="2" t="str">
        <f t="shared" si="55"/>
        <v>Delivered</v>
      </c>
      <c r="J3530" s="2" t="str">
        <f>TEXT(WORKSHEET[[#This Row],[Offloading Date]], "mmm")</f>
        <v>Feb</v>
      </c>
      <c r="K3530" s="2" t="str">
        <f>IF(OR(WORKSHEET[[#This Row],[Year]]="", ISBLANK(WORKSHEET[[#This Row],[Year]]), WORKSHEET[[#This Row],[Year]]="null"), "Exclude", "Include")</f>
        <v>Include</v>
      </c>
      <c r="L3530" t="s">
        <v>16</v>
      </c>
      <c r="M3530" t="s">
        <v>16</v>
      </c>
      <c r="N3530" t="s">
        <v>13</v>
      </c>
      <c r="O3530">
        <v>30.06</v>
      </c>
      <c r="P3530">
        <v>600</v>
      </c>
      <c r="Q3530" t="s">
        <v>14</v>
      </c>
      <c r="R3530">
        <f>P3530 * _xll.XLOOKUP(Q3530,CALCULATION!$A$15:$A$17, CALCULATION!$B$15:$B$17 )</f>
        <v>600</v>
      </c>
      <c r="S3530" s="5">
        <f>O3530*P3530*_xll.XLOOKUP(Q3530,CALCULATION!$A$15:$A$17, CALCULATION!$B$15:$B$17)</f>
        <v>18036</v>
      </c>
      <c r="T3530">
        <v>300</v>
      </c>
      <c r="U3530" t="s">
        <v>14</v>
      </c>
      <c r="V3530">
        <f>T3530 * _xll.XLOOKUP(U3530,CALCULATION!$A$15:$A$17, CALCULATION!$B$15:$B$17 )</f>
        <v>300</v>
      </c>
      <c r="W3530" s="5">
        <f>O3530*T3530*_xll.XLOOKUP(U3530,CALCULATION!$A$15:$A$17, CALCULATION!$B$15:$B$17)</f>
        <v>9018</v>
      </c>
      <c r="X3530" s="5">
        <f>WORKSHEET[[#This Row],[Clients Total Cost]] / WORKSHEET[[#This Row],[Clients Rate per T2 (USD)]]</f>
        <v>30.06</v>
      </c>
      <c r="Y3530" s="5">
        <f>WORKSHEET[[#This Row],[Clients Rate per T2 (USD)]] - WORKSHEET[[#This Row],[Supplier Rate Per t2 (USD)]]</f>
        <v>300</v>
      </c>
      <c r="Z3530" s="5">
        <f>WORKSHEET[[#This Row],[Profit Per T]] * WORKSHEET[[#This Row],[Weight]]</f>
        <v>9018</v>
      </c>
      <c r="AA3530">
        <v>1</v>
      </c>
      <c r="AB3530" s="1">
        <v>3</v>
      </c>
      <c r="AC3530" s="1">
        <v>2</v>
      </c>
      <c r="AD3530" s="1">
        <v>2.5</v>
      </c>
      <c r="AE3530" s="1">
        <f>WORKSHEET[[#This Row],[Delay at toll gate in days]] +WORKSHEET[[#This Row],[Delay at workshop in days]] +WORKSHEET[[#This Row],[Delay at border in days]]</f>
        <v>7.5</v>
      </c>
    </row>
    <row r="3531" spans="1:31" x14ac:dyDescent="0.35">
      <c r="A3531" t="s">
        <v>3552</v>
      </c>
      <c r="B3531" t="s">
        <v>10</v>
      </c>
      <c r="C3531" t="s">
        <v>68</v>
      </c>
      <c r="D3531" t="s">
        <v>3616</v>
      </c>
      <c r="E3531" t="s">
        <v>3617</v>
      </c>
      <c r="F3531" t="str">
        <f>WORKSHEET[[#This Row],[Depart From]]&amp;"-"&amp;WORKSHEET[[#This Row],[Arrive To]]</f>
        <v>Marrakech-Lagos</v>
      </c>
      <c r="G3531" s="2">
        <v>44576</v>
      </c>
      <c r="H3531" s="2">
        <v>44603</v>
      </c>
      <c r="I3531" s="2" t="str">
        <f t="shared" si="55"/>
        <v>Delivered</v>
      </c>
      <c r="J3531" s="2" t="str">
        <f>TEXT(WORKSHEET[[#This Row],[Offloading Date]], "mmm")</f>
        <v>Feb</v>
      </c>
      <c r="K3531" s="2" t="str">
        <f>IF(OR(WORKSHEET[[#This Row],[Year]]="", ISBLANK(WORKSHEET[[#This Row],[Year]]), WORKSHEET[[#This Row],[Year]]="null"), "Exclude", "Include")</f>
        <v>Include</v>
      </c>
      <c r="L3531" t="s">
        <v>16</v>
      </c>
      <c r="M3531" t="s">
        <v>12</v>
      </c>
      <c r="N3531" t="s">
        <v>13</v>
      </c>
      <c r="O3531">
        <v>30.06</v>
      </c>
      <c r="P3531">
        <v>600</v>
      </c>
      <c r="Q3531" t="s">
        <v>14</v>
      </c>
      <c r="R3531">
        <f>P3531 * _xll.XLOOKUP(Q3531,CALCULATION!$A$15:$A$17, CALCULATION!$B$15:$B$17 )</f>
        <v>600</v>
      </c>
      <c r="S3531" s="5">
        <f>O3531*P3531*_xll.XLOOKUP(Q3531,CALCULATION!$A$15:$A$17, CALCULATION!$B$15:$B$17)</f>
        <v>18036</v>
      </c>
      <c r="T3531">
        <v>300</v>
      </c>
      <c r="U3531" t="s">
        <v>14</v>
      </c>
      <c r="V3531">
        <f>T3531 * _xll.XLOOKUP(U3531,CALCULATION!$A$15:$A$17, CALCULATION!$B$15:$B$17 )</f>
        <v>300</v>
      </c>
      <c r="W3531" s="5">
        <f>O3531*T3531*_xll.XLOOKUP(U3531,CALCULATION!$A$15:$A$17, CALCULATION!$B$15:$B$17)</f>
        <v>9018</v>
      </c>
      <c r="X3531" s="5">
        <f>WORKSHEET[[#This Row],[Clients Total Cost]] / WORKSHEET[[#This Row],[Clients Rate per T2 (USD)]]</f>
        <v>30.06</v>
      </c>
      <c r="Y3531" s="5">
        <f>WORKSHEET[[#This Row],[Clients Rate per T2 (USD)]] - WORKSHEET[[#This Row],[Supplier Rate Per t2 (USD)]]</f>
        <v>300</v>
      </c>
      <c r="Z3531" s="5">
        <f>WORKSHEET[[#This Row],[Profit Per T]] * WORKSHEET[[#This Row],[Weight]]</f>
        <v>9018</v>
      </c>
      <c r="AA3531">
        <v>1</v>
      </c>
      <c r="AB3531" s="1">
        <v>4.05</v>
      </c>
      <c r="AC3531" s="1">
        <v>2.7</v>
      </c>
      <c r="AD3531" s="1">
        <v>3.375</v>
      </c>
      <c r="AE3531" s="1">
        <f>WORKSHEET[[#This Row],[Delay at toll gate in days]] +WORKSHEET[[#This Row],[Delay at workshop in days]] +WORKSHEET[[#This Row],[Delay at border in days]]</f>
        <v>10.125</v>
      </c>
    </row>
    <row r="3532" spans="1:31" x14ac:dyDescent="0.35">
      <c r="A3532" t="s">
        <v>3553</v>
      </c>
      <c r="B3532" t="s">
        <v>10</v>
      </c>
      <c r="C3532" t="s">
        <v>68</v>
      </c>
      <c r="D3532" t="s">
        <v>3611</v>
      </c>
      <c r="E3532" t="s">
        <v>3614</v>
      </c>
      <c r="F3532" t="str">
        <f>WORKSHEET[[#This Row],[Depart From]]&amp;"-"&amp;WORKSHEET[[#This Row],[Arrive To]]</f>
        <v>Mogadishu-Alger</v>
      </c>
      <c r="G3532" s="2">
        <v>44576</v>
      </c>
      <c r="H3532" s="2">
        <v>44600</v>
      </c>
      <c r="I3532" s="2" t="str">
        <f t="shared" si="55"/>
        <v>Delivered</v>
      </c>
      <c r="J3532" s="2" t="str">
        <f>TEXT(WORKSHEET[[#This Row],[Offloading Date]], "mmm")</f>
        <v>Feb</v>
      </c>
      <c r="K3532" s="2" t="str">
        <f>IF(OR(WORKSHEET[[#This Row],[Year]]="", ISBLANK(WORKSHEET[[#This Row],[Year]]), WORKSHEET[[#This Row],[Year]]="null"), "Exclude", "Include")</f>
        <v>Include</v>
      </c>
      <c r="L3532" t="s">
        <v>16</v>
      </c>
      <c r="M3532" t="s">
        <v>12</v>
      </c>
      <c r="N3532" t="s">
        <v>13</v>
      </c>
      <c r="O3532">
        <v>30.06</v>
      </c>
      <c r="P3532">
        <v>600</v>
      </c>
      <c r="Q3532" t="s">
        <v>14</v>
      </c>
      <c r="R3532">
        <f>P3532 * _xll.XLOOKUP(Q3532,CALCULATION!$A$15:$A$17, CALCULATION!$B$15:$B$17 )</f>
        <v>600</v>
      </c>
      <c r="S3532" s="5">
        <f>O3532*P3532*_xll.XLOOKUP(Q3532,CALCULATION!$A$15:$A$17, CALCULATION!$B$15:$B$17)</f>
        <v>18036</v>
      </c>
      <c r="T3532">
        <v>300</v>
      </c>
      <c r="U3532" t="s">
        <v>14</v>
      </c>
      <c r="V3532">
        <f>T3532 * _xll.XLOOKUP(U3532,CALCULATION!$A$15:$A$17, CALCULATION!$B$15:$B$17 )</f>
        <v>300</v>
      </c>
      <c r="W3532" s="5">
        <f>O3532*T3532*_xll.XLOOKUP(U3532,CALCULATION!$A$15:$A$17, CALCULATION!$B$15:$B$17)</f>
        <v>9018</v>
      </c>
      <c r="X3532" s="5">
        <f>WORKSHEET[[#This Row],[Clients Total Cost]] / WORKSHEET[[#This Row],[Clients Rate per T2 (USD)]]</f>
        <v>30.06</v>
      </c>
      <c r="Y3532" s="5">
        <f>WORKSHEET[[#This Row],[Clients Rate per T2 (USD)]] - WORKSHEET[[#This Row],[Supplier Rate Per t2 (USD)]]</f>
        <v>300</v>
      </c>
      <c r="Z3532" s="5">
        <f>WORKSHEET[[#This Row],[Profit Per T]] * WORKSHEET[[#This Row],[Weight]]</f>
        <v>9018</v>
      </c>
      <c r="AA3532">
        <v>1</v>
      </c>
      <c r="AB3532" s="1">
        <v>3.5999999999999996</v>
      </c>
      <c r="AC3532" s="1">
        <v>2.4000000000000004</v>
      </c>
      <c r="AD3532" s="1">
        <v>3</v>
      </c>
      <c r="AE3532" s="1">
        <f>WORKSHEET[[#This Row],[Delay at toll gate in days]] +WORKSHEET[[#This Row],[Delay at workshop in days]] +WORKSHEET[[#This Row],[Delay at border in days]]</f>
        <v>9</v>
      </c>
    </row>
    <row r="3533" spans="1:31" x14ac:dyDescent="0.35">
      <c r="A3533" t="s">
        <v>3554</v>
      </c>
      <c r="B3533" t="s">
        <v>10</v>
      </c>
      <c r="C3533" t="s">
        <v>68</v>
      </c>
      <c r="D3533" t="s">
        <v>3615</v>
      </c>
      <c r="E3533" t="s">
        <v>3617</v>
      </c>
      <c r="F3533" t="str">
        <f>WORKSHEET[[#This Row],[Depart From]]&amp;"-"&amp;WORKSHEET[[#This Row],[Arrive To]]</f>
        <v>Mombasa-Lagos</v>
      </c>
      <c r="G3533" s="2">
        <v>44605</v>
      </c>
      <c r="H3533" s="2">
        <v>44625</v>
      </c>
      <c r="I3533" s="2" t="str">
        <f t="shared" si="55"/>
        <v>Delivered</v>
      </c>
      <c r="J3533" s="2" t="str">
        <f>TEXT(WORKSHEET[[#This Row],[Offloading Date]], "mmm")</f>
        <v>Mar</v>
      </c>
      <c r="K3533" s="2" t="str">
        <f>IF(OR(WORKSHEET[[#This Row],[Year]]="", ISBLANK(WORKSHEET[[#This Row],[Year]]), WORKSHEET[[#This Row],[Year]]="null"), "Exclude", "Include")</f>
        <v>Include</v>
      </c>
      <c r="L3533" t="s">
        <v>12</v>
      </c>
      <c r="M3533" t="s">
        <v>12</v>
      </c>
      <c r="N3533" t="s">
        <v>13</v>
      </c>
      <c r="O3533">
        <v>30</v>
      </c>
      <c r="P3533">
        <v>600</v>
      </c>
      <c r="Q3533" t="s">
        <v>14</v>
      </c>
      <c r="R3533">
        <f>P3533 * _xll.XLOOKUP(Q3533,CALCULATION!$A$15:$A$17, CALCULATION!$B$15:$B$17 )</f>
        <v>600</v>
      </c>
      <c r="S3533" s="5">
        <f>O3533*P3533*_xll.XLOOKUP(Q3533,CALCULATION!$A$15:$A$17, CALCULATION!$B$15:$B$17)</f>
        <v>18000</v>
      </c>
      <c r="T3533">
        <v>300</v>
      </c>
      <c r="U3533" t="s">
        <v>14</v>
      </c>
      <c r="V3533">
        <f>T3533 * _xll.XLOOKUP(U3533,CALCULATION!$A$15:$A$17, CALCULATION!$B$15:$B$17 )</f>
        <v>300</v>
      </c>
      <c r="W3533" s="5">
        <f>O3533*T3533*_xll.XLOOKUP(U3533,CALCULATION!$A$15:$A$17, CALCULATION!$B$15:$B$17)</f>
        <v>9000</v>
      </c>
      <c r="X3533" s="5">
        <f>WORKSHEET[[#This Row],[Clients Total Cost]] / WORKSHEET[[#This Row],[Clients Rate per T2 (USD)]]</f>
        <v>30</v>
      </c>
      <c r="Y3533" s="5">
        <f>WORKSHEET[[#This Row],[Clients Rate per T2 (USD)]] - WORKSHEET[[#This Row],[Supplier Rate Per t2 (USD)]]</f>
        <v>300</v>
      </c>
      <c r="Z3533" s="5">
        <f>WORKSHEET[[#This Row],[Profit Per T]] * WORKSHEET[[#This Row],[Weight]]</f>
        <v>9000</v>
      </c>
      <c r="AA3533">
        <v>1</v>
      </c>
      <c r="AB3533" s="1">
        <v>3</v>
      </c>
      <c r="AC3533" s="1">
        <v>2</v>
      </c>
      <c r="AD3533" s="1">
        <v>2.5</v>
      </c>
      <c r="AE3533" s="1">
        <f>WORKSHEET[[#This Row],[Delay at toll gate in days]] +WORKSHEET[[#This Row],[Delay at workshop in days]] +WORKSHEET[[#This Row],[Delay at border in days]]</f>
        <v>7.5</v>
      </c>
    </row>
    <row r="3534" spans="1:31" x14ac:dyDescent="0.35">
      <c r="A3534" t="s">
        <v>3555</v>
      </c>
      <c r="B3534" t="s">
        <v>10</v>
      </c>
      <c r="C3534" t="s">
        <v>68</v>
      </c>
      <c r="D3534" t="s">
        <v>3619</v>
      </c>
      <c r="E3534" t="s">
        <v>3613</v>
      </c>
      <c r="F3534" t="str">
        <f>WORKSHEET[[#This Row],[Depart From]]&amp;"-"&amp;WORKSHEET[[#This Row],[Arrive To]]</f>
        <v>Addis Ababa-Sanaa</v>
      </c>
      <c r="G3534" s="2">
        <v>44590</v>
      </c>
      <c r="H3534" s="2">
        <v>44610</v>
      </c>
      <c r="I3534" s="2" t="str">
        <f t="shared" si="55"/>
        <v>Delivered</v>
      </c>
      <c r="J3534" s="2" t="str">
        <f>TEXT(WORKSHEET[[#This Row],[Offloading Date]], "mmm")</f>
        <v>Feb</v>
      </c>
      <c r="K3534" s="2" t="str">
        <f>IF(OR(WORKSHEET[[#This Row],[Year]]="", ISBLANK(WORKSHEET[[#This Row],[Year]]), WORKSHEET[[#This Row],[Year]]="null"), "Exclude", "Include")</f>
        <v>Include</v>
      </c>
      <c r="L3534" t="s">
        <v>16</v>
      </c>
      <c r="M3534" t="s">
        <v>12</v>
      </c>
      <c r="N3534" t="s">
        <v>13</v>
      </c>
      <c r="O3534">
        <v>30.06</v>
      </c>
      <c r="P3534">
        <v>600</v>
      </c>
      <c r="Q3534" t="s">
        <v>14</v>
      </c>
      <c r="R3534">
        <f>P3534 * _xll.XLOOKUP(Q3534,CALCULATION!$A$15:$A$17, CALCULATION!$B$15:$B$17 )</f>
        <v>600</v>
      </c>
      <c r="S3534" s="5">
        <f>O3534*P3534*_xll.XLOOKUP(Q3534,CALCULATION!$A$15:$A$17, CALCULATION!$B$15:$B$17)</f>
        <v>18036</v>
      </c>
      <c r="T3534">
        <v>300</v>
      </c>
      <c r="U3534" t="s">
        <v>14</v>
      </c>
      <c r="V3534">
        <f>T3534 * _xll.XLOOKUP(U3534,CALCULATION!$A$15:$A$17, CALCULATION!$B$15:$B$17 )</f>
        <v>300</v>
      </c>
      <c r="W3534" s="5">
        <f>O3534*T3534*_xll.XLOOKUP(U3534,CALCULATION!$A$15:$A$17, CALCULATION!$B$15:$B$17)</f>
        <v>9018</v>
      </c>
      <c r="X3534" s="5">
        <f>WORKSHEET[[#This Row],[Clients Total Cost]] / WORKSHEET[[#This Row],[Clients Rate per T2 (USD)]]</f>
        <v>30.06</v>
      </c>
      <c r="Y3534" s="5">
        <f>WORKSHEET[[#This Row],[Clients Rate per T2 (USD)]] - WORKSHEET[[#This Row],[Supplier Rate Per t2 (USD)]]</f>
        <v>300</v>
      </c>
      <c r="Z3534" s="5">
        <f>WORKSHEET[[#This Row],[Profit Per T]] * WORKSHEET[[#This Row],[Weight]]</f>
        <v>9018</v>
      </c>
      <c r="AA3534">
        <v>1</v>
      </c>
      <c r="AB3534" s="1">
        <v>3</v>
      </c>
      <c r="AC3534" s="1">
        <v>2</v>
      </c>
      <c r="AD3534" s="1">
        <v>2.5</v>
      </c>
      <c r="AE3534" s="1">
        <f>WORKSHEET[[#This Row],[Delay at toll gate in days]] +WORKSHEET[[#This Row],[Delay at workshop in days]] +WORKSHEET[[#This Row],[Delay at border in days]]</f>
        <v>7.5</v>
      </c>
    </row>
    <row r="3535" spans="1:31" x14ac:dyDescent="0.35">
      <c r="A3535" t="s">
        <v>3556</v>
      </c>
      <c r="B3535" t="s">
        <v>10</v>
      </c>
      <c r="C3535" t="s">
        <v>68</v>
      </c>
      <c r="D3535" t="s">
        <v>3619</v>
      </c>
      <c r="E3535" t="s">
        <v>3617</v>
      </c>
      <c r="F3535" t="str">
        <f>WORKSHEET[[#This Row],[Depart From]]&amp;"-"&amp;WORKSHEET[[#This Row],[Arrive To]]</f>
        <v>Addis Ababa-Lagos</v>
      </c>
      <c r="G3535" s="2">
        <v>44590</v>
      </c>
      <c r="H3535" s="2">
        <v>44614</v>
      </c>
      <c r="I3535" s="2" t="str">
        <f t="shared" si="55"/>
        <v>Delivered</v>
      </c>
      <c r="J3535" s="2" t="str">
        <f>TEXT(WORKSHEET[[#This Row],[Offloading Date]], "mmm")</f>
        <v>Feb</v>
      </c>
      <c r="K3535" s="2" t="str">
        <f>IF(OR(WORKSHEET[[#This Row],[Year]]="", ISBLANK(WORKSHEET[[#This Row],[Year]]), WORKSHEET[[#This Row],[Year]]="null"), "Exclude", "Include")</f>
        <v>Include</v>
      </c>
      <c r="L3535" t="s">
        <v>16</v>
      </c>
      <c r="M3535" t="s">
        <v>12</v>
      </c>
      <c r="N3535" t="s">
        <v>13</v>
      </c>
      <c r="O3535">
        <v>30.06</v>
      </c>
      <c r="P3535">
        <v>600</v>
      </c>
      <c r="Q3535" t="s">
        <v>14</v>
      </c>
      <c r="R3535">
        <f>P3535 * _xll.XLOOKUP(Q3535,CALCULATION!$A$15:$A$17, CALCULATION!$B$15:$B$17 )</f>
        <v>600</v>
      </c>
      <c r="S3535" s="5">
        <f>O3535*P3535*_xll.XLOOKUP(Q3535,CALCULATION!$A$15:$A$17, CALCULATION!$B$15:$B$17)</f>
        <v>18036</v>
      </c>
      <c r="T3535">
        <v>300</v>
      </c>
      <c r="U3535" t="s">
        <v>14</v>
      </c>
      <c r="V3535">
        <f>T3535 * _xll.XLOOKUP(U3535,CALCULATION!$A$15:$A$17, CALCULATION!$B$15:$B$17 )</f>
        <v>300</v>
      </c>
      <c r="W3535" s="5">
        <f>O3535*T3535*_xll.XLOOKUP(U3535,CALCULATION!$A$15:$A$17, CALCULATION!$B$15:$B$17)</f>
        <v>9018</v>
      </c>
      <c r="X3535" s="5">
        <f>WORKSHEET[[#This Row],[Clients Total Cost]] / WORKSHEET[[#This Row],[Clients Rate per T2 (USD)]]</f>
        <v>30.06</v>
      </c>
      <c r="Y3535" s="5">
        <f>WORKSHEET[[#This Row],[Clients Rate per T2 (USD)]] - WORKSHEET[[#This Row],[Supplier Rate Per t2 (USD)]]</f>
        <v>300</v>
      </c>
      <c r="Z3535" s="5">
        <f>WORKSHEET[[#This Row],[Profit Per T]] * WORKSHEET[[#This Row],[Weight]]</f>
        <v>9018</v>
      </c>
      <c r="AA3535">
        <v>1</v>
      </c>
      <c r="AB3535" s="1">
        <v>3.5999999999999996</v>
      </c>
      <c r="AC3535" s="1">
        <v>2.4000000000000004</v>
      </c>
      <c r="AD3535" s="1">
        <v>3</v>
      </c>
      <c r="AE3535" s="1">
        <f>WORKSHEET[[#This Row],[Delay at toll gate in days]] +WORKSHEET[[#This Row],[Delay at workshop in days]] +WORKSHEET[[#This Row],[Delay at border in days]]</f>
        <v>9</v>
      </c>
    </row>
    <row r="3536" spans="1:31" x14ac:dyDescent="0.35">
      <c r="A3536" t="s">
        <v>3557</v>
      </c>
      <c r="B3536" t="s">
        <v>10</v>
      </c>
      <c r="C3536" t="s">
        <v>68</v>
      </c>
      <c r="D3536" t="s">
        <v>3611</v>
      </c>
      <c r="E3536" t="s">
        <v>3613</v>
      </c>
      <c r="F3536" t="str">
        <f>WORKSHEET[[#This Row],[Depart From]]&amp;"-"&amp;WORKSHEET[[#This Row],[Arrive To]]</f>
        <v>Mogadishu-Sanaa</v>
      </c>
      <c r="G3536" s="2">
        <v>44590</v>
      </c>
      <c r="H3536" s="2">
        <v>44613</v>
      </c>
      <c r="I3536" s="2" t="str">
        <f t="shared" si="55"/>
        <v>Delivered</v>
      </c>
      <c r="J3536" s="2" t="str">
        <f>TEXT(WORKSHEET[[#This Row],[Offloading Date]], "mmm")</f>
        <v>Feb</v>
      </c>
      <c r="K3536" s="2" t="str">
        <f>IF(OR(WORKSHEET[[#This Row],[Year]]="", ISBLANK(WORKSHEET[[#This Row],[Year]]), WORKSHEET[[#This Row],[Year]]="null"), "Exclude", "Include")</f>
        <v>Include</v>
      </c>
      <c r="L3536" t="s">
        <v>16</v>
      </c>
      <c r="M3536" t="s">
        <v>12</v>
      </c>
      <c r="N3536" t="s">
        <v>13</v>
      </c>
      <c r="O3536">
        <v>30.06</v>
      </c>
      <c r="P3536">
        <v>600</v>
      </c>
      <c r="Q3536" t="s">
        <v>14</v>
      </c>
      <c r="R3536">
        <f>P3536 * _xll.XLOOKUP(Q3536,CALCULATION!$A$15:$A$17, CALCULATION!$B$15:$B$17 )</f>
        <v>600</v>
      </c>
      <c r="S3536" s="5">
        <f>O3536*P3536*_xll.XLOOKUP(Q3536,CALCULATION!$A$15:$A$17, CALCULATION!$B$15:$B$17)</f>
        <v>18036</v>
      </c>
      <c r="T3536">
        <v>300</v>
      </c>
      <c r="U3536" t="s">
        <v>14</v>
      </c>
      <c r="V3536">
        <f>T3536 * _xll.XLOOKUP(U3536,CALCULATION!$A$15:$A$17, CALCULATION!$B$15:$B$17 )</f>
        <v>300</v>
      </c>
      <c r="W3536" s="5">
        <f>O3536*T3536*_xll.XLOOKUP(U3536,CALCULATION!$A$15:$A$17, CALCULATION!$B$15:$B$17)</f>
        <v>9018</v>
      </c>
      <c r="X3536" s="5">
        <f>WORKSHEET[[#This Row],[Clients Total Cost]] / WORKSHEET[[#This Row],[Clients Rate per T2 (USD)]]</f>
        <v>30.06</v>
      </c>
      <c r="Y3536" s="5">
        <f>WORKSHEET[[#This Row],[Clients Rate per T2 (USD)]] - WORKSHEET[[#This Row],[Supplier Rate Per t2 (USD)]]</f>
        <v>300</v>
      </c>
      <c r="Z3536" s="5">
        <f>WORKSHEET[[#This Row],[Profit Per T]] * WORKSHEET[[#This Row],[Weight]]</f>
        <v>9018</v>
      </c>
      <c r="AA3536">
        <v>1</v>
      </c>
      <c r="AB3536" s="1">
        <v>3.4499999999999997</v>
      </c>
      <c r="AC3536" s="1">
        <v>2.3000000000000003</v>
      </c>
      <c r="AD3536" s="1">
        <v>2.875</v>
      </c>
      <c r="AE3536" s="1">
        <f>WORKSHEET[[#This Row],[Delay at toll gate in days]] +WORKSHEET[[#This Row],[Delay at workshop in days]] +WORKSHEET[[#This Row],[Delay at border in days]]</f>
        <v>8.625</v>
      </c>
    </row>
    <row r="3537" spans="1:31" x14ac:dyDescent="0.35">
      <c r="A3537" t="s">
        <v>3558</v>
      </c>
      <c r="B3537" t="s">
        <v>10</v>
      </c>
      <c r="C3537" t="s">
        <v>68</v>
      </c>
      <c r="D3537" t="s">
        <v>3619</v>
      </c>
      <c r="E3537" t="s">
        <v>3612</v>
      </c>
      <c r="F3537" t="str">
        <f>WORKSHEET[[#This Row],[Depart From]]&amp;"-"&amp;WORKSHEET[[#This Row],[Arrive To]]</f>
        <v>Addis Ababa-Victoria</v>
      </c>
      <c r="G3537" s="2">
        <v>44590</v>
      </c>
      <c r="H3537" s="2">
        <v>44610</v>
      </c>
      <c r="I3537" s="2" t="str">
        <f t="shared" si="55"/>
        <v>Delivered</v>
      </c>
      <c r="J3537" s="2" t="str">
        <f>TEXT(WORKSHEET[[#This Row],[Offloading Date]], "mmm")</f>
        <v>Feb</v>
      </c>
      <c r="K3537" s="2" t="str">
        <f>IF(OR(WORKSHEET[[#This Row],[Year]]="", ISBLANK(WORKSHEET[[#This Row],[Year]]), WORKSHEET[[#This Row],[Year]]="null"), "Exclude", "Include")</f>
        <v>Include</v>
      </c>
      <c r="L3537" t="s">
        <v>16</v>
      </c>
      <c r="M3537" t="s">
        <v>12</v>
      </c>
      <c r="N3537" t="s">
        <v>13</v>
      </c>
      <c r="O3537">
        <v>30.06</v>
      </c>
      <c r="P3537">
        <v>600</v>
      </c>
      <c r="Q3537" t="s">
        <v>14</v>
      </c>
      <c r="R3537">
        <f>P3537 * _xll.XLOOKUP(Q3537,CALCULATION!$A$15:$A$17, CALCULATION!$B$15:$B$17 )</f>
        <v>600</v>
      </c>
      <c r="S3537" s="5">
        <f>O3537*P3537*_xll.XLOOKUP(Q3537,CALCULATION!$A$15:$A$17, CALCULATION!$B$15:$B$17)</f>
        <v>18036</v>
      </c>
      <c r="T3537">
        <v>300</v>
      </c>
      <c r="U3537" t="s">
        <v>14</v>
      </c>
      <c r="V3537">
        <f>T3537 * _xll.XLOOKUP(U3537,CALCULATION!$A$15:$A$17, CALCULATION!$B$15:$B$17 )</f>
        <v>300</v>
      </c>
      <c r="W3537" s="5">
        <f>O3537*T3537*_xll.XLOOKUP(U3537,CALCULATION!$A$15:$A$17, CALCULATION!$B$15:$B$17)</f>
        <v>9018</v>
      </c>
      <c r="X3537" s="5">
        <f>WORKSHEET[[#This Row],[Clients Total Cost]] / WORKSHEET[[#This Row],[Clients Rate per T2 (USD)]]</f>
        <v>30.06</v>
      </c>
      <c r="Y3537" s="5">
        <f>WORKSHEET[[#This Row],[Clients Rate per T2 (USD)]] - WORKSHEET[[#This Row],[Supplier Rate Per t2 (USD)]]</f>
        <v>300</v>
      </c>
      <c r="Z3537" s="5">
        <f>WORKSHEET[[#This Row],[Profit Per T]] * WORKSHEET[[#This Row],[Weight]]</f>
        <v>9018</v>
      </c>
      <c r="AA3537">
        <v>1</v>
      </c>
      <c r="AB3537" s="1">
        <v>3</v>
      </c>
      <c r="AC3537" s="1">
        <v>2</v>
      </c>
      <c r="AD3537" s="1">
        <v>2.5</v>
      </c>
      <c r="AE3537" s="1">
        <f>WORKSHEET[[#This Row],[Delay at toll gate in days]] +WORKSHEET[[#This Row],[Delay at workshop in days]] +WORKSHEET[[#This Row],[Delay at border in days]]</f>
        <v>7.5</v>
      </c>
    </row>
    <row r="3538" spans="1:31" x14ac:dyDescent="0.35">
      <c r="A3538" t="s">
        <v>3559</v>
      </c>
      <c r="B3538" t="s">
        <v>10</v>
      </c>
      <c r="C3538" t="s">
        <v>68</v>
      </c>
      <c r="D3538" t="s">
        <v>3620</v>
      </c>
      <c r="E3538" t="s">
        <v>3617</v>
      </c>
      <c r="F3538" t="str">
        <f>WORKSHEET[[#This Row],[Depart From]]&amp;"-"&amp;WORKSHEET[[#This Row],[Arrive To]]</f>
        <v>Zanzibar-Lagos</v>
      </c>
      <c r="G3538" s="2">
        <v>44589</v>
      </c>
      <c r="H3538" s="2">
        <v>44611</v>
      </c>
      <c r="I3538" s="2" t="str">
        <f t="shared" si="55"/>
        <v>Delivered</v>
      </c>
      <c r="J3538" s="2" t="str">
        <f>TEXT(WORKSHEET[[#This Row],[Offloading Date]], "mmm")</f>
        <v>Feb</v>
      </c>
      <c r="K3538" s="2" t="str">
        <f>IF(OR(WORKSHEET[[#This Row],[Year]]="", ISBLANK(WORKSHEET[[#This Row],[Year]]), WORKSHEET[[#This Row],[Year]]="null"), "Exclude", "Include")</f>
        <v>Include</v>
      </c>
      <c r="L3538" t="s">
        <v>16</v>
      </c>
      <c r="M3538" t="s">
        <v>12</v>
      </c>
      <c r="N3538" t="s">
        <v>13</v>
      </c>
      <c r="O3538">
        <v>30.06</v>
      </c>
      <c r="P3538">
        <v>600</v>
      </c>
      <c r="Q3538" t="s">
        <v>14</v>
      </c>
      <c r="R3538">
        <f>P3538 * _xll.XLOOKUP(Q3538,CALCULATION!$A$15:$A$17, CALCULATION!$B$15:$B$17 )</f>
        <v>600</v>
      </c>
      <c r="S3538" s="5">
        <f>O3538*P3538*_xll.XLOOKUP(Q3538,CALCULATION!$A$15:$A$17, CALCULATION!$B$15:$B$17)</f>
        <v>18036</v>
      </c>
      <c r="T3538">
        <v>300</v>
      </c>
      <c r="U3538" t="s">
        <v>14</v>
      </c>
      <c r="V3538">
        <f>T3538 * _xll.XLOOKUP(U3538,CALCULATION!$A$15:$A$17, CALCULATION!$B$15:$B$17 )</f>
        <v>300</v>
      </c>
      <c r="W3538" s="5">
        <f>O3538*T3538*_xll.XLOOKUP(U3538,CALCULATION!$A$15:$A$17, CALCULATION!$B$15:$B$17)</f>
        <v>9018</v>
      </c>
      <c r="X3538" s="5">
        <f>WORKSHEET[[#This Row],[Clients Total Cost]] / WORKSHEET[[#This Row],[Clients Rate per T2 (USD)]]</f>
        <v>30.06</v>
      </c>
      <c r="Y3538" s="5">
        <f>WORKSHEET[[#This Row],[Clients Rate per T2 (USD)]] - WORKSHEET[[#This Row],[Supplier Rate Per t2 (USD)]]</f>
        <v>300</v>
      </c>
      <c r="Z3538" s="5">
        <f>WORKSHEET[[#This Row],[Profit Per T]] * WORKSHEET[[#This Row],[Weight]]</f>
        <v>9018</v>
      </c>
      <c r="AA3538">
        <v>1</v>
      </c>
      <c r="AB3538" s="1">
        <v>3.3</v>
      </c>
      <c r="AC3538" s="1">
        <v>2.2000000000000002</v>
      </c>
      <c r="AD3538" s="1">
        <v>2.75</v>
      </c>
      <c r="AE3538" s="1">
        <f>WORKSHEET[[#This Row],[Delay at toll gate in days]] +WORKSHEET[[#This Row],[Delay at workshop in days]] +WORKSHEET[[#This Row],[Delay at border in days]]</f>
        <v>8.25</v>
      </c>
    </row>
    <row r="3539" spans="1:31" x14ac:dyDescent="0.35">
      <c r="A3539" t="s">
        <v>3560</v>
      </c>
      <c r="B3539" t="s">
        <v>10</v>
      </c>
      <c r="C3539" t="s">
        <v>68</v>
      </c>
      <c r="D3539" t="s">
        <v>3611</v>
      </c>
      <c r="E3539" t="s">
        <v>3618</v>
      </c>
      <c r="F3539" t="str">
        <f>WORKSHEET[[#This Row],[Depart From]]&amp;"-"&amp;WORKSHEET[[#This Row],[Arrive To]]</f>
        <v>Mogadishu-Tripoli</v>
      </c>
      <c r="G3539" s="2">
        <v>44604</v>
      </c>
      <c r="H3539" s="2">
        <v>44624</v>
      </c>
      <c r="I3539" s="2" t="str">
        <f t="shared" si="55"/>
        <v>Delivered</v>
      </c>
      <c r="J3539" s="2" t="str">
        <f>TEXT(WORKSHEET[[#This Row],[Offloading Date]], "mmm")</f>
        <v>Mar</v>
      </c>
      <c r="K3539" s="2" t="str">
        <f>IF(OR(WORKSHEET[[#This Row],[Year]]="", ISBLANK(WORKSHEET[[#This Row],[Year]]), WORKSHEET[[#This Row],[Year]]="null"), "Exclude", "Include")</f>
        <v>Include</v>
      </c>
      <c r="L3539" t="s">
        <v>16</v>
      </c>
      <c r="M3539" t="s">
        <v>12</v>
      </c>
      <c r="N3539" t="s">
        <v>13</v>
      </c>
      <c r="O3539">
        <v>34.067999999999998</v>
      </c>
      <c r="P3539">
        <v>600</v>
      </c>
      <c r="Q3539" t="s">
        <v>14</v>
      </c>
      <c r="R3539">
        <f>P3539 * _xll.XLOOKUP(Q3539,CALCULATION!$A$15:$A$17, CALCULATION!$B$15:$B$17 )</f>
        <v>600</v>
      </c>
      <c r="S3539" s="5">
        <f>O3539*P3539*_xll.XLOOKUP(Q3539,CALCULATION!$A$15:$A$17, CALCULATION!$B$15:$B$17)</f>
        <v>20440.8</v>
      </c>
      <c r="T3539">
        <v>300</v>
      </c>
      <c r="U3539" t="s">
        <v>14</v>
      </c>
      <c r="V3539">
        <f>T3539 * _xll.XLOOKUP(U3539,CALCULATION!$A$15:$A$17, CALCULATION!$B$15:$B$17 )</f>
        <v>300</v>
      </c>
      <c r="W3539" s="5">
        <f>O3539*T3539*_xll.XLOOKUP(U3539,CALCULATION!$A$15:$A$17, CALCULATION!$B$15:$B$17)</f>
        <v>10220.4</v>
      </c>
      <c r="X3539" s="5">
        <f>WORKSHEET[[#This Row],[Clients Total Cost]] / WORKSHEET[[#This Row],[Clients Rate per T2 (USD)]]</f>
        <v>34.067999999999998</v>
      </c>
      <c r="Y3539" s="5">
        <f>WORKSHEET[[#This Row],[Clients Rate per T2 (USD)]] - WORKSHEET[[#This Row],[Supplier Rate Per t2 (USD)]]</f>
        <v>300</v>
      </c>
      <c r="Z3539" s="5">
        <f>WORKSHEET[[#This Row],[Profit Per T]] * WORKSHEET[[#This Row],[Weight]]</f>
        <v>10220.4</v>
      </c>
      <c r="AA3539">
        <v>1</v>
      </c>
      <c r="AB3539" s="1">
        <v>3</v>
      </c>
      <c r="AC3539" s="1">
        <v>2</v>
      </c>
      <c r="AD3539" s="1">
        <v>2.5</v>
      </c>
      <c r="AE3539" s="1">
        <f>WORKSHEET[[#This Row],[Delay at toll gate in days]] +WORKSHEET[[#This Row],[Delay at workshop in days]] +WORKSHEET[[#This Row],[Delay at border in days]]</f>
        <v>7.5</v>
      </c>
    </row>
    <row r="3540" spans="1:31" x14ac:dyDescent="0.35">
      <c r="A3540" t="s">
        <v>3561</v>
      </c>
      <c r="B3540" t="s">
        <v>10</v>
      </c>
      <c r="C3540" t="s">
        <v>68</v>
      </c>
      <c r="D3540" t="s">
        <v>3616</v>
      </c>
      <c r="E3540" t="s">
        <v>3614</v>
      </c>
      <c r="F3540" t="str">
        <f>WORKSHEET[[#This Row],[Depart From]]&amp;"-"&amp;WORKSHEET[[#This Row],[Arrive To]]</f>
        <v>Marrakech-Alger</v>
      </c>
      <c r="G3540" s="2">
        <v>44590</v>
      </c>
      <c r="H3540" s="2">
        <v>44610</v>
      </c>
      <c r="I3540" s="2" t="str">
        <f t="shared" si="55"/>
        <v>Delivered</v>
      </c>
      <c r="J3540" s="2" t="str">
        <f>TEXT(WORKSHEET[[#This Row],[Offloading Date]], "mmm")</f>
        <v>Feb</v>
      </c>
      <c r="K3540" s="2" t="str">
        <f>IF(OR(WORKSHEET[[#This Row],[Year]]="", ISBLANK(WORKSHEET[[#This Row],[Year]]), WORKSHEET[[#This Row],[Year]]="null"), "Exclude", "Include")</f>
        <v>Include</v>
      </c>
      <c r="L3540" t="s">
        <v>16</v>
      </c>
      <c r="M3540" t="s">
        <v>12</v>
      </c>
      <c r="N3540" t="s">
        <v>13</v>
      </c>
      <c r="O3540">
        <v>30.06</v>
      </c>
      <c r="P3540">
        <v>600</v>
      </c>
      <c r="Q3540" t="s">
        <v>14</v>
      </c>
      <c r="R3540">
        <f>P3540 * _xll.XLOOKUP(Q3540,CALCULATION!$A$15:$A$17, CALCULATION!$B$15:$B$17 )</f>
        <v>600</v>
      </c>
      <c r="S3540" s="5">
        <f>O3540*P3540*_xll.XLOOKUP(Q3540,CALCULATION!$A$15:$A$17, CALCULATION!$B$15:$B$17)</f>
        <v>18036</v>
      </c>
      <c r="T3540">
        <v>300</v>
      </c>
      <c r="U3540" t="s">
        <v>14</v>
      </c>
      <c r="V3540">
        <f>T3540 * _xll.XLOOKUP(U3540,CALCULATION!$A$15:$A$17, CALCULATION!$B$15:$B$17 )</f>
        <v>300</v>
      </c>
      <c r="W3540" s="5">
        <f>O3540*T3540*_xll.XLOOKUP(U3540,CALCULATION!$A$15:$A$17, CALCULATION!$B$15:$B$17)</f>
        <v>9018</v>
      </c>
      <c r="X3540" s="5">
        <f>WORKSHEET[[#This Row],[Clients Total Cost]] / WORKSHEET[[#This Row],[Clients Rate per T2 (USD)]]</f>
        <v>30.06</v>
      </c>
      <c r="Y3540" s="5">
        <f>WORKSHEET[[#This Row],[Clients Rate per T2 (USD)]] - WORKSHEET[[#This Row],[Supplier Rate Per t2 (USD)]]</f>
        <v>300</v>
      </c>
      <c r="Z3540" s="5">
        <f>WORKSHEET[[#This Row],[Profit Per T]] * WORKSHEET[[#This Row],[Weight]]</f>
        <v>9018</v>
      </c>
      <c r="AA3540">
        <v>1</v>
      </c>
      <c r="AB3540" s="1">
        <v>3</v>
      </c>
      <c r="AC3540" s="1">
        <v>2</v>
      </c>
      <c r="AD3540" s="1">
        <v>2.5</v>
      </c>
      <c r="AE3540" s="1">
        <f>WORKSHEET[[#This Row],[Delay at toll gate in days]] +WORKSHEET[[#This Row],[Delay at workshop in days]] +WORKSHEET[[#This Row],[Delay at border in days]]</f>
        <v>7.5</v>
      </c>
    </row>
    <row r="3541" spans="1:31" x14ac:dyDescent="0.35">
      <c r="A3541" t="s">
        <v>3562</v>
      </c>
      <c r="B3541" t="s">
        <v>10</v>
      </c>
      <c r="C3541" t="s">
        <v>68</v>
      </c>
      <c r="D3541" t="s">
        <v>3619</v>
      </c>
      <c r="E3541" t="s">
        <v>3612</v>
      </c>
      <c r="F3541" t="str">
        <f>WORKSHEET[[#This Row],[Depart From]]&amp;"-"&amp;WORKSHEET[[#This Row],[Arrive To]]</f>
        <v>Addis Ababa-Victoria</v>
      </c>
      <c r="G3541" s="2">
        <v>44590</v>
      </c>
      <c r="H3541" s="2">
        <v>44613</v>
      </c>
      <c r="I3541" s="2" t="str">
        <f t="shared" si="55"/>
        <v>Delivered</v>
      </c>
      <c r="J3541" s="2" t="str">
        <f>TEXT(WORKSHEET[[#This Row],[Offloading Date]], "mmm")</f>
        <v>Feb</v>
      </c>
      <c r="K3541" s="2" t="str">
        <f>IF(OR(WORKSHEET[[#This Row],[Year]]="", ISBLANK(WORKSHEET[[#This Row],[Year]]), WORKSHEET[[#This Row],[Year]]="null"), "Exclude", "Include")</f>
        <v>Include</v>
      </c>
      <c r="L3541" t="s">
        <v>16</v>
      </c>
      <c r="M3541" t="s">
        <v>12</v>
      </c>
      <c r="N3541" t="s">
        <v>13</v>
      </c>
      <c r="O3541">
        <v>30.06</v>
      </c>
      <c r="P3541">
        <v>600</v>
      </c>
      <c r="Q3541" t="s">
        <v>14</v>
      </c>
      <c r="R3541">
        <f>P3541 * _xll.XLOOKUP(Q3541,CALCULATION!$A$15:$A$17, CALCULATION!$B$15:$B$17 )</f>
        <v>600</v>
      </c>
      <c r="S3541" s="5">
        <f>O3541*P3541*_xll.XLOOKUP(Q3541,CALCULATION!$A$15:$A$17, CALCULATION!$B$15:$B$17)</f>
        <v>18036</v>
      </c>
      <c r="T3541">
        <v>300</v>
      </c>
      <c r="U3541" t="s">
        <v>14</v>
      </c>
      <c r="V3541">
        <f>T3541 * _xll.XLOOKUP(U3541,CALCULATION!$A$15:$A$17, CALCULATION!$B$15:$B$17 )</f>
        <v>300</v>
      </c>
      <c r="W3541" s="5">
        <f>O3541*T3541*_xll.XLOOKUP(U3541,CALCULATION!$A$15:$A$17, CALCULATION!$B$15:$B$17)</f>
        <v>9018</v>
      </c>
      <c r="X3541" s="5">
        <f>WORKSHEET[[#This Row],[Clients Total Cost]] / WORKSHEET[[#This Row],[Clients Rate per T2 (USD)]]</f>
        <v>30.06</v>
      </c>
      <c r="Y3541" s="5">
        <f>WORKSHEET[[#This Row],[Clients Rate per T2 (USD)]] - WORKSHEET[[#This Row],[Supplier Rate Per t2 (USD)]]</f>
        <v>300</v>
      </c>
      <c r="Z3541" s="5">
        <f>WORKSHEET[[#This Row],[Profit Per T]] * WORKSHEET[[#This Row],[Weight]]</f>
        <v>9018</v>
      </c>
      <c r="AA3541">
        <v>1</v>
      </c>
      <c r="AB3541" s="1">
        <v>3.4499999999999997</v>
      </c>
      <c r="AC3541" s="1">
        <v>2.3000000000000003</v>
      </c>
      <c r="AD3541" s="1">
        <v>2.875</v>
      </c>
      <c r="AE3541" s="1">
        <f>WORKSHEET[[#This Row],[Delay at toll gate in days]] +WORKSHEET[[#This Row],[Delay at workshop in days]] +WORKSHEET[[#This Row],[Delay at border in days]]</f>
        <v>8.625</v>
      </c>
    </row>
    <row r="3542" spans="1:31" x14ac:dyDescent="0.35">
      <c r="A3542" t="s">
        <v>3563</v>
      </c>
      <c r="B3542" t="s">
        <v>10</v>
      </c>
      <c r="C3542" t="s">
        <v>68</v>
      </c>
      <c r="D3542" t="s">
        <v>3615</v>
      </c>
      <c r="E3542" t="s">
        <v>3614</v>
      </c>
      <c r="F3542" t="str">
        <f>WORKSHEET[[#This Row],[Depart From]]&amp;"-"&amp;WORKSHEET[[#This Row],[Arrive To]]</f>
        <v>Mombasa-Alger</v>
      </c>
      <c r="G3542" s="2">
        <v>44590</v>
      </c>
      <c r="H3542" s="2">
        <v>44610</v>
      </c>
      <c r="I3542" s="2" t="str">
        <f t="shared" si="55"/>
        <v>Delivered</v>
      </c>
      <c r="J3542" s="2" t="str">
        <f>TEXT(WORKSHEET[[#This Row],[Offloading Date]], "mmm")</f>
        <v>Feb</v>
      </c>
      <c r="K3542" s="2" t="str">
        <f>IF(OR(WORKSHEET[[#This Row],[Year]]="", ISBLANK(WORKSHEET[[#This Row],[Year]]), WORKSHEET[[#This Row],[Year]]="null"), "Exclude", "Include")</f>
        <v>Include</v>
      </c>
      <c r="L3542" t="s">
        <v>16</v>
      </c>
      <c r="M3542" t="s">
        <v>12</v>
      </c>
      <c r="N3542" t="s">
        <v>13</v>
      </c>
      <c r="O3542">
        <v>30.06</v>
      </c>
      <c r="P3542">
        <v>600</v>
      </c>
      <c r="Q3542" t="s">
        <v>14</v>
      </c>
      <c r="R3542">
        <f>P3542 * _xll.XLOOKUP(Q3542,CALCULATION!$A$15:$A$17, CALCULATION!$B$15:$B$17 )</f>
        <v>600</v>
      </c>
      <c r="S3542" s="5">
        <f>O3542*P3542*_xll.XLOOKUP(Q3542,CALCULATION!$A$15:$A$17, CALCULATION!$B$15:$B$17)</f>
        <v>18036</v>
      </c>
      <c r="T3542">
        <v>300</v>
      </c>
      <c r="U3542" t="s">
        <v>14</v>
      </c>
      <c r="V3542">
        <f>T3542 * _xll.XLOOKUP(U3542,CALCULATION!$A$15:$A$17, CALCULATION!$B$15:$B$17 )</f>
        <v>300</v>
      </c>
      <c r="W3542" s="5">
        <f>O3542*T3542*_xll.XLOOKUP(U3542,CALCULATION!$A$15:$A$17, CALCULATION!$B$15:$B$17)</f>
        <v>9018</v>
      </c>
      <c r="X3542" s="5">
        <f>WORKSHEET[[#This Row],[Clients Total Cost]] / WORKSHEET[[#This Row],[Clients Rate per T2 (USD)]]</f>
        <v>30.06</v>
      </c>
      <c r="Y3542" s="5">
        <f>WORKSHEET[[#This Row],[Clients Rate per T2 (USD)]] - WORKSHEET[[#This Row],[Supplier Rate Per t2 (USD)]]</f>
        <v>300</v>
      </c>
      <c r="Z3542" s="5">
        <f>WORKSHEET[[#This Row],[Profit Per T]] * WORKSHEET[[#This Row],[Weight]]</f>
        <v>9018</v>
      </c>
      <c r="AA3542">
        <v>1</v>
      </c>
      <c r="AB3542" s="1">
        <v>3</v>
      </c>
      <c r="AC3542" s="1">
        <v>2</v>
      </c>
      <c r="AD3542" s="1">
        <v>2.5</v>
      </c>
      <c r="AE3542" s="1">
        <f>WORKSHEET[[#This Row],[Delay at toll gate in days]] +WORKSHEET[[#This Row],[Delay at workshop in days]] +WORKSHEET[[#This Row],[Delay at border in days]]</f>
        <v>7.5</v>
      </c>
    </row>
    <row r="3543" spans="1:31" x14ac:dyDescent="0.35">
      <c r="A3543" t="s">
        <v>3564</v>
      </c>
      <c r="B3543" t="s">
        <v>10</v>
      </c>
      <c r="C3543" t="s">
        <v>68</v>
      </c>
      <c r="D3543" t="s">
        <v>3620</v>
      </c>
      <c r="E3543" t="s">
        <v>3613</v>
      </c>
      <c r="F3543" t="str">
        <f>WORKSHEET[[#This Row],[Depart From]]&amp;"-"&amp;WORKSHEET[[#This Row],[Arrive To]]</f>
        <v>Zanzibar-Sanaa</v>
      </c>
      <c r="G3543" s="2">
        <v>44594</v>
      </c>
      <c r="H3543" s="2">
        <v>44618</v>
      </c>
      <c r="I3543" s="2" t="str">
        <f t="shared" si="55"/>
        <v>Delivered</v>
      </c>
      <c r="J3543" s="2" t="str">
        <f>TEXT(WORKSHEET[[#This Row],[Offloading Date]], "mmm")</f>
        <v>Feb</v>
      </c>
      <c r="K3543" s="2" t="str">
        <f>IF(OR(WORKSHEET[[#This Row],[Year]]="", ISBLANK(WORKSHEET[[#This Row],[Year]]), WORKSHEET[[#This Row],[Year]]="null"), "Exclude", "Include")</f>
        <v>Include</v>
      </c>
      <c r="L3543" t="s">
        <v>16</v>
      </c>
      <c r="M3543" t="s">
        <v>16</v>
      </c>
      <c r="N3543" t="s">
        <v>13</v>
      </c>
      <c r="O3543">
        <v>30.06</v>
      </c>
      <c r="P3543">
        <v>600</v>
      </c>
      <c r="Q3543" t="s">
        <v>14</v>
      </c>
      <c r="R3543">
        <f>P3543 * _xll.XLOOKUP(Q3543,CALCULATION!$A$15:$A$17, CALCULATION!$B$15:$B$17 )</f>
        <v>600</v>
      </c>
      <c r="S3543" s="5">
        <f>O3543*P3543*_xll.XLOOKUP(Q3543,CALCULATION!$A$15:$A$17, CALCULATION!$B$15:$B$17)</f>
        <v>18036</v>
      </c>
      <c r="T3543">
        <v>300</v>
      </c>
      <c r="U3543" t="s">
        <v>14</v>
      </c>
      <c r="V3543">
        <f>T3543 * _xll.XLOOKUP(U3543,CALCULATION!$A$15:$A$17, CALCULATION!$B$15:$B$17 )</f>
        <v>300</v>
      </c>
      <c r="W3543" s="5">
        <f>O3543*T3543*_xll.XLOOKUP(U3543,CALCULATION!$A$15:$A$17, CALCULATION!$B$15:$B$17)</f>
        <v>9018</v>
      </c>
      <c r="X3543" s="5">
        <f>WORKSHEET[[#This Row],[Clients Total Cost]] / WORKSHEET[[#This Row],[Clients Rate per T2 (USD)]]</f>
        <v>30.06</v>
      </c>
      <c r="Y3543" s="5">
        <f>WORKSHEET[[#This Row],[Clients Rate per T2 (USD)]] - WORKSHEET[[#This Row],[Supplier Rate Per t2 (USD)]]</f>
        <v>300</v>
      </c>
      <c r="Z3543" s="5">
        <f>WORKSHEET[[#This Row],[Profit Per T]] * WORKSHEET[[#This Row],[Weight]]</f>
        <v>9018</v>
      </c>
      <c r="AA3543">
        <v>1</v>
      </c>
      <c r="AB3543" s="1">
        <v>3.5999999999999996</v>
      </c>
      <c r="AC3543" s="1">
        <v>2.4000000000000004</v>
      </c>
      <c r="AD3543" s="1">
        <v>3</v>
      </c>
      <c r="AE3543" s="1">
        <f>WORKSHEET[[#This Row],[Delay at toll gate in days]] +WORKSHEET[[#This Row],[Delay at workshop in days]] +WORKSHEET[[#This Row],[Delay at border in days]]</f>
        <v>9</v>
      </c>
    </row>
    <row r="3544" spans="1:31" x14ac:dyDescent="0.35">
      <c r="A3544" t="s">
        <v>3565</v>
      </c>
      <c r="B3544" t="s">
        <v>10</v>
      </c>
      <c r="C3544" t="s">
        <v>68</v>
      </c>
      <c r="D3544" t="s">
        <v>3619</v>
      </c>
      <c r="E3544" t="s">
        <v>3614</v>
      </c>
      <c r="F3544" t="str">
        <f>WORKSHEET[[#This Row],[Depart From]]&amp;"-"&amp;WORKSHEET[[#This Row],[Arrive To]]</f>
        <v>Addis Ababa-Alger</v>
      </c>
      <c r="G3544" s="2">
        <v>44590</v>
      </c>
      <c r="H3544" s="2">
        <v>44611</v>
      </c>
      <c r="I3544" s="2" t="str">
        <f t="shared" si="55"/>
        <v>Delivered</v>
      </c>
      <c r="J3544" s="2" t="str">
        <f>TEXT(WORKSHEET[[#This Row],[Offloading Date]], "mmm")</f>
        <v>Feb</v>
      </c>
      <c r="K3544" s="2" t="str">
        <f>IF(OR(WORKSHEET[[#This Row],[Year]]="", ISBLANK(WORKSHEET[[#This Row],[Year]]), WORKSHEET[[#This Row],[Year]]="null"), "Exclude", "Include")</f>
        <v>Include</v>
      </c>
      <c r="L3544" t="s">
        <v>16</v>
      </c>
      <c r="M3544" t="s">
        <v>12</v>
      </c>
      <c r="N3544" t="s">
        <v>13</v>
      </c>
      <c r="O3544">
        <v>30.06</v>
      </c>
      <c r="P3544">
        <v>600</v>
      </c>
      <c r="Q3544" t="s">
        <v>14</v>
      </c>
      <c r="R3544">
        <f>P3544 * _xll.XLOOKUP(Q3544,CALCULATION!$A$15:$A$17, CALCULATION!$B$15:$B$17 )</f>
        <v>600</v>
      </c>
      <c r="S3544" s="5">
        <f>O3544*P3544*_xll.XLOOKUP(Q3544,CALCULATION!$A$15:$A$17, CALCULATION!$B$15:$B$17)</f>
        <v>18036</v>
      </c>
      <c r="T3544">
        <v>300</v>
      </c>
      <c r="U3544" t="s">
        <v>14</v>
      </c>
      <c r="V3544">
        <f>T3544 * _xll.XLOOKUP(U3544,CALCULATION!$A$15:$A$17, CALCULATION!$B$15:$B$17 )</f>
        <v>300</v>
      </c>
      <c r="W3544" s="5">
        <f>O3544*T3544*_xll.XLOOKUP(U3544,CALCULATION!$A$15:$A$17, CALCULATION!$B$15:$B$17)</f>
        <v>9018</v>
      </c>
      <c r="X3544" s="5">
        <f>WORKSHEET[[#This Row],[Clients Total Cost]] / WORKSHEET[[#This Row],[Clients Rate per T2 (USD)]]</f>
        <v>30.06</v>
      </c>
      <c r="Y3544" s="5">
        <f>WORKSHEET[[#This Row],[Clients Rate per T2 (USD)]] - WORKSHEET[[#This Row],[Supplier Rate Per t2 (USD)]]</f>
        <v>300</v>
      </c>
      <c r="Z3544" s="5">
        <f>WORKSHEET[[#This Row],[Profit Per T]] * WORKSHEET[[#This Row],[Weight]]</f>
        <v>9018</v>
      </c>
      <c r="AA3544">
        <v>1</v>
      </c>
      <c r="AB3544" s="1">
        <v>3.15</v>
      </c>
      <c r="AC3544" s="1">
        <v>2.1</v>
      </c>
      <c r="AD3544" s="1">
        <v>2.625</v>
      </c>
      <c r="AE3544" s="1">
        <f>WORKSHEET[[#This Row],[Delay at toll gate in days]] +WORKSHEET[[#This Row],[Delay at workshop in days]] +WORKSHEET[[#This Row],[Delay at border in days]]</f>
        <v>7.875</v>
      </c>
    </row>
    <row r="3545" spans="1:31" x14ac:dyDescent="0.35">
      <c r="A3545" t="s">
        <v>3566</v>
      </c>
      <c r="B3545" t="s">
        <v>10</v>
      </c>
      <c r="C3545" t="s">
        <v>68</v>
      </c>
      <c r="D3545" t="s">
        <v>3611</v>
      </c>
      <c r="E3545" t="s">
        <v>3617</v>
      </c>
      <c r="F3545" t="str">
        <f>WORKSHEET[[#This Row],[Depart From]]&amp;"-"&amp;WORKSHEET[[#This Row],[Arrive To]]</f>
        <v>Mogadishu-Lagos</v>
      </c>
      <c r="G3545" s="2">
        <v>44590</v>
      </c>
      <c r="H3545" s="2">
        <v>44613</v>
      </c>
      <c r="I3545" s="2" t="str">
        <f t="shared" si="55"/>
        <v>Delivered</v>
      </c>
      <c r="J3545" s="2" t="str">
        <f>TEXT(WORKSHEET[[#This Row],[Offloading Date]], "mmm")</f>
        <v>Feb</v>
      </c>
      <c r="K3545" s="2" t="str">
        <f>IF(OR(WORKSHEET[[#This Row],[Year]]="", ISBLANK(WORKSHEET[[#This Row],[Year]]), WORKSHEET[[#This Row],[Year]]="null"), "Exclude", "Include")</f>
        <v>Include</v>
      </c>
      <c r="L3545" t="s">
        <v>16</v>
      </c>
      <c r="M3545" t="s">
        <v>12</v>
      </c>
      <c r="N3545" t="s">
        <v>13</v>
      </c>
      <c r="O3545">
        <v>33.066000000000003</v>
      </c>
      <c r="P3545">
        <v>600</v>
      </c>
      <c r="Q3545" t="s">
        <v>14</v>
      </c>
      <c r="R3545">
        <f>P3545 * _xll.XLOOKUP(Q3545,CALCULATION!$A$15:$A$17, CALCULATION!$B$15:$B$17 )</f>
        <v>600</v>
      </c>
      <c r="S3545" s="5">
        <f>O3545*P3545*_xll.XLOOKUP(Q3545,CALCULATION!$A$15:$A$17, CALCULATION!$B$15:$B$17)</f>
        <v>19839.600000000002</v>
      </c>
      <c r="T3545">
        <v>300</v>
      </c>
      <c r="U3545" t="s">
        <v>14</v>
      </c>
      <c r="V3545">
        <f>T3545 * _xll.XLOOKUP(U3545,CALCULATION!$A$15:$A$17, CALCULATION!$B$15:$B$17 )</f>
        <v>300</v>
      </c>
      <c r="W3545" s="5">
        <f>O3545*T3545*_xll.XLOOKUP(U3545,CALCULATION!$A$15:$A$17, CALCULATION!$B$15:$B$17)</f>
        <v>9919.8000000000011</v>
      </c>
      <c r="X3545" s="5">
        <f>WORKSHEET[[#This Row],[Clients Total Cost]] / WORKSHEET[[#This Row],[Clients Rate per T2 (USD)]]</f>
        <v>33.066000000000003</v>
      </c>
      <c r="Y3545" s="5">
        <f>WORKSHEET[[#This Row],[Clients Rate per T2 (USD)]] - WORKSHEET[[#This Row],[Supplier Rate Per t2 (USD)]]</f>
        <v>300</v>
      </c>
      <c r="Z3545" s="5">
        <f>WORKSHEET[[#This Row],[Profit Per T]] * WORKSHEET[[#This Row],[Weight]]</f>
        <v>9919.8000000000011</v>
      </c>
      <c r="AA3545">
        <v>1</v>
      </c>
      <c r="AB3545" s="1">
        <v>3.4499999999999997</v>
      </c>
      <c r="AC3545" s="1">
        <v>2.3000000000000003</v>
      </c>
      <c r="AD3545" s="1">
        <v>2.875</v>
      </c>
      <c r="AE3545" s="1">
        <f>WORKSHEET[[#This Row],[Delay at toll gate in days]] +WORKSHEET[[#This Row],[Delay at workshop in days]] +WORKSHEET[[#This Row],[Delay at border in days]]</f>
        <v>8.625</v>
      </c>
    </row>
    <row r="3546" spans="1:31" x14ac:dyDescent="0.35">
      <c r="A3546" t="s">
        <v>3567</v>
      </c>
      <c r="B3546" t="s">
        <v>10</v>
      </c>
      <c r="C3546" t="s">
        <v>68</v>
      </c>
      <c r="D3546" t="s">
        <v>3611</v>
      </c>
      <c r="E3546" t="s">
        <v>3617</v>
      </c>
      <c r="F3546" t="str">
        <f>WORKSHEET[[#This Row],[Depart From]]&amp;"-"&amp;WORKSHEET[[#This Row],[Arrive To]]</f>
        <v>Mogadishu-Lagos</v>
      </c>
      <c r="G3546" s="2">
        <v>44594</v>
      </c>
      <c r="H3546" s="2">
        <v>44618</v>
      </c>
      <c r="I3546" s="2" t="str">
        <f t="shared" si="55"/>
        <v>Delivered</v>
      </c>
      <c r="J3546" s="2" t="str">
        <f>TEXT(WORKSHEET[[#This Row],[Offloading Date]], "mmm")</f>
        <v>Feb</v>
      </c>
      <c r="K3546" s="2" t="str">
        <f>IF(OR(WORKSHEET[[#This Row],[Year]]="", ISBLANK(WORKSHEET[[#This Row],[Year]]), WORKSHEET[[#This Row],[Year]]="null"), "Exclude", "Include")</f>
        <v>Include</v>
      </c>
      <c r="L3546" t="s">
        <v>16</v>
      </c>
      <c r="M3546" t="s">
        <v>16</v>
      </c>
      <c r="N3546" t="s">
        <v>13</v>
      </c>
      <c r="O3546">
        <v>33.066000000000003</v>
      </c>
      <c r="P3546">
        <v>600</v>
      </c>
      <c r="Q3546" t="s">
        <v>14</v>
      </c>
      <c r="R3546">
        <f>P3546 * _xll.XLOOKUP(Q3546,CALCULATION!$A$15:$A$17, CALCULATION!$B$15:$B$17 )</f>
        <v>600</v>
      </c>
      <c r="S3546" s="5">
        <f>O3546*P3546*_xll.XLOOKUP(Q3546,CALCULATION!$A$15:$A$17, CALCULATION!$B$15:$B$17)</f>
        <v>19839.600000000002</v>
      </c>
      <c r="T3546">
        <v>300</v>
      </c>
      <c r="U3546" t="s">
        <v>14</v>
      </c>
      <c r="V3546">
        <f>T3546 * _xll.XLOOKUP(U3546,CALCULATION!$A$15:$A$17, CALCULATION!$B$15:$B$17 )</f>
        <v>300</v>
      </c>
      <c r="W3546" s="5">
        <f>O3546*T3546*_xll.XLOOKUP(U3546,CALCULATION!$A$15:$A$17, CALCULATION!$B$15:$B$17)</f>
        <v>9919.8000000000011</v>
      </c>
      <c r="X3546" s="5">
        <f>WORKSHEET[[#This Row],[Clients Total Cost]] / WORKSHEET[[#This Row],[Clients Rate per T2 (USD)]]</f>
        <v>33.066000000000003</v>
      </c>
      <c r="Y3546" s="5">
        <f>WORKSHEET[[#This Row],[Clients Rate per T2 (USD)]] - WORKSHEET[[#This Row],[Supplier Rate Per t2 (USD)]]</f>
        <v>300</v>
      </c>
      <c r="Z3546" s="5">
        <f>WORKSHEET[[#This Row],[Profit Per T]] * WORKSHEET[[#This Row],[Weight]]</f>
        <v>9919.8000000000011</v>
      </c>
      <c r="AA3546">
        <v>1</v>
      </c>
      <c r="AB3546" s="1">
        <v>3.5999999999999996</v>
      </c>
      <c r="AC3546" s="1">
        <v>2.4000000000000004</v>
      </c>
      <c r="AD3546" s="1">
        <v>3</v>
      </c>
      <c r="AE3546" s="1">
        <f>WORKSHEET[[#This Row],[Delay at toll gate in days]] +WORKSHEET[[#This Row],[Delay at workshop in days]] +WORKSHEET[[#This Row],[Delay at border in days]]</f>
        <v>9</v>
      </c>
    </row>
    <row r="3547" spans="1:31" x14ac:dyDescent="0.35">
      <c r="A3547" t="s">
        <v>3568</v>
      </c>
      <c r="B3547" t="s">
        <v>10</v>
      </c>
      <c r="C3547" t="s">
        <v>68</v>
      </c>
      <c r="D3547" t="s">
        <v>3616</v>
      </c>
      <c r="E3547" t="s">
        <v>3614</v>
      </c>
      <c r="F3547" t="str">
        <f>WORKSHEET[[#This Row],[Depart From]]&amp;"-"&amp;WORKSHEET[[#This Row],[Arrive To]]</f>
        <v>Marrakech-Alger</v>
      </c>
      <c r="G3547" s="2">
        <v>44604</v>
      </c>
      <c r="H3547" s="2">
        <v>44622</v>
      </c>
      <c r="I3547" s="2" t="str">
        <f t="shared" si="55"/>
        <v>Delivered</v>
      </c>
      <c r="J3547" s="2" t="str">
        <f>TEXT(WORKSHEET[[#This Row],[Offloading Date]], "mmm")</f>
        <v>Mar</v>
      </c>
      <c r="K3547" s="2" t="str">
        <f>IF(OR(WORKSHEET[[#This Row],[Year]]="", ISBLANK(WORKSHEET[[#This Row],[Year]]), WORKSHEET[[#This Row],[Year]]="null"), "Exclude", "Include")</f>
        <v>Include</v>
      </c>
      <c r="L3547" t="s">
        <v>16</v>
      </c>
      <c r="M3547" t="s">
        <v>12</v>
      </c>
      <c r="N3547" t="s">
        <v>13</v>
      </c>
      <c r="O3547">
        <v>34.067999999999998</v>
      </c>
      <c r="P3547">
        <v>600</v>
      </c>
      <c r="Q3547" t="s">
        <v>14</v>
      </c>
      <c r="R3547">
        <f>P3547 * _xll.XLOOKUP(Q3547,CALCULATION!$A$15:$A$17, CALCULATION!$B$15:$B$17 )</f>
        <v>600</v>
      </c>
      <c r="S3547" s="5">
        <f>O3547*P3547*_xll.XLOOKUP(Q3547,CALCULATION!$A$15:$A$17, CALCULATION!$B$15:$B$17)</f>
        <v>20440.8</v>
      </c>
      <c r="T3547">
        <v>300</v>
      </c>
      <c r="U3547" t="s">
        <v>14</v>
      </c>
      <c r="V3547">
        <f>T3547 * _xll.XLOOKUP(U3547,CALCULATION!$A$15:$A$17, CALCULATION!$B$15:$B$17 )</f>
        <v>300</v>
      </c>
      <c r="W3547" s="5">
        <f>O3547*T3547*_xll.XLOOKUP(U3547,CALCULATION!$A$15:$A$17, CALCULATION!$B$15:$B$17)</f>
        <v>10220.4</v>
      </c>
      <c r="X3547" s="5">
        <f>WORKSHEET[[#This Row],[Clients Total Cost]] / WORKSHEET[[#This Row],[Clients Rate per T2 (USD)]]</f>
        <v>34.067999999999998</v>
      </c>
      <c r="Y3547" s="5">
        <f>WORKSHEET[[#This Row],[Clients Rate per T2 (USD)]] - WORKSHEET[[#This Row],[Supplier Rate Per t2 (USD)]]</f>
        <v>300</v>
      </c>
      <c r="Z3547" s="5">
        <f>WORKSHEET[[#This Row],[Profit Per T]] * WORKSHEET[[#This Row],[Weight]]</f>
        <v>10220.4</v>
      </c>
      <c r="AA3547">
        <v>1</v>
      </c>
      <c r="AB3547" s="1">
        <v>2.6999999999999997</v>
      </c>
      <c r="AC3547" s="1">
        <v>1.8</v>
      </c>
      <c r="AD3547" s="1">
        <v>2.25</v>
      </c>
      <c r="AE3547" s="1">
        <f>WORKSHEET[[#This Row],[Delay at toll gate in days]] +WORKSHEET[[#This Row],[Delay at workshop in days]] +WORKSHEET[[#This Row],[Delay at border in days]]</f>
        <v>6.75</v>
      </c>
    </row>
    <row r="3548" spans="1:31" x14ac:dyDescent="0.35">
      <c r="A3548" t="s">
        <v>3569</v>
      </c>
      <c r="B3548" t="s">
        <v>10</v>
      </c>
      <c r="C3548" t="s">
        <v>68</v>
      </c>
      <c r="D3548" t="s">
        <v>3619</v>
      </c>
      <c r="E3548" t="s">
        <v>3612</v>
      </c>
      <c r="F3548" t="str">
        <f>WORKSHEET[[#This Row],[Depart From]]&amp;"-"&amp;WORKSHEET[[#This Row],[Arrive To]]</f>
        <v>Addis Ababa-Victoria</v>
      </c>
      <c r="G3548" s="2">
        <v>44601</v>
      </c>
      <c r="H3548" s="2">
        <v>44624</v>
      </c>
      <c r="I3548" s="2" t="str">
        <f t="shared" si="55"/>
        <v>Delivered</v>
      </c>
      <c r="J3548" s="2" t="str">
        <f>TEXT(WORKSHEET[[#This Row],[Offloading Date]], "mmm")</f>
        <v>Mar</v>
      </c>
      <c r="K3548" s="2" t="str">
        <f>IF(OR(WORKSHEET[[#This Row],[Year]]="", ISBLANK(WORKSHEET[[#This Row],[Year]]), WORKSHEET[[#This Row],[Year]]="null"), "Exclude", "Include")</f>
        <v>Include</v>
      </c>
      <c r="L3548" t="s">
        <v>16</v>
      </c>
      <c r="M3548" t="s">
        <v>12</v>
      </c>
      <c r="N3548" t="s">
        <v>13</v>
      </c>
      <c r="O3548">
        <v>33.066000000000003</v>
      </c>
      <c r="P3548">
        <v>600</v>
      </c>
      <c r="Q3548" t="s">
        <v>14</v>
      </c>
      <c r="R3548">
        <f>P3548 * _xll.XLOOKUP(Q3548,CALCULATION!$A$15:$A$17, CALCULATION!$B$15:$B$17 )</f>
        <v>600</v>
      </c>
      <c r="S3548" s="5">
        <f>O3548*P3548*_xll.XLOOKUP(Q3548,CALCULATION!$A$15:$A$17, CALCULATION!$B$15:$B$17)</f>
        <v>19839.600000000002</v>
      </c>
      <c r="T3548">
        <v>300</v>
      </c>
      <c r="U3548" t="s">
        <v>14</v>
      </c>
      <c r="V3548">
        <f>T3548 * _xll.XLOOKUP(U3548,CALCULATION!$A$15:$A$17, CALCULATION!$B$15:$B$17 )</f>
        <v>300</v>
      </c>
      <c r="W3548" s="5">
        <f>O3548*T3548*_xll.XLOOKUP(U3548,CALCULATION!$A$15:$A$17, CALCULATION!$B$15:$B$17)</f>
        <v>9919.8000000000011</v>
      </c>
      <c r="X3548" s="5">
        <f>WORKSHEET[[#This Row],[Clients Total Cost]] / WORKSHEET[[#This Row],[Clients Rate per T2 (USD)]]</f>
        <v>33.066000000000003</v>
      </c>
      <c r="Y3548" s="5">
        <f>WORKSHEET[[#This Row],[Clients Rate per T2 (USD)]] - WORKSHEET[[#This Row],[Supplier Rate Per t2 (USD)]]</f>
        <v>300</v>
      </c>
      <c r="Z3548" s="5">
        <f>WORKSHEET[[#This Row],[Profit Per T]] * WORKSHEET[[#This Row],[Weight]]</f>
        <v>9919.8000000000011</v>
      </c>
      <c r="AA3548">
        <v>1</v>
      </c>
      <c r="AB3548" s="1">
        <v>3.4499999999999997</v>
      </c>
      <c r="AC3548" s="1">
        <v>2.3000000000000003</v>
      </c>
      <c r="AD3548" s="1">
        <v>2.875</v>
      </c>
      <c r="AE3548" s="1">
        <f>WORKSHEET[[#This Row],[Delay at toll gate in days]] +WORKSHEET[[#This Row],[Delay at workshop in days]] +WORKSHEET[[#This Row],[Delay at border in days]]</f>
        <v>8.625</v>
      </c>
    </row>
    <row r="3549" spans="1:31" x14ac:dyDescent="0.35">
      <c r="A3549" t="s">
        <v>3570</v>
      </c>
      <c r="B3549" t="s">
        <v>10</v>
      </c>
      <c r="C3549" t="s">
        <v>68</v>
      </c>
      <c r="D3549" t="s">
        <v>3619</v>
      </c>
      <c r="E3549" t="s">
        <v>3617</v>
      </c>
      <c r="F3549" t="str">
        <f>WORKSHEET[[#This Row],[Depart From]]&amp;"-"&amp;WORKSHEET[[#This Row],[Arrive To]]</f>
        <v>Addis Ababa-Lagos</v>
      </c>
      <c r="G3549" s="2">
        <v>44600</v>
      </c>
      <c r="H3549" s="2">
        <v>44620</v>
      </c>
      <c r="I3549" s="2" t="str">
        <f t="shared" si="55"/>
        <v>Delivered</v>
      </c>
      <c r="J3549" s="2" t="str">
        <f>TEXT(WORKSHEET[[#This Row],[Offloading Date]], "mmm")</f>
        <v>Feb</v>
      </c>
      <c r="K3549" s="2" t="str">
        <f>IF(OR(WORKSHEET[[#This Row],[Year]]="", ISBLANK(WORKSHEET[[#This Row],[Year]]), WORKSHEET[[#This Row],[Year]]="null"), "Exclude", "Include")</f>
        <v>Include</v>
      </c>
      <c r="L3549" t="s">
        <v>16</v>
      </c>
      <c r="M3549" t="s">
        <v>12</v>
      </c>
      <c r="N3549" t="s">
        <v>13</v>
      </c>
      <c r="O3549">
        <v>33.066000000000003</v>
      </c>
      <c r="P3549">
        <v>600</v>
      </c>
      <c r="Q3549" t="s">
        <v>14</v>
      </c>
      <c r="R3549">
        <f>P3549 * _xll.XLOOKUP(Q3549,CALCULATION!$A$15:$A$17, CALCULATION!$B$15:$B$17 )</f>
        <v>600</v>
      </c>
      <c r="S3549" s="5">
        <f>O3549*P3549*_xll.XLOOKUP(Q3549,CALCULATION!$A$15:$A$17, CALCULATION!$B$15:$B$17)</f>
        <v>19839.600000000002</v>
      </c>
      <c r="T3549">
        <v>300</v>
      </c>
      <c r="U3549" t="s">
        <v>14</v>
      </c>
      <c r="V3549">
        <f>T3549 * _xll.XLOOKUP(U3549,CALCULATION!$A$15:$A$17, CALCULATION!$B$15:$B$17 )</f>
        <v>300</v>
      </c>
      <c r="W3549" s="5">
        <f>O3549*T3549*_xll.XLOOKUP(U3549,CALCULATION!$A$15:$A$17, CALCULATION!$B$15:$B$17)</f>
        <v>9919.8000000000011</v>
      </c>
      <c r="X3549" s="5">
        <f>WORKSHEET[[#This Row],[Clients Total Cost]] / WORKSHEET[[#This Row],[Clients Rate per T2 (USD)]]</f>
        <v>33.066000000000003</v>
      </c>
      <c r="Y3549" s="5">
        <f>WORKSHEET[[#This Row],[Clients Rate per T2 (USD)]] - WORKSHEET[[#This Row],[Supplier Rate Per t2 (USD)]]</f>
        <v>300</v>
      </c>
      <c r="Z3549" s="5">
        <f>WORKSHEET[[#This Row],[Profit Per T]] * WORKSHEET[[#This Row],[Weight]]</f>
        <v>9919.8000000000011</v>
      </c>
      <c r="AA3549">
        <v>1</v>
      </c>
      <c r="AB3549" s="1">
        <v>3</v>
      </c>
      <c r="AC3549" s="1">
        <v>2</v>
      </c>
      <c r="AD3549" s="1">
        <v>2.5</v>
      </c>
      <c r="AE3549" s="1">
        <f>WORKSHEET[[#This Row],[Delay at toll gate in days]] +WORKSHEET[[#This Row],[Delay at workshop in days]] +WORKSHEET[[#This Row],[Delay at border in days]]</f>
        <v>7.5</v>
      </c>
    </row>
    <row r="3550" spans="1:31" x14ac:dyDescent="0.35">
      <c r="A3550" t="s">
        <v>3571</v>
      </c>
      <c r="B3550" t="s">
        <v>10</v>
      </c>
      <c r="C3550" t="s">
        <v>68</v>
      </c>
      <c r="D3550" t="s">
        <v>3615</v>
      </c>
      <c r="E3550" t="s">
        <v>3617</v>
      </c>
      <c r="F3550" t="str">
        <f>WORKSHEET[[#This Row],[Depart From]]&amp;"-"&amp;WORKSHEET[[#This Row],[Arrive To]]</f>
        <v>Mombasa-Lagos</v>
      </c>
      <c r="G3550" s="2">
        <v>44604</v>
      </c>
      <c r="H3550" s="2">
        <v>44627</v>
      </c>
      <c r="I3550" s="2" t="str">
        <f t="shared" si="55"/>
        <v>Delivered</v>
      </c>
      <c r="J3550" s="2" t="str">
        <f>TEXT(WORKSHEET[[#This Row],[Offloading Date]], "mmm")</f>
        <v>Mar</v>
      </c>
      <c r="K3550" s="2" t="str">
        <f>IF(OR(WORKSHEET[[#This Row],[Year]]="", ISBLANK(WORKSHEET[[#This Row],[Year]]), WORKSHEET[[#This Row],[Year]]="null"), "Exclude", "Include")</f>
        <v>Include</v>
      </c>
      <c r="L3550" t="s">
        <v>16</v>
      </c>
      <c r="M3550" t="s">
        <v>12</v>
      </c>
      <c r="N3550" t="s">
        <v>13</v>
      </c>
      <c r="O3550">
        <v>33.066000000000003</v>
      </c>
      <c r="P3550">
        <v>600</v>
      </c>
      <c r="Q3550" t="s">
        <v>14</v>
      </c>
      <c r="R3550">
        <f>P3550 * _xll.XLOOKUP(Q3550,CALCULATION!$A$15:$A$17, CALCULATION!$B$15:$B$17 )</f>
        <v>600</v>
      </c>
      <c r="S3550" s="5">
        <f>O3550*P3550*_xll.XLOOKUP(Q3550,CALCULATION!$A$15:$A$17, CALCULATION!$B$15:$B$17)</f>
        <v>19839.600000000002</v>
      </c>
      <c r="T3550">
        <v>300</v>
      </c>
      <c r="U3550" t="s">
        <v>14</v>
      </c>
      <c r="V3550">
        <f>T3550 * _xll.XLOOKUP(U3550,CALCULATION!$A$15:$A$17, CALCULATION!$B$15:$B$17 )</f>
        <v>300</v>
      </c>
      <c r="W3550" s="5">
        <f>O3550*T3550*_xll.XLOOKUP(U3550,CALCULATION!$A$15:$A$17, CALCULATION!$B$15:$B$17)</f>
        <v>9919.8000000000011</v>
      </c>
      <c r="X3550" s="5">
        <f>WORKSHEET[[#This Row],[Clients Total Cost]] / WORKSHEET[[#This Row],[Clients Rate per T2 (USD)]]</f>
        <v>33.066000000000003</v>
      </c>
      <c r="Y3550" s="5">
        <f>WORKSHEET[[#This Row],[Clients Rate per T2 (USD)]] - WORKSHEET[[#This Row],[Supplier Rate Per t2 (USD)]]</f>
        <v>300</v>
      </c>
      <c r="Z3550" s="5">
        <f>WORKSHEET[[#This Row],[Profit Per T]] * WORKSHEET[[#This Row],[Weight]]</f>
        <v>9919.8000000000011</v>
      </c>
      <c r="AA3550">
        <v>1</v>
      </c>
      <c r="AB3550" s="1">
        <v>3.4499999999999997</v>
      </c>
      <c r="AC3550" s="1">
        <v>2.3000000000000003</v>
      </c>
      <c r="AD3550" s="1">
        <v>2.875</v>
      </c>
      <c r="AE3550" s="1">
        <f>WORKSHEET[[#This Row],[Delay at toll gate in days]] +WORKSHEET[[#This Row],[Delay at workshop in days]] +WORKSHEET[[#This Row],[Delay at border in days]]</f>
        <v>8.625</v>
      </c>
    </row>
    <row r="3551" spans="1:31" x14ac:dyDescent="0.35">
      <c r="A3551" t="s">
        <v>3572</v>
      </c>
      <c r="B3551" t="s">
        <v>10</v>
      </c>
      <c r="C3551" t="s">
        <v>68</v>
      </c>
      <c r="D3551" t="s">
        <v>3616</v>
      </c>
      <c r="E3551" t="s">
        <v>3617</v>
      </c>
      <c r="F3551" t="str">
        <f>WORKSHEET[[#This Row],[Depart From]]&amp;"-"&amp;WORKSHEET[[#This Row],[Arrive To]]</f>
        <v>Marrakech-Lagos</v>
      </c>
      <c r="G3551" s="2">
        <v>44607</v>
      </c>
      <c r="H3551" s="2">
        <v>44630</v>
      </c>
      <c r="I3551" s="2" t="str">
        <f t="shared" si="55"/>
        <v>Delivered</v>
      </c>
      <c r="J3551" s="2" t="str">
        <f>TEXT(WORKSHEET[[#This Row],[Offloading Date]], "mmm")</f>
        <v>Mar</v>
      </c>
      <c r="K3551" s="2" t="str">
        <f>IF(OR(WORKSHEET[[#This Row],[Year]]="", ISBLANK(WORKSHEET[[#This Row],[Year]]), WORKSHEET[[#This Row],[Year]]="null"), "Exclude", "Include")</f>
        <v>Include</v>
      </c>
      <c r="L3551" t="s">
        <v>16</v>
      </c>
      <c r="M3551" t="s">
        <v>12</v>
      </c>
      <c r="N3551" t="s">
        <v>13</v>
      </c>
      <c r="O3551">
        <v>34.067999999999998</v>
      </c>
      <c r="P3551">
        <v>600</v>
      </c>
      <c r="Q3551" t="s">
        <v>14</v>
      </c>
      <c r="R3551">
        <f>P3551 * _xll.XLOOKUP(Q3551,CALCULATION!$A$15:$A$17, CALCULATION!$B$15:$B$17 )</f>
        <v>600</v>
      </c>
      <c r="S3551" s="5">
        <f>O3551*P3551*_xll.XLOOKUP(Q3551,CALCULATION!$A$15:$A$17, CALCULATION!$B$15:$B$17)</f>
        <v>20440.8</v>
      </c>
      <c r="T3551">
        <v>300</v>
      </c>
      <c r="U3551" t="s">
        <v>14</v>
      </c>
      <c r="V3551">
        <f>T3551 * _xll.XLOOKUP(U3551,CALCULATION!$A$15:$A$17, CALCULATION!$B$15:$B$17 )</f>
        <v>300</v>
      </c>
      <c r="W3551" s="5">
        <f>O3551*T3551*_xll.XLOOKUP(U3551,CALCULATION!$A$15:$A$17, CALCULATION!$B$15:$B$17)</f>
        <v>10220.4</v>
      </c>
      <c r="X3551" s="5">
        <f>WORKSHEET[[#This Row],[Clients Total Cost]] / WORKSHEET[[#This Row],[Clients Rate per T2 (USD)]]</f>
        <v>34.067999999999998</v>
      </c>
      <c r="Y3551" s="5">
        <f>WORKSHEET[[#This Row],[Clients Rate per T2 (USD)]] - WORKSHEET[[#This Row],[Supplier Rate Per t2 (USD)]]</f>
        <v>300</v>
      </c>
      <c r="Z3551" s="5">
        <f>WORKSHEET[[#This Row],[Profit Per T]] * WORKSHEET[[#This Row],[Weight]]</f>
        <v>10220.4</v>
      </c>
      <c r="AA3551">
        <v>1</v>
      </c>
      <c r="AB3551" s="1">
        <v>3.4499999999999997</v>
      </c>
      <c r="AC3551" s="1">
        <v>2.3000000000000003</v>
      </c>
      <c r="AD3551" s="1">
        <v>2.875</v>
      </c>
      <c r="AE3551" s="1">
        <f>WORKSHEET[[#This Row],[Delay at toll gate in days]] +WORKSHEET[[#This Row],[Delay at workshop in days]] +WORKSHEET[[#This Row],[Delay at border in days]]</f>
        <v>8.625</v>
      </c>
    </row>
    <row r="3552" spans="1:31" x14ac:dyDescent="0.35">
      <c r="A3552" t="s">
        <v>3573</v>
      </c>
      <c r="B3552" t="s">
        <v>10</v>
      </c>
      <c r="C3552" t="s">
        <v>68</v>
      </c>
      <c r="D3552" t="s">
        <v>3616</v>
      </c>
      <c r="E3552" t="s">
        <v>3618</v>
      </c>
      <c r="F3552" t="str">
        <f>WORKSHEET[[#This Row],[Depart From]]&amp;"-"&amp;WORKSHEET[[#This Row],[Arrive To]]</f>
        <v>Marrakech-Tripoli</v>
      </c>
      <c r="G3552" s="2">
        <v>44604</v>
      </c>
      <c r="H3552" s="2">
        <v>44631</v>
      </c>
      <c r="I3552" s="2" t="str">
        <f t="shared" si="55"/>
        <v>Delivered</v>
      </c>
      <c r="J3552" s="2" t="str">
        <f>TEXT(WORKSHEET[[#This Row],[Offloading Date]], "mmm")</f>
        <v>Mar</v>
      </c>
      <c r="K3552" s="2" t="str">
        <f>IF(OR(WORKSHEET[[#This Row],[Year]]="", ISBLANK(WORKSHEET[[#This Row],[Year]]), WORKSHEET[[#This Row],[Year]]="null"), "Exclude", "Include")</f>
        <v>Include</v>
      </c>
      <c r="L3552" t="s">
        <v>16</v>
      </c>
      <c r="M3552" t="s">
        <v>12</v>
      </c>
      <c r="N3552" t="s">
        <v>13</v>
      </c>
      <c r="O3552">
        <v>34.067999999999998</v>
      </c>
      <c r="P3552">
        <v>600</v>
      </c>
      <c r="Q3552" t="s">
        <v>14</v>
      </c>
      <c r="R3552">
        <f>P3552 * _xll.XLOOKUP(Q3552,CALCULATION!$A$15:$A$17, CALCULATION!$B$15:$B$17 )</f>
        <v>600</v>
      </c>
      <c r="S3552" s="5">
        <f>O3552*P3552*_xll.XLOOKUP(Q3552,CALCULATION!$A$15:$A$17, CALCULATION!$B$15:$B$17)</f>
        <v>20440.8</v>
      </c>
      <c r="T3552">
        <v>300</v>
      </c>
      <c r="U3552" t="s">
        <v>14</v>
      </c>
      <c r="V3552">
        <f>T3552 * _xll.XLOOKUP(U3552,CALCULATION!$A$15:$A$17, CALCULATION!$B$15:$B$17 )</f>
        <v>300</v>
      </c>
      <c r="W3552" s="5">
        <f>O3552*T3552*_xll.XLOOKUP(U3552,CALCULATION!$A$15:$A$17, CALCULATION!$B$15:$B$17)</f>
        <v>10220.4</v>
      </c>
      <c r="X3552" s="5">
        <f>WORKSHEET[[#This Row],[Clients Total Cost]] / WORKSHEET[[#This Row],[Clients Rate per T2 (USD)]]</f>
        <v>34.067999999999998</v>
      </c>
      <c r="Y3552" s="5">
        <f>WORKSHEET[[#This Row],[Clients Rate per T2 (USD)]] - WORKSHEET[[#This Row],[Supplier Rate Per t2 (USD)]]</f>
        <v>300</v>
      </c>
      <c r="Z3552" s="5">
        <f>WORKSHEET[[#This Row],[Profit Per T]] * WORKSHEET[[#This Row],[Weight]]</f>
        <v>10220.4</v>
      </c>
      <c r="AA3552">
        <v>1</v>
      </c>
      <c r="AB3552" s="1">
        <v>4.05</v>
      </c>
      <c r="AC3552" s="1">
        <v>2.7</v>
      </c>
      <c r="AD3552" s="1">
        <v>3.375</v>
      </c>
      <c r="AE3552" s="1">
        <f>WORKSHEET[[#This Row],[Delay at toll gate in days]] +WORKSHEET[[#This Row],[Delay at workshop in days]] +WORKSHEET[[#This Row],[Delay at border in days]]</f>
        <v>10.125</v>
      </c>
    </row>
    <row r="3553" spans="1:31" x14ac:dyDescent="0.35">
      <c r="A3553" t="s">
        <v>3574</v>
      </c>
      <c r="B3553" t="s">
        <v>10</v>
      </c>
      <c r="C3553" t="s">
        <v>68</v>
      </c>
      <c r="D3553" t="s">
        <v>3620</v>
      </c>
      <c r="E3553" t="s">
        <v>3614</v>
      </c>
      <c r="F3553" t="str">
        <f>WORKSHEET[[#This Row],[Depart From]]&amp;"-"&amp;WORKSHEET[[#This Row],[Arrive To]]</f>
        <v>Zanzibar-Alger</v>
      </c>
      <c r="G3553" s="2">
        <v>44606</v>
      </c>
      <c r="H3553" s="2">
        <v>44633</v>
      </c>
      <c r="I3553" s="2" t="str">
        <f t="shared" si="55"/>
        <v>Delivered</v>
      </c>
      <c r="J3553" s="2" t="str">
        <f>TEXT(WORKSHEET[[#This Row],[Offloading Date]], "mmm")</f>
        <v>Mar</v>
      </c>
      <c r="K3553" s="2" t="str">
        <f>IF(OR(WORKSHEET[[#This Row],[Year]]="", ISBLANK(WORKSHEET[[#This Row],[Year]]), WORKSHEET[[#This Row],[Year]]="null"), "Exclude", "Include")</f>
        <v>Include</v>
      </c>
      <c r="L3553" t="s">
        <v>16</v>
      </c>
      <c r="M3553" t="s">
        <v>12</v>
      </c>
      <c r="N3553" t="s">
        <v>13</v>
      </c>
      <c r="O3553">
        <v>33.066000000000003</v>
      </c>
      <c r="P3553">
        <v>600</v>
      </c>
      <c r="Q3553" t="s">
        <v>14</v>
      </c>
      <c r="R3553">
        <f>P3553 * _xll.XLOOKUP(Q3553,CALCULATION!$A$15:$A$17, CALCULATION!$B$15:$B$17 )</f>
        <v>600</v>
      </c>
      <c r="S3553" s="5">
        <f>O3553*P3553*_xll.XLOOKUP(Q3553,CALCULATION!$A$15:$A$17, CALCULATION!$B$15:$B$17)</f>
        <v>19839.600000000002</v>
      </c>
      <c r="T3553">
        <v>300</v>
      </c>
      <c r="U3553" t="s">
        <v>14</v>
      </c>
      <c r="V3553">
        <f>T3553 * _xll.XLOOKUP(U3553,CALCULATION!$A$15:$A$17, CALCULATION!$B$15:$B$17 )</f>
        <v>300</v>
      </c>
      <c r="W3553" s="5">
        <f>O3553*T3553*_xll.XLOOKUP(U3553,CALCULATION!$A$15:$A$17, CALCULATION!$B$15:$B$17)</f>
        <v>9919.8000000000011</v>
      </c>
      <c r="X3553" s="5">
        <f>WORKSHEET[[#This Row],[Clients Total Cost]] / WORKSHEET[[#This Row],[Clients Rate per T2 (USD)]]</f>
        <v>33.066000000000003</v>
      </c>
      <c r="Y3553" s="5">
        <f>WORKSHEET[[#This Row],[Clients Rate per T2 (USD)]] - WORKSHEET[[#This Row],[Supplier Rate Per t2 (USD)]]</f>
        <v>300</v>
      </c>
      <c r="Z3553" s="5">
        <f>WORKSHEET[[#This Row],[Profit Per T]] * WORKSHEET[[#This Row],[Weight]]</f>
        <v>9919.8000000000011</v>
      </c>
      <c r="AA3553">
        <v>1</v>
      </c>
      <c r="AB3553" s="1">
        <v>4.05</v>
      </c>
      <c r="AC3553" s="1">
        <v>2.7</v>
      </c>
      <c r="AD3553" s="1">
        <v>3.375</v>
      </c>
      <c r="AE3553" s="1">
        <f>WORKSHEET[[#This Row],[Delay at toll gate in days]] +WORKSHEET[[#This Row],[Delay at workshop in days]] +WORKSHEET[[#This Row],[Delay at border in days]]</f>
        <v>10.125</v>
      </c>
    </row>
    <row r="3554" spans="1:31" x14ac:dyDescent="0.35">
      <c r="A3554" t="s">
        <v>3575</v>
      </c>
      <c r="B3554" t="s">
        <v>10</v>
      </c>
      <c r="C3554" t="s">
        <v>68</v>
      </c>
      <c r="D3554" t="s">
        <v>3615</v>
      </c>
      <c r="E3554" t="s">
        <v>3614</v>
      </c>
      <c r="F3554" t="str">
        <f>WORKSHEET[[#This Row],[Depart From]]&amp;"-"&amp;WORKSHEET[[#This Row],[Arrive To]]</f>
        <v>Mombasa-Alger</v>
      </c>
      <c r="G3554" s="2">
        <v>44605</v>
      </c>
      <c r="H3554" s="2">
        <v>44633</v>
      </c>
      <c r="I3554" s="2" t="str">
        <f t="shared" si="55"/>
        <v>Delivered</v>
      </c>
      <c r="J3554" s="2" t="str">
        <f>TEXT(WORKSHEET[[#This Row],[Offloading Date]], "mmm")</f>
        <v>Mar</v>
      </c>
      <c r="K3554" s="2" t="str">
        <f>IF(OR(WORKSHEET[[#This Row],[Year]]="", ISBLANK(WORKSHEET[[#This Row],[Year]]), WORKSHEET[[#This Row],[Year]]="null"), "Exclude", "Include")</f>
        <v>Include</v>
      </c>
      <c r="L3554" t="s">
        <v>16</v>
      </c>
      <c r="M3554" t="s">
        <v>12</v>
      </c>
      <c r="N3554" t="s">
        <v>13</v>
      </c>
      <c r="O3554">
        <v>33.066000000000003</v>
      </c>
      <c r="P3554">
        <v>600</v>
      </c>
      <c r="Q3554" t="s">
        <v>14</v>
      </c>
      <c r="R3554">
        <f>P3554 * _xll.XLOOKUP(Q3554,CALCULATION!$A$15:$A$17, CALCULATION!$B$15:$B$17 )</f>
        <v>600</v>
      </c>
      <c r="S3554" s="5">
        <f>O3554*P3554*_xll.XLOOKUP(Q3554,CALCULATION!$A$15:$A$17, CALCULATION!$B$15:$B$17)</f>
        <v>19839.600000000002</v>
      </c>
      <c r="T3554">
        <v>300</v>
      </c>
      <c r="U3554" t="s">
        <v>14</v>
      </c>
      <c r="V3554">
        <f>T3554 * _xll.XLOOKUP(U3554,CALCULATION!$A$15:$A$17, CALCULATION!$B$15:$B$17 )</f>
        <v>300</v>
      </c>
      <c r="W3554" s="5">
        <f>O3554*T3554*_xll.XLOOKUP(U3554,CALCULATION!$A$15:$A$17, CALCULATION!$B$15:$B$17)</f>
        <v>9919.8000000000011</v>
      </c>
      <c r="X3554" s="5">
        <f>WORKSHEET[[#This Row],[Clients Total Cost]] / WORKSHEET[[#This Row],[Clients Rate per T2 (USD)]]</f>
        <v>33.066000000000003</v>
      </c>
      <c r="Y3554" s="5">
        <f>WORKSHEET[[#This Row],[Clients Rate per T2 (USD)]] - WORKSHEET[[#This Row],[Supplier Rate Per t2 (USD)]]</f>
        <v>300</v>
      </c>
      <c r="Z3554" s="5">
        <f>WORKSHEET[[#This Row],[Profit Per T]] * WORKSHEET[[#This Row],[Weight]]</f>
        <v>9919.8000000000011</v>
      </c>
      <c r="AA3554">
        <v>1</v>
      </c>
      <c r="AB3554" s="1">
        <v>4.2</v>
      </c>
      <c r="AC3554" s="1">
        <v>2.8000000000000003</v>
      </c>
      <c r="AD3554" s="1">
        <v>3.5</v>
      </c>
      <c r="AE3554" s="1">
        <f>WORKSHEET[[#This Row],[Delay at toll gate in days]] +WORKSHEET[[#This Row],[Delay at workshop in days]] +WORKSHEET[[#This Row],[Delay at border in days]]</f>
        <v>10.5</v>
      </c>
    </row>
    <row r="3555" spans="1:31" x14ac:dyDescent="0.35">
      <c r="A3555" t="s">
        <v>3576</v>
      </c>
      <c r="B3555" t="s">
        <v>10</v>
      </c>
      <c r="C3555" t="s">
        <v>68</v>
      </c>
      <c r="D3555" t="s">
        <v>3616</v>
      </c>
      <c r="E3555" t="s">
        <v>3617</v>
      </c>
      <c r="F3555" t="str">
        <f>WORKSHEET[[#This Row],[Depart From]]&amp;"-"&amp;WORKSHEET[[#This Row],[Arrive To]]</f>
        <v>Marrakech-Lagos</v>
      </c>
      <c r="G3555" s="2">
        <v>44606</v>
      </c>
      <c r="H3555" s="2">
        <v>44627</v>
      </c>
      <c r="I3555" s="2" t="str">
        <f t="shared" si="55"/>
        <v>Delivered</v>
      </c>
      <c r="J3555" s="2" t="str">
        <f>TEXT(WORKSHEET[[#This Row],[Offloading Date]], "mmm")</f>
        <v>Mar</v>
      </c>
      <c r="K3555" s="2" t="str">
        <f>IF(OR(WORKSHEET[[#This Row],[Year]]="", ISBLANK(WORKSHEET[[#This Row],[Year]]), WORKSHEET[[#This Row],[Year]]="null"), "Exclude", "Include")</f>
        <v>Include</v>
      </c>
      <c r="L3555" t="s">
        <v>16</v>
      </c>
      <c r="M3555" t="s">
        <v>12</v>
      </c>
      <c r="N3555" t="s">
        <v>13</v>
      </c>
      <c r="O3555">
        <v>34.067999999999998</v>
      </c>
      <c r="P3555">
        <v>600</v>
      </c>
      <c r="Q3555" t="s">
        <v>14</v>
      </c>
      <c r="R3555">
        <f>P3555 * _xll.XLOOKUP(Q3555,CALCULATION!$A$15:$A$17, CALCULATION!$B$15:$B$17 )</f>
        <v>600</v>
      </c>
      <c r="S3555" s="5">
        <f>O3555*P3555*_xll.XLOOKUP(Q3555,CALCULATION!$A$15:$A$17, CALCULATION!$B$15:$B$17)</f>
        <v>20440.8</v>
      </c>
      <c r="T3555">
        <v>300</v>
      </c>
      <c r="U3555" t="s">
        <v>14</v>
      </c>
      <c r="V3555">
        <f>T3555 * _xll.XLOOKUP(U3555,CALCULATION!$A$15:$A$17, CALCULATION!$B$15:$B$17 )</f>
        <v>300</v>
      </c>
      <c r="W3555" s="5">
        <f>O3555*T3555*_xll.XLOOKUP(U3555,CALCULATION!$A$15:$A$17, CALCULATION!$B$15:$B$17)</f>
        <v>10220.4</v>
      </c>
      <c r="X3555" s="5">
        <f>WORKSHEET[[#This Row],[Clients Total Cost]] / WORKSHEET[[#This Row],[Clients Rate per T2 (USD)]]</f>
        <v>34.067999999999998</v>
      </c>
      <c r="Y3555" s="5">
        <f>WORKSHEET[[#This Row],[Clients Rate per T2 (USD)]] - WORKSHEET[[#This Row],[Supplier Rate Per t2 (USD)]]</f>
        <v>300</v>
      </c>
      <c r="Z3555" s="5">
        <f>WORKSHEET[[#This Row],[Profit Per T]] * WORKSHEET[[#This Row],[Weight]]</f>
        <v>10220.4</v>
      </c>
      <c r="AA3555">
        <v>1</v>
      </c>
      <c r="AB3555" s="1">
        <v>3.15</v>
      </c>
      <c r="AC3555" s="1">
        <v>2.1</v>
      </c>
      <c r="AD3555" s="1">
        <v>2.625</v>
      </c>
      <c r="AE3555" s="1">
        <f>WORKSHEET[[#This Row],[Delay at toll gate in days]] +WORKSHEET[[#This Row],[Delay at workshop in days]] +WORKSHEET[[#This Row],[Delay at border in days]]</f>
        <v>7.875</v>
      </c>
    </row>
    <row r="3556" spans="1:31" x14ac:dyDescent="0.35">
      <c r="A3556" t="s">
        <v>3577</v>
      </c>
      <c r="B3556" t="s">
        <v>10</v>
      </c>
      <c r="C3556" t="s">
        <v>68</v>
      </c>
      <c r="D3556" t="s">
        <v>3611</v>
      </c>
      <c r="E3556" t="s">
        <v>3613</v>
      </c>
      <c r="F3556" t="str">
        <f>WORKSHEET[[#This Row],[Depart From]]&amp;"-"&amp;WORKSHEET[[#This Row],[Arrive To]]</f>
        <v>Mogadishu-Sanaa</v>
      </c>
      <c r="G3556" s="2">
        <v>44604</v>
      </c>
      <c r="H3556" s="2">
        <v>44618</v>
      </c>
      <c r="I3556" s="2" t="str">
        <f t="shared" si="55"/>
        <v>Delivered</v>
      </c>
      <c r="J3556" s="2" t="str">
        <f>TEXT(WORKSHEET[[#This Row],[Offloading Date]], "mmm")</f>
        <v>Feb</v>
      </c>
      <c r="K3556" s="2" t="str">
        <f>IF(OR(WORKSHEET[[#This Row],[Year]]="", ISBLANK(WORKSHEET[[#This Row],[Year]]), WORKSHEET[[#This Row],[Year]]="null"), "Exclude", "Include")</f>
        <v>Include</v>
      </c>
      <c r="L3556" t="s">
        <v>16</v>
      </c>
      <c r="M3556" t="s">
        <v>16</v>
      </c>
      <c r="N3556" t="s">
        <v>13</v>
      </c>
      <c r="O3556">
        <v>34.067999999999998</v>
      </c>
      <c r="P3556">
        <v>600</v>
      </c>
      <c r="Q3556" t="s">
        <v>14</v>
      </c>
      <c r="R3556">
        <f>P3556 * _xll.XLOOKUP(Q3556,CALCULATION!$A$15:$A$17, CALCULATION!$B$15:$B$17 )</f>
        <v>600</v>
      </c>
      <c r="S3556" s="5">
        <f>O3556*P3556*_xll.XLOOKUP(Q3556,CALCULATION!$A$15:$A$17, CALCULATION!$B$15:$B$17)</f>
        <v>20440.8</v>
      </c>
      <c r="T3556">
        <v>300</v>
      </c>
      <c r="U3556" t="s">
        <v>14</v>
      </c>
      <c r="V3556">
        <f>T3556 * _xll.XLOOKUP(U3556,CALCULATION!$A$15:$A$17, CALCULATION!$B$15:$B$17 )</f>
        <v>300</v>
      </c>
      <c r="W3556" s="5">
        <f>O3556*T3556*_xll.XLOOKUP(U3556,CALCULATION!$A$15:$A$17, CALCULATION!$B$15:$B$17)</f>
        <v>10220.4</v>
      </c>
      <c r="X3556" s="5">
        <f>WORKSHEET[[#This Row],[Clients Total Cost]] / WORKSHEET[[#This Row],[Clients Rate per T2 (USD)]]</f>
        <v>34.067999999999998</v>
      </c>
      <c r="Y3556" s="5">
        <f>WORKSHEET[[#This Row],[Clients Rate per T2 (USD)]] - WORKSHEET[[#This Row],[Supplier Rate Per t2 (USD)]]</f>
        <v>300</v>
      </c>
      <c r="Z3556" s="5">
        <f>WORKSHEET[[#This Row],[Profit Per T]] * WORKSHEET[[#This Row],[Weight]]</f>
        <v>10220.4</v>
      </c>
      <c r="AA3556">
        <v>1</v>
      </c>
      <c r="AB3556" s="1">
        <v>2.1</v>
      </c>
      <c r="AC3556" s="1">
        <v>1.4000000000000001</v>
      </c>
      <c r="AD3556" s="1">
        <v>1.75</v>
      </c>
      <c r="AE3556" s="1">
        <f>WORKSHEET[[#This Row],[Delay at toll gate in days]] +WORKSHEET[[#This Row],[Delay at workshop in days]] +WORKSHEET[[#This Row],[Delay at border in days]]</f>
        <v>5.25</v>
      </c>
    </row>
    <row r="3557" spans="1:31" x14ac:dyDescent="0.35">
      <c r="A3557" t="s">
        <v>3578</v>
      </c>
      <c r="B3557" t="s">
        <v>10</v>
      </c>
      <c r="C3557" t="s">
        <v>68</v>
      </c>
      <c r="D3557" t="s">
        <v>3619</v>
      </c>
      <c r="E3557" t="s">
        <v>3614</v>
      </c>
      <c r="F3557" t="str">
        <f>WORKSHEET[[#This Row],[Depart From]]&amp;"-"&amp;WORKSHEET[[#This Row],[Arrive To]]</f>
        <v>Addis Ababa-Alger</v>
      </c>
      <c r="G3557" s="2">
        <v>44606</v>
      </c>
      <c r="H3557" s="2">
        <v>44624</v>
      </c>
      <c r="I3557" s="2" t="str">
        <f t="shared" si="55"/>
        <v>Delivered</v>
      </c>
      <c r="J3557" s="2" t="str">
        <f>TEXT(WORKSHEET[[#This Row],[Offloading Date]], "mmm")</f>
        <v>Mar</v>
      </c>
      <c r="K3557" s="2" t="str">
        <f>IF(OR(WORKSHEET[[#This Row],[Year]]="", ISBLANK(WORKSHEET[[#This Row],[Year]]), WORKSHEET[[#This Row],[Year]]="null"), "Exclude", "Include")</f>
        <v>Include</v>
      </c>
      <c r="L3557" t="s">
        <v>16</v>
      </c>
      <c r="M3557" t="s">
        <v>12</v>
      </c>
      <c r="N3557" t="s">
        <v>13</v>
      </c>
      <c r="O3557">
        <v>34.067999999999998</v>
      </c>
      <c r="P3557">
        <v>600</v>
      </c>
      <c r="Q3557" t="s">
        <v>14</v>
      </c>
      <c r="R3557">
        <f>P3557 * _xll.XLOOKUP(Q3557,CALCULATION!$A$15:$A$17, CALCULATION!$B$15:$B$17 )</f>
        <v>600</v>
      </c>
      <c r="S3557" s="5">
        <f>O3557*P3557*_xll.XLOOKUP(Q3557,CALCULATION!$A$15:$A$17, CALCULATION!$B$15:$B$17)</f>
        <v>20440.8</v>
      </c>
      <c r="T3557">
        <v>300</v>
      </c>
      <c r="U3557" t="s">
        <v>14</v>
      </c>
      <c r="V3557">
        <f>T3557 * _xll.XLOOKUP(U3557,CALCULATION!$A$15:$A$17, CALCULATION!$B$15:$B$17 )</f>
        <v>300</v>
      </c>
      <c r="W3557" s="5">
        <f>O3557*T3557*_xll.XLOOKUP(U3557,CALCULATION!$A$15:$A$17, CALCULATION!$B$15:$B$17)</f>
        <v>10220.4</v>
      </c>
      <c r="X3557" s="5">
        <f>WORKSHEET[[#This Row],[Clients Total Cost]] / WORKSHEET[[#This Row],[Clients Rate per T2 (USD)]]</f>
        <v>34.067999999999998</v>
      </c>
      <c r="Y3557" s="5">
        <f>WORKSHEET[[#This Row],[Clients Rate per T2 (USD)]] - WORKSHEET[[#This Row],[Supplier Rate Per t2 (USD)]]</f>
        <v>300</v>
      </c>
      <c r="Z3557" s="5">
        <f>WORKSHEET[[#This Row],[Profit Per T]] * WORKSHEET[[#This Row],[Weight]]</f>
        <v>10220.4</v>
      </c>
      <c r="AA3557">
        <v>1</v>
      </c>
      <c r="AB3557" s="1">
        <v>2.6999999999999997</v>
      </c>
      <c r="AC3557" s="1">
        <v>1.8</v>
      </c>
      <c r="AD3557" s="1">
        <v>2.25</v>
      </c>
      <c r="AE3557" s="1">
        <f>WORKSHEET[[#This Row],[Delay at toll gate in days]] +WORKSHEET[[#This Row],[Delay at workshop in days]] +WORKSHEET[[#This Row],[Delay at border in days]]</f>
        <v>6.75</v>
      </c>
    </row>
    <row r="3558" spans="1:31" x14ac:dyDescent="0.35">
      <c r="A3558" t="s">
        <v>3579</v>
      </c>
      <c r="B3558" t="s">
        <v>10</v>
      </c>
      <c r="C3558" t="s">
        <v>68</v>
      </c>
      <c r="D3558" t="s">
        <v>3616</v>
      </c>
      <c r="E3558" t="s">
        <v>3613</v>
      </c>
      <c r="F3558" t="str">
        <f>WORKSHEET[[#This Row],[Depart From]]&amp;"-"&amp;WORKSHEET[[#This Row],[Arrive To]]</f>
        <v>Marrakech-Sanaa</v>
      </c>
      <c r="G3558" s="2">
        <v>44607</v>
      </c>
      <c r="H3558" s="2">
        <v>44625</v>
      </c>
      <c r="I3558" s="2" t="str">
        <f t="shared" si="55"/>
        <v>Delivered</v>
      </c>
      <c r="J3558" s="2" t="str">
        <f>TEXT(WORKSHEET[[#This Row],[Offloading Date]], "mmm")</f>
        <v>Mar</v>
      </c>
      <c r="K3558" s="2" t="str">
        <f>IF(OR(WORKSHEET[[#This Row],[Year]]="", ISBLANK(WORKSHEET[[#This Row],[Year]]), WORKSHEET[[#This Row],[Year]]="null"), "Exclude", "Include")</f>
        <v>Include</v>
      </c>
      <c r="L3558" t="s">
        <v>16</v>
      </c>
      <c r="M3558" t="s">
        <v>12</v>
      </c>
      <c r="N3558" t="s">
        <v>13</v>
      </c>
      <c r="O3558">
        <v>33.066000000000003</v>
      </c>
      <c r="P3558">
        <v>600</v>
      </c>
      <c r="Q3558" t="s">
        <v>14</v>
      </c>
      <c r="R3558">
        <f>P3558 * _xll.XLOOKUP(Q3558,CALCULATION!$A$15:$A$17, CALCULATION!$B$15:$B$17 )</f>
        <v>600</v>
      </c>
      <c r="S3558" s="5">
        <f>O3558*P3558*_xll.XLOOKUP(Q3558,CALCULATION!$A$15:$A$17, CALCULATION!$B$15:$B$17)</f>
        <v>19839.600000000002</v>
      </c>
      <c r="T3558">
        <v>300</v>
      </c>
      <c r="U3558" t="s">
        <v>14</v>
      </c>
      <c r="V3558">
        <f>T3558 * _xll.XLOOKUP(U3558,CALCULATION!$A$15:$A$17, CALCULATION!$B$15:$B$17 )</f>
        <v>300</v>
      </c>
      <c r="W3558" s="5">
        <f>O3558*T3558*_xll.XLOOKUP(U3558,CALCULATION!$A$15:$A$17, CALCULATION!$B$15:$B$17)</f>
        <v>9919.8000000000011</v>
      </c>
      <c r="X3558" s="5">
        <f>WORKSHEET[[#This Row],[Clients Total Cost]] / WORKSHEET[[#This Row],[Clients Rate per T2 (USD)]]</f>
        <v>33.066000000000003</v>
      </c>
      <c r="Y3558" s="5">
        <f>WORKSHEET[[#This Row],[Clients Rate per T2 (USD)]] - WORKSHEET[[#This Row],[Supplier Rate Per t2 (USD)]]</f>
        <v>300</v>
      </c>
      <c r="Z3558" s="5">
        <f>WORKSHEET[[#This Row],[Profit Per T]] * WORKSHEET[[#This Row],[Weight]]</f>
        <v>9919.8000000000011</v>
      </c>
      <c r="AA3558">
        <v>1</v>
      </c>
      <c r="AB3558" s="1">
        <v>2.6999999999999997</v>
      </c>
      <c r="AC3558" s="1">
        <v>1.8</v>
      </c>
      <c r="AD3558" s="1">
        <v>2.25</v>
      </c>
      <c r="AE3558" s="1">
        <f>WORKSHEET[[#This Row],[Delay at toll gate in days]] +WORKSHEET[[#This Row],[Delay at workshop in days]] +WORKSHEET[[#This Row],[Delay at border in days]]</f>
        <v>6.75</v>
      </c>
    </row>
    <row r="3559" spans="1:31" x14ac:dyDescent="0.35">
      <c r="A3559" t="s">
        <v>3580</v>
      </c>
      <c r="B3559" t="s">
        <v>10</v>
      </c>
      <c r="C3559" t="s">
        <v>68</v>
      </c>
      <c r="D3559" t="s">
        <v>3611</v>
      </c>
      <c r="E3559" t="s">
        <v>3617</v>
      </c>
      <c r="F3559" t="str">
        <f>WORKSHEET[[#This Row],[Depart From]]&amp;"-"&amp;WORKSHEET[[#This Row],[Arrive To]]</f>
        <v>Mogadishu-Lagos</v>
      </c>
      <c r="G3559" s="2">
        <v>44603</v>
      </c>
      <c r="H3559" s="2">
        <v>44633</v>
      </c>
      <c r="I3559" s="2" t="str">
        <f t="shared" si="55"/>
        <v>Delivered</v>
      </c>
      <c r="J3559" s="2" t="str">
        <f>TEXT(WORKSHEET[[#This Row],[Offloading Date]], "mmm")</f>
        <v>Mar</v>
      </c>
      <c r="K3559" s="2" t="str">
        <f>IF(OR(WORKSHEET[[#This Row],[Year]]="", ISBLANK(WORKSHEET[[#This Row],[Year]]), WORKSHEET[[#This Row],[Year]]="null"), "Exclude", "Include")</f>
        <v>Include</v>
      </c>
      <c r="L3559" t="s">
        <v>16</v>
      </c>
      <c r="M3559" t="s">
        <v>12</v>
      </c>
      <c r="N3559" t="s">
        <v>13</v>
      </c>
      <c r="O3559">
        <v>34.067999999999998</v>
      </c>
      <c r="P3559">
        <v>600</v>
      </c>
      <c r="Q3559" t="s">
        <v>14</v>
      </c>
      <c r="R3559">
        <f>P3559 * _xll.XLOOKUP(Q3559,CALCULATION!$A$15:$A$17, CALCULATION!$B$15:$B$17 )</f>
        <v>600</v>
      </c>
      <c r="S3559" s="5">
        <f>O3559*P3559*_xll.XLOOKUP(Q3559,CALCULATION!$A$15:$A$17, CALCULATION!$B$15:$B$17)</f>
        <v>20440.8</v>
      </c>
      <c r="T3559">
        <v>300</v>
      </c>
      <c r="U3559" t="s">
        <v>14</v>
      </c>
      <c r="V3559">
        <f>T3559 * _xll.XLOOKUP(U3559,CALCULATION!$A$15:$A$17, CALCULATION!$B$15:$B$17 )</f>
        <v>300</v>
      </c>
      <c r="W3559" s="5">
        <f>O3559*T3559*_xll.XLOOKUP(U3559,CALCULATION!$A$15:$A$17, CALCULATION!$B$15:$B$17)</f>
        <v>10220.4</v>
      </c>
      <c r="X3559" s="5">
        <f>WORKSHEET[[#This Row],[Clients Total Cost]] / WORKSHEET[[#This Row],[Clients Rate per T2 (USD)]]</f>
        <v>34.067999999999998</v>
      </c>
      <c r="Y3559" s="5">
        <f>WORKSHEET[[#This Row],[Clients Rate per T2 (USD)]] - WORKSHEET[[#This Row],[Supplier Rate Per t2 (USD)]]</f>
        <v>300</v>
      </c>
      <c r="Z3559" s="5">
        <f>WORKSHEET[[#This Row],[Profit Per T]] * WORKSHEET[[#This Row],[Weight]]</f>
        <v>10220.4</v>
      </c>
      <c r="AA3559">
        <v>1</v>
      </c>
      <c r="AB3559" s="1">
        <v>4.5</v>
      </c>
      <c r="AC3559" s="1">
        <v>3</v>
      </c>
      <c r="AD3559" s="1">
        <v>3.75</v>
      </c>
      <c r="AE3559" s="1">
        <f>WORKSHEET[[#This Row],[Delay at toll gate in days]] +WORKSHEET[[#This Row],[Delay at workshop in days]] +WORKSHEET[[#This Row],[Delay at border in days]]</f>
        <v>11.25</v>
      </c>
    </row>
    <row r="3560" spans="1:31" x14ac:dyDescent="0.35">
      <c r="A3560" t="s">
        <v>3581</v>
      </c>
      <c r="B3560" t="s">
        <v>10</v>
      </c>
      <c r="C3560" t="s">
        <v>68</v>
      </c>
      <c r="D3560" t="s">
        <v>3620</v>
      </c>
      <c r="E3560" t="s">
        <v>3618</v>
      </c>
      <c r="F3560" t="str">
        <f>WORKSHEET[[#This Row],[Depart From]]&amp;"-"&amp;WORKSHEET[[#This Row],[Arrive To]]</f>
        <v>Zanzibar-Tripoli</v>
      </c>
      <c r="G3560" s="2">
        <v>44604</v>
      </c>
      <c r="H3560" s="2">
        <v>44621</v>
      </c>
      <c r="I3560" s="2" t="str">
        <f t="shared" si="55"/>
        <v>Delivered</v>
      </c>
      <c r="J3560" s="2" t="str">
        <f>TEXT(WORKSHEET[[#This Row],[Offloading Date]], "mmm")</f>
        <v>Mar</v>
      </c>
      <c r="K3560" s="2" t="str">
        <f>IF(OR(WORKSHEET[[#This Row],[Year]]="", ISBLANK(WORKSHEET[[#This Row],[Year]]), WORKSHEET[[#This Row],[Year]]="null"), "Exclude", "Include")</f>
        <v>Include</v>
      </c>
      <c r="L3560" t="s">
        <v>16</v>
      </c>
      <c r="M3560" t="s">
        <v>12</v>
      </c>
      <c r="N3560" t="s">
        <v>13</v>
      </c>
      <c r="O3560">
        <v>34.067999999999998</v>
      </c>
      <c r="P3560">
        <v>600</v>
      </c>
      <c r="Q3560" t="s">
        <v>14</v>
      </c>
      <c r="R3560">
        <f>P3560 * _xll.XLOOKUP(Q3560,CALCULATION!$A$15:$A$17, CALCULATION!$B$15:$B$17 )</f>
        <v>600</v>
      </c>
      <c r="S3560" s="5">
        <f>O3560*P3560*_xll.XLOOKUP(Q3560,CALCULATION!$A$15:$A$17, CALCULATION!$B$15:$B$17)</f>
        <v>20440.8</v>
      </c>
      <c r="T3560">
        <v>300</v>
      </c>
      <c r="U3560" t="s">
        <v>14</v>
      </c>
      <c r="V3560">
        <f>T3560 * _xll.XLOOKUP(U3560,CALCULATION!$A$15:$A$17, CALCULATION!$B$15:$B$17 )</f>
        <v>300</v>
      </c>
      <c r="W3560" s="5">
        <f>O3560*T3560*_xll.XLOOKUP(U3560,CALCULATION!$A$15:$A$17, CALCULATION!$B$15:$B$17)</f>
        <v>10220.4</v>
      </c>
      <c r="X3560" s="5">
        <f>WORKSHEET[[#This Row],[Clients Total Cost]] / WORKSHEET[[#This Row],[Clients Rate per T2 (USD)]]</f>
        <v>34.067999999999998</v>
      </c>
      <c r="Y3560" s="5">
        <f>WORKSHEET[[#This Row],[Clients Rate per T2 (USD)]] - WORKSHEET[[#This Row],[Supplier Rate Per t2 (USD)]]</f>
        <v>300</v>
      </c>
      <c r="Z3560" s="5">
        <f>WORKSHEET[[#This Row],[Profit Per T]] * WORKSHEET[[#This Row],[Weight]]</f>
        <v>10220.4</v>
      </c>
      <c r="AA3560">
        <v>1</v>
      </c>
      <c r="AB3560" s="1">
        <v>2.5499999999999998</v>
      </c>
      <c r="AC3560" s="1">
        <v>1.7000000000000002</v>
      </c>
      <c r="AD3560" s="1">
        <v>2.125</v>
      </c>
      <c r="AE3560" s="1">
        <f>WORKSHEET[[#This Row],[Delay at toll gate in days]] +WORKSHEET[[#This Row],[Delay at workshop in days]] +WORKSHEET[[#This Row],[Delay at border in days]]</f>
        <v>6.375</v>
      </c>
    </row>
    <row r="3561" spans="1:31" x14ac:dyDescent="0.35">
      <c r="A3561" t="s">
        <v>3582</v>
      </c>
      <c r="B3561" t="s">
        <v>10</v>
      </c>
      <c r="C3561" t="s">
        <v>68</v>
      </c>
      <c r="D3561" t="s">
        <v>3615</v>
      </c>
      <c r="E3561" t="s">
        <v>3614</v>
      </c>
      <c r="F3561" t="str">
        <f>WORKSHEET[[#This Row],[Depart From]]&amp;"-"&amp;WORKSHEET[[#This Row],[Arrive To]]</f>
        <v>Mombasa-Alger</v>
      </c>
      <c r="G3561" s="2">
        <v>44606</v>
      </c>
      <c r="H3561" s="2">
        <v>44630</v>
      </c>
      <c r="I3561" s="2" t="str">
        <f t="shared" si="55"/>
        <v>Delivered</v>
      </c>
      <c r="J3561" s="2" t="str">
        <f>TEXT(WORKSHEET[[#This Row],[Offloading Date]], "mmm")</f>
        <v>Mar</v>
      </c>
      <c r="K3561" s="2" t="str">
        <f>IF(OR(WORKSHEET[[#This Row],[Year]]="", ISBLANK(WORKSHEET[[#This Row],[Year]]), WORKSHEET[[#This Row],[Year]]="null"), "Exclude", "Include")</f>
        <v>Include</v>
      </c>
      <c r="L3561" t="s">
        <v>16</v>
      </c>
      <c r="M3561" t="s">
        <v>12</v>
      </c>
      <c r="N3561" t="s">
        <v>13</v>
      </c>
      <c r="O3561">
        <v>34.067999999999998</v>
      </c>
      <c r="P3561">
        <v>600</v>
      </c>
      <c r="Q3561" t="s">
        <v>14</v>
      </c>
      <c r="R3561">
        <f>P3561 * _xll.XLOOKUP(Q3561,CALCULATION!$A$15:$A$17, CALCULATION!$B$15:$B$17 )</f>
        <v>600</v>
      </c>
      <c r="S3561" s="5">
        <f>O3561*P3561*_xll.XLOOKUP(Q3561,CALCULATION!$A$15:$A$17, CALCULATION!$B$15:$B$17)</f>
        <v>20440.8</v>
      </c>
      <c r="T3561">
        <v>300</v>
      </c>
      <c r="U3561" t="s">
        <v>14</v>
      </c>
      <c r="V3561">
        <f>T3561 * _xll.XLOOKUP(U3561,CALCULATION!$A$15:$A$17, CALCULATION!$B$15:$B$17 )</f>
        <v>300</v>
      </c>
      <c r="W3561" s="5">
        <f>O3561*T3561*_xll.XLOOKUP(U3561,CALCULATION!$A$15:$A$17, CALCULATION!$B$15:$B$17)</f>
        <v>10220.4</v>
      </c>
      <c r="X3561" s="5">
        <f>WORKSHEET[[#This Row],[Clients Total Cost]] / WORKSHEET[[#This Row],[Clients Rate per T2 (USD)]]</f>
        <v>34.067999999999998</v>
      </c>
      <c r="Y3561" s="5">
        <f>WORKSHEET[[#This Row],[Clients Rate per T2 (USD)]] - WORKSHEET[[#This Row],[Supplier Rate Per t2 (USD)]]</f>
        <v>300</v>
      </c>
      <c r="Z3561" s="5">
        <f>WORKSHEET[[#This Row],[Profit Per T]] * WORKSHEET[[#This Row],[Weight]]</f>
        <v>10220.4</v>
      </c>
      <c r="AA3561">
        <v>1</v>
      </c>
      <c r="AB3561" s="1">
        <v>3.5999999999999996</v>
      </c>
      <c r="AC3561" s="1">
        <v>2.4000000000000004</v>
      </c>
      <c r="AD3561" s="1">
        <v>3</v>
      </c>
      <c r="AE3561" s="1">
        <f>WORKSHEET[[#This Row],[Delay at toll gate in days]] +WORKSHEET[[#This Row],[Delay at workshop in days]] +WORKSHEET[[#This Row],[Delay at border in days]]</f>
        <v>9</v>
      </c>
    </row>
    <row r="3562" spans="1:31" x14ac:dyDescent="0.35">
      <c r="A3562" t="s">
        <v>3583</v>
      </c>
      <c r="B3562" t="s">
        <v>10</v>
      </c>
      <c r="C3562" t="s">
        <v>68</v>
      </c>
      <c r="D3562" t="s">
        <v>3620</v>
      </c>
      <c r="E3562" t="s">
        <v>3617</v>
      </c>
      <c r="F3562" t="str">
        <f>WORKSHEET[[#This Row],[Depart From]]&amp;"-"&amp;WORKSHEET[[#This Row],[Arrive To]]</f>
        <v>Zanzibar-Lagos</v>
      </c>
      <c r="G3562" s="2">
        <v>44609</v>
      </c>
      <c r="H3562" s="2">
        <v>44627</v>
      </c>
      <c r="I3562" s="2" t="str">
        <f t="shared" si="55"/>
        <v>Delivered</v>
      </c>
      <c r="J3562" s="2" t="str">
        <f>TEXT(WORKSHEET[[#This Row],[Offloading Date]], "mmm")</f>
        <v>Mar</v>
      </c>
      <c r="K3562" s="2" t="str">
        <f>IF(OR(WORKSHEET[[#This Row],[Year]]="", ISBLANK(WORKSHEET[[#This Row],[Year]]), WORKSHEET[[#This Row],[Year]]="null"), "Exclude", "Include")</f>
        <v>Include</v>
      </c>
      <c r="L3562" t="s">
        <v>16</v>
      </c>
      <c r="M3562" t="s">
        <v>12</v>
      </c>
      <c r="N3562" t="s">
        <v>13</v>
      </c>
      <c r="O3562">
        <v>34.067999999999998</v>
      </c>
      <c r="P3562">
        <v>600</v>
      </c>
      <c r="Q3562" t="s">
        <v>14</v>
      </c>
      <c r="R3562">
        <f>P3562 * _xll.XLOOKUP(Q3562,CALCULATION!$A$15:$A$17, CALCULATION!$B$15:$B$17 )</f>
        <v>600</v>
      </c>
      <c r="S3562" s="5">
        <f>O3562*P3562*_xll.XLOOKUP(Q3562,CALCULATION!$A$15:$A$17, CALCULATION!$B$15:$B$17)</f>
        <v>20440.8</v>
      </c>
      <c r="T3562">
        <v>300</v>
      </c>
      <c r="U3562" t="s">
        <v>14</v>
      </c>
      <c r="V3562">
        <f>T3562 * _xll.XLOOKUP(U3562,CALCULATION!$A$15:$A$17, CALCULATION!$B$15:$B$17 )</f>
        <v>300</v>
      </c>
      <c r="W3562" s="5">
        <f>O3562*T3562*_xll.XLOOKUP(U3562,CALCULATION!$A$15:$A$17, CALCULATION!$B$15:$B$17)</f>
        <v>10220.4</v>
      </c>
      <c r="X3562" s="5">
        <f>WORKSHEET[[#This Row],[Clients Total Cost]] / WORKSHEET[[#This Row],[Clients Rate per T2 (USD)]]</f>
        <v>34.067999999999998</v>
      </c>
      <c r="Y3562" s="5">
        <f>WORKSHEET[[#This Row],[Clients Rate per T2 (USD)]] - WORKSHEET[[#This Row],[Supplier Rate Per t2 (USD)]]</f>
        <v>300</v>
      </c>
      <c r="Z3562" s="5">
        <f>WORKSHEET[[#This Row],[Profit Per T]] * WORKSHEET[[#This Row],[Weight]]</f>
        <v>10220.4</v>
      </c>
      <c r="AA3562">
        <v>1</v>
      </c>
      <c r="AB3562" s="1">
        <v>2.6999999999999997</v>
      </c>
      <c r="AC3562" s="1">
        <v>1.8</v>
      </c>
      <c r="AD3562" s="1">
        <v>2.25</v>
      </c>
      <c r="AE3562" s="1">
        <f>WORKSHEET[[#This Row],[Delay at toll gate in days]] +WORKSHEET[[#This Row],[Delay at workshop in days]] +WORKSHEET[[#This Row],[Delay at border in days]]</f>
        <v>6.75</v>
      </c>
    </row>
    <row r="3563" spans="1:31" x14ac:dyDescent="0.35">
      <c r="A3563" t="s">
        <v>3584</v>
      </c>
      <c r="B3563" t="s">
        <v>10</v>
      </c>
      <c r="C3563" t="s">
        <v>68</v>
      </c>
      <c r="D3563" t="s">
        <v>3615</v>
      </c>
      <c r="E3563" t="s">
        <v>3617</v>
      </c>
      <c r="F3563" t="str">
        <f>WORKSHEET[[#This Row],[Depart From]]&amp;"-"&amp;WORKSHEET[[#This Row],[Arrive To]]</f>
        <v>Mombasa-Lagos</v>
      </c>
      <c r="G3563" s="2">
        <v>44607</v>
      </c>
      <c r="H3563" s="2">
        <v>44625</v>
      </c>
      <c r="I3563" s="2" t="str">
        <f t="shared" si="55"/>
        <v>Delivered</v>
      </c>
      <c r="J3563" s="2" t="str">
        <f>TEXT(WORKSHEET[[#This Row],[Offloading Date]], "mmm")</f>
        <v>Mar</v>
      </c>
      <c r="K3563" s="2" t="str">
        <f>IF(OR(WORKSHEET[[#This Row],[Year]]="", ISBLANK(WORKSHEET[[#This Row],[Year]]), WORKSHEET[[#This Row],[Year]]="null"), "Exclude", "Include")</f>
        <v>Include</v>
      </c>
      <c r="L3563" t="s">
        <v>16</v>
      </c>
      <c r="M3563" t="s">
        <v>12</v>
      </c>
      <c r="N3563" t="s">
        <v>13</v>
      </c>
      <c r="O3563">
        <v>33.066000000000003</v>
      </c>
      <c r="P3563">
        <v>600</v>
      </c>
      <c r="Q3563" t="s">
        <v>14</v>
      </c>
      <c r="R3563">
        <f>P3563 * _xll.XLOOKUP(Q3563,CALCULATION!$A$15:$A$17, CALCULATION!$B$15:$B$17 )</f>
        <v>600</v>
      </c>
      <c r="S3563" s="5">
        <f>O3563*P3563*_xll.XLOOKUP(Q3563,CALCULATION!$A$15:$A$17, CALCULATION!$B$15:$B$17)</f>
        <v>19839.600000000002</v>
      </c>
      <c r="T3563">
        <v>300</v>
      </c>
      <c r="U3563" t="s">
        <v>14</v>
      </c>
      <c r="V3563">
        <f>T3563 * _xll.XLOOKUP(U3563,CALCULATION!$A$15:$A$17, CALCULATION!$B$15:$B$17 )</f>
        <v>300</v>
      </c>
      <c r="W3563" s="5">
        <f>O3563*T3563*_xll.XLOOKUP(U3563,CALCULATION!$A$15:$A$17, CALCULATION!$B$15:$B$17)</f>
        <v>9919.8000000000011</v>
      </c>
      <c r="X3563" s="5">
        <f>WORKSHEET[[#This Row],[Clients Total Cost]] / WORKSHEET[[#This Row],[Clients Rate per T2 (USD)]]</f>
        <v>33.066000000000003</v>
      </c>
      <c r="Y3563" s="5">
        <f>WORKSHEET[[#This Row],[Clients Rate per T2 (USD)]] - WORKSHEET[[#This Row],[Supplier Rate Per t2 (USD)]]</f>
        <v>300</v>
      </c>
      <c r="Z3563" s="5">
        <f>WORKSHEET[[#This Row],[Profit Per T]] * WORKSHEET[[#This Row],[Weight]]</f>
        <v>9919.8000000000011</v>
      </c>
      <c r="AA3563">
        <v>1</v>
      </c>
      <c r="AB3563" s="1">
        <v>2.6999999999999997</v>
      </c>
      <c r="AC3563" s="1">
        <v>1.8</v>
      </c>
      <c r="AD3563" s="1">
        <v>2.25</v>
      </c>
      <c r="AE3563" s="1">
        <f>WORKSHEET[[#This Row],[Delay at toll gate in days]] +WORKSHEET[[#This Row],[Delay at workshop in days]] +WORKSHEET[[#This Row],[Delay at border in days]]</f>
        <v>6.75</v>
      </c>
    </row>
    <row r="3564" spans="1:31" x14ac:dyDescent="0.35">
      <c r="A3564" t="s">
        <v>3585</v>
      </c>
      <c r="B3564" t="s">
        <v>10</v>
      </c>
      <c r="C3564" t="s">
        <v>68</v>
      </c>
      <c r="D3564" t="s">
        <v>3620</v>
      </c>
      <c r="E3564" t="s">
        <v>3614</v>
      </c>
      <c r="F3564" t="str">
        <f>WORKSHEET[[#This Row],[Depart From]]&amp;"-"&amp;WORKSHEET[[#This Row],[Arrive To]]</f>
        <v>Zanzibar-Alger</v>
      </c>
      <c r="G3564" s="2">
        <v>44609</v>
      </c>
      <c r="H3564" s="2">
        <v>44632</v>
      </c>
      <c r="I3564" s="2" t="str">
        <f t="shared" si="55"/>
        <v>Delivered</v>
      </c>
      <c r="J3564" s="2" t="str">
        <f>TEXT(WORKSHEET[[#This Row],[Offloading Date]], "mmm")</f>
        <v>Mar</v>
      </c>
      <c r="K3564" s="2" t="str">
        <f>IF(OR(WORKSHEET[[#This Row],[Year]]="", ISBLANK(WORKSHEET[[#This Row],[Year]]), WORKSHEET[[#This Row],[Year]]="null"), "Exclude", "Include")</f>
        <v>Include</v>
      </c>
      <c r="L3564" t="s">
        <v>16</v>
      </c>
      <c r="M3564" t="s">
        <v>12</v>
      </c>
      <c r="N3564" t="s">
        <v>13</v>
      </c>
      <c r="O3564">
        <v>30.06</v>
      </c>
      <c r="P3564">
        <v>600</v>
      </c>
      <c r="Q3564" t="s">
        <v>14</v>
      </c>
      <c r="R3564">
        <f>P3564 * _xll.XLOOKUP(Q3564,CALCULATION!$A$15:$A$17, CALCULATION!$B$15:$B$17 )</f>
        <v>600</v>
      </c>
      <c r="S3564" s="5">
        <f>O3564*P3564*_xll.XLOOKUP(Q3564,CALCULATION!$A$15:$A$17, CALCULATION!$B$15:$B$17)</f>
        <v>18036</v>
      </c>
      <c r="T3564">
        <v>300</v>
      </c>
      <c r="U3564" t="s">
        <v>14</v>
      </c>
      <c r="V3564">
        <f>T3564 * _xll.XLOOKUP(U3564,CALCULATION!$A$15:$A$17, CALCULATION!$B$15:$B$17 )</f>
        <v>300</v>
      </c>
      <c r="W3564" s="5">
        <f>O3564*T3564*_xll.XLOOKUP(U3564,CALCULATION!$A$15:$A$17, CALCULATION!$B$15:$B$17)</f>
        <v>9018</v>
      </c>
      <c r="X3564" s="5">
        <f>WORKSHEET[[#This Row],[Clients Total Cost]] / WORKSHEET[[#This Row],[Clients Rate per T2 (USD)]]</f>
        <v>30.06</v>
      </c>
      <c r="Y3564" s="5">
        <f>WORKSHEET[[#This Row],[Clients Rate per T2 (USD)]] - WORKSHEET[[#This Row],[Supplier Rate Per t2 (USD)]]</f>
        <v>300</v>
      </c>
      <c r="Z3564" s="5">
        <f>WORKSHEET[[#This Row],[Profit Per T]] * WORKSHEET[[#This Row],[Weight]]</f>
        <v>9018</v>
      </c>
      <c r="AA3564">
        <v>1</v>
      </c>
      <c r="AB3564" s="1">
        <v>3.4499999999999997</v>
      </c>
      <c r="AC3564" s="1">
        <v>2.3000000000000003</v>
      </c>
      <c r="AD3564" s="1">
        <v>2.875</v>
      </c>
      <c r="AE3564" s="1">
        <f>WORKSHEET[[#This Row],[Delay at toll gate in days]] +WORKSHEET[[#This Row],[Delay at workshop in days]] +WORKSHEET[[#This Row],[Delay at border in days]]</f>
        <v>8.625</v>
      </c>
    </row>
    <row r="3565" spans="1:31" x14ac:dyDescent="0.35">
      <c r="A3565" t="s">
        <v>3586</v>
      </c>
      <c r="B3565" t="s">
        <v>10</v>
      </c>
      <c r="C3565" t="s">
        <v>68</v>
      </c>
      <c r="D3565" t="s">
        <v>3619</v>
      </c>
      <c r="E3565" t="s">
        <v>3614</v>
      </c>
      <c r="F3565" t="str">
        <f>WORKSHEET[[#This Row],[Depart From]]&amp;"-"&amp;WORKSHEET[[#This Row],[Arrive To]]</f>
        <v>Addis Ababa-Alger</v>
      </c>
      <c r="G3565" s="2">
        <v>44579</v>
      </c>
      <c r="H3565" s="2">
        <v>44604</v>
      </c>
      <c r="I3565" s="2" t="str">
        <f t="shared" si="55"/>
        <v>Delivered</v>
      </c>
      <c r="J3565" s="2" t="str">
        <f>TEXT(WORKSHEET[[#This Row],[Offloading Date]], "mmm")</f>
        <v>Feb</v>
      </c>
      <c r="K3565" s="2" t="str">
        <f>IF(OR(WORKSHEET[[#This Row],[Year]]="", ISBLANK(WORKSHEET[[#This Row],[Year]]), WORKSHEET[[#This Row],[Year]]="null"), "Exclude", "Include")</f>
        <v>Include</v>
      </c>
      <c r="L3565" t="s">
        <v>16</v>
      </c>
      <c r="M3565" t="s">
        <v>12</v>
      </c>
      <c r="N3565" t="s">
        <v>13</v>
      </c>
      <c r="O3565">
        <v>30.06</v>
      </c>
      <c r="P3565">
        <v>600</v>
      </c>
      <c r="Q3565" t="s">
        <v>14</v>
      </c>
      <c r="R3565">
        <f>P3565 * _xll.XLOOKUP(Q3565,CALCULATION!$A$15:$A$17, CALCULATION!$B$15:$B$17 )</f>
        <v>600</v>
      </c>
      <c r="S3565" s="5">
        <f>O3565*P3565*_xll.XLOOKUP(Q3565,CALCULATION!$A$15:$A$17, CALCULATION!$B$15:$B$17)</f>
        <v>18036</v>
      </c>
      <c r="T3565">
        <v>300</v>
      </c>
      <c r="U3565" t="s">
        <v>14</v>
      </c>
      <c r="V3565">
        <f>T3565 * _xll.XLOOKUP(U3565,CALCULATION!$A$15:$A$17, CALCULATION!$B$15:$B$17 )</f>
        <v>300</v>
      </c>
      <c r="W3565" s="5">
        <f>O3565*T3565*_xll.XLOOKUP(U3565,CALCULATION!$A$15:$A$17, CALCULATION!$B$15:$B$17)</f>
        <v>9018</v>
      </c>
      <c r="X3565" s="5">
        <f>WORKSHEET[[#This Row],[Clients Total Cost]] / WORKSHEET[[#This Row],[Clients Rate per T2 (USD)]]</f>
        <v>30.06</v>
      </c>
      <c r="Y3565" s="5">
        <f>WORKSHEET[[#This Row],[Clients Rate per T2 (USD)]] - WORKSHEET[[#This Row],[Supplier Rate Per t2 (USD)]]</f>
        <v>300</v>
      </c>
      <c r="Z3565" s="5">
        <f>WORKSHEET[[#This Row],[Profit Per T]] * WORKSHEET[[#This Row],[Weight]]</f>
        <v>9018</v>
      </c>
      <c r="AA3565">
        <v>1</v>
      </c>
      <c r="AB3565" s="1">
        <v>3.75</v>
      </c>
      <c r="AC3565" s="1">
        <v>2.5</v>
      </c>
      <c r="AD3565" s="1">
        <v>3.125</v>
      </c>
      <c r="AE3565" s="1">
        <f>WORKSHEET[[#This Row],[Delay at toll gate in days]] +WORKSHEET[[#This Row],[Delay at workshop in days]] +WORKSHEET[[#This Row],[Delay at border in days]]</f>
        <v>9.375</v>
      </c>
    </row>
    <row r="3566" spans="1:31" x14ac:dyDescent="0.35">
      <c r="A3566" t="s">
        <v>3587</v>
      </c>
      <c r="B3566" t="s">
        <v>10</v>
      </c>
      <c r="C3566" t="s">
        <v>68</v>
      </c>
      <c r="D3566" t="s">
        <v>3611</v>
      </c>
      <c r="E3566" t="s">
        <v>3617</v>
      </c>
      <c r="F3566" t="str">
        <f>WORKSHEET[[#This Row],[Depart From]]&amp;"-"&amp;WORKSHEET[[#This Row],[Arrive To]]</f>
        <v>Mogadishu-Lagos</v>
      </c>
      <c r="G3566" s="2">
        <v>44579</v>
      </c>
      <c r="H3566" s="2">
        <v>44604</v>
      </c>
      <c r="I3566" s="2" t="str">
        <f t="shared" si="55"/>
        <v>Delivered</v>
      </c>
      <c r="J3566" s="2" t="str">
        <f>TEXT(WORKSHEET[[#This Row],[Offloading Date]], "mmm")</f>
        <v>Feb</v>
      </c>
      <c r="K3566" s="2" t="str">
        <f>IF(OR(WORKSHEET[[#This Row],[Year]]="", ISBLANK(WORKSHEET[[#This Row],[Year]]), WORKSHEET[[#This Row],[Year]]="null"), "Exclude", "Include")</f>
        <v>Include</v>
      </c>
      <c r="L3566" t="s">
        <v>16</v>
      </c>
      <c r="M3566" t="s">
        <v>12</v>
      </c>
      <c r="N3566" t="s">
        <v>13</v>
      </c>
      <c r="O3566">
        <v>30.06</v>
      </c>
      <c r="P3566">
        <v>600</v>
      </c>
      <c r="Q3566" t="s">
        <v>14</v>
      </c>
      <c r="R3566">
        <f>P3566 * _xll.XLOOKUP(Q3566,CALCULATION!$A$15:$A$17, CALCULATION!$B$15:$B$17 )</f>
        <v>600</v>
      </c>
      <c r="S3566" s="5">
        <f>O3566*P3566*_xll.XLOOKUP(Q3566,CALCULATION!$A$15:$A$17, CALCULATION!$B$15:$B$17)</f>
        <v>18036</v>
      </c>
      <c r="T3566">
        <v>300</v>
      </c>
      <c r="U3566" t="s">
        <v>14</v>
      </c>
      <c r="V3566">
        <f>T3566 * _xll.XLOOKUP(U3566,CALCULATION!$A$15:$A$17, CALCULATION!$B$15:$B$17 )</f>
        <v>300</v>
      </c>
      <c r="W3566" s="5">
        <f>O3566*T3566*_xll.XLOOKUP(U3566,CALCULATION!$A$15:$A$17, CALCULATION!$B$15:$B$17)</f>
        <v>9018</v>
      </c>
      <c r="X3566" s="5">
        <f>WORKSHEET[[#This Row],[Clients Total Cost]] / WORKSHEET[[#This Row],[Clients Rate per T2 (USD)]]</f>
        <v>30.06</v>
      </c>
      <c r="Y3566" s="5">
        <f>WORKSHEET[[#This Row],[Clients Rate per T2 (USD)]] - WORKSHEET[[#This Row],[Supplier Rate Per t2 (USD)]]</f>
        <v>300</v>
      </c>
      <c r="Z3566" s="5">
        <f>WORKSHEET[[#This Row],[Profit Per T]] * WORKSHEET[[#This Row],[Weight]]</f>
        <v>9018</v>
      </c>
      <c r="AA3566">
        <v>1</v>
      </c>
      <c r="AB3566" s="1">
        <v>3.75</v>
      </c>
      <c r="AC3566" s="1">
        <v>2.5</v>
      </c>
      <c r="AD3566" s="1">
        <v>3.125</v>
      </c>
      <c r="AE3566" s="1">
        <f>WORKSHEET[[#This Row],[Delay at toll gate in days]] +WORKSHEET[[#This Row],[Delay at workshop in days]] +WORKSHEET[[#This Row],[Delay at border in days]]</f>
        <v>9.375</v>
      </c>
    </row>
    <row r="3567" spans="1:31" x14ac:dyDescent="0.35">
      <c r="A3567" t="s">
        <v>3588</v>
      </c>
      <c r="B3567" t="s">
        <v>10</v>
      </c>
      <c r="C3567" t="s">
        <v>68</v>
      </c>
      <c r="D3567" t="s">
        <v>3611</v>
      </c>
      <c r="E3567" t="s">
        <v>3618</v>
      </c>
      <c r="F3567" t="str">
        <f>WORKSHEET[[#This Row],[Depart From]]&amp;"-"&amp;WORKSHEET[[#This Row],[Arrive To]]</f>
        <v>Mogadishu-Tripoli</v>
      </c>
      <c r="G3567" s="2">
        <v>44586</v>
      </c>
      <c r="H3567" s="2">
        <v>44606</v>
      </c>
      <c r="I3567" s="2" t="str">
        <f t="shared" si="55"/>
        <v>Delivered</v>
      </c>
      <c r="J3567" s="2" t="str">
        <f>TEXT(WORKSHEET[[#This Row],[Offloading Date]], "mmm")</f>
        <v>Feb</v>
      </c>
      <c r="K3567" s="2" t="str">
        <f>IF(OR(WORKSHEET[[#This Row],[Year]]="", ISBLANK(WORKSHEET[[#This Row],[Year]]), WORKSHEET[[#This Row],[Year]]="null"), "Exclude", "Include")</f>
        <v>Include</v>
      </c>
      <c r="L3567" t="s">
        <v>16</v>
      </c>
      <c r="M3567" t="s">
        <v>16</v>
      </c>
      <c r="N3567" t="s">
        <v>13</v>
      </c>
      <c r="O3567">
        <v>33.08</v>
      </c>
      <c r="P3567">
        <v>600</v>
      </c>
      <c r="Q3567" t="s">
        <v>14</v>
      </c>
      <c r="R3567">
        <f>P3567 * _xll.XLOOKUP(Q3567,CALCULATION!$A$15:$A$17, CALCULATION!$B$15:$B$17 )</f>
        <v>600</v>
      </c>
      <c r="S3567" s="5">
        <f>O3567*P3567*_xll.XLOOKUP(Q3567,CALCULATION!$A$15:$A$17, CALCULATION!$B$15:$B$17)</f>
        <v>19848</v>
      </c>
      <c r="T3567">
        <v>300</v>
      </c>
      <c r="U3567" t="s">
        <v>14</v>
      </c>
      <c r="V3567">
        <f>T3567 * _xll.XLOOKUP(U3567,CALCULATION!$A$15:$A$17, CALCULATION!$B$15:$B$17 )</f>
        <v>300</v>
      </c>
      <c r="W3567" s="5">
        <f>O3567*T3567*_xll.XLOOKUP(U3567,CALCULATION!$A$15:$A$17, CALCULATION!$B$15:$B$17)</f>
        <v>9924</v>
      </c>
      <c r="X3567" s="5">
        <f>WORKSHEET[[#This Row],[Clients Total Cost]] / WORKSHEET[[#This Row],[Clients Rate per T2 (USD)]]</f>
        <v>33.08</v>
      </c>
      <c r="Y3567" s="5">
        <f>WORKSHEET[[#This Row],[Clients Rate per T2 (USD)]] - WORKSHEET[[#This Row],[Supplier Rate Per t2 (USD)]]</f>
        <v>300</v>
      </c>
      <c r="Z3567" s="5">
        <f>WORKSHEET[[#This Row],[Profit Per T]] * WORKSHEET[[#This Row],[Weight]]</f>
        <v>9924</v>
      </c>
      <c r="AA3567">
        <v>1</v>
      </c>
      <c r="AB3567" s="1">
        <v>3</v>
      </c>
      <c r="AC3567" s="1">
        <v>2</v>
      </c>
      <c r="AD3567" s="1">
        <v>2.5</v>
      </c>
      <c r="AE3567" s="1">
        <f>WORKSHEET[[#This Row],[Delay at toll gate in days]] +WORKSHEET[[#This Row],[Delay at workshop in days]] +WORKSHEET[[#This Row],[Delay at border in days]]</f>
        <v>7.5</v>
      </c>
    </row>
    <row r="3568" spans="1:31" x14ac:dyDescent="0.35">
      <c r="A3568" t="s">
        <v>3589</v>
      </c>
      <c r="B3568" t="s">
        <v>10</v>
      </c>
      <c r="C3568" t="s">
        <v>68</v>
      </c>
      <c r="D3568" t="s">
        <v>3615</v>
      </c>
      <c r="E3568" t="s">
        <v>3612</v>
      </c>
      <c r="F3568" t="str">
        <f>WORKSHEET[[#This Row],[Depart From]]&amp;"-"&amp;WORKSHEET[[#This Row],[Arrive To]]</f>
        <v>Mombasa-Victoria</v>
      </c>
      <c r="G3568" s="2">
        <v>44586</v>
      </c>
      <c r="H3568" s="2">
        <v>44608</v>
      </c>
      <c r="I3568" s="2" t="str">
        <f t="shared" si="55"/>
        <v>Delivered</v>
      </c>
      <c r="J3568" s="2" t="str">
        <f>TEXT(WORKSHEET[[#This Row],[Offloading Date]], "mmm")</f>
        <v>Feb</v>
      </c>
      <c r="K3568" s="2" t="str">
        <f>IF(OR(WORKSHEET[[#This Row],[Year]]="", ISBLANK(WORKSHEET[[#This Row],[Year]]), WORKSHEET[[#This Row],[Year]]="null"), "Exclude", "Include")</f>
        <v>Include</v>
      </c>
      <c r="L3568" t="s">
        <v>16</v>
      </c>
      <c r="M3568" t="s">
        <v>16</v>
      </c>
      <c r="N3568" t="s">
        <v>13</v>
      </c>
      <c r="O3568">
        <v>33.08</v>
      </c>
      <c r="P3568">
        <v>600</v>
      </c>
      <c r="Q3568" t="s">
        <v>14</v>
      </c>
      <c r="R3568">
        <f>P3568 * _xll.XLOOKUP(Q3568,CALCULATION!$A$15:$A$17, CALCULATION!$B$15:$B$17 )</f>
        <v>600</v>
      </c>
      <c r="S3568" s="5">
        <f>O3568*P3568*_xll.XLOOKUP(Q3568,CALCULATION!$A$15:$A$17, CALCULATION!$B$15:$B$17)</f>
        <v>19848</v>
      </c>
      <c r="T3568">
        <v>300</v>
      </c>
      <c r="U3568" t="s">
        <v>14</v>
      </c>
      <c r="V3568">
        <f>T3568 * _xll.XLOOKUP(U3568,CALCULATION!$A$15:$A$17, CALCULATION!$B$15:$B$17 )</f>
        <v>300</v>
      </c>
      <c r="W3568" s="5">
        <f>O3568*T3568*_xll.XLOOKUP(U3568,CALCULATION!$A$15:$A$17, CALCULATION!$B$15:$B$17)</f>
        <v>9924</v>
      </c>
      <c r="X3568" s="5">
        <f>WORKSHEET[[#This Row],[Clients Total Cost]] / WORKSHEET[[#This Row],[Clients Rate per T2 (USD)]]</f>
        <v>33.08</v>
      </c>
      <c r="Y3568" s="5">
        <f>WORKSHEET[[#This Row],[Clients Rate per T2 (USD)]] - WORKSHEET[[#This Row],[Supplier Rate Per t2 (USD)]]</f>
        <v>300</v>
      </c>
      <c r="Z3568" s="5">
        <f>WORKSHEET[[#This Row],[Profit Per T]] * WORKSHEET[[#This Row],[Weight]]</f>
        <v>9924</v>
      </c>
      <c r="AA3568">
        <v>1</v>
      </c>
      <c r="AB3568" s="1">
        <v>3.3</v>
      </c>
      <c r="AC3568" s="1">
        <v>2.2000000000000002</v>
      </c>
      <c r="AD3568" s="1">
        <v>2.75</v>
      </c>
      <c r="AE3568" s="1">
        <f>WORKSHEET[[#This Row],[Delay at toll gate in days]] +WORKSHEET[[#This Row],[Delay at workshop in days]] +WORKSHEET[[#This Row],[Delay at border in days]]</f>
        <v>8.25</v>
      </c>
    </row>
    <row r="3569" spans="1:31" x14ac:dyDescent="0.35">
      <c r="A3569" t="s">
        <v>3590</v>
      </c>
      <c r="B3569" t="s">
        <v>10</v>
      </c>
      <c r="C3569" t="s">
        <v>68</v>
      </c>
      <c r="D3569" t="s">
        <v>3620</v>
      </c>
      <c r="E3569" t="s">
        <v>3618</v>
      </c>
      <c r="F3569" t="str">
        <f>WORKSHEET[[#This Row],[Depart From]]&amp;"-"&amp;WORKSHEET[[#This Row],[Arrive To]]</f>
        <v>Zanzibar-Tripoli</v>
      </c>
      <c r="G3569" s="2">
        <v>44586</v>
      </c>
      <c r="H3569" s="2">
        <v>44614</v>
      </c>
      <c r="I3569" s="2" t="str">
        <f t="shared" si="55"/>
        <v>Delivered</v>
      </c>
      <c r="J3569" s="2" t="str">
        <f>TEXT(WORKSHEET[[#This Row],[Offloading Date]], "mmm")</f>
        <v>Feb</v>
      </c>
      <c r="K3569" s="2" t="str">
        <f>IF(OR(WORKSHEET[[#This Row],[Year]]="", ISBLANK(WORKSHEET[[#This Row],[Year]]), WORKSHEET[[#This Row],[Year]]="null"), "Exclude", "Include")</f>
        <v>Include</v>
      </c>
      <c r="L3569" t="s">
        <v>16</v>
      </c>
      <c r="M3569" t="s">
        <v>16</v>
      </c>
      <c r="N3569" t="s">
        <v>13</v>
      </c>
      <c r="O3569">
        <v>33.08</v>
      </c>
      <c r="P3569">
        <v>600</v>
      </c>
      <c r="Q3569" t="s">
        <v>14</v>
      </c>
      <c r="R3569">
        <f>P3569 * _xll.XLOOKUP(Q3569,CALCULATION!$A$15:$A$17, CALCULATION!$B$15:$B$17 )</f>
        <v>600</v>
      </c>
      <c r="S3569" s="5">
        <f>O3569*P3569*_xll.XLOOKUP(Q3569,CALCULATION!$A$15:$A$17, CALCULATION!$B$15:$B$17)</f>
        <v>19848</v>
      </c>
      <c r="T3569">
        <v>300</v>
      </c>
      <c r="U3569" t="s">
        <v>14</v>
      </c>
      <c r="V3569">
        <f>T3569 * _xll.XLOOKUP(U3569,CALCULATION!$A$15:$A$17, CALCULATION!$B$15:$B$17 )</f>
        <v>300</v>
      </c>
      <c r="W3569" s="5">
        <f>O3569*T3569*_xll.XLOOKUP(U3569,CALCULATION!$A$15:$A$17, CALCULATION!$B$15:$B$17)</f>
        <v>9924</v>
      </c>
      <c r="X3569" s="5">
        <f>WORKSHEET[[#This Row],[Clients Total Cost]] / WORKSHEET[[#This Row],[Clients Rate per T2 (USD)]]</f>
        <v>33.08</v>
      </c>
      <c r="Y3569" s="5">
        <f>WORKSHEET[[#This Row],[Clients Rate per T2 (USD)]] - WORKSHEET[[#This Row],[Supplier Rate Per t2 (USD)]]</f>
        <v>300</v>
      </c>
      <c r="Z3569" s="5">
        <f>WORKSHEET[[#This Row],[Profit Per T]] * WORKSHEET[[#This Row],[Weight]]</f>
        <v>9924</v>
      </c>
      <c r="AA3569">
        <v>1</v>
      </c>
      <c r="AB3569" s="1">
        <v>4.2</v>
      </c>
      <c r="AC3569" s="1">
        <v>2.8000000000000003</v>
      </c>
      <c r="AD3569" s="1">
        <v>3.5</v>
      </c>
      <c r="AE3569" s="1">
        <f>WORKSHEET[[#This Row],[Delay at toll gate in days]] +WORKSHEET[[#This Row],[Delay at workshop in days]] +WORKSHEET[[#This Row],[Delay at border in days]]</f>
        <v>10.5</v>
      </c>
    </row>
    <row r="3570" spans="1:31" x14ac:dyDescent="0.35">
      <c r="A3570" t="s">
        <v>3591</v>
      </c>
      <c r="B3570" t="s">
        <v>10</v>
      </c>
      <c r="C3570" t="s">
        <v>68</v>
      </c>
      <c r="D3570" t="s">
        <v>3619</v>
      </c>
      <c r="E3570" t="s">
        <v>3613</v>
      </c>
      <c r="F3570" t="str">
        <f>WORKSHEET[[#This Row],[Depart From]]&amp;"-"&amp;WORKSHEET[[#This Row],[Arrive To]]</f>
        <v>Addis Ababa-Sanaa</v>
      </c>
      <c r="G3570" s="2">
        <v>44594</v>
      </c>
      <c r="H3570" s="2">
        <v>44623</v>
      </c>
      <c r="I3570" s="2" t="str">
        <f t="shared" si="55"/>
        <v>Delivered</v>
      </c>
      <c r="J3570" s="2" t="str">
        <f>TEXT(WORKSHEET[[#This Row],[Offloading Date]], "mmm")</f>
        <v>Mar</v>
      </c>
      <c r="K3570" s="2" t="str">
        <f>IF(OR(WORKSHEET[[#This Row],[Year]]="", ISBLANK(WORKSHEET[[#This Row],[Year]]), WORKSHEET[[#This Row],[Year]]="null"), "Exclude", "Include")</f>
        <v>Include</v>
      </c>
      <c r="L3570" t="s">
        <v>16</v>
      </c>
      <c r="M3570" t="s">
        <v>12</v>
      </c>
      <c r="N3570" t="s">
        <v>13</v>
      </c>
      <c r="O3570">
        <v>33.08</v>
      </c>
      <c r="P3570">
        <v>600</v>
      </c>
      <c r="Q3570" t="s">
        <v>14</v>
      </c>
      <c r="R3570">
        <f>P3570 * _xll.XLOOKUP(Q3570,CALCULATION!$A$15:$A$17, CALCULATION!$B$15:$B$17 )</f>
        <v>600</v>
      </c>
      <c r="S3570" s="5">
        <f>O3570*P3570*_xll.XLOOKUP(Q3570,CALCULATION!$A$15:$A$17, CALCULATION!$B$15:$B$17)</f>
        <v>19848</v>
      </c>
      <c r="T3570">
        <v>300</v>
      </c>
      <c r="U3570" t="s">
        <v>14</v>
      </c>
      <c r="V3570">
        <f>T3570 * _xll.XLOOKUP(U3570,CALCULATION!$A$15:$A$17, CALCULATION!$B$15:$B$17 )</f>
        <v>300</v>
      </c>
      <c r="W3570" s="5">
        <f>O3570*T3570*_xll.XLOOKUP(U3570,CALCULATION!$A$15:$A$17, CALCULATION!$B$15:$B$17)</f>
        <v>9924</v>
      </c>
      <c r="X3570" s="5">
        <f>WORKSHEET[[#This Row],[Clients Total Cost]] / WORKSHEET[[#This Row],[Clients Rate per T2 (USD)]]</f>
        <v>33.08</v>
      </c>
      <c r="Y3570" s="5">
        <f>WORKSHEET[[#This Row],[Clients Rate per T2 (USD)]] - WORKSHEET[[#This Row],[Supplier Rate Per t2 (USD)]]</f>
        <v>300</v>
      </c>
      <c r="Z3570" s="5">
        <f>WORKSHEET[[#This Row],[Profit Per T]] * WORKSHEET[[#This Row],[Weight]]</f>
        <v>9924</v>
      </c>
      <c r="AA3570">
        <v>1</v>
      </c>
      <c r="AB3570" s="1">
        <v>4.3499999999999996</v>
      </c>
      <c r="AC3570" s="1">
        <v>2.9000000000000004</v>
      </c>
      <c r="AD3570" s="1">
        <v>3.625</v>
      </c>
      <c r="AE3570" s="1">
        <f>WORKSHEET[[#This Row],[Delay at toll gate in days]] +WORKSHEET[[#This Row],[Delay at workshop in days]] +WORKSHEET[[#This Row],[Delay at border in days]]</f>
        <v>10.875</v>
      </c>
    </row>
    <row r="3571" spans="1:31" x14ac:dyDescent="0.35">
      <c r="A3571" t="s">
        <v>3592</v>
      </c>
      <c r="B3571" t="s">
        <v>10</v>
      </c>
      <c r="C3571" t="s">
        <v>68</v>
      </c>
      <c r="D3571" t="s">
        <v>3615</v>
      </c>
      <c r="E3571" t="s">
        <v>3617</v>
      </c>
      <c r="F3571" t="str">
        <f>WORKSHEET[[#This Row],[Depart From]]&amp;"-"&amp;WORKSHEET[[#This Row],[Arrive To]]</f>
        <v>Mombasa-Lagos</v>
      </c>
      <c r="G3571" s="2">
        <v>44586</v>
      </c>
      <c r="H3571" s="2">
        <v>44608</v>
      </c>
      <c r="I3571" s="2" t="str">
        <f t="shared" si="55"/>
        <v>Delivered</v>
      </c>
      <c r="J3571" s="2" t="str">
        <f>TEXT(WORKSHEET[[#This Row],[Offloading Date]], "mmm")</f>
        <v>Feb</v>
      </c>
      <c r="K3571" s="2" t="str">
        <f>IF(OR(WORKSHEET[[#This Row],[Year]]="", ISBLANK(WORKSHEET[[#This Row],[Year]]), WORKSHEET[[#This Row],[Year]]="null"), "Exclude", "Include")</f>
        <v>Include</v>
      </c>
      <c r="L3571" t="s">
        <v>16</v>
      </c>
      <c r="M3571" t="s">
        <v>16</v>
      </c>
      <c r="N3571" t="s">
        <v>13</v>
      </c>
      <c r="O3571">
        <v>30</v>
      </c>
      <c r="P3571">
        <v>600</v>
      </c>
      <c r="Q3571" t="s">
        <v>14</v>
      </c>
      <c r="R3571">
        <f>P3571 * _xll.XLOOKUP(Q3571,CALCULATION!$A$15:$A$17, CALCULATION!$B$15:$B$17 )</f>
        <v>600</v>
      </c>
      <c r="S3571" s="5">
        <f>O3571*P3571*_xll.XLOOKUP(Q3571,CALCULATION!$A$15:$A$17, CALCULATION!$B$15:$B$17)</f>
        <v>18000</v>
      </c>
      <c r="T3571">
        <v>300</v>
      </c>
      <c r="U3571" t="s">
        <v>14</v>
      </c>
      <c r="V3571">
        <f>T3571 * _xll.XLOOKUP(U3571,CALCULATION!$A$15:$A$17, CALCULATION!$B$15:$B$17 )</f>
        <v>300</v>
      </c>
      <c r="W3571" s="5">
        <f>O3571*T3571*_xll.XLOOKUP(U3571,CALCULATION!$A$15:$A$17, CALCULATION!$B$15:$B$17)</f>
        <v>9000</v>
      </c>
      <c r="X3571" s="5">
        <f>WORKSHEET[[#This Row],[Clients Total Cost]] / WORKSHEET[[#This Row],[Clients Rate per T2 (USD)]]</f>
        <v>30</v>
      </c>
      <c r="Y3571" s="5">
        <f>WORKSHEET[[#This Row],[Clients Rate per T2 (USD)]] - WORKSHEET[[#This Row],[Supplier Rate Per t2 (USD)]]</f>
        <v>300</v>
      </c>
      <c r="Z3571" s="5">
        <f>WORKSHEET[[#This Row],[Profit Per T]] * WORKSHEET[[#This Row],[Weight]]</f>
        <v>9000</v>
      </c>
      <c r="AA3571">
        <v>1</v>
      </c>
      <c r="AB3571" s="1">
        <v>3.3</v>
      </c>
      <c r="AC3571" s="1">
        <v>2.2000000000000002</v>
      </c>
      <c r="AD3571" s="1">
        <v>2.75</v>
      </c>
      <c r="AE3571" s="1">
        <f>WORKSHEET[[#This Row],[Delay at toll gate in days]] +WORKSHEET[[#This Row],[Delay at workshop in days]] +WORKSHEET[[#This Row],[Delay at border in days]]</f>
        <v>8.25</v>
      </c>
    </row>
    <row r="3572" spans="1:31" x14ac:dyDescent="0.35">
      <c r="A3572" t="s">
        <v>3593</v>
      </c>
      <c r="B3572" t="s">
        <v>10</v>
      </c>
      <c r="C3572" t="s">
        <v>68</v>
      </c>
      <c r="D3572" t="s">
        <v>3619</v>
      </c>
      <c r="E3572" t="s">
        <v>3612</v>
      </c>
      <c r="F3572" t="str">
        <f>WORKSHEET[[#This Row],[Depart From]]&amp;"-"&amp;WORKSHEET[[#This Row],[Arrive To]]</f>
        <v>Addis Ababa-Victoria</v>
      </c>
      <c r="G3572" s="2">
        <v>44594</v>
      </c>
      <c r="H3572" s="2">
        <v>44620</v>
      </c>
      <c r="I3572" s="2" t="str">
        <f t="shared" si="55"/>
        <v>Delivered</v>
      </c>
      <c r="J3572" s="2" t="str">
        <f>TEXT(WORKSHEET[[#This Row],[Offloading Date]], "mmm")</f>
        <v>Feb</v>
      </c>
      <c r="K3572" s="2" t="str">
        <f>IF(OR(WORKSHEET[[#This Row],[Year]]="", ISBLANK(WORKSHEET[[#This Row],[Year]]), WORKSHEET[[#This Row],[Year]]="null"), "Exclude", "Include")</f>
        <v>Include</v>
      </c>
      <c r="L3572" t="s">
        <v>16</v>
      </c>
      <c r="M3572" t="s">
        <v>12</v>
      </c>
      <c r="N3572" t="s">
        <v>13</v>
      </c>
      <c r="O3572">
        <v>34.08</v>
      </c>
      <c r="P3572">
        <v>600</v>
      </c>
      <c r="Q3572" t="s">
        <v>14</v>
      </c>
      <c r="R3572">
        <f>P3572 * _xll.XLOOKUP(Q3572,CALCULATION!$A$15:$A$17, CALCULATION!$B$15:$B$17 )</f>
        <v>600</v>
      </c>
      <c r="S3572" s="5">
        <f>O3572*P3572*_xll.XLOOKUP(Q3572,CALCULATION!$A$15:$A$17, CALCULATION!$B$15:$B$17)</f>
        <v>20448</v>
      </c>
      <c r="T3572">
        <v>300</v>
      </c>
      <c r="U3572" t="s">
        <v>14</v>
      </c>
      <c r="V3572">
        <f>T3572 * _xll.XLOOKUP(U3572,CALCULATION!$A$15:$A$17, CALCULATION!$B$15:$B$17 )</f>
        <v>300</v>
      </c>
      <c r="W3572" s="5">
        <f>O3572*T3572*_xll.XLOOKUP(U3572,CALCULATION!$A$15:$A$17, CALCULATION!$B$15:$B$17)</f>
        <v>10224</v>
      </c>
      <c r="X3572" s="5">
        <f>WORKSHEET[[#This Row],[Clients Total Cost]] / WORKSHEET[[#This Row],[Clients Rate per T2 (USD)]]</f>
        <v>34.08</v>
      </c>
      <c r="Y3572" s="5">
        <f>WORKSHEET[[#This Row],[Clients Rate per T2 (USD)]] - WORKSHEET[[#This Row],[Supplier Rate Per t2 (USD)]]</f>
        <v>300</v>
      </c>
      <c r="Z3572" s="5">
        <f>WORKSHEET[[#This Row],[Profit Per T]] * WORKSHEET[[#This Row],[Weight]]</f>
        <v>10224</v>
      </c>
      <c r="AA3572">
        <v>1</v>
      </c>
      <c r="AB3572" s="1">
        <v>3.9</v>
      </c>
      <c r="AC3572" s="1">
        <v>2.6</v>
      </c>
      <c r="AD3572" s="1">
        <v>3.25</v>
      </c>
      <c r="AE3572" s="1">
        <f>WORKSHEET[[#This Row],[Delay at toll gate in days]] +WORKSHEET[[#This Row],[Delay at workshop in days]] +WORKSHEET[[#This Row],[Delay at border in days]]</f>
        <v>9.75</v>
      </c>
    </row>
    <row r="3573" spans="1:31" x14ac:dyDescent="0.35">
      <c r="A3573" t="s">
        <v>3594</v>
      </c>
      <c r="B3573" t="s">
        <v>10</v>
      </c>
      <c r="C3573" t="s">
        <v>68</v>
      </c>
      <c r="D3573" t="s">
        <v>3619</v>
      </c>
      <c r="E3573" t="s">
        <v>3618</v>
      </c>
      <c r="F3573" t="str">
        <f>WORKSHEET[[#This Row],[Depart From]]&amp;"-"&amp;WORKSHEET[[#This Row],[Arrive To]]</f>
        <v>Addis Ababa-Tripoli</v>
      </c>
      <c r="G3573" s="2">
        <v>44586</v>
      </c>
      <c r="H3573" s="2">
        <v>44606</v>
      </c>
      <c r="I3573" s="2" t="str">
        <f t="shared" si="55"/>
        <v>Delivered</v>
      </c>
      <c r="J3573" s="2" t="str">
        <f>TEXT(WORKSHEET[[#This Row],[Offloading Date]], "mmm")</f>
        <v>Feb</v>
      </c>
      <c r="K3573" s="2" t="str">
        <f>IF(OR(WORKSHEET[[#This Row],[Year]]="", ISBLANK(WORKSHEET[[#This Row],[Year]]), WORKSHEET[[#This Row],[Year]]="null"), "Exclude", "Include")</f>
        <v>Include</v>
      </c>
      <c r="L3573" t="s">
        <v>16</v>
      </c>
      <c r="M3573" t="s">
        <v>16</v>
      </c>
      <c r="N3573" t="s">
        <v>13</v>
      </c>
      <c r="O3573">
        <v>34.08</v>
      </c>
      <c r="P3573">
        <v>600</v>
      </c>
      <c r="Q3573" t="s">
        <v>14</v>
      </c>
      <c r="R3573">
        <f>P3573 * _xll.XLOOKUP(Q3573,CALCULATION!$A$15:$A$17, CALCULATION!$B$15:$B$17 )</f>
        <v>600</v>
      </c>
      <c r="S3573" s="5">
        <f>O3573*P3573*_xll.XLOOKUP(Q3573,CALCULATION!$A$15:$A$17, CALCULATION!$B$15:$B$17)</f>
        <v>20448</v>
      </c>
      <c r="T3573">
        <v>300</v>
      </c>
      <c r="U3573" t="s">
        <v>14</v>
      </c>
      <c r="V3573">
        <f>T3573 * _xll.XLOOKUP(U3573,CALCULATION!$A$15:$A$17, CALCULATION!$B$15:$B$17 )</f>
        <v>300</v>
      </c>
      <c r="W3573" s="5">
        <f>O3573*T3573*_xll.XLOOKUP(U3573,CALCULATION!$A$15:$A$17, CALCULATION!$B$15:$B$17)</f>
        <v>10224</v>
      </c>
      <c r="X3573" s="5">
        <f>WORKSHEET[[#This Row],[Clients Total Cost]] / WORKSHEET[[#This Row],[Clients Rate per T2 (USD)]]</f>
        <v>34.08</v>
      </c>
      <c r="Y3573" s="5">
        <f>WORKSHEET[[#This Row],[Clients Rate per T2 (USD)]] - WORKSHEET[[#This Row],[Supplier Rate Per t2 (USD)]]</f>
        <v>300</v>
      </c>
      <c r="Z3573" s="5">
        <f>WORKSHEET[[#This Row],[Profit Per T]] * WORKSHEET[[#This Row],[Weight]]</f>
        <v>10224</v>
      </c>
      <c r="AA3573">
        <v>1</v>
      </c>
      <c r="AB3573" s="1">
        <v>3</v>
      </c>
      <c r="AC3573" s="1">
        <v>2</v>
      </c>
      <c r="AD3573" s="1">
        <v>2.5</v>
      </c>
      <c r="AE3573" s="1">
        <f>WORKSHEET[[#This Row],[Delay at toll gate in days]] +WORKSHEET[[#This Row],[Delay at workshop in days]] +WORKSHEET[[#This Row],[Delay at border in days]]</f>
        <v>7.5</v>
      </c>
    </row>
    <row r="3574" spans="1:31" x14ac:dyDescent="0.35">
      <c r="A3574" t="s">
        <v>3595</v>
      </c>
      <c r="B3574" t="s">
        <v>10</v>
      </c>
      <c r="C3574" t="s">
        <v>68</v>
      </c>
      <c r="D3574" t="s">
        <v>3620</v>
      </c>
      <c r="E3574" t="s">
        <v>3613</v>
      </c>
      <c r="F3574" t="str">
        <f>WORKSHEET[[#This Row],[Depart From]]&amp;"-"&amp;WORKSHEET[[#This Row],[Arrive To]]</f>
        <v>Zanzibar-Sanaa</v>
      </c>
      <c r="G3574" s="2">
        <v>44587</v>
      </c>
      <c r="H3574" s="2">
        <v>44606</v>
      </c>
      <c r="I3574" s="2" t="str">
        <f t="shared" si="55"/>
        <v>Delivered</v>
      </c>
      <c r="J3574" s="2" t="str">
        <f>TEXT(WORKSHEET[[#This Row],[Offloading Date]], "mmm")</f>
        <v>Feb</v>
      </c>
      <c r="K3574" s="2" t="str">
        <f>IF(OR(WORKSHEET[[#This Row],[Year]]="", ISBLANK(WORKSHEET[[#This Row],[Year]]), WORKSHEET[[#This Row],[Year]]="null"), "Exclude", "Include")</f>
        <v>Include</v>
      </c>
      <c r="L3574" t="s">
        <v>16</v>
      </c>
      <c r="M3574" t="s">
        <v>16</v>
      </c>
      <c r="N3574" t="s">
        <v>13</v>
      </c>
      <c r="O3574">
        <v>33.08</v>
      </c>
      <c r="P3574">
        <v>600</v>
      </c>
      <c r="Q3574" t="s">
        <v>14</v>
      </c>
      <c r="R3574">
        <f>P3574 * _xll.XLOOKUP(Q3574,CALCULATION!$A$15:$A$17, CALCULATION!$B$15:$B$17 )</f>
        <v>600</v>
      </c>
      <c r="S3574" s="5">
        <f>O3574*P3574*_xll.XLOOKUP(Q3574,CALCULATION!$A$15:$A$17, CALCULATION!$B$15:$B$17)</f>
        <v>19848</v>
      </c>
      <c r="T3574">
        <v>300</v>
      </c>
      <c r="U3574" t="s">
        <v>14</v>
      </c>
      <c r="V3574">
        <f>T3574 * _xll.XLOOKUP(U3574,CALCULATION!$A$15:$A$17, CALCULATION!$B$15:$B$17 )</f>
        <v>300</v>
      </c>
      <c r="W3574" s="5">
        <f>O3574*T3574*_xll.XLOOKUP(U3574,CALCULATION!$A$15:$A$17, CALCULATION!$B$15:$B$17)</f>
        <v>9924</v>
      </c>
      <c r="X3574" s="5">
        <f>WORKSHEET[[#This Row],[Clients Total Cost]] / WORKSHEET[[#This Row],[Clients Rate per T2 (USD)]]</f>
        <v>33.08</v>
      </c>
      <c r="Y3574" s="5">
        <f>WORKSHEET[[#This Row],[Clients Rate per T2 (USD)]] - WORKSHEET[[#This Row],[Supplier Rate Per t2 (USD)]]</f>
        <v>300</v>
      </c>
      <c r="Z3574" s="5">
        <f>WORKSHEET[[#This Row],[Profit Per T]] * WORKSHEET[[#This Row],[Weight]]</f>
        <v>9924</v>
      </c>
      <c r="AA3574">
        <v>1</v>
      </c>
      <c r="AB3574" s="1">
        <v>2.85</v>
      </c>
      <c r="AC3574" s="1">
        <v>1.9000000000000001</v>
      </c>
      <c r="AD3574" s="1">
        <v>2.375</v>
      </c>
      <c r="AE3574" s="1">
        <f>WORKSHEET[[#This Row],[Delay at toll gate in days]] +WORKSHEET[[#This Row],[Delay at workshop in days]] +WORKSHEET[[#This Row],[Delay at border in days]]</f>
        <v>7.125</v>
      </c>
    </row>
    <row r="3575" spans="1:31" x14ac:dyDescent="0.35">
      <c r="A3575" t="s">
        <v>3596</v>
      </c>
      <c r="B3575" t="s">
        <v>10</v>
      </c>
      <c r="C3575" t="s">
        <v>68</v>
      </c>
      <c r="D3575" t="s">
        <v>3615</v>
      </c>
      <c r="E3575" t="s">
        <v>3618</v>
      </c>
      <c r="F3575" t="str">
        <f>WORKSHEET[[#This Row],[Depart From]]&amp;"-"&amp;WORKSHEET[[#This Row],[Arrive To]]</f>
        <v>Mombasa-Tripoli</v>
      </c>
      <c r="G3575" s="2">
        <v>44586</v>
      </c>
      <c r="H3575" s="2">
        <v>44606</v>
      </c>
      <c r="I3575" s="2" t="str">
        <f t="shared" si="55"/>
        <v>Delivered</v>
      </c>
      <c r="J3575" s="2" t="str">
        <f>TEXT(WORKSHEET[[#This Row],[Offloading Date]], "mmm")</f>
        <v>Feb</v>
      </c>
      <c r="K3575" s="2" t="str">
        <f>IF(OR(WORKSHEET[[#This Row],[Year]]="", ISBLANK(WORKSHEET[[#This Row],[Year]]), WORKSHEET[[#This Row],[Year]]="null"), "Exclude", "Include")</f>
        <v>Include</v>
      </c>
      <c r="L3575" t="s">
        <v>16</v>
      </c>
      <c r="M3575" t="s">
        <v>16</v>
      </c>
      <c r="N3575" t="s">
        <v>13</v>
      </c>
      <c r="O3575">
        <v>34.08</v>
      </c>
      <c r="P3575">
        <v>600</v>
      </c>
      <c r="Q3575" t="s">
        <v>14</v>
      </c>
      <c r="R3575">
        <f>P3575 * _xll.XLOOKUP(Q3575,CALCULATION!$A$15:$A$17, CALCULATION!$B$15:$B$17 )</f>
        <v>600</v>
      </c>
      <c r="S3575" s="5">
        <f>O3575*P3575*_xll.XLOOKUP(Q3575,CALCULATION!$A$15:$A$17, CALCULATION!$B$15:$B$17)</f>
        <v>20448</v>
      </c>
      <c r="T3575">
        <v>300</v>
      </c>
      <c r="U3575" t="s">
        <v>14</v>
      </c>
      <c r="V3575">
        <f>T3575 * _xll.XLOOKUP(U3575,CALCULATION!$A$15:$A$17, CALCULATION!$B$15:$B$17 )</f>
        <v>300</v>
      </c>
      <c r="W3575" s="5">
        <f>O3575*T3575*_xll.XLOOKUP(U3575,CALCULATION!$A$15:$A$17, CALCULATION!$B$15:$B$17)</f>
        <v>10224</v>
      </c>
      <c r="X3575" s="5">
        <f>WORKSHEET[[#This Row],[Clients Total Cost]] / WORKSHEET[[#This Row],[Clients Rate per T2 (USD)]]</f>
        <v>34.08</v>
      </c>
      <c r="Y3575" s="5">
        <f>WORKSHEET[[#This Row],[Clients Rate per T2 (USD)]] - WORKSHEET[[#This Row],[Supplier Rate Per t2 (USD)]]</f>
        <v>300</v>
      </c>
      <c r="Z3575" s="5">
        <f>WORKSHEET[[#This Row],[Profit Per T]] * WORKSHEET[[#This Row],[Weight]]</f>
        <v>10224</v>
      </c>
      <c r="AA3575">
        <v>1</v>
      </c>
      <c r="AB3575" s="1">
        <v>3</v>
      </c>
      <c r="AC3575" s="1">
        <v>2</v>
      </c>
      <c r="AD3575" s="1">
        <v>2.5</v>
      </c>
      <c r="AE3575" s="1">
        <f>WORKSHEET[[#This Row],[Delay at toll gate in days]] +WORKSHEET[[#This Row],[Delay at workshop in days]] +WORKSHEET[[#This Row],[Delay at border in days]]</f>
        <v>7.5</v>
      </c>
    </row>
    <row r="3576" spans="1:31" x14ac:dyDescent="0.35">
      <c r="A3576" t="s">
        <v>3597</v>
      </c>
      <c r="B3576" t="s">
        <v>10</v>
      </c>
      <c r="C3576" t="s">
        <v>68</v>
      </c>
      <c r="D3576" t="s">
        <v>3615</v>
      </c>
      <c r="E3576" t="s">
        <v>3618</v>
      </c>
      <c r="F3576" t="str">
        <f>WORKSHEET[[#This Row],[Depart From]]&amp;"-"&amp;WORKSHEET[[#This Row],[Arrive To]]</f>
        <v>Mombasa-Tripoli</v>
      </c>
      <c r="G3576" s="2">
        <v>44586</v>
      </c>
      <c r="H3576" s="2">
        <v>44601</v>
      </c>
      <c r="I3576" s="2" t="str">
        <f t="shared" si="55"/>
        <v>Delivered</v>
      </c>
      <c r="J3576" s="2" t="str">
        <f>TEXT(WORKSHEET[[#This Row],[Offloading Date]], "mmm")</f>
        <v>Feb</v>
      </c>
      <c r="K3576" s="2" t="str">
        <f>IF(OR(WORKSHEET[[#This Row],[Year]]="", ISBLANK(WORKSHEET[[#This Row],[Year]]), WORKSHEET[[#This Row],[Year]]="null"), "Exclude", "Include")</f>
        <v>Include</v>
      </c>
      <c r="L3576" t="s">
        <v>16</v>
      </c>
      <c r="M3576" t="s">
        <v>16</v>
      </c>
      <c r="N3576" t="s">
        <v>13</v>
      </c>
      <c r="O3576">
        <v>33.08</v>
      </c>
      <c r="P3576">
        <v>600</v>
      </c>
      <c r="Q3576" t="s">
        <v>14</v>
      </c>
      <c r="R3576">
        <f>P3576 * _xll.XLOOKUP(Q3576,CALCULATION!$A$15:$A$17, CALCULATION!$B$15:$B$17 )</f>
        <v>600</v>
      </c>
      <c r="S3576" s="5">
        <f>O3576*P3576*_xll.XLOOKUP(Q3576,CALCULATION!$A$15:$A$17, CALCULATION!$B$15:$B$17)</f>
        <v>19848</v>
      </c>
      <c r="T3576">
        <v>300</v>
      </c>
      <c r="U3576" t="s">
        <v>14</v>
      </c>
      <c r="V3576">
        <f>T3576 * _xll.XLOOKUP(U3576,CALCULATION!$A$15:$A$17, CALCULATION!$B$15:$B$17 )</f>
        <v>300</v>
      </c>
      <c r="W3576" s="5">
        <f>O3576*T3576*_xll.XLOOKUP(U3576,CALCULATION!$A$15:$A$17, CALCULATION!$B$15:$B$17)</f>
        <v>9924</v>
      </c>
      <c r="X3576" s="5">
        <f>WORKSHEET[[#This Row],[Clients Total Cost]] / WORKSHEET[[#This Row],[Clients Rate per T2 (USD)]]</f>
        <v>33.08</v>
      </c>
      <c r="Y3576" s="5">
        <f>WORKSHEET[[#This Row],[Clients Rate per T2 (USD)]] - WORKSHEET[[#This Row],[Supplier Rate Per t2 (USD)]]</f>
        <v>300</v>
      </c>
      <c r="Z3576" s="5">
        <f>WORKSHEET[[#This Row],[Profit Per T]] * WORKSHEET[[#This Row],[Weight]]</f>
        <v>9924</v>
      </c>
      <c r="AA3576">
        <v>1</v>
      </c>
      <c r="AB3576" s="1">
        <v>2.25</v>
      </c>
      <c r="AC3576" s="1">
        <v>1.5</v>
      </c>
      <c r="AD3576" s="1">
        <v>1.875</v>
      </c>
      <c r="AE3576" s="1">
        <f>WORKSHEET[[#This Row],[Delay at toll gate in days]] +WORKSHEET[[#This Row],[Delay at workshop in days]] +WORKSHEET[[#This Row],[Delay at border in days]]</f>
        <v>5.625</v>
      </c>
    </row>
    <row r="3577" spans="1:31" x14ac:dyDescent="0.35">
      <c r="A3577" t="s">
        <v>3598</v>
      </c>
      <c r="B3577" t="s">
        <v>10</v>
      </c>
      <c r="C3577" t="s">
        <v>68</v>
      </c>
      <c r="D3577" t="s">
        <v>3611</v>
      </c>
      <c r="E3577" t="s">
        <v>3614</v>
      </c>
      <c r="F3577" t="str">
        <f>WORKSHEET[[#This Row],[Depart From]]&amp;"-"&amp;WORKSHEET[[#This Row],[Arrive To]]</f>
        <v>Mogadishu-Alger</v>
      </c>
      <c r="G3577" s="2">
        <v>44586</v>
      </c>
      <c r="H3577" s="2">
        <v>44608</v>
      </c>
      <c r="I3577" s="2" t="str">
        <f t="shared" si="55"/>
        <v>Delivered</v>
      </c>
      <c r="J3577" s="2" t="str">
        <f>TEXT(WORKSHEET[[#This Row],[Offloading Date]], "mmm")</f>
        <v>Feb</v>
      </c>
      <c r="K3577" s="2" t="str">
        <f>IF(OR(WORKSHEET[[#This Row],[Year]]="", ISBLANK(WORKSHEET[[#This Row],[Year]]), WORKSHEET[[#This Row],[Year]]="null"), "Exclude", "Include")</f>
        <v>Include</v>
      </c>
      <c r="L3577" t="s">
        <v>16</v>
      </c>
      <c r="M3577" t="s">
        <v>16</v>
      </c>
      <c r="N3577" t="s">
        <v>13</v>
      </c>
      <c r="O3577">
        <v>33.08</v>
      </c>
      <c r="P3577">
        <v>600</v>
      </c>
      <c r="Q3577" t="s">
        <v>14</v>
      </c>
      <c r="R3577">
        <f>P3577 * _xll.XLOOKUP(Q3577,CALCULATION!$A$15:$A$17, CALCULATION!$B$15:$B$17 )</f>
        <v>600</v>
      </c>
      <c r="S3577" s="5">
        <f>O3577*P3577*_xll.XLOOKUP(Q3577,CALCULATION!$A$15:$A$17, CALCULATION!$B$15:$B$17)</f>
        <v>19848</v>
      </c>
      <c r="T3577">
        <v>300</v>
      </c>
      <c r="U3577" t="s">
        <v>14</v>
      </c>
      <c r="V3577">
        <f>T3577 * _xll.XLOOKUP(U3577,CALCULATION!$A$15:$A$17, CALCULATION!$B$15:$B$17 )</f>
        <v>300</v>
      </c>
      <c r="W3577" s="5">
        <f>O3577*T3577*_xll.XLOOKUP(U3577,CALCULATION!$A$15:$A$17, CALCULATION!$B$15:$B$17)</f>
        <v>9924</v>
      </c>
      <c r="X3577" s="5">
        <f>WORKSHEET[[#This Row],[Clients Total Cost]] / WORKSHEET[[#This Row],[Clients Rate per T2 (USD)]]</f>
        <v>33.08</v>
      </c>
      <c r="Y3577" s="5">
        <f>WORKSHEET[[#This Row],[Clients Rate per T2 (USD)]] - WORKSHEET[[#This Row],[Supplier Rate Per t2 (USD)]]</f>
        <v>300</v>
      </c>
      <c r="Z3577" s="5">
        <f>WORKSHEET[[#This Row],[Profit Per T]] * WORKSHEET[[#This Row],[Weight]]</f>
        <v>9924</v>
      </c>
      <c r="AA3577">
        <v>1</v>
      </c>
      <c r="AB3577" s="1">
        <v>3.3</v>
      </c>
      <c r="AC3577" s="1">
        <v>2.2000000000000002</v>
      </c>
      <c r="AD3577" s="1">
        <v>2.75</v>
      </c>
      <c r="AE3577" s="1">
        <f>WORKSHEET[[#This Row],[Delay at toll gate in days]] +WORKSHEET[[#This Row],[Delay at workshop in days]] +WORKSHEET[[#This Row],[Delay at border in days]]</f>
        <v>8.25</v>
      </c>
    </row>
    <row r="3578" spans="1:31" x14ac:dyDescent="0.35">
      <c r="A3578" t="s">
        <v>3599</v>
      </c>
      <c r="B3578" t="s">
        <v>10</v>
      </c>
      <c r="C3578" t="s">
        <v>68</v>
      </c>
      <c r="D3578" t="s">
        <v>3611</v>
      </c>
      <c r="E3578" t="s">
        <v>3612</v>
      </c>
      <c r="F3578" t="str">
        <f>WORKSHEET[[#This Row],[Depart From]]&amp;"-"&amp;WORKSHEET[[#This Row],[Arrive To]]</f>
        <v>Mogadishu-Victoria</v>
      </c>
      <c r="G3578" s="2">
        <v>44586</v>
      </c>
      <c r="H3578" s="2">
        <v>44608</v>
      </c>
      <c r="I3578" s="2" t="str">
        <f t="shared" si="55"/>
        <v>Delivered</v>
      </c>
      <c r="J3578" s="2" t="str">
        <f>TEXT(WORKSHEET[[#This Row],[Offloading Date]], "mmm")</f>
        <v>Feb</v>
      </c>
      <c r="K3578" s="2" t="str">
        <f>IF(OR(WORKSHEET[[#This Row],[Year]]="", ISBLANK(WORKSHEET[[#This Row],[Year]]), WORKSHEET[[#This Row],[Year]]="null"), "Exclude", "Include")</f>
        <v>Include</v>
      </c>
      <c r="L3578" t="s">
        <v>16</v>
      </c>
      <c r="M3578" t="s">
        <v>16</v>
      </c>
      <c r="N3578" t="s">
        <v>13</v>
      </c>
      <c r="O3578">
        <v>34.08</v>
      </c>
      <c r="P3578">
        <v>600</v>
      </c>
      <c r="Q3578" t="s">
        <v>14</v>
      </c>
      <c r="R3578">
        <f>P3578 * _xll.XLOOKUP(Q3578,CALCULATION!$A$15:$A$17, CALCULATION!$B$15:$B$17 )</f>
        <v>600</v>
      </c>
      <c r="S3578" s="5">
        <f>O3578*P3578*_xll.XLOOKUP(Q3578,CALCULATION!$A$15:$A$17, CALCULATION!$B$15:$B$17)</f>
        <v>20448</v>
      </c>
      <c r="T3578">
        <v>300</v>
      </c>
      <c r="U3578" t="s">
        <v>14</v>
      </c>
      <c r="V3578">
        <f>T3578 * _xll.XLOOKUP(U3578,CALCULATION!$A$15:$A$17, CALCULATION!$B$15:$B$17 )</f>
        <v>300</v>
      </c>
      <c r="W3578" s="5">
        <f>O3578*T3578*_xll.XLOOKUP(U3578,CALCULATION!$A$15:$A$17, CALCULATION!$B$15:$B$17)</f>
        <v>10224</v>
      </c>
      <c r="X3578" s="5">
        <f>WORKSHEET[[#This Row],[Clients Total Cost]] / WORKSHEET[[#This Row],[Clients Rate per T2 (USD)]]</f>
        <v>34.08</v>
      </c>
      <c r="Y3578" s="5">
        <f>WORKSHEET[[#This Row],[Clients Rate per T2 (USD)]] - WORKSHEET[[#This Row],[Supplier Rate Per t2 (USD)]]</f>
        <v>300</v>
      </c>
      <c r="Z3578" s="5">
        <f>WORKSHEET[[#This Row],[Profit Per T]] * WORKSHEET[[#This Row],[Weight]]</f>
        <v>10224</v>
      </c>
      <c r="AA3578">
        <v>1</v>
      </c>
      <c r="AB3578" s="1">
        <v>3.3</v>
      </c>
      <c r="AC3578" s="1">
        <v>2.2000000000000002</v>
      </c>
      <c r="AD3578" s="1">
        <v>2.75</v>
      </c>
      <c r="AE3578" s="1">
        <f>WORKSHEET[[#This Row],[Delay at toll gate in days]] +WORKSHEET[[#This Row],[Delay at workshop in days]] +WORKSHEET[[#This Row],[Delay at border in days]]</f>
        <v>8.25</v>
      </c>
    </row>
    <row r="3579" spans="1:31" x14ac:dyDescent="0.35">
      <c r="A3579" t="s">
        <v>3600</v>
      </c>
      <c r="B3579" t="s">
        <v>10</v>
      </c>
      <c r="C3579" t="s">
        <v>68</v>
      </c>
      <c r="D3579" t="s">
        <v>3616</v>
      </c>
      <c r="E3579" t="s">
        <v>3612</v>
      </c>
      <c r="F3579" t="str">
        <f>WORKSHEET[[#This Row],[Depart From]]&amp;"-"&amp;WORKSHEET[[#This Row],[Arrive To]]</f>
        <v>Marrakech-Victoria</v>
      </c>
      <c r="G3579" s="2">
        <v>44588</v>
      </c>
      <c r="H3579" s="2">
        <v>44608</v>
      </c>
      <c r="I3579" s="2" t="str">
        <f t="shared" si="55"/>
        <v>Delivered</v>
      </c>
      <c r="J3579" s="2" t="str">
        <f>TEXT(WORKSHEET[[#This Row],[Offloading Date]], "mmm")</f>
        <v>Feb</v>
      </c>
      <c r="K3579" s="2" t="str">
        <f>IF(OR(WORKSHEET[[#This Row],[Year]]="", ISBLANK(WORKSHEET[[#This Row],[Year]]), WORKSHEET[[#This Row],[Year]]="null"), "Exclude", "Include")</f>
        <v>Include</v>
      </c>
      <c r="L3579" t="s">
        <v>16</v>
      </c>
      <c r="M3579" t="s">
        <v>16</v>
      </c>
      <c r="N3579" t="s">
        <v>13</v>
      </c>
      <c r="O3579">
        <v>30.08</v>
      </c>
      <c r="P3579">
        <v>600</v>
      </c>
      <c r="Q3579" t="s">
        <v>14</v>
      </c>
      <c r="R3579">
        <f>P3579 * _xll.XLOOKUP(Q3579,CALCULATION!$A$15:$A$17, CALCULATION!$B$15:$B$17 )</f>
        <v>600</v>
      </c>
      <c r="S3579" s="5">
        <f>O3579*P3579*_xll.XLOOKUP(Q3579,CALCULATION!$A$15:$A$17, CALCULATION!$B$15:$B$17)</f>
        <v>18048</v>
      </c>
      <c r="T3579">
        <v>300</v>
      </c>
      <c r="U3579" t="s">
        <v>14</v>
      </c>
      <c r="V3579">
        <f>T3579 * _xll.XLOOKUP(U3579,CALCULATION!$A$15:$A$17, CALCULATION!$B$15:$B$17 )</f>
        <v>300</v>
      </c>
      <c r="W3579" s="5">
        <f>O3579*T3579*_xll.XLOOKUP(U3579,CALCULATION!$A$15:$A$17, CALCULATION!$B$15:$B$17)</f>
        <v>9024</v>
      </c>
      <c r="X3579" s="5">
        <f>WORKSHEET[[#This Row],[Clients Total Cost]] / WORKSHEET[[#This Row],[Clients Rate per T2 (USD)]]</f>
        <v>30.08</v>
      </c>
      <c r="Y3579" s="5">
        <f>WORKSHEET[[#This Row],[Clients Rate per T2 (USD)]] - WORKSHEET[[#This Row],[Supplier Rate Per t2 (USD)]]</f>
        <v>300</v>
      </c>
      <c r="Z3579" s="5">
        <f>WORKSHEET[[#This Row],[Profit Per T]] * WORKSHEET[[#This Row],[Weight]]</f>
        <v>9024</v>
      </c>
      <c r="AA3579">
        <v>1</v>
      </c>
      <c r="AB3579" s="1">
        <v>3</v>
      </c>
      <c r="AC3579" s="1">
        <v>2</v>
      </c>
      <c r="AD3579" s="1">
        <v>2.5</v>
      </c>
      <c r="AE3579" s="1">
        <f>WORKSHEET[[#This Row],[Delay at toll gate in days]] +WORKSHEET[[#This Row],[Delay at workshop in days]] +WORKSHEET[[#This Row],[Delay at border in days]]</f>
        <v>7.5</v>
      </c>
    </row>
    <row r="3580" spans="1:31" x14ac:dyDescent="0.35">
      <c r="A3580" t="s">
        <v>3601</v>
      </c>
      <c r="B3580" t="s">
        <v>10</v>
      </c>
      <c r="C3580" t="s">
        <v>68</v>
      </c>
      <c r="D3580" t="s">
        <v>3619</v>
      </c>
      <c r="E3580" t="s">
        <v>3613</v>
      </c>
      <c r="F3580" t="str">
        <f>WORKSHEET[[#This Row],[Depart From]]&amp;"-"&amp;WORKSHEET[[#This Row],[Arrive To]]</f>
        <v>Addis Ababa-Sanaa</v>
      </c>
      <c r="G3580" s="2">
        <v>44594</v>
      </c>
      <c r="H3580" s="2">
        <v>44620</v>
      </c>
      <c r="I3580" s="2" t="str">
        <f t="shared" si="55"/>
        <v>Delivered</v>
      </c>
      <c r="J3580" s="2" t="str">
        <f>TEXT(WORKSHEET[[#This Row],[Offloading Date]], "mmm")</f>
        <v>Feb</v>
      </c>
      <c r="K3580" s="2" t="str">
        <f>IF(OR(WORKSHEET[[#This Row],[Year]]="", ISBLANK(WORKSHEET[[#This Row],[Year]]), WORKSHEET[[#This Row],[Year]]="null"), "Exclude", "Include")</f>
        <v>Include</v>
      </c>
      <c r="L3580" t="s">
        <v>16</v>
      </c>
      <c r="M3580" t="s">
        <v>12</v>
      </c>
      <c r="N3580" t="s">
        <v>13</v>
      </c>
      <c r="O3580">
        <v>34.08</v>
      </c>
      <c r="P3580">
        <v>600</v>
      </c>
      <c r="Q3580" t="s">
        <v>14</v>
      </c>
      <c r="R3580">
        <f>P3580 * _xll.XLOOKUP(Q3580,CALCULATION!$A$15:$A$17, CALCULATION!$B$15:$B$17 )</f>
        <v>600</v>
      </c>
      <c r="S3580" s="5">
        <f>O3580*P3580*_xll.XLOOKUP(Q3580,CALCULATION!$A$15:$A$17, CALCULATION!$B$15:$B$17)</f>
        <v>20448</v>
      </c>
      <c r="T3580">
        <v>300</v>
      </c>
      <c r="U3580" t="s">
        <v>14</v>
      </c>
      <c r="V3580">
        <f>T3580 * _xll.XLOOKUP(U3580,CALCULATION!$A$15:$A$17, CALCULATION!$B$15:$B$17 )</f>
        <v>300</v>
      </c>
      <c r="W3580" s="5">
        <f>O3580*T3580*_xll.XLOOKUP(U3580,CALCULATION!$A$15:$A$17, CALCULATION!$B$15:$B$17)</f>
        <v>10224</v>
      </c>
      <c r="X3580" s="5">
        <f>WORKSHEET[[#This Row],[Clients Total Cost]] / WORKSHEET[[#This Row],[Clients Rate per T2 (USD)]]</f>
        <v>34.08</v>
      </c>
      <c r="Y3580" s="5">
        <f>WORKSHEET[[#This Row],[Clients Rate per T2 (USD)]] - WORKSHEET[[#This Row],[Supplier Rate Per t2 (USD)]]</f>
        <v>300</v>
      </c>
      <c r="Z3580" s="5">
        <f>WORKSHEET[[#This Row],[Profit Per T]] * WORKSHEET[[#This Row],[Weight]]</f>
        <v>10224</v>
      </c>
      <c r="AA3580">
        <v>1</v>
      </c>
      <c r="AB3580" s="1">
        <v>3.9</v>
      </c>
      <c r="AC3580" s="1">
        <v>2.6</v>
      </c>
      <c r="AD3580" s="1">
        <v>3.25</v>
      </c>
      <c r="AE3580" s="1">
        <f>WORKSHEET[[#This Row],[Delay at toll gate in days]] +WORKSHEET[[#This Row],[Delay at workshop in days]] +WORKSHEET[[#This Row],[Delay at border in days]]</f>
        <v>9.75</v>
      </c>
    </row>
    <row r="3581" spans="1:31" x14ac:dyDescent="0.35">
      <c r="A3581" t="s">
        <v>3602</v>
      </c>
      <c r="B3581" t="s">
        <v>10</v>
      </c>
      <c r="C3581" t="s">
        <v>68</v>
      </c>
      <c r="D3581" t="s">
        <v>3619</v>
      </c>
      <c r="E3581" t="s">
        <v>3614</v>
      </c>
      <c r="F3581" t="str">
        <f>WORKSHEET[[#This Row],[Depart From]]&amp;"-"&amp;WORKSHEET[[#This Row],[Arrive To]]</f>
        <v>Addis Ababa-Alger</v>
      </c>
      <c r="G3581" s="2">
        <v>44594</v>
      </c>
      <c r="H3581" s="2">
        <v>44620</v>
      </c>
      <c r="I3581" s="2" t="str">
        <f t="shared" si="55"/>
        <v>Delivered</v>
      </c>
      <c r="J3581" s="2" t="str">
        <f>TEXT(WORKSHEET[[#This Row],[Offloading Date]], "mmm")</f>
        <v>Feb</v>
      </c>
      <c r="K3581" s="2" t="str">
        <f>IF(OR(WORKSHEET[[#This Row],[Year]]="", ISBLANK(WORKSHEET[[#This Row],[Year]]), WORKSHEET[[#This Row],[Year]]="null"), "Exclude", "Include")</f>
        <v>Include</v>
      </c>
      <c r="L3581" t="s">
        <v>16</v>
      </c>
      <c r="M3581" t="s">
        <v>12</v>
      </c>
      <c r="N3581" t="s">
        <v>13</v>
      </c>
      <c r="O3581">
        <v>30.08</v>
      </c>
      <c r="P3581">
        <v>600</v>
      </c>
      <c r="Q3581" t="s">
        <v>14</v>
      </c>
      <c r="R3581">
        <f>P3581 * _xll.XLOOKUP(Q3581,CALCULATION!$A$15:$A$17, CALCULATION!$B$15:$B$17 )</f>
        <v>600</v>
      </c>
      <c r="S3581" s="5">
        <f>O3581*P3581*_xll.XLOOKUP(Q3581,CALCULATION!$A$15:$A$17, CALCULATION!$B$15:$B$17)</f>
        <v>18048</v>
      </c>
      <c r="T3581">
        <v>300</v>
      </c>
      <c r="U3581" t="s">
        <v>14</v>
      </c>
      <c r="V3581">
        <f>T3581 * _xll.XLOOKUP(U3581,CALCULATION!$A$15:$A$17, CALCULATION!$B$15:$B$17 )</f>
        <v>300</v>
      </c>
      <c r="W3581" s="5">
        <f>O3581*T3581*_xll.XLOOKUP(U3581,CALCULATION!$A$15:$A$17, CALCULATION!$B$15:$B$17)</f>
        <v>9024</v>
      </c>
      <c r="X3581" s="5">
        <f>WORKSHEET[[#This Row],[Clients Total Cost]] / WORKSHEET[[#This Row],[Clients Rate per T2 (USD)]]</f>
        <v>30.08</v>
      </c>
      <c r="Y3581" s="5">
        <f>WORKSHEET[[#This Row],[Clients Rate per T2 (USD)]] - WORKSHEET[[#This Row],[Supplier Rate Per t2 (USD)]]</f>
        <v>300</v>
      </c>
      <c r="Z3581" s="5">
        <f>WORKSHEET[[#This Row],[Profit Per T]] * WORKSHEET[[#This Row],[Weight]]</f>
        <v>9024</v>
      </c>
      <c r="AA3581">
        <v>1</v>
      </c>
      <c r="AB3581" s="1">
        <v>3.9</v>
      </c>
      <c r="AC3581" s="1">
        <v>2.6</v>
      </c>
      <c r="AD3581" s="1">
        <v>3.25</v>
      </c>
      <c r="AE3581" s="1">
        <f>WORKSHEET[[#This Row],[Delay at toll gate in days]] +WORKSHEET[[#This Row],[Delay at workshop in days]] +WORKSHEET[[#This Row],[Delay at border in days]]</f>
        <v>9.75</v>
      </c>
    </row>
    <row r="3582" spans="1:31" x14ac:dyDescent="0.35">
      <c r="A3582" t="s">
        <v>3603</v>
      </c>
      <c r="B3582" t="s">
        <v>10</v>
      </c>
      <c r="C3582" t="s">
        <v>68</v>
      </c>
      <c r="D3582" t="s">
        <v>3615</v>
      </c>
      <c r="E3582" t="s">
        <v>3618</v>
      </c>
      <c r="F3582" t="str">
        <f>WORKSHEET[[#This Row],[Depart From]]&amp;"-"&amp;WORKSHEET[[#This Row],[Arrive To]]</f>
        <v>Mombasa-Tripoli</v>
      </c>
      <c r="G3582" s="2">
        <v>44589</v>
      </c>
      <c r="H3582" s="2">
        <v>44609</v>
      </c>
      <c r="I3582" s="2" t="str">
        <f t="shared" si="55"/>
        <v>Delivered</v>
      </c>
      <c r="J3582" s="2" t="str">
        <f>TEXT(WORKSHEET[[#This Row],[Offloading Date]], "mmm")</f>
        <v>Feb</v>
      </c>
      <c r="K3582" s="2" t="str">
        <f>IF(OR(WORKSHEET[[#This Row],[Year]]="", ISBLANK(WORKSHEET[[#This Row],[Year]]), WORKSHEET[[#This Row],[Year]]="null"), "Exclude", "Include")</f>
        <v>Include</v>
      </c>
      <c r="L3582" t="s">
        <v>16</v>
      </c>
      <c r="M3582" t="s">
        <v>16</v>
      </c>
      <c r="N3582" t="s">
        <v>13</v>
      </c>
      <c r="O3582">
        <v>30.08</v>
      </c>
      <c r="P3582">
        <v>600</v>
      </c>
      <c r="Q3582" t="s">
        <v>14</v>
      </c>
      <c r="R3582">
        <f>P3582 * _xll.XLOOKUP(Q3582,CALCULATION!$A$15:$A$17, CALCULATION!$B$15:$B$17 )</f>
        <v>600</v>
      </c>
      <c r="S3582" s="5">
        <f>O3582*P3582*_xll.XLOOKUP(Q3582,CALCULATION!$A$15:$A$17, CALCULATION!$B$15:$B$17)</f>
        <v>18048</v>
      </c>
      <c r="T3582">
        <v>300</v>
      </c>
      <c r="U3582" t="s">
        <v>14</v>
      </c>
      <c r="V3582">
        <f>T3582 * _xll.XLOOKUP(U3582,CALCULATION!$A$15:$A$17, CALCULATION!$B$15:$B$17 )</f>
        <v>300</v>
      </c>
      <c r="W3582" s="5">
        <f>O3582*T3582*_xll.XLOOKUP(U3582,CALCULATION!$A$15:$A$17, CALCULATION!$B$15:$B$17)</f>
        <v>9024</v>
      </c>
      <c r="X3582" s="5">
        <f>WORKSHEET[[#This Row],[Clients Total Cost]] / WORKSHEET[[#This Row],[Clients Rate per T2 (USD)]]</f>
        <v>30.08</v>
      </c>
      <c r="Y3582" s="5">
        <f>WORKSHEET[[#This Row],[Clients Rate per T2 (USD)]] - WORKSHEET[[#This Row],[Supplier Rate Per t2 (USD)]]</f>
        <v>300</v>
      </c>
      <c r="Z3582" s="5">
        <f>WORKSHEET[[#This Row],[Profit Per T]] * WORKSHEET[[#This Row],[Weight]]</f>
        <v>9024</v>
      </c>
      <c r="AA3582">
        <v>1</v>
      </c>
      <c r="AB3582" s="1">
        <v>3</v>
      </c>
      <c r="AC3582" s="1">
        <v>2</v>
      </c>
      <c r="AD3582" s="1">
        <v>2.5</v>
      </c>
      <c r="AE3582" s="1">
        <f>WORKSHEET[[#This Row],[Delay at toll gate in days]] +WORKSHEET[[#This Row],[Delay at workshop in days]] +WORKSHEET[[#This Row],[Delay at border in days]]</f>
        <v>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election activeCell="A33" sqref="A33:B33"/>
    </sheetView>
  </sheetViews>
  <sheetFormatPr defaultRowHeight="14.5" x14ac:dyDescent="0.35"/>
  <cols>
    <col min="1" max="1" width="24.90625" customWidth="1"/>
    <col min="2" max="2" width="24.08984375" customWidth="1"/>
    <col min="3" max="3" width="20.36328125" bestFit="1" customWidth="1"/>
  </cols>
  <sheetData>
    <row r="1" spans="1:3" ht="15" thickBot="1" x14ac:dyDescent="0.4"/>
    <row r="2" spans="1:3" x14ac:dyDescent="0.35">
      <c r="A2" s="22" t="s">
        <v>3625</v>
      </c>
      <c r="B2" s="24" t="s">
        <v>3649</v>
      </c>
      <c r="C2" s="23"/>
    </row>
    <row r="3" spans="1:3" x14ac:dyDescent="0.35">
      <c r="A3" s="25" t="s">
        <v>5</v>
      </c>
      <c r="B3" s="25">
        <f>COUNTIF(WORKSHEET[Transporter Invoice status], "Missing")</f>
        <v>801</v>
      </c>
    </row>
    <row r="4" spans="1:3" x14ac:dyDescent="0.35">
      <c r="A4" s="26" t="s">
        <v>4</v>
      </c>
      <c r="B4" s="27">
        <f>COUNTIF(WORKSHEET[Client Invoice status], "Missing")</f>
        <v>601</v>
      </c>
    </row>
    <row r="5" spans="1:3" x14ac:dyDescent="0.35">
      <c r="A5" s="26" t="s">
        <v>3</v>
      </c>
      <c r="B5" s="27">
        <f>COUNTIF(WORKSHEET[Offloading Date], "NULL")</f>
        <v>262</v>
      </c>
    </row>
    <row r="6" spans="1:3" x14ac:dyDescent="0.35">
      <c r="A6" s="26" t="s">
        <v>3621</v>
      </c>
      <c r="B6" s="27">
        <f>COUNTIF(WORKSHEET[Delay at toll gate in days], "Non")</f>
        <v>0</v>
      </c>
    </row>
    <row r="7" spans="1:3" x14ac:dyDescent="0.35">
      <c r="A7" s="26" t="s">
        <v>3650</v>
      </c>
      <c r="B7" s="27">
        <f>COUNTIF(WORKSHEET[Delay at workshop in days], "Non")</f>
        <v>0</v>
      </c>
    </row>
    <row r="8" spans="1:3" ht="15" thickBot="1" x14ac:dyDescent="0.4">
      <c r="A8" s="28" t="s">
        <v>3651</v>
      </c>
      <c r="B8" s="29">
        <f>COUNTIF(WORKSHEET[Delay at border in days], "Non")</f>
        <v>0</v>
      </c>
    </row>
    <row r="12" spans="1:3" ht="15" thickBot="1" x14ac:dyDescent="0.4"/>
    <row r="13" spans="1:3" ht="15" thickBot="1" x14ac:dyDescent="0.4">
      <c r="A13" s="81" t="s">
        <v>3628</v>
      </c>
      <c r="B13" s="82"/>
    </row>
    <row r="14" spans="1:3" x14ac:dyDescent="0.35">
      <c r="A14" s="6" t="s">
        <v>3629</v>
      </c>
      <c r="B14" s="7" t="s">
        <v>3630</v>
      </c>
    </row>
    <row r="15" spans="1:3" x14ac:dyDescent="0.35">
      <c r="A15" s="8" t="s">
        <v>2201</v>
      </c>
      <c r="B15" s="9">
        <v>5.6899999999999999E-2</v>
      </c>
    </row>
    <row r="16" spans="1:3" x14ac:dyDescent="0.35">
      <c r="A16" s="8" t="s">
        <v>58</v>
      </c>
      <c r="B16" s="9">
        <v>5.7000000000000002E-2</v>
      </c>
    </row>
    <row r="17" spans="1:2" ht="15" thickBot="1" x14ac:dyDescent="0.4">
      <c r="A17" s="3" t="s">
        <v>14</v>
      </c>
      <c r="B17" s="4">
        <v>1</v>
      </c>
    </row>
    <row r="19" spans="1:2" ht="15" thickBot="1" x14ac:dyDescent="0.4"/>
    <row r="20" spans="1:2" ht="15" thickBot="1" x14ac:dyDescent="0.4">
      <c r="A20" s="83" t="s">
        <v>3672</v>
      </c>
      <c r="B20" s="84"/>
    </row>
    <row r="21" spans="1:2" x14ac:dyDescent="0.35">
      <c r="A21" s="85">
        <f>SUM(Worksheet!S2:S3582)</f>
        <v>50679223.210199818</v>
      </c>
      <c r="B21" s="85"/>
    </row>
    <row r="23" spans="1:2" ht="15" thickBot="1" x14ac:dyDescent="0.4"/>
    <row r="24" spans="1:2" ht="15" thickBot="1" x14ac:dyDescent="0.4">
      <c r="A24" s="83" t="s">
        <v>3673</v>
      </c>
      <c r="B24" s="84"/>
    </row>
    <row r="25" spans="1:2" x14ac:dyDescent="0.35">
      <c r="A25" s="85">
        <f>SUM(Worksheet!W2:W3582)</f>
        <v>25695799.595499903</v>
      </c>
      <c r="B25" s="85"/>
    </row>
    <row r="27" spans="1:2" ht="15" thickBot="1" x14ac:dyDescent="0.4"/>
    <row r="28" spans="1:2" ht="15" thickBot="1" x14ac:dyDescent="0.4">
      <c r="A28" s="83" t="s">
        <v>3674</v>
      </c>
      <c r="B28" s="84"/>
    </row>
    <row r="29" spans="1:2" x14ac:dyDescent="0.35">
      <c r="A29" s="85">
        <f>SUM(Worksheet!Z:Z)</f>
        <v>24983423.6146999</v>
      </c>
      <c r="B29" s="85"/>
    </row>
    <row r="31" spans="1:2" ht="15" thickBot="1" x14ac:dyDescent="0.4"/>
    <row r="32" spans="1:2" ht="15" thickBot="1" x14ac:dyDescent="0.4">
      <c r="A32" s="83" t="s">
        <v>3675</v>
      </c>
      <c r="B32" s="84"/>
    </row>
    <row r="33" spans="1:2" x14ac:dyDescent="0.35">
      <c r="A33" s="87">
        <f>SUM(Worksheet!O2:O3582)</f>
        <v>108785.26496000029</v>
      </c>
      <c r="B33" s="87"/>
    </row>
    <row r="35" spans="1:2" ht="15" thickBot="1" x14ac:dyDescent="0.4"/>
    <row r="36" spans="1:2" ht="15" thickBot="1" x14ac:dyDescent="0.4">
      <c r="A36" s="83" t="s">
        <v>3676</v>
      </c>
      <c r="B36" s="84"/>
    </row>
    <row r="37" spans="1:2" x14ac:dyDescent="0.35">
      <c r="A37" s="85">
        <f>AVERAGE(Worksheet!Y:Y)</f>
        <v>228.91823512985081</v>
      </c>
      <c r="B37" s="85"/>
    </row>
    <row r="40" spans="1:2" ht="15" thickBot="1" x14ac:dyDescent="0.4"/>
    <row r="41" spans="1:2" ht="15" thickBot="1" x14ac:dyDescent="0.4">
      <c r="A41" s="83" t="s">
        <v>3677</v>
      </c>
      <c r="B41" s="84"/>
    </row>
    <row r="42" spans="1:2" x14ac:dyDescent="0.35">
      <c r="A42" s="86">
        <f>AVERAGE(Worksheet!AE:AE)</f>
        <v>7.2975774923205812</v>
      </c>
      <c r="B42" s="86"/>
    </row>
  </sheetData>
  <autoFilter ref="A2:B3"/>
  <mergeCells count="13">
    <mergeCell ref="A41:B41"/>
    <mergeCell ref="A37:B37"/>
    <mergeCell ref="A42:B42"/>
    <mergeCell ref="A28:B28"/>
    <mergeCell ref="A29:B29"/>
    <mergeCell ref="A32:B32"/>
    <mergeCell ref="A33:B33"/>
    <mergeCell ref="A36:B36"/>
    <mergeCell ref="A13:B13"/>
    <mergeCell ref="A20:B20"/>
    <mergeCell ref="A21:B21"/>
    <mergeCell ref="A24:B24"/>
    <mergeCell ref="A25:B2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5"/>
  <sheetViews>
    <sheetView topLeftCell="A16" workbookViewId="0">
      <selection activeCell="B19" sqref="B19"/>
    </sheetView>
  </sheetViews>
  <sheetFormatPr defaultRowHeight="14.5" x14ac:dyDescent="0.35"/>
  <cols>
    <col min="1" max="1" width="12.36328125" customWidth="1"/>
    <col min="2" max="2" width="26.26953125" customWidth="1"/>
    <col min="3" max="3" width="5.7265625" style="10" customWidth="1"/>
    <col min="4" max="4" width="12.36328125" customWidth="1"/>
    <col min="5" max="9" width="15.36328125" customWidth="1"/>
    <col min="10" max="10" width="15.26953125" customWidth="1"/>
    <col min="11" max="11" width="10.7265625" customWidth="1"/>
    <col min="12" max="12" width="12.36328125" customWidth="1"/>
    <col min="13" max="13" width="14.90625" customWidth="1"/>
    <col min="14" max="14" width="12.453125" customWidth="1"/>
    <col min="15" max="16" width="12.36328125" customWidth="1"/>
    <col min="17" max="17" width="14" customWidth="1"/>
    <col min="18" max="18" width="12.453125" customWidth="1"/>
    <col min="19" max="20" width="12.36328125" customWidth="1"/>
    <col min="21" max="21" width="12.7265625" customWidth="1"/>
    <col min="22" max="25" width="18.54296875" bestFit="1" customWidth="1"/>
    <col min="26" max="26" width="10.7265625" bestFit="1" customWidth="1"/>
  </cols>
  <sheetData>
    <row r="1" spans="1:14" x14ac:dyDescent="0.35">
      <c r="A1" s="88" t="s">
        <v>3648</v>
      </c>
      <c r="B1" s="89"/>
      <c r="C1" s="89"/>
      <c r="D1" s="89"/>
      <c r="E1" s="89"/>
      <c r="F1" s="82"/>
    </row>
    <row r="2" spans="1:14" ht="15" thickBot="1" x14ac:dyDescent="0.4">
      <c r="A2" s="90"/>
      <c r="B2" s="91"/>
      <c r="C2" s="91"/>
      <c r="D2" s="91"/>
      <c r="E2" s="91"/>
      <c r="F2" s="92"/>
    </row>
    <row r="6" spans="1:14" x14ac:dyDescent="0.35">
      <c r="B6" s="93" t="s">
        <v>3664</v>
      </c>
      <c r="C6" s="93"/>
      <c r="D6" s="93"/>
    </row>
    <row r="7" spans="1:14" ht="15" thickBot="1" x14ac:dyDescent="0.4"/>
    <row r="8" spans="1:14" ht="15" thickBot="1" x14ac:dyDescent="0.4">
      <c r="C8" s="11"/>
    </row>
    <row r="9" spans="1:14" ht="15" thickBot="1" x14ac:dyDescent="0.4">
      <c r="A9" s="6"/>
      <c r="B9" s="12"/>
      <c r="C9" s="13"/>
      <c r="D9" s="12"/>
      <c r="E9" s="12"/>
      <c r="F9" s="12"/>
      <c r="G9" s="12"/>
      <c r="H9" s="12"/>
      <c r="I9" s="12"/>
      <c r="J9" s="12"/>
      <c r="K9" s="12"/>
      <c r="L9" s="7"/>
      <c r="M9" s="14"/>
      <c r="N9" s="14"/>
    </row>
    <row r="10" spans="1:14" ht="15" thickBot="1" x14ac:dyDescent="0.4">
      <c r="A10" s="17" t="s">
        <v>3633</v>
      </c>
      <c r="B10" s="36" t="s">
        <v>3646</v>
      </c>
      <c r="C10" s="14"/>
      <c r="D10" s="14"/>
      <c r="E10" s="14"/>
      <c r="F10" s="14"/>
      <c r="G10" s="14"/>
      <c r="H10" s="14"/>
      <c r="I10" s="14"/>
      <c r="J10" s="14"/>
      <c r="K10" s="14"/>
      <c r="L10" s="9"/>
      <c r="M10" s="14"/>
      <c r="N10" s="14"/>
    </row>
    <row r="11" spans="1:14" x14ac:dyDescent="0.35">
      <c r="A11" s="18" t="s">
        <v>3634</v>
      </c>
      <c r="B11" s="68">
        <v>1068564.4730000002</v>
      </c>
      <c r="C11" s="14"/>
      <c r="D11" s="14"/>
      <c r="E11" s="14"/>
      <c r="F11" s="14"/>
      <c r="G11" s="14"/>
      <c r="H11" s="14"/>
      <c r="I11" s="14"/>
      <c r="J11" s="14"/>
      <c r="K11" s="14"/>
      <c r="L11" s="9"/>
      <c r="M11" s="14"/>
      <c r="N11" s="14"/>
    </row>
    <row r="12" spans="1:14" x14ac:dyDescent="0.35">
      <c r="A12" s="19" t="s">
        <v>3642</v>
      </c>
      <c r="B12" s="69">
        <v>1068870.2150000003</v>
      </c>
      <c r="C12" s="14"/>
      <c r="D12" s="14"/>
      <c r="E12" s="14"/>
      <c r="F12" s="14"/>
      <c r="G12" s="14"/>
      <c r="H12" s="14"/>
      <c r="I12" s="14"/>
      <c r="J12" s="14"/>
      <c r="K12" s="14"/>
      <c r="L12" s="9"/>
      <c r="M12" s="14"/>
      <c r="N12" s="14"/>
    </row>
    <row r="13" spans="1:14" x14ac:dyDescent="0.35">
      <c r="A13" s="19" t="s">
        <v>3637</v>
      </c>
      <c r="B13" s="69">
        <v>1104861.5004</v>
      </c>
      <c r="C13" s="14"/>
      <c r="D13" s="14"/>
      <c r="E13" s="14"/>
      <c r="F13" s="14"/>
      <c r="G13" s="14"/>
      <c r="H13" s="14"/>
      <c r="I13" s="14"/>
      <c r="J13" s="14"/>
      <c r="K13" s="14"/>
      <c r="L13" s="9"/>
      <c r="M13" s="14"/>
      <c r="N13" s="14"/>
    </row>
    <row r="14" spans="1:14" x14ac:dyDescent="0.35">
      <c r="A14" s="19" t="s">
        <v>3639</v>
      </c>
      <c r="B14" s="69">
        <v>1114797.5892000003</v>
      </c>
      <c r="C14" s="14"/>
      <c r="D14" s="14"/>
      <c r="E14" s="14"/>
      <c r="F14" s="14"/>
      <c r="G14" s="14"/>
      <c r="H14" s="14"/>
      <c r="I14" s="14"/>
      <c r="J14" s="14"/>
      <c r="K14" s="14"/>
      <c r="L14" s="9"/>
      <c r="M14" s="14"/>
      <c r="N14" s="14"/>
    </row>
    <row r="15" spans="1:14" x14ac:dyDescent="0.35">
      <c r="A15" s="19" t="s">
        <v>3636</v>
      </c>
      <c r="B15" s="69">
        <v>1116930.8166000003</v>
      </c>
      <c r="C15" s="14"/>
      <c r="D15" s="14"/>
      <c r="E15" s="14"/>
      <c r="F15" s="14"/>
      <c r="G15" s="14"/>
      <c r="H15" s="14"/>
      <c r="I15" s="14"/>
      <c r="J15" s="14"/>
      <c r="K15" s="14"/>
      <c r="L15" s="9"/>
      <c r="M15" s="14"/>
      <c r="N15" s="14"/>
    </row>
    <row r="16" spans="1:14" x14ac:dyDescent="0.35">
      <c r="A16" s="19" t="s">
        <v>3655</v>
      </c>
      <c r="B16" s="69">
        <v>1131267.5780000004</v>
      </c>
      <c r="C16" s="14"/>
      <c r="D16" s="14"/>
      <c r="E16" s="14"/>
      <c r="F16" s="14"/>
      <c r="G16" s="14"/>
      <c r="H16" s="14"/>
      <c r="I16" s="14"/>
      <c r="J16" s="14"/>
      <c r="K16" s="14"/>
      <c r="L16" s="9"/>
      <c r="M16" s="14"/>
      <c r="N16" s="14"/>
    </row>
    <row r="17" spans="1:14" x14ac:dyDescent="0.35">
      <c r="A17" s="19" t="s">
        <v>3635</v>
      </c>
      <c r="B17" s="69">
        <v>1143278.8670000001</v>
      </c>
      <c r="C17" s="14"/>
      <c r="D17" s="14"/>
      <c r="E17" s="14"/>
      <c r="F17" s="14"/>
      <c r="G17" s="14"/>
      <c r="H17" s="14"/>
      <c r="I17" s="14"/>
      <c r="J17" s="14"/>
      <c r="K17" s="14"/>
      <c r="L17" s="9"/>
      <c r="M17" s="14"/>
      <c r="N17" s="14"/>
    </row>
    <row r="18" spans="1:14" x14ac:dyDescent="0.35">
      <c r="A18" s="19" t="s">
        <v>3638</v>
      </c>
      <c r="B18" s="69">
        <v>1147236.0350000006</v>
      </c>
      <c r="C18" s="14"/>
      <c r="D18" s="14"/>
      <c r="E18" s="14"/>
      <c r="F18" s="14"/>
      <c r="G18" s="14"/>
      <c r="H18" s="14"/>
      <c r="I18" s="14"/>
      <c r="J18" s="14"/>
      <c r="K18" s="14"/>
      <c r="L18" s="9"/>
      <c r="M18" s="14"/>
      <c r="N18" s="14"/>
    </row>
    <row r="19" spans="1:14" x14ac:dyDescent="0.35">
      <c r="A19" s="19" t="s">
        <v>3640</v>
      </c>
      <c r="B19" s="69">
        <v>1166167.9030000002</v>
      </c>
      <c r="C19" s="14"/>
      <c r="D19" s="14"/>
      <c r="E19" s="14"/>
      <c r="F19" s="14"/>
      <c r="G19" s="14"/>
      <c r="H19" s="14"/>
      <c r="I19" s="14"/>
      <c r="J19" s="14"/>
      <c r="K19" s="14"/>
      <c r="L19" s="9"/>
      <c r="M19" s="14"/>
      <c r="N19" s="14"/>
    </row>
    <row r="20" spans="1:14" ht="15" thickBot="1" x14ac:dyDescent="0.4">
      <c r="A20" s="20" t="s">
        <v>3641</v>
      </c>
      <c r="B20" s="69">
        <v>1200857.379</v>
      </c>
      <c r="C20" s="14"/>
      <c r="D20" s="14"/>
      <c r="E20" s="14"/>
      <c r="F20" s="14"/>
      <c r="G20" s="14"/>
      <c r="H20" s="14"/>
      <c r="I20" s="14"/>
      <c r="J20" s="14"/>
      <c r="K20" s="14"/>
      <c r="L20" s="9"/>
      <c r="M20" s="14"/>
      <c r="N20" s="14"/>
    </row>
    <row r="21" spans="1:14" ht="15" thickBot="1" x14ac:dyDescent="0.4">
      <c r="A21" s="21" t="s">
        <v>3643</v>
      </c>
      <c r="B21" s="70">
        <v>11262832.356200002</v>
      </c>
      <c r="C21" s="14"/>
      <c r="D21" s="14"/>
      <c r="E21" s="14"/>
      <c r="F21" s="14"/>
      <c r="G21" s="14"/>
      <c r="H21" s="14"/>
      <c r="I21" s="14"/>
      <c r="J21" s="14"/>
      <c r="K21" s="14"/>
      <c r="L21" s="9"/>
      <c r="M21" s="14"/>
      <c r="N21" s="14"/>
    </row>
    <row r="22" spans="1:14" x14ac:dyDescent="0.35">
      <c r="C22" s="14"/>
      <c r="D22" s="14"/>
      <c r="E22" s="14"/>
      <c r="F22" s="14"/>
      <c r="G22" s="14"/>
      <c r="H22" s="14"/>
      <c r="I22" s="14"/>
      <c r="J22" s="14"/>
      <c r="K22" s="14"/>
      <c r="L22" s="9"/>
      <c r="M22" s="14"/>
      <c r="N22" s="14"/>
    </row>
    <row r="23" spans="1:14" x14ac:dyDescent="0.35">
      <c r="C23" s="14"/>
      <c r="D23" s="14"/>
      <c r="E23" s="14"/>
      <c r="F23" s="14"/>
      <c r="G23" s="14"/>
      <c r="H23" s="14"/>
      <c r="I23" s="14"/>
      <c r="J23" s="14"/>
      <c r="K23" s="14"/>
      <c r="L23" s="9"/>
      <c r="M23" s="14"/>
      <c r="N23" s="14"/>
    </row>
    <row r="24" spans="1:14" x14ac:dyDescent="0.35">
      <c r="C24" s="14"/>
      <c r="D24" s="14"/>
      <c r="E24" s="14"/>
      <c r="F24" s="14"/>
      <c r="G24" s="14"/>
      <c r="H24" s="14"/>
      <c r="I24" s="14"/>
      <c r="J24" s="14"/>
      <c r="K24" s="14"/>
      <c r="L24" s="9"/>
      <c r="M24" s="14"/>
      <c r="N24" s="14"/>
    </row>
    <row r="25" spans="1:14" x14ac:dyDescent="0.35">
      <c r="C25" s="14"/>
      <c r="D25" s="14"/>
      <c r="E25" s="14"/>
      <c r="F25" s="14"/>
      <c r="G25" s="14"/>
      <c r="H25" s="14"/>
      <c r="I25" s="14"/>
      <c r="J25" s="14"/>
      <c r="K25" s="14"/>
      <c r="L25" s="9"/>
      <c r="M25" s="14"/>
      <c r="N25" s="14"/>
    </row>
    <row r="26" spans="1:14" x14ac:dyDescent="0.35">
      <c r="C26" s="14"/>
      <c r="D26" s="14"/>
      <c r="E26" s="14"/>
      <c r="F26" s="14"/>
      <c r="G26" s="14"/>
      <c r="H26" s="14"/>
      <c r="I26" s="14"/>
      <c r="J26" s="14"/>
      <c r="K26" s="14"/>
      <c r="L26" s="9"/>
      <c r="M26" s="14"/>
      <c r="N26" s="14"/>
    </row>
    <row r="27" spans="1:14" x14ac:dyDescent="0.35">
      <c r="C27" s="14"/>
      <c r="D27" s="14"/>
      <c r="E27" s="14"/>
      <c r="F27" s="14"/>
      <c r="G27" s="14"/>
      <c r="H27" s="14"/>
      <c r="I27" s="14"/>
      <c r="J27" s="14"/>
      <c r="K27" s="14"/>
      <c r="L27" s="9"/>
      <c r="M27" s="14"/>
      <c r="N27" s="14"/>
    </row>
    <row r="28" spans="1:14" ht="15" thickBot="1" x14ac:dyDescent="0.4">
      <c r="C28" s="16"/>
      <c r="D28" s="16"/>
      <c r="E28" s="16"/>
      <c r="F28" s="16"/>
      <c r="G28" s="16"/>
      <c r="H28" s="16"/>
      <c r="I28" s="16"/>
      <c r="J28" s="16"/>
      <c r="K28" s="16"/>
      <c r="L28" s="4"/>
      <c r="M28" s="14"/>
      <c r="N28" s="14"/>
    </row>
    <row r="29" spans="1:14" x14ac:dyDescent="0.35">
      <c r="C29" s="14"/>
      <c r="D29" s="14"/>
      <c r="E29" s="14"/>
      <c r="F29" s="14"/>
      <c r="G29" s="14"/>
      <c r="H29" s="14"/>
      <c r="I29" s="14"/>
      <c r="J29" s="14"/>
      <c r="K29" s="14"/>
      <c r="L29" s="9"/>
      <c r="M29" s="14"/>
      <c r="N29" s="14"/>
    </row>
    <row r="30" spans="1:14" x14ac:dyDescent="0.35">
      <c r="C30" s="14"/>
      <c r="D30" s="14"/>
      <c r="E30" s="14"/>
      <c r="F30" s="14"/>
      <c r="G30" s="14"/>
      <c r="H30" s="14"/>
      <c r="I30" s="14"/>
      <c r="J30" s="14"/>
      <c r="K30" s="14"/>
      <c r="L30" s="9"/>
      <c r="M30" s="14"/>
      <c r="N30" s="14"/>
    </row>
    <row r="31" spans="1:14" x14ac:dyDescent="0.35">
      <c r="C31" s="14"/>
      <c r="D31" s="14"/>
      <c r="E31" s="14"/>
      <c r="F31" s="14"/>
      <c r="G31" s="14"/>
      <c r="H31" s="14"/>
      <c r="I31" s="14"/>
      <c r="J31" s="14"/>
      <c r="K31" s="14"/>
      <c r="L31" s="9"/>
      <c r="M31" s="14"/>
      <c r="N31" s="14"/>
    </row>
    <row r="32" spans="1:14" x14ac:dyDescent="0.35">
      <c r="C32" s="14"/>
      <c r="D32" s="14"/>
      <c r="E32" s="14"/>
      <c r="F32" s="14"/>
      <c r="G32" s="14"/>
      <c r="H32" s="14"/>
      <c r="I32" s="14"/>
      <c r="J32" s="14"/>
      <c r="K32" s="14"/>
      <c r="L32" s="9"/>
      <c r="M32" s="14"/>
      <c r="N32" s="14"/>
    </row>
    <row r="33" spans="1:14" x14ac:dyDescent="0.35">
      <c r="C33" s="14"/>
      <c r="D33" s="14"/>
      <c r="E33" s="14"/>
      <c r="F33" s="14"/>
      <c r="G33" s="14"/>
      <c r="H33" s="14"/>
      <c r="I33" s="14"/>
      <c r="J33" s="14"/>
      <c r="K33" s="14"/>
      <c r="L33" s="9"/>
      <c r="M33" s="14"/>
      <c r="N33" s="14"/>
    </row>
    <row r="34" spans="1:14" x14ac:dyDescent="0.35">
      <c r="C34" s="14"/>
      <c r="D34" s="14"/>
      <c r="E34" s="14"/>
      <c r="F34" s="14"/>
      <c r="G34" s="14"/>
      <c r="H34" s="14"/>
      <c r="I34" s="14"/>
      <c r="J34" s="14"/>
      <c r="K34" s="14"/>
      <c r="L34" s="9"/>
      <c r="M34" s="14"/>
      <c r="N34" s="14"/>
    </row>
    <row r="35" spans="1:14" ht="15" thickBot="1" x14ac:dyDescent="0.4">
      <c r="C35" s="14"/>
      <c r="D35" s="14"/>
      <c r="E35" s="14"/>
      <c r="F35" s="14"/>
      <c r="G35" s="14"/>
      <c r="H35" s="14"/>
      <c r="I35" s="14"/>
      <c r="J35" s="14"/>
      <c r="K35" s="14"/>
      <c r="L35" s="9"/>
      <c r="M35" s="14"/>
      <c r="N35" s="14"/>
    </row>
    <row r="36" spans="1:14" ht="15" thickBot="1" x14ac:dyDescent="0.4">
      <c r="C36" s="14"/>
      <c r="D36" s="14"/>
      <c r="E36" s="14"/>
      <c r="F36" s="14"/>
      <c r="G36" s="14"/>
      <c r="H36" s="14"/>
      <c r="I36" s="14"/>
      <c r="J36" s="14"/>
      <c r="K36" s="14"/>
      <c r="L36" s="9"/>
      <c r="M36" s="14"/>
      <c r="N36" s="14"/>
    </row>
    <row r="37" spans="1:14" x14ac:dyDescent="0.35">
      <c r="A37" s="8"/>
      <c r="B37" s="14"/>
      <c r="C37" s="14"/>
      <c r="D37" s="14"/>
      <c r="E37" s="14"/>
      <c r="F37" s="14"/>
      <c r="G37" s="14"/>
      <c r="H37" s="14"/>
      <c r="I37" s="14"/>
      <c r="J37" s="14"/>
      <c r="K37" s="14"/>
      <c r="L37" s="9"/>
      <c r="M37" s="14"/>
      <c r="N37" s="14"/>
    </row>
    <row r="38" spans="1:14" x14ac:dyDescent="0.35">
      <c r="A38" s="8"/>
      <c r="B38" s="14"/>
      <c r="C38" s="14"/>
      <c r="D38" s="14"/>
      <c r="E38" s="14"/>
      <c r="F38" s="14"/>
      <c r="G38" s="14"/>
      <c r="H38" s="14"/>
      <c r="I38" s="14"/>
      <c r="J38" s="14"/>
      <c r="K38" s="14"/>
      <c r="L38" s="9"/>
      <c r="M38" s="14"/>
      <c r="N38" s="14"/>
    </row>
    <row r="39" spans="1:14" ht="15" thickBot="1" x14ac:dyDescent="0.4">
      <c r="A39" s="3"/>
      <c r="B39" s="16"/>
      <c r="C39" s="16"/>
      <c r="D39" s="16"/>
      <c r="E39" s="16"/>
      <c r="F39" s="16"/>
      <c r="G39" s="16"/>
      <c r="H39" s="16"/>
      <c r="I39" s="16"/>
      <c r="J39" s="16"/>
      <c r="K39" s="16"/>
      <c r="L39" s="4"/>
      <c r="M39" s="14"/>
      <c r="N39" s="14"/>
    </row>
    <row r="40" spans="1:14" x14ac:dyDescent="0.35">
      <c r="A40" s="14"/>
      <c r="B40" s="14"/>
      <c r="C40" s="14"/>
      <c r="D40" s="14"/>
      <c r="E40" s="14"/>
      <c r="F40" s="14"/>
      <c r="G40" s="14"/>
      <c r="H40" s="14"/>
      <c r="I40" s="14"/>
      <c r="J40" s="14"/>
      <c r="K40" s="14"/>
      <c r="L40" s="14"/>
      <c r="M40" s="14"/>
      <c r="N40" s="14"/>
    </row>
    <row r="41" spans="1:14" x14ac:dyDescent="0.35">
      <c r="C41"/>
      <c r="D41" s="14"/>
      <c r="E41" s="14"/>
      <c r="F41" s="14"/>
      <c r="G41" s="14"/>
      <c r="H41" s="14"/>
      <c r="I41" s="14"/>
      <c r="J41" s="14"/>
      <c r="K41" s="14"/>
      <c r="L41" s="14"/>
      <c r="M41" s="14"/>
      <c r="N41" s="14"/>
    </row>
    <row r="42" spans="1:14" x14ac:dyDescent="0.35">
      <c r="A42" s="93" t="s">
        <v>3666</v>
      </c>
      <c r="B42" s="93"/>
      <c r="C42" s="93"/>
      <c r="E42" s="14"/>
      <c r="F42" s="14"/>
      <c r="G42" s="14"/>
      <c r="H42" s="14"/>
      <c r="I42" s="14"/>
      <c r="J42" s="14"/>
      <c r="K42" s="14"/>
      <c r="L42" s="14"/>
      <c r="M42" s="14"/>
      <c r="N42" s="14"/>
    </row>
    <row r="43" spans="1:14" ht="15" thickBot="1" x14ac:dyDescent="0.4">
      <c r="C43"/>
      <c r="D43" s="14"/>
      <c r="E43" s="14"/>
      <c r="F43" s="14"/>
      <c r="G43" s="14"/>
      <c r="H43" s="14"/>
      <c r="I43" s="14"/>
      <c r="J43" s="14"/>
      <c r="K43" s="14"/>
      <c r="L43" s="14"/>
      <c r="M43" s="14"/>
      <c r="N43" s="14"/>
    </row>
    <row r="44" spans="1:14" x14ac:dyDescent="0.35">
      <c r="A44" s="6"/>
      <c r="B44" s="12"/>
      <c r="C44" s="12"/>
      <c r="D44" s="12"/>
      <c r="E44" s="12"/>
      <c r="F44" s="12"/>
      <c r="G44" s="12"/>
      <c r="H44" s="12"/>
      <c r="I44" s="12"/>
      <c r="J44" s="12"/>
      <c r="K44" s="12"/>
      <c r="L44" s="7"/>
      <c r="M44" s="14"/>
      <c r="N44" s="14"/>
    </row>
    <row r="45" spans="1:14" ht="15" thickBot="1" x14ac:dyDescent="0.4">
      <c r="A45" s="8"/>
      <c r="B45" s="14"/>
      <c r="C45" s="14"/>
      <c r="D45" s="14"/>
      <c r="E45" s="14"/>
      <c r="F45" s="14"/>
      <c r="G45" s="14"/>
      <c r="H45" s="14"/>
      <c r="I45" s="14"/>
      <c r="J45" s="14"/>
      <c r="K45" s="14"/>
      <c r="L45" s="9"/>
      <c r="M45" s="14"/>
      <c r="N45" s="14"/>
    </row>
    <row r="46" spans="1:14" ht="15" thickBot="1" x14ac:dyDescent="0.4">
      <c r="A46" s="17" t="s">
        <v>3633</v>
      </c>
      <c r="B46" s="36" t="s">
        <v>3665</v>
      </c>
      <c r="C46"/>
      <c r="D46" s="14"/>
      <c r="E46" s="14"/>
      <c r="F46" s="14"/>
      <c r="G46" s="14"/>
      <c r="H46" s="14"/>
      <c r="I46" s="14"/>
      <c r="J46" s="14"/>
      <c r="K46" s="14"/>
      <c r="L46" s="9"/>
    </row>
    <row r="47" spans="1:14" x14ac:dyDescent="0.35">
      <c r="A47" s="18" t="s">
        <v>11</v>
      </c>
      <c r="B47" s="33">
        <v>277.69230769230768</v>
      </c>
      <c r="C47"/>
      <c r="D47" s="14"/>
      <c r="E47" s="14"/>
      <c r="F47" s="14"/>
      <c r="G47" s="14"/>
      <c r="H47" s="14"/>
      <c r="I47" s="14"/>
      <c r="J47" s="14"/>
      <c r="K47" s="14"/>
      <c r="L47" s="9"/>
    </row>
    <row r="48" spans="1:14" x14ac:dyDescent="0.35">
      <c r="A48" s="19" t="s">
        <v>68</v>
      </c>
      <c r="B48" s="34">
        <v>232.84605433376456</v>
      </c>
      <c r="C48"/>
      <c r="D48" s="14"/>
      <c r="E48" s="14"/>
      <c r="F48" s="14"/>
      <c r="G48" s="14"/>
      <c r="H48" s="14"/>
      <c r="I48" s="14"/>
      <c r="J48" s="14"/>
      <c r="K48" s="14"/>
      <c r="L48" s="9"/>
    </row>
    <row r="49" spans="1:12" ht="15" thickBot="1" x14ac:dyDescent="0.4">
      <c r="A49" s="20" t="s">
        <v>56</v>
      </c>
      <c r="B49" s="35">
        <v>237.30741733690795</v>
      </c>
      <c r="C49"/>
      <c r="D49" s="14"/>
      <c r="E49" s="14"/>
      <c r="F49" s="14"/>
      <c r="G49" s="14"/>
      <c r="H49" s="14"/>
      <c r="I49" s="14"/>
      <c r="J49" s="14"/>
      <c r="K49" s="14"/>
      <c r="L49" s="9"/>
    </row>
    <row r="50" spans="1:12" x14ac:dyDescent="0.35">
      <c r="C50"/>
      <c r="D50" s="14"/>
      <c r="E50" s="14"/>
      <c r="F50" s="14"/>
      <c r="G50" s="14"/>
      <c r="H50" s="14"/>
      <c r="I50" s="14"/>
      <c r="J50" s="14"/>
      <c r="K50" s="14"/>
      <c r="L50" s="9"/>
    </row>
    <row r="51" spans="1:12" x14ac:dyDescent="0.35">
      <c r="A51" s="8"/>
      <c r="B51" s="14"/>
      <c r="C51" s="14"/>
      <c r="D51" s="14"/>
      <c r="E51" s="14"/>
      <c r="F51" s="14"/>
      <c r="G51" s="14"/>
      <c r="H51" s="14"/>
      <c r="I51" s="14"/>
      <c r="J51" s="14"/>
      <c r="K51" s="14"/>
      <c r="L51" s="9"/>
    </row>
    <row r="52" spans="1:12" x14ac:dyDescent="0.35">
      <c r="A52" s="8"/>
      <c r="B52" s="14"/>
      <c r="C52" s="14"/>
      <c r="D52" s="14"/>
      <c r="E52" s="14"/>
      <c r="F52" s="14"/>
      <c r="G52" s="14"/>
      <c r="H52" s="14"/>
      <c r="I52" s="14"/>
      <c r="J52" s="14"/>
      <c r="K52" s="14"/>
      <c r="L52" s="9"/>
    </row>
    <row r="53" spans="1:12" x14ac:dyDescent="0.35">
      <c r="A53" s="8"/>
      <c r="B53" s="14"/>
      <c r="C53" s="14"/>
      <c r="D53" s="14"/>
      <c r="E53" s="14"/>
      <c r="F53" s="14"/>
      <c r="G53" s="14"/>
      <c r="H53" s="14"/>
      <c r="I53" s="14"/>
      <c r="J53" s="14"/>
      <c r="K53" s="14"/>
      <c r="L53" s="9"/>
    </row>
    <row r="54" spans="1:12" ht="15" thickBot="1" x14ac:dyDescent="0.4">
      <c r="A54" s="3"/>
      <c r="B54" s="16"/>
      <c r="C54" s="16"/>
      <c r="D54" s="16"/>
      <c r="E54" s="16"/>
      <c r="F54" s="16"/>
      <c r="G54" s="16"/>
      <c r="H54" s="16"/>
      <c r="I54" s="16"/>
      <c r="J54" s="16"/>
      <c r="K54" s="16"/>
      <c r="L54" s="4"/>
    </row>
    <row r="55" spans="1:12" x14ac:dyDescent="0.35">
      <c r="C55"/>
    </row>
    <row r="56" spans="1:12" x14ac:dyDescent="0.35">
      <c r="C56"/>
    </row>
    <row r="57" spans="1:12" x14ac:dyDescent="0.35">
      <c r="C57"/>
    </row>
    <row r="58" spans="1:12" x14ac:dyDescent="0.35">
      <c r="C58"/>
    </row>
    <row r="59" spans="1:12" x14ac:dyDescent="0.35">
      <c r="C59"/>
    </row>
    <row r="60" spans="1:12" x14ac:dyDescent="0.35">
      <c r="C60"/>
    </row>
    <row r="61" spans="1:12" x14ac:dyDescent="0.35">
      <c r="A61" s="93" t="s">
        <v>3667</v>
      </c>
      <c r="B61" s="93"/>
      <c r="C61" s="93"/>
    </row>
    <row r="62" spans="1:12" ht="15" thickBot="1" x14ac:dyDescent="0.4">
      <c r="C62"/>
    </row>
    <row r="63" spans="1:12" ht="15" thickBot="1" x14ac:dyDescent="0.4">
      <c r="A63" s="30" t="s">
        <v>3608</v>
      </c>
      <c r="B63" s="31" t="s">
        <v>3647</v>
      </c>
      <c r="C63" s="12"/>
      <c r="D63" s="12"/>
      <c r="E63" s="12"/>
      <c r="F63" s="12"/>
      <c r="G63" s="12"/>
      <c r="H63" s="12"/>
      <c r="I63" s="12"/>
      <c r="J63" s="12"/>
      <c r="K63" s="12"/>
      <c r="L63" s="7"/>
    </row>
    <row r="64" spans="1:12" ht="15" thickBot="1" x14ac:dyDescent="0.4">
      <c r="A64" s="8"/>
      <c r="B64" s="14"/>
      <c r="C64" s="14"/>
      <c r="D64" s="14"/>
      <c r="E64" s="14"/>
      <c r="F64" s="14"/>
      <c r="G64" s="14"/>
      <c r="H64" s="14"/>
      <c r="I64" s="14"/>
      <c r="J64" s="14"/>
      <c r="K64" s="14"/>
      <c r="L64" s="9"/>
    </row>
    <row r="65" spans="1:12" ht="15" thickBot="1" x14ac:dyDescent="0.4">
      <c r="A65" s="17" t="s">
        <v>3633</v>
      </c>
      <c r="B65" s="36" t="s">
        <v>3653</v>
      </c>
      <c r="C65"/>
      <c r="D65" s="14"/>
      <c r="E65" s="14"/>
      <c r="F65" s="14"/>
      <c r="G65" s="14"/>
      <c r="H65" s="14"/>
      <c r="I65" s="14"/>
      <c r="J65" s="14"/>
      <c r="K65" s="14"/>
      <c r="L65" s="9"/>
    </row>
    <row r="66" spans="1:12" x14ac:dyDescent="0.35">
      <c r="A66" s="15" t="s">
        <v>3614</v>
      </c>
      <c r="B66" s="45">
        <v>7213.8471012145756</v>
      </c>
      <c r="C66"/>
      <c r="D66" s="14"/>
      <c r="E66" s="14"/>
      <c r="F66" s="14"/>
      <c r="G66" s="14"/>
      <c r="H66" s="14"/>
      <c r="I66" s="14"/>
      <c r="J66" s="14"/>
      <c r="K66" s="14"/>
      <c r="L66" s="9"/>
    </row>
    <row r="67" spans="1:12" x14ac:dyDescent="0.35">
      <c r="A67" s="15" t="s">
        <v>3617</v>
      </c>
      <c r="B67" s="46">
        <v>7025.1540659891562</v>
      </c>
      <c r="C67"/>
      <c r="D67" s="14"/>
      <c r="E67" s="14"/>
      <c r="F67" s="14"/>
      <c r="G67" s="14"/>
      <c r="H67" s="14"/>
      <c r="I67" s="14"/>
      <c r="J67" s="14"/>
      <c r="K67" s="14"/>
      <c r="L67" s="9"/>
    </row>
    <row r="68" spans="1:12" x14ac:dyDescent="0.35">
      <c r="A68" s="15" t="s">
        <v>3613</v>
      </c>
      <c r="B68" s="46">
        <v>7424.4251897727281</v>
      </c>
      <c r="C68"/>
      <c r="D68" s="14"/>
      <c r="E68" s="14"/>
      <c r="F68" s="14"/>
      <c r="G68" s="14"/>
      <c r="H68" s="14"/>
      <c r="I68" s="14"/>
      <c r="J68" s="14"/>
      <c r="K68" s="14"/>
      <c r="L68" s="9"/>
    </row>
    <row r="69" spans="1:12" x14ac:dyDescent="0.35">
      <c r="A69" s="15" t="s">
        <v>3618</v>
      </c>
      <c r="B69" s="46">
        <v>7283.2736757619696</v>
      </c>
      <c r="C69"/>
      <c r="D69" s="14"/>
      <c r="E69" s="14"/>
      <c r="F69" s="14"/>
      <c r="G69" s="14"/>
      <c r="H69" s="14"/>
      <c r="I69" s="14"/>
      <c r="J69" s="14"/>
      <c r="K69" s="14"/>
      <c r="L69" s="9"/>
    </row>
    <row r="70" spans="1:12" ht="15" thickBot="1" x14ac:dyDescent="0.4">
      <c r="A70" s="15" t="s">
        <v>3612</v>
      </c>
      <c r="B70" s="46">
        <v>6940.4856087447179</v>
      </c>
      <c r="C70"/>
      <c r="D70" s="14"/>
      <c r="E70" s="14"/>
      <c r="F70" s="14"/>
      <c r="G70" s="14"/>
      <c r="H70" s="14"/>
      <c r="I70" s="14"/>
      <c r="J70" s="14"/>
      <c r="K70" s="14"/>
      <c r="L70" s="9"/>
    </row>
    <row r="71" spans="1:12" ht="15" thickBot="1" x14ac:dyDescent="0.4">
      <c r="A71" s="21" t="s">
        <v>3643</v>
      </c>
      <c r="B71" s="47">
        <v>7175.5932967048366</v>
      </c>
      <c r="C71"/>
      <c r="D71" s="14"/>
      <c r="E71" s="14"/>
      <c r="F71" s="14"/>
      <c r="G71" s="14"/>
      <c r="H71" s="14"/>
      <c r="I71" s="14"/>
      <c r="J71" s="14"/>
      <c r="K71" s="14"/>
      <c r="L71" s="9"/>
    </row>
    <row r="72" spans="1:12" x14ac:dyDescent="0.35">
      <c r="A72" s="8"/>
      <c r="B72" s="14"/>
      <c r="C72" s="14"/>
      <c r="D72" s="14"/>
      <c r="E72" s="14"/>
      <c r="F72" s="14"/>
      <c r="G72" s="14"/>
      <c r="H72" s="14"/>
      <c r="I72" s="14"/>
      <c r="J72" s="14"/>
      <c r="K72" s="14"/>
      <c r="L72" s="9"/>
    </row>
    <row r="73" spans="1:12" x14ac:dyDescent="0.35">
      <c r="A73" s="8"/>
      <c r="B73" s="14"/>
      <c r="C73" s="14"/>
      <c r="D73" s="14"/>
      <c r="E73" s="14"/>
      <c r="F73" s="14"/>
      <c r="G73" s="14"/>
      <c r="H73" s="14"/>
      <c r="I73" s="14"/>
      <c r="J73" s="14"/>
      <c r="K73" s="14"/>
      <c r="L73" s="9"/>
    </row>
    <row r="74" spans="1:12" x14ac:dyDescent="0.35">
      <c r="A74" s="8"/>
      <c r="B74" s="14"/>
      <c r="C74" s="14"/>
      <c r="D74" s="14"/>
      <c r="E74" s="14"/>
      <c r="F74" s="14"/>
      <c r="G74" s="14"/>
      <c r="H74" s="14"/>
      <c r="I74" s="14"/>
      <c r="J74" s="14"/>
      <c r="K74" s="14"/>
      <c r="L74" s="9"/>
    </row>
    <row r="75" spans="1:12" ht="15" thickBot="1" x14ac:dyDescent="0.4">
      <c r="A75" s="3"/>
      <c r="B75" s="16"/>
      <c r="C75" s="16"/>
      <c r="D75" s="16"/>
      <c r="E75" s="16"/>
      <c r="F75" s="16"/>
      <c r="G75" s="16"/>
      <c r="H75" s="16"/>
      <c r="I75" s="16"/>
      <c r="J75" s="16"/>
      <c r="K75" s="16"/>
      <c r="L75" s="4"/>
    </row>
    <row r="76" spans="1:12" x14ac:dyDescent="0.35">
      <c r="C76"/>
    </row>
    <row r="77" spans="1:12" x14ac:dyDescent="0.35">
      <c r="C77"/>
    </row>
    <row r="78" spans="1:12" x14ac:dyDescent="0.35">
      <c r="C78"/>
    </row>
    <row r="79" spans="1:12" x14ac:dyDescent="0.35">
      <c r="C79"/>
    </row>
    <row r="80" spans="1:12" x14ac:dyDescent="0.35">
      <c r="C80"/>
    </row>
    <row r="81" spans="1:12" x14ac:dyDescent="0.35">
      <c r="C81"/>
    </row>
    <row r="82" spans="1:12" x14ac:dyDescent="0.35">
      <c r="C82"/>
    </row>
    <row r="83" spans="1:12" x14ac:dyDescent="0.35">
      <c r="C83"/>
    </row>
    <row r="84" spans="1:12" x14ac:dyDescent="0.35">
      <c r="A84" s="93" t="s">
        <v>3668</v>
      </c>
      <c r="B84" s="93"/>
      <c r="C84" s="93"/>
    </row>
    <row r="85" spans="1:12" ht="15" thickBot="1" x14ac:dyDescent="0.4">
      <c r="C85"/>
    </row>
    <row r="86" spans="1:12" x14ac:dyDescent="0.35">
      <c r="A86" s="6"/>
      <c r="B86" s="12"/>
      <c r="C86" s="12"/>
      <c r="D86" s="12"/>
      <c r="E86" s="12"/>
      <c r="F86" s="12"/>
      <c r="G86" s="12"/>
      <c r="H86" s="12"/>
      <c r="I86" s="12"/>
      <c r="J86" s="12"/>
      <c r="K86" s="12"/>
      <c r="L86" s="7"/>
    </row>
    <row r="87" spans="1:12" ht="15" thickBot="1" x14ac:dyDescent="0.4">
      <c r="A87" s="8"/>
      <c r="B87" s="14"/>
      <c r="C87" s="14"/>
      <c r="D87" s="14"/>
      <c r="E87" s="14"/>
      <c r="F87" s="14"/>
      <c r="G87" s="14"/>
      <c r="H87" s="14"/>
      <c r="I87" s="14"/>
      <c r="J87" s="14"/>
      <c r="K87" s="14"/>
      <c r="L87" s="9"/>
    </row>
    <row r="88" spans="1:12" x14ac:dyDescent="0.35">
      <c r="A88" s="40" t="s">
        <v>3665</v>
      </c>
      <c r="B88" s="49" t="s">
        <v>3656</v>
      </c>
      <c r="C88" s="12"/>
      <c r="D88" s="7"/>
    </row>
    <row r="89" spans="1:12" ht="15" thickBot="1" x14ac:dyDescent="0.4">
      <c r="A89" s="42" t="s">
        <v>3633</v>
      </c>
      <c r="B89" s="14" t="s">
        <v>11</v>
      </c>
      <c r="C89" s="14" t="s">
        <v>68</v>
      </c>
      <c r="D89" s="9" t="s">
        <v>56</v>
      </c>
    </row>
    <row r="90" spans="1:12" x14ac:dyDescent="0.35">
      <c r="A90" s="15" t="s">
        <v>3614</v>
      </c>
      <c r="B90" s="51">
        <v>279.28571428571428</v>
      </c>
      <c r="C90" s="52">
        <v>235.75949367088609</v>
      </c>
      <c r="D90" s="53">
        <v>240.98744769874477</v>
      </c>
    </row>
    <row r="91" spans="1:12" x14ac:dyDescent="0.35">
      <c r="A91" s="15" t="s">
        <v>3617</v>
      </c>
      <c r="B91" s="54">
        <v>288.39999999999998</v>
      </c>
      <c r="C91" s="48">
        <v>225.27607361963192</v>
      </c>
      <c r="D91" s="43">
        <v>235.48883928571428</v>
      </c>
    </row>
    <row r="92" spans="1:12" x14ac:dyDescent="0.35">
      <c r="A92" s="15" t="s">
        <v>3613</v>
      </c>
      <c r="B92" s="54">
        <v>262.58064516129031</v>
      </c>
      <c r="C92" s="48">
        <v>240.96196868008948</v>
      </c>
      <c r="D92" s="43">
        <v>241.49778761061947</v>
      </c>
    </row>
    <row r="93" spans="1:12" x14ac:dyDescent="0.35">
      <c r="A93" s="15" t="s">
        <v>3618</v>
      </c>
      <c r="B93" s="54">
        <v>281.29032258064518</v>
      </c>
      <c r="C93" s="48">
        <v>231.68591224018476</v>
      </c>
      <c r="D93" s="43">
        <v>241.67777777777778</v>
      </c>
    </row>
    <row r="94" spans="1:12" ht="15" thickBot="1" x14ac:dyDescent="0.4">
      <c r="A94" s="15" t="s">
        <v>3612</v>
      </c>
      <c r="B94" s="54">
        <v>279.28571428571428</v>
      </c>
      <c r="C94" s="48">
        <v>231.15546218487395</v>
      </c>
      <c r="D94" s="43">
        <v>225.58780487804879</v>
      </c>
    </row>
    <row r="95" spans="1:12" ht="15" thickBot="1" x14ac:dyDescent="0.4">
      <c r="A95" s="21" t="s">
        <v>3643</v>
      </c>
      <c r="B95" s="55">
        <v>277.69230769230768</v>
      </c>
      <c r="C95" s="50">
        <v>232.84605433376456</v>
      </c>
      <c r="D95" s="44">
        <v>237.30741733690795</v>
      </c>
    </row>
    <row r="96" spans="1:12" x14ac:dyDescent="0.35">
      <c r="A96" s="8"/>
      <c r="B96" s="14"/>
      <c r="C96" s="14"/>
      <c r="D96" s="14"/>
      <c r="E96" s="14"/>
      <c r="F96" s="14"/>
      <c r="G96" s="14"/>
      <c r="H96" s="14"/>
      <c r="I96" s="14"/>
      <c r="J96" s="14"/>
      <c r="K96" s="14"/>
      <c r="L96" s="9"/>
    </row>
    <row r="97" spans="1:12" x14ac:dyDescent="0.35">
      <c r="A97" s="8"/>
      <c r="B97" s="14"/>
      <c r="C97" s="14"/>
      <c r="D97" s="14"/>
      <c r="E97" s="14"/>
      <c r="F97" s="14"/>
      <c r="G97" s="14"/>
      <c r="H97" s="14"/>
      <c r="I97" s="14"/>
      <c r="J97" s="14"/>
      <c r="K97" s="14"/>
      <c r="L97" s="9"/>
    </row>
    <row r="98" spans="1:12" x14ac:dyDescent="0.35">
      <c r="A98" s="8"/>
      <c r="B98" s="14"/>
      <c r="C98" s="14"/>
      <c r="D98" s="14"/>
      <c r="E98" s="14"/>
      <c r="F98" s="14"/>
      <c r="G98" s="14"/>
      <c r="H98" s="14"/>
      <c r="I98" s="14"/>
      <c r="J98" s="14"/>
      <c r="K98" s="14"/>
      <c r="L98" s="9"/>
    </row>
    <row r="99" spans="1:12" ht="15" thickBot="1" x14ac:dyDescent="0.4">
      <c r="A99" s="3"/>
      <c r="B99" s="16"/>
      <c r="C99" s="16"/>
      <c r="D99" s="16"/>
      <c r="E99" s="16"/>
      <c r="F99" s="16"/>
      <c r="G99" s="16"/>
      <c r="H99" s="16"/>
      <c r="I99" s="16"/>
      <c r="J99" s="16"/>
      <c r="K99" s="16"/>
      <c r="L99" s="4"/>
    </row>
    <row r="100" spans="1:12" x14ac:dyDescent="0.35">
      <c r="C100"/>
    </row>
    <row r="101" spans="1:12" x14ac:dyDescent="0.35">
      <c r="C101"/>
    </row>
    <row r="102" spans="1:12" x14ac:dyDescent="0.35">
      <c r="C102"/>
    </row>
    <row r="103" spans="1:12" x14ac:dyDescent="0.35">
      <c r="C103"/>
    </row>
    <row r="104" spans="1:12" x14ac:dyDescent="0.35">
      <c r="C104"/>
    </row>
    <row r="105" spans="1:12" x14ac:dyDescent="0.35">
      <c r="A105" s="93" t="s">
        <v>3669</v>
      </c>
      <c r="B105" s="93"/>
      <c r="C105" s="93"/>
    </row>
    <row r="106" spans="1:12" ht="15" thickBot="1" x14ac:dyDescent="0.4">
      <c r="C106"/>
    </row>
    <row r="107" spans="1:12" ht="15" thickBot="1" x14ac:dyDescent="0.4">
      <c r="A107" s="6"/>
      <c r="B107" s="12"/>
      <c r="C107" s="12"/>
      <c r="D107" s="12"/>
      <c r="E107" s="12"/>
      <c r="F107" s="12"/>
      <c r="G107" s="12"/>
      <c r="H107" s="12"/>
      <c r="I107" s="12"/>
      <c r="J107" s="12"/>
      <c r="K107" s="12"/>
      <c r="L107" s="7"/>
    </row>
    <row r="108" spans="1:12" ht="15" thickBot="1" x14ac:dyDescent="0.4">
      <c r="A108" s="17" t="s">
        <v>3633</v>
      </c>
      <c r="B108" s="36" t="s">
        <v>3652</v>
      </c>
      <c r="C108" s="14"/>
      <c r="D108" s="14"/>
      <c r="E108" s="14"/>
      <c r="F108" s="14"/>
      <c r="G108" s="14"/>
      <c r="H108" s="14"/>
      <c r="I108" s="14"/>
      <c r="J108" s="14"/>
      <c r="K108" s="14"/>
      <c r="L108" s="9"/>
    </row>
    <row r="109" spans="1:12" x14ac:dyDescent="0.35">
      <c r="A109" s="18" t="s">
        <v>11</v>
      </c>
      <c r="B109" s="37">
        <v>6.8417832167832167</v>
      </c>
      <c r="C109" s="14"/>
      <c r="D109" s="14"/>
      <c r="E109" s="14"/>
      <c r="F109" s="14"/>
      <c r="G109" s="14"/>
      <c r="H109" s="14"/>
      <c r="I109" s="14"/>
      <c r="J109" s="14"/>
      <c r="K109" s="14"/>
      <c r="L109" s="9"/>
    </row>
    <row r="110" spans="1:12" x14ac:dyDescent="0.35">
      <c r="A110" s="19" t="s">
        <v>68</v>
      </c>
      <c r="B110" s="38">
        <v>9.1004204398447612</v>
      </c>
      <c r="C110" s="14"/>
      <c r="D110" s="14"/>
      <c r="E110" s="14"/>
      <c r="F110" s="14"/>
      <c r="G110" s="14"/>
      <c r="H110" s="14"/>
      <c r="I110" s="14"/>
      <c r="J110" s="14"/>
      <c r="K110" s="14"/>
      <c r="L110" s="9"/>
    </row>
    <row r="111" spans="1:12" ht="15" thickBot="1" x14ac:dyDescent="0.4">
      <c r="A111" s="20" t="s">
        <v>56</v>
      </c>
      <c r="B111" s="38">
        <v>3.6196380697050938</v>
      </c>
      <c r="C111" s="14"/>
      <c r="D111" s="14"/>
      <c r="E111" s="14"/>
      <c r="F111" s="14"/>
      <c r="G111" s="14"/>
      <c r="H111" s="14"/>
      <c r="I111" s="14"/>
      <c r="J111" s="14"/>
      <c r="K111" s="14"/>
      <c r="L111" s="9"/>
    </row>
    <row r="112" spans="1:12" ht="15" thickBot="1" x14ac:dyDescent="0.4">
      <c r="A112" s="21" t="s">
        <v>3643</v>
      </c>
      <c r="B112" s="39">
        <v>7.2975774923205812</v>
      </c>
      <c r="C112" s="14"/>
      <c r="D112" s="14"/>
      <c r="E112" s="14"/>
      <c r="F112" s="14"/>
      <c r="G112" s="14"/>
      <c r="H112" s="14"/>
      <c r="I112" s="14"/>
      <c r="J112" s="14"/>
      <c r="K112" s="14"/>
      <c r="L112" s="9"/>
    </row>
    <row r="113" spans="1:12" x14ac:dyDescent="0.35">
      <c r="A113" s="8"/>
      <c r="B113" s="14"/>
      <c r="C113" s="14"/>
      <c r="D113" s="14"/>
      <c r="E113" s="14"/>
      <c r="F113" s="14"/>
      <c r="G113" s="14"/>
      <c r="H113" s="14"/>
      <c r="I113" s="14"/>
      <c r="J113" s="14"/>
      <c r="K113" s="14"/>
      <c r="L113" s="9"/>
    </row>
    <row r="114" spans="1:12" x14ac:dyDescent="0.35">
      <c r="A114" s="8"/>
      <c r="B114" s="14"/>
      <c r="C114" s="14"/>
      <c r="D114" s="14"/>
      <c r="E114" s="14"/>
      <c r="F114" s="14"/>
      <c r="G114" s="14"/>
      <c r="H114" s="14"/>
      <c r="I114" s="14"/>
      <c r="J114" s="14"/>
      <c r="K114" s="14"/>
      <c r="L114" s="9"/>
    </row>
    <row r="115" spans="1:12" x14ac:dyDescent="0.35">
      <c r="A115" s="8"/>
      <c r="B115" s="14"/>
      <c r="C115" s="14"/>
      <c r="D115" s="14"/>
      <c r="E115" s="14"/>
      <c r="F115" s="14"/>
      <c r="G115" s="14"/>
      <c r="H115" s="14"/>
      <c r="I115" s="14"/>
      <c r="J115" s="14"/>
      <c r="K115" s="14"/>
      <c r="L115" s="9"/>
    </row>
    <row r="116" spans="1:12" x14ac:dyDescent="0.35">
      <c r="A116" s="8"/>
      <c r="B116" s="14"/>
      <c r="C116" s="14"/>
      <c r="D116" s="14"/>
      <c r="E116" s="14"/>
      <c r="F116" s="14"/>
      <c r="G116" s="14"/>
      <c r="H116" s="14"/>
      <c r="I116" s="14"/>
      <c r="J116" s="14"/>
      <c r="K116" s="14"/>
      <c r="L116" s="9"/>
    </row>
    <row r="117" spans="1:12" ht="15" thickBot="1" x14ac:dyDescent="0.4">
      <c r="A117" s="3"/>
      <c r="B117" s="16"/>
      <c r="C117" s="16"/>
      <c r="D117" s="16"/>
      <c r="E117" s="16"/>
      <c r="F117" s="16"/>
      <c r="G117" s="16"/>
      <c r="H117" s="16"/>
      <c r="I117" s="16"/>
      <c r="J117" s="16"/>
      <c r="K117" s="16"/>
      <c r="L117" s="4"/>
    </row>
    <row r="118" spans="1:12" x14ac:dyDescent="0.35">
      <c r="C118"/>
    </row>
    <row r="121" spans="1:12" x14ac:dyDescent="0.35">
      <c r="A121" s="14"/>
      <c r="B121" s="14"/>
      <c r="C121" s="14"/>
      <c r="D121" s="14"/>
      <c r="E121" s="14"/>
      <c r="F121" s="14"/>
      <c r="G121" s="14"/>
      <c r="H121" s="14"/>
      <c r="I121" s="14"/>
      <c r="J121" s="14"/>
      <c r="K121" s="14"/>
      <c r="L121" s="14"/>
    </row>
    <row r="122" spans="1:12" x14ac:dyDescent="0.35">
      <c r="A122" s="62" t="s">
        <v>3670</v>
      </c>
      <c r="B122" s="62"/>
      <c r="C122" s="62"/>
      <c r="D122" s="14"/>
      <c r="E122" s="14"/>
      <c r="F122" s="14"/>
      <c r="G122" s="14"/>
      <c r="H122" s="14"/>
      <c r="I122" s="14"/>
      <c r="J122" s="14"/>
      <c r="K122" s="14"/>
      <c r="L122" s="14"/>
    </row>
    <row r="123" spans="1:12" ht="15" thickBot="1" x14ac:dyDescent="0.4">
      <c r="C123"/>
    </row>
    <row r="124" spans="1:12" ht="15" thickBot="1" x14ac:dyDescent="0.4">
      <c r="A124" s="6"/>
      <c r="B124" s="12"/>
      <c r="C124" s="12"/>
      <c r="D124" s="12"/>
      <c r="E124" s="12"/>
      <c r="F124" s="12"/>
      <c r="G124" s="12"/>
      <c r="H124" s="12"/>
      <c r="I124" s="12"/>
      <c r="J124" s="12"/>
      <c r="K124" s="12"/>
      <c r="L124" s="7"/>
    </row>
    <row r="125" spans="1:12" ht="15" thickBot="1" x14ac:dyDescent="0.4">
      <c r="A125" s="40" t="s">
        <v>3657</v>
      </c>
      <c r="B125" s="17" t="s">
        <v>3656</v>
      </c>
      <c r="C125" s="7"/>
      <c r="H125" s="14"/>
      <c r="I125" s="14"/>
      <c r="J125" s="14"/>
      <c r="K125" s="14"/>
      <c r="L125" s="9"/>
    </row>
    <row r="126" spans="1:12" ht="15" thickBot="1" x14ac:dyDescent="0.4">
      <c r="A126" s="42" t="s">
        <v>3633</v>
      </c>
      <c r="B126" s="32" t="s">
        <v>3654</v>
      </c>
      <c r="C126" s="31" t="s">
        <v>3680</v>
      </c>
      <c r="H126" s="14"/>
      <c r="I126" s="14"/>
      <c r="J126" s="14"/>
      <c r="K126" s="14"/>
      <c r="L126" s="9"/>
    </row>
    <row r="127" spans="1:12" x14ac:dyDescent="0.35">
      <c r="A127" s="15" t="s">
        <v>11</v>
      </c>
      <c r="B127" s="74">
        <v>128</v>
      </c>
      <c r="C127" s="75">
        <v>15</v>
      </c>
      <c r="H127" s="14"/>
      <c r="I127" s="14"/>
      <c r="J127" s="14"/>
      <c r="K127" s="14"/>
      <c r="L127" s="9"/>
    </row>
    <row r="128" spans="1:12" x14ac:dyDescent="0.35">
      <c r="A128" s="15" t="s">
        <v>68</v>
      </c>
      <c r="B128" s="76">
        <v>2113</v>
      </c>
      <c r="C128" s="72">
        <v>206</v>
      </c>
      <c r="H128" s="14"/>
      <c r="I128" s="14"/>
      <c r="J128" s="14"/>
      <c r="K128" s="14"/>
      <c r="L128" s="9"/>
    </row>
    <row r="129" spans="1:12" ht="15" thickBot="1" x14ac:dyDescent="0.4">
      <c r="A129" s="41" t="s">
        <v>56</v>
      </c>
      <c r="B129" s="77">
        <v>1078</v>
      </c>
      <c r="C129" s="73">
        <v>41</v>
      </c>
      <c r="H129" s="14"/>
      <c r="I129" s="14"/>
      <c r="J129" s="14"/>
      <c r="K129" s="14"/>
      <c r="L129" s="9"/>
    </row>
    <row r="130" spans="1:12" x14ac:dyDescent="0.35">
      <c r="C130"/>
      <c r="H130" s="14"/>
      <c r="I130" s="14"/>
      <c r="J130" s="14"/>
      <c r="K130" s="14"/>
      <c r="L130" s="9"/>
    </row>
    <row r="131" spans="1:12" x14ac:dyDescent="0.35">
      <c r="C131"/>
      <c r="H131" s="14"/>
      <c r="I131" s="14"/>
      <c r="J131" s="14"/>
      <c r="K131" s="14"/>
      <c r="L131" s="9"/>
    </row>
    <row r="132" spans="1:12" x14ac:dyDescent="0.35">
      <c r="A132" s="8"/>
      <c r="B132" s="14"/>
      <c r="C132" s="14"/>
      <c r="D132" s="14"/>
      <c r="E132" s="14"/>
      <c r="F132" s="14"/>
      <c r="G132" s="14"/>
      <c r="H132" s="14"/>
      <c r="I132" s="14"/>
      <c r="J132" s="14"/>
      <c r="K132" s="14"/>
      <c r="L132" s="9"/>
    </row>
    <row r="133" spans="1:12" x14ac:dyDescent="0.35">
      <c r="A133" s="8"/>
      <c r="B133" s="14"/>
      <c r="C133" s="14"/>
      <c r="D133" s="14"/>
      <c r="E133" s="14"/>
      <c r="F133" s="14"/>
      <c r="G133" s="14"/>
      <c r="H133" s="14"/>
      <c r="I133" s="14"/>
      <c r="J133" s="14"/>
      <c r="K133" s="14"/>
      <c r="L133" s="9"/>
    </row>
    <row r="134" spans="1:12" x14ac:dyDescent="0.35">
      <c r="A134" s="8"/>
      <c r="B134" s="14"/>
      <c r="C134" s="14"/>
      <c r="D134" s="14"/>
      <c r="E134" s="14"/>
      <c r="F134" s="14"/>
      <c r="G134" s="14"/>
      <c r="H134" s="14"/>
      <c r="I134" s="14"/>
      <c r="J134" s="14"/>
      <c r="K134" s="14"/>
      <c r="L134" s="9"/>
    </row>
    <row r="135" spans="1:12" x14ac:dyDescent="0.35">
      <c r="A135" s="8"/>
      <c r="B135" s="14"/>
      <c r="C135" s="14"/>
      <c r="D135" s="14"/>
      <c r="E135" s="14"/>
      <c r="F135" s="14"/>
      <c r="G135" s="14"/>
      <c r="H135" s="14"/>
      <c r="I135" s="14"/>
      <c r="J135" s="14"/>
      <c r="K135" s="14"/>
      <c r="L135" s="9"/>
    </row>
    <row r="136" spans="1:12" x14ac:dyDescent="0.35">
      <c r="A136" s="8"/>
      <c r="B136" s="14"/>
      <c r="C136" s="14"/>
      <c r="D136" s="14"/>
      <c r="E136" s="14"/>
      <c r="F136" s="14"/>
      <c r="G136" s="14"/>
      <c r="H136" s="14"/>
      <c r="I136" s="14"/>
      <c r="J136" s="14"/>
      <c r="K136" s="14"/>
      <c r="L136" s="9"/>
    </row>
    <row r="137" spans="1:12" ht="15" thickBot="1" x14ac:dyDescent="0.4">
      <c r="A137" s="3"/>
      <c r="B137" s="16"/>
      <c r="C137" s="16"/>
      <c r="D137" s="16"/>
      <c r="E137" s="16"/>
      <c r="F137" s="16"/>
      <c r="G137" s="16"/>
      <c r="H137" s="16"/>
      <c r="I137" s="16"/>
      <c r="J137" s="16"/>
      <c r="K137" s="16"/>
      <c r="L137" s="4"/>
    </row>
    <row r="140" spans="1:12" x14ac:dyDescent="0.35">
      <c r="B140" s="14"/>
      <c r="C140" s="71"/>
      <c r="D140" s="14"/>
      <c r="E140" s="14"/>
      <c r="F140" s="14"/>
      <c r="G140" s="14"/>
      <c r="H140" s="14"/>
      <c r="I140" s="14"/>
      <c r="J140" s="14"/>
      <c r="K140" s="14"/>
      <c r="L140" s="14"/>
    </row>
    <row r="141" spans="1:12" x14ac:dyDescent="0.35">
      <c r="B141" s="14"/>
      <c r="C141" s="71"/>
      <c r="D141" s="14"/>
      <c r="E141" s="14"/>
      <c r="F141" s="14"/>
      <c r="G141" s="14"/>
      <c r="H141" s="14"/>
      <c r="I141" s="14"/>
      <c r="J141" s="14"/>
      <c r="K141" s="14"/>
      <c r="L141" s="14"/>
    </row>
    <row r="142" spans="1:12" x14ac:dyDescent="0.35">
      <c r="A142" s="63" t="s">
        <v>3678</v>
      </c>
      <c r="B142" s="63"/>
      <c r="C142" s="63"/>
      <c r="D142" s="14"/>
      <c r="E142" s="14"/>
      <c r="F142" s="14"/>
      <c r="G142" s="14"/>
      <c r="H142" s="14"/>
      <c r="I142" s="14"/>
      <c r="J142" s="14"/>
      <c r="K142" s="14"/>
      <c r="L142" s="14"/>
    </row>
    <row r="143" spans="1:12" ht="15" thickBot="1" x14ac:dyDescent="0.4">
      <c r="A143" s="14"/>
      <c r="B143" s="14"/>
      <c r="C143" s="14"/>
      <c r="D143" s="14"/>
      <c r="E143" s="14"/>
      <c r="F143" s="14"/>
      <c r="G143" s="14"/>
      <c r="H143" s="14"/>
      <c r="I143" s="14"/>
      <c r="J143" s="14"/>
      <c r="K143" s="14"/>
      <c r="L143" s="14"/>
    </row>
    <row r="144" spans="1:12" x14ac:dyDescent="0.35">
      <c r="A144" s="6"/>
      <c r="B144" s="12"/>
      <c r="C144" s="12"/>
      <c r="D144" s="12"/>
      <c r="E144" s="12"/>
      <c r="F144" s="12"/>
      <c r="G144" s="12"/>
      <c r="H144" s="12"/>
      <c r="I144" s="12"/>
      <c r="J144" s="12"/>
      <c r="K144" s="12"/>
      <c r="L144" s="7"/>
    </row>
    <row r="145" spans="1:12" ht="15" thickBot="1" x14ac:dyDescent="0.4">
      <c r="A145" s="8"/>
      <c r="B145" s="14"/>
      <c r="C145" s="14"/>
      <c r="D145" s="14"/>
      <c r="E145" s="14"/>
      <c r="F145" s="14"/>
      <c r="G145" s="14"/>
      <c r="H145" s="14"/>
      <c r="I145" s="14"/>
      <c r="J145" s="14"/>
      <c r="K145" s="14"/>
      <c r="L145" s="9"/>
    </row>
    <row r="146" spans="1:12" ht="15" thickBot="1" x14ac:dyDescent="0.4">
      <c r="A146" s="17" t="s">
        <v>3633</v>
      </c>
      <c r="B146" s="32" t="s">
        <v>3671</v>
      </c>
      <c r="C146" s="12" t="s">
        <v>3660</v>
      </c>
      <c r="D146" s="36" t="s">
        <v>3665</v>
      </c>
      <c r="F146" s="14"/>
      <c r="G146" s="14"/>
      <c r="H146" s="14"/>
      <c r="I146" s="14"/>
      <c r="J146" s="14"/>
      <c r="K146" s="14"/>
      <c r="L146" s="9"/>
    </row>
    <row r="147" spans="1:12" x14ac:dyDescent="0.35">
      <c r="A147" s="15" t="s">
        <v>11</v>
      </c>
      <c r="B147" s="58">
        <v>277.69230769230768</v>
      </c>
      <c r="C147" s="67">
        <v>1130411.9400000004</v>
      </c>
      <c r="D147" s="59">
        <v>277.69230769230768</v>
      </c>
      <c r="F147" s="14"/>
      <c r="G147" s="14"/>
      <c r="H147" s="14"/>
      <c r="I147" s="14"/>
      <c r="J147" s="14"/>
      <c r="K147" s="14"/>
      <c r="L147" s="9"/>
    </row>
    <row r="148" spans="1:12" x14ac:dyDescent="0.35">
      <c r="A148" s="15" t="s">
        <v>68</v>
      </c>
      <c r="B148" s="60">
        <v>232.84605433376456</v>
      </c>
      <c r="C148" s="65">
        <v>15870930.960100083</v>
      </c>
      <c r="D148" s="56">
        <v>232.84605433376456</v>
      </c>
      <c r="F148" s="14"/>
      <c r="G148" s="14"/>
      <c r="H148" s="14"/>
      <c r="I148" s="14"/>
      <c r="J148" s="14"/>
      <c r="K148" s="14"/>
      <c r="L148" s="9"/>
    </row>
    <row r="149" spans="1:12" ht="15" thickBot="1" x14ac:dyDescent="0.4">
      <c r="A149" s="41" t="s">
        <v>56</v>
      </c>
      <c r="B149" s="60">
        <v>214.54530831099271</v>
      </c>
      <c r="C149" s="65">
        <v>7982080.7145999959</v>
      </c>
      <c r="D149" s="56">
        <v>237.30741733690795</v>
      </c>
      <c r="F149" s="14"/>
      <c r="G149" s="14"/>
      <c r="H149" s="14"/>
      <c r="I149" s="14"/>
      <c r="J149" s="14"/>
      <c r="K149" s="14"/>
      <c r="L149" s="9"/>
    </row>
    <row r="150" spans="1:12" ht="15" thickBot="1" x14ac:dyDescent="0.4">
      <c r="A150" s="21" t="s">
        <v>3643</v>
      </c>
      <c r="B150" s="61">
        <v>228.91823512985081</v>
      </c>
      <c r="C150" s="66">
        <v>24983423.614700034</v>
      </c>
      <c r="D150" s="57">
        <v>236.03099692823233</v>
      </c>
      <c r="F150" s="14"/>
      <c r="G150" s="14"/>
      <c r="H150" s="14"/>
      <c r="I150" s="14"/>
      <c r="J150" s="14"/>
      <c r="K150" s="14"/>
      <c r="L150" s="9"/>
    </row>
    <row r="151" spans="1:12" x14ac:dyDescent="0.35">
      <c r="A151" s="8"/>
      <c r="B151" s="14"/>
      <c r="C151" s="14"/>
      <c r="D151" s="14"/>
      <c r="E151" s="14"/>
      <c r="F151" s="14"/>
      <c r="G151" s="14"/>
      <c r="H151" s="14"/>
      <c r="I151" s="14"/>
      <c r="J151" s="14"/>
      <c r="K151" s="14"/>
      <c r="L151" s="9"/>
    </row>
    <row r="152" spans="1:12" x14ac:dyDescent="0.35">
      <c r="A152" s="8"/>
      <c r="B152" s="14"/>
      <c r="C152" s="14"/>
      <c r="D152" s="14"/>
      <c r="E152" s="14"/>
      <c r="F152" s="14"/>
      <c r="G152" s="14"/>
      <c r="H152" s="14"/>
      <c r="I152" s="14"/>
      <c r="J152" s="14"/>
      <c r="K152" s="14"/>
      <c r="L152" s="9"/>
    </row>
    <row r="153" spans="1:12" x14ac:dyDescent="0.35">
      <c r="A153" s="8"/>
      <c r="B153" s="14"/>
      <c r="C153" s="14"/>
      <c r="D153" s="14"/>
      <c r="E153" s="14"/>
      <c r="F153" s="14"/>
      <c r="G153" s="14"/>
      <c r="H153" s="14"/>
      <c r="I153" s="14"/>
      <c r="J153" s="14"/>
      <c r="K153" s="14"/>
      <c r="L153" s="9"/>
    </row>
    <row r="154" spans="1:12" ht="15" thickBot="1" x14ac:dyDescent="0.4">
      <c r="A154" s="3"/>
      <c r="B154" s="16"/>
      <c r="C154" s="16"/>
      <c r="D154" s="16"/>
      <c r="E154" s="16"/>
      <c r="F154" s="16"/>
      <c r="G154" s="16"/>
      <c r="H154" s="16"/>
      <c r="I154" s="16"/>
      <c r="J154" s="16"/>
      <c r="K154" s="16"/>
      <c r="L154" s="4"/>
    </row>
    <row r="155" spans="1:12" x14ac:dyDescent="0.35">
      <c r="C155"/>
      <c r="D155" s="14"/>
      <c r="E155" s="14"/>
      <c r="F155" s="14"/>
      <c r="G155" s="14"/>
      <c r="H155" s="14"/>
      <c r="I155" s="14"/>
      <c r="J155" s="14"/>
      <c r="K155" s="14"/>
      <c r="L155" s="14"/>
    </row>
    <row r="156" spans="1:12" ht="15" thickBot="1" x14ac:dyDescent="0.4">
      <c r="C156"/>
      <c r="D156" s="14"/>
      <c r="E156" s="14"/>
      <c r="F156" s="14"/>
      <c r="G156" s="14"/>
      <c r="H156" s="14"/>
      <c r="I156" s="14"/>
      <c r="J156" s="14"/>
      <c r="K156" s="14"/>
      <c r="L156" s="14"/>
    </row>
    <row r="157" spans="1:12" x14ac:dyDescent="0.35">
      <c r="A157" s="6"/>
      <c r="B157" s="12"/>
      <c r="C157" s="12"/>
      <c r="D157" s="12"/>
      <c r="E157" s="12"/>
      <c r="F157" s="12"/>
      <c r="G157" s="12"/>
      <c r="H157" s="12"/>
      <c r="I157" s="12"/>
      <c r="J157" s="12"/>
      <c r="K157" s="12"/>
      <c r="L157" s="7"/>
    </row>
    <row r="158" spans="1:12" ht="15" thickBot="1" x14ac:dyDescent="0.4">
      <c r="A158" s="8"/>
      <c r="B158" s="14"/>
      <c r="C158" s="14"/>
      <c r="D158" s="14"/>
      <c r="E158" s="14"/>
      <c r="F158" s="14"/>
      <c r="G158" s="14"/>
      <c r="H158" s="14"/>
      <c r="I158" s="14"/>
      <c r="J158" s="14"/>
      <c r="K158" s="14"/>
      <c r="L158" s="9"/>
    </row>
    <row r="159" spans="1:12" ht="15" thickBot="1" x14ac:dyDescent="0.4">
      <c r="A159" s="30" t="s">
        <v>3690</v>
      </c>
      <c r="B159" s="31" t="s">
        <v>3692</v>
      </c>
      <c r="C159" s="14"/>
      <c r="D159" s="14"/>
      <c r="E159" s="14"/>
      <c r="F159" s="14"/>
      <c r="G159" s="14"/>
      <c r="H159" s="14"/>
      <c r="I159" s="14"/>
      <c r="J159" s="14"/>
      <c r="K159" s="14"/>
      <c r="L159" s="9"/>
    </row>
    <row r="160" spans="1:12" ht="15" thickBot="1" x14ac:dyDescent="0.4">
      <c r="A160" s="8"/>
      <c r="B160" s="14"/>
      <c r="C160" s="14"/>
      <c r="D160" s="14"/>
      <c r="E160" s="14"/>
      <c r="F160" s="14"/>
      <c r="G160" s="14"/>
      <c r="H160" s="14"/>
      <c r="I160" s="14"/>
      <c r="J160" s="14"/>
      <c r="K160" s="14"/>
      <c r="L160" s="9"/>
    </row>
    <row r="161" spans="1:12" ht="15" thickBot="1" x14ac:dyDescent="0.4">
      <c r="A161" s="40" t="s">
        <v>3633</v>
      </c>
      <c r="B161" s="36" t="s">
        <v>3691</v>
      </c>
      <c r="C161"/>
      <c r="D161" s="14"/>
      <c r="E161" s="14"/>
      <c r="F161" s="14"/>
      <c r="G161" s="14"/>
      <c r="H161" s="14"/>
      <c r="I161" s="14"/>
      <c r="J161" s="14"/>
      <c r="K161" s="14"/>
      <c r="L161" s="9"/>
    </row>
    <row r="162" spans="1:12" x14ac:dyDescent="0.35">
      <c r="A162" s="15" t="s">
        <v>3681</v>
      </c>
      <c r="B162" s="78">
        <v>164</v>
      </c>
      <c r="C162"/>
      <c r="D162" s="14"/>
      <c r="E162" s="14"/>
      <c r="F162" s="14"/>
      <c r="G162" s="14"/>
      <c r="H162" s="14"/>
      <c r="I162" s="14"/>
      <c r="J162" s="14"/>
      <c r="K162" s="14"/>
      <c r="L162" s="9"/>
    </row>
    <row r="163" spans="1:12" x14ac:dyDescent="0.35">
      <c r="A163" s="15" t="s">
        <v>3682</v>
      </c>
      <c r="B163" s="79">
        <v>352</v>
      </c>
      <c r="C163"/>
      <c r="D163" s="14"/>
      <c r="E163" s="14"/>
      <c r="F163" s="14"/>
      <c r="G163" s="14"/>
      <c r="H163" s="14"/>
      <c r="I163" s="14"/>
      <c r="J163" s="14"/>
      <c r="K163" s="14"/>
      <c r="L163" s="9"/>
    </row>
    <row r="164" spans="1:12" x14ac:dyDescent="0.35">
      <c r="A164" s="15" t="s">
        <v>3683</v>
      </c>
      <c r="B164" s="79">
        <v>337</v>
      </c>
      <c r="C164"/>
      <c r="D164" s="14"/>
      <c r="E164" s="14"/>
      <c r="F164" s="14"/>
      <c r="G164" s="14"/>
      <c r="H164" s="14"/>
      <c r="I164" s="14"/>
      <c r="J164" s="14"/>
      <c r="K164" s="14"/>
      <c r="L164" s="9"/>
    </row>
    <row r="165" spans="1:12" x14ac:dyDescent="0.35">
      <c r="A165" s="15" t="s">
        <v>3684</v>
      </c>
      <c r="B165" s="79">
        <v>219</v>
      </c>
      <c r="C165"/>
      <c r="D165" s="14"/>
      <c r="E165" s="14"/>
      <c r="F165" s="14"/>
      <c r="G165" s="14"/>
      <c r="H165" s="14"/>
      <c r="I165" s="14"/>
      <c r="J165" s="14"/>
      <c r="K165" s="14"/>
      <c r="L165" s="9"/>
    </row>
    <row r="166" spans="1:12" x14ac:dyDescent="0.35">
      <c r="A166" s="15" t="s">
        <v>3685</v>
      </c>
      <c r="B166" s="79">
        <v>479</v>
      </c>
      <c r="C166"/>
      <c r="D166" s="14"/>
      <c r="E166" s="14"/>
      <c r="F166" s="14"/>
      <c r="G166" s="14"/>
      <c r="H166" s="14"/>
      <c r="I166" s="14"/>
      <c r="J166" s="14"/>
      <c r="K166" s="14"/>
      <c r="L166" s="9"/>
    </row>
    <row r="167" spans="1:12" x14ac:dyDescent="0.35">
      <c r="A167" s="15" t="s">
        <v>3686</v>
      </c>
      <c r="B167" s="79">
        <v>498</v>
      </c>
      <c r="C167"/>
      <c r="D167" s="14"/>
      <c r="E167" s="14"/>
      <c r="F167" s="14"/>
      <c r="G167" s="14"/>
      <c r="H167" s="14"/>
      <c r="I167" s="14"/>
      <c r="J167" s="14"/>
      <c r="K167" s="14"/>
      <c r="L167" s="9"/>
    </row>
    <row r="168" spans="1:12" x14ac:dyDescent="0.35">
      <c r="A168" s="15" t="s">
        <v>3687</v>
      </c>
      <c r="B168" s="79">
        <v>497</v>
      </c>
      <c r="C168"/>
      <c r="D168" s="14"/>
      <c r="E168" s="14"/>
      <c r="F168" s="14"/>
      <c r="G168" s="14"/>
      <c r="H168" s="14"/>
      <c r="I168" s="14"/>
      <c r="J168" s="14"/>
      <c r="K168" s="14"/>
      <c r="L168" s="9"/>
    </row>
    <row r="169" spans="1:12" x14ac:dyDescent="0.35">
      <c r="A169" s="15" t="s">
        <v>3688</v>
      </c>
      <c r="B169" s="79">
        <v>515</v>
      </c>
      <c r="C169"/>
      <c r="D169" s="14"/>
      <c r="E169" s="14"/>
      <c r="F169" s="14"/>
      <c r="G169" s="14"/>
      <c r="H169" s="14"/>
      <c r="I169" s="14"/>
      <c r="J169" s="14"/>
      <c r="K169" s="14"/>
      <c r="L169" s="9"/>
    </row>
    <row r="170" spans="1:12" ht="15" thickBot="1" x14ac:dyDescent="0.4">
      <c r="A170" s="15" t="s">
        <v>3689</v>
      </c>
      <c r="B170" s="79">
        <v>258</v>
      </c>
      <c r="C170"/>
      <c r="D170" s="14"/>
      <c r="E170" s="14"/>
      <c r="F170" s="14"/>
      <c r="G170" s="14"/>
      <c r="H170" s="14"/>
      <c r="I170" s="14"/>
      <c r="J170" s="14"/>
      <c r="K170" s="14"/>
      <c r="L170" s="9"/>
    </row>
    <row r="171" spans="1:12" ht="15" thickBot="1" x14ac:dyDescent="0.4">
      <c r="A171" s="21" t="s">
        <v>3643</v>
      </c>
      <c r="B171" s="80">
        <v>3319</v>
      </c>
      <c r="C171"/>
      <c r="D171" s="14"/>
      <c r="E171" s="14"/>
      <c r="F171" s="14"/>
      <c r="G171" s="14"/>
      <c r="H171" s="14"/>
      <c r="I171" s="14"/>
      <c r="J171" s="14"/>
      <c r="K171" s="14"/>
      <c r="L171" s="9"/>
    </row>
    <row r="172" spans="1:12" x14ac:dyDescent="0.35">
      <c r="C172"/>
      <c r="D172" s="14"/>
      <c r="E172" s="14"/>
      <c r="F172" s="14"/>
      <c r="G172" s="14"/>
      <c r="H172" s="14"/>
      <c r="I172" s="14"/>
      <c r="J172" s="14"/>
      <c r="K172" s="14"/>
      <c r="L172" s="9"/>
    </row>
    <row r="173" spans="1:12" x14ac:dyDescent="0.35">
      <c r="C173"/>
      <c r="D173" s="14"/>
      <c r="E173" s="14"/>
      <c r="F173" s="14"/>
      <c r="G173" s="14"/>
      <c r="H173" s="14"/>
      <c r="I173" s="14"/>
      <c r="J173" s="14"/>
      <c r="K173" s="14"/>
      <c r="L173" s="9"/>
    </row>
    <row r="174" spans="1:12" ht="15" thickBot="1" x14ac:dyDescent="0.4">
      <c r="C174"/>
      <c r="D174" s="16"/>
      <c r="E174" s="16"/>
      <c r="F174" s="16"/>
      <c r="G174" s="16"/>
      <c r="H174" s="16"/>
      <c r="I174" s="16"/>
      <c r="J174" s="16"/>
      <c r="K174" s="16"/>
      <c r="L174" s="4"/>
    </row>
    <row r="175" spans="1:12" x14ac:dyDescent="0.35">
      <c r="C175"/>
    </row>
    <row r="176" spans="1:12" x14ac:dyDescent="0.35">
      <c r="C176"/>
    </row>
    <row r="177" spans="3:3" x14ac:dyDescent="0.35">
      <c r="C177"/>
    </row>
    <row r="178" spans="3:3" ht="15" thickBot="1" x14ac:dyDescent="0.4">
      <c r="C178"/>
    </row>
    <row r="179" spans="3:3" x14ac:dyDescent="0.35">
      <c r="C179"/>
    </row>
    <row r="180" spans="3:3" x14ac:dyDescent="0.35">
      <c r="C180"/>
    </row>
    <row r="181" spans="3:3" x14ac:dyDescent="0.35">
      <c r="C181"/>
    </row>
    <row r="182" spans="3:3" x14ac:dyDescent="0.35">
      <c r="C182"/>
    </row>
    <row r="183" spans="3:3" x14ac:dyDescent="0.35">
      <c r="C183"/>
    </row>
    <row r="184" spans="3:3" x14ac:dyDescent="0.35">
      <c r="C184"/>
    </row>
    <row r="185" spans="3:3" x14ac:dyDescent="0.35">
      <c r="C185"/>
    </row>
    <row r="186" spans="3:3" x14ac:dyDescent="0.35">
      <c r="C186"/>
    </row>
    <row r="187" spans="3:3" x14ac:dyDescent="0.35">
      <c r="C187"/>
    </row>
    <row r="188" spans="3:3" x14ac:dyDescent="0.35">
      <c r="C188"/>
    </row>
    <row r="189" spans="3:3" x14ac:dyDescent="0.35">
      <c r="C189"/>
    </row>
    <row r="190" spans="3:3" x14ac:dyDescent="0.35">
      <c r="C190"/>
    </row>
    <row r="191" spans="3:3" x14ac:dyDescent="0.35">
      <c r="C191"/>
    </row>
    <row r="192" spans="3:3" x14ac:dyDescent="0.35">
      <c r="C192"/>
    </row>
    <row r="193" spans="3:3" x14ac:dyDescent="0.35">
      <c r="C193"/>
    </row>
    <row r="194" spans="3:3" x14ac:dyDescent="0.35">
      <c r="C194"/>
    </row>
    <row r="195" spans="3:3" x14ac:dyDescent="0.35">
      <c r="C195"/>
    </row>
    <row r="196" spans="3:3" x14ac:dyDescent="0.35">
      <c r="C196"/>
    </row>
    <row r="197" spans="3:3" x14ac:dyDescent="0.35">
      <c r="C197"/>
    </row>
    <row r="198" spans="3:3" x14ac:dyDescent="0.35">
      <c r="C198"/>
    </row>
    <row r="199" spans="3:3" x14ac:dyDescent="0.35">
      <c r="C199"/>
    </row>
    <row r="200" spans="3:3" x14ac:dyDescent="0.35">
      <c r="C200"/>
    </row>
    <row r="201" spans="3:3" x14ac:dyDescent="0.35">
      <c r="C201"/>
    </row>
    <row r="202" spans="3:3" x14ac:dyDescent="0.35">
      <c r="C202"/>
    </row>
    <row r="203" spans="3:3" x14ac:dyDescent="0.35">
      <c r="C203"/>
    </row>
    <row r="204" spans="3:3" x14ac:dyDescent="0.35">
      <c r="C204"/>
    </row>
    <row r="205" spans="3:3" x14ac:dyDescent="0.35">
      <c r="C205"/>
    </row>
    <row r="206" spans="3:3" x14ac:dyDescent="0.35">
      <c r="C206"/>
    </row>
    <row r="207" spans="3:3" x14ac:dyDescent="0.35">
      <c r="C207"/>
    </row>
    <row r="208" spans="3:3" x14ac:dyDescent="0.35">
      <c r="C208"/>
    </row>
    <row r="209" spans="3:3" x14ac:dyDescent="0.35">
      <c r="C209"/>
    </row>
    <row r="210" spans="3:3" x14ac:dyDescent="0.35">
      <c r="C210"/>
    </row>
    <row r="211" spans="3:3" x14ac:dyDescent="0.35">
      <c r="C211"/>
    </row>
    <row r="212" spans="3:3" x14ac:dyDescent="0.35">
      <c r="C212"/>
    </row>
    <row r="213" spans="3:3" x14ac:dyDescent="0.35">
      <c r="C213"/>
    </row>
    <row r="214" spans="3:3" x14ac:dyDescent="0.35">
      <c r="C214"/>
    </row>
    <row r="215" spans="3:3" x14ac:dyDescent="0.35">
      <c r="C215"/>
    </row>
    <row r="216" spans="3:3" x14ac:dyDescent="0.35">
      <c r="C216"/>
    </row>
    <row r="217" spans="3:3" x14ac:dyDescent="0.35">
      <c r="C217"/>
    </row>
    <row r="218" spans="3:3" x14ac:dyDescent="0.35">
      <c r="C218"/>
    </row>
    <row r="219" spans="3:3" x14ac:dyDescent="0.35">
      <c r="C219"/>
    </row>
    <row r="220" spans="3:3" x14ac:dyDescent="0.35">
      <c r="C220"/>
    </row>
    <row r="221" spans="3:3" x14ac:dyDescent="0.35">
      <c r="C221"/>
    </row>
    <row r="222" spans="3:3" x14ac:dyDescent="0.35">
      <c r="C222"/>
    </row>
    <row r="223" spans="3:3" x14ac:dyDescent="0.35">
      <c r="C223"/>
    </row>
    <row r="224" spans="3:3" x14ac:dyDescent="0.35">
      <c r="C224"/>
    </row>
    <row r="225" spans="3:3" x14ac:dyDescent="0.35">
      <c r="C225"/>
    </row>
    <row r="226" spans="3:3" x14ac:dyDescent="0.35">
      <c r="C226"/>
    </row>
    <row r="227" spans="3:3" x14ac:dyDescent="0.35">
      <c r="C227"/>
    </row>
    <row r="228" spans="3:3" x14ac:dyDescent="0.35">
      <c r="C228"/>
    </row>
    <row r="229" spans="3:3" x14ac:dyDescent="0.35">
      <c r="C229"/>
    </row>
    <row r="230" spans="3:3" x14ac:dyDescent="0.35">
      <c r="C230"/>
    </row>
    <row r="231" spans="3:3" x14ac:dyDescent="0.35">
      <c r="C231"/>
    </row>
    <row r="232" spans="3:3" x14ac:dyDescent="0.35">
      <c r="C232"/>
    </row>
    <row r="233" spans="3:3" x14ac:dyDescent="0.35">
      <c r="C233"/>
    </row>
    <row r="234" spans="3:3" x14ac:dyDescent="0.35">
      <c r="C234"/>
    </row>
    <row r="235" spans="3:3" x14ac:dyDescent="0.35">
      <c r="C235"/>
    </row>
    <row r="236" spans="3:3" x14ac:dyDescent="0.35">
      <c r="C236"/>
    </row>
    <row r="237" spans="3:3" x14ac:dyDescent="0.35">
      <c r="C237"/>
    </row>
    <row r="238" spans="3:3" x14ac:dyDescent="0.35">
      <c r="C238"/>
    </row>
    <row r="239" spans="3:3" x14ac:dyDescent="0.35">
      <c r="C239"/>
    </row>
    <row r="240" spans="3:3" x14ac:dyDescent="0.35">
      <c r="C240"/>
    </row>
    <row r="241" spans="3:3" x14ac:dyDescent="0.35">
      <c r="C241"/>
    </row>
    <row r="242" spans="3:3" x14ac:dyDescent="0.35">
      <c r="C242"/>
    </row>
    <row r="243" spans="3:3" x14ac:dyDescent="0.35">
      <c r="C243"/>
    </row>
    <row r="244" spans="3:3" x14ac:dyDescent="0.35">
      <c r="C244"/>
    </row>
    <row r="245" spans="3:3" x14ac:dyDescent="0.35">
      <c r="C245"/>
    </row>
    <row r="246" spans="3:3" x14ac:dyDescent="0.35">
      <c r="C246"/>
    </row>
    <row r="247" spans="3:3" x14ac:dyDescent="0.35">
      <c r="C247"/>
    </row>
    <row r="248" spans="3:3" x14ac:dyDescent="0.35">
      <c r="C248"/>
    </row>
    <row r="249" spans="3:3" x14ac:dyDescent="0.35">
      <c r="C249"/>
    </row>
    <row r="250" spans="3:3" x14ac:dyDescent="0.35">
      <c r="C250"/>
    </row>
    <row r="251" spans="3:3" x14ac:dyDescent="0.35">
      <c r="C251"/>
    </row>
    <row r="252" spans="3:3" x14ac:dyDescent="0.35">
      <c r="C252"/>
    </row>
    <row r="253" spans="3:3" x14ac:dyDescent="0.35">
      <c r="C253"/>
    </row>
    <row r="254" spans="3:3" x14ac:dyDescent="0.35">
      <c r="C254"/>
    </row>
    <row r="255" spans="3:3" x14ac:dyDescent="0.35">
      <c r="C255"/>
    </row>
    <row r="256" spans="3:3" x14ac:dyDescent="0.35">
      <c r="C256"/>
    </row>
    <row r="257" spans="3:3" x14ac:dyDescent="0.35">
      <c r="C257"/>
    </row>
    <row r="258" spans="3:3" x14ac:dyDescent="0.35">
      <c r="C258"/>
    </row>
    <row r="259" spans="3:3" x14ac:dyDescent="0.35">
      <c r="C259"/>
    </row>
    <row r="260" spans="3:3" x14ac:dyDescent="0.35">
      <c r="C260"/>
    </row>
    <row r="261" spans="3:3" x14ac:dyDescent="0.35">
      <c r="C261"/>
    </row>
    <row r="262" spans="3:3" x14ac:dyDescent="0.35">
      <c r="C262"/>
    </row>
    <row r="263" spans="3:3" x14ac:dyDescent="0.35">
      <c r="C263"/>
    </row>
    <row r="264" spans="3:3" x14ac:dyDescent="0.35">
      <c r="C264"/>
    </row>
    <row r="265" spans="3:3" x14ac:dyDescent="0.35">
      <c r="C265"/>
    </row>
    <row r="266" spans="3:3" x14ac:dyDescent="0.35">
      <c r="C266"/>
    </row>
    <row r="267" spans="3:3" x14ac:dyDescent="0.35">
      <c r="C267"/>
    </row>
    <row r="268" spans="3:3" x14ac:dyDescent="0.35">
      <c r="C268"/>
    </row>
    <row r="269" spans="3:3" x14ac:dyDescent="0.35">
      <c r="C269"/>
    </row>
    <row r="270" spans="3:3" x14ac:dyDescent="0.35">
      <c r="C270"/>
    </row>
    <row r="271" spans="3:3" x14ac:dyDescent="0.35">
      <c r="C271"/>
    </row>
    <row r="272" spans="3:3" x14ac:dyDescent="0.35">
      <c r="C272"/>
    </row>
    <row r="273" spans="3:3" x14ac:dyDescent="0.35">
      <c r="C273"/>
    </row>
    <row r="274" spans="3:3" x14ac:dyDescent="0.35">
      <c r="C274"/>
    </row>
    <row r="275" spans="3:3" x14ac:dyDescent="0.35">
      <c r="C275"/>
    </row>
    <row r="276" spans="3:3" x14ac:dyDescent="0.35">
      <c r="C276"/>
    </row>
    <row r="277" spans="3:3" x14ac:dyDescent="0.35">
      <c r="C277"/>
    </row>
    <row r="278" spans="3:3" x14ac:dyDescent="0.35">
      <c r="C278"/>
    </row>
    <row r="279" spans="3:3" x14ac:dyDescent="0.35">
      <c r="C279"/>
    </row>
    <row r="280" spans="3:3" x14ac:dyDescent="0.35">
      <c r="C280"/>
    </row>
    <row r="281" spans="3:3" x14ac:dyDescent="0.35">
      <c r="C281"/>
    </row>
    <row r="282" spans="3:3" x14ac:dyDescent="0.35">
      <c r="C282"/>
    </row>
    <row r="283" spans="3:3" x14ac:dyDescent="0.35">
      <c r="C283"/>
    </row>
    <row r="284" spans="3:3" x14ac:dyDescent="0.35">
      <c r="C284"/>
    </row>
    <row r="285" spans="3:3" x14ac:dyDescent="0.35">
      <c r="C285"/>
    </row>
    <row r="286" spans="3:3" x14ac:dyDescent="0.35">
      <c r="C286"/>
    </row>
    <row r="287" spans="3:3" x14ac:dyDescent="0.35">
      <c r="C287"/>
    </row>
    <row r="288" spans="3:3" x14ac:dyDescent="0.35">
      <c r="C288"/>
    </row>
    <row r="289" spans="3:3" x14ac:dyDescent="0.35">
      <c r="C289"/>
    </row>
    <row r="290" spans="3:3" x14ac:dyDescent="0.35">
      <c r="C290"/>
    </row>
    <row r="291" spans="3:3" x14ac:dyDescent="0.35">
      <c r="C291"/>
    </row>
    <row r="292" spans="3:3" x14ac:dyDescent="0.35">
      <c r="C292"/>
    </row>
    <row r="293" spans="3:3" x14ac:dyDescent="0.35">
      <c r="C293"/>
    </row>
    <row r="294" spans="3:3" x14ac:dyDescent="0.35">
      <c r="C294"/>
    </row>
    <row r="295" spans="3:3" x14ac:dyDescent="0.35">
      <c r="C295"/>
    </row>
    <row r="296" spans="3:3" x14ac:dyDescent="0.35">
      <c r="C296"/>
    </row>
    <row r="297" spans="3:3" x14ac:dyDescent="0.35">
      <c r="C297"/>
    </row>
    <row r="298" spans="3:3" x14ac:dyDescent="0.35">
      <c r="C298"/>
    </row>
    <row r="299" spans="3:3" x14ac:dyDescent="0.35">
      <c r="C299"/>
    </row>
    <row r="300" spans="3:3" x14ac:dyDescent="0.35">
      <c r="C300"/>
    </row>
    <row r="301" spans="3:3" x14ac:dyDescent="0.35">
      <c r="C301"/>
    </row>
    <row r="302" spans="3:3" x14ac:dyDescent="0.35">
      <c r="C302"/>
    </row>
    <row r="303" spans="3:3" x14ac:dyDescent="0.35">
      <c r="C303"/>
    </row>
    <row r="304" spans="3:3" x14ac:dyDescent="0.35">
      <c r="C304"/>
    </row>
    <row r="305" spans="3:3" x14ac:dyDescent="0.35">
      <c r="C305"/>
    </row>
    <row r="306" spans="3:3" x14ac:dyDescent="0.35">
      <c r="C306"/>
    </row>
    <row r="307" spans="3:3" x14ac:dyDescent="0.35">
      <c r="C307"/>
    </row>
    <row r="308" spans="3:3" x14ac:dyDescent="0.35">
      <c r="C308"/>
    </row>
    <row r="309" spans="3:3" x14ac:dyDescent="0.35">
      <c r="C309"/>
    </row>
    <row r="310" spans="3:3" x14ac:dyDescent="0.35">
      <c r="C310"/>
    </row>
    <row r="311" spans="3:3" x14ac:dyDescent="0.35">
      <c r="C311"/>
    </row>
    <row r="312" spans="3:3" x14ac:dyDescent="0.35">
      <c r="C312"/>
    </row>
    <row r="313" spans="3:3" x14ac:dyDescent="0.35">
      <c r="C313"/>
    </row>
    <row r="314" spans="3:3" x14ac:dyDescent="0.35">
      <c r="C314"/>
    </row>
    <row r="315" spans="3:3" x14ac:dyDescent="0.35">
      <c r="C315"/>
    </row>
    <row r="316" spans="3:3" x14ac:dyDescent="0.35">
      <c r="C316"/>
    </row>
    <row r="317" spans="3:3" x14ac:dyDescent="0.35">
      <c r="C317"/>
    </row>
    <row r="318" spans="3:3" x14ac:dyDescent="0.35">
      <c r="C318"/>
    </row>
    <row r="319" spans="3:3" x14ac:dyDescent="0.35">
      <c r="C319"/>
    </row>
    <row r="320" spans="3:3" x14ac:dyDescent="0.35">
      <c r="C320"/>
    </row>
    <row r="321" spans="3:3" x14ac:dyDescent="0.35">
      <c r="C321"/>
    </row>
    <row r="322" spans="3:3" x14ac:dyDescent="0.35">
      <c r="C322"/>
    </row>
    <row r="323" spans="3:3" x14ac:dyDescent="0.35">
      <c r="C323"/>
    </row>
    <row r="324" spans="3:3" x14ac:dyDescent="0.35">
      <c r="C324"/>
    </row>
    <row r="325" spans="3:3" x14ac:dyDescent="0.35">
      <c r="C325"/>
    </row>
    <row r="326" spans="3:3" x14ac:dyDescent="0.35">
      <c r="C326"/>
    </row>
    <row r="327" spans="3:3" x14ac:dyDescent="0.35">
      <c r="C327"/>
    </row>
    <row r="328" spans="3:3" x14ac:dyDescent="0.35">
      <c r="C328"/>
    </row>
    <row r="329" spans="3:3" x14ac:dyDescent="0.35">
      <c r="C329"/>
    </row>
    <row r="330" spans="3:3" x14ac:dyDescent="0.35">
      <c r="C330"/>
    </row>
    <row r="331" spans="3:3" x14ac:dyDescent="0.35">
      <c r="C331"/>
    </row>
    <row r="332" spans="3:3" x14ac:dyDescent="0.35">
      <c r="C332"/>
    </row>
    <row r="333" spans="3:3" x14ac:dyDescent="0.35">
      <c r="C333"/>
    </row>
    <row r="334" spans="3:3" x14ac:dyDescent="0.35">
      <c r="C334"/>
    </row>
    <row r="335" spans="3:3" x14ac:dyDescent="0.35">
      <c r="C335"/>
    </row>
    <row r="336" spans="3:3" x14ac:dyDescent="0.35">
      <c r="C336"/>
    </row>
    <row r="337" spans="3:3" x14ac:dyDescent="0.35">
      <c r="C337"/>
    </row>
    <row r="338" spans="3:3" x14ac:dyDescent="0.35">
      <c r="C338"/>
    </row>
    <row r="339" spans="3:3" x14ac:dyDescent="0.35">
      <c r="C339"/>
    </row>
    <row r="340" spans="3:3" x14ac:dyDescent="0.35">
      <c r="C340"/>
    </row>
    <row r="341" spans="3:3" x14ac:dyDescent="0.35">
      <c r="C341"/>
    </row>
    <row r="342" spans="3:3" x14ac:dyDescent="0.35">
      <c r="C342"/>
    </row>
    <row r="343" spans="3:3" x14ac:dyDescent="0.35">
      <c r="C343"/>
    </row>
    <row r="344" spans="3:3" x14ac:dyDescent="0.35">
      <c r="C344"/>
    </row>
    <row r="345" spans="3:3" x14ac:dyDescent="0.35">
      <c r="C345"/>
    </row>
    <row r="346" spans="3:3" x14ac:dyDescent="0.35">
      <c r="C346"/>
    </row>
    <row r="347" spans="3:3" x14ac:dyDescent="0.35">
      <c r="C347"/>
    </row>
    <row r="348" spans="3:3" x14ac:dyDescent="0.35">
      <c r="C348"/>
    </row>
    <row r="349" spans="3:3" x14ac:dyDescent="0.35">
      <c r="C349"/>
    </row>
    <row r="350" spans="3:3" x14ac:dyDescent="0.35">
      <c r="C350"/>
    </row>
    <row r="351" spans="3:3" x14ac:dyDescent="0.35">
      <c r="C351"/>
    </row>
    <row r="352" spans="3:3" x14ac:dyDescent="0.35">
      <c r="C352"/>
    </row>
    <row r="353" spans="3:3" x14ac:dyDescent="0.35">
      <c r="C353"/>
    </row>
    <row r="354" spans="3:3" x14ac:dyDescent="0.35">
      <c r="C354"/>
    </row>
    <row r="355" spans="3:3" x14ac:dyDescent="0.35">
      <c r="C355"/>
    </row>
    <row r="356" spans="3:3" x14ac:dyDescent="0.35">
      <c r="C356"/>
    </row>
    <row r="357" spans="3:3" x14ac:dyDescent="0.35">
      <c r="C357"/>
    </row>
    <row r="358" spans="3:3" x14ac:dyDescent="0.35">
      <c r="C358"/>
    </row>
    <row r="359" spans="3:3" x14ac:dyDescent="0.35">
      <c r="C359"/>
    </row>
    <row r="360" spans="3:3" x14ac:dyDescent="0.35">
      <c r="C360"/>
    </row>
    <row r="361" spans="3:3" x14ac:dyDescent="0.35">
      <c r="C361"/>
    </row>
    <row r="362" spans="3:3" x14ac:dyDescent="0.35">
      <c r="C362"/>
    </row>
    <row r="363" spans="3:3" x14ac:dyDescent="0.35">
      <c r="C363"/>
    </row>
    <row r="364" spans="3:3" x14ac:dyDescent="0.35">
      <c r="C364"/>
    </row>
    <row r="365" spans="3:3" x14ac:dyDescent="0.35">
      <c r="C365"/>
    </row>
    <row r="366" spans="3:3" x14ac:dyDescent="0.35">
      <c r="C366"/>
    </row>
    <row r="367" spans="3:3" x14ac:dyDescent="0.35">
      <c r="C367"/>
    </row>
    <row r="368" spans="3:3" x14ac:dyDescent="0.35">
      <c r="C368"/>
    </row>
    <row r="369" spans="3:3" x14ac:dyDescent="0.35">
      <c r="C369"/>
    </row>
    <row r="370" spans="3:3" x14ac:dyDescent="0.35">
      <c r="C370"/>
    </row>
    <row r="371" spans="3:3" x14ac:dyDescent="0.35">
      <c r="C371"/>
    </row>
    <row r="372" spans="3:3" x14ac:dyDescent="0.35">
      <c r="C372"/>
    </row>
    <row r="373" spans="3:3" x14ac:dyDescent="0.35">
      <c r="C373"/>
    </row>
    <row r="374" spans="3:3" x14ac:dyDescent="0.35">
      <c r="C374"/>
    </row>
    <row r="375" spans="3:3" x14ac:dyDescent="0.35">
      <c r="C375"/>
    </row>
    <row r="376" spans="3:3" x14ac:dyDescent="0.35">
      <c r="C376"/>
    </row>
    <row r="377" spans="3:3" x14ac:dyDescent="0.35">
      <c r="C377"/>
    </row>
    <row r="378" spans="3:3" x14ac:dyDescent="0.35">
      <c r="C378"/>
    </row>
    <row r="379" spans="3:3" x14ac:dyDescent="0.35">
      <c r="C379"/>
    </row>
    <row r="380" spans="3:3" x14ac:dyDescent="0.35">
      <c r="C380"/>
    </row>
    <row r="381" spans="3:3" x14ac:dyDescent="0.35">
      <c r="C381"/>
    </row>
    <row r="382" spans="3:3" x14ac:dyDescent="0.35">
      <c r="C382"/>
    </row>
    <row r="383" spans="3:3" x14ac:dyDescent="0.35">
      <c r="C383"/>
    </row>
    <row r="384" spans="3:3" x14ac:dyDescent="0.35">
      <c r="C384"/>
    </row>
    <row r="385" spans="3:3" x14ac:dyDescent="0.35">
      <c r="C385"/>
    </row>
    <row r="386" spans="3:3" x14ac:dyDescent="0.35">
      <c r="C386"/>
    </row>
    <row r="387" spans="3:3" x14ac:dyDescent="0.35">
      <c r="C387"/>
    </row>
    <row r="388" spans="3:3" x14ac:dyDescent="0.35">
      <c r="C388"/>
    </row>
    <row r="389" spans="3:3" x14ac:dyDescent="0.35">
      <c r="C389"/>
    </row>
    <row r="390" spans="3:3" x14ac:dyDescent="0.35">
      <c r="C390"/>
    </row>
    <row r="391" spans="3:3" x14ac:dyDescent="0.35">
      <c r="C391"/>
    </row>
    <row r="392" spans="3:3" x14ac:dyDescent="0.35">
      <c r="C392"/>
    </row>
    <row r="393" spans="3:3" x14ac:dyDescent="0.35">
      <c r="C393"/>
    </row>
    <row r="394" spans="3:3" x14ac:dyDescent="0.35">
      <c r="C394"/>
    </row>
    <row r="395" spans="3:3" x14ac:dyDescent="0.35">
      <c r="C395"/>
    </row>
    <row r="396" spans="3:3" x14ac:dyDescent="0.35">
      <c r="C396"/>
    </row>
    <row r="397" spans="3:3" x14ac:dyDescent="0.35">
      <c r="C397"/>
    </row>
    <row r="398" spans="3:3" x14ac:dyDescent="0.35">
      <c r="C398"/>
    </row>
    <row r="399" spans="3:3" x14ac:dyDescent="0.35">
      <c r="C399"/>
    </row>
    <row r="400" spans="3:3" x14ac:dyDescent="0.35">
      <c r="C400"/>
    </row>
    <row r="401" spans="3:3" x14ac:dyDescent="0.35">
      <c r="C401"/>
    </row>
    <row r="402" spans="3:3" x14ac:dyDescent="0.35">
      <c r="C402"/>
    </row>
    <row r="403" spans="3:3" x14ac:dyDescent="0.35">
      <c r="C403"/>
    </row>
    <row r="404" spans="3:3" x14ac:dyDescent="0.35">
      <c r="C404"/>
    </row>
    <row r="405" spans="3:3" x14ac:dyDescent="0.35">
      <c r="C405"/>
    </row>
    <row r="406" spans="3:3" x14ac:dyDescent="0.35">
      <c r="C406"/>
    </row>
    <row r="407" spans="3:3" x14ac:dyDescent="0.35">
      <c r="C407"/>
    </row>
    <row r="408" spans="3:3" x14ac:dyDescent="0.35">
      <c r="C408"/>
    </row>
    <row r="409" spans="3:3" x14ac:dyDescent="0.35">
      <c r="C409"/>
    </row>
    <row r="410" spans="3:3" x14ac:dyDescent="0.35">
      <c r="C410"/>
    </row>
    <row r="411" spans="3:3" x14ac:dyDescent="0.35">
      <c r="C411"/>
    </row>
    <row r="412" spans="3:3" x14ac:dyDescent="0.35">
      <c r="C412"/>
    </row>
    <row r="413" spans="3:3" x14ac:dyDescent="0.35">
      <c r="C413"/>
    </row>
    <row r="414" spans="3:3" x14ac:dyDescent="0.35">
      <c r="C414"/>
    </row>
    <row r="415" spans="3:3" x14ac:dyDescent="0.35">
      <c r="C415"/>
    </row>
    <row r="416" spans="3:3" x14ac:dyDescent="0.35">
      <c r="C416"/>
    </row>
    <row r="417" spans="3:3" x14ac:dyDescent="0.35">
      <c r="C417"/>
    </row>
    <row r="418" spans="3:3" x14ac:dyDescent="0.35">
      <c r="C418"/>
    </row>
    <row r="419" spans="3:3" x14ac:dyDescent="0.35">
      <c r="C419"/>
    </row>
    <row r="420" spans="3:3" x14ac:dyDescent="0.35">
      <c r="C420"/>
    </row>
    <row r="421" spans="3:3" x14ac:dyDescent="0.35">
      <c r="C421"/>
    </row>
    <row r="422" spans="3:3" x14ac:dyDescent="0.35">
      <c r="C422"/>
    </row>
    <row r="423" spans="3:3" x14ac:dyDescent="0.35">
      <c r="C423"/>
    </row>
    <row r="424" spans="3:3" x14ac:dyDescent="0.35">
      <c r="C424"/>
    </row>
    <row r="425" spans="3:3" x14ac:dyDescent="0.35">
      <c r="C425"/>
    </row>
    <row r="426" spans="3:3" x14ac:dyDescent="0.35">
      <c r="C426"/>
    </row>
    <row r="427" spans="3:3" x14ac:dyDescent="0.35">
      <c r="C427"/>
    </row>
    <row r="428" spans="3:3" x14ac:dyDescent="0.35">
      <c r="C428"/>
    </row>
    <row r="429" spans="3:3" x14ac:dyDescent="0.35">
      <c r="C429"/>
    </row>
    <row r="430" spans="3:3" x14ac:dyDescent="0.35">
      <c r="C430"/>
    </row>
    <row r="431" spans="3:3" x14ac:dyDescent="0.35">
      <c r="C431"/>
    </row>
    <row r="432" spans="3:3" x14ac:dyDescent="0.35">
      <c r="C432"/>
    </row>
    <row r="433" spans="3:3" x14ac:dyDescent="0.35">
      <c r="C433"/>
    </row>
    <row r="434" spans="3:3" x14ac:dyDescent="0.35">
      <c r="C434"/>
    </row>
    <row r="435" spans="3:3" x14ac:dyDescent="0.35">
      <c r="C435"/>
    </row>
    <row r="436" spans="3:3" x14ac:dyDescent="0.35">
      <c r="C436"/>
    </row>
    <row r="437" spans="3:3" x14ac:dyDescent="0.35">
      <c r="C437"/>
    </row>
    <row r="438" spans="3:3" x14ac:dyDescent="0.35">
      <c r="C438"/>
    </row>
    <row r="439" spans="3:3" x14ac:dyDescent="0.35">
      <c r="C439"/>
    </row>
    <row r="440" spans="3:3" x14ac:dyDescent="0.35">
      <c r="C440"/>
    </row>
    <row r="441" spans="3:3" x14ac:dyDescent="0.35">
      <c r="C441"/>
    </row>
    <row r="442" spans="3:3" x14ac:dyDescent="0.35">
      <c r="C442"/>
    </row>
    <row r="443" spans="3:3" x14ac:dyDescent="0.35">
      <c r="C443"/>
    </row>
    <row r="444" spans="3:3" x14ac:dyDescent="0.35">
      <c r="C444"/>
    </row>
    <row r="445" spans="3:3" x14ac:dyDescent="0.35">
      <c r="C445"/>
    </row>
    <row r="446" spans="3:3" x14ac:dyDescent="0.35">
      <c r="C446"/>
    </row>
    <row r="447" spans="3:3" x14ac:dyDescent="0.35">
      <c r="C447"/>
    </row>
    <row r="448" spans="3:3" x14ac:dyDescent="0.35">
      <c r="C448"/>
    </row>
    <row r="449" spans="3:3" x14ac:dyDescent="0.35">
      <c r="C449"/>
    </row>
    <row r="450" spans="3:3" x14ac:dyDescent="0.35">
      <c r="C450"/>
    </row>
    <row r="451" spans="3:3" x14ac:dyDescent="0.35">
      <c r="C451"/>
    </row>
    <row r="452" spans="3:3" x14ac:dyDescent="0.35">
      <c r="C452"/>
    </row>
    <row r="453" spans="3:3" x14ac:dyDescent="0.35">
      <c r="C453"/>
    </row>
    <row r="454" spans="3:3" x14ac:dyDescent="0.35">
      <c r="C454"/>
    </row>
    <row r="455" spans="3:3" x14ac:dyDescent="0.35">
      <c r="C455"/>
    </row>
    <row r="456" spans="3:3" x14ac:dyDescent="0.35">
      <c r="C456"/>
    </row>
    <row r="457" spans="3:3" x14ac:dyDescent="0.35">
      <c r="C457"/>
    </row>
    <row r="458" spans="3:3" x14ac:dyDescent="0.35">
      <c r="C458"/>
    </row>
    <row r="459" spans="3:3" x14ac:dyDescent="0.35">
      <c r="C459"/>
    </row>
    <row r="460" spans="3:3" x14ac:dyDescent="0.35">
      <c r="C460"/>
    </row>
    <row r="461" spans="3:3" x14ac:dyDescent="0.35">
      <c r="C461"/>
    </row>
    <row r="462" spans="3:3" x14ac:dyDescent="0.35">
      <c r="C462"/>
    </row>
    <row r="463" spans="3:3" x14ac:dyDescent="0.35">
      <c r="C463"/>
    </row>
    <row r="464" spans="3:3" x14ac:dyDescent="0.35">
      <c r="C464"/>
    </row>
    <row r="465" spans="3:3" x14ac:dyDescent="0.35">
      <c r="C465"/>
    </row>
    <row r="466" spans="3:3" x14ac:dyDescent="0.35">
      <c r="C466"/>
    </row>
    <row r="467" spans="3:3" x14ac:dyDescent="0.35">
      <c r="C467"/>
    </row>
    <row r="468" spans="3:3" x14ac:dyDescent="0.35">
      <c r="C468"/>
    </row>
    <row r="469" spans="3:3" x14ac:dyDescent="0.35">
      <c r="C469"/>
    </row>
    <row r="470" spans="3:3" x14ac:dyDescent="0.35">
      <c r="C470"/>
    </row>
    <row r="471" spans="3:3" x14ac:dyDescent="0.35">
      <c r="C471"/>
    </row>
    <row r="472" spans="3:3" x14ac:dyDescent="0.35">
      <c r="C472"/>
    </row>
    <row r="473" spans="3:3" x14ac:dyDescent="0.35">
      <c r="C473"/>
    </row>
    <row r="474" spans="3:3" x14ac:dyDescent="0.35">
      <c r="C474"/>
    </row>
    <row r="475" spans="3:3" x14ac:dyDescent="0.35">
      <c r="C475"/>
    </row>
    <row r="476" spans="3:3" x14ac:dyDescent="0.35">
      <c r="C476"/>
    </row>
    <row r="477" spans="3:3" x14ac:dyDescent="0.35">
      <c r="C477"/>
    </row>
    <row r="478" spans="3:3" x14ac:dyDescent="0.35">
      <c r="C478"/>
    </row>
    <row r="479" spans="3:3" x14ac:dyDescent="0.35">
      <c r="C479"/>
    </row>
    <row r="480" spans="3:3" x14ac:dyDescent="0.35">
      <c r="C480"/>
    </row>
    <row r="481" spans="3:3" x14ac:dyDescent="0.35">
      <c r="C481"/>
    </row>
    <row r="482" spans="3:3" x14ac:dyDescent="0.35">
      <c r="C482"/>
    </row>
    <row r="483" spans="3:3" x14ac:dyDescent="0.35">
      <c r="C483"/>
    </row>
    <row r="484" spans="3:3" x14ac:dyDescent="0.35">
      <c r="C484"/>
    </row>
    <row r="485" spans="3:3" x14ac:dyDescent="0.35">
      <c r="C485"/>
    </row>
    <row r="486" spans="3:3" x14ac:dyDescent="0.35">
      <c r="C486"/>
    </row>
    <row r="487" spans="3:3" x14ac:dyDescent="0.35">
      <c r="C487"/>
    </row>
    <row r="488" spans="3:3" x14ac:dyDescent="0.35">
      <c r="C488"/>
    </row>
    <row r="489" spans="3:3" x14ac:dyDescent="0.35">
      <c r="C489"/>
    </row>
    <row r="490" spans="3:3" x14ac:dyDescent="0.35">
      <c r="C490"/>
    </row>
    <row r="491" spans="3:3" x14ac:dyDescent="0.35">
      <c r="C491"/>
    </row>
    <row r="492" spans="3:3" x14ac:dyDescent="0.35">
      <c r="C492"/>
    </row>
    <row r="493" spans="3:3" x14ac:dyDescent="0.35">
      <c r="C493"/>
    </row>
    <row r="494" spans="3:3" x14ac:dyDescent="0.35">
      <c r="C494"/>
    </row>
    <row r="495" spans="3:3" x14ac:dyDescent="0.35">
      <c r="C495"/>
    </row>
    <row r="496" spans="3:3" x14ac:dyDescent="0.35">
      <c r="C496"/>
    </row>
    <row r="497" spans="3:3" x14ac:dyDescent="0.35">
      <c r="C497"/>
    </row>
    <row r="498" spans="3:3" x14ac:dyDescent="0.35">
      <c r="C498"/>
    </row>
    <row r="499" spans="3:3" x14ac:dyDescent="0.35">
      <c r="C499"/>
    </row>
    <row r="500" spans="3:3" x14ac:dyDescent="0.35">
      <c r="C500"/>
    </row>
    <row r="501" spans="3:3" x14ac:dyDescent="0.35">
      <c r="C501"/>
    </row>
    <row r="502" spans="3:3" x14ac:dyDescent="0.35">
      <c r="C502"/>
    </row>
    <row r="503" spans="3:3" x14ac:dyDescent="0.35">
      <c r="C503"/>
    </row>
    <row r="504" spans="3:3" x14ac:dyDescent="0.35">
      <c r="C504"/>
    </row>
    <row r="505" spans="3:3" x14ac:dyDescent="0.35">
      <c r="C505"/>
    </row>
    <row r="506" spans="3:3" x14ac:dyDescent="0.35">
      <c r="C506"/>
    </row>
    <row r="507" spans="3:3" x14ac:dyDescent="0.35">
      <c r="C507"/>
    </row>
    <row r="508" spans="3:3" x14ac:dyDescent="0.35">
      <c r="C508"/>
    </row>
    <row r="509" spans="3:3" x14ac:dyDescent="0.35">
      <c r="C509"/>
    </row>
    <row r="510" spans="3:3" x14ac:dyDescent="0.35">
      <c r="C510"/>
    </row>
    <row r="511" spans="3:3" x14ac:dyDescent="0.35">
      <c r="C511"/>
    </row>
    <row r="512" spans="3:3" x14ac:dyDescent="0.35">
      <c r="C512"/>
    </row>
    <row r="513" spans="3:3" x14ac:dyDescent="0.35">
      <c r="C513"/>
    </row>
    <row r="514" spans="3:3" x14ac:dyDescent="0.35">
      <c r="C514"/>
    </row>
    <row r="515" spans="3:3" x14ac:dyDescent="0.35">
      <c r="C515"/>
    </row>
    <row r="516" spans="3:3" x14ac:dyDescent="0.35">
      <c r="C516"/>
    </row>
    <row r="517" spans="3:3" x14ac:dyDescent="0.35">
      <c r="C517"/>
    </row>
    <row r="518" spans="3:3" x14ac:dyDescent="0.35">
      <c r="C518"/>
    </row>
    <row r="519" spans="3:3" x14ac:dyDescent="0.35">
      <c r="C519"/>
    </row>
    <row r="520" spans="3:3" x14ac:dyDescent="0.35">
      <c r="C520"/>
    </row>
    <row r="521" spans="3:3" x14ac:dyDescent="0.35">
      <c r="C521"/>
    </row>
    <row r="522" spans="3:3" x14ac:dyDescent="0.35">
      <c r="C522"/>
    </row>
    <row r="523" spans="3:3" x14ac:dyDescent="0.35">
      <c r="C523"/>
    </row>
    <row r="524" spans="3:3" x14ac:dyDescent="0.35">
      <c r="C524"/>
    </row>
    <row r="525" spans="3:3" x14ac:dyDescent="0.35">
      <c r="C525"/>
    </row>
    <row r="526" spans="3:3" x14ac:dyDescent="0.35">
      <c r="C526"/>
    </row>
    <row r="527" spans="3:3" x14ac:dyDescent="0.35">
      <c r="C527"/>
    </row>
    <row r="528" spans="3:3" x14ac:dyDescent="0.35">
      <c r="C528"/>
    </row>
    <row r="529" spans="3:3" x14ac:dyDescent="0.35">
      <c r="C529"/>
    </row>
    <row r="530" spans="3:3" x14ac:dyDescent="0.35">
      <c r="C530"/>
    </row>
    <row r="531" spans="3:3" x14ac:dyDescent="0.35">
      <c r="C531"/>
    </row>
    <row r="532" spans="3:3" x14ac:dyDescent="0.35">
      <c r="C532"/>
    </row>
    <row r="533" spans="3:3" x14ac:dyDescent="0.35">
      <c r="C533"/>
    </row>
    <row r="534" spans="3:3" x14ac:dyDescent="0.35">
      <c r="C534"/>
    </row>
    <row r="535" spans="3:3" x14ac:dyDescent="0.35">
      <c r="C535"/>
    </row>
    <row r="536" spans="3:3" x14ac:dyDescent="0.35">
      <c r="C536"/>
    </row>
    <row r="537" spans="3:3" x14ac:dyDescent="0.35">
      <c r="C537"/>
    </row>
    <row r="538" spans="3:3" x14ac:dyDescent="0.35">
      <c r="C538"/>
    </row>
    <row r="539" spans="3:3" x14ac:dyDescent="0.35">
      <c r="C539"/>
    </row>
    <row r="540" spans="3:3" x14ac:dyDescent="0.35">
      <c r="C540"/>
    </row>
    <row r="541" spans="3:3" x14ac:dyDescent="0.35">
      <c r="C541"/>
    </row>
    <row r="542" spans="3:3" x14ac:dyDescent="0.35">
      <c r="C542"/>
    </row>
    <row r="543" spans="3:3" x14ac:dyDescent="0.35">
      <c r="C543"/>
    </row>
    <row r="544" spans="3:3" x14ac:dyDescent="0.35">
      <c r="C544"/>
    </row>
    <row r="545" spans="3:3" x14ac:dyDescent="0.35">
      <c r="C545"/>
    </row>
    <row r="546" spans="3:3" x14ac:dyDescent="0.35">
      <c r="C546"/>
    </row>
    <row r="547" spans="3:3" x14ac:dyDescent="0.35">
      <c r="C547"/>
    </row>
    <row r="548" spans="3:3" x14ac:dyDescent="0.35">
      <c r="C548"/>
    </row>
    <row r="549" spans="3:3" x14ac:dyDescent="0.35">
      <c r="C549"/>
    </row>
    <row r="550" spans="3:3" x14ac:dyDescent="0.35">
      <c r="C550"/>
    </row>
    <row r="551" spans="3:3" x14ac:dyDescent="0.35">
      <c r="C551"/>
    </row>
    <row r="552" spans="3:3" x14ac:dyDescent="0.35">
      <c r="C552"/>
    </row>
    <row r="553" spans="3:3" x14ac:dyDescent="0.35">
      <c r="C553"/>
    </row>
    <row r="554" spans="3:3" x14ac:dyDescent="0.35">
      <c r="C554"/>
    </row>
    <row r="555" spans="3:3" x14ac:dyDescent="0.35">
      <c r="C555"/>
    </row>
    <row r="556" spans="3:3" x14ac:dyDescent="0.35">
      <c r="C556"/>
    </row>
    <row r="557" spans="3:3" x14ac:dyDescent="0.35">
      <c r="C557"/>
    </row>
    <row r="558" spans="3:3" x14ac:dyDescent="0.35">
      <c r="C558"/>
    </row>
    <row r="559" spans="3:3" x14ac:dyDescent="0.35">
      <c r="C559"/>
    </row>
    <row r="560" spans="3:3" x14ac:dyDescent="0.35">
      <c r="C560"/>
    </row>
    <row r="561" spans="3:3" x14ac:dyDescent="0.35">
      <c r="C561"/>
    </row>
    <row r="562" spans="3:3" x14ac:dyDescent="0.35">
      <c r="C562"/>
    </row>
    <row r="563" spans="3:3" x14ac:dyDescent="0.35">
      <c r="C563"/>
    </row>
    <row r="564" spans="3:3" x14ac:dyDescent="0.35">
      <c r="C564"/>
    </row>
    <row r="565" spans="3:3" x14ac:dyDescent="0.35">
      <c r="C565"/>
    </row>
    <row r="566" spans="3:3" x14ac:dyDescent="0.35">
      <c r="C566"/>
    </row>
    <row r="567" spans="3:3" x14ac:dyDescent="0.35">
      <c r="C567"/>
    </row>
    <row r="568" spans="3:3" x14ac:dyDescent="0.35">
      <c r="C568"/>
    </row>
    <row r="569" spans="3:3" x14ac:dyDescent="0.35">
      <c r="C569"/>
    </row>
    <row r="570" spans="3:3" x14ac:dyDescent="0.35">
      <c r="C570"/>
    </row>
    <row r="571" spans="3:3" x14ac:dyDescent="0.35">
      <c r="C571"/>
    </row>
    <row r="572" spans="3:3" x14ac:dyDescent="0.35">
      <c r="C572"/>
    </row>
    <row r="573" spans="3:3" x14ac:dyDescent="0.35">
      <c r="C573"/>
    </row>
    <row r="574" spans="3:3" x14ac:dyDescent="0.35">
      <c r="C574"/>
    </row>
    <row r="575" spans="3:3" x14ac:dyDescent="0.35">
      <c r="C575"/>
    </row>
    <row r="576" spans="3:3" x14ac:dyDescent="0.35">
      <c r="C576"/>
    </row>
    <row r="577" spans="3:3" x14ac:dyDescent="0.35">
      <c r="C577"/>
    </row>
    <row r="578" spans="3:3" x14ac:dyDescent="0.35">
      <c r="C578"/>
    </row>
    <row r="579" spans="3:3" x14ac:dyDescent="0.35">
      <c r="C579"/>
    </row>
    <row r="580" spans="3:3" x14ac:dyDescent="0.35">
      <c r="C580"/>
    </row>
    <row r="581" spans="3:3" x14ac:dyDescent="0.35">
      <c r="C581"/>
    </row>
    <row r="582" spans="3:3" x14ac:dyDescent="0.35">
      <c r="C582"/>
    </row>
    <row r="583" spans="3:3" x14ac:dyDescent="0.35">
      <c r="C583"/>
    </row>
    <row r="584" spans="3:3" x14ac:dyDescent="0.35">
      <c r="C584"/>
    </row>
    <row r="585" spans="3:3" x14ac:dyDescent="0.35">
      <c r="C585"/>
    </row>
    <row r="586" spans="3:3" x14ac:dyDescent="0.35">
      <c r="C586"/>
    </row>
    <row r="587" spans="3:3" x14ac:dyDescent="0.35">
      <c r="C587"/>
    </row>
    <row r="588" spans="3:3" x14ac:dyDescent="0.35">
      <c r="C588"/>
    </row>
    <row r="589" spans="3:3" x14ac:dyDescent="0.35">
      <c r="C589"/>
    </row>
    <row r="590" spans="3:3" x14ac:dyDescent="0.35">
      <c r="C590"/>
    </row>
    <row r="591" spans="3:3" x14ac:dyDescent="0.35">
      <c r="C591"/>
    </row>
    <row r="592" spans="3:3" x14ac:dyDescent="0.35">
      <c r="C592"/>
    </row>
    <row r="593" spans="3:3" x14ac:dyDescent="0.35">
      <c r="C593"/>
    </row>
    <row r="594" spans="3:3" x14ac:dyDescent="0.35">
      <c r="C594"/>
    </row>
    <row r="595" spans="3:3" x14ac:dyDescent="0.35">
      <c r="C595"/>
    </row>
    <row r="596" spans="3:3" x14ac:dyDescent="0.35">
      <c r="C596"/>
    </row>
    <row r="597" spans="3:3" x14ac:dyDescent="0.35">
      <c r="C597"/>
    </row>
    <row r="598" spans="3:3" x14ac:dyDescent="0.35">
      <c r="C598"/>
    </row>
    <row r="599" spans="3:3" x14ac:dyDescent="0.35">
      <c r="C599"/>
    </row>
    <row r="600" spans="3:3" x14ac:dyDescent="0.35">
      <c r="C600"/>
    </row>
    <row r="601" spans="3:3" x14ac:dyDescent="0.35">
      <c r="C601"/>
    </row>
    <row r="602" spans="3:3" x14ac:dyDescent="0.35">
      <c r="C602"/>
    </row>
    <row r="603" spans="3:3" x14ac:dyDescent="0.35">
      <c r="C603"/>
    </row>
    <row r="604" spans="3:3" x14ac:dyDescent="0.35">
      <c r="C604"/>
    </row>
    <row r="605" spans="3:3" x14ac:dyDescent="0.35">
      <c r="C605"/>
    </row>
    <row r="606" spans="3:3" x14ac:dyDescent="0.35">
      <c r="C606"/>
    </row>
    <row r="607" spans="3:3" x14ac:dyDescent="0.35">
      <c r="C607"/>
    </row>
    <row r="608" spans="3:3" x14ac:dyDescent="0.35">
      <c r="C608"/>
    </row>
    <row r="609" spans="3:3" x14ac:dyDescent="0.35">
      <c r="C609"/>
    </row>
    <row r="610" spans="3:3" x14ac:dyDescent="0.35">
      <c r="C610"/>
    </row>
    <row r="611" spans="3:3" x14ac:dyDescent="0.35">
      <c r="C611"/>
    </row>
    <row r="612" spans="3:3" x14ac:dyDescent="0.35">
      <c r="C612"/>
    </row>
    <row r="613" spans="3:3" x14ac:dyDescent="0.35">
      <c r="C613"/>
    </row>
    <row r="614" spans="3:3" x14ac:dyDescent="0.35">
      <c r="C614"/>
    </row>
    <row r="615" spans="3:3" x14ac:dyDescent="0.35">
      <c r="C615"/>
    </row>
    <row r="616" spans="3:3" x14ac:dyDescent="0.35">
      <c r="C616"/>
    </row>
    <row r="617" spans="3:3" x14ac:dyDescent="0.35">
      <c r="C617"/>
    </row>
    <row r="618" spans="3:3" x14ac:dyDescent="0.35">
      <c r="C618"/>
    </row>
    <row r="619" spans="3:3" x14ac:dyDescent="0.35">
      <c r="C619"/>
    </row>
    <row r="620" spans="3:3" x14ac:dyDescent="0.35">
      <c r="C620"/>
    </row>
    <row r="621" spans="3:3" x14ac:dyDescent="0.35">
      <c r="C621"/>
    </row>
    <row r="622" spans="3:3" x14ac:dyDescent="0.35">
      <c r="C622"/>
    </row>
    <row r="623" spans="3:3" x14ac:dyDescent="0.35">
      <c r="C623"/>
    </row>
    <row r="624" spans="3:3" x14ac:dyDescent="0.35">
      <c r="C624"/>
    </row>
    <row r="625" spans="3:3" x14ac:dyDescent="0.35">
      <c r="C625"/>
    </row>
  </sheetData>
  <mergeCells count="6">
    <mergeCell ref="A1:F2"/>
    <mergeCell ref="A42:C42"/>
    <mergeCell ref="A61:C61"/>
    <mergeCell ref="A84:C84"/>
    <mergeCell ref="A105:C105"/>
    <mergeCell ref="B6:D6"/>
  </mergeCells>
  <pageMargins left="0.7" right="0.7" top="0.75" bottom="0.75" header="0.3" footer="0.3"/>
  <pageSetup orientation="portrait" r:id="rId9"/>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showRowColHeaders="0" zoomScale="75" zoomScaleNormal="75" workbookViewId="0">
      <selection activeCell="AA11" sqref="AA11"/>
    </sheetView>
  </sheetViews>
  <sheetFormatPr defaultRowHeight="14.5" x14ac:dyDescent="0.35"/>
  <cols>
    <col min="1" max="16384" width="8.7265625" style="64"/>
  </cols>
  <sheetData/>
  <pageMargins left="0.25" right="0.25" top="0.75" bottom="0.75" header="0.3" footer="0.3"/>
  <pageSetup scale="56"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Database</vt:lpstr>
      <vt:lpstr>Worksheet</vt:lpstr>
      <vt:lpstr>CALCULATION</vt:lpstr>
      <vt:lpstr>SUMMARY</vt:lpstr>
      <vt:lpstr>slicers and filter</vt:lpstr>
      <vt:lpstr>OVERVIEW DASHOARD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Chhan</dc:creator>
  <cp:lastModifiedBy>user</cp:lastModifiedBy>
  <cp:lastPrinted>2025-07-20T14:27:06Z</cp:lastPrinted>
  <dcterms:created xsi:type="dcterms:W3CDTF">2022-09-15T15:10:26Z</dcterms:created>
  <dcterms:modified xsi:type="dcterms:W3CDTF">2025-07-20T16:53:30Z</dcterms:modified>
</cp:coreProperties>
</file>